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showPivotChartFilter="1" defaultThemeVersion="124226"/>
  <mc:AlternateContent xmlns:mc="http://schemas.openxmlformats.org/markup-compatibility/2006">
    <mc:Choice Requires="x15">
      <x15ac:absPath xmlns:x15ac="http://schemas.microsoft.com/office/spreadsheetml/2010/11/ac" url="C:\Users\nicky\Downloads\"/>
    </mc:Choice>
  </mc:AlternateContent>
  <xr:revisionPtr revIDLastSave="0" documentId="8_{49ECBD5E-5531-4048-8593-F066F3CEDAA1}" xr6:coauthVersionLast="47" xr6:coauthVersionMax="47" xr10:uidLastSave="{00000000-0000-0000-0000-000000000000}"/>
  <bookViews>
    <workbookView xWindow="120" yWindow="468" windowWidth="14988" windowHeight="11724" tabRatio="840" xr2:uid="{00000000-000D-0000-FFFF-FFFF00000000}"/>
  </bookViews>
  <sheets>
    <sheet name="Exe Sum &amp; Dashboard" sheetId="3" r:id="rId1"/>
    <sheet name="MEMO" sheetId="2" r:id="rId2"/>
    <sheet name="REVENUE DATA" sheetId="1" r:id="rId3"/>
    <sheet name="Brand - C,R,P,U" sheetId="11" r:id="rId4"/>
    <sheet name="Group - C,R,P,U" sheetId="16" r:id="rId5"/>
    <sheet name="Store - C,R,P,U" sheetId="12" r:id="rId6"/>
    <sheet name="Year - C,R,P,U" sheetId="17" r:id="rId7"/>
    <sheet name="Flavor - C,R,P,U" sheetId="18" r:id="rId8"/>
  </sheets>
  <definedNames>
    <definedName name="_xlnm._FilterDatabase" localSheetId="2" hidden="1">'REVENUE DATA'!$A$1:$B$1</definedName>
    <definedName name="_xlnm.Print_Area" localSheetId="0">'Exe Sum &amp; Dashboard'!$A$1:$AK$80</definedName>
    <definedName name="Slicer_Brand">#N/A</definedName>
    <definedName name="Slicer_Brand1">#N/A</definedName>
    <definedName name="Slicer_Cost">#N/A</definedName>
    <definedName name="Slicer_Cost1">#N/A</definedName>
    <definedName name="Slicer_Cost2">#N/A</definedName>
    <definedName name="Slicer_Flavor">#N/A</definedName>
    <definedName name="Slicer_Group">#N/A</definedName>
    <definedName name="Slicer_Profit">#N/A</definedName>
    <definedName name="Slicer_Profit_Margin">#N/A</definedName>
    <definedName name="Slicer_Revenue">#N/A</definedName>
    <definedName name="Slicer_Revenue1">#N/A</definedName>
    <definedName name="Slicer_Store">#N/A</definedName>
    <definedName name="Slicer_Store1">#N/A</definedName>
    <definedName name="Slicer_Unit_Sales_Price">#N/A</definedName>
    <definedName name="Slicer_Units">#N/A</definedName>
    <definedName name="Slicer_Units1">#N/A</definedName>
    <definedName name="Slicer_Year">#N/A</definedName>
    <definedName name="Slicer_Year1">#N/A</definedName>
    <definedName name="Slicer_YEAR2">#N/A</definedName>
  </definedNames>
  <calcPr calcId="191029"/>
  <pivotCaches>
    <pivotCache cacheId="26" r:id="rId9"/>
    <pivotCache cacheId="27" r:id="rId10"/>
    <pivotCache cacheId="28" r:id="rId11"/>
    <pivotCache cacheId="29"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234" i="1" l="1"/>
  <c r="M655" i="1" l="1"/>
  <c r="M3542" i="1"/>
  <c r="M4167" i="1"/>
  <c r="M1486" i="1"/>
  <c r="M1067" i="1"/>
  <c r="M2159" i="1"/>
  <c r="M2512" i="1"/>
  <c r="M4108" i="1"/>
  <c r="M3586" i="1"/>
  <c r="M2027" i="1"/>
  <c r="M4109" i="1"/>
  <c r="M1823" i="1"/>
  <c r="M448" i="1"/>
  <c r="M2817" i="1"/>
  <c r="M653" i="1"/>
  <c r="M1899" i="1"/>
  <c r="M1208" i="1"/>
  <c r="M3389" i="1"/>
  <c r="M1283" i="1"/>
  <c r="M1066" i="1"/>
  <c r="M4551" i="1"/>
  <c r="M2727" i="1"/>
  <c r="M4900" i="1"/>
  <c r="M3658" i="1"/>
  <c r="M1165" i="1"/>
  <c r="M1127" i="1"/>
  <c r="M4829" i="1"/>
  <c r="M654" i="1"/>
  <c r="M4341" i="1"/>
  <c r="M2187" i="1"/>
  <c r="M4830" i="1"/>
  <c r="M656" i="1"/>
  <c r="M657" i="1"/>
  <c r="M3038" i="1"/>
  <c r="M3320" i="1"/>
  <c r="M4566" i="1"/>
  <c r="M922" i="1"/>
  <c r="M3701" i="1"/>
  <c r="M2114" i="1"/>
  <c r="M5273" i="1"/>
  <c r="M4283" i="1"/>
  <c r="M114" i="1"/>
  <c r="M3821" i="1"/>
  <c r="M1764" i="1"/>
  <c r="M2115" i="1"/>
  <c r="M4281" i="1"/>
  <c r="M4282" i="1"/>
  <c r="M3823" i="1"/>
  <c r="M651" i="1"/>
  <c r="M516" i="1"/>
  <c r="M3541" i="1"/>
  <c r="M4340" i="1"/>
  <c r="M2459" i="1"/>
  <c r="M2430" i="1"/>
  <c r="M3794" i="1"/>
  <c r="M1338" i="1"/>
  <c r="M1956" i="1"/>
  <c r="M4339" i="1"/>
  <c r="M3660" i="1"/>
  <c r="M1957" i="1"/>
  <c r="M3067" i="1"/>
  <c r="M1958" i="1"/>
  <c r="M4037" i="1"/>
  <c r="M3011" i="1"/>
  <c r="M2026" i="1"/>
  <c r="M2652" i="1"/>
  <c r="M3822" i="1"/>
  <c r="M4107" i="1"/>
  <c r="M2679" i="1"/>
  <c r="M2458" i="1"/>
  <c r="M833" i="1"/>
  <c r="M4268" i="1"/>
  <c r="M447" i="1"/>
  <c r="M1164" i="1"/>
  <c r="M146" i="1"/>
  <c r="M4688" i="1"/>
  <c r="M4066" i="1"/>
  <c r="M5381" i="1"/>
  <c r="M1954" i="1"/>
  <c r="M2296" i="1"/>
  <c r="M1955" i="1"/>
  <c r="M4338" i="1"/>
  <c r="M3317" i="1"/>
  <c r="M3319" i="1"/>
  <c r="M377" i="1"/>
  <c r="M5272" i="1"/>
  <c r="M375" i="1"/>
  <c r="M376" i="1"/>
  <c r="M4884" i="1"/>
  <c r="M1901" i="1"/>
  <c r="M260" i="1"/>
  <c r="M1432" i="1"/>
  <c r="M4336" i="1"/>
  <c r="M2816" i="1"/>
  <c r="M4199" i="1"/>
  <c r="M3066" i="1"/>
  <c r="M4965" i="1"/>
  <c r="M921" i="1"/>
  <c r="M2205" i="1"/>
  <c r="M1825" i="1"/>
  <c r="M652" i="1"/>
  <c r="M3793" i="1"/>
  <c r="M56" i="1"/>
  <c r="M3629" i="1"/>
  <c r="M2728" i="1"/>
  <c r="M2729" i="1"/>
  <c r="M4812" i="1"/>
  <c r="M4552" i="1"/>
  <c r="M4966" i="1"/>
  <c r="M3211" i="1"/>
  <c r="M4337" i="1"/>
  <c r="M475" i="1"/>
  <c r="M2297" i="1"/>
  <c r="M3318" i="1"/>
  <c r="M1746" i="1"/>
  <c r="M4134" i="1"/>
  <c r="M57" i="1"/>
  <c r="M1433" i="1"/>
  <c r="M3587" i="1"/>
  <c r="M1448" i="1"/>
  <c r="M1449" i="1"/>
  <c r="M1869" i="1"/>
  <c r="M1434" i="1"/>
  <c r="M2204" i="1"/>
  <c r="M920" i="1"/>
  <c r="M4964" i="1"/>
  <c r="M1207" i="1"/>
  <c r="M3615" i="1"/>
  <c r="M4335" i="1"/>
  <c r="M1900" i="1"/>
  <c r="M1824" i="1"/>
  <c r="M3111" i="1"/>
  <c r="M1689" i="1"/>
  <c r="M4899" i="1"/>
  <c r="M3182" i="1"/>
  <c r="M4550" i="1"/>
  <c r="M1282" i="1"/>
  <c r="M3065" i="1"/>
  <c r="M1126" i="1"/>
  <c r="M1747" i="1"/>
  <c r="M3659" i="1"/>
  <c r="M3944" i="1"/>
  <c r="M623" i="1"/>
  <c r="M3212" i="1"/>
  <c r="M3972" i="1"/>
  <c r="M2815" i="1"/>
  <c r="M3110" i="1"/>
  <c r="M2514" i="1"/>
  <c r="M320" i="1"/>
  <c r="M5383" i="1"/>
  <c r="M1748" i="1"/>
  <c r="M3215" i="1"/>
  <c r="M1450" i="1"/>
  <c r="M3945" i="1"/>
  <c r="M116" i="1"/>
  <c r="M5097" i="1"/>
  <c r="M2116" i="1"/>
  <c r="M518" i="1"/>
  <c r="M3825" i="1"/>
  <c r="M519" i="1"/>
  <c r="M381" i="1"/>
  <c r="M261" i="1"/>
  <c r="M1871" i="1"/>
  <c r="M2403" i="1"/>
  <c r="M1436" i="1"/>
  <c r="M1500" i="1"/>
  <c r="M517" i="1"/>
  <c r="M4344" i="1"/>
  <c r="M837" i="1"/>
  <c r="M4968" i="1"/>
  <c r="M2161" i="1"/>
  <c r="M836" i="1"/>
  <c r="M147" i="1"/>
  <c r="M1487" i="1"/>
  <c r="M2431" i="1"/>
  <c r="M5139" i="1"/>
  <c r="M4169" i="1"/>
  <c r="M4038" i="1"/>
  <c r="M2298" i="1"/>
  <c r="M4343" i="1"/>
  <c r="M4039" i="1"/>
  <c r="M5096" i="1"/>
  <c r="M3214" i="1"/>
  <c r="M4568" i="1"/>
  <c r="M3824" i="1"/>
  <c r="M4040" i="1"/>
  <c r="M230" i="1"/>
  <c r="M5332" i="1"/>
  <c r="M3946" i="1"/>
  <c r="M4342" i="1"/>
  <c r="M2818" i="1"/>
  <c r="M2402" i="1"/>
  <c r="M659" i="1"/>
  <c r="M3068" i="1"/>
  <c r="M2997" i="1"/>
  <c r="M1870" i="1"/>
  <c r="M262" i="1"/>
  <c r="M4967" i="1"/>
  <c r="M3183" i="1"/>
  <c r="M3112" i="1"/>
  <c r="M4168" i="1"/>
  <c r="M1690" i="1"/>
  <c r="M4068" i="1"/>
  <c r="M1166" i="1"/>
  <c r="M319" i="1"/>
  <c r="M3630" i="1"/>
  <c r="M5382" i="1"/>
  <c r="M5330" i="1"/>
  <c r="M1765" i="1"/>
  <c r="M5331" i="1"/>
  <c r="M3213" i="1"/>
  <c r="M58" i="1"/>
  <c r="M1435" i="1"/>
  <c r="M5138" i="1"/>
  <c r="M1284" i="1"/>
  <c r="M4067" i="1"/>
  <c r="M1285" i="1"/>
  <c r="M318" i="1"/>
  <c r="M2730" i="1"/>
  <c r="M1339" i="1"/>
  <c r="M378" i="1"/>
  <c r="M923" i="1"/>
  <c r="M2028" i="1"/>
  <c r="M231" i="1"/>
  <c r="M232" i="1"/>
  <c r="M59" i="1"/>
  <c r="M3574" i="1"/>
  <c r="M2404" i="1"/>
  <c r="M449" i="1"/>
  <c r="M3838" i="1"/>
  <c r="M834" i="1"/>
  <c r="M2999" i="1"/>
  <c r="M3795" i="1"/>
  <c r="M461" i="1"/>
  <c r="M3184" i="1"/>
  <c r="M462" i="1"/>
  <c r="M3631" i="1"/>
  <c r="M3390" i="1"/>
  <c r="M148" i="1"/>
  <c r="M4553" i="1"/>
  <c r="M3391" i="1"/>
  <c r="M379" i="1"/>
  <c r="M3661" i="1"/>
  <c r="M2389" i="1"/>
  <c r="M380" i="1"/>
  <c r="M2390" i="1"/>
  <c r="M2391" i="1"/>
  <c r="M2392" i="1"/>
  <c r="M625" i="1"/>
  <c r="M2971" i="1"/>
  <c r="M624" i="1"/>
  <c r="M2876" i="1"/>
  <c r="M5274" i="1"/>
  <c r="M3617" i="1"/>
  <c r="M3974" i="1"/>
  <c r="M3837" i="1"/>
  <c r="M3575" i="1"/>
  <c r="M3576" i="1"/>
  <c r="M3616" i="1"/>
  <c r="M3839" i="1"/>
  <c r="M1488" i="1"/>
  <c r="M4690" i="1"/>
  <c r="M1691" i="1"/>
  <c r="M4813" i="1"/>
  <c r="M1826" i="1"/>
  <c r="M3460" i="1"/>
  <c r="M658" i="1"/>
  <c r="M4814" i="1"/>
  <c r="M660" i="1"/>
  <c r="M3461" i="1"/>
  <c r="M4567" i="1"/>
  <c r="M3069" i="1"/>
  <c r="M4284" i="1"/>
  <c r="M2878" i="1"/>
  <c r="M3012" i="1"/>
  <c r="M115" i="1"/>
  <c r="M2970" i="1"/>
  <c r="M2877" i="1"/>
  <c r="M2972" i="1"/>
  <c r="M835" i="1"/>
  <c r="M1209" i="1"/>
  <c r="M3543" i="1"/>
  <c r="M2998" i="1"/>
  <c r="M2680" i="1"/>
  <c r="M924" i="1"/>
  <c r="M2681" i="1"/>
  <c r="M2160" i="1"/>
  <c r="M2513" i="1"/>
  <c r="M4901" i="1"/>
  <c r="M4902" i="1"/>
  <c r="M4689" i="1"/>
  <c r="M1340" i="1"/>
  <c r="M1997" i="1"/>
  <c r="M3392" i="1"/>
  <c r="M1998" i="1"/>
  <c r="M5099" i="1"/>
  <c r="M4831" i="1"/>
  <c r="M2189" i="1"/>
  <c r="M5103" i="1"/>
  <c r="M663" i="1"/>
  <c r="M3014" i="1"/>
  <c r="M4570" i="1"/>
  <c r="M4885" i="1"/>
  <c r="M3947" i="1"/>
  <c r="M1240" i="1"/>
  <c r="M2117" i="1"/>
  <c r="M1501" i="1"/>
  <c r="M1502" i="1"/>
  <c r="M1503" i="1"/>
  <c r="M264" i="1"/>
  <c r="M4270" i="1"/>
  <c r="M1902" i="1"/>
  <c r="M4271" i="1"/>
  <c r="M3071" i="1"/>
  <c r="M3840" i="1"/>
  <c r="M463" i="1"/>
  <c r="M2163" i="1"/>
  <c r="M2432" i="1"/>
  <c r="M3632" i="1"/>
  <c r="M662" i="1"/>
  <c r="M5142" i="1"/>
  <c r="M3462" i="1"/>
  <c r="M1068" i="1"/>
  <c r="M1692" i="1"/>
  <c r="M4041" i="1"/>
  <c r="M2188" i="1"/>
  <c r="M661" i="1"/>
  <c r="M3217" i="1"/>
  <c r="M1128" i="1"/>
  <c r="M5104" i="1"/>
  <c r="M4571" i="1"/>
  <c r="M5101" i="1"/>
  <c r="M1238" i="1"/>
  <c r="M5102" i="1"/>
  <c r="M1239" i="1"/>
  <c r="M1452" i="1"/>
  <c r="M3013" i="1"/>
  <c r="M927" i="1"/>
  <c r="M4887" i="1"/>
  <c r="M4269" i="1"/>
  <c r="M4969" i="1"/>
  <c r="M4346" i="1"/>
  <c r="M1210" i="1"/>
  <c r="M1903" i="1"/>
  <c r="M1873" i="1"/>
  <c r="M1211" i="1"/>
  <c r="M3797" i="1"/>
  <c r="M2162" i="1"/>
  <c r="M3796" i="1"/>
  <c r="M1167" i="1"/>
  <c r="M321" i="1"/>
  <c r="M3633" i="1"/>
  <c r="M5141" i="1"/>
  <c r="M4170" i="1"/>
  <c r="M322" i="1"/>
  <c r="M4903" i="1"/>
  <c r="M1288" i="1"/>
  <c r="M1168" i="1"/>
  <c r="M3216" i="1"/>
  <c r="M1749" i="1"/>
  <c r="M3321" i="1"/>
  <c r="M3322" i="1"/>
  <c r="M382" i="1"/>
  <c r="M3323" i="1"/>
  <c r="M4572" i="1"/>
  <c r="M3588" i="1"/>
  <c r="M3589" i="1"/>
  <c r="M61" i="1"/>
  <c r="M3218" i="1"/>
  <c r="M1451" i="1"/>
  <c r="M626" i="1"/>
  <c r="M1904" i="1"/>
  <c r="M265" i="1"/>
  <c r="M4272" i="1"/>
  <c r="M1437" i="1"/>
  <c r="M1872" i="1"/>
  <c r="M3000" i="1"/>
  <c r="M4970" i="1"/>
  <c r="M3618" i="1"/>
  <c r="M4070" i="1"/>
  <c r="M1342" i="1"/>
  <c r="M1287" i="1"/>
  <c r="M2433" i="1"/>
  <c r="M2515" i="1"/>
  <c r="M5386" i="1"/>
  <c r="M5384" i="1"/>
  <c r="M5385" i="1"/>
  <c r="M5100" i="1"/>
  <c r="M2299" i="1"/>
  <c r="M3219" i="1"/>
  <c r="M3590" i="1"/>
  <c r="M4886" i="1"/>
  <c r="M5098" i="1"/>
  <c r="M3826" i="1"/>
  <c r="M60" i="1"/>
  <c r="M3827" i="1"/>
  <c r="M2405" i="1"/>
  <c r="M263" i="1"/>
  <c r="M2406" i="1"/>
  <c r="M2206" i="1"/>
  <c r="M4345" i="1"/>
  <c r="M2820" i="1"/>
  <c r="M450" i="1"/>
  <c r="M2682" i="1"/>
  <c r="M2460" i="1"/>
  <c r="M3798" i="1"/>
  <c r="M3393" i="1"/>
  <c r="M5140" i="1"/>
  <c r="M3185" i="1"/>
  <c r="M2516" i="1"/>
  <c r="M1827" i="1"/>
  <c r="M2731" i="1"/>
  <c r="M2732" i="1"/>
  <c r="M3070" i="1"/>
  <c r="M1959" i="1"/>
  <c r="M1960" i="1"/>
  <c r="M1961" i="1"/>
  <c r="M1962" i="1"/>
  <c r="M5276" i="1"/>
  <c r="M119" i="1"/>
  <c r="M1766" i="1"/>
  <c r="M117" i="1"/>
  <c r="M4569" i="1"/>
  <c r="M2029" i="1"/>
  <c r="M233" i="1"/>
  <c r="M5333" i="1"/>
  <c r="M5334" i="1"/>
  <c r="M118" i="1"/>
  <c r="M5275" i="1"/>
  <c r="M5105" i="1"/>
  <c r="M2461" i="1"/>
  <c r="M2821" i="1"/>
  <c r="M1438" i="1"/>
  <c r="M2819" i="1"/>
  <c r="M925" i="1"/>
  <c r="M926" i="1"/>
  <c r="M2207" i="1"/>
  <c r="M2462" i="1"/>
  <c r="M149" i="1"/>
  <c r="M4171" i="1"/>
  <c r="M1286" i="1"/>
  <c r="M4069" i="1"/>
  <c r="M1341" i="1"/>
  <c r="M1070" i="1"/>
  <c r="M4172" i="1"/>
  <c r="M150" i="1"/>
  <c r="M3116" i="1"/>
  <c r="M3117" i="1"/>
  <c r="M4815" i="1"/>
  <c r="M1169" i="1"/>
  <c r="M1750" i="1"/>
  <c r="M4353" i="1"/>
  <c r="M3662" i="1"/>
  <c r="M4832" i="1"/>
  <c r="M2190" i="1"/>
  <c r="M2030" i="1"/>
  <c r="M3828" i="1"/>
  <c r="M2121" i="1"/>
  <c r="M1767" i="1"/>
  <c r="M1768" i="1"/>
  <c r="M2031" i="1"/>
  <c r="M4114" i="1"/>
  <c r="M523" i="1"/>
  <c r="M3544" i="1"/>
  <c r="M451" i="1"/>
  <c r="M3545" i="1"/>
  <c r="M266" i="1"/>
  <c r="M2208" i="1"/>
  <c r="M3075" i="1"/>
  <c r="M4971" i="1"/>
  <c r="M1069" i="1"/>
  <c r="M4555" i="1"/>
  <c r="M1490" i="1"/>
  <c r="M2733" i="1"/>
  <c r="M4071" i="1"/>
  <c r="M1489" i="1"/>
  <c r="M1696" i="1"/>
  <c r="M4554" i="1"/>
  <c r="M1999" i="1"/>
  <c r="M4042" i="1"/>
  <c r="M2300" i="1"/>
  <c r="M4347" i="1"/>
  <c r="M4354" i="1"/>
  <c r="M1132" i="1"/>
  <c r="M387" i="1"/>
  <c r="M4113" i="1"/>
  <c r="M3222" i="1"/>
  <c r="M3951" i="1"/>
  <c r="M2118" i="1"/>
  <c r="M1453" i="1"/>
  <c r="M840" i="1"/>
  <c r="M4355" i="1"/>
  <c r="M671" i="1"/>
  <c r="M3980" i="1"/>
  <c r="M672" i="1"/>
  <c r="M2824" i="1"/>
  <c r="M666" i="1"/>
  <c r="M3074" i="1"/>
  <c r="M1876" i="1"/>
  <c r="M522" i="1"/>
  <c r="M3977" i="1"/>
  <c r="M4693" i="1"/>
  <c r="M2436" i="1"/>
  <c r="M1291" i="1"/>
  <c r="M325" i="1"/>
  <c r="M3115" i="1"/>
  <c r="M1695" i="1"/>
  <c r="M4906" i="1"/>
  <c r="M3188" i="1"/>
  <c r="M1830" i="1"/>
  <c r="M153" i="1"/>
  <c r="M1131" i="1"/>
  <c r="M3223" i="1"/>
  <c r="M4350" i="1"/>
  <c r="M2303" i="1"/>
  <c r="M388" i="1"/>
  <c r="M2120" i="1"/>
  <c r="M4289" i="1"/>
  <c r="M4287" i="1"/>
  <c r="M4112" i="1"/>
  <c r="M3950" i="1"/>
  <c r="M385" i="1"/>
  <c r="M929" i="1"/>
  <c r="M235" i="1"/>
  <c r="M5336" i="1"/>
  <c r="M628" i="1"/>
  <c r="M3072" i="1"/>
  <c r="M1874" i="1"/>
  <c r="M520" i="1"/>
  <c r="M3975" i="1"/>
  <c r="M839" i="1"/>
  <c r="M4352" i="1"/>
  <c r="M669" i="1"/>
  <c r="M3979" i="1"/>
  <c r="M670" i="1"/>
  <c r="M2823" i="1"/>
  <c r="M665" i="1"/>
  <c r="M3113" i="1"/>
  <c r="M1693" i="1"/>
  <c r="M4905" i="1"/>
  <c r="M3187" i="1"/>
  <c r="M1829" i="1"/>
  <c r="M4692" i="1"/>
  <c r="M2435" i="1"/>
  <c r="M1290" i="1"/>
  <c r="M324" i="1"/>
  <c r="M152" i="1"/>
  <c r="M1130" i="1"/>
  <c r="M3221" i="1"/>
  <c r="M4349" i="1"/>
  <c r="M2302" i="1"/>
  <c r="M234" i="1"/>
  <c r="M5335" i="1"/>
  <c r="M386" i="1"/>
  <c r="M2119" i="1"/>
  <c r="M4288" i="1"/>
  <c r="M4286" i="1"/>
  <c r="M4111" i="1"/>
  <c r="M3949" i="1"/>
  <c r="M384" i="1"/>
  <c r="M928" i="1"/>
  <c r="M627" i="1"/>
  <c r="M2822" i="1"/>
  <c r="M664" i="1"/>
  <c r="M3073" i="1"/>
  <c r="M1875" i="1"/>
  <c r="M521" i="1"/>
  <c r="M3976" i="1"/>
  <c r="M838" i="1"/>
  <c r="M4351" i="1"/>
  <c r="M667" i="1"/>
  <c r="M3978" i="1"/>
  <c r="M668" i="1"/>
  <c r="M323" i="1"/>
  <c r="M3114" i="1"/>
  <c r="M1694" i="1"/>
  <c r="M4904" i="1"/>
  <c r="M3186" i="1"/>
  <c r="M1828" i="1"/>
  <c r="M4691" i="1"/>
  <c r="M2434" i="1"/>
  <c r="M1289" i="1"/>
  <c r="M151" i="1"/>
  <c r="M1129" i="1"/>
  <c r="M3220" i="1"/>
  <c r="M4348" i="1"/>
  <c r="M2301" i="1"/>
  <c r="M4285" i="1"/>
  <c r="M4110" i="1"/>
  <c r="M3948" i="1"/>
  <c r="M383" i="1"/>
  <c r="M934" i="1"/>
  <c r="M239" i="1"/>
  <c r="M5339" i="1"/>
  <c r="M395" i="1"/>
  <c r="M2126" i="1"/>
  <c r="M4297" i="1"/>
  <c r="M632" i="1"/>
  <c r="M2828" i="1"/>
  <c r="M674" i="1"/>
  <c r="M3078" i="1"/>
  <c r="M1878" i="1"/>
  <c r="M527" i="1"/>
  <c r="M3983" i="1"/>
  <c r="M842" i="1"/>
  <c r="M4361" i="1"/>
  <c r="M678" i="1"/>
  <c r="M3987" i="1"/>
  <c r="M683" i="1"/>
  <c r="M328" i="1"/>
  <c r="M3120" i="1"/>
  <c r="M1698" i="1"/>
  <c r="M4910" i="1"/>
  <c r="M3190" i="1"/>
  <c r="M1833" i="1"/>
  <c r="M4695" i="1"/>
  <c r="M2438" i="1"/>
  <c r="M1294" i="1"/>
  <c r="M155" i="1"/>
  <c r="M1134" i="1"/>
  <c r="M3226" i="1"/>
  <c r="M4358" i="1"/>
  <c r="M2305" i="1"/>
  <c r="M4292" i="1"/>
  <c r="M4117" i="1"/>
  <c r="M3954" i="1"/>
  <c r="M392" i="1"/>
  <c r="M933" i="1"/>
  <c r="M238" i="1"/>
  <c r="M5338" i="1"/>
  <c r="M394" i="1"/>
  <c r="M2124" i="1"/>
  <c r="M4294" i="1"/>
  <c r="M630" i="1"/>
  <c r="M2825" i="1"/>
  <c r="M673" i="1"/>
  <c r="M3076" i="1"/>
  <c r="M1877" i="1"/>
  <c r="M524" i="1"/>
  <c r="M3981" i="1"/>
  <c r="M841" i="1"/>
  <c r="M4360" i="1"/>
  <c r="M676" i="1"/>
  <c r="M3985" i="1"/>
  <c r="M679" i="1"/>
  <c r="M326" i="1"/>
  <c r="M3119" i="1"/>
  <c r="M1697" i="1"/>
  <c r="M4909" i="1"/>
  <c r="M3189" i="1"/>
  <c r="M1831" i="1"/>
  <c r="M4694" i="1"/>
  <c r="M2437" i="1"/>
  <c r="M1292" i="1"/>
  <c r="M154" i="1"/>
  <c r="M1133" i="1"/>
  <c r="M3224" i="1"/>
  <c r="M4356" i="1"/>
  <c r="M2304" i="1"/>
  <c r="M4290" i="1"/>
  <c r="M4115" i="1"/>
  <c r="M3952" i="1"/>
  <c r="M389" i="1"/>
  <c r="M930" i="1"/>
  <c r="M236" i="1"/>
  <c r="M5337" i="1"/>
  <c r="M393" i="1"/>
  <c r="M2122" i="1"/>
  <c r="M4293" i="1"/>
  <c r="M629" i="1"/>
  <c r="M2827" i="1"/>
  <c r="M525" i="1"/>
  <c r="M2210" i="1"/>
  <c r="M3982" i="1"/>
  <c r="M2407" i="1"/>
  <c r="M675" i="1"/>
  <c r="M677" i="1"/>
  <c r="M3988" i="1"/>
  <c r="M682" i="1"/>
  <c r="M3986" i="1"/>
  <c r="M4907" i="1"/>
  <c r="M1832" i="1"/>
  <c r="M4696" i="1"/>
  <c r="M1170" i="1"/>
  <c r="M2517" i="1"/>
  <c r="M1293" i="1"/>
  <c r="M2653" i="1"/>
  <c r="M3225" i="1"/>
  <c r="M4357" i="1"/>
  <c r="M2306" i="1"/>
  <c r="M4043" i="1"/>
  <c r="M3953" i="1"/>
  <c r="M391" i="1"/>
  <c r="M932" i="1"/>
  <c r="M4200" i="1"/>
  <c r="M2123" i="1"/>
  <c r="M4295" i="1"/>
  <c r="M4291" i="1"/>
  <c r="M4116" i="1"/>
  <c r="M631" i="1"/>
  <c r="M2826" i="1"/>
  <c r="M3077" i="1"/>
  <c r="M2209" i="1"/>
  <c r="M1213" i="1"/>
  <c r="M4363" i="1"/>
  <c r="M681" i="1"/>
  <c r="M3990" i="1"/>
  <c r="M685" i="1"/>
  <c r="M327" i="1"/>
  <c r="M3118" i="1"/>
  <c r="M3799" i="1"/>
  <c r="M4911" i="1"/>
  <c r="M3191" i="1"/>
  <c r="M1834" i="1"/>
  <c r="M1926" i="1"/>
  <c r="M1504" i="1"/>
  <c r="M1295" i="1"/>
  <c r="M156" i="1"/>
  <c r="M1135" i="1"/>
  <c r="M3227" i="1"/>
  <c r="M4359" i="1"/>
  <c r="M2307" i="1"/>
  <c r="M390" i="1"/>
  <c r="M931" i="1"/>
  <c r="M237" i="1"/>
  <c r="M5167" i="1"/>
  <c r="M2125" i="1"/>
  <c r="M4296" i="1"/>
  <c r="M633" i="1"/>
  <c r="M3079" i="1"/>
  <c r="M526" i="1"/>
  <c r="M3984" i="1"/>
  <c r="M1212" i="1"/>
  <c r="M4362" i="1"/>
  <c r="M680" i="1"/>
  <c r="M3989" i="1"/>
  <c r="M684" i="1"/>
  <c r="M4908" i="1"/>
  <c r="M935" i="1"/>
  <c r="M4912" i="1"/>
  <c r="M3192" i="1"/>
  <c r="M2444" i="1"/>
  <c r="M1296" i="1"/>
  <c r="M162" i="1"/>
  <c r="M1141" i="1"/>
  <c r="M3228" i="1"/>
  <c r="M4369" i="1"/>
  <c r="M1505" i="1"/>
  <c r="M4298" i="1"/>
  <c r="M4118" i="1"/>
  <c r="M3955" i="1"/>
  <c r="M399" i="1"/>
  <c r="M936" i="1"/>
  <c r="M244" i="1"/>
  <c r="M3229" i="1"/>
  <c r="M2131" i="1"/>
  <c r="M4299" i="1"/>
  <c r="M638" i="1"/>
  <c r="M693" i="1"/>
  <c r="M1883" i="1"/>
  <c r="M2687" i="1"/>
  <c r="M3083" i="1"/>
  <c r="M4367" i="1"/>
  <c r="M687" i="1"/>
  <c r="M846" i="1"/>
  <c r="M531" i="1"/>
  <c r="M77" i="1"/>
  <c r="M3992" i="1"/>
  <c r="M698" i="1"/>
  <c r="M5143" i="1"/>
  <c r="M3155" i="1"/>
  <c r="M4697" i="1"/>
  <c r="M2440" i="1"/>
  <c r="M4861" i="1"/>
  <c r="M1701" i="1"/>
  <c r="M160" i="1"/>
  <c r="M1140" i="1"/>
  <c r="M2309" i="1"/>
  <c r="M3327" i="1"/>
  <c r="M5236" i="1"/>
  <c r="M398" i="1"/>
  <c r="M240" i="1"/>
  <c r="M2130" i="1"/>
  <c r="M5342" i="1"/>
  <c r="M635" i="1"/>
  <c r="M2686" i="1"/>
  <c r="M532" i="1"/>
  <c r="M695" i="1"/>
  <c r="M1880" i="1"/>
  <c r="M3082" i="1"/>
  <c r="M3994" i="1"/>
  <c r="M4368" i="1"/>
  <c r="M690" i="1"/>
  <c r="M76" i="1"/>
  <c r="M699" i="1"/>
  <c r="M843" i="1"/>
  <c r="M5146" i="1"/>
  <c r="M4700" i="1"/>
  <c r="M3156" i="1"/>
  <c r="M2443" i="1"/>
  <c r="M1703" i="1"/>
  <c r="M4860" i="1"/>
  <c r="M158" i="1"/>
  <c r="M3328" i="1"/>
  <c r="M1137" i="1"/>
  <c r="M2310" i="1"/>
  <c r="M5237" i="1"/>
  <c r="M2129" i="1"/>
  <c r="M396" i="1"/>
  <c r="M5343" i="1"/>
  <c r="M243" i="1"/>
  <c r="M637" i="1"/>
  <c r="M692" i="1"/>
  <c r="M3084" i="1"/>
  <c r="M2684" i="1"/>
  <c r="M845" i="1"/>
  <c r="M694" i="1"/>
  <c r="M1882" i="1"/>
  <c r="M75" i="1"/>
  <c r="M3991" i="1"/>
  <c r="M530" i="1"/>
  <c r="M4366" i="1"/>
  <c r="M700" i="1"/>
  <c r="M5144" i="1"/>
  <c r="M3157" i="1"/>
  <c r="M1702" i="1"/>
  <c r="M2442" i="1"/>
  <c r="M4699" i="1"/>
  <c r="M4862" i="1"/>
  <c r="M157" i="1"/>
  <c r="M1139" i="1"/>
  <c r="M3324" i="1"/>
  <c r="M2308" i="1"/>
  <c r="M397" i="1"/>
  <c r="M5235" i="1"/>
  <c r="M242" i="1"/>
  <c r="M2127" i="1"/>
  <c r="M5340" i="1"/>
  <c r="M636" i="1"/>
  <c r="M691" i="1"/>
  <c r="M3995" i="1"/>
  <c r="M689" i="1"/>
  <c r="M847" i="1"/>
  <c r="M3081" i="1"/>
  <c r="M2685" i="1"/>
  <c r="M74" i="1"/>
  <c r="M1881" i="1"/>
  <c r="M697" i="1"/>
  <c r="M529" i="1"/>
  <c r="M4365" i="1"/>
  <c r="M4701" i="1"/>
  <c r="M3159" i="1"/>
  <c r="M2441" i="1"/>
  <c r="M5147" i="1"/>
  <c r="M4859" i="1"/>
  <c r="M1700" i="1"/>
  <c r="M161" i="1"/>
  <c r="M3326" i="1"/>
  <c r="M2312" i="1"/>
  <c r="M1138" i="1"/>
  <c r="M400" i="1"/>
  <c r="M5234" i="1"/>
  <c r="M5341" i="1"/>
  <c r="M2128" i="1"/>
  <c r="M241" i="1"/>
  <c r="M634" i="1"/>
  <c r="M688" i="1"/>
  <c r="M3993" i="1"/>
  <c r="M686" i="1"/>
  <c r="M844" i="1"/>
  <c r="M3080" i="1"/>
  <c r="M2683" i="1"/>
  <c r="M73" i="1"/>
  <c r="M1879" i="1"/>
  <c r="M696" i="1"/>
  <c r="M528" i="1"/>
  <c r="M4364" i="1"/>
  <c r="M4698" i="1"/>
  <c r="M3158" i="1"/>
  <c r="M2439" i="1"/>
  <c r="M5145" i="1"/>
  <c r="M4858" i="1"/>
  <c r="M1699" i="1"/>
  <c r="M159" i="1"/>
  <c r="M3325" i="1"/>
  <c r="M2311" i="1"/>
  <c r="M1136" i="1"/>
  <c r="M401" i="1"/>
  <c r="M5238" i="1"/>
  <c r="M5344" i="1"/>
  <c r="M2132" i="1"/>
  <c r="M245" i="1"/>
  <c r="M639" i="1"/>
  <c r="M4972" i="1"/>
  <c r="M3620" i="1"/>
  <c r="M3997" i="1"/>
  <c r="M533" i="1"/>
  <c r="M3137" i="1"/>
  <c r="M3546" i="1"/>
  <c r="M2768" i="1"/>
  <c r="M4817" i="1"/>
  <c r="M849" i="1"/>
  <c r="M1072" i="1"/>
  <c r="M3635" i="1"/>
  <c r="M3394" i="1"/>
  <c r="M464" i="1"/>
  <c r="M1704" i="1"/>
  <c r="M2735" i="1"/>
  <c r="M1171" i="1"/>
  <c r="M4914" i="1"/>
  <c r="M329" i="1"/>
  <c r="M5387" i="1"/>
  <c r="M2032" i="1"/>
  <c r="M4045" i="1"/>
  <c r="M1752" i="1"/>
  <c r="M2191" i="1"/>
  <c r="M4372" i="1"/>
  <c r="M4046" i="1"/>
  <c r="M850" i="1"/>
  <c r="M3547" i="1"/>
  <c r="M246" i="1"/>
  <c r="M2192" i="1"/>
  <c r="M5345" i="1"/>
  <c r="M120" i="1"/>
  <c r="M2133" i="1"/>
  <c r="M2034" i="1"/>
  <c r="M3548" i="1"/>
  <c r="M2096" i="1"/>
  <c r="M3841" i="1"/>
  <c r="M1509" i="1"/>
  <c r="M4702" i="1"/>
  <c r="M702" i="1"/>
  <c r="M2445" i="1"/>
  <c r="M4818" i="1"/>
  <c r="M4371" i="1"/>
  <c r="M939" i="1"/>
  <c r="M2393" i="1"/>
  <c r="M3232" i="1"/>
  <c r="M3086" i="1"/>
  <c r="M4834" i="1"/>
  <c r="M5277" i="1"/>
  <c r="M3591" i="1"/>
  <c r="M4889" i="1"/>
  <c r="M3233" i="1"/>
  <c r="M848" i="1"/>
  <c r="M3619" i="1"/>
  <c r="M1905" i="1"/>
  <c r="M2211" i="1"/>
  <c r="M2689" i="1"/>
  <c r="M4913" i="1"/>
  <c r="M1172" i="1"/>
  <c r="M5148" i="1"/>
  <c r="M2734" i="1"/>
  <c r="M1298" i="1"/>
  <c r="M3464" i="1"/>
  <c r="M1836" i="1"/>
  <c r="M5106" i="1"/>
  <c r="M3231" i="1"/>
  <c r="M1751" i="1"/>
  <c r="M703" i="1"/>
  <c r="M404" i="1"/>
  <c r="M3230" i="1"/>
  <c r="M62" i="1"/>
  <c r="M2973" i="1"/>
  <c r="M4575" i="1"/>
  <c r="M937" i="1"/>
  <c r="M2464" i="1"/>
  <c r="M3996" i="1"/>
  <c r="M1507" i="1"/>
  <c r="M2929" i="1"/>
  <c r="M1508" i="1"/>
  <c r="M3463" i="1"/>
  <c r="M1705" i="1"/>
  <c r="M2164" i="1"/>
  <c r="M2446" i="1"/>
  <c r="M3193" i="1"/>
  <c r="M4816" i="1"/>
  <c r="M2518" i="1"/>
  <c r="M4556" i="1"/>
  <c r="M4574" i="1"/>
  <c r="M1506" i="1"/>
  <c r="M1963" i="1"/>
  <c r="M4833" i="1"/>
  <c r="M402" i="1"/>
  <c r="M4573" i="1"/>
  <c r="M405" i="1"/>
  <c r="M4973" i="1"/>
  <c r="M3015" i="1"/>
  <c r="M403" i="1"/>
  <c r="M4044" i="1"/>
  <c r="M2033" i="1"/>
  <c r="M3016" i="1"/>
  <c r="M4888" i="1"/>
  <c r="M4300" i="1"/>
  <c r="M640" i="1"/>
  <c r="M4119" i="1"/>
  <c r="M938" i="1"/>
  <c r="M1214" i="1"/>
  <c r="M3085" i="1"/>
  <c r="M701" i="1"/>
  <c r="M1439" i="1"/>
  <c r="M2688" i="1"/>
  <c r="M4370" i="1"/>
  <c r="M2829" i="1"/>
  <c r="M2463" i="1"/>
  <c r="M3800" i="1"/>
  <c r="M1835" i="1"/>
  <c r="M3395" i="1"/>
  <c r="M1297" i="1"/>
  <c r="M1071" i="1"/>
  <c r="M3634" i="1"/>
  <c r="M3087" i="1"/>
  <c r="M3236" i="1"/>
  <c r="M3329" i="1"/>
  <c r="M4578" i="1"/>
  <c r="M1144" i="1"/>
  <c r="M2394" i="1"/>
  <c r="M3702" i="1"/>
  <c r="M4301" i="1"/>
  <c r="M1455" i="1"/>
  <c r="M2975" i="1"/>
  <c r="M1250" i="1"/>
  <c r="M1510" i="1"/>
  <c r="M3998" i="1"/>
  <c r="M1906" i="1"/>
  <c r="M3577" i="1"/>
  <c r="M941" i="1"/>
  <c r="M852" i="1"/>
  <c r="M467" i="1"/>
  <c r="M4557" i="1"/>
  <c r="M2001" i="1"/>
  <c r="M2520" i="1"/>
  <c r="M1174" i="1"/>
  <c r="M2447" i="1"/>
  <c r="M2002" i="1"/>
  <c r="M2193" i="1"/>
  <c r="M1146" i="1"/>
  <c r="M641" i="1"/>
  <c r="M940" i="1"/>
  <c r="M4891" i="1"/>
  <c r="M4577" i="1"/>
  <c r="M64" i="1"/>
  <c r="M1241" i="1"/>
  <c r="M4374" i="1"/>
  <c r="M2691" i="1"/>
  <c r="M4975" i="1"/>
  <c r="M3376" i="1"/>
  <c r="M3237" i="1"/>
  <c r="M163" i="1"/>
  <c r="M4074" i="1"/>
  <c r="M466" i="1"/>
  <c r="M3121" i="1"/>
  <c r="M4173" i="1"/>
  <c r="M5388" i="1"/>
  <c r="M3235" i="1"/>
  <c r="M1754" i="1"/>
  <c r="M3664" i="1"/>
  <c r="M4836" i="1"/>
  <c r="M268" i="1"/>
  <c r="M1145" i="1"/>
  <c r="M1143" i="1"/>
  <c r="M465" i="1"/>
  <c r="M4890" i="1"/>
  <c r="M1771" i="1"/>
  <c r="M1242" i="1"/>
  <c r="M942" i="1"/>
  <c r="M943" i="1"/>
  <c r="M851" i="1"/>
  <c r="M4974" i="1"/>
  <c r="M4373" i="1"/>
  <c r="M1884" i="1"/>
  <c r="M2465" i="1"/>
  <c r="M2213" i="1"/>
  <c r="M4976" i="1"/>
  <c r="M535" i="1"/>
  <c r="M4819" i="1"/>
  <c r="M1073" i="1"/>
  <c r="M4073" i="1"/>
  <c r="M2165" i="1"/>
  <c r="M704" i="1"/>
  <c r="M3194" i="1"/>
  <c r="M5389" i="1"/>
  <c r="M4835" i="1"/>
  <c r="M5107" i="1"/>
  <c r="M1965" i="1"/>
  <c r="M3330" i="1"/>
  <c r="M2166" i="1"/>
  <c r="M1454" i="1"/>
  <c r="M2974" i="1"/>
  <c r="M2212" i="1"/>
  <c r="M4273" i="1"/>
  <c r="M3842" i="1"/>
  <c r="M534" i="1"/>
  <c r="M2690" i="1"/>
  <c r="M1216" i="1"/>
  <c r="M267" i="1"/>
  <c r="M2830" i="1"/>
  <c r="M1173" i="1"/>
  <c r="M3802" i="1"/>
  <c r="M2000" i="1"/>
  <c r="M1753" i="1"/>
  <c r="M406" i="1"/>
  <c r="M5346" i="1"/>
  <c r="M3234" i="1"/>
  <c r="M63" i="1"/>
  <c r="M2409" i="1"/>
  <c r="M488" i="1"/>
  <c r="M705" i="1"/>
  <c r="M2410" i="1"/>
  <c r="M2408" i="1"/>
  <c r="M1215" i="1"/>
  <c r="M4576" i="1"/>
  <c r="M2003" i="1"/>
  <c r="M301" i="1"/>
  <c r="M3636" i="1"/>
  <c r="M1837" i="1"/>
  <c r="M1299" i="1"/>
  <c r="M2519" i="1"/>
  <c r="M3801" i="1"/>
  <c r="M4072" i="1"/>
  <c r="M5149" i="1"/>
  <c r="M5150" i="1"/>
  <c r="M1491" i="1"/>
  <c r="M1964" i="1"/>
  <c r="M1142" i="1"/>
  <c r="M3663" i="1"/>
  <c r="M121" i="1"/>
  <c r="M2004" i="1"/>
  <c r="M3592" i="1"/>
  <c r="M3594" i="1"/>
  <c r="M1769" i="1"/>
  <c r="M5278" i="1"/>
  <c r="M5108" i="1"/>
  <c r="M3593" i="1"/>
  <c r="M1770" i="1"/>
  <c r="M2035" i="1"/>
  <c r="M4302" i="1"/>
  <c r="M1243" i="1"/>
  <c r="M3829" i="1"/>
  <c r="M3665" i="1"/>
  <c r="M269" i="1"/>
  <c r="M2412" i="1"/>
  <c r="M3088" i="1"/>
  <c r="M1440" i="1"/>
  <c r="M1907" i="1"/>
  <c r="M4175" i="1"/>
  <c r="M1344" i="1"/>
  <c r="M709" i="1"/>
  <c r="M1343" i="1"/>
  <c r="M4176" i="1"/>
  <c r="M2521" i="1"/>
  <c r="M1493" i="1"/>
  <c r="M5390" i="1"/>
  <c r="M4047" i="1"/>
  <c r="M2194" i="1"/>
  <c r="M711" i="1"/>
  <c r="M3666" i="1"/>
  <c r="M4048" i="1"/>
  <c r="M5110" i="1"/>
  <c r="M247" i="1"/>
  <c r="M2036" i="1"/>
  <c r="M3956" i="1"/>
  <c r="M3830" i="1"/>
  <c r="M1244" i="1"/>
  <c r="M454" i="1"/>
  <c r="M706" i="1"/>
  <c r="M2466" i="1"/>
  <c r="M2411" i="1"/>
  <c r="M3549" i="1"/>
  <c r="M3843" i="1"/>
  <c r="M452" i="1"/>
  <c r="M536" i="1"/>
  <c r="M453" i="1"/>
  <c r="M3090" i="1"/>
  <c r="M1707" i="1"/>
  <c r="M1494" i="1"/>
  <c r="M2736" i="1"/>
  <c r="M3123" i="1"/>
  <c r="M4560" i="1"/>
  <c r="M710" i="1"/>
  <c r="M3091" i="1"/>
  <c r="M3831" i="1"/>
  <c r="M4120" i="1"/>
  <c r="M248" i="1"/>
  <c r="M4121" i="1"/>
  <c r="M122" i="1"/>
  <c r="M5279" i="1"/>
  <c r="M5348" i="1"/>
  <c r="M3957" i="1"/>
  <c r="M707" i="1"/>
  <c r="M3621" i="1"/>
  <c r="M270" i="1"/>
  <c r="M2832" i="1"/>
  <c r="M1441" i="1"/>
  <c r="M1886" i="1"/>
  <c r="M1885" i="1"/>
  <c r="M3580" i="1"/>
  <c r="M3003" i="1"/>
  <c r="M3195" i="1"/>
  <c r="M3465" i="1"/>
  <c r="M3122" i="1"/>
  <c r="M3197" i="1"/>
  <c r="M2167" i="1"/>
  <c r="M330" i="1"/>
  <c r="M4174" i="1"/>
  <c r="M164" i="1"/>
  <c r="M331" i="1"/>
  <c r="M3637" i="1"/>
  <c r="M2313" i="1"/>
  <c r="M2314" i="1"/>
  <c r="M3331" i="1"/>
  <c r="M2316" i="1"/>
  <c r="M2315" i="1"/>
  <c r="M5347" i="1"/>
  <c r="M2879" i="1"/>
  <c r="M642" i="1"/>
  <c r="M5109" i="1"/>
  <c r="M407" i="1"/>
  <c r="M408" i="1"/>
  <c r="M409" i="1"/>
  <c r="M2136" i="1"/>
  <c r="M4275" i="1"/>
  <c r="M3578" i="1"/>
  <c r="M3001" i="1"/>
  <c r="M4274" i="1"/>
  <c r="M3002" i="1"/>
  <c r="M3550" i="1"/>
  <c r="M3579" i="1"/>
  <c r="M4704" i="1"/>
  <c r="M3396" i="1"/>
  <c r="M468" i="1"/>
  <c r="M1706" i="1"/>
  <c r="M1492" i="1"/>
  <c r="M4558" i="1"/>
  <c r="M1345" i="1"/>
  <c r="M4703" i="1"/>
  <c r="M469" i="1"/>
  <c r="M3397" i="1"/>
  <c r="M4375" i="1"/>
  <c r="M2395" i="1"/>
  <c r="M2880" i="1"/>
  <c r="M65" i="1"/>
  <c r="M2881" i="1"/>
  <c r="M4122" i="1"/>
  <c r="M2134" i="1"/>
  <c r="M2976" i="1"/>
  <c r="M2135" i="1"/>
  <c r="M945" i="1"/>
  <c r="M3089" i="1"/>
  <c r="M708" i="1"/>
  <c r="M3999" i="1"/>
  <c r="M2831" i="1"/>
  <c r="M944" i="1"/>
  <c r="M853" i="1"/>
  <c r="M4559" i="1"/>
  <c r="M1838" i="1"/>
  <c r="M1300" i="1"/>
  <c r="M2448" i="1"/>
  <c r="M3196" i="1"/>
  <c r="M4821" i="1"/>
  <c r="M1840" i="1"/>
  <c r="M2006" i="1"/>
  <c r="M4822" i="1"/>
  <c r="M1966" i="1"/>
  <c r="M4838" i="1"/>
  <c r="M4581" i="1"/>
  <c r="M412" i="1"/>
  <c r="M4840" i="1"/>
  <c r="M4304" i="1"/>
  <c r="M4582" i="1"/>
  <c r="M2037" i="1"/>
  <c r="M3832" i="1"/>
  <c r="M2977" i="1"/>
  <c r="M949" i="1"/>
  <c r="M1219" i="1"/>
  <c r="M1442" i="1"/>
  <c r="M2695" i="1"/>
  <c r="M1217" i="1"/>
  <c r="M2692" i="1"/>
  <c r="M1218" i="1"/>
  <c r="M3581" i="1"/>
  <c r="M1512" i="1"/>
  <c r="M3398" i="1"/>
  <c r="M3467" i="1"/>
  <c r="M1495" i="1"/>
  <c r="M2168" i="1"/>
  <c r="M712" i="1"/>
  <c r="M2007" i="1"/>
  <c r="M470" i="1"/>
  <c r="M4917" i="1"/>
  <c r="M332" i="1"/>
  <c r="M5391" i="1"/>
  <c r="M411" i="1"/>
  <c r="M1967" i="1"/>
  <c r="M3667" i="1"/>
  <c r="M4839" i="1"/>
  <c r="M713" i="1"/>
  <c r="M3093" i="1"/>
  <c r="M4892" i="1"/>
  <c r="M4893" i="1"/>
  <c r="M2978" i="1"/>
  <c r="M4579" i="1"/>
  <c r="M4303" i="1"/>
  <c r="M1246" i="1"/>
  <c r="M946" i="1"/>
  <c r="M948" i="1"/>
  <c r="M643" i="1"/>
  <c r="M855" i="1"/>
  <c r="M3844" i="1"/>
  <c r="M854" i="1"/>
  <c r="M4376" i="1"/>
  <c r="M1887" i="1"/>
  <c r="M538" i="1"/>
  <c r="M2694" i="1"/>
  <c r="M4378" i="1"/>
  <c r="M1511" i="1"/>
  <c r="M4915" i="1"/>
  <c r="M1176" i="1"/>
  <c r="M3638" i="1"/>
  <c r="M1839" i="1"/>
  <c r="M3803" i="1"/>
  <c r="M4075" i="1"/>
  <c r="M4820" i="1"/>
  <c r="M3640" i="1"/>
  <c r="M1074" i="1"/>
  <c r="M165" i="1"/>
  <c r="M2005" i="1"/>
  <c r="M1075" i="1"/>
  <c r="M3466" i="1"/>
  <c r="M166" i="1"/>
  <c r="M1147" i="1"/>
  <c r="M3092" i="1"/>
  <c r="M3239" i="1"/>
  <c r="M5112" i="1"/>
  <c r="M3241" i="1"/>
  <c r="M3242" i="1"/>
  <c r="M4379" i="1"/>
  <c r="M3240" i="1"/>
  <c r="M1245" i="1"/>
  <c r="M410" i="1"/>
  <c r="M3238" i="1"/>
  <c r="M3019" i="1"/>
  <c r="M3017" i="1"/>
  <c r="M1513" i="1"/>
  <c r="M4276" i="1"/>
  <c r="M4977" i="1"/>
  <c r="M537" i="1"/>
  <c r="M4377" i="1"/>
  <c r="M2693" i="1"/>
  <c r="M2833" i="1"/>
  <c r="M2169" i="1"/>
  <c r="M5153" i="1"/>
  <c r="M2449" i="1"/>
  <c r="M1301" i="1"/>
  <c r="M5151" i="1"/>
  <c r="M5152" i="1"/>
  <c r="M1175" i="1"/>
  <c r="M3804" i="1"/>
  <c r="M5392" i="1"/>
  <c r="M4837" i="1"/>
  <c r="M5111" i="1"/>
  <c r="M2195" i="1"/>
  <c r="M3018" i="1"/>
  <c r="M4894" i="1"/>
  <c r="M3243" i="1"/>
  <c r="M3595" i="1"/>
  <c r="M3596" i="1"/>
  <c r="M4580" i="1"/>
  <c r="M947" i="1"/>
  <c r="M2467" i="1"/>
  <c r="M3622" i="1"/>
  <c r="M1908" i="1"/>
  <c r="M2214" i="1"/>
  <c r="M3845" i="1"/>
  <c r="M3623" i="1"/>
  <c r="M271" i="1"/>
  <c r="M2522" i="1"/>
  <c r="M3198" i="1"/>
  <c r="M3124" i="1"/>
  <c r="M2523" i="1"/>
  <c r="M2450" i="1"/>
  <c r="M3639" i="1"/>
  <c r="M4916" i="1"/>
  <c r="M1708" i="1"/>
  <c r="M5393" i="1"/>
  <c r="M1755" i="1"/>
  <c r="M1756" i="1"/>
  <c r="M1757" i="1"/>
  <c r="M2396" i="1"/>
  <c r="M1758" i="1"/>
  <c r="M68" i="1"/>
  <c r="M5281" i="1"/>
  <c r="M5113" i="1"/>
  <c r="M5280" i="1"/>
  <c r="M5114" i="1"/>
  <c r="M1776" i="1"/>
  <c r="M123" i="1"/>
  <c r="M66" i="1"/>
  <c r="M4895" i="1"/>
  <c r="M1462" i="1"/>
  <c r="M67" i="1"/>
  <c r="M4305" i="1"/>
  <c r="M2220" i="1"/>
  <c r="M4981" i="1"/>
  <c r="M2471" i="1"/>
  <c r="M4007" i="1"/>
  <c r="M2222" i="1"/>
  <c r="M4003" i="1"/>
  <c r="M1912" i="1"/>
  <c r="M2475" i="1"/>
  <c r="M2742" i="1"/>
  <c r="M1305" i="1"/>
  <c r="M4708" i="1"/>
  <c r="M717" i="1"/>
  <c r="M1079" i="1"/>
  <c r="M1180" i="1"/>
  <c r="M3808" i="1"/>
  <c r="M4082" i="1"/>
  <c r="M4083" i="1"/>
  <c r="M2744" i="1"/>
  <c r="M1151" i="1"/>
  <c r="M3335" i="1"/>
  <c r="M1971" i="1"/>
  <c r="M4052" i="1"/>
  <c r="M4586" i="1"/>
  <c r="M2040" i="1"/>
  <c r="M3599" i="1"/>
  <c r="M3960" i="1"/>
  <c r="M5352" i="1"/>
  <c r="M5354" i="1"/>
  <c r="M1774" i="1"/>
  <c r="M1458" i="1"/>
  <c r="M1778" i="1"/>
  <c r="M1461" i="1"/>
  <c r="M4978" i="1"/>
  <c r="M2468" i="1"/>
  <c r="M2218" i="1"/>
  <c r="M4001" i="1"/>
  <c r="M1911" i="1"/>
  <c r="M2474" i="1"/>
  <c r="M2217" i="1"/>
  <c r="M4006" i="1"/>
  <c r="M1177" i="1"/>
  <c r="M3805" i="1"/>
  <c r="M4076" i="1"/>
  <c r="M4079" i="1"/>
  <c r="M2739" i="1"/>
  <c r="M1304" i="1"/>
  <c r="M4707" i="1"/>
  <c r="M716" i="1"/>
  <c r="M1078" i="1"/>
  <c r="M2743" i="1"/>
  <c r="M1150" i="1"/>
  <c r="M3334" i="1"/>
  <c r="M1970" i="1"/>
  <c r="M4051" i="1"/>
  <c r="M4585" i="1"/>
  <c r="M1772" i="1"/>
  <c r="M1457" i="1"/>
  <c r="M1777" i="1"/>
  <c r="M1460" i="1"/>
  <c r="M2039" i="1"/>
  <c r="M3598" i="1"/>
  <c r="M3959" i="1"/>
  <c r="M5350" i="1"/>
  <c r="M5353" i="1"/>
  <c r="M2216" i="1"/>
  <c r="M4980" i="1"/>
  <c r="M2470" i="1"/>
  <c r="M2221" i="1"/>
  <c r="M4002" i="1"/>
  <c r="M1910" i="1"/>
  <c r="M2473" i="1"/>
  <c r="M4005" i="1"/>
  <c r="M1179" i="1"/>
  <c r="M3807" i="1"/>
  <c r="M4078" i="1"/>
  <c r="M4081" i="1"/>
  <c r="M2738" i="1"/>
  <c r="M1303" i="1"/>
  <c r="M4706" i="1"/>
  <c r="M715" i="1"/>
  <c r="M1077" i="1"/>
  <c r="M2741" i="1"/>
  <c r="M1149" i="1"/>
  <c r="M3333" i="1"/>
  <c r="M1969" i="1"/>
  <c r="M4050" i="1"/>
  <c r="M4584" i="1"/>
  <c r="M3958" i="1"/>
  <c r="M5349" i="1"/>
  <c r="M5351" i="1"/>
  <c r="M1773" i="1"/>
  <c r="M1456" i="1"/>
  <c r="M1775" i="1"/>
  <c r="M1459" i="1"/>
  <c r="M2038" i="1"/>
  <c r="M3597" i="1"/>
  <c r="M2215" i="1"/>
  <c r="M4979" i="1"/>
  <c r="M2469" i="1"/>
  <c r="M2219" i="1"/>
  <c r="M4000" i="1"/>
  <c r="M1909" i="1"/>
  <c r="M2472" i="1"/>
  <c r="M4004" i="1"/>
  <c r="M1178" i="1"/>
  <c r="M3806" i="1"/>
  <c r="M4077" i="1"/>
  <c r="M4080" i="1"/>
  <c r="M2737" i="1"/>
  <c r="M1302" i="1"/>
  <c r="M4705" i="1"/>
  <c r="M714" i="1"/>
  <c r="M1076" i="1"/>
  <c r="M2740" i="1"/>
  <c r="M1148" i="1"/>
  <c r="M3332" i="1"/>
  <c r="M1968" i="1"/>
  <c r="M4049" i="1"/>
  <c r="M4583" i="1"/>
  <c r="M5359" i="1"/>
  <c r="M5364" i="1"/>
  <c r="M1781" i="1"/>
  <c r="M1466" i="1"/>
  <c r="M1785" i="1"/>
  <c r="M1469" i="1"/>
  <c r="M2043" i="1"/>
  <c r="M3601" i="1"/>
  <c r="M2224" i="1"/>
  <c r="M4984" i="1"/>
  <c r="M2477" i="1"/>
  <c r="M2226" i="1"/>
  <c r="M4009" i="1"/>
  <c r="M1913" i="1"/>
  <c r="M2479" i="1"/>
  <c r="M4013" i="1"/>
  <c r="M1182" i="1"/>
  <c r="M3810" i="1"/>
  <c r="M4086" i="1"/>
  <c r="M4090" i="1"/>
  <c r="M2747" i="1"/>
  <c r="M1308" i="1"/>
  <c r="M4709" i="1"/>
  <c r="M718" i="1"/>
  <c r="M1080" i="1"/>
  <c r="M2749" i="1"/>
  <c r="M1153" i="1"/>
  <c r="M3336" i="1"/>
  <c r="M1973" i="1"/>
  <c r="M4053" i="1"/>
  <c r="M4589" i="1"/>
  <c r="M5360" i="1"/>
  <c r="M1780" i="1"/>
  <c r="M1465" i="1"/>
  <c r="M1783" i="1"/>
  <c r="M1468" i="1"/>
  <c r="M2042" i="1"/>
  <c r="M3600" i="1"/>
  <c r="M5356" i="1"/>
  <c r="M2478" i="1"/>
  <c r="M1914" i="1"/>
  <c r="M2480" i="1"/>
  <c r="M3515" i="1"/>
  <c r="M4382" i="1"/>
  <c r="M4383" i="1"/>
  <c r="M4919" i="1"/>
  <c r="M333" i="1"/>
  <c r="M3126" i="1"/>
  <c r="M1710" i="1"/>
  <c r="M3916" i="1"/>
  <c r="M4088" i="1"/>
  <c r="M2008" i="1"/>
  <c r="M4920" i="1"/>
  <c r="M1515" i="1"/>
  <c r="M1516" i="1"/>
  <c r="M4710" i="1"/>
  <c r="M719" i="1"/>
  <c r="M1081" i="1"/>
  <c r="M3475" i="1"/>
  <c r="M4728" i="1"/>
  <c r="M2750" i="1"/>
  <c r="M5207" i="1"/>
  <c r="M4841" i="1"/>
  <c r="M1154" i="1"/>
  <c r="M3337" i="1"/>
  <c r="M2228" i="1"/>
  <c r="M5362" i="1"/>
  <c r="M249" i="1"/>
  <c r="M272" i="1"/>
  <c r="M1464" i="1"/>
  <c r="M174" i="1"/>
  <c r="M1784" i="1"/>
  <c r="M3245" i="1"/>
  <c r="M1470" i="1"/>
  <c r="M413" i="1"/>
  <c r="M2" i="1"/>
  <c r="M3602" i="1"/>
  <c r="M5357" i="1"/>
  <c r="M2225" i="1"/>
  <c r="M5398" i="1"/>
  <c r="M4983" i="1"/>
  <c r="M4011" i="1"/>
  <c r="M1916" i="1"/>
  <c r="M2481" i="1"/>
  <c r="M78" i="1"/>
  <c r="M3517" i="1"/>
  <c r="M5399" i="1"/>
  <c r="M4015" i="1"/>
  <c r="M1181" i="1"/>
  <c r="M1709" i="1"/>
  <c r="M4087" i="1"/>
  <c r="M950" i="1"/>
  <c r="M4588" i="1"/>
  <c r="M1310" i="1"/>
  <c r="M4712" i="1"/>
  <c r="M721" i="1"/>
  <c r="M1083" i="1"/>
  <c r="M2752" i="1"/>
  <c r="M1156" i="1"/>
  <c r="M3339" i="1"/>
  <c r="M2599" i="1"/>
  <c r="M4055" i="1"/>
  <c r="M4591" i="1"/>
  <c r="M5361" i="1"/>
  <c r="M1779" i="1"/>
  <c r="M1463" i="1"/>
  <c r="M173" i="1"/>
  <c r="M1782" i="1"/>
  <c r="M1471" i="1"/>
  <c r="M414" i="1"/>
  <c r="M3" i="1"/>
  <c r="M5355" i="1"/>
  <c r="M5239" i="1"/>
  <c r="M3604" i="1"/>
  <c r="M2834" i="1"/>
  <c r="M2227" i="1"/>
  <c r="M4010" i="1"/>
  <c r="M1915" i="1"/>
  <c r="M2056" i="1"/>
  <c r="M3516" i="1"/>
  <c r="M4014" i="1"/>
  <c r="M2524" i="1"/>
  <c r="M3811" i="1"/>
  <c r="M3917" i="1"/>
  <c r="M4089" i="1"/>
  <c r="M4091" i="1"/>
  <c r="M4491" i="1"/>
  <c r="M2748" i="1"/>
  <c r="M1309" i="1"/>
  <c r="M4711" i="1"/>
  <c r="M720" i="1"/>
  <c r="M1082" i="1"/>
  <c r="M2751" i="1"/>
  <c r="M1155" i="1"/>
  <c r="M3338" i="1"/>
  <c r="M1514" i="1"/>
  <c r="M4054" i="1"/>
  <c r="M4590" i="1"/>
  <c r="M5358" i="1"/>
  <c r="M5363" i="1"/>
  <c r="M5168" i="1"/>
  <c r="M3020" i="1"/>
  <c r="M1467" i="1"/>
  <c r="M1786" i="1"/>
  <c r="M2890" i="1"/>
  <c r="M2044" i="1"/>
  <c r="M3603" i="1"/>
  <c r="M4008" i="1"/>
  <c r="M3742" i="1"/>
  <c r="M4982" i="1"/>
  <c r="M2476" i="1"/>
  <c r="M4381" i="1"/>
  <c r="M2223" i="1"/>
  <c r="M4012" i="1"/>
  <c r="M1841" i="1"/>
  <c r="M3199" i="1"/>
  <c r="M1307" i="1"/>
  <c r="M4085" i="1"/>
  <c r="M1306" i="1"/>
  <c r="M4084" i="1"/>
  <c r="M3346" i="1"/>
  <c r="M3809" i="1"/>
  <c r="M2746" i="1"/>
  <c r="M3125" i="1"/>
  <c r="M4918" i="1"/>
  <c r="M2745" i="1"/>
  <c r="M3244" i="1"/>
  <c r="M1152" i="1"/>
  <c r="M1972" i="1"/>
  <c r="M4380" i="1"/>
  <c r="M2598" i="1"/>
  <c r="M4587" i="1"/>
  <c r="M2041" i="1"/>
  <c r="M2889" i="1"/>
  <c r="M1791" i="1"/>
  <c r="M1474" i="1"/>
  <c r="M3964" i="1"/>
  <c r="M5244" i="1"/>
  <c r="M3022" i="1"/>
  <c r="M5367" i="1"/>
  <c r="M1395" i="1"/>
  <c r="M951" i="1"/>
  <c r="M1401" i="1"/>
  <c r="M4018" i="1"/>
  <c r="M2232" i="1"/>
  <c r="M2484" i="1"/>
  <c r="M4987" i="1"/>
  <c r="M3743" i="1"/>
  <c r="M4388" i="1"/>
  <c r="M4023" i="1"/>
  <c r="M3814" i="1"/>
  <c r="M1318" i="1"/>
  <c r="M3202" i="1"/>
  <c r="M4097" i="1"/>
  <c r="M1843" i="1"/>
  <c r="M4099" i="1"/>
  <c r="M3128" i="1"/>
  <c r="M1314" i="1"/>
  <c r="M2757" i="1"/>
  <c r="M4924" i="1"/>
  <c r="M3348" i="1"/>
  <c r="M2758" i="1"/>
  <c r="M3249" i="1"/>
  <c r="M1976" i="1"/>
  <c r="M1160" i="1"/>
  <c r="M4385" i="1"/>
  <c r="M2601" i="1"/>
  <c r="M4595" i="1"/>
  <c r="M1790" i="1"/>
  <c r="M5242" i="1"/>
  <c r="M2893" i="1"/>
  <c r="M1475" i="1"/>
  <c r="M5368" i="1"/>
  <c r="M954" i="1"/>
  <c r="M1394" i="1"/>
  <c r="M2046" i="1"/>
  <c r="M3024" i="1"/>
  <c r="M3965" i="1"/>
  <c r="M1397" i="1"/>
  <c r="M2485" i="1"/>
  <c r="M4391" i="1"/>
  <c r="M3745" i="1"/>
  <c r="M4017" i="1"/>
  <c r="M2231" i="1"/>
  <c r="M4986" i="1"/>
  <c r="M4022" i="1"/>
  <c r="M1844" i="1"/>
  <c r="M1316" i="1"/>
  <c r="M4094" i="1"/>
  <c r="M4923" i="1"/>
  <c r="M2754" i="1"/>
  <c r="M4098" i="1"/>
  <c r="M3812" i="1"/>
  <c r="M3203" i="1"/>
  <c r="M3130" i="1"/>
  <c r="M3347" i="1"/>
  <c r="M1312" i="1"/>
  <c r="M2756" i="1"/>
  <c r="M3247" i="1"/>
  <c r="M1977" i="1"/>
  <c r="M4386" i="1"/>
  <c r="M1158" i="1"/>
  <c r="M2603" i="1"/>
  <c r="M4593" i="1"/>
  <c r="M1788" i="1"/>
  <c r="M2048" i="1"/>
  <c r="M1476" i="1"/>
  <c r="M5241" i="1"/>
  <c r="M955" i="1"/>
  <c r="M3021" i="1"/>
  <c r="M5369" i="1"/>
  <c r="M2891" i="1"/>
  <c r="M1396" i="1"/>
  <c r="M3963" i="1"/>
  <c r="M1400" i="1"/>
  <c r="M4019" i="1"/>
  <c r="M3746" i="1"/>
  <c r="M4988" i="1"/>
  <c r="M2230" i="1"/>
  <c r="M2483" i="1"/>
  <c r="M4390" i="1"/>
  <c r="M4021" i="1"/>
  <c r="M1845" i="1"/>
  <c r="M4096" i="1"/>
  <c r="M3815" i="1"/>
  <c r="M3201" i="1"/>
  <c r="M1317" i="1"/>
  <c r="M3129" i="1"/>
  <c r="M1313" i="1"/>
  <c r="M4922" i="1"/>
  <c r="M2755" i="1"/>
  <c r="M4095" i="1"/>
  <c r="M3350" i="1"/>
  <c r="M2760" i="1"/>
  <c r="M3248" i="1"/>
  <c r="M4387" i="1"/>
  <c r="M1159" i="1"/>
  <c r="M1975" i="1"/>
  <c r="M2602" i="1"/>
  <c r="M4594" i="1"/>
  <c r="M1789" i="1"/>
  <c r="M5243" i="1"/>
  <c r="M2894" i="1"/>
  <c r="M953" i="1"/>
  <c r="M3962" i="1"/>
  <c r="M3025" i="1"/>
  <c r="M1393" i="1"/>
  <c r="M5366" i="1"/>
  <c r="M1473" i="1"/>
  <c r="M2047" i="1"/>
  <c r="M1399" i="1"/>
  <c r="M4016" i="1"/>
  <c r="M3744" i="1"/>
  <c r="M4985" i="1"/>
  <c r="M2229" i="1"/>
  <c r="M2482" i="1"/>
  <c r="M4389" i="1"/>
  <c r="M4020" i="1"/>
  <c r="M1842" i="1"/>
  <c r="M4092" i="1"/>
  <c r="M3813" i="1"/>
  <c r="M3200" i="1"/>
  <c r="M1315" i="1"/>
  <c r="M3127" i="1"/>
  <c r="M1311" i="1"/>
  <c r="M4921" i="1"/>
  <c r="M2753" i="1"/>
  <c r="M4093" i="1"/>
  <c r="M3349" i="1"/>
  <c r="M2759" i="1"/>
  <c r="M3246" i="1"/>
  <c r="M4384" i="1"/>
  <c r="M1157" i="1"/>
  <c r="M1974" i="1"/>
  <c r="M2600" i="1"/>
  <c r="M4592" i="1"/>
  <c r="M1787" i="1"/>
  <c r="M5240" i="1"/>
  <c r="M2892" i="1"/>
  <c r="M952" i="1"/>
  <c r="M3961" i="1"/>
  <c r="M3023" i="1"/>
  <c r="M1392" i="1"/>
  <c r="M5365" i="1"/>
  <c r="M1472" i="1"/>
  <c r="M2045" i="1"/>
  <c r="M1398" i="1"/>
  <c r="M856" i="1"/>
  <c r="M250" i="1"/>
  <c r="M1663" i="1"/>
  <c r="M2845" i="1"/>
  <c r="M4990" i="1"/>
  <c r="M3890" i="1"/>
  <c r="M79" i="1"/>
  <c r="M5288" i="1"/>
  <c r="M348" i="1"/>
  <c r="M3918" i="1"/>
  <c r="M4989" i="1"/>
  <c r="M3351" i="1"/>
  <c r="M4863" i="1"/>
  <c r="M2769" i="1"/>
  <c r="M4532" i="1"/>
  <c r="M3250" i="1"/>
  <c r="M857" i="1"/>
  <c r="M4227" i="1"/>
  <c r="M1517" i="1"/>
  <c r="M3302" i="1"/>
  <c r="M4201" i="1"/>
  <c r="M175" i="1"/>
  <c r="M1404" i="1"/>
  <c r="M4474" i="1"/>
  <c r="M858" i="1"/>
  <c r="M4729" i="1"/>
  <c r="M722" i="1"/>
  <c r="M2930" i="1"/>
  <c r="M4475" i="1"/>
  <c r="M5246" i="1"/>
  <c r="M201" i="1"/>
  <c r="M3039" i="1"/>
  <c r="M2712" i="1"/>
  <c r="M4599" i="1"/>
  <c r="M1253" i="1"/>
  <c r="M957" i="1"/>
  <c r="M124" i="1"/>
  <c r="M2770" i="1"/>
  <c r="M2322" i="1"/>
  <c r="M1087" i="1"/>
  <c r="M4229" i="1"/>
  <c r="M2234" i="1"/>
  <c r="M1524" i="1"/>
  <c r="M3303" i="1"/>
  <c r="M3139" i="1"/>
  <c r="M3305" i="1"/>
  <c r="M2571" i="1"/>
  <c r="M4994" i="1"/>
  <c r="M4996" i="1"/>
  <c r="M3287" i="1"/>
  <c r="M2798" i="1"/>
  <c r="M5401" i="1"/>
  <c r="M2799" i="1"/>
  <c r="M4183" i="1"/>
  <c r="M2711" i="1"/>
  <c r="M1022" i="1"/>
  <c r="M4995" i="1"/>
  <c r="M1666" i="1"/>
  <c r="M1792" i="1"/>
  <c r="M1664" i="1"/>
  <c r="M3094" i="1"/>
  <c r="M1521" i="1"/>
  <c r="M1718" i="1"/>
  <c r="M3352" i="1"/>
  <c r="M2526" i="1"/>
  <c r="M3671" i="1"/>
  <c r="M2323" i="1"/>
  <c r="M4864" i="1"/>
  <c r="M2656" i="1"/>
  <c r="M1085" i="1"/>
  <c r="M2605" i="1"/>
  <c r="M2233" i="1"/>
  <c r="M1808" i="1"/>
  <c r="M489" i="1"/>
  <c r="M491" i="1"/>
  <c r="M4713" i="1"/>
  <c r="M3026" i="1"/>
  <c r="M4784" i="1"/>
  <c r="M4476" i="1"/>
  <c r="M3558" i="1"/>
  <c r="M1523" i="1"/>
  <c r="M725" i="1"/>
  <c r="M3095" i="1"/>
  <c r="M4392" i="1"/>
  <c r="M5169" i="1"/>
  <c r="M3377" i="1"/>
  <c r="M81" i="1"/>
  <c r="M1665" i="1"/>
  <c r="M5209" i="1"/>
  <c r="M1927" i="1"/>
  <c r="M1522" i="1"/>
  <c r="M1086" i="1"/>
  <c r="M3670" i="1"/>
  <c r="M2654" i="1"/>
  <c r="M3379" i="1"/>
  <c r="M4598" i="1"/>
  <c r="M1806" i="1"/>
  <c r="M1807" i="1"/>
  <c r="M4533" i="1"/>
  <c r="M2604" i="1"/>
  <c r="M3286" i="1"/>
  <c r="M3557" i="1"/>
  <c r="M1520" i="1"/>
  <c r="M178" i="1"/>
  <c r="M1848" i="1"/>
  <c r="M1847" i="1"/>
  <c r="M1402" i="1"/>
  <c r="M1403" i="1"/>
  <c r="M2931" i="1"/>
  <c r="M176" i="1"/>
  <c r="M2710" i="1"/>
  <c r="M2058" i="1"/>
  <c r="M3444" i="1"/>
  <c r="M724" i="1"/>
  <c r="M4494" i="1"/>
  <c r="M2655" i="1"/>
  <c r="M3404" i="1"/>
  <c r="M2143" i="1"/>
  <c r="M3477" i="1"/>
  <c r="M1269" i="1"/>
  <c r="M2144" i="1"/>
  <c r="M4152" i="1"/>
  <c r="M3668" i="1"/>
  <c r="M5208" i="1"/>
  <c r="M1267" i="1"/>
  <c r="M1268" i="1"/>
  <c r="M2098" i="1"/>
  <c r="M4991" i="1"/>
  <c r="M5245" i="1"/>
  <c r="M2570" i="1"/>
  <c r="M5124" i="1"/>
  <c r="M3669" i="1"/>
  <c r="M2709" i="1"/>
  <c r="M723" i="1"/>
  <c r="M2057" i="1"/>
  <c r="M349" i="1"/>
  <c r="M1252" i="1"/>
  <c r="M3476" i="1"/>
  <c r="M4493" i="1"/>
  <c r="M2525" i="1"/>
  <c r="M1324" i="1"/>
  <c r="M1352" i="1"/>
  <c r="M1888" i="1"/>
  <c r="M1353" i="1"/>
  <c r="M547" i="1"/>
  <c r="M548" i="1"/>
  <c r="M3306" i="1"/>
  <c r="M2097" i="1"/>
  <c r="M859" i="1"/>
  <c r="M2349" i="1"/>
  <c r="M1518" i="1"/>
  <c r="M3304" i="1"/>
  <c r="M1889" i="1"/>
  <c r="M5" i="1"/>
  <c r="M476" i="1"/>
  <c r="M4" i="1"/>
  <c r="M4228" i="1"/>
  <c r="M177" i="1"/>
  <c r="M1519" i="1"/>
  <c r="M1405" i="1"/>
  <c r="M5125" i="1"/>
  <c r="M5123" i="1"/>
  <c r="M1021" i="1"/>
  <c r="M1019" i="1"/>
  <c r="M5122" i="1"/>
  <c r="M4597" i="1"/>
  <c r="M5289" i="1"/>
  <c r="M4135" i="1"/>
  <c r="M2268" i="1"/>
  <c r="M80" i="1"/>
  <c r="M956" i="1"/>
  <c r="M1084" i="1"/>
  <c r="M415" i="1"/>
  <c r="M4783" i="1"/>
  <c r="M3704" i="1"/>
  <c r="M490" i="1"/>
  <c r="M3863" i="1"/>
  <c r="M3378" i="1"/>
  <c r="M1805" i="1"/>
  <c r="M4993" i="1"/>
  <c r="M3285" i="1"/>
  <c r="M4393" i="1"/>
  <c r="M5121" i="1"/>
  <c r="M1020" i="1"/>
  <c r="M1251" i="1"/>
  <c r="M3919" i="1"/>
  <c r="M4492" i="1"/>
  <c r="M4151" i="1"/>
  <c r="M4992" i="1"/>
  <c r="M3138" i="1"/>
  <c r="M3703" i="1"/>
  <c r="M1846" i="1"/>
  <c r="M5400" i="1"/>
  <c r="M817" i="1"/>
  <c r="M2267" i="1"/>
  <c r="M2797" i="1"/>
  <c r="M4596" i="1"/>
  <c r="M3892" i="1"/>
  <c r="M1023" i="1"/>
  <c r="M2269" i="1"/>
  <c r="M4184" i="1"/>
  <c r="M5402" i="1"/>
  <c r="M958" i="1"/>
  <c r="M4100" i="1"/>
  <c r="M3096" i="1"/>
  <c r="M2146" i="1"/>
  <c r="M5404" i="1"/>
  <c r="M2527" i="1"/>
  <c r="M303" i="1"/>
  <c r="M5001" i="1"/>
  <c r="M4230" i="1"/>
  <c r="M3706" i="1"/>
  <c r="M334" i="1"/>
  <c r="M3560" i="1"/>
  <c r="M730" i="1"/>
  <c r="M202" i="1"/>
  <c r="M3559" i="1"/>
  <c r="M4202" i="1"/>
  <c r="M726" i="1"/>
  <c r="M2059" i="1"/>
  <c r="M82" i="1"/>
  <c r="M3748" i="1"/>
  <c r="M4730" i="1"/>
  <c r="M3920" i="1"/>
  <c r="M4153" i="1"/>
  <c r="M4997" i="1"/>
  <c r="M302" i="1"/>
  <c r="M6" i="1"/>
  <c r="M3864" i="1"/>
  <c r="M273" i="1"/>
  <c r="M5170" i="1"/>
  <c r="M4999" i="1"/>
  <c r="M1024" i="1"/>
  <c r="M586" i="1"/>
  <c r="M2800" i="1"/>
  <c r="M4185" i="1"/>
  <c r="M863" i="1"/>
  <c r="M585" i="1"/>
  <c r="M820" i="1"/>
  <c r="M587" i="1"/>
  <c r="M5403" i="1"/>
  <c r="M3160" i="1"/>
  <c r="M1720" i="1"/>
  <c r="M1525" i="1"/>
  <c r="M125" i="1"/>
  <c r="M2771" i="1"/>
  <c r="M4602" i="1"/>
  <c r="M861" i="1"/>
  <c r="M3141" i="1"/>
  <c r="M274" i="1"/>
  <c r="M5247" i="1"/>
  <c r="M4203" i="1"/>
  <c r="M4394" i="1"/>
  <c r="M3865" i="1"/>
  <c r="M4395" i="1"/>
  <c r="M203" i="1"/>
  <c r="M4136" i="1"/>
  <c r="M3891" i="1"/>
  <c r="M818" i="1"/>
  <c r="M3749" i="1"/>
  <c r="M4137" i="1"/>
  <c r="M5002" i="1"/>
  <c r="M2847" i="1"/>
  <c r="M3520" i="1"/>
  <c r="M350" i="1"/>
  <c r="M417" i="1"/>
  <c r="M4495" i="1"/>
  <c r="M418" i="1"/>
  <c r="M3672" i="1"/>
  <c r="M2324" i="1"/>
  <c r="M3354" i="1"/>
  <c r="M304" i="1"/>
  <c r="M3161" i="1"/>
  <c r="M126" i="1"/>
  <c r="M3479" i="1"/>
  <c r="M3355" i="1"/>
  <c r="M2350" i="1"/>
  <c r="M2351" i="1"/>
  <c r="M2352" i="1"/>
  <c r="M3380" i="1"/>
  <c r="M2353" i="1"/>
  <c r="M5171" i="1"/>
  <c r="M479" i="1"/>
  <c r="M2897" i="1"/>
  <c r="M477" i="1"/>
  <c r="M478" i="1"/>
  <c r="M2862" i="1"/>
  <c r="M729" i="1"/>
  <c r="M3750" i="1"/>
  <c r="M4396" i="1"/>
  <c r="M3751" i="1"/>
  <c r="M4398" i="1"/>
  <c r="M3518" i="1"/>
  <c r="M3519" i="1"/>
  <c r="M865" i="1"/>
  <c r="M4733" i="1"/>
  <c r="M1526" i="1"/>
  <c r="M3407" i="1"/>
  <c r="M1354" i="1"/>
  <c r="M3405" i="1"/>
  <c r="M549" i="1"/>
  <c r="M4601" i="1"/>
  <c r="M550" i="1"/>
  <c r="M1719" i="1"/>
  <c r="M4734" i="1"/>
  <c r="M2606" i="1"/>
  <c r="M4534" i="1"/>
  <c r="M2934" i="1"/>
  <c r="M4397" i="1"/>
  <c r="M179" i="1"/>
  <c r="M2861" i="1"/>
  <c r="M2895" i="1"/>
  <c r="M2863" i="1"/>
  <c r="M2896" i="1"/>
  <c r="M728" i="1"/>
  <c r="M3445" i="1"/>
  <c r="M819" i="1"/>
  <c r="M2846" i="1"/>
  <c r="M5290" i="1"/>
  <c r="M3446" i="1"/>
  <c r="M1025" i="1"/>
  <c r="M2145" i="1"/>
  <c r="M3353" i="1"/>
  <c r="M4865" i="1"/>
  <c r="M1928" i="1"/>
  <c r="M1325" i="1"/>
  <c r="M2528" i="1"/>
  <c r="M4600" i="1"/>
  <c r="M1929" i="1"/>
  <c r="M4866" i="1"/>
  <c r="M2099" i="1"/>
  <c r="M492" i="1"/>
  <c r="M5003" i="1"/>
  <c r="M4785" i="1"/>
  <c r="M5005" i="1"/>
  <c r="M866" i="1"/>
  <c r="M4731" i="1"/>
  <c r="M4478" i="1"/>
  <c r="M2933" i="1"/>
  <c r="M3866" i="1"/>
  <c r="M2572" i="1"/>
  <c r="M2713" i="1"/>
  <c r="M2714" i="1"/>
  <c r="M3747" i="1"/>
  <c r="M1254" i="1"/>
  <c r="M5004" i="1"/>
  <c r="M83" i="1"/>
  <c r="M1667" i="1"/>
  <c r="M1255" i="1"/>
  <c r="M1256" i="1"/>
  <c r="M3406" i="1"/>
  <c r="M3478" i="1"/>
  <c r="M2147" i="1"/>
  <c r="M1527" i="1"/>
  <c r="M959" i="1"/>
  <c r="M2325" i="1"/>
  <c r="M5000" i="1"/>
  <c r="M416" i="1"/>
  <c r="M551" i="1"/>
  <c r="M4998" i="1"/>
  <c r="M3140" i="1"/>
  <c r="M3705" i="1"/>
  <c r="M493" i="1"/>
  <c r="M864" i="1"/>
  <c r="M2100" i="1"/>
  <c r="M1406" i="1"/>
  <c r="M4477" i="1"/>
  <c r="M860" i="1"/>
  <c r="M727" i="1"/>
  <c r="M2932" i="1"/>
  <c r="M4732" i="1"/>
  <c r="M862" i="1"/>
  <c r="M5009" i="1"/>
  <c r="M5014" i="1"/>
  <c r="M1668" i="1"/>
  <c r="M1029" i="1"/>
  <c r="M1026" i="1"/>
  <c r="M4186" i="1"/>
  <c r="M1028" i="1"/>
  <c r="M4138" i="1"/>
  <c r="M2716" i="1"/>
  <c r="M4606" i="1"/>
  <c r="M3480" i="1"/>
  <c r="M2148" i="1"/>
  <c r="M1272" i="1"/>
  <c r="M4156" i="1"/>
  <c r="M1089" i="1"/>
  <c r="M3674" i="1"/>
  <c r="M4867" i="1"/>
  <c r="M3675" i="1"/>
  <c r="M5007" i="1"/>
  <c r="M305" i="1"/>
  <c r="M306" i="1"/>
  <c r="M1090" i="1"/>
  <c r="M4535" i="1"/>
  <c r="M3307" i="1"/>
  <c r="M3142" i="1"/>
  <c r="M3308" i="1"/>
  <c r="M1534" i="1"/>
  <c r="M3309" i="1"/>
  <c r="M480" i="1"/>
  <c r="M1407" i="1"/>
  <c r="M3288" i="1"/>
  <c r="M3290" i="1"/>
  <c r="M8" i="1"/>
  <c r="M3041" i="1"/>
  <c r="M1669" i="1"/>
  <c r="M2848" i="1"/>
  <c r="M87" i="1"/>
  <c r="M4604" i="1"/>
  <c r="M4399" i="1"/>
  <c r="M1027" i="1"/>
  <c r="M5127" i="1"/>
  <c r="M2715" i="1"/>
  <c r="M5211" i="1"/>
  <c r="M2326" i="1"/>
  <c r="M3924" i="1"/>
  <c r="M2529" i="1"/>
  <c r="M1326" i="1"/>
  <c r="M5210" i="1"/>
  <c r="M1271" i="1"/>
  <c r="M5212" i="1"/>
  <c r="M5008" i="1"/>
  <c r="M2237" i="1"/>
  <c r="M3563" i="1"/>
  <c r="M5012" i="1"/>
  <c r="M3040" i="1"/>
  <c r="M4736" i="1"/>
  <c r="M7" i="1"/>
  <c r="M3561" i="1"/>
  <c r="M3289" i="1"/>
  <c r="M4187" i="1"/>
  <c r="M3894" i="1"/>
  <c r="M2060" i="1"/>
  <c r="M84" i="1"/>
  <c r="M2270" i="1"/>
  <c r="M2801" i="1"/>
  <c r="M3893" i="1"/>
  <c r="M351" i="1"/>
  <c r="M3447" i="1"/>
  <c r="M1721" i="1"/>
  <c r="M3356" i="1"/>
  <c r="M2530" i="1"/>
  <c r="M5006" i="1"/>
  <c r="M2657" i="1"/>
  <c r="M3673" i="1"/>
  <c r="M2658" i="1"/>
  <c r="M3162" i="1"/>
  <c r="M1809" i="1"/>
  <c r="M1810" i="1"/>
  <c r="M1811" i="1"/>
  <c r="M2607" i="1"/>
  <c r="M1812" i="1"/>
  <c r="M1530" i="1"/>
  <c r="M181" i="1"/>
  <c r="M4479" i="1"/>
  <c r="M182" i="1"/>
  <c r="M5172" i="1"/>
  <c r="M5173" i="1"/>
  <c r="M1849" i="1"/>
  <c r="M5010" i="1"/>
  <c r="M5249" i="1"/>
  <c r="M180" i="1"/>
  <c r="M5248" i="1"/>
  <c r="M204" i="1"/>
  <c r="M2802" i="1"/>
  <c r="M2803" i="1"/>
  <c r="M2271" i="1"/>
  <c r="M5292" i="1"/>
  <c r="M5126" i="1"/>
  <c r="M5291" i="1"/>
  <c r="M2272" i="1"/>
  <c r="M2063" i="1"/>
  <c r="M962" i="1"/>
  <c r="M127" i="1"/>
  <c r="M2772" i="1"/>
  <c r="M4735" i="1"/>
  <c r="M3921" i="1"/>
  <c r="M4154" i="1"/>
  <c r="M2773" i="1"/>
  <c r="M4155" i="1"/>
  <c r="M1088" i="1"/>
  <c r="M1327" i="1"/>
  <c r="M1270" i="1"/>
  <c r="M128" i="1"/>
  <c r="M4231" i="1"/>
  <c r="M4786" i="1"/>
  <c r="M2101" i="1"/>
  <c r="M3381" i="1"/>
  <c r="M1533" i="1"/>
  <c r="M3562" i="1"/>
  <c r="M1850" i="1"/>
  <c r="M1851" i="1"/>
  <c r="M1532" i="1"/>
  <c r="M2574" i="1"/>
  <c r="M4205" i="1"/>
  <c r="M1529" i="1"/>
  <c r="M5406" i="1"/>
  <c r="M5013" i="1"/>
  <c r="M4605" i="1"/>
  <c r="M733" i="1"/>
  <c r="M2062" i="1"/>
  <c r="M353" i="1"/>
  <c r="M734" i="1"/>
  <c r="M86" i="1"/>
  <c r="M1931" i="1"/>
  <c r="M1531" i="1"/>
  <c r="M3923" i="1"/>
  <c r="M4497" i="1"/>
  <c r="M961" i="1"/>
  <c r="M1357" i="1"/>
  <c r="M1358" i="1"/>
  <c r="M4499" i="1"/>
  <c r="M2660" i="1"/>
  <c r="M3708" i="1"/>
  <c r="M2236" i="1"/>
  <c r="M4234" i="1"/>
  <c r="M868" i="1"/>
  <c r="M4235" i="1"/>
  <c r="M1408" i="1"/>
  <c r="M3867" i="1"/>
  <c r="M275" i="1"/>
  <c r="M4204" i="1"/>
  <c r="M2573" i="1"/>
  <c r="M3042" i="1"/>
  <c r="M4603" i="1"/>
  <c r="M731" i="1"/>
  <c r="M2061" i="1"/>
  <c r="M732" i="1"/>
  <c r="M85" i="1"/>
  <c r="M5405" i="1"/>
  <c r="M5011" i="1"/>
  <c r="M352" i="1"/>
  <c r="M3922" i="1"/>
  <c r="M4496" i="1"/>
  <c r="M960" i="1"/>
  <c r="M1355" i="1"/>
  <c r="M1356" i="1"/>
  <c r="M4498" i="1"/>
  <c r="M1930" i="1"/>
  <c r="M1528" i="1"/>
  <c r="M2659" i="1"/>
  <c r="M3707" i="1"/>
  <c r="M2235" i="1"/>
  <c r="M4232" i="1"/>
  <c r="M867" i="1"/>
  <c r="M4233" i="1"/>
  <c r="M279" i="1"/>
  <c r="M4208" i="1"/>
  <c r="M2580" i="1"/>
  <c r="M1414" i="1"/>
  <c r="M3873" i="1"/>
  <c r="M3048" i="1"/>
  <c r="M4613" i="1"/>
  <c r="M742" i="1"/>
  <c r="M2068" i="1"/>
  <c r="M747" i="1"/>
  <c r="M93" i="1"/>
  <c r="M5412" i="1"/>
  <c r="M5020" i="1"/>
  <c r="M358" i="1"/>
  <c r="M3928" i="1"/>
  <c r="M4504" i="1"/>
  <c r="M970" i="1"/>
  <c r="M1369" i="1"/>
  <c r="M1368" i="1"/>
  <c r="M4509" i="1"/>
  <c r="M1936" i="1"/>
  <c r="M1540" i="1"/>
  <c r="M2665" i="1"/>
  <c r="M3714" i="1"/>
  <c r="M2243" i="1"/>
  <c r="M4243" i="1"/>
  <c r="M875" i="1"/>
  <c r="M4246" i="1"/>
  <c r="M3872" i="1"/>
  <c r="M281" i="1"/>
  <c r="M4209" i="1"/>
  <c r="M2579" i="1"/>
  <c r="M1411" i="1"/>
  <c r="M3046" i="1"/>
  <c r="M4611" i="1"/>
  <c r="M738" i="1"/>
  <c r="M2065" i="1"/>
  <c r="M744" i="1"/>
  <c r="M90" i="1"/>
  <c r="M5409" i="1"/>
  <c r="M5017" i="1"/>
  <c r="M356" i="1"/>
  <c r="M3927" i="1"/>
  <c r="M4503" i="1"/>
  <c r="M969" i="1"/>
  <c r="M1362" i="1"/>
  <c r="M1364" i="1"/>
  <c r="M4506" i="1"/>
  <c r="M1934" i="1"/>
  <c r="M1537" i="1"/>
  <c r="M2663" i="1"/>
  <c r="M3713" i="1"/>
  <c r="M2241" i="1"/>
  <c r="M4239" i="1"/>
  <c r="M871" i="1"/>
  <c r="M4245" i="1"/>
  <c r="M3870" i="1"/>
  <c r="M280" i="1"/>
  <c r="M4207" i="1"/>
  <c r="M2576" i="1"/>
  <c r="M1410" i="1"/>
  <c r="M3044" i="1"/>
  <c r="M4609" i="1"/>
  <c r="M737" i="1"/>
  <c r="M2064" i="1"/>
  <c r="M741" i="1"/>
  <c r="M89" i="1"/>
  <c r="M5408" i="1"/>
  <c r="M5016" i="1"/>
  <c r="M355" i="1"/>
  <c r="M3926" i="1"/>
  <c r="M4501" i="1"/>
  <c r="M967" i="1"/>
  <c r="M1361" i="1"/>
  <c r="M1363" i="1"/>
  <c r="M4505" i="1"/>
  <c r="M1933" i="1"/>
  <c r="M1536" i="1"/>
  <c r="M2662" i="1"/>
  <c r="M3710" i="1"/>
  <c r="M2240" i="1"/>
  <c r="M4238" i="1"/>
  <c r="M870" i="1"/>
  <c r="M4244" i="1"/>
  <c r="M3868" i="1"/>
  <c r="M277" i="1"/>
  <c r="M4206" i="1"/>
  <c r="M2575" i="1"/>
  <c r="M1409" i="1"/>
  <c r="M3043" i="1"/>
  <c r="M2238" i="1"/>
  <c r="M5294" i="1"/>
  <c r="M1030" i="1"/>
  <c r="M743" i="1"/>
  <c r="M91" i="1"/>
  <c r="M869" i="1"/>
  <c r="M588" i="1"/>
  <c r="M5410" i="1"/>
  <c r="M5018" i="1"/>
  <c r="M964" i="1"/>
  <c r="M4502" i="1"/>
  <c r="M966" i="1"/>
  <c r="M4507" i="1"/>
  <c r="M3711" i="1"/>
  <c r="M2608" i="1"/>
  <c r="M1978" i="1"/>
  <c r="M4240" i="1"/>
  <c r="M872" i="1"/>
  <c r="M1979" i="1"/>
  <c r="M4614" i="1"/>
  <c r="M9" i="1"/>
  <c r="M1793" i="1"/>
  <c r="M2577" i="1"/>
  <c r="M4737" i="1"/>
  <c r="M735" i="1"/>
  <c r="M2486" i="1"/>
  <c r="M4610" i="1"/>
  <c r="M740" i="1"/>
  <c r="M2067" i="1"/>
  <c r="M746" i="1"/>
  <c r="M5021" i="1"/>
  <c r="M359" i="1"/>
  <c r="M1367" i="1"/>
  <c r="M1370" i="1"/>
  <c r="M4508" i="1"/>
  <c r="M2774" i="1"/>
  <c r="M1539" i="1"/>
  <c r="M1722" i="1"/>
  <c r="M2666" i="1"/>
  <c r="M4242" i="1"/>
  <c r="M874" i="1"/>
  <c r="M4247" i="1"/>
  <c r="M3869" i="1"/>
  <c r="M276" i="1"/>
  <c r="M10" i="1"/>
  <c r="M2898" i="1"/>
  <c r="M2578" i="1"/>
  <c r="M3251" i="1"/>
  <c r="M1413" i="1"/>
  <c r="M3047" i="1"/>
  <c r="M736" i="1"/>
  <c r="M4612" i="1"/>
  <c r="M739" i="1"/>
  <c r="M2066" i="1"/>
  <c r="M745" i="1"/>
  <c r="M2487" i="1"/>
  <c r="M3846" i="1"/>
  <c r="M92" i="1"/>
  <c r="M5411" i="1"/>
  <c r="M5019" i="1"/>
  <c r="M357" i="1"/>
  <c r="M3163" i="1"/>
  <c r="M1183" i="1"/>
  <c r="M968" i="1"/>
  <c r="M1365" i="1"/>
  <c r="M1366" i="1"/>
  <c r="M1935" i="1"/>
  <c r="M1538" i="1"/>
  <c r="M2664" i="1"/>
  <c r="M3712" i="1"/>
  <c r="M2242" i="1"/>
  <c r="M4241" i="1"/>
  <c r="M873" i="1"/>
  <c r="M4248" i="1"/>
  <c r="M3871" i="1"/>
  <c r="M278" i="1"/>
  <c r="M1412" i="1"/>
  <c r="M3045" i="1"/>
  <c r="M88" i="1"/>
  <c r="M4608" i="1"/>
  <c r="M5407" i="1"/>
  <c r="M965" i="1"/>
  <c r="M5293" i="1"/>
  <c r="M354" i="1"/>
  <c r="M1360" i="1"/>
  <c r="M1359" i="1"/>
  <c r="M1932" i="1"/>
  <c r="M963" i="1"/>
  <c r="M1535" i="1"/>
  <c r="M3925" i="1"/>
  <c r="M4925" i="1"/>
  <c r="M4500" i="1"/>
  <c r="M2661" i="1"/>
  <c r="M3709" i="1"/>
  <c r="M4236" i="1"/>
  <c r="M2239" i="1"/>
  <c r="M4237" i="1"/>
  <c r="M4607" i="1"/>
  <c r="M1477" i="1"/>
  <c r="M5015" i="1"/>
  <c r="M4125" i="1"/>
  <c r="M5177" i="1"/>
  <c r="M3609" i="1"/>
  <c r="M5023" i="1"/>
  <c r="M4212" i="1"/>
  <c r="M3053" i="1"/>
  <c r="M4621" i="1"/>
  <c r="M97" i="1"/>
  <c r="M976" i="1"/>
  <c r="M5416" i="1"/>
  <c r="M5298" i="1"/>
  <c r="M363" i="1"/>
  <c r="M1378" i="1"/>
  <c r="M1939" i="1"/>
  <c r="M1373" i="1"/>
  <c r="M4511" i="1"/>
  <c r="M978" i="1"/>
  <c r="M1544" i="1"/>
  <c r="M4929" i="1"/>
  <c r="M3930" i="1"/>
  <c r="M2667" i="1"/>
  <c r="M3717" i="1"/>
  <c r="M2244" i="1"/>
  <c r="M4249" i="1"/>
  <c r="M4256" i="1"/>
  <c r="M4126" i="1"/>
  <c r="M1480" i="1"/>
  <c r="M5026" i="1"/>
  <c r="M5175" i="1"/>
  <c r="M4616" i="1"/>
  <c r="M4213" i="1"/>
  <c r="M5028" i="1"/>
  <c r="M3605" i="1"/>
  <c r="M3052" i="1"/>
  <c r="M4619" i="1"/>
  <c r="M96" i="1"/>
  <c r="M5414" i="1"/>
  <c r="M975" i="1"/>
  <c r="M5297" i="1"/>
  <c r="M362" i="1"/>
  <c r="M1372" i="1"/>
  <c r="M1940" i="1"/>
  <c r="M1374" i="1"/>
  <c r="M4928" i="1"/>
  <c r="M4510" i="1"/>
  <c r="M1542" i="1"/>
  <c r="M3931" i="1"/>
  <c r="M973" i="1"/>
  <c r="M2670" i="1"/>
  <c r="M3715" i="1"/>
  <c r="M2245" i="1"/>
  <c r="M4250" i="1"/>
  <c r="M4255" i="1"/>
  <c r="M5025" i="1"/>
  <c r="M1479" i="1"/>
  <c r="M4618" i="1"/>
  <c r="M3607" i="1"/>
  <c r="M5030" i="1"/>
  <c r="M4214" i="1"/>
  <c r="M4127" i="1"/>
  <c r="M5178" i="1"/>
  <c r="M3050" i="1"/>
  <c r="M977" i="1"/>
  <c r="M4620" i="1"/>
  <c r="M95" i="1"/>
  <c r="M5415" i="1"/>
  <c r="M5296" i="1"/>
  <c r="M361" i="1"/>
  <c r="M4927" i="1"/>
  <c r="M1376" i="1"/>
  <c r="M1377" i="1"/>
  <c r="M1543" i="1"/>
  <c r="M4513" i="1"/>
  <c r="M1938" i="1"/>
  <c r="M3932" i="1"/>
  <c r="M972" i="1"/>
  <c r="M2669" i="1"/>
  <c r="M3718" i="1"/>
  <c r="M2247" i="1"/>
  <c r="M4253" i="1"/>
  <c r="M4254" i="1"/>
  <c r="M4622" i="1"/>
  <c r="M1481" i="1"/>
  <c r="M5024" i="1"/>
  <c r="M5176" i="1"/>
  <c r="M5029" i="1"/>
  <c r="M4124" i="1"/>
  <c r="M4211" i="1"/>
  <c r="M3608" i="1"/>
  <c r="M3051" i="1"/>
  <c r="M974" i="1"/>
  <c r="M4615" i="1"/>
  <c r="M94" i="1"/>
  <c r="M5413" i="1"/>
  <c r="M5295" i="1"/>
  <c r="M360" i="1"/>
  <c r="M4926" i="1"/>
  <c r="M1371" i="1"/>
  <c r="M1375" i="1"/>
  <c r="M1541" i="1"/>
  <c r="M4512" i="1"/>
  <c r="M1937" i="1"/>
  <c r="M3929" i="1"/>
  <c r="M971" i="1"/>
  <c r="M2668" i="1"/>
  <c r="M3716" i="1"/>
  <c r="M2246" i="1"/>
  <c r="M4251" i="1"/>
  <c r="M4252" i="1"/>
  <c r="M4617" i="1"/>
  <c r="M1478" i="1"/>
  <c r="M5022" i="1"/>
  <c r="M5174" i="1"/>
  <c r="M5027" i="1"/>
  <c r="M4123" i="1"/>
  <c r="M4210" i="1"/>
  <c r="M3606" i="1"/>
  <c r="M3049" i="1"/>
  <c r="M1443" i="1"/>
  <c r="M1221" i="1"/>
  <c r="M748" i="1"/>
  <c r="M540" i="1"/>
  <c r="M3624" i="1"/>
  <c r="M2009" i="1"/>
  <c r="M4824" i="1"/>
  <c r="M4177" i="1"/>
  <c r="M1981" i="1"/>
  <c r="M3253" i="1"/>
  <c r="M4536" i="1"/>
  <c r="M4057" i="1"/>
  <c r="M3252" i="1"/>
  <c r="M3610" i="1"/>
  <c r="M876" i="1"/>
  <c r="M4306" i="1"/>
  <c r="M129" i="1"/>
  <c r="M5282" i="1"/>
  <c r="M3833" i="1"/>
  <c r="M4025" i="1"/>
  <c r="M1220" i="1"/>
  <c r="M980" i="1"/>
  <c r="M2696" i="1"/>
  <c r="M4277" i="1"/>
  <c r="M1711" i="1"/>
  <c r="M1093" i="1"/>
  <c r="M5154" i="1"/>
  <c r="M167" i="1"/>
  <c r="M1712" i="1"/>
  <c r="M335" i="1"/>
  <c r="M2010" i="1"/>
  <c r="M3468" i="1"/>
  <c r="M3340" i="1"/>
  <c r="M4624" i="1"/>
  <c r="M4625" i="1"/>
  <c r="M2317" i="1"/>
  <c r="M2979" i="1"/>
  <c r="M69" i="1"/>
  <c r="M5370" i="1"/>
  <c r="M251" i="1"/>
  <c r="M4024" i="1"/>
  <c r="M1890" i="1"/>
  <c r="M3582" i="1"/>
  <c r="M4401" i="1"/>
  <c r="M2835" i="1"/>
  <c r="M539" i="1"/>
  <c r="M3097" i="1"/>
  <c r="M455" i="1"/>
  <c r="M4257" i="1"/>
  <c r="M494" i="1"/>
  <c r="M1184" i="1"/>
  <c r="M4823" i="1"/>
  <c r="M4715" i="1"/>
  <c r="M1092" i="1"/>
  <c r="M2170" i="1"/>
  <c r="M1496" i="1"/>
  <c r="M4714" i="1"/>
  <c r="M1091" i="1"/>
  <c r="M130" i="1"/>
  <c r="M5394" i="1"/>
  <c r="M1980" i="1"/>
  <c r="M4787" i="1"/>
  <c r="M4400" i="1"/>
  <c r="M4623" i="1"/>
  <c r="M2196" i="1"/>
  <c r="M4056" i="1"/>
  <c r="M2197" i="1"/>
  <c r="M2198" i="1"/>
  <c r="M3676" i="1"/>
  <c r="M749" i="1"/>
  <c r="M644" i="1"/>
  <c r="M979" i="1"/>
  <c r="M131" i="1"/>
  <c r="M1794" i="1"/>
  <c r="M419" i="1"/>
  <c r="M4405" i="1"/>
  <c r="M879" i="1"/>
  <c r="M3552" i="1"/>
  <c r="M983" i="1"/>
  <c r="M5032" i="1"/>
  <c r="M3102" i="1"/>
  <c r="M4717" i="1"/>
  <c r="M3399" i="1"/>
  <c r="M1855" i="1"/>
  <c r="M168" i="1"/>
  <c r="M1319" i="1"/>
  <c r="M647" i="1"/>
  <c r="M5116" i="1"/>
  <c r="M4058" i="1"/>
  <c r="M3257" i="1"/>
  <c r="M2884" i="1"/>
  <c r="M1247" i="1"/>
  <c r="M254" i="1"/>
  <c r="M2698" i="1"/>
  <c r="M984" i="1"/>
  <c r="M755" i="1"/>
  <c r="M3847" i="1"/>
  <c r="M2490" i="1"/>
  <c r="M2697" i="1"/>
  <c r="M3848" i="1"/>
  <c r="M1224" i="1"/>
  <c r="M754" i="1"/>
  <c r="M1347" i="1"/>
  <c r="M471" i="1"/>
  <c r="M3206" i="1"/>
  <c r="M3400" i="1"/>
  <c r="M338" i="1"/>
  <c r="M1854" i="1"/>
  <c r="M2199" i="1"/>
  <c r="M4627" i="1"/>
  <c r="M2139" i="1"/>
  <c r="M1444" i="1"/>
  <c r="M2836" i="1"/>
  <c r="M1893" i="1"/>
  <c r="M424" i="1"/>
  <c r="M1892" i="1"/>
  <c r="M1222" i="1"/>
  <c r="M2415" i="1"/>
  <c r="M2899" i="1"/>
  <c r="M3004" i="1"/>
  <c r="M3005" i="1"/>
  <c r="M3006" i="1"/>
  <c r="M3132" i="1"/>
  <c r="M4562" i="1"/>
  <c r="M2453" i="1"/>
  <c r="M1185" i="1"/>
  <c r="M4716" i="1"/>
  <c r="M11" i="1"/>
  <c r="M4932" i="1"/>
  <c r="M5155" i="1"/>
  <c r="M3100" i="1"/>
  <c r="M753" i="1"/>
  <c r="M2452" i="1"/>
  <c r="M4404" i="1"/>
  <c r="M1546" i="1"/>
  <c r="M1223" i="1"/>
  <c r="M3967" i="1"/>
  <c r="M3256" i="1"/>
  <c r="M423" i="1"/>
  <c r="M457" i="1"/>
  <c r="M3101" i="1"/>
  <c r="M2011" i="1"/>
  <c r="M3816" i="1"/>
  <c r="M337" i="1"/>
  <c r="M3205" i="1"/>
  <c r="M4842" i="1"/>
  <c r="M420" i="1"/>
  <c r="M3098" i="1"/>
  <c r="M1759" i="1"/>
  <c r="M4128" i="1"/>
  <c r="M1795" i="1"/>
  <c r="M4629" i="1"/>
  <c r="M4307" i="1"/>
  <c r="M3966" i="1"/>
  <c r="M2488" i="1"/>
  <c r="M751" i="1"/>
  <c r="M2171" i="1"/>
  <c r="M4178" i="1"/>
  <c r="M3470" i="1"/>
  <c r="M2532" i="1"/>
  <c r="M2397" i="1"/>
  <c r="M2883" i="1"/>
  <c r="M421" i="1"/>
  <c r="M2980" i="1"/>
  <c r="M4628" i="1"/>
  <c r="M646" i="1"/>
  <c r="M422" i="1"/>
  <c r="M4407" i="1"/>
  <c r="M3564" i="1"/>
  <c r="M982" i="1"/>
  <c r="M3551" i="1"/>
  <c r="M877" i="1"/>
  <c r="M5031" i="1"/>
  <c r="M1891" i="1"/>
  <c r="M878" i="1"/>
  <c r="M2414" i="1"/>
  <c r="M4101" i="1"/>
  <c r="M336" i="1"/>
  <c r="M1346" i="1"/>
  <c r="M1852" i="1"/>
  <c r="M3643" i="1"/>
  <c r="M4561" i="1"/>
  <c r="M2762" i="1"/>
  <c r="M3131" i="1"/>
  <c r="M205" i="1"/>
  <c r="M5417" i="1"/>
  <c r="M3099" i="1"/>
  <c r="M752" i="1"/>
  <c r="M821" i="1"/>
  <c r="M3719" i="1"/>
  <c r="M981" i="1"/>
  <c r="M2050" i="1"/>
  <c r="M2138" i="1"/>
  <c r="M253" i="1"/>
  <c r="M4188" i="1"/>
  <c r="M4402" i="1"/>
  <c r="M541" i="1"/>
  <c r="M2489" i="1"/>
  <c r="M4026" i="1"/>
  <c r="M3469" i="1"/>
  <c r="M750" i="1"/>
  <c r="M4930" i="1"/>
  <c r="M1713" i="1"/>
  <c r="M4931" i="1"/>
  <c r="M3642" i="1"/>
  <c r="M3204" i="1"/>
  <c r="M3254" i="1"/>
  <c r="M2413" i="1"/>
  <c r="M3255" i="1"/>
  <c r="M5371" i="1"/>
  <c r="M4626" i="1"/>
  <c r="M645" i="1"/>
  <c r="M2882" i="1"/>
  <c r="M3028" i="1"/>
  <c r="M3027" i="1"/>
  <c r="M2049" i="1"/>
  <c r="M252" i="1"/>
  <c r="M2137" i="1"/>
  <c r="M5283" i="1"/>
  <c r="M3583" i="1"/>
  <c r="M4279" i="1"/>
  <c r="M4027" i="1"/>
  <c r="M1545" i="1"/>
  <c r="M4278" i="1"/>
  <c r="M2172" i="1"/>
  <c r="M3471" i="1"/>
  <c r="M5156" i="1"/>
  <c r="M2761" i="1"/>
  <c r="M1497" i="1"/>
  <c r="M2454" i="1"/>
  <c r="M4825" i="1"/>
  <c r="M2318" i="1"/>
  <c r="M5115" i="1"/>
  <c r="M1161" i="1"/>
  <c r="M2885" i="1"/>
  <c r="M4129" i="1"/>
  <c r="M1482" i="1"/>
  <c r="M70" i="1"/>
  <c r="M4896" i="1"/>
  <c r="M5117" i="1"/>
  <c r="M1918" i="1"/>
  <c r="M2248" i="1"/>
  <c r="M456" i="1"/>
  <c r="M3625" i="1"/>
  <c r="M4403" i="1"/>
  <c r="M1917" i="1"/>
  <c r="M3626" i="1"/>
  <c r="M1919" i="1"/>
  <c r="M3553" i="1"/>
  <c r="M1094" i="1"/>
  <c r="M3817" i="1"/>
  <c r="M756" i="1"/>
  <c r="M2451" i="1"/>
  <c r="M3641" i="1"/>
  <c r="M2531" i="1"/>
  <c r="M1853" i="1"/>
  <c r="M1186" i="1"/>
  <c r="M5395" i="1"/>
  <c r="M2319" i="1"/>
  <c r="M3341" i="1"/>
  <c r="M1760" i="1"/>
  <c r="M4406" i="1"/>
  <c r="M1162" i="1"/>
  <c r="M1483" i="1"/>
  <c r="M1484" i="1"/>
  <c r="M5120" i="1"/>
  <c r="M71" i="1"/>
  <c r="M4897" i="1"/>
  <c r="M1248" i="1"/>
  <c r="M3259" i="1"/>
  <c r="M5286" i="1"/>
  <c r="M5287" i="1"/>
  <c r="M1798" i="1"/>
  <c r="M2249" i="1"/>
  <c r="M1447" i="1"/>
  <c r="M1547" i="1"/>
  <c r="M1548" i="1"/>
  <c r="M5034" i="1"/>
  <c r="M3628" i="1"/>
  <c r="M2455" i="1"/>
  <c r="M4565" i="1"/>
  <c r="M3818" i="1"/>
  <c r="M5158" i="1"/>
  <c r="M1349" i="1"/>
  <c r="M472" i="1"/>
  <c r="M1320" i="1"/>
  <c r="M4103" i="1"/>
  <c r="M1321" i="1"/>
  <c r="M474" i="1"/>
  <c r="M4104" i="1"/>
  <c r="M5396" i="1"/>
  <c r="M428" i="1"/>
  <c r="M3677" i="1"/>
  <c r="M758" i="1"/>
  <c r="M3678" i="1"/>
  <c r="M3342" i="1"/>
  <c r="M3679" i="1"/>
  <c r="M1982" i="1"/>
  <c r="M4843" i="1"/>
  <c r="M133" i="1"/>
  <c r="M3835" i="1"/>
  <c r="M3836" i="1"/>
  <c r="M985" i="1"/>
  <c r="M3611" i="1"/>
  <c r="M1796" i="1"/>
  <c r="M459" i="1"/>
  <c r="M2250" i="1"/>
  <c r="M283" i="1"/>
  <c r="M3627" i="1"/>
  <c r="M2416" i="1"/>
  <c r="M3584" i="1"/>
  <c r="M1445" i="1"/>
  <c r="M282" i="1"/>
  <c r="M3104" i="1"/>
  <c r="M284" i="1"/>
  <c r="M1351" i="1"/>
  <c r="M2764" i="1"/>
  <c r="M2534" i="1"/>
  <c r="M1499" i="1"/>
  <c r="M4180" i="1"/>
  <c r="M2398" i="1"/>
  <c r="M427" i="1"/>
  <c r="M3612" i="1"/>
  <c r="M5118" i="1"/>
  <c r="M132" i="1"/>
  <c r="M5284" i="1"/>
  <c r="M3834" i="1"/>
  <c r="M72" i="1"/>
  <c r="M3968" i="1"/>
  <c r="M3970" i="1"/>
  <c r="M5035" i="1"/>
  <c r="M2837" i="1"/>
  <c r="M542" i="1"/>
  <c r="M2492" i="1"/>
  <c r="M543" i="1"/>
  <c r="M460" i="1"/>
  <c r="M3009" i="1"/>
  <c r="M4280" i="1"/>
  <c r="M3401" i="1"/>
  <c r="M170" i="1"/>
  <c r="M169" i="1"/>
  <c r="M4102" i="1"/>
  <c r="M2763" i="1"/>
  <c r="M3133" i="1"/>
  <c r="M2013" i="1"/>
  <c r="M3134" i="1"/>
  <c r="M3472" i="1"/>
  <c r="M5397" i="1"/>
  <c r="M3258" i="1"/>
  <c r="M2200" i="1"/>
  <c r="M2201" i="1"/>
  <c r="M2202" i="1"/>
  <c r="M2203" i="1"/>
  <c r="M256" i="1"/>
  <c r="M4898" i="1"/>
  <c r="M2051" i="1"/>
  <c r="M2141" i="1"/>
  <c r="M5285" i="1"/>
  <c r="M255" i="1"/>
  <c r="M429" i="1"/>
  <c r="M5372" i="1"/>
  <c r="M257" i="1"/>
  <c r="M2699" i="1"/>
  <c r="M2839" i="1"/>
  <c r="M2700" i="1"/>
  <c r="M3103" i="1"/>
  <c r="M3007" i="1"/>
  <c r="M3008" i="1"/>
  <c r="M2838" i="1"/>
  <c r="M340" i="1"/>
  <c r="M1322" i="1"/>
  <c r="M1498" i="1"/>
  <c r="M1348" i="1"/>
  <c r="M3207" i="1"/>
  <c r="M4563" i="1"/>
  <c r="M341" i="1"/>
  <c r="M3208" i="1"/>
  <c r="M4564" i="1"/>
  <c r="M4181" i="1"/>
  <c r="M5119" i="1"/>
  <c r="M4059" i="1"/>
  <c r="M2320" i="1"/>
  <c r="M2142" i="1"/>
  <c r="M2886" i="1"/>
  <c r="M2052" i="1"/>
  <c r="M2053" i="1"/>
  <c r="M2140" i="1"/>
  <c r="M3969" i="1"/>
  <c r="M4028" i="1"/>
  <c r="M1895" i="1"/>
  <c r="M4029" i="1"/>
  <c r="M1446" i="1"/>
  <c r="M3554" i="1"/>
  <c r="M2491" i="1"/>
  <c r="M757" i="1"/>
  <c r="M458" i="1"/>
  <c r="M1715" i="1"/>
  <c r="M1714" i="1"/>
  <c r="M2173" i="1"/>
  <c r="M4179" i="1"/>
  <c r="M1187" i="1"/>
  <c r="M4718" i="1"/>
  <c r="M1857" i="1"/>
  <c r="M4719" i="1"/>
  <c r="M3135" i="1"/>
  <c r="M4630" i="1"/>
  <c r="M4408" i="1"/>
  <c r="M4633" i="1"/>
  <c r="M1762" i="1"/>
  <c r="M3613" i="1"/>
  <c r="M648" i="1"/>
  <c r="M2887" i="1"/>
  <c r="M4130" i="1"/>
  <c r="M1797" i="1"/>
  <c r="M4309" i="1"/>
  <c r="M1225" i="1"/>
  <c r="M988" i="1"/>
  <c r="M880" i="1"/>
  <c r="M5033" i="1"/>
  <c r="M1894" i="1"/>
  <c r="M881" i="1"/>
  <c r="M882" i="1"/>
  <c r="M3555" i="1"/>
  <c r="M989" i="1"/>
  <c r="M3010" i="1"/>
  <c r="M5157" i="1"/>
  <c r="M171" i="1"/>
  <c r="M2012" i="1"/>
  <c r="M1856" i="1"/>
  <c r="M2533" i="1"/>
  <c r="M339" i="1"/>
  <c r="M4826" i="1"/>
  <c r="M1350" i="1"/>
  <c r="M473" i="1"/>
  <c r="M3209" i="1"/>
  <c r="M3402" i="1"/>
  <c r="M1761" i="1"/>
  <c r="M425" i="1"/>
  <c r="M3343" i="1"/>
  <c r="M4634" i="1"/>
  <c r="M2399" i="1"/>
  <c r="M2888" i="1"/>
  <c r="M1249" i="1"/>
  <c r="M650" i="1"/>
  <c r="M987" i="1"/>
  <c r="M426" i="1"/>
  <c r="M4631" i="1"/>
  <c r="M649" i="1"/>
  <c r="M4632" i="1"/>
  <c r="M4308" i="1"/>
  <c r="M4131" i="1"/>
  <c r="M3585" i="1"/>
  <c r="M1226" i="1"/>
  <c r="M986" i="1"/>
  <c r="M763" i="1"/>
  <c r="M545" i="1"/>
  <c r="M761" i="1"/>
  <c r="M3855" i="1"/>
  <c r="M2423" i="1"/>
  <c r="M3857" i="1"/>
  <c r="M4721" i="1"/>
  <c r="M4827" i="1"/>
  <c r="M1100" i="1"/>
  <c r="M1716" i="1"/>
  <c r="M3473" i="1"/>
  <c r="M759" i="1"/>
  <c r="M3649" i="1"/>
  <c r="M3474" i="1"/>
  <c r="M3820" i="1"/>
  <c r="M762" i="1"/>
  <c r="M3403" i="1"/>
  <c r="M1858" i="1"/>
  <c r="M2400" i="1"/>
  <c r="M3106" i="1"/>
  <c r="M3107" i="1"/>
  <c r="M760" i="1"/>
  <c r="M4060" i="1"/>
  <c r="M4849" i="1"/>
  <c r="M3108" i="1"/>
  <c r="M2988" i="1"/>
  <c r="M2981" i="1"/>
  <c r="M990" i="1"/>
  <c r="M3032" i="1"/>
  <c r="M5373" i="1"/>
  <c r="M3035" i="1"/>
  <c r="M258" i="1"/>
  <c r="M5374" i="1"/>
  <c r="M4414" i="1"/>
  <c r="M2422" i="1"/>
  <c r="M997" i="1"/>
  <c r="M2499" i="1"/>
  <c r="M2707" i="1"/>
  <c r="M3856" i="1"/>
  <c r="M1232" i="1"/>
  <c r="M1193" i="1"/>
  <c r="M1099" i="1"/>
  <c r="M2178" i="1"/>
  <c r="M4943" i="1"/>
  <c r="M4944" i="1"/>
  <c r="M3650" i="1"/>
  <c r="M2019" i="1"/>
  <c r="M4950" i="1"/>
  <c r="M5164" i="1"/>
  <c r="M4848" i="1"/>
  <c r="M4644" i="1"/>
  <c r="M1987" i="1"/>
  <c r="M3269" i="1"/>
  <c r="M4314" i="1"/>
  <c r="M4639" i="1"/>
  <c r="M3034" i="1"/>
  <c r="M2987" i="1"/>
  <c r="M3267" i="1"/>
  <c r="M2419" i="1"/>
  <c r="M996" i="1"/>
  <c r="M2498" i="1"/>
  <c r="M2706" i="1"/>
  <c r="M3854" i="1"/>
  <c r="M1231" i="1"/>
  <c r="M4413" i="1"/>
  <c r="M3646" i="1"/>
  <c r="M2016" i="1"/>
  <c r="M4949" i="1"/>
  <c r="M5163" i="1"/>
  <c r="M1192" i="1"/>
  <c r="M1098" i="1"/>
  <c r="M2177" i="1"/>
  <c r="M4941" i="1"/>
  <c r="M4942" i="1"/>
  <c r="M4847" i="1"/>
  <c r="M4643" i="1"/>
  <c r="M1986" i="1"/>
  <c r="M3031" i="1"/>
  <c r="M2985" i="1"/>
  <c r="M3263" i="1"/>
  <c r="M3268" i="1"/>
  <c r="M4313" i="1"/>
  <c r="M4638" i="1"/>
  <c r="M2421" i="1"/>
  <c r="M995" i="1"/>
  <c r="M2497" i="1"/>
  <c r="M2704" i="1"/>
  <c r="M3852" i="1"/>
  <c r="M1230" i="1"/>
  <c r="M4412" i="1"/>
  <c r="M4939" i="1"/>
  <c r="M4940" i="1"/>
  <c r="M3648" i="1"/>
  <c r="M2018" i="1"/>
  <c r="M4947" i="1"/>
  <c r="M5162" i="1"/>
  <c r="M1191" i="1"/>
  <c r="M1097" i="1"/>
  <c r="M2176" i="1"/>
  <c r="M4846" i="1"/>
  <c r="M4642" i="1"/>
  <c r="M1985" i="1"/>
  <c r="M4637" i="1"/>
  <c r="M3033" i="1"/>
  <c r="M2986" i="1"/>
  <c r="M3262" i="1"/>
  <c r="M3266" i="1"/>
  <c r="M4312" i="1"/>
  <c r="M2420" i="1"/>
  <c r="M993" i="1"/>
  <c r="M2494" i="1"/>
  <c r="M2703" i="1"/>
  <c r="M3851" i="1"/>
  <c r="M1228" i="1"/>
  <c r="M4410" i="1"/>
  <c r="M4937" i="1"/>
  <c r="M4938" i="1"/>
  <c r="M3647" i="1"/>
  <c r="M2017" i="1"/>
  <c r="M4946" i="1"/>
  <c r="M5160" i="1"/>
  <c r="M1189" i="1"/>
  <c r="M1096" i="1"/>
  <c r="M2175" i="1"/>
  <c r="M4845" i="1"/>
  <c r="M4641" i="1"/>
  <c r="M1984" i="1"/>
  <c r="M4636" i="1"/>
  <c r="M3030" i="1"/>
  <c r="M2984" i="1"/>
  <c r="M3261" i="1"/>
  <c r="M3265" i="1"/>
  <c r="M4311" i="1"/>
  <c r="M2417" i="1"/>
  <c r="M991" i="1"/>
  <c r="M2493" i="1"/>
  <c r="M2701" i="1"/>
  <c r="M3849" i="1"/>
  <c r="M1227" i="1"/>
  <c r="M4409" i="1"/>
  <c r="M4934" i="1"/>
  <c r="M4935" i="1"/>
  <c r="M3645" i="1"/>
  <c r="M2015" i="1"/>
  <c r="M4945" i="1"/>
  <c r="M5159" i="1"/>
  <c r="M1188" i="1"/>
  <c r="M1095" i="1"/>
  <c r="M2174" i="1"/>
  <c r="M4844" i="1"/>
  <c r="M4640" i="1"/>
  <c r="M1983" i="1"/>
  <c r="M4635" i="1"/>
  <c r="M3029" i="1"/>
  <c r="M2983" i="1"/>
  <c r="M3260" i="1"/>
  <c r="M3264" i="1"/>
  <c r="M4310" i="1"/>
  <c r="M3105" i="1"/>
  <c r="M992" i="1"/>
  <c r="M2495" i="1"/>
  <c r="M2702" i="1"/>
  <c r="M3850" i="1"/>
  <c r="M1229" i="1"/>
  <c r="M364" i="1"/>
  <c r="M3164" i="1"/>
  <c r="M3819" i="1"/>
  <c r="M3680" i="1"/>
  <c r="M3481" i="1"/>
  <c r="M2765" i="1"/>
  <c r="M1163" i="1"/>
  <c r="M3720" i="1"/>
  <c r="M2982" i="1"/>
  <c r="M5250" i="1"/>
  <c r="M3054" i="1"/>
  <c r="M1896" i="1"/>
  <c r="M544" i="1"/>
  <c r="M2418" i="1"/>
  <c r="M994" i="1"/>
  <c r="M2496" i="1"/>
  <c r="M2705" i="1"/>
  <c r="M3853" i="1"/>
  <c r="M4411" i="1"/>
  <c r="M4933" i="1"/>
  <c r="M4936" i="1"/>
  <c r="M3644" i="1"/>
  <c r="M2014" i="1"/>
  <c r="M4948" i="1"/>
  <c r="M5161" i="1"/>
  <c r="M4720" i="1"/>
  <c r="M1190" i="1"/>
  <c r="M3721" i="1"/>
  <c r="M4653" i="1"/>
  <c r="M1989" i="1"/>
  <c r="M4647" i="1"/>
  <c r="M3036" i="1"/>
  <c r="M3281" i="1"/>
  <c r="M4315" i="1"/>
  <c r="M4327" i="1"/>
  <c r="M2256" i="1"/>
  <c r="M5036" i="1"/>
  <c r="M2429" i="1"/>
  <c r="M2708" i="1"/>
  <c r="M4420" i="1"/>
  <c r="M1717" i="1"/>
  <c r="M2025" i="1"/>
  <c r="M4956" i="1"/>
  <c r="M5165" i="1"/>
  <c r="M4722" i="1"/>
  <c r="M1199" i="1"/>
  <c r="M1106" i="1"/>
  <c r="M2184" i="1"/>
  <c r="M4855" i="1"/>
  <c r="M2321" i="1"/>
  <c r="M4652" i="1"/>
  <c r="M1988" i="1"/>
  <c r="M4649" i="1"/>
  <c r="M2994" i="1"/>
  <c r="M3280" i="1"/>
  <c r="M4326" i="1"/>
  <c r="M3755" i="1"/>
  <c r="M2427" i="1"/>
  <c r="M3860" i="1"/>
  <c r="M2253" i="1"/>
  <c r="M4417" i="1"/>
  <c r="M4033" i="1"/>
  <c r="M4518" i="1"/>
  <c r="M1196" i="1"/>
  <c r="M1104" i="1"/>
  <c r="M2183" i="1"/>
  <c r="M2023" i="1"/>
  <c r="M4952" i="1"/>
  <c r="M4850" i="1"/>
  <c r="M4648" i="1"/>
  <c r="M3277" i="1"/>
  <c r="M3278" i="1"/>
  <c r="M2938" i="1"/>
  <c r="M2991" i="1"/>
  <c r="M4321" i="1"/>
  <c r="M4317" i="1"/>
  <c r="M2428" i="1"/>
  <c r="M3861" i="1"/>
  <c r="M3756" i="1"/>
  <c r="M2254" i="1"/>
  <c r="M4034" i="1"/>
  <c r="M4415" i="1"/>
  <c r="M4517" i="1"/>
  <c r="M1197" i="1"/>
  <c r="M1102" i="1"/>
  <c r="M2180" i="1"/>
  <c r="M4955" i="1"/>
  <c r="M2022" i="1"/>
  <c r="M4851" i="1"/>
  <c r="M4651" i="1"/>
  <c r="M3279" i="1"/>
  <c r="M3275" i="1"/>
  <c r="M2937" i="1"/>
  <c r="M4316" i="1"/>
  <c r="M2989" i="1"/>
  <c r="M4318" i="1"/>
  <c r="M3862" i="1"/>
  <c r="M2255" i="1"/>
  <c r="M4419" i="1"/>
  <c r="M3753" i="1"/>
  <c r="M2425" i="1"/>
  <c r="M4032" i="1"/>
  <c r="M1198" i="1"/>
  <c r="M2182" i="1"/>
  <c r="M4953" i="1"/>
  <c r="M1105" i="1"/>
  <c r="M4515" i="1"/>
  <c r="M2021" i="1"/>
  <c r="M4854" i="1"/>
  <c r="M4650" i="1"/>
  <c r="M3271" i="1"/>
  <c r="M3273" i="1"/>
  <c r="M2936" i="1"/>
  <c r="M2993" i="1"/>
  <c r="M4319" i="1"/>
  <c r="M4324" i="1"/>
  <c r="M3859" i="1"/>
  <c r="M3754" i="1"/>
  <c r="M2252" i="1"/>
  <c r="M2426" i="1"/>
  <c r="M4031" i="1"/>
  <c r="M4418" i="1"/>
  <c r="M2181" i="1"/>
  <c r="M1195" i="1"/>
  <c r="M2024" i="1"/>
  <c r="M4516" i="1"/>
  <c r="M4954" i="1"/>
  <c r="M1103" i="1"/>
  <c r="M4853" i="1"/>
  <c r="M4646" i="1"/>
  <c r="M3276" i="1"/>
  <c r="M3274" i="1"/>
  <c r="M4323" i="1"/>
  <c r="M2939" i="1"/>
  <c r="M4325" i="1"/>
  <c r="M2992" i="1"/>
  <c r="M3858" i="1"/>
  <c r="M3752" i="1"/>
  <c r="M2251" i="1"/>
  <c r="M2424" i="1"/>
  <c r="M4030" i="1"/>
  <c r="M4416" i="1"/>
  <c r="M2179" i="1"/>
  <c r="M1194" i="1"/>
  <c r="M2020" i="1"/>
  <c r="M4514" i="1"/>
  <c r="M4951" i="1"/>
  <c r="M1101" i="1"/>
  <c r="M4852" i="1"/>
  <c r="M4645" i="1"/>
  <c r="M3270" i="1"/>
  <c r="M3272" i="1"/>
  <c r="M4320" i="1"/>
  <c r="M2935" i="1"/>
  <c r="M4322" i="1"/>
  <c r="M2990" i="1"/>
  <c r="M1200" i="1"/>
  <c r="M1031" i="1"/>
  <c r="M5300" i="1"/>
  <c r="M2849" i="1"/>
  <c r="M2273" i="1"/>
  <c r="M2070" i="1"/>
  <c r="M1107" i="1"/>
  <c r="M2775" i="1"/>
  <c r="M3482" i="1"/>
  <c r="M3681" i="1"/>
  <c r="M4738" i="1"/>
  <c r="M1723" i="1"/>
  <c r="M4157" i="1"/>
  <c r="M1724" i="1"/>
  <c r="M206" i="1"/>
  <c r="M5213" i="1"/>
  <c r="M3358" i="1"/>
  <c r="M2069" i="1"/>
  <c r="M885" i="1"/>
  <c r="M884" i="1"/>
  <c r="M4538" i="1"/>
  <c r="M883" i="1"/>
  <c r="M495" i="1"/>
  <c r="M4539" i="1"/>
  <c r="M5037" i="1"/>
  <c r="M3282" i="1"/>
  <c r="M4480" i="1"/>
  <c r="M4828" i="1"/>
  <c r="M1859" i="1"/>
  <c r="M887" i="1"/>
  <c r="M886" i="1"/>
  <c r="M4481" i="1"/>
  <c r="M5179" i="1"/>
  <c r="M3565" i="1"/>
  <c r="M3291" i="1"/>
  <c r="M589" i="1"/>
  <c r="M3757" i="1"/>
  <c r="M5299" i="1"/>
  <c r="M5128" i="1"/>
  <c r="M5129" i="1"/>
  <c r="M3357" i="1"/>
  <c r="M3165" i="1"/>
  <c r="M3933" i="1"/>
  <c r="M2776" i="1"/>
  <c r="M2609" i="1"/>
  <c r="M4788" i="1"/>
  <c r="M2354" i="1"/>
  <c r="M4537" i="1"/>
  <c r="M2355" i="1"/>
  <c r="M2102" i="1"/>
  <c r="M2103" i="1"/>
  <c r="M3143" i="1"/>
  <c r="M764" i="1"/>
  <c r="M2864" i="1"/>
  <c r="M3055" i="1"/>
  <c r="M1108" i="1"/>
  <c r="M5180" i="1"/>
  <c r="M4739" i="1"/>
  <c r="M183" i="1"/>
  <c r="M3448" i="1"/>
  <c r="M4139" i="1"/>
  <c r="M5418" i="1"/>
  <c r="M2717" i="1"/>
  <c r="M367" i="1"/>
  <c r="M4520" i="1"/>
  <c r="M1725" i="1"/>
  <c r="M1943" i="1"/>
  <c r="M3409" i="1"/>
  <c r="M1330" i="1"/>
  <c r="M3723" i="1"/>
  <c r="M2614" i="1"/>
  <c r="M1557" i="1"/>
  <c r="M4540" i="1"/>
  <c r="M287" i="1"/>
  <c r="M3521" i="1"/>
  <c r="M890" i="1"/>
  <c r="M591" i="1"/>
  <c r="M4132" i="1"/>
  <c r="M99" i="1"/>
  <c r="M5043" i="1"/>
  <c r="M308" i="1"/>
  <c r="M5042" i="1"/>
  <c r="M2612" i="1"/>
  <c r="M3167" i="1"/>
  <c r="M4657" i="1"/>
  <c r="M1556" i="1"/>
  <c r="M2671" i="1"/>
  <c r="M2778" i="1"/>
  <c r="M4656" i="1"/>
  <c r="M1000" i="1"/>
  <c r="M1815" i="1"/>
  <c r="M1379" i="1"/>
  <c r="M310" i="1"/>
  <c r="M3145" i="1"/>
  <c r="M3382" i="1"/>
  <c r="M1814" i="1"/>
  <c r="M2356" i="1"/>
  <c r="M3109" i="1"/>
  <c r="M2535" i="1"/>
  <c r="M769" i="1"/>
  <c r="M2865" i="1"/>
  <c r="M3293" i="1"/>
  <c r="M1549" i="1"/>
  <c r="M184" i="1"/>
  <c r="M209" i="1"/>
  <c r="M1553" i="1"/>
  <c r="M2401" i="1"/>
  <c r="M1550" i="1"/>
  <c r="M2806" i="1"/>
  <c r="M5420" i="1"/>
  <c r="M5044" i="1"/>
  <c r="M2995" i="1"/>
  <c r="M5039" i="1"/>
  <c r="M2852" i="1"/>
  <c r="M4140" i="1"/>
  <c r="M770" i="1"/>
  <c r="M1554" i="1"/>
  <c r="M1380" i="1"/>
  <c r="M3408" i="1"/>
  <c r="M1273" i="1"/>
  <c r="M2537" i="1"/>
  <c r="M1329" i="1"/>
  <c r="M430" i="1"/>
  <c r="M2105" i="1"/>
  <c r="M3724" i="1"/>
  <c r="M3345" i="1"/>
  <c r="M768" i="1"/>
  <c r="M2902" i="1"/>
  <c r="M2582" i="1"/>
  <c r="M5251" i="1"/>
  <c r="M1036" i="1"/>
  <c r="M590" i="1"/>
  <c r="M2851" i="1"/>
  <c r="M3759" i="1"/>
  <c r="M3896" i="1"/>
  <c r="M2071" i="1"/>
  <c r="M1942" i="1"/>
  <c r="M3166" i="1"/>
  <c r="M135" i="1"/>
  <c r="M4740" i="1"/>
  <c r="M1555" i="1"/>
  <c r="M4258" i="1"/>
  <c r="M1552" i="1"/>
  <c r="M3310" i="1"/>
  <c r="M2104" i="1"/>
  <c r="M3722" i="1"/>
  <c r="M2257" i="1"/>
  <c r="M5040" i="1"/>
  <c r="M208" i="1"/>
  <c r="M4422" i="1"/>
  <c r="M5252" i="1"/>
  <c r="M4483" i="1"/>
  <c r="M4182" i="1"/>
  <c r="M5041" i="1"/>
  <c r="M1034" i="1"/>
  <c r="M2275" i="1"/>
  <c r="M2805" i="1"/>
  <c r="M889" i="1"/>
  <c r="M3895" i="1"/>
  <c r="M766" i="1"/>
  <c r="M3344" i="1"/>
  <c r="M5302" i="1"/>
  <c r="M4655" i="1"/>
  <c r="M366" i="1"/>
  <c r="M4424" i="1"/>
  <c r="M1037" i="1"/>
  <c r="M1038" i="1"/>
  <c r="M2327" i="1"/>
  <c r="M1039" i="1"/>
  <c r="M307" i="1"/>
  <c r="M552" i="1"/>
  <c r="M1109" i="1"/>
  <c r="M3682" i="1"/>
  <c r="M3359" i="1"/>
  <c r="M2536" i="1"/>
  <c r="M1813" i="1"/>
  <c r="M2610" i="1"/>
  <c r="M4259" i="1"/>
  <c r="M5130" i="1"/>
  <c r="M3876" i="1"/>
  <c r="M286" i="1"/>
  <c r="M285" i="1"/>
  <c r="M2942" i="1"/>
  <c r="M4423" i="1"/>
  <c r="M4216" i="1"/>
  <c r="M888" i="1"/>
  <c r="M1035" i="1"/>
  <c r="M3877" i="1"/>
  <c r="M210" i="1"/>
  <c r="M3566" i="1"/>
  <c r="M3450" i="1"/>
  <c r="M365" i="1"/>
  <c r="M2850" i="1"/>
  <c r="M823" i="1"/>
  <c r="M2777" i="1"/>
  <c r="M4158" i="1"/>
  <c r="M207" i="1"/>
  <c r="M4215" i="1"/>
  <c r="M2900" i="1"/>
  <c r="M1551" i="1"/>
  <c r="M12" i="1"/>
  <c r="M2804" i="1"/>
  <c r="M1032" i="1"/>
  <c r="M1033" i="1"/>
  <c r="M5419" i="1"/>
  <c r="M822" i="1"/>
  <c r="M98" i="1"/>
  <c r="M2149" i="1"/>
  <c r="M999" i="1"/>
  <c r="M3874" i="1"/>
  <c r="M4482" i="1"/>
  <c r="M3292" i="1"/>
  <c r="M4421" i="1"/>
  <c r="M2274" i="1"/>
  <c r="M4191" i="1"/>
  <c r="M5038" i="1"/>
  <c r="M136" i="1"/>
  <c r="M765" i="1"/>
  <c r="M2613" i="1"/>
  <c r="M4519" i="1"/>
  <c r="M1328" i="1"/>
  <c r="M4654" i="1"/>
  <c r="M134" i="1"/>
  <c r="M3934" i="1"/>
  <c r="M309" i="1"/>
  <c r="M2611" i="1"/>
  <c r="M496" i="1"/>
  <c r="M3614" i="1"/>
  <c r="M3935" i="1"/>
  <c r="M3283" i="1"/>
  <c r="M2940" i="1"/>
  <c r="M767" i="1"/>
  <c r="M2581" i="1"/>
  <c r="M481" i="1"/>
  <c r="M3875" i="1"/>
  <c r="M4189" i="1"/>
  <c r="M4190" i="1"/>
  <c r="M3758" i="1"/>
  <c r="M5301" i="1"/>
  <c r="M3897" i="1"/>
  <c r="M4869" i="1"/>
  <c r="M998" i="1"/>
  <c r="M1941" i="1"/>
  <c r="M3483" i="1"/>
  <c r="M4868" i="1"/>
  <c r="M4789" i="1"/>
  <c r="M3144" i="1"/>
  <c r="M4484" i="1"/>
  <c r="M3056" i="1"/>
  <c r="M2941" i="1"/>
  <c r="M2901" i="1"/>
  <c r="M3449" i="1"/>
  <c r="M2718" i="1"/>
  <c r="M1040" i="1"/>
  <c r="M893" i="1"/>
  <c r="M3523" i="1"/>
  <c r="M2719" i="1"/>
  <c r="M1257" i="1"/>
  <c r="M5050" i="1"/>
  <c r="M5051" i="1"/>
  <c r="M2151" i="1"/>
  <c r="M2673" i="1"/>
  <c r="M1381" i="1"/>
  <c r="M2329" i="1"/>
  <c r="M4744" i="1"/>
  <c r="M3411" i="1"/>
  <c r="M2152" i="1"/>
  <c r="M2259" i="1"/>
  <c r="M896" i="1"/>
  <c r="M5053" i="1"/>
  <c r="M3057" i="1"/>
  <c r="M4742" i="1"/>
  <c r="M4217" i="1"/>
  <c r="M1415" i="1"/>
  <c r="M5047" i="1"/>
  <c r="M2866" i="1"/>
  <c r="M13" i="1"/>
  <c r="M1672" i="1"/>
  <c r="M370" i="1"/>
  <c r="M4427" i="1"/>
  <c r="M4428" i="1"/>
  <c r="M1670" i="1"/>
  <c r="M4192" i="1"/>
  <c r="M1671" i="1"/>
  <c r="M2074" i="1"/>
  <c r="M773" i="1"/>
  <c r="M3484" i="1"/>
  <c r="M1001" i="1"/>
  <c r="M2539" i="1"/>
  <c r="M2328" i="1"/>
  <c r="M1726" i="1"/>
  <c r="M5214" i="1"/>
  <c r="M1110" i="1"/>
  <c r="M3684" i="1"/>
  <c r="M553" i="1"/>
  <c r="M1558" i="1"/>
  <c r="M3311" i="1"/>
  <c r="M895" i="1"/>
  <c r="M2260" i="1"/>
  <c r="M4260" i="1"/>
  <c r="M4741" i="1"/>
  <c r="M3058" i="1"/>
  <c r="M5045" i="1"/>
  <c r="M1417" i="1"/>
  <c r="M892" i="1"/>
  <c r="M1416" i="1"/>
  <c r="M1560" i="1"/>
  <c r="M5182" i="1"/>
  <c r="M15" i="1"/>
  <c r="M5184" i="1"/>
  <c r="M4141" i="1"/>
  <c r="M5132" i="1"/>
  <c r="M1258" i="1"/>
  <c r="M2072" i="1"/>
  <c r="M4660" i="1"/>
  <c r="M1259" i="1"/>
  <c r="M4429" i="1"/>
  <c r="M5215" i="1"/>
  <c r="M2330" i="1"/>
  <c r="M5052" i="1"/>
  <c r="M4523" i="1"/>
  <c r="M3938" i="1"/>
  <c r="M3683" i="1"/>
  <c r="M1274" i="1"/>
  <c r="M1275" i="1"/>
  <c r="M3937" i="1"/>
  <c r="M1332" i="1"/>
  <c r="M431" i="1"/>
  <c r="M432" i="1"/>
  <c r="M3383" i="1"/>
  <c r="M3384" i="1"/>
  <c r="M4790" i="1"/>
  <c r="M1817" i="1"/>
  <c r="M497" i="1"/>
  <c r="M3385" i="1"/>
  <c r="M3312" i="1"/>
  <c r="M3569" i="1"/>
  <c r="M3567" i="1"/>
  <c r="M3294" i="1"/>
  <c r="M771" i="1"/>
  <c r="M1559" i="1"/>
  <c r="M185" i="1"/>
  <c r="M102" i="1"/>
  <c r="M4142" i="1"/>
  <c r="M371" i="1"/>
  <c r="M3522" i="1"/>
  <c r="M100" i="1"/>
  <c r="M5046" i="1"/>
  <c r="M101" i="1"/>
  <c r="M4426" i="1"/>
  <c r="M5133" i="1"/>
  <c r="M3898" i="1"/>
  <c r="M2073" i="1"/>
  <c r="M1383" i="1"/>
  <c r="M4159" i="1"/>
  <c r="M2672" i="1"/>
  <c r="M1333" i="1"/>
  <c r="M2538" i="1"/>
  <c r="M2357" i="1"/>
  <c r="M3295" i="1"/>
  <c r="M5181" i="1"/>
  <c r="M3879" i="1"/>
  <c r="M14" i="1"/>
  <c r="M186" i="1"/>
  <c r="M3880" i="1"/>
  <c r="M3568" i="1"/>
  <c r="M5049" i="1"/>
  <c r="M5421" i="1"/>
  <c r="M5422" i="1"/>
  <c r="M2720" i="1"/>
  <c r="M2276" i="1"/>
  <c r="M2853" i="1"/>
  <c r="M4659" i="1"/>
  <c r="M369" i="1"/>
  <c r="M2809" i="1"/>
  <c r="M2674" i="1"/>
  <c r="M2780" i="1"/>
  <c r="M137" i="1"/>
  <c r="M3936" i="1"/>
  <c r="M3410" i="1"/>
  <c r="M138" i="1"/>
  <c r="M2781" i="1"/>
  <c r="M1944" i="1"/>
  <c r="M5216" i="1"/>
  <c r="M3360" i="1"/>
  <c r="M2106" i="1"/>
  <c r="M2107" i="1"/>
  <c r="M3146" i="1"/>
  <c r="M2108" i="1"/>
  <c r="M2109" i="1"/>
  <c r="M2584" i="1"/>
  <c r="M1860" i="1"/>
  <c r="M5253" i="1"/>
  <c r="M211" i="1"/>
  <c r="M212" i="1"/>
  <c r="M288" i="1"/>
  <c r="M5183" i="1"/>
  <c r="M4743" i="1"/>
  <c r="M213" i="1"/>
  <c r="M3452" i="1"/>
  <c r="M2807" i="1"/>
  <c r="M3451" i="1"/>
  <c r="M2277" i="1"/>
  <c r="M2808" i="1"/>
  <c r="M2855" i="1"/>
  <c r="M5048" i="1"/>
  <c r="M2854" i="1"/>
  <c r="M4522" i="1"/>
  <c r="M3169" i="1"/>
  <c r="M1111" i="1"/>
  <c r="M4521" i="1"/>
  <c r="M1331" i="1"/>
  <c r="M311" i="1"/>
  <c r="M3168" i="1"/>
  <c r="M4160" i="1"/>
  <c r="M1276" i="1"/>
  <c r="M1382" i="1"/>
  <c r="M312" i="1"/>
  <c r="M4870" i="1"/>
  <c r="M1816" i="1"/>
  <c r="M3725" i="1"/>
  <c r="M2258" i="1"/>
  <c r="M4541" i="1"/>
  <c r="M5054" i="1"/>
  <c r="M2867" i="1"/>
  <c r="M1861" i="1"/>
  <c r="M2583" i="1"/>
  <c r="M3878" i="1"/>
  <c r="M4425" i="1"/>
  <c r="M2585" i="1"/>
  <c r="M1862" i="1"/>
  <c r="M894" i="1"/>
  <c r="M5131" i="1"/>
  <c r="M1041" i="1"/>
  <c r="M368" i="1"/>
  <c r="M891" i="1"/>
  <c r="M592" i="1"/>
  <c r="M2278" i="1"/>
  <c r="M772" i="1"/>
  <c r="M4658" i="1"/>
  <c r="M2150" i="1"/>
  <c r="M2779" i="1"/>
  <c r="M4161" i="1"/>
  <c r="M1731" i="1"/>
  <c r="M1112" i="1"/>
  <c r="M1566" i="1"/>
  <c r="M1567" i="1"/>
  <c r="M4666" i="1"/>
  <c r="M4261" i="1"/>
  <c r="M1561" i="1"/>
  <c r="M4542" i="1"/>
  <c r="M4544" i="1"/>
  <c r="M2869" i="1"/>
  <c r="M483" i="1"/>
  <c r="M3296" i="1"/>
  <c r="M4218" i="1"/>
  <c r="M1563" i="1"/>
  <c r="M4431" i="1"/>
  <c r="M5308" i="1"/>
  <c r="M1042" i="1"/>
  <c r="M1043" i="1"/>
  <c r="M824" i="1"/>
  <c r="M825" i="1"/>
  <c r="M774" i="1"/>
  <c r="M5303" i="1"/>
  <c r="M2856" i="1"/>
  <c r="M4143" i="1"/>
  <c r="M826" i="1"/>
  <c r="M4665" i="1"/>
  <c r="M1945" i="1"/>
  <c r="M1732" i="1"/>
  <c r="M3361" i="1"/>
  <c r="M139" i="1"/>
  <c r="M4745" i="1"/>
  <c r="M2540" i="1"/>
  <c r="M1334" i="1"/>
  <c r="M433" i="1"/>
  <c r="M313" i="1"/>
  <c r="M5055" i="1"/>
  <c r="M3170" i="1"/>
  <c r="M3313" i="1"/>
  <c r="M1569" i="1"/>
  <c r="M4543" i="1"/>
  <c r="M2362" i="1"/>
  <c r="M289" i="1"/>
  <c r="M2868" i="1"/>
  <c r="M482" i="1"/>
  <c r="M897" i="1"/>
  <c r="M4485" i="1"/>
  <c r="M4430" i="1"/>
  <c r="M4219" i="1"/>
  <c r="M4486" i="1"/>
  <c r="M484" i="1"/>
  <c r="M778" i="1"/>
  <c r="M599" i="1"/>
  <c r="M600" i="1"/>
  <c r="M3767" i="1"/>
  <c r="M5307" i="1"/>
  <c r="M5426" i="1"/>
  <c r="M3902" i="1"/>
  <c r="M1047" i="1"/>
  <c r="M3764" i="1"/>
  <c r="M3527" i="1"/>
  <c r="M4664" i="1"/>
  <c r="M1568" i="1"/>
  <c r="M1730" i="1"/>
  <c r="M3418" i="1"/>
  <c r="M3365" i="1"/>
  <c r="M1005" i="1"/>
  <c r="M3488" i="1"/>
  <c r="M557" i="1"/>
  <c r="M4749" i="1"/>
  <c r="M3688" i="1"/>
  <c r="M3419" i="1"/>
  <c r="M561" i="1"/>
  <c r="M2618" i="1"/>
  <c r="M3729" i="1"/>
  <c r="M2625" i="1"/>
  <c r="M2626" i="1"/>
  <c r="M4794" i="1"/>
  <c r="M2361" i="1"/>
  <c r="M501" i="1"/>
  <c r="M2908" i="1"/>
  <c r="M5257" i="1"/>
  <c r="M217" i="1"/>
  <c r="M2945" i="1"/>
  <c r="M2905" i="1"/>
  <c r="M2948" i="1"/>
  <c r="M5260" i="1"/>
  <c r="M777" i="1"/>
  <c r="M5423" i="1"/>
  <c r="M3899" i="1"/>
  <c r="M1044" i="1"/>
  <c r="M3762" i="1"/>
  <c r="M3526" i="1"/>
  <c r="M596" i="1"/>
  <c r="M598" i="1"/>
  <c r="M3766" i="1"/>
  <c r="M5306" i="1"/>
  <c r="M1002" i="1"/>
  <c r="M554" i="1"/>
  <c r="M3685" i="1"/>
  <c r="M4663" i="1"/>
  <c r="M1565" i="1"/>
  <c r="M1729" i="1"/>
  <c r="M3414" i="1"/>
  <c r="M3364" i="1"/>
  <c r="M3487" i="1"/>
  <c r="M4748" i="1"/>
  <c r="M3417" i="1"/>
  <c r="M560" i="1"/>
  <c r="M2617" i="1"/>
  <c r="M3728" i="1"/>
  <c r="M2622" i="1"/>
  <c r="M2624" i="1"/>
  <c r="M4793" i="1"/>
  <c r="M2360" i="1"/>
  <c r="M500" i="1"/>
  <c r="M2904" i="1"/>
  <c r="M2947" i="1"/>
  <c r="M5259" i="1"/>
  <c r="M776" i="1"/>
  <c r="M2907" i="1"/>
  <c r="M5256" i="1"/>
  <c r="M216" i="1"/>
  <c r="M2944" i="1"/>
  <c r="M5425" i="1"/>
  <c r="M3901" i="1"/>
  <c r="M1046" i="1"/>
  <c r="M3761" i="1"/>
  <c r="M3525" i="1"/>
  <c r="M595" i="1"/>
  <c r="M597" i="1"/>
  <c r="M3765" i="1"/>
  <c r="M5305" i="1"/>
  <c r="M1004" i="1"/>
  <c r="M556" i="1"/>
  <c r="M3687" i="1"/>
  <c r="M4662" i="1"/>
  <c r="M1564" i="1"/>
  <c r="M1728" i="1"/>
  <c r="M3413" i="1"/>
  <c r="M3363" i="1"/>
  <c r="M3486" i="1"/>
  <c r="M4747" i="1"/>
  <c r="M3416" i="1"/>
  <c r="M559" i="1"/>
  <c r="M2616" i="1"/>
  <c r="M3727" i="1"/>
  <c r="M2621" i="1"/>
  <c r="M2623" i="1"/>
  <c r="M4792" i="1"/>
  <c r="M2359" i="1"/>
  <c r="M499" i="1"/>
  <c r="M5255" i="1"/>
  <c r="M215" i="1"/>
  <c r="M2943" i="1"/>
  <c r="M2903" i="1"/>
  <c r="M2946" i="1"/>
  <c r="M5258" i="1"/>
  <c r="M775" i="1"/>
  <c r="M2906" i="1"/>
  <c r="M5424" i="1"/>
  <c r="M3900" i="1"/>
  <c r="M1045" i="1"/>
  <c r="M3760" i="1"/>
  <c r="M3524" i="1"/>
  <c r="M593" i="1"/>
  <c r="M594" i="1"/>
  <c r="M3763" i="1"/>
  <c r="M5304" i="1"/>
  <c r="M1003" i="1"/>
  <c r="M555" i="1"/>
  <c r="M3686" i="1"/>
  <c r="M4661" i="1"/>
  <c r="M1562" i="1"/>
  <c r="M1727" i="1"/>
  <c r="M3412" i="1"/>
  <c r="M3362" i="1"/>
  <c r="M3485" i="1"/>
  <c r="M4746" i="1"/>
  <c r="M3415" i="1"/>
  <c r="M558" i="1"/>
  <c r="M2615" i="1"/>
  <c r="M3726" i="1"/>
  <c r="M2619" i="1"/>
  <c r="M2620" i="1"/>
  <c r="M4791" i="1"/>
  <c r="M2358" i="1"/>
  <c r="M498" i="1"/>
  <c r="M5254" i="1"/>
  <c r="M214" i="1"/>
  <c r="M2953" i="1"/>
  <c r="M2911" i="1"/>
  <c r="M2957" i="1"/>
  <c r="M5265" i="1"/>
  <c r="M781" i="1"/>
  <c r="M2914" i="1"/>
  <c r="M5428" i="1"/>
  <c r="M3905" i="1"/>
  <c r="M1049" i="1"/>
  <c r="M3769" i="1"/>
  <c r="M3529" i="1"/>
  <c r="M603" i="1"/>
  <c r="M604" i="1"/>
  <c r="M3773" i="1"/>
  <c r="M5309" i="1"/>
  <c r="M1008" i="1"/>
  <c r="M564" i="1"/>
  <c r="M3690" i="1"/>
  <c r="M4670" i="1"/>
  <c r="M1572" i="1"/>
  <c r="M1734" i="1"/>
  <c r="M3422" i="1"/>
  <c r="M3366" i="1"/>
  <c r="M3490" i="1"/>
  <c r="M4750" i="1"/>
  <c r="M3425" i="1"/>
  <c r="M567" i="1"/>
  <c r="M2628" i="1"/>
  <c r="M3731" i="1"/>
  <c r="M2631" i="1"/>
  <c r="M2632" i="1"/>
  <c r="M4795" i="1"/>
  <c r="M2363" i="1"/>
  <c r="M502" i="1"/>
  <c r="M5261" i="1"/>
  <c r="M219" i="1"/>
  <c r="M2949" i="1"/>
  <c r="M2910" i="1"/>
  <c r="M2954" i="1"/>
  <c r="M5264" i="1"/>
  <c r="M780" i="1"/>
  <c r="M2913" i="1"/>
  <c r="M5057" i="1"/>
  <c r="M4668" i="1"/>
  <c r="M4036" i="1"/>
  <c r="M2279" i="1"/>
  <c r="M3770" i="1"/>
  <c r="M4433" i="1"/>
  <c r="M607" i="1"/>
  <c r="M3774" i="1"/>
  <c r="M5310" i="1"/>
  <c r="M1673" i="1"/>
  <c r="M1202" i="1"/>
  <c r="M3651" i="1"/>
  <c r="M1384" i="1"/>
  <c r="M4957" i="1"/>
  <c r="M5166" i="1"/>
  <c r="M4671" i="1"/>
  <c r="M1735" i="1"/>
  <c r="M2456" i="1"/>
  <c r="M1114" i="1"/>
  <c r="M2185" i="1"/>
  <c r="M3367" i="1"/>
  <c r="M172" i="1"/>
  <c r="M3426" i="1"/>
  <c r="M568" i="1"/>
  <c r="M4673" i="1"/>
  <c r="M2634" i="1"/>
  <c r="M4796" i="1"/>
  <c r="M2364" i="1"/>
  <c r="M220" i="1"/>
  <c r="M2951" i="1"/>
  <c r="M4667" i="1"/>
  <c r="M4432" i="1"/>
  <c r="M5376" i="1"/>
  <c r="M16" i="1"/>
  <c r="M2909" i="1"/>
  <c r="M2955" i="1"/>
  <c r="M782" i="1"/>
  <c r="M2915" i="1"/>
  <c r="M4328" i="1"/>
  <c r="M5262" i="1"/>
  <c r="M4035" i="1"/>
  <c r="M3904" i="1"/>
  <c r="M1051" i="1"/>
  <c r="M3772" i="1"/>
  <c r="M606" i="1"/>
  <c r="M609" i="1"/>
  <c r="M3776" i="1"/>
  <c r="M5312" i="1"/>
  <c r="M1007" i="1"/>
  <c r="M1571" i="1"/>
  <c r="M563" i="1"/>
  <c r="M4105" i="1"/>
  <c r="M3691" i="1"/>
  <c r="M3489" i="1"/>
  <c r="M2457" i="1"/>
  <c r="M2542" i="1"/>
  <c r="M3424" i="1"/>
  <c r="M3369" i="1"/>
  <c r="M3492" i="1"/>
  <c r="M4752" i="1"/>
  <c r="M3428" i="1"/>
  <c r="M570" i="1"/>
  <c r="M3730" i="1"/>
  <c r="M1576" i="1"/>
  <c r="M2261" i="1"/>
  <c r="M2636" i="1"/>
  <c r="M4798" i="1"/>
  <c r="M2366" i="1"/>
  <c r="M504" i="1"/>
  <c r="M218" i="1"/>
  <c r="M2950" i="1"/>
  <c r="M5375" i="1"/>
  <c r="M2996" i="1"/>
  <c r="M5267" i="1"/>
  <c r="M783" i="1"/>
  <c r="M1574" i="1"/>
  <c r="M4133" i="1"/>
  <c r="M5056" i="1"/>
  <c r="M1897" i="1"/>
  <c r="M3768" i="1"/>
  <c r="M3906" i="1"/>
  <c r="M1050" i="1"/>
  <c r="M3771" i="1"/>
  <c r="M1009" i="1"/>
  <c r="M898" i="1"/>
  <c r="M605" i="1"/>
  <c r="M608" i="1"/>
  <c r="M3775" i="1"/>
  <c r="M5311" i="1"/>
  <c r="M3652" i="1"/>
  <c r="M565" i="1"/>
  <c r="M3692" i="1"/>
  <c r="M2782" i="1"/>
  <c r="M4672" i="1"/>
  <c r="M1575" i="1"/>
  <c r="M1736" i="1"/>
  <c r="M3423" i="1"/>
  <c r="M3368" i="1"/>
  <c r="M3491" i="1"/>
  <c r="M4751" i="1"/>
  <c r="M3427" i="1"/>
  <c r="M569" i="1"/>
  <c r="M2629" i="1"/>
  <c r="M3732" i="1"/>
  <c r="M2633" i="1"/>
  <c r="M2635" i="1"/>
  <c r="M4797" i="1"/>
  <c r="M2365" i="1"/>
  <c r="M503" i="1"/>
  <c r="M5263" i="1"/>
  <c r="M221" i="1"/>
  <c r="M2952" i="1"/>
  <c r="M1799" i="1"/>
  <c r="M4220" i="1"/>
  <c r="M5377" i="1"/>
  <c r="M17" i="1"/>
  <c r="M2912" i="1"/>
  <c r="M2956" i="1"/>
  <c r="M5266" i="1"/>
  <c r="M2586" i="1"/>
  <c r="M1573" i="1"/>
  <c r="M3528" i="1"/>
  <c r="M2501" i="1"/>
  <c r="M2076" i="1"/>
  <c r="M3903" i="1"/>
  <c r="M2075" i="1"/>
  <c r="M602" i="1"/>
  <c r="M2500" i="1"/>
  <c r="M1048" i="1"/>
  <c r="M779" i="1"/>
  <c r="M5427" i="1"/>
  <c r="M601" i="1"/>
  <c r="M5058" i="1"/>
  <c r="M4669" i="1"/>
  <c r="M3689" i="1"/>
  <c r="M784" i="1"/>
  <c r="M1006" i="1"/>
  <c r="M1113" i="1"/>
  <c r="M562" i="1"/>
  <c r="M1733" i="1"/>
  <c r="M3420" i="1"/>
  <c r="M2541" i="1"/>
  <c r="M1570" i="1"/>
  <c r="M1201" i="1"/>
  <c r="M3421" i="1"/>
  <c r="M566" i="1"/>
  <c r="M2627" i="1"/>
  <c r="M2630" i="1"/>
  <c r="M3735" i="1"/>
  <c r="M2368" i="1"/>
  <c r="M901" i="1"/>
  <c r="M1992" i="1"/>
  <c r="M508" i="1"/>
  <c r="M2589" i="1"/>
  <c r="M1581" i="1"/>
  <c r="M20" i="1"/>
  <c r="M1802" i="1"/>
  <c r="M294" i="1"/>
  <c r="M4329" i="1"/>
  <c r="M4436" i="1"/>
  <c r="M2962" i="1"/>
  <c r="M2918" i="1"/>
  <c r="M2509" i="1"/>
  <c r="M3533" i="1"/>
  <c r="M1053" i="1"/>
  <c r="M787" i="1"/>
  <c r="M2508" i="1"/>
  <c r="M2083" i="1"/>
  <c r="M5431" i="1"/>
  <c r="M612" i="1"/>
  <c r="M2082" i="1"/>
  <c r="M617" i="1"/>
  <c r="M3909" i="1"/>
  <c r="M5061" i="1"/>
  <c r="M3695" i="1"/>
  <c r="M2546" i="1"/>
  <c r="M1584" i="1"/>
  <c r="M1204" i="1"/>
  <c r="M4675" i="1"/>
  <c r="M573" i="1"/>
  <c r="M1012" i="1"/>
  <c r="M1738" i="1"/>
  <c r="M3429" i="1"/>
  <c r="M1115" i="1"/>
  <c r="M792" i="1"/>
  <c r="M3436" i="1"/>
  <c r="M575" i="1"/>
  <c r="M2639" i="1"/>
  <c r="M2644" i="1"/>
  <c r="M3736" i="1"/>
  <c r="M507" i="1"/>
  <c r="M2370" i="1"/>
  <c r="M903" i="1"/>
  <c r="M1990" i="1"/>
  <c r="M2591" i="1"/>
  <c r="M1580" i="1"/>
  <c r="M21" i="1"/>
  <c r="M4331" i="1"/>
  <c r="M291" i="1"/>
  <c r="M4435" i="1"/>
  <c r="M2961" i="1"/>
  <c r="M1801" i="1"/>
  <c r="M2917" i="1"/>
  <c r="M789" i="1"/>
  <c r="M2081" i="1"/>
  <c r="M2084" i="1"/>
  <c r="M615" i="1"/>
  <c r="M3907" i="1"/>
  <c r="M1055" i="1"/>
  <c r="M2505" i="1"/>
  <c r="M2503" i="1"/>
  <c r="M5432" i="1"/>
  <c r="M614" i="1"/>
  <c r="M3532" i="1"/>
  <c r="M5059" i="1"/>
  <c r="M1585" i="1"/>
  <c r="M1206" i="1"/>
  <c r="M3693" i="1"/>
  <c r="M1739" i="1"/>
  <c r="M3433" i="1"/>
  <c r="M4676" i="1"/>
  <c r="M791" i="1"/>
  <c r="M1118" i="1"/>
  <c r="M572" i="1"/>
  <c r="M1013" i="1"/>
  <c r="M2543" i="1"/>
  <c r="M3437" i="1"/>
  <c r="M577" i="1"/>
  <c r="M2640" i="1"/>
  <c r="M3737" i="1"/>
  <c r="M2642" i="1"/>
  <c r="M2371" i="1"/>
  <c r="M1994" i="1"/>
  <c r="M505" i="1"/>
  <c r="M900" i="1"/>
  <c r="M2590" i="1"/>
  <c r="M293" i="1"/>
  <c r="M1804" i="1"/>
  <c r="M4330" i="1"/>
  <c r="M4438" i="1"/>
  <c r="M22" i="1"/>
  <c r="M2920" i="1"/>
  <c r="M1579" i="1"/>
  <c r="M2959" i="1"/>
  <c r="M2507" i="1"/>
  <c r="M788" i="1"/>
  <c r="M3910" i="1"/>
  <c r="M616" i="1"/>
  <c r="M1054" i="1"/>
  <c r="M2504" i="1"/>
  <c r="M2080" i="1"/>
  <c r="M2079" i="1"/>
  <c r="M5430" i="1"/>
  <c r="M3531" i="1"/>
  <c r="M611" i="1"/>
  <c r="M5062" i="1"/>
  <c r="M1583" i="1"/>
  <c r="M4677" i="1"/>
  <c r="M3696" i="1"/>
  <c r="M1205" i="1"/>
  <c r="M2545" i="1"/>
  <c r="M1740" i="1"/>
  <c r="M1117" i="1"/>
  <c r="M1011" i="1"/>
  <c r="M3431" i="1"/>
  <c r="M574" i="1"/>
  <c r="M790" i="1"/>
  <c r="M578" i="1"/>
  <c r="M3435" i="1"/>
  <c r="M2638" i="1"/>
  <c r="M2643" i="1"/>
  <c r="M2369" i="1"/>
  <c r="M3734" i="1"/>
  <c r="M1993" i="1"/>
  <c r="M902" i="1"/>
  <c r="M509" i="1"/>
  <c r="M4333" i="1"/>
  <c r="M292" i="1"/>
  <c r="M4437" i="1"/>
  <c r="M2588" i="1"/>
  <c r="M1578" i="1"/>
  <c r="M1803" i="1"/>
  <c r="M2960" i="1"/>
  <c r="M2919" i="1"/>
  <c r="M19" i="1"/>
  <c r="M2506" i="1"/>
  <c r="M786" i="1"/>
  <c r="M3908" i="1"/>
  <c r="M613" i="1"/>
  <c r="M1052" i="1"/>
  <c r="M2502" i="1"/>
  <c r="M2078" i="1"/>
  <c r="M2077" i="1"/>
  <c r="M5429" i="1"/>
  <c r="M3530" i="1"/>
  <c r="M610" i="1"/>
  <c r="M5060" i="1"/>
  <c r="M1582" i="1"/>
  <c r="M4674" i="1"/>
  <c r="M3694" i="1"/>
  <c r="M1203" i="1"/>
  <c r="M2544" i="1"/>
  <c r="M1737" i="1"/>
  <c r="M1116" i="1"/>
  <c r="M1010" i="1"/>
  <c r="M3430" i="1"/>
  <c r="M571" i="1"/>
  <c r="M785" i="1"/>
  <c r="M576" i="1"/>
  <c r="M3432" i="1"/>
  <c r="M2637" i="1"/>
  <c r="M2641" i="1"/>
  <c r="M2367" i="1"/>
  <c r="M3733" i="1"/>
  <c r="M1991" i="1"/>
  <c r="M899" i="1"/>
  <c r="M506" i="1"/>
  <c r="M4332" i="1"/>
  <c r="M290" i="1"/>
  <c r="M4434" i="1"/>
  <c r="M2587" i="1"/>
  <c r="M1577" i="1"/>
  <c r="M1800" i="1"/>
  <c r="M2958" i="1"/>
  <c r="M2916" i="1"/>
  <c r="M18" i="1"/>
  <c r="M1260" i="1"/>
  <c r="M3777" i="1"/>
  <c r="M4439" i="1"/>
  <c r="M5313" i="1"/>
  <c r="M2675" i="1"/>
  <c r="M1014" i="1"/>
  <c r="M3370" i="1"/>
  <c r="M3434" i="1"/>
  <c r="M140" i="1"/>
  <c r="M4753" i="1"/>
  <c r="M2645" i="1"/>
  <c r="M5063" i="1"/>
  <c r="M4757" i="1"/>
  <c r="M3060" i="1"/>
  <c r="M295" i="1"/>
  <c r="M2870" i="1"/>
  <c r="M3298" i="1"/>
  <c r="M3455" i="1"/>
  <c r="M4442" i="1"/>
  <c r="M829" i="1"/>
  <c r="M794" i="1"/>
  <c r="M2766" i="1"/>
  <c r="M4755" i="1"/>
  <c r="M3556" i="1"/>
  <c r="M3439" i="1"/>
  <c r="M1121" i="1"/>
  <c r="M4871" i="1"/>
  <c r="M4872" i="1"/>
  <c r="M4756" i="1"/>
  <c r="M4873" i="1"/>
  <c r="M3738" i="1"/>
  <c r="M1920" i="1"/>
  <c r="M2374" i="1"/>
  <c r="M4802" i="1"/>
  <c r="M1819" i="1"/>
  <c r="M2110" i="1"/>
  <c r="M793" i="1"/>
  <c r="M4334" i="1"/>
  <c r="M1420" i="1"/>
  <c r="M296" i="1"/>
  <c r="M2592" i="1"/>
  <c r="M799" i="1"/>
  <c r="M222" i="1"/>
  <c r="M4856" i="1"/>
  <c r="M1863" i="1"/>
  <c r="M2872" i="1"/>
  <c r="M4681" i="1"/>
  <c r="M103" i="1"/>
  <c r="M2811" i="1"/>
  <c r="M4148" i="1"/>
  <c r="M797" i="1"/>
  <c r="M511" i="1"/>
  <c r="M798" i="1"/>
  <c r="M3372" i="1"/>
  <c r="M3495" i="1"/>
  <c r="M142" i="1"/>
  <c r="M2549" i="1"/>
  <c r="M3171" i="1"/>
  <c r="M4801" i="1"/>
  <c r="M3150" i="1"/>
  <c r="M4262" i="1"/>
  <c r="M1674" i="1"/>
  <c r="M4264" i="1"/>
  <c r="M2965" i="1"/>
  <c r="M795" i="1"/>
  <c r="M2923" i="1"/>
  <c r="M1864" i="1"/>
  <c r="M2721" i="1"/>
  <c r="M3453" i="1"/>
  <c r="M909" i="1"/>
  <c r="M2722" i="1"/>
  <c r="M2723" i="1"/>
  <c r="M4144" i="1"/>
  <c r="M1262" i="1"/>
  <c r="M2810" i="1"/>
  <c r="M5217" i="1"/>
  <c r="M2783" i="1"/>
  <c r="M3493" i="1"/>
  <c r="M2154" i="1"/>
  <c r="M3494" i="1"/>
  <c r="M1742" i="1"/>
  <c r="M2646" i="1"/>
  <c r="M4263" i="1"/>
  <c r="M1590" i="1"/>
  <c r="M1589" i="1"/>
  <c r="M3059" i="1"/>
  <c r="M24" i="1"/>
  <c r="M1418" i="1"/>
  <c r="M2857" i="1"/>
  <c r="M4145" i="1"/>
  <c r="M5070" i="1"/>
  <c r="M2548" i="1"/>
  <c r="M4147" i="1"/>
  <c r="M1263" i="1"/>
  <c r="M796" i="1"/>
  <c r="M4146" i="1"/>
  <c r="M2085" i="1"/>
  <c r="M3454" i="1"/>
  <c r="M828" i="1"/>
  <c r="M1059" i="1"/>
  <c r="M3438" i="1"/>
  <c r="M4547" i="1"/>
  <c r="M2547" i="1"/>
  <c r="M5069" i="1"/>
  <c r="M1120" i="1"/>
  <c r="M2111" i="1"/>
  <c r="M5066" i="1"/>
  <c r="M5067" i="1"/>
  <c r="M1588" i="1"/>
  <c r="M1763" i="1"/>
  <c r="M4545" i="1"/>
  <c r="M2964" i="1"/>
  <c r="M2922" i="1"/>
  <c r="M2593" i="1"/>
  <c r="M4221" i="1"/>
  <c r="M485" i="1"/>
  <c r="M1419" i="1"/>
  <c r="M579" i="1"/>
  <c r="M1058" i="1"/>
  <c r="M4194" i="1"/>
  <c r="M4195" i="1"/>
  <c r="M2280" i="1"/>
  <c r="M434" i="1"/>
  <c r="M580" i="1"/>
  <c r="M314" i="1"/>
  <c r="M141" i="1"/>
  <c r="M1119" i="1"/>
  <c r="M3697" i="1"/>
  <c r="M5068" i="1"/>
  <c r="M3371" i="1"/>
  <c r="M3147" i="1"/>
  <c r="M3148" i="1"/>
  <c r="M907" i="1"/>
  <c r="M4524" i="1"/>
  <c r="M2372" i="1"/>
  <c r="M510" i="1"/>
  <c r="M2921" i="1"/>
  <c r="M5064" i="1"/>
  <c r="M904" i="1"/>
  <c r="M2331" i="1"/>
  <c r="M4754" i="1"/>
  <c r="M2963" i="1"/>
  <c r="M1056" i="1"/>
  <c r="M905" i="1"/>
  <c r="M5434" i="1"/>
  <c r="M1057" i="1"/>
  <c r="M5315" i="1"/>
  <c r="M618" i="1"/>
  <c r="M1385" i="1"/>
  <c r="M1586" i="1"/>
  <c r="M4546" i="1"/>
  <c r="M2373" i="1"/>
  <c r="M4440" i="1"/>
  <c r="M187" i="1"/>
  <c r="M3297" i="1"/>
  <c r="M3778" i="1"/>
  <c r="M4679" i="1"/>
  <c r="M1261" i="1"/>
  <c r="M5314" i="1"/>
  <c r="M827" i="1"/>
  <c r="M4678" i="1"/>
  <c r="M4162" i="1"/>
  <c r="M3151" i="1"/>
  <c r="M436" i="1"/>
  <c r="M4163" i="1"/>
  <c r="M1277" i="1"/>
  <c r="M3939" i="1"/>
  <c r="M1587" i="1"/>
  <c r="M2333" i="1"/>
  <c r="M5065" i="1"/>
  <c r="M1278" i="1"/>
  <c r="M1741" i="1"/>
  <c r="M4525" i="1"/>
  <c r="M4526" i="1"/>
  <c r="M435" i="1"/>
  <c r="M4680" i="1"/>
  <c r="M906" i="1"/>
  <c r="M4799" i="1"/>
  <c r="M4800" i="1"/>
  <c r="M1818" i="1"/>
  <c r="M3149" i="1"/>
  <c r="M259" i="1"/>
  <c r="M908" i="1"/>
  <c r="M910" i="1"/>
  <c r="M546" i="1"/>
  <c r="M5185" i="1"/>
  <c r="M4441" i="1"/>
  <c r="M2871" i="1"/>
  <c r="M23" i="1"/>
  <c r="M3534" i="1"/>
  <c r="M5134" i="1"/>
  <c r="M4193" i="1"/>
  <c r="M5433" i="1"/>
  <c r="M3535" i="1"/>
  <c r="M4682" i="1"/>
  <c r="M3314" i="1"/>
  <c r="M3536" i="1"/>
  <c r="M1946" i="1"/>
  <c r="M2153" i="1"/>
  <c r="M1015" i="1"/>
  <c r="M2332" i="1"/>
  <c r="M1947" i="1"/>
  <c r="M3315" i="1"/>
  <c r="M2156" i="1"/>
  <c r="M4443" i="1"/>
  <c r="M26" i="1"/>
  <c r="M2596" i="1"/>
  <c r="M4224" i="1"/>
  <c r="M1386" i="1"/>
  <c r="M5218" i="1"/>
  <c r="M3172" i="1"/>
  <c r="M2550" i="1"/>
  <c r="M4758" i="1"/>
  <c r="M1948" i="1"/>
  <c r="M4760" i="1"/>
  <c r="M438" i="1"/>
  <c r="M1593" i="1"/>
  <c r="M2263" i="1"/>
  <c r="M2924" i="1"/>
  <c r="M4488" i="1"/>
  <c r="M25" i="1"/>
  <c r="M3061" i="1"/>
  <c r="M3573" i="1"/>
  <c r="M5187" i="1"/>
  <c r="M2087" i="1"/>
  <c r="M4686" i="1"/>
  <c r="M3911" i="1"/>
  <c r="M620" i="1"/>
  <c r="M3913" i="1"/>
  <c r="M2282" i="1"/>
  <c r="M912" i="1"/>
  <c r="M2086" i="1"/>
  <c r="M1122" i="1"/>
  <c r="M3698" i="1"/>
  <c r="M1949" i="1"/>
  <c r="M2677" i="1"/>
  <c r="M1280" i="1"/>
  <c r="M3941" i="1"/>
  <c r="M1016" i="1"/>
  <c r="M1821" i="1"/>
  <c r="M3387" i="1"/>
  <c r="M4549" i="1"/>
  <c r="M189" i="1"/>
  <c r="M3299" i="1"/>
  <c r="M5268" i="1"/>
  <c r="M1591" i="1"/>
  <c r="M5271" i="1"/>
  <c r="M1594" i="1"/>
  <c r="M1867" i="1"/>
  <c r="M1421" i="1"/>
  <c r="M105" i="1"/>
  <c r="M5135" i="1"/>
  <c r="M5071" i="1"/>
  <c r="M3912" i="1"/>
  <c r="M1675" i="1"/>
  <c r="M2283" i="1"/>
  <c r="M1676" i="1"/>
  <c r="M581" i="1"/>
  <c r="M582" i="1"/>
  <c r="M1389" i="1"/>
  <c r="M1335" i="1"/>
  <c r="M4164" i="1"/>
  <c r="M2551" i="1"/>
  <c r="M1337" i="1"/>
  <c r="M3940" i="1"/>
  <c r="M4165" i="1"/>
  <c r="M4685" i="1"/>
  <c r="M5219" i="1"/>
  <c r="M2112" i="1"/>
  <c r="M3739" i="1"/>
  <c r="M3740" i="1"/>
  <c r="M3386" i="1"/>
  <c r="M5073" i="1"/>
  <c r="M914" i="1"/>
  <c r="M513" i="1"/>
  <c r="M3741" i="1"/>
  <c r="M3883" i="1"/>
  <c r="M911" i="1"/>
  <c r="M3572" i="1"/>
  <c r="M3881" i="1"/>
  <c r="M223" i="1"/>
  <c r="M1865" i="1"/>
  <c r="M5435" i="1"/>
  <c r="M619" i="1"/>
  <c r="M372" i="1"/>
  <c r="M3779" i="1"/>
  <c r="M2281" i="1"/>
  <c r="M373" i="1"/>
  <c r="M3914" i="1"/>
  <c r="M374" i="1"/>
  <c r="M800" i="1"/>
  <c r="M5075" i="1"/>
  <c r="M1595" i="1"/>
  <c r="M2676" i="1"/>
  <c r="M2784" i="1"/>
  <c r="M4527" i="1"/>
  <c r="M1387" i="1"/>
  <c r="M2647" i="1"/>
  <c r="M512" i="1"/>
  <c r="M5186" i="1"/>
  <c r="M3570" i="1"/>
  <c r="M188" i="1"/>
  <c r="M4222" i="1"/>
  <c r="M5270" i="1"/>
  <c r="M224" i="1"/>
  <c r="M4225" i="1"/>
  <c r="M3882" i="1"/>
  <c r="M104" i="1"/>
  <c r="M3539" i="1"/>
  <c r="M1061" i="1"/>
  <c r="M1060" i="1"/>
  <c r="M622" i="1"/>
  <c r="M2812" i="1"/>
  <c r="M4445" i="1"/>
  <c r="M2859" i="1"/>
  <c r="M5136" i="1"/>
  <c r="M4166" i="1"/>
  <c r="M3496" i="1"/>
  <c r="M3440" i="1"/>
  <c r="M143" i="1"/>
  <c r="M315" i="1"/>
  <c r="M316" i="1"/>
  <c r="M3173" i="1"/>
  <c r="M2785" i="1"/>
  <c r="M2155" i="1"/>
  <c r="M3174" i="1"/>
  <c r="M2262" i="1"/>
  <c r="M2264" i="1"/>
  <c r="M2265" i="1"/>
  <c r="M3316" i="1"/>
  <c r="M2266" i="1"/>
  <c r="M298" i="1"/>
  <c r="M299" i="1"/>
  <c r="M2594" i="1"/>
  <c r="M297" i="1"/>
  <c r="M2873" i="1"/>
  <c r="M5269" i="1"/>
  <c r="M486" i="1"/>
  <c r="M5074" i="1"/>
  <c r="M2724" i="1"/>
  <c r="M2725" i="1"/>
  <c r="M2858" i="1"/>
  <c r="M3537" i="1"/>
  <c r="M3538" i="1"/>
  <c r="M801" i="1"/>
  <c r="M2860" i="1"/>
  <c r="M3373" i="1"/>
  <c r="M1336" i="1"/>
  <c r="M4683" i="1"/>
  <c r="M437" i="1"/>
  <c r="M1592" i="1"/>
  <c r="M4529" i="1"/>
  <c r="M439" i="1"/>
  <c r="M4684" i="1"/>
  <c r="M1388" i="1"/>
  <c r="M3374" i="1"/>
  <c r="M2375" i="1"/>
  <c r="M4265" i="1"/>
  <c r="M2925" i="1"/>
  <c r="M2597" i="1"/>
  <c r="M2595" i="1"/>
  <c r="M4223" i="1"/>
  <c r="M2874" i="1"/>
  <c r="M27" i="1"/>
  <c r="M2875" i="1"/>
  <c r="M5072" i="1"/>
  <c r="M913" i="1"/>
  <c r="M2813" i="1"/>
  <c r="M4149" i="1"/>
  <c r="M5316" i="1"/>
  <c r="M830" i="1"/>
  <c r="M621" i="1"/>
  <c r="M5317" i="1"/>
  <c r="M1744" i="1"/>
  <c r="M3175" i="1"/>
  <c r="M1279" i="1"/>
  <c r="M4759" i="1"/>
  <c r="M2334" i="1"/>
  <c r="M1950" i="1"/>
  <c r="M1743" i="1"/>
  <c r="M4528" i="1"/>
  <c r="M4761" i="1"/>
  <c r="M4803" i="1"/>
  <c r="M4804" i="1"/>
  <c r="M1820" i="1"/>
  <c r="M4548" i="1"/>
  <c r="M2926" i="1"/>
  <c r="M1866" i="1"/>
  <c r="M4487" i="1"/>
  <c r="M3571" i="1"/>
  <c r="M802" i="1"/>
  <c r="M4444" i="1"/>
  <c r="M3458" i="1"/>
  <c r="M1266" i="1"/>
  <c r="M3540" i="1"/>
  <c r="M5137" i="1"/>
  <c r="M1062" i="1"/>
  <c r="M917" i="1"/>
  <c r="M1063" i="1"/>
  <c r="M1064" i="1"/>
  <c r="M4150" i="1"/>
  <c r="M3457" i="1"/>
  <c r="M3375" i="1"/>
  <c r="M3442" i="1"/>
  <c r="M4877" i="1"/>
  <c r="M2678" i="1"/>
  <c r="M1390" i="1"/>
  <c r="M1952" i="1"/>
  <c r="M2157" i="1"/>
  <c r="M440" i="1"/>
  <c r="M583" i="1"/>
  <c r="M317" i="1"/>
  <c r="M5221" i="1"/>
  <c r="M514" i="1"/>
  <c r="M2648" i="1"/>
  <c r="M4805" i="1"/>
  <c r="M1822" i="1"/>
  <c r="M3388" i="1"/>
  <c r="M804" i="1"/>
  <c r="M1425" i="1"/>
  <c r="M4765" i="1"/>
  <c r="M915" i="1"/>
  <c r="M803" i="1"/>
  <c r="M2927" i="1"/>
  <c r="M4448" i="1"/>
  <c r="M4763" i="1"/>
  <c r="M487" i="1"/>
  <c r="M4490" i="1"/>
  <c r="M832" i="1"/>
  <c r="M4196" i="1"/>
  <c r="M1264" i="1"/>
  <c r="M5437" i="1"/>
  <c r="M4197" i="1"/>
  <c r="M3783" i="1"/>
  <c r="M831" i="1"/>
  <c r="M1065" i="1"/>
  <c r="M3459" i="1"/>
  <c r="M3501" i="1"/>
  <c r="M145" i="1"/>
  <c r="M4878" i="1"/>
  <c r="M1745" i="1"/>
  <c r="M3942" i="1"/>
  <c r="M1018" i="1"/>
  <c r="M4762" i="1"/>
  <c r="M1951" i="1"/>
  <c r="M1017" i="1"/>
  <c r="M144" i="1"/>
  <c r="M1124" i="1"/>
  <c r="M3441" i="1"/>
  <c r="M3500" i="1"/>
  <c r="M3700" i="1"/>
  <c r="M3152" i="1"/>
  <c r="M3153" i="1"/>
  <c r="M918" i="1"/>
  <c r="M5080" i="1"/>
  <c r="M4266" i="1"/>
  <c r="M3154" i="1"/>
  <c r="M2649" i="1"/>
  <c r="M3063" i="1"/>
  <c r="M2968" i="1"/>
  <c r="M300" i="1"/>
  <c r="M916" i="1"/>
  <c r="M3062" i="1"/>
  <c r="M2966" i="1"/>
  <c r="M4687" i="1"/>
  <c r="M5436" i="1"/>
  <c r="M4198" i="1"/>
  <c r="M3456" i="1"/>
  <c r="M1265" i="1"/>
  <c r="M2814" i="1"/>
  <c r="M2726" i="1"/>
  <c r="M2158" i="1"/>
  <c r="M5220" i="1"/>
  <c r="M2335" i="1"/>
  <c r="M5079" i="1"/>
  <c r="M1281" i="1"/>
  <c r="M1123" i="1"/>
  <c r="M3699" i="1"/>
  <c r="M5082" i="1"/>
  <c r="M5083" i="1"/>
  <c r="M2113" i="1"/>
  <c r="M5081" i="1"/>
  <c r="M4806" i="1"/>
  <c r="M3064" i="1"/>
  <c r="M3300" i="1"/>
  <c r="M3301" i="1"/>
  <c r="M2967" i="1"/>
  <c r="M4489" i="1"/>
  <c r="M4767" i="1"/>
  <c r="M108" i="1"/>
  <c r="M4453" i="1"/>
  <c r="M3782" i="1"/>
  <c r="M5320" i="1"/>
  <c r="M2286" i="1"/>
  <c r="M2090" i="1"/>
  <c r="M4454" i="1"/>
  <c r="M1679" i="1"/>
  <c r="M3499" i="1"/>
  <c r="M2557" i="1"/>
  <c r="M4876" i="1"/>
  <c r="M3178" i="1"/>
  <c r="M2554" i="1"/>
  <c r="M1601" i="1"/>
  <c r="M2338" i="1"/>
  <c r="M2788" i="1"/>
  <c r="M5224" i="1"/>
  <c r="M1600" i="1"/>
  <c r="M1607" i="1"/>
  <c r="M1609" i="1"/>
  <c r="M2378" i="1"/>
  <c r="M1612" i="1"/>
  <c r="M1608" i="1"/>
  <c r="M34" i="1"/>
  <c r="M5085" i="1"/>
  <c r="M1424" i="1"/>
  <c r="M5078" i="1"/>
  <c r="M31" i="1"/>
  <c r="M5190" i="1"/>
  <c r="M4447" i="1"/>
  <c r="M32" i="1"/>
  <c r="M5191" i="1"/>
  <c r="M191" i="1"/>
  <c r="M4766" i="1"/>
  <c r="M3780" i="1"/>
  <c r="M5318" i="1"/>
  <c r="M2285" i="1"/>
  <c r="M2089" i="1"/>
  <c r="M107" i="1"/>
  <c r="M4451" i="1"/>
  <c r="M4452" i="1"/>
  <c r="M1678" i="1"/>
  <c r="M1597" i="1"/>
  <c r="M2787" i="1"/>
  <c r="M3498" i="1"/>
  <c r="M2556" i="1"/>
  <c r="M4875" i="1"/>
  <c r="M3177" i="1"/>
  <c r="M2553" i="1"/>
  <c r="M2337" i="1"/>
  <c r="M5222" i="1"/>
  <c r="M1598" i="1"/>
  <c r="M1603" i="1"/>
  <c r="M1606" i="1"/>
  <c r="M2377" i="1"/>
  <c r="M1611" i="1"/>
  <c r="M5188" i="1"/>
  <c r="M4446" i="1"/>
  <c r="M30" i="1"/>
  <c r="M5189" i="1"/>
  <c r="M190" i="1"/>
  <c r="M1604" i="1"/>
  <c r="M33" i="1"/>
  <c r="M5084" i="1"/>
  <c r="M1423" i="1"/>
  <c r="M5077" i="1"/>
  <c r="M29" i="1"/>
  <c r="M4764" i="1"/>
  <c r="M3781" i="1"/>
  <c r="M5319" i="1"/>
  <c r="M2284" i="1"/>
  <c r="M2088" i="1"/>
  <c r="M106" i="1"/>
  <c r="M4449" i="1"/>
  <c r="M4450" i="1"/>
  <c r="M1677" i="1"/>
  <c r="M3176" i="1"/>
  <c r="M2552" i="1"/>
  <c r="M1599" i="1"/>
  <c r="M2786" i="1"/>
  <c r="M3497" i="1"/>
  <c r="M2555" i="1"/>
  <c r="M4874" i="1"/>
  <c r="M2336" i="1"/>
  <c r="M5223" i="1"/>
  <c r="M1596" i="1"/>
  <c r="M1602" i="1"/>
  <c r="M1605" i="1"/>
  <c r="M2376" i="1"/>
  <c r="M1610" i="1"/>
  <c r="M1422" i="1"/>
  <c r="M5076" i="1"/>
  <c r="M28" i="1"/>
  <c r="M5196" i="1"/>
  <c r="M4459" i="1"/>
  <c r="M41" i="1"/>
  <c r="M5201" i="1"/>
  <c r="M195" i="1"/>
  <c r="M1632" i="1"/>
  <c r="M45" i="1"/>
  <c r="M5095" i="1"/>
  <c r="M4770" i="1"/>
  <c r="M3787" i="1"/>
  <c r="M5323" i="1"/>
  <c r="M2288" i="1"/>
  <c r="M2093" i="1"/>
  <c r="M110" i="1"/>
  <c r="M4461" i="1"/>
  <c r="M4466" i="1"/>
  <c r="M1681" i="1"/>
  <c r="M3181" i="1"/>
  <c r="M2561" i="1"/>
  <c r="M1621" i="1"/>
  <c r="M2790" i="1"/>
  <c r="M3503" i="1"/>
  <c r="M2563" i="1"/>
  <c r="M4880" i="1"/>
  <c r="M2340" i="1"/>
  <c r="M5226" i="1"/>
  <c r="M1618" i="1"/>
  <c r="M1624" i="1"/>
  <c r="M1630" i="1"/>
  <c r="M2380" i="1"/>
  <c r="M1635" i="1"/>
  <c r="M1430" i="1"/>
  <c r="M5089" i="1"/>
  <c r="M39" i="1"/>
  <c r="M5195" i="1"/>
  <c r="M4458" i="1"/>
  <c r="M40" i="1"/>
  <c r="M5199" i="1"/>
  <c r="M193" i="1"/>
  <c r="M1627" i="1"/>
  <c r="M43" i="1"/>
  <c r="M5092" i="1"/>
  <c r="M4769" i="1"/>
  <c r="M3784" i="1"/>
  <c r="M5321" i="1"/>
  <c r="M2287" i="1"/>
  <c r="M2092" i="1"/>
  <c r="M109" i="1"/>
  <c r="M4460" i="1"/>
  <c r="M4465" i="1"/>
  <c r="M1680" i="1"/>
  <c r="M3179" i="1"/>
  <c r="M2558" i="1"/>
  <c r="M1614" i="1"/>
  <c r="M2789" i="1"/>
  <c r="M3502" i="1"/>
  <c r="M2562" i="1"/>
  <c r="M4879" i="1"/>
  <c r="M2339" i="1"/>
  <c r="M5225" i="1"/>
  <c r="M1615" i="1"/>
  <c r="M1622" i="1"/>
  <c r="M1629" i="1"/>
  <c r="M2379" i="1"/>
  <c r="M1634" i="1"/>
  <c r="M1426" i="1"/>
  <c r="M5086" i="1"/>
  <c r="M35" i="1"/>
  <c r="M5193" i="1"/>
  <c r="M4455" i="1"/>
  <c r="M37" i="1"/>
  <c r="M5198" i="1"/>
  <c r="M192" i="1"/>
  <c r="M1625" i="1"/>
  <c r="M42" i="1"/>
  <c r="M5090" i="1"/>
  <c r="M4768" i="1"/>
  <c r="M805" i="1"/>
  <c r="M5438" i="1"/>
  <c r="M1898" i="1"/>
  <c r="M3786" i="1"/>
  <c r="M3915" i="1"/>
  <c r="M2091" i="1"/>
  <c r="M2094" i="1"/>
  <c r="M111" i="1"/>
  <c r="M4462" i="1"/>
  <c r="M2560" i="1"/>
  <c r="M1617" i="1"/>
  <c r="M584" i="1"/>
  <c r="M4106" i="1"/>
  <c r="M1391" i="1"/>
  <c r="M3210" i="1"/>
  <c r="M2791" i="1"/>
  <c r="M1953" i="1"/>
  <c r="M1323" i="1"/>
  <c r="M3443" i="1"/>
  <c r="M4881" i="1"/>
  <c r="M2341" i="1"/>
  <c r="M1616" i="1"/>
  <c r="M1623" i="1"/>
  <c r="M1631" i="1"/>
  <c r="M2651" i="1"/>
  <c r="M2381" i="1"/>
  <c r="M515" i="1"/>
  <c r="M4267" i="1"/>
  <c r="M1636" i="1"/>
  <c r="M3884" i="1"/>
  <c r="M5194" i="1"/>
  <c r="M3037" i="1"/>
  <c r="M5197" i="1"/>
  <c r="M1628" i="1"/>
  <c r="M3284" i="1"/>
  <c r="M2054" i="1"/>
  <c r="M5091" i="1"/>
  <c r="M1431" i="1"/>
  <c r="M1428" i="1"/>
  <c r="M5087" i="1"/>
  <c r="M3785" i="1"/>
  <c r="M5322" i="1"/>
  <c r="M2290" i="1"/>
  <c r="M2095" i="1"/>
  <c r="M919" i="1"/>
  <c r="M113" i="1"/>
  <c r="M4464" i="1"/>
  <c r="M4468" i="1"/>
  <c r="M1683" i="1"/>
  <c r="M3180" i="1"/>
  <c r="M2559" i="1"/>
  <c r="M3943" i="1"/>
  <c r="M4530" i="1"/>
  <c r="M1125" i="1"/>
  <c r="M2186" i="1"/>
  <c r="M2767" i="1"/>
  <c r="M4883" i="1"/>
  <c r="M2343" i="1"/>
  <c r="M5228" i="1"/>
  <c r="M2650" i="1"/>
  <c r="M4857" i="1"/>
  <c r="M1613" i="1"/>
  <c r="M1626" i="1"/>
  <c r="M1996" i="1"/>
  <c r="M2383" i="1"/>
  <c r="M1637" i="1"/>
  <c r="M3971" i="1"/>
  <c r="M36" i="1"/>
  <c r="M5192" i="1"/>
  <c r="M4456" i="1"/>
  <c r="M4226" i="1"/>
  <c r="M2969" i="1"/>
  <c r="M2928" i="1"/>
  <c r="M2055" i="1"/>
  <c r="M1427" i="1"/>
  <c r="M5094" i="1"/>
  <c r="M4771" i="1"/>
  <c r="M5439" i="1"/>
  <c r="M2510" i="1"/>
  <c r="M5324" i="1"/>
  <c r="M2289" i="1"/>
  <c r="M2511" i="1"/>
  <c r="M112" i="1"/>
  <c r="M4463" i="1"/>
  <c r="M4467" i="1"/>
  <c r="M1682" i="1"/>
  <c r="M4958" i="1"/>
  <c r="M342" i="1"/>
  <c r="M3136" i="1"/>
  <c r="M4531" i="1"/>
  <c r="M1620" i="1"/>
  <c r="M1868" i="1"/>
  <c r="M3504" i="1"/>
  <c r="M2564" i="1"/>
  <c r="M4882" i="1"/>
  <c r="M2342" i="1"/>
  <c r="M5227" i="1"/>
  <c r="M1619" i="1"/>
  <c r="M1995" i="1"/>
  <c r="M1633" i="1"/>
  <c r="M2382" i="1"/>
  <c r="M1429" i="1"/>
  <c r="M5088" i="1"/>
  <c r="M38" i="1"/>
  <c r="M4457" i="1"/>
  <c r="M5200" i="1"/>
  <c r="M194" i="1"/>
  <c r="M806" i="1"/>
  <c r="M1485" i="1"/>
  <c r="M441" i="1"/>
  <c r="M44" i="1"/>
  <c r="M5093" i="1"/>
  <c r="M4782" i="1"/>
  <c r="M1923" i="1"/>
  <c r="M2293" i="1"/>
  <c r="M2844" i="1"/>
  <c r="M1235" i="1"/>
  <c r="M5327" i="1"/>
  <c r="M3791" i="1"/>
  <c r="M815" i="1"/>
  <c r="M4473" i="1"/>
  <c r="M1684" i="1"/>
  <c r="M4960" i="1"/>
  <c r="M2569" i="1"/>
  <c r="M347" i="1"/>
  <c r="M3655" i="1"/>
  <c r="M2792" i="1"/>
  <c r="M4726" i="1"/>
  <c r="M1642" i="1"/>
  <c r="M3507" i="1"/>
  <c r="M3513" i="1"/>
  <c r="M4777" i="1"/>
  <c r="M5230" i="1"/>
  <c r="M2344" i="1"/>
  <c r="M1654" i="1"/>
  <c r="M1647" i="1"/>
  <c r="M1655" i="1"/>
  <c r="M2385" i="1"/>
  <c r="M4809" i="1"/>
  <c r="M4062" i="1"/>
  <c r="M1659" i="1"/>
  <c r="M197" i="1"/>
  <c r="M3888" i="1"/>
  <c r="M811" i="1"/>
  <c r="M53" i="1"/>
  <c r="M446" i="1"/>
  <c r="M225" i="1"/>
  <c r="M5378" i="1"/>
  <c r="M51" i="1"/>
  <c r="M5203" i="1"/>
  <c r="M4778" i="1"/>
  <c r="M2294" i="1"/>
  <c r="M1237" i="1"/>
  <c r="M1924" i="1"/>
  <c r="M3792" i="1"/>
  <c r="M5328" i="1"/>
  <c r="M2842" i="1"/>
  <c r="M814" i="1"/>
  <c r="M1687" i="1"/>
  <c r="M4471" i="1"/>
  <c r="M3509" i="1"/>
  <c r="M2795" i="1"/>
  <c r="M4963" i="1"/>
  <c r="M345" i="1"/>
  <c r="M2568" i="1"/>
  <c r="M1650" i="1"/>
  <c r="M4724" i="1"/>
  <c r="M3654" i="1"/>
  <c r="M2345" i="1"/>
  <c r="M4781" i="1"/>
  <c r="M3511" i="1"/>
  <c r="M5231" i="1"/>
  <c r="M1644" i="1"/>
  <c r="M2388" i="1"/>
  <c r="M1652" i="1"/>
  <c r="M4811" i="1"/>
  <c r="M1651" i="1"/>
  <c r="M4065" i="1"/>
  <c r="M1660" i="1"/>
  <c r="M809" i="1"/>
  <c r="M3887" i="1"/>
  <c r="M54" i="1"/>
  <c r="M5380" i="1"/>
  <c r="M198" i="1"/>
  <c r="M229" i="1"/>
  <c r="M49" i="1"/>
  <c r="M5206" i="1"/>
  <c r="M445" i="1"/>
  <c r="M4774" i="1"/>
  <c r="M5325" i="1"/>
  <c r="M2291" i="1"/>
  <c r="M2843" i="1"/>
  <c r="M3789" i="1"/>
  <c r="M1233" i="1"/>
  <c r="M1925" i="1"/>
  <c r="M812" i="1"/>
  <c r="M4470" i="1"/>
  <c r="M1685" i="1"/>
  <c r="M4962" i="1"/>
  <c r="M3657" i="1"/>
  <c r="M2793" i="1"/>
  <c r="M1645" i="1"/>
  <c r="M3506" i="1"/>
  <c r="M4723" i="1"/>
  <c r="M343" i="1"/>
  <c r="M2566" i="1"/>
  <c r="M2348" i="1"/>
  <c r="M3508" i="1"/>
  <c r="M4779" i="1"/>
  <c r="M5233" i="1"/>
  <c r="M1656" i="1"/>
  <c r="M1653" i="1"/>
  <c r="M1639" i="1"/>
  <c r="M2387" i="1"/>
  <c r="M4808" i="1"/>
  <c r="M4061" i="1"/>
  <c r="M1662" i="1"/>
  <c r="M816" i="1"/>
  <c r="M3889" i="1"/>
  <c r="M55" i="1"/>
  <c r="M444" i="1"/>
  <c r="M200" i="1"/>
  <c r="M5379" i="1"/>
  <c r="M227" i="1"/>
  <c r="M50" i="1"/>
  <c r="M5202" i="1"/>
  <c r="M4780" i="1"/>
  <c r="M2295" i="1"/>
  <c r="M1236" i="1"/>
  <c r="M5329" i="1"/>
  <c r="M3790" i="1"/>
  <c r="M1922" i="1"/>
  <c r="M2841" i="1"/>
  <c r="M813" i="1"/>
  <c r="M4472" i="1"/>
  <c r="M1688" i="1"/>
  <c r="M2796" i="1"/>
  <c r="M4961" i="1"/>
  <c r="M346" i="1"/>
  <c r="M4727" i="1"/>
  <c r="M3656" i="1"/>
  <c r="M3510" i="1"/>
  <c r="M2567" i="1"/>
  <c r="M1649" i="1"/>
  <c r="M3514" i="1"/>
  <c r="M4776" i="1"/>
  <c r="M2347" i="1"/>
  <c r="M5232" i="1"/>
  <c r="M1640" i="1"/>
  <c r="M1646" i="1"/>
  <c r="M1658" i="1"/>
  <c r="M4810" i="1"/>
  <c r="M4064" i="1"/>
  <c r="M2386" i="1"/>
  <c r="M1661" i="1"/>
  <c r="M199" i="1"/>
  <c r="M5205" i="1"/>
  <c r="M52" i="1"/>
  <c r="M228" i="1"/>
  <c r="M808" i="1"/>
  <c r="M3886" i="1"/>
  <c r="M443" i="1"/>
  <c r="M47" i="1"/>
  <c r="M4775" i="1"/>
  <c r="M2292" i="1"/>
  <c r="M1234" i="1"/>
  <c r="M5326" i="1"/>
  <c r="M3788" i="1"/>
  <c r="M1921" i="1"/>
  <c r="M2840" i="1"/>
  <c r="M810" i="1"/>
  <c r="M4469" i="1"/>
  <c r="M1686" i="1"/>
  <c r="M2794" i="1"/>
  <c r="M4959" i="1"/>
  <c r="M344" i="1"/>
  <c r="M4725" i="1"/>
  <c r="M3653" i="1"/>
  <c r="M3505" i="1"/>
  <c r="M2565" i="1"/>
  <c r="M1643" i="1"/>
  <c r="M3512" i="1"/>
  <c r="M4773" i="1"/>
  <c r="M2346" i="1"/>
  <c r="M5229" i="1"/>
  <c r="M1638" i="1"/>
  <c r="M1641" i="1"/>
  <c r="M1648" i="1"/>
  <c r="M4807" i="1"/>
  <c r="M4063" i="1"/>
  <c r="M2384" i="1"/>
  <c r="M1657" i="1"/>
  <c r="M196" i="1"/>
  <c r="M5204" i="1"/>
  <c r="M48" i="1"/>
  <c r="M226" i="1"/>
  <c r="M807" i="1"/>
  <c r="M3885" i="1"/>
  <c r="M442" i="1"/>
  <c r="M46" i="1"/>
  <c r="M4772" i="1"/>
  <c r="M3973" i="1"/>
  <c r="J3973" i="1"/>
  <c r="K655" i="1" l="1"/>
  <c r="N655" i="1" s="1"/>
  <c r="K3542" i="1"/>
  <c r="N3542" i="1" s="1"/>
  <c r="K1823" i="1"/>
  <c r="N1823" i="1" s="1"/>
  <c r="K448" i="1"/>
  <c r="N448" i="1" s="1"/>
  <c r="K2817" i="1"/>
  <c r="N2817" i="1" s="1"/>
  <c r="K653" i="1"/>
  <c r="N653" i="1" s="1"/>
  <c r="K1899" i="1"/>
  <c r="N1899" i="1" s="1"/>
  <c r="K1208" i="1"/>
  <c r="N1208" i="1" s="1"/>
  <c r="K516" i="1"/>
  <c r="N516" i="1" s="1"/>
  <c r="K3541" i="1"/>
  <c r="N3541" i="1" s="1"/>
  <c r="K4340" i="1"/>
  <c r="N4340" i="1" s="1"/>
  <c r="K2459" i="1"/>
  <c r="N2459" i="1" s="1"/>
  <c r="K2679" i="1"/>
  <c r="N2679" i="1" s="1"/>
  <c r="K2458" i="1"/>
  <c r="N2458" i="1" s="1"/>
  <c r="K833" i="1"/>
  <c r="N833" i="1" s="1"/>
  <c r="K4268" i="1"/>
  <c r="N4268" i="1" s="1"/>
  <c r="K447" i="1"/>
  <c r="N447" i="1" s="1"/>
  <c r="K1901" i="1"/>
  <c r="N1901" i="1" s="1"/>
  <c r="K260" i="1"/>
  <c r="N260" i="1" s="1"/>
  <c r="K1432" i="1"/>
  <c r="N1432" i="1" s="1"/>
  <c r="K4336" i="1"/>
  <c r="N4336" i="1" s="1"/>
  <c r="K2816" i="1"/>
  <c r="N2816" i="1" s="1"/>
  <c r="K4199" i="1"/>
  <c r="N4199" i="1" s="1"/>
  <c r="K3066" i="1"/>
  <c r="N3066" i="1" s="1"/>
  <c r="K4965" i="1"/>
  <c r="N4965" i="1" s="1"/>
  <c r="K921" i="1"/>
  <c r="N921" i="1" s="1"/>
  <c r="K2205" i="1"/>
  <c r="N2205" i="1" s="1"/>
  <c r="K1869" i="1"/>
  <c r="N1869" i="1" s="1"/>
  <c r="K1434" i="1"/>
  <c r="N1434" i="1" s="1"/>
  <c r="K2204" i="1"/>
  <c r="N2204" i="1" s="1"/>
  <c r="K920" i="1"/>
  <c r="N920" i="1" s="1"/>
  <c r="K4964" i="1"/>
  <c r="N4964" i="1" s="1"/>
  <c r="K1207" i="1"/>
  <c r="N1207" i="1" s="1"/>
  <c r="K3615" i="1"/>
  <c r="N3615" i="1" s="1"/>
  <c r="K4335" i="1"/>
  <c r="N4335" i="1" s="1"/>
  <c r="K1900" i="1"/>
  <c r="N1900" i="1" s="1"/>
  <c r="K3972" i="1"/>
  <c r="N3972" i="1" s="1"/>
  <c r="K2815" i="1"/>
  <c r="N2815" i="1" s="1"/>
  <c r="K518" i="1"/>
  <c r="N518" i="1" s="1"/>
  <c r="K3825" i="1"/>
  <c r="N3825" i="1" s="1"/>
  <c r="K519" i="1"/>
  <c r="N519" i="1" s="1"/>
  <c r="K381" i="1"/>
  <c r="N381" i="1" s="1"/>
  <c r="K261" i="1"/>
  <c r="N261" i="1" s="1"/>
  <c r="K1871" i="1"/>
  <c r="N1871" i="1" s="1"/>
  <c r="K2403" i="1"/>
  <c r="N2403" i="1" s="1"/>
  <c r="K1436" i="1"/>
  <c r="N1436" i="1" s="1"/>
  <c r="K1500" i="1"/>
  <c r="N1500" i="1" s="1"/>
  <c r="K517" i="1"/>
  <c r="N517" i="1" s="1"/>
  <c r="K4344" i="1"/>
  <c r="N4344" i="1" s="1"/>
  <c r="K837" i="1"/>
  <c r="N837" i="1" s="1"/>
  <c r="K4968" i="1"/>
  <c r="N4968" i="1" s="1"/>
  <c r="K2818" i="1"/>
  <c r="N2818" i="1" s="1"/>
  <c r="K2402" i="1"/>
  <c r="N2402" i="1" s="1"/>
  <c r="K659" i="1"/>
  <c r="N659" i="1" s="1"/>
  <c r="K3068" i="1"/>
  <c r="N3068" i="1" s="1"/>
  <c r="K2997" i="1"/>
  <c r="N2997" i="1" s="1"/>
  <c r="K1870" i="1"/>
  <c r="N1870" i="1" s="1"/>
  <c r="K262" i="1"/>
  <c r="N262" i="1" s="1"/>
  <c r="K4967" i="1"/>
  <c r="N4967" i="1" s="1"/>
  <c r="K1435" i="1"/>
  <c r="N1435" i="1" s="1"/>
  <c r="K3574" i="1"/>
  <c r="N3574" i="1" s="1"/>
  <c r="K2404" i="1"/>
  <c r="N2404" i="1" s="1"/>
  <c r="K449" i="1"/>
  <c r="N449" i="1" s="1"/>
  <c r="K3838" i="1"/>
  <c r="N3838" i="1" s="1"/>
  <c r="K834" i="1"/>
  <c r="N834" i="1" s="1"/>
  <c r="K2999" i="1"/>
  <c r="N2999" i="1" s="1"/>
  <c r="K3617" i="1"/>
  <c r="N3617" i="1" s="1"/>
  <c r="K3974" i="1"/>
  <c r="N3974" i="1" s="1"/>
  <c r="K3837" i="1"/>
  <c r="N3837" i="1" s="1"/>
  <c r="K3575" i="1"/>
  <c r="N3575" i="1" s="1"/>
  <c r="K3576" i="1"/>
  <c r="N3576" i="1" s="1"/>
  <c r="K3616" i="1"/>
  <c r="N3616" i="1" s="1"/>
  <c r="K3839" i="1"/>
  <c r="N3839" i="1" s="1"/>
  <c r="K835" i="1"/>
  <c r="N835" i="1" s="1"/>
  <c r="K1209" i="1"/>
  <c r="N1209" i="1" s="1"/>
  <c r="K3543" i="1"/>
  <c r="N3543" i="1" s="1"/>
  <c r="K2998" i="1"/>
  <c r="N2998" i="1" s="1"/>
  <c r="K2680" i="1"/>
  <c r="N2680" i="1" s="1"/>
  <c r="K924" i="1"/>
  <c r="N924" i="1" s="1"/>
  <c r="K2681" i="1"/>
  <c r="N2681" i="1" s="1"/>
  <c r="K1501" i="1"/>
  <c r="N1501" i="1" s="1"/>
  <c r="K1502" i="1"/>
  <c r="N1502" i="1" s="1"/>
  <c r="K1503" i="1"/>
  <c r="N1503" i="1" s="1"/>
  <c r="K264" i="1"/>
  <c r="N264" i="1" s="1"/>
  <c r="K4270" i="1"/>
  <c r="N4270" i="1" s="1"/>
  <c r="K1902" i="1"/>
  <c r="N1902" i="1" s="1"/>
  <c r="K4271" i="1"/>
  <c r="N4271" i="1" s="1"/>
  <c r="K3071" i="1"/>
  <c r="N3071" i="1" s="1"/>
  <c r="K3840" i="1"/>
  <c r="N3840" i="1" s="1"/>
  <c r="K4269" i="1"/>
  <c r="N4269" i="1" s="1"/>
  <c r="K4969" i="1"/>
  <c r="N4969" i="1" s="1"/>
  <c r="K4346" i="1"/>
  <c r="N4346" i="1" s="1"/>
  <c r="K1210" i="1"/>
  <c r="N1210" i="1" s="1"/>
  <c r="K1903" i="1"/>
  <c r="N1903" i="1" s="1"/>
  <c r="K1873" i="1"/>
  <c r="N1873" i="1" s="1"/>
  <c r="K1211" i="1"/>
  <c r="N1211" i="1" s="1"/>
  <c r="K1904" i="1"/>
  <c r="N1904" i="1" s="1"/>
  <c r="K265" i="1"/>
  <c r="N265" i="1" s="1"/>
  <c r="K4272" i="1"/>
  <c r="N4272" i="1" s="1"/>
  <c r="K1437" i="1"/>
  <c r="N1437" i="1" s="1"/>
  <c r="K1872" i="1"/>
  <c r="N1872" i="1" s="1"/>
  <c r="K3000" i="1"/>
  <c r="N3000" i="1" s="1"/>
  <c r="K4970" i="1"/>
  <c r="N4970" i="1" s="1"/>
  <c r="K3618" i="1"/>
  <c r="N3618" i="1" s="1"/>
  <c r="K2405" i="1"/>
  <c r="N2405" i="1" s="1"/>
  <c r="K263" i="1"/>
  <c r="N263" i="1" s="1"/>
  <c r="K2406" i="1"/>
  <c r="N2406" i="1" s="1"/>
  <c r="K2206" i="1"/>
  <c r="N2206" i="1" s="1"/>
  <c r="K4345" i="1"/>
  <c r="N4345" i="1" s="1"/>
  <c r="K2820" i="1"/>
  <c r="N2820" i="1" s="1"/>
  <c r="K450" i="1"/>
  <c r="N450" i="1" s="1"/>
  <c r="K2682" i="1"/>
  <c r="N2682" i="1" s="1"/>
  <c r="K2460" i="1"/>
  <c r="N2460" i="1" s="1"/>
  <c r="K2461" i="1"/>
  <c r="N2461" i="1" s="1"/>
  <c r="K2821" i="1"/>
  <c r="N2821" i="1" s="1"/>
  <c r="K1438" i="1"/>
  <c r="N1438" i="1" s="1"/>
  <c r="K2819" i="1"/>
  <c r="N2819" i="1" s="1"/>
  <c r="K925" i="1"/>
  <c r="N925" i="1" s="1"/>
  <c r="K926" i="1"/>
  <c r="N926" i="1" s="1"/>
  <c r="K2207" i="1"/>
  <c r="N2207" i="1" s="1"/>
  <c r="K2462" i="1"/>
  <c r="N2462" i="1" s="1"/>
  <c r="K523" i="1"/>
  <c r="N523" i="1" s="1"/>
  <c r="K3544" i="1"/>
  <c r="N3544" i="1" s="1"/>
  <c r="K451" i="1"/>
  <c r="N451" i="1" s="1"/>
  <c r="K3545" i="1"/>
  <c r="N3545" i="1" s="1"/>
  <c r="K266" i="1"/>
  <c r="N266" i="1" s="1"/>
  <c r="K2208" i="1"/>
  <c r="N2208" i="1" s="1"/>
  <c r="K3075" i="1"/>
  <c r="N3075" i="1" s="1"/>
  <c r="K4971" i="1"/>
  <c r="N4971" i="1" s="1"/>
  <c r="K840" i="1"/>
  <c r="N840" i="1" s="1"/>
  <c r="K4355" i="1"/>
  <c r="N4355" i="1" s="1"/>
  <c r="K671" i="1"/>
  <c r="N671" i="1" s="1"/>
  <c r="K3980" i="1"/>
  <c r="N3980" i="1" s="1"/>
  <c r="K672" i="1"/>
  <c r="N672" i="1" s="1"/>
  <c r="K2824" i="1"/>
  <c r="N2824" i="1" s="1"/>
  <c r="K666" i="1"/>
  <c r="N666" i="1" s="1"/>
  <c r="K3074" i="1"/>
  <c r="N3074" i="1" s="1"/>
  <c r="K1876" i="1"/>
  <c r="N1876" i="1" s="1"/>
  <c r="K522" i="1"/>
  <c r="N522" i="1" s="1"/>
  <c r="K3977" i="1"/>
  <c r="N3977" i="1" s="1"/>
  <c r="K3072" i="1"/>
  <c r="N3072" i="1" s="1"/>
  <c r="K1874" i="1"/>
  <c r="N1874" i="1" s="1"/>
  <c r="K520" i="1"/>
  <c r="N520" i="1" s="1"/>
  <c r="K3975" i="1"/>
  <c r="N3975" i="1" s="1"/>
  <c r="K839" i="1"/>
  <c r="N839" i="1" s="1"/>
  <c r="K4352" i="1"/>
  <c r="N4352" i="1" s="1"/>
  <c r="K669" i="1"/>
  <c r="N669" i="1" s="1"/>
  <c r="K3979" i="1"/>
  <c r="N3979" i="1" s="1"/>
  <c r="K670" i="1"/>
  <c r="N670" i="1" s="1"/>
  <c r="K2823" i="1"/>
  <c r="N2823" i="1" s="1"/>
  <c r="K665" i="1"/>
  <c r="N665" i="1" s="1"/>
  <c r="K2822" i="1"/>
  <c r="N2822" i="1" s="1"/>
  <c r="K664" i="1"/>
  <c r="N664" i="1" s="1"/>
  <c r="K3073" i="1"/>
  <c r="N3073" i="1" s="1"/>
  <c r="K1875" i="1"/>
  <c r="N1875" i="1" s="1"/>
  <c r="K521" i="1"/>
  <c r="N521" i="1" s="1"/>
  <c r="K3976" i="1"/>
  <c r="N3976" i="1" s="1"/>
  <c r="K838" i="1"/>
  <c r="N838" i="1" s="1"/>
  <c r="K4351" i="1"/>
  <c r="N4351" i="1" s="1"/>
  <c r="K667" i="1"/>
  <c r="N667" i="1" s="1"/>
  <c r="K3978" i="1"/>
  <c r="N3978" i="1" s="1"/>
  <c r="K668" i="1"/>
  <c r="N668" i="1" s="1"/>
  <c r="K2828" i="1"/>
  <c r="N2828" i="1" s="1"/>
  <c r="K674" i="1"/>
  <c r="N674" i="1" s="1"/>
  <c r="K3078" i="1"/>
  <c r="N3078" i="1" s="1"/>
  <c r="K1878" i="1"/>
  <c r="N1878" i="1" s="1"/>
  <c r="K527" i="1"/>
  <c r="N527" i="1" s="1"/>
  <c r="K3983" i="1"/>
  <c r="N3983" i="1" s="1"/>
  <c r="K842" i="1"/>
  <c r="N842" i="1" s="1"/>
  <c r="K4361" i="1"/>
  <c r="N4361" i="1" s="1"/>
  <c r="K678" i="1"/>
  <c r="N678" i="1" s="1"/>
  <c r="K3987" i="1"/>
  <c r="N3987" i="1" s="1"/>
  <c r="K683" i="1"/>
  <c r="N683" i="1" s="1"/>
  <c r="K2825" i="1"/>
  <c r="N2825" i="1" s="1"/>
  <c r="K673" i="1"/>
  <c r="N673" i="1" s="1"/>
  <c r="K3076" i="1"/>
  <c r="N3076" i="1" s="1"/>
  <c r="K1877" i="1"/>
  <c r="N1877" i="1" s="1"/>
  <c r="K524" i="1"/>
  <c r="N524" i="1" s="1"/>
  <c r="K3981" i="1"/>
  <c r="N3981" i="1" s="1"/>
  <c r="K841" i="1"/>
  <c r="N841" i="1" s="1"/>
  <c r="K4360" i="1"/>
  <c r="N4360" i="1" s="1"/>
  <c r="K676" i="1"/>
  <c r="N676" i="1" s="1"/>
  <c r="K3985" i="1"/>
  <c r="N3985" i="1" s="1"/>
  <c r="K679" i="1"/>
  <c r="N679" i="1" s="1"/>
  <c r="K2827" i="1"/>
  <c r="N2827" i="1" s="1"/>
  <c r="K525" i="1"/>
  <c r="N525" i="1" s="1"/>
  <c r="K2210" i="1"/>
  <c r="N2210" i="1" s="1"/>
  <c r="K3982" i="1"/>
  <c r="N3982" i="1" s="1"/>
  <c r="K2407" i="1"/>
  <c r="N2407" i="1" s="1"/>
  <c r="K675" i="1"/>
  <c r="N675" i="1" s="1"/>
  <c r="K677" i="1"/>
  <c r="N677" i="1" s="1"/>
  <c r="K3988" i="1"/>
  <c r="N3988" i="1" s="1"/>
  <c r="K682" i="1"/>
  <c r="N682" i="1" s="1"/>
  <c r="K3986" i="1"/>
  <c r="N3986" i="1" s="1"/>
  <c r="K2826" i="1"/>
  <c r="N2826" i="1" s="1"/>
  <c r="K3077" i="1"/>
  <c r="N3077" i="1" s="1"/>
  <c r="K2209" i="1"/>
  <c r="N2209" i="1" s="1"/>
  <c r="K1213" i="1"/>
  <c r="N1213" i="1" s="1"/>
  <c r="K4363" i="1"/>
  <c r="N4363" i="1" s="1"/>
  <c r="K681" i="1"/>
  <c r="N681" i="1" s="1"/>
  <c r="K3990" i="1"/>
  <c r="N3990" i="1" s="1"/>
  <c r="K685" i="1"/>
  <c r="N685" i="1" s="1"/>
  <c r="K3079" i="1"/>
  <c r="N3079" i="1" s="1"/>
  <c r="K526" i="1"/>
  <c r="N526" i="1" s="1"/>
  <c r="K3984" i="1"/>
  <c r="N3984" i="1" s="1"/>
  <c r="K1212" i="1"/>
  <c r="N1212" i="1" s="1"/>
  <c r="K4362" i="1"/>
  <c r="N4362" i="1" s="1"/>
  <c r="K680" i="1"/>
  <c r="N680" i="1" s="1"/>
  <c r="K3989" i="1"/>
  <c r="N3989" i="1" s="1"/>
  <c r="K684" i="1"/>
  <c r="N684" i="1" s="1"/>
  <c r="K693" i="1"/>
  <c r="N693" i="1" s="1"/>
  <c r="K1883" i="1"/>
  <c r="N1883" i="1" s="1"/>
  <c r="K2687" i="1"/>
  <c r="N2687" i="1" s="1"/>
  <c r="K3083" i="1"/>
  <c r="N3083" i="1" s="1"/>
  <c r="K4367" i="1"/>
  <c r="N4367" i="1" s="1"/>
  <c r="K687" i="1"/>
  <c r="N687" i="1" s="1"/>
  <c r="K846" i="1"/>
  <c r="N846" i="1" s="1"/>
  <c r="K531" i="1"/>
  <c r="N531" i="1" s="1"/>
  <c r="K77" i="1"/>
  <c r="N77" i="1" s="1"/>
  <c r="K3992" i="1"/>
  <c r="N3992" i="1" s="1"/>
  <c r="K698" i="1"/>
  <c r="N698" i="1" s="1"/>
  <c r="K2686" i="1"/>
  <c r="N2686" i="1" s="1"/>
  <c r="K532" i="1"/>
  <c r="N532" i="1" s="1"/>
  <c r="K695" i="1"/>
  <c r="N695" i="1" s="1"/>
  <c r="K1880" i="1"/>
  <c r="N1880" i="1" s="1"/>
  <c r="K3082" i="1"/>
  <c r="N3082" i="1" s="1"/>
  <c r="K3994" i="1"/>
  <c r="N3994" i="1" s="1"/>
  <c r="K4368" i="1"/>
  <c r="N4368" i="1" s="1"/>
  <c r="K690" i="1"/>
  <c r="N690" i="1" s="1"/>
  <c r="K76" i="1"/>
  <c r="N76" i="1" s="1"/>
  <c r="K699" i="1"/>
  <c r="N699" i="1" s="1"/>
  <c r="K843" i="1"/>
  <c r="N843" i="1" s="1"/>
  <c r="K692" i="1"/>
  <c r="N692" i="1" s="1"/>
  <c r="K3084" i="1"/>
  <c r="N3084" i="1" s="1"/>
  <c r="K2684" i="1"/>
  <c r="N2684" i="1" s="1"/>
  <c r="K845" i="1"/>
  <c r="N845" i="1" s="1"/>
  <c r="K694" i="1"/>
  <c r="N694" i="1" s="1"/>
  <c r="K1882" i="1"/>
  <c r="N1882" i="1" s="1"/>
  <c r="K75" i="1"/>
  <c r="N75" i="1" s="1"/>
  <c r="K3991" i="1"/>
  <c r="N3991" i="1" s="1"/>
  <c r="K530" i="1"/>
  <c r="N530" i="1" s="1"/>
  <c r="K4366" i="1"/>
  <c r="N4366" i="1" s="1"/>
  <c r="K700" i="1"/>
  <c r="N700" i="1" s="1"/>
  <c r="K691" i="1"/>
  <c r="N691" i="1" s="1"/>
  <c r="K3995" i="1"/>
  <c r="N3995" i="1" s="1"/>
  <c r="K689" i="1"/>
  <c r="N689" i="1" s="1"/>
  <c r="K847" i="1"/>
  <c r="N847" i="1" s="1"/>
  <c r="K3081" i="1"/>
  <c r="N3081" i="1" s="1"/>
  <c r="K2685" i="1"/>
  <c r="N2685" i="1" s="1"/>
  <c r="K74" i="1"/>
  <c r="N74" i="1" s="1"/>
  <c r="K1881" i="1"/>
  <c r="N1881" i="1" s="1"/>
  <c r="K697" i="1"/>
  <c r="N697" i="1" s="1"/>
  <c r="K529" i="1"/>
  <c r="N529" i="1" s="1"/>
  <c r="K4365" i="1"/>
  <c r="N4365" i="1" s="1"/>
  <c r="K688" i="1"/>
  <c r="N688" i="1" s="1"/>
  <c r="K3993" i="1"/>
  <c r="N3993" i="1" s="1"/>
  <c r="K686" i="1"/>
  <c r="N686" i="1" s="1"/>
  <c r="K844" i="1"/>
  <c r="N844" i="1" s="1"/>
  <c r="K3080" i="1"/>
  <c r="N3080" i="1" s="1"/>
  <c r="K2683" i="1"/>
  <c r="N2683" i="1" s="1"/>
  <c r="K73" i="1"/>
  <c r="N73" i="1" s="1"/>
  <c r="K1879" i="1"/>
  <c r="N1879" i="1" s="1"/>
  <c r="K696" i="1"/>
  <c r="N696" i="1" s="1"/>
  <c r="K528" i="1"/>
  <c r="N528" i="1" s="1"/>
  <c r="K4364" i="1"/>
  <c r="N4364" i="1" s="1"/>
  <c r="K4972" i="1"/>
  <c r="N4972" i="1" s="1"/>
  <c r="K3620" i="1"/>
  <c r="N3620" i="1" s="1"/>
  <c r="K3997" i="1"/>
  <c r="N3997" i="1" s="1"/>
  <c r="K533" i="1"/>
  <c r="N533" i="1" s="1"/>
  <c r="K3137" i="1"/>
  <c r="N3137" i="1" s="1"/>
  <c r="K3546" i="1"/>
  <c r="N3546" i="1" s="1"/>
  <c r="K3548" i="1"/>
  <c r="N3548" i="1" s="1"/>
  <c r="K2096" i="1"/>
  <c r="N2096" i="1" s="1"/>
  <c r="K3841" i="1"/>
  <c r="N3841" i="1" s="1"/>
  <c r="K1509" i="1"/>
  <c r="N1509" i="1" s="1"/>
  <c r="K848" i="1"/>
  <c r="N848" i="1" s="1"/>
  <c r="K3619" i="1"/>
  <c r="N3619" i="1" s="1"/>
  <c r="K1905" i="1"/>
  <c r="N1905" i="1" s="1"/>
  <c r="K2211" i="1"/>
  <c r="N2211" i="1" s="1"/>
  <c r="K2689" i="1"/>
  <c r="N2689" i="1" s="1"/>
  <c r="K937" i="1"/>
  <c r="N937" i="1" s="1"/>
  <c r="K2464" i="1"/>
  <c r="N2464" i="1" s="1"/>
  <c r="K3996" i="1"/>
  <c r="N3996" i="1" s="1"/>
  <c r="K1507" i="1"/>
  <c r="N1507" i="1" s="1"/>
  <c r="K2929" i="1"/>
  <c r="N2929" i="1" s="1"/>
  <c r="K1508" i="1"/>
  <c r="N1508" i="1" s="1"/>
  <c r="K938" i="1"/>
  <c r="N938" i="1" s="1"/>
  <c r="K1214" i="1"/>
  <c r="N1214" i="1" s="1"/>
  <c r="K3085" i="1"/>
  <c r="N3085" i="1" s="1"/>
  <c r="K701" i="1"/>
  <c r="N701" i="1" s="1"/>
  <c r="K1439" i="1"/>
  <c r="N1439" i="1" s="1"/>
  <c r="K2688" i="1"/>
  <c r="N2688" i="1" s="1"/>
  <c r="K4370" i="1"/>
  <c r="N4370" i="1" s="1"/>
  <c r="K2829" i="1"/>
  <c r="N2829" i="1" s="1"/>
  <c r="K2463" i="1"/>
  <c r="N2463" i="1" s="1"/>
  <c r="K1510" i="1"/>
  <c r="N1510" i="1" s="1"/>
  <c r="K3998" i="1"/>
  <c r="N3998" i="1" s="1"/>
  <c r="K1906" i="1"/>
  <c r="N1906" i="1" s="1"/>
  <c r="K3577" i="1"/>
  <c r="N3577" i="1" s="1"/>
  <c r="K941" i="1"/>
  <c r="N941" i="1" s="1"/>
  <c r="K852" i="1"/>
  <c r="N852" i="1" s="1"/>
  <c r="K1241" i="1"/>
  <c r="N1241" i="1" s="1"/>
  <c r="K4374" i="1"/>
  <c r="N4374" i="1" s="1"/>
  <c r="K2691" i="1"/>
  <c r="N2691" i="1" s="1"/>
  <c r="K4975" i="1"/>
  <c r="N4975" i="1" s="1"/>
  <c r="K851" i="1"/>
  <c r="N851" i="1" s="1"/>
  <c r="K4974" i="1"/>
  <c r="N4974" i="1" s="1"/>
  <c r="K4373" i="1"/>
  <c r="N4373" i="1" s="1"/>
  <c r="K1884" i="1"/>
  <c r="N1884" i="1" s="1"/>
  <c r="K2465" i="1"/>
  <c r="N2465" i="1" s="1"/>
  <c r="K2213" i="1"/>
  <c r="N2213" i="1" s="1"/>
  <c r="K4976" i="1"/>
  <c r="N4976" i="1" s="1"/>
  <c r="K535" i="1"/>
  <c r="N535" i="1" s="1"/>
  <c r="K2212" i="1"/>
  <c r="N2212" i="1" s="1"/>
  <c r="K4273" i="1"/>
  <c r="N4273" i="1" s="1"/>
  <c r="K3842" i="1"/>
  <c r="N3842" i="1" s="1"/>
  <c r="K534" i="1"/>
  <c r="N534" i="1" s="1"/>
  <c r="K2690" i="1"/>
  <c r="N2690" i="1" s="1"/>
  <c r="K1216" i="1"/>
  <c r="N1216" i="1" s="1"/>
  <c r="K267" i="1"/>
  <c r="N267" i="1" s="1"/>
  <c r="K2830" i="1"/>
  <c r="N2830" i="1" s="1"/>
  <c r="K2409" i="1"/>
  <c r="N2409" i="1" s="1"/>
  <c r="K488" i="1"/>
  <c r="N488" i="1" s="1"/>
  <c r="K705" i="1"/>
  <c r="N705" i="1" s="1"/>
  <c r="K2410" i="1"/>
  <c r="N2410" i="1" s="1"/>
  <c r="K2408" i="1"/>
  <c r="N2408" i="1" s="1"/>
  <c r="K1215" i="1"/>
  <c r="N1215" i="1" s="1"/>
  <c r="K4576" i="1"/>
  <c r="N4576" i="1" s="1"/>
  <c r="K269" i="1"/>
  <c r="N269" i="1" s="1"/>
  <c r="K2412" i="1"/>
  <c r="N2412" i="1" s="1"/>
  <c r="K3088" i="1"/>
  <c r="N3088" i="1" s="1"/>
  <c r="K1440" i="1"/>
  <c r="N1440" i="1" s="1"/>
  <c r="K1907" i="1"/>
  <c r="N1907" i="1" s="1"/>
  <c r="K454" i="1"/>
  <c r="N454" i="1" s="1"/>
  <c r="K706" i="1"/>
  <c r="N706" i="1" s="1"/>
  <c r="K2466" i="1"/>
  <c r="N2466" i="1" s="1"/>
  <c r="K2411" i="1"/>
  <c r="N2411" i="1" s="1"/>
  <c r="K3549" i="1"/>
  <c r="N3549" i="1" s="1"/>
  <c r="K3843" i="1"/>
  <c r="N3843" i="1" s="1"/>
  <c r="K452" i="1"/>
  <c r="N452" i="1" s="1"/>
  <c r="K536" i="1"/>
  <c r="N536" i="1" s="1"/>
  <c r="K453" i="1"/>
  <c r="N453" i="1" s="1"/>
  <c r="K3090" i="1"/>
  <c r="N3090" i="1" s="1"/>
  <c r="K707" i="1"/>
  <c r="N707" i="1" s="1"/>
  <c r="K3621" i="1"/>
  <c r="N3621" i="1" s="1"/>
  <c r="K270" i="1"/>
  <c r="N270" i="1" s="1"/>
  <c r="K2832" i="1"/>
  <c r="N2832" i="1" s="1"/>
  <c r="K1441" i="1"/>
  <c r="N1441" i="1" s="1"/>
  <c r="K1886" i="1"/>
  <c r="N1886" i="1" s="1"/>
  <c r="K1885" i="1"/>
  <c r="N1885" i="1" s="1"/>
  <c r="K3580" i="1"/>
  <c r="N3580" i="1" s="1"/>
  <c r="K3003" i="1"/>
  <c r="N3003" i="1" s="1"/>
  <c r="K4275" i="1"/>
  <c r="N4275" i="1" s="1"/>
  <c r="K3578" i="1"/>
  <c r="N3578" i="1" s="1"/>
  <c r="K3001" i="1"/>
  <c r="N3001" i="1" s="1"/>
  <c r="K4274" i="1"/>
  <c r="N4274" i="1" s="1"/>
  <c r="K3002" i="1"/>
  <c r="N3002" i="1" s="1"/>
  <c r="K3550" i="1"/>
  <c r="N3550" i="1" s="1"/>
  <c r="K3579" i="1"/>
  <c r="N3579" i="1" s="1"/>
  <c r="K945" i="1"/>
  <c r="N945" i="1" s="1"/>
  <c r="K3089" i="1"/>
  <c r="N3089" i="1" s="1"/>
  <c r="K708" i="1"/>
  <c r="N708" i="1" s="1"/>
  <c r="K3999" i="1"/>
  <c r="N3999" i="1" s="1"/>
  <c r="K2831" i="1"/>
  <c r="N2831" i="1" s="1"/>
  <c r="K944" i="1"/>
  <c r="N944" i="1" s="1"/>
  <c r="K853" i="1"/>
  <c r="N853" i="1" s="1"/>
  <c r="K1219" i="1"/>
  <c r="N1219" i="1" s="1"/>
  <c r="K1442" i="1"/>
  <c r="N1442" i="1" s="1"/>
  <c r="K2695" i="1"/>
  <c r="N2695" i="1" s="1"/>
  <c r="K1217" i="1"/>
  <c r="N1217" i="1" s="1"/>
  <c r="K2692" i="1"/>
  <c r="N2692" i="1" s="1"/>
  <c r="K1218" i="1"/>
  <c r="N1218" i="1" s="1"/>
  <c r="K3581" i="1"/>
  <c r="N3581" i="1" s="1"/>
  <c r="K1512" i="1"/>
  <c r="N1512" i="1" s="1"/>
  <c r="K855" i="1"/>
  <c r="N855" i="1" s="1"/>
  <c r="K3844" i="1"/>
  <c r="N3844" i="1" s="1"/>
  <c r="K854" i="1"/>
  <c r="N854" i="1" s="1"/>
  <c r="K4376" i="1"/>
  <c r="N4376" i="1" s="1"/>
  <c r="K1887" i="1"/>
  <c r="N1887" i="1" s="1"/>
  <c r="K538" i="1"/>
  <c r="N538" i="1" s="1"/>
  <c r="K2694" i="1"/>
  <c r="N2694" i="1" s="1"/>
  <c r="K4378" i="1"/>
  <c r="N4378" i="1" s="1"/>
  <c r="K1511" i="1"/>
  <c r="N1511" i="1" s="1"/>
  <c r="K1513" i="1"/>
  <c r="N1513" i="1" s="1"/>
  <c r="K4276" i="1"/>
  <c r="N4276" i="1" s="1"/>
  <c r="K4977" i="1"/>
  <c r="N4977" i="1" s="1"/>
  <c r="K537" i="1"/>
  <c r="N537" i="1" s="1"/>
  <c r="K4377" i="1"/>
  <c r="N4377" i="1" s="1"/>
  <c r="K2693" i="1"/>
  <c r="N2693" i="1" s="1"/>
  <c r="K2833" i="1"/>
  <c r="N2833" i="1" s="1"/>
  <c r="K947" i="1"/>
  <c r="N947" i="1" s="1"/>
  <c r="K2467" i="1"/>
  <c r="N2467" i="1" s="1"/>
  <c r="K3622" i="1"/>
  <c r="N3622" i="1" s="1"/>
  <c r="K1908" i="1"/>
  <c r="N1908" i="1" s="1"/>
  <c r="K2214" i="1"/>
  <c r="N2214" i="1" s="1"/>
  <c r="K3845" i="1"/>
  <c r="N3845" i="1" s="1"/>
  <c r="K3623" i="1"/>
  <c r="N3623" i="1" s="1"/>
  <c r="K271" i="1"/>
  <c r="N271" i="1" s="1"/>
  <c r="K2220" i="1"/>
  <c r="N2220" i="1" s="1"/>
  <c r="K4981" i="1"/>
  <c r="N4981" i="1" s="1"/>
  <c r="K2471" i="1"/>
  <c r="N2471" i="1" s="1"/>
  <c r="K4007" i="1"/>
  <c r="N4007" i="1" s="1"/>
  <c r="K2222" i="1"/>
  <c r="N2222" i="1" s="1"/>
  <c r="K4003" i="1"/>
  <c r="N4003" i="1" s="1"/>
  <c r="K1912" i="1"/>
  <c r="N1912" i="1" s="1"/>
  <c r="K2475" i="1"/>
  <c r="N2475" i="1" s="1"/>
  <c r="K4978" i="1"/>
  <c r="N4978" i="1" s="1"/>
  <c r="K2468" i="1"/>
  <c r="N2468" i="1" s="1"/>
  <c r="K2218" i="1"/>
  <c r="N2218" i="1" s="1"/>
  <c r="K4001" i="1"/>
  <c r="N4001" i="1" s="1"/>
  <c r="K1911" i="1"/>
  <c r="N1911" i="1" s="1"/>
  <c r="K2474" i="1"/>
  <c r="N2474" i="1" s="1"/>
  <c r="K2217" i="1"/>
  <c r="N2217" i="1" s="1"/>
  <c r="K4006" i="1"/>
  <c r="N4006" i="1" s="1"/>
  <c r="K2216" i="1"/>
  <c r="N2216" i="1" s="1"/>
  <c r="K4980" i="1"/>
  <c r="N4980" i="1" s="1"/>
  <c r="K2470" i="1"/>
  <c r="N2470" i="1" s="1"/>
  <c r="K2221" i="1"/>
  <c r="N2221" i="1" s="1"/>
  <c r="K4002" i="1"/>
  <c r="N4002" i="1" s="1"/>
  <c r="K1910" i="1"/>
  <c r="N1910" i="1" s="1"/>
  <c r="K2473" i="1"/>
  <c r="N2473" i="1" s="1"/>
  <c r="K4005" i="1"/>
  <c r="N4005" i="1" s="1"/>
  <c r="K2215" i="1"/>
  <c r="N2215" i="1" s="1"/>
  <c r="K4979" i="1"/>
  <c r="N4979" i="1" s="1"/>
  <c r="K2469" i="1"/>
  <c r="N2469" i="1" s="1"/>
  <c r="K2219" i="1"/>
  <c r="N2219" i="1" s="1"/>
  <c r="K4000" i="1"/>
  <c r="N4000" i="1" s="1"/>
  <c r="K1909" i="1"/>
  <c r="N1909" i="1" s="1"/>
  <c r="K2472" i="1"/>
  <c r="N2472" i="1" s="1"/>
  <c r="K4004" i="1"/>
  <c r="N4004" i="1" s="1"/>
  <c r="K2224" i="1"/>
  <c r="N2224" i="1" s="1"/>
  <c r="K4984" i="1"/>
  <c r="N4984" i="1" s="1"/>
  <c r="K2477" i="1"/>
  <c r="N2477" i="1" s="1"/>
  <c r="K2226" i="1"/>
  <c r="N2226" i="1" s="1"/>
  <c r="K4009" i="1"/>
  <c r="N4009" i="1" s="1"/>
  <c r="K1913" i="1"/>
  <c r="N1913" i="1" s="1"/>
  <c r="K2479" i="1"/>
  <c r="N2479" i="1" s="1"/>
  <c r="K4013" i="1"/>
  <c r="N4013" i="1" s="1"/>
  <c r="K2478" i="1"/>
  <c r="N2478" i="1" s="1"/>
  <c r="K1914" i="1"/>
  <c r="N1914" i="1" s="1"/>
  <c r="K2480" i="1"/>
  <c r="N2480" i="1" s="1"/>
  <c r="K3515" i="1"/>
  <c r="N3515" i="1" s="1"/>
  <c r="K4382" i="1"/>
  <c r="N4382" i="1" s="1"/>
  <c r="K4383" i="1"/>
  <c r="N4383" i="1" s="1"/>
  <c r="K2225" i="1"/>
  <c r="N2225" i="1" s="1"/>
  <c r="K5398" i="1"/>
  <c r="N5398" i="1" s="1"/>
  <c r="K4983" i="1"/>
  <c r="N4983" i="1" s="1"/>
  <c r="K4011" i="1"/>
  <c r="N4011" i="1" s="1"/>
  <c r="K1916" i="1"/>
  <c r="N1916" i="1" s="1"/>
  <c r="K2481" i="1"/>
  <c r="N2481" i="1" s="1"/>
  <c r="K78" i="1"/>
  <c r="N78" i="1" s="1"/>
  <c r="K3517" i="1"/>
  <c r="N3517" i="1" s="1"/>
  <c r="K5399" i="1"/>
  <c r="N5399" i="1" s="1"/>
  <c r="K4015" i="1"/>
  <c r="N4015" i="1" s="1"/>
  <c r="K2834" i="1"/>
  <c r="N2834" i="1" s="1"/>
  <c r="K2227" i="1"/>
  <c r="N2227" i="1" s="1"/>
  <c r="K4010" i="1"/>
  <c r="N4010" i="1" s="1"/>
  <c r="K1915" i="1"/>
  <c r="N1915" i="1" s="1"/>
  <c r="K2056" i="1"/>
  <c r="N2056" i="1" s="1"/>
  <c r="K3516" i="1"/>
  <c r="N3516" i="1" s="1"/>
  <c r="K4014" i="1"/>
  <c r="N4014" i="1" s="1"/>
  <c r="K4008" i="1"/>
  <c r="N4008" i="1" s="1"/>
  <c r="K3742" i="1"/>
  <c r="N3742" i="1" s="1"/>
  <c r="K4982" i="1"/>
  <c r="N4982" i="1" s="1"/>
  <c r="K2476" i="1"/>
  <c r="N2476" i="1" s="1"/>
  <c r="K4381" i="1"/>
  <c r="N4381" i="1" s="1"/>
  <c r="K2223" i="1"/>
  <c r="N2223" i="1" s="1"/>
  <c r="K4012" i="1"/>
  <c r="N4012" i="1" s="1"/>
  <c r="K4018" i="1"/>
  <c r="N4018" i="1" s="1"/>
  <c r="K2232" i="1"/>
  <c r="N2232" i="1" s="1"/>
  <c r="K2484" i="1"/>
  <c r="N2484" i="1" s="1"/>
  <c r="K4987" i="1"/>
  <c r="N4987" i="1" s="1"/>
  <c r="K3743" i="1"/>
  <c r="N3743" i="1" s="1"/>
  <c r="K4388" i="1"/>
  <c r="N4388" i="1" s="1"/>
  <c r="K4023" i="1"/>
  <c r="N4023" i="1" s="1"/>
  <c r="K2485" i="1"/>
  <c r="N2485" i="1" s="1"/>
  <c r="K4391" i="1"/>
  <c r="N4391" i="1" s="1"/>
  <c r="K3745" i="1"/>
  <c r="N3745" i="1" s="1"/>
  <c r="K4017" i="1"/>
  <c r="N4017" i="1" s="1"/>
  <c r="K2231" i="1"/>
  <c r="N2231" i="1" s="1"/>
  <c r="K4986" i="1"/>
  <c r="N4986" i="1" s="1"/>
  <c r="K4022" i="1"/>
  <c r="N4022" i="1" s="1"/>
  <c r="K4019" i="1"/>
  <c r="N4019" i="1" s="1"/>
  <c r="K3746" i="1"/>
  <c r="N3746" i="1" s="1"/>
  <c r="K4988" i="1"/>
  <c r="N4988" i="1" s="1"/>
  <c r="K2230" i="1"/>
  <c r="N2230" i="1" s="1"/>
  <c r="K2483" i="1"/>
  <c r="N2483" i="1" s="1"/>
  <c r="K4390" i="1"/>
  <c r="N4390" i="1" s="1"/>
  <c r="K4021" i="1"/>
  <c r="N4021" i="1" s="1"/>
  <c r="K4016" i="1"/>
  <c r="N4016" i="1" s="1"/>
  <c r="K3744" i="1"/>
  <c r="N3744" i="1" s="1"/>
  <c r="K4985" i="1"/>
  <c r="N4985" i="1" s="1"/>
  <c r="K2229" i="1"/>
  <c r="N2229" i="1" s="1"/>
  <c r="K2482" i="1"/>
  <c r="N2482" i="1" s="1"/>
  <c r="K4389" i="1"/>
  <c r="N4389" i="1" s="1"/>
  <c r="K4020" i="1"/>
  <c r="N4020" i="1" s="1"/>
  <c r="K856" i="1"/>
  <c r="N856" i="1" s="1"/>
  <c r="K250" i="1"/>
  <c r="N250" i="1" s="1"/>
  <c r="K1663" i="1"/>
  <c r="N1663" i="1" s="1"/>
  <c r="K2845" i="1"/>
  <c r="N2845" i="1" s="1"/>
  <c r="K4990" i="1"/>
  <c r="N4990" i="1" s="1"/>
  <c r="K3890" i="1"/>
  <c r="N3890" i="1" s="1"/>
  <c r="K79" i="1"/>
  <c r="N79" i="1" s="1"/>
  <c r="K5288" i="1"/>
  <c r="N5288" i="1" s="1"/>
  <c r="K348" i="1"/>
  <c r="N348" i="1" s="1"/>
  <c r="K2712" i="1"/>
  <c r="N2712" i="1" s="1"/>
  <c r="K4599" i="1"/>
  <c r="N4599" i="1" s="1"/>
  <c r="K1253" i="1"/>
  <c r="N1253" i="1" s="1"/>
  <c r="K2798" i="1"/>
  <c r="N2798" i="1" s="1"/>
  <c r="K5401" i="1"/>
  <c r="N5401" i="1" s="1"/>
  <c r="K2799" i="1"/>
  <c r="N2799" i="1" s="1"/>
  <c r="K4183" i="1"/>
  <c r="N4183" i="1" s="1"/>
  <c r="K2711" i="1"/>
  <c r="N2711" i="1" s="1"/>
  <c r="K1022" i="1"/>
  <c r="N1022" i="1" s="1"/>
  <c r="K4995" i="1"/>
  <c r="N4995" i="1" s="1"/>
  <c r="K1666" i="1"/>
  <c r="N1666" i="1" s="1"/>
  <c r="K1792" i="1"/>
  <c r="N1792" i="1" s="1"/>
  <c r="K1664" i="1"/>
  <c r="N1664" i="1" s="1"/>
  <c r="K81" i="1"/>
  <c r="N81" i="1" s="1"/>
  <c r="K1665" i="1"/>
  <c r="N1665" i="1" s="1"/>
  <c r="K2710" i="1"/>
  <c r="N2710" i="1" s="1"/>
  <c r="K2058" i="1"/>
  <c r="N2058" i="1" s="1"/>
  <c r="K3444" i="1"/>
  <c r="N3444" i="1" s="1"/>
  <c r="K724" i="1"/>
  <c r="N724" i="1" s="1"/>
  <c r="K5124" i="1"/>
  <c r="N5124" i="1" s="1"/>
  <c r="K3669" i="1"/>
  <c r="N3669" i="1" s="1"/>
  <c r="K2709" i="1"/>
  <c r="N2709" i="1" s="1"/>
  <c r="K723" i="1"/>
  <c r="N723" i="1" s="1"/>
  <c r="K2057" i="1"/>
  <c r="N2057" i="1" s="1"/>
  <c r="K349" i="1"/>
  <c r="N349" i="1" s="1"/>
  <c r="K1252" i="1"/>
  <c r="N1252" i="1" s="1"/>
  <c r="K5123" i="1"/>
  <c r="N5123" i="1" s="1"/>
  <c r="K1021" i="1"/>
  <c r="N1021" i="1" s="1"/>
  <c r="K1019" i="1"/>
  <c r="N1019" i="1" s="1"/>
  <c r="K5122" i="1"/>
  <c r="N5122" i="1" s="1"/>
  <c r="K4597" i="1"/>
  <c r="N4597" i="1" s="1"/>
  <c r="K5289" i="1"/>
  <c r="N5289" i="1" s="1"/>
  <c r="K4135" i="1"/>
  <c r="N4135" i="1" s="1"/>
  <c r="K2268" i="1"/>
  <c r="N2268" i="1" s="1"/>
  <c r="K80" i="1"/>
  <c r="N80" i="1" s="1"/>
  <c r="K4393" i="1"/>
  <c r="N4393" i="1" s="1"/>
  <c r="K5121" i="1"/>
  <c r="N5121" i="1" s="1"/>
  <c r="K1020" i="1"/>
  <c r="N1020" i="1" s="1"/>
  <c r="K1251" i="1"/>
  <c r="N1251" i="1" s="1"/>
  <c r="K5400" i="1"/>
  <c r="N5400" i="1" s="1"/>
  <c r="K817" i="1"/>
  <c r="N817" i="1" s="1"/>
  <c r="K2267" i="1"/>
  <c r="N2267" i="1" s="1"/>
  <c r="K2797" i="1"/>
  <c r="N2797" i="1" s="1"/>
  <c r="K4596" i="1"/>
  <c r="N4596" i="1" s="1"/>
  <c r="K3892" i="1"/>
  <c r="N3892" i="1" s="1"/>
  <c r="K1023" i="1"/>
  <c r="N1023" i="1" s="1"/>
  <c r="K2269" i="1"/>
  <c r="N2269" i="1" s="1"/>
  <c r="K4184" i="1"/>
  <c r="N4184" i="1" s="1"/>
  <c r="K5402" i="1"/>
  <c r="N5402" i="1" s="1"/>
  <c r="K958" i="1"/>
  <c r="N958" i="1" s="1"/>
  <c r="K4100" i="1"/>
  <c r="N4100" i="1" s="1"/>
  <c r="K3096" i="1"/>
  <c r="N3096" i="1" s="1"/>
  <c r="K2059" i="1"/>
  <c r="N2059" i="1" s="1"/>
  <c r="K82" i="1"/>
  <c r="N82" i="1" s="1"/>
  <c r="K3748" i="1"/>
  <c r="N3748" i="1" s="1"/>
  <c r="K1024" i="1"/>
  <c r="N1024" i="1" s="1"/>
  <c r="K586" i="1"/>
  <c r="N586" i="1" s="1"/>
  <c r="K2800" i="1"/>
  <c r="N2800" i="1" s="1"/>
  <c r="K4185" i="1"/>
  <c r="N4185" i="1" s="1"/>
  <c r="K863" i="1"/>
  <c r="N863" i="1" s="1"/>
  <c r="K585" i="1"/>
  <c r="N585" i="1" s="1"/>
  <c r="K820" i="1"/>
  <c r="N820" i="1" s="1"/>
  <c r="K587" i="1"/>
  <c r="N587" i="1" s="1"/>
  <c r="K5403" i="1"/>
  <c r="N5403" i="1" s="1"/>
  <c r="K4136" i="1"/>
  <c r="N4136" i="1" s="1"/>
  <c r="K3891" i="1"/>
  <c r="N3891" i="1" s="1"/>
  <c r="K818" i="1"/>
  <c r="N818" i="1" s="1"/>
  <c r="K3749" i="1"/>
  <c r="N3749" i="1" s="1"/>
  <c r="K4137" i="1"/>
  <c r="N4137" i="1" s="1"/>
  <c r="K5002" i="1"/>
  <c r="N5002" i="1" s="1"/>
  <c r="K2847" i="1"/>
  <c r="N2847" i="1" s="1"/>
  <c r="K3520" i="1"/>
  <c r="N3520" i="1" s="1"/>
  <c r="K350" i="1"/>
  <c r="N350" i="1" s="1"/>
  <c r="K3750" i="1"/>
  <c r="N3750" i="1" s="1"/>
  <c r="K4396" i="1"/>
  <c r="N4396" i="1" s="1"/>
  <c r="K3751" i="1"/>
  <c r="N3751" i="1" s="1"/>
  <c r="K4398" i="1"/>
  <c r="N4398" i="1" s="1"/>
  <c r="K3518" i="1"/>
  <c r="N3518" i="1" s="1"/>
  <c r="K3519" i="1"/>
  <c r="N3519" i="1" s="1"/>
  <c r="K865" i="1"/>
  <c r="N865" i="1" s="1"/>
  <c r="K728" i="1"/>
  <c r="N728" i="1" s="1"/>
  <c r="K3445" i="1"/>
  <c r="N3445" i="1" s="1"/>
  <c r="K819" i="1"/>
  <c r="N819" i="1" s="1"/>
  <c r="K2846" i="1"/>
  <c r="N2846" i="1" s="1"/>
  <c r="K5290" i="1"/>
  <c r="N5290" i="1" s="1"/>
  <c r="K3446" i="1"/>
  <c r="N3446" i="1" s="1"/>
  <c r="K1025" i="1"/>
  <c r="N1025" i="1" s="1"/>
  <c r="K2713" i="1"/>
  <c r="N2713" i="1" s="1"/>
  <c r="K2714" i="1"/>
  <c r="N2714" i="1" s="1"/>
  <c r="K3747" i="1"/>
  <c r="N3747" i="1" s="1"/>
  <c r="K1254" i="1"/>
  <c r="N1254" i="1" s="1"/>
  <c r="K5004" i="1"/>
  <c r="N5004" i="1" s="1"/>
  <c r="K83" i="1"/>
  <c r="N83" i="1" s="1"/>
  <c r="K1667" i="1"/>
  <c r="N1667" i="1" s="1"/>
  <c r="K1255" i="1"/>
  <c r="N1255" i="1" s="1"/>
  <c r="K1256" i="1"/>
  <c r="N1256" i="1" s="1"/>
  <c r="K1668" i="1"/>
  <c r="N1668" i="1" s="1"/>
  <c r="K1029" i="1"/>
  <c r="N1029" i="1" s="1"/>
  <c r="K1026" i="1"/>
  <c r="N1026" i="1" s="1"/>
  <c r="K4186" i="1"/>
  <c r="N4186" i="1" s="1"/>
  <c r="K1028" i="1"/>
  <c r="N1028" i="1" s="1"/>
  <c r="K4138" i="1"/>
  <c r="N4138" i="1" s="1"/>
  <c r="K2716" i="1"/>
  <c r="N2716" i="1" s="1"/>
  <c r="K4606" i="1"/>
  <c r="N4606" i="1" s="1"/>
  <c r="K1669" i="1"/>
  <c r="N1669" i="1" s="1"/>
  <c r="K2848" i="1"/>
  <c r="N2848" i="1" s="1"/>
  <c r="K87" i="1"/>
  <c r="N87" i="1" s="1"/>
  <c r="K4604" i="1"/>
  <c r="N4604" i="1" s="1"/>
  <c r="K4399" i="1"/>
  <c r="N4399" i="1" s="1"/>
  <c r="K1027" i="1"/>
  <c r="N1027" i="1" s="1"/>
  <c r="K5127" i="1"/>
  <c r="N5127" i="1" s="1"/>
  <c r="K2715" i="1"/>
  <c r="N2715" i="1" s="1"/>
  <c r="K4187" i="1"/>
  <c r="N4187" i="1" s="1"/>
  <c r="K3894" i="1"/>
  <c r="N3894" i="1" s="1"/>
  <c r="K2060" i="1"/>
  <c r="N2060" i="1" s="1"/>
  <c r="K84" i="1"/>
  <c r="N84" i="1" s="1"/>
  <c r="K2270" i="1"/>
  <c r="N2270" i="1" s="1"/>
  <c r="K2801" i="1"/>
  <c r="N2801" i="1" s="1"/>
  <c r="K3893" i="1"/>
  <c r="N3893" i="1" s="1"/>
  <c r="K351" i="1"/>
  <c r="N351" i="1" s="1"/>
  <c r="K3447" i="1"/>
  <c r="N3447" i="1" s="1"/>
  <c r="K2802" i="1"/>
  <c r="N2802" i="1" s="1"/>
  <c r="K2803" i="1"/>
  <c r="N2803" i="1" s="1"/>
  <c r="K2271" i="1"/>
  <c r="N2271" i="1" s="1"/>
  <c r="K5292" i="1"/>
  <c r="N5292" i="1" s="1"/>
  <c r="K5126" i="1"/>
  <c r="N5126" i="1" s="1"/>
  <c r="K5291" i="1"/>
  <c r="N5291" i="1" s="1"/>
  <c r="K2272" i="1"/>
  <c r="N2272" i="1" s="1"/>
  <c r="K2063" i="1"/>
  <c r="N2063" i="1" s="1"/>
  <c r="K5406" i="1"/>
  <c r="N5406" i="1" s="1"/>
  <c r="K5013" i="1"/>
  <c r="N5013" i="1" s="1"/>
  <c r="K4605" i="1"/>
  <c r="N4605" i="1" s="1"/>
  <c r="K733" i="1"/>
  <c r="N733" i="1" s="1"/>
  <c r="K2062" i="1"/>
  <c r="N2062" i="1" s="1"/>
  <c r="K353" i="1"/>
  <c r="N353" i="1" s="1"/>
  <c r="K734" i="1"/>
  <c r="N734" i="1" s="1"/>
  <c r="K86" i="1"/>
  <c r="N86" i="1" s="1"/>
  <c r="K4603" i="1"/>
  <c r="N4603" i="1" s="1"/>
  <c r="K731" i="1"/>
  <c r="N731" i="1" s="1"/>
  <c r="K2061" i="1"/>
  <c r="N2061" i="1" s="1"/>
  <c r="K732" i="1"/>
  <c r="N732" i="1" s="1"/>
  <c r="K85" i="1"/>
  <c r="N85" i="1" s="1"/>
  <c r="K5405" i="1"/>
  <c r="N5405" i="1" s="1"/>
  <c r="K5011" i="1"/>
  <c r="N5011" i="1" s="1"/>
  <c r="K352" i="1"/>
  <c r="N352" i="1" s="1"/>
  <c r="K4613" i="1"/>
  <c r="N4613" i="1" s="1"/>
  <c r="K742" i="1"/>
  <c r="N742" i="1" s="1"/>
  <c r="K2068" i="1"/>
  <c r="N2068" i="1" s="1"/>
  <c r="K747" i="1"/>
  <c r="N747" i="1" s="1"/>
  <c r="K93" i="1"/>
  <c r="N93" i="1" s="1"/>
  <c r="K5412" i="1"/>
  <c r="N5412" i="1" s="1"/>
  <c r="K5020" i="1"/>
  <c r="N5020" i="1" s="1"/>
  <c r="K358" i="1"/>
  <c r="N358" i="1" s="1"/>
  <c r="K4611" i="1"/>
  <c r="N4611" i="1" s="1"/>
  <c r="K738" i="1"/>
  <c r="N738" i="1" s="1"/>
  <c r="K2065" i="1"/>
  <c r="N2065" i="1" s="1"/>
  <c r="K744" i="1"/>
  <c r="N744" i="1" s="1"/>
  <c r="K90" i="1"/>
  <c r="N90" i="1" s="1"/>
  <c r="K5409" i="1"/>
  <c r="N5409" i="1" s="1"/>
  <c r="K5017" i="1"/>
  <c r="N5017" i="1" s="1"/>
  <c r="K356" i="1"/>
  <c r="N356" i="1" s="1"/>
  <c r="K4609" i="1"/>
  <c r="N4609" i="1" s="1"/>
  <c r="K737" i="1"/>
  <c r="N737" i="1" s="1"/>
  <c r="K2064" i="1"/>
  <c r="N2064" i="1" s="1"/>
  <c r="K741" i="1"/>
  <c r="N741" i="1" s="1"/>
  <c r="K89" i="1"/>
  <c r="N89" i="1" s="1"/>
  <c r="K5408" i="1"/>
  <c r="N5408" i="1" s="1"/>
  <c r="K5016" i="1"/>
  <c r="N5016" i="1" s="1"/>
  <c r="K355" i="1"/>
  <c r="N355" i="1" s="1"/>
  <c r="K2238" i="1"/>
  <c r="N2238" i="1" s="1"/>
  <c r="K5294" i="1"/>
  <c r="N5294" i="1" s="1"/>
  <c r="K1030" i="1"/>
  <c r="N1030" i="1" s="1"/>
  <c r="K743" i="1"/>
  <c r="N743" i="1" s="1"/>
  <c r="K91" i="1"/>
  <c r="N91" i="1" s="1"/>
  <c r="K869" i="1"/>
  <c r="N869" i="1" s="1"/>
  <c r="K588" i="1"/>
  <c r="N588" i="1" s="1"/>
  <c r="K5410" i="1"/>
  <c r="N5410" i="1" s="1"/>
  <c r="K5018" i="1"/>
  <c r="N5018" i="1" s="1"/>
  <c r="K735" i="1"/>
  <c r="N735" i="1" s="1"/>
  <c r="K2486" i="1"/>
  <c r="N2486" i="1" s="1"/>
  <c r="K4610" i="1"/>
  <c r="N4610" i="1" s="1"/>
  <c r="K740" i="1"/>
  <c r="N740" i="1" s="1"/>
  <c r="K2067" i="1"/>
  <c r="N2067" i="1" s="1"/>
  <c r="K746" i="1"/>
  <c r="N746" i="1" s="1"/>
  <c r="K5021" i="1"/>
  <c r="N5021" i="1" s="1"/>
  <c r="K359" i="1"/>
  <c r="N359" i="1" s="1"/>
  <c r="K736" i="1"/>
  <c r="N736" i="1" s="1"/>
  <c r="K4612" i="1"/>
  <c r="N4612" i="1" s="1"/>
  <c r="K739" i="1"/>
  <c r="N739" i="1" s="1"/>
  <c r="K2066" i="1"/>
  <c r="N2066" i="1" s="1"/>
  <c r="K745" i="1"/>
  <c r="N745" i="1" s="1"/>
  <c r="K2487" i="1"/>
  <c r="N2487" i="1" s="1"/>
  <c r="K3846" i="1"/>
  <c r="N3846" i="1" s="1"/>
  <c r="K92" i="1"/>
  <c r="N92" i="1" s="1"/>
  <c r="K5411" i="1"/>
  <c r="N5411" i="1" s="1"/>
  <c r="K5019" i="1"/>
  <c r="N5019" i="1" s="1"/>
  <c r="K357" i="1"/>
  <c r="N357" i="1" s="1"/>
  <c r="K88" i="1"/>
  <c r="N88" i="1" s="1"/>
  <c r="K4608" i="1"/>
  <c r="N4608" i="1" s="1"/>
  <c r="K5407" i="1"/>
  <c r="N5407" i="1" s="1"/>
  <c r="K965" i="1"/>
  <c r="N965" i="1" s="1"/>
  <c r="K5293" i="1"/>
  <c r="N5293" i="1" s="1"/>
  <c r="K354" i="1"/>
  <c r="N354" i="1" s="1"/>
  <c r="K4621" i="1"/>
  <c r="N4621" i="1" s="1"/>
  <c r="K97" i="1"/>
  <c r="N97" i="1" s="1"/>
  <c r="K976" i="1"/>
  <c r="N976" i="1" s="1"/>
  <c r="K5416" i="1"/>
  <c r="N5416" i="1" s="1"/>
  <c r="K5298" i="1"/>
  <c r="N5298" i="1" s="1"/>
  <c r="K363" i="1"/>
  <c r="N363" i="1" s="1"/>
  <c r="K4619" i="1"/>
  <c r="N4619" i="1" s="1"/>
  <c r="K96" i="1"/>
  <c r="N96" i="1" s="1"/>
  <c r="K5414" i="1"/>
  <c r="N5414" i="1" s="1"/>
  <c r="K975" i="1"/>
  <c r="N975" i="1" s="1"/>
  <c r="K5297" i="1"/>
  <c r="N5297" i="1" s="1"/>
  <c r="K362" i="1"/>
  <c r="N362" i="1" s="1"/>
  <c r="K977" i="1"/>
  <c r="N977" i="1" s="1"/>
  <c r="K4620" i="1"/>
  <c r="N4620" i="1" s="1"/>
  <c r="K95" i="1"/>
  <c r="N95" i="1" s="1"/>
  <c r="K5415" i="1"/>
  <c r="N5415" i="1" s="1"/>
  <c r="K5296" i="1"/>
  <c r="N5296" i="1" s="1"/>
  <c r="K361" i="1"/>
  <c r="N361" i="1" s="1"/>
  <c r="K974" i="1"/>
  <c r="N974" i="1" s="1"/>
  <c r="K4615" i="1"/>
  <c r="N4615" i="1" s="1"/>
  <c r="K94" i="1"/>
  <c r="N94" i="1" s="1"/>
  <c r="K5413" i="1"/>
  <c r="N5413" i="1" s="1"/>
  <c r="K5295" i="1"/>
  <c r="N5295" i="1" s="1"/>
  <c r="K360" i="1"/>
  <c r="N360" i="1" s="1"/>
  <c r="K1443" i="1"/>
  <c r="N1443" i="1" s="1"/>
  <c r="K1221" i="1"/>
  <c r="N1221" i="1" s="1"/>
  <c r="K748" i="1"/>
  <c r="N748" i="1" s="1"/>
  <c r="K540" i="1"/>
  <c r="N540" i="1" s="1"/>
  <c r="K3624" i="1"/>
  <c r="N3624" i="1" s="1"/>
  <c r="K4025" i="1"/>
  <c r="N4025" i="1" s="1"/>
  <c r="K1220" i="1"/>
  <c r="N1220" i="1" s="1"/>
  <c r="K980" i="1"/>
  <c r="N980" i="1" s="1"/>
  <c r="K2696" i="1"/>
  <c r="N2696" i="1" s="1"/>
  <c r="K4277" i="1"/>
  <c r="N4277" i="1" s="1"/>
  <c r="K4024" i="1"/>
  <c r="N4024" i="1" s="1"/>
  <c r="K1890" i="1"/>
  <c r="N1890" i="1" s="1"/>
  <c r="K3582" i="1"/>
  <c r="N3582" i="1" s="1"/>
  <c r="K4401" i="1"/>
  <c r="N4401" i="1" s="1"/>
  <c r="K2835" i="1"/>
  <c r="N2835" i="1" s="1"/>
  <c r="K539" i="1"/>
  <c r="N539" i="1" s="1"/>
  <c r="K3097" i="1"/>
  <c r="N3097" i="1" s="1"/>
  <c r="K455" i="1"/>
  <c r="N455" i="1" s="1"/>
  <c r="K4257" i="1"/>
  <c r="N4257" i="1" s="1"/>
  <c r="K879" i="1"/>
  <c r="N879" i="1" s="1"/>
  <c r="K3552" i="1"/>
  <c r="N3552" i="1" s="1"/>
  <c r="K983" i="1"/>
  <c r="N983" i="1" s="1"/>
  <c r="K5032" i="1"/>
  <c r="N5032" i="1" s="1"/>
  <c r="K3102" i="1"/>
  <c r="N3102" i="1" s="1"/>
  <c r="K2698" i="1"/>
  <c r="N2698" i="1" s="1"/>
  <c r="K984" i="1"/>
  <c r="N984" i="1" s="1"/>
  <c r="K755" i="1"/>
  <c r="N755" i="1" s="1"/>
  <c r="K3847" i="1"/>
  <c r="N3847" i="1" s="1"/>
  <c r="K2490" i="1"/>
  <c r="N2490" i="1" s="1"/>
  <c r="K2697" i="1"/>
  <c r="N2697" i="1" s="1"/>
  <c r="K3848" i="1"/>
  <c r="N3848" i="1" s="1"/>
  <c r="K1224" i="1"/>
  <c r="N1224" i="1" s="1"/>
  <c r="K1444" i="1"/>
  <c r="N1444" i="1" s="1"/>
  <c r="K2836" i="1"/>
  <c r="N2836" i="1" s="1"/>
  <c r="K1893" i="1"/>
  <c r="N1893" i="1" s="1"/>
  <c r="K424" i="1"/>
  <c r="N424" i="1" s="1"/>
  <c r="K1892" i="1"/>
  <c r="N1892" i="1" s="1"/>
  <c r="K1222" i="1"/>
  <c r="N1222" i="1" s="1"/>
  <c r="K2415" i="1"/>
  <c r="N2415" i="1" s="1"/>
  <c r="K2899" i="1"/>
  <c r="N2899" i="1" s="1"/>
  <c r="K3004" i="1"/>
  <c r="N3004" i="1" s="1"/>
  <c r="K3005" i="1"/>
  <c r="N3005" i="1" s="1"/>
  <c r="K3006" i="1"/>
  <c r="N3006" i="1" s="1"/>
  <c r="K457" i="1"/>
  <c r="N457" i="1" s="1"/>
  <c r="K3101" i="1"/>
  <c r="N3101" i="1" s="1"/>
  <c r="K2488" i="1"/>
  <c r="N2488" i="1" s="1"/>
  <c r="K751" i="1"/>
  <c r="N751" i="1" s="1"/>
  <c r="K4407" i="1"/>
  <c r="N4407" i="1" s="1"/>
  <c r="K3564" i="1"/>
  <c r="N3564" i="1" s="1"/>
  <c r="K982" i="1"/>
  <c r="N982" i="1" s="1"/>
  <c r="K3551" i="1"/>
  <c r="N3551" i="1" s="1"/>
  <c r="K877" i="1"/>
  <c r="N877" i="1" s="1"/>
  <c r="K5031" i="1"/>
  <c r="N5031" i="1" s="1"/>
  <c r="K1891" i="1"/>
  <c r="N1891" i="1" s="1"/>
  <c r="K878" i="1"/>
  <c r="N878" i="1" s="1"/>
  <c r="K2414" i="1"/>
  <c r="N2414" i="1" s="1"/>
  <c r="K4402" i="1"/>
  <c r="N4402" i="1" s="1"/>
  <c r="K541" i="1"/>
  <c r="N541" i="1" s="1"/>
  <c r="K2489" i="1"/>
  <c r="N2489" i="1" s="1"/>
  <c r="K4026" i="1"/>
  <c r="N4026" i="1" s="1"/>
  <c r="K3583" i="1"/>
  <c r="N3583" i="1" s="1"/>
  <c r="K4279" i="1"/>
  <c r="N4279" i="1" s="1"/>
  <c r="K4027" i="1"/>
  <c r="N4027" i="1" s="1"/>
  <c r="K1545" i="1"/>
  <c r="N1545" i="1" s="1"/>
  <c r="K4278" i="1"/>
  <c r="N4278" i="1" s="1"/>
  <c r="K1918" i="1"/>
  <c r="N1918" i="1" s="1"/>
  <c r="K2248" i="1"/>
  <c r="N2248" i="1" s="1"/>
  <c r="K456" i="1"/>
  <c r="N456" i="1" s="1"/>
  <c r="K3625" i="1"/>
  <c r="N3625" i="1" s="1"/>
  <c r="K4403" i="1"/>
  <c r="N4403" i="1" s="1"/>
  <c r="K1917" i="1"/>
  <c r="N1917" i="1" s="1"/>
  <c r="K3626" i="1"/>
  <c r="N3626" i="1" s="1"/>
  <c r="K1919" i="1"/>
  <c r="N1919" i="1" s="1"/>
  <c r="K3553" i="1"/>
  <c r="N3553" i="1" s="1"/>
  <c r="K2249" i="1"/>
  <c r="N2249" i="1" s="1"/>
  <c r="K1447" i="1"/>
  <c r="N1447" i="1" s="1"/>
  <c r="K1547" i="1"/>
  <c r="N1547" i="1" s="1"/>
  <c r="K1548" i="1"/>
  <c r="N1548" i="1" s="1"/>
  <c r="K5034" i="1"/>
  <c r="N5034" i="1" s="1"/>
  <c r="K3628" i="1"/>
  <c r="N3628" i="1" s="1"/>
  <c r="K459" i="1"/>
  <c r="N459" i="1" s="1"/>
  <c r="K2250" i="1"/>
  <c r="N2250" i="1" s="1"/>
  <c r="K283" i="1"/>
  <c r="N283" i="1" s="1"/>
  <c r="K3627" i="1"/>
  <c r="N3627" i="1" s="1"/>
  <c r="K2416" i="1"/>
  <c r="N2416" i="1" s="1"/>
  <c r="K3584" i="1"/>
  <c r="N3584" i="1" s="1"/>
  <c r="K1445" i="1"/>
  <c r="N1445" i="1" s="1"/>
  <c r="K282" i="1"/>
  <c r="N282" i="1" s="1"/>
  <c r="K3104" i="1"/>
  <c r="N3104" i="1" s="1"/>
  <c r="K284" i="1"/>
  <c r="N284" i="1" s="1"/>
  <c r="K5035" i="1"/>
  <c r="N5035" i="1" s="1"/>
  <c r="K2837" i="1"/>
  <c r="N2837" i="1" s="1"/>
  <c r="K542" i="1"/>
  <c r="N542" i="1" s="1"/>
  <c r="K2492" i="1"/>
  <c r="N2492" i="1" s="1"/>
  <c r="K543" i="1"/>
  <c r="N543" i="1" s="1"/>
  <c r="K460" i="1"/>
  <c r="N460" i="1" s="1"/>
  <c r="K3009" i="1"/>
  <c r="N3009" i="1" s="1"/>
  <c r="K4280" i="1"/>
  <c r="N4280" i="1" s="1"/>
  <c r="K2699" i="1"/>
  <c r="N2699" i="1" s="1"/>
  <c r="K2839" i="1"/>
  <c r="N2839" i="1" s="1"/>
  <c r="K2700" i="1"/>
  <c r="N2700" i="1" s="1"/>
  <c r="K3103" i="1"/>
  <c r="N3103" i="1" s="1"/>
  <c r="K3007" i="1"/>
  <c r="N3007" i="1" s="1"/>
  <c r="K3008" i="1"/>
  <c r="N3008" i="1" s="1"/>
  <c r="K2838" i="1"/>
  <c r="N2838" i="1" s="1"/>
  <c r="K4028" i="1"/>
  <c r="N4028" i="1" s="1"/>
  <c r="K1895" i="1"/>
  <c r="N1895" i="1" s="1"/>
  <c r="K4029" i="1"/>
  <c r="N4029" i="1" s="1"/>
  <c r="K1446" i="1"/>
  <c r="N1446" i="1" s="1"/>
  <c r="K3554" i="1"/>
  <c r="N3554" i="1" s="1"/>
  <c r="K2491" i="1"/>
  <c r="N2491" i="1" s="1"/>
  <c r="K757" i="1"/>
  <c r="N757" i="1" s="1"/>
  <c r="K458" i="1"/>
  <c r="N458" i="1" s="1"/>
  <c r="K1225" i="1"/>
  <c r="N1225" i="1" s="1"/>
  <c r="K988" i="1"/>
  <c r="N988" i="1" s="1"/>
  <c r="K880" i="1"/>
  <c r="N880" i="1" s="1"/>
  <c r="K5033" i="1"/>
  <c r="N5033" i="1" s="1"/>
  <c r="K1894" i="1"/>
  <c r="N1894" i="1" s="1"/>
  <c r="K881" i="1"/>
  <c r="N881" i="1" s="1"/>
  <c r="K882" i="1"/>
  <c r="N882" i="1" s="1"/>
  <c r="K3555" i="1"/>
  <c r="N3555" i="1" s="1"/>
  <c r="K989" i="1"/>
  <c r="N989" i="1" s="1"/>
  <c r="K3010" i="1"/>
  <c r="N3010" i="1" s="1"/>
  <c r="K3585" i="1"/>
  <c r="N3585" i="1" s="1"/>
  <c r="K1226" i="1"/>
  <c r="N1226" i="1" s="1"/>
  <c r="K986" i="1"/>
  <c r="N986" i="1" s="1"/>
  <c r="K763" i="1"/>
  <c r="N763" i="1" s="1"/>
  <c r="K545" i="1"/>
  <c r="N545" i="1" s="1"/>
  <c r="K761" i="1"/>
  <c r="N761" i="1" s="1"/>
  <c r="K3855" i="1"/>
  <c r="N3855" i="1" s="1"/>
  <c r="K2423" i="1"/>
  <c r="N2423" i="1" s="1"/>
  <c r="K3857" i="1"/>
  <c r="N3857" i="1" s="1"/>
  <c r="K4414" i="1"/>
  <c r="N4414" i="1" s="1"/>
  <c r="K2422" i="1"/>
  <c r="N2422" i="1" s="1"/>
  <c r="K997" i="1"/>
  <c r="N997" i="1" s="1"/>
  <c r="K2499" i="1"/>
  <c r="N2499" i="1" s="1"/>
  <c r="K2707" i="1"/>
  <c r="N2707" i="1" s="1"/>
  <c r="K3856" i="1"/>
  <c r="N3856" i="1" s="1"/>
  <c r="K1232" i="1"/>
  <c r="N1232" i="1" s="1"/>
  <c r="K2419" i="1"/>
  <c r="N2419" i="1" s="1"/>
  <c r="K996" i="1"/>
  <c r="N996" i="1" s="1"/>
  <c r="K2498" i="1"/>
  <c r="N2498" i="1" s="1"/>
  <c r="K2706" i="1"/>
  <c r="N2706" i="1" s="1"/>
  <c r="K3854" i="1"/>
  <c r="N3854" i="1" s="1"/>
  <c r="K1231" i="1"/>
  <c r="N1231" i="1" s="1"/>
  <c r="K4413" i="1"/>
  <c r="N4413" i="1" s="1"/>
  <c r="K2421" i="1"/>
  <c r="N2421" i="1" s="1"/>
  <c r="K995" i="1"/>
  <c r="N995" i="1" s="1"/>
  <c r="K2497" i="1"/>
  <c r="N2497" i="1" s="1"/>
  <c r="K2704" i="1"/>
  <c r="N2704" i="1" s="1"/>
  <c r="K3852" i="1"/>
  <c r="N3852" i="1" s="1"/>
  <c r="K1230" i="1"/>
  <c r="N1230" i="1" s="1"/>
  <c r="K4412" i="1"/>
  <c r="N4412" i="1" s="1"/>
  <c r="K2420" i="1"/>
  <c r="N2420" i="1" s="1"/>
  <c r="K993" i="1"/>
  <c r="N993" i="1" s="1"/>
  <c r="K2494" i="1"/>
  <c r="N2494" i="1" s="1"/>
  <c r="K2703" i="1"/>
  <c r="N2703" i="1" s="1"/>
  <c r="K3851" i="1"/>
  <c r="N3851" i="1" s="1"/>
  <c r="K1228" i="1"/>
  <c r="N1228" i="1" s="1"/>
  <c r="K4410" i="1"/>
  <c r="N4410" i="1" s="1"/>
  <c r="K2417" i="1"/>
  <c r="N2417" i="1" s="1"/>
  <c r="K991" i="1"/>
  <c r="N991" i="1" s="1"/>
  <c r="K2493" i="1"/>
  <c r="N2493" i="1" s="1"/>
  <c r="K2701" i="1"/>
  <c r="N2701" i="1" s="1"/>
  <c r="K3849" i="1"/>
  <c r="N3849" i="1" s="1"/>
  <c r="K1227" i="1"/>
  <c r="N1227" i="1" s="1"/>
  <c r="K4409" i="1"/>
  <c r="N4409" i="1" s="1"/>
  <c r="K3105" i="1"/>
  <c r="N3105" i="1" s="1"/>
  <c r="K992" i="1"/>
  <c r="N992" i="1" s="1"/>
  <c r="K2495" i="1"/>
  <c r="N2495" i="1" s="1"/>
  <c r="K2702" i="1"/>
  <c r="N2702" i="1" s="1"/>
  <c r="K3850" i="1"/>
  <c r="N3850" i="1" s="1"/>
  <c r="K1229" i="1"/>
  <c r="N1229" i="1" s="1"/>
  <c r="K364" i="1"/>
  <c r="N364" i="1" s="1"/>
  <c r="K1896" i="1"/>
  <c r="N1896" i="1" s="1"/>
  <c r="K544" i="1"/>
  <c r="N544" i="1" s="1"/>
  <c r="K2418" i="1"/>
  <c r="N2418" i="1" s="1"/>
  <c r="K994" i="1"/>
  <c r="N994" i="1" s="1"/>
  <c r="K2496" i="1"/>
  <c r="N2496" i="1" s="1"/>
  <c r="K2705" i="1"/>
  <c r="N2705" i="1" s="1"/>
  <c r="K3853" i="1"/>
  <c r="N3853" i="1" s="1"/>
  <c r="K4411" i="1"/>
  <c r="N4411" i="1" s="1"/>
  <c r="K2256" i="1"/>
  <c r="N2256" i="1" s="1"/>
  <c r="K5036" i="1"/>
  <c r="N5036" i="1" s="1"/>
  <c r="K2429" i="1"/>
  <c r="N2429" i="1" s="1"/>
  <c r="K2708" i="1"/>
  <c r="N2708" i="1" s="1"/>
  <c r="K4420" i="1"/>
  <c r="N4420" i="1" s="1"/>
  <c r="K3755" i="1"/>
  <c r="N3755" i="1" s="1"/>
  <c r="K2427" i="1"/>
  <c r="N2427" i="1" s="1"/>
  <c r="K3860" i="1"/>
  <c r="N3860" i="1" s="1"/>
  <c r="K2253" i="1"/>
  <c r="N2253" i="1" s="1"/>
  <c r="K4417" i="1"/>
  <c r="N4417" i="1" s="1"/>
  <c r="K4033" i="1"/>
  <c r="N4033" i="1" s="1"/>
  <c r="K2428" i="1"/>
  <c r="N2428" i="1" s="1"/>
  <c r="K3861" i="1"/>
  <c r="N3861" i="1" s="1"/>
  <c r="K3756" i="1"/>
  <c r="N3756" i="1" s="1"/>
  <c r="K2254" i="1"/>
  <c r="N2254" i="1" s="1"/>
  <c r="K4034" i="1"/>
  <c r="N4034" i="1" s="1"/>
  <c r="K4415" i="1"/>
  <c r="N4415" i="1" s="1"/>
  <c r="K3862" i="1"/>
  <c r="N3862" i="1" s="1"/>
  <c r="K2255" i="1"/>
  <c r="N2255" i="1" s="1"/>
  <c r="K4419" i="1"/>
  <c r="N4419" i="1" s="1"/>
  <c r="K3753" i="1"/>
  <c r="N3753" i="1" s="1"/>
  <c r="K2425" i="1"/>
  <c r="N2425" i="1" s="1"/>
  <c r="K4032" i="1"/>
  <c r="N4032" i="1" s="1"/>
  <c r="K3859" i="1"/>
  <c r="N3859" i="1" s="1"/>
  <c r="K3754" i="1"/>
  <c r="N3754" i="1" s="1"/>
  <c r="K2252" i="1"/>
  <c r="N2252" i="1" s="1"/>
  <c r="K2426" i="1"/>
  <c r="N2426" i="1" s="1"/>
  <c r="K4031" i="1"/>
  <c r="N4031" i="1" s="1"/>
  <c r="K4418" i="1"/>
  <c r="N4418" i="1" s="1"/>
  <c r="K3858" i="1"/>
  <c r="N3858" i="1" s="1"/>
  <c r="K3752" i="1"/>
  <c r="N3752" i="1" s="1"/>
  <c r="K2251" i="1"/>
  <c r="N2251" i="1" s="1"/>
  <c r="K2424" i="1"/>
  <c r="N2424" i="1" s="1"/>
  <c r="K4030" i="1"/>
  <c r="N4030" i="1" s="1"/>
  <c r="K4416" i="1"/>
  <c r="N4416" i="1" s="1"/>
  <c r="K1200" i="1"/>
  <c r="N1200" i="1" s="1"/>
  <c r="K1031" i="1"/>
  <c r="N1031" i="1" s="1"/>
  <c r="K5300" i="1"/>
  <c r="N5300" i="1" s="1"/>
  <c r="K2849" i="1"/>
  <c r="N2849" i="1" s="1"/>
  <c r="K2273" i="1"/>
  <c r="N2273" i="1" s="1"/>
  <c r="K2070" i="1"/>
  <c r="N2070" i="1" s="1"/>
  <c r="K589" i="1"/>
  <c r="N589" i="1" s="1"/>
  <c r="K3757" i="1"/>
  <c r="N3757" i="1" s="1"/>
  <c r="K5299" i="1"/>
  <c r="N5299" i="1" s="1"/>
  <c r="K5128" i="1"/>
  <c r="N5128" i="1" s="1"/>
  <c r="K5129" i="1"/>
  <c r="N5129" i="1" s="1"/>
  <c r="K3448" i="1"/>
  <c r="N3448" i="1" s="1"/>
  <c r="K4139" i="1"/>
  <c r="N4139" i="1" s="1"/>
  <c r="K5418" i="1"/>
  <c r="N5418" i="1" s="1"/>
  <c r="K2717" i="1"/>
  <c r="N2717" i="1" s="1"/>
  <c r="K367" i="1"/>
  <c r="N367" i="1" s="1"/>
  <c r="K3521" i="1"/>
  <c r="N3521" i="1" s="1"/>
  <c r="K890" i="1"/>
  <c r="N890" i="1" s="1"/>
  <c r="K591" i="1"/>
  <c r="N591" i="1" s="1"/>
  <c r="K4132" i="1"/>
  <c r="N4132" i="1" s="1"/>
  <c r="K99" i="1"/>
  <c r="N99" i="1" s="1"/>
  <c r="K5043" i="1"/>
  <c r="N5043" i="1" s="1"/>
  <c r="K2806" i="1"/>
  <c r="N2806" i="1" s="1"/>
  <c r="K5420" i="1"/>
  <c r="N5420" i="1" s="1"/>
  <c r="K5044" i="1"/>
  <c r="N5044" i="1" s="1"/>
  <c r="K2995" i="1"/>
  <c r="N2995" i="1" s="1"/>
  <c r="K5039" i="1"/>
  <c r="N5039" i="1" s="1"/>
  <c r="K2852" i="1"/>
  <c r="N2852" i="1" s="1"/>
  <c r="K4140" i="1"/>
  <c r="N4140" i="1" s="1"/>
  <c r="K770" i="1"/>
  <c r="N770" i="1" s="1"/>
  <c r="K1036" i="1"/>
  <c r="N1036" i="1" s="1"/>
  <c r="K590" i="1"/>
  <c r="N590" i="1" s="1"/>
  <c r="K2851" i="1"/>
  <c r="N2851" i="1" s="1"/>
  <c r="K3759" i="1"/>
  <c r="N3759" i="1" s="1"/>
  <c r="K3896" i="1"/>
  <c r="N3896" i="1" s="1"/>
  <c r="K2071" i="1"/>
  <c r="N2071" i="1" s="1"/>
  <c r="K4182" i="1"/>
  <c r="N4182" i="1" s="1"/>
  <c r="K5041" i="1"/>
  <c r="N5041" i="1" s="1"/>
  <c r="K1034" i="1"/>
  <c r="N1034" i="1" s="1"/>
  <c r="K2275" i="1"/>
  <c r="N2275" i="1" s="1"/>
  <c r="K2805" i="1"/>
  <c r="N2805" i="1" s="1"/>
  <c r="K889" i="1"/>
  <c r="N889" i="1" s="1"/>
  <c r="K3895" i="1"/>
  <c r="N3895" i="1" s="1"/>
  <c r="K766" i="1"/>
  <c r="N766" i="1" s="1"/>
  <c r="K3344" i="1"/>
  <c r="N3344" i="1" s="1"/>
  <c r="K5302" i="1"/>
  <c r="N5302" i="1" s="1"/>
  <c r="K4655" i="1"/>
  <c r="N4655" i="1" s="1"/>
  <c r="K366" i="1"/>
  <c r="N366" i="1" s="1"/>
  <c r="K4424" i="1"/>
  <c r="N4424" i="1" s="1"/>
  <c r="K1037" i="1"/>
  <c r="N1037" i="1" s="1"/>
  <c r="K1038" i="1"/>
  <c r="N1038" i="1" s="1"/>
  <c r="K3450" i="1"/>
  <c r="N3450" i="1" s="1"/>
  <c r="K365" i="1"/>
  <c r="N365" i="1" s="1"/>
  <c r="K2850" i="1"/>
  <c r="N2850" i="1" s="1"/>
  <c r="K823" i="1"/>
  <c r="N823" i="1" s="1"/>
  <c r="K2804" i="1"/>
  <c r="N2804" i="1" s="1"/>
  <c r="K1032" i="1"/>
  <c r="N1032" i="1" s="1"/>
  <c r="K1033" i="1"/>
  <c r="N1033" i="1" s="1"/>
  <c r="K5419" i="1"/>
  <c r="N5419" i="1" s="1"/>
  <c r="K822" i="1"/>
  <c r="N822" i="1" s="1"/>
  <c r="K98" i="1"/>
  <c r="N98" i="1" s="1"/>
  <c r="K2274" i="1"/>
  <c r="N2274" i="1" s="1"/>
  <c r="K4191" i="1"/>
  <c r="N4191" i="1" s="1"/>
  <c r="K5038" i="1"/>
  <c r="N5038" i="1" s="1"/>
  <c r="K136" i="1"/>
  <c r="N136" i="1" s="1"/>
  <c r="K4189" i="1"/>
  <c r="N4189" i="1" s="1"/>
  <c r="K4190" i="1"/>
  <c r="N4190" i="1" s="1"/>
  <c r="K3758" i="1"/>
  <c r="N3758" i="1" s="1"/>
  <c r="K5301" i="1"/>
  <c r="N5301" i="1" s="1"/>
  <c r="K3897" i="1"/>
  <c r="N3897" i="1" s="1"/>
  <c r="K3449" i="1"/>
  <c r="N3449" i="1" s="1"/>
  <c r="K2718" i="1"/>
  <c r="N2718" i="1" s="1"/>
  <c r="K1040" i="1"/>
  <c r="N1040" i="1" s="1"/>
  <c r="K893" i="1"/>
  <c r="N893" i="1" s="1"/>
  <c r="K3523" i="1"/>
  <c r="N3523" i="1" s="1"/>
  <c r="K2719" i="1"/>
  <c r="N2719" i="1" s="1"/>
  <c r="K1257" i="1"/>
  <c r="N1257" i="1" s="1"/>
  <c r="K1672" i="1"/>
  <c r="N1672" i="1" s="1"/>
  <c r="K370" i="1"/>
  <c r="N370" i="1" s="1"/>
  <c r="K4427" i="1"/>
  <c r="N4427" i="1" s="1"/>
  <c r="K4428" i="1"/>
  <c r="N4428" i="1" s="1"/>
  <c r="K1670" i="1"/>
  <c r="N1670" i="1" s="1"/>
  <c r="K4192" i="1"/>
  <c r="N4192" i="1" s="1"/>
  <c r="K1671" i="1"/>
  <c r="N1671" i="1" s="1"/>
  <c r="K2074" i="1"/>
  <c r="N2074" i="1" s="1"/>
  <c r="K773" i="1"/>
  <c r="N773" i="1" s="1"/>
  <c r="K4141" i="1"/>
  <c r="N4141" i="1" s="1"/>
  <c r="K5132" i="1"/>
  <c r="N5132" i="1" s="1"/>
  <c r="K1258" i="1"/>
  <c r="N1258" i="1" s="1"/>
  <c r="K2072" i="1"/>
  <c r="N2072" i="1" s="1"/>
  <c r="K4660" i="1"/>
  <c r="N4660" i="1" s="1"/>
  <c r="K1259" i="1"/>
  <c r="N1259" i="1" s="1"/>
  <c r="K4429" i="1"/>
  <c r="N4429" i="1" s="1"/>
  <c r="K102" i="1"/>
  <c r="N102" i="1" s="1"/>
  <c r="K4142" i="1"/>
  <c r="N4142" i="1" s="1"/>
  <c r="K371" i="1"/>
  <c r="N371" i="1" s="1"/>
  <c r="K3522" i="1"/>
  <c r="N3522" i="1" s="1"/>
  <c r="K100" i="1"/>
  <c r="N100" i="1" s="1"/>
  <c r="K5046" i="1"/>
  <c r="N5046" i="1" s="1"/>
  <c r="K101" i="1"/>
  <c r="N101" i="1" s="1"/>
  <c r="K4426" i="1"/>
  <c r="N4426" i="1" s="1"/>
  <c r="K5133" i="1"/>
  <c r="N5133" i="1" s="1"/>
  <c r="K3898" i="1"/>
  <c r="N3898" i="1" s="1"/>
  <c r="K2073" i="1"/>
  <c r="N2073" i="1" s="1"/>
  <c r="K5421" i="1"/>
  <c r="N5421" i="1" s="1"/>
  <c r="K5422" i="1"/>
  <c r="N5422" i="1" s="1"/>
  <c r="K2720" i="1"/>
  <c r="N2720" i="1" s="1"/>
  <c r="K2276" i="1"/>
  <c r="N2276" i="1" s="1"/>
  <c r="K2853" i="1"/>
  <c r="N2853" i="1" s="1"/>
  <c r="K4659" i="1"/>
  <c r="N4659" i="1" s="1"/>
  <c r="K369" i="1"/>
  <c r="N369" i="1" s="1"/>
  <c r="K2809" i="1"/>
  <c r="N2809" i="1" s="1"/>
  <c r="K3452" i="1"/>
  <c r="N3452" i="1" s="1"/>
  <c r="K2807" i="1"/>
  <c r="N2807" i="1" s="1"/>
  <c r="K3451" i="1"/>
  <c r="N3451" i="1" s="1"/>
  <c r="K2277" i="1"/>
  <c r="N2277" i="1" s="1"/>
  <c r="K2808" i="1"/>
  <c r="N2808" i="1" s="1"/>
  <c r="K2855" i="1"/>
  <c r="N2855" i="1" s="1"/>
  <c r="K5048" i="1"/>
  <c r="N5048" i="1" s="1"/>
  <c r="K2854" i="1"/>
  <c r="N2854" i="1" s="1"/>
  <c r="K894" i="1"/>
  <c r="N894" i="1" s="1"/>
  <c r="K5131" i="1"/>
  <c r="N5131" i="1" s="1"/>
  <c r="K1041" i="1"/>
  <c r="N1041" i="1" s="1"/>
  <c r="K368" i="1"/>
  <c r="N368" i="1" s="1"/>
  <c r="K891" i="1"/>
  <c r="N891" i="1" s="1"/>
  <c r="K592" i="1"/>
  <c r="N592" i="1" s="1"/>
  <c r="K2278" i="1"/>
  <c r="N2278" i="1" s="1"/>
  <c r="K772" i="1"/>
  <c r="N772" i="1" s="1"/>
  <c r="K5308" i="1"/>
  <c r="N5308" i="1" s="1"/>
  <c r="K1042" i="1"/>
  <c r="N1042" i="1" s="1"/>
  <c r="K1043" i="1"/>
  <c r="N1043" i="1" s="1"/>
  <c r="K824" i="1"/>
  <c r="N824" i="1" s="1"/>
  <c r="K825" i="1"/>
  <c r="N825" i="1" s="1"/>
  <c r="K774" i="1"/>
  <c r="N774" i="1" s="1"/>
  <c r="K5303" i="1"/>
  <c r="N5303" i="1" s="1"/>
  <c r="K2856" i="1"/>
  <c r="N2856" i="1" s="1"/>
  <c r="K4143" i="1"/>
  <c r="N4143" i="1" s="1"/>
  <c r="K826" i="1"/>
  <c r="N826" i="1" s="1"/>
  <c r="K4665" i="1"/>
  <c r="N4665" i="1" s="1"/>
  <c r="K599" i="1"/>
  <c r="N599" i="1" s="1"/>
  <c r="K600" i="1"/>
  <c r="N600" i="1" s="1"/>
  <c r="K3767" i="1"/>
  <c r="N3767" i="1" s="1"/>
  <c r="K5307" i="1"/>
  <c r="N5307" i="1" s="1"/>
  <c r="K5426" i="1"/>
  <c r="N5426" i="1" s="1"/>
  <c r="K3902" i="1"/>
  <c r="N3902" i="1" s="1"/>
  <c r="K1047" i="1"/>
  <c r="N1047" i="1" s="1"/>
  <c r="K3764" i="1"/>
  <c r="N3764" i="1" s="1"/>
  <c r="K3527" i="1"/>
  <c r="N3527" i="1" s="1"/>
  <c r="K5423" i="1"/>
  <c r="N5423" i="1" s="1"/>
  <c r="K3899" i="1"/>
  <c r="N3899" i="1" s="1"/>
  <c r="K1044" i="1"/>
  <c r="N1044" i="1" s="1"/>
  <c r="K3762" i="1"/>
  <c r="N3762" i="1" s="1"/>
  <c r="K3526" i="1"/>
  <c r="N3526" i="1" s="1"/>
  <c r="K596" i="1"/>
  <c r="N596" i="1" s="1"/>
  <c r="K598" i="1"/>
  <c r="N598" i="1" s="1"/>
  <c r="K3766" i="1"/>
  <c r="N3766" i="1" s="1"/>
  <c r="K5306" i="1"/>
  <c r="N5306" i="1" s="1"/>
  <c r="K5425" i="1"/>
  <c r="N5425" i="1" s="1"/>
  <c r="K3901" i="1"/>
  <c r="N3901" i="1" s="1"/>
  <c r="K1046" i="1"/>
  <c r="N1046" i="1" s="1"/>
  <c r="K3761" i="1"/>
  <c r="N3761" i="1" s="1"/>
  <c r="K3525" i="1"/>
  <c r="N3525" i="1" s="1"/>
  <c r="K595" i="1"/>
  <c r="N595" i="1" s="1"/>
  <c r="K597" i="1"/>
  <c r="N597" i="1" s="1"/>
  <c r="K3765" i="1"/>
  <c r="N3765" i="1" s="1"/>
  <c r="K5305" i="1"/>
  <c r="N5305" i="1" s="1"/>
  <c r="K5424" i="1"/>
  <c r="N5424" i="1" s="1"/>
  <c r="K3900" i="1"/>
  <c r="N3900" i="1" s="1"/>
  <c r="K1045" i="1"/>
  <c r="N1045" i="1" s="1"/>
  <c r="K3760" i="1"/>
  <c r="N3760" i="1" s="1"/>
  <c r="K3524" i="1"/>
  <c r="N3524" i="1" s="1"/>
  <c r="K593" i="1"/>
  <c r="N593" i="1" s="1"/>
  <c r="K594" i="1"/>
  <c r="N594" i="1" s="1"/>
  <c r="K3763" i="1"/>
  <c r="N3763" i="1" s="1"/>
  <c r="K5304" i="1"/>
  <c r="N5304" i="1" s="1"/>
  <c r="K5428" i="1"/>
  <c r="N5428" i="1" s="1"/>
  <c r="K3905" i="1"/>
  <c r="N3905" i="1" s="1"/>
  <c r="K1049" i="1"/>
  <c r="N1049" i="1" s="1"/>
  <c r="K3769" i="1"/>
  <c r="N3769" i="1" s="1"/>
  <c r="K3529" i="1"/>
  <c r="N3529" i="1" s="1"/>
  <c r="K603" i="1"/>
  <c r="N603" i="1" s="1"/>
  <c r="K604" i="1"/>
  <c r="N604" i="1" s="1"/>
  <c r="K3773" i="1"/>
  <c r="N3773" i="1" s="1"/>
  <c r="K5309" i="1"/>
  <c r="N5309" i="1" s="1"/>
  <c r="K5057" i="1"/>
  <c r="N5057" i="1" s="1"/>
  <c r="K4668" i="1"/>
  <c r="N4668" i="1" s="1"/>
  <c r="K4036" i="1"/>
  <c r="N4036" i="1" s="1"/>
  <c r="K2279" i="1"/>
  <c r="N2279" i="1" s="1"/>
  <c r="K3770" i="1"/>
  <c r="N3770" i="1" s="1"/>
  <c r="K4433" i="1"/>
  <c r="N4433" i="1" s="1"/>
  <c r="K607" i="1"/>
  <c r="N607" i="1" s="1"/>
  <c r="K3774" i="1"/>
  <c r="N3774" i="1" s="1"/>
  <c r="K5310" i="1"/>
  <c r="N5310" i="1" s="1"/>
  <c r="K1673" i="1"/>
  <c r="N1673" i="1" s="1"/>
  <c r="K4035" i="1"/>
  <c r="N4035" i="1" s="1"/>
  <c r="K3904" i="1"/>
  <c r="N3904" i="1" s="1"/>
  <c r="K1051" i="1"/>
  <c r="N1051" i="1" s="1"/>
  <c r="K3772" i="1"/>
  <c r="N3772" i="1" s="1"/>
  <c r="K606" i="1"/>
  <c r="N606" i="1" s="1"/>
  <c r="K609" i="1"/>
  <c r="N609" i="1" s="1"/>
  <c r="K3776" i="1"/>
  <c r="N3776" i="1" s="1"/>
  <c r="K5312" i="1"/>
  <c r="N5312" i="1" s="1"/>
  <c r="K1897" i="1"/>
  <c r="N1897" i="1" s="1"/>
  <c r="K3768" i="1"/>
  <c r="N3768" i="1" s="1"/>
  <c r="K3906" i="1"/>
  <c r="N3906" i="1" s="1"/>
  <c r="K1050" i="1"/>
  <c r="N1050" i="1" s="1"/>
  <c r="K3771" i="1"/>
  <c r="N3771" i="1" s="1"/>
  <c r="K1009" i="1"/>
  <c r="N1009" i="1" s="1"/>
  <c r="K898" i="1"/>
  <c r="N898" i="1" s="1"/>
  <c r="K605" i="1"/>
  <c r="N605" i="1" s="1"/>
  <c r="K608" i="1"/>
  <c r="N608" i="1" s="1"/>
  <c r="K3775" i="1"/>
  <c r="N3775" i="1" s="1"/>
  <c r="K5311" i="1"/>
  <c r="N5311" i="1" s="1"/>
  <c r="K3528" i="1"/>
  <c r="N3528" i="1" s="1"/>
  <c r="K2501" i="1"/>
  <c r="N2501" i="1" s="1"/>
  <c r="K2076" i="1"/>
  <c r="N2076" i="1" s="1"/>
  <c r="K3903" i="1"/>
  <c r="N3903" i="1" s="1"/>
  <c r="K2075" i="1"/>
  <c r="N2075" i="1" s="1"/>
  <c r="K602" i="1"/>
  <c r="N602" i="1" s="1"/>
  <c r="K2500" i="1"/>
  <c r="N2500" i="1" s="1"/>
  <c r="K1048" i="1"/>
  <c r="N1048" i="1" s="1"/>
  <c r="K779" i="1"/>
  <c r="N779" i="1" s="1"/>
  <c r="K5427" i="1"/>
  <c r="N5427" i="1" s="1"/>
  <c r="K601" i="1"/>
  <c r="N601" i="1" s="1"/>
  <c r="K5058" i="1"/>
  <c r="N5058" i="1" s="1"/>
  <c r="K2509" i="1"/>
  <c r="N2509" i="1" s="1"/>
  <c r="K3533" i="1"/>
  <c r="N3533" i="1" s="1"/>
  <c r="K1053" i="1"/>
  <c r="N1053" i="1" s="1"/>
  <c r="K787" i="1"/>
  <c r="N787" i="1" s="1"/>
  <c r="K2508" i="1"/>
  <c r="N2508" i="1" s="1"/>
  <c r="K2083" i="1"/>
  <c r="N2083" i="1" s="1"/>
  <c r="K5431" i="1"/>
  <c r="N5431" i="1" s="1"/>
  <c r="K612" i="1"/>
  <c r="N612" i="1" s="1"/>
  <c r="K2082" i="1"/>
  <c r="N2082" i="1" s="1"/>
  <c r="K617" i="1"/>
  <c r="N617" i="1" s="1"/>
  <c r="K3909" i="1"/>
  <c r="N3909" i="1" s="1"/>
  <c r="K5061" i="1"/>
  <c r="N5061" i="1" s="1"/>
  <c r="K789" i="1"/>
  <c r="N789" i="1" s="1"/>
  <c r="K2081" i="1"/>
  <c r="N2081" i="1" s="1"/>
  <c r="K2084" i="1"/>
  <c r="N2084" i="1" s="1"/>
  <c r="K615" i="1"/>
  <c r="N615" i="1" s="1"/>
  <c r="K3907" i="1"/>
  <c r="N3907" i="1" s="1"/>
  <c r="K1055" i="1"/>
  <c r="N1055" i="1" s="1"/>
  <c r="K2505" i="1"/>
  <c r="N2505" i="1" s="1"/>
  <c r="K2503" i="1"/>
  <c r="N2503" i="1" s="1"/>
  <c r="K5432" i="1"/>
  <c r="N5432" i="1" s="1"/>
  <c r="K614" i="1"/>
  <c r="N614" i="1" s="1"/>
  <c r="K3532" i="1"/>
  <c r="N3532" i="1" s="1"/>
  <c r="K5059" i="1"/>
  <c r="N5059" i="1" s="1"/>
  <c r="K2507" i="1"/>
  <c r="N2507" i="1" s="1"/>
  <c r="K788" i="1"/>
  <c r="N788" i="1" s="1"/>
  <c r="K3910" i="1"/>
  <c r="N3910" i="1" s="1"/>
  <c r="K616" i="1"/>
  <c r="N616" i="1" s="1"/>
  <c r="K1054" i="1"/>
  <c r="N1054" i="1" s="1"/>
  <c r="K2504" i="1"/>
  <c r="N2504" i="1" s="1"/>
  <c r="K2080" i="1"/>
  <c r="N2080" i="1" s="1"/>
  <c r="K2079" i="1"/>
  <c r="N2079" i="1" s="1"/>
  <c r="K5430" i="1"/>
  <c r="N5430" i="1" s="1"/>
  <c r="K3531" i="1"/>
  <c r="N3531" i="1" s="1"/>
  <c r="K611" i="1"/>
  <c r="N611" i="1" s="1"/>
  <c r="K5062" i="1"/>
  <c r="N5062" i="1" s="1"/>
  <c r="K2506" i="1"/>
  <c r="N2506" i="1" s="1"/>
  <c r="K786" i="1"/>
  <c r="N786" i="1" s="1"/>
  <c r="K3908" i="1"/>
  <c r="N3908" i="1" s="1"/>
  <c r="K613" i="1"/>
  <c r="N613" i="1" s="1"/>
  <c r="K1052" i="1"/>
  <c r="N1052" i="1" s="1"/>
  <c r="K2502" i="1"/>
  <c r="N2502" i="1" s="1"/>
  <c r="K2078" i="1"/>
  <c r="N2078" i="1" s="1"/>
  <c r="K2077" i="1"/>
  <c r="N2077" i="1" s="1"/>
  <c r="K5429" i="1"/>
  <c r="N5429" i="1" s="1"/>
  <c r="K3530" i="1"/>
  <c r="N3530" i="1" s="1"/>
  <c r="K610" i="1"/>
  <c r="N610" i="1" s="1"/>
  <c r="K5060" i="1"/>
  <c r="N5060" i="1" s="1"/>
  <c r="K1260" i="1"/>
  <c r="N1260" i="1" s="1"/>
  <c r="K3777" i="1"/>
  <c r="N3777" i="1" s="1"/>
  <c r="K4439" i="1"/>
  <c r="N4439" i="1" s="1"/>
  <c r="K5313" i="1"/>
  <c r="N5313" i="1" s="1"/>
  <c r="K3455" i="1"/>
  <c r="N3455" i="1" s="1"/>
  <c r="K4442" i="1"/>
  <c r="N4442" i="1" s="1"/>
  <c r="K829" i="1"/>
  <c r="N829" i="1" s="1"/>
  <c r="K794" i="1"/>
  <c r="N794" i="1" s="1"/>
  <c r="K2766" i="1"/>
  <c r="N2766" i="1" s="1"/>
  <c r="K4681" i="1"/>
  <c r="N4681" i="1" s="1"/>
  <c r="K103" i="1"/>
  <c r="N103" i="1" s="1"/>
  <c r="K2811" i="1"/>
  <c r="N2811" i="1" s="1"/>
  <c r="K4148" i="1"/>
  <c r="N4148" i="1" s="1"/>
  <c r="K797" i="1"/>
  <c r="N797" i="1" s="1"/>
  <c r="K511" i="1"/>
  <c r="N511" i="1" s="1"/>
  <c r="K798" i="1"/>
  <c r="N798" i="1" s="1"/>
  <c r="K2721" i="1"/>
  <c r="N2721" i="1" s="1"/>
  <c r="K3453" i="1"/>
  <c r="N3453" i="1" s="1"/>
  <c r="K909" i="1"/>
  <c r="N909" i="1" s="1"/>
  <c r="K2722" i="1"/>
  <c r="N2722" i="1" s="1"/>
  <c r="K2723" i="1"/>
  <c r="N2723" i="1" s="1"/>
  <c r="K4144" i="1"/>
  <c r="N4144" i="1" s="1"/>
  <c r="K1262" i="1"/>
  <c r="N1262" i="1" s="1"/>
  <c r="K2810" i="1"/>
  <c r="N2810" i="1" s="1"/>
  <c r="K2857" i="1"/>
  <c r="N2857" i="1" s="1"/>
  <c r="K4145" i="1"/>
  <c r="N4145" i="1" s="1"/>
  <c r="K5070" i="1"/>
  <c r="N5070" i="1" s="1"/>
  <c r="K2548" i="1"/>
  <c r="N2548" i="1" s="1"/>
  <c r="K4147" i="1"/>
  <c r="N4147" i="1" s="1"/>
  <c r="K1263" i="1"/>
  <c r="N1263" i="1" s="1"/>
  <c r="K796" i="1"/>
  <c r="N796" i="1" s="1"/>
  <c r="K4146" i="1"/>
  <c r="N4146" i="1" s="1"/>
  <c r="K2085" i="1"/>
  <c r="N2085" i="1" s="1"/>
  <c r="K3454" i="1"/>
  <c r="N3454" i="1" s="1"/>
  <c r="K828" i="1"/>
  <c r="N828" i="1" s="1"/>
  <c r="K1059" i="1"/>
  <c r="N1059" i="1" s="1"/>
  <c r="K1058" i="1"/>
  <c r="N1058" i="1" s="1"/>
  <c r="K4194" i="1"/>
  <c r="N4194" i="1" s="1"/>
  <c r="K4195" i="1"/>
  <c r="N4195" i="1" s="1"/>
  <c r="K2280" i="1"/>
  <c r="N2280" i="1" s="1"/>
  <c r="K1056" i="1"/>
  <c r="N1056" i="1" s="1"/>
  <c r="K905" i="1"/>
  <c r="N905" i="1" s="1"/>
  <c r="K5434" i="1"/>
  <c r="N5434" i="1" s="1"/>
  <c r="K1057" i="1"/>
  <c r="N1057" i="1" s="1"/>
  <c r="K5315" i="1"/>
  <c r="N5315" i="1" s="1"/>
  <c r="K618" i="1"/>
  <c r="N618" i="1" s="1"/>
  <c r="K3778" i="1"/>
  <c r="N3778" i="1" s="1"/>
  <c r="K4679" i="1"/>
  <c r="N4679" i="1" s="1"/>
  <c r="K1261" i="1"/>
  <c r="N1261" i="1" s="1"/>
  <c r="K5314" i="1"/>
  <c r="N5314" i="1" s="1"/>
  <c r="K827" i="1"/>
  <c r="N827" i="1" s="1"/>
  <c r="K4678" i="1"/>
  <c r="N4678" i="1" s="1"/>
  <c r="K3534" i="1"/>
  <c r="N3534" i="1" s="1"/>
  <c r="K5134" i="1"/>
  <c r="N5134" i="1" s="1"/>
  <c r="K4193" i="1"/>
  <c r="N4193" i="1" s="1"/>
  <c r="K5433" i="1"/>
  <c r="N5433" i="1" s="1"/>
  <c r="K3535" i="1"/>
  <c r="N3535" i="1" s="1"/>
  <c r="K4682" i="1"/>
  <c r="N4682" i="1" s="1"/>
  <c r="K3314" i="1"/>
  <c r="N3314" i="1" s="1"/>
  <c r="K3536" i="1"/>
  <c r="N3536" i="1" s="1"/>
  <c r="K2087" i="1"/>
  <c r="N2087" i="1" s="1"/>
  <c r="K4686" i="1"/>
  <c r="N4686" i="1" s="1"/>
  <c r="K3911" i="1"/>
  <c r="N3911" i="1" s="1"/>
  <c r="K620" i="1"/>
  <c r="N620" i="1" s="1"/>
  <c r="K3913" i="1"/>
  <c r="N3913" i="1" s="1"/>
  <c r="K2282" i="1"/>
  <c r="N2282" i="1" s="1"/>
  <c r="K912" i="1"/>
  <c r="N912" i="1" s="1"/>
  <c r="K2086" i="1"/>
  <c r="N2086" i="1" s="1"/>
  <c r="K105" i="1"/>
  <c r="N105" i="1" s="1"/>
  <c r="K5135" i="1"/>
  <c r="N5135" i="1" s="1"/>
  <c r="K5071" i="1"/>
  <c r="N5071" i="1" s="1"/>
  <c r="K3912" i="1"/>
  <c r="N3912" i="1" s="1"/>
  <c r="K1675" i="1"/>
  <c r="N1675" i="1" s="1"/>
  <c r="K2283" i="1"/>
  <c r="N2283" i="1" s="1"/>
  <c r="K1676" i="1"/>
  <c r="N1676" i="1" s="1"/>
  <c r="K5435" i="1"/>
  <c r="N5435" i="1" s="1"/>
  <c r="K619" i="1"/>
  <c r="N619" i="1" s="1"/>
  <c r="K372" i="1"/>
  <c r="N372" i="1" s="1"/>
  <c r="K3779" i="1"/>
  <c r="N3779" i="1" s="1"/>
  <c r="K2281" i="1"/>
  <c r="N2281" i="1" s="1"/>
  <c r="K373" i="1"/>
  <c r="N373" i="1" s="1"/>
  <c r="K3914" i="1"/>
  <c r="N3914" i="1" s="1"/>
  <c r="K374" i="1"/>
  <c r="N374" i="1" s="1"/>
  <c r="K800" i="1"/>
  <c r="N800" i="1" s="1"/>
  <c r="K5075" i="1"/>
  <c r="N5075" i="1" s="1"/>
  <c r="K104" i="1"/>
  <c r="N104" i="1" s="1"/>
  <c r="K3539" i="1"/>
  <c r="N3539" i="1" s="1"/>
  <c r="K1061" i="1"/>
  <c r="N1061" i="1" s="1"/>
  <c r="K1060" i="1"/>
  <c r="N1060" i="1" s="1"/>
  <c r="K622" i="1"/>
  <c r="N622" i="1" s="1"/>
  <c r="K2812" i="1"/>
  <c r="N2812" i="1" s="1"/>
  <c r="K4445" i="1"/>
  <c r="N4445" i="1" s="1"/>
  <c r="K2859" i="1"/>
  <c r="N2859" i="1" s="1"/>
  <c r="K5136" i="1"/>
  <c r="N5136" i="1" s="1"/>
  <c r="K2724" i="1"/>
  <c r="N2724" i="1" s="1"/>
  <c r="K2725" i="1"/>
  <c r="N2725" i="1" s="1"/>
  <c r="K2858" i="1"/>
  <c r="N2858" i="1" s="1"/>
  <c r="K3537" i="1"/>
  <c r="N3537" i="1" s="1"/>
  <c r="K3538" i="1"/>
  <c r="N3538" i="1" s="1"/>
  <c r="K801" i="1"/>
  <c r="N801" i="1" s="1"/>
  <c r="K2860" i="1"/>
  <c r="N2860" i="1" s="1"/>
  <c r="K5072" i="1"/>
  <c r="N5072" i="1" s="1"/>
  <c r="K913" i="1"/>
  <c r="N913" i="1" s="1"/>
  <c r="K2813" i="1"/>
  <c r="N2813" i="1" s="1"/>
  <c r="K4149" i="1"/>
  <c r="N4149" i="1" s="1"/>
  <c r="K5316" i="1"/>
  <c r="N5316" i="1" s="1"/>
  <c r="K830" i="1"/>
  <c r="N830" i="1" s="1"/>
  <c r="K621" i="1"/>
  <c r="N621" i="1" s="1"/>
  <c r="K5317" i="1"/>
  <c r="N5317" i="1" s="1"/>
  <c r="K3458" i="1"/>
  <c r="N3458" i="1" s="1"/>
  <c r="K1266" i="1"/>
  <c r="N1266" i="1" s="1"/>
  <c r="K3540" i="1"/>
  <c r="N3540" i="1" s="1"/>
  <c r="K5137" i="1"/>
  <c r="N5137" i="1" s="1"/>
  <c r="K1062" i="1"/>
  <c r="N1062" i="1" s="1"/>
  <c r="K917" i="1"/>
  <c r="N917" i="1" s="1"/>
  <c r="K1063" i="1"/>
  <c r="N1063" i="1" s="1"/>
  <c r="K1064" i="1"/>
  <c r="N1064" i="1" s="1"/>
  <c r="K4150" i="1"/>
  <c r="N4150" i="1" s="1"/>
  <c r="K3457" i="1"/>
  <c r="N3457" i="1" s="1"/>
  <c r="K832" i="1"/>
  <c r="N832" i="1" s="1"/>
  <c r="K4196" i="1"/>
  <c r="N4196" i="1" s="1"/>
  <c r="K1264" i="1"/>
  <c r="N1264" i="1" s="1"/>
  <c r="K5437" i="1"/>
  <c r="N5437" i="1" s="1"/>
  <c r="K4197" i="1"/>
  <c r="N4197" i="1" s="1"/>
  <c r="K3783" i="1"/>
  <c r="N3783" i="1" s="1"/>
  <c r="K831" i="1"/>
  <c r="N831" i="1" s="1"/>
  <c r="K1065" i="1"/>
  <c r="N1065" i="1" s="1"/>
  <c r="K3459" i="1"/>
  <c r="N3459" i="1" s="1"/>
  <c r="K4687" i="1"/>
  <c r="N4687" i="1" s="1"/>
  <c r="K5436" i="1"/>
  <c r="N5436" i="1" s="1"/>
  <c r="K4198" i="1"/>
  <c r="N4198" i="1" s="1"/>
  <c r="K3456" i="1"/>
  <c r="N3456" i="1" s="1"/>
  <c r="K1265" i="1"/>
  <c r="N1265" i="1" s="1"/>
  <c r="K2814" i="1"/>
  <c r="N2814" i="1" s="1"/>
  <c r="K2726" i="1"/>
  <c r="N2726" i="1" s="1"/>
  <c r="K108" i="1"/>
  <c r="N108" i="1" s="1"/>
  <c r="K4453" i="1"/>
  <c r="N4453" i="1" s="1"/>
  <c r="K3782" i="1"/>
  <c r="N3782" i="1" s="1"/>
  <c r="K5320" i="1"/>
  <c r="N5320" i="1" s="1"/>
  <c r="K2286" i="1"/>
  <c r="N2286" i="1" s="1"/>
  <c r="K2090" i="1"/>
  <c r="N2090" i="1" s="1"/>
  <c r="K4454" i="1"/>
  <c r="N4454" i="1" s="1"/>
  <c r="K1679" i="1"/>
  <c r="N1679" i="1" s="1"/>
  <c r="K3780" i="1"/>
  <c r="N3780" i="1" s="1"/>
  <c r="K5318" i="1"/>
  <c r="N5318" i="1" s="1"/>
  <c r="K2285" i="1"/>
  <c r="N2285" i="1" s="1"/>
  <c r="K2089" i="1"/>
  <c r="N2089" i="1" s="1"/>
  <c r="K107" i="1"/>
  <c r="N107" i="1" s="1"/>
  <c r="K4451" i="1"/>
  <c r="N4451" i="1" s="1"/>
  <c r="K4452" i="1"/>
  <c r="N4452" i="1" s="1"/>
  <c r="K1678" i="1"/>
  <c r="N1678" i="1" s="1"/>
  <c r="K3781" i="1"/>
  <c r="N3781" i="1" s="1"/>
  <c r="K5319" i="1"/>
  <c r="N5319" i="1" s="1"/>
  <c r="K2284" i="1"/>
  <c r="N2284" i="1" s="1"/>
  <c r="K2088" i="1"/>
  <c r="N2088" i="1" s="1"/>
  <c r="K106" i="1"/>
  <c r="N106" i="1" s="1"/>
  <c r="K4449" i="1"/>
  <c r="N4449" i="1" s="1"/>
  <c r="K4450" i="1"/>
  <c r="N4450" i="1" s="1"/>
  <c r="K1677" i="1"/>
  <c r="N1677" i="1" s="1"/>
  <c r="K3787" i="1"/>
  <c r="N3787" i="1" s="1"/>
  <c r="K5323" i="1"/>
  <c r="N5323" i="1" s="1"/>
  <c r="K2288" i="1"/>
  <c r="N2288" i="1" s="1"/>
  <c r="K2093" i="1"/>
  <c r="N2093" i="1" s="1"/>
  <c r="K110" i="1"/>
  <c r="N110" i="1" s="1"/>
  <c r="K4461" i="1"/>
  <c r="N4461" i="1" s="1"/>
  <c r="K4466" i="1"/>
  <c r="N4466" i="1" s="1"/>
  <c r="K1681" i="1"/>
  <c r="N1681" i="1" s="1"/>
  <c r="K3784" i="1"/>
  <c r="N3784" i="1" s="1"/>
  <c r="K5321" i="1"/>
  <c r="N5321" i="1" s="1"/>
  <c r="K2287" i="1"/>
  <c r="N2287" i="1" s="1"/>
  <c r="K2092" i="1"/>
  <c r="N2092" i="1" s="1"/>
  <c r="K109" i="1"/>
  <c r="N109" i="1" s="1"/>
  <c r="K4460" i="1"/>
  <c r="N4460" i="1" s="1"/>
  <c r="K4465" i="1"/>
  <c r="N4465" i="1" s="1"/>
  <c r="K1680" i="1"/>
  <c r="N1680" i="1" s="1"/>
  <c r="K805" i="1"/>
  <c r="N805" i="1" s="1"/>
  <c r="K5438" i="1"/>
  <c r="N5438" i="1" s="1"/>
  <c r="K1898" i="1"/>
  <c r="N1898" i="1" s="1"/>
  <c r="K3786" i="1"/>
  <c r="N3786" i="1" s="1"/>
  <c r="K3915" i="1"/>
  <c r="N3915" i="1" s="1"/>
  <c r="K2091" i="1"/>
  <c r="N2091" i="1" s="1"/>
  <c r="K2094" i="1"/>
  <c r="N2094" i="1" s="1"/>
  <c r="K111" i="1"/>
  <c r="N111" i="1" s="1"/>
  <c r="K4462" i="1"/>
  <c r="N4462" i="1" s="1"/>
  <c r="K3785" i="1"/>
  <c r="N3785" i="1" s="1"/>
  <c r="K5322" i="1"/>
  <c r="N5322" i="1" s="1"/>
  <c r="K2290" i="1"/>
  <c r="N2290" i="1" s="1"/>
  <c r="K2095" i="1"/>
  <c r="N2095" i="1" s="1"/>
  <c r="K919" i="1"/>
  <c r="N919" i="1" s="1"/>
  <c r="K113" i="1"/>
  <c r="N113" i="1" s="1"/>
  <c r="K4464" i="1"/>
  <c r="N4464" i="1" s="1"/>
  <c r="K4468" i="1"/>
  <c r="N4468" i="1" s="1"/>
  <c r="K1683" i="1"/>
  <c r="N1683" i="1" s="1"/>
  <c r="K5439" i="1"/>
  <c r="N5439" i="1" s="1"/>
  <c r="K2510" i="1"/>
  <c r="N2510" i="1" s="1"/>
  <c r="K5324" i="1"/>
  <c r="N5324" i="1" s="1"/>
  <c r="K2289" i="1"/>
  <c r="N2289" i="1" s="1"/>
  <c r="K2511" i="1"/>
  <c r="N2511" i="1" s="1"/>
  <c r="K112" i="1"/>
  <c r="N112" i="1" s="1"/>
  <c r="K4463" i="1"/>
  <c r="N4463" i="1" s="1"/>
  <c r="K4467" i="1"/>
  <c r="N4467" i="1" s="1"/>
  <c r="K1682" i="1"/>
  <c r="N1682" i="1" s="1"/>
  <c r="K1923" i="1"/>
  <c r="N1923" i="1" s="1"/>
  <c r="K2293" i="1"/>
  <c r="N2293" i="1" s="1"/>
  <c r="K2844" i="1"/>
  <c r="N2844" i="1" s="1"/>
  <c r="K1235" i="1"/>
  <c r="N1235" i="1" s="1"/>
  <c r="K5327" i="1"/>
  <c r="N5327" i="1" s="1"/>
  <c r="K3791" i="1"/>
  <c r="N3791" i="1" s="1"/>
  <c r="K815" i="1"/>
  <c r="N815" i="1" s="1"/>
  <c r="K4473" i="1"/>
  <c r="N4473" i="1" s="1"/>
  <c r="K1684" i="1"/>
  <c r="N1684" i="1" s="1"/>
  <c r="K2294" i="1"/>
  <c r="N2294" i="1" s="1"/>
  <c r="K1237" i="1"/>
  <c r="N1237" i="1" s="1"/>
  <c r="K1924" i="1"/>
  <c r="N1924" i="1" s="1"/>
  <c r="K3792" i="1"/>
  <c r="N3792" i="1" s="1"/>
  <c r="K5328" i="1"/>
  <c r="N5328" i="1" s="1"/>
  <c r="K2842" i="1"/>
  <c r="N2842" i="1" s="1"/>
  <c r="K814" i="1"/>
  <c r="N814" i="1" s="1"/>
  <c r="K1687" i="1"/>
  <c r="N1687" i="1" s="1"/>
  <c r="K4471" i="1"/>
  <c r="N4471" i="1" s="1"/>
  <c r="K5325" i="1"/>
  <c r="N5325" i="1" s="1"/>
  <c r="K2291" i="1"/>
  <c r="N2291" i="1" s="1"/>
  <c r="K2843" i="1"/>
  <c r="N2843" i="1" s="1"/>
  <c r="K3789" i="1"/>
  <c r="N3789" i="1" s="1"/>
  <c r="K1233" i="1"/>
  <c r="N1233" i="1" s="1"/>
  <c r="K1925" i="1"/>
  <c r="N1925" i="1" s="1"/>
  <c r="K812" i="1"/>
  <c r="N812" i="1" s="1"/>
  <c r="K4470" i="1"/>
  <c r="N4470" i="1" s="1"/>
  <c r="K1685" i="1"/>
  <c r="N1685" i="1" s="1"/>
  <c r="K2295" i="1"/>
  <c r="N2295" i="1" s="1"/>
  <c r="K1236" i="1"/>
  <c r="N1236" i="1" s="1"/>
  <c r="K5329" i="1"/>
  <c r="N5329" i="1" s="1"/>
  <c r="K3790" i="1"/>
  <c r="N3790" i="1" s="1"/>
  <c r="K1922" i="1"/>
  <c r="N1922" i="1" s="1"/>
  <c r="K2841" i="1"/>
  <c r="N2841" i="1" s="1"/>
  <c r="K813" i="1"/>
  <c r="N813" i="1" s="1"/>
  <c r="K4472" i="1"/>
  <c r="N4472" i="1" s="1"/>
  <c r="K1688" i="1"/>
  <c r="N1688" i="1" s="1"/>
  <c r="K2292" i="1"/>
  <c r="N2292" i="1" s="1"/>
  <c r="K1234" i="1"/>
  <c r="N1234" i="1" s="1"/>
  <c r="K5326" i="1"/>
  <c r="N5326" i="1" s="1"/>
  <c r="K3788" i="1"/>
  <c r="N3788" i="1" s="1"/>
  <c r="K1921" i="1"/>
  <c r="N1921" i="1" s="1"/>
  <c r="K2840" i="1"/>
  <c r="N2840" i="1" s="1"/>
  <c r="K810" i="1"/>
  <c r="N810" i="1" s="1"/>
  <c r="K4469" i="1"/>
  <c r="N4469" i="1" s="1"/>
  <c r="K1686" i="1"/>
  <c r="N1686" i="1" s="1"/>
  <c r="K4167" i="1"/>
  <c r="N4167" i="1" s="1"/>
  <c r="K1486" i="1"/>
  <c r="N1486" i="1" s="1"/>
  <c r="K1067" i="1"/>
  <c r="N1067" i="1" s="1"/>
  <c r="K2159" i="1"/>
  <c r="N2159" i="1" s="1"/>
  <c r="K2512" i="1"/>
  <c r="N2512" i="1" s="1"/>
  <c r="K3389" i="1"/>
  <c r="N3389" i="1" s="1"/>
  <c r="K1283" i="1"/>
  <c r="N1283" i="1" s="1"/>
  <c r="K1066" i="1"/>
  <c r="N1066" i="1" s="1"/>
  <c r="K4551" i="1"/>
  <c r="N4551" i="1" s="1"/>
  <c r="K2727" i="1"/>
  <c r="N2727" i="1" s="1"/>
  <c r="K4900" i="1"/>
  <c r="N4900" i="1" s="1"/>
  <c r="K3658" i="1"/>
  <c r="N3658" i="1" s="1"/>
  <c r="K1165" i="1"/>
  <c r="N1165" i="1" s="1"/>
  <c r="K2430" i="1"/>
  <c r="N2430" i="1" s="1"/>
  <c r="K3794" i="1"/>
  <c r="N3794" i="1" s="1"/>
  <c r="K1338" i="1"/>
  <c r="N1338" i="1" s="1"/>
  <c r="K1164" i="1"/>
  <c r="N1164" i="1" s="1"/>
  <c r="K146" i="1"/>
  <c r="N146" i="1" s="1"/>
  <c r="K4688" i="1"/>
  <c r="N4688" i="1" s="1"/>
  <c r="K4066" i="1"/>
  <c r="N4066" i="1" s="1"/>
  <c r="K5381" i="1"/>
  <c r="N5381" i="1" s="1"/>
  <c r="K1825" i="1"/>
  <c r="N1825" i="1" s="1"/>
  <c r="K652" i="1"/>
  <c r="N652" i="1" s="1"/>
  <c r="K3793" i="1"/>
  <c r="N3793" i="1" s="1"/>
  <c r="K56" i="1"/>
  <c r="N56" i="1" s="1"/>
  <c r="K3629" i="1"/>
  <c r="N3629" i="1" s="1"/>
  <c r="K2728" i="1"/>
  <c r="N2728" i="1" s="1"/>
  <c r="K2729" i="1"/>
  <c r="N2729" i="1" s="1"/>
  <c r="K4812" i="1"/>
  <c r="N4812" i="1" s="1"/>
  <c r="K4552" i="1"/>
  <c r="N4552" i="1" s="1"/>
  <c r="K4966" i="1"/>
  <c r="N4966" i="1" s="1"/>
  <c r="K1824" i="1"/>
  <c r="N1824" i="1" s="1"/>
  <c r="K3111" i="1"/>
  <c r="N3111" i="1" s="1"/>
  <c r="K1689" i="1"/>
  <c r="N1689" i="1" s="1"/>
  <c r="K4899" i="1"/>
  <c r="N4899" i="1" s="1"/>
  <c r="K3182" i="1"/>
  <c r="N3182" i="1" s="1"/>
  <c r="K4550" i="1"/>
  <c r="N4550" i="1" s="1"/>
  <c r="K1282" i="1"/>
  <c r="N1282" i="1" s="1"/>
  <c r="K3110" i="1"/>
  <c r="N3110" i="1" s="1"/>
  <c r="K2514" i="1"/>
  <c r="N2514" i="1" s="1"/>
  <c r="K320" i="1"/>
  <c r="N320" i="1" s="1"/>
  <c r="K5383" i="1"/>
  <c r="N5383" i="1" s="1"/>
  <c r="K2161" i="1"/>
  <c r="N2161" i="1" s="1"/>
  <c r="K836" i="1"/>
  <c r="N836" i="1" s="1"/>
  <c r="K147" i="1"/>
  <c r="N147" i="1" s="1"/>
  <c r="K1487" i="1"/>
  <c r="N1487" i="1" s="1"/>
  <c r="K2431" i="1"/>
  <c r="N2431" i="1" s="1"/>
  <c r="K5139" i="1"/>
  <c r="N5139" i="1" s="1"/>
  <c r="K4169" i="1"/>
  <c r="N4169" i="1" s="1"/>
  <c r="K3183" i="1"/>
  <c r="N3183" i="1" s="1"/>
  <c r="K3112" i="1"/>
  <c r="N3112" i="1" s="1"/>
  <c r="K4168" i="1"/>
  <c r="N4168" i="1" s="1"/>
  <c r="K1690" i="1"/>
  <c r="N1690" i="1" s="1"/>
  <c r="K4068" i="1"/>
  <c r="N4068" i="1" s="1"/>
  <c r="K1166" i="1"/>
  <c r="N1166" i="1" s="1"/>
  <c r="K319" i="1"/>
  <c r="N319" i="1" s="1"/>
  <c r="K3630" i="1"/>
  <c r="N3630" i="1" s="1"/>
  <c r="K5382" i="1"/>
  <c r="N5382" i="1" s="1"/>
  <c r="K5138" i="1"/>
  <c r="N5138" i="1" s="1"/>
  <c r="K1284" i="1"/>
  <c r="N1284" i="1" s="1"/>
  <c r="K4067" i="1"/>
  <c r="N4067" i="1" s="1"/>
  <c r="K1285" i="1"/>
  <c r="N1285" i="1" s="1"/>
  <c r="K318" i="1"/>
  <c r="N318" i="1" s="1"/>
  <c r="K2730" i="1"/>
  <c r="N2730" i="1" s="1"/>
  <c r="K1339" i="1"/>
  <c r="N1339" i="1" s="1"/>
  <c r="K3795" i="1"/>
  <c r="N3795" i="1" s="1"/>
  <c r="K461" i="1"/>
  <c r="N461" i="1" s="1"/>
  <c r="K3184" i="1"/>
  <c r="N3184" i="1" s="1"/>
  <c r="K462" i="1"/>
  <c r="N462" i="1" s="1"/>
  <c r="K3631" i="1"/>
  <c r="N3631" i="1" s="1"/>
  <c r="K3390" i="1"/>
  <c r="N3390" i="1" s="1"/>
  <c r="K148" i="1"/>
  <c r="N148" i="1" s="1"/>
  <c r="K4553" i="1"/>
  <c r="N4553" i="1" s="1"/>
  <c r="K3391" i="1"/>
  <c r="N3391" i="1" s="1"/>
  <c r="K1488" i="1"/>
  <c r="N1488" i="1" s="1"/>
  <c r="K4690" i="1"/>
  <c r="N4690" i="1" s="1"/>
  <c r="K1691" i="1"/>
  <c r="N1691" i="1" s="1"/>
  <c r="K4813" i="1"/>
  <c r="N4813" i="1" s="1"/>
  <c r="K1826" i="1"/>
  <c r="N1826" i="1" s="1"/>
  <c r="K3460" i="1"/>
  <c r="N3460" i="1" s="1"/>
  <c r="K658" i="1"/>
  <c r="N658" i="1" s="1"/>
  <c r="K4814" i="1"/>
  <c r="N4814" i="1" s="1"/>
  <c r="K660" i="1"/>
  <c r="N660" i="1" s="1"/>
  <c r="K3461" i="1"/>
  <c r="N3461" i="1" s="1"/>
  <c r="K2160" i="1"/>
  <c r="N2160" i="1" s="1"/>
  <c r="K2513" i="1"/>
  <c r="N2513" i="1" s="1"/>
  <c r="K4901" i="1"/>
  <c r="N4901" i="1" s="1"/>
  <c r="K4902" i="1"/>
  <c r="N4902" i="1" s="1"/>
  <c r="K4689" i="1"/>
  <c r="N4689" i="1" s="1"/>
  <c r="K1340" i="1"/>
  <c r="N1340" i="1" s="1"/>
  <c r="K1997" i="1"/>
  <c r="N1997" i="1" s="1"/>
  <c r="K3392" i="1"/>
  <c r="N3392" i="1" s="1"/>
  <c r="K1998" i="1"/>
  <c r="N1998" i="1" s="1"/>
  <c r="K463" i="1"/>
  <c r="N463" i="1" s="1"/>
  <c r="K2163" i="1"/>
  <c r="N2163" i="1" s="1"/>
  <c r="K2432" i="1"/>
  <c r="N2432" i="1" s="1"/>
  <c r="K3632" i="1"/>
  <c r="N3632" i="1" s="1"/>
  <c r="K662" i="1"/>
  <c r="N662" i="1" s="1"/>
  <c r="K5142" i="1"/>
  <c r="N5142" i="1" s="1"/>
  <c r="K3462" i="1"/>
  <c r="N3462" i="1" s="1"/>
  <c r="K1068" i="1"/>
  <c r="N1068" i="1" s="1"/>
  <c r="K1692" i="1"/>
  <c r="N1692" i="1" s="1"/>
  <c r="K3797" i="1"/>
  <c r="N3797" i="1" s="1"/>
  <c r="K2162" i="1"/>
  <c r="N2162" i="1" s="1"/>
  <c r="K3796" i="1"/>
  <c r="N3796" i="1" s="1"/>
  <c r="K1167" i="1"/>
  <c r="N1167" i="1" s="1"/>
  <c r="K321" i="1"/>
  <c r="N321" i="1" s="1"/>
  <c r="K3633" i="1"/>
  <c r="N3633" i="1" s="1"/>
  <c r="K5141" i="1"/>
  <c r="N5141" i="1" s="1"/>
  <c r="K4170" i="1"/>
  <c r="N4170" i="1" s="1"/>
  <c r="K322" i="1"/>
  <c r="N322" i="1" s="1"/>
  <c r="K4903" i="1"/>
  <c r="N4903" i="1" s="1"/>
  <c r="K1288" i="1"/>
  <c r="N1288" i="1" s="1"/>
  <c r="K1168" i="1"/>
  <c r="N1168" i="1" s="1"/>
  <c r="K4070" i="1"/>
  <c r="N4070" i="1" s="1"/>
  <c r="K1342" i="1"/>
  <c r="N1342" i="1" s="1"/>
  <c r="K1287" i="1"/>
  <c r="N1287" i="1" s="1"/>
  <c r="K2433" i="1"/>
  <c r="N2433" i="1" s="1"/>
  <c r="K2515" i="1"/>
  <c r="N2515" i="1" s="1"/>
  <c r="K5386" i="1"/>
  <c r="N5386" i="1" s="1"/>
  <c r="K5384" i="1"/>
  <c r="N5384" i="1" s="1"/>
  <c r="K5385" i="1"/>
  <c r="N5385" i="1" s="1"/>
  <c r="K3798" i="1"/>
  <c r="N3798" i="1" s="1"/>
  <c r="K3393" i="1"/>
  <c r="N3393" i="1" s="1"/>
  <c r="K5140" i="1"/>
  <c r="N5140" i="1" s="1"/>
  <c r="K3185" i="1"/>
  <c r="N3185" i="1" s="1"/>
  <c r="K2516" i="1"/>
  <c r="N2516" i="1" s="1"/>
  <c r="K1827" i="1"/>
  <c r="N1827" i="1" s="1"/>
  <c r="K2731" i="1"/>
  <c r="N2731" i="1" s="1"/>
  <c r="K2732" i="1"/>
  <c r="N2732" i="1" s="1"/>
  <c r="K149" i="1"/>
  <c r="N149" i="1" s="1"/>
  <c r="K4171" i="1"/>
  <c r="N4171" i="1" s="1"/>
  <c r="K1286" i="1"/>
  <c r="N1286" i="1" s="1"/>
  <c r="K4069" i="1"/>
  <c r="N4069" i="1" s="1"/>
  <c r="K1341" i="1"/>
  <c r="N1341" i="1" s="1"/>
  <c r="K1070" i="1"/>
  <c r="N1070" i="1" s="1"/>
  <c r="K4172" i="1"/>
  <c r="N4172" i="1" s="1"/>
  <c r="K150" i="1"/>
  <c r="N150" i="1" s="1"/>
  <c r="K3116" i="1"/>
  <c r="N3116" i="1" s="1"/>
  <c r="K3117" i="1"/>
  <c r="N3117" i="1" s="1"/>
  <c r="K4815" i="1"/>
  <c r="N4815" i="1" s="1"/>
  <c r="K1169" i="1"/>
  <c r="N1169" i="1" s="1"/>
  <c r="K1069" i="1"/>
  <c r="N1069" i="1" s="1"/>
  <c r="K4555" i="1"/>
  <c r="N4555" i="1" s="1"/>
  <c r="K1490" i="1"/>
  <c r="N1490" i="1" s="1"/>
  <c r="K2733" i="1"/>
  <c r="N2733" i="1" s="1"/>
  <c r="K4071" i="1"/>
  <c r="N4071" i="1" s="1"/>
  <c r="K1489" i="1"/>
  <c r="N1489" i="1" s="1"/>
  <c r="K1696" i="1"/>
  <c r="N1696" i="1" s="1"/>
  <c r="K4554" i="1"/>
  <c r="N4554" i="1" s="1"/>
  <c r="K1999" i="1"/>
  <c r="N1999" i="1" s="1"/>
  <c r="K4693" i="1"/>
  <c r="N4693" i="1" s="1"/>
  <c r="K2436" i="1"/>
  <c r="N2436" i="1" s="1"/>
  <c r="K1291" i="1"/>
  <c r="N1291" i="1" s="1"/>
  <c r="K325" i="1"/>
  <c r="N325" i="1" s="1"/>
  <c r="K3115" i="1"/>
  <c r="N3115" i="1" s="1"/>
  <c r="K1695" i="1"/>
  <c r="N1695" i="1" s="1"/>
  <c r="K4906" i="1"/>
  <c r="N4906" i="1" s="1"/>
  <c r="K3188" i="1"/>
  <c r="N3188" i="1" s="1"/>
  <c r="K1830" i="1"/>
  <c r="N1830" i="1" s="1"/>
  <c r="K153" i="1"/>
  <c r="N153" i="1" s="1"/>
  <c r="K3113" i="1"/>
  <c r="N3113" i="1" s="1"/>
  <c r="K1693" i="1"/>
  <c r="N1693" i="1" s="1"/>
  <c r="K4905" i="1"/>
  <c r="N4905" i="1" s="1"/>
  <c r="K3187" i="1"/>
  <c r="N3187" i="1" s="1"/>
  <c r="K1829" i="1"/>
  <c r="N1829" i="1" s="1"/>
  <c r="K4692" i="1"/>
  <c r="N4692" i="1" s="1"/>
  <c r="K2435" i="1"/>
  <c r="N2435" i="1" s="1"/>
  <c r="K1290" i="1"/>
  <c r="N1290" i="1" s="1"/>
  <c r="K324" i="1"/>
  <c r="N324" i="1" s="1"/>
  <c r="K152" i="1"/>
  <c r="N152" i="1" s="1"/>
  <c r="K323" i="1"/>
  <c r="N323" i="1" s="1"/>
  <c r="K3114" i="1"/>
  <c r="N3114" i="1" s="1"/>
  <c r="K1694" i="1"/>
  <c r="N1694" i="1" s="1"/>
  <c r="K4904" i="1"/>
  <c r="N4904" i="1" s="1"/>
  <c r="K3186" i="1"/>
  <c r="N3186" i="1" s="1"/>
  <c r="K1828" i="1"/>
  <c r="N1828" i="1" s="1"/>
  <c r="K4691" i="1"/>
  <c r="N4691" i="1" s="1"/>
  <c r="K2434" i="1"/>
  <c r="N2434" i="1" s="1"/>
  <c r="K1289" i="1"/>
  <c r="N1289" i="1" s="1"/>
  <c r="K151" i="1"/>
  <c r="N151" i="1" s="1"/>
  <c r="K328" i="1"/>
  <c r="N328" i="1" s="1"/>
  <c r="K3120" i="1"/>
  <c r="N3120" i="1" s="1"/>
  <c r="K1698" i="1"/>
  <c r="N1698" i="1" s="1"/>
  <c r="K4910" i="1"/>
  <c r="N4910" i="1" s="1"/>
  <c r="K3190" i="1"/>
  <c r="N3190" i="1" s="1"/>
  <c r="K1833" i="1"/>
  <c r="N1833" i="1" s="1"/>
  <c r="K4695" i="1"/>
  <c r="N4695" i="1" s="1"/>
  <c r="K2438" i="1"/>
  <c r="N2438" i="1" s="1"/>
  <c r="K1294" i="1"/>
  <c r="N1294" i="1" s="1"/>
  <c r="K155" i="1"/>
  <c r="N155" i="1" s="1"/>
  <c r="K326" i="1"/>
  <c r="N326" i="1" s="1"/>
  <c r="K3119" i="1"/>
  <c r="N3119" i="1" s="1"/>
  <c r="K1697" i="1"/>
  <c r="N1697" i="1" s="1"/>
  <c r="K4909" i="1"/>
  <c r="N4909" i="1" s="1"/>
  <c r="K3189" i="1"/>
  <c r="N3189" i="1" s="1"/>
  <c r="K1831" i="1"/>
  <c r="N1831" i="1" s="1"/>
  <c r="K4694" i="1"/>
  <c r="N4694" i="1" s="1"/>
  <c r="K2437" i="1"/>
  <c r="N2437" i="1" s="1"/>
  <c r="K1292" i="1"/>
  <c r="N1292" i="1" s="1"/>
  <c r="K154" i="1"/>
  <c r="N154" i="1" s="1"/>
  <c r="K4907" i="1"/>
  <c r="N4907" i="1" s="1"/>
  <c r="K1832" i="1"/>
  <c r="N1832" i="1" s="1"/>
  <c r="K4696" i="1"/>
  <c r="N4696" i="1" s="1"/>
  <c r="K1170" i="1"/>
  <c r="N1170" i="1" s="1"/>
  <c r="K2517" i="1"/>
  <c r="N2517" i="1" s="1"/>
  <c r="K1293" i="1"/>
  <c r="N1293" i="1" s="1"/>
  <c r="K2653" i="1"/>
  <c r="N2653" i="1" s="1"/>
  <c r="K327" i="1"/>
  <c r="N327" i="1" s="1"/>
  <c r="K3118" i="1"/>
  <c r="N3118" i="1" s="1"/>
  <c r="K3799" i="1"/>
  <c r="N3799" i="1" s="1"/>
  <c r="K4911" i="1"/>
  <c r="N4911" i="1" s="1"/>
  <c r="K3191" i="1"/>
  <c r="N3191" i="1" s="1"/>
  <c r="K1834" i="1"/>
  <c r="N1834" i="1" s="1"/>
  <c r="K1926" i="1"/>
  <c r="N1926" i="1" s="1"/>
  <c r="K1504" i="1"/>
  <c r="N1504" i="1" s="1"/>
  <c r="K1295" i="1"/>
  <c r="N1295" i="1" s="1"/>
  <c r="K156" i="1"/>
  <c r="N156" i="1" s="1"/>
  <c r="K4908" i="1"/>
  <c r="N4908" i="1" s="1"/>
  <c r="K935" i="1"/>
  <c r="N935" i="1" s="1"/>
  <c r="K4912" i="1"/>
  <c r="N4912" i="1" s="1"/>
  <c r="K3192" i="1"/>
  <c r="N3192" i="1" s="1"/>
  <c r="K2444" i="1"/>
  <c r="N2444" i="1" s="1"/>
  <c r="K1296" i="1"/>
  <c r="N1296" i="1" s="1"/>
  <c r="K162" i="1"/>
  <c r="N162" i="1" s="1"/>
  <c r="K5143" i="1"/>
  <c r="N5143" i="1" s="1"/>
  <c r="K3155" i="1"/>
  <c r="N3155" i="1" s="1"/>
  <c r="K4697" i="1"/>
  <c r="N4697" i="1" s="1"/>
  <c r="K2440" i="1"/>
  <c r="N2440" i="1" s="1"/>
  <c r="K4861" i="1"/>
  <c r="N4861" i="1" s="1"/>
  <c r="K1701" i="1"/>
  <c r="N1701" i="1" s="1"/>
  <c r="K160" i="1"/>
  <c r="N160" i="1" s="1"/>
  <c r="K5146" i="1"/>
  <c r="N5146" i="1" s="1"/>
  <c r="K4700" i="1"/>
  <c r="N4700" i="1" s="1"/>
  <c r="K3156" i="1"/>
  <c r="N3156" i="1" s="1"/>
  <c r="K2443" i="1"/>
  <c r="N2443" i="1" s="1"/>
  <c r="K1703" i="1"/>
  <c r="N1703" i="1" s="1"/>
  <c r="K4860" i="1"/>
  <c r="N4860" i="1" s="1"/>
  <c r="K158" i="1"/>
  <c r="N158" i="1" s="1"/>
  <c r="K5144" i="1"/>
  <c r="N5144" i="1" s="1"/>
  <c r="K3157" i="1"/>
  <c r="N3157" i="1" s="1"/>
  <c r="K1702" i="1"/>
  <c r="N1702" i="1" s="1"/>
  <c r="K2442" i="1"/>
  <c r="N2442" i="1" s="1"/>
  <c r="K4699" i="1"/>
  <c r="N4699" i="1" s="1"/>
  <c r="K4862" i="1"/>
  <c r="N4862" i="1" s="1"/>
  <c r="K157" i="1"/>
  <c r="N157" i="1" s="1"/>
  <c r="K4701" i="1"/>
  <c r="N4701" i="1" s="1"/>
  <c r="K3159" i="1"/>
  <c r="N3159" i="1" s="1"/>
  <c r="K2441" i="1"/>
  <c r="N2441" i="1" s="1"/>
  <c r="K5147" i="1"/>
  <c r="N5147" i="1" s="1"/>
  <c r="K4859" i="1"/>
  <c r="N4859" i="1" s="1"/>
  <c r="K1700" i="1"/>
  <c r="N1700" i="1" s="1"/>
  <c r="K161" i="1"/>
  <c r="N161" i="1" s="1"/>
  <c r="K4698" i="1"/>
  <c r="N4698" i="1" s="1"/>
  <c r="K3158" i="1"/>
  <c r="N3158" i="1" s="1"/>
  <c r="K2439" i="1"/>
  <c r="N2439" i="1" s="1"/>
  <c r="K5145" i="1"/>
  <c r="N5145" i="1" s="1"/>
  <c r="K4858" i="1"/>
  <c r="N4858" i="1" s="1"/>
  <c r="K1699" i="1"/>
  <c r="N1699" i="1" s="1"/>
  <c r="K159" i="1"/>
  <c r="N159" i="1" s="1"/>
  <c r="K2768" i="1"/>
  <c r="N2768" i="1" s="1"/>
  <c r="K4817" i="1"/>
  <c r="N4817" i="1" s="1"/>
  <c r="K849" i="1"/>
  <c r="N849" i="1" s="1"/>
  <c r="K1072" i="1"/>
  <c r="N1072" i="1" s="1"/>
  <c r="K3635" i="1"/>
  <c r="N3635" i="1" s="1"/>
  <c r="K3394" i="1"/>
  <c r="N3394" i="1" s="1"/>
  <c r="K464" i="1"/>
  <c r="N464" i="1" s="1"/>
  <c r="K1704" i="1"/>
  <c r="N1704" i="1" s="1"/>
  <c r="K2735" i="1"/>
  <c r="N2735" i="1" s="1"/>
  <c r="K1171" i="1"/>
  <c r="N1171" i="1" s="1"/>
  <c r="K4914" i="1"/>
  <c r="N4914" i="1" s="1"/>
  <c r="K329" i="1"/>
  <c r="N329" i="1" s="1"/>
  <c r="K5387" i="1"/>
  <c r="N5387" i="1" s="1"/>
  <c r="K4702" i="1"/>
  <c r="N4702" i="1" s="1"/>
  <c r="K702" i="1"/>
  <c r="N702" i="1" s="1"/>
  <c r="K2445" i="1"/>
  <c r="N2445" i="1" s="1"/>
  <c r="K4818" i="1"/>
  <c r="N4818" i="1" s="1"/>
  <c r="K4913" i="1"/>
  <c r="N4913" i="1" s="1"/>
  <c r="K1172" i="1"/>
  <c r="N1172" i="1" s="1"/>
  <c r="K5148" i="1"/>
  <c r="N5148" i="1" s="1"/>
  <c r="K2734" i="1"/>
  <c r="N2734" i="1" s="1"/>
  <c r="K1298" i="1"/>
  <c r="N1298" i="1" s="1"/>
  <c r="K3464" i="1"/>
  <c r="N3464" i="1" s="1"/>
  <c r="K1836" i="1"/>
  <c r="N1836" i="1" s="1"/>
  <c r="K3463" i="1"/>
  <c r="N3463" i="1" s="1"/>
  <c r="K1705" i="1"/>
  <c r="N1705" i="1" s="1"/>
  <c r="K2164" i="1"/>
  <c r="N2164" i="1" s="1"/>
  <c r="K2446" i="1"/>
  <c r="N2446" i="1" s="1"/>
  <c r="K3193" i="1"/>
  <c r="N3193" i="1" s="1"/>
  <c r="K4816" i="1"/>
  <c r="N4816" i="1" s="1"/>
  <c r="K2518" i="1"/>
  <c r="N2518" i="1" s="1"/>
  <c r="K4556" i="1"/>
  <c r="N4556" i="1" s="1"/>
  <c r="K3800" i="1"/>
  <c r="N3800" i="1" s="1"/>
  <c r="K1835" i="1"/>
  <c r="N1835" i="1" s="1"/>
  <c r="K3395" i="1"/>
  <c r="N3395" i="1" s="1"/>
  <c r="K1297" i="1"/>
  <c r="N1297" i="1" s="1"/>
  <c r="K1071" i="1"/>
  <c r="N1071" i="1" s="1"/>
  <c r="K3634" i="1"/>
  <c r="N3634" i="1" s="1"/>
  <c r="K467" i="1"/>
  <c r="N467" i="1" s="1"/>
  <c r="K4557" i="1"/>
  <c r="N4557" i="1" s="1"/>
  <c r="K2001" i="1"/>
  <c r="N2001" i="1" s="1"/>
  <c r="K2520" i="1"/>
  <c r="N2520" i="1" s="1"/>
  <c r="K1174" i="1"/>
  <c r="N1174" i="1" s="1"/>
  <c r="K2447" i="1"/>
  <c r="N2447" i="1" s="1"/>
  <c r="K2002" i="1"/>
  <c r="N2002" i="1" s="1"/>
  <c r="K3376" i="1"/>
  <c r="N3376" i="1" s="1"/>
  <c r="K3237" i="1"/>
  <c r="N3237" i="1" s="1"/>
  <c r="K163" i="1"/>
  <c r="N163" i="1" s="1"/>
  <c r="K4074" i="1"/>
  <c r="N4074" i="1" s="1"/>
  <c r="K466" i="1"/>
  <c r="N466" i="1" s="1"/>
  <c r="K3121" i="1"/>
  <c r="N3121" i="1" s="1"/>
  <c r="K4173" i="1"/>
  <c r="N4173" i="1" s="1"/>
  <c r="K5388" i="1"/>
  <c r="N5388" i="1" s="1"/>
  <c r="K4819" i="1"/>
  <c r="N4819" i="1" s="1"/>
  <c r="K1073" i="1"/>
  <c r="N1073" i="1" s="1"/>
  <c r="K4073" i="1"/>
  <c r="N4073" i="1" s="1"/>
  <c r="K2165" i="1"/>
  <c r="N2165" i="1" s="1"/>
  <c r="K704" i="1"/>
  <c r="N704" i="1" s="1"/>
  <c r="K3194" i="1"/>
  <c r="N3194" i="1" s="1"/>
  <c r="K5389" i="1"/>
  <c r="N5389" i="1" s="1"/>
  <c r="K1173" i="1"/>
  <c r="N1173" i="1" s="1"/>
  <c r="K3802" i="1"/>
  <c r="N3802" i="1" s="1"/>
  <c r="K2000" i="1"/>
  <c r="N2000" i="1" s="1"/>
  <c r="K2003" i="1"/>
  <c r="N2003" i="1" s="1"/>
  <c r="K301" i="1"/>
  <c r="N301" i="1" s="1"/>
  <c r="K3636" i="1"/>
  <c r="N3636" i="1" s="1"/>
  <c r="K1837" i="1"/>
  <c r="N1837" i="1" s="1"/>
  <c r="K1299" i="1"/>
  <c r="N1299" i="1" s="1"/>
  <c r="K2519" i="1"/>
  <c r="N2519" i="1" s="1"/>
  <c r="K3801" i="1"/>
  <c r="N3801" i="1" s="1"/>
  <c r="K4072" i="1"/>
  <c r="N4072" i="1" s="1"/>
  <c r="K5149" i="1"/>
  <c r="N5149" i="1" s="1"/>
  <c r="K5150" i="1"/>
  <c r="N5150" i="1" s="1"/>
  <c r="K1491" i="1"/>
  <c r="N1491" i="1" s="1"/>
  <c r="K4175" i="1"/>
  <c r="N4175" i="1" s="1"/>
  <c r="K1344" i="1"/>
  <c r="N1344" i="1" s="1"/>
  <c r="K709" i="1"/>
  <c r="N709" i="1" s="1"/>
  <c r="K1343" i="1"/>
  <c r="N1343" i="1" s="1"/>
  <c r="K4176" i="1"/>
  <c r="N4176" i="1" s="1"/>
  <c r="K2521" i="1"/>
  <c r="N2521" i="1" s="1"/>
  <c r="K1493" i="1"/>
  <c r="N1493" i="1" s="1"/>
  <c r="K5390" i="1"/>
  <c r="N5390" i="1" s="1"/>
  <c r="K1707" i="1"/>
  <c r="N1707" i="1" s="1"/>
  <c r="K1494" i="1"/>
  <c r="N1494" i="1" s="1"/>
  <c r="K2736" i="1"/>
  <c r="N2736" i="1" s="1"/>
  <c r="K3123" i="1"/>
  <c r="N3123" i="1" s="1"/>
  <c r="K4560" i="1"/>
  <c r="N4560" i="1" s="1"/>
  <c r="K3195" i="1"/>
  <c r="N3195" i="1" s="1"/>
  <c r="K3465" i="1"/>
  <c r="N3465" i="1" s="1"/>
  <c r="K3122" i="1"/>
  <c r="N3122" i="1" s="1"/>
  <c r="K3197" i="1"/>
  <c r="N3197" i="1" s="1"/>
  <c r="K2167" i="1"/>
  <c r="N2167" i="1" s="1"/>
  <c r="K330" i="1"/>
  <c r="N330" i="1" s="1"/>
  <c r="K4174" i="1"/>
  <c r="N4174" i="1" s="1"/>
  <c r="K164" i="1"/>
  <c r="N164" i="1" s="1"/>
  <c r="K331" i="1"/>
  <c r="N331" i="1" s="1"/>
  <c r="K3637" i="1"/>
  <c r="N3637" i="1" s="1"/>
  <c r="K4704" i="1"/>
  <c r="N4704" i="1" s="1"/>
  <c r="K3396" i="1"/>
  <c r="N3396" i="1" s="1"/>
  <c r="K468" i="1"/>
  <c r="N468" i="1" s="1"/>
  <c r="K1706" i="1"/>
  <c r="N1706" i="1" s="1"/>
  <c r="K1492" i="1"/>
  <c r="N1492" i="1" s="1"/>
  <c r="K4558" i="1"/>
  <c r="N4558" i="1" s="1"/>
  <c r="K1345" i="1"/>
  <c r="N1345" i="1" s="1"/>
  <c r="K4703" i="1"/>
  <c r="N4703" i="1" s="1"/>
  <c r="K469" i="1"/>
  <c r="N469" i="1" s="1"/>
  <c r="K3397" i="1"/>
  <c r="N3397" i="1" s="1"/>
  <c r="K4559" i="1"/>
  <c r="N4559" i="1" s="1"/>
  <c r="K1838" i="1"/>
  <c r="N1838" i="1" s="1"/>
  <c r="K1300" i="1"/>
  <c r="N1300" i="1" s="1"/>
  <c r="K2448" i="1"/>
  <c r="N2448" i="1" s="1"/>
  <c r="K3196" i="1"/>
  <c r="N3196" i="1" s="1"/>
  <c r="K4821" i="1"/>
  <c r="N4821" i="1" s="1"/>
  <c r="K1840" i="1"/>
  <c r="N1840" i="1" s="1"/>
  <c r="K2006" i="1"/>
  <c r="N2006" i="1" s="1"/>
  <c r="K4822" i="1"/>
  <c r="N4822" i="1" s="1"/>
  <c r="K3398" i="1"/>
  <c r="N3398" i="1" s="1"/>
  <c r="K3467" i="1"/>
  <c r="N3467" i="1" s="1"/>
  <c r="K1495" i="1"/>
  <c r="N1495" i="1" s="1"/>
  <c r="K2168" i="1"/>
  <c r="N2168" i="1" s="1"/>
  <c r="K712" i="1"/>
  <c r="N712" i="1" s="1"/>
  <c r="K2007" i="1"/>
  <c r="N2007" i="1" s="1"/>
  <c r="K470" i="1"/>
  <c r="N470" i="1" s="1"/>
  <c r="K4917" i="1"/>
  <c r="N4917" i="1" s="1"/>
  <c r="K332" i="1"/>
  <c r="N332" i="1" s="1"/>
  <c r="K5391" i="1"/>
  <c r="N5391" i="1" s="1"/>
  <c r="K4915" i="1"/>
  <c r="N4915" i="1" s="1"/>
  <c r="K1176" i="1"/>
  <c r="N1176" i="1" s="1"/>
  <c r="K3638" i="1"/>
  <c r="N3638" i="1" s="1"/>
  <c r="K1839" i="1"/>
  <c r="N1839" i="1" s="1"/>
  <c r="K3803" i="1"/>
  <c r="N3803" i="1" s="1"/>
  <c r="K4075" i="1"/>
  <c r="N4075" i="1" s="1"/>
  <c r="K4820" i="1"/>
  <c r="N4820" i="1" s="1"/>
  <c r="K3640" i="1"/>
  <c r="N3640" i="1" s="1"/>
  <c r="K1074" i="1"/>
  <c r="N1074" i="1" s="1"/>
  <c r="K165" i="1"/>
  <c r="N165" i="1" s="1"/>
  <c r="K2005" i="1"/>
  <c r="N2005" i="1" s="1"/>
  <c r="K1075" i="1"/>
  <c r="N1075" i="1" s="1"/>
  <c r="K3466" i="1"/>
  <c r="N3466" i="1" s="1"/>
  <c r="K166" i="1"/>
  <c r="N166" i="1" s="1"/>
  <c r="K2169" i="1"/>
  <c r="N2169" i="1" s="1"/>
  <c r="K5153" i="1"/>
  <c r="N5153" i="1" s="1"/>
  <c r="K2449" i="1"/>
  <c r="N2449" i="1" s="1"/>
  <c r="K1301" i="1"/>
  <c r="N1301" i="1" s="1"/>
  <c r="K5151" i="1"/>
  <c r="N5151" i="1" s="1"/>
  <c r="K5152" i="1"/>
  <c r="N5152" i="1" s="1"/>
  <c r="K1175" i="1"/>
  <c r="N1175" i="1" s="1"/>
  <c r="K3804" i="1"/>
  <c r="N3804" i="1" s="1"/>
  <c r="K5392" i="1"/>
  <c r="N5392" i="1" s="1"/>
  <c r="K2522" i="1"/>
  <c r="N2522" i="1" s="1"/>
  <c r="K3198" i="1"/>
  <c r="N3198" i="1" s="1"/>
  <c r="K3124" i="1"/>
  <c r="N3124" i="1" s="1"/>
  <c r="K2523" i="1"/>
  <c r="N2523" i="1" s="1"/>
  <c r="K2450" i="1"/>
  <c r="N2450" i="1" s="1"/>
  <c r="K3639" i="1"/>
  <c r="N3639" i="1" s="1"/>
  <c r="K4916" i="1"/>
  <c r="N4916" i="1" s="1"/>
  <c r="K1708" i="1"/>
  <c r="N1708" i="1" s="1"/>
  <c r="K5393" i="1"/>
  <c r="N5393" i="1" s="1"/>
  <c r="K2742" i="1"/>
  <c r="N2742" i="1" s="1"/>
  <c r="K1305" i="1"/>
  <c r="N1305" i="1" s="1"/>
  <c r="K4708" i="1"/>
  <c r="N4708" i="1" s="1"/>
  <c r="K717" i="1"/>
  <c r="N717" i="1" s="1"/>
  <c r="K1079" i="1"/>
  <c r="N1079" i="1" s="1"/>
  <c r="K1180" i="1"/>
  <c r="N1180" i="1" s="1"/>
  <c r="K3808" i="1"/>
  <c r="N3808" i="1" s="1"/>
  <c r="K4082" i="1"/>
  <c r="N4082" i="1" s="1"/>
  <c r="K4083" i="1"/>
  <c r="N4083" i="1" s="1"/>
  <c r="K2744" i="1"/>
  <c r="N2744" i="1" s="1"/>
  <c r="K1177" i="1"/>
  <c r="N1177" i="1" s="1"/>
  <c r="K3805" i="1"/>
  <c r="N3805" i="1" s="1"/>
  <c r="K4076" i="1"/>
  <c r="N4076" i="1" s="1"/>
  <c r="K4079" i="1"/>
  <c r="N4079" i="1" s="1"/>
  <c r="K2739" i="1"/>
  <c r="N2739" i="1" s="1"/>
  <c r="K1304" i="1"/>
  <c r="N1304" i="1" s="1"/>
  <c r="K4707" i="1"/>
  <c r="N4707" i="1" s="1"/>
  <c r="K716" i="1"/>
  <c r="N716" i="1" s="1"/>
  <c r="K1078" i="1"/>
  <c r="N1078" i="1" s="1"/>
  <c r="K2743" i="1"/>
  <c r="N2743" i="1" s="1"/>
  <c r="K1179" i="1"/>
  <c r="N1179" i="1" s="1"/>
  <c r="K3807" i="1"/>
  <c r="N3807" i="1" s="1"/>
  <c r="K4078" i="1"/>
  <c r="N4078" i="1" s="1"/>
  <c r="K4081" i="1"/>
  <c r="N4081" i="1" s="1"/>
  <c r="K2738" i="1"/>
  <c r="N2738" i="1" s="1"/>
  <c r="K1303" i="1"/>
  <c r="N1303" i="1" s="1"/>
  <c r="K4706" i="1"/>
  <c r="N4706" i="1" s="1"/>
  <c r="K715" i="1"/>
  <c r="N715" i="1" s="1"/>
  <c r="K1077" i="1"/>
  <c r="N1077" i="1" s="1"/>
  <c r="K2741" i="1"/>
  <c r="N2741" i="1" s="1"/>
  <c r="K1178" i="1"/>
  <c r="N1178" i="1" s="1"/>
  <c r="K3806" i="1"/>
  <c r="N3806" i="1" s="1"/>
  <c r="K4077" i="1"/>
  <c r="N4077" i="1" s="1"/>
  <c r="K4080" i="1"/>
  <c r="N4080" i="1" s="1"/>
  <c r="K2737" i="1"/>
  <c r="N2737" i="1" s="1"/>
  <c r="K1302" i="1"/>
  <c r="N1302" i="1" s="1"/>
  <c r="K4705" i="1"/>
  <c r="N4705" i="1" s="1"/>
  <c r="K714" i="1"/>
  <c r="N714" i="1" s="1"/>
  <c r="K1076" i="1"/>
  <c r="N1076" i="1" s="1"/>
  <c r="K2740" i="1"/>
  <c r="N2740" i="1" s="1"/>
  <c r="K1182" i="1"/>
  <c r="N1182" i="1" s="1"/>
  <c r="K3810" i="1"/>
  <c r="N3810" i="1" s="1"/>
  <c r="K4086" i="1"/>
  <c r="N4086" i="1" s="1"/>
  <c r="K4090" i="1"/>
  <c r="N4090" i="1" s="1"/>
  <c r="K2747" i="1"/>
  <c r="N2747" i="1" s="1"/>
  <c r="K1308" i="1"/>
  <c r="N1308" i="1" s="1"/>
  <c r="K4709" i="1"/>
  <c r="N4709" i="1" s="1"/>
  <c r="K718" i="1"/>
  <c r="N718" i="1" s="1"/>
  <c r="K1080" i="1"/>
  <c r="N1080" i="1" s="1"/>
  <c r="K2749" i="1"/>
  <c r="N2749" i="1" s="1"/>
  <c r="K4919" i="1"/>
  <c r="N4919" i="1" s="1"/>
  <c r="K333" i="1"/>
  <c r="N333" i="1" s="1"/>
  <c r="K3126" i="1"/>
  <c r="N3126" i="1" s="1"/>
  <c r="K1710" i="1"/>
  <c r="N1710" i="1" s="1"/>
  <c r="K3916" i="1"/>
  <c r="N3916" i="1" s="1"/>
  <c r="K4088" i="1"/>
  <c r="N4088" i="1" s="1"/>
  <c r="K2008" i="1"/>
  <c r="N2008" i="1" s="1"/>
  <c r="K4920" i="1"/>
  <c r="N4920" i="1" s="1"/>
  <c r="K1515" i="1"/>
  <c r="N1515" i="1" s="1"/>
  <c r="K1516" i="1"/>
  <c r="N1516" i="1" s="1"/>
  <c r="K4710" i="1"/>
  <c r="N4710" i="1" s="1"/>
  <c r="K719" i="1"/>
  <c r="N719" i="1" s="1"/>
  <c r="K1081" i="1"/>
  <c r="N1081" i="1" s="1"/>
  <c r="K3475" i="1"/>
  <c r="N3475" i="1" s="1"/>
  <c r="K4728" i="1"/>
  <c r="N4728" i="1" s="1"/>
  <c r="K2750" i="1"/>
  <c r="N2750" i="1" s="1"/>
  <c r="K5207" i="1"/>
  <c r="N5207" i="1" s="1"/>
  <c r="K1181" i="1"/>
  <c r="N1181" i="1" s="1"/>
  <c r="K1709" i="1"/>
  <c r="N1709" i="1" s="1"/>
  <c r="K4087" i="1"/>
  <c r="N4087" i="1" s="1"/>
  <c r="K950" i="1"/>
  <c r="N950" i="1" s="1"/>
  <c r="K4588" i="1"/>
  <c r="N4588" i="1" s="1"/>
  <c r="K1310" i="1"/>
  <c r="N1310" i="1" s="1"/>
  <c r="K4712" i="1"/>
  <c r="N4712" i="1" s="1"/>
  <c r="K721" i="1"/>
  <c r="N721" i="1" s="1"/>
  <c r="K1083" i="1"/>
  <c r="N1083" i="1" s="1"/>
  <c r="K2752" i="1"/>
  <c r="N2752" i="1" s="1"/>
  <c r="K2524" i="1"/>
  <c r="N2524" i="1" s="1"/>
  <c r="K3811" i="1"/>
  <c r="N3811" i="1" s="1"/>
  <c r="K3917" i="1"/>
  <c r="N3917" i="1" s="1"/>
  <c r="K4089" i="1"/>
  <c r="N4089" i="1" s="1"/>
  <c r="K4091" i="1"/>
  <c r="N4091" i="1" s="1"/>
  <c r="K4491" i="1"/>
  <c r="N4491" i="1" s="1"/>
  <c r="K2748" i="1"/>
  <c r="N2748" i="1" s="1"/>
  <c r="K1309" i="1"/>
  <c r="N1309" i="1" s="1"/>
  <c r="K4711" i="1"/>
  <c r="N4711" i="1" s="1"/>
  <c r="K720" i="1"/>
  <c r="N720" i="1" s="1"/>
  <c r="K1082" i="1"/>
  <c r="N1082" i="1" s="1"/>
  <c r="K2751" i="1"/>
  <c r="N2751" i="1" s="1"/>
  <c r="K1841" i="1"/>
  <c r="N1841" i="1" s="1"/>
  <c r="K3199" i="1"/>
  <c r="N3199" i="1" s="1"/>
  <c r="K1307" i="1"/>
  <c r="N1307" i="1" s="1"/>
  <c r="K4085" i="1"/>
  <c r="N4085" i="1" s="1"/>
  <c r="K1306" i="1"/>
  <c r="N1306" i="1" s="1"/>
  <c r="K4084" i="1"/>
  <c r="N4084" i="1" s="1"/>
  <c r="K3346" i="1"/>
  <c r="N3346" i="1" s="1"/>
  <c r="K3809" i="1"/>
  <c r="N3809" i="1" s="1"/>
  <c r="K2746" i="1"/>
  <c r="N2746" i="1" s="1"/>
  <c r="K3125" i="1"/>
  <c r="N3125" i="1" s="1"/>
  <c r="K4918" i="1"/>
  <c r="N4918" i="1" s="1"/>
  <c r="K2745" i="1"/>
  <c r="N2745" i="1" s="1"/>
  <c r="K3814" i="1"/>
  <c r="N3814" i="1" s="1"/>
  <c r="K1318" i="1"/>
  <c r="N1318" i="1" s="1"/>
  <c r="K3202" i="1"/>
  <c r="N3202" i="1" s="1"/>
  <c r="K4097" i="1"/>
  <c r="N4097" i="1" s="1"/>
  <c r="K1843" i="1"/>
  <c r="N1843" i="1" s="1"/>
  <c r="K4099" i="1"/>
  <c r="N4099" i="1" s="1"/>
  <c r="K3128" i="1"/>
  <c r="N3128" i="1" s="1"/>
  <c r="K1314" i="1"/>
  <c r="N1314" i="1" s="1"/>
  <c r="K2757" i="1"/>
  <c r="N2757" i="1" s="1"/>
  <c r="K4924" i="1"/>
  <c r="N4924" i="1" s="1"/>
  <c r="K3348" i="1"/>
  <c r="N3348" i="1" s="1"/>
  <c r="K2758" i="1"/>
  <c r="N2758" i="1" s="1"/>
  <c r="K1844" i="1"/>
  <c r="N1844" i="1" s="1"/>
  <c r="K1316" i="1"/>
  <c r="N1316" i="1" s="1"/>
  <c r="K4094" i="1"/>
  <c r="N4094" i="1" s="1"/>
  <c r="K4923" i="1"/>
  <c r="N4923" i="1" s="1"/>
  <c r="K2754" i="1"/>
  <c r="N2754" i="1" s="1"/>
  <c r="K4098" i="1"/>
  <c r="N4098" i="1" s="1"/>
  <c r="K3812" i="1"/>
  <c r="N3812" i="1" s="1"/>
  <c r="K3203" i="1"/>
  <c r="N3203" i="1" s="1"/>
  <c r="K3130" i="1"/>
  <c r="N3130" i="1" s="1"/>
  <c r="K3347" i="1"/>
  <c r="N3347" i="1" s="1"/>
  <c r="K1312" i="1"/>
  <c r="N1312" i="1" s="1"/>
  <c r="K2756" i="1"/>
  <c r="N2756" i="1" s="1"/>
  <c r="K1845" i="1"/>
  <c r="N1845" i="1" s="1"/>
  <c r="K4096" i="1"/>
  <c r="N4096" i="1" s="1"/>
  <c r="K3815" i="1"/>
  <c r="N3815" i="1" s="1"/>
  <c r="K3201" i="1"/>
  <c r="N3201" i="1" s="1"/>
  <c r="K1317" i="1"/>
  <c r="N1317" i="1" s="1"/>
  <c r="K3129" i="1"/>
  <c r="N3129" i="1" s="1"/>
  <c r="K1313" i="1"/>
  <c r="N1313" i="1" s="1"/>
  <c r="K4922" i="1"/>
  <c r="N4922" i="1" s="1"/>
  <c r="K2755" i="1"/>
  <c r="N2755" i="1" s="1"/>
  <c r="K4095" i="1"/>
  <c r="N4095" i="1" s="1"/>
  <c r="K3350" i="1"/>
  <c r="N3350" i="1" s="1"/>
  <c r="K2760" i="1"/>
  <c r="N2760" i="1" s="1"/>
  <c r="K1842" i="1"/>
  <c r="N1842" i="1" s="1"/>
  <c r="K4092" i="1"/>
  <c r="N4092" i="1" s="1"/>
  <c r="K3813" i="1"/>
  <c r="N3813" i="1" s="1"/>
  <c r="K3200" i="1"/>
  <c r="N3200" i="1" s="1"/>
  <c r="K1315" i="1"/>
  <c r="N1315" i="1" s="1"/>
  <c r="K3127" i="1"/>
  <c r="N3127" i="1" s="1"/>
  <c r="K1311" i="1"/>
  <c r="N1311" i="1" s="1"/>
  <c r="K4921" i="1"/>
  <c r="N4921" i="1" s="1"/>
  <c r="K2753" i="1"/>
  <c r="N2753" i="1" s="1"/>
  <c r="K4093" i="1"/>
  <c r="N4093" i="1" s="1"/>
  <c r="K3349" i="1"/>
  <c r="N3349" i="1" s="1"/>
  <c r="K2759" i="1"/>
  <c r="N2759" i="1" s="1"/>
  <c r="K3918" i="1"/>
  <c r="N3918" i="1" s="1"/>
  <c r="K4989" i="1"/>
  <c r="N4989" i="1" s="1"/>
  <c r="K3351" i="1"/>
  <c r="N3351" i="1" s="1"/>
  <c r="K4863" i="1"/>
  <c r="N4863" i="1" s="1"/>
  <c r="K2769" i="1"/>
  <c r="N2769" i="1" s="1"/>
  <c r="K957" i="1"/>
  <c r="N957" i="1" s="1"/>
  <c r="K124" i="1"/>
  <c r="N124" i="1" s="1"/>
  <c r="K2770" i="1"/>
  <c r="N2770" i="1" s="1"/>
  <c r="K2322" i="1"/>
  <c r="N2322" i="1" s="1"/>
  <c r="K1087" i="1"/>
  <c r="N1087" i="1" s="1"/>
  <c r="K3094" i="1"/>
  <c r="N3094" i="1" s="1"/>
  <c r="K1521" i="1"/>
  <c r="N1521" i="1" s="1"/>
  <c r="K1718" i="1"/>
  <c r="N1718" i="1" s="1"/>
  <c r="K3352" i="1"/>
  <c r="N3352" i="1" s="1"/>
  <c r="K2526" i="1"/>
  <c r="N2526" i="1" s="1"/>
  <c r="K3671" i="1"/>
  <c r="N3671" i="1" s="1"/>
  <c r="K2323" i="1"/>
  <c r="N2323" i="1" s="1"/>
  <c r="K4864" i="1"/>
  <c r="N4864" i="1" s="1"/>
  <c r="K2656" i="1"/>
  <c r="N2656" i="1" s="1"/>
  <c r="K5209" i="1"/>
  <c r="N5209" i="1" s="1"/>
  <c r="K1927" i="1"/>
  <c r="N1927" i="1" s="1"/>
  <c r="K1522" i="1"/>
  <c r="N1522" i="1" s="1"/>
  <c r="K1086" i="1"/>
  <c r="N1086" i="1" s="1"/>
  <c r="K3670" i="1"/>
  <c r="N3670" i="1" s="1"/>
  <c r="K2654" i="1"/>
  <c r="N2654" i="1" s="1"/>
  <c r="K4494" i="1"/>
  <c r="N4494" i="1" s="1"/>
  <c r="K2655" i="1"/>
  <c r="N2655" i="1" s="1"/>
  <c r="K3404" i="1"/>
  <c r="N3404" i="1" s="1"/>
  <c r="K2143" i="1"/>
  <c r="N2143" i="1" s="1"/>
  <c r="K3477" i="1"/>
  <c r="N3477" i="1" s="1"/>
  <c r="K1269" i="1"/>
  <c r="N1269" i="1" s="1"/>
  <c r="K2144" i="1"/>
  <c r="N2144" i="1" s="1"/>
  <c r="K4152" i="1"/>
  <c r="N4152" i="1" s="1"/>
  <c r="K3668" i="1"/>
  <c r="N3668" i="1" s="1"/>
  <c r="K5208" i="1"/>
  <c r="N5208" i="1" s="1"/>
  <c r="K1267" i="1"/>
  <c r="N1267" i="1" s="1"/>
  <c r="K1268" i="1"/>
  <c r="N1268" i="1" s="1"/>
  <c r="K3476" i="1"/>
  <c r="N3476" i="1" s="1"/>
  <c r="K4493" i="1"/>
  <c r="N4493" i="1" s="1"/>
  <c r="K2525" i="1"/>
  <c r="N2525" i="1" s="1"/>
  <c r="K1324" i="1"/>
  <c r="N1324" i="1" s="1"/>
  <c r="K1352" i="1"/>
  <c r="N1352" i="1" s="1"/>
  <c r="K1888" i="1"/>
  <c r="N1888" i="1" s="1"/>
  <c r="K1353" i="1"/>
  <c r="N1353" i="1" s="1"/>
  <c r="K547" i="1"/>
  <c r="N547" i="1" s="1"/>
  <c r="K548" i="1"/>
  <c r="N548" i="1" s="1"/>
  <c r="K3306" i="1"/>
  <c r="N3306" i="1" s="1"/>
  <c r="K956" i="1"/>
  <c r="N956" i="1" s="1"/>
  <c r="K1084" i="1"/>
  <c r="N1084" i="1" s="1"/>
  <c r="K415" i="1"/>
  <c r="N415" i="1" s="1"/>
  <c r="K3919" i="1"/>
  <c r="N3919" i="1" s="1"/>
  <c r="K4492" i="1"/>
  <c r="N4492" i="1" s="1"/>
  <c r="K4151" i="1"/>
  <c r="N4151" i="1" s="1"/>
  <c r="K2146" i="1"/>
  <c r="N2146" i="1" s="1"/>
  <c r="K5404" i="1"/>
  <c r="N5404" i="1" s="1"/>
  <c r="K2527" i="1"/>
  <c r="N2527" i="1" s="1"/>
  <c r="K303" i="1"/>
  <c r="N303" i="1" s="1"/>
  <c r="K5001" i="1"/>
  <c r="N5001" i="1" s="1"/>
  <c r="K4730" i="1"/>
  <c r="N4730" i="1" s="1"/>
  <c r="K3920" i="1"/>
  <c r="N3920" i="1" s="1"/>
  <c r="K4153" i="1"/>
  <c r="N4153" i="1" s="1"/>
  <c r="K4997" i="1"/>
  <c r="N4997" i="1" s="1"/>
  <c r="K302" i="1"/>
  <c r="N302" i="1" s="1"/>
  <c r="K3160" i="1"/>
  <c r="N3160" i="1" s="1"/>
  <c r="K1720" i="1"/>
  <c r="N1720" i="1" s="1"/>
  <c r="K1525" i="1"/>
  <c r="N1525" i="1" s="1"/>
  <c r="K125" i="1"/>
  <c r="N125" i="1" s="1"/>
  <c r="K2771" i="1"/>
  <c r="N2771" i="1" s="1"/>
  <c r="K4602" i="1"/>
  <c r="N4602" i="1" s="1"/>
  <c r="K417" i="1"/>
  <c r="N417" i="1" s="1"/>
  <c r="K4495" i="1"/>
  <c r="N4495" i="1" s="1"/>
  <c r="K418" i="1"/>
  <c r="N418" i="1" s="1"/>
  <c r="K3672" i="1"/>
  <c r="N3672" i="1" s="1"/>
  <c r="K2324" i="1"/>
  <c r="N2324" i="1" s="1"/>
  <c r="K3354" i="1"/>
  <c r="N3354" i="1" s="1"/>
  <c r="K304" i="1"/>
  <c r="N304" i="1" s="1"/>
  <c r="K3161" i="1"/>
  <c r="N3161" i="1" s="1"/>
  <c r="K126" i="1"/>
  <c r="N126" i="1" s="1"/>
  <c r="K3479" i="1"/>
  <c r="N3479" i="1" s="1"/>
  <c r="K3355" i="1"/>
  <c r="N3355" i="1" s="1"/>
  <c r="K4733" i="1"/>
  <c r="N4733" i="1" s="1"/>
  <c r="K1526" i="1"/>
  <c r="N1526" i="1" s="1"/>
  <c r="K3407" i="1"/>
  <c r="N3407" i="1" s="1"/>
  <c r="K1354" i="1"/>
  <c r="N1354" i="1" s="1"/>
  <c r="K3405" i="1"/>
  <c r="N3405" i="1" s="1"/>
  <c r="K549" i="1"/>
  <c r="N549" i="1" s="1"/>
  <c r="K4601" i="1"/>
  <c r="N4601" i="1" s="1"/>
  <c r="K550" i="1"/>
  <c r="N550" i="1" s="1"/>
  <c r="K1719" i="1"/>
  <c r="N1719" i="1" s="1"/>
  <c r="K4734" i="1"/>
  <c r="N4734" i="1" s="1"/>
  <c r="K2145" i="1"/>
  <c r="N2145" i="1" s="1"/>
  <c r="K3353" i="1"/>
  <c r="N3353" i="1" s="1"/>
  <c r="K4865" i="1"/>
  <c r="N4865" i="1" s="1"/>
  <c r="K1928" i="1"/>
  <c r="N1928" i="1" s="1"/>
  <c r="K1325" i="1"/>
  <c r="N1325" i="1" s="1"/>
  <c r="K2528" i="1"/>
  <c r="N2528" i="1" s="1"/>
  <c r="K4600" i="1"/>
  <c r="N4600" i="1" s="1"/>
  <c r="K1929" i="1"/>
  <c r="N1929" i="1" s="1"/>
  <c r="K4866" i="1"/>
  <c r="N4866" i="1" s="1"/>
  <c r="K3406" i="1"/>
  <c r="N3406" i="1" s="1"/>
  <c r="K3478" i="1"/>
  <c r="N3478" i="1" s="1"/>
  <c r="K2147" i="1"/>
  <c r="N2147" i="1" s="1"/>
  <c r="K1527" i="1"/>
  <c r="N1527" i="1" s="1"/>
  <c r="K959" i="1"/>
  <c r="N959" i="1" s="1"/>
  <c r="K2325" i="1"/>
  <c r="N2325" i="1" s="1"/>
  <c r="K5000" i="1"/>
  <c r="N5000" i="1" s="1"/>
  <c r="K416" i="1"/>
  <c r="N416" i="1" s="1"/>
  <c r="K551" i="1"/>
  <c r="N551" i="1" s="1"/>
  <c r="K3480" i="1"/>
  <c r="N3480" i="1" s="1"/>
  <c r="K2148" i="1"/>
  <c r="N2148" i="1" s="1"/>
  <c r="K1272" i="1"/>
  <c r="N1272" i="1" s="1"/>
  <c r="K4156" i="1"/>
  <c r="N4156" i="1" s="1"/>
  <c r="K1089" i="1"/>
  <c r="N1089" i="1" s="1"/>
  <c r="K3674" i="1"/>
  <c r="N3674" i="1" s="1"/>
  <c r="K4867" i="1"/>
  <c r="N4867" i="1" s="1"/>
  <c r="K3675" i="1"/>
  <c r="N3675" i="1" s="1"/>
  <c r="K5007" i="1"/>
  <c r="N5007" i="1" s="1"/>
  <c r="K305" i="1"/>
  <c r="N305" i="1" s="1"/>
  <c r="K306" i="1"/>
  <c r="N306" i="1" s="1"/>
  <c r="K1090" i="1"/>
  <c r="N1090" i="1" s="1"/>
  <c r="K5211" i="1"/>
  <c r="N5211" i="1" s="1"/>
  <c r="K2326" i="1"/>
  <c r="N2326" i="1" s="1"/>
  <c r="K3924" i="1"/>
  <c r="N3924" i="1" s="1"/>
  <c r="K2529" i="1"/>
  <c r="N2529" i="1" s="1"/>
  <c r="K1326" i="1"/>
  <c r="N1326" i="1" s="1"/>
  <c r="K5210" i="1"/>
  <c r="N5210" i="1" s="1"/>
  <c r="K1271" i="1"/>
  <c r="N1271" i="1" s="1"/>
  <c r="K5212" i="1"/>
  <c r="N5212" i="1" s="1"/>
  <c r="K1721" i="1"/>
  <c r="N1721" i="1" s="1"/>
  <c r="K3356" i="1"/>
  <c r="N3356" i="1" s="1"/>
  <c r="K2530" i="1"/>
  <c r="N2530" i="1" s="1"/>
  <c r="K5006" i="1"/>
  <c r="N5006" i="1" s="1"/>
  <c r="K2657" i="1"/>
  <c r="N2657" i="1" s="1"/>
  <c r="K3673" i="1"/>
  <c r="N3673" i="1" s="1"/>
  <c r="K2658" i="1"/>
  <c r="N2658" i="1" s="1"/>
  <c r="K3162" i="1"/>
  <c r="N3162" i="1" s="1"/>
  <c r="K962" i="1"/>
  <c r="N962" i="1" s="1"/>
  <c r="K127" i="1"/>
  <c r="N127" i="1" s="1"/>
  <c r="K2772" i="1"/>
  <c r="N2772" i="1" s="1"/>
  <c r="K4735" i="1"/>
  <c r="N4735" i="1" s="1"/>
  <c r="K3921" i="1"/>
  <c r="N3921" i="1" s="1"/>
  <c r="K4154" i="1"/>
  <c r="N4154" i="1" s="1"/>
  <c r="K2773" i="1"/>
  <c r="N2773" i="1" s="1"/>
  <c r="K4155" i="1"/>
  <c r="N4155" i="1" s="1"/>
  <c r="K1088" i="1"/>
  <c r="N1088" i="1" s="1"/>
  <c r="K1327" i="1"/>
  <c r="N1327" i="1" s="1"/>
  <c r="K1270" i="1"/>
  <c r="N1270" i="1" s="1"/>
  <c r="K128" i="1"/>
  <c r="N128" i="1" s="1"/>
  <c r="K1931" i="1"/>
  <c r="N1931" i="1" s="1"/>
  <c r="K1531" i="1"/>
  <c r="N1531" i="1" s="1"/>
  <c r="K3923" i="1"/>
  <c r="N3923" i="1" s="1"/>
  <c r="K4497" i="1"/>
  <c r="N4497" i="1" s="1"/>
  <c r="K961" i="1"/>
  <c r="N961" i="1" s="1"/>
  <c r="K1357" i="1"/>
  <c r="N1357" i="1" s="1"/>
  <c r="K1358" i="1"/>
  <c r="N1358" i="1" s="1"/>
  <c r="K4499" i="1"/>
  <c r="N4499" i="1" s="1"/>
  <c r="K2660" i="1"/>
  <c r="N2660" i="1" s="1"/>
  <c r="K3922" i="1"/>
  <c r="N3922" i="1" s="1"/>
  <c r="K4496" i="1"/>
  <c r="N4496" i="1" s="1"/>
  <c r="K960" i="1"/>
  <c r="N960" i="1" s="1"/>
  <c r="K1355" i="1"/>
  <c r="N1355" i="1" s="1"/>
  <c r="K1356" i="1"/>
  <c r="N1356" i="1" s="1"/>
  <c r="K4498" i="1"/>
  <c r="N4498" i="1" s="1"/>
  <c r="K1930" i="1"/>
  <c r="N1930" i="1" s="1"/>
  <c r="K1528" i="1"/>
  <c r="N1528" i="1" s="1"/>
  <c r="K2659" i="1"/>
  <c r="N2659" i="1" s="1"/>
  <c r="K3928" i="1"/>
  <c r="N3928" i="1" s="1"/>
  <c r="K4504" i="1"/>
  <c r="N4504" i="1" s="1"/>
  <c r="K970" i="1"/>
  <c r="N970" i="1" s="1"/>
  <c r="K1369" i="1"/>
  <c r="N1369" i="1" s="1"/>
  <c r="K1368" i="1"/>
  <c r="N1368" i="1" s="1"/>
  <c r="K4509" i="1"/>
  <c r="N4509" i="1" s="1"/>
  <c r="K1936" i="1"/>
  <c r="N1936" i="1" s="1"/>
  <c r="K1540" i="1"/>
  <c r="N1540" i="1" s="1"/>
  <c r="K2665" i="1"/>
  <c r="N2665" i="1" s="1"/>
  <c r="K3927" i="1"/>
  <c r="N3927" i="1" s="1"/>
  <c r="K4503" i="1"/>
  <c r="N4503" i="1" s="1"/>
  <c r="K969" i="1"/>
  <c r="N969" i="1" s="1"/>
  <c r="K1362" i="1"/>
  <c r="N1362" i="1" s="1"/>
  <c r="K1364" i="1"/>
  <c r="N1364" i="1" s="1"/>
  <c r="K4506" i="1"/>
  <c r="N4506" i="1" s="1"/>
  <c r="K1934" i="1"/>
  <c r="N1934" i="1" s="1"/>
  <c r="K1537" i="1"/>
  <c r="N1537" i="1" s="1"/>
  <c r="K2663" i="1"/>
  <c r="N2663" i="1" s="1"/>
  <c r="K3926" i="1"/>
  <c r="N3926" i="1" s="1"/>
  <c r="K4501" i="1"/>
  <c r="N4501" i="1" s="1"/>
  <c r="K967" i="1"/>
  <c r="N967" i="1" s="1"/>
  <c r="K1361" i="1"/>
  <c r="N1361" i="1" s="1"/>
  <c r="K1363" i="1"/>
  <c r="N1363" i="1" s="1"/>
  <c r="K4505" i="1"/>
  <c r="N4505" i="1" s="1"/>
  <c r="K1933" i="1"/>
  <c r="N1933" i="1" s="1"/>
  <c r="K1536" i="1"/>
  <c r="N1536" i="1" s="1"/>
  <c r="K2662" i="1"/>
  <c r="N2662" i="1" s="1"/>
  <c r="K964" i="1"/>
  <c r="N964" i="1" s="1"/>
  <c r="K4502" i="1"/>
  <c r="N4502" i="1" s="1"/>
  <c r="K966" i="1"/>
  <c r="N966" i="1" s="1"/>
  <c r="K4507" i="1"/>
  <c r="N4507" i="1" s="1"/>
  <c r="K1367" i="1"/>
  <c r="N1367" i="1" s="1"/>
  <c r="K1370" i="1"/>
  <c r="N1370" i="1" s="1"/>
  <c r="K4508" i="1"/>
  <c r="N4508" i="1" s="1"/>
  <c r="K2774" i="1"/>
  <c r="N2774" i="1" s="1"/>
  <c r="K1539" i="1"/>
  <c r="N1539" i="1" s="1"/>
  <c r="K1722" i="1"/>
  <c r="N1722" i="1" s="1"/>
  <c r="K2666" i="1"/>
  <c r="N2666" i="1" s="1"/>
  <c r="K3163" i="1"/>
  <c r="N3163" i="1" s="1"/>
  <c r="K1183" i="1"/>
  <c r="N1183" i="1" s="1"/>
  <c r="K968" i="1"/>
  <c r="N968" i="1" s="1"/>
  <c r="K1365" i="1"/>
  <c r="N1365" i="1" s="1"/>
  <c r="K1366" i="1"/>
  <c r="N1366" i="1" s="1"/>
  <c r="K1935" i="1"/>
  <c r="N1935" i="1" s="1"/>
  <c r="K1538" i="1"/>
  <c r="N1538" i="1" s="1"/>
  <c r="K2664" i="1"/>
  <c r="N2664" i="1" s="1"/>
  <c r="K1360" i="1"/>
  <c r="N1360" i="1" s="1"/>
  <c r="K1359" i="1"/>
  <c r="N1359" i="1" s="1"/>
  <c r="K1932" i="1"/>
  <c r="N1932" i="1" s="1"/>
  <c r="K963" i="1"/>
  <c r="N963" i="1" s="1"/>
  <c r="K1535" i="1"/>
  <c r="N1535" i="1" s="1"/>
  <c r="K3925" i="1"/>
  <c r="N3925" i="1" s="1"/>
  <c r="K4925" i="1"/>
  <c r="N4925" i="1" s="1"/>
  <c r="K4500" i="1"/>
  <c r="N4500" i="1" s="1"/>
  <c r="K2661" i="1"/>
  <c r="N2661" i="1" s="1"/>
  <c r="K1378" i="1"/>
  <c r="N1378" i="1" s="1"/>
  <c r="K1939" i="1"/>
  <c r="N1939" i="1" s="1"/>
  <c r="K1373" i="1"/>
  <c r="N1373" i="1" s="1"/>
  <c r="K4511" i="1"/>
  <c r="N4511" i="1" s="1"/>
  <c r="K978" i="1"/>
  <c r="N978" i="1" s="1"/>
  <c r="K1544" i="1"/>
  <c r="N1544" i="1" s="1"/>
  <c r="K4929" i="1"/>
  <c r="N4929" i="1" s="1"/>
  <c r="K3930" i="1"/>
  <c r="N3930" i="1" s="1"/>
  <c r="K2667" i="1"/>
  <c r="N2667" i="1" s="1"/>
  <c r="K1372" i="1"/>
  <c r="N1372" i="1" s="1"/>
  <c r="K1940" i="1"/>
  <c r="N1940" i="1" s="1"/>
  <c r="K1374" i="1"/>
  <c r="N1374" i="1" s="1"/>
  <c r="K4928" i="1"/>
  <c r="N4928" i="1" s="1"/>
  <c r="K4510" i="1"/>
  <c r="N4510" i="1" s="1"/>
  <c r="K1542" i="1"/>
  <c r="N1542" i="1" s="1"/>
  <c r="K3931" i="1"/>
  <c r="N3931" i="1" s="1"/>
  <c r="K973" i="1"/>
  <c r="N973" i="1" s="1"/>
  <c r="K2670" i="1"/>
  <c r="N2670" i="1" s="1"/>
  <c r="K4927" i="1"/>
  <c r="N4927" i="1" s="1"/>
  <c r="K1376" i="1"/>
  <c r="N1376" i="1" s="1"/>
  <c r="K1377" i="1"/>
  <c r="N1377" i="1" s="1"/>
  <c r="K1543" i="1"/>
  <c r="N1543" i="1" s="1"/>
  <c r="K4513" i="1"/>
  <c r="N4513" i="1" s="1"/>
  <c r="K1938" i="1"/>
  <c r="N1938" i="1" s="1"/>
  <c r="K3932" i="1"/>
  <c r="N3932" i="1" s="1"/>
  <c r="K972" i="1"/>
  <c r="N972" i="1" s="1"/>
  <c r="K2669" i="1"/>
  <c r="N2669" i="1" s="1"/>
  <c r="K4926" i="1"/>
  <c r="N4926" i="1" s="1"/>
  <c r="K1371" i="1"/>
  <c r="N1371" i="1" s="1"/>
  <c r="K1375" i="1"/>
  <c r="N1375" i="1" s="1"/>
  <c r="K1541" i="1"/>
  <c r="N1541" i="1" s="1"/>
  <c r="K4512" i="1"/>
  <c r="N4512" i="1" s="1"/>
  <c r="K1937" i="1"/>
  <c r="N1937" i="1" s="1"/>
  <c r="K3929" i="1"/>
  <c r="N3929" i="1" s="1"/>
  <c r="K971" i="1"/>
  <c r="N971" i="1" s="1"/>
  <c r="K2668" i="1"/>
  <c r="N2668" i="1" s="1"/>
  <c r="K2009" i="1"/>
  <c r="N2009" i="1" s="1"/>
  <c r="K4824" i="1"/>
  <c r="N4824" i="1" s="1"/>
  <c r="K4177" i="1"/>
  <c r="N4177" i="1" s="1"/>
  <c r="K1711" i="1"/>
  <c r="N1711" i="1" s="1"/>
  <c r="K1093" i="1"/>
  <c r="N1093" i="1" s="1"/>
  <c r="K5154" i="1"/>
  <c r="N5154" i="1" s="1"/>
  <c r="K167" i="1"/>
  <c r="N167" i="1" s="1"/>
  <c r="K1712" i="1"/>
  <c r="N1712" i="1" s="1"/>
  <c r="K335" i="1"/>
  <c r="N335" i="1" s="1"/>
  <c r="K2010" i="1"/>
  <c r="N2010" i="1" s="1"/>
  <c r="K3468" i="1"/>
  <c r="N3468" i="1" s="1"/>
  <c r="K494" i="1"/>
  <c r="N494" i="1" s="1"/>
  <c r="K1184" i="1"/>
  <c r="N1184" i="1" s="1"/>
  <c r="K4823" i="1"/>
  <c r="N4823" i="1" s="1"/>
  <c r="K4715" i="1"/>
  <c r="N4715" i="1" s="1"/>
  <c r="K1092" i="1"/>
  <c r="N1092" i="1" s="1"/>
  <c r="K2170" i="1"/>
  <c r="N2170" i="1" s="1"/>
  <c r="K1496" i="1"/>
  <c r="N1496" i="1" s="1"/>
  <c r="K4714" i="1"/>
  <c r="N4714" i="1" s="1"/>
  <c r="K1091" i="1"/>
  <c r="N1091" i="1" s="1"/>
  <c r="K130" i="1"/>
  <c r="N130" i="1" s="1"/>
  <c r="K5394" i="1"/>
  <c r="N5394" i="1" s="1"/>
  <c r="K4717" i="1"/>
  <c r="N4717" i="1" s="1"/>
  <c r="K3399" i="1"/>
  <c r="N3399" i="1" s="1"/>
  <c r="K1855" i="1"/>
  <c r="N1855" i="1" s="1"/>
  <c r="K168" i="1"/>
  <c r="N168" i="1" s="1"/>
  <c r="K1319" i="1"/>
  <c r="N1319" i="1" s="1"/>
  <c r="K754" i="1"/>
  <c r="N754" i="1" s="1"/>
  <c r="K1347" i="1"/>
  <c r="N1347" i="1" s="1"/>
  <c r="K471" i="1"/>
  <c r="N471" i="1" s="1"/>
  <c r="K3206" i="1"/>
  <c r="N3206" i="1" s="1"/>
  <c r="K3400" i="1"/>
  <c r="N3400" i="1" s="1"/>
  <c r="K338" i="1"/>
  <c r="N338" i="1" s="1"/>
  <c r="K1854" i="1"/>
  <c r="N1854" i="1" s="1"/>
  <c r="K3132" i="1"/>
  <c r="N3132" i="1" s="1"/>
  <c r="K4562" i="1"/>
  <c r="N4562" i="1" s="1"/>
  <c r="K2453" i="1"/>
  <c r="N2453" i="1" s="1"/>
  <c r="K1185" i="1"/>
  <c r="N1185" i="1" s="1"/>
  <c r="K4716" i="1"/>
  <c r="N4716" i="1" s="1"/>
  <c r="K11" i="1"/>
  <c r="N11" i="1" s="1"/>
  <c r="K4932" i="1"/>
  <c r="N4932" i="1" s="1"/>
  <c r="K5155" i="1"/>
  <c r="N5155" i="1" s="1"/>
  <c r="K2011" i="1"/>
  <c r="N2011" i="1" s="1"/>
  <c r="K3816" i="1"/>
  <c r="N3816" i="1" s="1"/>
  <c r="K337" i="1"/>
  <c r="N337" i="1" s="1"/>
  <c r="K3205" i="1"/>
  <c r="N3205" i="1" s="1"/>
  <c r="K2171" i="1"/>
  <c r="N2171" i="1" s="1"/>
  <c r="K4178" i="1"/>
  <c r="N4178" i="1" s="1"/>
  <c r="K3470" i="1"/>
  <c r="N3470" i="1" s="1"/>
  <c r="K2532" i="1"/>
  <c r="N2532" i="1" s="1"/>
  <c r="K4101" i="1"/>
  <c r="N4101" i="1" s="1"/>
  <c r="K336" i="1"/>
  <c r="N336" i="1" s="1"/>
  <c r="K1346" i="1"/>
  <c r="N1346" i="1" s="1"/>
  <c r="K1852" i="1"/>
  <c r="N1852" i="1" s="1"/>
  <c r="K3643" i="1"/>
  <c r="N3643" i="1" s="1"/>
  <c r="K4561" i="1"/>
  <c r="N4561" i="1" s="1"/>
  <c r="K2762" i="1"/>
  <c r="N2762" i="1" s="1"/>
  <c r="K3131" i="1"/>
  <c r="N3131" i="1" s="1"/>
  <c r="K205" i="1"/>
  <c r="N205" i="1" s="1"/>
  <c r="K5417" i="1"/>
  <c r="N5417" i="1" s="1"/>
  <c r="K3469" i="1"/>
  <c r="N3469" i="1" s="1"/>
  <c r="K750" i="1"/>
  <c r="N750" i="1" s="1"/>
  <c r="K4930" i="1"/>
  <c r="N4930" i="1" s="1"/>
  <c r="K1713" i="1"/>
  <c r="N1713" i="1" s="1"/>
  <c r="K4931" i="1"/>
  <c r="N4931" i="1" s="1"/>
  <c r="K3642" i="1"/>
  <c r="N3642" i="1" s="1"/>
  <c r="K3204" i="1"/>
  <c r="N3204" i="1" s="1"/>
  <c r="K2172" i="1"/>
  <c r="N2172" i="1" s="1"/>
  <c r="K3471" i="1"/>
  <c r="N3471" i="1" s="1"/>
  <c r="K5156" i="1"/>
  <c r="N5156" i="1" s="1"/>
  <c r="K2761" i="1"/>
  <c r="N2761" i="1" s="1"/>
  <c r="K1497" i="1"/>
  <c r="N1497" i="1" s="1"/>
  <c r="K2454" i="1"/>
  <c r="N2454" i="1" s="1"/>
  <c r="K4825" i="1"/>
  <c r="N4825" i="1" s="1"/>
  <c r="K1094" i="1"/>
  <c r="N1094" i="1" s="1"/>
  <c r="K3817" i="1"/>
  <c r="N3817" i="1" s="1"/>
  <c r="K756" i="1"/>
  <c r="N756" i="1" s="1"/>
  <c r="K2451" i="1"/>
  <c r="N2451" i="1" s="1"/>
  <c r="K3641" i="1"/>
  <c r="N3641" i="1" s="1"/>
  <c r="K2531" i="1"/>
  <c r="N2531" i="1" s="1"/>
  <c r="K1853" i="1"/>
  <c r="N1853" i="1" s="1"/>
  <c r="K1186" i="1"/>
  <c r="N1186" i="1" s="1"/>
  <c r="K5395" i="1"/>
  <c r="N5395" i="1" s="1"/>
  <c r="K2455" i="1"/>
  <c r="N2455" i="1" s="1"/>
  <c r="K4565" i="1"/>
  <c r="N4565" i="1" s="1"/>
  <c r="K3818" i="1"/>
  <c r="N3818" i="1" s="1"/>
  <c r="K5158" i="1"/>
  <c r="N5158" i="1" s="1"/>
  <c r="K1349" i="1"/>
  <c r="N1349" i="1" s="1"/>
  <c r="K472" i="1"/>
  <c r="N472" i="1" s="1"/>
  <c r="K1320" i="1"/>
  <c r="N1320" i="1" s="1"/>
  <c r="K4103" i="1"/>
  <c r="N4103" i="1" s="1"/>
  <c r="K1321" i="1"/>
  <c r="N1321" i="1" s="1"/>
  <c r="K474" i="1"/>
  <c r="N474" i="1" s="1"/>
  <c r="K4104" i="1"/>
  <c r="N4104" i="1" s="1"/>
  <c r="K5396" i="1"/>
  <c r="N5396" i="1" s="1"/>
  <c r="K1351" i="1"/>
  <c r="N1351" i="1" s="1"/>
  <c r="K2764" i="1"/>
  <c r="N2764" i="1" s="1"/>
  <c r="K2534" i="1"/>
  <c r="N2534" i="1" s="1"/>
  <c r="K1499" i="1"/>
  <c r="N1499" i="1" s="1"/>
  <c r="K4180" i="1"/>
  <c r="N4180" i="1" s="1"/>
  <c r="K3401" i="1"/>
  <c r="N3401" i="1" s="1"/>
  <c r="K170" i="1"/>
  <c r="N170" i="1" s="1"/>
  <c r="K169" i="1"/>
  <c r="N169" i="1" s="1"/>
  <c r="K4102" i="1"/>
  <c r="N4102" i="1" s="1"/>
  <c r="K2763" i="1"/>
  <c r="N2763" i="1" s="1"/>
  <c r="K3133" i="1"/>
  <c r="N3133" i="1" s="1"/>
  <c r="K2013" i="1"/>
  <c r="N2013" i="1" s="1"/>
  <c r="K3134" i="1"/>
  <c r="N3134" i="1" s="1"/>
  <c r="K3472" i="1"/>
  <c r="N3472" i="1" s="1"/>
  <c r="K5397" i="1"/>
  <c r="N5397" i="1" s="1"/>
  <c r="K340" i="1"/>
  <c r="N340" i="1" s="1"/>
  <c r="K1322" i="1"/>
  <c r="N1322" i="1" s="1"/>
  <c r="K1498" i="1"/>
  <c r="N1498" i="1" s="1"/>
  <c r="K1348" i="1"/>
  <c r="N1348" i="1" s="1"/>
  <c r="K3207" i="1"/>
  <c r="N3207" i="1" s="1"/>
  <c r="K4563" i="1"/>
  <c r="N4563" i="1" s="1"/>
  <c r="K341" i="1"/>
  <c r="N341" i="1" s="1"/>
  <c r="K3208" i="1"/>
  <c r="N3208" i="1" s="1"/>
  <c r="K4564" i="1"/>
  <c r="N4564" i="1" s="1"/>
  <c r="K4181" i="1"/>
  <c r="N4181" i="1" s="1"/>
  <c r="K1715" i="1"/>
  <c r="N1715" i="1" s="1"/>
  <c r="K1714" i="1"/>
  <c r="N1714" i="1" s="1"/>
  <c r="K2173" i="1"/>
  <c r="N2173" i="1" s="1"/>
  <c r="K4179" i="1"/>
  <c r="N4179" i="1" s="1"/>
  <c r="K1187" i="1"/>
  <c r="N1187" i="1" s="1"/>
  <c r="K4718" i="1"/>
  <c r="N4718" i="1" s="1"/>
  <c r="K1857" i="1"/>
  <c r="N1857" i="1" s="1"/>
  <c r="K4719" i="1"/>
  <c r="N4719" i="1" s="1"/>
  <c r="K3135" i="1"/>
  <c r="N3135" i="1" s="1"/>
  <c r="K5157" i="1"/>
  <c r="N5157" i="1" s="1"/>
  <c r="K171" i="1"/>
  <c r="N171" i="1" s="1"/>
  <c r="K2012" i="1"/>
  <c r="N2012" i="1" s="1"/>
  <c r="K1856" i="1"/>
  <c r="N1856" i="1" s="1"/>
  <c r="K2533" i="1"/>
  <c r="N2533" i="1" s="1"/>
  <c r="K339" i="1"/>
  <c r="N339" i="1" s="1"/>
  <c r="K4826" i="1"/>
  <c r="N4826" i="1" s="1"/>
  <c r="K1350" i="1"/>
  <c r="N1350" i="1" s="1"/>
  <c r="K473" i="1"/>
  <c r="N473" i="1" s="1"/>
  <c r="K3209" i="1"/>
  <c r="N3209" i="1" s="1"/>
  <c r="K3402" i="1"/>
  <c r="N3402" i="1" s="1"/>
  <c r="K4721" i="1"/>
  <c r="N4721" i="1" s="1"/>
  <c r="K4827" i="1"/>
  <c r="N4827" i="1" s="1"/>
  <c r="K1100" i="1"/>
  <c r="N1100" i="1" s="1"/>
  <c r="K1716" i="1"/>
  <c r="N1716" i="1" s="1"/>
  <c r="K3473" i="1"/>
  <c r="N3473" i="1" s="1"/>
  <c r="K759" i="1"/>
  <c r="N759" i="1" s="1"/>
  <c r="K3649" i="1"/>
  <c r="N3649" i="1" s="1"/>
  <c r="K3474" i="1"/>
  <c r="N3474" i="1" s="1"/>
  <c r="K3820" i="1"/>
  <c r="N3820" i="1" s="1"/>
  <c r="K762" i="1"/>
  <c r="N762" i="1" s="1"/>
  <c r="K3403" i="1"/>
  <c r="N3403" i="1" s="1"/>
  <c r="K1858" i="1"/>
  <c r="N1858" i="1" s="1"/>
  <c r="K1193" i="1"/>
  <c r="N1193" i="1" s="1"/>
  <c r="K1099" i="1"/>
  <c r="N1099" i="1" s="1"/>
  <c r="K2178" i="1"/>
  <c r="N2178" i="1" s="1"/>
  <c r="K4943" i="1"/>
  <c r="N4943" i="1" s="1"/>
  <c r="K4944" i="1"/>
  <c r="N4944" i="1" s="1"/>
  <c r="K3650" i="1"/>
  <c r="N3650" i="1" s="1"/>
  <c r="K2019" i="1"/>
  <c r="N2019" i="1" s="1"/>
  <c r="K4950" i="1"/>
  <c r="N4950" i="1" s="1"/>
  <c r="K5164" i="1"/>
  <c r="N5164" i="1" s="1"/>
  <c r="K3646" i="1"/>
  <c r="N3646" i="1" s="1"/>
  <c r="K2016" i="1"/>
  <c r="N2016" i="1" s="1"/>
  <c r="K4949" i="1"/>
  <c r="N4949" i="1" s="1"/>
  <c r="K5163" i="1"/>
  <c r="N5163" i="1" s="1"/>
  <c r="K1192" i="1"/>
  <c r="N1192" i="1" s="1"/>
  <c r="K1098" i="1"/>
  <c r="N1098" i="1" s="1"/>
  <c r="K2177" i="1"/>
  <c r="N2177" i="1" s="1"/>
  <c r="K4941" i="1"/>
  <c r="N4941" i="1" s="1"/>
  <c r="K4942" i="1"/>
  <c r="N4942" i="1" s="1"/>
  <c r="K4939" i="1"/>
  <c r="N4939" i="1" s="1"/>
  <c r="K4940" i="1"/>
  <c r="N4940" i="1" s="1"/>
  <c r="K3648" i="1"/>
  <c r="N3648" i="1" s="1"/>
  <c r="K2018" i="1"/>
  <c r="N2018" i="1" s="1"/>
  <c r="K4947" i="1"/>
  <c r="N4947" i="1" s="1"/>
  <c r="K5162" i="1"/>
  <c r="N5162" i="1" s="1"/>
  <c r="K1191" i="1"/>
  <c r="N1191" i="1" s="1"/>
  <c r="K1097" i="1"/>
  <c r="N1097" i="1" s="1"/>
  <c r="K2176" i="1"/>
  <c r="N2176" i="1" s="1"/>
  <c r="K4937" i="1"/>
  <c r="N4937" i="1" s="1"/>
  <c r="K4938" i="1"/>
  <c r="N4938" i="1" s="1"/>
  <c r="K3647" i="1"/>
  <c r="N3647" i="1" s="1"/>
  <c r="K2017" i="1"/>
  <c r="N2017" i="1" s="1"/>
  <c r="K4946" i="1"/>
  <c r="N4946" i="1" s="1"/>
  <c r="K5160" i="1"/>
  <c r="N5160" i="1" s="1"/>
  <c r="K1189" i="1"/>
  <c r="N1189" i="1" s="1"/>
  <c r="K1096" i="1"/>
  <c r="N1096" i="1" s="1"/>
  <c r="K2175" i="1"/>
  <c r="N2175" i="1" s="1"/>
  <c r="K4934" i="1"/>
  <c r="N4934" i="1" s="1"/>
  <c r="K4935" i="1"/>
  <c r="N4935" i="1" s="1"/>
  <c r="K3645" i="1"/>
  <c r="N3645" i="1" s="1"/>
  <c r="K2015" i="1"/>
  <c r="N2015" i="1" s="1"/>
  <c r="K4945" i="1"/>
  <c r="N4945" i="1" s="1"/>
  <c r="K5159" i="1"/>
  <c r="N5159" i="1" s="1"/>
  <c r="K1188" i="1"/>
  <c r="N1188" i="1" s="1"/>
  <c r="K1095" i="1"/>
  <c r="N1095" i="1" s="1"/>
  <c r="K2174" i="1"/>
  <c r="N2174" i="1" s="1"/>
  <c r="K3164" i="1"/>
  <c r="N3164" i="1" s="1"/>
  <c r="K3819" i="1"/>
  <c r="N3819" i="1" s="1"/>
  <c r="K3680" i="1"/>
  <c r="N3680" i="1" s="1"/>
  <c r="K3481" i="1"/>
  <c r="N3481" i="1" s="1"/>
  <c r="K2765" i="1"/>
  <c r="N2765" i="1" s="1"/>
  <c r="K4933" i="1"/>
  <c r="N4933" i="1" s="1"/>
  <c r="K4936" i="1"/>
  <c r="N4936" i="1" s="1"/>
  <c r="K3644" i="1"/>
  <c r="N3644" i="1" s="1"/>
  <c r="K2014" i="1"/>
  <c r="N2014" i="1" s="1"/>
  <c r="K4948" i="1"/>
  <c r="N4948" i="1" s="1"/>
  <c r="K5161" i="1"/>
  <c r="N5161" i="1" s="1"/>
  <c r="K4720" i="1"/>
  <c r="N4720" i="1" s="1"/>
  <c r="K1190" i="1"/>
  <c r="N1190" i="1" s="1"/>
  <c r="K1717" i="1"/>
  <c r="N1717" i="1" s="1"/>
  <c r="K2025" i="1"/>
  <c r="N2025" i="1" s="1"/>
  <c r="K4956" i="1"/>
  <c r="N4956" i="1" s="1"/>
  <c r="K5165" i="1"/>
  <c r="N5165" i="1" s="1"/>
  <c r="K4722" i="1"/>
  <c r="N4722" i="1" s="1"/>
  <c r="K1199" i="1"/>
  <c r="N1199" i="1" s="1"/>
  <c r="K1106" i="1"/>
  <c r="N1106" i="1" s="1"/>
  <c r="K2184" i="1"/>
  <c r="N2184" i="1" s="1"/>
  <c r="K4518" i="1"/>
  <c r="N4518" i="1" s="1"/>
  <c r="K1196" i="1"/>
  <c r="N1196" i="1" s="1"/>
  <c r="K1104" i="1"/>
  <c r="N1104" i="1" s="1"/>
  <c r="K2183" i="1"/>
  <c r="N2183" i="1" s="1"/>
  <c r="K2023" i="1"/>
  <c r="N2023" i="1" s="1"/>
  <c r="K4952" i="1"/>
  <c r="N4952" i="1" s="1"/>
  <c r="K4517" i="1"/>
  <c r="N4517" i="1" s="1"/>
  <c r="K1197" i="1"/>
  <c r="N1197" i="1" s="1"/>
  <c r="K1102" i="1"/>
  <c r="N1102" i="1" s="1"/>
  <c r="K2180" i="1"/>
  <c r="N2180" i="1" s="1"/>
  <c r="K4955" i="1"/>
  <c r="N4955" i="1" s="1"/>
  <c r="K2022" i="1"/>
  <c r="N2022" i="1" s="1"/>
  <c r="K1198" i="1"/>
  <c r="N1198" i="1" s="1"/>
  <c r="K2182" i="1"/>
  <c r="N2182" i="1" s="1"/>
  <c r="K4953" i="1"/>
  <c r="N4953" i="1" s="1"/>
  <c r="K1105" i="1"/>
  <c r="N1105" i="1" s="1"/>
  <c r="K4515" i="1"/>
  <c r="N4515" i="1" s="1"/>
  <c r="K2021" i="1"/>
  <c r="N2021" i="1" s="1"/>
  <c r="K2181" i="1"/>
  <c r="N2181" i="1" s="1"/>
  <c r="K1195" i="1"/>
  <c r="N1195" i="1" s="1"/>
  <c r="K2024" i="1"/>
  <c r="N2024" i="1" s="1"/>
  <c r="K4516" i="1"/>
  <c r="N4516" i="1" s="1"/>
  <c r="K4954" i="1"/>
  <c r="N4954" i="1" s="1"/>
  <c r="K1103" i="1"/>
  <c r="N1103" i="1" s="1"/>
  <c r="K2179" i="1"/>
  <c r="N2179" i="1" s="1"/>
  <c r="K1194" i="1"/>
  <c r="N1194" i="1" s="1"/>
  <c r="K2020" i="1"/>
  <c r="N2020" i="1" s="1"/>
  <c r="K4514" i="1"/>
  <c r="N4514" i="1" s="1"/>
  <c r="K4951" i="1"/>
  <c r="N4951" i="1" s="1"/>
  <c r="K1101" i="1"/>
  <c r="N1101" i="1" s="1"/>
  <c r="K1107" i="1"/>
  <c r="N1107" i="1" s="1"/>
  <c r="K2775" i="1"/>
  <c r="N2775" i="1" s="1"/>
  <c r="K3482" i="1"/>
  <c r="N3482" i="1" s="1"/>
  <c r="K3681" i="1"/>
  <c r="N3681" i="1" s="1"/>
  <c r="K4738" i="1"/>
  <c r="N4738" i="1" s="1"/>
  <c r="K1723" i="1"/>
  <c r="N1723" i="1" s="1"/>
  <c r="K4157" i="1"/>
  <c r="N4157" i="1" s="1"/>
  <c r="K1724" i="1"/>
  <c r="N1724" i="1" s="1"/>
  <c r="K206" i="1"/>
  <c r="N206" i="1" s="1"/>
  <c r="K5213" i="1"/>
  <c r="N5213" i="1" s="1"/>
  <c r="K3358" i="1"/>
  <c r="N3358" i="1" s="1"/>
  <c r="K3357" i="1"/>
  <c r="N3357" i="1" s="1"/>
  <c r="K3165" i="1"/>
  <c r="N3165" i="1" s="1"/>
  <c r="K3933" i="1"/>
  <c r="N3933" i="1" s="1"/>
  <c r="K2776" i="1"/>
  <c r="N2776" i="1" s="1"/>
  <c r="K4520" i="1"/>
  <c r="N4520" i="1" s="1"/>
  <c r="K1725" i="1"/>
  <c r="N1725" i="1" s="1"/>
  <c r="K1943" i="1"/>
  <c r="N1943" i="1" s="1"/>
  <c r="K3409" i="1"/>
  <c r="N3409" i="1" s="1"/>
  <c r="K1330" i="1"/>
  <c r="N1330" i="1" s="1"/>
  <c r="K308" i="1"/>
  <c r="N308" i="1" s="1"/>
  <c r="K5042" i="1"/>
  <c r="N5042" i="1" s="1"/>
  <c r="K2612" i="1"/>
  <c r="N2612" i="1" s="1"/>
  <c r="K3167" i="1"/>
  <c r="N3167" i="1" s="1"/>
  <c r="K4657" i="1"/>
  <c r="N4657" i="1" s="1"/>
  <c r="K1556" i="1"/>
  <c r="N1556" i="1" s="1"/>
  <c r="K2671" i="1"/>
  <c r="N2671" i="1" s="1"/>
  <c r="K2778" i="1"/>
  <c r="N2778" i="1" s="1"/>
  <c r="K4656" i="1"/>
  <c r="N4656" i="1" s="1"/>
  <c r="K1000" i="1"/>
  <c r="N1000" i="1" s="1"/>
  <c r="K1815" i="1"/>
  <c r="N1815" i="1" s="1"/>
  <c r="K1379" i="1"/>
  <c r="N1379" i="1" s="1"/>
  <c r="K310" i="1"/>
  <c r="N310" i="1" s="1"/>
  <c r="K1554" i="1"/>
  <c r="N1554" i="1" s="1"/>
  <c r="K1380" i="1"/>
  <c r="N1380" i="1" s="1"/>
  <c r="K3408" i="1"/>
  <c r="N3408" i="1" s="1"/>
  <c r="K1273" i="1"/>
  <c r="N1273" i="1" s="1"/>
  <c r="K2537" i="1"/>
  <c r="N2537" i="1" s="1"/>
  <c r="K1329" i="1"/>
  <c r="N1329" i="1" s="1"/>
  <c r="K430" i="1"/>
  <c r="N430" i="1" s="1"/>
  <c r="K1942" i="1"/>
  <c r="N1942" i="1" s="1"/>
  <c r="K3166" i="1"/>
  <c r="N3166" i="1" s="1"/>
  <c r="K135" i="1"/>
  <c r="N135" i="1" s="1"/>
  <c r="K4740" i="1"/>
  <c r="N4740" i="1" s="1"/>
  <c r="K1555" i="1"/>
  <c r="N1555" i="1" s="1"/>
  <c r="K2327" i="1"/>
  <c r="N2327" i="1" s="1"/>
  <c r="K1039" i="1"/>
  <c r="N1039" i="1" s="1"/>
  <c r="K307" i="1"/>
  <c r="N307" i="1" s="1"/>
  <c r="K552" i="1"/>
  <c r="N552" i="1" s="1"/>
  <c r="K1109" i="1"/>
  <c r="N1109" i="1" s="1"/>
  <c r="K3682" i="1"/>
  <c r="N3682" i="1" s="1"/>
  <c r="K3359" i="1"/>
  <c r="N3359" i="1" s="1"/>
  <c r="K2536" i="1"/>
  <c r="N2536" i="1" s="1"/>
  <c r="K2777" i="1"/>
  <c r="N2777" i="1" s="1"/>
  <c r="K4158" i="1"/>
  <c r="N4158" i="1" s="1"/>
  <c r="K2149" i="1"/>
  <c r="N2149" i="1" s="1"/>
  <c r="K999" i="1"/>
  <c r="N999" i="1" s="1"/>
  <c r="K765" i="1"/>
  <c r="N765" i="1" s="1"/>
  <c r="K2613" i="1"/>
  <c r="N2613" i="1" s="1"/>
  <c r="K4519" i="1"/>
  <c r="N4519" i="1" s="1"/>
  <c r="K1328" i="1"/>
  <c r="N1328" i="1" s="1"/>
  <c r="K4654" i="1"/>
  <c r="N4654" i="1" s="1"/>
  <c r="K134" i="1"/>
  <c r="N134" i="1" s="1"/>
  <c r="K3934" i="1"/>
  <c r="N3934" i="1" s="1"/>
  <c r="K309" i="1"/>
  <c r="N309" i="1" s="1"/>
  <c r="K4869" i="1"/>
  <c r="N4869" i="1" s="1"/>
  <c r="K998" i="1"/>
  <c r="N998" i="1" s="1"/>
  <c r="K1941" i="1"/>
  <c r="N1941" i="1" s="1"/>
  <c r="K3483" i="1"/>
  <c r="N3483" i="1" s="1"/>
  <c r="K4868" i="1"/>
  <c r="N4868" i="1" s="1"/>
  <c r="K5050" i="1"/>
  <c r="N5050" i="1" s="1"/>
  <c r="K5051" i="1"/>
  <c r="N5051" i="1" s="1"/>
  <c r="K2151" i="1"/>
  <c r="N2151" i="1" s="1"/>
  <c r="K2673" i="1"/>
  <c r="N2673" i="1" s="1"/>
  <c r="K1381" i="1"/>
  <c r="N1381" i="1" s="1"/>
  <c r="K2329" i="1"/>
  <c r="N2329" i="1" s="1"/>
  <c r="K4744" i="1"/>
  <c r="N4744" i="1" s="1"/>
  <c r="K3411" i="1"/>
  <c r="N3411" i="1" s="1"/>
  <c r="K2152" i="1"/>
  <c r="N2152" i="1" s="1"/>
  <c r="K3484" i="1"/>
  <c r="N3484" i="1" s="1"/>
  <c r="K1001" i="1"/>
  <c r="N1001" i="1" s="1"/>
  <c r="K2539" i="1"/>
  <c r="N2539" i="1" s="1"/>
  <c r="K2328" i="1"/>
  <c r="N2328" i="1" s="1"/>
  <c r="K1726" i="1"/>
  <c r="N1726" i="1" s="1"/>
  <c r="K5214" i="1"/>
  <c r="N5214" i="1" s="1"/>
  <c r="K1110" i="1"/>
  <c r="N1110" i="1" s="1"/>
  <c r="K3684" i="1"/>
  <c r="N3684" i="1" s="1"/>
  <c r="K553" i="1"/>
  <c r="N553" i="1" s="1"/>
  <c r="K5215" i="1"/>
  <c r="N5215" i="1" s="1"/>
  <c r="K2330" i="1"/>
  <c r="N2330" i="1" s="1"/>
  <c r="K5052" i="1"/>
  <c r="N5052" i="1" s="1"/>
  <c r="K4523" i="1"/>
  <c r="N4523" i="1" s="1"/>
  <c r="K3938" i="1"/>
  <c r="N3938" i="1" s="1"/>
  <c r="K3683" i="1"/>
  <c r="N3683" i="1" s="1"/>
  <c r="K1274" i="1"/>
  <c r="N1274" i="1" s="1"/>
  <c r="K1275" i="1"/>
  <c r="N1275" i="1" s="1"/>
  <c r="K3937" i="1"/>
  <c r="N3937" i="1" s="1"/>
  <c r="K1332" i="1"/>
  <c r="N1332" i="1" s="1"/>
  <c r="K431" i="1"/>
  <c r="N431" i="1" s="1"/>
  <c r="K432" i="1"/>
  <c r="N432" i="1" s="1"/>
  <c r="K1383" i="1"/>
  <c r="N1383" i="1" s="1"/>
  <c r="K4159" i="1"/>
  <c r="N4159" i="1" s="1"/>
  <c r="K2672" i="1"/>
  <c r="N2672" i="1" s="1"/>
  <c r="K1333" i="1"/>
  <c r="N1333" i="1" s="1"/>
  <c r="K2538" i="1"/>
  <c r="N2538" i="1" s="1"/>
  <c r="K2674" i="1"/>
  <c r="N2674" i="1" s="1"/>
  <c r="K2780" i="1"/>
  <c r="N2780" i="1" s="1"/>
  <c r="K137" i="1"/>
  <c r="N137" i="1" s="1"/>
  <c r="K3936" i="1"/>
  <c r="N3936" i="1" s="1"/>
  <c r="K3410" i="1"/>
  <c r="N3410" i="1" s="1"/>
  <c r="K138" i="1"/>
  <c r="N138" i="1" s="1"/>
  <c r="K2781" i="1"/>
  <c r="N2781" i="1" s="1"/>
  <c r="K1944" i="1"/>
  <c r="N1944" i="1" s="1"/>
  <c r="K5216" i="1"/>
  <c r="N5216" i="1" s="1"/>
  <c r="K3360" i="1"/>
  <c r="N3360" i="1" s="1"/>
  <c r="K4522" i="1"/>
  <c r="N4522" i="1" s="1"/>
  <c r="K3169" i="1"/>
  <c r="N3169" i="1" s="1"/>
  <c r="K1111" i="1"/>
  <c r="N1111" i="1" s="1"/>
  <c r="K4521" i="1"/>
  <c r="N4521" i="1" s="1"/>
  <c r="K1331" i="1"/>
  <c r="N1331" i="1" s="1"/>
  <c r="K311" i="1"/>
  <c r="N311" i="1" s="1"/>
  <c r="K3168" i="1"/>
  <c r="N3168" i="1" s="1"/>
  <c r="K4160" i="1"/>
  <c r="N4160" i="1" s="1"/>
  <c r="K1276" i="1"/>
  <c r="N1276" i="1" s="1"/>
  <c r="K1382" i="1"/>
  <c r="N1382" i="1" s="1"/>
  <c r="K312" i="1"/>
  <c r="N312" i="1" s="1"/>
  <c r="K4870" i="1"/>
  <c r="N4870" i="1" s="1"/>
  <c r="K4658" i="1"/>
  <c r="N4658" i="1" s="1"/>
  <c r="K2150" i="1"/>
  <c r="N2150" i="1" s="1"/>
  <c r="K2779" i="1"/>
  <c r="N2779" i="1" s="1"/>
  <c r="K4161" i="1"/>
  <c r="N4161" i="1" s="1"/>
  <c r="K1731" i="1"/>
  <c r="N1731" i="1" s="1"/>
  <c r="K1112" i="1"/>
  <c r="N1112" i="1" s="1"/>
  <c r="K1566" i="1"/>
  <c r="N1566" i="1" s="1"/>
  <c r="K1567" i="1"/>
  <c r="N1567" i="1" s="1"/>
  <c r="K4666" i="1"/>
  <c r="N4666" i="1" s="1"/>
  <c r="K1945" i="1"/>
  <c r="N1945" i="1" s="1"/>
  <c r="K1732" i="1"/>
  <c r="N1732" i="1" s="1"/>
  <c r="K3361" i="1"/>
  <c r="N3361" i="1" s="1"/>
  <c r="K139" i="1"/>
  <c r="N139" i="1" s="1"/>
  <c r="K4745" i="1"/>
  <c r="N4745" i="1" s="1"/>
  <c r="K2540" i="1"/>
  <c r="N2540" i="1" s="1"/>
  <c r="K1334" i="1"/>
  <c r="N1334" i="1" s="1"/>
  <c r="K433" i="1"/>
  <c r="N433" i="1" s="1"/>
  <c r="K313" i="1"/>
  <c r="N313" i="1" s="1"/>
  <c r="K5055" i="1"/>
  <c r="N5055" i="1" s="1"/>
  <c r="K3170" i="1"/>
  <c r="N3170" i="1" s="1"/>
  <c r="K4664" i="1"/>
  <c r="N4664" i="1" s="1"/>
  <c r="K1568" i="1"/>
  <c r="N1568" i="1" s="1"/>
  <c r="K1730" i="1"/>
  <c r="N1730" i="1" s="1"/>
  <c r="K3418" i="1"/>
  <c r="N3418" i="1" s="1"/>
  <c r="K3365" i="1"/>
  <c r="N3365" i="1" s="1"/>
  <c r="K1005" i="1"/>
  <c r="N1005" i="1" s="1"/>
  <c r="K3488" i="1"/>
  <c r="N3488" i="1" s="1"/>
  <c r="K557" i="1"/>
  <c r="N557" i="1" s="1"/>
  <c r="K4749" i="1"/>
  <c r="N4749" i="1" s="1"/>
  <c r="K3688" i="1"/>
  <c r="N3688" i="1" s="1"/>
  <c r="K3419" i="1"/>
  <c r="N3419" i="1" s="1"/>
  <c r="K561" i="1"/>
  <c r="N561" i="1" s="1"/>
  <c r="K1002" i="1"/>
  <c r="N1002" i="1" s="1"/>
  <c r="K554" i="1"/>
  <c r="N554" i="1" s="1"/>
  <c r="K3685" i="1"/>
  <c r="N3685" i="1" s="1"/>
  <c r="K4663" i="1"/>
  <c r="N4663" i="1" s="1"/>
  <c r="K1565" i="1"/>
  <c r="N1565" i="1" s="1"/>
  <c r="K1729" i="1"/>
  <c r="N1729" i="1" s="1"/>
  <c r="K3414" i="1"/>
  <c r="N3414" i="1" s="1"/>
  <c r="K3364" i="1"/>
  <c r="N3364" i="1" s="1"/>
  <c r="K3487" i="1"/>
  <c r="N3487" i="1" s="1"/>
  <c r="K4748" i="1"/>
  <c r="N4748" i="1" s="1"/>
  <c r="K3417" i="1"/>
  <c r="N3417" i="1" s="1"/>
  <c r="K560" i="1"/>
  <c r="N560" i="1" s="1"/>
  <c r="K1004" i="1"/>
  <c r="N1004" i="1" s="1"/>
  <c r="K556" i="1"/>
  <c r="N556" i="1" s="1"/>
  <c r="K3687" i="1"/>
  <c r="N3687" i="1" s="1"/>
  <c r="K4662" i="1"/>
  <c r="N4662" i="1" s="1"/>
  <c r="K1564" i="1"/>
  <c r="N1564" i="1" s="1"/>
  <c r="K1728" i="1"/>
  <c r="N1728" i="1" s="1"/>
  <c r="K3413" i="1"/>
  <c r="N3413" i="1" s="1"/>
  <c r="K3363" i="1"/>
  <c r="N3363" i="1" s="1"/>
  <c r="K3486" i="1"/>
  <c r="N3486" i="1" s="1"/>
  <c r="K4747" i="1"/>
  <c r="N4747" i="1" s="1"/>
  <c r="K3416" i="1"/>
  <c r="N3416" i="1" s="1"/>
  <c r="K559" i="1"/>
  <c r="N559" i="1" s="1"/>
  <c r="K1003" i="1"/>
  <c r="N1003" i="1" s="1"/>
  <c r="K555" i="1"/>
  <c r="N555" i="1" s="1"/>
  <c r="K3686" i="1"/>
  <c r="N3686" i="1" s="1"/>
  <c r="K4661" i="1"/>
  <c r="N4661" i="1" s="1"/>
  <c r="K1562" i="1"/>
  <c r="N1562" i="1" s="1"/>
  <c r="K1727" i="1"/>
  <c r="N1727" i="1" s="1"/>
  <c r="K3412" i="1"/>
  <c r="N3412" i="1" s="1"/>
  <c r="K3362" i="1"/>
  <c r="N3362" i="1" s="1"/>
  <c r="K3485" i="1"/>
  <c r="N3485" i="1" s="1"/>
  <c r="K4746" i="1"/>
  <c r="N4746" i="1" s="1"/>
  <c r="K3415" i="1"/>
  <c r="N3415" i="1" s="1"/>
  <c r="K558" i="1"/>
  <c r="N558" i="1" s="1"/>
  <c r="K1008" i="1"/>
  <c r="N1008" i="1" s="1"/>
  <c r="K564" i="1"/>
  <c r="N564" i="1" s="1"/>
  <c r="K3690" i="1"/>
  <c r="N3690" i="1" s="1"/>
  <c r="K4670" i="1"/>
  <c r="N4670" i="1" s="1"/>
  <c r="K1572" i="1"/>
  <c r="N1572" i="1" s="1"/>
  <c r="K1734" i="1"/>
  <c r="N1734" i="1" s="1"/>
  <c r="K3422" i="1"/>
  <c r="N3422" i="1" s="1"/>
  <c r="K3366" i="1"/>
  <c r="N3366" i="1" s="1"/>
  <c r="K3490" i="1"/>
  <c r="N3490" i="1" s="1"/>
  <c r="K4750" i="1"/>
  <c r="N4750" i="1" s="1"/>
  <c r="K3425" i="1"/>
  <c r="N3425" i="1" s="1"/>
  <c r="K567" i="1"/>
  <c r="N567" i="1" s="1"/>
  <c r="K1202" i="1"/>
  <c r="N1202" i="1" s="1"/>
  <c r="K3651" i="1"/>
  <c r="N3651" i="1" s="1"/>
  <c r="K1384" i="1"/>
  <c r="N1384" i="1" s="1"/>
  <c r="K4957" i="1"/>
  <c r="N4957" i="1" s="1"/>
  <c r="K5166" i="1"/>
  <c r="N5166" i="1" s="1"/>
  <c r="K4671" i="1"/>
  <c r="N4671" i="1" s="1"/>
  <c r="K1735" i="1"/>
  <c r="N1735" i="1" s="1"/>
  <c r="K2456" i="1"/>
  <c r="N2456" i="1" s="1"/>
  <c r="K1114" i="1"/>
  <c r="N1114" i="1" s="1"/>
  <c r="K2185" i="1"/>
  <c r="N2185" i="1" s="1"/>
  <c r="K3367" i="1"/>
  <c r="N3367" i="1" s="1"/>
  <c r="K172" i="1"/>
  <c r="N172" i="1" s="1"/>
  <c r="K3426" i="1"/>
  <c r="N3426" i="1" s="1"/>
  <c r="K568" i="1"/>
  <c r="N568" i="1" s="1"/>
  <c r="K1007" i="1"/>
  <c r="N1007" i="1" s="1"/>
  <c r="K1571" i="1"/>
  <c r="N1571" i="1" s="1"/>
  <c r="K563" i="1"/>
  <c r="N563" i="1" s="1"/>
  <c r="K4105" i="1"/>
  <c r="N4105" i="1" s="1"/>
  <c r="K3691" i="1"/>
  <c r="N3691" i="1" s="1"/>
  <c r="K3489" i="1"/>
  <c r="N3489" i="1" s="1"/>
  <c r="K2457" i="1"/>
  <c r="N2457" i="1" s="1"/>
  <c r="K2542" i="1"/>
  <c r="N2542" i="1" s="1"/>
  <c r="K3424" i="1"/>
  <c r="N3424" i="1" s="1"/>
  <c r="K3369" i="1"/>
  <c r="N3369" i="1" s="1"/>
  <c r="K3492" i="1"/>
  <c r="N3492" i="1" s="1"/>
  <c r="K4752" i="1"/>
  <c r="N4752" i="1" s="1"/>
  <c r="K3428" i="1"/>
  <c r="N3428" i="1" s="1"/>
  <c r="K570" i="1"/>
  <c r="N570" i="1" s="1"/>
  <c r="K3652" i="1"/>
  <c r="N3652" i="1" s="1"/>
  <c r="K565" i="1"/>
  <c r="N565" i="1" s="1"/>
  <c r="K3692" i="1"/>
  <c r="N3692" i="1" s="1"/>
  <c r="K2782" i="1"/>
  <c r="N2782" i="1" s="1"/>
  <c r="K4672" i="1"/>
  <c r="N4672" i="1" s="1"/>
  <c r="K1575" i="1"/>
  <c r="N1575" i="1" s="1"/>
  <c r="K1736" i="1"/>
  <c r="N1736" i="1" s="1"/>
  <c r="K3423" i="1"/>
  <c r="N3423" i="1" s="1"/>
  <c r="K3368" i="1"/>
  <c r="N3368" i="1" s="1"/>
  <c r="K3491" i="1"/>
  <c r="N3491" i="1" s="1"/>
  <c r="K4751" i="1"/>
  <c r="N4751" i="1" s="1"/>
  <c r="K3427" i="1"/>
  <c r="N3427" i="1" s="1"/>
  <c r="K569" i="1"/>
  <c r="N569" i="1" s="1"/>
  <c r="K4669" i="1"/>
  <c r="N4669" i="1" s="1"/>
  <c r="K3689" i="1"/>
  <c r="N3689" i="1" s="1"/>
  <c r="K784" i="1"/>
  <c r="N784" i="1" s="1"/>
  <c r="K1006" i="1"/>
  <c r="N1006" i="1" s="1"/>
  <c r="K1113" i="1"/>
  <c r="N1113" i="1" s="1"/>
  <c r="K562" i="1"/>
  <c r="N562" i="1" s="1"/>
  <c r="K1733" i="1"/>
  <c r="N1733" i="1" s="1"/>
  <c r="K3420" i="1"/>
  <c r="N3420" i="1" s="1"/>
  <c r="K2541" i="1"/>
  <c r="N2541" i="1" s="1"/>
  <c r="K1570" i="1"/>
  <c r="N1570" i="1" s="1"/>
  <c r="K1201" i="1"/>
  <c r="N1201" i="1" s="1"/>
  <c r="K3421" i="1"/>
  <c r="N3421" i="1" s="1"/>
  <c r="K566" i="1"/>
  <c r="N566" i="1" s="1"/>
  <c r="K3695" i="1"/>
  <c r="N3695" i="1" s="1"/>
  <c r="K2546" i="1"/>
  <c r="N2546" i="1" s="1"/>
  <c r="K1584" i="1"/>
  <c r="N1584" i="1" s="1"/>
  <c r="K1204" i="1"/>
  <c r="N1204" i="1" s="1"/>
  <c r="K4675" i="1"/>
  <c r="N4675" i="1" s="1"/>
  <c r="K573" i="1"/>
  <c r="N573" i="1" s="1"/>
  <c r="K1012" i="1"/>
  <c r="N1012" i="1" s="1"/>
  <c r="K1738" i="1"/>
  <c r="N1738" i="1" s="1"/>
  <c r="K3429" i="1"/>
  <c r="N3429" i="1" s="1"/>
  <c r="K1115" i="1"/>
  <c r="N1115" i="1" s="1"/>
  <c r="K792" i="1"/>
  <c r="N792" i="1" s="1"/>
  <c r="K3436" i="1"/>
  <c r="N3436" i="1" s="1"/>
  <c r="K575" i="1"/>
  <c r="N575" i="1" s="1"/>
  <c r="K1585" i="1"/>
  <c r="N1585" i="1" s="1"/>
  <c r="K1206" i="1"/>
  <c r="N1206" i="1" s="1"/>
  <c r="K3693" i="1"/>
  <c r="N3693" i="1" s="1"/>
  <c r="K1739" i="1"/>
  <c r="N1739" i="1" s="1"/>
  <c r="K3433" i="1"/>
  <c r="N3433" i="1" s="1"/>
  <c r="K4676" i="1"/>
  <c r="N4676" i="1" s="1"/>
  <c r="K791" i="1"/>
  <c r="N791" i="1" s="1"/>
  <c r="K1118" i="1"/>
  <c r="N1118" i="1" s="1"/>
  <c r="K572" i="1"/>
  <c r="N572" i="1" s="1"/>
  <c r="K1013" i="1"/>
  <c r="N1013" i="1" s="1"/>
  <c r="K2543" i="1"/>
  <c r="N2543" i="1" s="1"/>
  <c r="K3437" i="1"/>
  <c r="N3437" i="1" s="1"/>
  <c r="K577" i="1"/>
  <c r="N577" i="1" s="1"/>
  <c r="K1583" i="1"/>
  <c r="N1583" i="1" s="1"/>
  <c r="K4677" i="1"/>
  <c r="N4677" i="1" s="1"/>
  <c r="K3696" i="1"/>
  <c r="N3696" i="1" s="1"/>
  <c r="K1205" i="1"/>
  <c r="N1205" i="1" s="1"/>
  <c r="K2545" i="1"/>
  <c r="N2545" i="1" s="1"/>
  <c r="K1740" i="1"/>
  <c r="N1740" i="1" s="1"/>
  <c r="K1117" i="1"/>
  <c r="N1117" i="1" s="1"/>
  <c r="K1011" i="1"/>
  <c r="N1011" i="1" s="1"/>
  <c r="K3431" i="1"/>
  <c r="N3431" i="1" s="1"/>
  <c r="K574" i="1"/>
  <c r="N574" i="1" s="1"/>
  <c r="K790" i="1"/>
  <c r="N790" i="1" s="1"/>
  <c r="K578" i="1"/>
  <c r="N578" i="1" s="1"/>
  <c r="K3435" i="1"/>
  <c r="N3435" i="1" s="1"/>
  <c r="K1582" i="1"/>
  <c r="N1582" i="1" s="1"/>
  <c r="K4674" i="1"/>
  <c r="N4674" i="1" s="1"/>
  <c r="K3694" i="1"/>
  <c r="N3694" i="1" s="1"/>
  <c r="K1203" i="1"/>
  <c r="N1203" i="1" s="1"/>
  <c r="K2544" i="1"/>
  <c r="N2544" i="1" s="1"/>
  <c r="K1737" i="1"/>
  <c r="N1737" i="1" s="1"/>
  <c r="K1116" i="1"/>
  <c r="N1116" i="1" s="1"/>
  <c r="K1010" i="1"/>
  <c r="N1010" i="1" s="1"/>
  <c r="K3430" i="1"/>
  <c r="N3430" i="1" s="1"/>
  <c r="K571" i="1"/>
  <c r="N571" i="1" s="1"/>
  <c r="K785" i="1"/>
  <c r="N785" i="1" s="1"/>
  <c r="K576" i="1"/>
  <c r="N576" i="1" s="1"/>
  <c r="K3432" i="1"/>
  <c r="N3432" i="1" s="1"/>
  <c r="K2675" i="1"/>
  <c r="N2675" i="1" s="1"/>
  <c r="K1014" i="1"/>
  <c r="N1014" i="1" s="1"/>
  <c r="K3370" i="1"/>
  <c r="N3370" i="1" s="1"/>
  <c r="K3434" i="1"/>
  <c r="N3434" i="1" s="1"/>
  <c r="K140" i="1"/>
  <c r="N140" i="1" s="1"/>
  <c r="K4753" i="1"/>
  <c r="N4753" i="1" s="1"/>
  <c r="K4755" i="1"/>
  <c r="N4755" i="1" s="1"/>
  <c r="K3556" i="1"/>
  <c r="N3556" i="1" s="1"/>
  <c r="K3439" i="1"/>
  <c r="N3439" i="1" s="1"/>
  <c r="K1121" i="1"/>
  <c r="N1121" i="1" s="1"/>
  <c r="K4871" i="1"/>
  <c r="N4871" i="1" s="1"/>
  <c r="K4872" i="1"/>
  <c r="N4872" i="1" s="1"/>
  <c r="K4756" i="1"/>
  <c r="N4756" i="1" s="1"/>
  <c r="K4873" i="1"/>
  <c r="N4873" i="1" s="1"/>
  <c r="K3372" i="1"/>
  <c r="N3372" i="1" s="1"/>
  <c r="K3495" i="1"/>
  <c r="N3495" i="1" s="1"/>
  <c r="K142" i="1"/>
  <c r="N142" i="1" s="1"/>
  <c r="K2549" i="1"/>
  <c r="N2549" i="1" s="1"/>
  <c r="K3171" i="1"/>
  <c r="N3171" i="1" s="1"/>
  <c r="K5217" i="1"/>
  <c r="N5217" i="1" s="1"/>
  <c r="K2783" i="1"/>
  <c r="N2783" i="1" s="1"/>
  <c r="K3493" i="1"/>
  <c r="N3493" i="1" s="1"/>
  <c r="K2154" i="1"/>
  <c r="N2154" i="1" s="1"/>
  <c r="K3494" i="1"/>
  <c r="N3494" i="1" s="1"/>
  <c r="K1742" i="1"/>
  <c r="N1742" i="1" s="1"/>
  <c r="K3438" i="1"/>
  <c r="N3438" i="1" s="1"/>
  <c r="K4547" i="1"/>
  <c r="N4547" i="1" s="1"/>
  <c r="K2547" i="1"/>
  <c r="N2547" i="1" s="1"/>
  <c r="K5069" i="1"/>
  <c r="N5069" i="1" s="1"/>
  <c r="K1120" i="1"/>
  <c r="N1120" i="1" s="1"/>
  <c r="K434" i="1"/>
  <c r="N434" i="1" s="1"/>
  <c r="K580" i="1"/>
  <c r="N580" i="1" s="1"/>
  <c r="K314" i="1"/>
  <c r="N314" i="1" s="1"/>
  <c r="K141" i="1"/>
  <c r="N141" i="1" s="1"/>
  <c r="K1119" i="1"/>
  <c r="N1119" i="1" s="1"/>
  <c r="K3697" i="1"/>
  <c r="N3697" i="1" s="1"/>
  <c r="K5068" i="1"/>
  <c r="N5068" i="1" s="1"/>
  <c r="K3371" i="1"/>
  <c r="N3371" i="1" s="1"/>
  <c r="K1385" i="1"/>
  <c r="N1385" i="1" s="1"/>
  <c r="K4162" i="1"/>
  <c r="N4162" i="1" s="1"/>
  <c r="K3151" i="1"/>
  <c r="N3151" i="1" s="1"/>
  <c r="K436" i="1"/>
  <c r="N436" i="1" s="1"/>
  <c r="K4163" i="1"/>
  <c r="N4163" i="1" s="1"/>
  <c r="K1277" i="1"/>
  <c r="N1277" i="1" s="1"/>
  <c r="K3939" i="1"/>
  <c r="N3939" i="1" s="1"/>
  <c r="K1587" i="1"/>
  <c r="N1587" i="1" s="1"/>
  <c r="K2333" i="1"/>
  <c r="N2333" i="1" s="1"/>
  <c r="K5065" i="1"/>
  <c r="N5065" i="1" s="1"/>
  <c r="K1278" i="1"/>
  <c r="N1278" i="1" s="1"/>
  <c r="K1741" i="1"/>
  <c r="N1741" i="1" s="1"/>
  <c r="K4525" i="1"/>
  <c r="N4525" i="1" s="1"/>
  <c r="K4526" i="1"/>
  <c r="N4526" i="1" s="1"/>
  <c r="K435" i="1"/>
  <c r="N435" i="1" s="1"/>
  <c r="K4680" i="1"/>
  <c r="N4680" i="1" s="1"/>
  <c r="K1946" i="1"/>
  <c r="N1946" i="1" s="1"/>
  <c r="K2153" i="1"/>
  <c r="N2153" i="1" s="1"/>
  <c r="K1015" i="1"/>
  <c r="N1015" i="1" s="1"/>
  <c r="K2332" i="1"/>
  <c r="N2332" i="1" s="1"/>
  <c r="K1947" i="1"/>
  <c r="N1947" i="1" s="1"/>
  <c r="K1386" i="1"/>
  <c r="N1386" i="1" s="1"/>
  <c r="K5218" i="1"/>
  <c r="N5218" i="1" s="1"/>
  <c r="K3172" i="1"/>
  <c r="N3172" i="1" s="1"/>
  <c r="K2550" i="1"/>
  <c r="N2550" i="1" s="1"/>
  <c r="K4758" i="1"/>
  <c r="N4758" i="1" s="1"/>
  <c r="K1948" i="1"/>
  <c r="N1948" i="1" s="1"/>
  <c r="K4760" i="1"/>
  <c r="N4760" i="1" s="1"/>
  <c r="K438" i="1"/>
  <c r="N438" i="1" s="1"/>
  <c r="K1593" i="1"/>
  <c r="N1593" i="1" s="1"/>
  <c r="K1122" i="1"/>
  <c r="N1122" i="1" s="1"/>
  <c r="K3698" i="1"/>
  <c r="N3698" i="1" s="1"/>
  <c r="K1949" i="1"/>
  <c r="N1949" i="1" s="1"/>
  <c r="K2677" i="1"/>
  <c r="N2677" i="1" s="1"/>
  <c r="K1280" i="1"/>
  <c r="N1280" i="1" s="1"/>
  <c r="K3941" i="1"/>
  <c r="N3941" i="1" s="1"/>
  <c r="K1016" i="1"/>
  <c r="N1016" i="1" s="1"/>
  <c r="K581" i="1"/>
  <c r="N581" i="1" s="1"/>
  <c r="K582" i="1"/>
  <c r="N582" i="1" s="1"/>
  <c r="K1389" i="1"/>
  <c r="N1389" i="1" s="1"/>
  <c r="K1335" i="1"/>
  <c r="N1335" i="1" s="1"/>
  <c r="K4164" i="1"/>
  <c r="N4164" i="1" s="1"/>
  <c r="K2551" i="1"/>
  <c r="N2551" i="1" s="1"/>
  <c r="K1337" i="1"/>
  <c r="N1337" i="1" s="1"/>
  <c r="K3940" i="1"/>
  <c r="N3940" i="1" s="1"/>
  <c r="K4165" i="1"/>
  <c r="N4165" i="1" s="1"/>
  <c r="K4685" i="1"/>
  <c r="N4685" i="1" s="1"/>
  <c r="K5219" i="1"/>
  <c r="N5219" i="1" s="1"/>
  <c r="K1595" i="1"/>
  <c r="N1595" i="1" s="1"/>
  <c r="K2676" i="1"/>
  <c r="N2676" i="1" s="1"/>
  <c r="K2784" i="1"/>
  <c r="N2784" i="1" s="1"/>
  <c r="K4527" i="1"/>
  <c r="N4527" i="1" s="1"/>
  <c r="K1387" i="1"/>
  <c r="N1387" i="1" s="1"/>
  <c r="K4166" i="1"/>
  <c r="N4166" i="1" s="1"/>
  <c r="K3496" i="1"/>
  <c r="N3496" i="1" s="1"/>
  <c r="K3440" i="1"/>
  <c r="N3440" i="1" s="1"/>
  <c r="K143" i="1"/>
  <c r="N143" i="1" s="1"/>
  <c r="K315" i="1"/>
  <c r="N315" i="1" s="1"/>
  <c r="K316" i="1"/>
  <c r="N316" i="1" s="1"/>
  <c r="K3173" i="1"/>
  <c r="N3173" i="1" s="1"/>
  <c r="K2785" i="1"/>
  <c r="N2785" i="1" s="1"/>
  <c r="K2155" i="1"/>
  <c r="N2155" i="1" s="1"/>
  <c r="K3174" i="1"/>
  <c r="N3174" i="1" s="1"/>
  <c r="K3373" i="1"/>
  <c r="N3373" i="1" s="1"/>
  <c r="K1336" i="1"/>
  <c r="N1336" i="1" s="1"/>
  <c r="K4683" i="1"/>
  <c r="N4683" i="1" s="1"/>
  <c r="K437" i="1"/>
  <c r="N437" i="1" s="1"/>
  <c r="K1592" i="1"/>
  <c r="N1592" i="1" s="1"/>
  <c r="K4529" i="1"/>
  <c r="N4529" i="1" s="1"/>
  <c r="K439" i="1"/>
  <c r="N439" i="1" s="1"/>
  <c r="K4684" i="1"/>
  <c r="N4684" i="1" s="1"/>
  <c r="K1388" i="1"/>
  <c r="N1388" i="1" s="1"/>
  <c r="K3374" i="1"/>
  <c r="N3374" i="1" s="1"/>
  <c r="K1744" i="1"/>
  <c r="N1744" i="1" s="1"/>
  <c r="K3175" i="1"/>
  <c r="N3175" i="1" s="1"/>
  <c r="K1279" i="1"/>
  <c r="N1279" i="1" s="1"/>
  <c r="K4759" i="1"/>
  <c r="N4759" i="1" s="1"/>
  <c r="K2334" i="1"/>
  <c r="N2334" i="1" s="1"/>
  <c r="K1950" i="1"/>
  <c r="N1950" i="1" s="1"/>
  <c r="K1743" i="1"/>
  <c r="N1743" i="1" s="1"/>
  <c r="K4528" i="1"/>
  <c r="N4528" i="1" s="1"/>
  <c r="K4761" i="1"/>
  <c r="N4761" i="1" s="1"/>
  <c r="K3375" i="1"/>
  <c r="N3375" i="1" s="1"/>
  <c r="K3442" i="1"/>
  <c r="N3442" i="1" s="1"/>
  <c r="K4877" i="1"/>
  <c r="N4877" i="1" s="1"/>
  <c r="K2678" i="1"/>
  <c r="N2678" i="1" s="1"/>
  <c r="K1390" i="1"/>
  <c r="N1390" i="1" s="1"/>
  <c r="K1952" i="1"/>
  <c r="N1952" i="1" s="1"/>
  <c r="K2157" i="1"/>
  <c r="N2157" i="1" s="1"/>
  <c r="K440" i="1"/>
  <c r="N440" i="1" s="1"/>
  <c r="K583" i="1"/>
  <c r="N583" i="1" s="1"/>
  <c r="K317" i="1"/>
  <c r="N317" i="1" s="1"/>
  <c r="K5221" i="1"/>
  <c r="N5221" i="1" s="1"/>
  <c r="K3501" i="1"/>
  <c r="N3501" i="1" s="1"/>
  <c r="K145" i="1"/>
  <c r="N145" i="1" s="1"/>
  <c r="K4878" i="1"/>
  <c r="N4878" i="1" s="1"/>
  <c r="K1745" i="1"/>
  <c r="N1745" i="1" s="1"/>
  <c r="K3942" i="1"/>
  <c r="N3942" i="1" s="1"/>
  <c r="K1018" i="1"/>
  <c r="N1018" i="1" s="1"/>
  <c r="K4762" i="1"/>
  <c r="N4762" i="1" s="1"/>
  <c r="K1951" i="1"/>
  <c r="N1951" i="1" s="1"/>
  <c r="K1017" i="1"/>
  <c r="N1017" i="1" s="1"/>
  <c r="K144" i="1"/>
  <c r="N144" i="1" s="1"/>
  <c r="K1124" i="1"/>
  <c r="N1124" i="1" s="1"/>
  <c r="K3441" i="1"/>
  <c r="N3441" i="1" s="1"/>
  <c r="K3500" i="1"/>
  <c r="N3500" i="1" s="1"/>
  <c r="K3700" i="1"/>
  <c r="N3700" i="1" s="1"/>
  <c r="K2158" i="1"/>
  <c r="N2158" i="1" s="1"/>
  <c r="K5220" i="1"/>
  <c r="N5220" i="1" s="1"/>
  <c r="K2335" i="1"/>
  <c r="N2335" i="1" s="1"/>
  <c r="K5079" i="1"/>
  <c r="N5079" i="1" s="1"/>
  <c r="K1281" i="1"/>
  <c r="N1281" i="1" s="1"/>
  <c r="K1123" i="1"/>
  <c r="N1123" i="1" s="1"/>
  <c r="K3699" i="1"/>
  <c r="N3699" i="1" s="1"/>
  <c r="K5082" i="1"/>
  <c r="N5082" i="1" s="1"/>
  <c r="K5083" i="1"/>
  <c r="N5083" i="1" s="1"/>
  <c r="K3499" i="1"/>
  <c r="N3499" i="1" s="1"/>
  <c r="K2557" i="1"/>
  <c r="N2557" i="1" s="1"/>
  <c r="K4876" i="1"/>
  <c r="N4876" i="1" s="1"/>
  <c r="K3178" i="1"/>
  <c r="N3178" i="1" s="1"/>
  <c r="K2554" i="1"/>
  <c r="N2554" i="1" s="1"/>
  <c r="K1601" i="1"/>
  <c r="N1601" i="1" s="1"/>
  <c r="K2338" i="1"/>
  <c r="N2338" i="1" s="1"/>
  <c r="K2788" i="1"/>
  <c r="N2788" i="1" s="1"/>
  <c r="K5224" i="1"/>
  <c r="N5224" i="1" s="1"/>
  <c r="K1597" i="1"/>
  <c r="N1597" i="1" s="1"/>
  <c r="K2787" i="1"/>
  <c r="N2787" i="1" s="1"/>
  <c r="K3498" i="1"/>
  <c r="N3498" i="1" s="1"/>
  <c r="K2556" i="1"/>
  <c r="N2556" i="1" s="1"/>
  <c r="K4875" i="1"/>
  <c r="N4875" i="1" s="1"/>
  <c r="K3177" i="1"/>
  <c r="N3177" i="1" s="1"/>
  <c r="K2553" i="1"/>
  <c r="N2553" i="1" s="1"/>
  <c r="K2337" i="1"/>
  <c r="N2337" i="1" s="1"/>
  <c r="K5222" i="1"/>
  <c r="N5222" i="1" s="1"/>
  <c r="K3176" i="1"/>
  <c r="N3176" i="1" s="1"/>
  <c r="K2552" i="1"/>
  <c r="N2552" i="1" s="1"/>
  <c r="K1599" i="1"/>
  <c r="N1599" i="1" s="1"/>
  <c r="K2786" i="1"/>
  <c r="N2786" i="1" s="1"/>
  <c r="K3497" i="1"/>
  <c r="N3497" i="1" s="1"/>
  <c r="K2555" i="1"/>
  <c r="N2555" i="1" s="1"/>
  <c r="K4874" i="1"/>
  <c r="N4874" i="1" s="1"/>
  <c r="K2336" i="1"/>
  <c r="N2336" i="1" s="1"/>
  <c r="K5223" i="1"/>
  <c r="N5223" i="1" s="1"/>
  <c r="K3181" i="1"/>
  <c r="N3181" i="1" s="1"/>
  <c r="K2561" i="1"/>
  <c r="N2561" i="1" s="1"/>
  <c r="K1621" i="1"/>
  <c r="N1621" i="1" s="1"/>
  <c r="K2790" i="1"/>
  <c r="N2790" i="1" s="1"/>
  <c r="K3503" i="1"/>
  <c r="N3503" i="1" s="1"/>
  <c r="K2563" i="1"/>
  <c r="N2563" i="1" s="1"/>
  <c r="K4880" i="1"/>
  <c r="N4880" i="1" s="1"/>
  <c r="K2340" i="1"/>
  <c r="N2340" i="1" s="1"/>
  <c r="K5226" i="1"/>
  <c r="N5226" i="1" s="1"/>
  <c r="K3179" i="1"/>
  <c r="N3179" i="1" s="1"/>
  <c r="K2558" i="1"/>
  <c r="N2558" i="1" s="1"/>
  <c r="K1614" i="1"/>
  <c r="N1614" i="1" s="1"/>
  <c r="K2789" i="1"/>
  <c r="N2789" i="1" s="1"/>
  <c r="K3502" i="1"/>
  <c r="N3502" i="1" s="1"/>
  <c r="K2562" i="1"/>
  <c r="N2562" i="1" s="1"/>
  <c r="K4879" i="1"/>
  <c r="N4879" i="1" s="1"/>
  <c r="K2339" i="1"/>
  <c r="N2339" i="1" s="1"/>
  <c r="K5225" i="1"/>
  <c r="N5225" i="1" s="1"/>
  <c r="K2560" i="1"/>
  <c r="N2560" i="1" s="1"/>
  <c r="K1617" i="1"/>
  <c r="N1617" i="1" s="1"/>
  <c r="K584" i="1"/>
  <c r="N584" i="1" s="1"/>
  <c r="K4106" i="1"/>
  <c r="N4106" i="1" s="1"/>
  <c r="K1391" i="1"/>
  <c r="N1391" i="1" s="1"/>
  <c r="K3210" i="1"/>
  <c r="N3210" i="1" s="1"/>
  <c r="K2791" i="1"/>
  <c r="N2791" i="1" s="1"/>
  <c r="K1953" i="1"/>
  <c r="N1953" i="1" s="1"/>
  <c r="K1323" i="1"/>
  <c r="N1323" i="1" s="1"/>
  <c r="K3443" i="1"/>
  <c r="N3443" i="1" s="1"/>
  <c r="K4881" i="1"/>
  <c r="N4881" i="1" s="1"/>
  <c r="K2341" i="1"/>
  <c r="N2341" i="1" s="1"/>
  <c r="K3180" i="1"/>
  <c r="N3180" i="1" s="1"/>
  <c r="K2559" i="1"/>
  <c r="N2559" i="1" s="1"/>
  <c r="K3943" i="1"/>
  <c r="N3943" i="1" s="1"/>
  <c r="K4530" i="1"/>
  <c r="N4530" i="1" s="1"/>
  <c r="K1125" i="1"/>
  <c r="N1125" i="1" s="1"/>
  <c r="K2186" i="1"/>
  <c r="N2186" i="1" s="1"/>
  <c r="K2767" i="1"/>
  <c r="N2767" i="1" s="1"/>
  <c r="K4883" i="1"/>
  <c r="N4883" i="1" s="1"/>
  <c r="K2343" i="1"/>
  <c r="N2343" i="1" s="1"/>
  <c r="K5228" i="1"/>
  <c r="N5228" i="1" s="1"/>
  <c r="K4958" i="1"/>
  <c r="N4958" i="1" s="1"/>
  <c r="K342" i="1"/>
  <c r="N342" i="1" s="1"/>
  <c r="K3136" i="1"/>
  <c r="N3136" i="1" s="1"/>
  <c r="K4531" i="1"/>
  <c r="N4531" i="1" s="1"/>
  <c r="K1620" i="1"/>
  <c r="N1620" i="1" s="1"/>
  <c r="K1868" i="1"/>
  <c r="N1868" i="1" s="1"/>
  <c r="K3504" i="1"/>
  <c r="N3504" i="1" s="1"/>
  <c r="K2564" i="1"/>
  <c r="N2564" i="1" s="1"/>
  <c r="K4882" i="1"/>
  <c r="N4882" i="1" s="1"/>
  <c r="K2342" i="1"/>
  <c r="N2342" i="1" s="1"/>
  <c r="K5227" i="1"/>
  <c r="N5227" i="1" s="1"/>
  <c r="K4960" i="1"/>
  <c r="N4960" i="1" s="1"/>
  <c r="K2569" i="1"/>
  <c r="N2569" i="1" s="1"/>
  <c r="K347" i="1"/>
  <c r="N347" i="1" s="1"/>
  <c r="K3655" i="1"/>
  <c r="N3655" i="1" s="1"/>
  <c r="K2792" i="1"/>
  <c r="N2792" i="1" s="1"/>
  <c r="K4726" i="1"/>
  <c r="N4726" i="1" s="1"/>
  <c r="K1642" i="1"/>
  <c r="N1642" i="1" s="1"/>
  <c r="K3507" i="1"/>
  <c r="N3507" i="1" s="1"/>
  <c r="K3513" i="1"/>
  <c r="N3513" i="1" s="1"/>
  <c r="K4777" i="1"/>
  <c r="N4777" i="1" s="1"/>
  <c r="K5230" i="1"/>
  <c r="N5230" i="1" s="1"/>
  <c r="K2344" i="1"/>
  <c r="N2344" i="1" s="1"/>
  <c r="K3509" i="1"/>
  <c r="N3509" i="1" s="1"/>
  <c r="K2795" i="1"/>
  <c r="N2795" i="1" s="1"/>
  <c r="K4963" i="1"/>
  <c r="N4963" i="1" s="1"/>
  <c r="K345" i="1"/>
  <c r="N345" i="1" s="1"/>
  <c r="K2568" i="1"/>
  <c r="N2568" i="1" s="1"/>
  <c r="K1650" i="1"/>
  <c r="N1650" i="1" s="1"/>
  <c r="K4724" i="1"/>
  <c r="N4724" i="1" s="1"/>
  <c r="K3654" i="1"/>
  <c r="N3654" i="1" s="1"/>
  <c r="K2345" i="1"/>
  <c r="N2345" i="1" s="1"/>
  <c r="K4781" i="1"/>
  <c r="N4781" i="1" s="1"/>
  <c r="K3511" i="1"/>
  <c r="N3511" i="1" s="1"/>
  <c r="K5231" i="1"/>
  <c r="N5231" i="1" s="1"/>
  <c r="K4962" i="1"/>
  <c r="N4962" i="1" s="1"/>
  <c r="K3657" i="1"/>
  <c r="N3657" i="1" s="1"/>
  <c r="K2793" i="1"/>
  <c r="N2793" i="1" s="1"/>
  <c r="K1645" i="1"/>
  <c r="N1645" i="1" s="1"/>
  <c r="K3506" i="1"/>
  <c r="N3506" i="1" s="1"/>
  <c r="K4723" i="1"/>
  <c r="N4723" i="1" s="1"/>
  <c r="K343" i="1"/>
  <c r="N343" i="1" s="1"/>
  <c r="K2566" i="1"/>
  <c r="N2566" i="1" s="1"/>
  <c r="K2348" i="1"/>
  <c r="N2348" i="1" s="1"/>
  <c r="K3508" i="1"/>
  <c r="N3508" i="1" s="1"/>
  <c r="K4779" i="1"/>
  <c r="N4779" i="1" s="1"/>
  <c r="K5233" i="1"/>
  <c r="N5233" i="1" s="1"/>
  <c r="K2796" i="1"/>
  <c r="N2796" i="1" s="1"/>
  <c r="K4961" i="1"/>
  <c r="N4961" i="1" s="1"/>
  <c r="K346" i="1"/>
  <c r="N346" i="1" s="1"/>
  <c r="K4727" i="1"/>
  <c r="N4727" i="1" s="1"/>
  <c r="K3656" i="1"/>
  <c r="N3656" i="1" s="1"/>
  <c r="K3510" i="1"/>
  <c r="N3510" i="1" s="1"/>
  <c r="K2567" i="1"/>
  <c r="N2567" i="1" s="1"/>
  <c r="K1649" i="1"/>
  <c r="N1649" i="1" s="1"/>
  <c r="K3514" i="1"/>
  <c r="N3514" i="1" s="1"/>
  <c r="K4776" i="1"/>
  <c r="N4776" i="1" s="1"/>
  <c r="K2347" i="1"/>
  <c r="N2347" i="1" s="1"/>
  <c r="K5232" i="1"/>
  <c r="N5232" i="1" s="1"/>
  <c r="K2794" i="1"/>
  <c r="N2794" i="1" s="1"/>
  <c r="K4959" i="1"/>
  <c r="N4959" i="1" s="1"/>
  <c r="K344" i="1"/>
  <c r="N344" i="1" s="1"/>
  <c r="K4725" i="1"/>
  <c r="N4725" i="1" s="1"/>
  <c r="K3653" i="1"/>
  <c r="N3653" i="1" s="1"/>
  <c r="K3505" i="1"/>
  <c r="N3505" i="1" s="1"/>
  <c r="K2565" i="1"/>
  <c r="N2565" i="1" s="1"/>
  <c r="K1643" i="1"/>
  <c r="N1643" i="1" s="1"/>
  <c r="K3512" i="1"/>
  <c r="N3512" i="1" s="1"/>
  <c r="K4773" i="1"/>
  <c r="N4773" i="1" s="1"/>
  <c r="K2346" i="1"/>
  <c r="N2346" i="1" s="1"/>
  <c r="K5229" i="1"/>
  <c r="N5229" i="1" s="1"/>
  <c r="K1127" i="1"/>
  <c r="N1127" i="1" s="1"/>
  <c r="K4829" i="1"/>
  <c r="N4829" i="1" s="1"/>
  <c r="K654" i="1"/>
  <c r="N654" i="1" s="1"/>
  <c r="K4341" i="1"/>
  <c r="N4341" i="1" s="1"/>
  <c r="K2187" i="1"/>
  <c r="N2187" i="1" s="1"/>
  <c r="K4830" i="1"/>
  <c r="N4830" i="1" s="1"/>
  <c r="K656" i="1"/>
  <c r="N656" i="1" s="1"/>
  <c r="K657" i="1"/>
  <c r="N657" i="1" s="1"/>
  <c r="K3038" i="1"/>
  <c r="N3038" i="1" s="1"/>
  <c r="K3320" i="1"/>
  <c r="N3320" i="1" s="1"/>
  <c r="K4566" i="1"/>
  <c r="N4566" i="1" s="1"/>
  <c r="K1956" i="1"/>
  <c r="N1956" i="1" s="1"/>
  <c r="K4339" i="1"/>
  <c r="N4339" i="1" s="1"/>
  <c r="K3660" i="1"/>
  <c r="N3660" i="1" s="1"/>
  <c r="K1957" i="1"/>
  <c r="N1957" i="1" s="1"/>
  <c r="K3067" i="1"/>
  <c r="N3067" i="1" s="1"/>
  <c r="K1958" i="1"/>
  <c r="N1958" i="1" s="1"/>
  <c r="K4037" i="1"/>
  <c r="N4037" i="1" s="1"/>
  <c r="K1954" i="1"/>
  <c r="N1954" i="1" s="1"/>
  <c r="K2296" i="1"/>
  <c r="N2296" i="1" s="1"/>
  <c r="K1955" i="1"/>
  <c r="N1955" i="1" s="1"/>
  <c r="K4338" i="1"/>
  <c r="N4338" i="1" s="1"/>
  <c r="K3317" i="1"/>
  <c r="N3317" i="1" s="1"/>
  <c r="K3319" i="1"/>
  <c r="N3319" i="1" s="1"/>
  <c r="K377" i="1"/>
  <c r="N377" i="1" s="1"/>
  <c r="K3211" i="1"/>
  <c r="N3211" i="1" s="1"/>
  <c r="K4337" i="1"/>
  <c r="N4337" i="1" s="1"/>
  <c r="K475" i="1"/>
  <c r="N475" i="1" s="1"/>
  <c r="K2297" i="1"/>
  <c r="N2297" i="1" s="1"/>
  <c r="K3318" i="1"/>
  <c r="N3318" i="1" s="1"/>
  <c r="K1746" i="1"/>
  <c r="N1746" i="1" s="1"/>
  <c r="K4134" i="1"/>
  <c r="N4134" i="1" s="1"/>
  <c r="K3065" i="1"/>
  <c r="N3065" i="1" s="1"/>
  <c r="K1126" i="1"/>
  <c r="N1126" i="1" s="1"/>
  <c r="K1747" i="1"/>
  <c r="N1747" i="1" s="1"/>
  <c r="K3659" i="1"/>
  <c r="N3659" i="1" s="1"/>
  <c r="K3944" i="1"/>
  <c r="N3944" i="1" s="1"/>
  <c r="K1748" i="1"/>
  <c r="N1748" i="1" s="1"/>
  <c r="K4038" i="1"/>
  <c r="N4038" i="1" s="1"/>
  <c r="K2298" i="1"/>
  <c r="N2298" i="1" s="1"/>
  <c r="K4343" i="1"/>
  <c r="N4343" i="1" s="1"/>
  <c r="K4039" i="1"/>
  <c r="N4039" i="1" s="1"/>
  <c r="K5096" i="1"/>
  <c r="N5096" i="1" s="1"/>
  <c r="K3214" i="1"/>
  <c r="N3214" i="1" s="1"/>
  <c r="K4568" i="1"/>
  <c r="N4568" i="1" s="1"/>
  <c r="K379" i="1"/>
  <c r="N379" i="1" s="1"/>
  <c r="K3661" i="1"/>
  <c r="N3661" i="1" s="1"/>
  <c r="K2389" i="1"/>
  <c r="N2389" i="1" s="1"/>
  <c r="K380" i="1"/>
  <c r="N380" i="1" s="1"/>
  <c r="K2390" i="1"/>
  <c r="N2390" i="1" s="1"/>
  <c r="K2391" i="1"/>
  <c r="N2391" i="1" s="1"/>
  <c r="K2392" i="1"/>
  <c r="N2392" i="1" s="1"/>
  <c r="K4567" i="1"/>
  <c r="N4567" i="1" s="1"/>
  <c r="K3069" i="1"/>
  <c r="N3069" i="1" s="1"/>
  <c r="K5099" i="1"/>
  <c r="N5099" i="1" s="1"/>
  <c r="K4831" i="1"/>
  <c r="N4831" i="1" s="1"/>
  <c r="K2189" i="1"/>
  <c r="N2189" i="1" s="1"/>
  <c r="K5103" i="1"/>
  <c r="N5103" i="1" s="1"/>
  <c r="K663" i="1"/>
  <c r="N663" i="1" s="1"/>
  <c r="K4041" i="1"/>
  <c r="N4041" i="1" s="1"/>
  <c r="K2188" i="1"/>
  <c r="N2188" i="1" s="1"/>
  <c r="K661" i="1"/>
  <c r="N661" i="1" s="1"/>
  <c r="K3217" i="1"/>
  <c r="N3217" i="1" s="1"/>
  <c r="K1128" i="1"/>
  <c r="N1128" i="1" s="1"/>
  <c r="K5104" i="1"/>
  <c r="N5104" i="1" s="1"/>
  <c r="K3216" i="1"/>
  <c r="N3216" i="1" s="1"/>
  <c r="K1749" i="1"/>
  <c r="N1749" i="1" s="1"/>
  <c r="K3321" i="1"/>
  <c r="N3321" i="1" s="1"/>
  <c r="K3322" i="1"/>
  <c r="N3322" i="1" s="1"/>
  <c r="K382" i="1"/>
  <c r="N382" i="1" s="1"/>
  <c r="K3323" i="1"/>
  <c r="N3323" i="1" s="1"/>
  <c r="K4572" i="1"/>
  <c r="N4572" i="1" s="1"/>
  <c r="K5100" i="1"/>
  <c r="N5100" i="1" s="1"/>
  <c r="K2299" i="1"/>
  <c r="N2299" i="1" s="1"/>
  <c r="K3070" i="1"/>
  <c r="N3070" i="1" s="1"/>
  <c r="K1959" i="1"/>
  <c r="N1959" i="1" s="1"/>
  <c r="K1960" i="1"/>
  <c r="N1960" i="1" s="1"/>
  <c r="K1961" i="1"/>
  <c r="N1961" i="1" s="1"/>
  <c r="K1962" i="1"/>
  <c r="N1962" i="1" s="1"/>
  <c r="K1750" i="1"/>
  <c r="N1750" i="1" s="1"/>
  <c r="K4353" i="1"/>
  <c r="N4353" i="1" s="1"/>
  <c r="K3662" i="1"/>
  <c r="N3662" i="1" s="1"/>
  <c r="K4832" i="1"/>
  <c r="N4832" i="1" s="1"/>
  <c r="K2190" i="1"/>
  <c r="N2190" i="1" s="1"/>
  <c r="K4042" i="1"/>
  <c r="N4042" i="1" s="1"/>
  <c r="K2300" i="1"/>
  <c r="N2300" i="1" s="1"/>
  <c r="K4347" i="1"/>
  <c r="N4347" i="1" s="1"/>
  <c r="K4354" i="1"/>
  <c r="N4354" i="1" s="1"/>
  <c r="K1132" i="1"/>
  <c r="N1132" i="1" s="1"/>
  <c r="K1131" i="1"/>
  <c r="N1131" i="1" s="1"/>
  <c r="K3223" i="1"/>
  <c r="N3223" i="1" s="1"/>
  <c r="K4350" i="1"/>
  <c r="N4350" i="1" s="1"/>
  <c r="K2303" i="1"/>
  <c r="N2303" i="1" s="1"/>
  <c r="K1130" i="1"/>
  <c r="N1130" i="1" s="1"/>
  <c r="K3221" i="1"/>
  <c r="N3221" i="1" s="1"/>
  <c r="K4349" i="1"/>
  <c r="N4349" i="1" s="1"/>
  <c r="K2302" i="1"/>
  <c r="N2302" i="1" s="1"/>
  <c r="K1129" i="1"/>
  <c r="N1129" i="1" s="1"/>
  <c r="K3220" i="1"/>
  <c r="N3220" i="1" s="1"/>
  <c r="K4348" i="1"/>
  <c r="N4348" i="1" s="1"/>
  <c r="K2301" i="1"/>
  <c r="N2301" i="1" s="1"/>
  <c r="K1134" i="1"/>
  <c r="N1134" i="1" s="1"/>
  <c r="K3226" i="1"/>
  <c r="N3226" i="1" s="1"/>
  <c r="K4358" i="1"/>
  <c r="N4358" i="1" s="1"/>
  <c r="K2305" i="1"/>
  <c r="N2305" i="1" s="1"/>
  <c r="K1133" i="1"/>
  <c r="N1133" i="1" s="1"/>
  <c r="K3224" i="1"/>
  <c r="N3224" i="1" s="1"/>
  <c r="K4356" i="1"/>
  <c r="N4356" i="1" s="1"/>
  <c r="K2304" i="1"/>
  <c r="N2304" i="1" s="1"/>
  <c r="K3225" i="1"/>
  <c r="N3225" i="1" s="1"/>
  <c r="K4357" i="1"/>
  <c r="N4357" i="1" s="1"/>
  <c r="K2306" i="1"/>
  <c r="N2306" i="1" s="1"/>
  <c r="K4043" i="1"/>
  <c r="N4043" i="1" s="1"/>
  <c r="K1135" i="1"/>
  <c r="N1135" i="1" s="1"/>
  <c r="K3227" i="1"/>
  <c r="N3227" i="1" s="1"/>
  <c r="K4359" i="1"/>
  <c r="N4359" i="1" s="1"/>
  <c r="K2307" i="1"/>
  <c r="N2307" i="1" s="1"/>
  <c r="K1141" i="1"/>
  <c r="N1141" i="1" s="1"/>
  <c r="K3228" i="1"/>
  <c r="N3228" i="1" s="1"/>
  <c r="K4369" i="1"/>
  <c r="N4369" i="1" s="1"/>
  <c r="K1505" i="1"/>
  <c r="N1505" i="1" s="1"/>
  <c r="K1140" i="1"/>
  <c r="N1140" i="1" s="1"/>
  <c r="K2309" i="1"/>
  <c r="N2309" i="1" s="1"/>
  <c r="K3327" i="1"/>
  <c r="N3327" i="1" s="1"/>
  <c r="K3328" i="1"/>
  <c r="N3328" i="1" s="1"/>
  <c r="K1137" i="1"/>
  <c r="N1137" i="1" s="1"/>
  <c r="K2310" i="1"/>
  <c r="N2310" i="1" s="1"/>
  <c r="K1139" i="1"/>
  <c r="N1139" i="1" s="1"/>
  <c r="K3324" i="1"/>
  <c r="N3324" i="1" s="1"/>
  <c r="K2308" i="1"/>
  <c r="N2308" i="1" s="1"/>
  <c r="K3326" i="1"/>
  <c r="N3326" i="1" s="1"/>
  <c r="K2312" i="1"/>
  <c r="N2312" i="1" s="1"/>
  <c r="K1138" i="1"/>
  <c r="N1138" i="1" s="1"/>
  <c r="K3325" i="1"/>
  <c r="N3325" i="1" s="1"/>
  <c r="K2311" i="1"/>
  <c r="N2311" i="1" s="1"/>
  <c r="K1136" i="1"/>
  <c r="N1136" i="1" s="1"/>
  <c r="K2032" i="1"/>
  <c r="N2032" i="1" s="1"/>
  <c r="K4045" i="1"/>
  <c r="N4045" i="1" s="1"/>
  <c r="K1752" i="1"/>
  <c r="N1752" i="1" s="1"/>
  <c r="K2191" i="1"/>
  <c r="N2191" i="1" s="1"/>
  <c r="K4372" i="1"/>
  <c r="N4372" i="1" s="1"/>
  <c r="K4046" i="1"/>
  <c r="N4046" i="1" s="1"/>
  <c r="K850" i="1"/>
  <c r="N850" i="1" s="1"/>
  <c r="K4371" i="1"/>
  <c r="N4371" i="1" s="1"/>
  <c r="K939" i="1"/>
  <c r="N939" i="1" s="1"/>
  <c r="K2393" i="1"/>
  <c r="N2393" i="1" s="1"/>
  <c r="K3232" i="1"/>
  <c r="N3232" i="1" s="1"/>
  <c r="K3086" i="1"/>
  <c r="N3086" i="1" s="1"/>
  <c r="K4834" i="1"/>
  <c r="N4834" i="1" s="1"/>
  <c r="K5106" i="1"/>
  <c r="N5106" i="1" s="1"/>
  <c r="K3231" i="1"/>
  <c r="N3231" i="1" s="1"/>
  <c r="K1751" i="1"/>
  <c r="N1751" i="1" s="1"/>
  <c r="K703" i="1"/>
  <c r="N703" i="1" s="1"/>
  <c r="K404" i="1"/>
  <c r="N404" i="1" s="1"/>
  <c r="K4574" i="1"/>
  <c r="N4574" i="1" s="1"/>
  <c r="K1506" i="1"/>
  <c r="N1506" i="1" s="1"/>
  <c r="K1963" i="1"/>
  <c r="N1963" i="1" s="1"/>
  <c r="K4833" i="1"/>
  <c r="N4833" i="1" s="1"/>
  <c r="K402" i="1"/>
  <c r="N402" i="1" s="1"/>
  <c r="K4573" i="1"/>
  <c r="N4573" i="1" s="1"/>
  <c r="K405" i="1"/>
  <c r="N405" i="1" s="1"/>
  <c r="K4973" i="1"/>
  <c r="N4973" i="1" s="1"/>
  <c r="K3087" i="1"/>
  <c r="N3087" i="1" s="1"/>
  <c r="K3236" i="1"/>
  <c r="N3236" i="1" s="1"/>
  <c r="K3329" i="1"/>
  <c r="N3329" i="1" s="1"/>
  <c r="K4578" i="1"/>
  <c r="N4578" i="1" s="1"/>
  <c r="K1144" i="1"/>
  <c r="N1144" i="1" s="1"/>
  <c r="K2394" i="1"/>
  <c r="N2394" i="1" s="1"/>
  <c r="K3702" i="1"/>
  <c r="N3702" i="1" s="1"/>
  <c r="K2193" i="1"/>
  <c r="N2193" i="1" s="1"/>
  <c r="K1146" i="1"/>
  <c r="N1146" i="1" s="1"/>
  <c r="K3235" i="1"/>
  <c r="N3235" i="1" s="1"/>
  <c r="K1754" i="1"/>
  <c r="N1754" i="1" s="1"/>
  <c r="K3664" i="1"/>
  <c r="N3664" i="1" s="1"/>
  <c r="K4836" i="1"/>
  <c r="N4836" i="1" s="1"/>
  <c r="K268" i="1"/>
  <c r="N268" i="1" s="1"/>
  <c r="K1145" i="1"/>
  <c r="N1145" i="1" s="1"/>
  <c r="K1143" i="1"/>
  <c r="N1143" i="1" s="1"/>
  <c r="K4835" i="1"/>
  <c r="N4835" i="1" s="1"/>
  <c r="K5107" i="1"/>
  <c r="N5107" i="1" s="1"/>
  <c r="K1965" i="1"/>
  <c r="N1965" i="1" s="1"/>
  <c r="K3330" i="1"/>
  <c r="N3330" i="1" s="1"/>
  <c r="K2166" i="1"/>
  <c r="N2166" i="1" s="1"/>
  <c r="K1753" i="1"/>
  <c r="N1753" i="1" s="1"/>
  <c r="K406" i="1"/>
  <c r="N406" i="1" s="1"/>
  <c r="K1964" i="1"/>
  <c r="N1964" i="1" s="1"/>
  <c r="K1142" i="1"/>
  <c r="N1142" i="1" s="1"/>
  <c r="K3663" i="1"/>
  <c r="N3663" i="1" s="1"/>
  <c r="K4047" i="1"/>
  <c r="N4047" i="1" s="1"/>
  <c r="K2194" i="1"/>
  <c r="N2194" i="1" s="1"/>
  <c r="K711" i="1"/>
  <c r="N711" i="1" s="1"/>
  <c r="K3666" i="1"/>
  <c r="N3666" i="1" s="1"/>
  <c r="K4048" i="1"/>
  <c r="N4048" i="1" s="1"/>
  <c r="K5110" i="1"/>
  <c r="N5110" i="1" s="1"/>
  <c r="K710" i="1"/>
  <c r="N710" i="1" s="1"/>
  <c r="K3091" i="1"/>
  <c r="N3091" i="1" s="1"/>
  <c r="K2313" i="1"/>
  <c r="N2313" i="1" s="1"/>
  <c r="K2314" i="1"/>
  <c r="N2314" i="1" s="1"/>
  <c r="K3331" i="1"/>
  <c r="N3331" i="1" s="1"/>
  <c r="K2316" i="1"/>
  <c r="N2316" i="1" s="1"/>
  <c r="K2315" i="1"/>
  <c r="N2315" i="1" s="1"/>
  <c r="K4375" i="1"/>
  <c r="N4375" i="1" s="1"/>
  <c r="K2395" i="1"/>
  <c r="N2395" i="1" s="1"/>
  <c r="K1966" i="1"/>
  <c r="N1966" i="1" s="1"/>
  <c r="K4838" i="1"/>
  <c r="N4838" i="1" s="1"/>
  <c r="K4581" i="1"/>
  <c r="N4581" i="1" s="1"/>
  <c r="K412" i="1"/>
  <c r="N412" i="1" s="1"/>
  <c r="K4840" i="1"/>
  <c r="N4840" i="1" s="1"/>
  <c r="K411" i="1"/>
  <c r="N411" i="1" s="1"/>
  <c r="K1967" i="1"/>
  <c r="N1967" i="1" s="1"/>
  <c r="K3667" i="1"/>
  <c r="N3667" i="1" s="1"/>
  <c r="K4839" i="1"/>
  <c r="N4839" i="1" s="1"/>
  <c r="K713" i="1"/>
  <c r="N713" i="1" s="1"/>
  <c r="K3093" i="1"/>
  <c r="N3093" i="1" s="1"/>
  <c r="K1147" i="1"/>
  <c r="N1147" i="1" s="1"/>
  <c r="K3092" i="1"/>
  <c r="N3092" i="1" s="1"/>
  <c r="K3239" i="1"/>
  <c r="N3239" i="1" s="1"/>
  <c r="K5112" i="1"/>
  <c r="N5112" i="1" s="1"/>
  <c r="K3241" i="1"/>
  <c r="N3241" i="1" s="1"/>
  <c r="K3242" i="1"/>
  <c r="N3242" i="1" s="1"/>
  <c r="K4379" i="1"/>
  <c r="N4379" i="1" s="1"/>
  <c r="K4837" i="1"/>
  <c r="N4837" i="1" s="1"/>
  <c r="K5111" i="1"/>
  <c r="N5111" i="1" s="1"/>
  <c r="K2195" i="1"/>
  <c r="N2195" i="1" s="1"/>
  <c r="K1755" i="1"/>
  <c r="N1755" i="1" s="1"/>
  <c r="K1756" i="1"/>
  <c r="N1756" i="1" s="1"/>
  <c r="K1757" i="1"/>
  <c r="N1757" i="1" s="1"/>
  <c r="K2396" i="1"/>
  <c r="N2396" i="1" s="1"/>
  <c r="K1758" i="1"/>
  <c r="N1758" i="1" s="1"/>
  <c r="K1151" i="1"/>
  <c r="N1151" i="1" s="1"/>
  <c r="K3335" i="1"/>
  <c r="N3335" i="1" s="1"/>
  <c r="K1971" i="1"/>
  <c r="N1971" i="1" s="1"/>
  <c r="K4052" i="1"/>
  <c r="N4052" i="1" s="1"/>
  <c r="K4586" i="1"/>
  <c r="N4586" i="1" s="1"/>
  <c r="K1150" i="1"/>
  <c r="N1150" i="1" s="1"/>
  <c r="K3334" i="1"/>
  <c r="N3334" i="1" s="1"/>
  <c r="K1970" i="1"/>
  <c r="N1970" i="1" s="1"/>
  <c r="K4051" i="1"/>
  <c r="N4051" i="1" s="1"/>
  <c r="K4585" i="1"/>
  <c r="N4585" i="1" s="1"/>
  <c r="K1149" i="1"/>
  <c r="N1149" i="1" s="1"/>
  <c r="K3333" i="1"/>
  <c r="N3333" i="1" s="1"/>
  <c r="K1969" i="1"/>
  <c r="N1969" i="1" s="1"/>
  <c r="K4050" i="1"/>
  <c r="N4050" i="1" s="1"/>
  <c r="K4584" i="1"/>
  <c r="N4584" i="1" s="1"/>
  <c r="K1148" i="1"/>
  <c r="N1148" i="1" s="1"/>
  <c r="K3332" i="1"/>
  <c r="N3332" i="1" s="1"/>
  <c r="K1968" i="1"/>
  <c r="N1968" i="1" s="1"/>
  <c r="K4049" i="1"/>
  <c r="N4049" i="1" s="1"/>
  <c r="K4583" i="1"/>
  <c r="N4583" i="1" s="1"/>
  <c r="K1153" i="1"/>
  <c r="N1153" i="1" s="1"/>
  <c r="K3336" i="1"/>
  <c r="N3336" i="1" s="1"/>
  <c r="K1973" i="1"/>
  <c r="N1973" i="1" s="1"/>
  <c r="K4053" i="1"/>
  <c r="N4053" i="1" s="1"/>
  <c r="K4589" i="1"/>
  <c r="N4589" i="1" s="1"/>
  <c r="K4841" i="1"/>
  <c r="N4841" i="1" s="1"/>
  <c r="K1154" i="1"/>
  <c r="N1154" i="1" s="1"/>
  <c r="K3337" i="1"/>
  <c r="N3337" i="1" s="1"/>
  <c r="K2228" i="1"/>
  <c r="N2228" i="1" s="1"/>
  <c r="K1156" i="1"/>
  <c r="N1156" i="1" s="1"/>
  <c r="K3339" i="1"/>
  <c r="N3339" i="1" s="1"/>
  <c r="K2599" i="1"/>
  <c r="N2599" i="1" s="1"/>
  <c r="K4055" i="1"/>
  <c r="N4055" i="1" s="1"/>
  <c r="K4591" i="1"/>
  <c r="N4591" i="1" s="1"/>
  <c r="K1155" i="1"/>
  <c r="N1155" i="1" s="1"/>
  <c r="K3338" i="1"/>
  <c r="N3338" i="1" s="1"/>
  <c r="K1514" i="1"/>
  <c r="N1514" i="1" s="1"/>
  <c r="K4054" i="1"/>
  <c r="N4054" i="1" s="1"/>
  <c r="K4590" i="1"/>
  <c r="N4590" i="1" s="1"/>
  <c r="K3244" i="1"/>
  <c r="N3244" i="1" s="1"/>
  <c r="K1152" i="1"/>
  <c r="N1152" i="1" s="1"/>
  <c r="K1972" i="1"/>
  <c r="N1972" i="1" s="1"/>
  <c r="K4380" i="1"/>
  <c r="N4380" i="1" s="1"/>
  <c r="K2598" i="1"/>
  <c r="N2598" i="1" s="1"/>
  <c r="K4587" i="1"/>
  <c r="N4587" i="1" s="1"/>
  <c r="K3249" i="1"/>
  <c r="N3249" i="1" s="1"/>
  <c r="K1976" i="1"/>
  <c r="N1976" i="1" s="1"/>
  <c r="K1160" i="1"/>
  <c r="N1160" i="1" s="1"/>
  <c r="K4385" i="1"/>
  <c r="N4385" i="1" s="1"/>
  <c r="K2601" i="1"/>
  <c r="N2601" i="1" s="1"/>
  <c r="K4595" i="1"/>
  <c r="N4595" i="1" s="1"/>
  <c r="K3247" i="1"/>
  <c r="N3247" i="1" s="1"/>
  <c r="K1977" i="1"/>
  <c r="N1977" i="1" s="1"/>
  <c r="K4386" i="1"/>
  <c r="N4386" i="1" s="1"/>
  <c r="K1158" i="1"/>
  <c r="N1158" i="1" s="1"/>
  <c r="K2603" i="1"/>
  <c r="N2603" i="1" s="1"/>
  <c r="K4593" i="1"/>
  <c r="N4593" i="1" s="1"/>
  <c r="K3248" i="1"/>
  <c r="N3248" i="1" s="1"/>
  <c r="K4387" i="1"/>
  <c r="N4387" i="1" s="1"/>
  <c r="K1159" i="1"/>
  <c r="N1159" i="1" s="1"/>
  <c r="K1975" i="1"/>
  <c r="N1975" i="1" s="1"/>
  <c r="K2602" i="1"/>
  <c r="N2602" i="1" s="1"/>
  <c r="K4594" i="1"/>
  <c r="N4594" i="1" s="1"/>
  <c r="K3246" i="1"/>
  <c r="N3246" i="1" s="1"/>
  <c r="K4384" i="1"/>
  <c r="N4384" i="1" s="1"/>
  <c r="K1157" i="1"/>
  <c r="N1157" i="1" s="1"/>
  <c r="K1974" i="1"/>
  <c r="N1974" i="1" s="1"/>
  <c r="K2600" i="1"/>
  <c r="N2600" i="1" s="1"/>
  <c r="K4592" i="1"/>
  <c r="N4592" i="1" s="1"/>
  <c r="K4532" i="1"/>
  <c r="N4532" i="1" s="1"/>
  <c r="K3250" i="1"/>
  <c r="N3250" i="1" s="1"/>
  <c r="K857" i="1"/>
  <c r="N857" i="1" s="1"/>
  <c r="K4227" i="1"/>
  <c r="N4227" i="1" s="1"/>
  <c r="K1517" i="1"/>
  <c r="N1517" i="1" s="1"/>
  <c r="K3302" i="1"/>
  <c r="N3302" i="1" s="1"/>
  <c r="K4229" i="1"/>
  <c r="N4229" i="1" s="1"/>
  <c r="K2234" i="1"/>
  <c r="N2234" i="1" s="1"/>
  <c r="K1524" i="1"/>
  <c r="N1524" i="1" s="1"/>
  <c r="K3303" i="1"/>
  <c r="N3303" i="1" s="1"/>
  <c r="K3139" i="1"/>
  <c r="N3139" i="1" s="1"/>
  <c r="K3305" i="1"/>
  <c r="N3305" i="1" s="1"/>
  <c r="K1085" i="1"/>
  <c r="N1085" i="1" s="1"/>
  <c r="K2605" i="1"/>
  <c r="N2605" i="1" s="1"/>
  <c r="K2233" i="1"/>
  <c r="N2233" i="1" s="1"/>
  <c r="K1808" i="1"/>
  <c r="N1808" i="1" s="1"/>
  <c r="K489" i="1"/>
  <c r="N489" i="1" s="1"/>
  <c r="K491" i="1"/>
  <c r="N491" i="1" s="1"/>
  <c r="K4713" i="1"/>
  <c r="N4713" i="1" s="1"/>
  <c r="K3026" i="1"/>
  <c r="N3026" i="1" s="1"/>
  <c r="K4784" i="1"/>
  <c r="N4784" i="1" s="1"/>
  <c r="K3379" i="1"/>
  <c r="N3379" i="1" s="1"/>
  <c r="K4598" i="1"/>
  <c r="N4598" i="1" s="1"/>
  <c r="K1806" i="1"/>
  <c r="N1806" i="1" s="1"/>
  <c r="K1807" i="1"/>
  <c r="N1807" i="1" s="1"/>
  <c r="K4533" i="1"/>
  <c r="N4533" i="1" s="1"/>
  <c r="K2604" i="1"/>
  <c r="N2604" i="1" s="1"/>
  <c r="K2098" i="1"/>
  <c r="N2098" i="1" s="1"/>
  <c r="K4991" i="1"/>
  <c r="N4991" i="1" s="1"/>
  <c r="K2097" i="1"/>
  <c r="N2097" i="1" s="1"/>
  <c r="K859" i="1"/>
  <c r="N859" i="1" s="1"/>
  <c r="K2349" i="1"/>
  <c r="N2349" i="1" s="1"/>
  <c r="K1518" i="1"/>
  <c r="N1518" i="1" s="1"/>
  <c r="K3304" i="1"/>
  <c r="N3304" i="1" s="1"/>
  <c r="K1889" i="1"/>
  <c r="N1889" i="1" s="1"/>
  <c r="K4783" i="1"/>
  <c r="N4783" i="1" s="1"/>
  <c r="K3704" i="1"/>
  <c r="N3704" i="1" s="1"/>
  <c r="K490" i="1"/>
  <c r="N490" i="1" s="1"/>
  <c r="K3863" i="1"/>
  <c r="N3863" i="1" s="1"/>
  <c r="K3378" i="1"/>
  <c r="N3378" i="1" s="1"/>
  <c r="K1805" i="1"/>
  <c r="N1805" i="1" s="1"/>
  <c r="K4992" i="1"/>
  <c r="N4992" i="1" s="1"/>
  <c r="K3138" i="1"/>
  <c r="N3138" i="1" s="1"/>
  <c r="K3703" i="1"/>
  <c r="N3703" i="1" s="1"/>
  <c r="K4230" i="1"/>
  <c r="N4230" i="1" s="1"/>
  <c r="K3706" i="1"/>
  <c r="N3706" i="1" s="1"/>
  <c r="K334" i="1"/>
  <c r="N334" i="1" s="1"/>
  <c r="K861" i="1"/>
  <c r="N861" i="1" s="1"/>
  <c r="K3141" i="1"/>
  <c r="N3141" i="1" s="1"/>
  <c r="K2350" i="1"/>
  <c r="N2350" i="1" s="1"/>
  <c r="K2351" i="1"/>
  <c r="N2351" i="1" s="1"/>
  <c r="K2352" i="1"/>
  <c r="N2352" i="1" s="1"/>
  <c r="K3380" i="1"/>
  <c r="N3380" i="1" s="1"/>
  <c r="K2353" i="1"/>
  <c r="N2353" i="1" s="1"/>
  <c r="K2606" i="1"/>
  <c r="N2606" i="1" s="1"/>
  <c r="K4534" i="1"/>
  <c r="N4534" i="1" s="1"/>
  <c r="K2099" i="1"/>
  <c r="N2099" i="1" s="1"/>
  <c r="K492" i="1"/>
  <c r="N492" i="1" s="1"/>
  <c r="K5003" i="1"/>
  <c r="N5003" i="1" s="1"/>
  <c r="K4785" i="1"/>
  <c r="N4785" i="1" s="1"/>
  <c r="K5005" i="1"/>
  <c r="N5005" i="1" s="1"/>
  <c r="K4998" i="1"/>
  <c r="N4998" i="1" s="1"/>
  <c r="K3140" i="1"/>
  <c r="N3140" i="1" s="1"/>
  <c r="K3705" i="1"/>
  <c r="N3705" i="1" s="1"/>
  <c r="K493" i="1"/>
  <c r="N493" i="1" s="1"/>
  <c r="K864" i="1"/>
  <c r="N864" i="1" s="1"/>
  <c r="K2100" i="1"/>
  <c r="N2100" i="1" s="1"/>
  <c r="K4535" i="1"/>
  <c r="N4535" i="1" s="1"/>
  <c r="K3307" i="1"/>
  <c r="N3307" i="1" s="1"/>
  <c r="K3142" i="1"/>
  <c r="N3142" i="1" s="1"/>
  <c r="K3308" i="1"/>
  <c r="N3308" i="1" s="1"/>
  <c r="K1534" i="1"/>
  <c r="N1534" i="1" s="1"/>
  <c r="K3309" i="1"/>
  <c r="N3309" i="1" s="1"/>
  <c r="K5008" i="1"/>
  <c r="N5008" i="1" s="1"/>
  <c r="K2237" i="1"/>
  <c r="N2237" i="1" s="1"/>
  <c r="K1809" i="1"/>
  <c r="N1809" i="1" s="1"/>
  <c r="K1810" i="1"/>
  <c r="N1810" i="1" s="1"/>
  <c r="K1811" i="1"/>
  <c r="N1811" i="1" s="1"/>
  <c r="K2607" i="1"/>
  <c r="N2607" i="1" s="1"/>
  <c r="K1812" i="1"/>
  <c r="N1812" i="1" s="1"/>
  <c r="K4231" i="1"/>
  <c r="N4231" i="1" s="1"/>
  <c r="K4786" i="1"/>
  <c r="N4786" i="1" s="1"/>
  <c r="K2101" i="1"/>
  <c r="N2101" i="1" s="1"/>
  <c r="K3381" i="1"/>
  <c r="N3381" i="1" s="1"/>
  <c r="K1533" i="1"/>
  <c r="N1533" i="1" s="1"/>
  <c r="K3708" i="1"/>
  <c r="N3708" i="1" s="1"/>
  <c r="K2236" i="1"/>
  <c r="N2236" i="1" s="1"/>
  <c r="K4234" i="1"/>
  <c r="N4234" i="1" s="1"/>
  <c r="K868" i="1"/>
  <c r="N868" i="1" s="1"/>
  <c r="K4235" i="1"/>
  <c r="N4235" i="1" s="1"/>
  <c r="K3707" i="1"/>
  <c r="N3707" i="1" s="1"/>
  <c r="K2235" i="1"/>
  <c r="N2235" i="1" s="1"/>
  <c r="K4232" i="1"/>
  <c r="N4232" i="1" s="1"/>
  <c r="K867" i="1"/>
  <c r="N867" i="1" s="1"/>
  <c r="K4233" i="1"/>
  <c r="N4233" i="1" s="1"/>
  <c r="K3714" i="1"/>
  <c r="N3714" i="1" s="1"/>
  <c r="K2243" i="1"/>
  <c r="N2243" i="1" s="1"/>
  <c r="K4243" i="1"/>
  <c r="N4243" i="1" s="1"/>
  <c r="K875" i="1"/>
  <c r="N875" i="1" s="1"/>
  <c r="K4246" i="1"/>
  <c r="N4246" i="1" s="1"/>
  <c r="K3713" i="1"/>
  <c r="N3713" i="1" s="1"/>
  <c r="K2241" i="1"/>
  <c r="N2241" i="1" s="1"/>
  <c r="K4239" i="1"/>
  <c r="N4239" i="1" s="1"/>
  <c r="K871" i="1"/>
  <c r="N871" i="1" s="1"/>
  <c r="K4245" i="1"/>
  <c r="N4245" i="1" s="1"/>
  <c r="K3710" i="1"/>
  <c r="N3710" i="1" s="1"/>
  <c r="K2240" i="1"/>
  <c r="N2240" i="1" s="1"/>
  <c r="K4238" i="1"/>
  <c r="N4238" i="1" s="1"/>
  <c r="K870" i="1"/>
  <c r="N870" i="1" s="1"/>
  <c r="K4244" i="1"/>
  <c r="N4244" i="1" s="1"/>
  <c r="K3711" i="1"/>
  <c r="N3711" i="1" s="1"/>
  <c r="K2608" i="1"/>
  <c r="N2608" i="1" s="1"/>
  <c r="K1978" i="1"/>
  <c r="N1978" i="1" s="1"/>
  <c r="K4240" i="1"/>
  <c r="N4240" i="1" s="1"/>
  <c r="K872" i="1"/>
  <c r="N872" i="1" s="1"/>
  <c r="K1979" i="1"/>
  <c r="N1979" i="1" s="1"/>
  <c r="K4614" i="1"/>
  <c r="N4614" i="1" s="1"/>
  <c r="K4242" i="1"/>
  <c r="N4242" i="1" s="1"/>
  <c r="K874" i="1"/>
  <c r="N874" i="1" s="1"/>
  <c r="K4247" i="1"/>
  <c r="N4247" i="1" s="1"/>
  <c r="K3712" i="1"/>
  <c r="N3712" i="1" s="1"/>
  <c r="K2242" i="1"/>
  <c r="N2242" i="1" s="1"/>
  <c r="K4241" i="1"/>
  <c r="N4241" i="1" s="1"/>
  <c r="K873" i="1"/>
  <c r="N873" i="1" s="1"/>
  <c r="K4248" i="1"/>
  <c r="N4248" i="1" s="1"/>
  <c r="K3709" i="1"/>
  <c r="N3709" i="1" s="1"/>
  <c r="K4236" i="1"/>
  <c r="N4236" i="1" s="1"/>
  <c r="K2239" i="1"/>
  <c r="N2239" i="1" s="1"/>
  <c r="K4237" i="1"/>
  <c r="N4237" i="1" s="1"/>
  <c r="K3717" i="1"/>
  <c r="N3717" i="1" s="1"/>
  <c r="K2244" i="1"/>
  <c r="N2244" i="1" s="1"/>
  <c r="K4249" i="1"/>
  <c r="N4249" i="1" s="1"/>
  <c r="K4256" i="1"/>
  <c r="N4256" i="1" s="1"/>
  <c r="K3715" i="1"/>
  <c r="N3715" i="1" s="1"/>
  <c r="K2245" i="1"/>
  <c r="N2245" i="1" s="1"/>
  <c r="K4250" i="1"/>
  <c r="N4250" i="1" s="1"/>
  <c r="K4255" i="1"/>
  <c r="N4255" i="1" s="1"/>
  <c r="K3718" i="1"/>
  <c r="N3718" i="1" s="1"/>
  <c r="K2247" i="1"/>
  <c r="N2247" i="1" s="1"/>
  <c r="K4253" i="1"/>
  <c r="N4253" i="1" s="1"/>
  <c r="K4254" i="1"/>
  <c r="N4254" i="1" s="1"/>
  <c r="K3716" i="1"/>
  <c r="N3716" i="1" s="1"/>
  <c r="K2246" i="1"/>
  <c r="N2246" i="1" s="1"/>
  <c r="K4251" i="1"/>
  <c r="N4251" i="1" s="1"/>
  <c r="K4252" i="1"/>
  <c r="N4252" i="1" s="1"/>
  <c r="K1981" i="1"/>
  <c r="N1981" i="1" s="1"/>
  <c r="K3253" i="1"/>
  <c r="N3253" i="1" s="1"/>
  <c r="K4536" i="1"/>
  <c r="N4536" i="1" s="1"/>
  <c r="K4057" i="1"/>
  <c r="N4057" i="1" s="1"/>
  <c r="K3340" i="1"/>
  <c r="N3340" i="1" s="1"/>
  <c r="K4624" i="1"/>
  <c r="N4624" i="1" s="1"/>
  <c r="K4625" i="1"/>
  <c r="N4625" i="1" s="1"/>
  <c r="K2317" i="1"/>
  <c r="N2317" i="1" s="1"/>
  <c r="K1980" i="1"/>
  <c r="N1980" i="1" s="1"/>
  <c r="K4787" i="1"/>
  <c r="N4787" i="1" s="1"/>
  <c r="K4400" i="1"/>
  <c r="N4400" i="1" s="1"/>
  <c r="K4623" i="1"/>
  <c r="N4623" i="1" s="1"/>
  <c r="K2196" i="1"/>
  <c r="N2196" i="1" s="1"/>
  <c r="K4056" i="1"/>
  <c r="N4056" i="1" s="1"/>
  <c r="K2197" i="1"/>
  <c r="N2197" i="1" s="1"/>
  <c r="K2198" i="1"/>
  <c r="N2198" i="1" s="1"/>
  <c r="K3676" i="1"/>
  <c r="N3676" i="1" s="1"/>
  <c r="K749" i="1"/>
  <c r="N749" i="1" s="1"/>
  <c r="K647" i="1"/>
  <c r="N647" i="1" s="1"/>
  <c r="K5116" i="1"/>
  <c r="N5116" i="1" s="1"/>
  <c r="K4058" i="1"/>
  <c r="N4058" i="1" s="1"/>
  <c r="K2199" i="1"/>
  <c r="N2199" i="1" s="1"/>
  <c r="K4627" i="1"/>
  <c r="N4627" i="1" s="1"/>
  <c r="K3100" i="1"/>
  <c r="N3100" i="1" s="1"/>
  <c r="K753" i="1"/>
  <c r="N753" i="1" s="1"/>
  <c r="K2452" i="1"/>
  <c r="N2452" i="1" s="1"/>
  <c r="K4404" i="1"/>
  <c r="N4404" i="1" s="1"/>
  <c r="K4842" i="1"/>
  <c r="N4842" i="1" s="1"/>
  <c r="K420" i="1"/>
  <c r="N420" i="1" s="1"/>
  <c r="K3098" i="1"/>
  <c r="N3098" i="1" s="1"/>
  <c r="K1759" i="1"/>
  <c r="N1759" i="1" s="1"/>
  <c r="K2397" i="1"/>
  <c r="N2397" i="1" s="1"/>
  <c r="K3099" i="1"/>
  <c r="N3099" i="1" s="1"/>
  <c r="K752" i="1"/>
  <c r="N752" i="1" s="1"/>
  <c r="K821" i="1"/>
  <c r="N821" i="1" s="1"/>
  <c r="K3719" i="1"/>
  <c r="N3719" i="1" s="1"/>
  <c r="K3254" i="1"/>
  <c r="N3254" i="1" s="1"/>
  <c r="K2413" i="1"/>
  <c r="N2413" i="1" s="1"/>
  <c r="K3255" i="1"/>
  <c r="N3255" i="1" s="1"/>
  <c r="K2318" i="1"/>
  <c r="N2318" i="1" s="1"/>
  <c r="K5115" i="1"/>
  <c r="N5115" i="1" s="1"/>
  <c r="K1161" i="1"/>
  <c r="N1161" i="1" s="1"/>
  <c r="K2319" i="1"/>
  <c r="N2319" i="1" s="1"/>
  <c r="K3341" i="1"/>
  <c r="N3341" i="1" s="1"/>
  <c r="K1760" i="1"/>
  <c r="N1760" i="1" s="1"/>
  <c r="K4406" i="1"/>
  <c r="N4406" i="1" s="1"/>
  <c r="K1162" i="1"/>
  <c r="N1162" i="1" s="1"/>
  <c r="K428" i="1"/>
  <c r="N428" i="1" s="1"/>
  <c r="K3677" i="1"/>
  <c r="N3677" i="1" s="1"/>
  <c r="K758" i="1"/>
  <c r="N758" i="1" s="1"/>
  <c r="K3678" i="1"/>
  <c r="N3678" i="1" s="1"/>
  <c r="K3342" i="1"/>
  <c r="N3342" i="1" s="1"/>
  <c r="K3679" i="1"/>
  <c r="N3679" i="1" s="1"/>
  <c r="K1982" i="1"/>
  <c r="N1982" i="1" s="1"/>
  <c r="K4843" i="1"/>
  <c r="N4843" i="1" s="1"/>
  <c r="K2398" i="1"/>
  <c r="N2398" i="1" s="1"/>
  <c r="K427" i="1"/>
  <c r="N427" i="1" s="1"/>
  <c r="K3258" i="1"/>
  <c r="N3258" i="1" s="1"/>
  <c r="K2200" i="1"/>
  <c r="N2200" i="1" s="1"/>
  <c r="K2201" i="1"/>
  <c r="N2201" i="1" s="1"/>
  <c r="K2202" i="1"/>
  <c r="N2202" i="1" s="1"/>
  <c r="K2203" i="1"/>
  <c r="N2203" i="1" s="1"/>
  <c r="K5119" i="1"/>
  <c r="N5119" i="1" s="1"/>
  <c r="K4059" i="1"/>
  <c r="N4059" i="1" s="1"/>
  <c r="K2320" i="1"/>
  <c r="N2320" i="1" s="1"/>
  <c r="K4630" i="1"/>
  <c r="N4630" i="1" s="1"/>
  <c r="K4408" i="1"/>
  <c r="N4408" i="1" s="1"/>
  <c r="K4633" i="1"/>
  <c r="N4633" i="1" s="1"/>
  <c r="K1762" i="1"/>
  <c r="N1762" i="1" s="1"/>
  <c r="K1761" i="1"/>
  <c r="N1761" i="1" s="1"/>
  <c r="K425" i="1"/>
  <c r="N425" i="1" s="1"/>
  <c r="K3343" i="1"/>
  <c r="N3343" i="1" s="1"/>
  <c r="K4634" i="1"/>
  <c r="N4634" i="1" s="1"/>
  <c r="K2399" i="1"/>
  <c r="N2399" i="1" s="1"/>
  <c r="K2400" i="1"/>
  <c r="N2400" i="1" s="1"/>
  <c r="K3106" i="1"/>
  <c r="N3106" i="1" s="1"/>
  <c r="K3107" i="1"/>
  <c r="N3107" i="1" s="1"/>
  <c r="K760" i="1"/>
  <c r="N760" i="1" s="1"/>
  <c r="K4060" i="1"/>
  <c r="N4060" i="1" s="1"/>
  <c r="K4849" i="1"/>
  <c r="N4849" i="1" s="1"/>
  <c r="K3108" i="1"/>
  <c r="N3108" i="1" s="1"/>
  <c r="K4848" i="1"/>
  <c r="N4848" i="1" s="1"/>
  <c r="K4644" i="1"/>
  <c r="N4644" i="1" s="1"/>
  <c r="K1987" i="1"/>
  <c r="N1987" i="1" s="1"/>
  <c r="K4847" i="1"/>
  <c r="N4847" i="1" s="1"/>
  <c r="K4643" i="1"/>
  <c r="N4643" i="1" s="1"/>
  <c r="K1986" i="1"/>
  <c r="N1986" i="1" s="1"/>
  <c r="K4846" i="1"/>
  <c r="N4846" i="1" s="1"/>
  <c r="K4642" i="1"/>
  <c r="N4642" i="1" s="1"/>
  <c r="K1985" i="1"/>
  <c r="N1985" i="1" s="1"/>
  <c r="K4845" i="1"/>
  <c r="N4845" i="1" s="1"/>
  <c r="K4641" i="1"/>
  <c r="N4641" i="1" s="1"/>
  <c r="K1984" i="1"/>
  <c r="N1984" i="1" s="1"/>
  <c r="K4844" i="1"/>
  <c r="N4844" i="1" s="1"/>
  <c r="K4640" i="1"/>
  <c r="N4640" i="1" s="1"/>
  <c r="K1983" i="1"/>
  <c r="N1983" i="1" s="1"/>
  <c r="K1163" i="1"/>
  <c r="N1163" i="1" s="1"/>
  <c r="K3720" i="1"/>
  <c r="N3720" i="1" s="1"/>
  <c r="K3721" i="1"/>
  <c r="N3721" i="1" s="1"/>
  <c r="K4653" i="1"/>
  <c r="N4653" i="1" s="1"/>
  <c r="K1989" i="1"/>
  <c r="N1989" i="1" s="1"/>
  <c r="K4855" i="1"/>
  <c r="N4855" i="1" s="1"/>
  <c r="K2321" i="1"/>
  <c r="N2321" i="1" s="1"/>
  <c r="K4652" i="1"/>
  <c r="N4652" i="1" s="1"/>
  <c r="K1988" i="1"/>
  <c r="N1988" i="1" s="1"/>
  <c r="K4850" i="1"/>
  <c r="N4850" i="1" s="1"/>
  <c r="K4648" i="1"/>
  <c r="N4648" i="1" s="1"/>
  <c r="K4851" i="1"/>
  <c r="N4851" i="1" s="1"/>
  <c r="K4651" i="1"/>
  <c r="N4651" i="1" s="1"/>
  <c r="K4854" i="1"/>
  <c r="N4854" i="1" s="1"/>
  <c r="K4650" i="1"/>
  <c r="N4650" i="1" s="1"/>
  <c r="K4853" i="1"/>
  <c r="N4853" i="1" s="1"/>
  <c r="K4646" i="1"/>
  <c r="N4646" i="1" s="1"/>
  <c r="K4852" i="1"/>
  <c r="N4852" i="1" s="1"/>
  <c r="K4645" i="1"/>
  <c r="N4645" i="1" s="1"/>
  <c r="K2069" i="1"/>
  <c r="N2069" i="1" s="1"/>
  <c r="K885" i="1"/>
  <c r="N885" i="1" s="1"/>
  <c r="K884" i="1"/>
  <c r="N884" i="1" s="1"/>
  <c r="K4538" i="1"/>
  <c r="N4538" i="1" s="1"/>
  <c r="K883" i="1"/>
  <c r="N883" i="1" s="1"/>
  <c r="K495" i="1"/>
  <c r="N495" i="1" s="1"/>
  <c r="K4539" i="1"/>
  <c r="N4539" i="1" s="1"/>
  <c r="K5037" i="1"/>
  <c r="N5037" i="1" s="1"/>
  <c r="K3282" i="1"/>
  <c r="N3282" i="1" s="1"/>
  <c r="K2609" i="1"/>
  <c r="N2609" i="1" s="1"/>
  <c r="K4788" i="1"/>
  <c r="N4788" i="1" s="1"/>
  <c r="K2354" i="1"/>
  <c r="N2354" i="1" s="1"/>
  <c r="K4537" i="1"/>
  <c r="N4537" i="1" s="1"/>
  <c r="K2355" i="1"/>
  <c r="N2355" i="1" s="1"/>
  <c r="K2102" i="1"/>
  <c r="N2102" i="1" s="1"/>
  <c r="K2103" i="1"/>
  <c r="N2103" i="1" s="1"/>
  <c r="K3143" i="1"/>
  <c r="N3143" i="1" s="1"/>
  <c r="K764" i="1"/>
  <c r="N764" i="1" s="1"/>
  <c r="K3723" i="1"/>
  <c r="N3723" i="1" s="1"/>
  <c r="K2614" i="1"/>
  <c r="N2614" i="1" s="1"/>
  <c r="K1557" i="1"/>
  <c r="N1557" i="1" s="1"/>
  <c r="K4540" i="1"/>
  <c r="N4540" i="1" s="1"/>
  <c r="K3145" i="1"/>
  <c r="N3145" i="1" s="1"/>
  <c r="K3382" i="1"/>
  <c r="N3382" i="1" s="1"/>
  <c r="K1814" i="1"/>
  <c r="N1814" i="1" s="1"/>
  <c r="K2356" i="1"/>
  <c r="N2356" i="1" s="1"/>
  <c r="K3109" i="1"/>
  <c r="N3109" i="1" s="1"/>
  <c r="K2535" i="1"/>
  <c r="N2535" i="1" s="1"/>
  <c r="K2105" i="1"/>
  <c r="N2105" i="1" s="1"/>
  <c r="K3724" i="1"/>
  <c r="N3724" i="1" s="1"/>
  <c r="K3345" i="1"/>
  <c r="N3345" i="1" s="1"/>
  <c r="K4258" i="1"/>
  <c r="N4258" i="1" s="1"/>
  <c r="K1552" i="1"/>
  <c r="N1552" i="1" s="1"/>
  <c r="K3310" i="1"/>
  <c r="N3310" i="1" s="1"/>
  <c r="K2104" i="1"/>
  <c r="N2104" i="1" s="1"/>
  <c r="K3722" i="1"/>
  <c r="N3722" i="1" s="1"/>
  <c r="K2257" i="1"/>
  <c r="N2257" i="1" s="1"/>
  <c r="K1813" i="1"/>
  <c r="N1813" i="1" s="1"/>
  <c r="K2610" i="1"/>
  <c r="N2610" i="1" s="1"/>
  <c r="K4259" i="1"/>
  <c r="N4259" i="1" s="1"/>
  <c r="K5130" i="1"/>
  <c r="N5130" i="1" s="1"/>
  <c r="K2611" i="1"/>
  <c r="N2611" i="1" s="1"/>
  <c r="K496" i="1"/>
  <c r="N496" i="1" s="1"/>
  <c r="K3614" i="1"/>
  <c r="N3614" i="1" s="1"/>
  <c r="K3935" i="1"/>
  <c r="N3935" i="1" s="1"/>
  <c r="K4789" i="1"/>
  <c r="N4789" i="1" s="1"/>
  <c r="K3144" i="1"/>
  <c r="N3144" i="1" s="1"/>
  <c r="K2259" i="1"/>
  <c r="N2259" i="1" s="1"/>
  <c r="K896" i="1"/>
  <c r="N896" i="1" s="1"/>
  <c r="K5053" i="1"/>
  <c r="N5053" i="1" s="1"/>
  <c r="K1558" i="1"/>
  <c r="N1558" i="1" s="1"/>
  <c r="K3311" i="1"/>
  <c r="N3311" i="1" s="1"/>
  <c r="K895" i="1"/>
  <c r="N895" i="1" s="1"/>
  <c r="K2260" i="1"/>
  <c r="N2260" i="1" s="1"/>
  <c r="K4260" i="1"/>
  <c r="N4260" i="1" s="1"/>
  <c r="K3383" i="1"/>
  <c r="N3383" i="1" s="1"/>
  <c r="K3384" i="1"/>
  <c r="N3384" i="1" s="1"/>
  <c r="K4790" i="1"/>
  <c r="N4790" i="1" s="1"/>
  <c r="K1817" i="1"/>
  <c r="N1817" i="1" s="1"/>
  <c r="K497" i="1"/>
  <c r="N497" i="1" s="1"/>
  <c r="K3385" i="1"/>
  <c r="N3385" i="1" s="1"/>
  <c r="K3312" i="1"/>
  <c r="N3312" i="1" s="1"/>
  <c r="K2357" i="1"/>
  <c r="N2357" i="1" s="1"/>
  <c r="K2106" i="1"/>
  <c r="N2106" i="1" s="1"/>
  <c r="K2107" i="1"/>
  <c r="N2107" i="1" s="1"/>
  <c r="K3146" i="1"/>
  <c r="N3146" i="1" s="1"/>
  <c r="K2108" i="1"/>
  <c r="N2108" i="1" s="1"/>
  <c r="K2109" i="1"/>
  <c r="N2109" i="1" s="1"/>
  <c r="K1816" i="1"/>
  <c r="N1816" i="1" s="1"/>
  <c r="K3725" i="1"/>
  <c r="N3725" i="1" s="1"/>
  <c r="K2258" i="1"/>
  <c r="N2258" i="1" s="1"/>
  <c r="K4541" i="1"/>
  <c r="N4541" i="1" s="1"/>
  <c r="K5054" i="1"/>
  <c r="N5054" i="1" s="1"/>
  <c r="K4261" i="1"/>
  <c r="N4261" i="1" s="1"/>
  <c r="K1561" i="1"/>
  <c r="N1561" i="1" s="1"/>
  <c r="K4542" i="1"/>
  <c r="N4542" i="1" s="1"/>
  <c r="K4544" i="1"/>
  <c r="N4544" i="1" s="1"/>
  <c r="K3313" i="1"/>
  <c r="N3313" i="1" s="1"/>
  <c r="K1569" i="1"/>
  <c r="N1569" i="1" s="1"/>
  <c r="K4543" i="1"/>
  <c r="N4543" i="1" s="1"/>
  <c r="K2362" i="1"/>
  <c r="N2362" i="1" s="1"/>
  <c r="K2618" i="1"/>
  <c r="N2618" i="1" s="1"/>
  <c r="K3729" i="1"/>
  <c r="N3729" i="1" s="1"/>
  <c r="K2625" i="1"/>
  <c r="N2625" i="1" s="1"/>
  <c r="K2626" i="1"/>
  <c r="N2626" i="1" s="1"/>
  <c r="K4794" i="1"/>
  <c r="N4794" i="1" s="1"/>
  <c r="K2361" i="1"/>
  <c r="N2361" i="1" s="1"/>
  <c r="K501" i="1"/>
  <c r="N501" i="1" s="1"/>
  <c r="K2617" i="1"/>
  <c r="N2617" i="1" s="1"/>
  <c r="K3728" i="1"/>
  <c r="N3728" i="1" s="1"/>
  <c r="K2622" i="1"/>
  <c r="N2622" i="1" s="1"/>
  <c r="K2624" i="1"/>
  <c r="N2624" i="1" s="1"/>
  <c r="K4793" i="1"/>
  <c r="N4793" i="1" s="1"/>
  <c r="K2360" i="1"/>
  <c r="N2360" i="1" s="1"/>
  <c r="K500" i="1"/>
  <c r="N500" i="1" s="1"/>
  <c r="K2616" i="1"/>
  <c r="N2616" i="1" s="1"/>
  <c r="K3727" i="1"/>
  <c r="N3727" i="1" s="1"/>
  <c r="K2621" i="1"/>
  <c r="N2621" i="1" s="1"/>
  <c r="K2623" i="1"/>
  <c r="N2623" i="1" s="1"/>
  <c r="K4792" i="1"/>
  <c r="N4792" i="1" s="1"/>
  <c r="K2359" i="1"/>
  <c r="N2359" i="1" s="1"/>
  <c r="K499" i="1"/>
  <c r="N499" i="1" s="1"/>
  <c r="K2615" i="1"/>
  <c r="N2615" i="1" s="1"/>
  <c r="K3726" i="1"/>
  <c r="N3726" i="1" s="1"/>
  <c r="K2619" i="1"/>
  <c r="N2619" i="1" s="1"/>
  <c r="K2620" i="1"/>
  <c r="N2620" i="1" s="1"/>
  <c r="K4791" i="1"/>
  <c r="N4791" i="1" s="1"/>
  <c r="K2358" i="1"/>
  <c r="N2358" i="1" s="1"/>
  <c r="K498" i="1"/>
  <c r="N498" i="1" s="1"/>
  <c r="K2628" i="1"/>
  <c r="N2628" i="1" s="1"/>
  <c r="K3731" i="1"/>
  <c r="N3731" i="1" s="1"/>
  <c r="K2631" i="1"/>
  <c r="N2631" i="1" s="1"/>
  <c r="K2632" i="1"/>
  <c r="N2632" i="1" s="1"/>
  <c r="K4795" i="1"/>
  <c r="N4795" i="1" s="1"/>
  <c r="K2363" i="1"/>
  <c r="N2363" i="1" s="1"/>
  <c r="K502" i="1"/>
  <c r="N502" i="1" s="1"/>
  <c r="K4673" i="1"/>
  <c r="N4673" i="1" s="1"/>
  <c r="K2634" i="1"/>
  <c r="N2634" i="1" s="1"/>
  <c r="K4796" i="1"/>
  <c r="N4796" i="1" s="1"/>
  <c r="K2364" i="1"/>
  <c r="N2364" i="1" s="1"/>
  <c r="K3730" i="1"/>
  <c r="N3730" i="1" s="1"/>
  <c r="K1576" i="1"/>
  <c r="N1576" i="1" s="1"/>
  <c r="K2261" i="1"/>
  <c r="N2261" i="1" s="1"/>
  <c r="K2636" i="1"/>
  <c r="N2636" i="1" s="1"/>
  <c r="K4798" i="1"/>
  <c r="N4798" i="1" s="1"/>
  <c r="K2366" i="1"/>
  <c r="N2366" i="1" s="1"/>
  <c r="K504" i="1"/>
  <c r="N504" i="1" s="1"/>
  <c r="K2629" i="1"/>
  <c r="N2629" i="1" s="1"/>
  <c r="K3732" i="1"/>
  <c r="N3732" i="1" s="1"/>
  <c r="K2633" i="1"/>
  <c r="N2633" i="1" s="1"/>
  <c r="K2635" i="1"/>
  <c r="N2635" i="1" s="1"/>
  <c r="K4797" i="1"/>
  <c r="N4797" i="1" s="1"/>
  <c r="K2365" i="1"/>
  <c r="N2365" i="1" s="1"/>
  <c r="K503" i="1"/>
  <c r="N503" i="1" s="1"/>
  <c r="K2627" i="1"/>
  <c r="N2627" i="1" s="1"/>
  <c r="K2630" i="1"/>
  <c r="N2630" i="1" s="1"/>
  <c r="K3735" i="1"/>
  <c r="N3735" i="1" s="1"/>
  <c r="K2368" i="1"/>
  <c r="N2368" i="1" s="1"/>
  <c r="K901" i="1"/>
  <c r="N901" i="1" s="1"/>
  <c r="K1992" i="1"/>
  <c r="N1992" i="1" s="1"/>
  <c r="K508" i="1"/>
  <c r="N508" i="1" s="1"/>
  <c r="K2639" i="1"/>
  <c r="N2639" i="1" s="1"/>
  <c r="K2644" i="1"/>
  <c r="N2644" i="1" s="1"/>
  <c r="K3736" i="1"/>
  <c r="N3736" i="1" s="1"/>
  <c r="K507" i="1"/>
  <c r="N507" i="1" s="1"/>
  <c r="K2370" i="1"/>
  <c r="N2370" i="1" s="1"/>
  <c r="K903" i="1"/>
  <c r="N903" i="1" s="1"/>
  <c r="K1990" i="1"/>
  <c r="N1990" i="1" s="1"/>
  <c r="K2640" i="1"/>
  <c r="N2640" i="1" s="1"/>
  <c r="K3737" i="1"/>
  <c r="N3737" i="1" s="1"/>
  <c r="K2642" i="1"/>
  <c r="N2642" i="1" s="1"/>
  <c r="K2371" i="1"/>
  <c r="N2371" i="1" s="1"/>
  <c r="K1994" i="1"/>
  <c r="N1994" i="1" s="1"/>
  <c r="K505" i="1"/>
  <c r="N505" i="1" s="1"/>
  <c r="K900" i="1"/>
  <c r="N900" i="1" s="1"/>
  <c r="K2638" i="1"/>
  <c r="N2638" i="1" s="1"/>
  <c r="K2643" i="1"/>
  <c r="N2643" i="1" s="1"/>
  <c r="K2369" i="1"/>
  <c r="N2369" i="1" s="1"/>
  <c r="K3734" i="1"/>
  <c r="N3734" i="1" s="1"/>
  <c r="K1993" i="1"/>
  <c r="N1993" i="1" s="1"/>
  <c r="K902" i="1"/>
  <c r="N902" i="1" s="1"/>
  <c r="K509" i="1"/>
  <c r="N509" i="1" s="1"/>
  <c r="K2637" i="1"/>
  <c r="N2637" i="1" s="1"/>
  <c r="K2641" i="1"/>
  <c r="N2641" i="1" s="1"/>
  <c r="K2367" i="1"/>
  <c r="N2367" i="1" s="1"/>
  <c r="K3733" i="1"/>
  <c r="N3733" i="1" s="1"/>
  <c r="K1991" i="1"/>
  <c r="N1991" i="1" s="1"/>
  <c r="K899" i="1"/>
  <c r="N899" i="1" s="1"/>
  <c r="K506" i="1"/>
  <c r="N506" i="1" s="1"/>
  <c r="K2645" i="1"/>
  <c r="N2645" i="1" s="1"/>
  <c r="K3738" i="1"/>
  <c r="N3738" i="1" s="1"/>
  <c r="K1920" i="1"/>
  <c r="N1920" i="1" s="1"/>
  <c r="K2374" i="1"/>
  <c r="N2374" i="1" s="1"/>
  <c r="K4802" i="1"/>
  <c r="N4802" i="1" s="1"/>
  <c r="K1819" i="1"/>
  <c r="N1819" i="1" s="1"/>
  <c r="K2110" i="1"/>
  <c r="N2110" i="1" s="1"/>
  <c r="K793" i="1"/>
  <c r="N793" i="1" s="1"/>
  <c r="K4801" i="1"/>
  <c r="N4801" i="1" s="1"/>
  <c r="K3150" i="1"/>
  <c r="N3150" i="1" s="1"/>
  <c r="K4262" i="1"/>
  <c r="N4262" i="1" s="1"/>
  <c r="K1674" i="1"/>
  <c r="N1674" i="1" s="1"/>
  <c r="K4264" i="1"/>
  <c r="N4264" i="1" s="1"/>
  <c r="K2646" i="1"/>
  <c r="N2646" i="1" s="1"/>
  <c r="K4263" i="1"/>
  <c r="N4263" i="1" s="1"/>
  <c r="K1590" i="1"/>
  <c r="N1590" i="1" s="1"/>
  <c r="K2111" i="1"/>
  <c r="N2111" i="1" s="1"/>
  <c r="K5066" i="1"/>
  <c r="N5066" i="1" s="1"/>
  <c r="K5067" i="1"/>
  <c r="N5067" i="1" s="1"/>
  <c r="K1588" i="1"/>
  <c r="N1588" i="1" s="1"/>
  <c r="K1763" i="1"/>
  <c r="N1763" i="1" s="1"/>
  <c r="K4545" i="1"/>
  <c r="N4545" i="1" s="1"/>
  <c r="K3147" i="1"/>
  <c r="N3147" i="1" s="1"/>
  <c r="K3148" i="1"/>
  <c r="N3148" i="1" s="1"/>
  <c r="K907" i="1"/>
  <c r="N907" i="1" s="1"/>
  <c r="K4524" i="1"/>
  <c r="N4524" i="1" s="1"/>
  <c r="K2372" i="1"/>
  <c r="N2372" i="1" s="1"/>
  <c r="K510" i="1"/>
  <c r="N510" i="1" s="1"/>
  <c r="K1586" i="1"/>
  <c r="N1586" i="1" s="1"/>
  <c r="K4546" i="1"/>
  <c r="N4546" i="1" s="1"/>
  <c r="K2373" i="1"/>
  <c r="N2373" i="1" s="1"/>
  <c r="K906" i="1"/>
  <c r="N906" i="1" s="1"/>
  <c r="K4799" i="1"/>
  <c r="N4799" i="1" s="1"/>
  <c r="K4800" i="1"/>
  <c r="N4800" i="1" s="1"/>
  <c r="K1818" i="1"/>
  <c r="N1818" i="1" s="1"/>
  <c r="K3149" i="1"/>
  <c r="N3149" i="1" s="1"/>
  <c r="K259" i="1"/>
  <c r="N259" i="1" s="1"/>
  <c r="K908" i="1"/>
  <c r="N908" i="1" s="1"/>
  <c r="K3315" i="1"/>
  <c r="N3315" i="1" s="1"/>
  <c r="K2156" i="1"/>
  <c r="N2156" i="1" s="1"/>
  <c r="K2263" i="1"/>
  <c r="N2263" i="1" s="1"/>
  <c r="K1821" i="1"/>
  <c r="N1821" i="1" s="1"/>
  <c r="K3387" i="1"/>
  <c r="N3387" i="1" s="1"/>
  <c r="K4549" i="1"/>
  <c r="N4549" i="1" s="1"/>
  <c r="K2112" i="1"/>
  <c r="N2112" i="1" s="1"/>
  <c r="K3739" i="1"/>
  <c r="N3739" i="1" s="1"/>
  <c r="K3740" i="1"/>
  <c r="N3740" i="1" s="1"/>
  <c r="K3386" i="1"/>
  <c r="N3386" i="1" s="1"/>
  <c r="K5073" i="1"/>
  <c r="N5073" i="1" s="1"/>
  <c r="K914" i="1"/>
  <c r="N914" i="1" s="1"/>
  <c r="K513" i="1"/>
  <c r="N513" i="1" s="1"/>
  <c r="K3741" i="1"/>
  <c r="N3741" i="1" s="1"/>
  <c r="K2647" i="1"/>
  <c r="N2647" i="1" s="1"/>
  <c r="K512" i="1"/>
  <c r="N512" i="1" s="1"/>
  <c r="K2262" i="1"/>
  <c r="N2262" i="1" s="1"/>
  <c r="K2264" i="1"/>
  <c r="N2264" i="1" s="1"/>
  <c r="K2265" i="1"/>
  <c r="N2265" i="1" s="1"/>
  <c r="K3316" i="1"/>
  <c r="N3316" i="1" s="1"/>
  <c r="K2266" i="1"/>
  <c r="N2266" i="1" s="1"/>
  <c r="K2375" i="1"/>
  <c r="N2375" i="1" s="1"/>
  <c r="K4265" i="1"/>
  <c r="N4265" i="1" s="1"/>
  <c r="K4803" i="1"/>
  <c r="N4803" i="1" s="1"/>
  <c r="K4804" i="1"/>
  <c r="N4804" i="1" s="1"/>
  <c r="K1820" i="1"/>
  <c r="N1820" i="1" s="1"/>
  <c r="K4548" i="1"/>
  <c r="N4548" i="1" s="1"/>
  <c r="K514" i="1"/>
  <c r="N514" i="1" s="1"/>
  <c r="K2648" i="1"/>
  <c r="N2648" i="1" s="1"/>
  <c r="K4805" i="1"/>
  <c r="N4805" i="1" s="1"/>
  <c r="K1822" i="1"/>
  <c r="N1822" i="1" s="1"/>
  <c r="K3388" i="1"/>
  <c r="N3388" i="1" s="1"/>
  <c r="K3152" i="1"/>
  <c r="N3152" i="1" s="1"/>
  <c r="K3153" i="1"/>
  <c r="N3153" i="1" s="1"/>
  <c r="K918" i="1"/>
  <c r="N918" i="1" s="1"/>
  <c r="K5080" i="1"/>
  <c r="N5080" i="1" s="1"/>
  <c r="K4266" i="1"/>
  <c r="N4266" i="1" s="1"/>
  <c r="K3154" i="1"/>
  <c r="N3154" i="1" s="1"/>
  <c r="K2649" i="1"/>
  <c r="N2649" i="1" s="1"/>
  <c r="K2113" i="1"/>
  <c r="N2113" i="1" s="1"/>
  <c r="K5081" i="1"/>
  <c r="N5081" i="1" s="1"/>
  <c r="K4806" i="1"/>
  <c r="N4806" i="1" s="1"/>
  <c r="K1600" i="1"/>
  <c r="N1600" i="1" s="1"/>
  <c r="K1607" i="1"/>
  <c r="N1607" i="1" s="1"/>
  <c r="K1609" i="1"/>
  <c r="N1609" i="1" s="1"/>
  <c r="K2378" i="1"/>
  <c r="N2378" i="1" s="1"/>
  <c r="K1612" i="1"/>
  <c r="N1612" i="1" s="1"/>
  <c r="K1598" i="1"/>
  <c r="N1598" i="1" s="1"/>
  <c r="K1603" i="1"/>
  <c r="N1603" i="1" s="1"/>
  <c r="K1606" i="1"/>
  <c r="N1606" i="1" s="1"/>
  <c r="K2377" i="1"/>
  <c r="N2377" i="1" s="1"/>
  <c r="K1611" i="1"/>
  <c r="N1611" i="1" s="1"/>
  <c r="K1596" i="1"/>
  <c r="N1596" i="1" s="1"/>
  <c r="K1602" i="1"/>
  <c r="N1602" i="1" s="1"/>
  <c r="K1605" i="1"/>
  <c r="N1605" i="1" s="1"/>
  <c r="K2376" i="1"/>
  <c r="N2376" i="1" s="1"/>
  <c r="K1610" i="1"/>
  <c r="N1610" i="1" s="1"/>
  <c r="K1618" i="1"/>
  <c r="N1618" i="1" s="1"/>
  <c r="K1624" i="1"/>
  <c r="N1624" i="1" s="1"/>
  <c r="K1630" i="1"/>
  <c r="N1630" i="1" s="1"/>
  <c r="K2380" i="1"/>
  <c r="N2380" i="1" s="1"/>
  <c r="K1635" i="1"/>
  <c r="N1635" i="1" s="1"/>
  <c r="K1615" i="1"/>
  <c r="N1615" i="1" s="1"/>
  <c r="K1622" i="1"/>
  <c r="N1622" i="1" s="1"/>
  <c r="K1629" i="1"/>
  <c r="N1629" i="1" s="1"/>
  <c r="K2379" i="1"/>
  <c r="N2379" i="1" s="1"/>
  <c r="K1634" i="1"/>
  <c r="N1634" i="1" s="1"/>
  <c r="K1616" i="1"/>
  <c r="N1616" i="1" s="1"/>
  <c r="K1623" i="1"/>
  <c r="N1623" i="1" s="1"/>
  <c r="K1631" i="1"/>
  <c r="N1631" i="1" s="1"/>
  <c r="K2651" i="1"/>
  <c r="N2651" i="1" s="1"/>
  <c r="K2381" i="1"/>
  <c r="N2381" i="1" s="1"/>
  <c r="K515" i="1"/>
  <c r="N515" i="1" s="1"/>
  <c r="K4267" i="1"/>
  <c r="N4267" i="1" s="1"/>
  <c r="K1636" i="1"/>
  <c r="N1636" i="1" s="1"/>
  <c r="K2650" i="1"/>
  <c r="N2650" i="1" s="1"/>
  <c r="K4857" i="1"/>
  <c r="N4857" i="1" s="1"/>
  <c r="K1613" i="1"/>
  <c r="N1613" i="1" s="1"/>
  <c r="K1626" i="1"/>
  <c r="N1626" i="1" s="1"/>
  <c r="K1996" i="1"/>
  <c r="N1996" i="1" s="1"/>
  <c r="K2383" i="1"/>
  <c r="N2383" i="1" s="1"/>
  <c r="K1637" i="1"/>
  <c r="N1637" i="1" s="1"/>
  <c r="K1619" i="1"/>
  <c r="N1619" i="1" s="1"/>
  <c r="K1995" i="1"/>
  <c r="N1995" i="1" s="1"/>
  <c r="K1633" i="1"/>
  <c r="N1633" i="1" s="1"/>
  <c r="K2382" i="1"/>
  <c r="N2382" i="1" s="1"/>
  <c r="K1654" i="1"/>
  <c r="N1654" i="1" s="1"/>
  <c r="K1647" i="1"/>
  <c r="N1647" i="1" s="1"/>
  <c r="K1655" i="1"/>
  <c r="N1655" i="1" s="1"/>
  <c r="K2385" i="1"/>
  <c r="N2385" i="1" s="1"/>
  <c r="K4809" i="1"/>
  <c r="N4809" i="1" s="1"/>
  <c r="K4062" i="1"/>
  <c r="N4062" i="1" s="1"/>
  <c r="K1659" i="1"/>
  <c r="N1659" i="1" s="1"/>
  <c r="K1644" i="1"/>
  <c r="N1644" i="1" s="1"/>
  <c r="K2388" i="1"/>
  <c r="N2388" i="1" s="1"/>
  <c r="K1652" i="1"/>
  <c r="N1652" i="1" s="1"/>
  <c r="K4811" i="1"/>
  <c r="N4811" i="1" s="1"/>
  <c r="K1651" i="1"/>
  <c r="N1651" i="1" s="1"/>
  <c r="K4065" i="1"/>
  <c r="N4065" i="1" s="1"/>
  <c r="K1660" i="1"/>
  <c r="N1660" i="1" s="1"/>
  <c r="K1656" i="1"/>
  <c r="N1656" i="1" s="1"/>
  <c r="K1653" i="1"/>
  <c r="N1653" i="1" s="1"/>
  <c r="K1639" i="1"/>
  <c r="N1639" i="1" s="1"/>
  <c r="K2387" i="1"/>
  <c r="N2387" i="1" s="1"/>
  <c r="K4808" i="1"/>
  <c r="N4808" i="1" s="1"/>
  <c r="K4061" i="1"/>
  <c r="N4061" i="1" s="1"/>
  <c r="K1662" i="1"/>
  <c r="N1662" i="1" s="1"/>
  <c r="K1640" i="1"/>
  <c r="N1640" i="1" s="1"/>
  <c r="K1646" i="1"/>
  <c r="N1646" i="1" s="1"/>
  <c r="K1658" i="1"/>
  <c r="N1658" i="1" s="1"/>
  <c r="K4810" i="1"/>
  <c r="N4810" i="1" s="1"/>
  <c r="K4064" i="1"/>
  <c r="N4064" i="1" s="1"/>
  <c r="K2386" i="1"/>
  <c r="N2386" i="1" s="1"/>
  <c r="K1661" i="1"/>
  <c r="N1661" i="1" s="1"/>
  <c r="K1638" i="1"/>
  <c r="N1638" i="1" s="1"/>
  <c r="K1641" i="1"/>
  <c r="N1641" i="1" s="1"/>
  <c r="K1648" i="1"/>
  <c r="N1648" i="1" s="1"/>
  <c r="K4807" i="1"/>
  <c r="N4807" i="1" s="1"/>
  <c r="K4063" i="1"/>
  <c r="N4063" i="1" s="1"/>
  <c r="K2384" i="1"/>
  <c r="N2384" i="1" s="1"/>
  <c r="K1657" i="1"/>
  <c r="N1657" i="1" s="1"/>
  <c r="K4108" i="1"/>
  <c r="N4108" i="1" s="1"/>
  <c r="K3586" i="1"/>
  <c r="N3586" i="1" s="1"/>
  <c r="K2027" i="1"/>
  <c r="N2027" i="1" s="1"/>
  <c r="K4109" i="1"/>
  <c r="N4109" i="1" s="1"/>
  <c r="K922" i="1"/>
  <c r="N922" i="1" s="1"/>
  <c r="K3701" i="1"/>
  <c r="N3701" i="1" s="1"/>
  <c r="K2114" i="1"/>
  <c r="N2114" i="1" s="1"/>
  <c r="K5273" i="1"/>
  <c r="N5273" i="1" s="1"/>
  <c r="K4283" i="1"/>
  <c r="N4283" i="1" s="1"/>
  <c r="K114" i="1"/>
  <c r="N114" i="1" s="1"/>
  <c r="K3821" i="1"/>
  <c r="N3821" i="1" s="1"/>
  <c r="K1764" i="1"/>
  <c r="N1764" i="1" s="1"/>
  <c r="K2115" i="1"/>
  <c r="N2115" i="1" s="1"/>
  <c r="K4281" i="1"/>
  <c r="N4281" i="1" s="1"/>
  <c r="K4282" i="1"/>
  <c r="N4282" i="1" s="1"/>
  <c r="K3823" i="1"/>
  <c r="N3823" i="1" s="1"/>
  <c r="K651" i="1"/>
  <c r="N651" i="1" s="1"/>
  <c r="K3011" i="1"/>
  <c r="N3011" i="1" s="1"/>
  <c r="K2026" i="1"/>
  <c r="N2026" i="1" s="1"/>
  <c r="K2652" i="1"/>
  <c r="N2652" i="1" s="1"/>
  <c r="K3822" i="1"/>
  <c r="N3822" i="1" s="1"/>
  <c r="K4107" i="1"/>
  <c r="N4107" i="1" s="1"/>
  <c r="K5272" i="1"/>
  <c r="N5272" i="1" s="1"/>
  <c r="K375" i="1"/>
  <c r="N375" i="1" s="1"/>
  <c r="K376" i="1"/>
  <c r="N376" i="1" s="1"/>
  <c r="K4884" i="1"/>
  <c r="N4884" i="1" s="1"/>
  <c r="K57" i="1"/>
  <c r="N57" i="1" s="1"/>
  <c r="K1433" i="1"/>
  <c r="N1433" i="1" s="1"/>
  <c r="K3587" i="1"/>
  <c r="N3587" i="1" s="1"/>
  <c r="K1448" i="1"/>
  <c r="N1448" i="1" s="1"/>
  <c r="K1449" i="1"/>
  <c r="N1449" i="1" s="1"/>
  <c r="K623" i="1"/>
  <c r="N623" i="1" s="1"/>
  <c r="K3212" i="1"/>
  <c r="N3212" i="1" s="1"/>
  <c r="K3215" i="1"/>
  <c r="N3215" i="1" s="1"/>
  <c r="K1450" i="1"/>
  <c r="N1450" i="1" s="1"/>
  <c r="K3945" i="1"/>
  <c r="N3945" i="1" s="1"/>
  <c r="K116" i="1"/>
  <c r="N116" i="1" s="1"/>
  <c r="K5097" i="1"/>
  <c r="N5097" i="1" s="1"/>
  <c r="K2116" i="1"/>
  <c r="N2116" i="1" s="1"/>
  <c r="K3824" i="1"/>
  <c r="N3824" i="1" s="1"/>
  <c r="K4040" i="1"/>
  <c r="N4040" i="1" s="1"/>
  <c r="K230" i="1"/>
  <c r="N230" i="1" s="1"/>
  <c r="K5332" i="1"/>
  <c r="N5332" i="1" s="1"/>
  <c r="K3946" i="1"/>
  <c r="N3946" i="1" s="1"/>
  <c r="K4342" i="1"/>
  <c r="N4342" i="1" s="1"/>
  <c r="K5330" i="1"/>
  <c r="N5330" i="1" s="1"/>
  <c r="K1765" i="1"/>
  <c r="N1765" i="1" s="1"/>
  <c r="K5331" i="1"/>
  <c r="N5331" i="1" s="1"/>
  <c r="K3213" i="1"/>
  <c r="N3213" i="1" s="1"/>
  <c r="K58" i="1"/>
  <c r="N58" i="1" s="1"/>
  <c r="K378" i="1"/>
  <c r="N378" i="1" s="1"/>
  <c r="K923" i="1"/>
  <c r="N923" i="1" s="1"/>
  <c r="K2028" i="1"/>
  <c r="N2028" i="1" s="1"/>
  <c r="K231" i="1"/>
  <c r="N231" i="1" s="1"/>
  <c r="K232" i="1"/>
  <c r="N232" i="1" s="1"/>
  <c r="K59" i="1"/>
  <c r="N59" i="1" s="1"/>
  <c r="K625" i="1"/>
  <c r="N625" i="1" s="1"/>
  <c r="K2971" i="1"/>
  <c r="N2971" i="1" s="1"/>
  <c r="K624" i="1"/>
  <c r="N624" i="1" s="1"/>
  <c r="K2876" i="1"/>
  <c r="N2876" i="1" s="1"/>
  <c r="K5274" i="1"/>
  <c r="N5274" i="1" s="1"/>
  <c r="K4284" i="1"/>
  <c r="N4284" i="1" s="1"/>
  <c r="K2878" i="1"/>
  <c r="N2878" i="1" s="1"/>
  <c r="K3012" i="1"/>
  <c r="N3012" i="1" s="1"/>
  <c r="K115" i="1"/>
  <c r="N115" i="1" s="1"/>
  <c r="K2970" i="1"/>
  <c r="N2970" i="1" s="1"/>
  <c r="K2877" i="1"/>
  <c r="N2877" i="1" s="1"/>
  <c r="K2972" i="1"/>
  <c r="N2972" i="1" s="1"/>
  <c r="K3014" i="1"/>
  <c r="N3014" i="1" s="1"/>
  <c r="K4570" i="1"/>
  <c r="N4570" i="1" s="1"/>
  <c r="K4885" i="1"/>
  <c r="N4885" i="1" s="1"/>
  <c r="K3947" i="1"/>
  <c r="N3947" i="1" s="1"/>
  <c r="K1240" i="1"/>
  <c r="N1240" i="1" s="1"/>
  <c r="K2117" i="1"/>
  <c r="N2117" i="1" s="1"/>
  <c r="K4571" i="1"/>
  <c r="N4571" i="1" s="1"/>
  <c r="K5101" i="1"/>
  <c r="N5101" i="1" s="1"/>
  <c r="K1238" i="1"/>
  <c r="N1238" i="1" s="1"/>
  <c r="K5102" i="1"/>
  <c r="N5102" i="1" s="1"/>
  <c r="K1239" i="1"/>
  <c r="N1239" i="1" s="1"/>
  <c r="K1452" i="1"/>
  <c r="N1452" i="1" s="1"/>
  <c r="K3013" i="1"/>
  <c r="N3013" i="1" s="1"/>
  <c r="K927" i="1"/>
  <c r="N927" i="1" s="1"/>
  <c r="K4887" i="1"/>
  <c r="N4887" i="1" s="1"/>
  <c r="K3588" i="1"/>
  <c r="N3588" i="1" s="1"/>
  <c r="K3589" i="1"/>
  <c r="N3589" i="1" s="1"/>
  <c r="K61" i="1"/>
  <c r="N61" i="1" s="1"/>
  <c r="K3218" i="1"/>
  <c r="N3218" i="1" s="1"/>
  <c r="K1451" i="1"/>
  <c r="N1451" i="1" s="1"/>
  <c r="K626" i="1"/>
  <c r="N626" i="1" s="1"/>
  <c r="K3219" i="1"/>
  <c r="N3219" i="1" s="1"/>
  <c r="K3590" i="1"/>
  <c r="N3590" i="1" s="1"/>
  <c r="K4886" i="1"/>
  <c r="N4886" i="1" s="1"/>
  <c r="K5098" i="1"/>
  <c r="N5098" i="1" s="1"/>
  <c r="K3826" i="1"/>
  <c r="N3826" i="1" s="1"/>
  <c r="K60" i="1"/>
  <c r="N60" i="1" s="1"/>
  <c r="K3827" i="1"/>
  <c r="N3827" i="1" s="1"/>
  <c r="K5276" i="1"/>
  <c r="N5276" i="1" s="1"/>
  <c r="K119" i="1"/>
  <c r="N119" i="1" s="1"/>
  <c r="K1766" i="1"/>
  <c r="N1766" i="1" s="1"/>
  <c r="K117" i="1"/>
  <c r="N117" i="1" s="1"/>
  <c r="K4569" i="1"/>
  <c r="N4569" i="1" s="1"/>
  <c r="K2029" i="1"/>
  <c r="N2029" i="1" s="1"/>
  <c r="K233" i="1"/>
  <c r="N233" i="1" s="1"/>
  <c r="K5333" i="1"/>
  <c r="N5333" i="1" s="1"/>
  <c r="K5334" i="1"/>
  <c r="N5334" i="1" s="1"/>
  <c r="K118" i="1"/>
  <c r="N118" i="1" s="1"/>
  <c r="K5275" i="1"/>
  <c r="N5275" i="1" s="1"/>
  <c r="K5105" i="1"/>
  <c r="N5105" i="1" s="1"/>
  <c r="K2030" i="1"/>
  <c r="N2030" i="1" s="1"/>
  <c r="K3828" i="1"/>
  <c r="N3828" i="1" s="1"/>
  <c r="K2121" i="1"/>
  <c r="N2121" i="1" s="1"/>
  <c r="K1767" i="1"/>
  <c r="N1767" i="1" s="1"/>
  <c r="K1768" i="1"/>
  <c r="N1768" i="1" s="1"/>
  <c r="K2031" i="1"/>
  <c r="N2031" i="1" s="1"/>
  <c r="K4114" i="1"/>
  <c r="N4114" i="1" s="1"/>
  <c r="K387" i="1"/>
  <c r="N387" i="1" s="1"/>
  <c r="K4113" i="1"/>
  <c r="N4113" i="1" s="1"/>
  <c r="K3222" i="1"/>
  <c r="N3222" i="1" s="1"/>
  <c r="K3951" i="1"/>
  <c r="N3951" i="1" s="1"/>
  <c r="K2118" i="1"/>
  <c r="N2118" i="1" s="1"/>
  <c r="K1453" i="1"/>
  <c r="N1453" i="1" s="1"/>
  <c r="K388" i="1"/>
  <c r="N388" i="1" s="1"/>
  <c r="K2120" i="1"/>
  <c r="N2120" i="1" s="1"/>
  <c r="K4289" i="1"/>
  <c r="N4289" i="1" s="1"/>
  <c r="K4287" i="1"/>
  <c r="N4287" i="1" s="1"/>
  <c r="K4112" i="1"/>
  <c r="N4112" i="1" s="1"/>
  <c r="K3950" i="1"/>
  <c r="N3950" i="1" s="1"/>
  <c r="K385" i="1"/>
  <c r="N385" i="1" s="1"/>
  <c r="K929" i="1"/>
  <c r="N929" i="1" s="1"/>
  <c r="K235" i="1"/>
  <c r="N235" i="1" s="1"/>
  <c r="K5336" i="1"/>
  <c r="N5336" i="1" s="1"/>
  <c r="K628" i="1"/>
  <c r="N628" i="1" s="1"/>
  <c r="K234" i="1"/>
  <c r="N234" i="1" s="1"/>
  <c r="K5335" i="1"/>
  <c r="N5335" i="1" s="1"/>
  <c r="K386" i="1"/>
  <c r="N386" i="1" s="1"/>
  <c r="K2119" i="1"/>
  <c r="N2119" i="1" s="1"/>
  <c r="K4288" i="1"/>
  <c r="N4288" i="1" s="1"/>
  <c r="K4286" i="1"/>
  <c r="N4286" i="1" s="1"/>
  <c r="K4111" i="1"/>
  <c r="N4111" i="1" s="1"/>
  <c r="K3949" i="1"/>
  <c r="N3949" i="1" s="1"/>
  <c r="K384" i="1"/>
  <c r="N384" i="1" s="1"/>
  <c r="K928" i="1"/>
  <c r="N928" i="1" s="1"/>
  <c r="K627" i="1"/>
  <c r="N627" i="1" s="1"/>
  <c r="K4285" i="1"/>
  <c r="N4285" i="1" s="1"/>
  <c r="K4110" i="1"/>
  <c r="N4110" i="1" s="1"/>
  <c r="K3948" i="1"/>
  <c r="N3948" i="1" s="1"/>
  <c r="K383" i="1"/>
  <c r="N383" i="1" s="1"/>
  <c r="K934" i="1"/>
  <c r="N934" i="1" s="1"/>
  <c r="K239" i="1"/>
  <c r="N239" i="1" s="1"/>
  <c r="K5339" i="1"/>
  <c r="N5339" i="1" s="1"/>
  <c r="K395" i="1"/>
  <c r="N395" i="1" s="1"/>
  <c r="K2126" i="1"/>
  <c r="N2126" i="1" s="1"/>
  <c r="K4297" i="1"/>
  <c r="N4297" i="1" s="1"/>
  <c r="K632" i="1"/>
  <c r="N632" i="1" s="1"/>
  <c r="K4292" i="1"/>
  <c r="N4292" i="1" s="1"/>
  <c r="K4117" i="1"/>
  <c r="N4117" i="1" s="1"/>
  <c r="K3954" i="1"/>
  <c r="N3954" i="1" s="1"/>
  <c r="K392" i="1"/>
  <c r="N392" i="1" s="1"/>
  <c r="K933" i="1"/>
  <c r="N933" i="1" s="1"/>
  <c r="K238" i="1"/>
  <c r="N238" i="1" s="1"/>
  <c r="K5338" i="1"/>
  <c r="N5338" i="1" s="1"/>
  <c r="K394" i="1"/>
  <c r="N394" i="1" s="1"/>
  <c r="K2124" i="1"/>
  <c r="N2124" i="1" s="1"/>
  <c r="K4294" i="1"/>
  <c r="N4294" i="1" s="1"/>
  <c r="K630" i="1"/>
  <c r="N630" i="1" s="1"/>
  <c r="K4290" i="1"/>
  <c r="N4290" i="1" s="1"/>
  <c r="K4115" i="1"/>
  <c r="N4115" i="1" s="1"/>
  <c r="K3952" i="1"/>
  <c r="N3952" i="1" s="1"/>
  <c r="K389" i="1"/>
  <c r="N389" i="1" s="1"/>
  <c r="K930" i="1"/>
  <c r="N930" i="1" s="1"/>
  <c r="K236" i="1"/>
  <c r="N236" i="1" s="1"/>
  <c r="K5337" i="1"/>
  <c r="N5337" i="1" s="1"/>
  <c r="K393" i="1"/>
  <c r="N393" i="1" s="1"/>
  <c r="K2122" i="1"/>
  <c r="N2122" i="1" s="1"/>
  <c r="K4293" i="1"/>
  <c r="N4293" i="1" s="1"/>
  <c r="K629" i="1"/>
  <c r="N629" i="1" s="1"/>
  <c r="K3953" i="1"/>
  <c r="N3953" i="1" s="1"/>
  <c r="K391" i="1"/>
  <c r="N391" i="1" s="1"/>
  <c r="K932" i="1"/>
  <c r="N932" i="1" s="1"/>
  <c r="K4200" i="1"/>
  <c r="N4200" i="1" s="1"/>
  <c r="K2123" i="1"/>
  <c r="N2123" i="1" s="1"/>
  <c r="K4295" i="1"/>
  <c r="N4295" i="1" s="1"/>
  <c r="K4291" i="1"/>
  <c r="N4291" i="1" s="1"/>
  <c r="K4116" i="1"/>
  <c r="N4116" i="1" s="1"/>
  <c r="K631" i="1"/>
  <c r="N631" i="1" s="1"/>
  <c r="K390" i="1"/>
  <c r="N390" i="1" s="1"/>
  <c r="K931" i="1"/>
  <c r="N931" i="1" s="1"/>
  <c r="K237" i="1"/>
  <c r="N237" i="1" s="1"/>
  <c r="K5167" i="1"/>
  <c r="N5167" i="1" s="1"/>
  <c r="K2125" i="1"/>
  <c r="N2125" i="1" s="1"/>
  <c r="K4296" i="1"/>
  <c r="N4296" i="1" s="1"/>
  <c r="K633" i="1"/>
  <c r="N633" i="1" s="1"/>
  <c r="K4298" i="1"/>
  <c r="N4298" i="1" s="1"/>
  <c r="K4118" i="1"/>
  <c r="N4118" i="1" s="1"/>
  <c r="K3955" i="1"/>
  <c r="N3955" i="1" s="1"/>
  <c r="K399" i="1"/>
  <c r="N399" i="1" s="1"/>
  <c r="K936" i="1"/>
  <c r="N936" i="1" s="1"/>
  <c r="K244" i="1"/>
  <c r="N244" i="1" s="1"/>
  <c r="K3229" i="1"/>
  <c r="N3229" i="1" s="1"/>
  <c r="K2131" i="1"/>
  <c r="N2131" i="1" s="1"/>
  <c r="K4299" i="1"/>
  <c r="N4299" i="1" s="1"/>
  <c r="K638" i="1"/>
  <c r="N638" i="1" s="1"/>
  <c r="K5236" i="1"/>
  <c r="N5236" i="1" s="1"/>
  <c r="K398" i="1"/>
  <c r="N398" i="1" s="1"/>
  <c r="K240" i="1"/>
  <c r="N240" i="1" s="1"/>
  <c r="K2130" i="1"/>
  <c r="N2130" i="1" s="1"/>
  <c r="K5342" i="1"/>
  <c r="N5342" i="1" s="1"/>
  <c r="K635" i="1"/>
  <c r="N635" i="1" s="1"/>
  <c r="K5237" i="1"/>
  <c r="N5237" i="1" s="1"/>
  <c r="K2129" i="1"/>
  <c r="N2129" i="1" s="1"/>
  <c r="K396" i="1"/>
  <c r="N396" i="1" s="1"/>
  <c r="K5343" i="1"/>
  <c r="N5343" i="1" s="1"/>
  <c r="K243" i="1"/>
  <c r="N243" i="1" s="1"/>
  <c r="K637" i="1"/>
  <c r="N637" i="1" s="1"/>
  <c r="K397" i="1"/>
  <c r="N397" i="1" s="1"/>
  <c r="K5235" i="1"/>
  <c r="N5235" i="1" s="1"/>
  <c r="K242" i="1"/>
  <c r="N242" i="1" s="1"/>
  <c r="K2127" i="1"/>
  <c r="N2127" i="1" s="1"/>
  <c r="K5340" i="1"/>
  <c r="N5340" i="1" s="1"/>
  <c r="K636" i="1"/>
  <c r="N636" i="1" s="1"/>
  <c r="K400" i="1"/>
  <c r="N400" i="1" s="1"/>
  <c r="K5234" i="1"/>
  <c r="N5234" i="1" s="1"/>
  <c r="K5341" i="1"/>
  <c r="N5341" i="1" s="1"/>
  <c r="K2128" i="1"/>
  <c r="N2128" i="1" s="1"/>
  <c r="K241" i="1"/>
  <c r="N241" i="1" s="1"/>
  <c r="K634" i="1"/>
  <c r="N634" i="1" s="1"/>
  <c r="K401" i="1"/>
  <c r="N401" i="1" s="1"/>
  <c r="K5238" i="1"/>
  <c r="N5238" i="1" s="1"/>
  <c r="K5344" i="1"/>
  <c r="N5344" i="1" s="1"/>
  <c r="K2132" i="1"/>
  <c r="N2132" i="1" s="1"/>
  <c r="K245" i="1"/>
  <c r="N245" i="1" s="1"/>
  <c r="K639" i="1"/>
  <c r="N639" i="1" s="1"/>
  <c r="K3547" i="1"/>
  <c r="N3547" i="1" s="1"/>
  <c r="K246" i="1"/>
  <c r="N246" i="1" s="1"/>
  <c r="K2192" i="1"/>
  <c r="N2192" i="1" s="1"/>
  <c r="K5345" i="1"/>
  <c r="N5345" i="1" s="1"/>
  <c r="K120" i="1"/>
  <c r="N120" i="1" s="1"/>
  <c r="K2133" i="1"/>
  <c r="N2133" i="1" s="1"/>
  <c r="K2034" i="1"/>
  <c r="N2034" i="1" s="1"/>
  <c r="K5277" i="1"/>
  <c r="N5277" i="1" s="1"/>
  <c r="K3591" i="1"/>
  <c r="N3591" i="1" s="1"/>
  <c r="K4889" i="1"/>
  <c r="N4889" i="1" s="1"/>
  <c r="K3233" i="1"/>
  <c r="N3233" i="1" s="1"/>
  <c r="K3230" i="1"/>
  <c r="N3230" i="1" s="1"/>
  <c r="K62" i="1"/>
  <c r="N62" i="1" s="1"/>
  <c r="K2973" i="1"/>
  <c r="N2973" i="1" s="1"/>
  <c r="K4575" i="1"/>
  <c r="N4575" i="1" s="1"/>
  <c r="K3015" i="1"/>
  <c r="N3015" i="1" s="1"/>
  <c r="K403" i="1"/>
  <c r="N403" i="1" s="1"/>
  <c r="K4044" i="1"/>
  <c r="N4044" i="1" s="1"/>
  <c r="K2033" i="1"/>
  <c r="N2033" i="1" s="1"/>
  <c r="K3016" i="1"/>
  <c r="N3016" i="1" s="1"/>
  <c r="K4888" i="1"/>
  <c r="N4888" i="1" s="1"/>
  <c r="K4300" i="1"/>
  <c r="N4300" i="1" s="1"/>
  <c r="K640" i="1"/>
  <c r="N640" i="1" s="1"/>
  <c r="K4119" i="1"/>
  <c r="N4119" i="1" s="1"/>
  <c r="K4301" i="1"/>
  <c r="N4301" i="1" s="1"/>
  <c r="K1455" i="1"/>
  <c r="N1455" i="1" s="1"/>
  <c r="K2975" i="1"/>
  <c r="N2975" i="1" s="1"/>
  <c r="K1250" i="1"/>
  <c r="N1250" i="1" s="1"/>
  <c r="K641" i="1"/>
  <c r="N641" i="1" s="1"/>
  <c r="K940" i="1"/>
  <c r="N940" i="1" s="1"/>
  <c r="K4891" i="1"/>
  <c r="N4891" i="1" s="1"/>
  <c r="K4577" i="1"/>
  <c r="N4577" i="1" s="1"/>
  <c r="K64" i="1"/>
  <c r="N64" i="1" s="1"/>
  <c r="K465" i="1"/>
  <c r="N465" i="1" s="1"/>
  <c r="K4890" i="1"/>
  <c r="N4890" i="1" s="1"/>
  <c r="K1771" i="1"/>
  <c r="N1771" i="1" s="1"/>
  <c r="K1242" i="1"/>
  <c r="N1242" i="1" s="1"/>
  <c r="K942" i="1"/>
  <c r="N942" i="1" s="1"/>
  <c r="K943" i="1"/>
  <c r="N943" i="1" s="1"/>
  <c r="K1454" i="1"/>
  <c r="N1454" i="1" s="1"/>
  <c r="K2974" i="1"/>
  <c r="N2974" i="1" s="1"/>
  <c r="K5346" i="1"/>
  <c r="N5346" i="1" s="1"/>
  <c r="K3234" i="1"/>
  <c r="N3234" i="1" s="1"/>
  <c r="K63" i="1"/>
  <c r="N63" i="1" s="1"/>
  <c r="K121" i="1"/>
  <c r="N121" i="1" s="1"/>
  <c r="K2004" i="1"/>
  <c r="N2004" i="1" s="1"/>
  <c r="K3592" i="1"/>
  <c r="N3592" i="1" s="1"/>
  <c r="K3594" i="1"/>
  <c r="N3594" i="1" s="1"/>
  <c r="K1769" i="1"/>
  <c r="N1769" i="1" s="1"/>
  <c r="K5278" i="1"/>
  <c r="N5278" i="1" s="1"/>
  <c r="K5108" i="1"/>
  <c r="N5108" i="1" s="1"/>
  <c r="K3593" i="1"/>
  <c r="N3593" i="1" s="1"/>
  <c r="K1770" i="1"/>
  <c r="N1770" i="1" s="1"/>
  <c r="K2035" i="1"/>
  <c r="N2035" i="1" s="1"/>
  <c r="K4302" i="1"/>
  <c r="N4302" i="1" s="1"/>
  <c r="K1243" i="1"/>
  <c r="N1243" i="1" s="1"/>
  <c r="K3829" i="1"/>
  <c r="N3829" i="1" s="1"/>
  <c r="K3665" i="1"/>
  <c r="N3665" i="1" s="1"/>
  <c r="K247" i="1"/>
  <c r="N247" i="1" s="1"/>
  <c r="K2036" i="1"/>
  <c r="N2036" i="1" s="1"/>
  <c r="K3956" i="1"/>
  <c r="N3956" i="1" s="1"/>
  <c r="K3830" i="1"/>
  <c r="N3830" i="1" s="1"/>
  <c r="K1244" i="1"/>
  <c r="N1244" i="1" s="1"/>
  <c r="K3831" i="1"/>
  <c r="N3831" i="1" s="1"/>
  <c r="K4120" i="1"/>
  <c r="N4120" i="1" s="1"/>
  <c r="K248" i="1"/>
  <c r="N248" i="1" s="1"/>
  <c r="K4121" i="1"/>
  <c r="N4121" i="1" s="1"/>
  <c r="K122" i="1"/>
  <c r="N122" i="1" s="1"/>
  <c r="K5279" i="1"/>
  <c r="N5279" i="1" s="1"/>
  <c r="K5348" i="1"/>
  <c r="N5348" i="1" s="1"/>
  <c r="K3957" i="1"/>
  <c r="N3957" i="1" s="1"/>
  <c r="K5347" i="1"/>
  <c r="N5347" i="1" s="1"/>
  <c r="K2879" i="1"/>
  <c r="N2879" i="1" s="1"/>
  <c r="K642" i="1"/>
  <c r="N642" i="1" s="1"/>
  <c r="K5109" i="1"/>
  <c r="N5109" i="1" s="1"/>
  <c r="K407" i="1"/>
  <c r="N407" i="1" s="1"/>
  <c r="K408" i="1"/>
  <c r="N408" i="1" s="1"/>
  <c r="K409" i="1"/>
  <c r="N409" i="1" s="1"/>
  <c r="K2136" i="1"/>
  <c r="N2136" i="1" s="1"/>
  <c r="K2880" i="1"/>
  <c r="N2880" i="1" s="1"/>
  <c r="K65" i="1"/>
  <c r="N65" i="1" s="1"/>
  <c r="K2881" i="1"/>
  <c r="N2881" i="1" s="1"/>
  <c r="K4122" i="1"/>
  <c r="N4122" i="1" s="1"/>
  <c r="K2134" i="1"/>
  <c r="N2134" i="1" s="1"/>
  <c r="K2976" i="1"/>
  <c r="N2976" i="1" s="1"/>
  <c r="K2135" i="1"/>
  <c r="N2135" i="1" s="1"/>
  <c r="K4304" i="1"/>
  <c r="N4304" i="1" s="1"/>
  <c r="K4582" i="1"/>
  <c r="N4582" i="1" s="1"/>
  <c r="K2037" i="1"/>
  <c r="N2037" i="1" s="1"/>
  <c r="K3832" i="1"/>
  <c r="N3832" i="1" s="1"/>
  <c r="K2977" i="1"/>
  <c r="N2977" i="1" s="1"/>
  <c r="K949" i="1"/>
  <c r="N949" i="1" s="1"/>
  <c r="K4892" i="1"/>
  <c r="N4892" i="1" s="1"/>
  <c r="K4893" i="1"/>
  <c r="N4893" i="1" s="1"/>
  <c r="K2978" i="1"/>
  <c r="N2978" i="1" s="1"/>
  <c r="K4579" i="1"/>
  <c r="N4579" i="1" s="1"/>
  <c r="K4303" i="1"/>
  <c r="N4303" i="1" s="1"/>
  <c r="K1246" i="1"/>
  <c r="N1246" i="1" s="1"/>
  <c r="K946" i="1"/>
  <c r="N946" i="1" s="1"/>
  <c r="K948" i="1"/>
  <c r="N948" i="1" s="1"/>
  <c r="K643" i="1"/>
  <c r="N643" i="1" s="1"/>
  <c r="K3240" i="1"/>
  <c r="N3240" i="1" s="1"/>
  <c r="K1245" i="1"/>
  <c r="N1245" i="1" s="1"/>
  <c r="K410" i="1"/>
  <c r="N410" i="1" s="1"/>
  <c r="K3238" i="1"/>
  <c r="N3238" i="1" s="1"/>
  <c r="K3019" i="1"/>
  <c r="N3019" i="1" s="1"/>
  <c r="K3017" i="1"/>
  <c r="N3017" i="1" s="1"/>
  <c r="K3018" i="1"/>
  <c r="N3018" i="1" s="1"/>
  <c r="K4894" i="1"/>
  <c r="N4894" i="1" s="1"/>
  <c r="K3243" i="1"/>
  <c r="N3243" i="1" s="1"/>
  <c r="K3595" i="1"/>
  <c r="N3595" i="1" s="1"/>
  <c r="K3596" i="1"/>
  <c r="N3596" i="1" s="1"/>
  <c r="K4580" i="1"/>
  <c r="N4580" i="1" s="1"/>
  <c r="K68" i="1"/>
  <c r="N68" i="1" s="1"/>
  <c r="K5281" i="1"/>
  <c r="N5281" i="1" s="1"/>
  <c r="K5113" i="1"/>
  <c r="N5113" i="1" s="1"/>
  <c r="K5280" i="1"/>
  <c r="N5280" i="1" s="1"/>
  <c r="K5114" i="1"/>
  <c r="N5114" i="1" s="1"/>
  <c r="K1776" i="1"/>
  <c r="N1776" i="1" s="1"/>
  <c r="K123" i="1"/>
  <c r="N123" i="1" s="1"/>
  <c r="K66" i="1"/>
  <c r="N66" i="1" s="1"/>
  <c r="K4895" i="1"/>
  <c r="N4895" i="1" s="1"/>
  <c r="K1462" i="1"/>
  <c r="N1462" i="1" s="1"/>
  <c r="K67" i="1"/>
  <c r="N67" i="1" s="1"/>
  <c r="K4305" i="1"/>
  <c r="N4305" i="1" s="1"/>
  <c r="K2040" i="1"/>
  <c r="N2040" i="1" s="1"/>
  <c r="K3599" i="1"/>
  <c r="N3599" i="1" s="1"/>
  <c r="K3960" i="1"/>
  <c r="N3960" i="1" s="1"/>
  <c r="K5352" i="1"/>
  <c r="N5352" i="1" s="1"/>
  <c r="K5354" i="1"/>
  <c r="N5354" i="1" s="1"/>
  <c r="K1774" i="1"/>
  <c r="N1774" i="1" s="1"/>
  <c r="K1458" i="1"/>
  <c r="N1458" i="1" s="1"/>
  <c r="K1778" i="1"/>
  <c r="N1778" i="1" s="1"/>
  <c r="K1461" i="1"/>
  <c r="N1461" i="1" s="1"/>
  <c r="K1772" i="1"/>
  <c r="N1772" i="1" s="1"/>
  <c r="K1457" i="1"/>
  <c r="N1457" i="1" s="1"/>
  <c r="K1777" i="1"/>
  <c r="N1777" i="1" s="1"/>
  <c r="K1460" i="1"/>
  <c r="N1460" i="1" s="1"/>
  <c r="K2039" i="1"/>
  <c r="N2039" i="1" s="1"/>
  <c r="K3598" i="1"/>
  <c r="N3598" i="1" s="1"/>
  <c r="K3959" i="1"/>
  <c r="N3959" i="1" s="1"/>
  <c r="K5350" i="1"/>
  <c r="N5350" i="1" s="1"/>
  <c r="K5353" i="1"/>
  <c r="N5353" i="1" s="1"/>
  <c r="K3958" i="1"/>
  <c r="N3958" i="1" s="1"/>
  <c r="K5349" i="1"/>
  <c r="N5349" i="1" s="1"/>
  <c r="K5351" i="1"/>
  <c r="N5351" i="1" s="1"/>
  <c r="K1773" i="1"/>
  <c r="N1773" i="1" s="1"/>
  <c r="K1456" i="1"/>
  <c r="N1456" i="1" s="1"/>
  <c r="K1775" i="1"/>
  <c r="N1775" i="1" s="1"/>
  <c r="K1459" i="1"/>
  <c r="N1459" i="1" s="1"/>
  <c r="K2038" i="1"/>
  <c r="N2038" i="1" s="1"/>
  <c r="K3597" i="1"/>
  <c r="N3597" i="1" s="1"/>
  <c r="K5359" i="1"/>
  <c r="N5359" i="1" s="1"/>
  <c r="K5364" i="1"/>
  <c r="N5364" i="1" s="1"/>
  <c r="K1781" i="1"/>
  <c r="N1781" i="1" s="1"/>
  <c r="K1466" i="1"/>
  <c r="N1466" i="1" s="1"/>
  <c r="K1785" i="1"/>
  <c r="N1785" i="1" s="1"/>
  <c r="K1469" i="1"/>
  <c r="N1469" i="1" s="1"/>
  <c r="K2043" i="1"/>
  <c r="N2043" i="1" s="1"/>
  <c r="K3601" i="1"/>
  <c r="N3601" i="1" s="1"/>
  <c r="K5360" i="1"/>
  <c r="N5360" i="1" s="1"/>
  <c r="K1780" i="1"/>
  <c r="N1780" i="1" s="1"/>
  <c r="K1465" i="1"/>
  <c r="N1465" i="1" s="1"/>
  <c r="K1783" i="1"/>
  <c r="N1783" i="1" s="1"/>
  <c r="K1468" i="1"/>
  <c r="N1468" i="1" s="1"/>
  <c r="K2042" i="1"/>
  <c r="N2042" i="1" s="1"/>
  <c r="K3600" i="1"/>
  <c r="N3600" i="1" s="1"/>
  <c r="K5356" i="1"/>
  <c r="N5356" i="1" s="1"/>
  <c r="K5362" i="1"/>
  <c r="N5362" i="1" s="1"/>
  <c r="K249" i="1"/>
  <c r="N249" i="1" s="1"/>
  <c r="K272" i="1"/>
  <c r="N272" i="1" s="1"/>
  <c r="K1464" i="1"/>
  <c r="N1464" i="1" s="1"/>
  <c r="K174" i="1"/>
  <c r="N174" i="1" s="1"/>
  <c r="K1784" i="1"/>
  <c r="N1784" i="1" s="1"/>
  <c r="K3245" i="1"/>
  <c r="N3245" i="1" s="1"/>
  <c r="K1470" i="1"/>
  <c r="N1470" i="1" s="1"/>
  <c r="K413" i="1"/>
  <c r="N413" i="1" s="1"/>
  <c r="K2" i="1"/>
  <c r="N2" i="1" s="1"/>
  <c r="K3602" i="1"/>
  <c r="N3602" i="1" s="1"/>
  <c r="K5357" i="1"/>
  <c r="N5357" i="1" s="1"/>
  <c r="K5361" i="1"/>
  <c r="N5361" i="1" s="1"/>
  <c r="K1779" i="1"/>
  <c r="N1779" i="1" s="1"/>
  <c r="K1463" i="1"/>
  <c r="N1463" i="1" s="1"/>
  <c r="K173" i="1"/>
  <c r="N173" i="1" s="1"/>
  <c r="K1782" i="1"/>
  <c r="N1782" i="1" s="1"/>
  <c r="K1471" i="1"/>
  <c r="N1471" i="1" s="1"/>
  <c r="K414" i="1"/>
  <c r="N414" i="1" s="1"/>
  <c r="K3" i="1"/>
  <c r="N3" i="1" s="1"/>
  <c r="K5355" i="1"/>
  <c r="N5355" i="1" s="1"/>
  <c r="K5239" i="1"/>
  <c r="N5239" i="1" s="1"/>
  <c r="K3604" i="1"/>
  <c r="N3604" i="1" s="1"/>
  <c r="K5358" i="1"/>
  <c r="N5358" i="1" s="1"/>
  <c r="K5363" i="1"/>
  <c r="N5363" i="1" s="1"/>
  <c r="K5168" i="1"/>
  <c r="N5168" i="1" s="1"/>
  <c r="K3020" i="1"/>
  <c r="N3020" i="1" s="1"/>
  <c r="K1467" i="1"/>
  <c r="N1467" i="1" s="1"/>
  <c r="K1786" i="1"/>
  <c r="N1786" i="1" s="1"/>
  <c r="K2890" i="1"/>
  <c r="N2890" i="1" s="1"/>
  <c r="K2044" i="1"/>
  <c r="N2044" i="1" s="1"/>
  <c r="K3603" i="1"/>
  <c r="N3603" i="1" s="1"/>
  <c r="K2041" i="1"/>
  <c r="N2041" i="1" s="1"/>
  <c r="K2889" i="1"/>
  <c r="N2889" i="1" s="1"/>
  <c r="K1791" i="1"/>
  <c r="N1791" i="1" s="1"/>
  <c r="K1474" i="1"/>
  <c r="N1474" i="1" s="1"/>
  <c r="K3964" i="1"/>
  <c r="N3964" i="1" s="1"/>
  <c r="K5244" i="1"/>
  <c r="N5244" i="1" s="1"/>
  <c r="K3022" i="1"/>
  <c r="N3022" i="1" s="1"/>
  <c r="K5367" i="1"/>
  <c r="N5367" i="1" s="1"/>
  <c r="K1395" i="1"/>
  <c r="N1395" i="1" s="1"/>
  <c r="K951" i="1"/>
  <c r="N951" i="1" s="1"/>
  <c r="K1401" i="1"/>
  <c r="N1401" i="1" s="1"/>
  <c r="K1790" i="1"/>
  <c r="N1790" i="1" s="1"/>
  <c r="K5242" i="1"/>
  <c r="N5242" i="1" s="1"/>
  <c r="K2893" i="1"/>
  <c r="N2893" i="1" s="1"/>
  <c r="K1475" i="1"/>
  <c r="N1475" i="1" s="1"/>
  <c r="K5368" i="1"/>
  <c r="N5368" i="1" s="1"/>
  <c r="K954" i="1"/>
  <c r="N954" i="1" s="1"/>
  <c r="K1394" i="1"/>
  <c r="N1394" i="1" s="1"/>
  <c r="K2046" i="1"/>
  <c r="N2046" i="1" s="1"/>
  <c r="K3024" i="1"/>
  <c r="N3024" i="1" s="1"/>
  <c r="K3965" i="1"/>
  <c r="N3965" i="1" s="1"/>
  <c r="K1397" i="1"/>
  <c r="N1397" i="1" s="1"/>
  <c r="K1788" i="1"/>
  <c r="N1788" i="1" s="1"/>
  <c r="K2048" i="1"/>
  <c r="N2048" i="1" s="1"/>
  <c r="K1476" i="1"/>
  <c r="N1476" i="1" s="1"/>
  <c r="K5241" i="1"/>
  <c r="N5241" i="1" s="1"/>
  <c r="K955" i="1"/>
  <c r="N955" i="1" s="1"/>
  <c r="K3021" i="1"/>
  <c r="N3021" i="1" s="1"/>
  <c r="K5369" i="1"/>
  <c r="N5369" i="1" s="1"/>
  <c r="K2891" i="1"/>
  <c r="N2891" i="1" s="1"/>
  <c r="K1396" i="1"/>
  <c r="N1396" i="1" s="1"/>
  <c r="K3963" i="1"/>
  <c r="N3963" i="1" s="1"/>
  <c r="K1400" i="1"/>
  <c r="N1400" i="1" s="1"/>
  <c r="K1789" i="1"/>
  <c r="N1789" i="1" s="1"/>
  <c r="K5243" i="1"/>
  <c r="N5243" i="1" s="1"/>
  <c r="K2894" i="1"/>
  <c r="N2894" i="1" s="1"/>
  <c r="K953" i="1"/>
  <c r="N953" i="1" s="1"/>
  <c r="K3962" i="1"/>
  <c r="N3962" i="1" s="1"/>
  <c r="K3025" i="1"/>
  <c r="N3025" i="1" s="1"/>
  <c r="K1393" i="1"/>
  <c r="N1393" i="1" s="1"/>
  <c r="K5366" i="1"/>
  <c r="N5366" i="1" s="1"/>
  <c r="K1473" i="1"/>
  <c r="N1473" i="1" s="1"/>
  <c r="K2047" i="1"/>
  <c r="N2047" i="1" s="1"/>
  <c r="K1399" i="1"/>
  <c r="N1399" i="1" s="1"/>
  <c r="K1787" i="1"/>
  <c r="N1787" i="1" s="1"/>
  <c r="K5240" i="1"/>
  <c r="N5240" i="1" s="1"/>
  <c r="K2892" i="1"/>
  <c r="N2892" i="1" s="1"/>
  <c r="K952" i="1"/>
  <c r="N952" i="1" s="1"/>
  <c r="K3961" i="1"/>
  <c r="N3961" i="1" s="1"/>
  <c r="K3023" i="1"/>
  <c r="N3023" i="1" s="1"/>
  <c r="K1392" i="1"/>
  <c r="N1392" i="1" s="1"/>
  <c r="K5365" i="1"/>
  <c r="N5365" i="1" s="1"/>
  <c r="K1472" i="1"/>
  <c r="N1472" i="1" s="1"/>
  <c r="K2045" i="1"/>
  <c r="N2045" i="1" s="1"/>
  <c r="K1398" i="1"/>
  <c r="N1398" i="1" s="1"/>
  <c r="K4201" i="1"/>
  <c r="N4201" i="1" s="1"/>
  <c r="K175" i="1"/>
  <c r="N175" i="1" s="1"/>
  <c r="K1404" i="1"/>
  <c r="N1404" i="1" s="1"/>
  <c r="K4474" i="1"/>
  <c r="N4474" i="1" s="1"/>
  <c r="K858" i="1"/>
  <c r="N858" i="1" s="1"/>
  <c r="K4729" i="1"/>
  <c r="N4729" i="1" s="1"/>
  <c r="K722" i="1"/>
  <c r="N722" i="1" s="1"/>
  <c r="K2930" i="1"/>
  <c r="N2930" i="1" s="1"/>
  <c r="K4475" i="1"/>
  <c r="N4475" i="1" s="1"/>
  <c r="K5246" i="1"/>
  <c r="N5246" i="1" s="1"/>
  <c r="K201" i="1"/>
  <c r="N201" i="1" s="1"/>
  <c r="K3039" i="1"/>
  <c r="N3039" i="1" s="1"/>
  <c r="K2571" i="1"/>
  <c r="N2571" i="1" s="1"/>
  <c r="K4994" i="1"/>
  <c r="N4994" i="1" s="1"/>
  <c r="K4996" i="1"/>
  <c r="N4996" i="1" s="1"/>
  <c r="K3287" i="1"/>
  <c r="N3287" i="1" s="1"/>
  <c r="K4476" i="1"/>
  <c r="N4476" i="1" s="1"/>
  <c r="K3558" i="1"/>
  <c r="N3558" i="1" s="1"/>
  <c r="K1523" i="1"/>
  <c r="N1523" i="1" s="1"/>
  <c r="K725" i="1"/>
  <c r="N725" i="1" s="1"/>
  <c r="K3095" i="1"/>
  <c r="N3095" i="1" s="1"/>
  <c r="K4392" i="1"/>
  <c r="N4392" i="1" s="1"/>
  <c r="K5169" i="1"/>
  <c r="N5169" i="1" s="1"/>
  <c r="K3377" i="1"/>
  <c r="N3377" i="1" s="1"/>
  <c r="K3286" i="1"/>
  <c r="N3286" i="1" s="1"/>
  <c r="K3557" i="1"/>
  <c r="N3557" i="1" s="1"/>
  <c r="K1520" i="1"/>
  <c r="N1520" i="1" s="1"/>
  <c r="K178" i="1"/>
  <c r="N178" i="1" s="1"/>
  <c r="K1848" i="1"/>
  <c r="N1848" i="1" s="1"/>
  <c r="K1847" i="1"/>
  <c r="N1847" i="1" s="1"/>
  <c r="K1402" i="1"/>
  <c r="N1402" i="1" s="1"/>
  <c r="K1403" i="1"/>
  <c r="N1403" i="1" s="1"/>
  <c r="K2931" i="1"/>
  <c r="N2931" i="1" s="1"/>
  <c r="K176" i="1"/>
  <c r="N176" i="1" s="1"/>
  <c r="K5245" i="1"/>
  <c r="N5245" i="1" s="1"/>
  <c r="K2570" i="1"/>
  <c r="N2570" i="1" s="1"/>
  <c r="K5" i="1"/>
  <c r="N5" i="1" s="1"/>
  <c r="K476" i="1"/>
  <c r="N476" i="1" s="1"/>
  <c r="K4" i="1"/>
  <c r="N4" i="1" s="1"/>
  <c r="K4228" i="1"/>
  <c r="N4228" i="1" s="1"/>
  <c r="K177" i="1"/>
  <c r="N177" i="1" s="1"/>
  <c r="K1519" i="1"/>
  <c r="N1519" i="1" s="1"/>
  <c r="K1405" i="1"/>
  <c r="N1405" i="1" s="1"/>
  <c r="K5125" i="1"/>
  <c r="N5125" i="1" s="1"/>
  <c r="K4993" i="1"/>
  <c r="N4993" i="1" s="1"/>
  <c r="K3285" i="1"/>
  <c r="N3285" i="1" s="1"/>
  <c r="K1846" i="1"/>
  <c r="N1846" i="1" s="1"/>
  <c r="K3560" i="1"/>
  <c r="N3560" i="1" s="1"/>
  <c r="K730" i="1"/>
  <c r="N730" i="1" s="1"/>
  <c r="K202" i="1"/>
  <c r="N202" i="1" s="1"/>
  <c r="K3559" i="1"/>
  <c r="N3559" i="1" s="1"/>
  <c r="K4202" i="1"/>
  <c r="N4202" i="1" s="1"/>
  <c r="K726" i="1"/>
  <c r="N726" i="1" s="1"/>
  <c r="K6" i="1"/>
  <c r="N6" i="1" s="1"/>
  <c r="K3864" i="1"/>
  <c r="N3864" i="1" s="1"/>
  <c r="K273" i="1"/>
  <c r="N273" i="1" s="1"/>
  <c r="K5170" i="1"/>
  <c r="N5170" i="1" s="1"/>
  <c r="K4999" i="1"/>
  <c r="N4999" i="1" s="1"/>
  <c r="K274" i="1"/>
  <c r="N274" i="1" s="1"/>
  <c r="K5247" i="1"/>
  <c r="N5247" i="1" s="1"/>
  <c r="K4203" i="1"/>
  <c r="N4203" i="1" s="1"/>
  <c r="K4394" i="1"/>
  <c r="N4394" i="1" s="1"/>
  <c r="K3865" i="1"/>
  <c r="N3865" i="1" s="1"/>
  <c r="K4395" i="1"/>
  <c r="N4395" i="1" s="1"/>
  <c r="K203" i="1"/>
  <c r="N203" i="1" s="1"/>
  <c r="K5171" i="1"/>
  <c r="N5171" i="1" s="1"/>
  <c r="K479" i="1"/>
  <c r="N479" i="1" s="1"/>
  <c r="K2897" i="1"/>
  <c r="N2897" i="1" s="1"/>
  <c r="K477" i="1"/>
  <c r="N477" i="1" s="1"/>
  <c r="K478" i="1"/>
  <c r="N478" i="1" s="1"/>
  <c r="K2862" i="1"/>
  <c r="N2862" i="1" s="1"/>
  <c r="K729" i="1"/>
  <c r="N729" i="1" s="1"/>
  <c r="K2934" i="1"/>
  <c r="N2934" i="1" s="1"/>
  <c r="K4397" i="1"/>
  <c r="N4397" i="1" s="1"/>
  <c r="K179" i="1"/>
  <c r="N179" i="1" s="1"/>
  <c r="K2861" i="1"/>
  <c r="N2861" i="1" s="1"/>
  <c r="K2895" i="1"/>
  <c r="N2895" i="1" s="1"/>
  <c r="K2863" i="1"/>
  <c r="N2863" i="1" s="1"/>
  <c r="K2896" i="1"/>
  <c r="N2896" i="1" s="1"/>
  <c r="K866" i="1"/>
  <c r="N866" i="1" s="1"/>
  <c r="K4731" i="1"/>
  <c r="N4731" i="1" s="1"/>
  <c r="K4478" i="1"/>
  <c r="N4478" i="1" s="1"/>
  <c r="K2933" i="1"/>
  <c r="N2933" i="1" s="1"/>
  <c r="K3866" i="1"/>
  <c r="N3866" i="1" s="1"/>
  <c r="K2572" i="1"/>
  <c r="N2572" i="1" s="1"/>
  <c r="K1406" i="1"/>
  <c r="N1406" i="1" s="1"/>
  <c r="K4477" i="1"/>
  <c r="N4477" i="1" s="1"/>
  <c r="K860" i="1"/>
  <c r="N860" i="1" s="1"/>
  <c r="K727" i="1"/>
  <c r="N727" i="1" s="1"/>
  <c r="K2932" i="1"/>
  <c r="N2932" i="1" s="1"/>
  <c r="K4732" i="1"/>
  <c r="N4732" i="1" s="1"/>
  <c r="K862" i="1"/>
  <c r="N862" i="1" s="1"/>
  <c r="K5009" i="1"/>
  <c r="N5009" i="1" s="1"/>
  <c r="K5014" i="1"/>
  <c r="N5014" i="1" s="1"/>
  <c r="K480" i="1"/>
  <c r="N480" i="1" s="1"/>
  <c r="K1407" i="1"/>
  <c r="N1407" i="1" s="1"/>
  <c r="K3288" i="1"/>
  <c r="N3288" i="1" s="1"/>
  <c r="K3290" i="1"/>
  <c r="N3290" i="1" s="1"/>
  <c r="K8" i="1"/>
  <c r="N8" i="1" s="1"/>
  <c r="K3041" i="1"/>
  <c r="N3041" i="1" s="1"/>
  <c r="K3563" i="1"/>
  <c r="N3563" i="1" s="1"/>
  <c r="K5012" i="1"/>
  <c r="N5012" i="1" s="1"/>
  <c r="K3040" i="1"/>
  <c r="N3040" i="1" s="1"/>
  <c r="K4736" i="1"/>
  <c r="N4736" i="1" s="1"/>
  <c r="K7" i="1"/>
  <c r="N7" i="1" s="1"/>
  <c r="K3561" i="1"/>
  <c r="N3561" i="1" s="1"/>
  <c r="K3289" i="1"/>
  <c r="N3289" i="1" s="1"/>
  <c r="K1530" i="1"/>
  <c r="N1530" i="1" s="1"/>
  <c r="K181" i="1"/>
  <c r="N181" i="1" s="1"/>
  <c r="K4479" i="1"/>
  <c r="N4479" i="1" s="1"/>
  <c r="K182" i="1"/>
  <c r="N182" i="1" s="1"/>
  <c r="K5172" i="1"/>
  <c r="N5172" i="1" s="1"/>
  <c r="K5173" i="1"/>
  <c r="N5173" i="1" s="1"/>
  <c r="K1849" i="1"/>
  <c r="N1849" i="1" s="1"/>
  <c r="K5010" i="1"/>
  <c r="N5010" i="1" s="1"/>
  <c r="K5249" i="1"/>
  <c r="N5249" i="1" s="1"/>
  <c r="K180" i="1"/>
  <c r="N180" i="1" s="1"/>
  <c r="K5248" i="1"/>
  <c r="N5248" i="1" s="1"/>
  <c r="K204" i="1"/>
  <c r="N204" i="1" s="1"/>
  <c r="K3562" i="1"/>
  <c r="N3562" i="1" s="1"/>
  <c r="K1850" i="1"/>
  <c r="N1850" i="1" s="1"/>
  <c r="K1851" i="1"/>
  <c r="N1851" i="1" s="1"/>
  <c r="K1532" i="1"/>
  <c r="N1532" i="1" s="1"/>
  <c r="K2574" i="1"/>
  <c r="N2574" i="1" s="1"/>
  <c r="K4205" i="1"/>
  <c r="N4205" i="1" s="1"/>
  <c r="K1529" i="1"/>
  <c r="N1529" i="1" s="1"/>
  <c r="K1408" i="1"/>
  <c r="N1408" i="1" s="1"/>
  <c r="K3867" i="1"/>
  <c r="N3867" i="1" s="1"/>
  <c r="K275" i="1"/>
  <c r="N275" i="1" s="1"/>
  <c r="K4204" i="1"/>
  <c r="N4204" i="1" s="1"/>
  <c r="K2573" i="1"/>
  <c r="N2573" i="1" s="1"/>
  <c r="K3042" i="1"/>
  <c r="N3042" i="1" s="1"/>
  <c r="K279" i="1"/>
  <c r="N279" i="1" s="1"/>
  <c r="K4208" i="1"/>
  <c r="N4208" i="1" s="1"/>
  <c r="K2580" i="1"/>
  <c r="N2580" i="1" s="1"/>
  <c r="K1414" i="1"/>
  <c r="N1414" i="1" s="1"/>
  <c r="K3873" i="1"/>
  <c r="N3873" i="1" s="1"/>
  <c r="K3048" i="1"/>
  <c r="N3048" i="1" s="1"/>
  <c r="K3872" i="1"/>
  <c r="N3872" i="1" s="1"/>
  <c r="K281" i="1"/>
  <c r="N281" i="1" s="1"/>
  <c r="K4209" i="1"/>
  <c r="N4209" i="1" s="1"/>
  <c r="K2579" i="1"/>
  <c r="N2579" i="1" s="1"/>
  <c r="K1411" i="1"/>
  <c r="N1411" i="1" s="1"/>
  <c r="K3046" i="1"/>
  <c r="N3046" i="1" s="1"/>
  <c r="K3870" i="1"/>
  <c r="N3870" i="1" s="1"/>
  <c r="K280" i="1"/>
  <c r="N280" i="1" s="1"/>
  <c r="K4207" i="1"/>
  <c r="N4207" i="1" s="1"/>
  <c r="K2576" i="1"/>
  <c r="N2576" i="1" s="1"/>
  <c r="K1410" i="1"/>
  <c r="N1410" i="1" s="1"/>
  <c r="K3044" i="1"/>
  <c r="N3044" i="1" s="1"/>
  <c r="K3868" i="1"/>
  <c r="N3868" i="1" s="1"/>
  <c r="K277" i="1"/>
  <c r="N277" i="1" s="1"/>
  <c r="K4206" i="1"/>
  <c r="N4206" i="1" s="1"/>
  <c r="K2575" i="1"/>
  <c r="N2575" i="1" s="1"/>
  <c r="K1409" i="1"/>
  <c r="N1409" i="1" s="1"/>
  <c r="K3043" i="1"/>
  <c r="N3043" i="1" s="1"/>
  <c r="K9" i="1"/>
  <c r="N9" i="1" s="1"/>
  <c r="K1793" i="1"/>
  <c r="N1793" i="1" s="1"/>
  <c r="K2577" i="1"/>
  <c r="N2577" i="1" s="1"/>
  <c r="K4737" i="1"/>
  <c r="N4737" i="1" s="1"/>
  <c r="K3869" i="1"/>
  <c r="N3869" i="1" s="1"/>
  <c r="K276" i="1"/>
  <c r="N276" i="1" s="1"/>
  <c r="K10" i="1"/>
  <c r="N10" i="1" s="1"/>
  <c r="K2898" i="1"/>
  <c r="N2898" i="1" s="1"/>
  <c r="K2578" i="1"/>
  <c r="N2578" i="1" s="1"/>
  <c r="K3251" i="1"/>
  <c r="N3251" i="1" s="1"/>
  <c r="K1413" i="1"/>
  <c r="N1413" i="1" s="1"/>
  <c r="K3047" i="1"/>
  <c r="N3047" i="1" s="1"/>
  <c r="K3871" i="1"/>
  <c r="N3871" i="1" s="1"/>
  <c r="K278" i="1"/>
  <c r="N278" i="1" s="1"/>
  <c r="K1412" i="1"/>
  <c r="N1412" i="1" s="1"/>
  <c r="K3045" i="1"/>
  <c r="N3045" i="1" s="1"/>
  <c r="K4607" i="1"/>
  <c r="N4607" i="1" s="1"/>
  <c r="K1477" i="1"/>
  <c r="N1477" i="1" s="1"/>
  <c r="K5015" i="1"/>
  <c r="N5015" i="1" s="1"/>
  <c r="K4125" i="1"/>
  <c r="N4125" i="1" s="1"/>
  <c r="K5177" i="1"/>
  <c r="N5177" i="1" s="1"/>
  <c r="K3609" i="1"/>
  <c r="N3609" i="1" s="1"/>
  <c r="K5023" i="1"/>
  <c r="N5023" i="1" s="1"/>
  <c r="K4212" i="1"/>
  <c r="N4212" i="1" s="1"/>
  <c r="K3053" i="1"/>
  <c r="N3053" i="1" s="1"/>
  <c r="K4126" i="1"/>
  <c r="N4126" i="1" s="1"/>
  <c r="K1480" i="1"/>
  <c r="N1480" i="1" s="1"/>
  <c r="K5026" i="1"/>
  <c r="N5026" i="1" s="1"/>
  <c r="K5175" i="1"/>
  <c r="N5175" i="1" s="1"/>
  <c r="K4616" i="1"/>
  <c r="N4616" i="1" s="1"/>
  <c r="K4213" i="1"/>
  <c r="N4213" i="1" s="1"/>
  <c r="K5028" i="1"/>
  <c r="N5028" i="1" s="1"/>
  <c r="K3605" i="1"/>
  <c r="N3605" i="1" s="1"/>
  <c r="K3052" i="1"/>
  <c r="N3052" i="1" s="1"/>
  <c r="K5025" i="1"/>
  <c r="N5025" i="1" s="1"/>
  <c r="K1479" i="1"/>
  <c r="N1479" i="1" s="1"/>
  <c r="K4618" i="1"/>
  <c r="N4618" i="1" s="1"/>
  <c r="K3607" i="1"/>
  <c r="N3607" i="1" s="1"/>
  <c r="K5030" i="1"/>
  <c r="N5030" i="1" s="1"/>
  <c r="K4214" i="1"/>
  <c r="N4214" i="1" s="1"/>
  <c r="K4127" i="1"/>
  <c r="N4127" i="1" s="1"/>
  <c r="K5178" i="1"/>
  <c r="N5178" i="1" s="1"/>
  <c r="K3050" i="1"/>
  <c r="N3050" i="1" s="1"/>
  <c r="K4622" i="1"/>
  <c r="N4622" i="1" s="1"/>
  <c r="K1481" i="1"/>
  <c r="N1481" i="1" s="1"/>
  <c r="K5024" i="1"/>
  <c r="N5024" i="1" s="1"/>
  <c r="K5176" i="1"/>
  <c r="N5176" i="1" s="1"/>
  <c r="K5029" i="1"/>
  <c r="N5029" i="1" s="1"/>
  <c r="K4124" i="1"/>
  <c r="N4124" i="1" s="1"/>
  <c r="K4211" i="1"/>
  <c r="N4211" i="1" s="1"/>
  <c r="K3608" i="1"/>
  <c r="N3608" i="1" s="1"/>
  <c r="K3051" i="1"/>
  <c r="N3051" i="1" s="1"/>
  <c r="K4617" i="1"/>
  <c r="N4617" i="1" s="1"/>
  <c r="K1478" i="1"/>
  <c r="N1478" i="1" s="1"/>
  <c r="K5022" i="1"/>
  <c r="N5022" i="1" s="1"/>
  <c r="K5174" i="1"/>
  <c r="N5174" i="1" s="1"/>
  <c r="K5027" i="1"/>
  <c r="N5027" i="1" s="1"/>
  <c r="K4123" i="1"/>
  <c r="N4123" i="1" s="1"/>
  <c r="K4210" i="1"/>
  <c r="N4210" i="1" s="1"/>
  <c r="K3606" i="1"/>
  <c r="N3606" i="1" s="1"/>
  <c r="K3049" i="1"/>
  <c r="N3049" i="1" s="1"/>
  <c r="K3252" i="1"/>
  <c r="N3252" i="1" s="1"/>
  <c r="K3610" i="1"/>
  <c r="N3610" i="1" s="1"/>
  <c r="K876" i="1"/>
  <c r="N876" i="1" s="1"/>
  <c r="K4306" i="1"/>
  <c r="N4306" i="1" s="1"/>
  <c r="K129" i="1"/>
  <c r="N129" i="1" s="1"/>
  <c r="K5282" i="1"/>
  <c r="N5282" i="1" s="1"/>
  <c r="K3833" i="1"/>
  <c r="N3833" i="1" s="1"/>
  <c r="K2979" i="1"/>
  <c r="N2979" i="1" s="1"/>
  <c r="K69" i="1"/>
  <c r="N69" i="1" s="1"/>
  <c r="K5370" i="1"/>
  <c r="N5370" i="1" s="1"/>
  <c r="K251" i="1"/>
  <c r="N251" i="1" s="1"/>
  <c r="K644" i="1"/>
  <c r="N644" i="1" s="1"/>
  <c r="K979" i="1"/>
  <c r="N979" i="1" s="1"/>
  <c r="K131" i="1"/>
  <c r="N131" i="1" s="1"/>
  <c r="K1794" i="1"/>
  <c r="N1794" i="1" s="1"/>
  <c r="K419" i="1"/>
  <c r="N419" i="1" s="1"/>
  <c r="K4405" i="1"/>
  <c r="N4405" i="1" s="1"/>
  <c r="K3257" i="1"/>
  <c r="N3257" i="1" s="1"/>
  <c r="K2884" i="1"/>
  <c r="N2884" i="1" s="1"/>
  <c r="K1247" i="1"/>
  <c r="N1247" i="1" s="1"/>
  <c r="K254" i="1"/>
  <c r="N254" i="1" s="1"/>
  <c r="K2139" i="1"/>
  <c r="N2139" i="1" s="1"/>
  <c r="K1546" i="1"/>
  <c r="N1546" i="1" s="1"/>
  <c r="K1223" i="1"/>
  <c r="N1223" i="1" s="1"/>
  <c r="K3967" i="1"/>
  <c r="N3967" i="1" s="1"/>
  <c r="K3256" i="1"/>
  <c r="N3256" i="1" s="1"/>
  <c r="K423" i="1"/>
  <c r="N423" i="1" s="1"/>
  <c r="K4128" i="1"/>
  <c r="N4128" i="1" s="1"/>
  <c r="K1795" i="1"/>
  <c r="N1795" i="1" s="1"/>
  <c r="K4629" i="1"/>
  <c r="N4629" i="1" s="1"/>
  <c r="K4307" i="1"/>
  <c r="N4307" i="1" s="1"/>
  <c r="K3966" i="1"/>
  <c r="N3966" i="1" s="1"/>
  <c r="K2883" i="1"/>
  <c r="N2883" i="1" s="1"/>
  <c r="K421" i="1"/>
  <c r="N421" i="1" s="1"/>
  <c r="K2980" i="1"/>
  <c r="N2980" i="1" s="1"/>
  <c r="K4628" i="1"/>
  <c r="N4628" i="1" s="1"/>
  <c r="K646" i="1"/>
  <c r="N646" i="1" s="1"/>
  <c r="K422" i="1"/>
  <c r="N422" i="1" s="1"/>
  <c r="K981" i="1"/>
  <c r="N981" i="1" s="1"/>
  <c r="K2050" i="1"/>
  <c r="N2050" i="1" s="1"/>
  <c r="K2138" i="1"/>
  <c r="N2138" i="1" s="1"/>
  <c r="K253" i="1"/>
  <c r="N253" i="1" s="1"/>
  <c r="K4188" i="1"/>
  <c r="N4188" i="1" s="1"/>
  <c r="K5371" i="1"/>
  <c r="N5371" i="1" s="1"/>
  <c r="K4626" i="1"/>
  <c r="N4626" i="1" s="1"/>
  <c r="K645" i="1"/>
  <c r="N645" i="1" s="1"/>
  <c r="K2882" i="1"/>
  <c r="N2882" i="1" s="1"/>
  <c r="K3028" i="1"/>
  <c r="N3028" i="1" s="1"/>
  <c r="K3027" i="1"/>
  <c r="N3027" i="1" s="1"/>
  <c r="K2049" i="1"/>
  <c r="N2049" i="1" s="1"/>
  <c r="K252" i="1"/>
  <c r="N252" i="1" s="1"/>
  <c r="K2137" i="1"/>
  <c r="N2137" i="1" s="1"/>
  <c r="K5283" i="1"/>
  <c r="N5283" i="1" s="1"/>
  <c r="K2885" i="1"/>
  <c r="N2885" i="1" s="1"/>
  <c r="K4129" i="1"/>
  <c r="N4129" i="1" s="1"/>
  <c r="K1482" i="1"/>
  <c r="N1482" i="1" s="1"/>
  <c r="K70" i="1"/>
  <c r="N70" i="1" s="1"/>
  <c r="K4896" i="1"/>
  <c r="N4896" i="1" s="1"/>
  <c r="K5117" i="1"/>
  <c r="N5117" i="1" s="1"/>
  <c r="K1483" i="1"/>
  <c r="N1483" i="1" s="1"/>
  <c r="K1484" i="1"/>
  <c r="N1484" i="1" s="1"/>
  <c r="K5120" i="1"/>
  <c r="N5120" i="1" s="1"/>
  <c r="K71" i="1"/>
  <c r="N71" i="1" s="1"/>
  <c r="K4897" i="1"/>
  <c r="N4897" i="1" s="1"/>
  <c r="K1248" i="1"/>
  <c r="N1248" i="1" s="1"/>
  <c r="K3259" i="1"/>
  <c r="N3259" i="1" s="1"/>
  <c r="K5286" i="1"/>
  <c r="N5286" i="1" s="1"/>
  <c r="K5287" i="1"/>
  <c r="N5287" i="1" s="1"/>
  <c r="K1798" i="1"/>
  <c r="N1798" i="1" s="1"/>
  <c r="K133" i="1"/>
  <c r="N133" i="1" s="1"/>
  <c r="K3835" i="1"/>
  <c r="N3835" i="1" s="1"/>
  <c r="K3836" i="1"/>
  <c r="N3836" i="1" s="1"/>
  <c r="K985" i="1"/>
  <c r="N985" i="1" s="1"/>
  <c r="K3611" i="1"/>
  <c r="N3611" i="1" s="1"/>
  <c r="K1796" i="1"/>
  <c r="N1796" i="1" s="1"/>
  <c r="K3612" i="1"/>
  <c r="N3612" i="1" s="1"/>
  <c r="K5118" i="1"/>
  <c r="N5118" i="1" s="1"/>
  <c r="K132" i="1"/>
  <c r="N132" i="1" s="1"/>
  <c r="K5284" i="1"/>
  <c r="N5284" i="1" s="1"/>
  <c r="K3834" i="1"/>
  <c r="N3834" i="1" s="1"/>
  <c r="K72" i="1"/>
  <c r="N72" i="1" s="1"/>
  <c r="K3968" i="1"/>
  <c r="N3968" i="1" s="1"/>
  <c r="K3970" i="1"/>
  <c r="N3970" i="1" s="1"/>
  <c r="K256" i="1"/>
  <c r="N256" i="1" s="1"/>
  <c r="K4898" i="1"/>
  <c r="N4898" i="1" s="1"/>
  <c r="K2051" i="1"/>
  <c r="N2051" i="1" s="1"/>
  <c r="K2141" i="1"/>
  <c r="N2141" i="1" s="1"/>
  <c r="K5285" i="1"/>
  <c r="N5285" i="1" s="1"/>
  <c r="K255" i="1"/>
  <c r="N255" i="1" s="1"/>
  <c r="K429" i="1"/>
  <c r="N429" i="1" s="1"/>
  <c r="K5372" i="1"/>
  <c r="N5372" i="1" s="1"/>
  <c r="K257" i="1"/>
  <c r="N257" i="1" s="1"/>
  <c r="K2142" i="1"/>
  <c r="N2142" i="1" s="1"/>
  <c r="K2886" i="1"/>
  <c r="N2886" i="1" s="1"/>
  <c r="K2052" i="1"/>
  <c r="N2052" i="1" s="1"/>
  <c r="K2053" i="1"/>
  <c r="N2053" i="1" s="1"/>
  <c r="K2140" i="1"/>
  <c r="N2140" i="1" s="1"/>
  <c r="K3969" i="1"/>
  <c r="N3969" i="1" s="1"/>
  <c r="K3613" i="1"/>
  <c r="N3613" i="1" s="1"/>
  <c r="K648" i="1"/>
  <c r="N648" i="1" s="1"/>
  <c r="K2887" i="1"/>
  <c r="N2887" i="1" s="1"/>
  <c r="K4130" i="1"/>
  <c r="N4130" i="1" s="1"/>
  <c r="K1797" i="1"/>
  <c r="N1797" i="1" s="1"/>
  <c r="K4309" i="1"/>
  <c r="N4309" i="1" s="1"/>
  <c r="K2888" i="1"/>
  <c r="N2888" i="1" s="1"/>
  <c r="K1249" i="1"/>
  <c r="N1249" i="1" s="1"/>
  <c r="K650" i="1"/>
  <c r="N650" i="1" s="1"/>
  <c r="K987" i="1"/>
  <c r="N987" i="1" s="1"/>
  <c r="K426" i="1"/>
  <c r="N426" i="1" s="1"/>
  <c r="K4631" i="1"/>
  <c r="N4631" i="1" s="1"/>
  <c r="K649" i="1"/>
  <c r="N649" i="1" s="1"/>
  <c r="K4632" i="1"/>
  <c r="N4632" i="1" s="1"/>
  <c r="K4308" i="1"/>
  <c r="N4308" i="1" s="1"/>
  <c r="K4131" i="1"/>
  <c r="N4131" i="1" s="1"/>
  <c r="K2988" i="1"/>
  <c r="N2988" i="1" s="1"/>
  <c r="K2981" i="1"/>
  <c r="N2981" i="1" s="1"/>
  <c r="K990" i="1"/>
  <c r="N990" i="1" s="1"/>
  <c r="K3032" i="1"/>
  <c r="N3032" i="1" s="1"/>
  <c r="K5373" i="1"/>
  <c r="N5373" i="1" s="1"/>
  <c r="K3035" i="1"/>
  <c r="N3035" i="1" s="1"/>
  <c r="K258" i="1"/>
  <c r="N258" i="1" s="1"/>
  <c r="K5374" i="1"/>
  <c r="N5374" i="1" s="1"/>
  <c r="K3269" i="1"/>
  <c r="N3269" i="1" s="1"/>
  <c r="K4314" i="1"/>
  <c r="N4314" i="1" s="1"/>
  <c r="K4639" i="1"/>
  <c r="N4639" i="1" s="1"/>
  <c r="K3034" i="1"/>
  <c r="N3034" i="1" s="1"/>
  <c r="K2987" i="1"/>
  <c r="N2987" i="1" s="1"/>
  <c r="K3267" i="1"/>
  <c r="N3267" i="1" s="1"/>
  <c r="K3031" i="1"/>
  <c r="N3031" i="1" s="1"/>
  <c r="K2985" i="1"/>
  <c r="N2985" i="1" s="1"/>
  <c r="K3263" i="1"/>
  <c r="N3263" i="1" s="1"/>
  <c r="K3268" i="1"/>
  <c r="N3268" i="1" s="1"/>
  <c r="K4313" i="1"/>
  <c r="N4313" i="1" s="1"/>
  <c r="K4638" i="1"/>
  <c r="N4638" i="1" s="1"/>
  <c r="K4637" i="1"/>
  <c r="N4637" i="1" s="1"/>
  <c r="K3033" i="1"/>
  <c r="N3033" i="1" s="1"/>
  <c r="K2986" i="1"/>
  <c r="N2986" i="1" s="1"/>
  <c r="K3262" i="1"/>
  <c r="N3262" i="1" s="1"/>
  <c r="K3266" i="1"/>
  <c r="N3266" i="1" s="1"/>
  <c r="K4312" i="1"/>
  <c r="N4312" i="1" s="1"/>
  <c r="K4636" i="1"/>
  <c r="N4636" i="1" s="1"/>
  <c r="K3030" i="1"/>
  <c r="N3030" i="1" s="1"/>
  <c r="K2984" i="1"/>
  <c r="N2984" i="1" s="1"/>
  <c r="K3261" i="1"/>
  <c r="N3261" i="1" s="1"/>
  <c r="K3265" i="1"/>
  <c r="N3265" i="1" s="1"/>
  <c r="K4311" i="1"/>
  <c r="N4311" i="1" s="1"/>
  <c r="K4635" i="1"/>
  <c r="N4635" i="1" s="1"/>
  <c r="K3029" i="1"/>
  <c r="N3029" i="1" s="1"/>
  <c r="K2983" i="1"/>
  <c r="N2983" i="1" s="1"/>
  <c r="K3260" i="1"/>
  <c r="N3260" i="1" s="1"/>
  <c r="K3264" i="1"/>
  <c r="N3264" i="1" s="1"/>
  <c r="K4310" i="1"/>
  <c r="N4310" i="1" s="1"/>
  <c r="K2982" i="1"/>
  <c r="N2982" i="1" s="1"/>
  <c r="K5250" i="1"/>
  <c r="N5250" i="1" s="1"/>
  <c r="K3054" i="1"/>
  <c r="N3054" i="1" s="1"/>
  <c r="K4647" i="1"/>
  <c r="N4647" i="1" s="1"/>
  <c r="K3036" i="1"/>
  <c r="N3036" i="1" s="1"/>
  <c r="K3281" i="1"/>
  <c r="N3281" i="1" s="1"/>
  <c r="K4315" i="1"/>
  <c r="N4315" i="1" s="1"/>
  <c r="K4327" i="1"/>
  <c r="N4327" i="1" s="1"/>
  <c r="K4649" i="1"/>
  <c r="N4649" i="1" s="1"/>
  <c r="K2994" i="1"/>
  <c r="N2994" i="1" s="1"/>
  <c r="K3280" i="1"/>
  <c r="N3280" i="1" s="1"/>
  <c r="K4326" i="1"/>
  <c r="N4326" i="1" s="1"/>
  <c r="K3277" i="1"/>
  <c r="N3277" i="1" s="1"/>
  <c r="K3278" i="1"/>
  <c r="N3278" i="1" s="1"/>
  <c r="K2938" i="1"/>
  <c r="N2938" i="1" s="1"/>
  <c r="K2991" i="1"/>
  <c r="N2991" i="1" s="1"/>
  <c r="K4321" i="1"/>
  <c r="N4321" i="1" s="1"/>
  <c r="K4317" i="1"/>
  <c r="N4317" i="1" s="1"/>
  <c r="K3279" i="1"/>
  <c r="N3279" i="1" s="1"/>
  <c r="K3275" i="1"/>
  <c r="N3275" i="1" s="1"/>
  <c r="K2937" i="1"/>
  <c r="N2937" i="1" s="1"/>
  <c r="K4316" i="1"/>
  <c r="N4316" i="1" s="1"/>
  <c r="K2989" i="1"/>
  <c r="N2989" i="1" s="1"/>
  <c r="K4318" i="1"/>
  <c r="N4318" i="1" s="1"/>
  <c r="K3271" i="1"/>
  <c r="N3271" i="1" s="1"/>
  <c r="K3273" i="1"/>
  <c r="N3273" i="1" s="1"/>
  <c r="K2936" i="1"/>
  <c r="N2936" i="1" s="1"/>
  <c r="K2993" i="1"/>
  <c r="N2993" i="1" s="1"/>
  <c r="K4319" i="1"/>
  <c r="N4319" i="1" s="1"/>
  <c r="K4324" i="1"/>
  <c r="N4324" i="1" s="1"/>
  <c r="K3276" i="1"/>
  <c r="N3276" i="1" s="1"/>
  <c r="K3274" i="1"/>
  <c r="N3274" i="1" s="1"/>
  <c r="K4323" i="1"/>
  <c r="N4323" i="1" s="1"/>
  <c r="K2939" i="1"/>
  <c r="N2939" i="1" s="1"/>
  <c r="K4325" i="1"/>
  <c r="N4325" i="1" s="1"/>
  <c r="K2992" i="1"/>
  <c r="N2992" i="1" s="1"/>
  <c r="K3270" i="1"/>
  <c r="N3270" i="1" s="1"/>
  <c r="K3272" i="1"/>
  <c r="N3272" i="1" s="1"/>
  <c r="K4320" i="1"/>
  <c r="N4320" i="1" s="1"/>
  <c r="K2935" i="1"/>
  <c r="N2935" i="1" s="1"/>
  <c r="K4322" i="1"/>
  <c r="N4322" i="1" s="1"/>
  <c r="K2990" i="1"/>
  <c r="N2990" i="1" s="1"/>
  <c r="K4480" i="1"/>
  <c r="N4480" i="1" s="1"/>
  <c r="K4828" i="1"/>
  <c r="N4828" i="1" s="1"/>
  <c r="K1859" i="1"/>
  <c r="N1859" i="1" s="1"/>
  <c r="K887" i="1"/>
  <c r="N887" i="1" s="1"/>
  <c r="K886" i="1"/>
  <c r="N886" i="1" s="1"/>
  <c r="K4481" i="1"/>
  <c r="N4481" i="1" s="1"/>
  <c r="K5179" i="1"/>
  <c r="N5179" i="1" s="1"/>
  <c r="K3565" i="1"/>
  <c r="N3565" i="1" s="1"/>
  <c r="K3291" i="1"/>
  <c r="N3291" i="1" s="1"/>
  <c r="K2864" i="1"/>
  <c r="N2864" i="1" s="1"/>
  <c r="K3055" i="1"/>
  <c r="N3055" i="1" s="1"/>
  <c r="K1108" i="1"/>
  <c r="N1108" i="1" s="1"/>
  <c r="K5180" i="1"/>
  <c r="N5180" i="1" s="1"/>
  <c r="K4739" i="1"/>
  <c r="N4739" i="1" s="1"/>
  <c r="K183" i="1"/>
  <c r="N183" i="1" s="1"/>
  <c r="K287" i="1"/>
  <c r="N287" i="1" s="1"/>
  <c r="K769" i="1"/>
  <c r="N769" i="1" s="1"/>
  <c r="K2865" i="1"/>
  <c r="N2865" i="1" s="1"/>
  <c r="K3293" i="1"/>
  <c r="N3293" i="1" s="1"/>
  <c r="K1549" i="1"/>
  <c r="N1549" i="1" s="1"/>
  <c r="K184" i="1"/>
  <c r="N184" i="1" s="1"/>
  <c r="K209" i="1"/>
  <c r="N209" i="1" s="1"/>
  <c r="K1553" i="1"/>
  <c r="N1553" i="1" s="1"/>
  <c r="K2401" i="1"/>
  <c r="N2401" i="1" s="1"/>
  <c r="K1550" i="1"/>
  <c r="N1550" i="1" s="1"/>
  <c r="K768" i="1"/>
  <c r="N768" i="1" s="1"/>
  <c r="K2902" i="1"/>
  <c r="N2902" i="1" s="1"/>
  <c r="K2582" i="1"/>
  <c r="N2582" i="1" s="1"/>
  <c r="K5251" i="1"/>
  <c r="N5251" i="1" s="1"/>
  <c r="K5040" i="1"/>
  <c r="N5040" i="1" s="1"/>
  <c r="K208" i="1"/>
  <c r="N208" i="1" s="1"/>
  <c r="K4422" i="1"/>
  <c r="N4422" i="1" s="1"/>
  <c r="K5252" i="1"/>
  <c r="N5252" i="1" s="1"/>
  <c r="K4483" i="1"/>
  <c r="N4483" i="1" s="1"/>
  <c r="K3876" i="1"/>
  <c r="N3876" i="1" s="1"/>
  <c r="K286" i="1"/>
  <c r="N286" i="1" s="1"/>
  <c r="K285" i="1"/>
  <c r="N285" i="1" s="1"/>
  <c r="K2942" i="1"/>
  <c r="N2942" i="1" s="1"/>
  <c r="K4423" i="1"/>
  <c r="N4423" i="1" s="1"/>
  <c r="K4216" i="1"/>
  <c r="N4216" i="1" s="1"/>
  <c r="K888" i="1"/>
  <c r="N888" i="1" s="1"/>
  <c r="K1035" i="1"/>
  <c r="N1035" i="1" s="1"/>
  <c r="K3877" i="1"/>
  <c r="N3877" i="1" s="1"/>
  <c r="K210" i="1"/>
  <c r="N210" i="1" s="1"/>
  <c r="K3566" i="1"/>
  <c r="N3566" i="1" s="1"/>
  <c r="K207" i="1"/>
  <c r="N207" i="1" s="1"/>
  <c r="K4215" i="1"/>
  <c r="N4215" i="1" s="1"/>
  <c r="K2900" i="1"/>
  <c r="N2900" i="1" s="1"/>
  <c r="K1551" i="1"/>
  <c r="N1551" i="1" s="1"/>
  <c r="K12" i="1"/>
  <c r="N12" i="1" s="1"/>
  <c r="K3874" i="1"/>
  <c r="N3874" i="1" s="1"/>
  <c r="K4482" i="1"/>
  <c r="N4482" i="1" s="1"/>
  <c r="K3292" i="1"/>
  <c r="N3292" i="1" s="1"/>
  <c r="K4421" i="1"/>
  <c r="N4421" i="1" s="1"/>
  <c r="K3283" i="1"/>
  <c r="N3283" i="1" s="1"/>
  <c r="K2940" i="1"/>
  <c r="N2940" i="1" s="1"/>
  <c r="K767" i="1"/>
  <c r="N767" i="1" s="1"/>
  <c r="K2581" i="1"/>
  <c r="N2581" i="1" s="1"/>
  <c r="K481" i="1"/>
  <c r="N481" i="1" s="1"/>
  <c r="K3875" i="1"/>
  <c r="N3875" i="1" s="1"/>
  <c r="K4484" i="1"/>
  <c r="N4484" i="1" s="1"/>
  <c r="K3056" i="1"/>
  <c r="N3056" i="1" s="1"/>
  <c r="K2941" i="1"/>
  <c r="N2941" i="1" s="1"/>
  <c r="K2901" i="1"/>
  <c r="N2901" i="1" s="1"/>
  <c r="K3057" i="1"/>
  <c r="N3057" i="1" s="1"/>
  <c r="K4742" i="1"/>
  <c r="N4742" i="1" s="1"/>
  <c r="K4217" i="1"/>
  <c r="N4217" i="1" s="1"/>
  <c r="K1415" i="1"/>
  <c r="N1415" i="1" s="1"/>
  <c r="K5047" i="1"/>
  <c r="N5047" i="1" s="1"/>
  <c r="K2866" i="1"/>
  <c r="N2866" i="1" s="1"/>
  <c r="K13" i="1"/>
  <c r="N13" i="1" s="1"/>
  <c r="K4741" i="1"/>
  <c r="N4741" i="1" s="1"/>
  <c r="K3058" i="1"/>
  <c r="N3058" i="1" s="1"/>
  <c r="K5045" i="1"/>
  <c r="N5045" i="1" s="1"/>
  <c r="K1417" i="1"/>
  <c r="N1417" i="1" s="1"/>
  <c r="K892" i="1"/>
  <c r="N892" i="1" s="1"/>
  <c r="K1416" i="1"/>
  <c r="N1416" i="1" s="1"/>
  <c r="K1560" i="1"/>
  <c r="N1560" i="1" s="1"/>
  <c r="K5182" i="1"/>
  <c r="N5182" i="1" s="1"/>
  <c r="K15" i="1"/>
  <c r="N15" i="1" s="1"/>
  <c r="K5184" i="1"/>
  <c r="N5184" i="1" s="1"/>
  <c r="K3569" i="1"/>
  <c r="N3569" i="1" s="1"/>
  <c r="K3567" i="1"/>
  <c r="N3567" i="1" s="1"/>
  <c r="K3294" i="1"/>
  <c r="N3294" i="1" s="1"/>
  <c r="K771" i="1"/>
  <c r="N771" i="1" s="1"/>
  <c r="K1559" i="1"/>
  <c r="N1559" i="1" s="1"/>
  <c r="K185" i="1"/>
  <c r="N185" i="1" s="1"/>
  <c r="K3295" i="1"/>
  <c r="N3295" i="1" s="1"/>
  <c r="K5181" i="1"/>
  <c r="N5181" i="1" s="1"/>
  <c r="K3879" i="1"/>
  <c r="N3879" i="1" s="1"/>
  <c r="K14" i="1"/>
  <c r="N14" i="1" s="1"/>
  <c r="K186" i="1"/>
  <c r="N186" i="1" s="1"/>
  <c r="K3880" i="1"/>
  <c r="N3880" i="1" s="1"/>
  <c r="K3568" i="1"/>
  <c r="N3568" i="1" s="1"/>
  <c r="K5049" i="1"/>
  <c r="N5049" i="1" s="1"/>
  <c r="K2584" i="1"/>
  <c r="N2584" i="1" s="1"/>
  <c r="K1860" i="1"/>
  <c r="N1860" i="1" s="1"/>
  <c r="K5253" i="1"/>
  <c r="N5253" i="1" s="1"/>
  <c r="K211" i="1"/>
  <c r="N211" i="1" s="1"/>
  <c r="K212" i="1"/>
  <c r="N212" i="1" s="1"/>
  <c r="K288" i="1"/>
  <c r="N288" i="1" s="1"/>
  <c r="K5183" i="1"/>
  <c r="N5183" i="1" s="1"/>
  <c r="K4743" i="1"/>
  <c r="N4743" i="1" s="1"/>
  <c r="K213" i="1"/>
  <c r="N213" i="1" s="1"/>
  <c r="K2867" i="1"/>
  <c r="N2867" i="1" s="1"/>
  <c r="K1861" i="1"/>
  <c r="N1861" i="1" s="1"/>
  <c r="K2583" i="1"/>
  <c r="N2583" i="1" s="1"/>
  <c r="K3878" i="1"/>
  <c r="N3878" i="1" s="1"/>
  <c r="K4425" i="1"/>
  <c r="N4425" i="1" s="1"/>
  <c r="K2585" i="1"/>
  <c r="N2585" i="1" s="1"/>
  <c r="K1862" i="1"/>
  <c r="N1862" i="1" s="1"/>
  <c r="K2869" i="1"/>
  <c r="N2869" i="1" s="1"/>
  <c r="K483" i="1"/>
  <c r="N483" i="1" s="1"/>
  <c r="K3296" i="1"/>
  <c r="N3296" i="1" s="1"/>
  <c r="K4218" i="1"/>
  <c r="N4218" i="1" s="1"/>
  <c r="K1563" i="1"/>
  <c r="N1563" i="1" s="1"/>
  <c r="K4431" i="1"/>
  <c r="N4431" i="1" s="1"/>
  <c r="K289" i="1"/>
  <c r="N289" i="1" s="1"/>
  <c r="K2868" i="1"/>
  <c r="N2868" i="1" s="1"/>
  <c r="K482" i="1"/>
  <c r="N482" i="1" s="1"/>
  <c r="K897" i="1"/>
  <c r="N897" i="1" s="1"/>
  <c r="K4485" i="1"/>
  <c r="N4485" i="1" s="1"/>
  <c r="K4430" i="1"/>
  <c r="N4430" i="1" s="1"/>
  <c r="K4219" i="1"/>
  <c r="N4219" i="1" s="1"/>
  <c r="K4486" i="1"/>
  <c r="N4486" i="1" s="1"/>
  <c r="K484" i="1"/>
  <c r="N484" i="1" s="1"/>
  <c r="K778" i="1"/>
  <c r="N778" i="1" s="1"/>
  <c r="K2908" i="1"/>
  <c r="N2908" i="1" s="1"/>
  <c r="K5257" i="1"/>
  <c r="N5257" i="1" s="1"/>
  <c r="K217" i="1"/>
  <c r="N217" i="1" s="1"/>
  <c r="K2945" i="1"/>
  <c r="N2945" i="1" s="1"/>
  <c r="K2905" i="1"/>
  <c r="N2905" i="1" s="1"/>
  <c r="K2948" i="1"/>
  <c r="N2948" i="1" s="1"/>
  <c r="K5260" i="1"/>
  <c r="N5260" i="1" s="1"/>
  <c r="K777" i="1"/>
  <c r="N777" i="1" s="1"/>
  <c r="K2904" i="1"/>
  <c r="N2904" i="1" s="1"/>
  <c r="K2947" i="1"/>
  <c r="N2947" i="1" s="1"/>
  <c r="K5259" i="1"/>
  <c r="N5259" i="1" s="1"/>
  <c r="K776" i="1"/>
  <c r="N776" i="1" s="1"/>
  <c r="K2907" i="1"/>
  <c r="N2907" i="1" s="1"/>
  <c r="K5256" i="1"/>
  <c r="N5256" i="1" s="1"/>
  <c r="K216" i="1"/>
  <c r="N216" i="1" s="1"/>
  <c r="K2944" i="1"/>
  <c r="N2944" i="1" s="1"/>
  <c r="K5255" i="1"/>
  <c r="N5255" i="1" s="1"/>
  <c r="K215" i="1"/>
  <c r="N215" i="1" s="1"/>
  <c r="K2943" i="1"/>
  <c r="N2943" i="1" s="1"/>
  <c r="K2903" i="1"/>
  <c r="N2903" i="1" s="1"/>
  <c r="K2946" i="1"/>
  <c r="N2946" i="1" s="1"/>
  <c r="K5258" i="1"/>
  <c r="N5258" i="1" s="1"/>
  <c r="K775" i="1"/>
  <c r="N775" i="1" s="1"/>
  <c r="K2906" i="1"/>
  <c r="N2906" i="1" s="1"/>
  <c r="K5254" i="1"/>
  <c r="N5254" i="1" s="1"/>
  <c r="K214" i="1"/>
  <c r="N214" i="1" s="1"/>
  <c r="K2953" i="1"/>
  <c r="N2953" i="1" s="1"/>
  <c r="K2911" i="1"/>
  <c r="N2911" i="1" s="1"/>
  <c r="K2957" i="1"/>
  <c r="N2957" i="1" s="1"/>
  <c r="K5265" i="1"/>
  <c r="N5265" i="1" s="1"/>
  <c r="K781" i="1"/>
  <c r="N781" i="1" s="1"/>
  <c r="K2914" i="1"/>
  <c r="N2914" i="1" s="1"/>
  <c r="K5261" i="1"/>
  <c r="N5261" i="1" s="1"/>
  <c r="K219" i="1"/>
  <c r="N219" i="1" s="1"/>
  <c r="K2949" i="1"/>
  <c r="N2949" i="1" s="1"/>
  <c r="K2910" i="1"/>
  <c r="N2910" i="1" s="1"/>
  <c r="K2954" i="1"/>
  <c r="N2954" i="1" s="1"/>
  <c r="K5264" i="1"/>
  <c r="N5264" i="1" s="1"/>
  <c r="K780" i="1"/>
  <c r="N780" i="1" s="1"/>
  <c r="K2913" i="1"/>
  <c r="N2913" i="1" s="1"/>
  <c r="K220" i="1"/>
  <c r="N220" i="1" s="1"/>
  <c r="K2951" i="1"/>
  <c r="N2951" i="1" s="1"/>
  <c r="K4667" i="1"/>
  <c r="N4667" i="1" s="1"/>
  <c r="K4432" i="1"/>
  <c r="N4432" i="1" s="1"/>
  <c r="K5376" i="1"/>
  <c r="N5376" i="1" s="1"/>
  <c r="K16" i="1"/>
  <c r="N16" i="1" s="1"/>
  <c r="K2909" i="1"/>
  <c r="N2909" i="1" s="1"/>
  <c r="K2955" i="1"/>
  <c r="N2955" i="1" s="1"/>
  <c r="K782" i="1"/>
  <c r="N782" i="1" s="1"/>
  <c r="K2915" i="1"/>
  <c r="N2915" i="1" s="1"/>
  <c r="K4328" i="1"/>
  <c r="N4328" i="1" s="1"/>
  <c r="K5262" i="1"/>
  <c r="N5262" i="1" s="1"/>
  <c r="K218" i="1"/>
  <c r="N218" i="1" s="1"/>
  <c r="K2950" i="1"/>
  <c r="N2950" i="1" s="1"/>
  <c r="K5375" i="1"/>
  <c r="N5375" i="1" s="1"/>
  <c r="K2996" i="1"/>
  <c r="N2996" i="1" s="1"/>
  <c r="K5267" i="1"/>
  <c r="N5267" i="1" s="1"/>
  <c r="K783" i="1"/>
  <c r="N783" i="1" s="1"/>
  <c r="K1574" i="1"/>
  <c r="N1574" i="1" s="1"/>
  <c r="K4133" i="1"/>
  <c r="N4133" i="1" s="1"/>
  <c r="K5056" i="1"/>
  <c r="N5056" i="1" s="1"/>
  <c r="K5263" i="1"/>
  <c r="N5263" i="1" s="1"/>
  <c r="K221" i="1"/>
  <c r="N221" i="1" s="1"/>
  <c r="K2952" i="1"/>
  <c r="N2952" i="1" s="1"/>
  <c r="K1799" i="1"/>
  <c r="N1799" i="1" s="1"/>
  <c r="K4220" i="1"/>
  <c r="N4220" i="1" s="1"/>
  <c r="K5377" i="1"/>
  <c r="N5377" i="1" s="1"/>
  <c r="K17" i="1"/>
  <c r="N17" i="1" s="1"/>
  <c r="K2912" i="1"/>
  <c r="N2912" i="1" s="1"/>
  <c r="K2956" i="1"/>
  <c r="N2956" i="1" s="1"/>
  <c r="K5266" i="1"/>
  <c r="N5266" i="1" s="1"/>
  <c r="K2586" i="1"/>
  <c r="N2586" i="1" s="1"/>
  <c r="K1573" i="1"/>
  <c r="N1573" i="1" s="1"/>
  <c r="K2589" i="1"/>
  <c r="N2589" i="1" s="1"/>
  <c r="K1581" i="1"/>
  <c r="N1581" i="1" s="1"/>
  <c r="K20" i="1"/>
  <c r="N20" i="1" s="1"/>
  <c r="K1802" i="1"/>
  <c r="N1802" i="1" s="1"/>
  <c r="K294" i="1"/>
  <c r="N294" i="1" s="1"/>
  <c r="K4329" i="1"/>
  <c r="N4329" i="1" s="1"/>
  <c r="K4436" i="1"/>
  <c r="N4436" i="1" s="1"/>
  <c r="K2962" i="1"/>
  <c r="N2962" i="1" s="1"/>
  <c r="K2918" i="1"/>
  <c r="N2918" i="1" s="1"/>
  <c r="K2591" i="1"/>
  <c r="N2591" i="1" s="1"/>
  <c r="K1580" i="1"/>
  <c r="N1580" i="1" s="1"/>
  <c r="K21" i="1"/>
  <c r="N21" i="1" s="1"/>
  <c r="K4331" i="1"/>
  <c r="N4331" i="1" s="1"/>
  <c r="K291" i="1"/>
  <c r="N291" i="1" s="1"/>
  <c r="K4435" i="1"/>
  <c r="N4435" i="1" s="1"/>
  <c r="K2961" i="1"/>
  <c r="N2961" i="1" s="1"/>
  <c r="K1801" i="1"/>
  <c r="N1801" i="1" s="1"/>
  <c r="K2917" i="1"/>
  <c r="N2917" i="1" s="1"/>
  <c r="K2590" i="1"/>
  <c r="N2590" i="1" s="1"/>
  <c r="K293" i="1"/>
  <c r="N293" i="1" s="1"/>
  <c r="K1804" i="1"/>
  <c r="N1804" i="1" s="1"/>
  <c r="K4330" i="1"/>
  <c r="N4330" i="1" s="1"/>
  <c r="K4438" i="1"/>
  <c r="N4438" i="1" s="1"/>
  <c r="K22" i="1"/>
  <c r="N22" i="1" s="1"/>
  <c r="K2920" i="1"/>
  <c r="N2920" i="1" s="1"/>
  <c r="K1579" i="1"/>
  <c r="N1579" i="1" s="1"/>
  <c r="K2959" i="1"/>
  <c r="N2959" i="1" s="1"/>
  <c r="K4333" i="1"/>
  <c r="N4333" i="1" s="1"/>
  <c r="K292" i="1"/>
  <c r="N292" i="1" s="1"/>
  <c r="K4437" i="1"/>
  <c r="N4437" i="1" s="1"/>
  <c r="K2588" i="1"/>
  <c r="N2588" i="1" s="1"/>
  <c r="K1578" i="1"/>
  <c r="N1578" i="1" s="1"/>
  <c r="K1803" i="1"/>
  <c r="N1803" i="1" s="1"/>
  <c r="K2960" i="1"/>
  <c r="N2960" i="1" s="1"/>
  <c r="K2919" i="1"/>
  <c r="N2919" i="1" s="1"/>
  <c r="K19" i="1"/>
  <c r="N19" i="1" s="1"/>
  <c r="K4332" i="1"/>
  <c r="N4332" i="1" s="1"/>
  <c r="K290" i="1"/>
  <c r="N290" i="1" s="1"/>
  <c r="K4434" i="1"/>
  <c r="N4434" i="1" s="1"/>
  <c r="K2587" i="1"/>
  <c r="N2587" i="1" s="1"/>
  <c r="K1577" i="1"/>
  <c r="N1577" i="1" s="1"/>
  <c r="K1800" i="1"/>
  <c r="N1800" i="1" s="1"/>
  <c r="K2958" i="1"/>
  <c r="N2958" i="1" s="1"/>
  <c r="K2916" i="1"/>
  <c r="N2916" i="1" s="1"/>
  <c r="K18" i="1"/>
  <c r="N18" i="1" s="1"/>
  <c r="K5063" i="1"/>
  <c r="N5063" i="1" s="1"/>
  <c r="K4757" i="1"/>
  <c r="N4757" i="1" s="1"/>
  <c r="K3060" i="1"/>
  <c r="N3060" i="1" s="1"/>
  <c r="K295" i="1"/>
  <c r="N295" i="1" s="1"/>
  <c r="K2870" i="1"/>
  <c r="N2870" i="1" s="1"/>
  <c r="K3298" i="1"/>
  <c r="N3298" i="1" s="1"/>
  <c r="K4334" i="1"/>
  <c r="N4334" i="1" s="1"/>
  <c r="K1420" i="1"/>
  <c r="N1420" i="1" s="1"/>
  <c r="K296" i="1"/>
  <c r="N296" i="1" s="1"/>
  <c r="K2592" i="1"/>
  <c r="N2592" i="1" s="1"/>
  <c r="K799" i="1"/>
  <c r="N799" i="1" s="1"/>
  <c r="K222" i="1"/>
  <c r="N222" i="1" s="1"/>
  <c r="K4856" i="1"/>
  <c r="N4856" i="1" s="1"/>
  <c r="K1863" i="1"/>
  <c r="N1863" i="1" s="1"/>
  <c r="K2872" i="1"/>
  <c r="N2872" i="1" s="1"/>
  <c r="K2965" i="1"/>
  <c r="N2965" i="1" s="1"/>
  <c r="K795" i="1"/>
  <c r="N795" i="1" s="1"/>
  <c r="K2923" i="1"/>
  <c r="N2923" i="1" s="1"/>
  <c r="K1864" i="1"/>
  <c r="N1864" i="1" s="1"/>
  <c r="K1589" i="1"/>
  <c r="N1589" i="1" s="1"/>
  <c r="K3059" i="1"/>
  <c r="N3059" i="1" s="1"/>
  <c r="K24" i="1"/>
  <c r="N24" i="1" s="1"/>
  <c r="K1418" i="1"/>
  <c r="N1418" i="1" s="1"/>
  <c r="K2964" i="1"/>
  <c r="N2964" i="1" s="1"/>
  <c r="K2922" i="1"/>
  <c r="N2922" i="1" s="1"/>
  <c r="K2593" i="1"/>
  <c r="N2593" i="1" s="1"/>
  <c r="K4221" i="1"/>
  <c r="N4221" i="1" s="1"/>
  <c r="K485" i="1"/>
  <c r="N485" i="1" s="1"/>
  <c r="K1419" i="1"/>
  <c r="N1419" i="1" s="1"/>
  <c r="K579" i="1"/>
  <c r="N579" i="1" s="1"/>
  <c r="K2921" i="1"/>
  <c r="N2921" i="1" s="1"/>
  <c r="K5064" i="1"/>
  <c r="N5064" i="1" s="1"/>
  <c r="K904" i="1"/>
  <c r="N904" i="1" s="1"/>
  <c r="K2331" i="1"/>
  <c r="N2331" i="1" s="1"/>
  <c r="K4754" i="1"/>
  <c r="N4754" i="1" s="1"/>
  <c r="K2963" i="1"/>
  <c r="N2963" i="1" s="1"/>
  <c r="K4440" i="1"/>
  <c r="N4440" i="1" s="1"/>
  <c r="K187" i="1"/>
  <c r="N187" i="1" s="1"/>
  <c r="K3297" i="1"/>
  <c r="N3297" i="1" s="1"/>
  <c r="K910" i="1"/>
  <c r="N910" i="1" s="1"/>
  <c r="K546" i="1"/>
  <c r="N546" i="1" s="1"/>
  <c r="K5185" i="1"/>
  <c r="N5185" i="1" s="1"/>
  <c r="K4441" i="1"/>
  <c r="N4441" i="1" s="1"/>
  <c r="K2871" i="1"/>
  <c r="N2871" i="1" s="1"/>
  <c r="K23" i="1"/>
  <c r="N23" i="1" s="1"/>
  <c r="K4443" i="1"/>
  <c r="N4443" i="1" s="1"/>
  <c r="K26" i="1"/>
  <c r="N26" i="1" s="1"/>
  <c r="K2596" i="1"/>
  <c r="N2596" i="1" s="1"/>
  <c r="K4224" i="1"/>
  <c r="N4224" i="1" s="1"/>
  <c r="K2924" i="1"/>
  <c r="N2924" i="1" s="1"/>
  <c r="K4488" i="1"/>
  <c r="N4488" i="1" s="1"/>
  <c r="K25" i="1"/>
  <c r="N25" i="1" s="1"/>
  <c r="K3061" i="1"/>
  <c r="N3061" i="1" s="1"/>
  <c r="K3573" i="1"/>
  <c r="N3573" i="1" s="1"/>
  <c r="K5187" i="1"/>
  <c r="N5187" i="1" s="1"/>
  <c r="K189" i="1"/>
  <c r="N189" i="1" s="1"/>
  <c r="K3299" i="1"/>
  <c r="N3299" i="1" s="1"/>
  <c r="K5268" i="1"/>
  <c r="N5268" i="1" s="1"/>
  <c r="K1591" i="1"/>
  <c r="N1591" i="1" s="1"/>
  <c r="K5271" i="1"/>
  <c r="N5271" i="1" s="1"/>
  <c r="K1594" i="1"/>
  <c r="N1594" i="1" s="1"/>
  <c r="K1867" i="1"/>
  <c r="N1867" i="1" s="1"/>
  <c r="K1421" i="1"/>
  <c r="N1421" i="1" s="1"/>
  <c r="K3883" i="1"/>
  <c r="N3883" i="1" s="1"/>
  <c r="K911" i="1"/>
  <c r="N911" i="1" s="1"/>
  <c r="K3572" i="1"/>
  <c r="N3572" i="1" s="1"/>
  <c r="K3881" i="1"/>
  <c r="N3881" i="1" s="1"/>
  <c r="K223" i="1"/>
  <c r="N223" i="1" s="1"/>
  <c r="K1865" i="1"/>
  <c r="N1865" i="1" s="1"/>
  <c r="K5186" i="1"/>
  <c r="N5186" i="1" s="1"/>
  <c r="K3570" i="1"/>
  <c r="N3570" i="1" s="1"/>
  <c r="K188" i="1"/>
  <c r="N188" i="1" s="1"/>
  <c r="K4222" i="1"/>
  <c r="N4222" i="1" s="1"/>
  <c r="K5270" i="1"/>
  <c r="N5270" i="1" s="1"/>
  <c r="K224" i="1"/>
  <c r="N224" i="1" s="1"/>
  <c r="K4225" i="1"/>
  <c r="N4225" i="1" s="1"/>
  <c r="K3882" i="1"/>
  <c r="N3882" i="1" s="1"/>
  <c r="K298" i="1"/>
  <c r="N298" i="1" s="1"/>
  <c r="K299" i="1"/>
  <c r="N299" i="1" s="1"/>
  <c r="K2594" i="1"/>
  <c r="N2594" i="1" s="1"/>
  <c r="K297" i="1"/>
  <c r="N297" i="1" s="1"/>
  <c r="K2873" i="1"/>
  <c r="N2873" i="1" s="1"/>
  <c r="K5269" i="1"/>
  <c r="N5269" i="1" s="1"/>
  <c r="K486" i="1"/>
  <c r="N486" i="1" s="1"/>
  <c r="K5074" i="1"/>
  <c r="N5074" i="1" s="1"/>
  <c r="K2925" i="1"/>
  <c r="N2925" i="1" s="1"/>
  <c r="K2597" i="1"/>
  <c r="N2597" i="1" s="1"/>
  <c r="K2595" i="1"/>
  <c r="N2595" i="1" s="1"/>
  <c r="K4223" i="1"/>
  <c r="N4223" i="1" s="1"/>
  <c r="K2874" i="1"/>
  <c r="N2874" i="1" s="1"/>
  <c r="K27" i="1"/>
  <c r="N27" i="1" s="1"/>
  <c r="K2875" i="1"/>
  <c r="N2875" i="1" s="1"/>
  <c r="K2926" i="1"/>
  <c r="N2926" i="1" s="1"/>
  <c r="K1866" i="1"/>
  <c r="N1866" i="1" s="1"/>
  <c r="K4487" i="1"/>
  <c r="N4487" i="1" s="1"/>
  <c r="K3571" i="1"/>
  <c r="N3571" i="1" s="1"/>
  <c r="K802" i="1"/>
  <c r="N802" i="1" s="1"/>
  <c r="K4444" i="1"/>
  <c r="N4444" i="1" s="1"/>
  <c r="K804" i="1"/>
  <c r="N804" i="1" s="1"/>
  <c r="K1425" i="1"/>
  <c r="N1425" i="1" s="1"/>
  <c r="K4765" i="1"/>
  <c r="N4765" i="1" s="1"/>
  <c r="K915" i="1"/>
  <c r="N915" i="1" s="1"/>
  <c r="K803" i="1"/>
  <c r="N803" i="1" s="1"/>
  <c r="K2927" i="1"/>
  <c r="N2927" i="1" s="1"/>
  <c r="K4448" i="1"/>
  <c r="N4448" i="1" s="1"/>
  <c r="K4763" i="1"/>
  <c r="N4763" i="1" s="1"/>
  <c r="K487" i="1"/>
  <c r="N487" i="1" s="1"/>
  <c r="K4490" i="1"/>
  <c r="N4490" i="1" s="1"/>
  <c r="K3063" i="1"/>
  <c r="N3063" i="1" s="1"/>
  <c r="K2968" i="1"/>
  <c r="N2968" i="1" s="1"/>
  <c r="K300" i="1"/>
  <c r="N300" i="1" s="1"/>
  <c r="K916" i="1"/>
  <c r="N916" i="1" s="1"/>
  <c r="K3062" i="1"/>
  <c r="N3062" i="1" s="1"/>
  <c r="K2966" i="1"/>
  <c r="N2966" i="1" s="1"/>
  <c r="K3064" i="1"/>
  <c r="N3064" i="1" s="1"/>
  <c r="K3300" i="1"/>
  <c r="N3300" i="1" s="1"/>
  <c r="K3301" i="1"/>
  <c r="N3301" i="1" s="1"/>
  <c r="K2967" i="1"/>
  <c r="N2967" i="1" s="1"/>
  <c r="K4489" i="1"/>
  <c r="N4489" i="1" s="1"/>
  <c r="K4767" i="1"/>
  <c r="N4767" i="1" s="1"/>
  <c r="K1608" i="1"/>
  <c r="N1608" i="1" s="1"/>
  <c r="K34" i="1"/>
  <c r="N34" i="1" s="1"/>
  <c r="K5085" i="1"/>
  <c r="N5085" i="1" s="1"/>
  <c r="K1424" i="1"/>
  <c r="N1424" i="1" s="1"/>
  <c r="K5078" i="1"/>
  <c r="N5078" i="1" s="1"/>
  <c r="K31" i="1"/>
  <c r="N31" i="1" s="1"/>
  <c r="K5190" i="1"/>
  <c r="N5190" i="1" s="1"/>
  <c r="K4447" i="1"/>
  <c r="N4447" i="1" s="1"/>
  <c r="K32" i="1"/>
  <c r="N32" i="1" s="1"/>
  <c r="K5191" i="1"/>
  <c r="N5191" i="1" s="1"/>
  <c r="K191" i="1"/>
  <c r="N191" i="1" s="1"/>
  <c r="K4766" i="1"/>
  <c r="N4766" i="1" s="1"/>
  <c r="K5188" i="1"/>
  <c r="N5188" i="1" s="1"/>
  <c r="K4446" i="1"/>
  <c r="N4446" i="1" s="1"/>
  <c r="K30" i="1"/>
  <c r="N30" i="1" s="1"/>
  <c r="K5189" i="1"/>
  <c r="N5189" i="1" s="1"/>
  <c r="K190" i="1"/>
  <c r="N190" i="1" s="1"/>
  <c r="K1604" i="1"/>
  <c r="N1604" i="1" s="1"/>
  <c r="K33" i="1"/>
  <c r="N33" i="1" s="1"/>
  <c r="K5084" i="1"/>
  <c r="N5084" i="1" s="1"/>
  <c r="K1423" i="1"/>
  <c r="N1423" i="1" s="1"/>
  <c r="K5077" i="1"/>
  <c r="N5077" i="1" s="1"/>
  <c r="K29" i="1"/>
  <c r="N29" i="1" s="1"/>
  <c r="K4764" i="1"/>
  <c r="N4764" i="1" s="1"/>
  <c r="K1422" i="1"/>
  <c r="N1422" i="1" s="1"/>
  <c r="K5076" i="1"/>
  <c r="N5076" i="1" s="1"/>
  <c r="K28" i="1"/>
  <c r="N28" i="1" s="1"/>
  <c r="K5196" i="1"/>
  <c r="N5196" i="1" s="1"/>
  <c r="K4459" i="1"/>
  <c r="N4459" i="1" s="1"/>
  <c r="K41" i="1"/>
  <c r="N41" i="1" s="1"/>
  <c r="K5201" i="1"/>
  <c r="N5201" i="1" s="1"/>
  <c r="K195" i="1"/>
  <c r="N195" i="1" s="1"/>
  <c r="K1632" i="1"/>
  <c r="N1632" i="1" s="1"/>
  <c r="K45" i="1"/>
  <c r="N45" i="1" s="1"/>
  <c r="K5095" i="1"/>
  <c r="N5095" i="1" s="1"/>
  <c r="K4770" i="1"/>
  <c r="N4770" i="1" s="1"/>
  <c r="K1430" i="1"/>
  <c r="N1430" i="1" s="1"/>
  <c r="K5089" i="1"/>
  <c r="N5089" i="1" s="1"/>
  <c r="K39" i="1"/>
  <c r="N39" i="1" s="1"/>
  <c r="K5195" i="1"/>
  <c r="N5195" i="1" s="1"/>
  <c r="K4458" i="1"/>
  <c r="N4458" i="1" s="1"/>
  <c r="K40" i="1"/>
  <c r="N40" i="1" s="1"/>
  <c r="K5199" i="1"/>
  <c r="N5199" i="1" s="1"/>
  <c r="K193" i="1"/>
  <c r="N193" i="1" s="1"/>
  <c r="K1627" i="1"/>
  <c r="N1627" i="1" s="1"/>
  <c r="K43" i="1"/>
  <c r="N43" i="1" s="1"/>
  <c r="K5092" i="1"/>
  <c r="N5092" i="1" s="1"/>
  <c r="K4769" i="1"/>
  <c r="N4769" i="1" s="1"/>
  <c r="K1426" i="1"/>
  <c r="N1426" i="1" s="1"/>
  <c r="K5086" i="1"/>
  <c r="N5086" i="1" s="1"/>
  <c r="K35" i="1"/>
  <c r="N35" i="1" s="1"/>
  <c r="K5193" i="1"/>
  <c r="N5193" i="1" s="1"/>
  <c r="K4455" i="1"/>
  <c r="N4455" i="1" s="1"/>
  <c r="K37" i="1"/>
  <c r="N37" i="1" s="1"/>
  <c r="K5198" i="1"/>
  <c r="N5198" i="1" s="1"/>
  <c r="K192" i="1"/>
  <c r="N192" i="1" s="1"/>
  <c r="K1625" i="1"/>
  <c r="N1625" i="1" s="1"/>
  <c r="K42" i="1"/>
  <c r="N42" i="1" s="1"/>
  <c r="K5090" i="1"/>
  <c r="N5090" i="1" s="1"/>
  <c r="K4768" i="1"/>
  <c r="N4768" i="1" s="1"/>
  <c r="K3884" i="1"/>
  <c r="N3884" i="1" s="1"/>
  <c r="K5194" i="1"/>
  <c r="N5194" i="1" s="1"/>
  <c r="K3037" i="1"/>
  <c r="N3037" i="1" s="1"/>
  <c r="K5197" i="1"/>
  <c r="N5197" i="1" s="1"/>
  <c r="K1628" i="1"/>
  <c r="N1628" i="1" s="1"/>
  <c r="K3284" i="1"/>
  <c r="N3284" i="1" s="1"/>
  <c r="K2054" i="1"/>
  <c r="N2054" i="1" s="1"/>
  <c r="K5091" i="1"/>
  <c r="N5091" i="1" s="1"/>
  <c r="K1431" i="1"/>
  <c r="N1431" i="1" s="1"/>
  <c r="K1428" i="1"/>
  <c r="N1428" i="1" s="1"/>
  <c r="K5087" i="1"/>
  <c r="N5087" i="1" s="1"/>
  <c r="K3971" i="1"/>
  <c r="N3971" i="1" s="1"/>
  <c r="K36" i="1"/>
  <c r="N36" i="1" s="1"/>
  <c r="K5192" i="1"/>
  <c r="N5192" i="1" s="1"/>
  <c r="K4456" i="1"/>
  <c r="N4456" i="1" s="1"/>
  <c r="K4226" i="1"/>
  <c r="N4226" i="1" s="1"/>
  <c r="K2969" i="1"/>
  <c r="N2969" i="1" s="1"/>
  <c r="K2928" i="1"/>
  <c r="N2928" i="1" s="1"/>
  <c r="K2055" i="1"/>
  <c r="N2055" i="1" s="1"/>
  <c r="K1427" i="1"/>
  <c r="N1427" i="1" s="1"/>
  <c r="K5094" i="1"/>
  <c r="N5094" i="1" s="1"/>
  <c r="K4771" i="1"/>
  <c r="N4771" i="1" s="1"/>
  <c r="K1429" i="1"/>
  <c r="N1429" i="1" s="1"/>
  <c r="K5088" i="1"/>
  <c r="N5088" i="1" s="1"/>
  <c r="K38" i="1"/>
  <c r="N38" i="1" s="1"/>
  <c r="K4457" i="1"/>
  <c r="N4457" i="1" s="1"/>
  <c r="K5200" i="1"/>
  <c r="N5200" i="1" s="1"/>
  <c r="K194" i="1"/>
  <c r="N194" i="1" s="1"/>
  <c r="K806" i="1"/>
  <c r="N806" i="1" s="1"/>
  <c r="K1485" i="1"/>
  <c r="N1485" i="1" s="1"/>
  <c r="K441" i="1"/>
  <c r="N441" i="1" s="1"/>
  <c r="K44" i="1"/>
  <c r="N44" i="1" s="1"/>
  <c r="K5093" i="1"/>
  <c r="N5093" i="1" s="1"/>
  <c r="K4782" i="1"/>
  <c r="N4782" i="1" s="1"/>
  <c r="K197" i="1"/>
  <c r="N197" i="1" s="1"/>
  <c r="K3888" i="1"/>
  <c r="N3888" i="1" s="1"/>
  <c r="K811" i="1"/>
  <c r="N811" i="1" s="1"/>
  <c r="K53" i="1"/>
  <c r="N53" i="1" s="1"/>
  <c r="K446" i="1"/>
  <c r="N446" i="1" s="1"/>
  <c r="K225" i="1"/>
  <c r="N225" i="1" s="1"/>
  <c r="K5378" i="1"/>
  <c r="N5378" i="1" s="1"/>
  <c r="K51" i="1"/>
  <c r="N51" i="1" s="1"/>
  <c r="K5203" i="1"/>
  <c r="N5203" i="1" s="1"/>
  <c r="K4778" i="1"/>
  <c r="N4778" i="1" s="1"/>
  <c r="K809" i="1"/>
  <c r="N809" i="1" s="1"/>
  <c r="K3887" i="1"/>
  <c r="N3887" i="1" s="1"/>
  <c r="K54" i="1"/>
  <c r="N54" i="1" s="1"/>
  <c r="K5380" i="1"/>
  <c r="N5380" i="1" s="1"/>
  <c r="K198" i="1"/>
  <c r="N198" i="1" s="1"/>
  <c r="K229" i="1"/>
  <c r="N229" i="1" s="1"/>
  <c r="K49" i="1"/>
  <c r="N49" i="1" s="1"/>
  <c r="K5206" i="1"/>
  <c r="N5206" i="1" s="1"/>
  <c r="K445" i="1"/>
  <c r="N445" i="1" s="1"/>
  <c r="K4774" i="1"/>
  <c r="N4774" i="1" s="1"/>
  <c r="K816" i="1"/>
  <c r="N816" i="1" s="1"/>
  <c r="K3889" i="1"/>
  <c r="N3889" i="1" s="1"/>
  <c r="K55" i="1"/>
  <c r="N55" i="1" s="1"/>
  <c r="K444" i="1"/>
  <c r="N444" i="1" s="1"/>
  <c r="K200" i="1"/>
  <c r="N200" i="1" s="1"/>
  <c r="K5379" i="1"/>
  <c r="N5379" i="1" s="1"/>
  <c r="K227" i="1"/>
  <c r="N227" i="1" s="1"/>
  <c r="K50" i="1"/>
  <c r="N50" i="1" s="1"/>
  <c r="K5202" i="1"/>
  <c r="N5202" i="1" s="1"/>
  <c r="K4780" i="1"/>
  <c r="N4780" i="1" s="1"/>
  <c r="K199" i="1"/>
  <c r="N199" i="1" s="1"/>
  <c r="K5205" i="1"/>
  <c r="N5205" i="1" s="1"/>
  <c r="K52" i="1"/>
  <c r="N52" i="1" s="1"/>
  <c r="K228" i="1"/>
  <c r="N228" i="1" s="1"/>
  <c r="K808" i="1"/>
  <c r="N808" i="1" s="1"/>
  <c r="K3886" i="1"/>
  <c r="N3886" i="1" s="1"/>
  <c r="K443" i="1"/>
  <c r="N443" i="1" s="1"/>
  <c r="K47" i="1"/>
  <c r="N47" i="1" s="1"/>
  <c r="K4775" i="1"/>
  <c r="N4775" i="1" s="1"/>
  <c r="K196" i="1"/>
  <c r="N196" i="1" s="1"/>
  <c r="K5204" i="1"/>
  <c r="N5204" i="1" s="1"/>
  <c r="K48" i="1"/>
  <c r="N48" i="1" s="1"/>
  <c r="K226" i="1"/>
  <c r="N226" i="1" s="1"/>
  <c r="K807" i="1"/>
  <c r="N807" i="1" s="1"/>
  <c r="K3885" i="1"/>
  <c r="N3885" i="1" s="1"/>
  <c r="K442" i="1"/>
  <c r="N442" i="1" s="1"/>
  <c r="K46" i="1"/>
  <c r="N46" i="1" s="1"/>
  <c r="K4772" i="1"/>
  <c r="N4772" i="1" s="1"/>
  <c r="K3973" i="1"/>
  <c r="N3973" i="1" s="1"/>
  <c r="J655" i="1"/>
  <c r="J3542" i="1"/>
  <c r="J1823" i="1"/>
  <c r="J448" i="1"/>
  <c r="J2817" i="1"/>
  <c r="J653" i="1"/>
  <c r="J1899" i="1"/>
  <c r="J1208" i="1"/>
  <c r="J516" i="1"/>
  <c r="J3541" i="1"/>
  <c r="J4340" i="1"/>
  <c r="J2459" i="1"/>
  <c r="J2679" i="1"/>
  <c r="J2458" i="1"/>
  <c r="J833" i="1"/>
  <c r="J4268" i="1"/>
  <c r="J447" i="1"/>
  <c r="J1901" i="1"/>
  <c r="J260" i="1"/>
  <c r="J1432" i="1"/>
  <c r="J4336" i="1"/>
  <c r="J2816" i="1"/>
  <c r="J4199" i="1"/>
  <c r="J3066" i="1"/>
  <c r="J4965" i="1"/>
  <c r="J921" i="1"/>
  <c r="J2205" i="1"/>
  <c r="J1869" i="1"/>
  <c r="J1434" i="1"/>
  <c r="J2204" i="1"/>
  <c r="J920" i="1"/>
  <c r="J4964" i="1"/>
  <c r="J1207" i="1"/>
  <c r="J3615" i="1"/>
  <c r="J4335" i="1"/>
  <c r="J1900" i="1"/>
  <c r="J3972" i="1"/>
  <c r="J2815" i="1"/>
  <c r="J518" i="1"/>
  <c r="J3825" i="1"/>
  <c r="J519" i="1"/>
  <c r="J381" i="1"/>
  <c r="J261" i="1"/>
  <c r="J1871" i="1"/>
  <c r="J2403" i="1"/>
  <c r="J1436" i="1"/>
  <c r="J1500" i="1"/>
  <c r="J517" i="1"/>
  <c r="J4344" i="1"/>
  <c r="J837" i="1"/>
  <c r="J4968" i="1"/>
  <c r="J2818" i="1"/>
  <c r="J2402" i="1"/>
  <c r="J659" i="1"/>
  <c r="J3068" i="1"/>
  <c r="J2997" i="1"/>
  <c r="J1870" i="1"/>
  <c r="J262" i="1"/>
  <c r="J4967" i="1"/>
  <c r="J1435" i="1"/>
  <c r="J3574" i="1"/>
  <c r="J2404" i="1"/>
  <c r="J449" i="1"/>
  <c r="J3838" i="1"/>
  <c r="J834" i="1"/>
  <c r="J2999" i="1"/>
  <c r="J3617" i="1"/>
  <c r="J3974" i="1"/>
  <c r="J3837" i="1"/>
  <c r="J3575" i="1"/>
  <c r="J3576" i="1"/>
  <c r="J3616" i="1"/>
  <c r="J3839" i="1"/>
  <c r="J835" i="1"/>
  <c r="J1209" i="1"/>
  <c r="J3543" i="1"/>
  <c r="J2998" i="1"/>
  <c r="J2680" i="1"/>
  <c r="J924" i="1"/>
  <c r="J2681" i="1"/>
  <c r="J1501" i="1"/>
  <c r="J1502" i="1"/>
  <c r="J1503" i="1"/>
  <c r="J264" i="1"/>
  <c r="J4270" i="1"/>
  <c r="J1902" i="1"/>
  <c r="J4271" i="1"/>
  <c r="J3071" i="1"/>
  <c r="J3840" i="1"/>
  <c r="J4269" i="1"/>
  <c r="J4969" i="1"/>
  <c r="J4346" i="1"/>
  <c r="J1210" i="1"/>
  <c r="J1903" i="1"/>
  <c r="J1873" i="1"/>
  <c r="J1211" i="1"/>
  <c r="J1904" i="1"/>
  <c r="J265" i="1"/>
  <c r="J4272" i="1"/>
  <c r="J1437" i="1"/>
  <c r="J1872" i="1"/>
  <c r="J3000" i="1"/>
  <c r="J4970" i="1"/>
  <c r="J3618" i="1"/>
  <c r="J2405" i="1"/>
  <c r="J263" i="1"/>
  <c r="J2406" i="1"/>
  <c r="J2206" i="1"/>
  <c r="J4345" i="1"/>
  <c r="J2820" i="1"/>
  <c r="J450" i="1"/>
  <c r="J2682" i="1"/>
  <c r="J2460" i="1"/>
  <c r="J2461" i="1"/>
  <c r="J2821" i="1"/>
  <c r="J1438" i="1"/>
  <c r="J2819" i="1"/>
  <c r="J925" i="1"/>
  <c r="J926" i="1"/>
  <c r="J2207" i="1"/>
  <c r="J2462" i="1"/>
  <c r="J523" i="1"/>
  <c r="J3544" i="1"/>
  <c r="J451" i="1"/>
  <c r="J3545" i="1"/>
  <c r="J266" i="1"/>
  <c r="J2208" i="1"/>
  <c r="J3075" i="1"/>
  <c r="J4971" i="1"/>
  <c r="J840" i="1"/>
  <c r="J4355" i="1"/>
  <c r="J671" i="1"/>
  <c r="J3980" i="1"/>
  <c r="J672" i="1"/>
  <c r="J2824" i="1"/>
  <c r="J666" i="1"/>
  <c r="J3074" i="1"/>
  <c r="J1876" i="1"/>
  <c r="J522" i="1"/>
  <c r="J3977" i="1"/>
  <c r="J3072" i="1"/>
  <c r="J1874" i="1"/>
  <c r="J520" i="1"/>
  <c r="J3975" i="1"/>
  <c r="J839" i="1"/>
  <c r="J4352" i="1"/>
  <c r="J669" i="1"/>
  <c r="J3979" i="1"/>
  <c r="J670" i="1"/>
  <c r="J2823" i="1"/>
  <c r="J665" i="1"/>
  <c r="J2822" i="1"/>
  <c r="J664" i="1"/>
  <c r="J3073" i="1"/>
  <c r="J1875" i="1"/>
  <c r="J521" i="1"/>
  <c r="J3976" i="1"/>
  <c r="J838" i="1"/>
  <c r="J4351" i="1"/>
  <c r="J667" i="1"/>
  <c r="J3978" i="1"/>
  <c r="J668" i="1"/>
  <c r="J2828" i="1"/>
  <c r="J674" i="1"/>
  <c r="J3078" i="1"/>
  <c r="J1878" i="1"/>
  <c r="J527" i="1"/>
  <c r="J3983" i="1"/>
  <c r="J842" i="1"/>
  <c r="J4361" i="1"/>
  <c r="J678" i="1"/>
  <c r="J3987" i="1"/>
  <c r="J683" i="1"/>
  <c r="J2825" i="1"/>
  <c r="J673" i="1"/>
  <c r="J3076" i="1"/>
  <c r="J1877" i="1"/>
  <c r="J524" i="1"/>
  <c r="J3981" i="1"/>
  <c r="J841" i="1"/>
  <c r="J4360" i="1"/>
  <c r="J676" i="1"/>
  <c r="J3985" i="1"/>
  <c r="J679" i="1"/>
  <c r="J2827" i="1"/>
  <c r="J525" i="1"/>
  <c r="J2210" i="1"/>
  <c r="J3982" i="1"/>
  <c r="J2407" i="1"/>
  <c r="J675" i="1"/>
  <c r="J677" i="1"/>
  <c r="J3988" i="1"/>
  <c r="J682" i="1"/>
  <c r="J3986" i="1"/>
  <c r="J2826" i="1"/>
  <c r="J3077" i="1"/>
  <c r="J2209" i="1"/>
  <c r="J1213" i="1"/>
  <c r="J4363" i="1"/>
  <c r="J681" i="1"/>
  <c r="J3990" i="1"/>
  <c r="J685" i="1"/>
  <c r="J3079" i="1"/>
  <c r="J526" i="1"/>
  <c r="J3984" i="1"/>
  <c r="J1212" i="1"/>
  <c r="J4362" i="1"/>
  <c r="J680" i="1"/>
  <c r="J3989" i="1"/>
  <c r="J684" i="1"/>
  <c r="J693" i="1"/>
  <c r="J1883" i="1"/>
  <c r="J2687" i="1"/>
  <c r="J3083" i="1"/>
  <c r="J4367" i="1"/>
  <c r="J687" i="1"/>
  <c r="J846" i="1"/>
  <c r="J531" i="1"/>
  <c r="J77" i="1"/>
  <c r="J3992" i="1"/>
  <c r="J698" i="1"/>
  <c r="J2686" i="1"/>
  <c r="J532" i="1"/>
  <c r="J695" i="1"/>
  <c r="J1880" i="1"/>
  <c r="J3082" i="1"/>
  <c r="J3994" i="1"/>
  <c r="J4368" i="1"/>
  <c r="J690" i="1"/>
  <c r="J76" i="1"/>
  <c r="J699" i="1"/>
  <c r="J843" i="1"/>
  <c r="J692" i="1"/>
  <c r="J3084" i="1"/>
  <c r="J2684" i="1"/>
  <c r="J845" i="1"/>
  <c r="J694" i="1"/>
  <c r="J1882" i="1"/>
  <c r="J75" i="1"/>
  <c r="J3991" i="1"/>
  <c r="J530" i="1"/>
  <c r="J4366" i="1"/>
  <c r="J700" i="1"/>
  <c r="J691" i="1"/>
  <c r="J3995" i="1"/>
  <c r="J689" i="1"/>
  <c r="J847" i="1"/>
  <c r="J3081" i="1"/>
  <c r="J2685" i="1"/>
  <c r="J74" i="1"/>
  <c r="J1881" i="1"/>
  <c r="J697" i="1"/>
  <c r="J529" i="1"/>
  <c r="J4365" i="1"/>
  <c r="J688" i="1"/>
  <c r="J3993" i="1"/>
  <c r="J686" i="1"/>
  <c r="J844" i="1"/>
  <c r="J3080" i="1"/>
  <c r="J2683" i="1"/>
  <c r="J73" i="1"/>
  <c r="J1879" i="1"/>
  <c r="J696" i="1"/>
  <c r="J528" i="1"/>
  <c r="J4364" i="1"/>
  <c r="J4972" i="1"/>
  <c r="J3620" i="1"/>
  <c r="J3997" i="1"/>
  <c r="J533" i="1"/>
  <c r="J3137" i="1"/>
  <c r="J3546" i="1"/>
  <c r="J3548" i="1"/>
  <c r="J2096" i="1"/>
  <c r="J3841" i="1"/>
  <c r="J1509" i="1"/>
  <c r="J848" i="1"/>
  <c r="J3619" i="1"/>
  <c r="J1905" i="1"/>
  <c r="J2211" i="1"/>
  <c r="J2689" i="1"/>
  <c r="J937" i="1"/>
  <c r="J2464" i="1"/>
  <c r="J3996" i="1"/>
  <c r="J1507" i="1"/>
  <c r="J2929" i="1"/>
  <c r="J1508" i="1"/>
  <c r="J938" i="1"/>
  <c r="J1214" i="1"/>
  <c r="J3085" i="1"/>
  <c r="J701" i="1"/>
  <c r="J1439" i="1"/>
  <c r="J2688" i="1"/>
  <c r="J4370" i="1"/>
  <c r="J2829" i="1"/>
  <c r="J2463" i="1"/>
  <c r="J1510" i="1"/>
  <c r="J3998" i="1"/>
  <c r="J1906" i="1"/>
  <c r="J3577" i="1"/>
  <c r="J941" i="1"/>
  <c r="J852" i="1"/>
  <c r="J1241" i="1"/>
  <c r="J4374" i="1"/>
  <c r="J2691" i="1"/>
  <c r="J4975" i="1"/>
  <c r="J851" i="1"/>
  <c r="J4974" i="1"/>
  <c r="J4373" i="1"/>
  <c r="J1884" i="1"/>
  <c r="J2465" i="1"/>
  <c r="J2213" i="1"/>
  <c r="J4976" i="1"/>
  <c r="J535" i="1"/>
  <c r="J2212" i="1"/>
  <c r="J4273" i="1"/>
  <c r="J3842" i="1"/>
  <c r="J534" i="1"/>
  <c r="J2690" i="1"/>
  <c r="J1216" i="1"/>
  <c r="J267" i="1"/>
  <c r="J2830" i="1"/>
  <c r="J2409" i="1"/>
  <c r="J488" i="1"/>
  <c r="J705" i="1"/>
  <c r="J2410" i="1"/>
  <c r="J2408" i="1"/>
  <c r="J1215" i="1"/>
  <c r="J4576" i="1"/>
  <c r="J269" i="1"/>
  <c r="J2412" i="1"/>
  <c r="J3088" i="1"/>
  <c r="J1440" i="1"/>
  <c r="J1907" i="1"/>
  <c r="J454" i="1"/>
  <c r="J706" i="1"/>
  <c r="J2466" i="1"/>
  <c r="J2411" i="1"/>
  <c r="J3549" i="1"/>
  <c r="J3843" i="1"/>
  <c r="J452" i="1"/>
  <c r="J536" i="1"/>
  <c r="J453" i="1"/>
  <c r="J3090" i="1"/>
  <c r="J707" i="1"/>
  <c r="J3621" i="1"/>
  <c r="J270" i="1"/>
  <c r="J2832" i="1"/>
  <c r="J1441" i="1"/>
  <c r="J1886" i="1"/>
  <c r="J1885" i="1"/>
  <c r="J3580" i="1"/>
  <c r="J3003" i="1"/>
  <c r="J4275" i="1"/>
  <c r="J3578" i="1"/>
  <c r="J3001" i="1"/>
  <c r="J4274" i="1"/>
  <c r="J3002" i="1"/>
  <c r="J3550" i="1"/>
  <c r="J3579" i="1"/>
  <c r="J945" i="1"/>
  <c r="J3089" i="1"/>
  <c r="J708" i="1"/>
  <c r="J3999" i="1"/>
  <c r="J2831" i="1"/>
  <c r="J944" i="1"/>
  <c r="J853" i="1"/>
  <c r="J1219" i="1"/>
  <c r="J1442" i="1"/>
  <c r="J2695" i="1"/>
  <c r="J1217" i="1"/>
  <c r="J2692" i="1"/>
  <c r="J1218" i="1"/>
  <c r="J3581" i="1"/>
  <c r="J1512" i="1"/>
  <c r="J855" i="1"/>
  <c r="J3844" i="1"/>
  <c r="J854" i="1"/>
  <c r="J4376" i="1"/>
  <c r="J1887" i="1"/>
  <c r="J538" i="1"/>
  <c r="J2694" i="1"/>
  <c r="J4378" i="1"/>
  <c r="J1511" i="1"/>
  <c r="J1513" i="1"/>
  <c r="J4276" i="1"/>
  <c r="J4977" i="1"/>
  <c r="J537" i="1"/>
  <c r="J4377" i="1"/>
  <c r="J2693" i="1"/>
  <c r="J2833" i="1"/>
  <c r="J947" i="1"/>
  <c r="J2467" i="1"/>
  <c r="J3622" i="1"/>
  <c r="J1908" i="1"/>
  <c r="J2214" i="1"/>
  <c r="J3845" i="1"/>
  <c r="J3623" i="1"/>
  <c r="J271" i="1"/>
  <c r="J2220" i="1"/>
  <c r="J4981" i="1"/>
  <c r="J2471" i="1"/>
  <c r="J4007" i="1"/>
  <c r="J2222" i="1"/>
  <c r="J4003" i="1"/>
  <c r="J1912" i="1"/>
  <c r="J2475" i="1"/>
  <c r="J4978" i="1"/>
  <c r="J2468" i="1"/>
  <c r="J2218" i="1"/>
  <c r="J4001" i="1"/>
  <c r="J1911" i="1"/>
  <c r="J2474" i="1"/>
  <c r="J2217" i="1"/>
  <c r="J4006" i="1"/>
  <c r="J2216" i="1"/>
  <c r="J4980" i="1"/>
  <c r="J2470" i="1"/>
  <c r="J2221" i="1"/>
  <c r="J4002" i="1"/>
  <c r="J1910" i="1"/>
  <c r="J2473" i="1"/>
  <c r="J4005" i="1"/>
  <c r="J2215" i="1"/>
  <c r="J4979" i="1"/>
  <c r="J2469" i="1"/>
  <c r="J2219" i="1"/>
  <c r="J4000" i="1"/>
  <c r="J1909" i="1"/>
  <c r="J2472" i="1"/>
  <c r="J4004" i="1"/>
  <c r="J2224" i="1"/>
  <c r="J4984" i="1"/>
  <c r="J2477" i="1"/>
  <c r="J2226" i="1"/>
  <c r="J4009" i="1"/>
  <c r="J1913" i="1"/>
  <c r="J2479" i="1"/>
  <c r="J4013" i="1"/>
  <c r="J2478" i="1"/>
  <c r="J1914" i="1"/>
  <c r="J2480" i="1"/>
  <c r="J3515" i="1"/>
  <c r="J4382" i="1"/>
  <c r="J4383" i="1"/>
  <c r="J2225" i="1"/>
  <c r="J5398" i="1"/>
  <c r="J4983" i="1"/>
  <c r="J4011" i="1"/>
  <c r="J1916" i="1"/>
  <c r="J2481" i="1"/>
  <c r="J78" i="1"/>
  <c r="J3517" i="1"/>
  <c r="J5399" i="1"/>
  <c r="J4015" i="1"/>
  <c r="J2834" i="1"/>
  <c r="J2227" i="1"/>
  <c r="J4010" i="1"/>
  <c r="J1915" i="1"/>
  <c r="J2056" i="1"/>
  <c r="J3516" i="1"/>
  <c r="J4014" i="1"/>
  <c r="J4008" i="1"/>
  <c r="J3742" i="1"/>
  <c r="J4982" i="1"/>
  <c r="J2476" i="1"/>
  <c r="J4381" i="1"/>
  <c r="J2223" i="1"/>
  <c r="J4012" i="1"/>
  <c r="J4018" i="1"/>
  <c r="J2232" i="1"/>
  <c r="J2484" i="1"/>
  <c r="J4987" i="1"/>
  <c r="J3743" i="1"/>
  <c r="J4388" i="1"/>
  <c r="J4023" i="1"/>
  <c r="J2485" i="1"/>
  <c r="J4391" i="1"/>
  <c r="J3745" i="1"/>
  <c r="J4017" i="1"/>
  <c r="J2231" i="1"/>
  <c r="J4986" i="1"/>
  <c r="J4022" i="1"/>
  <c r="J4019" i="1"/>
  <c r="J3746" i="1"/>
  <c r="J4988" i="1"/>
  <c r="J2230" i="1"/>
  <c r="J2483" i="1"/>
  <c r="J4390" i="1"/>
  <c r="J4021" i="1"/>
  <c r="J4016" i="1"/>
  <c r="J3744" i="1"/>
  <c r="J4985" i="1"/>
  <c r="J2229" i="1"/>
  <c r="J2482" i="1"/>
  <c r="J4389" i="1"/>
  <c r="J4020" i="1"/>
  <c r="J856" i="1"/>
  <c r="J250" i="1"/>
  <c r="J1663" i="1"/>
  <c r="J2845" i="1"/>
  <c r="J4990" i="1"/>
  <c r="J3890" i="1"/>
  <c r="J79" i="1"/>
  <c r="J5288" i="1"/>
  <c r="J348" i="1"/>
  <c r="J2712" i="1"/>
  <c r="J4599" i="1"/>
  <c r="J1253" i="1"/>
  <c r="J2798" i="1"/>
  <c r="J5401" i="1"/>
  <c r="J2799" i="1"/>
  <c r="J4183" i="1"/>
  <c r="J2711" i="1"/>
  <c r="J1022" i="1"/>
  <c r="J4995" i="1"/>
  <c r="J1666" i="1"/>
  <c r="J1792" i="1"/>
  <c r="J1664" i="1"/>
  <c r="J81" i="1"/>
  <c r="J1665" i="1"/>
  <c r="J2710" i="1"/>
  <c r="J2058" i="1"/>
  <c r="J3444" i="1"/>
  <c r="J724" i="1"/>
  <c r="J5124" i="1"/>
  <c r="J3669" i="1"/>
  <c r="J2709" i="1"/>
  <c r="J723" i="1"/>
  <c r="J2057" i="1"/>
  <c r="J349" i="1"/>
  <c r="J1252" i="1"/>
  <c r="J5123" i="1"/>
  <c r="J1021" i="1"/>
  <c r="J1019" i="1"/>
  <c r="J5122" i="1"/>
  <c r="J4597" i="1"/>
  <c r="J5289" i="1"/>
  <c r="J4135" i="1"/>
  <c r="J2268" i="1"/>
  <c r="J80" i="1"/>
  <c r="J4393" i="1"/>
  <c r="J5121" i="1"/>
  <c r="J1020" i="1"/>
  <c r="J1251" i="1"/>
  <c r="J5400" i="1"/>
  <c r="J817" i="1"/>
  <c r="J2267" i="1"/>
  <c r="J2797" i="1"/>
  <c r="J4596" i="1"/>
  <c r="J3892" i="1"/>
  <c r="J1023" i="1"/>
  <c r="J2269" i="1"/>
  <c r="J4184" i="1"/>
  <c r="J5402" i="1"/>
  <c r="J958" i="1"/>
  <c r="J4100" i="1"/>
  <c r="J3096" i="1"/>
  <c r="J2059" i="1"/>
  <c r="J82" i="1"/>
  <c r="J3748" i="1"/>
  <c r="J1024" i="1"/>
  <c r="J586" i="1"/>
  <c r="J2800" i="1"/>
  <c r="J4185" i="1"/>
  <c r="J863" i="1"/>
  <c r="J585" i="1"/>
  <c r="J820" i="1"/>
  <c r="J587" i="1"/>
  <c r="J5403" i="1"/>
  <c r="J4136" i="1"/>
  <c r="J3891" i="1"/>
  <c r="J818" i="1"/>
  <c r="J3749" i="1"/>
  <c r="J4137" i="1"/>
  <c r="J5002" i="1"/>
  <c r="J2847" i="1"/>
  <c r="J3520" i="1"/>
  <c r="J350" i="1"/>
  <c r="J3750" i="1"/>
  <c r="J4396" i="1"/>
  <c r="J3751" i="1"/>
  <c r="J4398" i="1"/>
  <c r="J3518" i="1"/>
  <c r="J3519" i="1"/>
  <c r="J865" i="1"/>
  <c r="J728" i="1"/>
  <c r="J3445" i="1"/>
  <c r="J819" i="1"/>
  <c r="J2846" i="1"/>
  <c r="J5290" i="1"/>
  <c r="J3446" i="1"/>
  <c r="J1025" i="1"/>
  <c r="J2713" i="1"/>
  <c r="J2714" i="1"/>
  <c r="J3747" i="1"/>
  <c r="J1254" i="1"/>
  <c r="J5004" i="1"/>
  <c r="J83" i="1"/>
  <c r="J1667" i="1"/>
  <c r="J1255" i="1"/>
  <c r="J1256" i="1"/>
  <c r="J1668" i="1"/>
  <c r="J1029" i="1"/>
  <c r="J1026" i="1"/>
  <c r="J4186" i="1"/>
  <c r="J1028" i="1"/>
  <c r="J4138" i="1"/>
  <c r="J2716" i="1"/>
  <c r="J4606" i="1"/>
  <c r="J1669" i="1"/>
  <c r="J2848" i="1"/>
  <c r="J87" i="1"/>
  <c r="J4604" i="1"/>
  <c r="J4399" i="1"/>
  <c r="J1027" i="1"/>
  <c r="J5127" i="1"/>
  <c r="J2715" i="1"/>
  <c r="J4187" i="1"/>
  <c r="J3894" i="1"/>
  <c r="J2060" i="1"/>
  <c r="J84" i="1"/>
  <c r="J2270" i="1"/>
  <c r="J2801" i="1"/>
  <c r="J3893" i="1"/>
  <c r="J351" i="1"/>
  <c r="J3447" i="1"/>
  <c r="J2802" i="1"/>
  <c r="J2803" i="1"/>
  <c r="J2271" i="1"/>
  <c r="J5292" i="1"/>
  <c r="J5126" i="1"/>
  <c r="J5291" i="1"/>
  <c r="J2272" i="1"/>
  <c r="J2063" i="1"/>
  <c r="J5406" i="1"/>
  <c r="J5013" i="1"/>
  <c r="J4605" i="1"/>
  <c r="J733" i="1"/>
  <c r="J2062" i="1"/>
  <c r="J353" i="1"/>
  <c r="J734" i="1"/>
  <c r="J86" i="1"/>
  <c r="J4603" i="1"/>
  <c r="J731" i="1"/>
  <c r="J2061" i="1"/>
  <c r="J732" i="1"/>
  <c r="J85" i="1"/>
  <c r="J5405" i="1"/>
  <c r="J5011" i="1"/>
  <c r="J352" i="1"/>
  <c r="J4613" i="1"/>
  <c r="J742" i="1"/>
  <c r="J2068" i="1"/>
  <c r="J747" i="1"/>
  <c r="J93" i="1"/>
  <c r="J5412" i="1"/>
  <c r="J5020" i="1"/>
  <c r="J358" i="1"/>
  <c r="J4611" i="1"/>
  <c r="J738" i="1"/>
  <c r="J2065" i="1"/>
  <c r="J744" i="1"/>
  <c r="J90" i="1"/>
  <c r="J5409" i="1"/>
  <c r="J5017" i="1"/>
  <c r="J356" i="1"/>
  <c r="J4609" i="1"/>
  <c r="J737" i="1"/>
  <c r="J2064" i="1"/>
  <c r="J741" i="1"/>
  <c r="J89" i="1"/>
  <c r="J5408" i="1"/>
  <c r="J5016" i="1"/>
  <c r="J355" i="1"/>
  <c r="J2238" i="1"/>
  <c r="J5294" i="1"/>
  <c r="J1030" i="1"/>
  <c r="J743" i="1"/>
  <c r="J91" i="1"/>
  <c r="J869" i="1"/>
  <c r="J588" i="1"/>
  <c r="J5410" i="1"/>
  <c r="J5018" i="1"/>
  <c r="J735" i="1"/>
  <c r="J2486" i="1"/>
  <c r="J4610" i="1"/>
  <c r="J740" i="1"/>
  <c r="J2067" i="1"/>
  <c r="J746" i="1"/>
  <c r="J5021" i="1"/>
  <c r="J359" i="1"/>
  <c r="J736" i="1"/>
  <c r="J4612" i="1"/>
  <c r="J739" i="1"/>
  <c r="J2066" i="1"/>
  <c r="J745" i="1"/>
  <c r="J2487" i="1"/>
  <c r="J3846" i="1"/>
  <c r="J92" i="1"/>
  <c r="J5411" i="1"/>
  <c r="J5019" i="1"/>
  <c r="J357" i="1"/>
  <c r="J88" i="1"/>
  <c r="J4608" i="1"/>
  <c r="J5407" i="1"/>
  <c r="J965" i="1"/>
  <c r="J5293" i="1"/>
  <c r="J354" i="1"/>
  <c r="J4621" i="1"/>
  <c r="J97" i="1"/>
  <c r="J976" i="1"/>
  <c r="J5416" i="1"/>
  <c r="J5298" i="1"/>
  <c r="J363" i="1"/>
  <c r="J4619" i="1"/>
  <c r="J96" i="1"/>
  <c r="J5414" i="1"/>
  <c r="J975" i="1"/>
  <c r="J5297" i="1"/>
  <c r="J362" i="1"/>
  <c r="J977" i="1"/>
  <c r="J4620" i="1"/>
  <c r="J95" i="1"/>
  <c r="J5415" i="1"/>
  <c r="J5296" i="1"/>
  <c r="J361" i="1"/>
  <c r="J974" i="1"/>
  <c r="J4615" i="1"/>
  <c r="J94" i="1"/>
  <c r="J5413" i="1"/>
  <c r="J5295" i="1"/>
  <c r="J360" i="1"/>
  <c r="J1443" i="1"/>
  <c r="J1221" i="1"/>
  <c r="J748" i="1"/>
  <c r="J540" i="1"/>
  <c r="J3624" i="1"/>
  <c r="J4025" i="1"/>
  <c r="J1220" i="1"/>
  <c r="J980" i="1"/>
  <c r="J2696" i="1"/>
  <c r="J4277" i="1"/>
  <c r="J4024" i="1"/>
  <c r="J1890" i="1"/>
  <c r="J3582" i="1"/>
  <c r="J4401" i="1"/>
  <c r="J2835" i="1"/>
  <c r="J539" i="1"/>
  <c r="J3097" i="1"/>
  <c r="J455" i="1"/>
  <c r="J4257" i="1"/>
  <c r="J879" i="1"/>
  <c r="J3552" i="1"/>
  <c r="J983" i="1"/>
  <c r="J5032" i="1"/>
  <c r="J3102" i="1"/>
  <c r="J2698" i="1"/>
  <c r="J984" i="1"/>
  <c r="J755" i="1"/>
  <c r="J3847" i="1"/>
  <c r="J2490" i="1"/>
  <c r="J2697" i="1"/>
  <c r="J3848" i="1"/>
  <c r="J1224" i="1"/>
  <c r="J1444" i="1"/>
  <c r="J2836" i="1"/>
  <c r="J1893" i="1"/>
  <c r="J424" i="1"/>
  <c r="J1892" i="1"/>
  <c r="J1222" i="1"/>
  <c r="J2415" i="1"/>
  <c r="J2899" i="1"/>
  <c r="J3004" i="1"/>
  <c r="J3005" i="1"/>
  <c r="J3006" i="1"/>
  <c r="J457" i="1"/>
  <c r="J3101" i="1"/>
  <c r="J2488" i="1"/>
  <c r="J751" i="1"/>
  <c r="J4407" i="1"/>
  <c r="J3564" i="1"/>
  <c r="J982" i="1"/>
  <c r="J3551" i="1"/>
  <c r="J877" i="1"/>
  <c r="J5031" i="1"/>
  <c r="J1891" i="1"/>
  <c r="J878" i="1"/>
  <c r="J2414" i="1"/>
  <c r="J4402" i="1"/>
  <c r="J541" i="1"/>
  <c r="J2489" i="1"/>
  <c r="J4026" i="1"/>
  <c r="J3583" i="1"/>
  <c r="J4279" i="1"/>
  <c r="J4027" i="1"/>
  <c r="J1545" i="1"/>
  <c r="J4278" i="1"/>
  <c r="J1918" i="1"/>
  <c r="J2248" i="1"/>
  <c r="J456" i="1"/>
  <c r="J3625" i="1"/>
  <c r="J4403" i="1"/>
  <c r="J1917" i="1"/>
  <c r="J3626" i="1"/>
  <c r="J1919" i="1"/>
  <c r="J3553" i="1"/>
  <c r="J2249" i="1"/>
  <c r="J1447" i="1"/>
  <c r="J1547" i="1"/>
  <c r="J1548" i="1"/>
  <c r="J5034" i="1"/>
  <c r="J3628" i="1"/>
  <c r="J459" i="1"/>
  <c r="J2250" i="1"/>
  <c r="J283" i="1"/>
  <c r="J3627" i="1"/>
  <c r="J2416" i="1"/>
  <c r="J3584" i="1"/>
  <c r="J1445" i="1"/>
  <c r="J282" i="1"/>
  <c r="J3104" i="1"/>
  <c r="J284" i="1"/>
  <c r="J5035" i="1"/>
  <c r="J2837" i="1"/>
  <c r="J542" i="1"/>
  <c r="J2492" i="1"/>
  <c r="J543" i="1"/>
  <c r="J460" i="1"/>
  <c r="J3009" i="1"/>
  <c r="J4280" i="1"/>
  <c r="J2699" i="1"/>
  <c r="J2839" i="1"/>
  <c r="J2700" i="1"/>
  <c r="J3103" i="1"/>
  <c r="J3007" i="1"/>
  <c r="J3008" i="1"/>
  <c r="J2838" i="1"/>
  <c r="J4028" i="1"/>
  <c r="J1895" i="1"/>
  <c r="J4029" i="1"/>
  <c r="J1446" i="1"/>
  <c r="J3554" i="1"/>
  <c r="J2491" i="1"/>
  <c r="J757" i="1"/>
  <c r="J458" i="1"/>
  <c r="J1225" i="1"/>
  <c r="J988" i="1"/>
  <c r="J880" i="1"/>
  <c r="J5033" i="1"/>
  <c r="J1894" i="1"/>
  <c r="J881" i="1"/>
  <c r="J882" i="1"/>
  <c r="J3555" i="1"/>
  <c r="J989" i="1"/>
  <c r="J3010" i="1"/>
  <c r="J3585" i="1"/>
  <c r="J1226" i="1"/>
  <c r="J986" i="1"/>
  <c r="J763" i="1"/>
  <c r="J545" i="1"/>
  <c r="J761" i="1"/>
  <c r="J3855" i="1"/>
  <c r="J2423" i="1"/>
  <c r="J3857" i="1"/>
  <c r="J4414" i="1"/>
  <c r="J2422" i="1"/>
  <c r="J997" i="1"/>
  <c r="J2499" i="1"/>
  <c r="J2707" i="1"/>
  <c r="J3856" i="1"/>
  <c r="J1232" i="1"/>
  <c r="J2419" i="1"/>
  <c r="J996" i="1"/>
  <c r="J2498" i="1"/>
  <c r="J2706" i="1"/>
  <c r="J3854" i="1"/>
  <c r="J1231" i="1"/>
  <c r="J4413" i="1"/>
  <c r="J2421" i="1"/>
  <c r="J995" i="1"/>
  <c r="J2497" i="1"/>
  <c r="J2704" i="1"/>
  <c r="J3852" i="1"/>
  <c r="J1230" i="1"/>
  <c r="J4412" i="1"/>
  <c r="J2420" i="1"/>
  <c r="J993" i="1"/>
  <c r="J2494" i="1"/>
  <c r="J2703" i="1"/>
  <c r="J3851" i="1"/>
  <c r="J1228" i="1"/>
  <c r="J4410" i="1"/>
  <c r="J2417" i="1"/>
  <c r="J991" i="1"/>
  <c r="J2493" i="1"/>
  <c r="J2701" i="1"/>
  <c r="J3849" i="1"/>
  <c r="J1227" i="1"/>
  <c r="J4409" i="1"/>
  <c r="J3105" i="1"/>
  <c r="J992" i="1"/>
  <c r="J2495" i="1"/>
  <c r="J2702" i="1"/>
  <c r="J3850" i="1"/>
  <c r="J1229" i="1"/>
  <c r="J364" i="1"/>
  <c r="J1896" i="1"/>
  <c r="J544" i="1"/>
  <c r="J2418" i="1"/>
  <c r="J994" i="1"/>
  <c r="J2496" i="1"/>
  <c r="J2705" i="1"/>
  <c r="J3853" i="1"/>
  <c r="J4411" i="1"/>
  <c r="J2256" i="1"/>
  <c r="J5036" i="1"/>
  <c r="J2429" i="1"/>
  <c r="J2708" i="1"/>
  <c r="J4420" i="1"/>
  <c r="J3755" i="1"/>
  <c r="J2427" i="1"/>
  <c r="J3860" i="1"/>
  <c r="J2253" i="1"/>
  <c r="J4417" i="1"/>
  <c r="J4033" i="1"/>
  <c r="J2428" i="1"/>
  <c r="J3861" i="1"/>
  <c r="J3756" i="1"/>
  <c r="J2254" i="1"/>
  <c r="J4034" i="1"/>
  <c r="J4415" i="1"/>
  <c r="J3862" i="1"/>
  <c r="J2255" i="1"/>
  <c r="J4419" i="1"/>
  <c r="J3753" i="1"/>
  <c r="J2425" i="1"/>
  <c r="J4032" i="1"/>
  <c r="J3859" i="1"/>
  <c r="J3754" i="1"/>
  <c r="J2252" i="1"/>
  <c r="J2426" i="1"/>
  <c r="J4031" i="1"/>
  <c r="J4418" i="1"/>
  <c r="J3858" i="1"/>
  <c r="J3752" i="1"/>
  <c r="J2251" i="1"/>
  <c r="J2424" i="1"/>
  <c r="J4030" i="1"/>
  <c r="J4416" i="1"/>
  <c r="J1200" i="1"/>
  <c r="J1031" i="1"/>
  <c r="J5300" i="1"/>
  <c r="J2849" i="1"/>
  <c r="J2273" i="1"/>
  <c r="J2070" i="1"/>
  <c r="J589" i="1"/>
  <c r="J3757" i="1"/>
  <c r="J5299" i="1"/>
  <c r="J5128" i="1"/>
  <c r="J5129" i="1"/>
  <c r="J3448" i="1"/>
  <c r="J4139" i="1"/>
  <c r="J5418" i="1"/>
  <c r="J2717" i="1"/>
  <c r="J367" i="1"/>
  <c r="J3521" i="1"/>
  <c r="J890" i="1"/>
  <c r="J591" i="1"/>
  <c r="J4132" i="1"/>
  <c r="J99" i="1"/>
  <c r="J5043" i="1"/>
  <c r="J2806" i="1"/>
  <c r="J5420" i="1"/>
  <c r="J5044" i="1"/>
  <c r="J2995" i="1"/>
  <c r="J5039" i="1"/>
  <c r="J2852" i="1"/>
  <c r="J4140" i="1"/>
  <c r="J770" i="1"/>
  <c r="J1036" i="1"/>
  <c r="J590" i="1"/>
  <c r="J2851" i="1"/>
  <c r="J3759" i="1"/>
  <c r="J3896" i="1"/>
  <c r="J2071" i="1"/>
  <c r="J4182" i="1"/>
  <c r="J5041" i="1"/>
  <c r="J1034" i="1"/>
  <c r="J2275" i="1"/>
  <c r="J2805" i="1"/>
  <c r="J889" i="1"/>
  <c r="J3895" i="1"/>
  <c r="J766" i="1"/>
  <c r="J3344" i="1"/>
  <c r="J5302" i="1"/>
  <c r="J4655" i="1"/>
  <c r="J366" i="1"/>
  <c r="J4424" i="1"/>
  <c r="J1037" i="1"/>
  <c r="J1038" i="1"/>
  <c r="J3450" i="1"/>
  <c r="J365" i="1"/>
  <c r="J2850" i="1"/>
  <c r="J823" i="1"/>
  <c r="J2804" i="1"/>
  <c r="J1032" i="1"/>
  <c r="J1033" i="1"/>
  <c r="J5419" i="1"/>
  <c r="J822" i="1"/>
  <c r="J98" i="1"/>
  <c r="J2274" i="1"/>
  <c r="J4191" i="1"/>
  <c r="J5038" i="1"/>
  <c r="J136" i="1"/>
  <c r="J4189" i="1"/>
  <c r="J4190" i="1"/>
  <c r="J3758" i="1"/>
  <c r="J5301" i="1"/>
  <c r="J3897" i="1"/>
  <c r="J3449" i="1"/>
  <c r="J2718" i="1"/>
  <c r="J1040" i="1"/>
  <c r="J893" i="1"/>
  <c r="J3523" i="1"/>
  <c r="J2719" i="1"/>
  <c r="J1257" i="1"/>
  <c r="J1672" i="1"/>
  <c r="J370" i="1"/>
  <c r="J4427" i="1"/>
  <c r="J4428" i="1"/>
  <c r="J1670" i="1"/>
  <c r="J4192" i="1"/>
  <c r="J1671" i="1"/>
  <c r="J2074" i="1"/>
  <c r="J773" i="1"/>
  <c r="J4141" i="1"/>
  <c r="J5132" i="1"/>
  <c r="J1258" i="1"/>
  <c r="J2072" i="1"/>
  <c r="J4660" i="1"/>
  <c r="J1259" i="1"/>
  <c r="J4429" i="1"/>
  <c r="J102" i="1"/>
  <c r="J4142" i="1"/>
  <c r="J371" i="1"/>
  <c r="J3522" i="1"/>
  <c r="J100" i="1"/>
  <c r="J5046" i="1"/>
  <c r="J101" i="1"/>
  <c r="J4426" i="1"/>
  <c r="J5133" i="1"/>
  <c r="J3898" i="1"/>
  <c r="J2073" i="1"/>
  <c r="J5421" i="1"/>
  <c r="J5422" i="1"/>
  <c r="J2720" i="1"/>
  <c r="J2276" i="1"/>
  <c r="J2853" i="1"/>
  <c r="J4659" i="1"/>
  <c r="J369" i="1"/>
  <c r="J2809" i="1"/>
  <c r="J3452" i="1"/>
  <c r="J2807" i="1"/>
  <c r="J3451" i="1"/>
  <c r="J2277" i="1"/>
  <c r="J2808" i="1"/>
  <c r="J2855" i="1"/>
  <c r="J5048" i="1"/>
  <c r="J2854" i="1"/>
  <c r="J894" i="1"/>
  <c r="J5131" i="1"/>
  <c r="J1041" i="1"/>
  <c r="J368" i="1"/>
  <c r="J891" i="1"/>
  <c r="J592" i="1"/>
  <c r="J2278" i="1"/>
  <c r="J772" i="1"/>
  <c r="J5308" i="1"/>
  <c r="J1042" i="1"/>
  <c r="J1043" i="1"/>
  <c r="J824" i="1"/>
  <c r="J825" i="1"/>
  <c r="J774" i="1"/>
  <c r="J5303" i="1"/>
  <c r="J2856" i="1"/>
  <c r="J4143" i="1"/>
  <c r="J826" i="1"/>
  <c r="J4665" i="1"/>
  <c r="J599" i="1"/>
  <c r="J600" i="1"/>
  <c r="J3767" i="1"/>
  <c r="J5307" i="1"/>
  <c r="J5426" i="1"/>
  <c r="J3902" i="1"/>
  <c r="J1047" i="1"/>
  <c r="J3764" i="1"/>
  <c r="J3527" i="1"/>
  <c r="J5423" i="1"/>
  <c r="J3899" i="1"/>
  <c r="J1044" i="1"/>
  <c r="J3762" i="1"/>
  <c r="J3526" i="1"/>
  <c r="J596" i="1"/>
  <c r="J598" i="1"/>
  <c r="J3766" i="1"/>
  <c r="J5306" i="1"/>
  <c r="J5425" i="1"/>
  <c r="J3901" i="1"/>
  <c r="J1046" i="1"/>
  <c r="J3761" i="1"/>
  <c r="J3525" i="1"/>
  <c r="J595" i="1"/>
  <c r="J597" i="1"/>
  <c r="J3765" i="1"/>
  <c r="J5305" i="1"/>
  <c r="J5424" i="1"/>
  <c r="J3900" i="1"/>
  <c r="J1045" i="1"/>
  <c r="J3760" i="1"/>
  <c r="J3524" i="1"/>
  <c r="J593" i="1"/>
  <c r="J594" i="1"/>
  <c r="J3763" i="1"/>
  <c r="J5304" i="1"/>
  <c r="J5428" i="1"/>
  <c r="J3905" i="1"/>
  <c r="J1049" i="1"/>
  <c r="J3769" i="1"/>
  <c r="J3529" i="1"/>
  <c r="J603" i="1"/>
  <c r="J604" i="1"/>
  <c r="J3773" i="1"/>
  <c r="J5309" i="1"/>
  <c r="J5057" i="1"/>
  <c r="J4668" i="1"/>
  <c r="J4036" i="1"/>
  <c r="J2279" i="1"/>
  <c r="J3770" i="1"/>
  <c r="J4433" i="1"/>
  <c r="J607" i="1"/>
  <c r="J3774" i="1"/>
  <c r="J5310" i="1"/>
  <c r="J1673" i="1"/>
  <c r="J4035" i="1"/>
  <c r="J3904" i="1"/>
  <c r="J1051" i="1"/>
  <c r="J3772" i="1"/>
  <c r="J606" i="1"/>
  <c r="J609" i="1"/>
  <c r="J3776" i="1"/>
  <c r="J5312" i="1"/>
  <c r="J1897" i="1"/>
  <c r="J3768" i="1"/>
  <c r="J3906" i="1"/>
  <c r="J1050" i="1"/>
  <c r="J3771" i="1"/>
  <c r="J1009" i="1"/>
  <c r="J898" i="1"/>
  <c r="J605" i="1"/>
  <c r="J608" i="1"/>
  <c r="J3775" i="1"/>
  <c r="J5311" i="1"/>
  <c r="J3528" i="1"/>
  <c r="J2501" i="1"/>
  <c r="J2076" i="1"/>
  <c r="J3903" i="1"/>
  <c r="J2075" i="1"/>
  <c r="J602" i="1"/>
  <c r="J2500" i="1"/>
  <c r="J1048" i="1"/>
  <c r="J779" i="1"/>
  <c r="J5427" i="1"/>
  <c r="J601" i="1"/>
  <c r="J5058" i="1"/>
  <c r="J2509" i="1"/>
  <c r="J3533" i="1"/>
  <c r="J1053" i="1"/>
  <c r="J787" i="1"/>
  <c r="J2508" i="1"/>
  <c r="J2083" i="1"/>
  <c r="J5431" i="1"/>
  <c r="J612" i="1"/>
  <c r="J2082" i="1"/>
  <c r="J617" i="1"/>
  <c r="J3909" i="1"/>
  <c r="J5061" i="1"/>
  <c r="J789" i="1"/>
  <c r="J2081" i="1"/>
  <c r="J2084" i="1"/>
  <c r="J615" i="1"/>
  <c r="J3907" i="1"/>
  <c r="J1055" i="1"/>
  <c r="J2505" i="1"/>
  <c r="J2503" i="1"/>
  <c r="J5432" i="1"/>
  <c r="J614" i="1"/>
  <c r="J3532" i="1"/>
  <c r="J5059" i="1"/>
  <c r="J2507" i="1"/>
  <c r="J788" i="1"/>
  <c r="J3910" i="1"/>
  <c r="J616" i="1"/>
  <c r="J1054" i="1"/>
  <c r="J2504" i="1"/>
  <c r="J2080" i="1"/>
  <c r="J2079" i="1"/>
  <c r="J5430" i="1"/>
  <c r="J3531" i="1"/>
  <c r="J611" i="1"/>
  <c r="J5062" i="1"/>
  <c r="J2506" i="1"/>
  <c r="J786" i="1"/>
  <c r="J3908" i="1"/>
  <c r="J613" i="1"/>
  <c r="J1052" i="1"/>
  <c r="J2502" i="1"/>
  <c r="J2078" i="1"/>
  <c r="J2077" i="1"/>
  <c r="J5429" i="1"/>
  <c r="J3530" i="1"/>
  <c r="J610" i="1"/>
  <c r="J5060" i="1"/>
  <c r="J1260" i="1"/>
  <c r="J3777" i="1"/>
  <c r="J4439" i="1"/>
  <c r="J5313" i="1"/>
  <c r="J3455" i="1"/>
  <c r="J4442" i="1"/>
  <c r="J829" i="1"/>
  <c r="J794" i="1"/>
  <c r="J2766" i="1"/>
  <c r="J4681" i="1"/>
  <c r="J103" i="1"/>
  <c r="J2811" i="1"/>
  <c r="J4148" i="1"/>
  <c r="J797" i="1"/>
  <c r="J511" i="1"/>
  <c r="J798" i="1"/>
  <c r="J2721" i="1"/>
  <c r="J3453" i="1"/>
  <c r="J909" i="1"/>
  <c r="J2722" i="1"/>
  <c r="J2723" i="1"/>
  <c r="J4144" i="1"/>
  <c r="J1262" i="1"/>
  <c r="J2810" i="1"/>
  <c r="J2857" i="1"/>
  <c r="J4145" i="1"/>
  <c r="J5070" i="1"/>
  <c r="J2548" i="1"/>
  <c r="J4147" i="1"/>
  <c r="J1263" i="1"/>
  <c r="J796" i="1"/>
  <c r="J4146" i="1"/>
  <c r="J2085" i="1"/>
  <c r="J3454" i="1"/>
  <c r="J828" i="1"/>
  <c r="J1059" i="1"/>
  <c r="J1058" i="1"/>
  <c r="J4194" i="1"/>
  <c r="J4195" i="1"/>
  <c r="J2280" i="1"/>
  <c r="J1056" i="1"/>
  <c r="J905" i="1"/>
  <c r="J5434" i="1"/>
  <c r="J1057" i="1"/>
  <c r="J5315" i="1"/>
  <c r="J618" i="1"/>
  <c r="J3778" i="1"/>
  <c r="J4679" i="1"/>
  <c r="J1261" i="1"/>
  <c r="J5314" i="1"/>
  <c r="J827" i="1"/>
  <c r="J4678" i="1"/>
  <c r="J3534" i="1"/>
  <c r="J5134" i="1"/>
  <c r="J4193" i="1"/>
  <c r="J5433" i="1"/>
  <c r="J3535" i="1"/>
  <c r="J4682" i="1"/>
  <c r="J3314" i="1"/>
  <c r="J3536" i="1"/>
  <c r="J2087" i="1"/>
  <c r="J4686" i="1"/>
  <c r="J3911" i="1"/>
  <c r="J620" i="1"/>
  <c r="J3913" i="1"/>
  <c r="J2282" i="1"/>
  <c r="J912" i="1"/>
  <c r="J2086" i="1"/>
  <c r="J105" i="1"/>
  <c r="J5135" i="1"/>
  <c r="J5071" i="1"/>
  <c r="J3912" i="1"/>
  <c r="J1675" i="1"/>
  <c r="J2283" i="1"/>
  <c r="J1676" i="1"/>
  <c r="J5435" i="1"/>
  <c r="J619" i="1"/>
  <c r="J372" i="1"/>
  <c r="J3779" i="1"/>
  <c r="J2281" i="1"/>
  <c r="J373" i="1"/>
  <c r="J3914" i="1"/>
  <c r="J374" i="1"/>
  <c r="J800" i="1"/>
  <c r="J5075" i="1"/>
  <c r="J104" i="1"/>
  <c r="J3539" i="1"/>
  <c r="J1061" i="1"/>
  <c r="J1060" i="1"/>
  <c r="J622" i="1"/>
  <c r="J2812" i="1"/>
  <c r="J4445" i="1"/>
  <c r="J2859" i="1"/>
  <c r="J5136" i="1"/>
  <c r="J2724" i="1"/>
  <c r="J2725" i="1"/>
  <c r="J2858" i="1"/>
  <c r="J3537" i="1"/>
  <c r="J3538" i="1"/>
  <c r="J801" i="1"/>
  <c r="J2860" i="1"/>
  <c r="J5072" i="1"/>
  <c r="J913" i="1"/>
  <c r="J2813" i="1"/>
  <c r="J4149" i="1"/>
  <c r="J5316" i="1"/>
  <c r="J830" i="1"/>
  <c r="J621" i="1"/>
  <c r="J5317" i="1"/>
  <c r="J3458" i="1"/>
  <c r="J1266" i="1"/>
  <c r="J3540" i="1"/>
  <c r="J5137" i="1"/>
  <c r="J1062" i="1"/>
  <c r="J917" i="1"/>
  <c r="J1063" i="1"/>
  <c r="J1064" i="1"/>
  <c r="J4150" i="1"/>
  <c r="J3457" i="1"/>
  <c r="J832" i="1"/>
  <c r="J4196" i="1"/>
  <c r="J1264" i="1"/>
  <c r="J5437" i="1"/>
  <c r="J4197" i="1"/>
  <c r="J3783" i="1"/>
  <c r="J831" i="1"/>
  <c r="J1065" i="1"/>
  <c r="J3459" i="1"/>
  <c r="J4687" i="1"/>
  <c r="J5436" i="1"/>
  <c r="J4198" i="1"/>
  <c r="J3456" i="1"/>
  <c r="J1265" i="1"/>
  <c r="J2814" i="1"/>
  <c r="J2726" i="1"/>
  <c r="J108" i="1"/>
  <c r="J4453" i="1"/>
  <c r="J3782" i="1"/>
  <c r="J5320" i="1"/>
  <c r="J2286" i="1"/>
  <c r="J2090" i="1"/>
  <c r="J4454" i="1"/>
  <c r="J1679" i="1"/>
  <c r="J3780" i="1"/>
  <c r="J5318" i="1"/>
  <c r="J2285" i="1"/>
  <c r="J2089" i="1"/>
  <c r="J107" i="1"/>
  <c r="J4451" i="1"/>
  <c r="J4452" i="1"/>
  <c r="J1678" i="1"/>
  <c r="J3781" i="1"/>
  <c r="J5319" i="1"/>
  <c r="J2284" i="1"/>
  <c r="J2088" i="1"/>
  <c r="J106" i="1"/>
  <c r="J4449" i="1"/>
  <c r="J4450" i="1"/>
  <c r="J1677" i="1"/>
  <c r="J3787" i="1"/>
  <c r="J5323" i="1"/>
  <c r="J2288" i="1"/>
  <c r="J2093" i="1"/>
  <c r="J110" i="1"/>
  <c r="J4461" i="1"/>
  <c r="J4466" i="1"/>
  <c r="J1681" i="1"/>
  <c r="J3784" i="1"/>
  <c r="J5321" i="1"/>
  <c r="J2287" i="1"/>
  <c r="J2092" i="1"/>
  <c r="J109" i="1"/>
  <c r="J4460" i="1"/>
  <c r="J4465" i="1"/>
  <c r="J1680" i="1"/>
  <c r="J805" i="1"/>
  <c r="J5438" i="1"/>
  <c r="J1898" i="1"/>
  <c r="J3786" i="1"/>
  <c r="J3915" i="1"/>
  <c r="J2091" i="1"/>
  <c r="J2094" i="1"/>
  <c r="J111" i="1"/>
  <c r="J4462" i="1"/>
  <c r="J3785" i="1"/>
  <c r="J5322" i="1"/>
  <c r="J2290" i="1"/>
  <c r="J2095" i="1"/>
  <c r="J919" i="1"/>
  <c r="J113" i="1"/>
  <c r="J4464" i="1"/>
  <c r="J4468" i="1"/>
  <c r="J1683" i="1"/>
  <c r="J5439" i="1"/>
  <c r="J2510" i="1"/>
  <c r="J5324" i="1"/>
  <c r="J2289" i="1"/>
  <c r="J2511" i="1"/>
  <c r="J112" i="1"/>
  <c r="J4463" i="1"/>
  <c r="J4467" i="1"/>
  <c r="J1682" i="1"/>
  <c r="J1923" i="1"/>
  <c r="J2293" i="1"/>
  <c r="J2844" i="1"/>
  <c r="J1235" i="1"/>
  <c r="J5327" i="1"/>
  <c r="J3791" i="1"/>
  <c r="J815" i="1"/>
  <c r="J4473" i="1"/>
  <c r="J1684" i="1"/>
  <c r="J2294" i="1"/>
  <c r="J1237" i="1"/>
  <c r="J1924" i="1"/>
  <c r="J3792" i="1"/>
  <c r="J5328" i="1"/>
  <c r="J2842" i="1"/>
  <c r="J814" i="1"/>
  <c r="J1687" i="1"/>
  <c r="J4471" i="1"/>
  <c r="J5325" i="1"/>
  <c r="J2291" i="1"/>
  <c r="J2843" i="1"/>
  <c r="J3789" i="1"/>
  <c r="J1233" i="1"/>
  <c r="J1925" i="1"/>
  <c r="J812" i="1"/>
  <c r="J4470" i="1"/>
  <c r="J1685" i="1"/>
  <c r="J2295" i="1"/>
  <c r="J1236" i="1"/>
  <c r="J5329" i="1"/>
  <c r="J3790" i="1"/>
  <c r="J1922" i="1"/>
  <c r="J2841" i="1"/>
  <c r="J813" i="1"/>
  <c r="J4472" i="1"/>
  <c r="J1688" i="1"/>
  <c r="J2292" i="1"/>
  <c r="J1234" i="1"/>
  <c r="J5326" i="1"/>
  <c r="J3788" i="1"/>
  <c r="J1921" i="1"/>
  <c r="J2840" i="1"/>
  <c r="J810" i="1"/>
  <c r="J4469" i="1"/>
  <c r="J1686" i="1"/>
  <c r="J4167" i="1"/>
  <c r="J1486" i="1"/>
  <c r="J1067" i="1"/>
  <c r="J2159" i="1"/>
  <c r="J2512" i="1"/>
  <c r="J3389" i="1"/>
  <c r="J1283" i="1"/>
  <c r="J1066" i="1"/>
  <c r="J4551" i="1"/>
  <c r="J2727" i="1"/>
  <c r="J4900" i="1"/>
  <c r="J3658" i="1"/>
  <c r="J1165" i="1"/>
  <c r="J2430" i="1"/>
  <c r="J3794" i="1"/>
  <c r="J1338" i="1"/>
  <c r="J1164" i="1"/>
  <c r="J146" i="1"/>
  <c r="J4688" i="1"/>
  <c r="J4066" i="1"/>
  <c r="J5381" i="1"/>
  <c r="J1825" i="1"/>
  <c r="J652" i="1"/>
  <c r="J3793" i="1"/>
  <c r="J56" i="1"/>
  <c r="J3629" i="1"/>
  <c r="J2728" i="1"/>
  <c r="J2729" i="1"/>
  <c r="J4812" i="1"/>
  <c r="J4552" i="1"/>
  <c r="J4966" i="1"/>
  <c r="J1824" i="1"/>
  <c r="J3111" i="1"/>
  <c r="J1689" i="1"/>
  <c r="J4899" i="1"/>
  <c r="J3182" i="1"/>
  <c r="J4550" i="1"/>
  <c r="J1282" i="1"/>
  <c r="J3110" i="1"/>
  <c r="J2514" i="1"/>
  <c r="J320" i="1"/>
  <c r="J5383" i="1"/>
  <c r="J2161" i="1"/>
  <c r="J836" i="1"/>
  <c r="J147" i="1"/>
  <c r="J1487" i="1"/>
  <c r="J2431" i="1"/>
  <c r="J5139" i="1"/>
  <c r="J4169" i="1"/>
  <c r="J3183" i="1"/>
  <c r="J3112" i="1"/>
  <c r="J4168" i="1"/>
  <c r="J1690" i="1"/>
  <c r="J4068" i="1"/>
  <c r="J1166" i="1"/>
  <c r="J319" i="1"/>
  <c r="J3630" i="1"/>
  <c r="J5382" i="1"/>
  <c r="J5138" i="1"/>
  <c r="J1284" i="1"/>
  <c r="J4067" i="1"/>
  <c r="J1285" i="1"/>
  <c r="J318" i="1"/>
  <c r="J2730" i="1"/>
  <c r="J1339" i="1"/>
  <c r="J3795" i="1"/>
  <c r="J461" i="1"/>
  <c r="J3184" i="1"/>
  <c r="J462" i="1"/>
  <c r="J3631" i="1"/>
  <c r="J3390" i="1"/>
  <c r="J148" i="1"/>
  <c r="J4553" i="1"/>
  <c r="J3391" i="1"/>
  <c r="J1488" i="1"/>
  <c r="J4690" i="1"/>
  <c r="J1691" i="1"/>
  <c r="J4813" i="1"/>
  <c r="J1826" i="1"/>
  <c r="J3460" i="1"/>
  <c r="J658" i="1"/>
  <c r="J4814" i="1"/>
  <c r="J660" i="1"/>
  <c r="J3461" i="1"/>
  <c r="J2160" i="1"/>
  <c r="J2513" i="1"/>
  <c r="J4901" i="1"/>
  <c r="J4902" i="1"/>
  <c r="J4689" i="1"/>
  <c r="J1340" i="1"/>
  <c r="J1997" i="1"/>
  <c r="J3392" i="1"/>
  <c r="J1998" i="1"/>
  <c r="J463" i="1"/>
  <c r="J2163" i="1"/>
  <c r="J2432" i="1"/>
  <c r="J3632" i="1"/>
  <c r="J662" i="1"/>
  <c r="J5142" i="1"/>
  <c r="J3462" i="1"/>
  <c r="J1068" i="1"/>
  <c r="J1692" i="1"/>
  <c r="J3797" i="1"/>
  <c r="J2162" i="1"/>
  <c r="J3796" i="1"/>
  <c r="J1167" i="1"/>
  <c r="J321" i="1"/>
  <c r="J3633" i="1"/>
  <c r="J5141" i="1"/>
  <c r="J4170" i="1"/>
  <c r="J322" i="1"/>
  <c r="J4903" i="1"/>
  <c r="J1288" i="1"/>
  <c r="J1168" i="1"/>
  <c r="J4070" i="1"/>
  <c r="J1342" i="1"/>
  <c r="J1287" i="1"/>
  <c r="J2433" i="1"/>
  <c r="J2515" i="1"/>
  <c r="J5386" i="1"/>
  <c r="J5384" i="1"/>
  <c r="J5385" i="1"/>
  <c r="J3798" i="1"/>
  <c r="J3393" i="1"/>
  <c r="J5140" i="1"/>
  <c r="J3185" i="1"/>
  <c r="J2516" i="1"/>
  <c r="J1827" i="1"/>
  <c r="J2731" i="1"/>
  <c r="J2732" i="1"/>
  <c r="J149" i="1"/>
  <c r="J4171" i="1"/>
  <c r="J1286" i="1"/>
  <c r="J4069" i="1"/>
  <c r="J1341" i="1"/>
  <c r="J1070" i="1"/>
  <c r="J4172" i="1"/>
  <c r="J150" i="1"/>
  <c r="J3116" i="1"/>
  <c r="J3117" i="1"/>
  <c r="J4815" i="1"/>
  <c r="J1169" i="1"/>
  <c r="J1069" i="1"/>
  <c r="J4555" i="1"/>
  <c r="J1490" i="1"/>
  <c r="J2733" i="1"/>
  <c r="J4071" i="1"/>
  <c r="J1489" i="1"/>
  <c r="J1696" i="1"/>
  <c r="J4554" i="1"/>
  <c r="J1999" i="1"/>
  <c r="J4693" i="1"/>
  <c r="J2436" i="1"/>
  <c r="J1291" i="1"/>
  <c r="J325" i="1"/>
  <c r="J3115" i="1"/>
  <c r="J1695" i="1"/>
  <c r="J4906" i="1"/>
  <c r="J3188" i="1"/>
  <c r="J1830" i="1"/>
  <c r="J153" i="1"/>
  <c r="J3113" i="1"/>
  <c r="J1693" i="1"/>
  <c r="J4905" i="1"/>
  <c r="J3187" i="1"/>
  <c r="J1829" i="1"/>
  <c r="J4692" i="1"/>
  <c r="J2435" i="1"/>
  <c r="J1290" i="1"/>
  <c r="J324" i="1"/>
  <c r="J152" i="1"/>
  <c r="J323" i="1"/>
  <c r="J3114" i="1"/>
  <c r="J1694" i="1"/>
  <c r="J4904" i="1"/>
  <c r="J3186" i="1"/>
  <c r="J1828" i="1"/>
  <c r="J4691" i="1"/>
  <c r="J2434" i="1"/>
  <c r="J1289" i="1"/>
  <c r="J151" i="1"/>
  <c r="J328" i="1"/>
  <c r="J3120" i="1"/>
  <c r="J1698" i="1"/>
  <c r="J4910" i="1"/>
  <c r="J3190" i="1"/>
  <c r="J1833" i="1"/>
  <c r="J4695" i="1"/>
  <c r="J2438" i="1"/>
  <c r="J1294" i="1"/>
  <c r="J155" i="1"/>
  <c r="J326" i="1"/>
  <c r="J3119" i="1"/>
  <c r="J1697" i="1"/>
  <c r="J4909" i="1"/>
  <c r="J3189" i="1"/>
  <c r="J1831" i="1"/>
  <c r="J4694" i="1"/>
  <c r="J2437" i="1"/>
  <c r="J1292" i="1"/>
  <c r="J154" i="1"/>
  <c r="J4907" i="1"/>
  <c r="J1832" i="1"/>
  <c r="J4696" i="1"/>
  <c r="J1170" i="1"/>
  <c r="J2517" i="1"/>
  <c r="J1293" i="1"/>
  <c r="J2653" i="1"/>
  <c r="J327" i="1"/>
  <c r="J3118" i="1"/>
  <c r="J3799" i="1"/>
  <c r="J4911" i="1"/>
  <c r="J3191" i="1"/>
  <c r="J1834" i="1"/>
  <c r="J1926" i="1"/>
  <c r="J1504" i="1"/>
  <c r="J1295" i="1"/>
  <c r="J156" i="1"/>
  <c r="J4908" i="1"/>
  <c r="J935" i="1"/>
  <c r="J4912" i="1"/>
  <c r="J3192" i="1"/>
  <c r="J2444" i="1"/>
  <c r="J1296" i="1"/>
  <c r="J162" i="1"/>
  <c r="J5143" i="1"/>
  <c r="J3155" i="1"/>
  <c r="J4697" i="1"/>
  <c r="J2440" i="1"/>
  <c r="J4861" i="1"/>
  <c r="J1701" i="1"/>
  <c r="J160" i="1"/>
  <c r="J5146" i="1"/>
  <c r="J4700" i="1"/>
  <c r="J3156" i="1"/>
  <c r="J2443" i="1"/>
  <c r="J1703" i="1"/>
  <c r="J4860" i="1"/>
  <c r="J158" i="1"/>
  <c r="J5144" i="1"/>
  <c r="J3157" i="1"/>
  <c r="J1702" i="1"/>
  <c r="J2442" i="1"/>
  <c r="J4699" i="1"/>
  <c r="J4862" i="1"/>
  <c r="J157" i="1"/>
  <c r="J4701" i="1"/>
  <c r="J3159" i="1"/>
  <c r="J2441" i="1"/>
  <c r="J5147" i="1"/>
  <c r="J4859" i="1"/>
  <c r="J1700" i="1"/>
  <c r="J161" i="1"/>
  <c r="J4698" i="1"/>
  <c r="J3158" i="1"/>
  <c r="J2439" i="1"/>
  <c r="J5145" i="1"/>
  <c r="J4858" i="1"/>
  <c r="J1699" i="1"/>
  <c r="J159" i="1"/>
  <c r="J2768" i="1"/>
  <c r="J4817" i="1"/>
  <c r="J849" i="1"/>
  <c r="J1072" i="1"/>
  <c r="J3635" i="1"/>
  <c r="J3394" i="1"/>
  <c r="J464" i="1"/>
  <c r="J1704" i="1"/>
  <c r="J2735" i="1"/>
  <c r="J1171" i="1"/>
  <c r="J4914" i="1"/>
  <c r="J329" i="1"/>
  <c r="J5387" i="1"/>
  <c r="J4702" i="1"/>
  <c r="J702" i="1"/>
  <c r="J2445" i="1"/>
  <c r="J4818" i="1"/>
  <c r="J4913" i="1"/>
  <c r="J1172" i="1"/>
  <c r="J5148" i="1"/>
  <c r="J2734" i="1"/>
  <c r="J1298" i="1"/>
  <c r="J3464" i="1"/>
  <c r="J1836" i="1"/>
  <c r="J3463" i="1"/>
  <c r="J1705" i="1"/>
  <c r="J2164" i="1"/>
  <c r="J2446" i="1"/>
  <c r="J3193" i="1"/>
  <c r="J4816" i="1"/>
  <c r="J2518" i="1"/>
  <c r="J4556" i="1"/>
  <c r="J3800" i="1"/>
  <c r="J1835" i="1"/>
  <c r="J3395" i="1"/>
  <c r="J1297" i="1"/>
  <c r="J1071" i="1"/>
  <c r="J3634" i="1"/>
  <c r="J467" i="1"/>
  <c r="J4557" i="1"/>
  <c r="J2001" i="1"/>
  <c r="J2520" i="1"/>
  <c r="J1174" i="1"/>
  <c r="J2447" i="1"/>
  <c r="J2002" i="1"/>
  <c r="J3376" i="1"/>
  <c r="J3237" i="1"/>
  <c r="J163" i="1"/>
  <c r="J4074" i="1"/>
  <c r="J466" i="1"/>
  <c r="J3121" i="1"/>
  <c r="J4173" i="1"/>
  <c r="J5388" i="1"/>
  <c r="J4819" i="1"/>
  <c r="J1073" i="1"/>
  <c r="J4073" i="1"/>
  <c r="J2165" i="1"/>
  <c r="J704" i="1"/>
  <c r="J3194" i="1"/>
  <c r="J5389" i="1"/>
  <c r="J1173" i="1"/>
  <c r="J3802" i="1"/>
  <c r="J2000" i="1"/>
  <c r="J2003" i="1"/>
  <c r="J301" i="1"/>
  <c r="J3636" i="1"/>
  <c r="J1837" i="1"/>
  <c r="J1299" i="1"/>
  <c r="J2519" i="1"/>
  <c r="J3801" i="1"/>
  <c r="J4072" i="1"/>
  <c r="J5149" i="1"/>
  <c r="J5150" i="1"/>
  <c r="J1491" i="1"/>
  <c r="J4175" i="1"/>
  <c r="J1344" i="1"/>
  <c r="J709" i="1"/>
  <c r="J1343" i="1"/>
  <c r="J4176" i="1"/>
  <c r="J2521" i="1"/>
  <c r="J1493" i="1"/>
  <c r="J5390" i="1"/>
  <c r="J1707" i="1"/>
  <c r="J1494" i="1"/>
  <c r="J2736" i="1"/>
  <c r="J3123" i="1"/>
  <c r="J4560" i="1"/>
  <c r="J3195" i="1"/>
  <c r="J3465" i="1"/>
  <c r="J3122" i="1"/>
  <c r="J3197" i="1"/>
  <c r="J2167" i="1"/>
  <c r="J330" i="1"/>
  <c r="J4174" i="1"/>
  <c r="J164" i="1"/>
  <c r="J331" i="1"/>
  <c r="J3637" i="1"/>
  <c r="J4704" i="1"/>
  <c r="J3396" i="1"/>
  <c r="J468" i="1"/>
  <c r="J1706" i="1"/>
  <c r="J1492" i="1"/>
  <c r="J4558" i="1"/>
  <c r="J1345" i="1"/>
  <c r="J4703" i="1"/>
  <c r="J469" i="1"/>
  <c r="J3397" i="1"/>
  <c r="J4559" i="1"/>
  <c r="J1838" i="1"/>
  <c r="J1300" i="1"/>
  <c r="J2448" i="1"/>
  <c r="J3196" i="1"/>
  <c r="J4821" i="1"/>
  <c r="J1840" i="1"/>
  <c r="J2006" i="1"/>
  <c r="J4822" i="1"/>
  <c r="J3398" i="1"/>
  <c r="J3467" i="1"/>
  <c r="J1495" i="1"/>
  <c r="J2168" i="1"/>
  <c r="J712" i="1"/>
  <c r="J2007" i="1"/>
  <c r="J470" i="1"/>
  <c r="J4917" i="1"/>
  <c r="J332" i="1"/>
  <c r="J5391" i="1"/>
  <c r="J4915" i="1"/>
  <c r="J1176" i="1"/>
  <c r="J3638" i="1"/>
  <c r="J1839" i="1"/>
  <c r="J3803" i="1"/>
  <c r="J4075" i="1"/>
  <c r="J4820" i="1"/>
  <c r="J3640" i="1"/>
  <c r="J1074" i="1"/>
  <c r="J165" i="1"/>
  <c r="J2005" i="1"/>
  <c r="J1075" i="1"/>
  <c r="J3466" i="1"/>
  <c r="J166" i="1"/>
  <c r="J2169" i="1"/>
  <c r="J5153" i="1"/>
  <c r="J2449" i="1"/>
  <c r="J1301" i="1"/>
  <c r="J5151" i="1"/>
  <c r="J5152" i="1"/>
  <c r="J1175" i="1"/>
  <c r="J3804" i="1"/>
  <c r="J5392" i="1"/>
  <c r="J2522" i="1"/>
  <c r="J3198" i="1"/>
  <c r="J3124" i="1"/>
  <c r="J2523" i="1"/>
  <c r="J2450" i="1"/>
  <c r="J3639" i="1"/>
  <c r="J4916" i="1"/>
  <c r="J1708" i="1"/>
  <c r="J5393" i="1"/>
  <c r="J2742" i="1"/>
  <c r="J1305" i="1"/>
  <c r="J4708" i="1"/>
  <c r="J717" i="1"/>
  <c r="J1079" i="1"/>
  <c r="J1180" i="1"/>
  <c r="J3808" i="1"/>
  <c r="J4082" i="1"/>
  <c r="J4083" i="1"/>
  <c r="J2744" i="1"/>
  <c r="J1177" i="1"/>
  <c r="J3805" i="1"/>
  <c r="J4076" i="1"/>
  <c r="J4079" i="1"/>
  <c r="J2739" i="1"/>
  <c r="J1304" i="1"/>
  <c r="J4707" i="1"/>
  <c r="J716" i="1"/>
  <c r="J1078" i="1"/>
  <c r="J2743" i="1"/>
  <c r="J1179" i="1"/>
  <c r="J3807" i="1"/>
  <c r="J4078" i="1"/>
  <c r="J4081" i="1"/>
  <c r="J2738" i="1"/>
  <c r="J1303" i="1"/>
  <c r="J4706" i="1"/>
  <c r="J715" i="1"/>
  <c r="J1077" i="1"/>
  <c r="J2741" i="1"/>
  <c r="J1178" i="1"/>
  <c r="J3806" i="1"/>
  <c r="J4077" i="1"/>
  <c r="J4080" i="1"/>
  <c r="J2737" i="1"/>
  <c r="J1302" i="1"/>
  <c r="J4705" i="1"/>
  <c r="J714" i="1"/>
  <c r="J1076" i="1"/>
  <c r="J2740" i="1"/>
  <c r="J1182" i="1"/>
  <c r="J3810" i="1"/>
  <c r="J4086" i="1"/>
  <c r="J4090" i="1"/>
  <c r="J2747" i="1"/>
  <c r="J1308" i="1"/>
  <c r="J4709" i="1"/>
  <c r="J718" i="1"/>
  <c r="J1080" i="1"/>
  <c r="J2749" i="1"/>
  <c r="J4919" i="1"/>
  <c r="J333" i="1"/>
  <c r="J3126" i="1"/>
  <c r="J1710" i="1"/>
  <c r="J3916" i="1"/>
  <c r="J4088" i="1"/>
  <c r="J2008" i="1"/>
  <c r="J4920" i="1"/>
  <c r="J1515" i="1"/>
  <c r="J1516" i="1"/>
  <c r="J4710" i="1"/>
  <c r="J719" i="1"/>
  <c r="J1081" i="1"/>
  <c r="J3475" i="1"/>
  <c r="J4728" i="1"/>
  <c r="J2750" i="1"/>
  <c r="J5207" i="1"/>
  <c r="J1181" i="1"/>
  <c r="J1709" i="1"/>
  <c r="J4087" i="1"/>
  <c r="J950" i="1"/>
  <c r="J4588" i="1"/>
  <c r="J1310" i="1"/>
  <c r="J4712" i="1"/>
  <c r="J721" i="1"/>
  <c r="J1083" i="1"/>
  <c r="J2752" i="1"/>
  <c r="J2524" i="1"/>
  <c r="J3811" i="1"/>
  <c r="J3917" i="1"/>
  <c r="J4089" i="1"/>
  <c r="J4091" i="1"/>
  <c r="J4491" i="1"/>
  <c r="J2748" i="1"/>
  <c r="J1309" i="1"/>
  <c r="J4711" i="1"/>
  <c r="J720" i="1"/>
  <c r="J1082" i="1"/>
  <c r="J2751" i="1"/>
  <c r="J1841" i="1"/>
  <c r="J3199" i="1"/>
  <c r="J1307" i="1"/>
  <c r="J4085" i="1"/>
  <c r="J1306" i="1"/>
  <c r="J4084" i="1"/>
  <c r="J3346" i="1"/>
  <c r="J3809" i="1"/>
  <c r="J2746" i="1"/>
  <c r="J3125" i="1"/>
  <c r="J4918" i="1"/>
  <c r="J2745" i="1"/>
  <c r="J3814" i="1"/>
  <c r="J1318" i="1"/>
  <c r="J3202" i="1"/>
  <c r="J4097" i="1"/>
  <c r="J1843" i="1"/>
  <c r="J4099" i="1"/>
  <c r="J3128" i="1"/>
  <c r="J1314" i="1"/>
  <c r="J2757" i="1"/>
  <c r="J4924" i="1"/>
  <c r="J3348" i="1"/>
  <c r="J2758" i="1"/>
  <c r="J1844" i="1"/>
  <c r="J1316" i="1"/>
  <c r="J4094" i="1"/>
  <c r="J4923" i="1"/>
  <c r="J2754" i="1"/>
  <c r="J4098" i="1"/>
  <c r="J3812" i="1"/>
  <c r="J3203" i="1"/>
  <c r="J3130" i="1"/>
  <c r="J3347" i="1"/>
  <c r="J1312" i="1"/>
  <c r="J2756" i="1"/>
  <c r="J1845" i="1"/>
  <c r="J4096" i="1"/>
  <c r="J3815" i="1"/>
  <c r="J3201" i="1"/>
  <c r="J1317" i="1"/>
  <c r="J3129" i="1"/>
  <c r="J1313" i="1"/>
  <c r="J4922" i="1"/>
  <c r="J2755" i="1"/>
  <c r="J4095" i="1"/>
  <c r="J3350" i="1"/>
  <c r="J2760" i="1"/>
  <c r="J1842" i="1"/>
  <c r="J4092" i="1"/>
  <c r="J3813" i="1"/>
  <c r="J3200" i="1"/>
  <c r="J1315" i="1"/>
  <c r="J3127" i="1"/>
  <c r="J1311" i="1"/>
  <c r="J4921" i="1"/>
  <c r="J2753" i="1"/>
  <c r="J4093" i="1"/>
  <c r="J3349" i="1"/>
  <c r="J2759" i="1"/>
  <c r="J3918" i="1"/>
  <c r="J4989" i="1"/>
  <c r="J3351" i="1"/>
  <c r="J4863" i="1"/>
  <c r="J2769" i="1"/>
  <c r="J957" i="1"/>
  <c r="J124" i="1"/>
  <c r="J2770" i="1"/>
  <c r="J2322" i="1"/>
  <c r="J1087" i="1"/>
  <c r="J3094" i="1"/>
  <c r="J1521" i="1"/>
  <c r="J1718" i="1"/>
  <c r="J3352" i="1"/>
  <c r="J2526" i="1"/>
  <c r="J3671" i="1"/>
  <c r="J2323" i="1"/>
  <c r="J4864" i="1"/>
  <c r="J2656" i="1"/>
  <c r="J5209" i="1"/>
  <c r="J1927" i="1"/>
  <c r="J1522" i="1"/>
  <c r="J1086" i="1"/>
  <c r="J3670" i="1"/>
  <c r="J2654" i="1"/>
  <c r="J4494" i="1"/>
  <c r="J2655" i="1"/>
  <c r="J3404" i="1"/>
  <c r="J2143" i="1"/>
  <c r="J3477" i="1"/>
  <c r="J1269" i="1"/>
  <c r="J2144" i="1"/>
  <c r="J4152" i="1"/>
  <c r="J3668" i="1"/>
  <c r="J5208" i="1"/>
  <c r="J1267" i="1"/>
  <c r="J1268" i="1"/>
  <c r="J3476" i="1"/>
  <c r="J4493" i="1"/>
  <c r="J2525" i="1"/>
  <c r="J1324" i="1"/>
  <c r="J1352" i="1"/>
  <c r="J1888" i="1"/>
  <c r="J1353" i="1"/>
  <c r="J547" i="1"/>
  <c r="J548" i="1"/>
  <c r="J3306" i="1"/>
  <c r="J956" i="1"/>
  <c r="J1084" i="1"/>
  <c r="J415" i="1"/>
  <c r="J3919" i="1"/>
  <c r="J4492" i="1"/>
  <c r="J4151" i="1"/>
  <c r="J2146" i="1"/>
  <c r="J5404" i="1"/>
  <c r="J2527" i="1"/>
  <c r="J303" i="1"/>
  <c r="J5001" i="1"/>
  <c r="J4730" i="1"/>
  <c r="J3920" i="1"/>
  <c r="J4153" i="1"/>
  <c r="J4997" i="1"/>
  <c r="J302" i="1"/>
  <c r="J3160" i="1"/>
  <c r="J1720" i="1"/>
  <c r="J1525" i="1"/>
  <c r="J125" i="1"/>
  <c r="J2771" i="1"/>
  <c r="J4602" i="1"/>
  <c r="J417" i="1"/>
  <c r="J4495" i="1"/>
  <c r="J418" i="1"/>
  <c r="J3672" i="1"/>
  <c r="J2324" i="1"/>
  <c r="J3354" i="1"/>
  <c r="J304" i="1"/>
  <c r="J3161" i="1"/>
  <c r="J126" i="1"/>
  <c r="J3479" i="1"/>
  <c r="J3355" i="1"/>
  <c r="J4733" i="1"/>
  <c r="J1526" i="1"/>
  <c r="J3407" i="1"/>
  <c r="J1354" i="1"/>
  <c r="J3405" i="1"/>
  <c r="J549" i="1"/>
  <c r="J4601" i="1"/>
  <c r="J550" i="1"/>
  <c r="J1719" i="1"/>
  <c r="J4734" i="1"/>
  <c r="J2145" i="1"/>
  <c r="J3353" i="1"/>
  <c r="J4865" i="1"/>
  <c r="J1928" i="1"/>
  <c r="J1325" i="1"/>
  <c r="J2528" i="1"/>
  <c r="J4600" i="1"/>
  <c r="J1929" i="1"/>
  <c r="J4866" i="1"/>
  <c r="J3406" i="1"/>
  <c r="J3478" i="1"/>
  <c r="J2147" i="1"/>
  <c r="J1527" i="1"/>
  <c r="J959" i="1"/>
  <c r="J2325" i="1"/>
  <c r="J5000" i="1"/>
  <c r="J416" i="1"/>
  <c r="J551" i="1"/>
  <c r="J3480" i="1"/>
  <c r="J2148" i="1"/>
  <c r="J1272" i="1"/>
  <c r="J4156" i="1"/>
  <c r="J1089" i="1"/>
  <c r="J3674" i="1"/>
  <c r="J4867" i="1"/>
  <c r="J3675" i="1"/>
  <c r="J5007" i="1"/>
  <c r="J305" i="1"/>
  <c r="J306" i="1"/>
  <c r="J1090" i="1"/>
  <c r="J5211" i="1"/>
  <c r="J2326" i="1"/>
  <c r="J3924" i="1"/>
  <c r="J2529" i="1"/>
  <c r="J1326" i="1"/>
  <c r="J5210" i="1"/>
  <c r="J1271" i="1"/>
  <c r="J5212" i="1"/>
  <c r="J1721" i="1"/>
  <c r="J3356" i="1"/>
  <c r="J2530" i="1"/>
  <c r="J5006" i="1"/>
  <c r="J2657" i="1"/>
  <c r="J3673" i="1"/>
  <c r="J2658" i="1"/>
  <c r="J3162" i="1"/>
  <c r="J962" i="1"/>
  <c r="J127" i="1"/>
  <c r="J2772" i="1"/>
  <c r="J4735" i="1"/>
  <c r="J3921" i="1"/>
  <c r="J4154" i="1"/>
  <c r="J2773" i="1"/>
  <c r="J4155" i="1"/>
  <c r="J1088" i="1"/>
  <c r="J1327" i="1"/>
  <c r="J1270" i="1"/>
  <c r="J128" i="1"/>
  <c r="J1931" i="1"/>
  <c r="J1531" i="1"/>
  <c r="J3923" i="1"/>
  <c r="J4497" i="1"/>
  <c r="J961" i="1"/>
  <c r="J1357" i="1"/>
  <c r="J1358" i="1"/>
  <c r="J4499" i="1"/>
  <c r="J2660" i="1"/>
  <c r="J3922" i="1"/>
  <c r="J4496" i="1"/>
  <c r="J960" i="1"/>
  <c r="J1355" i="1"/>
  <c r="J1356" i="1"/>
  <c r="J4498" i="1"/>
  <c r="J1930" i="1"/>
  <c r="J1528" i="1"/>
  <c r="J2659" i="1"/>
  <c r="J3928" i="1"/>
  <c r="J4504" i="1"/>
  <c r="J970" i="1"/>
  <c r="J1369" i="1"/>
  <c r="J1368" i="1"/>
  <c r="J4509" i="1"/>
  <c r="J1936" i="1"/>
  <c r="J1540" i="1"/>
  <c r="J2665" i="1"/>
  <c r="J3927" i="1"/>
  <c r="J4503" i="1"/>
  <c r="J969" i="1"/>
  <c r="J1362" i="1"/>
  <c r="J1364" i="1"/>
  <c r="J4506" i="1"/>
  <c r="J1934" i="1"/>
  <c r="J1537" i="1"/>
  <c r="J2663" i="1"/>
  <c r="J3926" i="1"/>
  <c r="J4501" i="1"/>
  <c r="J967" i="1"/>
  <c r="J1361" i="1"/>
  <c r="J1363" i="1"/>
  <c r="J4505" i="1"/>
  <c r="J1933" i="1"/>
  <c r="J1536" i="1"/>
  <c r="J2662" i="1"/>
  <c r="J964" i="1"/>
  <c r="J4502" i="1"/>
  <c r="J966" i="1"/>
  <c r="J4507" i="1"/>
  <c r="J1367" i="1"/>
  <c r="J1370" i="1"/>
  <c r="J4508" i="1"/>
  <c r="J2774" i="1"/>
  <c r="J1539" i="1"/>
  <c r="J1722" i="1"/>
  <c r="J2666" i="1"/>
  <c r="J3163" i="1"/>
  <c r="J1183" i="1"/>
  <c r="J968" i="1"/>
  <c r="J1365" i="1"/>
  <c r="J1366" i="1"/>
  <c r="J1935" i="1"/>
  <c r="J1538" i="1"/>
  <c r="J2664" i="1"/>
  <c r="J1360" i="1"/>
  <c r="J1359" i="1"/>
  <c r="J1932" i="1"/>
  <c r="J963" i="1"/>
  <c r="J1535" i="1"/>
  <c r="J3925" i="1"/>
  <c r="J4925" i="1"/>
  <c r="J4500" i="1"/>
  <c r="J2661" i="1"/>
  <c r="J1378" i="1"/>
  <c r="J1939" i="1"/>
  <c r="J1373" i="1"/>
  <c r="J4511" i="1"/>
  <c r="J978" i="1"/>
  <c r="J1544" i="1"/>
  <c r="J4929" i="1"/>
  <c r="J3930" i="1"/>
  <c r="J2667" i="1"/>
  <c r="J1372" i="1"/>
  <c r="J1940" i="1"/>
  <c r="J1374" i="1"/>
  <c r="J4928" i="1"/>
  <c r="J4510" i="1"/>
  <c r="J1542" i="1"/>
  <c r="J3931" i="1"/>
  <c r="J973" i="1"/>
  <c r="J2670" i="1"/>
  <c r="J4927" i="1"/>
  <c r="J1376" i="1"/>
  <c r="J1377" i="1"/>
  <c r="J1543" i="1"/>
  <c r="J4513" i="1"/>
  <c r="J1938" i="1"/>
  <c r="J3932" i="1"/>
  <c r="J972" i="1"/>
  <c r="J2669" i="1"/>
  <c r="J4926" i="1"/>
  <c r="J1371" i="1"/>
  <c r="J1375" i="1"/>
  <c r="J1541" i="1"/>
  <c r="J4512" i="1"/>
  <c r="J1937" i="1"/>
  <c r="J3929" i="1"/>
  <c r="J971" i="1"/>
  <c r="J2668" i="1"/>
  <c r="J2009" i="1"/>
  <c r="J4824" i="1"/>
  <c r="J4177" i="1"/>
  <c r="J1711" i="1"/>
  <c r="J1093" i="1"/>
  <c r="J5154" i="1"/>
  <c r="J167" i="1"/>
  <c r="J1712" i="1"/>
  <c r="J335" i="1"/>
  <c r="J2010" i="1"/>
  <c r="J3468" i="1"/>
  <c r="J494" i="1"/>
  <c r="J1184" i="1"/>
  <c r="J4823" i="1"/>
  <c r="J4715" i="1"/>
  <c r="J1092" i="1"/>
  <c r="J2170" i="1"/>
  <c r="J1496" i="1"/>
  <c r="J4714" i="1"/>
  <c r="J1091" i="1"/>
  <c r="J130" i="1"/>
  <c r="J5394" i="1"/>
  <c r="J4717" i="1"/>
  <c r="J3399" i="1"/>
  <c r="J1855" i="1"/>
  <c r="J168" i="1"/>
  <c r="J1319" i="1"/>
  <c r="J754" i="1"/>
  <c r="J1347" i="1"/>
  <c r="J471" i="1"/>
  <c r="J3206" i="1"/>
  <c r="J3400" i="1"/>
  <c r="J338" i="1"/>
  <c r="J1854" i="1"/>
  <c r="J3132" i="1"/>
  <c r="J4562" i="1"/>
  <c r="J2453" i="1"/>
  <c r="J1185" i="1"/>
  <c r="J4716" i="1"/>
  <c r="J11" i="1"/>
  <c r="J4932" i="1"/>
  <c r="J5155" i="1"/>
  <c r="J2011" i="1"/>
  <c r="J3816" i="1"/>
  <c r="J337" i="1"/>
  <c r="J3205" i="1"/>
  <c r="J2171" i="1"/>
  <c r="J4178" i="1"/>
  <c r="J3470" i="1"/>
  <c r="J2532" i="1"/>
  <c r="J4101" i="1"/>
  <c r="J336" i="1"/>
  <c r="J1346" i="1"/>
  <c r="J1852" i="1"/>
  <c r="J3643" i="1"/>
  <c r="J4561" i="1"/>
  <c r="J2762" i="1"/>
  <c r="J3131" i="1"/>
  <c r="J205" i="1"/>
  <c r="J5417" i="1"/>
  <c r="J3469" i="1"/>
  <c r="J750" i="1"/>
  <c r="J4930" i="1"/>
  <c r="J1713" i="1"/>
  <c r="J4931" i="1"/>
  <c r="J3642" i="1"/>
  <c r="J3204" i="1"/>
  <c r="J2172" i="1"/>
  <c r="J3471" i="1"/>
  <c r="J5156" i="1"/>
  <c r="J2761" i="1"/>
  <c r="J1497" i="1"/>
  <c r="J2454" i="1"/>
  <c r="J4825" i="1"/>
  <c r="J1094" i="1"/>
  <c r="J3817" i="1"/>
  <c r="J756" i="1"/>
  <c r="J2451" i="1"/>
  <c r="J3641" i="1"/>
  <c r="J2531" i="1"/>
  <c r="J1853" i="1"/>
  <c r="J1186" i="1"/>
  <c r="J5395" i="1"/>
  <c r="J2455" i="1"/>
  <c r="J4565" i="1"/>
  <c r="J3818" i="1"/>
  <c r="J5158" i="1"/>
  <c r="J1349" i="1"/>
  <c r="J472" i="1"/>
  <c r="J1320" i="1"/>
  <c r="J4103" i="1"/>
  <c r="J1321" i="1"/>
  <c r="J474" i="1"/>
  <c r="J4104" i="1"/>
  <c r="J5396" i="1"/>
  <c r="J1351" i="1"/>
  <c r="J2764" i="1"/>
  <c r="J2534" i="1"/>
  <c r="J1499" i="1"/>
  <c r="J4180" i="1"/>
  <c r="J3401" i="1"/>
  <c r="J170" i="1"/>
  <c r="J169" i="1"/>
  <c r="J4102" i="1"/>
  <c r="J2763" i="1"/>
  <c r="J3133" i="1"/>
  <c r="J2013" i="1"/>
  <c r="J3134" i="1"/>
  <c r="J3472" i="1"/>
  <c r="J5397" i="1"/>
  <c r="J340" i="1"/>
  <c r="J1322" i="1"/>
  <c r="J1498" i="1"/>
  <c r="J1348" i="1"/>
  <c r="J3207" i="1"/>
  <c r="J4563" i="1"/>
  <c r="J341" i="1"/>
  <c r="J3208" i="1"/>
  <c r="J4564" i="1"/>
  <c r="J4181" i="1"/>
  <c r="J1715" i="1"/>
  <c r="J1714" i="1"/>
  <c r="J2173" i="1"/>
  <c r="J4179" i="1"/>
  <c r="J1187" i="1"/>
  <c r="J4718" i="1"/>
  <c r="J1857" i="1"/>
  <c r="J4719" i="1"/>
  <c r="J3135" i="1"/>
  <c r="J5157" i="1"/>
  <c r="J171" i="1"/>
  <c r="J2012" i="1"/>
  <c r="J1856" i="1"/>
  <c r="J2533" i="1"/>
  <c r="J339" i="1"/>
  <c r="J4826" i="1"/>
  <c r="J1350" i="1"/>
  <c r="J473" i="1"/>
  <c r="J3209" i="1"/>
  <c r="J3402" i="1"/>
  <c r="J4721" i="1"/>
  <c r="J4827" i="1"/>
  <c r="J1100" i="1"/>
  <c r="J1716" i="1"/>
  <c r="J3473" i="1"/>
  <c r="J759" i="1"/>
  <c r="J3649" i="1"/>
  <c r="J3474" i="1"/>
  <c r="J3820" i="1"/>
  <c r="J762" i="1"/>
  <c r="J3403" i="1"/>
  <c r="J1858" i="1"/>
  <c r="J1193" i="1"/>
  <c r="J1099" i="1"/>
  <c r="J2178" i="1"/>
  <c r="J4943" i="1"/>
  <c r="J4944" i="1"/>
  <c r="J3650" i="1"/>
  <c r="J2019" i="1"/>
  <c r="J4950" i="1"/>
  <c r="J5164" i="1"/>
  <c r="J3646" i="1"/>
  <c r="J2016" i="1"/>
  <c r="J4949" i="1"/>
  <c r="J5163" i="1"/>
  <c r="J1192" i="1"/>
  <c r="J1098" i="1"/>
  <c r="J2177" i="1"/>
  <c r="J4941" i="1"/>
  <c r="J4942" i="1"/>
  <c r="J4939" i="1"/>
  <c r="J4940" i="1"/>
  <c r="J3648" i="1"/>
  <c r="J2018" i="1"/>
  <c r="J4947" i="1"/>
  <c r="J5162" i="1"/>
  <c r="J1191" i="1"/>
  <c r="J1097" i="1"/>
  <c r="J2176" i="1"/>
  <c r="J4937" i="1"/>
  <c r="J4938" i="1"/>
  <c r="J3647" i="1"/>
  <c r="J2017" i="1"/>
  <c r="J4946" i="1"/>
  <c r="J5160" i="1"/>
  <c r="J1189" i="1"/>
  <c r="J1096" i="1"/>
  <c r="J2175" i="1"/>
  <c r="J4934" i="1"/>
  <c r="J4935" i="1"/>
  <c r="J3645" i="1"/>
  <c r="J2015" i="1"/>
  <c r="J4945" i="1"/>
  <c r="J5159" i="1"/>
  <c r="J1188" i="1"/>
  <c r="J1095" i="1"/>
  <c r="J2174" i="1"/>
  <c r="J3164" i="1"/>
  <c r="J3819" i="1"/>
  <c r="J3680" i="1"/>
  <c r="J3481" i="1"/>
  <c r="J2765" i="1"/>
  <c r="J4933" i="1"/>
  <c r="J4936" i="1"/>
  <c r="J3644" i="1"/>
  <c r="J2014" i="1"/>
  <c r="J4948" i="1"/>
  <c r="J5161" i="1"/>
  <c r="J4720" i="1"/>
  <c r="J1190" i="1"/>
  <c r="J1717" i="1"/>
  <c r="J2025" i="1"/>
  <c r="J4956" i="1"/>
  <c r="J5165" i="1"/>
  <c r="J4722" i="1"/>
  <c r="J1199" i="1"/>
  <c r="J1106" i="1"/>
  <c r="J2184" i="1"/>
  <c r="J4518" i="1"/>
  <c r="J1196" i="1"/>
  <c r="J1104" i="1"/>
  <c r="J2183" i="1"/>
  <c r="J2023" i="1"/>
  <c r="J4952" i="1"/>
  <c r="J4517" i="1"/>
  <c r="J1197" i="1"/>
  <c r="J1102" i="1"/>
  <c r="J2180" i="1"/>
  <c r="J4955" i="1"/>
  <c r="J2022" i="1"/>
  <c r="J1198" i="1"/>
  <c r="J2182" i="1"/>
  <c r="J4953" i="1"/>
  <c r="J1105" i="1"/>
  <c r="J4515" i="1"/>
  <c r="J2021" i="1"/>
  <c r="J2181" i="1"/>
  <c r="J1195" i="1"/>
  <c r="J2024" i="1"/>
  <c r="J4516" i="1"/>
  <c r="J4954" i="1"/>
  <c r="J1103" i="1"/>
  <c r="J2179" i="1"/>
  <c r="J1194" i="1"/>
  <c r="J2020" i="1"/>
  <c r="J4514" i="1"/>
  <c r="J4951" i="1"/>
  <c r="J1101" i="1"/>
  <c r="J1107" i="1"/>
  <c r="J2775" i="1"/>
  <c r="J3482" i="1"/>
  <c r="J3681" i="1"/>
  <c r="J4738" i="1"/>
  <c r="J1723" i="1"/>
  <c r="J4157" i="1"/>
  <c r="J1724" i="1"/>
  <c r="J206" i="1"/>
  <c r="J5213" i="1"/>
  <c r="J3358" i="1"/>
  <c r="J3357" i="1"/>
  <c r="J3165" i="1"/>
  <c r="J3933" i="1"/>
  <c r="J2776" i="1"/>
  <c r="J4520" i="1"/>
  <c r="J1725" i="1"/>
  <c r="J1943" i="1"/>
  <c r="J3409" i="1"/>
  <c r="J1330" i="1"/>
  <c r="J308" i="1"/>
  <c r="J5042" i="1"/>
  <c r="J2612" i="1"/>
  <c r="J3167" i="1"/>
  <c r="J4657" i="1"/>
  <c r="J1556" i="1"/>
  <c r="J2671" i="1"/>
  <c r="J2778" i="1"/>
  <c r="J4656" i="1"/>
  <c r="J1000" i="1"/>
  <c r="J1815" i="1"/>
  <c r="J1379" i="1"/>
  <c r="J310" i="1"/>
  <c r="J1554" i="1"/>
  <c r="J1380" i="1"/>
  <c r="J3408" i="1"/>
  <c r="J1273" i="1"/>
  <c r="J2537" i="1"/>
  <c r="J1329" i="1"/>
  <c r="J430" i="1"/>
  <c r="J1942" i="1"/>
  <c r="J3166" i="1"/>
  <c r="J135" i="1"/>
  <c r="J4740" i="1"/>
  <c r="J1555" i="1"/>
  <c r="J2327" i="1"/>
  <c r="J1039" i="1"/>
  <c r="J307" i="1"/>
  <c r="J552" i="1"/>
  <c r="J1109" i="1"/>
  <c r="J3682" i="1"/>
  <c r="J3359" i="1"/>
  <c r="J2536" i="1"/>
  <c r="J2777" i="1"/>
  <c r="J4158" i="1"/>
  <c r="J2149" i="1"/>
  <c r="J999" i="1"/>
  <c r="J765" i="1"/>
  <c r="J2613" i="1"/>
  <c r="J4519" i="1"/>
  <c r="J1328" i="1"/>
  <c r="J4654" i="1"/>
  <c r="J134" i="1"/>
  <c r="J3934" i="1"/>
  <c r="J309" i="1"/>
  <c r="J4869" i="1"/>
  <c r="J998" i="1"/>
  <c r="J1941" i="1"/>
  <c r="J3483" i="1"/>
  <c r="J4868" i="1"/>
  <c r="J5050" i="1"/>
  <c r="J5051" i="1"/>
  <c r="J2151" i="1"/>
  <c r="J2673" i="1"/>
  <c r="J1381" i="1"/>
  <c r="J2329" i="1"/>
  <c r="J4744" i="1"/>
  <c r="J3411" i="1"/>
  <c r="J2152" i="1"/>
  <c r="J3484" i="1"/>
  <c r="J1001" i="1"/>
  <c r="J2539" i="1"/>
  <c r="J2328" i="1"/>
  <c r="J1726" i="1"/>
  <c r="J5214" i="1"/>
  <c r="J1110" i="1"/>
  <c r="J3684" i="1"/>
  <c r="J553" i="1"/>
  <c r="J5215" i="1"/>
  <c r="J2330" i="1"/>
  <c r="J5052" i="1"/>
  <c r="J4523" i="1"/>
  <c r="J3938" i="1"/>
  <c r="J3683" i="1"/>
  <c r="J1274" i="1"/>
  <c r="J1275" i="1"/>
  <c r="J3937" i="1"/>
  <c r="J1332" i="1"/>
  <c r="J431" i="1"/>
  <c r="J432" i="1"/>
  <c r="J1383" i="1"/>
  <c r="J4159" i="1"/>
  <c r="J2672" i="1"/>
  <c r="J1333" i="1"/>
  <c r="J2538" i="1"/>
  <c r="J2674" i="1"/>
  <c r="J2780" i="1"/>
  <c r="J137" i="1"/>
  <c r="J3936" i="1"/>
  <c r="J3410" i="1"/>
  <c r="J138" i="1"/>
  <c r="J2781" i="1"/>
  <c r="J1944" i="1"/>
  <c r="J5216" i="1"/>
  <c r="J3360" i="1"/>
  <c r="J4522" i="1"/>
  <c r="J3169" i="1"/>
  <c r="J1111" i="1"/>
  <c r="J4521" i="1"/>
  <c r="J1331" i="1"/>
  <c r="J311" i="1"/>
  <c r="J3168" i="1"/>
  <c r="J4160" i="1"/>
  <c r="J1276" i="1"/>
  <c r="J1382" i="1"/>
  <c r="J312" i="1"/>
  <c r="J4870" i="1"/>
  <c r="J4658" i="1"/>
  <c r="J2150" i="1"/>
  <c r="J2779" i="1"/>
  <c r="J4161" i="1"/>
  <c r="J1731" i="1"/>
  <c r="J1112" i="1"/>
  <c r="J1566" i="1"/>
  <c r="J1567" i="1"/>
  <c r="J4666" i="1"/>
  <c r="J1945" i="1"/>
  <c r="J1732" i="1"/>
  <c r="J3361" i="1"/>
  <c r="J139" i="1"/>
  <c r="J4745" i="1"/>
  <c r="J2540" i="1"/>
  <c r="J1334" i="1"/>
  <c r="J433" i="1"/>
  <c r="J313" i="1"/>
  <c r="J5055" i="1"/>
  <c r="J3170" i="1"/>
  <c r="J4664" i="1"/>
  <c r="J1568" i="1"/>
  <c r="J1730" i="1"/>
  <c r="J3418" i="1"/>
  <c r="J3365" i="1"/>
  <c r="J1005" i="1"/>
  <c r="J3488" i="1"/>
  <c r="J557" i="1"/>
  <c r="J4749" i="1"/>
  <c r="J3688" i="1"/>
  <c r="J3419" i="1"/>
  <c r="J561" i="1"/>
  <c r="J1002" i="1"/>
  <c r="J554" i="1"/>
  <c r="J3685" i="1"/>
  <c r="J4663" i="1"/>
  <c r="J1565" i="1"/>
  <c r="J1729" i="1"/>
  <c r="J3414" i="1"/>
  <c r="J3364" i="1"/>
  <c r="J3487" i="1"/>
  <c r="J4748" i="1"/>
  <c r="J3417" i="1"/>
  <c r="J560" i="1"/>
  <c r="J1004" i="1"/>
  <c r="J556" i="1"/>
  <c r="J3687" i="1"/>
  <c r="J4662" i="1"/>
  <c r="J1564" i="1"/>
  <c r="J1728" i="1"/>
  <c r="J3413" i="1"/>
  <c r="J3363" i="1"/>
  <c r="J3486" i="1"/>
  <c r="J4747" i="1"/>
  <c r="J3416" i="1"/>
  <c r="J559" i="1"/>
  <c r="J1003" i="1"/>
  <c r="J555" i="1"/>
  <c r="J3686" i="1"/>
  <c r="J4661" i="1"/>
  <c r="J1562" i="1"/>
  <c r="J1727" i="1"/>
  <c r="J3412" i="1"/>
  <c r="J3362" i="1"/>
  <c r="J3485" i="1"/>
  <c r="J4746" i="1"/>
  <c r="J3415" i="1"/>
  <c r="J558" i="1"/>
  <c r="J1008" i="1"/>
  <c r="J564" i="1"/>
  <c r="J3690" i="1"/>
  <c r="J4670" i="1"/>
  <c r="J1572" i="1"/>
  <c r="J1734" i="1"/>
  <c r="J3422" i="1"/>
  <c r="J3366" i="1"/>
  <c r="J3490" i="1"/>
  <c r="J4750" i="1"/>
  <c r="J3425" i="1"/>
  <c r="J567" i="1"/>
  <c r="J1202" i="1"/>
  <c r="J3651" i="1"/>
  <c r="J1384" i="1"/>
  <c r="J4957" i="1"/>
  <c r="J5166" i="1"/>
  <c r="J4671" i="1"/>
  <c r="J1735" i="1"/>
  <c r="J2456" i="1"/>
  <c r="J1114" i="1"/>
  <c r="J2185" i="1"/>
  <c r="J3367" i="1"/>
  <c r="J172" i="1"/>
  <c r="J3426" i="1"/>
  <c r="J568" i="1"/>
  <c r="J1007" i="1"/>
  <c r="J1571" i="1"/>
  <c r="J563" i="1"/>
  <c r="J4105" i="1"/>
  <c r="J3691" i="1"/>
  <c r="J3489" i="1"/>
  <c r="J2457" i="1"/>
  <c r="J2542" i="1"/>
  <c r="J3424" i="1"/>
  <c r="J3369" i="1"/>
  <c r="J3492" i="1"/>
  <c r="J4752" i="1"/>
  <c r="J3428" i="1"/>
  <c r="J570" i="1"/>
  <c r="J3652" i="1"/>
  <c r="J565" i="1"/>
  <c r="J3692" i="1"/>
  <c r="J2782" i="1"/>
  <c r="J4672" i="1"/>
  <c r="J1575" i="1"/>
  <c r="J1736" i="1"/>
  <c r="J3423" i="1"/>
  <c r="J3368" i="1"/>
  <c r="J3491" i="1"/>
  <c r="J4751" i="1"/>
  <c r="J3427" i="1"/>
  <c r="J569" i="1"/>
  <c r="J4669" i="1"/>
  <c r="J3689" i="1"/>
  <c r="J784" i="1"/>
  <c r="J1006" i="1"/>
  <c r="J1113" i="1"/>
  <c r="J562" i="1"/>
  <c r="J1733" i="1"/>
  <c r="J3420" i="1"/>
  <c r="J2541" i="1"/>
  <c r="J1570" i="1"/>
  <c r="J1201" i="1"/>
  <c r="J3421" i="1"/>
  <c r="J566" i="1"/>
  <c r="J3695" i="1"/>
  <c r="J2546" i="1"/>
  <c r="J1584" i="1"/>
  <c r="J1204" i="1"/>
  <c r="J4675" i="1"/>
  <c r="J573" i="1"/>
  <c r="J1012" i="1"/>
  <c r="J1738" i="1"/>
  <c r="J3429" i="1"/>
  <c r="J1115" i="1"/>
  <c r="J792" i="1"/>
  <c r="J3436" i="1"/>
  <c r="J575" i="1"/>
  <c r="J1585" i="1"/>
  <c r="J1206" i="1"/>
  <c r="J3693" i="1"/>
  <c r="J1739" i="1"/>
  <c r="J3433" i="1"/>
  <c r="J4676" i="1"/>
  <c r="J791" i="1"/>
  <c r="J1118" i="1"/>
  <c r="J572" i="1"/>
  <c r="J1013" i="1"/>
  <c r="J2543" i="1"/>
  <c r="J3437" i="1"/>
  <c r="J577" i="1"/>
  <c r="J1583" i="1"/>
  <c r="J4677" i="1"/>
  <c r="J3696" i="1"/>
  <c r="J1205" i="1"/>
  <c r="J2545" i="1"/>
  <c r="J1740" i="1"/>
  <c r="J1117" i="1"/>
  <c r="J1011" i="1"/>
  <c r="J3431" i="1"/>
  <c r="J574" i="1"/>
  <c r="J790" i="1"/>
  <c r="J578" i="1"/>
  <c r="J3435" i="1"/>
  <c r="J1582" i="1"/>
  <c r="J4674" i="1"/>
  <c r="J3694" i="1"/>
  <c r="J1203" i="1"/>
  <c r="J2544" i="1"/>
  <c r="J1737" i="1"/>
  <c r="J1116" i="1"/>
  <c r="J1010" i="1"/>
  <c r="J3430" i="1"/>
  <c r="J571" i="1"/>
  <c r="J785" i="1"/>
  <c r="J576" i="1"/>
  <c r="J3432" i="1"/>
  <c r="J2675" i="1"/>
  <c r="J1014" i="1"/>
  <c r="J3370" i="1"/>
  <c r="J3434" i="1"/>
  <c r="J140" i="1"/>
  <c r="J4753" i="1"/>
  <c r="J4755" i="1"/>
  <c r="J3556" i="1"/>
  <c r="J3439" i="1"/>
  <c r="J1121" i="1"/>
  <c r="J4871" i="1"/>
  <c r="J4872" i="1"/>
  <c r="J4756" i="1"/>
  <c r="J4873" i="1"/>
  <c r="J3372" i="1"/>
  <c r="J3495" i="1"/>
  <c r="J142" i="1"/>
  <c r="J2549" i="1"/>
  <c r="J3171" i="1"/>
  <c r="J5217" i="1"/>
  <c r="J2783" i="1"/>
  <c r="J3493" i="1"/>
  <c r="J2154" i="1"/>
  <c r="J3494" i="1"/>
  <c r="J1742" i="1"/>
  <c r="J3438" i="1"/>
  <c r="J4547" i="1"/>
  <c r="J2547" i="1"/>
  <c r="J5069" i="1"/>
  <c r="J1120" i="1"/>
  <c r="J434" i="1"/>
  <c r="J580" i="1"/>
  <c r="J314" i="1"/>
  <c r="J141" i="1"/>
  <c r="J1119" i="1"/>
  <c r="J3697" i="1"/>
  <c r="J5068" i="1"/>
  <c r="J3371" i="1"/>
  <c r="J1385" i="1"/>
  <c r="J4162" i="1"/>
  <c r="J3151" i="1"/>
  <c r="J436" i="1"/>
  <c r="J4163" i="1"/>
  <c r="J1277" i="1"/>
  <c r="J3939" i="1"/>
  <c r="J1587" i="1"/>
  <c r="J2333" i="1"/>
  <c r="J5065" i="1"/>
  <c r="J1278" i="1"/>
  <c r="J1741" i="1"/>
  <c r="J4525" i="1"/>
  <c r="J4526" i="1"/>
  <c r="J435" i="1"/>
  <c r="J4680" i="1"/>
  <c r="J1946" i="1"/>
  <c r="J2153" i="1"/>
  <c r="J1015" i="1"/>
  <c r="J2332" i="1"/>
  <c r="J1947" i="1"/>
  <c r="J1386" i="1"/>
  <c r="J5218" i="1"/>
  <c r="J3172" i="1"/>
  <c r="J2550" i="1"/>
  <c r="J4758" i="1"/>
  <c r="J1948" i="1"/>
  <c r="J4760" i="1"/>
  <c r="J438" i="1"/>
  <c r="J1593" i="1"/>
  <c r="J1122" i="1"/>
  <c r="J3698" i="1"/>
  <c r="J1949" i="1"/>
  <c r="J2677" i="1"/>
  <c r="J1280" i="1"/>
  <c r="J3941" i="1"/>
  <c r="J1016" i="1"/>
  <c r="J581" i="1"/>
  <c r="J582" i="1"/>
  <c r="J1389" i="1"/>
  <c r="J1335" i="1"/>
  <c r="J4164" i="1"/>
  <c r="J2551" i="1"/>
  <c r="J1337" i="1"/>
  <c r="J3940" i="1"/>
  <c r="J4165" i="1"/>
  <c r="J4685" i="1"/>
  <c r="J5219" i="1"/>
  <c r="J1595" i="1"/>
  <c r="J2676" i="1"/>
  <c r="J2784" i="1"/>
  <c r="J4527" i="1"/>
  <c r="J1387" i="1"/>
  <c r="J4166" i="1"/>
  <c r="J3496" i="1"/>
  <c r="J3440" i="1"/>
  <c r="J143" i="1"/>
  <c r="J315" i="1"/>
  <c r="J316" i="1"/>
  <c r="J3173" i="1"/>
  <c r="J2785" i="1"/>
  <c r="J2155" i="1"/>
  <c r="J3174" i="1"/>
  <c r="J3373" i="1"/>
  <c r="J1336" i="1"/>
  <c r="J4683" i="1"/>
  <c r="J437" i="1"/>
  <c r="J1592" i="1"/>
  <c r="J4529" i="1"/>
  <c r="J439" i="1"/>
  <c r="J4684" i="1"/>
  <c r="J1388" i="1"/>
  <c r="J3374" i="1"/>
  <c r="J1744" i="1"/>
  <c r="J3175" i="1"/>
  <c r="J1279" i="1"/>
  <c r="J4759" i="1"/>
  <c r="J2334" i="1"/>
  <c r="J1950" i="1"/>
  <c r="J1743" i="1"/>
  <c r="J4528" i="1"/>
  <c r="J4761" i="1"/>
  <c r="J3375" i="1"/>
  <c r="J3442" i="1"/>
  <c r="J4877" i="1"/>
  <c r="J2678" i="1"/>
  <c r="J1390" i="1"/>
  <c r="J1952" i="1"/>
  <c r="J2157" i="1"/>
  <c r="J440" i="1"/>
  <c r="J583" i="1"/>
  <c r="J317" i="1"/>
  <c r="J5221" i="1"/>
  <c r="J3501" i="1"/>
  <c r="J145" i="1"/>
  <c r="J4878" i="1"/>
  <c r="J1745" i="1"/>
  <c r="J3942" i="1"/>
  <c r="J1018" i="1"/>
  <c r="J4762" i="1"/>
  <c r="J1951" i="1"/>
  <c r="J1017" i="1"/>
  <c r="J144" i="1"/>
  <c r="J1124" i="1"/>
  <c r="J3441" i="1"/>
  <c r="J3500" i="1"/>
  <c r="J3700" i="1"/>
  <c r="J2158" i="1"/>
  <c r="J5220" i="1"/>
  <c r="J2335" i="1"/>
  <c r="J5079" i="1"/>
  <c r="J1281" i="1"/>
  <c r="J1123" i="1"/>
  <c r="J3699" i="1"/>
  <c r="J5082" i="1"/>
  <c r="J5083" i="1"/>
  <c r="J3499" i="1"/>
  <c r="J2557" i="1"/>
  <c r="J4876" i="1"/>
  <c r="J3178" i="1"/>
  <c r="J2554" i="1"/>
  <c r="J1601" i="1"/>
  <c r="J2338" i="1"/>
  <c r="J2788" i="1"/>
  <c r="J5224" i="1"/>
  <c r="J1597" i="1"/>
  <c r="J2787" i="1"/>
  <c r="J3498" i="1"/>
  <c r="J2556" i="1"/>
  <c r="J4875" i="1"/>
  <c r="J3177" i="1"/>
  <c r="J2553" i="1"/>
  <c r="J2337" i="1"/>
  <c r="J5222" i="1"/>
  <c r="J3176" i="1"/>
  <c r="J2552" i="1"/>
  <c r="J1599" i="1"/>
  <c r="J2786" i="1"/>
  <c r="J3497" i="1"/>
  <c r="J2555" i="1"/>
  <c r="J4874" i="1"/>
  <c r="J2336" i="1"/>
  <c r="J5223" i="1"/>
  <c r="J3181" i="1"/>
  <c r="J2561" i="1"/>
  <c r="J1621" i="1"/>
  <c r="J2790" i="1"/>
  <c r="J3503" i="1"/>
  <c r="J2563" i="1"/>
  <c r="J4880" i="1"/>
  <c r="J2340" i="1"/>
  <c r="J5226" i="1"/>
  <c r="J3179" i="1"/>
  <c r="J2558" i="1"/>
  <c r="J1614" i="1"/>
  <c r="J2789" i="1"/>
  <c r="J3502" i="1"/>
  <c r="J2562" i="1"/>
  <c r="J4879" i="1"/>
  <c r="J2339" i="1"/>
  <c r="J5225" i="1"/>
  <c r="J2560" i="1"/>
  <c r="J1617" i="1"/>
  <c r="J584" i="1"/>
  <c r="J4106" i="1"/>
  <c r="J1391" i="1"/>
  <c r="J3210" i="1"/>
  <c r="J2791" i="1"/>
  <c r="J1953" i="1"/>
  <c r="J1323" i="1"/>
  <c r="J3443" i="1"/>
  <c r="J4881" i="1"/>
  <c r="J2341" i="1"/>
  <c r="J3180" i="1"/>
  <c r="J2559" i="1"/>
  <c r="J3943" i="1"/>
  <c r="J4530" i="1"/>
  <c r="J1125" i="1"/>
  <c r="J2186" i="1"/>
  <c r="J2767" i="1"/>
  <c r="J4883" i="1"/>
  <c r="J2343" i="1"/>
  <c r="J5228" i="1"/>
  <c r="J4958" i="1"/>
  <c r="J342" i="1"/>
  <c r="J3136" i="1"/>
  <c r="J4531" i="1"/>
  <c r="J1620" i="1"/>
  <c r="J1868" i="1"/>
  <c r="J3504" i="1"/>
  <c r="J2564" i="1"/>
  <c r="J4882" i="1"/>
  <c r="J2342" i="1"/>
  <c r="J5227" i="1"/>
  <c r="J4960" i="1"/>
  <c r="J2569" i="1"/>
  <c r="J347" i="1"/>
  <c r="J3655" i="1"/>
  <c r="J2792" i="1"/>
  <c r="J4726" i="1"/>
  <c r="J1642" i="1"/>
  <c r="J3507" i="1"/>
  <c r="J3513" i="1"/>
  <c r="J4777" i="1"/>
  <c r="J5230" i="1"/>
  <c r="J2344" i="1"/>
  <c r="J3509" i="1"/>
  <c r="J2795" i="1"/>
  <c r="J4963" i="1"/>
  <c r="J345" i="1"/>
  <c r="J2568" i="1"/>
  <c r="J1650" i="1"/>
  <c r="J4724" i="1"/>
  <c r="J3654" i="1"/>
  <c r="J2345" i="1"/>
  <c r="J4781" i="1"/>
  <c r="J3511" i="1"/>
  <c r="J5231" i="1"/>
  <c r="J4962" i="1"/>
  <c r="J3657" i="1"/>
  <c r="J2793" i="1"/>
  <c r="J1645" i="1"/>
  <c r="J3506" i="1"/>
  <c r="J4723" i="1"/>
  <c r="J343" i="1"/>
  <c r="J2566" i="1"/>
  <c r="J2348" i="1"/>
  <c r="J3508" i="1"/>
  <c r="J4779" i="1"/>
  <c r="J5233" i="1"/>
  <c r="J2796" i="1"/>
  <c r="J4961" i="1"/>
  <c r="J346" i="1"/>
  <c r="J4727" i="1"/>
  <c r="J3656" i="1"/>
  <c r="J3510" i="1"/>
  <c r="J2567" i="1"/>
  <c r="J1649" i="1"/>
  <c r="J3514" i="1"/>
  <c r="J4776" i="1"/>
  <c r="J2347" i="1"/>
  <c r="J5232" i="1"/>
  <c r="J2794" i="1"/>
  <c r="J4959" i="1"/>
  <c r="J344" i="1"/>
  <c r="J4725" i="1"/>
  <c r="J3653" i="1"/>
  <c r="J3505" i="1"/>
  <c r="J2565" i="1"/>
  <c r="J1643" i="1"/>
  <c r="J3512" i="1"/>
  <c r="J4773" i="1"/>
  <c r="J2346" i="1"/>
  <c r="J5229" i="1"/>
  <c r="J1127" i="1"/>
  <c r="J4829" i="1"/>
  <c r="J654" i="1"/>
  <c r="J4341" i="1"/>
  <c r="J2187" i="1"/>
  <c r="J4830" i="1"/>
  <c r="J656" i="1"/>
  <c r="J657" i="1"/>
  <c r="J3038" i="1"/>
  <c r="J3320" i="1"/>
  <c r="J4566" i="1"/>
  <c r="J1956" i="1"/>
  <c r="J4339" i="1"/>
  <c r="J3660" i="1"/>
  <c r="J1957" i="1"/>
  <c r="J3067" i="1"/>
  <c r="J1958" i="1"/>
  <c r="J4037" i="1"/>
  <c r="J1954" i="1"/>
  <c r="J2296" i="1"/>
  <c r="J1955" i="1"/>
  <c r="J4338" i="1"/>
  <c r="J3317" i="1"/>
  <c r="J3319" i="1"/>
  <c r="J377" i="1"/>
  <c r="J3211" i="1"/>
  <c r="J4337" i="1"/>
  <c r="J475" i="1"/>
  <c r="J2297" i="1"/>
  <c r="J3318" i="1"/>
  <c r="J1746" i="1"/>
  <c r="J4134" i="1"/>
  <c r="J3065" i="1"/>
  <c r="J1126" i="1"/>
  <c r="J1747" i="1"/>
  <c r="J3659" i="1"/>
  <c r="J3944" i="1"/>
  <c r="J1748" i="1"/>
  <c r="J4038" i="1"/>
  <c r="J2298" i="1"/>
  <c r="J4343" i="1"/>
  <c r="J4039" i="1"/>
  <c r="J5096" i="1"/>
  <c r="J3214" i="1"/>
  <c r="J4568" i="1"/>
  <c r="J379" i="1"/>
  <c r="J3661" i="1"/>
  <c r="J2389" i="1"/>
  <c r="J380" i="1"/>
  <c r="J2390" i="1"/>
  <c r="J2391" i="1"/>
  <c r="J2392" i="1"/>
  <c r="J4567" i="1"/>
  <c r="J3069" i="1"/>
  <c r="J5099" i="1"/>
  <c r="J4831" i="1"/>
  <c r="J2189" i="1"/>
  <c r="J5103" i="1"/>
  <c r="J663" i="1"/>
  <c r="J4041" i="1"/>
  <c r="J2188" i="1"/>
  <c r="J661" i="1"/>
  <c r="J3217" i="1"/>
  <c r="J1128" i="1"/>
  <c r="J5104" i="1"/>
  <c r="J3216" i="1"/>
  <c r="J1749" i="1"/>
  <c r="J3321" i="1"/>
  <c r="J3322" i="1"/>
  <c r="J382" i="1"/>
  <c r="J3323" i="1"/>
  <c r="J4572" i="1"/>
  <c r="J5100" i="1"/>
  <c r="J2299" i="1"/>
  <c r="J3070" i="1"/>
  <c r="J1959" i="1"/>
  <c r="J1960" i="1"/>
  <c r="J1961" i="1"/>
  <c r="J1962" i="1"/>
  <c r="J1750" i="1"/>
  <c r="J4353" i="1"/>
  <c r="J3662" i="1"/>
  <c r="J4832" i="1"/>
  <c r="J2190" i="1"/>
  <c r="J4042" i="1"/>
  <c r="J2300" i="1"/>
  <c r="J4347" i="1"/>
  <c r="J4354" i="1"/>
  <c r="J1132" i="1"/>
  <c r="J1131" i="1"/>
  <c r="J3223" i="1"/>
  <c r="J4350" i="1"/>
  <c r="J2303" i="1"/>
  <c r="J1130" i="1"/>
  <c r="J3221" i="1"/>
  <c r="J4349" i="1"/>
  <c r="J2302" i="1"/>
  <c r="J1129" i="1"/>
  <c r="J3220" i="1"/>
  <c r="J4348" i="1"/>
  <c r="J2301" i="1"/>
  <c r="J1134" i="1"/>
  <c r="J3226" i="1"/>
  <c r="J4358" i="1"/>
  <c r="J2305" i="1"/>
  <c r="J1133" i="1"/>
  <c r="J3224" i="1"/>
  <c r="J4356" i="1"/>
  <c r="J2304" i="1"/>
  <c r="J3225" i="1"/>
  <c r="J4357" i="1"/>
  <c r="J2306" i="1"/>
  <c r="J4043" i="1"/>
  <c r="J1135" i="1"/>
  <c r="J3227" i="1"/>
  <c r="J4359" i="1"/>
  <c r="J2307" i="1"/>
  <c r="J1141" i="1"/>
  <c r="J3228" i="1"/>
  <c r="J4369" i="1"/>
  <c r="J1505" i="1"/>
  <c r="J1140" i="1"/>
  <c r="J2309" i="1"/>
  <c r="J3327" i="1"/>
  <c r="J3328" i="1"/>
  <c r="J1137" i="1"/>
  <c r="J2310" i="1"/>
  <c r="J1139" i="1"/>
  <c r="J3324" i="1"/>
  <c r="J2308" i="1"/>
  <c r="J3326" i="1"/>
  <c r="J2312" i="1"/>
  <c r="J1138" i="1"/>
  <c r="J3325" i="1"/>
  <c r="J2311" i="1"/>
  <c r="J1136" i="1"/>
  <c r="J2032" i="1"/>
  <c r="J4045" i="1"/>
  <c r="J1752" i="1"/>
  <c r="J2191" i="1"/>
  <c r="J4372" i="1"/>
  <c r="J4046" i="1"/>
  <c r="J850" i="1"/>
  <c r="J4371" i="1"/>
  <c r="J939" i="1"/>
  <c r="J2393" i="1"/>
  <c r="J3232" i="1"/>
  <c r="J3086" i="1"/>
  <c r="J4834" i="1"/>
  <c r="J5106" i="1"/>
  <c r="J3231" i="1"/>
  <c r="J1751" i="1"/>
  <c r="J703" i="1"/>
  <c r="J404" i="1"/>
  <c r="J4574" i="1"/>
  <c r="J1506" i="1"/>
  <c r="J1963" i="1"/>
  <c r="J4833" i="1"/>
  <c r="J402" i="1"/>
  <c r="J4573" i="1"/>
  <c r="J405" i="1"/>
  <c r="J4973" i="1"/>
  <c r="J3087" i="1"/>
  <c r="J3236" i="1"/>
  <c r="J3329" i="1"/>
  <c r="J4578" i="1"/>
  <c r="J1144" i="1"/>
  <c r="J2394" i="1"/>
  <c r="J3702" i="1"/>
  <c r="J2193" i="1"/>
  <c r="J1146" i="1"/>
  <c r="J3235" i="1"/>
  <c r="J1754" i="1"/>
  <c r="J3664" i="1"/>
  <c r="J4836" i="1"/>
  <c r="J268" i="1"/>
  <c r="J1145" i="1"/>
  <c r="J1143" i="1"/>
  <c r="J4835" i="1"/>
  <c r="J5107" i="1"/>
  <c r="J1965" i="1"/>
  <c r="J3330" i="1"/>
  <c r="J2166" i="1"/>
  <c r="J1753" i="1"/>
  <c r="J406" i="1"/>
  <c r="J1964" i="1"/>
  <c r="J1142" i="1"/>
  <c r="J3663" i="1"/>
  <c r="J4047" i="1"/>
  <c r="J2194" i="1"/>
  <c r="J711" i="1"/>
  <c r="J3666" i="1"/>
  <c r="J4048" i="1"/>
  <c r="J5110" i="1"/>
  <c r="J710" i="1"/>
  <c r="J3091" i="1"/>
  <c r="J2313" i="1"/>
  <c r="J2314" i="1"/>
  <c r="J3331" i="1"/>
  <c r="J2316" i="1"/>
  <c r="J2315" i="1"/>
  <c r="J4375" i="1"/>
  <c r="J2395" i="1"/>
  <c r="J1966" i="1"/>
  <c r="J4838" i="1"/>
  <c r="J4581" i="1"/>
  <c r="J412" i="1"/>
  <c r="J4840" i="1"/>
  <c r="J411" i="1"/>
  <c r="J1967" i="1"/>
  <c r="J3667" i="1"/>
  <c r="J4839" i="1"/>
  <c r="J713" i="1"/>
  <c r="J3093" i="1"/>
  <c r="J1147" i="1"/>
  <c r="J3092" i="1"/>
  <c r="J3239" i="1"/>
  <c r="J5112" i="1"/>
  <c r="J3241" i="1"/>
  <c r="J3242" i="1"/>
  <c r="J4379" i="1"/>
  <c r="J4837" i="1"/>
  <c r="J5111" i="1"/>
  <c r="J2195" i="1"/>
  <c r="J1755" i="1"/>
  <c r="J1756" i="1"/>
  <c r="J1757" i="1"/>
  <c r="J2396" i="1"/>
  <c r="J1758" i="1"/>
  <c r="J1151" i="1"/>
  <c r="J3335" i="1"/>
  <c r="J1971" i="1"/>
  <c r="J4052" i="1"/>
  <c r="J4586" i="1"/>
  <c r="J1150" i="1"/>
  <c r="J3334" i="1"/>
  <c r="J1970" i="1"/>
  <c r="J4051" i="1"/>
  <c r="J4585" i="1"/>
  <c r="J1149" i="1"/>
  <c r="J3333" i="1"/>
  <c r="J1969" i="1"/>
  <c r="J4050" i="1"/>
  <c r="J4584" i="1"/>
  <c r="J1148" i="1"/>
  <c r="J3332" i="1"/>
  <c r="J1968" i="1"/>
  <c r="J4049" i="1"/>
  <c r="J4583" i="1"/>
  <c r="J1153" i="1"/>
  <c r="J3336" i="1"/>
  <c r="J1973" i="1"/>
  <c r="J4053" i="1"/>
  <c r="J4589" i="1"/>
  <c r="J4841" i="1"/>
  <c r="J1154" i="1"/>
  <c r="J3337" i="1"/>
  <c r="J2228" i="1"/>
  <c r="J1156" i="1"/>
  <c r="J3339" i="1"/>
  <c r="J2599" i="1"/>
  <c r="J4055" i="1"/>
  <c r="J4591" i="1"/>
  <c r="J1155" i="1"/>
  <c r="J3338" i="1"/>
  <c r="J1514" i="1"/>
  <c r="J4054" i="1"/>
  <c r="J4590" i="1"/>
  <c r="J3244" i="1"/>
  <c r="J1152" i="1"/>
  <c r="J1972" i="1"/>
  <c r="J4380" i="1"/>
  <c r="J2598" i="1"/>
  <c r="J4587" i="1"/>
  <c r="J3249" i="1"/>
  <c r="J1976" i="1"/>
  <c r="J1160" i="1"/>
  <c r="J4385" i="1"/>
  <c r="J2601" i="1"/>
  <c r="J4595" i="1"/>
  <c r="J3247" i="1"/>
  <c r="J1977" i="1"/>
  <c r="J4386" i="1"/>
  <c r="J1158" i="1"/>
  <c r="J2603" i="1"/>
  <c r="J4593" i="1"/>
  <c r="J3248" i="1"/>
  <c r="J4387" i="1"/>
  <c r="J1159" i="1"/>
  <c r="J1975" i="1"/>
  <c r="J2602" i="1"/>
  <c r="J4594" i="1"/>
  <c r="J3246" i="1"/>
  <c r="J4384" i="1"/>
  <c r="J1157" i="1"/>
  <c r="J1974" i="1"/>
  <c r="J2600" i="1"/>
  <c r="J4592" i="1"/>
  <c r="J4532" i="1"/>
  <c r="J3250" i="1"/>
  <c r="J857" i="1"/>
  <c r="J4227" i="1"/>
  <c r="J1517" i="1"/>
  <c r="J3302" i="1"/>
  <c r="J4229" i="1"/>
  <c r="J2234" i="1"/>
  <c r="J1524" i="1"/>
  <c r="J3303" i="1"/>
  <c r="J3139" i="1"/>
  <c r="J3305" i="1"/>
  <c r="J1085" i="1"/>
  <c r="J2605" i="1"/>
  <c r="J2233" i="1"/>
  <c r="J1808" i="1"/>
  <c r="J489" i="1"/>
  <c r="J491" i="1"/>
  <c r="J4713" i="1"/>
  <c r="J3026" i="1"/>
  <c r="J4784" i="1"/>
  <c r="J3379" i="1"/>
  <c r="J4598" i="1"/>
  <c r="J1806" i="1"/>
  <c r="J1807" i="1"/>
  <c r="J4533" i="1"/>
  <c r="J2604" i="1"/>
  <c r="J2098" i="1"/>
  <c r="J4991" i="1"/>
  <c r="J2097" i="1"/>
  <c r="J859" i="1"/>
  <c r="J2349" i="1"/>
  <c r="J1518" i="1"/>
  <c r="J3304" i="1"/>
  <c r="J1889" i="1"/>
  <c r="J4783" i="1"/>
  <c r="J3704" i="1"/>
  <c r="J490" i="1"/>
  <c r="J3863" i="1"/>
  <c r="J3378" i="1"/>
  <c r="J1805" i="1"/>
  <c r="J4992" i="1"/>
  <c r="J3138" i="1"/>
  <c r="J3703" i="1"/>
  <c r="J4230" i="1"/>
  <c r="J3706" i="1"/>
  <c r="J334" i="1"/>
  <c r="J861" i="1"/>
  <c r="J3141" i="1"/>
  <c r="J2350" i="1"/>
  <c r="J2351" i="1"/>
  <c r="J2352" i="1"/>
  <c r="J3380" i="1"/>
  <c r="J2353" i="1"/>
  <c r="J2606" i="1"/>
  <c r="J4534" i="1"/>
  <c r="J2099" i="1"/>
  <c r="J492" i="1"/>
  <c r="J5003" i="1"/>
  <c r="J4785" i="1"/>
  <c r="J5005" i="1"/>
  <c r="J4998" i="1"/>
  <c r="J3140" i="1"/>
  <c r="J3705" i="1"/>
  <c r="J493" i="1"/>
  <c r="J864" i="1"/>
  <c r="J2100" i="1"/>
  <c r="J4535" i="1"/>
  <c r="J3307" i="1"/>
  <c r="J3142" i="1"/>
  <c r="J3308" i="1"/>
  <c r="J1534" i="1"/>
  <c r="J3309" i="1"/>
  <c r="J5008" i="1"/>
  <c r="J2237" i="1"/>
  <c r="J1809" i="1"/>
  <c r="J1810" i="1"/>
  <c r="J1811" i="1"/>
  <c r="J2607" i="1"/>
  <c r="J1812" i="1"/>
  <c r="J4231" i="1"/>
  <c r="J4786" i="1"/>
  <c r="J2101" i="1"/>
  <c r="J3381" i="1"/>
  <c r="J1533" i="1"/>
  <c r="J3708" i="1"/>
  <c r="J2236" i="1"/>
  <c r="J4234" i="1"/>
  <c r="J868" i="1"/>
  <c r="J4235" i="1"/>
  <c r="J3707" i="1"/>
  <c r="J2235" i="1"/>
  <c r="J4232" i="1"/>
  <c r="J867" i="1"/>
  <c r="J4233" i="1"/>
  <c r="J3714" i="1"/>
  <c r="J2243" i="1"/>
  <c r="J4243" i="1"/>
  <c r="J875" i="1"/>
  <c r="J4246" i="1"/>
  <c r="J3713" i="1"/>
  <c r="J2241" i="1"/>
  <c r="J4239" i="1"/>
  <c r="J871" i="1"/>
  <c r="J4245" i="1"/>
  <c r="J3710" i="1"/>
  <c r="J2240" i="1"/>
  <c r="J4238" i="1"/>
  <c r="J870" i="1"/>
  <c r="J4244" i="1"/>
  <c r="J3711" i="1"/>
  <c r="J2608" i="1"/>
  <c r="J1978" i="1"/>
  <c r="J4240" i="1"/>
  <c r="J872" i="1"/>
  <c r="J1979" i="1"/>
  <c r="J4614" i="1"/>
  <c r="J4242" i="1"/>
  <c r="J874" i="1"/>
  <c r="J4247" i="1"/>
  <c r="J3712" i="1"/>
  <c r="J2242" i="1"/>
  <c r="J4241" i="1"/>
  <c r="J873" i="1"/>
  <c r="J4248" i="1"/>
  <c r="J3709" i="1"/>
  <c r="J4236" i="1"/>
  <c r="J2239" i="1"/>
  <c r="J4237" i="1"/>
  <c r="J3717" i="1"/>
  <c r="J2244" i="1"/>
  <c r="J4249" i="1"/>
  <c r="J4256" i="1"/>
  <c r="J3715" i="1"/>
  <c r="J2245" i="1"/>
  <c r="J4250" i="1"/>
  <c r="J4255" i="1"/>
  <c r="J3718" i="1"/>
  <c r="J2247" i="1"/>
  <c r="J4253" i="1"/>
  <c r="J4254" i="1"/>
  <c r="J3716" i="1"/>
  <c r="J2246" i="1"/>
  <c r="J4251" i="1"/>
  <c r="J4252" i="1"/>
  <c r="J1981" i="1"/>
  <c r="J3253" i="1"/>
  <c r="J4536" i="1"/>
  <c r="J4057" i="1"/>
  <c r="J3340" i="1"/>
  <c r="J4624" i="1"/>
  <c r="J4625" i="1"/>
  <c r="J2317" i="1"/>
  <c r="J1980" i="1"/>
  <c r="J4787" i="1"/>
  <c r="J4400" i="1"/>
  <c r="J4623" i="1"/>
  <c r="J2196" i="1"/>
  <c r="J4056" i="1"/>
  <c r="J2197" i="1"/>
  <c r="J2198" i="1"/>
  <c r="J3676" i="1"/>
  <c r="J749" i="1"/>
  <c r="J647" i="1"/>
  <c r="J5116" i="1"/>
  <c r="J4058" i="1"/>
  <c r="J2199" i="1"/>
  <c r="J4627" i="1"/>
  <c r="J3100" i="1"/>
  <c r="J753" i="1"/>
  <c r="J2452" i="1"/>
  <c r="J4404" i="1"/>
  <c r="J4842" i="1"/>
  <c r="J420" i="1"/>
  <c r="J3098" i="1"/>
  <c r="J1759" i="1"/>
  <c r="J2397" i="1"/>
  <c r="J3099" i="1"/>
  <c r="J752" i="1"/>
  <c r="J821" i="1"/>
  <c r="J3719" i="1"/>
  <c r="J3254" i="1"/>
  <c r="J2413" i="1"/>
  <c r="J3255" i="1"/>
  <c r="J2318" i="1"/>
  <c r="J5115" i="1"/>
  <c r="J1161" i="1"/>
  <c r="J2319" i="1"/>
  <c r="J3341" i="1"/>
  <c r="J1760" i="1"/>
  <c r="J4406" i="1"/>
  <c r="J1162" i="1"/>
  <c r="J428" i="1"/>
  <c r="J3677" i="1"/>
  <c r="J758" i="1"/>
  <c r="J3678" i="1"/>
  <c r="J3342" i="1"/>
  <c r="J3679" i="1"/>
  <c r="J1982" i="1"/>
  <c r="J4843" i="1"/>
  <c r="J2398" i="1"/>
  <c r="J427" i="1"/>
  <c r="J3258" i="1"/>
  <c r="J2200" i="1"/>
  <c r="J2201" i="1"/>
  <c r="J2202" i="1"/>
  <c r="J2203" i="1"/>
  <c r="J5119" i="1"/>
  <c r="J4059" i="1"/>
  <c r="J2320" i="1"/>
  <c r="J4630" i="1"/>
  <c r="J4408" i="1"/>
  <c r="J4633" i="1"/>
  <c r="J1762" i="1"/>
  <c r="J1761" i="1"/>
  <c r="J425" i="1"/>
  <c r="J3343" i="1"/>
  <c r="J4634" i="1"/>
  <c r="J2399" i="1"/>
  <c r="J2400" i="1"/>
  <c r="J3106" i="1"/>
  <c r="J3107" i="1"/>
  <c r="J760" i="1"/>
  <c r="J4060" i="1"/>
  <c r="J4849" i="1"/>
  <c r="J3108" i="1"/>
  <c r="J4848" i="1"/>
  <c r="J4644" i="1"/>
  <c r="J1987" i="1"/>
  <c r="J4847" i="1"/>
  <c r="J4643" i="1"/>
  <c r="J1986" i="1"/>
  <c r="J4846" i="1"/>
  <c r="J4642" i="1"/>
  <c r="J1985" i="1"/>
  <c r="J4845" i="1"/>
  <c r="J4641" i="1"/>
  <c r="J1984" i="1"/>
  <c r="J4844" i="1"/>
  <c r="J4640" i="1"/>
  <c r="J1983" i="1"/>
  <c r="J1163" i="1"/>
  <c r="J3720" i="1"/>
  <c r="J3721" i="1"/>
  <c r="J4653" i="1"/>
  <c r="J1989" i="1"/>
  <c r="J4855" i="1"/>
  <c r="J2321" i="1"/>
  <c r="J4652" i="1"/>
  <c r="J1988" i="1"/>
  <c r="J4850" i="1"/>
  <c r="J4648" i="1"/>
  <c r="J4851" i="1"/>
  <c r="J4651" i="1"/>
  <c r="J4854" i="1"/>
  <c r="J4650" i="1"/>
  <c r="J4853" i="1"/>
  <c r="J4646" i="1"/>
  <c r="J4852" i="1"/>
  <c r="J4645" i="1"/>
  <c r="J2069" i="1"/>
  <c r="J885" i="1"/>
  <c r="J884" i="1"/>
  <c r="J4538" i="1"/>
  <c r="J883" i="1"/>
  <c r="J495" i="1"/>
  <c r="J4539" i="1"/>
  <c r="J5037" i="1"/>
  <c r="J3282" i="1"/>
  <c r="J2609" i="1"/>
  <c r="J4788" i="1"/>
  <c r="J2354" i="1"/>
  <c r="J4537" i="1"/>
  <c r="J2355" i="1"/>
  <c r="J2102" i="1"/>
  <c r="J2103" i="1"/>
  <c r="J3143" i="1"/>
  <c r="J764" i="1"/>
  <c r="J3723" i="1"/>
  <c r="J2614" i="1"/>
  <c r="J1557" i="1"/>
  <c r="J4540" i="1"/>
  <c r="J3145" i="1"/>
  <c r="J3382" i="1"/>
  <c r="J1814" i="1"/>
  <c r="J2356" i="1"/>
  <c r="J3109" i="1"/>
  <c r="J2535" i="1"/>
  <c r="J2105" i="1"/>
  <c r="J3724" i="1"/>
  <c r="J3345" i="1"/>
  <c r="J4258" i="1"/>
  <c r="J1552" i="1"/>
  <c r="J3310" i="1"/>
  <c r="J2104" i="1"/>
  <c r="J3722" i="1"/>
  <c r="J2257" i="1"/>
  <c r="J1813" i="1"/>
  <c r="J2610" i="1"/>
  <c r="J4259" i="1"/>
  <c r="J5130" i="1"/>
  <c r="J2611" i="1"/>
  <c r="J496" i="1"/>
  <c r="J3614" i="1"/>
  <c r="J3935" i="1"/>
  <c r="J4789" i="1"/>
  <c r="J3144" i="1"/>
  <c r="J2259" i="1"/>
  <c r="J896" i="1"/>
  <c r="J5053" i="1"/>
  <c r="J1558" i="1"/>
  <c r="J3311" i="1"/>
  <c r="J895" i="1"/>
  <c r="J2260" i="1"/>
  <c r="J4260" i="1"/>
  <c r="J3383" i="1"/>
  <c r="J3384" i="1"/>
  <c r="J4790" i="1"/>
  <c r="J1817" i="1"/>
  <c r="J497" i="1"/>
  <c r="J3385" i="1"/>
  <c r="J3312" i="1"/>
  <c r="J2357" i="1"/>
  <c r="J2106" i="1"/>
  <c r="J2107" i="1"/>
  <c r="J3146" i="1"/>
  <c r="J2108" i="1"/>
  <c r="J2109" i="1"/>
  <c r="J1816" i="1"/>
  <c r="J3725" i="1"/>
  <c r="J2258" i="1"/>
  <c r="J4541" i="1"/>
  <c r="J5054" i="1"/>
  <c r="J4261" i="1"/>
  <c r="J1561" i="1"/>
  <c r="J4542" i="1"/>
  <c r="J4544" i="1"/>
  <c r="J3313" i="1"/>
  <c r="J1569" i="1"/>
  <c r="J4543" i="1"/>
  <c r="J2362" i="1"/>
  <c r="J2618" i="1"/>
  <c r="J3729" i="1"/>
  <c r="J2625" i="1"/>
  <c r="J2626" i="1"/>
  <c r="J4794" i="1"/>
  <c r="J2361" i="1"/>
  <c r="J501" i="1"/>
  <c r="J2617" i="1"/>
  <c r="J3728" i="1"/>
  <c r="J2622" i="1"/>
  <c r="J2624" i="1"/>
  <c r="J4793" i="1"/>
  <c r="J2360" i="1"/>
  <c r="J500" i="1"/>
  <c r="J2616" i="1"/>
  <c r="J3727" i="1"/>
  <c r="J2621" i="1"/>
  <c r="J2623" i="1"/>
  <c r="J4792" i="1"/>
  <c r="J2359" i="1"/>
  <c r="J499" i="1"/>
  <c r="J2615" i="1"/>
  <c r="J3726" i="1"/>
  <c r="J2619" i="1"/>
  <c r="J2620" i="1"/>
  <c r="J4791" i="1"/>
  <c r="J2358" i="1"/>
  <c r="J498" i="1"/>
  <c r="J2628" i="1"/>
  <c r="J3731" i="1"/>
  <c r="J2631" i="1"/>
  <c r="J2632" i="1"/>
  <c r="J4795" i="1"/>
  <c r="J2363" i="1"/>
  <c r="J502" i="1"/>
  <c r="J4673" i="1"/>
  <c r="J2634" i="1"/>
  <c r="J4796" i="1"/>
  <c r="J2364" i="1"/>
  <c r="J3730" i="1"/>
  <c r="J1576" i="1"/>
  <c r="J2261" i="1"/>
  <c r="J2636" i="1"/>
  <c r="J4798" i="1"/>
  <c r="J2366" i="1"/>
  <c r="J504" i="1"/>
  <c r="J2629" i="1"/>
  <c r="J3732" i="1"/>
  <c r="J2633" i="1"/>
  <c r="J2635" i="1"/>
  <c r="J4797" i="1"/>
  <c r="J2365" i="1"/>
  <c r="J503" i="1"/>
  <c r="J2627" i="1"/>
  <c r="J2630" i="1"/>
  <c r="J3735" i="1"/>
  <c r="J2368" i="1"/>
  <c r="J901" i="1"/>
  <c r="J1992" i="1"/>
  <c r="J508" i="1"/>
  <c r="J2639" i="1"/>
  <c r="J2644" i="1"/>
  <c r="J3736" i="1"/>
  <c r="J507" i="1"/>
  <c r="J2370" i="1"/>
  <c r="J903" i="1"/>
  <c r="J1990" i="1"/>
  <c r="J2640" i="1"/>
  <c r="J3737" i="1"/>
  <c r="J2642" i="1"/>
  <c r="J2371" i="1"/>
  <c r="J1994" i="1"/>
  <c r="J505" i="1"/>
  <c r="J900" i="1"/>
  <c r="J2638" i="1"/>
  <c r="J2643" i="1"/>
  <c r="J2369" i="1"/>
  <c r="J3734" i="1"/>
  <c r="J1993" i="1"/>
  <c r="J902" i="1"/>
  <c r="J509" i="1"/>
  <c r="J2637" i="1"/>
  <c r="J2641" i="1"/>
  <c r="J2367" i="1"/>
  <c r="J3733" i="1"/>
  <c r="J1991" i="1"/>
  <c r="J899" i="1"/>
  <c r="J506" i="1"/>
  <c r="J2645" i="1"/>
  <c r="J3738" i="1"/>
  <c r="J1920" i="1"/>
  <c r="J2374" i="1"/>
  <c r="J4802" i="1"/>
  <c r="J1819" i="1"/>
  <c r="J2110" i="1"/>
  <c r="J793" i="1"/>
  <c r="J4801" i="1"/>
  <c r="J3150" i="1"/>
  <c r="J4262" i="1"/>
  <c r="J1674" i="1"/>
  <c r="J4264" i="1"/>
  <c r="J2646" i="1"/>
  <c r="J4263" i="1"/>
  <c r="J1590" i="1"/>
  <c r="J2111" i="1"/>
  <c r="J5066" i="1"/>
  <c r="J5067" i="1"/>
  <c r="J1588" i="1"/>
  <c r="J1763" i="1"/>
  <c r="J4545" i="1"/>
  <c r="J3147" i="1"/>
  <c r="J3148" i="1"/>
  <c r="J907" i="1"/>
  <c r="J4524" i="1"/>
  <c r="J2372" i="1"/>
  <c r="J510" i="1"/>
  <c r="J1586" i="1"/>
  <c r="J4546" i="1"/>
  <c r="J2373" i="1"/>
  <c r="J906" i="1"/>
  <c r="J4799" i="1"/>
  <c r="J4800" i="1"/>
  <c r="J1818" i="1"/>
  <c r="J3149" i="1"/>
  <c r="J259" i="1"/>
  <c r="J908" i="1"/>
  <c r="J3315" i="1"/>
  <c r="J2156" i="1"/>
  <c r="J2263" i="1"/>
  <c r="J1821" i="1"/>
  <c r="J3387" i="1"/>
  <c r="J4549" i="1"/>
  <c r="J2112" i="1"/>
  <c r="J3739" i="1"/>
  <c r="J3740" i="1"/>
  <c r="J3386" i="1"/>
  <c r="J5073" i="1"/>
  <c r="J914" i="1"/>
  <c r="J513" i="1"/>
  <c r="J3741" i="1"/>
  <c r="J2647" i="1"/>
  <c r="J512" i="1"/>
  <c r="J2262" i="1"/>
  <c r="J2264" i="1"/>
  <c r="J2265" i="1"/>
  <c r="J3316" i="1"/>
  <c r="J2266" i="1"/>
  <c r="J2375" i="1"/>
  <c r="J4265" i="1"/>
  <c r="J4803" i="1"/>
  <c r="J4804" i="1"/>
  <c r="J1820" i="1"/>
  <c r="J4548" i="1"/>
  <c r="J514" i="1"/>
  <c r="J2648" i="1"/>
  <c r="J4805" i="1"/>
  <c r="J1822" i="1"/>
  <c r="J3388" i="1"/>
  <c r="J3152" i="1"/>
  <c r="J3153" i="1"/>
  <c r="J918" i="1"/>
  <c r="J5080" i="1"/>
  <c r="J4266" i="1"/>
  <c r="J3154" i="1"/>
  <c r="J2649" i="1"/>
  <c r="J2113" i="1"/>
  <c r="J5081" i="1"/>
  <c r="J4806" i="1"/>
  <c r="J1600" i="1"/>
  <c r="J1607" i="1"/>
  <c r="J1609" i="1"/>
  <c r="J2378" i="1"/>
  <c r="J1612" i="1"/>
  <c r="J1598" i="1"/>
  <c r="J1603" i="1"/>
  <c r="J1606" i="1"/>
  <c r="J2377" i="1"/>
  <c r="J1611" i="1"/>
  <c r="J1596" i="1"/>
  <c r="J1602" i="1"/>
  <c r="J1605" i="1"/>
  <c r="J2376" i="1"/>
  <c r="J1610" i="1"/>
  <c r="J1618" i="1"/>
  <c r="J1624" i="1"/>
  <c r="J1630" i="1"/>
  <c r="J2380" i="1"/>
  <c r="J1635" i="1"/>
  <c r="J1615" i="1"/>
  <c r="J1622" i="1"/>
  <c r="J1629" i="1"/>
  <c r="J2379" i="1"/>
  <c r="J1634" i="1"/>
  <c r="J1616" i="1"/>
  <c r="J1623" i="1"/>
  <c r="J1631" i="1"/>
  <c r="J2651" i="1"/>
  <c r="J2381" i="1"/>
  <c r="J515" i="1"/>
  <c r="J4267" i="1"/>
  <c r="J1636" i="1"/>
  <c r="J2650" i="1"/>
  <c r="J4857" i="1"/>
  <c r="J1613" i="1"/>
  <c r="J1626" i="1"/>
  <c r="J1996" i="1"/>
  <c r="J2383" i="1"/>
  <c r="J1637" i="1"/>
  <c r="J1619" i="1"/>
  <c r="J1995" i="1"/>
  <c r="J1633" i="1"/>
  <c r="J2382" i="1"/>
  <c r="J1654" i="1"/>
  <c r="J1647" i="1"/>
  <c r="J1655" i="1"/>
  <c r="J2385" i="1"/>
  <c r="J4809" i="1"/>
  <c r="J4062" i="1"/>
  <c r="J1659" i="1"/>
  <c r="J1644" i="1"/>
  <c r="J2388" i="1"/>
  <c r="J1652" i="1"/>
  <c r="J4811" i="1"/>
  <c r="J1651" i="1"/>
  <c r="J4065" i="1"/>
  <c r="J1660" i="1"/>
  <c r="J1656" i="1"/>
  <c r="J1653" i="1"/>
  <c r="J1639" i="1"/>
  <c r="J2387" i="1"/>
  <c r="J4808" i="1"/>
  <c r="J4061" i="1"/>
  <c r="J1662" i="1"/>
  <c r="J1640" i="1"/>
  <c r="J1646" i="1"/>
  <c r="J1658" i="1"/>
  <c r="J4810" i="1"/>
  <c r="J4064" i="1"/>
  <c r="J2386" i="1"/>
  <c r="J1661" i="1"/>
  <c r="J1638" i="1"/>
  <c r="J1641" i="1"/>
  <c r="J1648" i="1"/>
  <c r="J4807" i="1"/>
  <c r="J4063" i="1"/>
  <c r="J2384" i="1"/>
  <c r="J1657" i="1"/>
  <c r="J4108" i="1"/>
  <c r="J3586" i="1"/>
  <c r="J2027" i="1"/>
  <c r="J4109" i="1"/>
  <c r="J922" i="1"/>
  <c r="J3701" i="1"/>
  <c r="J2114" i="1"/>
  <c r="J5273" i="1"/>
  <c r="J4283" i="1"/>
  <c r="J114" i="1"/>
  <c r="J3821" i="1"/>
  <c r="J1764" i="1"/>
  <c r="J2115" i="1"/>
  <c r="J4281" i="1"/>
  <c r="J4282" i="1"/>
  <c r="J3823" i="1"/>
  <c r="J651" i="1"/>
  <c r="J3011" i="1"/>
  <c r="J2026" i="1"/>
  <c r="J2652" i="1"/>
  <c r="J3822" i="1"/>
  <c r="J4107" i="1"/>
  <c r="J5272" i="1"/>
  <c r="J375" i="1"/>
  <c r="J376" i="1"/>
  <c r="J4884" i="1"/>
  <c r="J57" i="1"/>
  <c r="J1433" i="1"/>
  <c r="J3587" i="1"/>
  <c r="J1448" i="1"/>
  <c r="J1449" i="1"/>
  <c r="J623" i="1"/>
  <c r="J3212" i="1"/>
  <c r="J3215" i="1"/>
  <c r="J1450" i="1"/>
  <c r="J3945" i="1"/>
  <c r="J116" i="1"/>
  <c r="J5097" i="1"/>
  <c r="J2116" i="1"/>
  <c r="J3824" i="1"/>
  <c r="J4040" i="1"/>
  <c r="J230" i="1"/>
  <c r="J5332" i="1"/>
  <c r="J3946" i="1"/>
  <c r="J4342" i="1"/>
  <c r="J5330" i="1"/>
  <c r="J1765" i="1"/>
  <c r="J5331" i="1"/>
  <c r="J3213" i="1"/>
  <c r="J58" i="1"/>
  <c r="J378" i="1"/>
  <c r="J923" i="1"/>
  <c r="J2028" i="1"/>
  <c r="J231" i="1"/>
  <c r="J232" i="1"/>
  <c r="J59" i="1"/>
  <c r="J625" i="1"/>
  <c r="J2971" i="1"/>
  <c r="J624" i="1"/>
  <c r="J2876" i="1"/>
  <c r="J5274" i="1"/>
  <c r="J4284" i="1"/>
  <c r="J2878" i="1"/>
  <c r="J3012" i="1"/>
  <c r="J115" i="1"/>
  <c r="J2970" i="1"/>
  <c r="J2877" i="1"/>
  <c r="J2972" i="1"/>
  <c r="J3014" i="1"/>
  <c r="J4570" i="1"/>
  <c r="J4885" i="1"/>
  <c r="J3947" i="1"/>
  <c r="J1240" i="1"/>
  <c r="J2117" i="1"/>
  <c r="J4571" i="1"/>
  <c r="J5101" i="1"/>
  <c r="J1238" i="1"/>
  <c r="J5102" i="1"/>
  <c r="J1239" i="1"/>
  <c r="J1452" i="1"/>
  <c r="J3013" i="1"/>
  <c r="J927" i="1"/>
  <c r="J4887" i="1"/>
  <c r="J3588" i="1"/>
  <c r="J3589" i="1"/>
  <c r="J61" i="1"/>
  <c r="J3218" i="1"/>
  <c r="J1451" i="1"/>
  <c r="J626" i="1"/>
  <c r="J3219" i="1"/>
  <c r="J3590" i="1"/>
  <c r="J4886" i="1"/>
  <c r="J5098" i="1"/>
  <c r="J3826" i="1"/>
  <c r="J60" i="1"/>
  <c r="J3827" i="1"/>
  <c r="J5276" i="1"/>
  <c r="J119" i="1"/>
  <c r="J1766" i="1"/>
  <c r="J117" i="1"/>
  <c r="J4569" i="1"/>
  <c r="J2029" i="1"/>
  <c r="J233" i="1"/>
  <c r="J5333" i="1"/>
  <c r="J5334" i="1"/>
  <c r="J118" i="1"/>
  <c r="J5275" i="1"/>
  <c r="J5105" i="1"/>
  <c r="J2030" i="1"/>
  <c r="J3828" i="1"/>
  <c r="J2121" i="1"/>
  <c r="J1767" i="1"/>
  <c r="J1768" i="1"/>
  <c r="J2031" i="1"/>
  <c r="J4114" i="1"/>
  <c r="J387" i="1"/>
  <c r="J4113" i="1"/>
  <c r="J3222" i="1"/>
  <c r="J3951" i="1"/>
  <c r="J2118" i="1"/>
  <c r="J1453" i="1"/>
  <c r="J388" i="1"/>
  <c r="J2120" i="1"/>
  <c r="J4289" i="1"/>
  <c r="J4287" i="1"/>
  <c r="J4112" i="1"/>
  <c r="J3950" i="1"/>
  <c r="J385" i="1"/>
  <c r="J929" i="1"/>
  <c r="J235" i="1"/>
  <c r="J5336" i="1"/>
  <c r="J628" i="1"/>
  <c r="J234" i="1"/>
  <c r="J5335" i="1"/>
  <c r="J386" i="1"/>
  <c r="J2119" i="1"/>
  <c r="J4288" i="1"/>
  <c r="J4286" i="1"/>
  <c r="J4111" i="1"/>
  <c r="J3949" i="1"/>
  <c r="J384" i="1"/>
  <c r="J928" i="1"/>
  <c r="J627" i="1"/>
  <c r="J4285" i="1"/>
  <c r="J4110" i="1"/>
  <c r="J3948" i="1"/>
  <c r="J383" i="1"/>
  <c r="J934" i="1"/>
  <c r="J239" i="1"/>
  <c r="J5339" i="1"/>
  <c r="J395" i="1"/>
  <c r="J2126" i="1"/>
  <c r="J4297" i="1"/>
  <c r="J632" i="1"/>
  <c r="J4292" i="1"/>
  <c r="J4117" i="1"/>
  <c r="J3954" i="1"/>
  <c r="J392" i="1"/>
  <c r="J933" i="1"/>
  <c r="J238" i="1"/>
  <c r="J5338" i="1"/>
  <c r="J394" i="1"/>
  <c r="J2124" i="1"/>
  <c r="J4294" i="1"/>
  <c r="J630" i="1"/>
  <c r="J4290" i="1"/>
  <c r="J4115" i="1"/>
  <c r="J3952" i="1"/>
  <c r="J389" i="1"/>
  <c r="J930" i="1"/>
  <c r="J236" i="1"/>
  <c r="J5337" i="1"/>
  <c r="J393" i="1"/>
  <c r="J2122" i="1"/>
  <c r="J4293" i="1"/>
  <c r="J629" i="1"/>
  <c r="J3953" i="1"/>
  <c r="J391" i="1"/>
  <c r="J932" i="1"/>
  <c r="J4200" i="1"/>
  <c r="J2123" i="1"/>
  <c r="J4295" i="1"/>
  <c r="J4291" i="1"/>
  <c r="J4116" i="1"/>
  <c r="J631" i="1"/>
  <c r="J390" i="1"/>
  <c r="J931" i="1"/>
  <c r="J237" i="1"/>
  <c r="J5167" i="1"/>
  <c r="J2125" i="1"/>
  <c r="J4296" i="1"/>
  <c r="J633" i="1"/>
  <c r="J4298" i="1"/>
  <c r="J4118" i="1"/>
  <c r="J3955" i="1"/>
  <c r="J399" i="1"/>
  <c r="J936" i="1"/>
  <c r="J244" i="1"/>
  <c r="J3229" i="1"/>
  <c r="J2131" i="1"/>
  <c r="J4299" i="1"/>
  <c r="J638" i="1"/>
  <c r="J5236" i="1"/>
  <c r="J398" i="1"/>
  <c r="J240" i="1"/>
  <c r="J2130" i="1"/>
  <c r="J5342" i="1"/>
  <c r="J635" i="1"/>
  <c r="J5237" i="1"/>
  <c r="J2129" i="1"/>
  <c r="J396" i="1"/>
  <c r="J5343" i="1"/>
  <c r="J243" i="1"/>
  <c r="J637" i="1"/>
  <c r="J397" i="1"/>
  <c r="J5235" i="1"/>
  <c r="J242" i="1"/>
  <c r="J2127" i="1"/>
  <c r="J5340" i="1"/>
  <c r="J636" i="1"/>
  <c r="J400" i="1"/>
  <c r="J5341" i="1"/>
  <c r="J2128" i="1"/>
  <c r="J241" i="1"/>
  <c r="J634" i="1"/>
  <c r="J401" i="1"/>
  <c r="J5238" i="1"/>
  <c r="J5344" i="1"/>
  <c r="J2132" i="1"/>
  <c r="J245" i="1"/>
  <c r="J639" i="1"/>
  <c r="J3547" i="1"/>
  <c r="J246" i="1"/>
  <c r="J2192" i="1"/>
  <c r="J5345" i="1"/>
  <c r="J120" i="1"/>
  <c r="J2133" i="1"/>
  <c r="J2034" i="1"/>
  <c r="J5277" i="1"/>
  <c r="J3591" i="1"/>
  <c r="J4889" i="1"/>
  <c r="J3233" i="1"/>
  <c r="J3230" i="1"/>
  <c r="J62" i="1"/>
  <c r="J2973" i="1"/>
  <c r="J4575" i="1"/>
  <c r="J3015" i="1"/>
  <c r="J403" i="1"/>
  <c r="J4044" i="1"/>
  <c r="J2033" i="1"/>
  <c r="J3016" i="1"/>
  <c r="J4888" i="1"/>
  <c r="J4300" i="1"/>
  <c r="J640" i="1"/>
  <c r="J4119" i="1"/>
  <c r="J4301" i="1"/>
  <c r="J1455" i="1"/>
  <c r="J2975" i="1"/>
  <c r="J1250" i="1"/>
  <c r="J641" i="1"/>
  <c r="J940" i="1"/>
  <c r="J4891" i="1"/>
  <c r="J4577" i="1"/>
  <c r="J64" i="1"/>
  <c r="J465" i="1"/>
  <c r="J4890" i="1"/>
  <c r="J1771" i="1"/>
  <c r="J1242" i="1"/>
  <c r="J942" i="1"/>
  <c r="J943" i="1"/>
  <c r="J1454" i="1"/>
  <c r="J2974" i="1"/>
  <c r="J5346" i="1"/>
  <c r="J3234" i="1"/>
  <c r="J63" i="1"/>
  <c r="J121" i="1"/>
  <c r="J2004" i="1"/>
  <c r="J3592" i="1"/>
  <c r="J3594" i="1"/>
  <c r="J1769" i="1"/>
  <c r="J5278" i="1"/>
  <c r="J5108" i="1"/>
  <c r="J3593" i="1"/>
  <c r="J1770" i="1"/>
  <c r="J2035" i="1"/>
  <c r="J4302" i="1"/>
  <c r="J1243" i="1"/>
  <c r="J3829" i="1"/>
  <c r="J3665" i="1"/>
  <c r="J247" i="1"/>
  <c r="J2036" i="1"/>
  <c r="J3956" i="1"/>
  <c r="J3830" i="1"/>
  <c r="J1244" i="1"/>
  <c r="J3831" i="1"/>
  <c r="J4120" i="1"/>
  <c r="J248" i="1"/>
  <c r="J4121" i="1"/>
  <c r="J122" i="1"/>
  <c r="J5279" i="1"/>
  <c r="J5348" i="1"/>
  <c r="J3957" i="1"/>
  <c r="J5347" i="1"/>
  <c r="J2879" i="1"/>
  <c r="J642" i="1"/>
  <c r="J5109" i="1"/>
  <c r="J407" i="1"/>
  <c r="J408" i="1"/>
  <c r="J409" i="1"/>
  <c r="J2136" i="1"/>
  <c r="J2880" i="1"/>
  <c r="J65" i="1"/>
  <c r="J2881" i="1"/>
  <c r="J4122" i="1"/>
  <c r="J2134" i="1"/>
  <c r="J2976" i="1"/>
  <c r="J2135" i="1"/>
  <c r="J4304" i="1"/>
  <c r="J4582" i="1"/>
  <c r="J2037" i="1"/>
  <c r="J3832" i="1"/>
  <c r="J2977" i="1"/>
  <c r="J949" i="1"/>
  <c r="J4892" i="1"/>
  <c r="J4893" i="1"/>
  <c r="J2978" i="1"/>
  <c r="J4579" i="1"/>
  <c r="J4303" i="1"/>
  <c r="J1246" i="1"/>
  <c r="J946" i="1"/>
  <c r="J948" i="1"/>
  <c r="J643" i="1"/>
  <c r="J3240" i="1"/>
  <c r="J1245" i="1"/>
  <c r="J410" i="1"/>
  <c r="J3238" i="1"/>
  <c r="J3019" i="1"/>
  <c r="J3017" i="1"/>
  <c r="J3018" i="1"/>
  <c r="J4894" i="1"/>
  <c r="J3243" i="1"/>
  <c r="J3595" i="1"/>
  <c r="J3596" i="1"/>
  <c r="J4580" i="1"/>
  <c r="J68" i="1"/>
  <c r="J5281" i="1"/>
  <c r="J5113" i="1"/>
  <c r="J5280" i="1"/>
  <c r="J5114" i="1"/>
  <c r="J1776" i="1"/>
  <c r="J123" i="1"/>
  <c r="J66" i="1"/>
  <c r="J4895" i="1"/>
  <c r="J1462" i="1"/>
  <c r="J67" i="1"/>
  <c r="J4305" i="1"/>
  <c r="J2040" i="1"/>
  <c r="J3599" i="1"/>
  <c r="J3960" i="1"/>
  <c r="J5352" i="1"/>
  <c r="J5354" i="1"/>
  <c r="J1774" i="1"/>
  <c r="J1458" i="1"/>
  <c r="J1778" i="1"/>
  <c r="J1461" i="1"/>
  <c r="J1772" i="1"/>
  <c r="J1457" i="1"/>
  <c r="J1777" i="1"/>
  <c r="J1460" i="1"/>
  <c r="J2039" i="1"/>
  <c r="J3598" i="1"/>
  <c r="J3959" i="1"/>
  <c r="J5350" i="1"/>
  <c r="J5353" i="1"/>
  <c r="J3958" i="1"/>
  <c r="J5349" i="1"/>
  <c r="J5351" i="1"/>
  <c r="J1773" i="1"/>
  <c r="J1456" i="1"/>
  <c r="J1775" i="1"/>
  <c r="J1459" i="1"/>
  <c r="J2038" i="1"/>
  <c r="J3597" i="1"/>
  <c r="J5359" i="1"/>
  <c r="J5364" i="1"/>
  <c r="J1781" i="1"/>
  <c r="J1466" i="1"/>
  <c r="J1785" i="1"/>
  <c r="J1469" i="1"/>
  <c r="J2043" i="1"/>
  <c r="J3601" i="1"/>
  <c r="J5360" i="1"/>
  <c r="J1780" i="1"/>
  <c r="J1465" i="1"/>
  <c r="J1783" i="1"/>
  <c r="J1468" i="1"/>
  <c r="J2042" i="1"/>
  <c r="J3600" i="1"/>
  <c r="J5356" i="1"/>
  <c r="J5362" i="1"/>
  <c r="J249" i="1"/>
  <c r="J272" i="1"/>
  <c r="J1464" i="1"/>
  <c r="J174" i="1"/>
  <c r="J1784" i="1"/>
  <c r="J3245" i="1"/>
  <c r="J1470" i="1"/>
  <c r="J413" i="1"/>
  <c r="J2" i="1"/>
  <c r="J3602" i="1"/>
  <c r="J5357" i="1"/>
  <c r="J5361" i="1"/>
  <c r="J1779" i="1"/>
  <c r="J1463" i="1"/>
  <c r="J173" i="1"/>
  <c r="J1782" i="1"/>
  <c r="J1471" i="1"/>
  <c r="J414" i="1"/>
  <c r="J3" i="1"/>
  <c r="J5355" i="1"/>
  <c r="J5239" i="1"/>
  <c r="J3604" i="1"/>
  <c r="J5358" i="1"/>
  <c r="J5363" i="1"/>
  <c r="J5168" i="1"/>
  <c r="J3020" i="1"/>
  <c r="J1467" i="1"/>
  <c r="J1786" i="1"/>
  <c r="J2890" i="1"/>
  <c r="J2044" i="1"/>
  <c r="J3603" i="1"/>
  <c r="J2041" i="1"/>
  <c r="J2889" i="1"/>
  <c r="J1791" i="1"/>
  <c r="J1474" i="1"/>
  <c r="J3964" i="1"/>
  <c r="J5244" i="1"/>
  <c r="J3022" i="1"/>
  <c r="J5367" i="1"/>
  <c r="J1395" i="1"/>
  <c r="J951" i="1"/>
  <c r="J1401" i="1"/>
  <c r="J1790" i="1"/>
  <c r="J5242" i="1"/>
  <c r="J2893" i="1"/>
  <c r="J1475" i="1"/>
  <c r="J5368" i="1"/>
  <c r="J954" i="1"/>
  <c r="J1394" i="1"/>
  <c r="J2046" i="1"/>
  <c r="J3024" i="1"/>
  <c r="J3965" i="1"/>
  <c r="J1397" i="1"/>
  <c r="J1788" i="1"/>
  <c r="J2048" i="1"/>
  <c r="J1476" i="1"/>
  <c r="J5241" i="1"/>
  <c r="J955" i="1"/>
  <c r="J3021" i="1"/>
  <c r="J5369" i="1"/>
  <c r="J2891" i="1"/>
  <c r="J1396" i="1"/>
  <c r="J3963" i="1"/>
  <c r="J1400" i="1"/>
  <c r="J1789" i="1"/>
  <c r="J5243" i="1"/>
  <c r="J2894" i="1"/>
  <c r="J953" i="1"/>
  <c r="J3962" i="1"/>
  <c r="J3025" i="1"/>
  <c r="J1393" i="1"/>
  <c r="J5366" i="1"/>
  <c r="J1473" i="1"/>
  <c r="J2047" i="1"/>
  <c r="J1399" i="1"/>
  <c r="J1787" i="1"/>
  <c r="J5240" i="1"/>
  <c r="J2892" i="1"/>
  <c r="J952" i="1"/>
  <c r="J3961" i="1"/>
  <c r="J3023" i="1"/>
  <c r="J1392" i="1"/>
  <c r="J5365" i="1"/>
  <c r="J1472" i="1"/>
  <c r="J2045" i="1"/>
  <c r="J1398" i="1"/>
  <c r="J4201" i="1"/>
  <c r="J175" i="1"/>
  <c r="J1404" i="1"/>
  <c r="J4474" i="1"/>
  <c r="J858" i="1"/>
  <c r="J4729" i="1"/>
  <c r="J722" i="1"/>
  <c r="J2930" i="1"/>
  <c r="J4475" i="1"/>
  <c r="J5246" i="1"/>
  <c r="J201" i="1"/>
  <c r="J3039" i="1"/>
  <c r="J2571" i="1"/>
  <c r="J4994" i="1"/>
  <c r="J4996" i="1"/>
  <c r="J3287" i="1"/>
  <c r="J4476" i="1"/>
  <c r="J3558" i="1"/>
  <c r="J1523" i="1"/>
  <c r="J725" i="1"/>
  <c r="J3095" i="1"/>
  <c r="J4392" i="1"/>
  <c r="J5169" i="1"/>
  <c r="J3377" i="1"/>
  <c r="J3286" i="1"/>
  <c r="J3557" i="1"/>
  <c r="J1520" i="1"/>
  <c r="J178" i="1"/>
  <c r="J1848" i="1"/>
  <c r="J1847" i="1"/>
  <c r="J1402" i="1"/>
  <c r="J1403" i="1"/>
  <c r="J2931" i="1"/>
  <c r="J176" i="1"/>
  <c r="J5245" i="1"/>
  <c r="J2570" i="1"/>
  <c r="J5" i="1"/>
  <c r="J476" i="1"/>
  <c r="J4" i="1"/>
  <c r="J4228" i="1"/>
  <c r="J177" i="1"/>
  <c r="J1519" i="1"/>
  <c r="J1405" i="1"/>
  <c r="J5125" i="1"/>
  <c r="J4993" i="1"/>
  <c r="J3285" i="1"/>
  <c r="J1846" i="1"/>
  <c r="J3560" i="1"/>
  <c r="J730" i="1"/>
  <c r="J202" i="1"/>
  <c r="J3559" i="1"/>
  <c r="J4202" i="1"/>
  <c r="J726" i="1"/>
  <c r="J6" i="1"/>
  <c r="J3864" i="1"/>
  <c r="J273" i="1"/>
  <c r="J5170" i="1"/>
  <c r="J4999" i="1"/>
  <c r="J274" i="1"/>
  <c r="J5247" i="1"/>
  <c r="J4203" i="1"/>
  <c r="J4394" i="1"/>
  <c r="J3865" i="1"/>
  <c r="J4395" i="1"/>
  <c r="J203" i="1"/>
  <c r="J5171" i="1"/>
  <c r="J479" i="1"/>
  <c r="J2897" i="1"/>
  <c r="J477" i="1"/>
  <c r="J478" i="1"/>
  <c r="J2862" i="1"/>
  <c r="J729" i="1"/>
  <c r="J2934" i="1"/>
  <c r="J4397" i="1"/>
  <c r="J179" i="1"/>
  <c r="J2861" i="1"/>
  <c r="J2895" i="1"/>
  <c r="J2863" i="1"/>
  <c r="J2896" i="1"/>
  <c r="J866" i="1"/>
  <c r="J4731" i="1"/>
  <c r="J4478" i="1"/>
  <c r="J2933" i="1"/>
  <c r="J3866" i="1"/>
  <c r="J2572" i="1"/>
  <c r="J1406" i="1"/>
  <c r="J4477" i="1"/>
  <c r="J860" i="1"/>
  <c r="J727" i="1"/>
  <c r="J2932" i="1"/>
  <c r="J4732" i="1"/>
  <c r="J862" i="1"/>
  <c r="J5009" i="1"/>
  <c r="J5014" i="1"/>
  <c r="J480" i="1"/>
  <c r="J1407" i="1"/>
  <c r="J3288" i="1"/>
  <c r="J3290" i="1"/>
  <c r="J8" i="1"/>
  <c r="J3041" i="1"/>
  <c r="J3563" i="1"/>
  <c r="J5012" i="1"/>
  <c r="J3040" i="1"/>
  <c r="J4736" i="1"/>
  <c r="J7" i="1"/>
  <c r="J3561" i="1"/>
  <c r="J3289" i="1"/>
  <c r="J1530" i="1"/>
  <c r="J181" i="1"/>
  <c r="J4479" i="1"/>
  <c r="J182" i="1"/>
  <c r="J5172" i="1"/>
  <c r="J5173" i="1"/>
  <c r="J1849" i="1"/>
  <c r="J5010" i="1"/>
  <c r="J5249" i="1"/>
  <c r="J180" i="1"/>
  <c r="J5248" i="1"/>
  <c r="J204" i="1"/>
  <c r="J3562" i="1"/>
  <c r="J1850" i="1"/>
  <c r="J1851" i="1"/>
  <c r="J1532" i="1"/>
  <c r="J2574" i="1"/>
  <c r="J4205" i="1"/>
  <c r="J1529" i="1"/>
  <c r="J1408" i="1"/>
  <c r="J3867" i="1"/>
  <c r="J275" i="1"/>
  <c r="J4204" i="1"/>
  <c r="J2573" i="1"/>
  <c r="J3042" i="1"/>
  <c r="J279" i="1"/>
  <c r="J4208" i="1"/>
  <c r="J2580" i="1"/>
  <c r="J1414" i="1"/>
  <c r="J3873" i="1"/>
  <c r="J3048" i="1"/>
  <c r="J3872" i="1"/>
  <c r="J281" i="1"/>
  <c r="J4209" i="1"/>
  <c r="J2579" i="1"/>
  <c r="J1411" i="1"/>
  <c r="J3046" i="1"/>
  <c r="J3870" i="1"/>
  <c r="J280" i="1"/>
  <c r="J4207" i="1"/>
  <c r="J2576" i="1"/>
  <c r="J1410" i="1"/>
  <c r="J3044" i="1"/>
  <c r="J3868" i="1"/>
  <c r="J277" i="1"/>
  <c r="J4206" i="1"/>
  <c r="J2575" i="1"/>
  <c r="J1409" i="1"/>
  <c r="J3043" i="1"/>
  <c r="J9" i="1"/>
  <c r="J1793" i="1"/>
  <c r="J2577" i="1"/>
  <c r="J4737" i="1"/>
  <c r="J3869" i="1"/>
  <c r="J276" i="1"/>
  <c r="J10" i="1"/>
  <c r="J2898" i="1"/>
  <c r="J2578" i="1"/>
  <c r="J3251" i="1"/>
  <c r="J1413" i="1"/>
  <c r="J3047" i="1"/>
  <c r="J3871" i="1"/>
  <c r="J278" i="1"/>
  <c r="J1412" i="1"/>
  <c r="J3045" i="1"/>
  <c r="J4607" i="1"/>
  <c r="J1477" i="1"/>
  <c r="J5015" i="1"/>
  <c r="J4125" i="1"/>
  <c r="J5177" i="1"/>
  <c r="J3609" i="1"/>
  <c r="J5023" i="1"/>
  <c r="J4212" i="1"/>
  <c r="J3053" i="1"/>
  <c r="J4126" i="1"/>
  <c r="J1480" i="1"/>
  <c r="J5026" i="1"/>
  <c r="J5175" i="1"/>
  <c r="J4616" i="1"/>
  <c r="J4213" i="1"/>
  <c r="J5028" i="1"/>
  <c r="J3605" i="1"/>
  <c r="J3052" i="1"/>
  <c r="J5025" i="1"/>
  <c r="J1479" i="1"/>
  <c r="J4618" i="1"/>
  <c r="J3607" i="1"/>
  <c r="J5030" i="1"/>
  <c r="J4214" i="1"/>
  <c r="J4127" i="1"/>
  <c r="J5178" i="1"/>
  <c r="J3050" i="1"/>
  <c r="J4622" i="1"/>
  <c r="J1481" i="1"/>
  <c r="J5024" i="1"/>
  <c r="J5176" i="1"/>
  <c r="J5029" i="1"/>
  <c r="J4124" i="1"/>
  <c r="J4211" i="1"/>
  <c r="J3608" i="1"/>
  <c r="J3051" i="1"/>
  <c r="J4617" i="1"/>
  <c r="J1478" i="1"/>
  <c r="J5022" i="1"/>
  <c r="J5174" i="1"/>
  <c r="J5027" i="1"/>
  <c r="J4123" i="1"/>
  <c r="J4210" i="1"/>
  <c r="J3606" i="1"/>
  <c r="J3049" i="1"/>
  <c r="J3252" i="1"/>
  <c r="J3610" i="1"/>
  <c r="J876" i="1"/>
  <c r="J4306" i="1"/>
  <c r="J129" i="1"/>
  <c r="J5282" i="1"/>
  <c r="J3833" i="1"/>
  <c r="J2979" i="1"/>
  <c r="J69" i="1"/>
  <c r="J5370" i="1"/>
  <c r="J251" i="1"/>
  <c r="J644" i="1"/>
  <c r="J979" i="1"/>
  <c r="J131" i="1"/>
  <c r="J1794" i="1"/>
  <c r="J419" i="1"/>
  <c r="J4405" i="1"/>
  <c r="J3257" i="1"/>
  <c r="J2884" i="1"/>
  <c r="J1247" i="1"/>
  <c r="J254" i="1"/>
  <c r="J2139" i="1"/>
  <c r="J1546" i="1"/>
  <c r="J1223" i="1"/>
  <c r="J3967" i="1"/>
  <c r="J3256" i="1"/>
  <c r="J423" i="1"/>
  <c r="J4128" i="1"/>
  <c r="J1795" i="1"/>
  <c r="J4629" i="1"/>
  <c r="J4307" i="1"/>
  <c r="J3966" i="1"/>
  <c r="J2883" i="1"/>
  <c r="J421" i="1"/>
  <c r="J2980" i="1"/>
  <c r="J4628" i="1"/>
  <c r="J646" i="1"/>
  <c r="J422" i="1"/>
  <c r="J981" i="1"/>
  <c r="J2050" i="1"/>
  <c r="J2138" i="1"/>
  <c r="J253" i="1"/>
  <c r="J4188" i="1"/>
  <c r="J5371" i="1"/>
  <c r="J4626" i="1"/>
  <c r="J645" i="1"/>
  <c r="J2882" i="1"/>
  <c r="J3028" i="1"/>
  <c r="J3027" i="1"/>
  <c r="J2049" i="1"/>
  <c r="J252" i="1"/>
  <c r="J2137" i="1"/>
  <c r="J5283" i="1"/>
  <c r="J2885" i="1"/>
  <c r="J4129" i="1"/>
  <c r="J1482" i="1"/>
  <c r="J70" i="1"/>
  <c r="J4896" i="1"/>
  <c r="J5117" i="1"/>
  <c r="J1483" i="1"/>
  <c r="J1484" i="1"/>
  <c r="J5120" i="1"/>
  <c r="J71" i="1"/>
  <c r="J4897" i="1"/>
  <c r="J1248" i="1"/>
  <c r="J3259" i="1"/>
  <c r="J5286" i="1"/>
  <c r="J5287" i="1"/>
  <c r="J1798" i="1"/>
  <c r="J133" i="1"/>
  <c r="J3835" i="1"/>
  <c r="J3836" i="1"/>
  <c r="J985" i="1"/>
  <c r="J3611" i="1"/>
  <c r="J1796" i="1"/>
  <c r="J3612" i="1"/>
  <c r="J5118" i="1"/>
  <c r="J132" i="1"/>
  <c r="J5284" i="1"/>
  <c r="J3834" i="1"/>
  <c r="J72" i="1"/>
  <c r="J3968" i="1"/>
  <c r="J3970" i="1"/>
  <c r="J256" i="1"/>
  <c r="J4898" i="1"/>
  <c r="J2051" i="1"/>
  <c r="J2141" i="1"/>
  <c r="J5285" i="1"/>
  <c r="J255" i="1"/>
  <c r="J429" i="1"/>
  <c r="J5372" i="1"/>
  <c r="J257" i="1"/>
  <c r="J2142" i="1"/>
  <c r="J2886" i="1"/>
  <c r="J2052" i="1"/>
  <c r="J2053" i="1"/>
  <c r="J2140" i="1"/>
  <c r="J3969" i="1"/>
  <c r="J3613" i="1"/>
  <c r="J648" i="1"/>
  <c r="J2887" i="1"/>
  <c r="J4130" i="1"/>
  <c r="J1797" i="1"/>
  <c r="J4309" i="1"/>
  <c r="J2888" i="1"/>
  <c r="J1249" i="1"/>
  <c r="J650" i="1"/>
  <c r="J987" i="1"/>
  <c r="J426" i="1"/>
  <c r="J4631" i="1"/>
  <c r="J649" i="1"/>
  <c r="J4632" i="1"/>
  <c r="J4308" i="1"/>
  <c r="J4131" i="1"/>
  <c r="J2988" i="1"/>
  <c r="J2981" i="1"/>
  <c r="J990" i="1"/>
  <c r="J3032" i="1"/>
  <c r="J5373" i="1"/>
  <c r="J3035" i="1"/>
  <c r="J258" i="1"/>
  <c r="J5374" i="1"/>
  <c r="J3269" i="1"/>
  <c r="J4314" i="1"/>
  <c r="J4639" i="1"/>
  <c r="J3034" i="1"/>
  <c r="J2987" i="1"/>
  <c r="J3267" i="1"/>
  <c r="J3031" i="1"/>
  <c r="J2985" i="1"/>
  <c r="J3263" i="1"/>
  <c r="J3268" i="1"/>
  <c r="J4313" i="1"/>
  <c r="J4638" i="1"/>
  <c r="J4637" i="1"/>
  <c r="J3033" i="1"/>
  <c r="J2986" i="1"/>
  <c r="J3262" i="1"/>
  <c r="J3266" i="1"/>
  <c r="J4312" i="1"/>
  <c r="J4636" i="1"/>
  <c r="J3030" i="1"/>
  <c r="J2984" i="1"/>
  <c r="J3261" i="1"/>
  <c r="J3265" i="1"/>
  <c r="J4311" i="1"/>
  <c r="J4635" i="1"/>
  <c r="J3029" i="1"/>
  <c r="J2983" i="1"/>
  <c r="J3260" i="1"/>
  <c r="J3264" i="1"/>
  <c r="J4310" i="1"/>
  <c r="J2982" i="1"/>
  <c r="J5250" i="1"/>
  <c r="J3054" i="1"/>
  <c r="J4647" i="1"/>
  <c r="J3036" i="1"/>
  <c r="J3281" i="1"/>
  <c r="J4315" i="1"/>
  <c r="J4327" i="1"/>
  <c r="J4649" i="1"/>
  <c r="J2994" i="1"/>
  <c r="J3280" i="1"/>
  <c r="J4326" i="1"/>
  <c r="J3277" i="1"/>
  <c r="J3278" i="1"/>
  <c r="J2938" i="1"/>
  <c r="J2991" i="1"/>
  <c r="J4321" i="1"/>
  <c r="J4317" i="1"/>
  <c r="J3279" i="1"/>
  <c r="J3275" i="1"/>
  <c r="J2937" i="1"/>
  <c r="J4316" i="1"/>
  <c r="J2989" i="1"/>
  <c r="J4318" i="1"/>
  <c r="J3271" i="1"/>
  <c r="J3273" i="1"/>
  <c r="J2936" i="1"/>
  <c r="J2993" i="1"/>
  <c r="J4319" i="1"/>
  <c r="J4324" i="1"/>
  <c r="J3276" i="1"/>
  <c r="J3274" i="1"/>
  <c r="J4323" i="1"/>
  <c r="J2939" i="1"/>
  <c r="J4325" i="1"/>
  <c r="J2992" i="1"/>
  <c r="J3270" i="1"/>
  <c r="J3272" i="1"/>
  <c r="J4320" i="1"/>
  <c r="J2935" i="1"/>
  <c r="J4322" i="1"/>
  <c r="J2990" i="1"/>
  <c r="J4480" i="1"/>
  <c r="J4828" i="1"/>
  <c r="J1859" i="1"/>
  <c r="J887" i="1"/>
  <c r="J886" i="1"/>
  <c r="J4481" i="1"/>
  <c r="J5179" i="1"/>
  <c r="J3565" i="1"/>
  <c r="J3291" i="1"/>
  <c r="J2864" i="1"/>
  <c r="J3055" i="1"/>
  <c r="J1108" i="1"/>
  <c r="J5180" i="1"/>
  <c r="J4739" i="1"/>
  <c r="J183" i="1"/>
  <c r="J287" i="1"/>
  <c r="J769" i="1"/>
  <c r="J2865" i="1"/>
  <c r="J3293" i="1"/>
  <c r="J1549" i="1"/>
  <c r="J184" i="1"/>
  <c r="J209" i="1"/>
  <c r="J1553" i="1"/>
  <c r="J2401" i="1"/>
  <c r="J1550" i="1"/>
  <c r="J768" i="1"/>
  <c r="J2902" i="1"/>
  <c r="J2582" i="1"/>
  <c r="J5251" i="1"/>
  <c r="J5040" i="1"/>
  <c r="J208" i="1"/>
  <c r="J4422" i="1"/>
  <c r="J5252" i="1"/>
  <c r="J4483" i="1"/>
  <c r="J3876" i="1"/>
  <c r="J286" i="1"/>
  <c r="J285" i="1"/>
  <c r="J2942" i="1"/>
  <c r="J4423" i="1"/>
  <c r="J4216" i="1"/>
  <c r="J888" i="1"/>
  <c r="J1035" i="1"/>
  <c r="J3877" i="1"/>
  <c r="J210" i="1"/>
  <c r="J3566" i="1"/>
  <c r="J207" i="1"/>
  <c r="J4215" i="1"/>
  <c r="J2900" i="1"/>
  <c r="J1551" i="1"/>
  <c r="J12" i="1"/>
  <c r="J3874" i="1"/>
  <c r="J4482" i="1"/>
  <c r="J3292" i="1"/>
  <c r="J4421" i="1"/>
  <c r="J3283" i="1"/>
  <c r="J2940" i="1"/>
  <c r="J767" i="1"/>
  <c r="J2581" i="1"/>
  <c r="J481" i="1"/>
  <c r="J3875" i="1"/>
  <c r="J4484" i="1"/>
  <c r="J3056" i="1"/>
  <c r="J2941" i="1"/>
  <c r="J2901" i="1"/>
  <c r="J3057" i="1"/>
  <c r="J4742" i="1"/>
  <c r="J4217" i="1"/>
  <c r="J1415" i="1"/>
  <c r="J5047" i="1"/>
  <c r="J2866" i="1"/>
  <c r="J13" i="1"/>
  <c r="J4741" i="1"/>
  <c r="J3058" i="1"/>
  <c r="J5045" i="1"/>
  <c r="J1417" i="1"/>
  <c r="J892" i="1"/>
  <c r="J1416" i="1"/>
  <c r="J1560" i="1"/>
  <c r="J5182" i="1"/>
  <c r="J15" i="1"/>
  <c r="J5184" i="1"/>
  <c r="J3569" i="1"/>
  <c r="J3567" i="1"/>
  <c r="J3294" i="1"/>
  <c r="J771" i="1"/>
  <c r="J1559" i="1"/>
  <c r="J185" i="1"/>
  <c r="J3295" i="1"/>
  <c r="J5181" i="1"/>
  <c r="J3879" i="1"/>
  <c r="J14" i="1"/>
  <c r="J186" i="1"/>
  <c r="J3880" i="1"/>
  <c r="J3568" i="1"/>
  <c r="J5049" i="1"/>
  <c r="J2584" i="1"/>
  <c r="J1860" i="1"/>
  <c r="J5253" i="1"/>
  <c r="J211" i="1"/>
  <c r="J212" i="1"/>
  <c r="J288" i="1"/>
  <c r="J5183" i="1"/>
  <c r="J4743" i="1"/>
  <c r="J213" i="1"/>
  <c r="J2867" i="1"/>
  <c r="J1861" i="1"/>
  <c r="J2583" i="1"/>
  <c r="J3878" i="1"/>
  <c r="J4425" i="1"/>
  <c r="J2585" i="1"/>
  <c r="J1862" i="1"/>
  <c r="J2869" i="1"/>
  <c r="J483" i="1"/>
  <c r="J3296" i="1"/>
  <c r="J4218" i="1"/>
  <c r="J1563" i="1"/>
  <c r="J4431" i="1"/>
  <c r="J289" i="1"/>
  <c r="J2868" i="1"/>
  <c r="J482" i="1"/>
  <c r="J897" i="1"/>
  <c r="J4485" i="1"/>
  <c r="J4430" i="1"/>
  <c r="J4219" i="1"/>
  <c r="J4486" i="1"/>
  <c r="J484" i="1"/>
  <c r="J778" i="1"/>
  <c r="J2908" i="1"/>
  <c r="J5257" i="1"/>
  <c r="J217" i="1"/>
  <c r="J2945" i="1"/>
  <c r="J2905" i="1"/>
  <c r="J2948" i="1"/>
  <c r="J5260" i="1"/>
  <c r="J777" i="1"/>
  <c r="J2904" i="1"/>
  <c r="J2947" i="1"/>
  <c r="J5259" i="1"/>
  <c r="J776" i="1"/>
  <c r="J2907" i="1"/>
  <c r="J5256" i="1"/>
  <c r="J216" i="1"/>
  <c r="J2944" i="1"/>
  <c r="J5255" i="1"/>
  <c r="J215" i="1"/>
  <c r="J2943" i="1"/>
  <c r="J2903" i="1"/>
  <c r="J2946" i="1"/>
  <c r="J5258" i="1"/>
  <c r="J775" i="1"/>
  <c r="J2906" i="1"/>
  <c r="J5254" i="1"/>
  <c r="J214" i="1"/>
  <c r="J2953" i="1"/>
  <c r="J2911" i="1"/>
  <c r="J2957" i="1"/>
  <c r="J5265" i="1"/>
  <c r="J781" i="1"/>
  <c r="J2914" i="1"/>
  <c r="J5261" i="1"/>
  <c r="J219" i="1"/>
  <c r="J2949" i="1"/>
  <c r="J2910" i="1"/>
  <c r="J2954" i="1"/>
  <c r="J5264" i="1"/>
  <c r="J780" i="1"/>
  <c r="J2913" i="1"/>
  <c r="J220" i="1"/>
  <c r="J2951" i="1"/>
  <c r="J4667" i="1"/>
  <c r="J4432" i="1"/>
  <c r="J5376" i="1"/>
  <c r="J16" i="1"/>
  <c r="J2909" i="1"/>
  <c r="J2955" i="1"/>
  <c r="J782" i="1"/>
  <c r="J2915" i="1"/>
  <c r="J4328" i="1"/>
  <c r="J5262" i="1"/>
  <c r="J218" i="1"/>
  <c r="J2950" i="1"/>
  <c r="J5375" i="1"/>
  <c r="J2996" i="1"/>
  <c r="J5267" i="1"/>
  <c r="J783" i="1"/>
  <c r="J1574" i="1"/>
  <c r="J4133" i="1"/>
  <c r="J5056" i="1"/>
  <c r="J5263" i="1"/>
  <c r="J221" i="1"/>
  <c r="J2952" i="1"/>
  <c r="J1799" i="1"/>
  <c r="J4220" i="1"/>
  <c r="J5377" i="1"/>
  <c r="J17" i="1"/>
  <c r="J2912" i="1"/>
  <c r="J2956" i="1"/>
  <c r="J5266" i="1"/>
  <c r="J2586" i="1"/>
  <c r="J1573" i="1"/>
  <c r="J2589" i="1"/>
  <c r="J1581" i="1"/>
  <c r="J20" i="1"/>
  <c r="J1802" i="1"/>
  <c r="J294" i="1"/>
  <c r="J4329" i="1"/>
  <c r="J4436" i="1"/>
  <c r="J2962" i="1"/>
  <c r="J2918" i="1"/>
  <c r="J2591" i="1"/>
  <c r="J1580" i="1"/>
  <c r="J21" i="1"/>
  <c r="J4331" i="1"/>
  <c r="J291" i="1"/>
  <c r="J4435" i="1"/>
  <c r="J2961" i="1"/>
  <c r="J1801" i="1"/>
  <c r="J2917" i="1"/>
  <c r="J2590" i="1"/>
  <c r="J293" i="1"/>
  <c r="J1804" i="1"/>
  <c r="J4330" i="1"/>
  <c r="J4438" i="1"/>
  <c r="J22" i="1"/>
  <c r="J2920" i="1"/>
  <c r="J1579" i="1"/>
  <c r="J2959" i="1"/>
  <c r="J4333" i="1"/>
  <c r="J292" i="1"/>
  <c r="J4437" i="1"/>
  <c r="J2588" i="1"/>
  <c r="J1578" i="1"/>
  <c r="J1803" i="1"/>
  <c r="J2960" i="1"/>
  <c r="J2919" i="1"/>
  <c r="J19" i="1"/>
  <c r="J4332" i="1"/>
  <c r="J290" i="1"/>
  <c r="J4434" i="1"/>
  <c r="J2587" i="1"/>
  <c r="J1577" i="1"/>
  <c r="J1800" i="1"/>
  <c r="J2958" i="1"/>
  <c r="J2916" i="1"/>
  <c r="J18" i="1"/>
  <c r="J5063" i="1"/>
  <c r="J4757" i="1"/>
  <c r="J3060" i="1"/>
  <c r="J295" i="1"/>
  <c r="J2870" i="1"/>
  <c r="J3298" i="1"/>
  <c r="J4334" i="1"/>
  <c r="J1420" i="1"/>
  <c r="J296" i="1"/>
  <c r="J2592" i="1"/>
  <c r="J799" i="1"/>
  <c r="J222" i="1"/>
  <c r="J4856" i="1"/>
  <c r="J1863" i="1"/>
  <c r="J2872" i="1"/>
  <c r="J2965" i="1"/>
  <c r="J795" i="1"/>
  <c r="J2923" i="1"/>
  <c r="J1864" i="1"/>
  <c r="J1589" i="1"/>
  <c r="J3059" i="1"/>
  <c r="J24" i="1"/>
  <c r="J1418" i="1"/>
  <c r="J2964" i="1"/>
  <c r="J2922" i="1"/>
  <c r="J2593" i="1"/>
  <c r="J4221" i="1"/>
  <c r="J485" i="1"/>
  <c r="J1419" i="1"/>
  <c r="J579" i="1"/>
  <c r="J2921" i="1"/>
  <c r="J5064" i="1"/>
  <c r="J904" i="1"/>
  <c r="J2331" i="1"/>
  <c r="J4754" i="1"/>
  <c r="J2963" i="1"/>
  <c r="J4440" i="1"/>
  <c r="J187" i="1"/>
  <c r="J3297" i="1"/>
  <c r="J910" i="1"/>
  <c r="J546" i="1"/>
  <c r="J5185" i="1"/>
  <c r="J4441" i="1"/>
  <c r="J2871" i="1"/>
  <c r="J23" i="1"/>
  <c r="J4443" i="1"/>
  <c r="J26" i="1"/>
  <c r="J2596" i="1"/>
  <c r="J4224" i="1"/>
  <c r="J2924" i="1"/>
  <c r="J4488" i="1"/>
  <c r="J25" i="1"/>
  <c r="J3061" i="1"/>
  <c r="J3573" i="1"/>
  <c r="J5187" i="1"/>
  <c r="J189" i="1"/>
  <c r="J3299" i="1"/>
  <c r="J5268" i="1"/>
  <c r="J1591" i="1"/>
  <c r="J5271" i="1"/>
  <c r="J1594" i="1"/>
  <c r="J1867" i="1"/>
  <c r="J1421" i="1"/>
  <c r="J3883" i="1"/>
  <c r="J911" i="1"/>
  <c r="J3572" i="1"/>
  <c r="J3881" i="1"/>
  <c r="J223" i="1"/>
  <c r="J1865" i="1"/>
  <c r="J5186" i="1"/>
  <c r="J3570" i="1"/>
  <c r="J188" i="1"/>
  <c r="J4222" i="1"/>
  <c r="J5270" i="1"/>
  <c r="J224" i="1"/>
  <c r="J4225" i="1"/>
  <c r="J3882" i="1"/>
  <c r="J298" i="1"/>
  <c r="J299" i="1"/>
  <c r="J2594" i="1"/>
  <c r="J297" i="1"/>
  <c r="J2873" i="1"/>
  <c r="J5269" i="1"/>
  <c r="J486" i="1"/>
  <c r="J5074" i="1"/>
  <c r="J2925" i="1"/>
  <c r="J2597" i="1"/>
  <c r="J2595" i="1"/>
  <c r="J4223" i="1"/>
  <c r="J2874" i="1"/>
  <c r="J27" i="1"/>
  <c r="J2875" i="1"/>
  <c r="J2926" i="1"/>
  <c r="J1866" i="1"/>
  <c r="J4487" i="1"/>
  <c r="J3571" i="1"/>
  <c r="J802" i="1"/>
  <c r="J4444" i="1"/>
  <c r="J804" i="1"/>
  <c r="J1425" i="1"/>
  <c r="J4765" i="1"/>
  <c r="J915" i="1"/>
  <c r="J803" i="1"/>
  <c r="J2927" i="1"/>
  <c r="J4448" i="1"/>
  <c r="J4763" i="1"/>
  <c r="J487" i="1"/>
  <c r="J4490" i="1"/>
  <c r="J3063" i="1"/>
  <c r="J2968" i="1"/>
  <c r="J300" i="1"/>
  <c r="J916" i="1"/>
  <c r="J3062" i="1"/>
  <c r="J2966" i="1"/>
  <c r="J3064" i="1"/>
  <c r="J3300" i="1"/>
  <c r="J3301" i="1"/>
  <c r="J2967" i="1"/>
  <c r="J4489" i="1"/>
  <c r="J4767" i="1"/>
  <c r="J1608" i="1"/>
  <c r="J34" i="1"/>
  <c r="J5085" i="1"/>
  <c r="J1424" i="1"/>
  <c r="J5078" i="1"/>
  <c r="J31" i="1"/>
  <c r="J5190" i="1"/>
  <c r="J4447" i="1"/>
  <c r="J32" i="1"/>
  <c r="J5191" i="1"/>
  <c r="J191" i="1"/>
  <c r="J4766" i="1"/>
  <c r="J5188" i="1"/>
  <c r="J4446" i="1"/>
  <c r="J30" i="1"/>
  <c r="J5189" i="1"/>
  <c r="J190" i="1"/>
  <c r="J1604" i="1"/>
  <c r="J33" i="1"/>
  <c r="J5084" i="1"/>
  <c r="J1423" i="1"/>
  <c r="J5077" i="1"/>
  <c r="J29" i="1"/>
  <c r="J4764" i="1"/>
  <c r="J1422" i="1"/>
  <c r="J5076" i="1"/>
  <c r="J28" i="1"/>
  <c r="J5196" i="1"/>
  <c r="J4459" i="1"/>
  <c r="J41" i="1"/>
  <c r="J5201" i="1"/>
  <c r="J195" i="1"/>
  <c r="J1632" i="1"/>
  <c r="J45" i="1"/>
  <c r="J5095" i="1"/>
  <c r="J4770" i="1"/>
  <c r="J1430" i="1"/>
  <c r="J5089" i="1"/>
  <c r="J39" i="1"/>
  <c r="J5195" i="1"/>
  <c r="J4458" i="1"/>
  <c r="J40" i="1"/>
  <c r="J5199" i="1"/>
  <c r="J193" i="1"/>
  <c r="J1627" i="1"/>
  <c r="J43" i="1"/>
  <c r="J5092" i="1"/>
  <c r="J4769" i="1"/>
  <c r="J1426" i="1"/>
  <c r="J5086" i="1"/>
  <c r="J35" i="1"/>
  <c r="J5193" i="1"/>
  <c r="J4455" i="1"/>
  <c r="J37" i="1"/>
  <c r="J5198" i="1"/>
  <c r="J192" i="1"/>
  <c r="J1625" i="1"/>
  <c r="J42" i="1"/>
  <c r="J5090" i="1"/>
  <c r="J4768" i="1"/>
  <c r="J3884" i="1"/>
  <c r="J5194" i="1"/>
  <c r="J3037" i="1"/>
  <c r="J5197" i="1"/>
  <c r="J1628" i="1"/>
  <c r="J3284" i="1"/>
  <c r="J2054" i="1"/>
  <c r="J5091" i="1"/>
  <c r="J1431" i="1"/>
  <c r="J1428" i="1"/>
  <c r="J5087" i="1"/>
  <c r="J3971" i="1"/>
  <c r="J36" i="1"/>
  <c r="J5192" i="1"/>
  <c r="J4456" i="1"/>
  <c r="J4226" i="1"/>
  <c r="J2969" i="1"/>
  <c r="J2928" i="1"/>
  <c r="J2055" i="1"/>
  <c r="J1427" i="1"/>
  <c r="J5094" i="1"/>
  <c r="J4771" i="1"/>
  <c r="J1429" i="1"/>
  <c r="J5088" i="1"/>
  <c r="J38" i="1"/>
  <c r="J4457" i="1"/>
  <c r="J5200" i="1"/>
  <c r="J194" i="1"/>
  <c r="J806" i="1"/>
  <c r="J1485" i="1"/>
  <c r="J441" i="1"/>
  <c r="J44" i="1"/>
  <c r="J5093" i="1"/>
  <c r="J4782" i="1"/>
  <c r="J197" i="1"/>
  <c r="J3888" i="1"/>
  <c r="J811" i="1"/>
  <c r="J53" i="1"/>
  <c r="J446" i="1"/>
  <c r="J225" i="1"/>
  <c r="J5378" i="1"/>
  <c r="J51" i="1"/>
  <c r="J5203" i="1"/>
  <c r="J4778" i="1"/>
  <c r="J809" i="1"/>
  <c r="J3887" i="1"/>
  <c r="J54" i="1"/>
  <c r="J5380" i="1"/>
  <c r="J198" i="1"/>
  <c r="J229" i="1"/>
  <c r="J49" i="1"/>
  <c r="J5206" i="1"/>
  <c r="J445" i="1"/>
  <c r="J4774" i="1"/>
  <c r="J816" i="1"/>
  <c r="J3889" i="1"/>
  <c r="J55" i="1"/>
  <c r="J444" i="1"/>
  <c r="J200" i="1"/>
  <c r="J5379" i="1"/>
  <c r="J227" i="1"/>
  <c r="J50" i="1"/>
  <c r="J5202" i="1"/>
  <c r="J4780" i="1"/>
  <c r="J199" i="1"/>
  <c r="J5205" i="1"/>
  <c r="J52" i="1"/>
  <c r="J228" i="1"/>
  <c r="J808" i="1"/>
  <c r="J3886" i="1"/>
  <c r="J443" i="1"/>
  <c r="J47" i="1"/>
  <c r="J4775" i="1"/>
  <c r="J196" i="1"/>
  <c r="J5204" i="1"/>
  <c r="J48" i="1"/>
  <c r="J226" i="1"/>
  <c r="J807" i="1"/>
  <c r="J3885" i="1"/>
  <c r="J442" i="1"/>
  <c r="J46" i="1"/>
  <c r="J4772" i="1"/>
  <c r="H3973" i="1"/>
  <c r="H655" i="1"/>
  <c r="H3542" i="1"/>
  <c r="H1823" i="1"/>
  <c r="H448" i="1"/>
  <c r="H2817" i="1"/>
  <c r="H653" i="1"/>
  <c r="H1899" i="1"/>
  <c r="H1208" i="1"/>
  <c r="H516" i="1"/>
  <c r="H3541" i="1"/>
  <c r="H4340" i="1"/>
  <c r="H2459" i="1"/>
  <c r="H2679" i="1"/>
  <c r="H2458" i="1"/>
  <c r="H833" i="1"/>
  <c r="H4268" i="1"/>
  <c r="H447" i="1"/>
  <c r="H1901" i="1"/>
  <c r="H260" i="1"/>
  <c r="H1432" i="1"/>
  <c r="H4336" i="1"/>
  <c r="H2816" i="1"/>
  <c r="H4199" i="1"/>
  <c r="H3066" i="1"/>
  <c r="H4965" i="1"/>
  <c r="H921" i="1"/>
  <c r="H2205" i="1"/>
  <c r="H1869" i="1"/>
  <c r="H1434" i="1"/>
  <c r="H2204" i="1"/>
  <c r="H920" i="1"/>
  <c r="H4964" i="1"/>
  <c r="H1207" i="1"/>
  <c r="H3615" i="1"/>
  <c r="H4335" i="1"/>
  <c r="H1900" i="1"/>
  <c r="H3972" i="1"/>
  <c r="H2815" i="1"/>
  <c r="H518" i="1"/>
  <c r="H3825" i="1"/>
  <c r="H519" i="1"/>
  <c r="H381" i="1"/>
  <c r="H261" i="1"/>
  <c r="H1871" i="1"/>
  <c r="H2403" i="1"/>
  <c r="H1436" i="1"/>
  <c r="H1500" i="1"/>
  <c r="H517" i="1"/>
  <c r="H4344" i="1"/>
  <c r="H837" i="1"/>
  <c r="H4968" i="1"/>
  <c r="H2818" i="1"/>
  <c r="H2402" i="1"/>
  <c r="H659" i="1"/>
  <c r="H3068" i="1"/>
  <c r="H2997" i="1"/>
  <c r="H1870" i="1"/>
  <c r="H262" i="1"/>
  <c r="H4967" i="1"/>
  <c r="H1435" i="1"/>
  <c r="H3574" i="1"/>
  <c r="H2404" i="1"/>
  <c r="H449" i="1"/>
  <c r="H3838" i="1"/>
  <c r="H834" i="1"/>
  <c r="H2999" i="1"/>
  <c r="H3617" i="1"/>
  <c r="H3974" i="1"/>
  <c r="H3837" i="1"/>
  <c r="H3575" i="1"/>
  <c r="H3576" i="1"/>
  <c r="H3616" i="1"/>
  <c r="H3839" i="1"/>
  <c r="H835" i="1"/>
  <c r="H1209" i="1"/>
  <c r="H3543" i="1"/>
  <c r="H2998" i="1"/>
  <c r="H2680" i="1"/>
  <c r="H924" i="1"/>
  <c r="H2681" i="1"/>
  <c r="H1501" i="1"/>
  <c r="H1502" i="1"/>
  <c r="H1503" i="1"/>
  <c r="H264" i="1"/>
  <c r="H4270" i="1"/>
  <c r="H1902" i="1"/>
  <c r="H4271" i="1"/>
  <c r="H3071" i="1"/>
  <c r="H3840" i="1"/>
  <c r="H4269" i="1"/>
  <c r="H4969" i="1"/>
  <c r="H4346" i="1"/>
  <c r="H1210" i="1"/>
  <c r="H1903" i="1"/>
  <c r="H1873" i="1"/>
  <c r="H1211" i="1"/>
  <c r="H1904" i="1"/>
  <c r="H265" i="1"/>
  <c r="H4272" i="1"/>
  <c r="H1437" i="1"/>
  <c r="H1872" i="1"/>
  <c r="H3000" i="1"/>
  <c r="H4970" i="1"/>
  <c r="H3618" i="1"/>
  <c r="H2405" i="1"/>
  <c r="H263" i="1"/>
  <c r="H2406" i="1"/>
  <c r="H2206" i="1"/>
  <c r="H4345" i="1"/>
  <c r="H2820" i="1"/>
  <c r="H450" i="1"/>
  <c r="H2682" i="1"/>
  <c r="H2460" i="1"/>
  <c r="H2461" i="1"/>
  <c r="H2821" i="1"/>
  <c r="H1438" i="1"/>
  <c r="H2819" i="1"/>
  <c r="H925" i="1"/>
  <c r="H926" i="1"/>
  <c r="H2207" i="1"/>
  <c r="H2462" i="1"/>
  <c r="H523" i="1"/>
  <c r="H3544" i="1"/>
  <c r="H451" i="1"/>
  <c r="H3545" i="1"/>
  <c r="H266" i="1"/>
  <c r="H2208" i="1"/>
  <c r="H3075" i="1"/>
  <c r="H4971" i="1"/>
  <c r="H840" i="1"/>
  <c r="H4355" i="1"/>
  <c r="H671" i="1"/>
  <c r="H3980" i="1"/>
  <c r="H672" i="1"/>
  <c r="H2824" i="1"/>
  <c r="H666" i="1"/>
  <c r="H3074" i="1"/>
  <c r="H1876" i="1"/>
  <c r="H522" i="1"/>
  <c r="H3977" i="1"/>
  <c r="H3072" i="1"/>
  <c r="H1874" i="1"/>
  <c r="H520" i="1"/>
  <c r="H3975" i="1"/>
  <c r="H839" i="1"/>
  <c r="H4352" i="1"/>
  <c r="H669" i="1"/>
  <c r="H3979" i="1"/>
  <c r="H670" i="1"/>
  <c r="H2823" i="1"/>
  <c r="H665" i="1"/>
  <c r="H2822" i="1"/>
  <c r="H664" i="1"/>
  <c r="H3073" i="1"/>
  <c r="H1875" i="1"/>
  <c r="H521" i="1"/>
  <c r="H3976" i="1"/>
  <c r="H838" i="1"/>
  <c r="H4351" i="1"/>
  <c r="H667" i="1"/>
  <c r="H3978" i="1"/>
  <c r="H668" i="1"/>
  <c r="H2828" i="1"/>
  <c r="H674" i="1"/>
  <c r="H3078" i="1"/>
  <c r="H1878" i="1"/>
  <c r="H527" i="1"/>
  <c r="H3983" i="1"/>
  <c r="H842" i="1"/>
  <c r="H4361" i="1"/>
  <c r="H678" i="1"/>
  <c r="H3987" i="1"/>
  <c r="H683" i="1"/>
  <c r="H2825" i="1"/>
  <c r="H673" i="1"/>
  <c r="H3076" i="1"/>
  <c r="H1877" i="1"/>
  <c r="H524" i="1"/>
  <c r="H3981" i="1"/>
  <c r="H841" i="1"/>
  <c r="H4360" i="1"/>
  <c r="H676" i="1"/>
  <c r="H3985" i="1"/>
  <c r="H679" i="1"/>
  <c r="H2827" i="1"/>
  <c r="H525" i="1"/>
  <c r="H2210" i="1"/>
  <c r="H3982" i="1"/>
  <c r="H2407" i="1"/>
  <c r="H675" i="1"/>
  <c r="H677" i="1"/>
  <c r="H3988" i="1"/>
  <c r="H682" i="1"/>
  <c r="H3986" i="1"/>
  <c r="H2826" i="1"/>
  <c r="H3077" i="1"/>
  <c r="H2209" i="1"/>
  <c r="H1213" i="1"/>
  <c r="H4363" i="1"/>
  <c r="H681" i="1"/>
  <c r="H3990" i="1"/>
  <c r="H685" i="1"/>
  <c r="H3079" i="1"/>
  <c r="H526" i="1"/>
  <c r="H3984" i="1"/>
  <c r="H1212" i="1"/>
  <c r="H4362" i="1"/>
  <c r="H680" i="1"/>
  <c r="H3989" i="1"/>
  <c r="H684" i="1"/>
  <c r="H693" i="1"/>
  <c r="H1883" i="1"/>
  <c r="H2687" i="1"/>
  <c r="H3083" i="1"/>
  <c r="H4367" i="1"/>
  <c r="H687" i="1"/>
  <c r="H846" i="1"/>
  <c r="H531" i="1"/>
  <c r="H77" i="1"/>
  <c r="H3992" i="1"/>
  <c r="H698" i="1"/>
  <c r="H2686" i="1"/>
  <c r="H532" i="1"/>
  <c r="H695" i="1"/>
  <c r="H1880" i="1"/>
  <c r="H3082" i="1"/>
  <c r="H3994" i="1"/>
  <c r="H4368" i="1"/>
  <c r="H690" i="1"/>
  <c r="H76" i="1"/>
  <c r="H699" i="1"/>
  <c r="H843" i="1"/>
  <c r="H692" i="1"/>
  <c r="H3084" i="1"/>
  <c r="H2684" i="1"/>
  <c r="H845" i="1"/>
  <c r="H694" i="1"/>
  <c r="H1882" i="1"/>
  <c r="H75" i="1"/>
  <c r="H3991" i="1"/>
  <c r="H530" i="1"/>
  <c r="H4366" i="1"/>
  <c r="H700" i="1"/>
  <c r="H691" i="1"/>
  <c r="H3995" i="1"/>
  <c r="H689" i="1"/>
  <c r="H847" i="1"/>
  <c r="H3081" i="1"/>
  <c r="H2685" i="1"/>
  <c r="H74" i="1"/>
  <c r="H1881" i="1"/>
  <c r="H697" i="1"/>
  <c r="H529" i="1"/>
  <c r="H4365" i="1"/>
  <c r="H688" i="1"/>
  <c r="H3993" i="1"/>
  <c r="H686" i="1"/>
  <c r="H844" i="1"/>
  <c r="H3080" i="1"/>
  <c r="H2683" i="1"/>
  <c r="H73" i="1"/>
  <c r="H1879" i="1"/>
  <c r="H696" i="1"/>
  <c r="H528" i="1"/>
  <c r="H4364" i="1"/>
  <c r="H4972" i="1"/>
  <c r="H3620" i="1"/>
  <c r="H3997" i="1"/>
  <c r="H533" i="1"/>
  <c r="H3137" i="1"/>
  <c r="H3546" i="1"/>
  <c r="H3548" i="1"/>
  <c r="H2096" i="1"/>
  <c r="H3841" i="1"/>
  <c r="H1509" i="1"/>
  <c r="H848" i="1"/>
  <c r="H3619" i="1"/>
  <c r="H1905" i="1"/>
  <c r="H2211" i="1"/>
  <c r="H2689" i="1"/>
  <c r="H937" i="1"/>
  <c r="H2464" i="1"/>
  <c r="H3996" i="1"/>
  <c r="H1507" i="1"/>
  <c r="H2929" i="1"/>
  <c r="H1508" i="1"/>
  <c r="H938" i="1"/>
  <c r="H1214" i="1"/>
  <c r="H3085" i="1"/>
  <c r="H701" i="1"/>
  <c r="H1439" i="1"/>
  <c r="H2688" i="1"/>
  <c r="H4370" i="1"/>
  <c r="H2829" i="1"/>
  <c r="H2463" i="1"/>
  <c r="H1510" i="1"/>
  <c r="H3998" i="1"/>
  <c r="H1906" i="1"/>
  <c r="H3577" i="1"/>
  <c r="H941" i="1"/>
  <c r="H852" i="1"/>
  <c r="H1241" i="1"/>
  <c r="H4374" i="1"/>
  <c r="H2691" i="1"/>
  <c r="H4975" i="1"/>
  <c r="H851" i="1"/>
  <c r="H4974" i="1"/>
  <c r="H4373" i="1"/>
  <c r="H1884" i="1"/>
  <c r="H2465" i="1"/>
  <c r="H2213" i="1"/>
  <c r="H4976" i="1"/>
  <c r="H535" i="1"/>
  <c r="H2212" i="1"/>
  <c r="H4273" i="1"/>
  <c r="H3842" i="1"/>
  <c r="H534" i="1"/>
  <c r="H2690" i="1"/>
  <c r="H1216" i="1"/>
  <c r="H267" i="1"/>
  <c r="H2830" i="1"/>
  <c r="H2409" i="1"/>
  <c r="H488" i="1"/>
  <c r="H705" i="1"/>
  <c r="H2410" i="1"/>
  <c r="H2408" i="1"/>
  <c r="H1215" i="1"/>
  <c r="H4576" i="1"/>
  <c r="H269" i="1"/>
  <c r="H2412" i="1"/>
  <c r="H3088" i="1"/>
  <c r="H1440" i="1"/>
  <c r="H1907" i="1"/>
  <c r="H454" i="1"/>
  <c r="H706" i="1"/>
  <c r="H2466" i="1"/>
  <c r="H2411" i="1"/>
  <c r="H3549" i="1"/>
  <c r="H3843" i="1"/>
  <c r="H452" i="1"/>
  <c r="H536" i="1"/>
  <c r="H453" i="1"/>
  <c r="H3090" i="1"/>
  <c r="H707" i="1"/>
  <c r="H3621" i="1"/>
  <c r="H270" i="1"/>
  <c r="H2832" i="1"/>
  <c r="H1441" i="1"/>
  <c r="H1886" i="1"/>
  <c r="H1885" i="1"/>
  <c r="H3580" i="1"/>
  <c r="H3003" i="1"/>
  <c r="H4275" i="1"/>
  <c r="H3578" i="1"/>
  <c r="H3001" i="1"/>
  <c r="H4274" i="1"/>
  <c r="H3002" i="1"/>
  <c r="H3550" i="1"/>
  <c r="H3579" i="1"/>
  <c r="H945" i="1"/>
  <c r="H3089" i="1"/>
  <c r="H708" i="1"/>
  <c r="H3999" i="1"/>
  <c r="H2831" i="1"/>
  <c r="H944" i="1"/>
  <c r="H853" i="1"/>
  <c r="H1219" i="1"/>
  <c r="H1442" i="1"/>
  <c r="H2695" i="1"/>
  <c r="H1217" i="1"/>
  <c r="H2692" i="1"/>
  <c r="H1218" i="1"/>
  <c r="H3581" i="1"/>
  <c r="H1512" i="1"/>
  <c r="H855" i="1"/>
  <c r="H3844" i="1"/>
  <c r="H854" i="1"/>
  <c r="H4376" i="1"/>
  <c r="H1887" i="1"/>
  <c r="H538" i="1"/>
  <c r="H2694" i="1"/>
  <c r="H4378" i="1"/>
  <c r="H1511" i="1"/>
  <c r="H1513" i="1"/>
  <c r="H4276" i="1"/>
  <c r="H4977" i="1"/>
  <c r="H537" i="1"/>
  <c r="H4377" i="1"/>
  <c r="H2693" i="1"/>
  <c r="H2833" i="1"/>
  <c r="H947" i="1"/>
  <c r="H2467" i="1"/>
  <c r="H3622" i="1"/>
  <c r="H1908" i="1"/>
  <c r="H2214" i="1"/>
  <c r="H3845" i="1"/>
  <c r="H3623" i="1"/>
  <c r="H271" i="1"/>
  <c r="H2220" i="1"/>
  <c r="H4981" i="1"/>
  <c r="H2471" i="1"/>
  <c r="H4007" i="1"/>
  <c r="H2222" i="1"/>
  <c r="H4003" i="1"/>
  <c r="H1912" i="1"/>
  <c r="H2475" i="1"/>
  <c r="H4978" i="1"/>
  <c r="H2468" i="1"/>
  <c r="H2218" i="1"/>
  <c r="H4001" i="1"/>
  <c r="H1911" i="1"/>
  <c r="H2474" i="1"/>
  <c r="H2217" i="1"/>
  <c r="H4006" i="1"/>
  <c r="H2216" i="1"/>
  <c r="H4980" i="1"/>
  <c r="H2470" i="1"/>
  <c r="H2221" i="1"/>
  <c r="H4002" i="1"/>
  <c r="H1910" i="1"/>
  <c r="H2473" i="1"/>
  <c r="H4005" i="1"/>
  <c r="H2215" i="1"/>
  <c r="H4979" i="1"/>
  <c r="H2469" i="1"/>
  <c r="H2219" i="1"/>
  <c r="H4000" i="1"/>
  <c r="H1909" i="1"/>
  <c r="H2472" i="1"/>
  <c r="H4004" i="1"/>
  <c r="H2224" i="1"/>
  <c r="H4984" i="1"/>
  <c r="H2477" i="1"/>
  <c r="H2226" i="1"/>
  <c r="H4009" i="1"/>
  <c r="H1913" i="1"/>
  <c r="H2479" i="1"/>
  <c r="H4013" i="1"/>
  <c r="H2478" i="1"/>
  <c r="H1914" i="1"/>
  <c r="H2480" i="1"/>
  <c r="H3515" i="1"/>
  <c r="H4382" i="1"/>
  <c r="H4383" i="1"/>
  <c r="H2225" i="1"/>
  <c r="H5398" i="1"/>
  <c r="H4983" i="1"/>
  <c r="H4011" i="1"/>
  <c r="H1916" i="1"/>
  <c r="H2481" i="1"/>
  <c r="H78" i="1"/>
  <c r="H3517" i="1"/>
  <c r="H5399" i="1"/>
  <c r="H4015" i="1"/>
  <c r="H2834" i="1"/>
  <c r="H2227" i="1"/>
  <c r="H4010" i="1"/>
  <c r="H1915" i="1"/>
  <c r="H2056" i="1"/>
  <c r="H3516" i="1"/>
  <c r="H4014" i="1"/>
  <c r="H4008" i="1"/>
  <c r="H3742" i="1"/>
  <c r="H4982" i="1"/>
  <c r="H2476" i="1"/>
  <c r="H4381" i="1"/>
  <c r="H2223" i="1"/>
  <c r="H4012" i="1"/>
  <c r="H4018" i="1"/>
  <c r="H2232" i="1"/>
  <c r="H2484" i="1"/>
  <c r="H4987" i="1"/>
  <c r="H3743" i="1"/>
  <c r="H4388" i="1"/>
  <c r="H4023" i="1"/>
  <c r="H2485" i="1"/>
  <c r="H4391" i="1"/>
  <c r="H3745" i="1"/>
  <c r="H4017" i="1"/>
  <c r="H2231" i="1"/>
  <c r="H4986" i="1"/>
  <c r="H4022" i="1"/>
  <c r="H4019" i="1"/>
  <c r="H3746" i="1"/>
  <c r="H4988" i="1"/>
  <c r="H2230" i="1"/>
  <c r="H2483" i="1"/>
  <c r="H4390" i="1"/>
  <c r="H4021" i="1"/>
  <c r="H4016" i="1"/>
  <c r="H3744" i="1"/>
  <c r="H4985" i="1"/>
  <c r="H2229" i="1"/>
  <c r="H2482" i="1"/>
  <c r="H4389" i="1"/>
  <c r="H4020" i="1"/>
  <c r="H856" i="1"/>
  <c r="H250" i="1"/>
  <c r="H1663" i="1"/>
  <c r="H2845" i="1"/>
  <c r="H4990" i="1"/>
  <c r="H3890" i="1"/>
  <c r="H79" i="1"/>
  <c r="H5288" i="1"/>
  <c r="H348" i="1"/>
  <c r="H2712" i="1"/>
  <c r="H4599" i="1"/>
  <c r="H1253" i="1"/>
  <c r="H2798" i="1"/>
  <c r="H5401" i="1"/>
  <c r="H2799" i="1"/>
  <c r="H4183" i="1"/>
  <c r="H2711" i="1"/>
  <c r="H1022" i="1"/>
  <c r="H4995" i="1"/>
  <c r="H1666" i="1"/>
  <c r="H1792" i="1"/>
  <c r="H1664" i="1"/>
  <c r="H81" i="1"/>
  <c r="H1665" i="1"/>
  <c r="H2710" i="1"/>
  <c r="H2058" i="1"/>
  <c r="H3444" i="1"/>
  <c r="H724" i="1"/>
  <c r="H5124" i="1"/>
  <c r="H3669" i="1"/>
  <c r="H2709" i="1"/>
  <c r="H723" i="1"/>
  <c r="H2057" i="1"/>
  <c r="H349" i="1"/>
  <c r="H1252" i="1"/>
  <c r="H5123" i="1"/>
  <c r="H1021" i="1"/>
  <c r="H1019" i="1"/>
  <c r="H5122" i="1"/>
  <c r="H4597" i="1"/>
  <c r="H5289" i="1"/>
  <c r="H4135" i="1"/>
  <c r="H2268" i="1"/>
  <c r="H80" i="1"/>
  <c r="H4393" i="1"/>
  <c r="H5121" i="1"/>
  <c r="H1020" i="1"/>
  <c r="H1251" i="1"/>
  <c r="H5400" i="1"/>
  <c r="H817" i="1"/>
  <c r="H2267" i="1"/>
  <c r="H2797" i="1"/>
  <c r="H4596" i="1"/>
  <c r="H3892" i="1"/>
  <c r="H1023" i="1"/>
  <c r="H2269" i="1"/>
  <c r="H4184" i="1"/>
  <c r="H5402" i="1"/>
  <c r="H958" i="1"/>
  <c r="H4100" i="1"/>
  <c r="H3096" i="1"/>
  <c r="H2059" i="1"/>
  <c r="H82" i="1"/>
  <c r="H3748" i="1"/>
  <c r="H1024" i="1"/>
  <c r="H586" i="1"/>
  <c r="H2800" i="1"/>
  <c r="H4185" i="1"/>
  <c r="H863" i="1"/>
  <c r="H585" i="1"/>
  <c r="H820" i="1"/>
  <c r="H587" i="1"/>
  <c r="H5403" i="1"/>
  <c r="H4136" i="1"/>
  <c r="H3891" i="1"/>
  <c r="H818" i="1"/>
  <c r="H3749" i="1"/>
  <c r="H4137" i="1"/>
  <c r="H5002" i="1"/>
  <c r="H2847" i="1"/>
  <c r="H3520" i="1"/>
  <c r="H350" i="1"/>
  <c r="H3750" i="1"/>
  <c r="H4396" i="1"/>
  <c r="H3751" i="1"/>
  <c r="H4398" i="1"/>
  <c r="H3518" i="1"/>
  <c r="H3519" i="1"/>
  <c r="H865" i="1"/>
  <c r="H728" i="1"/>
  <c r="H3445" i="1"/>
  <c r="H819" i="1"/>
  <c r="H2846" i="1"/>
  <c r="H5290" i="1"/>
  <c r="H3446" i="1"/>
  <c r="H1025" i="1"/>
  <c r="H2713" i="1"/>
  <c r="H2714" i="1"/>
  <c r="H3747" i="1"/>
  <c r="H1254" i="1"/>
  <c r="H5004" i="1"/>
  <c r="H83" i="1"/>
  <c r="H1667" i="1"/>
  <c r="H1255" i="1"/>
  <c r="H1256" i="1"/>
  <c r="H1668" i="1"/>
  <c r="H1029" i="1"/>
  <c r="H1026" i="1"/>
  <c r="H4186" i="1"/>
  <c r="H1028" i="1"/>
  <c r="H4138" i="1"/>
  <c r="H2716" i="1"/>
  <c r="H4606" i="1"/>
  <c r="H1669" i="1"/>
  <c r="H2848" i="1"/>
  <c r="H87" i="1"/>
  <c r="H4604" i="1"/>
  <c r="H4399" i="1"/>
  <c r="H1027" i="1"/>
  <c r="H5127" i="1"/>
  <c r="H2715" i="1"/>
  <c r="H4187" i="1"/>
  <c r="H3894" i="1"/>
  <c r="H2060" i="1"/>
  <c r="H84" i="1"/>
  <c r="H2270" i="1"/>
  <c r="H2801" i="1"/>
  <c r="H3893" i="1"/>
  <c r="H351" i="1"/>
  <c r="H3447" i="1"/>
  <c r="H2802" i="1"/>
  <c r="H2803" i="1"/>
  <c r="H2271" i="1"/>
  <c r="H5292" i="1"/>
  <c r="H5126" i="1"/>
  <c r="H5291" i="1"/>
  <c r="H2272" i="1"/>
  <c r="H2063" i="1"/>
  <c r="H5406" i="1"/>
  <c r="H5013" i="1"/>
  <c r="H4605" i="1"/>
  <c r="H733" i="1"/>
  <c r="H2062" i="1"/>
  <c r="H353" i="1"/>
  <c r="H734" i="1"/>
  <c r="H86" i="1"/>
  <c r="H4603" i="1"/>
  <c r="H731" i="1"/>
  <c r="H2061" i="1"/>
  <c r="H732" i="1"/>
  <c r="H85" i="1"/>
  <c r="H5405" i="1"/>
  <c r="H5011" i="1"/>
  <c r="H352" i="1"/>
  <c r="H4613" i="1"/>
  <c r="H742" i="1"/>
  <c r="H2068" i="1"/>
  <c r="H747" i="1"/>
  <c r="H93" i="1"/>
  <c r="H5412" i="1"/>
  <c r="H5020" i="1"/>
  <c r="H358" i="1"/>
  <c r="H4611" i="1"/>
  <c r="H738" i="1"/>
  <c r="H2065" i="1"/>
  <c r="H744" i="1"/>
  <c r="H90" i="1"/>
  <c r="H5409" i="1"/>
  <c r="H5017" i="1"/>
  <c r="H356" i="1"/>
  <c r="H4609" i="1"/>
  <c r="H737" i="1"/>
  <c r="H2064" i="1"/>
  <c r="H741" i="1"/>
  <c r="H89" i="1"/>
  <c r="H5408" i="1"/>
  <c r="H5016" i="1"/>
  <c r="H355" i="1"/>
  <c r="H2238" i="1"/>
  <c r="H5294" i="1"/>
  <c r="H1030" i="1"/>
  <c r="H743" i="1"/>
  <c r="H91" i="1"/>
  <c r="H869" i="1"/>
  <c r="H588" i="1"/>
  <c r="H5410" i="1"/>
  <c r="H5018" i="1"/>
  <c r="H735" i="1"/>
  <c r="H2486" i="1"/>
  <c r="H4610" i="1"/>
  <c r="H740" i="1"/>
  <c r="H2067" i="1"/>
  <c r="H746" i="1"/>
  <c r="H5021" i="1"/>
  <c r="H359" i="1"/>
  <c r="H736" i="1"/>
  <c r="H4612" i="1"/>
  <c r="H739" i="1"/>
  <c r="H2066" i="1"/>
  <c r="H745" i="1"/>
  <c r="H2487" i="1"/>
  <c r="H3846" i="1"/>
  <c r="H92" i="1"/>
  <c r="H5411" i="1"/>
  <c r="H5019" i="1"/>
  <c r="H357" i="1"/>
  <c r="H88" i="1"/>
  <c r="H4608" i="1"/>
  <c r="H5407" i="1"/>
  <c r="H965" i="1"/>
  <c r="H5293" i="1"/>
  <c r="H354" i="1"/>
  <c r="H4621" i="1"/>
  <c r="H97" i="1"/>
  <c r="H976" i="1"/>
  <c r="H5416" i="1"/>
  <c r="H5298" i="1"/>
  <c r="H363" i="1"/>
  <c r="H4619" i="1"/>
  <c r="H96" i="1"/>
  <c r="H5414" i="1"/>
  <c r="H975" i="1"/>
  <c r="H5297" i="1"/>
  <c r="H362" i="1"/>
  <c r="H977" i="1"/>
  <c r="H4620" i="1"/>
  <c r="H95" i="1"/>
  <c r="H5415" i="1"/>
  <c r="H5296" i="1"/>
  <c r="H361" i="1"/>
  <c r="H974" i="1"/>
  <c r="H4615" i="1"/>
  <c r="H94" i="1"/>
  <c r="H5413" i="1"/>
  <c r="H5295" i="1"/>
  <c r="H360" i="1"/>
  <c r="H1443" i="1"/>
  <c r="H1221" i="1"/>
  <c r="H748" i="1"/>
  <c r="H540" i="1"/>
  <c r="H3624" i="1"/>
  <c r="H4025" i="1"/>
  <c r="H1220" i="1"/>
  <c r="H980" i="1"/>
  <c r="H2696" i="1"/>
  <c r="H4277" i="1"/>
  <c r="H4024" i="1"/>
  <c r="H1890" i="1"/>
  <c r="H3582" i="1"/>
  <c r="H4401" i="1"/>
  <c r="H2835" i="1"/>
  <c r="H539" i="1"/>
  <c r="H3097" i="1"/>
  <c r="H455" i="1"/>
  <c r="H4257" i="1"/>
  <c r="H879" i="1"/>
  <c r="H3552" i="1"/>
  <c r="H983" i="1"/>
  <c r="H5032" i="1"/>
  <c r="H3102" i="1"/>
  <c r="H2698" i="1"/>
  <c r="H984" i="1"/>
  <c r="H755" i="1"/>
  <c r="H3847" i="1"/>
  <c r="H2490" i="1"/>
  <c r="H2697" i="1"/>
  <c r="H3848" i="1"/>
  <c r="H1224" i="1"/>
  <c r="H1444" i="1"/>
  <c r="H2836" i="1"/>
  <c r="H1893" i="1"/>
  <c r="H424" i="1"/>
  <c r="H1892" i="1"/>
  <c r="H1222" i="1"/>
  <c r="H2415" i="1"/>
  <c r="H2899" i="1"/>
  <c r="H3004" i="1"/>
  <c r="H3005" i="1"/>
  <c r="H3006" i="1"/>
  <c r="H457" i="1"/>
  <c r="H3101" i="1"/>
  <c r="H2488" i="1"/>
  <c r="H751" i="1"/>
  <c r="H4407" i="1"/>
  <c r="H3564" i="1"/>
  <c r="H982" i="1"/>
  <c r="H3551" i="1"/>
  <c r="H877" i="1"/>
  <c r="H5031" i="1"/>
  <c r="H1891" i="1"/>
  <c r="H878" i="1"/>
  <c r="H2414" i="1"/>
  <c r="H4402" i="1"/>
  <c r="H541" i="1"/>
  <c r="H2489" i="1"/>
  <c r="H4026" i="1"/>
  <c r="H3583" i="1"/>
  <c r="H4279" i="1"/>
  <c r="H4027" i="1"/>
  <c r="H1545" i="1"/>
  <c r="H4278" i="1"/>
  <c r="H1918" i="1"/>
  <c r="H2248" i="1"/>
  <c r="H456" i="1"/>
  <c r="H3625" i="1"/>
  <c r="H4403" i="1"/>
  <c r="H1917" i="1"/>
  <c r="H3626" i="1"/>
  <c r="H1919" i="1"/>
  <c r="H3553" i="1"/>
  <c r="H2249" i="1"/>
  <c r="H1447" i="1"/>
  <c r="H1547" i="1"/>
  <c r="H1548" i="1"/>
  <c r="H5034" i="1"/>
  <c r="H3628" i="1"/>
  <c r="H459" i="1"/>
  <c r="H2250" i="1"/>
  <c r="H283" i="1"/>
  <c r="H3627" i="1"/>
  <c r="H2416" i="1"/>
  <c r="H3584" i="1"/>
  <c r="H1445" i="1"/>
  <c r="H282" i="1"/>
  <c r="H3104" i="1"/>
  <c r="H284" i="1"/>
  <c r="H5035" i="1"/>
  <c r="H2837" i="1"/>
  <c r="H542" i="1"/>
  <c r="H2492" i="1"/>
  <c r="H543" i="1"/>
  <c r="H460" i="1"/>
  <c r="H3009" i="1"/>
  <c r="H4280" i="1"/>
  <c r="H2699" i="1"/>
  <c r="H2839" i="1"/>
  <c r="H2700" i="1"/>
  <c r="H3103" i="1"/>
  <c r="H3007" i="1"/>
  <c r="H3008" i="1"/>
  <c r="H2838" i="1"/>
  <c r="H4028" i="1"/>
  <c r="H1895" i="1"/>
  <c r="H4029" i="1"/>
  <c r="H1446" i="1"/>
  <c r="H3554" i="1"/>
  <c r="H2491" i="1"/>
  <c r="H757" i="1"/>
  <c r="H458" i="1"/>
  <c r="H1225" i="1"/>
  <c r="H988" i="1"/>
  <c r="H880" i="1"/>
  <c r="H5033" i="1"/>
  <c r="H1894" i="1"/>
  <c r="H881" i="1"/>
  <c r="H882" i="1"/>
  <c r="H3555" i="1"/>
  <c r="H989" i="1"/>
  <c r="H3010" i="1"/>
  <c r="H3585" i="1"/>
  <c r="H1226" i="1"/>
  <c r="H986" i="1"/>
  <c r="H763" i="1"/>
  <c r="H545" i="1"/>
  <c r="H761" i="1"/>
  <c r="H3855" i="1"/>
  <c r="H2423" i="1"/>
  <c r="H3857" i="1"/>
  <c r="H4414" i="1"/>
  <c r="H2422" i="1"/>
  <c r="H997" i="1"/>
  <c r="H2499" i="1"/>
  <c r="H2707" i="1"/>
  <c r="H3856" i="1"/>
  <c r="H1232" i="1"/>
  <c r="H2419" i="1"/>
  <c r="H996" i="1"/>
  <c r="H2498" i="1"/>
  <c r="H2706" i="1"/>
  <c r="H3854" i="1"/>
  <c r="H1231" i="1"/>
  <c r="H4413" i="1"/>
  <c r="H2421" i="1"/>
  <c r="H995" i="1"/>
  <c r="H2497" i="1"/>
  <c r="H2704" i="1"/>
  <c r="H3852" i="1"/>
  <c r="H1230" i="1"/>
  <c r="H4412" i="1"/>
  <c r="H2420" i="1"/>
  <c r="H993" i="1"/>
  <c r="H2494" i="1"/>
  <c r="H2703" i="1"/>
  <c r="H3851" i="1"/>
  <c r="H1228" i="1"/>
  <c r="H4410" i="1"/>
  <c r="H2417" i="1"/>
  <c r="H991" i="1"/>
  <c r="H2493" i="1"/>
  <c r="H2701" i="1"/>
  <c r="H3849" i="1"/>
  <c r="H1227" i="1"/>
  <c r="H4409" i="1"/>
  <c r="H3105" i="1"/>
  <c r="H992" i="1"/>
  <c r="H2495" i="1"/>
  <c r="H2702" i="1"/>
  <c r="H3850" i="1"/>
  <c r="H1229" i="1"/>
  <c r="H364" i="1"/>
  <c r="H1896" i="1"/>
  <c r="H544" i="1"/>
  <c r="H2418" i="1"/>
  <c r="H994" i="1"/>
  <c r="H2496" i="1"/>
  <c r="H2705" i="1"/>
  <c r="H3853" i="1"/>
  <c r="H4411" i="1"/>
  <c r="H2256" i="1"/>
  <c r="H5036" i="1"/>
  <c r="H2429" i="1"/>
  <c r="H2708" i="1"/>
  <c r="H4420" i="1"/>
  <c r="H3755" i="1"/>
  <c r="H2427" i="1"/>
  <c r="H3860" i="1"/>
  <c r="H2253" i="1"/>
  <c r="H4417" i="1"/>
  <c r="H4033" i="1"/>
  <c r="H2428" i="1"/>
  <c r="H3861" i="1"/>
  <c r="H3756" i="1"/>
  <c r="H2254" i="1"/>
  <c r="H4034" i="1"/>
  <c r="H4415" i="1"/>
  <c r="H3862" i="1"/>
  <c r="H2255" i="1"/>
  <c r="H4419" i="1"/>
  <c r="H3753" i="1"/>
  <c r="H2425" i="1"/>
  <c r="H4032" i="1"/>
  <c r="H3859" i="1"/>
  <c r="H3754" i="1"/>
  <c r="H2252" i="1"/>
  <c r="H2426" i="1"/>
  <c r="H4031" i="1"/>
  <c r="H4418" i="1"/>
  <c r="H3858" i="1"/>
  <c r="H3752" i="1"/>
  <c r="H2251" i="1"/>
  <c r="H2424" i="1"/>
  <c r="H4030" i="1"/>
  <c r="H4416" i="1"/>
  <c r="H1200" i="1"/>
  <c r="H1031" i="1"/>
  <c r="H5300" i="1"/>
  <c r="H2849" i="1"/>
  <c r="H2273" i="1"/>
  <c r="H2070" i="1"/>
  <c r="H589" i="1"/>
  <c r="H3757" i="1"/>
  <c r="H5299" i="1"/>
  <c r="H5128" i="1"/>
  <c r="H5129" i="1"/>
  <c r="H3448" i="1"/>
  <c r="H4139" i="1"/>
  <c r="H5418" i="1"/>
  <c r="H2717" i="1"/>
  <c r="H367" i="1"/>
  <c r="H3521" i="1"/>
  <c r="H890" i="1"/>
  <c r="H591" i="1"/>
  <c r="H4132" i="1"/>
  <c r="H99" i="1"/>
  <c r="H5043" i="1"/>
  <c r="H2806" i="1"/>
  <c r="H5420" i="1"/>
  <c r="H5044" i="1"/>
  <c r="H2995" i="1"/>
  <c r="H5039" i="1"/>
  <c r="H2852" i="1"/>
  <c r="H4140" i="1"/>
  <c r="H770" i="1"/>
  <c r="H1036" i="1"/>
  <c r="H590" i="1"/>
  <c r="H2851" i="1"/>
  <c r="H3759" i="1"/>
  <c r="H3896" i="1"/>
  <c r="H2071" i="1"/>
  <c r="H4182" i="1"/>
  <c r="H5041" i="1"/>
  <c r="H1034" i="1"/>
  <c r="H2275" i="1"/>
  <c r="H2805" i="1"/>
  <c r="H889" i="1"/>
  <c r="H3895" i="1"/>
  <c r="H766" i="1"/>
  <c r="H3344" i="1"/>
  <c r="H5302" i="1"/>
  <c r="H4655" i="1"/>
  <c r="H366" i="1"/>
  <c r="H4424" i="1"/>
  <c r="H1037" i="1"/>
  <c r="H1038" i="1"/>
  <c r="H3450" i="1"/>
  <c r="H365" i="1"/>
  <c r="H2850" i="1"/>
  <c r="H823" i="1"/>
  <c r="H2804" i="1"/>
  <c r="H1032" i="1"/>
  <c r="H1033" i="1"/>
  <c r="H5419" i="1"/>
  <c r="H822" i="1"/>
  <c r="H98" i="1"/>
  <c r="H2274" i="1"/>
  <c r="H4191" i="1"/>
  <c r="H5038" i="1"/>
  <c r="H136" i="1"/>
  <c r="H4189" i="1"/>
  <c r="H4190" i="1"/>
  <c r="H3758" i="1"/>
  <c r="H5301" i="1"/>
  <c r="H3897" i="1"/>
  <c r="H3449" i="1"/>
  <c r="H2718" i="1"/>
  <c r="H1040" i="1"/>
  <c r="H893" i="1"/>
  <c r="H3523" i="1"/>
  <c r="H2719" i="1"/>
  <c r="H1257" i="1"/>
  <c r="H1672" i="1"/>
  <c r="H370" i="1"/>
  <c r="H4427" i="1"/>
  <c r="H4428" i="1"/>
  <c r="H1670" i="1"/>
  <c r="H4192" i="1"/>
  <c r="H1671" i="1"/>
  <c r="H2074" i="1"/>
  <c r="H773" i="1"/>
  <c r="H4141" i="1"/>
  <c r="H5132" i="1"/>
  <c r="H1258" i="1"/>
  <c r="H2072" i="1"/>
  <c r="H4660" i="1"/>
  <c r="H1259" i="1"/>
  <c r="H4429" i="1"/>
  <c r="H102" i="1"/>
  <c r="H4142" i="1"/>
  <c r="H371" i="1"/>
  <c r="H3522" i="1"/>
  <c r="H100" i="1"/>
  <c r="H5046" i="1"/>
  <c r="H101" i="1"/>
  <c r="H4426" i="1"/>
  <c r="H5133" i="1"/>
  <c r="H3898" i="1"/>
  <c r="H2073" i="1"/>
  <c r="H5421" i="1"/>
  <c r="H5422" i="1"/>
  <c r="H2720" i="1"/>
  <c r="H2276" i="1"/>
  <c r="H2853" i="1"/>
  <c r="H4659" i="1"/>
  <c r="H369" i="1"/>
  <c r="H2809" i="1"/>
  <c r="H3452" i="1"/>
  <c r="H2807" i="1"/>
  <c r="H3451" i="1"/>
  <c r="H2277" i="1"/>
  <c r="H2808" i="1"/>
  <c r="H2855" i="1"/>
  <c r="H5048" i="1"/>
  <c r="H2854" i="1"/>
  <c r="H894" i="1"/>
  <c r="H5131" i="1"/>
  <c r="H1041" i="1"/>
  <c r="H368" i="1"/>
  <c r="H891" i="1"/>
  <c r="H592" i="1"/>
  <c r="H2278" i="1"/>
  <c r="H772" i="1"/>
  <c r="H5308" i="1"/>
  <c r="H1042" i="1"/>
  <c r="H1043" i="1"/>
  <c r="H824" i="1"/>
  <c r="H825" i="1"/>
  <c r="H774" i="1"/>
  <c r="H5303" i="1"/>
  <c r="H2856" i="1"/>
  <c r="H4143" i="1"/>
  <c r="H826" i="1"/>
  <c r="H4665" i="1"/>
  <c r="H599" i="1"/>
  <c r="H600" i="1"/>
  <c r="H3767" i="1"/>
  <c r="H5307" i="1"/>
  <c r="H5426" i="1"/>
  <c r="H3902" i="1"/>
  <c r="H1047" i="1"/>
  <c r="H3764" i="1"/>
  <c r="H3527" i="1"/>
  <c r="H5423" i="1"/>
  <c r="H3899" i="1"/>
  <c r="H1044" i="1"/>
  <c r="H3762" i="1"/>
  <c r="H3526" i="1"/>
  <c r="H596" i="1"/>
  <c r="H598" i="1"/>
  <c r="H3766" i="1"/>
  <c r="H5306" i="1"/>
  <c r="H5425" i="1"/>
  <c r="H3901" i="1"/>
  <c r="H1046" i="1"/>
  <c r="H3761" i="1"/>
  <c r="H3525" i="1"/>
  <c r="H595" i="1"/>
  <c r="H597" i="1"/>
  <c r="H3765" i="1"/>
  <c r="H5305" i="1"/>
  <c r="H5424" i="1"/>
  <c r="H3900" i="1"/>
  <c r="H1045" i="1"/>
  <c r="H3760" i="1"/>
  <c r="H3524" i="1"/>
  <c r="H593" i="1"/>
  <c r="H594" i="1"/>
  <c r="H3763" i="1"/>
  <c r="H5304" i="1"/>
  <c r="H5428" i="1"/>
  <c r="H3905" i="1"/>
  <c r="H1049" i="1"/>
  <c r="H3769" i="1"/>
  <c r="H3529" i="1"/>
  <c r="H603" i="1"/>
  <c r="H604" i="1"/>
  <c r="H3773" i="1"/>
  <c r="H5309" i="1"/>
  <c r="H5057" i="1"/>
  <c r="H4668" i="1"/>
  <c r="H4036" i="1"/>
  <c r="H2279" i="1"/>
  <c r="H3770" i="1"/>
  <c r="H4433" i="1"/>
  <c r="H607" i="1"/>
  <c r="H3774" i="1"/>
  <c r="H5310" i="1"/>
  <c r="H1673" i="1"/>
  <c r="H4035" i="1"/>
  <c r="H3904" i="1"/>
  <c r="H1051" i="1"/>
  <c r="H3772" i="1"/>
  <c r="H606" i="1"/>
  <c r="H609" i="1"/>
  <c r="H3776" i="1"/>
  <c r="H5312" i="1"/>
  <c r="H1897" i="1"/>
  <c r="H3768" i="1"/>
  <c r="H3906" i="1"/>
  <c r="H1050" i="1"/>
  <c r="H3771" i="1"/>
  <c r="H1009" i="1"/>
  <c r="H898" i="1"/>
  <c r="H605" i="1"/>
  <c r="H608" i="1"/>
  <c r="H3775" i="1"/>
  <c r="H5311" i="1"/>
  <c r="H3528" i="1"/>
  <c r="H2501" i="1"/>
  <c r="H2076" i="1"/>
  <c r="H3903" i="1"/>
  <c r="H2075" i="1"/>
  <c r="H602" i="1"/>
  <c r="H2500" i="1"/>
  <c r="H1048" i="1"/>
  <c r="H779" i="1"/>
  <c r="H5427" i="1"/>
  <c r="H601" i="1"/>
  <c r="H5058" i="1"/>
  <c r="H2509" i="1"/>
  <c r="H3533" i="1"/>
  <c r="H1053" i="1"/>
  <c r="H787" i="1"/>
  <c r="H2508" i="1"/>
  <c r="H2083" i="1"/>
  <c r="H5431" i="1"/>
  <c r="H612" i="1"/>
  <c r="H2082" i="1"/>
  <c r="H617" i="1"/>
  <c r="H3909" i="1"/>
  <c r="H5061" i="1"/>
  <c r="H789" i="1"/>
  <c r="H2081" i="1"/>
  <c r="H2084" i="1"/>
  <c r="H615" i="1"/>
  <c r="H3907" i="1"/>
  <c r="H1055" i="1"/>
  <c r="H2505" i="1"/>
  <c r="H2503" i="1"/>
  <c r="H5432" i="1"/>
  <c r="H614" i="1"/>
  <c r="H3532" i="1"/>
  <c r="H5059" i="1"/>
  <c r="H2507" i="1"/>
  <c r="H788" i="1"/>
  <c r="H3910" i="1"/>
  <c r="H616" i="1"/>
  <c r="H1054" i="1"/>
  <c r="H2504" i="1"/>
  <c r="H2080" i="1"/>
  <c r="H2079" i="1"/>
  <c r="H5430" i="1"/>
  <c r="H3531" i="1"/>
  <c r="H611" i="1"/>
  <c r="H5062" i="1"/>
  <c r="H2506" i="1"/>
  <c r="H786" i="1"/>
  <c r="H3908" i="1"/>
  <c r="H613" i="1"/>
  <c r="H1052" i="1"/>
  <c r="H2502" i="1"/>
  <c r="H2078" i="1"/>
  <c r="H2077" i="1"/>
  <c r="H5429" i="1"/>
  <c r="H3530" i="1"/>
  <c r="H610" i="1"/>
  <c r="H5060" i="1"/>
  <c r="H1260" i="1"/>
  <c r="H3777" i="1"/>
  <c r="H4439" i="1"/>
  <c r="H5313" i="1"/>
  <c r="H3455" i="1"/>
  <c r="H4442" i="1"/>
  <c r="H829" i="1"/>
  <c r="H794" i="1"/>
  <c r="H2766" i="1"/>
  <c r="H4681" i="1"/>
  <c r="H103" i="1"/>
  <c r="H2811" i="1"/>
  <c r="H4148" i="1"/>
  <c r="H797" i="1"/>
  <c r="H511" i="1"/>
  <c r="H798" i="1"/>
  <c r="H2721" i="1"/>
  <c r="H3453" i="1"/>
  <c r="H909" i="1"/>
  <c r="H2722" i="1"/>
  <c r="H2723" i="1"/>
  <c r="H4144" i="1"/>
  <c r="H1262" i="1"/>
  <c r="H2810" i="1"/>
  <c r="H2857" i="1"/>
  <c r="H4145" i="1"/>
  <c r="H5070" i="1"/>
  <c r="H2548" i="1"/>
  <c r="H4147" i="1"/>
  <c r="H1263" i="1"/>
  <c r="H796" i="1"/>
  <c r="H4146" i="1"/>
  <c r="H2085" i="1"/>
  <c r="H3454" i="1"/>
  <c r="H828" i="1"/>
  <c r="H1059" i="1"/>
  <c r="H1058" i="1"/>
  <c r="H4194" i="1"/>
  <c r="H4195" i="1"/>
  <c r="H2280" i="1"/>
  <c r="H1056" i="1"/>
  <c r="H905" i="1"/>
  <c r="H5434" i="1"/>
  <c r="H1057" i="1"/>
  <c r="H5315" i="1"/>
  <c r="H618" i="1"/>
  <c r="H3778" i="1"/>
  <c r="H4679" i="1"/>
  <c r="H1261" i="1"/>
  <c r="H5314" i="1"/>
  <c r="H827" i="1"/>
  <c r="H4678" i="1"/>
  <c r="H3534" i="1"/>
  <c r="H5134" i="1"/>
  <c r="H4193" i="1"/>
  <c r="H5433" i="1"/>
  <c r="H3535" i="1"/>
  <c r="H4682" i="1"/>
  <c r="H3314" i="1"/>
  <c r="H3536" i="1"/>
  <c r="H2087" i="1"/>
  <c r="H4686" i="1"/>
  <c r="H3911" i="1"/>
  <c r="H620" i="1"/>
  <c r="H3913" i="1"/>
  <c r="H2282" i="1"/>
  <c r="H912" i="1"/>
  <c r="H2086" i="1"/>
  <c r="H105" i="1"/>
  <c r="H5135" i="1"/>
  <c r="H5071" i="1"/>
  <c r="H3912" i="1"/>
  <c r="H1675" i="1"/>
  <c r="H2283" i="1"/>
  <c r="H1676" i="1"/>
  <c r="H5435" i="1"/>
  <c r="H619" i="1"/>
  <c r="H372" i="1"/>
  <c r="H3779" i="1"/>
  <c r="H2281" i="1"/>
  <c r="H373" i="1"/>
  <c r="H3914" i="1"/>
  <c r="H374" i="1"/>
  <c r="H800" i="1"/>
  <c r="H5075" i="1"/>
  <c r="H104" i="1"/>
  <c r="H3539" i="1"/>
  <c r="H1061" i="1"/>
  <c r="H1060" i="1"/>
  <c r="H622" i="1"/>
  <c r="H2812" i="1"/>
  <c r="H4445" i="1"/>
  <c r="H2859" i="1"/>
  <c r="H5136" i="1"/>
  <c r="H2724" i="1"/>
  <c r="H2725" i="1"/>
  <c r="H2858" i="1"/>
  <c r="H3537" i="1"/>
  <c r="H3538" i="1"/>
  <c r="H801" i="1"/>
  <c r="H2860" i="1"/>
  <c r="H5072" i="1"/>
  <c r="H913" i="1"/>
  <c r="H2813" i="1"/>
  <c r="H4149" i="1"/>
  <c r="H5316" i="1"/>
  <c r="H830" i="1"/>
  <c r="H621" i="1"/>
  <c r="H5317" i="1"/>
  <c r="H3458" i="1"/>
  <c r="H1266" i="1"/>
  <c r="H3540" i="1"/>
  <c r="H5137" i="1"/>
  <c r="H1062" i="1"/>
  <c r="H917" i="1"/>
  <c r="H1063" i="1"/>
  <c r="H1064" i="1"/>
  <c r="H4150" i="1"/>
  <c r="H3457" i="1"/>
  <c r="H832" i="1"/>
  <c r="H4196" i="1"/>
  <c r="H1264" i="1"/>
  <c r="H5437" i="1"/>
  <c r="H4197" i="1"/>
  <c r="H3783" i="1"/>
  <c r="H831" i="1"/>
  <c r="H1065" i="1"/>
  <c r="H3459" i="1"/>
  <c r="H4687" i="1"/>
  <c r="H5436" i="1"/>
  <c r="H4198" i="1"/>
  <c r="H3456" i="1"/>
  <c r="H1265" i="1"/>
  <c r="H2814" i="1"/>
  <c r="H2726" i="1"/>
  <c r="H108" i="1"/>
  <c r="H4453" i="1"/>
  <c r="H3782" i="1"/>
  <c r="H5320" i="1"/>
  <c r="H2286" i="1"/>
  <c r="H2090" i="1"/>
  <c r="H4454" i="1"/>
  <c r="H1679" i="1"/>
  <c r="H3780" i="1"/>
  <c r="H5318" i="1"/>
  <c r="H2285" i="1"/>
  <c r="H2089" i="1"/>
  <c r="H107" i="1"/>
  <c r="H4451" i="1"/>
  <c r="H4452" i="1"/>
  <c r="H1678" i="1"/>
  <c r="H3781" i="1"/>
  <c r="H5319" i="1"/>
  <c r="H2284" i="1"/>
  <c r="H2088" i="1"/>
  <c r="H106" i="1"/>
  <c r="H4449" i="1"/>
  <c r="H4450" i="1"/>
  <c r="H1677" i="1"/>
  <c r="H3787" i="1"/>
  <c r="H5323" i="1"/>
  <c r="H2288" i="1"/>
  <c r="H2093" i="1"/>
  <c r="H110" i="1"/>
  <c r="H4461" i="1"/>
  <c r="H4466" i="1"/>
  <c r="H1681" i="1"/>
  <c r="H3784" i="1"/>
  <c r="H5321" i="1"/>
  <c r="H2287" i="1"/>
  <c r="H2092" i="1"/>
  <c r="H109" i="1"/>
  <c r="H4460" i="1"/>
  <c r="H4465" i="1"/>
  <c r="H1680" i="1"/>
  <c r="H805" i="1"/>
  <c r="H5438" i="1"/>
  <c r="H1898" i="1"/>
  <c r="H3786" i="1"/>
  <c r="H3915" i="1"/>
  <c r="H2091" i="1"/>
  <c r="H2094" i="1"/>
  <c r="H111" i="1"/>
  <c r="H4462" i="1"/>
  <c r="H3785" i="1"/>
  <c r="H5322" i="1"/>
  <c r="H2290" i="1"/>
  <c r="H2095" i="1"/>
  <c r="H919" i="1"/>
  <c r="H113" i="1"/>
  <c r="H4464" i="1"/>
  <c r="H4468" i="1"/>
  <c r="H1683" i="1"/>
  <c r="H5439" i="1"/>
  <c r="H2510" i="1"/>
  <c r="H5324" i="1"/>
  <c r="H2289" i="1"/>
  <c r="H2511" i="1"/>
  <c r="H112" i="1"/>
  <c r="H4463" i="1"/>
  <c r="H4467" i="1"/>
  <c r="H1682" i="1"/>
  <c r="H1923" i="1"/>
  <c r="H2293" i="1"/>
  <c r="H2844" i="1"/>
  <c r="H1235" i="1"/>
  <c r="H5327" i="1"/>
  <c r="H3791" i="1"/>
  <c r="H815" i="1"/>
  <c r="H4473" i="1"/>
  <c r="H1684" i="1"/>
  <c r="H2294" i="1"/>
  <c r="H1237" i="1"/>
  <c r="H1924" i="1"/>
  <c r="H3792" i="1"/>
  <c r="H5328" i="1"/>
  <c r="H2842" i="1"/>
  <c r="H814" i="1"/>
  <c r="H1687" i="1"/>
  <c r="H4471" i="1"/>
  <c r="H5325" i="1"/>
  <c r="H2291" i="1"/>
  <c r="H2843" i="1"/>
  <c r="H3789" i="1"/>
  <c r="H1233" i="1"/>
  <c r="H1925" i="1"/>
  <c r="H812" i="1"/>
  <c r="H4470" i="1"/>
  <c r="H1685" i="1"/>
  <c r="H2295" i="1"/>
  <c r="H1236" i="1"/>
  <c r="H5329" i="1"/>
  <c r="H3790" i="1"/>
  <c r="H1922" i="1"/>
  <c r="H2841" i="1"/>
  <c r="H813" i="1"/>
  <c r="H4472" i="1"/>
  <c r="H1688" i="1"/>
  <c r="H2292" i="1"/>
  <c r="H1234" i="1"/>
  <c r="H5326" i="1"/>
  <c r="H3788" i="1"/>
  <c r="H1921" i="1"/>
  <c r="H2840" i="1"/>
  <c r="H810" i="1"/>
  <c r="H4469" i="1"/>
  <c r="H1686" i="1"/>
  <c r="H4167" i="1"/>
  <c r="H1486" i="1"/>
  <c r="H1067" i="1"/>
  <c r="H2159" i="1"/>
  <c r="H2512" i="1"/>
  <c r="H3389" i="1"/>
  <c r="H1283" i="1"/>
  <c r="H1066" i="1"/>
  <c r="H4551" i="1"/>
  <c r="H2727" i="1"/>
  <c r="H4900" i="1"/>
  <c r="H3658" i="1"/>
  <c r="H1165" i="1"/>
  <c r="H2430" i="1"/>
  <c r="H3794" i="1"/>
  <c r="H1338" i="1"/>
  <c r="H1164" i="1"/>
  <c r="H146" i="1"/>
  <c r="H4688" i="1"/>
  <c r="H4066" i="1"/>
  <c r="H5381" i="1"/>
  <c r="H1825" i="1"/>
  <c r="H652" i="1"/>
  <c r="H3793" i="1"/>
  <c r="H56" i="1"/>
  <c r="H3629" i="1"/>
  <c r="H2728" i="1"/>
  <c r="H2729" i="1"/>
  <c r="H4812" i="1"/>
  <c r="H4552" i="1"/>
  <c r="H4966" i="1"/>
  <c r="H1824" i="1"/>
  <c r="H3111" i="1"/>
  <c r="H1689" i="1"/>
  <c r="H4899" i="1"/>
  <c r="H3182" i="1"/>
  <c r="H4550" i="1"/>
  <c r="H1282" i="1"/>
  <c r="H3110" i="1"/>
  <c r="H2514" i="1"/>
  <c r="H320" i="1"/>
  <c r="H5383" i="1"/>
  <c r="H2161" i="1"/>
  <c r="H836" i="1"/>
  <c r="H147" i="1"/>
  <c r="H1487" i="1"/>
  <c r="H2431" i="1"/>
  <c r="H5139" i="1"/>
  <c r="H4169" i="1"/>
  <c r="H3183" i="1"/>
  <c r="H3112" i="1"/>
  <c r="H4168" i="1"/>
  <c r="H1690" i="1"/>
  <c r="H4068" i="1"/>
  <c r="H1166" i="1"/>
  <c r="H319" i="1"/>
  <c r="H3630" i="1"/>
  <c r="H5382" i="1"/>
  <c r="H5138" i="1"/>
  <c r="H1284" i="1"/>
  <c r="H4067" i="1"/>
  <c r="H1285" i="1"/>
  <c r="H318" i="1"/>
  <c r="H2730" i="1"/>
  <c r="H1339" i="1"/>
  <c r="H3795" i="1"/>
  <c r="H461" i="1"/>
  <c r="H3184" i="1"/>
  <c r="H462" i="1"/>
  <c r="H3631" i="1"/>
  <c r="H3390" i="1"/>
  <c r="H148" i="1"/>
  <c r="H4553" i="1"/>
  <c r="H3391" i="1"/>
  <c r="H1488" i="1"/>
  <c r="H4690" i="1"/>
  <c r="H1691" i="1"/>
  <c r="H4813" i="1"/>
  <c r="H1826" i="1"/>
  <c r="H3460" i="1"/>
  <c r="H658" i="1"/>
  <c r="H4814" i="1"/>
  <c r="H660" i="1"/>
  <c r="H3461" i="1"/>
  <c r="H2160" i="1"/>
  <c r="H2513" i="1"/>
  <c r="H4901" i="1"/>
  <c r="H4902" i="1"/>
  <c r="H4689" i="1"/>
  <c r="H1340" i="1"/>
  <c r="H1997" i="1"/>
  <c r="H3392" i="1"/>
  <c r="H1998" i="1"/>
  <c r="H463" i="1"/>
  <c r="H2163" i="1"/>
  <c r="H2432" i="1"/>
  <c r="H3632" i="1"/>
  <c r="H662" i="1"/>
  <c r="H5142" i="1"/>
  <c r="H3462" i="1"/>
  <c r="H1068" i="1"/>
  <c r="H1692" i="1"/>
  <c r="H3797" i="1"/>
  <c r="H2162" i="1"/>
  <c r="H3796" i="1"/>
  <c r="H1167" i="1"/>
  <c r="H321" i="1"/>
  <c r="H3633" i="1"/>
  <c r="H5141" i="1"/>
  <c r="H4170" i="1"/>
  <c r="H322" i="1"/>
  <c r="H4903" i="1"/>
  <c r="H1288" i="1"/>
  <c r="H1168" i="1"/>
  <c r="H4070" i="1"/>
  <c r="H1342" i="1"/>
  <c r="H1287" i="1"/>
  <c r="H2433" i="1"/>
  <c r="H2515" i="1"/>
  <c r="H5386" i="1"/>
  <c r="H5384" i="1"/>
  <c r="H5385" i="1"/>
  <c r="H3798" i="1"/>
  <c r="H3393" i="1"/>
  <c r="H5140" i="1"/>
  <c r="H3185" i="1"/>
  <c r="H2516" i="1"/>
  <c r="H1827" i="1"/>
  <c r="H2731" i="1"/>
  <c r="H2732" i="1"/>
  <c r="H149" i="1"/>
  <c r="H4171" i="1"/>
  <c r="H1286" i="1"/>
  <c r="H4069" i="1"/>
  <c r="H1341" i="1"/>
  <c r="H1070" i="1"/>
  <c r="H4172" i="1"/>
  <c r="H150" i="1"/>
  <c r="H3116" i="1"/>
  <c r="H3117" i="1"/>
  <c r="H4815" i="1"/>
  <c r="H1169" i="1"/>
  <c r="H1069" i="1"/>
  <c r="H4555" i="1"/>
  <c r="H1490" i="1"/>
  <c r="H2733" i="1"/>
  <c r="H4071" i="1"/>
  <c r="H1489" i="1"/>
  <c r="H1696" i="1"/>
  <c r="H4554" i="1"/>
  <c r="H1999" i="1"/>
  <c r="H4693" i="1"/>
  <c r="H2436" i="1"/>
  <c r="H1291" i="1"/>
  <c r="H325" i="1"/>
  <c r="H3115" i="1"/>
  <c r="H1695" i="1"/>
  <c r="H4906" i="1"/>
  <c r="H3188" i="1"/>
  <c r="H1830" i="1"/>
  <c r="H153" i="1"/>
  <c r="H3113" i="1"/>
  <c r="H1693" i="1"/>
  <c r="H4905" i="1"/>
  <c r="H3187" i="1"/>
  <c r="H1829" i="1"/>
  <c r="H4692" i="1"/>
  <c r="H2435" i="1"/>
  <c r="H1290" i="1"/>
  <c r="H324" i="1"/>
  <c r="H152" i="1"/>
  <c r="H323" i="1"/>
  <c r="H3114" i="1"/>
  <c r="H1694" i="1"/>
  <c r="H4904" i="1"/>
  <c r="H3186" i="1"/>
  <c r="H1828" i="1"/>
  <c r="H4691" i="1"/>
  <c r="H2434" i="1"/>
  <c r="H1289" i="1"/>
  <c r="H151" i="1"/>
  <c r="H328" i="1"/>
  <c r="H3120" i="1"/>
  <c r="H1698" i="1"/>
  <c r="H4910" i="1"/>
  <c r="H3190" i="1"/>
  <c r="H1833" i="1"/>
  <c r="H4695" i="1"/>
  <c r="H2438" i="1"/>
  <c r="H1294" i="1"/>
  <c r="H155" i="1"/>
  <c r="H326" i="1"/>
  <c r="H3119" i="1"/>
  <c r="H1697" i="1"/>
  <c r="H4909" i="1"/>
  <c r="H3189" i="1"/>
  <c r="H1831" i="1"/>
  <c r="H4694" i="1"/>
  <c r="H2437" i="1"/>
  <c r="H1292" i="1"/>
  <c r="H154" i="1"/>
  <c r="H4907" i="1"/>
  <c r="H1832" i="1"/>
  <c r="H4696" i="1"/>
  <c r="H1170" i="1"/>
  <c r="H2517" i="1"/>
  <c r="H1293" i="1"/>
  <c r="H2653" i="1"/>
  <c r="H327" i="1"/>
  <c r="H3118" i="1"/>
  <c r="H3799" i="1"/>
  <c r="H4911" i="1"/>
  <c r="H3191" i="1"/>
  <c r="H1834" i="1"/>
  <c r="H1926" i="1"/>
  <c r="H1504" i="1"/>
  <c r="H1295" i="1"/>
  <c r="H156" i="1"/>
  <c r="H4908" i="1"/>
  <c r="H935" i="1"/>
  <c r="H4912" i="1"/>
  <c r="H3192" i="1"/>
  <c r="H2444" i="1"/>
  <c r="H1296" i="1"/>
  <c r="H162" i="1"/>
  <c r="H5143" i="1"/>
  <c r="H3155" i="1"/>
  <c r="H4697" i="1"/>
  <c r="H2440" i="1"/>
  <c r="H4861" i="1"/>
  <c r="H1701" i="1"/>
  <c r="H160" i="1"/>
  <c r="H5146" i="1"/>
  <c r="H4700" i="1"/>
  <c r="H3156" i="1"/>
  <c r="H2443" i="1"/>
  <c r="H1703" i="1"/>
  <c r="H4860" i="1"/>
  <c r="H158" i="1"/>
  <c r="H5144" i="1"/>
  <c r="H3157" i="1"/>
  <c r="H1702" i="1"/>
  <c r="H2442" i="1"/>
  <c r="H4699" i="1"/>
  <c r="H4862" i="1"/>
  <c r="H157" i="1"/>
  <c r="H4701" i="1"/>
  <c r="H3159" i="1"/>
  <c r="H2441" i="1"/>
  <c r="H5147" i="1"/>
  <c r="H4859" i="1"/>
  <c r="H1700" i="1"/>
  <c r="H161" i="1"/>
  <c r="H4698" i="1"/>
  <c r="H3158" i="1"/>
  <c r="H2439" i="1"/>
  <c r="H5145" i="1"/>
  <c r="H4858" i="1"/>
  <c r="H1699" i="1"/>
  <c r="H159" i="1"/>
  <c r="H2768" i="1"/>
  <c r="H4817" i="1"/>
  <c r="H849" i="1"/>
  <c r="H1072" i="1"/>
  <c r="H3635" i="1"/>
  <c r="H3394" i="1"/>
  <c r="H464" i="1"/>
  <c r="H1704" i="1"/>
  <c r="H2735" i="1"/>
  <c r="H1171" i="1"/>
  <c r="H4914" i="1"/>
  <c r="H329" i="1"/>
  <c r="H5387" i="1"/>
  <c r="H4702" i="1"/>
  <c r="H702" i="1"/>
  <c r="H2445" i="1"/>
  <c r="H4818" i="1"/>
  <c r="H4913" i="1"/>
  <c r="H1172" i="1"/>
  <c r="H5148" i="1"/>
  <c r="H2734" i="1"/>
  <c r="H1298" i="1"/>
  <c r="H3464" i="1"/>
  <c r="H1836" i="1"/>
  <c r="H3463" i="1"/>
  <c r="H1705" i="1"/>
  <c r="H2164" i="1"/>
  <c r="H2446" i="1"/>
  <c r="H3193" i="1"/>
  <c r="H4816" i="1"/>
  <c r="H2518" i="1"/>
  <c r="H4556" i="1"/>
  <c r="H3800" i="1"/>
  <c r="H1835" i="1"/>
  <c r="H3395" i="1"/>
  <c r="H1297" i="1"/>
  <c r="H1071" i="1"/>
  <c r="H3634" i="1"/>
  <c r="H467" i="1"/>
  <c r="H4557" i="1"/>
  <c r="H2001" i="1"/>
  <c r="H2520" i="1"/>
  <c r="H1174" i="1"/>
  <c r="H2447" i="1"/>
  <c r="H2002" i="1"/>
  <c r="H3376" i="1"/>
  <c r="H3237" i="1"/>
  <c r="H163" i="1"/>
  <c r="H4074" i="1"/>
  <c r="H466" i="1"/>
  <c r="H3121" i="1"/>
  <c r="H4173" i="1"/>
  <c r="H5388" i="1"/>
  <c r="H4819" i="1"/>
  <c r="H1073" i="1"/>
  <c r="H4073" i="1"/>
  <c r="H2165" i="1"/>
  <c r="H704" i="1"/>
  <c r="H3194" i="1"/>
  <c r="H5389" i="1"/>
  <c r="H1173" i="1"/>
  <c r="H3802" i="1"/>
  <c r="H2000" i="1"/>
  <c r="H2003" i="1"/>
  <c r="H301" i="1"/>
  <c r="H3636" i="1"/>
  <c r="H1837" i="1"/>
  <c r="H1299" i="1"/>
  <c r="H2519" i="1"/>
  <c r="H3801" i="1"/>
  <c r="H4072" i="1"/>
  <c r="H5149" i="1"/>
  <c r="H5150" i="1"/>
  <c r="H1491" i="1"/>
  <c r="H4175" i="1"/>
  <c r="H1344" i="1"/>
  <c r="H709" i="1"/>
  <c r="H1343" i="1"/>
  <c r="H4176" i="1"/>
  <c r="H2521" i="1"/>
  <c r="H1493" i="1"/>
  <c r="H5390" i="1"/>
  <c r="H1707" i="1"/>
  <c r="H1494" i="1"/>
  <c r="H2736" i="1"/>
  <c r="H3123" i="1"/>
  <c r="H4560" i="1"/>
  <c r="H3195" i="1"/>
  <c r="H3465" i="1"/>
  <c r="H3122" i="1"/>
  <c r="H3197" i="1"/>
  <c r="H2167" i="1"/>
  <c r="H330" i="1"/>
  <c r="H4174" i="1"/>
  <c r="H164" i="1"/>
  <c r="H331" i="1"/>
  <c r="H3637" i="1"/>
  <c r="H4704" i="1"/>
  <c r="H3396" i="1"/>
  <c r="H468" i="1"/>
  <c r="H1706" i="1"/>
  <c r="H1492" i="1"/>
  <c r="H4558" i="1"/>
  <c r="H1345" i="1"/>
  <c r="H4703" i="1"/>
  <c r="H469" i="1"/>
  <c r="H3397" i="1"/>
  <c r="H4559" i="1"/>
  <c r="H1838" i="1"/>
  <c r="H1300" i="1"/>
  <c r="H2448" i="1"/>
  <c r="H3196" i="1"/>
  <c r="H4821" i="1"/>
  <c r="H1840" i="1"/>
  <c r="H2006" i="1"/>
  <c r="H4822" i="1"/>
  <c r="H3398" i="1"/>
  <c r="H3467" i="1"/>
  <c r="H1495" i="1"/>
  <c r="H2168" i="1"/>
  <c r="H712" i="1"/>
  <c r="H2007" i="1"/>
  <c r="H470" i="1"/>
  <c r="H4917" i="1"/>
  <c r="H332" i="1"/>
  <c r="H5391" i="1"/>
  <c r="H4915" i="1"/>
  <c r="H1176" i="1"/>
  <c r="H3638" i="1"/>
  <c r="H1839" i="1"/>
  <c r="H3803" i="1"/>
  <c r="H4075" i="1"/>
  <c r="H4820" i="1"/>
  <c r="H3640" i="1"/>
  <c r="H1074" i="1"/>
  <c r="H165" i="1"/>
  <c r="H2005" i="1"/>
  <c r="H1075" i="1"/>
  <c r="H3466" i="1"/>
  <c r="H166" i="1"/>
  <c r="H2169" i="1"/>
  <c r="H5153" i="1"/>
  <c r="H2449" i="1"/>
  <c r="H1301" i="1"/>
  <c r="H5151" i="1"/>
  <c r="H5152" i="1"/>
  <c r="H1175" i="1"/>
  <c r="H3804" i="1"/>
  <c r="H5392" i="1"/>
  <c r="H2522" i="1"/>
  <c r="H3198" i="1"/>
  <c r="H3124" i="1"/>
  <c r="H2523" i="1"/>
  <c r="H2450" i="1"/>
  <c r="H3639" i="1"/>
  <c r="H4916" i="1"/>
  <c r="H1708" i="1"/>
  <c r="H5393" i="1"/>
  <c r="H2742" i="1"/>
  <c r="H1305" i="1"/>
  <c r="H4708" i="1"/>
  <c r="H717" i="1"/>
  <c r="H1079" i="1"/>
  <c r="H1180" i="1"/>
  <c r="H3808" i="1"/>
  <c r="H4082" i="1"/>
  <c r="H4083" i="1"/>
  <c r="H2744" i="1"/>
  <c r="H1177" i="1"/>
  <c r="H3805" i="1"/>
  <c r="H4076" i="1"/>
  <c r="H4079" i="1"/>
  <c r="H2739" i="1"/>
  <c r="H1304" i="1"/>
  <c r="H4707" i="1"/>
  <c r="H716" i="1"/>
  <c r="H1078" i="1"/>
  <c r="H2743" i="1"/>
  <c r="H1179" i="1"/>
  <c r="H3807" i="1"/>
  <c r="H4078" i="1"/>
  <c r="H4081" i="1"/>
  <c r="H2738" i="1"/>
  <c r="H1303" i="1"/>
  <c r="H4706" i="1"/>
  <c r="H715" i="1"/>
  <c r="H1077" i="1"/>
  <c r="H2741" i="1"/>
  <c r="H1178" i="1"/>
  <c r="H3806" i="1"/>
  <c r="H4077" i="1"/>
  <c r="H4080" i="1"/>
  <c r="H2737" i="1"/>
  <c r="H1302" i="1"/>
  <c r="H4705" i="1"/>
  <c r="H714" i="1"/>
  <c r="H1076" i="1"/>
  <c r="H2740" i="1"/>
  <c r="H1182" i="1"/>
  <c r="H3810" i="1"/>
  <c r="H4086" i="1"/>
  <c r="H4090" i="1"/>
  <c r="H2747" i="1"/>
  <c r="H1308" i="1"/>
  <c r="H4709" i="1"/>
  <c r="H718" i="1"/>
  <c r="H1080" i="1"/>
  <c r="H2749" i="1"/>
  <c r="H4919" i="1"/>
  <c r="H333" i="1"/>
  <c r="H3126" i="1"/>
  <c r="H1710" i="1"/>
  <c r="H3916" i="1"/>
  <c r="H4088" i="1"/>
  <c r="H2008" i="1"/>
  <c r="H4920" i="1"/>
  <c r="H1515" i="1"/>
  <c r="H1516" i="1"/>
  <c r="H4710" i="1"/>
  <c r="H719" i="1"/>
  <c r="H1081" i="1"/>
  <c r="H3475" i="1"/>
  <c r="H4728" i="1"/>
  <c r="H2750" i="1"/>
  <c r="H5207" i="1"/>
  <c r="H1181" i="1"/>
  <c r="H1709" i="1"/>
  <c r="H4087" i="1"/>
  <c r="H950" i="1"/>
  <c r="H4588" i="1"/>
  <c r="H1310" i="1"/>
  <c r="H4712" i="1"/>
  <c r="H721" i="1"/>
  <c r="H1083" i="1"/>
  <c r="H2752" i="1"/>
  <c r="H2524" i="1"/>
  <c r="H3811" i="1"/>
  <c r="H3917" i="1"/>
  <c r="H4089" i="1"/>
  <c r="H4091" i="1"/>
  <c r="H4491" i="1"/>
  <c r="H2748" i="1"/>
  <c r="H1309" i="1"/>
  <c r="H4711" i="1"/>
  <c r="H720" i="1"/>
  <c r="H1082" i="1"/>
  <c r="H2751" i="1"/>
  <c r="H1841" i="1"/>
  <c r="H3199" i="1"/>
  <c r="H1307" i="1"/>
  <c r="H4085" i="1"/>
  <c r="H1306" i="1"/>
  <c r="H4084" i="1"/>
  <c r="H3346" i="1"/>
  <c r="H3809" i="1"/>
  <c r="H2746" i="1"/>
  <c r="H3125" i="1"/>
  <c r="H4918" i="1"/>
  <c r="H2745" i="1"/>
  <c r="H3814" i="1"/>
  <c r="H1318" i="1"/>
  <c r="H3202" i="1"/>
  <c r="H4097" i="1"/>
  <c r="H1843" i="1"/>
  <c r="H4099" i="1"/>
  <c r="H3128" i="1"/>
  <c r="H1314" i="1"/>
  <c r="H2757" i="1"/>
  <c r="H4924" i="1"/>
  <c r="H3348" i="1"/>
  <c r="H2758" i="1"/>
  <c r="H1844" i="1"/>
  <c r="H1316" i="1"/>
  <c r="H4094" i="1"/>
  <c r="H4923" i="1"/>
  <c r="H2754" i="1"/>
  <c r="H4098" i="1"/>
  <c r="H3812" i="1"/>
  <c r="H3203" i="1"/>
  <c r="H3130" i="1"/>
  <c r="H3347" i="1"/>
  <c r="H1312" i="1"/>
  <c r="H2756" i="1"/>
  <c r="H1845" i="1"/>
  <c r="H4096" i="1"/>
  <c r="H3815" i="1"/>
  <c r="H3201" i="1"/>
  <c r="H1317" i="1"/>
  <c r="H3129" i="1"/>
  <c r="H1313" i="1"/>
  <c r="H4922" i="1"/>
  <c r="H2755" i="1"/>
  <c r="H4095" i="1"/>
  <c r="H3350" i="1"/>
  <c r="H2760" i="1"/>
  <c r="H1842" i="1"/>
  <c r="H4092" i="1"/>
  <c r="H3813" i="1"/>
  <c r="H3200" i="1"/>
  <c r="H1315" i="1"/>
  <c r="H3127" i="1"/>
  <c r="H1311" i="1"/>
  <c r="H4921" i="1"/>
  <c r="H2753" i="1"/>
  <c r="H4093" i="1"/>
  <c r="H3349" i="1"/>
  <c r="H2759" i="1"/>
  <c r="H3918" i="1"/>
  <c r="H4989" i="1"/>
  <c r="H3351" i="1"/>
  <c r="H4863" i="1"/>
  <c r="H2769" i="1"/>
  <c r="H957" i="1"/>
  <c r="H124" i="1"/>
  <c r="H2770" i="1"/>
  <c r="H2322" i="1"/>
  <c r="H1087" i="1"/>
  <c r="H3094" i="1"/>
  <c r="H1521" i="1"/>
  <c r="H1718" i="1"/>
  <c r="H3352" i="1"/>
  <c r="H2526" i="1"/>
  <c r="H3671" i="1"/>
  <c r="H2323" i="1"/>
  <c r="H4864" i="1"/>
  <c r="H2656" i="1"/>
  <c r="H5209" i="1"/>
  <c r="H1927" i="1"/>
  <c r="H1522" i="1"/>
  <c r="H1086" i="1"/>
  <c r="H3670" i="1"/>
  <c r="H2654" i="1"/>
  <c r="H4494" i="1"/>
  <c r="H2655" i="1"/>
  <c r="H3404" i="1"/>
  <c r="H2143" i="1"/>
  <c r="H3477" i="1"/>
  <c r="H1269" i="1"/>
  <c r="H2144" i="1"/>
  <c r="H4152" i="1"/>
  <c r="H3668" i="1"/>
  <c r="H5208" i="1"/>
  <c r="H1267" i="1"/>
  <c r="H1268" i="1"/>
  <c r="H3476" i="1"/>
  <c r="H4493" i="1"/>
  <c r="H2525" i="1"/>
  <c r="H1324" i="1"/>
  <c r="H1352" i="1"/>
  <c r="H1888" i="1"/>
  <c r="H1353" i="1"/>
  <c r="H547" i="1"/>
  <c r="H548" i="1"/>
  <c r="H3306" i="1"/>
  <c r="H956" i="1"/>
  <c r="H1084" i="1"/>
  <c r="H415" i="1"/>
  <c r="H3919" i="1"/>
  <c r="H4492" i="1"/>
  <c r="H4151" i="1"/>
  <c r="H2146" i="1"/>
  <c r="H5404" i="1"/>
  <c r="H2527" i="1"/>
  <c r="H303" i="1"/>
  <c r="H5001" i="1"/>
  <c r="H4730" i="1"/>
  <c r="H3920" i="1"/>
  <c r="H4153" i="1"/>
  <c r="H4997" i="1"/>
  <c r="H302" i="1"/>
  <c r="H3160" i="1"/>
  <c r="H1720" i="1"/>
  <c r="H1525" i="1"/>
  <c r="H125" i="1"/>
  <c r="H2771" i="1"/>
  <c r="H4602" i="1"/>
  <c r="H417" i="1"/>
  <c r="H4495" i="1"/>
  <c r="H418" i="1"/>
  <c r="H3672" i="1"/>
  <c r="H2324" i="1"/>
  <c r="H3354" i="1"/>
  <c r="H304" i="1"/>
  <c r="H3161" i="1"/>
  <c r="H126" i="1"/>
  <c r="H3479" i="1"/>
  <c r="H3355" i="1"/>
  <c r="H4733" i="1"/>
  <c r="H1526" i="1"/>
  <c r="H3407" i="1"/>
  <c r="H1354" i="1"/>
  <c r="H3405" i="1"/>
  <c r="H549" i="1"/>
  <c r="H4601" i="1"/>
  <c r="H550" i="1"/>
  <c r="H1719" i="1"/>
  <c r="H4734" i="1"/>
  <c r="H2145" i="1"/>
  <c r="H3353" i="1"/>
  <c r="H4865" i="1"/>
  <c r="H1928" i="1"/>
  <c r="H1325" i="1"/>
  <c r="H2528" i="1"/>
  <c r="H4600" i="1"/>
  <c r="H1929" i="1"/>
  <c r="H4866" i="1"/>
  <c r="H3406" i="1"/>
  <c r="H3478" i="1"/>
  <c r="H2147" i="1"/>
  <c r="H1527" i="1"/>
  <c r="H959" i="1"/>
  <c r="H2325" i="1"/>
  <c r="H5000" i="1"/>
  <c r="H416" i="1"/>
  <c r="H551" i="1"/>
  <c r="H3480" i="1"/>
  <c r="H2148" i="1"/>
  <c r="H1272" i="1"/>
  <c r="H4156" i="1"/>
  <c r="H1089" i="1"/>
  <c r="H3674" i="1"/>
  <c r="H4867" i="1"/>
  <c r="H3675" i="1"/>
  <c r="H5007" i="1"/>
  <c r="H305" i="1"/>
  <c r="H306" i="1"/>
  <c r="H1090" i="1"/>
  <c r="H5211" i="1"/>
  <c r="H2326" i="1"/>
  <c r="H3924" i="1"/>
  <c r="H2529" i="1"/>
  <c r="H1326" i="1"/>
  <c r="H5210" i="1"/>
  <c r="H1271" i="1"/>
  <c r="H5212" i="1"/>
  <c r="H1721" i="1"/>
  <c r="H3356" i="1"/>
  <c r="H2530" i="1"/>
  <c r="H5006" i="1"/>
  <c r="H2657" i="1"/>
  <c r="H3673" i="1"/>
  <c r="H2658" i="1"/>
  <c r="H3162" i="1"/>
  <c r="H962" i="1"/>
  <c r="H127" i="1"/>
  <c r="H2772" i="1"/>
  <c r="H4735" i="1"/>
  <c r="H3921" i="1"/>
  <c r="H4154" i="1"/>
  <c r="H2773" i="1"/>
  <c r="H4155" i="1"/>
  <c r="H1088" i="1"/>
  <c r="H1327" i="1"/>
  <c r="H1270" i="1"/>
  <c r="H128" i="1"/>
  <c r="H1931" i="1"/>
  <c r="H1531" i="1"/>
  <c r="H3923" i="1"/>
  <c r="H4497" i="1"/>
  <c r="H961" i="1"/>
  <c r="H1357" i="1"/>
  <c r="H1358" i="1"/>
  <c r="H4499" i="1"/>
  <c r="H2660" i="1"/>
  <c r="H3922" i="1"/>
  <c r="H4496" i="1"/>
  <c r="H960" i="1"/>
  <c r="H1355" i="1"/>
  <c r="H1356" i="1"/>
  <c r="H4498" i="1"/>
  <c r="H1930" i="1"/>
  <c r="H1528" i="1"/>
  <c r="H2659" i="1"/>
  <c r="H3928" i="1"/>
  <c r="H4504" i="1"/>
  <c r="H970" i="1"/>
  <c r="H1369" i="1"/>
  <c r="H1368" i="1"/>
  <c r="H4509" i="1"/>
  <c r="H1936" i="1"/>
  <c r="H1540" i="1"/>
  <c r="H2665" i="1"/>
  <c r="H3927" i="1"/>
  <c r="H4503" i="1"/>
  <c r="H969" i="1"/>
  <c r="H1362" i="1"/>
  <c r="H1364" i="1"/>
  <c r="H4506" i="1"/>
  <c r="H1934" i="1"/>
  <c r="H1537" i="1"/>
  <c r="H2663" i="1"/>
  <c r="H3926" i="1"/>
  <c r="H4501" i="1"/>
  <c r="H967" i="1"/>
  <c r="H1361" i="1"/>
  <c r="H1363" i="1"/>
  <c r="H4505" i="1"/>
  <c r="H1933" i="1"/>
  <c r="H1536" i="1"/>
  <c r="H2662" i="1"/>
  <c r="H964" i="1"/>
  <c r="H4502" i="1"/>
  <c r="H966" i="1"/>
  <c r="H4507" i="1"/>
  <c r="H1367" i="1"/>
  <c r="H1370" i="1"/>
  <c r="H4508" i="1"/>
  <c r="H2774" i="1"/>
  <c r="H1539" i="1"/>
  <c r="H1722" i="1"/>
  <c r="H2666" i="1"/>
  <c r="H3163" i="1"/>
  <c r="H1183" i="1"/>
  <c r="H968" i="1"/>
  <c r="H1365" i="1"/>
  <c r="H1366" i="1"/>
  <c r="H1935" i="1"/>
  <c r="H1538" i="1"/>
  <c r="H2664" i="1"/>
  <c r="H1360" i="1"/>
  <c r="H1359" i="1"/>
  <c r="H1932" i="1"/>
  <c r="H963" i="1"/>
  <c r="H1535" i="1"/>
  <c r="H3925" i="1"/>
  <c r="H4925" i="1"/>
  <c r="H4500" i="1"/>
  <c r="H2661" i="1"/>
  <c r="H1378" i="1"/>
  <c r="H1939" i="1"/>
  <c r="H1373" i="1"/>
  <c r="H4511" i="1"/>
  <c r="H978" i="1"/>
  <c r="H1544" i="1"/>
  <c r="H4929" i="1"/>
  <c r="H3930" i="1"/>
  <c r="H2667" i="1"/>
  <c r="H1372" i="1"/>
  <c r="H1940" i="1"/>
  <c r="H1374" i="1"/>
  <c r="H4928" i="1"/>
  <c r="H4510" i="1"/>
  <c r="H1542" i="1"/>
  <c r="H3931" i="1"/>
  <c r="H973" i="1"/>
  <c r="H2670" i="1"/>
  <c r="H4927" i="1"/>
  <c r="H1376" i="1"/>
  <c r="H1377" i="1"/>
  <c r="H1543" i="1"/>
  <c r="H4513" i="1"/>
  <c r="H1938" i="1"/>
  <c r="H3932" i="1"/>
  <c r="H972" i="1"/>
  <c r="H2669" i="1"/>
  <c r="H4926" i="1"/>
  <c r="H1371" i="1"/>
  <c r="H1375" i="1"/>
  <c r="H1541" i="1"/>
  <c r="H4512" i="1"/>
  <c r="H1937" i="1"/>
  <c r="H3929" i="1"/>
  <c r="H971" i="1"/>
  <c r="H2668" i="1"/>
  <c r="H2009" i="1"/>
  <c r="H4824" i="1"/>
  <c r="H4177" i="1"/>
  <c r="H1711" i="1"/>
  <c r="H1093" i="1"/>
  <c r="H5154" i="1"/>
  <c r="H167" i="1"/>
  <c r="H1712" i="1"/>
  <c r="H335" i="1"/>
  <c r="H2010" i="1"/>
  <c r="H3468" i="1"/>
  <c r="H494" i="1"/>
  <c r="H1184" i="1"/>
  <c r="H4823" i="1"/>
  <c r="H4715" i="1"/>
  <c r="H1092" i="1"/>
  <c r="H2170" i="1"/>
  <c r="H1496" i="1"/>
  <c r="H4714" i="1"/>
  <c r="H1091" i="1"/>
  <c r="H130" i="1"/>
  <c r="H5394" i="1"/>
  <c r="H4717" i="1"/>
  <c r="H3399" i="1"/>
  <c r="H1855" i="1"/>
  <c r="H168" i="1"/>
  <c r="H1319" i="1"/>
  <c r="H754" i="1"/>
  <c r="H1347" i="1"/>
  <c r="H471" i="1"/>
  <c r="H3206" i="1"/>
  <c r="H3400" i="1"/>
  <c r="H338" i="1"/>
  <c r="H1854" i="1"/>
  <c r="H3132" i="1"/>
  <c r="H4562" i="1"/>
  <c r="H2453" i="1"/>
  <c r="H1185" i="1"/>
  <c r="H4716" i="1"/>
  <c r="H11" i="1"/>
  <c r="H4932" i="1"/>
  <c r="H5155" i="1"/>
  <c r="H2011" i="1"/>
  <c r="H3816" i="1"/>
  <c r="H337" i="1"/>
  <c r="H3205" i="1"/>
  <c r="H2171" i="1"/>
  <c r="H4178" i="1"/>
  <c r="H3470" i="1"/>
  <c r="H2532" i="1"/>
  <c r="H4101" i="1"/>
  <c r="H336" i="1"/>
  <c r="H1346" i="1"/>
  <c r="H1852" i="1"/>
  <c r="H3643" i="1"/>
  <c r="H4561" i="1"/>
  <c r="H2762" i="1"/>
  <c r="H3131" i="1"/>
  <c r="H205" i="1"/>
  <c r="H5417" i="1"/>
  <c r="H3469" i="1"/>
  <c r="H750" i="1"/>
  <c r="H4930" i="1"/>
  <c r="H1713" i="1"/>
  <c r="H4931" i="1"/>
  <c r="H3642" i="1"/>
  <c r="H3204" i="1"/>
  <c r="H2172" i="1"/>
  <c r="H3471" i="1"/>
  <c r="H5156" i="1"/>
  <c r="H2761" i="1"/>
  <c r="H1497" i="1"/>
  <c r="H2454" i="1"/>
  <c r="H4825" i="1"/>
  <c r="H1094" i="1"/>
  <c r="H3817" i="1"/>
  <c r="H756" i="1"/>
  <c r="H2451" i="1"/>
  <c r="H3641" i="1"/>
  <c r="H2531" i="1"/>
  <c r="H1853" i="1"/>
  <c r="H1186" i="1"/>
  <c r="H5395" i="1"/>
  <c r="H2455" i="1"/>
  <c r="H4565" i="1"/>
  <c r="H3818" i="1"/>
  <c r="H5158" i="1"/>
  <c r="H1349" i="1"/>
  <c r="H472" i="1"/>
  <c r="H1320" i="1"/>
  <c r="H4103" i="1"/>
  <c r="H1321" i="1"/>
  <c r="H474" i="1"/>
  <c r="H4104" i="1"/>
  <c r="H5396" i="1"/>
  <c r="H1351" i="1"/>
  <c r="H2764" i="1"/>
  <c r="H2534" i="1"/>
  <c r="H1499" i="1"/>
  <c r="H4180" i="1"/>
  <c r="H3401" i="1"/>
  <c r="H170" i="1"/>
  <c r="H169" i="1"/>
  <c r="H4102" i="1"/>
  <c r="H2763" i="1"/>
  <c r="H3133" i="1"/>
  <c r="H2013" i="1"/>
  <c r="H3134" i="1"/>
  <c r="H3472" i="1"/>
  <c r="H5397" i="1"/>
  <c r="H340" i="1"/>
  <c r="H1322" i="1"/>
  <c r="H1498" i="1"/>
  <c r="H1348" i="1"/>
  <c r="H3207" i="1"/>
  <c r="H4563" i="1"/>
  <c r="H341" i="1"/>
  <c r="H3208" i="1"/>
  <c r="H4564" i="1"/>
  <c r="H4181" i="1"/>
  <c r="H1715" i="1"/>
  <c r="H1714" i="1"/>
  <c r="H2173" i="1"/>
  <c r="H4179" i="1"/>
  <c r="H1187" i="1"/>
  <c r="H4718" i="1"/>
  <c r="H1857" i="1"/>
  <c r="H4719" i="1"/>
  <c r="H3135" i="1"/>
  <c r="H5157" i="1"/>
  <c r="H171" i="1"/>
  <c r="H2012" i="1"/>
  <c r="H1856" i="1"/>
  <c r="H2533" i="1"/>
  <c r="H339" i="1"/>
  <c r="H4826" i="1"/>
  <c r="H1350" i="1"/>
  <c r="H473" i="1"/>
  <c r="H3209" i="1"/>
  <c r="H3402" i="1"/>
  <c r="H4721" i="1"/>
  <c r="H4827" i="1"/>
  <c r="H1100" i="1"/>
  <c r="H1716" i="1"/>
  <c r="H3473" i="1"/>
  <c r="H759" i="1"/>
  <c r="H3649" i="1"/>
  <c r="H3474" i="1"/>
  <c r="H3820" i="1"/>
  <c r="H762" i="1"/>
  <c r="H3403" i="1"/>
  <c r="H1858" i="1"/>
  <c r="H1193" i="1"/>
  <c r="H1099" i="1"/>
  <c r="H2178" i="1"/>
  <c r="H4943" i="1"/>
  <c r="H4944" i="1"/>
  <c r="H3650" i="1"/>
  <c r="H2019" i="1"/>
  <c r="H4950" i="1"/>
  <c r="H5164" i="1"/>
  <c r="H3646" i="1"/>
  <c r="H2016" i="1"/>
  <c r="H4949" i="1"/>
  <c r="H5163" i="1"/>
  <c r="H1192" i="1"/>
  <c r="H1098" i="1"/>
  <c r="H2177" i="1"/>
  <c r="H4941" i="1"/>
  <c r="H4942" i="1"/>
  <c r="H4939" i="1"/>
  <c r="H4940" i="1"/>
  <c r="H3648" i="1"/>
  <c r="H2018" i="1"/>
  <c r="H4947" i="1"/>
  <c r="H5162" i="1"/>
  <c r="H1191" i="1"/>
  <c r="H1097" i="1"/>
  <c r="H2176" i="1"/>
  <c r="H4937" i="1"/>
  <c r="H4938" i="1"/>
  <c r="H3647" i="1"/>
  <c r="H2017" i="1"/>
  <c r="H4946" i="1"/>
  <c r="H5160" i="1"/>
  <c r="H1189" i="1"/>
  <c r="H1096" i="1"/>
  <c r="H2175" i="1"/>
  <c r="H4934" i="1"/>
  <c r="H4935" i="1"/>
  <c r="H3645" i="1"/>
  <c r="H2015" i="1"/>
  <c r="H4945" i="1"/>
  <c r="H5159" i="1"/>
  <c r="H1188" i="1"/>
  <c r="H1095" i="1"/>
  <c r="H2174" i="1"/>
  <c r="H3164" i="1"/>
  <c r="H3819" i="1"/>
  <c r="H3680" i="1"/>
  <c r="H3481" i="1"/>
  <c r="H2765" i="1"/>
  <c r="H4933" i="1"/>
  <c r="H4936" i="1"/>
  <c r="H3644" i="1"/>
  <c r="H2014" i="1"/>
  <c r="H4948" i="1"/>
  <c r="H5161" i="1"/>
  <c r="H4720" i="1"/>
  <c r="H1190" i="1"/>
  <c r="H1717" i="1"/>
  <c r="H2025" i="1"/>
  <c r="H4956" i="1"/>
  <c r="H5165" i="1"/>
  <c r="H4722" i="1"/>
  <c r="H1199" i="1"/>
  <c r="H1106" i="1"/>
  <c r="H2184" i="1"/>
  <c r="H4518" i="1"/>
  <c r="H1196" i="1"/>
  <c r="H1104" i="1"/>
  <c r="H2183" i="1"/>
  <c r="H2023" i="1"/>
  <c r="H4952" i="1"/>
  <c r="H4517" i="1"/>
  <c r="H1197" i="1"/>
  <c r="H1102" i="1"/>
  <c r="H2180" i="1"/>
  <c r="H4955" i="1"/>
  <c r="H2022" i="1"/>
  <c r="H1198" i="1"/>
  <c r="H2182" i="1"/>
  <c r="H4953" i="1"/>
  <c r="H1105" i="1"/>
  <c r="H4515" i="1"/>
  <c r="H2021" i="1"/>
  <c r="H2181" i="1"/>
  <c r="H1195" i="1"/>
  <c r="H2024" i="1"/>
  <c r="H4516" i="1"/>
  <c r="H4954" i="1"/>
  <c r="H1103" i="1"/>
  <c r="H2179" i="1"/>
  <c r="H1194" i="1"/>
  <c r="H2020" i="1"/>
  <c r="H4514" i="1"/>
  <c r="H4951" i="1"/>
  <c r="H1101" i="1"/>
  <c r="H1107" i="1"/>
  <c r="H2775" i="1"/>
  <c r="H3482" i="1"/>
  <c r="H3681" i="1"/>
  <c r="H4738" i="1"/>
  <c r="H1723" i="1"/>
  <c r="H4157" i="1"/>
  <c r="H1724" i="1"/>
  <c r="H206" i="1"/>
  <c r="H5213" i="1"/>
  <c r="H3358" i="1"/>
  <c r="H3357" i="1"/>
  <c r="H3165" i="1"/>
  <c r="H3933" i="1"/>
  <c r="H2776" i="1"/>
  <c r="H4520" i="1"/>
  <c r="H1725" i="1"/>
  <c r="H1943" i="1"/>
  <c r="H3409" i="1"/>
  <c r="H1330" i="1"/>
  <c r="H308" i="1"/>
  <c r="H5042" i="1"/>
  <c r="H2612" i="1"/>
  <c r="H3167" i="1"/>
  <c r="H4657" i="1"/>
  <c r="H1556" i="1"/>
  <c r="H2671" i="1"/>
  <c r="H2778" i="1"/>
  <c r="H4656" i="1"/>
  <c r="H1000" i="1"/>
  <c r="H1815" i="1"/>
  <c r="H1379" i="1"/>
  <c r="H310" i="1"/>
  <c r="H1554" i="1"/>
  <c r="H1380" i="1"/>
  <c r="H3408" i="1"/>
  <c r="H1273" i="1"/>
  <c r="H2537" i="1"/>
  <c r="H1329" i="1"/>
  <c r="H430" i="1"/>
  <c r="H1942" i="1"/>
  <c r="H3166" i="1"/>
  <c r="H135" i="1"/>
  <c r="H4740" i="1"/>
  <c r="H1555" i="1"/>
  <c r="H2327" i="1"/>
  <c r="H1039" i="1"/>
  <c r="H307" i="1"/>
  <c r="H552" i="1"/>
  <c r="H1109" i="1"/>
  <c r="H3682" i="1"/>
  <c r="H3359" i="1"/>
  <c r="H2536" i="1"/>
  <c r="H2777" i="1"/>
  <c r="H4158" i="1"/>
  <c r="H2149" i="1"/>
  <c r="H999" i="1"/>
  <c r="H765" i="1"/>
  <c r="H2613" i="1"/>
  <c r="H4519" i="1"/>
  <c r="H1328" i="1"/>
  <c r="H4654" i="1"/>
  <c r="H134" i="1"/>
  <c r="H3934" i="1"/>
  <c r="H309" i="1"/>
  <c r="H4869" i="1"/>
  <c r="H998" i="1"/>
  <c r="H1941" i="1"/>
  <c r="H3483" i="1"/>
  <c r="H4868" i="1"/>
  <c r="H5050" i="1"/>
  <c r="H5051" i="1"/>
  <c r="H2151" i="1"/>
  <c r="H2673" i="1"/>
  <c r="H1381" i="1"/>
  <c r="H2329" i="1"/>
  <c r="H4744" i="1"/>
  <c r="H3411" i="1"/>
  <c r="H2152" i="1"/>
  <c r="H3484" i="1"/>
  <c r="H1001" i="1"/>
  <c r="H2539" i="1"/>
  <c r="H2328" i="1"/>
  <c r="H1726" i="1"/>
  <c r="H5214" i="1"/>
  <c r="H1110" i="1"/>
  <c r="H3684" i="1"/>
  <c r="H553" i="1"/>
  <c r="H5215" i="1"/>
  <c r="H2330" i="1"/>
  <c r="H5052" i="1"/>
  <c r="H4523" i="1"/>
  <c r="H3938" i="1"/>
  <c r="H3683" i="1"/>
  <c r="H1274" i="1"/>
  <c r="H1275" i="1"/>
  <c r="H3937" i="1"/>
  <c r="H1332" i="1"/>
  <c r="H431" i="1"/>
  <c r="H432" i="1"/>
  <c r="H1383" i="1"/>
  <c r="H4159" i="1"/>
  <c r="H2672" i="1"/>
  <c r="H1333" i="1"/>
  <c r="H2538" i="1"/>
  <c r="H2674" i="1"/>
  <c r="H2780" i="1"/>
  <c r="H137" i="1"/>
  <c r="H3936" i="1"/>
  <c r="H3410" i="1"/>
  <c r="H138" i="1"/>
  <c r="H2781" i="1"/>
  <c r="H1944" i="1"/>
  <c r="H5216" i="1"/>
  <c r="H3360" i="1"/>
  <c r="H4522" i="1"/>
  <c r="H3169" i="1"/>
  <c r="H1111" i="1"/>
  <c r="H4521" i="1"/>
  <c r="H1331" i="1"/>
  <c r="H311" i="1"/>
  <c r="H3168" i="1"/>
  <c r="H4160" i="1"/>
  <c r="H1276" i="1"/>
  <c r="H1382" i="1"/>
  <c r="H312" i="1"/>
  <c r="H4870" i="1"/>
  <c r="H4658" i="1"/>
  <c r="H2150" i="1"/>
  <c r="H2779" i="1"/>
  <c r="H4161" i="1"/>
  <c r="H1731" i="1"/>
  <c r="H1112" i="1"/>
  <c r="H1566" i="1"/>
  <c r="H1567" i="1"/>
  <c r="H4666" i="1"/>
  <c r="H1945" i="1"/>
  <c r="H1732" i="1"/>
  <c r="H3361" i="1"/>
  <c r="H139" i="1"/>
  <c r="H4745" i="1"/>
  <c r="H2540" i="1"/>
  <c r="H1334" i="1"/>
  <c r="H433" i="1"/>
  <c r="H313" i="1"/>
  <c r="H5055" i="1"/>
  <c r="H3170" i="1"/>
  <c r="H4664" i="1"/>
  <c r="H1568" i="1"/>
  <c r="H1730" i="1"/>
  <c r="H3418" i="1"/>
  <c r="H3365" i="1"/>
  <c r="H1005" i="1"/>
  <c r="H3488" i="1"/>
  <c r="H557" i="1"/>
  <c r="H4749" i="1"/>
  <c r="H3688" i="1"/>
  <c r="H3419" i="1"/>
  <c r="H561" i="1"/>
  <c r="H1002" i="1"/>
  <c r="H554" i="1"/>
  <c r="H3685" i="1"/>
  <c r="H4663" i="1"/>
  <c r="H1565" i="1"/>
  <c r="H1729" i="1"/>
  <c r="H3414" i="1"/>
  <c r="H3364" i="1"/>
  <c r="H3487" i="1"/>
  <c r="H4748" i="1"/>
  <c r="H3417" i="1"/>
  <c r="H560" i="1"/>
  <c r="H1004" i="1"/>
  <c r="H556" i="1"/>
  <c r="H3687" i="1"/>
  <c r="H4662" i="1"/>
  <c r="H1564" i="1"/>
  <c r="H1728" i="1"/>
  <c r="H3413" i="1"/>
  <c r="H3363" i="1"/>
  <c r="H3486" i="1"/>
  <c r="H4747" i="1"/>
  <c r="H3416" i="1"/>
  <c r="H559" i="1"/>
  <c r="H1003" i="1"/>
  <c r="H555" i="1"/>
  <c r="H3686" i="1"/>
  <c r="H4661" i="1"/>
  <c r="H1562" i="1"/>
  <c r="H1727" i="1"/>
  <c r="H3412" i="1"/>
  <c r="H3362" i="1"/>
  <c r="H3485" i="1"/>
  <c r="H4746" i="1"/>
  <c r="H3415" i="1"/>
  <c r="H558" i="1"/>
  <c r="H1008" i="1"/>
  <c r="H564" i="1"/>
  <c r="H3690" i="1"/>
  <c r="H4670" i="1"/>
  <c r="H1572" i="1"/>
  <c r="H1734" i="1"/>
  <c r="H3422" i="1"/>
  <c r="H3366" i="1"/>
  <c r="H3490" i="1"/>
  <c r="H4750" i="1"/>
  <c r="H3425" i="1"/>
  <c r="H567" i="1"/>
  <c r="H1202" i="1"/>
  <c r="H3651" i="1"/>
  <c r="H1384" i="1"/>
  <c r="H4957" i="1"/>
  <c r="H5166" i="1"/>
  <c r="H4671" i="1"/>
  <c r="H1735" i="1"/>
  <c r="H2456" i="1"/>
  <c r="H1114" i="1"/>
  <c r="H2185" i="1"/>
  <c r="H3367" i="1"/>
  <c r="H172" i="1"/>
  <c r="H3426" i="1"/>
  <c r="H568" i="1"/>
  <c r="H1007" i="1"/>
  <c r="H1571" i="1"/>
  <c r="H563" i="1"/>
  <c r="H4105" i="1"/>
  <c r="H3691" i="1"/>
  <c r="H3489" i="1"/>
  <c r="H2457" i="1"/>
  <c r="H2542" i="1"/>
  <c r="H3424" i="1"/>
  <c r="H3369" i="1"/>
  <c r="H3492" i="1"/>
  <c r="H4752" i="1"/>
  <c r="H3428" i="1"/>
  <c r="H570" i="1"/>
  <c r="H3652" i="1"/>
  <c r="H565" i="1"/>
  <c r="H3692" i="1"/>
  <c r="H2782" i="1"/>
  <c r="H4672" i="1"/>
  <c r="H1575" i="1"/>
  <c r="H1736" i="1"/>
  <c r="H3423" i="1"/>
  <c r="H3368" i="1"/>
  <c r="H3491" i="1"/>
  <c r="H4751" i="1"/>
  <c r="H3427" i="1"/>
  <c r="H569" i="1"/>
  <c r="H4669" i="1"/>
  <c r="H3689" i="1"/>
  <c r="H784" i="1"/>
  <c r="H1006" i="1"/>
  <c r="H1113" i="1"/>
  <c r="H562" i="1"/>
  <c r="H1733" i="1"/>
  <c r="H3420" i="1"/>
  <c r="H2541" i="1"/>
  <c r="H1570" i="1"/>
  <c r="H1201" i="1"/>
  <c r="H3421" i="1"/>
  <c r="H566" i="1"/>
  <c r="H3695" i="1"/>
  <c r="H2546" i="1"/>
  <c r="H1584" i="1"/>
  <c r="H1204" i="1"/>
  <c r="H4675" i="1"/>
  <c r="H573" i="1"/>
  <c r="H1012" i="1"/>
  <c r="H1738" i="1"/>
  <c r="H3429" i="1"/>
  <c r="H1115" i="1"/>
  <c r="H792" i="1"/>
  <c r="H3436" i="1"/>
  <c r="H575" i="1"/>
  <c r="H1585" i="1"/>
  <c r="H1206" i="1"/>
  <c r="H3693" i="1"/>
  <c r="H1739" i="1"/>
  <c r="H3433" i="1"/>
  <c r="H4676" i="1"/>
  <c r="H791" i="1"/>
  <c r="H1118" i="1"/>
  <c r="H572" i="1"/>
  <c r="H1013" i="1"/>
  <c r="H2543" i="1"/>
  <c r="H3437" i="1"/>
  <c r="H577" i="1"/>
  <c r="H1583" i="1"/>
  <c r="H4677" i="1"/>
  <c r="H3696" i="1"/>
  <c r="H1205" i="1"/>
  <c r="H2545" i="1"/>
  <c r="H1740" i="1"/>
  <c r="H1117" i="1"/>
  <c r="H1011" i="1"/>
  <c r="H3431" i="1"/>
  <c r="H574" i="1"/>
  <c r="H790" i="1"/>
  <c r="H578" i="1"/>
  <c r="H3435" i="1"/>
  <c r="H1582" i="1"/>
  <c r="H4674" i="1"/>
  <c r="H3694" i="1"/>
  <c r="H1203" i="1"/>
  <c r="H2544" i="1"/>
  <c r="H1737" i="1"/>
  <c r="H1116" i="1"/>
  <c r="H1010" i="1"/>
  <c r="H3430" i="1"/>
  <c r="H571" i="1"/>
  <c r="H785" i="1"/>
  <c r="H576" i="1"/>
  <c r="H3432" i="1"/>
  <c r="H2675" i="1"/>
  <c r="H1014" i="1"/>
  <c r="H3370" i="1"/>
  <c r="H3434" i="1"/>
  <c r="H140" i="1"/>
  <c r="H4753" i="1"/>
  <c r="H4755" i="1"/>
  <c r="H3556" i="1"/>
  <c r="H3439" i="1"/>
  <c r="H1121" i="1"/>
  <c r="H4871" i="1"/>
  <c r="H4872" i="1"/>
  <c r="H4756" i="1"/>
  <c r="H4873" i="1"/>
  <c r="H3372" i="1"/>
  <c r="H3495" i="1"/>
  <c r="H142" i="1"/>
  <c r="H2549" i="1"/>
  <c r="H3171" i="1"/>
  <c r="H5217" i="1"/>
  <c r="H2783" i="1"/>
  <c r="H3493" i="1"/>
  <c r="H2154" i="1"/>
  <c r="H3494" i="1"/>
  <c r="H1742" i="1"/>
  <c r="H3438" i="1"/>
  <c r="H4547" i="1"/>
  <c r="H2547" i="1"/>
  <c r="H5069" i="1"/>
  <c r="H1120" i="1"/>
  <c r="H434" i="1"/>
  <c r="H580" i="1"/>
  <c r="H314" i="1"/>
  <c r="H141" i="1"/>
  <c r="H1119" i="1"/>
  <c r="H3697" i="1"/>
  <c r="H5068" i="1"/>
  <c r="H3371" i="1"/>
  <c r="H1385" i="1"/>
  <c r="H4162" i="1"/>
  <c r="H3151" i="1"/>
  <c r="H436" i="1"/>
  <c r="H4163" i="1"/>
  <c r="H1277" i="1"/>
  <c r="H3939" i="1"/>
  <c r="H1587" i="1"/>
  <c r="H2333" i="1"/>
  <c r="H5065" i="1"/>
  <c r="H1278" i="1"/>
  <c r="H1741" i="1"/>
  <c r="H4525" i="1"/>
  <c r="H4526" i="1"/>
  <c r="H435" i="1"/>
  <c r="H4680" i="1"/>
  <c r="H1946" i="1"/>
  <c r="H2153" i="1"/>
  <c r="H1015" i="1"/>
  <c r="H2332" i="1"/>
  <c r="H1947" i="1"/>
  <c r="H1386" i="1"/>
  <c r="H5218" i="1"/>
  <c r="H3172" i="1"/>
  <c r="H2550" i="1"/>
  <c r="H4758" i="1"/>
  <c r="H1948" i="1"/>
  <c r="H4760" i="1"/>
  <c r="H438" i="1"/>
  <c r="H1593" i="1"/>
  <c r="H1122" i="1"/>
  <c r="H3698" i="1"/>
  <c r="H1949" i="1"/>
  <c r="H2677" i="1"/>
  <c r="H1280" i="1"/>
  <c r="H3941" i="1"/>
  <c r="H1016" i="1"/>
  <c r="H581" i="1"/>
  <c r="H582" i="1"/>
  <c r="H1389" i="1"/>
  <c r="H1335" i="1"/>
  <c r="H4164" i="1"/>
  <c r="H2551" i="1"/>
  <c r="H1337" i="1"/>
  <c r="H3940" i="1"/>
  <c r="H4165" i="1"/>
  <c r="H4685" i="1"/>
  <c r="H5219" i="1"/>
  <c r="H1595" i="1"/>
  <c r="H2676" i="1"/>
  <c r="H2784" i="1"/>
  <c r="H4527" i="1"/>
  <c r="H1387" i="1"/>
  <c r="H4166" i="1"/>
  <c r="H3496" i="1"/>
  <c r="H3440" i="1"/>
  <c r="H143" i="1"/>
  <c r="H315" i="1"/>
  <c r="H316" i="1"/>
  <c r="H3173" i="1"/>
  <c r="H2785" i="1"/>
  <c r="H2155" i="1"/>
  <c r="H3174" i="1"/>
  <c r="H3373" i="1"/>
  <c r="H1336" i="1"/>
  <c r="H4683" i="1"/>
  <c r="H437" i="1"/>
  <c r="H1592" i="1"/>
  <c r="H4529" i="1"/>
  <c r="H439" i="1"/>
  <c r="H4684" i="1"/>
  <c r="H1388" i="1"/>
  <c r="H3374" i="1"/>
  <c r="H1744" i="1"/>
  <c r="H3175" i="1"/>
  <c r="H1279" i="1"/>
  <c r="H4759" i="1"/>
  <c r="H2334" i="1"/>
  <c r="H1950" i="1"/>
  <c r="H1743" i="1"/>
  <c r="H4528" i="1"/>
  <c r="H4761" i="1"/>
  <c r="H3375" i="1"/>
  <c r="H3442" i="1"/>
  <c r="H4877" i="1"/>
  <c r="H2678" i="1"/>
  <c r="H1390" i="1"/>
  <c r="H1952" i="1"/>
  <c r="H2157" i="1"/>
  <c r="H440" i="1"/>
  <c r="H583" i="1"/>
  <c r="H317" i="1"/>
  <c r="H5221" i="1"/>
  <c r="H3501" i="1"/>
  <c r="H145" i="1"/>
  <c r="H4878" i="1"/>
  <c r="H1745" i="1"/>
  <c r="H3942" i="1"/>
  <c r="H1018" i="1"/>
  <c r="H4762" i="1"/>
  <c r="H1951" i="1"/>
  <c r="H1017" i="1"/>
  <c r="H144" i="1"/>
  <c r="H1124" i="1"/>
  <c r="H3441" i="1"/>
  <c r="H3500" i="1"/>
  <c r="H3700" i="1"/>
  <c r="H2158" i="1"/>
  <c r="H5220" i="1"/>
  <c r="H2335" i="1"/>
  <c r="H5079" i="1"/>
  <c r="H1281" i="1"/>
  <c r="H1123" i="1"/>
  <c r="H3699" i="1"/>
  <c r="H5082" i="1"/>
  <c r="H5083" i="1"/>
  <c r="H3499" i="1"/>
  <c r="H2557" i="1"/>
  <c r="H4876" i="1"/>
  <c r="H3178" i="1"/>
  <c r="H2554" i="1"/>
  <c r="H1601" i="1"/>
  <c r="H2338" i="1"/>
  <c r="H2788" i="1"/>
  <c r="H5224" i="1"/>
  <c r="H1597" i="1"/>
  <c r="H2787" i="1"/>
  <c r="H3498" i="1"/>
  <c r="H2556" i="1"/>
  <c r="H4875" i="1"/>
  <c r="H3177" i="1"/>
  <c r="H2553" i="1"/>
  <c r="H2337" i="1"/>
  <c r="H5222" i="1"/>
  <c r="H3176" i="1"/>
  <c r="H2552" i="1"/>
  <c r="H1599" i="1"/>
  <c r="H2786" i="1"/>
  <c r="H3497" i="1"/>
  <c r="H2555" i="1"/>
  <c r="H4874" i="1"/>
  <c r="H2336" i="1"/>
  <c r="H5223" i="1"/>
  <c r="H3181" i="1"/>
  <c r="H2561" i="1"/>
  <c r="H1621" i="1"/>
  <c r="H2790" i="1"/>
  <c r="H3503" i="1"/>
  <c r="H2563" i="1"/>
  <c r="H4880" i="1"/>
  <c r="H2340" i="1"/>
  <c r="H5226" i="1"/>
  <c r="H3179" i="1"/>
  <c r="H2558" i="1"/>
  <c r="H1614" i="1"/>
  <c r="H2789" i="1"/>
  <c r="H3502" i="1"/>
  <c r="H2562" i="1"/>
  <c r="H4879" i="1"/>
  <c r="H2339" i="1"/>
  <c r="H5225" i="1"/>
  <c r="H2560" i="1"/>
  <c r="H1617" i="1"/>
  <c r="H584" i="1"/>
  <c r="H4106" i="1"/>
  <c r="H1391" i="1"/>
  <c r="H3210" i="1"/>
  <c r="H2791" i="1"/>
  <c r="H1953" i="1"/>
  <c r="H1323" i="1"/>
  <c r="H3443" i="1"/>
  <c r="H4881" i="1"/>
  <c r="H2341" i="1"/>
  <c r="H3180" i="1"/>
  <c r="H2559" i="1"/>
  <c r="H3943" i="1"/>
  <c r="H4530" i="1"/>
  <c r="H1125" i="1"/>
  <c r="H2186" i="1"/>
  <c r="H2767" i="1"/>
  <c r="H4883" i="1"/>
  <c r="H2343" i="1"/>
  <c r="H5228" i="1"/>
  <c r="H4958" i="1"/>
  <c r="H342" i="1"/>
  <c r="H3136" i="1"/>
  <c r="H4531" i="1"/>
  <c r="H1620" i="1"/>
  <c r="H1868" i="1"/>
  <c r="H3504" i="1"/>
  <c r="H2564" i="1"/>
  <c r="H4882" i="1"/>
  <c r="H2342" i="1"/>
  <c r="H5227" i="1"/>
  <c r="H4960" i="1"/>
  <c r="H2569" i="1"/>
  <c r="H347" i="1"/>
  <c r="H3655" i="1"/>
  <c r="H2792" i="1"/>
  <c r="H4726" i="1"/>
  <c r="H1642" i="1"/>
  <c r="H3507" i="1"/>
  <c r="H3513" i="1"/>
  <c r="H4777" i="1"/>
  <c r="H5230" i="1"/>
  <c r="H2344" i="1"/>
  <c r="H3509" i="1"/>
  <c r="H2795" i="1"/>
  <c r="H4963" i="1"/>
  <c r="H345" i="1"/>
  <c r="H2568" i="1"/>
  <c r="H1650" i="1"/>
  <c r="H4724" i="1"/>
  <c r="H3654" i="1"/>
  <c r="H2345" i="1"/>
  <c r="H4781" i="1"/>
  <c r="H3511" i="1"/>
  <c r="H5231" i="1"/>
  <c r="H4962" i="1"/>
  <c r="H3657" i="1"/>
  <c r="H2793" i="1"/>
  <c r="H1645" i="1"/>
  <c r="H3506" i="1"/>
  <c r="H4723" i="1"/>
  <c r="H343" i="1"/>
  <c r="H2566" i="1"/>
  <c r="H2348" i="1"/>
  <c r="H3508" i="1"/>
  <c r="H4779" i="1"/>
  <c r="H5233" i="1"/>
  <c r="H2796" i="1"/>
  <c r="H4961" i="1"/>
  <c r="H346" i="1"/>
  <c r="H4727" i="1"/>
  <c r="H3656" i="1"/>
  <c r="H3510" i="1"/>
  <c r="H2567" i="1"/>
  <c r="H1649" i="1"/>
  <c r="H3514" i="1"/>
  <c r="H4776" i="1"/>
  <c r="H2347" i="1"/>
  <c r="H5232" i="1"/>
  <c r="H2794" i="1"/>
  <c r="H4959" i="1"/>
  <c r="H344" i="1"/>
  <c r="H4725" i="1"/>
  <c r="H3653" i="1"/>
  <c r="H3505" i="1"/>
  <c r="H2565" i="1"/>
  <c r="H1643" i="1"/>
  <c r="H3512" i="1"/>
  <c r="H4773" i="1"/>
  <c r="H2346" i="1"/>
  <c r="H5229" i="1"/>
  <c r="H1127" i="1"/>
  <c r="H4829" i="1"/>
  <c r="H654" i="1"/>
  <c r="H4341" i="1"/>
  <c r="H2187" i="1"/>
  <c r="H4830" i="1"/>
  <c r="H656" i="1"/>
  <c r="H657" i="1"/>
  <c r="H3038" i="1"/>
  <c r="H3320" i="1"/>
  <c r="H4566" i="1"/>
  <c r="H1956" i="1"/>
  <c r="H4339" i="1"/>
  <c r="H3660" i="1"/>
  <c r="H1957" i="1"/>
  <c r="H3067" i="1"/>
  <c r="H1958" i="1"/>
  <c r="H4037" i="1"/>
  <c r="H1954" i="1"/>
  <c r="H2296" i="1"/>
  <c r="H1955" i="1"/>
  <c r="H4338" i="1"/>
  <c r="H3317" i="1"/>
  <c r="H3319" i="1"/>
  <c r="H377" i="1"/>
  <c r="H3211" i="1"/>
  <c r="H4337" i="1"/>
  <c r="H475" i="1"/>
  <c r="H2297" i="1"/>
  <c r="H3318" i="1"/>
  <c r="H1746" i="1"/>
  <c r="H4134" i="1"/>
  <c r="H3065" i="1"/>
  <c r="H1126" i="1"/>
  <c r="H1747" i="1"/>
  <c r="H3659" i="1"/>
  <c r="H3944" i="1"/>
  <c r="H1748" i="1"/>
  <c r="H4038" i="1"/>
  <c r="H2298" i="1"/>
  <c r="H4343" i="1"/>
  <c r="H4039" i="1"/>
  <c r="H5096" i="1"/>
  <c r="H3214" i="1"/>
  <c r="H4568" i="1"/>
  <c r="H379" i="1"/>
  <c r="H3661" i="1"/>
  <c r="H2389" i="1"/>
  <c r="H380" i="1"/>
  <c r="H2390" i="1"/>
  <c r="H2391" i="1"/>
  <c r="H2392" i="1"/>
  <c r="H4567" i="1"/>
  <c r="H3069" i="1"/>
  <c r="H5099" i="1"/>
  <c r="H4831" i="1"/>
  <c r="H2189" i="1"/>
  <c r="H5103" i="1"/>
  <c r="H663" i="1"/>
  <c r="H4041" i="1"/>
  <c r="H2188" i="1"/>
  <c r="H661" i="1"/>
  <c r="H3217" i="1"/>
  <c r="H1128" i="1"/>
  <c r="H5104" i="1"/>
  <c r="H3216" i="1"/>
  <c r="H1749" i="1"/>
  <c r="H3321" i="1"/>
  <c r="H3322" i="1"/>
  <c r="H382" i="1"/>
  <c r="H3323" i="1"/>
  <c r="H4572" i="1"/>
  <c r="H5100" i="1"/>
  <c r="H2299" i="1"/>
  <c r="H3070" i="1"/>
  <c r="H1959" i="1"/>
  <c r="H1960" i="1"/>
  <c r="H1961" i="1"/>
  <c r="H1962" i="1"/>
  <c r="H1750" i="1"/>
  <c r="H4353" i="1"/>
  <c r="H3662" i="1"/>
  <c r="H4832" i="1"/>
  <c r="H2190" i="1"/>
  <c r="H4042" i="1"/>
  <c r="H2300" i="1"/>
  <c r="H4347" i="1"/>
  <c r="H4354" i="1"/>
  <c r="H1132" i="1"/>
  <c r="H1131" i="1"/>
  <c r="H3223" i="1"/>
  <c r="H4350" i="1"/>
  <c r="H2303" i="1"/>
  <c r="H1130" i="1"/>
  <c r="H3221" i="1"/>
  <c r="H4349" i="1"/>
  <c r="H2302" i="1"/>
  <c r="H1129" i="1"/>
  <c r="H3220" i="1"/>
  <c r="H4348" i="1"/>
  <c r="H2301" i="1"/>
  <c r="H1134" i="1"/>
  <c r="H3226" i="1"/>
  <c r="H4358" i="1"/>
  <c r="H2305" i="1"/>
  <c r="H1133" i="1"/>
  <c r="H3224" i="1"/>
  <c r="H4356" i="1"/>
  <c r="H2304" i="1"/>
  <c r="H3225" i="1"/>
  <c r="H4357" i="1"/>
  <c r="H2306" i="1"/>
  <c r="H4043" i="1"/>
  <c r="H1135" i="1"/>
  <c r="H3227" i="1"/>
  <c r="H4359" i="1"/>
  <c r="H2307" i="1"/>
  <c r="H1141" i="1"/>
  <c r="H3228" i="1"/>
  <c r="H4369" i="1"/>
  <c r="H1505" i="1"/>
  <c r="H1140" i="1"/>
  <c r="H2309" i="1"/>
  <c r="H3327" i="1"/>
  <c r="H3328" i="1"/>
  <c r="H1137" i="1"/>
  <c r="H2310" i="1"/>
  <c r="H1139" i="1"/>
  <c r="H3324" i="1"/>
  <c r="H2308" i="1"/>
  <c r="H3326" i="1"/>
  <c r="H2312" i="1"/>
  <c r="H1138" i="1"/>
  <c r="H3325" i="1"/>
  <c r="H2311" i="1"/>
  <c r="H1136" i="1"/>
  <c r="H2032" i="1"/>
  <c r="H4045" i="1"/>
  <c r="H1752" i="1"/>
  <c r="H2191" i="1"/>
  <c r="H4372" i="1"/>
  <c r="H4046" i="1"/>
  <c r="H850" i="1"/>
  <c r="H4371" i="1"/>
  <c r="H939" i="1"/>
  <c r="H2393" i="1"/>
  <c r="H3232" i="1"/>
  <c r="H3086" i="1"/>
  <c r="H4834" i="1"/>
  <c r="H5106" i="1"/>
  <c r="H3231" i="1"/>
  <c r="H1751" i="1"/>
  <c r="H703" i="1"/>
  <c r="H404" i="1"/>
  <c r="H4574" i="1"/>
  <c r="H1506" i="1"/>
  <c r="H1963" i="1"/>
  <c r="H4833" i="1"/>
  <c r="H402" i="1"/>
  <c r="H4573" i="1"/>
  <c r="H405" i="1"/>
  <c r="H4973" i="1"/>
  <c r="H3087" i="1"/>
  <c r="H3236" i="1"/>
  <c r="H3329" i="1"/>
  <c r="H4578" i="1"/>
  <c r="H1144" i="1"/>
  <c r="H2394" i="1"/>
  <c r="H3702" i="1"/>
  <c r="H2193" i="1"/>
  <c r="H1146" i="1"/>
  <c r="H3235" i="1"/>
  <c r="H1754" i="1"/>
  <c r="H3664" i="1"/>
  <c r="H4836" i="1"/>
  <c r="H268" i="1"/>
  <c r="H1145" i="1"/>
  <c r="H1143" i="1"/>
  <c r="H4835" i="1"/>
  <c r="H5107" i="1"/>
  <c r="H1965" i="1"/>
  <c r="H3330" i="1"/>
  <c r="H2166" i="1"/>
  <c r="H1753" i="1"/>
  <c r="H406" i="1"/>
  <c r="H1964" i="1"/>
  <c r="H1142" i="1"/>
  <c r="H3663" i="1"/>
  <c r="H4047" i="1"/>
  <c r="H2194" i="1"/>
  <c r="H711" i="1"/>
  <c r="H3666" i="1"/>
  <c r="H4048" i="1"/>
  <c r="H5110" i="1"/>
  <c r="H710" i="1"/>
  <c r="H3091" i="1"/>
  <c r="H2313" i="1"/>
  <c r="H2314" i="1"/>
  <c r="H3331" i="1"/>
  <c r="H2316" i="1"/>
  <c r="H2315" i="1"/>
  <c r="H4375" i="1"/>
  <c r="H2395" i="1"/>
  <c r="H1966" i="1"/>
  <c r="H4838" i="1"/>
  <c r="H4581" i="1"/>
  <c r="H412" i="1"/>
  <c r="H4840" i="1"/>
  <c r="H411" i="1"/>
  <c r="H1967" i="1"/>
  <c r="H3667" i="1"/>
  <c r="H4839" i="1"/>
  <c r="H713" i="1"/>
  <c r="H3093" i="1"/>
  <c r="H1147" i="1"/>
  <c r="H3092" i="1"/>
  <c r="H3239" i="1"/>
  <c r="H5112" i="1"/>
  <c r="H3241" i="1"/>
  <c r="H3242" i="1"/>
  <c r="H4379" i="1"/>
  <c r="H4837" i="1"/>
  <c r="H5111" i="1"/>
  <c r="H2195" i="1"/>
  <c r="H1755" i="1"/>
  <c r="H1756" i="1"/>
  <c r="H1757" i="1"/>
  <c r="H2396" i="1"/>
  <c r="H1758" i="1"/>
  <c r="H1151" i="1"/>
  <c r="H3335" i="1"/>
  <c r="H1971" i="1"/>
  <c r="H4052" i="1"/>
  <c r="H4586" i="1"/>
  <c r="H1150" i="1"/>
  <c r="H3334" i="1"/>
  <c r="H1970" i="1"/>
  <c r="H4051" i="1"/>
  <c r="H4585" i="1"/>
  <c r="H1149" i="1"/>
  <c r="H3333" i="1"/>
  <c r="H1969" i="1"/>
  <c r="H4050" i="1"/>
  <c r="H4584" i="1"/>
  <c r="H1148" i="1"/>
  <c r="H3332" i="1"/>
  <c r="H1968" i="1"/>
  <c r="H4049" i="1"/>
  <c r="H4583" i="1"/>
  <c r="H1153" i="1"/>
  <c r="H3336" i="1"/>
  <c r="H1973" i="1"/>
  <c r="H4053" i="1"/>
  <c r="H4589" i="1"/>
  <c r="H4841" i="1"/>
  <c r="H1154" i="1"/>
  <c r="H3337" i="1"/>
  <c r="H2228" i="1"/>
  <c r="H1156" i="1"/>
  <c r="H3339" i="1"/>
  <c r="H2599" i="1"/>
  <c r="H4055" i="1"/>
  <c r="H4591" i="1"/>
  <c r="H1155" i="1"/>
  <c r="H3338" i="1"/>
  <c r="H1514" i="1"/>
  <c r="H4054" i="1"/>
  <c r="H4590" i="1"/>
  <c r="H3244" i="1"/>
  <c r="H1152" i="1"/>
  <c r="H1972" i="1"/>
  <c r="H4380" i="1"/>
  <c r="H2598" i="1"/>
  <c r="H4587" i="1"/>
  <c r="H3249" i="1"/>
  <c r="H1976" i="1"/>
  <c r="H1160" i="1"/>
  <c r="H4385" i="1"/>
  <c r="H2601" i="1"/>
  <c r="H4595" i="1"/>
  <c r="H3247" i="1"/>
  <c r="H1977" i="1"/>
  <c r="H4386" i="1"/>
  <c r="H1158" i="1"/>
  <c r="H2603" i="1"/>
  <c r="H4593" i="1"/>
  <c r="H3248" i="1"/>
  <c r="H4387" i="1"/>
  <c r="H1159" i="1"/>
  <c r="H1975" i="1"/>
  <c r="H2602" i="1"/>
  <c r="H4594" i="1"/>
  <c r="H3246" i="1"/>
  <c r="H4384" i="1"/>
  <c r="H1157" i="1"/>
  <c r="H1974" i="1"/>
  <c r="H2600" i="1"/>
  <c r="H4592" i="1"/>
  <c r="H4532" i="1"/>
  <c r="H3250" i="1"/>
  <c r="H857" i="1"/>
  <c r="H4227" i="1"/>
  <c r="H1517" i="1"/>
  <c r="H3302" i="1"/>
  <c r="H4229" i="1"/>
  <c r="H2234" i="1"/>
  <c r="H1524" i="1"/>
  <c r="H3303" i="1"/>
  <c r="H3139" i="1"/>
  <c r="H3305" i="1"/>
  <c r="H1085" i="1"/>
  <c r="H2605" i="1"/>
  <c r="H2233" i="1"/>
  <c r="H1808" i="1"/>
  <c r="H489" i="1"/>
  <c r="H491" i="1"/>
  <c r="H4713" i="1"/>
  <c r="H3026" i="1"/>
  <c r="H4784" i="1"/>
  <c r="H3379" i="1"/>
  <c r="H4598" i="1"/>
  <c r="H1806" i="1"/>
  <c r="H1807" i="1"/>
  <c r="H4533" i="1"/>
  <c r="H2604" i="1"/>
  <c r="H2098" i="1"/>
  <c r="H4991" i="1"/>
  <c r="H2097" i="1"/>
  <c r="H859" i="1"/>
  <c r="H2349" i="1"/>
  <c r="H1518" i="1"/>
  <c r="H3304" i="1"/>
  <c r="H1889" i="1"/>
  <c r="H4783" i="1"/>
  <c r="H3704" i="1"/>
  <c r="H490" i="1"/>
  <c r="H3863" i="1"/>
  <c r="H3378" i="1"/>
  <c r="H1805" i="1"/>
  <c r="H4992" i="1"/>
  <c r="H3138" i="1"/>
  <c r="H3703" i="1"/>
  <c r="H4230" i="1"/>
  <c r="H3706" i="1"/>
  <c r="H334" i="1"/>
  <c r="H861" i="1"/>
  <c r="H3141" i="1"/>
  <c r="H2350" i="1"/>
  <c r="H2351" i="1"/>
  <c r="H2352" i="1"/>
  <c r="H3380" i="1"/>
  <c r="H2353" i="1"/>
  <c r="H2606" i="1"/>
  <c r="H4534" i="1"/>
  <c r="H2099" i="1"/>
  <c r="H492" i="1"/>
  <c r="H5003" i="1"/>
  <c r="H4785" i="1"/>
  <c r="H5005" i="1"/>
  <c r="H4998" i="1"/>
  <c r="H3140" i="1"/>
  <c r="H3705" i="1"/>
  <c r="H493" i="1"/>
  <c r="H864" i="1"/>
  <c r="H2100" i="1"/>
  <c r="H4535" i="1"/>
  <c r="H3307" i="1"/>
  <c r="H3142" i="1"/>
  <c r="H3308" i="1"/>
  <c r="H1534" i="1"/>
  <c r="H3309" i="1"/>
  <c r="H5008" i="1"/>
  <c r="H2237" i="1"/>
  <c r="H1809" i="1"/>
  <c r="H1810" i="1"/>
  <c r="H1811" i="1"/>
  <c r="H2607" i="1"/>
  <c r="H1812" i="1"/>
  <c r="H4231" i="1"/>
  <c r="H4786" i="1"/>
  <c r="H2101" i="1"/>
  <c r="H3381" i="1"/>
  <c r="H1533" i="1"/>
  <c r="H3708" i="1"/>
  <c r="H2236" i="1"/>
  <c r="H4234" i="1"/>
  <c r="H868" i="1"/>
  <c r="H4235" i="1"/>
  <c r="H3707" i="1"/>
  <c r="H2235" i="1"/>
  <c r="H4232" i="1"/>
  <c r="H867" i="1"/>
  <c r="H4233" i="1"/>
  <c r="H3714" i="1"/>
  <c r="H2243" i="1"/>
  <c r="H4243" i="1"/>
  <c r="H875" i="1"/>
  <c r="H4246" i="1"/>
  <c r="H3713" i="1"/>
  <c r="H2241" i="1"/>
  <c r="H4239" i="1"/>
  <c r="H871" i="1"/>
  <c r="H4245" i="1"/>
  <c r="H3710" i="1"/>
  <c r="H2240" i="1"/>
  <c r="H4238" i="1"/>
  <c r="H870" i="1"/>
  <c r="H4244" i="1"/>
  <c r="H3711" i="1"/>
  <c r="H2608" i="1"/>
  <c r="H1978" i="1"/>
  <c r="H4240" i="1"/>
  <c r="H872" i="1"/>
  <c r="H1979" i="1"/>
  <c r="H4614" i="1"/>
  <c r="H4242" i="1"/>
  <c r="H874" i="1"/>
  <c r="H4247" i="1"/>
  <c r="H3712" i="1"/>
  <c r="H2242" i="1"/>
  <c r="H4241" i="1"/>
  <c r="H873" i="1"/>
  <c r="H4248" i="1"/>
  <c r="H3709" i="1"/>
  <c r="H4236" i="1"/>
  <c r="H2239" i="1"/>
  <c r="H4237" i="1"/>
  <c r="H3717" i="1"/>
  <c r="H2244" i="1"/>
  <c r="H4249" i="1"/>
  <c r="H4256" i="1"/>
  <c r="H3715" i="1"/>
  <c r="H2245" i="1"/>
  <c r="H4250" i="1"/>
  <c r="H4255" i="1"/>
  <c r="H3718" i="1"/>
  <c r="H2247" i="1"/>
  <c r="H4253" i="1"/>
  <c r="H4254" i="1"/>
  <c r="H3716" i="1"/>
  <c r="H2246" i="1"/>
  <c r="H4251" i="1"/>
  <c r="H4252" i="1"/>
  <c r="H1981" i="1"/>
  <c r="H3253" i="1"/>
  <c r="H4536" i="1"/>
  <c r="H4057" i="1"/>
  <c r="H3340" i="1"/>
  <c r="H4624" i="1"/>
  <c r="H4625" i="1"/>
  <c r="H2317" i="1"/>
  <c r="H1980" i="1"/>
  <c r="H4787" i="1"/>
  <c r="H4400" i="1"/>
  <c r="H4623" i="1"/>
  <c r="H2196" i="1"/>
  <c r="H4056" i="1"/>
  <c r="H2197" i="1"/>
  <c r="H2198" i="1"/>
  <c r="H3676" i="1"/>
  <c r="H749" i="1"/>
  <c r="H647" i="1"/>
  <c r="H5116" i="1"/>
  <c r="H4058" i="1"/>
  <c r="H2199" i="1"/>
  <c r="H4627" i="1"/>
  <c r="H3100" i="1"/>
  <c r="H753" i="1"/>
  <c r="H2452" i="1"/>
  <c r="H4404" i="1"/>
  <c r="H4842" i="1"/>
  <c r="H420" i="1"/>
  <c r="H3098" i="1"/>
  <c r="H1759" i="1"/>
  <c r="H2397" i="1"/>
  <c r="H3099" i="1"/>
  <c r="H752" i="1"/>
  <c r="H821" i="1"/>
  <c r="H3719" i="1"/>
  <c r="H3254" i="1"/>
  <c r="H2413" i="1"/>
  <c r="H3255" i="1"/>
  <c r="H2318" i="1"/>
  <c r="H5115" i="1"/>
  <c r="H1161" i="1"/>
  <c r="H2319" i="1"/>
  <c r="H3341" i="1"/>
  <c r="H1760" i="1"/>
  <c r="H4406" i="1"/>
  <c r="H1162" i="1"/>
  <c r="H428" i="1"/>
  <c r="H3677" i="1"/>
  <c r="H758" i="1"/>
  <c r="H3678" i="1"/>
  <c r="H3342" i="1"/>
  <c r="H3679" i="1"/>
  <c r="H1982" i="1"/>
  <c r="H4843" i="1"/>
  <c r="H2398" i="1"/>
  <c r="H427" i="1"/>
  <c r="H3258" i="1"/>
  <c r="H2200" i="1"/>
  <c r="H2201" i="1"/>
  <c r="H2202" i="1"/>
  <c r="H2203" i="1"/>
  <c r="H5119" i="1"/>
  <c r="H4059" i="1"/>
  <c r="H2320" i="1"/>
  <c r="H4630" i="1"/>
  <c r="H4408" i="1"/>
  <c r="H4633" i="1"/>
  <c r="H1762" i="1"/>
  <c r="H1761" i="1"/>
  <c r="H425" i="1"/>
  <c r="H3343" i="1"/>
  <c r="H4634" i="1"/>
  <c r="H2399" i="1"/>
  <c r="H2400" i="1"/>
  <c r="H3106" i="1"/>
  <c r="H3107" i="1"/>
  <c r="H760" i="1"/>
  <c r="H4060" i="1"/>
  <c r="H4849" i="1"/>
  <c r="H3108" i="1"/>
  <c r="H4848" i="1"/>
  <c r="H4644" i="1"/>
  <c r="H1987" i="1"/>
  <c r="H4847" i="1"/>
  <c r="H4643" i="1"/>
  <c r="H1986" i="1"/>
  <c r="H4846" i="1"/>
  <c r="H4642" i="1"/>
  <c r="H1985" i="1"/>
  <c r="H4845" i="1"/>
  <c r="H4641" i="1"/>
  <c r="H1984" i="1"/>
  <c r="H4844" i="1"/>
  <c r="H4640" i="1"/>
  <c r="H1983" i="1"/>
  <c r="H1163" i="1"/>
  <c r="H3720" i="1"/>
  <c r="H3721" i="1"/>
  <c r="H4653" i="1"/>
  <c r="H1989" i="1"/>
  <c r="H4855" i="1"/>
  <c r="H2321" i="1"/>
  <c r="H4652" i="1"/>
  <c r="H1988" i="1"/>
  <c r="H4850" i="1"/>
  <c r="H4648" i="1"/>
  <c r="H4851" i="1"/>
  <c r="H4651" i="1"/>
  <c r="H4854" i="1"/>
  <c r="H4650" i="1"/>
  <c r="H4853" i="1"/>
  <c r="H4646" i="1"/>
  <c r="H4852" i="1"/>
  <c r="H4645" i="1"/>
  <c r="H2069" i="1"/>
  <c r="H885" i="1"/>
  <c r="H884" i="1"/>
  <c r="H4538" i="1"/>
  <c r="H883" i="1"/>
  <c r="H495" i="1"/>
  <c r="H4539" i="1"/>
  <c r="H5037" i="1"/>
  <c r="H3282" i="1"/>
  <c r="H2609" i="1"/>
  <c r="H4788" i="1"/>
  <c r="H2354" i="1"/>
  <c r="H4537" i="1"/>
  <c r="H2355" i="1"/>
  <c r="H2102" i="1"/>
  <c r="H2103" i="1"/>
  <c r="H3143" i="1"/>
  <c r="H764" i="1"/>
  <c r="H3723" i="1"/>
  <c r="H2614" i="1"/>
  <c r="H1557" i="1"/>
  <c r="H4540" i="1"/>
  <c r="H3145" i="1"/>
  <c r="H3382" i="1"/>
  <c r="H1814" i="1"/>
  <c r="H2356" i="1"/>
  <c r="H3109" i="1"/>
  <c r="H2535" i="1"/>
  <c r="H2105" i="1"/>
  <c r="H3724" i="1"/>
  <c r="H3345" i="1"/>
  <c r="H4258" i="1"/>
  <c r="H1552" i="1"/>
  <c r="H3310" i="1"/>
  <c r="H2104" i="1"/>
  <c r="H3722" i="1"/>
  <c r="H2257" i="1"/>
  <c r="H1813" i="1"/>
  <c r="H2610" i="1"/>
  <c r="H4259" i="1"/>
  <c r="H5130" i="1"/>
  <c r="H2611" i="1"/>
  <c r="H496" i="1"/>
  <c r="H3614" i="1"/>
  <c r="H3935" i="1"/>
  <c r="H4789" i="1"/>
  <c r="H3144" i="1"/>
  <c r="H2259" i="1"/>
  <c r="H896" i="1"/>
  <c r="H5053" i="1"/>
  <c r="H1558" i="1"/>
  <c r="H3311" i="1"/>
  <c r="H895" i="1"/>
  <c r="H2260" i="1"/>
  <c r="H4260" i="1"/>
  <c r="H3383" i="1"/>
  <c r="H3384" i="1"/>
  <c r="H4790" i="1"/>
  <c r="H1817" i="1"/>
  <c r="H497" i="1"/>
  <c r="H3385" i="1"/>
  <c r="H3312" i="1"/>
  <c r="H2357" i="1"/>
  <c r="H2106" i="1"/>
  <c r="H2107" i="1"/>
  <c r="H3146" i="1"/>
  <c r="H2108" i="1"/>
  <c r="H2109" i="1"/>
  <c r="H1816" i="1"/>
  <c r="H3725" i="1"/>
  <c r="H2258" i="1"/>
  <c r="H4541" i="1"/>
  <c r="H5054" i="1"/>
  <c r="H4261" i="1"/>
  <c r="H1561" i="1"/>
  <c r="H4542" i="1"/>
  <c r="H4544" i="1"/>
  <c r="H3313" i="1"/>
  <c r="H1569" i="1"/>
  <c r="H4543" i="1"/>
  <c r="H2362" i="1"/>
  <c r="H2618" i="1"/>
  <c r="H3729" i="1"/>
  <c r="H2625" i="1"/>
  <c r="H2626" i="1"/>
  <c r="H4794" i="1"/>
  <c r="H2361" i="1"/>
  <c r="H501" i="1"/>
  <c r="H2617" i="1"/>
  <c r="H3728" i="1"/>
  <c r="H2622" i="1"/>
  <c r="H2624" i="1"/>
  <c r="H4793" i="1"/>
  <c r="H2360" i="1"/>
  <c r="H500" i="1"/>
  <c r="H2616" i="1"/>
  <c r="H3727" i="1"/>
  <c r="H2621" i="1"/>
  <c r="H2623" i="1"/>
  <c r="H4792" i="1"/>
  <c r="H2359" i="1"/>
  <c r="H499" i="1"/>
  <c r="H2615" i="1"/>
  <c r="H3726" i="1"/>
  <c r="H2619" i="1"/>
  <c r="H2620" i="1"/>
  <c r="H4791" i="1"/>
  <c r="H2358" i="1"/>
  <c r="H498" i="1"/>
  <c r="H2628" i="1"/>
  <c r="H3731" i="1"/>
  <c r="H2631" i="1"/>
  <c r="H2632" i="1"/>
  <c r="H4795" i="1"/>
  <c r="H2363" i="1"/>
  <c r="H502" i="1"/>
  <c r="H4673" i="1"/>
  <c r="H2634" i="1"/>
  <c r="H4796" i="1"/>
  <c r="H2364" i="1"/>
  <c r="H3730" i="1"/>
  <c r="H1576" i="1"/>
  <c r="H2261" i="1"/>
  <c r="H2636" i="1"/>
  <c r="H4798" i="1"/>
  <c r="H2366" i="1"/>
  <c r="H504" i="1"/>
  <c r="H2629" i="1"/>
  <c r="H3732" i="1"/>
  <c r="H2633" i="1"/>
  <c r="H2635" i="1"/>
  <c r="H4797" i="1"/>
  <c r="H2365" i="1"/>
  <c r="H503" i="1"/>
  <c r="H2627" i="1"/>
  <c r="H2630" i="1"/>
  <c r="H3735" i="1"/>
  <c r="H2368" i="1"/>
  <c r="H901" i="1"/>
  <c r="H1992" i="1"/>
  <c r="H508" i="1"/>
  <c r="H2639" i="1"/>
  <c r="H2644" i="1"/>
  <c r="H3736" i="1"/>
  <c r="H507" i="1"/>
  <c r="H2370" i="1"/>
  <c r="H903" i="1"/>
  <c r="H1990" i="1"/>
  <c r="H2640" i="1"/>
  <c r="H3737" i="1"/>
  <c r="H2642" i="1"/>
  <c r="H2371" i="1"/>
  <c r="H1994" i="1"/>
  <c r="H505" i="1"/>
  <c r="H900" i="1"/>
  <c r="H2638" i="1"/>
  <c r="H2643" i="1"/>
  <c r="H2369" i="1"/>
  <c r="H3734" i="1"/>
  <c r="H1993" i="1"/>
  <c r="H902" i="1"/>
  <c r="H509" i="1"/>
  <c r="H2637" i="1"/>
  <c r="H2641" i="1"/>
  <c r="H2367" i="1"/>
  <c r="H3733" i="1"/>
  <c r="H1991" i="1"/>
  <c r="H899" i="1"/>
  <c r="H506" i="1"/>
  <c r="H2645" i="1"/>
  <c r="H3738" i="1"/>
  <c r="H1920" i="1"/>
  <c r="H2374" i="1"/>
  <c r="H4802" i="1"/>
  <c r="H1819" i="1"/>
  <c r="H2110" i="1"/>
  <c r="H793" i="1"/>
  <c r="H4801" i="1"/>
  <c r="H3150" i="1"/>
  <c r="H4262" i="1"/>
  <c r="H1674" i="1"/>
  <c r="H4264" i="1"/>
  <c r="H2646" i="1"/>
  <c r="H4263" i="1"/>
  <c r="H1590" i="1"/>
  <c r="H2111" i="1"/>
  <c r="H5066" i="1"/>
  <c r="H5067" i="1"/>
  <c r="H1588" i="1"/>
  <c r="H1763" i="1"/>
  <c r="H4545" i="1"/>
  <c r="H3147" i="1"/>
  <c r="H3148" i="1"/>
  <c r="H907" i="1"/>
  <c r="H4524" i="1"/>
  <c r="H2372" i="1"/>
  <c r="H510" i="1"/>
  <c r="H1586" i="1"/>
  <c r="H4546" i="1"/>
  <c r="H2373" i="1"/>
  <c r="H906" i="1"/>
  <c r="H4799" i="1"/>
  <c r="H4800" i="1"/>
  <c r="H1818" i="1"/>
  <c r="H3149" i="1"/>
  <c r="H259" i="1"/>
  <c r="H908" i="1"/>
  <c r="H3315" i="1"/>
  <c r="H2156" i="1"/>
  <c r="H2263" i="1"/>
  <c r="H1821" i="1"/>
  <c r="H3387" i="1"/>
  <c r="H4549" i="1"/>
  <c r="H2112" i="1"/>
  <c r="H3739" i="1"/>
  <c r="H3740" i="1"/>
  <c r="H3386" i="1"/>
  <c r="H5073" i="1"/>
  <c r="H914" i="1"/>
  <c r="H513" i="1"/>
  <c r="H3741" i="1"/>
  <c r="H2647" i="1"/>
  <c r="H512" i="1"/>
  <c r="H2262" i="1"/>
  <c r="H2264" i="1"/>
  <c r="H2265" i="1"/>
  <c r="H3316" i="1"/>
  <c r="H2266" i="1"/>
  <c r="H2375" i="1"/>
  <c r="H4265" i="1"/>
  <c r="H4803" i="1"/>
  <c r="H4804" i="1"/>
  <c r="H1820" i="1"/>
  <c r="H4548" i="1"/>
  <c r="H514" i="1"/>
  <c r="H2648" i="1"/>
  <c r="H4805" i="1"/>
  <c r="H1822" i="1"/>
  <c r="H3388" i="1"/>
  <c r="H3152" i="1"/>
  <c r="H3153" i="1"/>
  <c r="H918" i="1"/>
  <c r="H5080" i="1"/>
  <c r="H4266" i="1"/>
  <c r="H3154" i="1"/>
  <c r="H2649" i="1"/>
  <c r="H2113" i="1"/>
  <c r="H5081" i="1"/>
  <c r="H4806" i="1"/>
  <c r="H1600" i="1"/>
  <c r="H1607" i="1"/>
  <c r="H1609" i="1"/>
  <c r="H2378" i="1"/>
  <c r="H1612" i="1"/>
  <c r="H1598" i="1"/>
  <c r="H1603" i="1"/>
  <c r="H1606" i="1"/>
  <c r="H2377" i="1"/>
  <c r="H1611" i="1"/>
  <c r="H1596" i="1"/>
  <c r="H1602" i="1"/>
  <c r="H1605" i="1"/>
  <c r="H2376" i="1"/>
  <c r="H1610" i="1"/>
  <c r="H1618" i="1"/>
  <c r="H1624" i="1"/>
  <c r="H1630" i="1"/>
  <c r="H2380" i="1"/>
  <c r="H1635" i="1"/>
  <c r="H1615" i="1"/>
  <c r="H1622" i="1"/>
  <c r="H1629" i="1"/>
  <c r="H2379" i="1"/>
  <c r="H1634" i="1"/>
  <c r="H1616" i="1"/>
  <c r="H1623" i="1"/>
  <c r="H1631" i="1"/>
  <c r="H2651" i="1"/>
  <c r="H2381" i="1"/>
  <c r="H515" i="1"/>
  <c r="H4267" i="1"/>
  <c r="H1636" i="1"/>
  <c r="H2650" i="1"/>
  <c r="H4857" i="1"/>
  <c r="H1613" i="1"/>
  <c r="H1626" i="1"/>
  <c r="H1996" i="1"/>
  <c r="H2383" i="1"/>
  <c r="H1637" i="1"/>
  <c r="H1619" i="1"/>
  <c r="H1995" i="1"/>
  <c r="H1633" i="1"/>
  <c r="H2382" i="1"/>
  <c r="H1654" i="1"/>
  <c r="H1647" i="1"/>
  <c r="H1655" i="1"/>
  <c r="H2385" i="1"/>
  <c r="H4809" i="1"/>
  <c r="H4062" i="1"/>
  <c r="H1659" i="1"/>
  <c r="H1644" i="1"/>
  <c r="H2388" i="1"/>
  <c r="H1652" i="1"/>
  <c r="H4811" i="1"/>
  <c r="H1651" i="1"/>
  <c r="H4065" i="1"/>
  <c r="H1660" i="1"/>
  <c r="H1656" i="1"/>
  <c r="H1653" i="1"/>
  <c r="H1639" i="1"/>
  <c r="H2387" i="1"/>
  <c r="H4808" i="1"/>
  <c r="H4061" i="1"/>
  <c r="H1662" i="1"/>
  <c r="H1640" i="1"/>
  <c r="H1646" i="1"/>
  <c r="H1658" i="1"/>
  <c r="H4810" i="1"/>
  <c r="H4064" i="1"/>
  <c r="H2386" i="1"/>
  <c r="H1661" i="1"/>
  <c r="H1638" i="1"/>
  <c r="H1641" i="1"/>
  <c r="H1648" i="1"/>
  <c r="H4807" i="1"/>
  <c r="H4063" i="1"/>
  <c r="H2384" i="1"/>
  <c r="H1657" i="1"/>
  <c r="H4108" i="1"/>
  <c r="H3586" i="1"/>
  <c r="H2027" i="1"/>
  <c r="H4109" i="1"/>
  <c r="H922" i="1"/>
  <c r="H3701" i="1"/>
  <c r="H2114" i="1"/>
  <c r="H5273" i="1"/>
  <c r="H4283" i="1"/>
  <c r="H114" i="1"/>
  <c r="H3821" i="1"/>
  <c r="H1764" i="1"/>
  <c r="H2115" i="1"/>
  <c r="H4281" i="1"/>
  <c r="H4282" i="1"/>
  <c r="H3823" i="1"/>
  <c r="H651" i="1"/>
  <c r="H3011" i="1"/>
  <c r="H2026" i="1"/>
  <c r="H2652" i="1"/>
  <c r="H3822" i="1"/>
  <c r="H4107" i="1"/>
  <c r="H5272" i="1"/>
  <c r="H375" i="1"/>
  <c r="H376" i="1"/>
  <c r="H4884" i="1"/>
  <c r="H57" i="1"/>
  <c r="H1433" i="1"/>
  <c r="H3587" i="1"/>
  <c r="H1448" i="1"/>
  <c r="H1449" i="1"/>
  <c r="H623" i="1"/>
  <c r="H3212" i="1"/>
  <c r="H3215" i="1"/>
  <c r="H1450" i="1"/>
  <c r="H3945" i="1"/>
  <c r="H116" i="1"/>
  <c r="H5097" i="1"/>
  <c r="H2116" i="1"/>
  <c r="H3824" i="1"/>
  <c r="H4040" i="1"/>
  <c r="H230" i="1"/>
  <c r="H5332" i="1"/>
  <c r="H3946" i="1"/>
  <c r="H4342" i="1"/>
  <c r="H5330" i="1"/>
  <c r="H1765" i="1"/>
  <c r="H5331" i="1"/>
  <c r="H3213" i="1"/>
  <c r="H58" i="1"/>
  <c r="H378" i="1"/>
  <c r="H923" i="1"/>
  <c r="H2028" i="1"/>
  <c r="H231" i="1"/>
  <c r="H232" i="1"/>
  <c r="H59" i="1"/>
  <c r="H625" i="1"/>
  <c r="H2971" i="1"/>
  <c r="H624" i="1"/>
  <c r="H2876" i="1"/>
  <c r="H5274" i="1"/>
  <c r="H4284" i="1"/>
  <c r="H2878" i="1"/>
  <c r="H3012" i="1"/>
  <c r="H115" i="1"/>
  <c r="H2970" i="1"/>
  <c r="H2877" i="1"/>
  <c r="H2972" i="1"/>
  <c r="H3014" i="1"/>
  <c r="H4570" i="1"/>
  <c r="H4885" i="1"/>
  <c r="H3947" i="1"/>
  <c r="H1240" i="1"/>
  <c r="H2117" i="1"/>
  <c r="H4571" i="1"/>
  <c r="H5101" i="1"/>
  <c r="H1238" i="1"/>
  <c r="H5102" i="1"/>
  <c r="H1239" i="1"/>
  <c r="H1452" i="1"/>
  <c r="H3013" i="1"/>
  <c r="H927" i="1"/>
  <c r="H4887" i="1"/>
  <c r="H3588" i="1"/>
  <c r="H3589" i="1"/>
  <c r="H61" i="1"/>
  <c r="H3218" i="1"/>
  <c r="H1451" i="1"/>
  <c r="H626" i="1"/>
  <c r="H3219" i="1"/>
  <c r="H3590" i="1"/>
  <c r="H4886" i="1"/>
  <c r="H5098" i="1"/>
  <c r="H3826" i="1"/>
  <c r="H60" i="1"/>
  <c r="H3827" i="1"/>
  <c r="H5276" i="1"/>
  <c r="H119" i="1"/>
  <c r="H1766" i="1"/>
  <c r="H117" i="1"/>
  <c r="H4569" i="1"/>
  <c r="H2029" i="1"/>
  <c r="H233" i="1"/>
  <c r="H5333" i="1"/>
  <c r="H5334" i="1"/>
  <c r="H118" i="1"/>
  <c r="H5275" i="1"/>
  <c r="H5105" i="1"/>
  <c r="H2030" i="1"/>
  <c r="H3828" i="1"/>
  <c r="H2121" i="1"/>
  <c r="H1767" i="1"/>
  <c r="H1768" i="1"/>
  <c r="H2031" i="1"/>
  <c r="H4114" i="1"/>
  <c r="H387" i="1"/>
  <c r="H4113" i="1"/>
  <c r="H3222" i="1"/>
  <c r="H3951" i="1"/>
  <c r="H2118" i="1"/>
  <c r="H1453" i="1"/>
  <c r="H388" i="1"/>
  <c r="H2120" i="1"/>
  <c r="H4289" i="1"/>
  <c r="H4287" i="1"/>
  <c r="H4112" i="1"/>
  <c r="H3950" i="1"/>
  <c r="H385" i="1"/>
  <c r="H929" i="1"/>
  <c r="H235" i="1"/>
  <c r="H5336" i="1"/>
  <c r="H628" i="1"/>
  <c r="H234" i="1"/>
  <c r="H5335" i="1"/>
  <c r="H386" i="1"/>
  <c r="H2119" i="1"/>
  <c r="H4288" i="1"/>
  <c r="H4286" i="1"/>
  <c r="H4111" i="1"/>
  <c r="H3949" i="1"/>
  <c r="H384" i="1"/>
  <c r="H928" i="1"/>
  <c r="H627" i="1"/>
  <c r="H4285" i="1"/>
  <c r="H4110" i="1"/>
  <c r="H3948" i="1"/>
  <c r="H383" i="1"/>
  <c r="H934" i="1"/>
  <c r="H239" i="1"/>
  <c r="H5339" i="1"/>
  <c r="H395" i="1"/>
  <c r="H2126" i="1"/>
  <c r="H4297" i="1"/>
  <c r="H632" i="1"/>
  <c r="H4292" i="1"/>
  <c r="H4117" i="1"/>
  <c r="H3954" i="1"/>
  <c r="H392" i="1"/>
  <c r="H933" i="1"/>
  <c r="H238" i="1"/>
  <c r="H5338" i="1"/>
  <c r="H394" i="1"/>
  <c r="H2124" i="1"/>
  <c r="H4294" i="1"/>
  <c r="H630" i="1"/>
  <c r="H4290" i="1"/>
  <c r="H4115" i="1"/>
  <c r="H3952" i="1"/>
  <c r="H389" i="1"/>
  <c r="H930" i="1"/>
  <c r="H236" i="1"/>
  <c r="H5337" i="1"/>
  <c r="H393" i="1"/>
  <c r="H2122" i="1"/>
  <c r="H4293" i="1"/>
  <c r="H629" i="1"/>
  <c r="H3953" i="1"/>
  <c r="H391" i="1"/>
  <c r="H932" i="1"/>
  <c r="H4200" i="1"/>
  <c r="H2123" i="1"/>
  <c r="H4295" i="1"/>
  <c r="H4291" i="1"/>
  <c r="H4116" i="1"/>
  <c r="H631" i="1"/>
  <c r="H390" i="1"/>
  <c r="H931" i="1"/>
  <c r="H237" i="1"/>
  <c r="H5167" i="1"/>
  <c r="H2125" i="1"/>
  <c r="H4296" i="1"/>
  <c r="H633" i="1"/>
  <c r="H4298" i="1"/>
  <c r="H4118" i="1"/>
  <c r="H3955" i="1"/>
  <c r="H399" i="1"/>
  <c r="H936" i="1"/>
  <c r="H244" i="1"/>
  <c r="H3229" i="1"/>
  <c r="H2131" i="1"/>
  <c r="H4299" i="1"/>
  <c r="H638" i="1"/>
  <c r="H5236" i="1"/>
  <c r="H398" i="1"/>
  <c r="H240" i="1"/>
  <c r="H2130" i="1"/>
  <c r="H5342" i="1"/>
  <c r="H635" i="1"/>
  <c r="H5237" i="1"/>
  <c r="H2129" i="1"/>
  <c r="H396" i="1"/>
  <c r="H5343" i="1"/>
  <c r="H243" i="1"/>
  <c r="H637" i="1"/>
  <c r="H397" i="1"/>
  <c r="H5235" i="1"/>
  <c r="H242" i="1"/>
  <c r="H2127" i="1"/>
  <c r="H5340" i="1"/>
  <c r="H636" i="1"/>
  <c r="H400" i="1"/>
  <c r="H5234" i="1"/>
  <c r="H5341" i="1"/>
  <c r="H2128" i="1"/>
  <c r="H241" i="1"/>
  <c r="H634" i="1"/>
  <c r="H401" i="1"/>
  <c r="H5238" i="1"/>
  <c r="H5344" i="1"/>
  <c r="H2132" i="1"/>
  <c r="H245" i="1"/>
  <c r="H639" i="1"/>
  <c r="H3547" i="1"/>
  <c r="H246" i="1"/>
  <c r="H2192" i="1"/>
  <c r="H5345" i="1"/>
  <c r="H120" i="1"/>
  <c r="H2133" i="1"/>
  <c r="H2034" i="1"/>
  <c r="H5277" i="1"/>
  <c r="H3591" i="1"/>
  <c r="H4889" i="1"/>
  <c r="H3233" i="1"/>
  <c r="H3230" i="1"/>
  <c r="H62" i="1"/>
  <c r="H2973" i="1"/>
  <c r="H4575" i="1"/>
  <c r="H3015" i="1"/>
  <c r="H403" i="1"/>
  <c r="H4044" i="1"/>
  <c r="H2033" i="1"/>
  <c r="H3016" i="1"/>
  <c r="H4888" i="1"/>
  <c r="H4300" i="1"/>
  <c r="H640" i="1"/>
  <c r="H4119" i="1"/>
  <c r="H4301" i="1"/>
  <c r="H1455" i="1"/>
  <c r="H2975" i="1"/>
  <c r="H1250" i="1"/>
  <c r="H641" i="1"/>
  <c r="H940" i="1"/>
  <c r="H4891" i="1"/>
  <c r="H4577" i="1"/>
  <c r="H64" i="1"/>
  <c r="H465" i="1"/>
  <c r="H4890" i="1"/>
  <c r="H1771" i="1"/>
  <c r="H1242" i="1"/>
  <c r="H942" i="1"/>
  <c r="H943" i="1"/>
  <c r="H1454" i="1"/>
  <c r="H2974" i="1"/>
  <c r="H5346" i="1"/>
  <c r="H3234" i="1"/>
  <c r="H63" i="1"/>
  <c r="H121" i="1"/>
  <c r="H2004" i="1"/>
  <c r="H3592" i="1"/>
  <c r="H3594" i="1"/>
  <c r="H1769" i="1"/>
  <c r="H5278" i="1"/>
  <c r="H5108" i="1"/>
  <c r="H3593" i="1"/>
  <c r="H1770" i="1"/>
  <c r="H2035" i="1"/>
  <c r="H4302" i="1"/>
  <c r="H1243" i="1"/>
  <c r="H3829" i="1"/>
  <c r="H3665" i="1"/>
  <c r="H247" i="1"/>
  <c r="H2036" i="1"/>
  <c r="H3956" i="1"/>
  <c r="H3830" i="1"/>
  <c r="H1244" i="1"/>
  <c r="H3831" i="1"/>
  <c r="H4120" i="1"/>
  <c r="H248" i="1"/>
  <c r="H4121" i="1"/>
  <c r="H122" i="1"/>
  <c r="H5279" i="1"/>
  <c r="H5348" i="1"/>
  <c r="H3957" i="1"/>
  <c r="H5347" i="1"/>
  <c r="H2879" i="1"/>
  <c r="H642" i="1"/>
  <c r="H5109" i="1"/>
  <c r="H407" i="1"/>
  <c r="H408" i="1"/>
  <c r="H409" i="1"/>
  <c r="H2136" i="1"/>
  <c r="H2880" i="1"/>
  <c r="H65" i="1"/>
  <c r="H2881" i="1"/>
  <c r="H4122" i="1"/>
  <c r="H2134" i="1"/>
  <c r="H2976" i="1"/>
  <c r="H2135" i="1"/>
  <c r="H4304" i="1"/>
  <c r="H4582" i="1"/>
  <c r="H2037" i="1"/>
  <c r="H3832" i="1"/>
  <c r="H2977" i="1"/>
  <c r="H949" i="1"/>
  <c r="H4892" i="1"/>
  <c r="H4893" i="1"/>
  <c r="H2978" i="1"/>
  <c r="H4579" i="1"/>
  <c r="H4303" i="1"/>
  <c r="H1246" i="1"/>
  <c r="H946" i="1"/>
  <c r="H948" i="1"/>
  <c r="H643" i="1"/>
  <c r="H3240" i="1"/>
  <c r="H1245" i="1"/>
  <c r="H410" i="1"/>
  <c r="H3238" i="1"/>
  <c r="H3019" i="1"/>
  <c r="H3017" i="1"/>
  <c r="H3018" i="1"/>
  <c r="H4894" i="1"/>
  <c r="H3243" i="1"/>
  <c r="H3595" i="1"/>
  <c r="H3596" i="1"/>
  <c r="H4580" i="1"/>
  <c r="H68" i="1"/>
  <c r="H5281" i="1"/>
  <c r="H5113" i="1"/>
  <c r="H5280" i="1"/>
  <c r="H5114" i="1"/>
  <c r="H1776" i="1"/>
  <c r="H123" i="1"/>
  <c r="H66" i="1"/>
  <c r="H4895" i="1"/>
  <c r="H1462" i="1"/>
  <c r="H67" i="1"/>
  <c r="H4305" i="1"/>
  <c r="H2040" i="1"/>
  <c r="H3599" i="1"/>
  <c r="H3960" i="1"/>
  <c r="H5352" i="1"/>
  <c r="H5354" i="1"/>
  <c r="H1774" i="1"/>
  <c r="H1458" i="1"/>
  <c r="H1778" i="1"/>
  <c r="H1461" i="1"/>
  <c r="H1772" i="1"/>
  <c r="H1457" i="1"/>
  <c r="H1777" i="1"/>
  <c r="H1460" i="1"/>
  <c r="H2039" i="1"/>
  <c r="H3598" i="1"/>
  <c r="H3959" i="1"/>
  <c r="H5350" i="1"/>
  <c r="H5353" i="1"/>
  <c r="H3958" i="1"/>
  <c r="H5349" i="1"/>
  <c r="H5351" i="1"/>
  <c r="H1773" i="1"/>
  <c r="H1456" i="1"/>
  <c r="H1775" i="1"/>
  <c r="H1459" i="1"/>
  <c r="H2038" i="1"/>
  <c r="H3597" i="1"/>
  <c r="H5359" i="1"/>
  <c r="H5364" i="1"/>
  <c r="H1781" i="1"/>
  <c r="H1466" i="1"/>
  <c r="H1785" i="1"/>
  <c r="H1469" i="1"/>
  <c r="H2043" i="1"/>
  <c r="H3601" i="1"/>
  <c r="H5360" i="1"/>
  <c r="H1780" i="1"/>
  <c r="H1465" i="1"/>
  <c r="H1783" i="1"/>
  <c r="H1468" i="1"/>
  <c r="H2042" i="1"/>
  <c r="H3600" i="1"/>
  <c r="H5356" i="1"/>
  <c r="H5362" i="1"/>
  <c r="H249" i="1"/>
  <c r="H272" i="1"/>
  <c r="H1464" i="1"/>
  <c r="H174" i="1"/>
  <c r="H1784" i="1"/>
  <c r="H3245" i="1"/>
  <c r="H1470" i="1"/>
  <c r="H413" i="1"/>
  <c r="H2" i="1"/>
  <c r="H3602" i="1"/>
  <c r="H5357" i="1"/>
  <c r="H5361" i="1"/>
  <c r="H1779" i="1"/>
  <c r="H1463" i="1"/>
  <c r="H173" i="1"/>
  <c r="H1782" i="1"/>
  <c r="H1471" i="1"/>
  <c r="H414" i="1"/>
  <c r="H3" i="1"/>
  <c r="H5355" i="1"/>
  <c r="H5239" i="1"/>
  <c r="H3604" i="1"/>
  <c r="H5358" i="1"/>
  <c r="H5363" i="1"/>
  <c r="H5168" i="1"/>
  <c r="H3020" i="1"/>
  <c r="H1467" i="1"/>
  <c r="H1786" i="1"/>
  <c r="H2890" i="1"/>
  <c r="H2044" i="1"/>
  <c r="H3603" i="1"/>
  <c r="H2041" i="1"/>
  <c r="H2889" i="1"/>
  <c r="H1791" i="1"/>
  <c r="H1474" i="1"/>
  <c r="H3964" i="1"/>
  <c r="H5244" i="1"/>
  <c r="H3022" i="1"/>
  <c r="H5367" i="1"/>
  <c r="H1395" i="1"/>
  <c r="H951" i="1"/>
  <c r="H1401" i="1"/>
  <c r="H1790" i="1"/>
  <c r="H5242" i="1"/>
  <c r="H2893" i="1"/>
  <c r="H1475" i="1"/>
  <c r="H5368" i="1"/>
  <c r="H954" i="1"/>
  <c r="H1394" i="1"/>
  <c r="H2046" i="1"/>
  <c r="H3024" i="1"/>
  <c r="H3965" i="1"/>
  <c r="H1397" i="1"/>
  <c r="H1788" i="1"/>
  <c r="H2048" i="1"/>
  <c r="H1476" i="1"/>
  <c r="H5241" i="1"/>
  <c r="H955" i="1"/>
  <c r="H3021" i="1"/>
  <c r="H5369" i="1"/>
  <c r="H2891" i="1"/>
  <c r="H1396" i="1"/>
  <c r="H3963" i="1"/>
  <c r="H1400" i="1"/>
  <c r="H1789" i="1"/>
  <c r="H5243" i="1"/>
  <c r="H2894" i="1"/>
  <c r="H953" i="1"/>
  <c r="H3962" i="1"/>
  <c r="H3025" i="1"/>
  <c r="H1393" i="1"/>
  <c r="H5366" i="1"/>
  <c r="H1473" i="1"/>
  <c r="H2047" i="1"/>
  <c r="H1399" i="1"/>
  <c r="H1787" i="1"/>
  <c r="H5240" i="1"/>
  <c r="H2892" i="1"/>
  <c r="H952" i="1"/>
  <c r="H3961" i="1"/>
  <c r="H3023" i="1"/>
  <c r="H1392" i="1"/>
  <c r="H5365" i="1"/>
  <c r="H1472" i="1"/>
  <c r="H2045" i="1"/>
  <c r="H1398" i="1"/>
  <c r="H4201" i="1"/>
  <c r="H175" i="1"/>
  <c r="H1404" i="1"/>
  <c r="H4474" i="1"/>
  <c r="H858" i="1"/>
  <c r="H4729" i="1"/>
  <c r="H722" i="1"/>
  <c r="H2930" i="1"/>
  <c r="H4475" i="1"/>
  <c r="H5246" i="1"/>
  <c r="H201" i="1"/>
  <c r="H3039" i="1"/>
  <c r="H2571" i="1"/>
  <c r="H4994" i="1"/>
  <c r="H4996" i="1"/>
  <c r="H3287" i="1"/>
  <c r="H4476" i="1"/>
  <c r="H3558" i="1"/>
  <c r="H1523" i="1"/>
  <c r="H725" i="1"/>
  <c r="H3095" i="1"/>
  <c r="H4392" i="1"/>
  <c r="H5169" i="1"/>
  <c r="H3377" i="1"/>
  <c r="H3286" i="1"/>
  <c r="H3557" i="1"/>
  <c r="H1520" i="1"/>
  <c r="H178" i="1"/>
  <c r="H1848" i="1"/>
  <c r="H1847" i="1"/>
  <c r="H1402" i="1"/>
  <c r="H1403" i="1"/>
  <c r="H2931" i="1"/>
  <c r="H176" i="1"/>
  <c r="H5245" i="1"/>
  <c r="H2570" i="1"/>
  <c r="H5" i="1"/>
  <c r="H476" i="1"/>
  <c r="H4" i="1"/>
  <c r="H4228" i="1"/>
  <c r="H177" i="1"/>
  <c r="H1519" i="1"/>
  <c r="H1405" i="1"/>
  <c r="H5125" i="1"/>
  <c r="H4993" i="1"/>
  <c r="H3285" i="1"/>
  <c r="H1846" i="1"/>
  <c r="H3560" i="1"/>
  <c r="H730" i="1"/>
  <c r="H202" i="1"/>
  <c r="H3559" i="1"/>
  <c r="H4202" i="1"/>
  <c r="H726" i="1"/>
  <c r="H6" i="1"/>
  <c r="H3864" i="1"/>
  <c r="H273" i="1"/>
  <c r="H5170" i="1"/>
  <c r="H4999" i="1"/>
  <c r="H274" i="1"/>
  <c r="H5247" i="1"/>
  <c r="H4203" i="1"/>
  <c r="H4394" i="1"/>
  <c r="H3865" i="1"/>
  <c r="H4395" i="1"/>
  <c r="H203" i="1"/>
  <c r="H5171" i="1"/>
  <c r="H479" i="1"/>
  <c r="H2897" i="1"/>
  <c r="H477" i="1"/>
  <c r="H478" i="1"/>
  <c r="H2862" i="1"/>
  <c r="H729" i="1"/>
  <c r="H2934" i="1"/>
  <c r="H4397" i="1"/>
  <c r="H179" i="1"/>
  <c r="H2861" i="1"/>
  <c r="H2895" i="1"/>
  <c r="H2863" i="1"/>
  <c r="H2896" i="1"/>
  <c r="H866" i="1"/>
  <c r="H4731" i="1"/>
  <c r="H4478" i="1"/>
  <c r="H2933" i="1"/>
  <c r="H3866" i="1"/>
  <c r="H2572" i="1"/>
  <c r="H1406" i="1"/>
  <c r="H4477" i="1"/>
  <c r="H860" i="1"/>
  <c r="H727" i="1"/>
  <c r="H2932" i="1"/>
  <c r="H4732" i="1"/>
  <c r="H862" i="1"/>
  <c r="H5009" i="1"/>
  <c r="H5014" i="1"/>
  <c r="H480" i="1"/>
  <c r="H1407" i="1"/>
  <c r="H3288" i="1"/>
  <c r="H3290" i="1"/>
  <c r="H8" i="1"/>
  <c r="H3041" i="1"/>
  <c r="H3563" i="1"/>
  <c r="H5012" i="1"/>
  <c r="H3040" i="1"/>
  <c r="H4736" i="1"/>
  <c r="H7" i="1"/>
  <c r="H3561" i="1"/>
  <c r="H3289" i="1"/>
  <c r="H1530" i="1"/>
  <c r="H181" i="1"/>
  <c r="H4479" i="1"/>
  <c r="H182" i="1"/>
  <c r="H5172" i="1"/>
  <c r="H5173" i="1"/>
  <c r="H1849" i="1"/>
  <c r="H5010" i="1"/>
  <c r="H5249" i="1"/>
  <c r="H180" i="1"/>
  <c r="H5248" i="1"/>
  <c r="H204" i="1"/>
  <c r="H3562" i="1"/>
  <c r="H1850" i="1"/>
  <c r="H1851" i="1"/>
  <c r="H1532" i="1"/>
  <c r="H2574" i="1"/>
  <c r="H4205" i="1"/>
  <c r="H1529" i="1"/>
  <c r="H1408" i="1"/>
  <c r="H3867" i="1"/>
  <c r="H275" i="1"/>
  <c r="H4204" i="1"/>
  <c r="H2573" i="1"/>
  <c r="H3042" i="1"/>
  <c r="H279" i="1"/>
  <c r="H4208" i="1"/>
  <c r="H2580" i="1"/>
  <c r="H1414" i="1"/>
  <c r="H3873" i="1"/>
  <c r="H3048" i="1"/>
  <c r="H3872" i="1"/>
  <c r="H281" i="1"/>
  <c r="H4209" i="1"/>
  <c r="H2579" i="1"/>
  <c r="H1411" i="1"/>
  <c r="H3046" i="1"/>
  <c r="H3870" i="1"/>
  <c r="H280" i="1"/>
  <c r="H4207" i="1"/>
  <c r="H2576" i="1"/>
  <c r="H1410" i="1"/>
  <c r="H3044" i="1"/>
  <c r="H3868" i="1"/>
  <c r="H277" i="1"/>
  <c r="H4206" i="1"/>
  <c r="H2575" i="1"/>
  <c r="H1409" i="1"/>
  <c r="H3043" i="1"/>
  <c r="H9" i="1"/>
  <c r="H1793" i="1"/>
  <c r="H2577" i="1"/>
  <c r="H4737" i="1"/>
  <c r="H3869" i="1"/>
  <c r="H276" i="1"/>
  <c r="H10" i="1"/>
  <c r="H2898" i="1"/>
  <c r="H2578" i="1"/>
  <c r="H3251" i="1"/>
  <c r="H1413" i="1"/>
  <c r="H3047" i="1"/>
  <c r="H3871" i="1"/>
  <c r="H278" i="1"/>
  <c r="H1412" i="1"/>
  <c r="H3045" i="1"/>
  <c r="H4607" i="1"/>
  <c r="H1477" i="1"/>
  <c r="H5015" i="1"/>
  <c r="H4125" i="1"/>
  <c r="H5177" i="1"/>
  <c r="H3609" i="1"/>
  <c r="H5023" i="1"/>
  <c r="H4212" i="1"/>
  <c r="H3053" i="1"/>
  <c r="H4126" i="1"/>
  <c r="H1480" i="1"/>
  <c r="H5026" i="1"/>
  <c r="H5175" i="1"/>
  <c r="H4616" i="1"/>
  <c r="H4213" i="1"/>
  <c r="H5028" i="1"/>
  <c r="H3605" i="1"/>
  <c r="H3052" i="1"/>
  <c r="H5025" i="1"/>
  <c r="H1479" i="1"/>
  <c r="H4618" i="1"/>
  <c r="H3607" i="1"/>
  <c r="H5030" i="1"/>
  <c r="H4214" i="1"/>
  <c r="H4127" i="1"/>
  <c r="H5178" i="1"/>
  <c r="H3050" i="1"/>
  <c r="H4622" i="1"/>
  <c r="H1481" i="1"/>
  <c r="H5024" i="1"/>
  <c r="H5176" i="1"/>
  <c r="H5029" i="1"/>
  <c r="H4124" i="1"/>
  <c r="H4211" i="1"/>
  <c r="H3608" i="1"/>
  <c r="H3051" i="1"/>
  <c r="H4617" i="1"/>
  <c r="H1478" i="1"/>
  <c r="H5022" i="1"/>
  <c r="H5174" i="1"/>
  <c r="H5027" i="1"/>
  <c r="H4123" i="1"/>
  <c r="H4210" i="1"/>
  <c r="H3606" i="1"/>
  <c r="H3049" i="1"/>
  <c r="H3252" i="1"/>
  <c r="H3610" i="1"/>
  <c r="H876" i="1"/>
  <c r="H4306" i="1"/>
  <c r="H129" i="1"/>
  <c r="H5282" i="1"/>
  <c r="H3833" i="1"/>
  <c r="H2979" i="1"/>
  <c r="H69" i="1"/>
  <c r="H5370" i="1"/>
  <c r="H251" i="1"/>
  <c r="H644" i="1"/>
  <c r="H979" i="1"/>
  <c r="H131" i="1"/>
  <c r="H1794" i="1"/>
  <c r="H419" i="1"/>
  <c r="H4405" i="1"/>
  <c r="H3257" i="1"/>
  <c r="H2884" i="1"/>
  <c r="H1247" i="1"/>
  <c r="H254" i="1"/>
  <c r="H2139" i="1"/>
  <c r="H1546" i="1"/>
  <c r="H1223" i="1"/>
  <c r="H3967" i="1"/>
  <c r="H3256" i="1"/>
  <c r="H423" i="1"/>
  <c r="H4128" i="1"/>
  <c r="H1795" i="1"/>
  <c r="H4629" i="1"/>
  <c r="H4307" i="1"/>
  <c r="H3966" i="1"/>
  <c r="H2883" i="1"/>
  <c r="H421" i="1"/>
  <c r="H2980" i="1"/>
  <c r="H4628" i="1"/>
  <c r="H646" i="1"/>
  <c r="H422" i="1"/>
  <c r="H981" i="1"/>
  <c r="H2050" i="1"/>
  <c r="H2138" i="1"/>
  <c r="H253" i="1"/>
  <c r="H4188" i="1"/>
  <c r="H5371" i="1"/>
  <c r="H4626" i="1"/>
  <c r="H645" i="1"/>
  <c r="H2882" i="1"/>
  <c r="H3028" i="1"/>
  <c r="H3027" i="1"/>
  <c r="H2049" i="1"/>
  <c r="H252" i="1"/>
  <c r="H2137" i="1"/>
  <c r="H5283" i="1"/>
  <c r="H2885" i="1"/>
  <c r="H4129" i="1"/>
  <c r="H1482" i="1"/>
  <c r="H70" i="1"/>
  <c r="H4896" i="1"/>
  <c r="H5117" i="1"/>
  <c r="H1483" i="1"/>
  <c r="H1484" i="1"/>
  <c r="H5120" i="1"/>
  <c r="H71" i="1"/>
  <c r="H4897" i="1"/>
  <c r="H1248" i="1"/>
  <c r="H3259" i="1"/>
  <c r="H5286" i="1"/>
  <c r="H5287" i="1"/>
  <c r="H1798" i="1"/>
  <c r="H133" i="1"/>
  <c r="H3835" i="1"/>
  <c r="H3836" i="1"/>
  <c r="H985" i="1"/>
  <c r="H3611" i="1"/>
  <c r="H1796" i="1"/>
  <c r="H3612" i="1"/>
  <c r="H5118" i="1"/>
  <c r="H132" i="1"/>
  <c r="H5284" i="1"/>
  <c r="H3834" i="1"/>
  <c r="H72" i="1"/>
  <c r="H3968" i="1"/>
  <c r="H3970" i="1"/>
  <c r="H256" i="1"/>
  <c r="H4898" i="1"/>
  <c r="H2051" i="1"/>
  <c r="H2141" i="1"/>
  <c r="H5285" i="1"/>
  <c r="H255" i="1"/>
  <c r="H429" i="1"/>
  <c r="H5372" i="1"/>
  <c r="H257" i="1"/>
  <c r="H2142" i="1"/>
  <c r="H2886" i="1"/>
  <c r="H2052" i="1"/>
  <c r="H2053" i="1"/>
  <c r="H2140" i="1"/>
  <c r="H3969" i="1"/>
  <c r="H3613" i="1"/>
  <c r="H648" i="1"/>
  <c r="H2887" i="1"/>
  <c r="H4130" i="1"/>
  <c r="H1797" i="1"/>
  <c r="H4309" i="1"/>
  <c r="H2888" i="1"/>
  <c r="H1249" i="1"/>
  <c r="H650" i="1"/>
  <c r="H987" i="1"/>
  <c r="H426" i="1"/>
  <c r="H4631" i="1"/>
  <c r="H649" i="1"/>
  <c r="H4632" i="1"/>
  <c r="H4308" i="1"/>
  <c r="H4131" i="1"/>
  <c r="H2988" i="1"/>
  <c r="H2981" i="1"/>
  <c r="H990" i="1"/>
  <c r="H3032" i="1"/>
  <c r="H5373" i="1"/>
  <c r="H3035" i="1"/>
  <c r="H258" i="1"/>
  <c r="H5374" i="1"/>
  <c r="H3269" i="1"/>
  <c r="H4314" i="1"/>
  <c r="H4639" i="1"/>
  <c r="H3034" i="1"/>
  <c r="H2987" i="1"/>
  <c r="H3267" i="1"/>
  <c r="H3031" i="1"/>
  <c r="H2985" i="1"/>
  <c r="H3263" i="1"/>
  <c r="H3268" i="1"/>
  <c r="H4313" i="1"/>
  <c r="H4638" i="1"/>
  <c r="H4637" i="1"/>
  <c r="H3033" i="1"/>
  <c r="H2986" i="1"/>
  <c r="H3262" i="1"/>
  <c r="H3266" i="1"/>
  <c r="H4312" i="1"/>
  <c r="H4636" i="1"/>
  <c r="H3030" i="1"/>
  <c r="H2984" i="1"/>
  <c r="H3261" i="1"/>
  <c r="H3265" i="1"/>
  <c r="H4311" i="1"/>
  <c r="H4635" i="1"/>
  <c r="H3029" i="1"/>
  <c r="H2983" i="1"/>
  <c r="H3260" i="1"/>
  <c r="H3264" i="1"/>
  <c r="H4310" i="1"/>
  <c r="H2982" i="1"/>
  <c r="H5250" i="1"/>
  <c r="H3054" i="1"/>
  <c r="H4647" i="1"/>
  <c r="H3036" i="1"/>
  <c r="H3281" i="1"/>
  <c r="H4315" i="1"/>
  <c r="H4327" i="1"/>
  <c r="H4649" i="1"/>
  <c r="H2994" i="1"/>
  <c r="H3280" i="1"/>
  <c r="H4326" i="1"/>
  <c r="H3277" i="1"/>
  <c r="H3278" i="1"/>
  <c r="H2938" i="1"/>
  <c r="H2991" i="1"/>
  <c r="H4321" i="1"/>
  <c r="H4317" i="1"/>
  <c r="H3279" i="1"/>
  <c r="H3275" i="1"/>
  <c r="H2937" i="1"/>
  <c r="H4316" i="1"/>
  <c r="H2989" i="1"/>
  <c r="H4318" i="1"/>
  <c r="H3271" i="1"/>
  <c r="H3273" i="1"/>
  <c r="H2936" i="1"/>
  <c r="H2993" i="1"/>
  <c r="H4319" i="1"/>
  <c r="H4324" i="1"/>
  <c r="H3276" i="1"/>
  <c r="H3274" i="1"/>
  <c r="H4323" i="1"/>
  <c r="H2939" i="1"/>
  <c r="H4325" i="1"/>
  <c r="H2992" i="1"/>
  <c r="H3270" i="1"/>
  <c r="H3272" i="1"/>
  <c r="H4320" i="1"/>
  <c r="H2935" i="1"/>
  <c r="H4322" i="1"/>
  <c r="H2990" i="1"/>
  <c r="H4480" i="1"/>
  <c r="H4828" i="1"/>
  <c r="H1859" i="1"/>
  <c r="H887" i="1"/>
  <c r="H886" i="1"/>
  <c r="H4481" i="1"/>
  <c r="H5179" i="1"/>
  <c r="H3565" i="1"/>
  <c r="H3291" i="1"/>
  <c r="H2864" i="1"/>
  <c r="H3055" i="1"/>
  <c r="H1108" i="1"/>
  <c r="H5180" i="1"/>
  <c r="H4739" i="1"/>
  <c r="H183" i="1"/>
  <c r="H287" i="1"/>
  <c r="H769" i="1"/>
  <c r="H2865" i="1"/>
  <c r="H3293" i="1"/>
  <c r="H1549" i="1"/>
  <c r="H184" i="1"/>
  <c r="H209" i="1"/>
  <c r="H1553" i="1"/>
  <c r="H2401" i="1"/>
  <c r="H1550" i="1"/>
  <c r="H768" i="1"/>
  <c r="H2902" i="1"/>
  <c r="H2582" i="1"/>
  <c r="H5251" i="1"/>
  <c r="H5040" i="1"/>
  <c r="H208" i="1"/>
  <c r="H4422" i="1"/>
  <c r="H5252" i="1"/>
  <c r="H4483" i="1"/>
  <c r="H3876" i="1"/>
  <c r="H286" i="1"/>
  <c r="H285" i="1"/>
  <c r="H2942" i="1"/>
  <c r="H4423" i="1"/>
  <c r="H4216" i="1"/>
  <c r="H888" i="1"/>
  <c r="H1035" i="1"/>
  <c r="H3877" i="1"/>
  <c r="H210" i="1"/>
  <c r="H3566" i="1"/>
  <c r="H207" i="1"/>
  <c r="H4215" i="1"/>
  <c r="H2900" i="1"/>
  <c r="H1551" i="1"/>
  <c r="H12" i="1"/>
  <c r="H3874" i="1"/>
  <c r="H4482" i="1"/>
  <c r="H3292" i="1"/>
  <c r="H4421" i="1"/>
  <c r="H3283" i="1"/>
  <c r="H2940" i="1"/>
  <c r="H767" i="1"/>
  <c r="H2581" i="1"/>
  <c r="H481" i="1"/>
  <c r="H3875" i="1"/>
  <c r="H4484" i="1"/>
  <c r="H3056" i="1"/>
  <c r="H2941" i="1"/>
  <c r="H2901" i="1"/>
  <c r="H3057" i="1"/>
  <c r="H4742" i="1"/>
  <c r="H4217" i="1"/>
  <c r="H1415" i="1"/>
  <c r="H5047" i="1"/>
  <c r="H2866" i="1"/>
  <c r="H13" i="1"/>
  <c r="H4741" i="1"/>
  <c r="H3058" i="1"/>
  <c r="H5045" i="1"/>
  <c r="H1417" i="1"/>
  <c r="H892" i="1"/>
  <c r="H1416" i="1"/>
  <c r="H1560" i="1"/>
  <c r="H5182" i="1"/>
  <c r="H15" i="1"/>
  <c r="H5184" i="1"/>
  <c r="H3569" i="1"/>
  <c r="H3567" i="1"/>
  <c r="H3294" i="1"/>
  <c r="H771" i="1"/>
  <c r="H1559" i="1"/>
  <c r="H185" i="1"/>
  <c r="H3295" i="1"/>
  <c r="H5181" i="1"/>
  <c r="H3879" i="1"/>
  <c r="H14" i="1"/>
  <c r="H186" i="1"/>
  <c r="H3880" i="1"/>
  <c r="H3568" i="1"/>
  <c r="H5049" i="1"/>
  <c r="H2584" i="1"/>
  <c r="H1860" i="1"/>
  <c r="H5253" i="1"/>
  <c r="H211" i="1"/>
  <c r="H212" i="1"/>
  <c r="H288" i="1"/>
  <c r="H5183" i="1"/>
  <c r="H4743" i="1"/>
  <c r="H213" i="1"/>
  <c r="H2867" i="1"/>
  <c r="H1861" i="1"/>
  <c r="H2583" i="1"/>
  <c r="H3878" i="1"/>
  <c r="H4425" i="1"/>
  <c r="H2585" i="1"/>
  <c r="H1862" i="1"/>
  <c r="H2869" i="1"/>
  <c r="H483" i="1"/>
  <c r="H3296" i="1"/>
  <c r="H4218" i="1"/>
  <c r="H1563" i="1"/>
  <c r="H4431" i="1"/>
  <c r="H289" i="1"/>
  <c r="H2868" i="1"/>
  <c r="H482" i="1"/>
  <c r="H897" i="1"/>
  <c r="H4485" i="1"/>
  <c r="H4430" i="1"/>
  <c r="H4219" i="1"/>
  <c r="H4486" i="1"/>
  <c r="H484" i="1"/>
  <c r="H778" i="1"/>
  <c r="H2908" i="1"/>
  <c r="H5257" i="1"/>
  <c r="H217" i="1"/>
  <c r="H2945" i="1"/>
  <c r="H2905" i="1"/>
  <c r="H2948" i="1"/>
  <c r="H5260" i="1"/>
  <c r="H777" i="1"/>
  <c r="H2904" i="1"/>
  <c r="H2947" i="1"/>
  <c r="H5259" i="1"/>
  <c r="H776" i="1"/>
  <c r="H2907" i="1"/>
  <c r="H5256" i="1"/>
  <c r="H216" i="1"/>
  <c r="H2944" i="1"/>
  <c r="H5255" i="1"/>
  <c r="H215" i="1"/>
  <c r="H2943" i="1"/>
  <c r="H2903" i="1"/>
  <c r="H2946" i="1"/>
  <c r="H5258" i="1"/>
  <c r="H775" i="1"/>
  <c r="H2906" i="1"/>
  <c r="H5254" i="1"/>
  <c r="H214" i="1"/>
  <c r="H2953" i="1"/>
  <c r="H2911" i="1"/>
  <c r="H2957" i="1"/>
  <c r="H5265" i="1"/>
  <c r="H781" i="1"/>
  <c r="H2914" i="1"/>
  <c r="H5261" i="1"/>
  <c r="H219" i="1"/>
  <c r="H2949" i="1"/>
  <c r="H2910" i="1"/>
  <c r="H2954" i="1"/>
  <c r="H5264" i="1"/>
  <c r="H780" i="1"/>
  <c r="H2913" i="1"/>
  <c r="H220" i="1"/>
  <c r="H2951" i="1"/>
  <c r="H4667" i="1"/>
  <c r="H4432" i="1"/>
  <c r="H5376" i="1"/>
  <c r="H16" i="1"/>
  <c r="H2909" i="1"/>
  <c r="H2955" i="1"/>
  <c r="H782" i="1"/>
  <c r="H2915" i="1"/>
  <c r="H4328" i="1"/>
  <c r="H5262" i="1"/>
  <c r="H218" i="1"/>
  <c r="H2950" i="1"/>
  <c r="H5375" i="1"/>
  <c r="H2996" i="1"/>
  <c r="H5267" i="1"/>
  <c r="H783" i="1"/>
  <c r="H1574" i="1"/>
  <c r="H4133" i="1"/>
  <c r="H5056" i="1"/>
  <c r="H5263" i="1"/>
  <c r="H221" i="1"/>
  <c r="H2952" i="1"/>
  <c r="H1799" i="1"/>
  <c r="H4220" i="1"/>
  <c r="H5377" i="1"/>
  <c r="H17" i="1"/>
  <c r="H2912" i="1"/>
  <c r="H2956" i="1"/>
  <c r="H5266" i="1"/>
  <c r="H2586" i="1"/>
  <c r="H1573" i="1"/>
  <c r="H2589" i="1"/>
  <c r="H1581" i="1"/>
  <c r="H20" i="1"/>
  <c r="H1802" i="1"/>
  <c r="H294" i="1"/>
  <c r="H4329" i="1"/>
  <c r="H4436" i="1"/>
  <c r="H2962" i="1"/>
  <c r="H2918" i="1"/>
  <c r="H2591" i="1"/>
  <c r="H1580" i="1"/>
  <c r="H21" i="1"/>
  <c r="H4331" i="1"/>
  <c r="H291" i="1"/>
  <c r="H4435" i="1"/>
  <c r="H2961" i="1"/>
  <c r="H1801" i="1"/>
  <c r="H2917" i="1"/>
  <c r="H2590" i="1"/>
  <c r="H293" i="1"/>
  <c r="H1804" i="1"/>
  <c r="H4330" i="1"/>
  <c r="H4438" i="1"/>
  <c r="H22" i="1"/>
  <c r="H2920" i="1"/>
  <c r="H1579" i="1"/>
  <c r="H2959" i="1"/>
  <c r="H4333" i="1"/>
  <c r="H292" i="1"/>
  <c r="H4437" i="1"/>
  <c r="H2588" i="1"/>
  <c r="H1578" i="1"/>
  <c r="H1803" i="1"/>
  <c r="H2960" i="1"/>
  <c r="H2919" i="1"/>
  <c r="H19" i="1"/>
  <c r="H4332" i="1"/>
  <c r="H290" i="1"/>
  <c r="H4434" i="1"/>
  <c r="H2587" i="1"/>
  <c r="H1577" i="1"/>
  <c r="H1800" i="1"/>
  <c r="H2958" i="1"/>
  <c r="H2916" i="1"/>
  <c r="H18" i="1"/>
  <c r="H5063" i="1"/>
  <c r="H4757" i="1"/>
  <c r="H3060" i="1"/>
  <c r="H295" i="1"/>
  <c r="H2870" i="1"/>
  <c r="H3298" i="1"/>
  <c r="H4334" i="1"/>
  <c r="H1420" i="1"/>
  <c r="H296" i="1"/>
  <c r="H2592" i="1"/>
  <c r="H799" i="1"/>
  <c r="H222" i="1"/>
  <c r="H4856" i="1"/>
  <c r="H1863" i="1"/>
  <c r="H2872" i="1"/>
  <c r="H2965" i="1"/>
  <c r="H795" i="1"/>
  <c r="H2923" i="1"/>
  <c r="H1864" i="1"/>
  <c r="H1589" i="1"/>
  <c r="H3059" i="1"/>
  <c r="H24" i="1"/>
  <c r="H1418" i="1"/>
  <c r="H2964" i="1"/>
  <c r="H2922" i="1"/>
  <c r="H2593" i="1"/>
  <c r="H4221" i="1"/>
  <c r="H485" i="1"/>
  <c r="H1419" i="1"/>
  <c r="H579" i="1"/>
  <c r="H2921" i="1"/>
  <c r="H5064" i="1"/>
  <c r="H904" i="1"/>
  <c r="H2331" i="1"/>
  <c r="H4754" i="1"/>
  <c r="H2963" i="1"/>
  <c r="H4440" i="1"/>
  <c r="H187" i="1"/>
  <c r="H3297" i="1"/>
  <c r="H910" i="1"/>
  <c r="H546" i="1"/>
  <c r="H5185" i="1"/>
  <c r="H4441" i="1"/>
  <c r="H2871" i="1"/>
  <c r="H23" i="1"/>
  <c r="H4443" i="1"/>
  <c r="H26" i="1"/>
  <c r="H2596" i="1"/>
  <c r="H4224" i="1"/>
  <c r="H2924" i="1"/>
  <c r="H4488" i="1"/>
  <c r="H25" i="1"/>
  <c r="H3061" i="1"/>
  <c r="H3573" i="1"/>
  <c r="H5187" i="1"/>
  <c r="H189" i="1"/>
  <c r="H3299" i="1"/>
  <c r="H5268" i="1"/>
  <c r="H1591" i="1"/>
  <c r="H5271" i="1"/>
  <c r="H1594" i="1"/>
  <c r="H1867" i="1"/>
  <c r="H1421" i="1"/>
  <c r="H3883" i="1"/>
  <c r="H911" i="1"/>
  <c r="H3572" i="1"/>
  <c r="H3881" i="1"/>
  <c r="H223" i="1"/>
  <c r="H1865" i="1"/>
  <c r="H5186" i="1"/>
  <c r="H3570" i="1"/>
  <c r="H188" i="1"/>
  <c r="H4222" i="1"/>
  <c r="H5270" i="1"/>
  <c r="H224" i="1"/>
  <c r="H4225" i="1"/>
  <c r="H3882" i="1"/>
  <c r="H298" i="1"/>
  <c r="H299" i="1"/>
  <c r="H2594" i="1"/>
  <c r="H297" i="1"/>
  <c r="H2873" i="1"/>
  <c r="H5269" i="1"/>
  <c r="H486" i="1"/>
  <c r="H5074" i="1"/>
  <c r="H2925" i="1"/>
  <c r="H2597" i="1"/>
  <c r="H2595" i="1"/>
  <c r="H4223" i="1"/>
  <c r="H2874" i="1"/>
  <c r="H27" i="1"/>
  <c r="H2875" i="1"/>
  <c r="H2926" i="1"/>
  <c r="H1866" i="1"/>
  <c r="H4487" i="1"/>
  <c r="H3571" i="1"/>
  <c r="H802" i="1"/>
  <c r="H4444" i="1"/>
  <c r="H804" i="1"/>
  <c r="H1425" i="1"/>
  <c r="H4765" i="1"/>
  <c r="H915" i="1"/>
  <c r="H803" i="1"/>
  <c r="H2927" i="1"/>
  <c r="H4448" i="1"/>
  <c r="H4763" i="1"/>
  <c r="H487" i="1"/>
  <c r="H4490" i="1"/>
  <c r="H3063" i="1"/>
  <c r="H2968" i="1"/>
  <c r="H300" i="1"/>
  <c r="H916" i="1"/>
  <c r="H3062" i="1"/>
  <c r="H2966" i="1"/>
  <c r="H3064" i="1"/>
  <c r="H3300" i="1"/>
  <c r="H3301" i="1"/>
  <c r="H2967" i="1"/>
  <c r="H4489" i="1"/>
  <c r="H4767" i="1"/>
  <c r="H1608" i="1"/>
  <c r="H34" i="1"/>
  <c r="H5085" i="1"/>
  <c r="H1424" i="1"/>
  <c r="H5078" i="1"/>
  <c r="H31" i="1"/>
  <c r="H5190" i="1"/>
  <c r="H4447" i="1"/>
  <c r="H32" i="1"/>
  <c r="H5191" i="1"/>
  <c r="H191" i="1"/>
  <c r="H4766" i="1"/>
  <c r="H5188" i="1"/>
  <c r="H4446" i="1"/>
  <c r="H30" i="1"/>
  <c r="H5189" i="1"/>
  <c r="H190" i="1"/>
  <c r="H1604" i="1"/>
  <c r="H33" i="1"/>
  <c r="H5084" i="1"/>
  <c r="H1423" i="1"/>
  <c r="H5077" i="1"/>
  <c r="H29" i="1"/>
  <c r="H4764" i="1"/>
  <c r="H1422" i="1"/>
  <c r="H5076" i="1"/>
  <c r="H28" i="1"/>
  <c r="H5196" i="1"/>
  <c r="H4459" i="1"/>
  <c r="H41" i="1"/>
  <c r="H5201" i="1"/>
  <c r="H195" i="1"/>
  <c r="H1632" i="1"/>
  <c r="H45" i="1"/>
  <c r="H5095" i="1"/>
  <c r="H4770" i="1"/>
  <c r="H1430" i="1"/>
  <c r="H5089" i="1"/>
  <c r="H39" i="1"/>
  <c r="H5195" i="1"/>
  <c r="H4458" i="1"/>
  <c r="H40" i="1"/>
  <c r="H5199" i="1"/>
  <c r="H193" i="1"/>
  <c r="H1627" i="1"/>
  <c r="H43" i="1"/>
  <c r="H5092" i="1"/>
  <c r="H4769" i="1"/>
  <c r="H1426" i="1"/>
  <c r="H5086" i="1"/>
  <c r="H35" i="1"/>
  <c r="H5193" i="1"/>
  <c r="H4455" i="1"/>
  <c r="H37" i="1"/>
  <c r="H5198" i="1"/>
  <c r="H192" i="1"/>
  <c r="H1625" i="1"/>
  <c r="H42" i="1"/>
  <c r="H5090" i="1"/>
  <c r="H4768" i="1"/>
  <c r="H3884" i="1"/>
  <c r="H5194" i="1"/>
  <c r="H3037" i="1"/>
  <c r="H5197" i="1"/>
  <c r="H1628" i="1"/>
  <c r="H3284" i="1"/>
  <c r="H2054" i="1"/>
  <c r="H5091" i="1"/>
  <c r="H1431" i="1"/>
  <c r="H1428" i="1"/>
  <c r="H5087" i="1"/>
  <c r="H3971" i="1"/>
  <c r="H36" i="1"/>
  <c r="H5192" i="1"/>
  <c r="H4456" i="1"/>
  <c r="H4226" i="1"/>
  <c r="H2969" i="1"/>
  <c r="H2928" i="1"/>
  <c r="H2055" i="1"/>
  <c r="H1427" i="1"/>
  <c r="H5094" i="1"/>
  <c r="H4771" i="1"/>
  <c r="H1429" i="1"/>
  <c r="H5088" i="1"/>
  <c r="H38" i="1"/>
  <c r="H4457" i="1"/>
  <c r="H5200" i="1"/>
  <c r="H194" i="1"/>
  <c r="H806" i="1"/>
  <c r="H1485" i="1"/>
  <c r="H441" i="1"/>
  <c r="H44" i="1"/>
  <c r="H5093" i="1"/>
  <c r="H4782" i="1"/>
  <c r="H197" i="1"/>
  <c r="H3888" i="1"/>
  <c r="H811" i="1"/>
  <c r="H53" i="1"/>
  <c r="H446" i="1"/>
  <c r="H225" i="1"/>
  <c r="H5378" i="1"/>
  <c r="H51" i="1"/>
  <c r="H5203" i="1"/>
  <c r="H4778" i="1"/>
  <c r="H809" i="1"/>
  <c r="H3887" i="1"/>
  <c r="H54" i="1"/>
  <c r="H5380" i="1"/>
  <c r="H198" i="1"/>
  <c r="H229" i="1"/>
  <c r="H49" i="1"/>
  <c r="H5206" i="1"/>
  <c r="H445" i="1"/>
  <c r="H4774" i="1"/>
  <c r="H816" i="1"/>
  <c r="H3889" i="1"/>
  <c r="H55" i="1"/>
  <c r="H444" i="1"/>
  <c r="H200" i="1"/>
  <c r="H5379" i="1"/>
  <c r="H227" i="1"/>
  <c r="H50" i="1"/>
  <c r="H5202" i="1"/>
  <c r="H4780" i="1"/>
  <c r="H199" i="1"/>
  <c r="H5205" i="1"/>
  <c r="H52" i="1"/>
  <c r="H228" i="1"/>
  <c r="H808" i="1"/>
  <c r="H3886" i="1"/>
  <c r="H443" i="1"/>
  <c r="H47" i="1"/>
  <c r="H4775" i="1"/>
  <c r="H196" i="1"/>
  <c r="H5204" i="1"/>
  <c r="H48" i="1"/>
  <c r="H226" i="1"/>
  <c r="H807" i="1"/>
  <c r="H3885" i="1"/>
  <c r="H442" i="1"/>
  <c r="H46" i="1"/>
  <c r="H4772" i="1"/>
  <c r="O4108" i="1" l="1"/>
  <c r="O4829" i="1"/>
  <c r="O2159" i="1"/>
  <c r="O3586" i="1"/>
  <c r="O3973" i="1"/>
  <c r="O448" i="1"/>
  <c r="P2512" i="1"/>
  <c r="O4341" i="1"/>
  <c r="O1899" i="1"/>
  <c r="O2187" i="1"/>
  <c r="O4830" i="1"/>
  <c r="O2512" i="1"/>
  <c r="P4341" i="1"/>
  <c r="P3973" i="1"/>
  <c r="O2817" i="1"/>
  <c r="O3542" i="1"/>
  <c r="O3658" i="1"/>
  <c r="P448" i="1"/>
  <c r="P4167" i="1"/>
  <c r="P4109" i="1"/>
  <c r="O1208" i="1"/>
  <c r="O1823" i="1"/>
  <c r="O1486" i="1"/>
  <c r="P3658" i="1"/>
  <c r="O1127" i="1"/>
  <c r="P1208" i="1"/>
  <c r="P4108" i="1"/>
  <c r="O653" i="1"/>
  <c r="O2027" i="1"/>
  <c r="O1165" i="1"/>
  <c r="O1066" i="1"/>
  <c r="P1823" i="1"/>
  <c r="P1486" i="1"/>
  <c r="O654" i="1"/>
  <c r="P1127" i="1"/>
  <c r="P2159" i="1"/>
  <c r="O1067" i="1"/>
  <c r="O3389" i="1"/>
  <c r="P653" i="1"/>
  <c r="P2027" i="1"/>
  <c r="P1165" i="1"/>
  <c r="P1066" i="1"/>
  <c r="O4900" i="1"/>
  <c r="O1283" i="1"/>
  <c r="P654" i="1"/>
  <c r="P4829" i="1"/>
  <c r="O4551" i="1"/>
  <c r="P1899" i="1"/>
  <c r="R1899" i="1" s="1"/>
  <c r="P2817" i="1"/>
  <c r="P1067" i="1"/>
  <c r="P3389" i="1"/>
  <c r="O655" i="1"/>
  <c r="Q655" i="1" s="1"/>
  <c r="O2727" i="1"/>
  <c r="P2187" i="1"/>
  <c r="P4900" i="1"/>
  <c r="P1283" i="1"/>
  <c r="P3586" i="1"/>
  <c r="P4830" i="1"/>
  <c r="P4551" i="1"/>
  <c r="R4551" i="1" s="1"/>
  <c r="O4167" i="1"/>
  <c r="O4109" i="1"/>
  <c r="P3542" i="1"/>
  <c r="P655" i="1"/>
  <c r="P2727" i="1"/>
  <c r="L3885" i="1"/>
  <c r="L52" i="1"/>
  <c r="L816" i="1"/>
  <c r="L5203" i="1"/>
  <c r="L441" i="1"/>
  <c r="L2055" i="1"/>
  <c r="L2054" i="1"/>
  <c r="L5198" i="1"/>
  <c r="L5199" i="1"/>
  <c r="L5201" i="1"/>
  <c r="L33" i="1"/>
  <c r="L5190" i="1"/>
  <c r="L3064" i="1"/>
  <c r="L803" i="1"/>
  <c r="L27" i="1"/>
  <c r="L299" i="1"/>
  <c r="L3881" i="1"/>
  <c r="L5187" i="1"/>
  <c r="L4441" i="1"/>
  <c r="L2921" i="1"/>
  <c r="L1864" i="1"/>
  <c r="L4334" i="1"/>
  <c r="L2587" i="1"/>
  <c r="L4333" i="1"/>
  <c r="L2961" i="1"/>
  <c r="L1802" i="1"/>
  <c r="L1799" i="1"/>
  <c r="L218" i="1"/>
  <c r="L220" i="1"/>
  <c r="L2957" i="1"/>
  <c r="L5255" i="1"/>
  <c r="L2905" i="1"/>
  <c r="L482" i="1"/>
  <c r="L3878" i="1"/>
  <c r="L2584" i="1"/>
  <c r="L3294" i="1"/>
  <c r="L4741" i="1"/>
  <c r="L3875" i="1"/>
  <c r="L2900" i="1"/>
  <c r="L286" i="1"/>
  <c r="L2401" i="1"/>
  <c r="L1108" i="1"/>
  <c r="L2990" i="1"/>
  <c r="L4324" i="1"/>
  <c r="L4317" i="1"/>
  <c r="L3281" i="1"/>
  <c r="L4311" i="1"/>
  <c r="L4638" i="1"/>
  <c r="L5374" i="1"/>
  <c r="L4631" i="1"/>
  <c r="L3969" i="1"/>
  <c r="L2051" i="1"/>
  <c r="L3611" i="1"/>
  <c r="L5120" i="1"/>
  <c r="L2049" i="1"/>
  <c r="L422" i="1"/>
  <c r="L3256" i="1"/>
  <c r="L131" i="1"/>
  <c r="L3610" i="1"/>
  <c r="L3608" i="1"/>
  <c r="L5030" i="1"/>
  <c r="L1480" i="1"/>
  <c r="L1412" i="1"/>
  <c r="L2577" i="1"/>
  <c r="L4207" i="1"/>
  <c r="L2580" i="1"/>
  <c r="L1532" i="1"/>
  <c r="L182" i="1"/>
  <c r="L8" i="1"/>
  <c r="L4477" i="1"/>
  <c r="L179" i="1"/>
  <c r="L3865" i="1"/>
  <c r="L3559" i="1"/>
  <c r="L4" i="1"/>
  <c r="L1520" i="1"/>
  <c r="L4996" i="1"/>
  <c r="L1404" i="1"/>
  <c r="L5240" i="1"/>
  <c r="L1789" i="1"/>
  <c r="L1397" i="1"/>
  <c r="L951" i="1"/>
  <c r="L2890" i="1"/>
  <c r="L1471" i="1"/>
  <c r="L443" i="1"/>
  <c r="L200" i="1"/>
  <c r="L54" i="1"/>
  <c r="L197" i="1"/>
  <c r="L1429" i="1"/>
  <c r="L5087" i="1"/>
  <c r="L5090" i="1"/>
  <c r="L5092" i="1"/>
  <c r="L5095" i="1"/>
  <c r="L29" i="1"/>
  <c r="L191" i="1"/>
  <c r="L4489" i="1"/>
  <c r="L487" i="1"/>
  <c r="L4487" i="1"/>
  <c r="L5269" i="1"/>
  <c r="L3570" i="1"/>
  <c r="L1591" i="1"/>
  <c r="L26" i="1"/>
  <c r="L4754" i="1"/>
  <c r="L1418" i="1"/>
  <c r="L799" i="1"/>
  <c r="L2916" i="1"/>
  <c r="L1578" i="1"/>
  <c r="L293" i="1"/>
  <c r="L2962" i="1"/>
  <c r="L2912" i="1"/>
  <c r="L5267" i="1"/>
  <c r="L5376" i="1"/>
  <c r="L5261" i="1"/>
  <c r="L2946" i="1"/>
  <c r="L2904" i="1"/>
  <c r="L4219" i="1"/>
  <c r="L2869" i="1"/>
  <c r="L212" i="1"/>
  <c r="L3295" i="1"/>
  <c r="L892" i="1"/>
  <c r="L2901" i="1"/>
  <c r="L4482" i="1"/>
  <c r="L4216" i="1"/>
  <c r="L2582" i="1"/>
  <c r="L287" i="1"/>
  <c r="L887" i="1"/>
  <c r="L2939" i="1"/>
  <c r="L4316" i="1"/>
  <c r="L2994" i="1"/>
  <c r="L3260" i="1"/>
  <c r="L3262" i="1"/>
  <c r="L3034" i="1"/>
  <c r="L4131" i="1"/>
  <c r="L4130" i="1"/>
  <c r="L429" i="1"/>
  <c r="L132" i="1"/>
  <c r="L3259" i="1"/>
  <c r="L2885" i="1"/>
  <c r="L253" i="1"/>
  <c r="L4629" i="1"/>
  <c r="L3257" i="1"/>
  <c r="L5282" i="1"/>
  <c r="L5022" i="1"/>
  <c r="L3050" i="1"/>
  <c r="L4213" i="1"/>
  <c r="L5015" i="1"/>
  <c r="L10" i="1"/>
  <c r="L3868" i="1"/>
  <c r="L3872" i="1"/>
  <c r="L1408" i="1"/>
  <c r="L5010" i="1"/>
  <c r="L807" i="1"/>
  <c r="L5205" i="1"/>
  <c r="L4774" i="1"/>
  <c r="L51" i="1"/>
  <c r="L1485" i="1"/>
  <c r="L2928" i="1"/>
  <c r="L3284" i="1"/>
  <c r="L37" i="1"/>
  <c r="L40" i="1"/>
  <c r="L41" i="1"/>
  <c r="L1604" i="1"/>
  <c r="L31" i="1"/>
  <c r="L2966" i="1"/>
  <c r="L915" i="1"/>
  <c r="L2874" i="1"/>
  <c r="L298" i="1"/>
  <c r="L3572" i="1"/>
  <c r="L3573" i="1"/>
  <c r="L5185" i="1"/>
  <c r="L579" i="1"/>
  <c r="L2923" i="1"/>
  <c r="L3298" i="1"/>
  <c r="L4434" i="1"/>
  <c r="L2959" i="1"/>
  <c r="L4435" i="1"/>
  <c r="L20" i="1"/>
  <c r="L2952" i="1"/>
  <c r="L5262" i="1"/>
  <c r="L2913" i="1"/>
  <c r="L2911" i="1"/>
  <c r="L2944" i="1"/>
  <c r="L2945" i="1"/>
  <c r="L2868" i="1"/>
  <c r="L2583" i="1"/>
  <c r="L5049" i="1"/>
  <c r="L3567" i="1"/>
  <c r="L13" i="1"/>
  <c r="L481" i="1"/>
  <c r="L4215" i="1"/>
  <c r="L3876" i="1"/>
  <c r="L1553" i="1"/>
  <c r="L3055" i="1"/>
  <c r="L4322" i="1"/>
  <c r="L4319" i="1"/>
  <c r="L4321" i="1"/>
  <c r="L3036" i="1"/>
  <c r="L3265" i="1"/>
  <c r="L4313" i="1"/>
  <c r="L258" i="1"/>
  <c r="L426" i="1"/>
  <c r="L2140" i="1"/>
  <c r="L4898" i="1"/>
  <c r="L985" i="1"/>
  <c r="L1484" i="1"/>
  <c r="L3027" i="1"/>
  <c r="L646" i="1"/>
  <c r="L3967" i="1"/>
  <c r="L979" i="1"/>
  <c r="L3252" i="1"/>
  <c r="L4211" i="1"/>
  <c r="L3607" i="1"/>
  <c r="L4126" i="1"/>
  <c r="L278" i="1"/>
  <c r="L1793" i="1"/>
  <c r="L280" i="1"/>
  <c r="L4208" i="1"/>
  <c r="L1851" i="1"/>
  <c r="L4479" i="1"/>
  <c r="L3290" i="1"/>
  <c r="L1406" i="1"/>
  <c r="L4397" i="1"/>
  <c r="L4394" i="1"/>
  <c r="L202" i="1"/>
  <c r="L476" i="1"/>
  <c r="L3557" i="1"/>
  <c r="L4994" i="1"/>
  <c r="L175" i="1"/>
  <c r="L1787" i="1"/>
  <c r="L1400" i="1"/>
  <c r="L3965" i="1"/>
  <c r="L1395" i="1"/>
  <c r="L1786" i="1"/>
  <c r="L1782" i="1"/>
  <c r="L174" i="1"/>
  <c r="L5360" i="1"/>
  <c r="L1775" i="1"/>
  <c r="L1777" i="1"/>
  <c r="L4305" i="1"/>
  <c r="L4580" i="1"/>
  <c r="L643" i="1"/>
  <c r="L2037" i="1"/>
  <c r="L408" i="1"/>
  <c r="L4120" i="1"/>
  <c r="L1770" i="1"/>
  <c r="L2974" i="1"/>
  <c r="L641" i="1"/>
  <c r="L403" i="1"/>
  <c r="L120" i="1"/>
  <c r="L241" i="1"/>
  <c r="L243" i="1"/>
  <c r="L4299" i="1"/>
  <c r="L226" i="1"/>
  <c r="L199" i="1"/>
  <c r="L445" i="1"/>
  <c r="L5378" i="1"/>
  <c r="L806" i="1"/>
  <c r="L2969" i="1"/>
  <c r="L1628" i="1"/>
  <c r="L4455" i="1"/>
  <c r="L4458" i="1"/>
  <c r="L4459" i="1"/>
  <c r="L190" i="1"/>
  <c r="L5078" i="1"/>
  <c r="L3062" i="1"/>
  <c r="L4765" i="1"/>
  <c r="L4223" i="1"/>
  <c r="L3882" i="1"/>
  <c r="L911" i="1"/>
  <c r="L3061" i="1"/>
  <c r="L546" i="1"/>
  <c r="L1419" i="1"/>
  <c r="L795" i="1"/>
  <c r="L2870" i="1"/>
  <c r="L290" i="1"/>
  <c r="L1579" i="1"/>
  <c r="L291" i="1"/>
  <c r="L1581" i="1"/>
  <c r="L221" i="1"/>
  <c r="L4328" i="1"/>
  <c r="L780" i="1"/>
  <c r="L2953" i="1"/>
  <c r="L216" i="1"/>
  <c r="L217" i="1"/>
  <c r="L289" i="1"/>
  <c r="L1861" i="1"/>
  <c r="L3568" i="1"/>
  <c r="L3569" i="1"/>
  <c r="L2866" i="1"/>
  <c r="L2581" i="1"/>
  <c r="L207" i="1"/>
  <c r="L4483" i="1"/>
  <c r="L209" i="1"/>
  <c r="L2864" i="1"/>
  <c r="L2935" i="1"/>
  <c r="L2993" i="1"/>
  <c r="L2991" i="1"/>
  <c r="L4647" i="1"/>
  <c r="L3261" i="1"/>
  <c r="L3268" i="1"/>
  <c r="L3035" i="1"/>
  <c r="L987" i="1"/>
  <c r="L2053" i="1"/>
  <c r="L256" i="1"/>
  <c r="L3836" i="1"/>
  <c r="L1483" i="1"/>
  <c r="L3028" i="1"/>
  <c r="L4628" i="1"/>
  <c r="L1223" i="1"/>
  <c r="L644" i="1"/>
  <c r="L3049" i="1"/>
  <c r="L4124" i="1"/>
  <c r="L4618" i="1"/>
  <c r="L3053" i="1"/>
  <c r="L3871" i="1"/>
  <c r="L9" i="1"/>
  <c r="L3870" i="1"/>
  <c r="L279" i="1"/>
  <c r="L1850" i="1"/>
  <c r="L181" i="1"/>
  <c r="L3288" i="1"/>
  <c r="L2572" i="1"/>
  <c r="L2934" i="1"/>
  <c r="L4203" i="1"/>
  <c r="L730" i="1"/>
  <c r="L5" i="1"/>
  <c r="L3286" i="1"/>
  <c r="L2571" i="1"/>
  <c r="L4201" i="1"/>
  <c r="L1399" i="1"/>
  <c r="L3963" i="1"/>
  <c r="L3024" i="1"/>
  <c r="L5367" i="1"/>
  <c r="L1467" i="1"/>
  <c r="L173" i="1"/>
  <c r="L1464" i="1"/>
  <c r="L3601" i="1"/>
  <c r="L1456" i="1"/>
  <c r="L1457" i="1"/>
  <c r="L67" i="1"/>
  <c r="L3596" i="1"/>
  <c r="L948" i="1"/>
  <c r="L4582" i="1"/>
  <c r="L407" i="1"/>
  <c r="L3831" i="1"/>
  <c r="L3593" i="1"/>
  <c r="L1454" i="1"/>
  <c r="L1250" i="1"/>
  <c r="L3015" i="1"/>
  <c r="L5345" i="1"/>
  <c r="L2128" i="1"/>
  <c r="L5343" i="1"/>
  <c r="L2131" i="1"/>
  <c r="L237" i="1"/>
  <c r="L629" i="1"/>
  <c r="L4294" i="1"/>
  <c r="L2126" i="1"/>
  <c r="L3949" i="1"/>
  <c r="L385" i="1"/>
  <c r="L387" i="1"/>
  <c r="L5333" i="1"/>
  <c r="L4886" i="1"/>
  <c r="L1452" i="1"/>
  <c r="L2972" i="1"/>
  <c r="L59" i="1"/>
  <c r="L3946" i="1"/>
  <c r="L623" i="1"/>
  <c r="L2652" i="1"/>
  <c r="L5273" i="1"/>
  <c r="L1648" i="1"/>
  <c r="L4808" i="1"/>
  <c r="L1659" i="1"/>
  <c r="L2383" i="1"/>
  <c r="L1623" i="1"/>
  <c r="L1610" i="1"/>
  <c r="L1609" i="1"/>
  <c r="L3152" i="1"/>
  <c r="L2266" i="1"/>
  <c r="L3740" i="1"/>
  <c r="L1818" i="1"/>
  <c r="L3147" i="1"/>
  <c r="L4262" i="1"/>
  <c r="L899" i="1"/>
  <c r="L2638" i="1"/>
  <c r="L3736" i="1"/>
  <c r="L4797" i="1"/>
  <c r="L2364" i="1"/>
  <c r="L2358" i="1"/>
  <c r="L2616" i="1"/>
  <c r="L2625" i="1"/>
  <c r="L4541" i="1"/>
  <c r="L497" i="1"/>
  <c r="L2259" i="1"/>
  <c r="L3722" i="1"/>
  <c r="L3382" i="1"/>
  <c r="L2354" i="1"/>
  <c r="L4645" i="1"/>
  <c r="L2321" i="1"/>
  <c r="L4845" i="1"/>
  <c r="L4060" i="1"/>
  <c r="L4408" i="1"/>
  <c r="L4843" i="1"/>
  <c r="L2319" i="1"/>
  <c r="L1759" i="1"/>
  <c r="L647" i="1"/>
  <c r="L4625" i="1"/>
  <c r="L4253" i="1"/>
  <c r="L48" i="1"/>
  <c r="L4780" i="1"/>
  <c r="L5206" i="1"/>
  <c r="L225" i="1"/>
  <c r="L194" i="1"/>
  <c r="L4226" i="1"/>
  <c r="L5197" i="1"/>
  <c r="L5193" i="1"/>
  <c r="L5195" i="1"/>
  <c r="L5196" i="1"/>
  <c r="L5189" i="1"/>
  <c r="L1424" i="1"/>
  <c r="L916" i="1"/>
  <c r="L1425" i="1"/>
  <c r="L2595" i="1"/>
  <c r="L4225" i="1"/>
  <c r="L3883" i="1"/>
  <c r="L25" i="1"/>
  <c r="L910" i="1"/>
  <c r="L485" i="1"/>
  <c r="L2965" i="1"/>
  <c r="L295" i="1"/>
  <c r="L4332" i="1"/>
  <c r="L2920" i="1"/>
  <c r="L4331" i="1"/>
  <c r="L2589" i="1"/>
  <c r="L5263" i="1"/>
  <c r="L2915" i="1"/>
  <c r="L5264" i="1"/>
  <c r="L214" i="1"/>
  <c r="L5256" i="1"/>
  <c r="L5257" i="1"/>
  <c r="L4431" i="1"/>
  <c r="L2867" i="1"/>
  <c r="L3880" i="1"/>
  <c r="L5184" i="1"/>
  <c r="L5047" i="1"/>
  <c r="L767" i="1"/>
  <c r="L3566" i="1"/>
  <c r="L5252" i="1"/>
  <c r="L184" i="1"/>
  <c r="L3291" i="1"/>
  <c r="L4320" i="1"/>
  <c r="L2936" i="1"/>
  <c r="L2938" i="1"/>
  <c r="L3054" i="1"/>
  <c r="L2984" i="1"/>
  <c r="L3263" i="1"/>
  <c r="L5373" i="1"/>
  <c r="L650" i="1"/>
  <c r="L2052" i="1"/>
  <c r="L3970" i="1"/>
  <c r="L3835" i="1"/>
  <c r="L5117" i="1"/>
  <c r="L2882" i="1"/>
  <c r="L2980" i="1"/>
  <c r="L1546" i="1"/>
  <c r="L251" i="1"/>
  <c r="L3606" i="1"/>
  <c r="L5029" i="1"/>
  <c r="L1479" i="1"/>
  <c r="L4212" i="1"/>
  <c r="L3047" i="1"/>
  <c r="L3043" i="1"/>
  <c r="L3046" i="1"/>
  <c r="L3042" i="1"/>
  <c r="L3562" i="1"/>
  <c r="L1530" i="1"/>
  <c r="L1407" i="1"/>
  <c r="L3866" i="1"/>
  <c r="L729" i="1"/>
  <c r="L5247" i="1"/>
  <c r="L3560" i="1"/>
  <c r="L2570" i="1"/>
  <c r="L3377" i="1"/>
  <c r="L3039" i="1"/>
  <c r="L1398" i="1"/>
  <c r="L2047" i="1"/>
  <c r="L1396" i="1"/>
  <c r="L2046" i="1"/>
  <c r="L3022" i="1"/>
  <c r="L3020" i="1"/>
  <c r="L1463" i="1"/>
  <c r="L272" i="1"/>
  <c r="L2043" i="1"/>
  <c r="L1773" i="1"/>
  <c r="L1772" i="1"/>
  <c r="L1462" i="1"/>
  <c r="L3595" i="1"/>
  <c r="L946" i="1"/>
  <c r="L4304" i="1"/>
  <c r="L5109" i="1"/>
  <c r="L1244" i="1"/>
  <c r="L5108" i="1"/>
  <c r="L943" i="1"/>
  <c r="L2975" i="1"/>
  <c r="L4575" i="1"/>
  <c r="L2192" i="1"/>
  <c r="L5341" i="1"/>
  <c r="L396" i="1"/>
  <c r="L3229" i="1"/>
  <c r="L931" i="1"/>
  <c r="L4293" i="1"/>
  <c r="L2124" i="1"/>
  <c r="L395" i="1"/>
  <c r="L4111" i="1"/>
  <c r="L3950" i="1"/>
  <c r="L4114" i="1"/>
  <c r="L233" i="1"/>
  <c r="L3590" i="1"/>
  <c r="L1239" i="1"/>
  <c r="L2877" i="1"/>
  <c r="L232" i="1"/>
  <c r="L5332" i="1"/>
  <c r="L1449" i="1"/>
  <c r="L2026" i="1"/>
  <c r="L2114" i="1"/>
  <c r="L1641" i="1"/>
  <c r="L2387" i="1"/>
  <c r="L4062" i="1"/>
  <c r="L1996" i="1"/>
  <c r="L1616" i="1"/>
  <c r="L2376" i="1"/>
  <c r="L1607" i="1"/>
  <c r="L3388" i="1"/>
  <c r="L3316" i="1"/>
  <c r="L3739" i="1"/>
  <c r="L4800" i="1"/>
  <c r="L4545" i="1"/>
  <c r="L3150" i="1"/>
  <c r="L1991" i="1"/>
  <c r="L900" i="1"/>
  <c r="L2644" i="1"/>
  <c r="L2635" i="1"/>
  <c r="L4796" i="1"/>
  <c r="L4791" i="1"/>
  <c r="L500" i="1"/>
  <c r="L3729" i="1"/>
  <c r="L2258" i="1"/>
  <c r="L1817" i="1"/>
  <c r="L3144" i="1"/>
  <c r="L2104" i="1"/>
  <c r="L3145" i="1"/>
  <c r="L4788" i="1"/>
  <c r="L4852" i="1"/>
  <c r="L4855" i="1"/>
  <c r="L1985" i="1"/>
  <c r="L760" i="1"/>
  <c r="L4630" i="1"/>
  <c r="L1982" i="1"/>
  <c r="L1161" i="1"/>
  <c r="L5204" i="1"/>
  <c r="L5202" i="1"/>
  <c r="L49" i="1"/>
  <c r="L446" i="1"/>
  <c r="L5200" i="1"/>
  <c r="L4456" i="1"/>
  <c r="L3037" i="1"/>
  <c r="L35" i="1"/>
  <c r="L39" i="1"/>
  <c r="L28" i="1"/>
  <c r="L30" i="1"/>
  <c r="L5085" i="1"/>
  <c r="L300" i="1"/>
  <c r="L804" i="1"/>
  <c r="L2597" i="1"/>
  <c r="L224" i="1"/>
  <c r="L1421" i="1"/>
  <c r="L4488" i="1"/>
  <c r="L3297" i="1"/>
  <c r="L4221" i="1"/>
  <c r="L2872" i="1"/>
  <c r="L3060" i="1"/>
  <c r="L19" i="1"/>
  <c r="L22" i="1"/>
  <c r="L21" i="1"/>
  <c r="L1573" i="1"/>
  <c r="L5056" i="1"/>
  <c r="L782" i="1"/>
  <c r="L2954" i="1"/>
  <c r="L5254" i="1"/>
  <c r="L2907" i="1"/>
  <c r="L2908" i="1"/>
  <c r="L1563" i="1"/>
  <c r="L213" i="1"/>
  <c r="L186" i="1"/>
  <c r="L15" i="1"/>
  <c r="L1415" i="1"/>
  <c r="L2940" i="1"/>
  <c r="L210" i="1"/>
  <c r="L4422" i="1"/>
  <c r="L1549" i="1"/>
  <c r="L3565" i="1"/>
  <c r="L3272" i="1"/>
  <c r="L3273" i="1"/>
  <c r="L3278" i="1"/>
  <c r="L5250" i="1"/>
  <c r="L3030" i="1"/>
  <c r="L2985" i="1"/>
  <c r="L3032" i="1"/>
  <c r="L1249" i="1"/>
  <c r="L2886" i="1"/>
  <c r="L3968" i="1"/>
  <c r="L133" i="1"/>
  <c r="L4896" i="1"/>
  <c r="L645" i="1"/>
  <c r="L421" i="1"/>
  <c r="L2139" i="1"/>
  <c r="L5370" i="1"/>
  <c r="L4210" i="1"/>
  <c r="L5176" i="1"/>
  <c r="L5025" i="1"/>
  <c r="L5023" i="1"/>
  <c r="L1413" i="1"/>
  <c r="L1409" i="1"/>
  <c r="L1411" i="1"/>
  <c r="L2573" i="1"/>
  <c r="L204" i="1"/>
  <c r="L3289" i="1"/>
  <c r="L480" i="1"/>
  <c r="L2933" i="1"/>
  <c r="L2862" i="1"/>
  <c r="L274" i="1"/>
  <c r="L1846" i="1"/>
  <c r="L5245" i="1"/>
  <c r="L5169" i="1"/>
  <c r="L201" i="1"/>
  <c r="L2045" i="1"/>
  <c r="L1473" i="1"/>
  <c r="L2891" i="1"/>
  <c r="L1394" i="1"/>
  <c r="L5244" i="1"/>
  <c r="L5168" i="1"/>
  <c r="L1779" i="1"/>
  <c r="L249" i="1"/>
  <c r="L1469" i="1"/>
  <c r="L5351" i="1"/>
  <c r="L1461" i="1"/>
  <c r="L4895" i="1"/>
  <c r="L3243" i="1"/>
  <c r="L1246" i="1"/>
  <c r="L2135" i="1"/>
  <c r="L642" i="1"/>
  <c r="L3830" i="1"/>
  <c r="L5278" i="1"/>
  <c r="L942" i="1"/>
  <c r="L1455" i="1"/>
  <c r="L4775" i="1"/>
  <c r="L227" i="1"/>
  <c r="L198" i="1"/>
  <c r="L811" i="1"/>
  <c r="L38" i="1"/>
  <c r="L36" i="1"/>
  <c r="L3884" i="1"/>
  <c r="L1426" i="1"/>
  <c r="L1430" i="1"/>
  <c r="L1422" i="1"/>
  <c r="L5188" i="1"/>
  <c r="L1608" i="1"/>
  <c r="L3063" i="1"/>
  <c r="L802" i="1"/>
  <c r="L5074" i="1"/>
  <c r="L4222" i="1"/>
  <c r="L1594" i="1"/>
  <c r="L4224" i="1"/>
  <c r="L4440" i="1"/>
  <c r="L2922" i="1"/>
  <c r="L4856" i="1"/>
  <c r="L5063" i="1"/>
  <c r="L2960" i="1"/>
  <c r="L4330" i="1"/>
  <c r="L2591" i="1"/>
  <c r="L5266" i="1"/>
  <c r="L1574" i="1"/>
  <c r="L2909" i="1"/>
  <c r="L2949" i="1"/>
  <c r="L775" i="1"/>
  <c r="L5259" i="1"/>
  <c r="L484" i="1"/>
  <c r="L3296" i="1"/>
  <c r="L5183" i="1"/>
  <c r="L3879" i="1"/>
  <c r="L1560" i="1"/>
  <c r="L4742" i="1"/>
  <c r="L4421" i="1"/>
  <c r="L1035" i="1"/>
  <c r="L5040" i="1"/>
  <c r="L2865" i="1"/>
  <c r="L4481" i="1"/>
  <c r="L2992" i="1"/>
  <c r="L4318" i="1"/>
  <c r="L4326" i="1"/>
  <c r="L4310" i="1"/>
  <c r="L4312" i="1"/>
  <c r="L3267" i="1"/>
  <c r="L2981" i="1"/>
  <c r="L4309" i="1"/>
  <c r="L257" i="1"/>
  <c r="L3834" i="1"/>
  <c r="L5287" i="1"/>
  <c r="L1482" i="1"/>
  <c r="L5371" i="1"/>
  <c r="L3966" i="1"/>
  <c r="L1247" i="1"/>
  <c r="L2979" i="1"/>
  <c r="L5027" i="1"/>
  <c r="L1481" i="1"/>
  <c r="L3605" i="1"/>
  <c r="L5177" i="1"/>
  <c r="L2578" i="1"/>
  <c r="L4206" i="1"/>
  <c r="L4209" i="1"/>
  <c r="L275" i="1"/>
  <c r="L180" i="1"/>
  <c r="L7" i="1"/>
  <c r="L5009" i="1"/>
  <c r="L4731" i="1"/>
  <c r="L477" i="1"/>
  <c r="L5170" i="1"/>
  <c r="L4993" i="1"/>
  <c r="L2931" i="1"/>
  <c r="L3095" i="1"/>
  <c r="L4475" i="1"/>
  <c r="L5365" i="1"/>
  <c r="L1393" i="1"/>
  <c r="L3021" i="1"/>
  <c r="L5368" i="1"/>
  <c r="L1474" i="1"/>
  <c r="L5358" i="1"/>
  <c r="L5357" i="1"/>
  <c r="L5356" i="1"/>
  <c r="L1466" i="1"/>
  <c r="L3958" i="1"/>
  <c r="L1458" i="1"/>
  <c r="L123" i="1"/>
  <c r="L3018" i="1"/>
  <c r="L4579" i="1"/>
  <c r="L2134" i="1"/>
  <c r="L5347" i="1"/>
  <c r="L2036" i="1"/>
  <c r="L3594" i="1"/>
  <c r="L1771" i="1"/>
  <c r="L4119" i="1"/>
  <c r="L3230" i="1"/>
  <c r="L639" i="1"/>
  <c r="L636" i="1"/>
  <c r="L635" i="1"/>
  <c r="L399" i="1"/>
  <c r="L4116" i="1"/>
  <c r="L5337" i="1"/>
  <c r="L238" i="1"/>
  <c r="L934" i="1"/>
  <c r="L2119" i="1"/>
  <c r="L4289" i="1"/>
  <c r="L1767" i="1"/>
  <c r="L117" i="1"/>
  <c r="L1451" i="1"/>
  <c r="L5101" i="1"/>
  <c r="L3012" i="1"/>
  <c r="L923" i="1"/>
  <c r="L3824" i="1"/>
  <c r="L1433" i="1"/>
  <c r="L3823" i="1"/>
  <c r="L4109" i="1"/>
  <c r="L2386" i="1"/>
  <c r="L1656" i="1"/>
  <c r="L1655" i="1"/>
  <c r="L4857" i="1"/>
  <c r="L1629" i="1"/>
  <c r="L1596" i="1"/>
  <c r="L5081" i="1"/>
  <c r="L2648" i="1"/>
  <c r="L2262" i="1"/>
  <c r="L3387" i="1"/>
  <c r="L2373" i="1"/>
  <c r="L5067" i="1"/>
  <c r="L2110" i="1"/>
  <c r="L2641" i="1"/>
  <c r="L2371" i="1"/>
  <c r="L1992" i="1"/>
  <c r="L2629" i="1"/>
  <c r="L502" i="1"/>
  <c r="L3726" i="1"/>
  <c r="L2624" i="1"/>
  <c r="L4543" i="1"/>
  <c r="L2109" i="1"/>
  <c r="L3383" i="1"/>
  <c r="L3614" i="1"/>
  <c r="L4258" i="1"/>
  <c r="L2614" i="1"/>
  <c r="L5037" i="1"/>
  <c r="L4650" i="1"/>
  <c r="L3721" i="1"/>
  <c r="L1986" i="1"/>
  <c r="L3973" i="1"/>
  <c r="L47" i="1"/>
  <c r="L5379" i="1"/>
  <c r="L5380" i="1"/>
  <c r="L3888" i="1"/>
  <c r="L5088" i="1"/>
  <c r="L3971" i="1"/>
  <c r="L4768" i="1"/>
  <c r="L4769" i="1"/>
  <c r="L4770" i="1"/>
  <c r="L4764" i="1"/>
  <c r="L4766" i="1"/>
  <c r="L4767" i="1"/>
  <c r="L4490" i="1"/>
  <c r="L3571" i="1"/>
  <c r="L486" i="1"/>
  <c r="L188" i="1"/>
  <c r="L5271" i="1"/>
  <c r="L2596" i="1"/>
  <c r="L2963" i="1"/>
  <c r="L2964" i="1"/>
  <c r="L222" i="1"/>
  <c r="L18" i="1"/>
  <c r="L1803" i="1"/>
  <c r="L1804" i="1"/>
  <c r="L2918" i="1"/>
  <c r="L2956" i="1"/>
  <c r="L783" i="1"/>
  <c r="L16" i="1"/>
  <c r="L219" i="1"/>
  <c r="L5258" i="1"/>
  <c r="L2947" i="1"/>
  <c r="L4486" i="1"/>
  <c r="L483" i="1"/>
  <c r="L288" i="1"/>
  <c r="L5181" i="1"/>
  <c r="L1416" i="1"/>
  <c r="L3057" i="1"/>
  <c r="L3292" i="1"/>
  <c r="L888" i="1"/>
  <c r="L5251" i="1"/>
  <c r="L769" i="1"/>
  <c r="L886" i="1"/>
  <c r="L4325" i="1"/>
  <c r="L2989" i="1"/>
  <c r="L3280" i="1"/>
  <c r="L3264" i="1"/>
  <c r="L3266" i="1"/>
  <c r="L2987" i="1"/>
  <c r="L2988" i="1"/>
  <c r="L1797" i="1"/>
  <c r="L5372" i="1"/>
  <c r="L5284" i="1"/>
  <c r="L5286" i="1"/>
  <c r="L4129" i="1"/>
  <c r="L4188" i="1"/>
  <c r="L4307" i="1"/>
  <c r="L2884" i="1"/>
  <c r="L3833" i="1"/>
  <c r="L5174" i="1"/>
  <c r="L4622" i="1"/>
  <c r="L5028" i="1"/>
  <c r="L4125" i="1"/>
  <c r="L2898" i="1"/>
  <c r="L277" i="1"/>
  <c r="L281" i="1"/>
  <c r="L3867" i="1"/>
  <c r="L5249" i="1"/>
  <c r="L4736" i="1"/>
  <c r="L862" i="1"/>
  <c r="L866" i="1"/>
  <c r="L2897" i="1"/>
  <c r="L273" i="1"/>
  <c r="L5125" i="1"/>
  <c r="L1403" i="1"/>
  <c r="L725" i="1"/>
  <c r="L2930" i="1"/>
  <c r="L1392" i="1"/>
  <c r="L3025" i="1"/>
  <c r="L955" i="1"/>
  <c r="L3040" i="1"/>
  <c r="L4732" i="1"/>
  <c r="L2896" i="1"/>
  <c r="L479" i="1"/>
  <c r="L3864" i="1"/>
  <c r="L1405" i="1"/>
  <c r="L1402" i="1"/>
  <c r="L1523" i="1"/>
  <c r="L722" i="1"/>
  <c r="L3023" i="1"/>
  <c r="L3962" i="1"/>
  <c r="L5241" i="1"/>
  <c r="L2893" i="1"/>
  <c r="L2889" i="1"/>
  <c r="L5239" i="1"/>
  <c r="L2" i="1"/>
  <c r="L2042" i="1"/>
  <c r="L5364" i="1"/>
  <c r="L5350" i="1"/>
  <c r="L5354" i="1"/>
  <c r="L5114" i="1"/>
  <c r="L3019" i="1"/>
  <c r="L4893" i="1"/>
  <c r="L2881" i="1"/>
  <c r="L5348" i="1"/>
  <c r="L3665" i="1"/>
  <c r="L2004" i="1"/>
  <c r="L465" i="1"/>
  <c r="L4300" i="1"/>
  <c r="L4889" i="1"/>
  <c r="L2132" i="1"/>
  <c r="L2127" i="1"/>
  <c r="L2130" i="1"/>
  <c r="L4118" i="1"/>
  <c r="L4295" i="1"/>
  <c r="L930" i="1"/>
  <c r="L392" i="1"/>
  <c r="L3948" i="1"/>
  <c r="L5335" i="1"/>
  <c r="L388" i="1"/>
  <c r="L3828" i="1"/>
  <c r="L119" i="1"/>
  <c r="L61" i="1"/>
  <c r="L2117" i="1"/>
  <c r="L4284" i="1"/>
  <c r="L58" i="1"/>
  <c r="L5097" i="1"/>
  <c r="L4884" i="1"/>
  <c r="L4281" i="1"/>
  <c r="L3586" i="1"/>
  <c r="L4810" i="1"/>
  <c r="L4065" i="1"/>
  <c r="L1654" i="1"/>
  <c r="L1636" i="1"/>
  <c r="L1615" i="1"/>
  <c r="L2377" i="1"/>
  <c r="L2649" i="1"/>
  <c r="L4548" i="1"/>
  <c r="L2647" i="1"/>
  <c r="L2263" i="1"/>
  <c r="L1586" i="1"/>
  <c r="L2111" i="1"/>
  <c r="L4802" i="1"/>
  <c r="L509" i="1"/>
  <c r="L3737" i="1"/>
  <c r="L2368" i="1"/>
  <c r="L2366" i="1"/>
  <c r="L4795" i="1"/>
  <c r="L499" i="1"/>
  <c r="L3728" i="1"/>
  <c r="L3313" i="1"/>
  <c r="L3146" i="1"/>
  <c r="L4772" i="1"/>
  <c r="L3886" i="1"/>
  <c r="L444" i="1"/>
  <c r="L3887" i="1"/>
  <c r="L4782" i="1"/>
  <c r="L4771" i="1"/>
  <c r="L1428" i="1"/>
  <c r="L42" i="1"/>
  <c r="L43" i="1"/>
  <c r="L45" i="1"/>
  <c r="L5077" i="1"/>
  <c r="L5191" i="1"/>
  <c r="L2967" i="1"/>
  <c r="L4763" i="1"/>
  <c r="L1866" i="1"/>
  <c r="L2873" i="1"/>
  <c r="L5186" i="1"/>
  <c r="L5268" i="1"/>
  <c r="L4443" i="1"/>
  <c r="L2331" i="1"/>
  <c r="L24" i="1"/>
  <c r="L2592" i="1"/>
  <c r="L2958" i="1"/>
  <c r="L2588" i="1"/>
  <c r="L2590" i="1"/>
  <c r="L4436" i="1"/>
  <c r="L17" i="1"/>
  <c r="L2996" i="1"/>
  <c r="L4432" i="1"/>
  <c r="L2914" i="1"/>
  <c r="L2903" i="1"/>
  <c r="L777" i="1"/>
  <c r="L4430" i="1"/>
  <c r="L1862" i="1"/>
  <c r="L211" i="1"/>
  <c r="L185" i="1"/>
  <c r="L1417" i="1"/>
  <c r="L2941" i="1"/>
  <c r="L3874" i="1"/>
  <c r="L4423" i="1"/>
  <c r="L2902" i="1"/>
  <c r="L183" i="1"/>
  <c r="L1859" i="1"/>
  <c r="L4323" i="1"/>
  <c r="L2937" i="1"/>
  <c r="L4649" i="1"/>
  <c r="L2983" i="1"/>
  <c r="L2986" i="1"/>
  <c r="L4639" i="1"/>
  <c r="L4308" i="1"/>
  <c r="L2887" i="1"/>
  <c r="L255" i="1"/>
  <c r="L5118" i="1"/>
  <c r="L1248" i="1"/>
  <c r="L5283" i="1"/>
  <c r="L2138" i="1"/>
  <c r="L1795" i="1"/>
  <c r="L4405" i="1"/>
  <c r="L129" i="1"/>
  <c r="L1478" i="1"/>
  <c r="L5178" i="1"/>
  <c r="L4616" i="1"/>
  <c r="L1477" i="1"/>
  <c r="L276" i="1"/>
  <c r="L3044" i="1"/>
  <c r="L3048" i="1"/>
  <c r="L1529" i="1"/>
  <c r="L1849" i="1"/>
  <c r="L5012" i="1"/>
  <c r="L2932" i="1"/>
  <c r="L2863" i="1"/>
  <c r="L5171" i="1"/>
  <c r="L6" i="1"/>
  <c r="L1519" i="1"/>
  <c r="L1847" i="1"/>
  <c r="L3558" i="1"/>
  <c r="L4729" i="1"/>
  <c r="L3961" i="1"/>
  <c r="L953" i="1"/>
  <c r="L1476" i="1"/>
  <c r="L5242" i="1"/>
  <c r="L2041" i="1"/>
  <c r="L5355" i="1"/>
  <c r="L413" i="1"/>
  <c r="L1468" i="1"/>
  <c r="L5359" i="1"/>
  <c r="L3959" i="1"/>
  <c r="L5352" i="1"/>
  <c r="L5280" i="1"/>
  <c r="L3238" i="1"/>
  <c r="L4892" i="1"/>
  <c r="L65" i="1"/>
  <c r="L5279" i="1"/>
  <c r="L3829" i="1"/>
  <c r="L121" i="1"/>
  <c r="L64" i="1"/>
  <c r="L4888" i="1"/>
  <c r="L3591" i="1"/>
  <c r="L5344" i="1"/>
  <c r="L242" i="1"/>
  <c r="L240" i="1"/>
  <c r="L4298" i="1"/>
  <c r="L2123" i="1"/>
  <c r="L389" i="1"/>
  <c r="L3954" i="1"/>
  <c r="L4110" i="1"/>
  <c r="L234" i="1"/>
  <c r="L1453" i="1"/>
  <c r="L2030" i="1"/>
  <c r="L5276" i="1"/>
  <c r="L3589" i="1"/>
  <c r="L1240" i="1"/>
  <c r="L5274" i="1"/>
  <c r="L3213" i="1"/>
  <c r="L116" i="1"/>
  <c r="L376" i="1"/>
  <c r="L2115" i="1"/>
  <c r="L4108" i="1"/>
  <c r="L1658" i="1"/>
  <c r="L1651" i="1"/>
  <c r="L2382" i="1"/>
  <c r="L4267" i="1"/>
  <c r="L1635" i="1"/>
  <c r="L1606" i="1"/>
  <c r="L3154" i="1"/>
  <c r="L1820" i="1"/>
  <c r="L3741" i="1"/>
  <c r="L2156" i="1"/>
  <c r="L510" i="1"/>
  <c r="L1590" i="1"/>
  <c r="L2374" i="1"/>
  <c r="L902" i="1"/>
  <c r="L2640" i="1"/>
  <c r="L3735" i="1"/>
  <c r="L4798" i="1"/>
  <c r="L2632" i="1"/>
  <c r="L2359" i="1"/>
  <c r="L2617" i="1"/>
  <c r="L4544" i="1"/>
  <c r="L2107" i="1"/>
  <c r="L895" i="1"/>
  <c r="L46" i="1"/>
  <c r="L808" i="1"/>
  <c r="L55" i="1"/>
  <c r="L809" i="1"/>
  <c r="L5093" i="1"/>
  <c r="L5094" i="1"/>
  <c r="L1431" i="1"/>
  <c r="L1625" i="1"/>
  <c r="L1627" i="1"/>
  <c r="L1632" i="1"/>
  <c r="L1423" i="1"/>
  <c r="L32" i="1"/>
  <c r="L3301" i="1"/>
  <c r="L4448" i="1"/>
  <c r="L2926" i="1"/>
  <c r="L297" i="1"/>
  <c r="L1865" i="1"/>
  <c r="L3299" i="1"/>
  <c r="L23" i="1"/>
  <c r="L904" i="1"/>
  <c r="L3059" i="1"/>
  <c r="L296" i="1"/>
  <c r="L1800" i="1"/>
  <c r="L4437" i="1"/>
  <c r="L2917" i="1"/>
  <c r="L4329" i="1"/>
  <c r="L5377" i="1"/>
  <c r="L5375" i="1"/>
  <c r="L4667" i="1"/>
  <c r="L781" i="1"/>
  <c r="L2943" i="1"/>
  <c r="L5260" i="1"/>
  <c r="L4485" i="1"/>
  <c r="L2585" i="1"/>
  <c r="L5253" i="1"/>
  <c r="L1559" i="1"/>
  <c r="L5045" i="1"/>
  <c r="L3056" i="1"/>
  <c r="L12" i="1"/>
  <c r="L2942" i="1"/>
  <c r="L768" i="1"/>
  <c r="L4739" i="1"/>
  <c r="L4828" i="1"/>
  <c r="L3274" i="1"/>
  <c r="L3275" i="1"/>
  <c r="L4327" i="1"/>
  <c r="L3029" i="1"/>
  <c r="L3033" i="1"/>
  <c r="L4314" i="1"/>
  <c r="L4632" i="1"/>
  <c r="L648" i="1"/>
  <c r="L5285" i="1"/>
  <c r="L3612" i="1"/>
  <c r="L4897" i="1"/>
  <c r="L2137" i="1"/>
  <c r="L2050" i="1"/>
  <c r="L4128" i="1"/>
  <c r="L419" i="1"/>
  <c r="L4306" i="1"/>
  <c r="L4617" i="1"/>
  <c r="L4127" i="1"/>
  <c r="L5175" i="1"/>
  <c r="L4607" i="1"/>
  <c r="L3869" i="1"/>
  <c r="L1410" i="1"/>
  <c r="L3873" i="1"/>
  <c r="L4205" i="1"/>
  <c r="L5173" i="1"/>
  <c r="L3563" i="1"/>
  <c r="L727" i="1"/>
  <c r="L2895" i="1"/>
  <c r="L203" i="1"/>
  <c r="L726" i="1"/>
  <c r="L177" i="1"/>
  <c r="L1848" i="1"/>
  <c r="L4476" i="1"/>
  <c r="L858" i="1"/>
  <c r="L952" i="1"/>
  <c r="L2894" i="1"/>
  <c r="L2048" i="1"/>
  <c r="L1790" i="1"/>
  <c r="L3603" i="1"/>
  <c r="L3" i="1"/>
  <c r="L1470" i="1"/>
  <c r="L1783" i="1"/>
  <c r="L3597" i="1"/>
  <c r="L3598" i="1"/>
  <c r="L3960" i="1"/>
  <c r="L5113" i="1"/>
  <c r="L410" i="1"/>
  <c r="L949" i="1"/>
  <c r="L2880" i="1"/>
  <c r="L122" i="1"/>
  <c r="L1243" i="1"/>
  <c r="L63" i="1"/>
  <c r="L4577" i="1"/>
  <c r="L3016" i="1"/>
  <c r="L5277" i="1"/>
  <c r="L5238" i="1"/>
  <c r="L5235" i="1"/>
  <c r="L398" i="1"/>
  <c r="L633" i="1"/>
  <c r="L4200" i="1"/>
  <c r="L3952" i="1"/>
  <c r="L4117" i="1"/>
  <c r="L4285" i="1"/>
  <c r="L628" i="1"/>
  <c r="L2118" i="1"/>
  <c r="L5105" i="1"/>
  <c r="L3827" i="1"/>
  <c r="L3588" i="1"/>
  <c r="L3947" i="1"/>
  <c r="L2876" i="1"/>
  <c r="L5331" i="1"/>
  <c r="L3945" i="1"/>
  <c r="L375" i="1"/>
  <c r="L1764" i="1"/>
  <c r="L1657" i="1"/>
  <c r="L1646" i="1"/>
  <c r="L4811" i="1"/>
  <c r="L1633" i="1"/>
  <c r="L515" i="1"/>
  <c r="L2380" i="1"/>
  <c r="L1603" i="1"/>
  <c r="L4266" i="1"/>
  <c r="L4804" i="1"/>
  <c r="L513" i="1"/>
  <c r="L3315" i="1"/>
  <c r="L2372" i="1"/>
  <c r="L4263" i="1"/>
  <c r="L1920" i="1"/>
  <c r="L1993" i="1"/>
  <c r="L1990" i="1"/>
  <c r="L2630" i="1"/>
  <c r="L2636" i="1"/>
  <c r="L2631" i="1"/>
  <c r="L4792" i="1"/>
  <c r="L501" i="1"/>
  <c r="L4542" i="1"/>
  <c r="L2106" i="1"/>
  <c r="L3311" i="1"/>
  <c r="L4259" i="1"/>
  <c r="L2535" i="1"/>
  <c r="L2103" i="1"/>
  <c r="L4538" i="1"/>
  <c r="L442" i="1"/>
  <c r="L228" i="1"/>
  <c r="L3889" i="1"/>
  <c r="L4778" i="1"/>
  <c r="L44" i="1"/>
  <c r="L1427" i="1"/>
  <c r="L5091" i="1"/>
  <c r="L192" i="1"/>
  <c r="L193" i="1"/>
  <c r="L195" i="1"/>
  <c r="L5084" i="1"/>
  <c r="L4447" i="1"/>
  <c r="L3300" i="1"/>
  <c r="L2927" i="1"/>
  <c r="L2875" i="1"/>
  <c r="L2594" i="1"/>
  <c r="L223" i="1"/>
  <c r="L189" i="1"/>
  <c r="L2871" i="1"/>
  <c r="L5064" i="1"/>
  <c r="L1589" i="1"/>
  <c r="L1420" i="1"/>
  <c r="L1577" i="1"/>
  <c r="L292" i="1"/>
  <c r="L1801" i="1"/>
  <c r="L294" i="1"/>
  <c r="L4220" i="1"/>
  <c r="L2950" i="1"/>
  <c r="L2951" i="1"/>
  <c r="L5265" i="1"/>
  <c r="L215" i="1"/>
  <c r="L2948" i="1"/>
  <c r="L897" i="1"/>
  <c r="L4425" i="1"/>
  <c r="L1860" i="1"/>
  <c r="L771" i="1"/>
  <c r="L3058" i="1"/>
  <c r="L4484" i="1"/>
  <c r="L1551" i="1"/>
  <c r="L285" i="1"/>
  <c r="L1550" i="1"/>
  <c r="L5180" i="1"/>
  <c r="L4480" i="1"/>
  <c r="L3276" i="1"/>
  <c r="L3279" i="1"/>
  <c r="L4315" i="1"/>
  <c r="L4635" i="1"/>
  <c r="L4637" i="1"/>
  <c r="L3269" i="1"/>
  <c r="L649" i="1"/>
  <c r="L3613" i="1"/>
  <c r="L2141" i="1"/>
  <c r="L1796" i="1"/>
  <c r="L71" i="1"/>
  <c r="L252" i="1"/>
  <c r="L981" i="1"/>
  <c r="L423" i="1"/>
  <c r="L1794" i="1"/>
  <c r="L876" i="1"/>
  <c r="L3051" i="1"/>
  <c r="L4214" i="1"/>
  <c r="L5026" i="1"/>
  <c r="L3045" i="1"/>
  <c r="L4737" i="1"/>
  <c r="L2576" i="1"/>
  <c r="L1414" i="1"/>
  <c r="L2574" i="1"/>
  <c r="L5172" i="1"/>
  <c r="L3041" i="1"/>
  <c r="L860" i="1"/>
  <c r="L2861" i="1"/>
  <c r="L4395" i="1"/>
  <c r="L4202" i="1"/>
  <c r="L4228" i="1"/>
  <c r="L178" i="1"/>
  <c r="L3287" i="1"/>
  <c r="L4474" i="1"/>
  <c r="L2892" i="1"/>
  <c r="L5243" i="1"/>
  <c r="L1788" i="1"/>
  <c r="L1401" i="1"/>
  <c r="L2044" i="1"/>
  <c r="L414" i="1"/>
  <c r="L3245" i="1"/>
  <c r="L1465" i="1"/>
  <c r="L2038" i="1"/>
  <c r="L2039" i="1"/>
  <c r="L3599" i="1"/>
  <c r="L5281" i="1"/>
  <c r="L1245" i="1"/>
  <c r="L2977" i="1"/>
  <c r="L2136" i="1"/>
  <c r="L4121" i="1"/>
  <c r="L4302" i="1"/>
  <c r="L3234" i="1"/>
  <c r="L4891" i="1"/>
  <c r="L5167" i="1"/>
  <c r="L3953" i="1"/>
  <c r="L630" i="1"/>
  <c r="L4297" i="1"/>
  <c r="L384" i="1"/>
  <c r="L929" i="1"/>
  <c r="L4113" i="1"/>
  <c r="L5334" i="1"/>
  <c r="L5098" i="1"/>
  <c r="L3013" i="1"/>
  <c r="L3014" i="1"/>
  <c r="L625" i="1"/>
  <c r="L4342" i="1"/>
  <c r="L3212" i="1"/>
  <c r="L3822" i="1"/>
  <c r="L4283" i="1"/>
  <c r="L4807" i="1"/>
  <c r="L4061" i="1"/>
  <c r="L1644" i="1"/>
  <c r="L1637" i="1"/>
  <c r="L1631" i="1"/>
  <c r="L1618" i="1"/>
  <c r="L2378" i="1"/>
  <c r="L3153" i="1"/>
  <c r="L2375" i="1"/>
  <c r="L3386" i="1"/>
  <c r="L3149" i="1"/>
  <c r="L3148" i="1"/>
  <c r="L1674" i="1"/>
  <c r="L506" i="1"/>
  <c r="L2643" i="1"/>
  <c r="L507" i="1"/>
  <c r="L2365" i="1"/>
  <c r="L3730" i="1"/>
  <c r="L498" i="1"/>
  <c r="L3727" i="1"/>
  <c r="L2626" i="1"/>
  <c r="L5054" i="1"/>
  <c r="L3385" i="1"/>
  <c r="L896" i="1"/>
  <c r="L2257" i="1"/>
  <c r="L1814" i="1"/>
  <c r="L4537" i="1"/>
  <c r="L2069" i="1"/>
  <c r="L4652" i="1"/>
  <c r="L4641" i="1"/>
  <c r="L4849" i="1"/>
  <c r="L4633" i="1"/>
  <c r="L2398" i="1"/>
  <c r="L3341" i="1"/>
  <c r="L2397" i="1"/>
  <c r="L5116" i="1"/>
  <c r="L2317" i="1"/>
  <c r="L4254" i="1"/>
  <c r="L4237" i="1"/>
  <c r="L4614" i="1"/>
  <c r="L4245" i="1"/>
  <c r="L4232" i="1"/>
  <c r="L4231" i="1"/>
  <c r="L3307" i="1"/>
  <c r="L2099" i="1"/>
  <c r="L4230" i="1"/>
  <c r="L1518" i="1"/>
  <c r="L4784" i="1"/>
  <c r="L1524" i="1"/>
  <c r="L1157" i="1"/>
  <c r="L4386" i="1"/>
  <c r="L1972" i="1"/>
  <c r="L1156" i="1"/>
  <c r="L1968" i="1"/>
  <c r="L1150" i="1"/>
  <c r="L5111" i="1"/>
  <c r="L3667" i="1"/>
  <c r="L3331" i="1"/>
  <c r="L1142" i="1"/>
  <c r="L4836" i="1"/>
  <c r="L3087" i="1"/>
  <c r="L3231" i="1"/>
  <c r="L1752" i="1"/>
  <c r="L2310" i="1"/>
  <c r="L3227" i="1"/>
  <c r="L3226" i="1"/>
  <c r="L3223" i="1"/>
  <c r="L1962" i="1"/>
  <c r="L1749" i="1"/>
  <c r="L5099" i="1"/>
  <c r="L5096" i="1"/>
  <c r="L1746" i="1"/>
  <c r="L1954" i="1"/>
  <c r="L656" i="1"/>
  <c r="L2565" i="1"/>
  <c r="L2567" i="1"/>
  <c r="L343" i="1"/>
  <c r="L4724" i="1"/>
  <c r="L1642" i="1"/>
  <c r="L1868" i="1"/>
  <c r="L4530" i="1"/>
  <c r="L4106" i="1"/>
  <c r="L3179" i="1"/>
  <c r="L4874" i="1"/>
  <c r="L2556" i="1"/>
  <c r="L3499" i="1"/>
  <c r="L3441" i="1"/>
  <c r="L5221" i="1"/>
  <c r="L4528" i="1"/>
  <c r="L4529" i="1"/>
  <c r="L143" i="1"/>
  <c r="L3940" i="1"/>
  <c r="L1949" i="1"/>
  <c r="L1947" i="1"/>
  <c r="L2333" i="1"/>
  <c r="L1119" i="1"/>
  <c r="L2154" i="1"/>
  <c r="L4871" i="1"/>
  <c r="L576" i="1"/>
  <c r="L3435" i="1"/>
  <c r="L1583" i="1"/>
  <c r="L1206" i="1"/>
  <c r="L1584" i="1"/>
  <c r="L1006" i="1"/>
  <c r="L4672" i="1"/>
  <c r="L2457" i="1"/>
  <c r="L1114" i="1"/>
  <c r="L3490" i="1"/>
  <c r="L3485" i="1"/>
  <c r="L3486" i="1"/>
  <c r="L3487" i="1"/>
  <c r="L4749" i="1"/>
  <c r="L433" i="1"/>
  <c r="L1731" i="1"/>
  <c r="L1331" i="1"/>
  <c r="L137" i="1"/>
  <c r="L1275" i="1"/>
  <c r="L1726" i="1"/>
  <c r="L5051" i="1"/>
  <c r="L4519" i="1"/>
  <c r="L307" i="1"/>
  <c r="L3408" i="1"/>
  <c r="L3167" i="1"/>
  <c r="L3357" i="1"/>
  <c r="L1101" i="1"/>
  <c r="L2021" i="1"/>
  <c r="L4952" i="1"/>
  <c r="L2025" i="1"/>
  <c r="L3680" i="1"/>
  <c r="L2175" i="1"/>
  <c r="L5162" i="1"/>
  <c r="L4949" i="1"/>
  <c r="L1858" i="1"/>
  <c r="L3402" i="1"/>
  <c r="L4719" i="1"/>
  <c r="L4563" i="1"/>
  <c r="L4102" i="1"/>
  <c r="L1321" i="1"/>
  <c r="L2531" i="1"/>
  <c r="L2172" i="1"/>
  <c r="L4561" i="1"/>
  <c r="L3816" i="1"/>
  <c r="L3400" i="1"/>
  <c r="L1091" i="1"/>
  <c r="L2239" i="1"/>
  <c r="L1979" i="1"/>
  <c r="L871" i="1"/>
  <c r="L2235" i="1"/>
  <c r="L1812" i="1"/>
  <c r="L4535" i="1"/>
  <c r="L4534" i="1"/>
  <c r="L3703" i="1"/>
  <c r="L2349" i="1"/>
  <c r="L3026" i="1"/>
  <c r="L2234" i="1"/>
  <c r="L4384" i="1"/>
  <c r="L1977" i="1"/>
  <c r="L1152" i="1"/>
  <c r="L2228" i="1"/>
  <c r="L3332" i="1"/>
  <c r="L4586" i="1"/>
  <c r="L4837" i="1"/>
  <c r="L1967" i="1"/>
  <c r="L2314" i="1"/>
  <c r="L1964" i="1"/>
  <c r="L3664" i="1"/>
  <c r="L4973" i="1"/>
  <c r="L5106" i="1"/>
  <c r="L4045" i="1"/>
  <c r="L1137" i="1"/>
  <c r="L1135" i="1"/>
  <c r="L1134" i="1"/>
  <c r="L1131" i="1"/>
  <c r="L1961" i="1"/>
  <c r="L3216" i="1"/>
  <c r="L3069" i="1"/>
  <c r="L4039" i="1"/>
  <c r="L3318" i="1"/>
  <c r="L4037" i="1"/>
  <c r="L4830" i="1"/>
  <c r="L3505" i="1"/>
  <c r="L3510" i="1"/>
  <c r="L4723" i="1"/>
  <c r="L1650" i="1"/>
  <c r="L4726" i="1"/>
  <c r="L1620" i="1"/>
  <c r="L3943" i="1"/>
  <c r="L584" i="1"/>
  <c r="L5226" i="1"/>
  <c r="L2555" i="1"/>
  <c r="L3498" i="1"/>
  <c r="L5083" i="1"/>
  <c r="L1124" i="1"/>
  <c r="L317" i="1"/>
  <c r="L1743" i="1"/>
  <c r="L1592" i="1"/>
  <c r="L3440" i="1"/>
  <c r="L1337" i="1"/>
  <c r="L3698" i="1"/>
  <c r="L2332" i="1"/>
  <c r="L1587" i="1"/>
  <c r="L141" i="1"/>
  <c r="L3493" i="1"/>
  <c r="L1121" i="1"/>
  <c r="L785" i="1"/>
  <c r="L578" i="1"/>
  <c r="L577" i="1"/>
  <c r="L1585" i="1"/>
  <c r="L2546" i="1"/>
  <c r="L784" i="1"/>
  <c r="L2782" i="1"/>
  <c r="L3489" i="1"/>
  <c r="L2456" i="1"/>
  <c r="L3366" i="1"/>
  <c r="L3362" i="1"/>
  <c r="L3363" i="1"/>
  <c r="L3364" i="1"/>
  <c r="L557" i="1"/>
  <c r="L1334" i="1"/>
  <c r="L4161" i="1"/>
  <c r="L4521" i="1"/>
  <c r="L2780" i="1"/>
  <c r="L1274" i="1"/>
  <c r="L2328" i="1"/>
  <c r="L5050" i="1"/>
  <c r="L2613" i="1"/>
  <c r="L1039" i="1"/>
  <c r="L1380" i="1"/>
  <c r="L2612" i="1"/>
  <c r="L3358" i="1"/>
  <c r="L4951" i="1"/>
  <c r="L4515" i="1"/>
  <c r="L2023" i="1"/>
  <c r="L1717" i="1"/>
  <c r="L3819" i="1"/>
  <c r="L1096" i="1"/>
  <c r="L4947" i="1"/>
  <c r="L2016" i="1"/>
  <c r="L3403" i="1"/>
  <c r="L3209" i="1"/>
  <c r="L1857" i="1"/>
  <c r="L3207" i="1"/>
  <c r="L169" i="1"/>
  <c r="L4103" i="1"/>
  <c r="L3641" i="1"/>
  <c r="L3204" i="1"/>
  <c r="L3643" i="1"/>
  <c r="L2011" i="1"/>
  <c r="L3206" i="1"/>
  <c r="L4714" i="1"/>
  <c r="L167" i="1"/>
  <c r="L1541" i="1"/>
  <c r="L4927" i="1"/>
  <c r="L4929" i="1"/>
  <c r="L963" i="1"/>
  <c r="L2666" i="1"/>
  <c r="L1536" i="1"/>
  <c r="L1364" i="1"/>
  <c r="L4504" i="1"/>
  <c r="L4499" i="1"/>
  <c r="L4155" i="1"/>
  <c r="L5006" i="1"/>
  <c r="L1090" i="1"/>
  <c r="L551" i="1"/>
  <c r="L3098" i="1"/>
  <c r="L749" i="1"/>
  <c r="L4624" i="1"/>
  <c r="L2247" i="1"/>
  <c r="L4236" i="1"/>
  <c r="L872" i="1"/>
  <c r="L4239" i="1"/>
  <c r="L3707" i="1"/>
  <c r="L2607" i="1"/>
  <c r="L2100" i="1"/>
  <c r="L2606" i="1"/>
  <c r="L3138" i="1"/>
  <c r="L859" i="1"/>
  <c r="L4713" i="1"/>
  <c r="L4229" i="1"/>
  <c r="L3246" i="1"/>
  <c r="L3247" i="1"/>
  <c r="L3244" i="1"/>
  <c r="L3337" i="1"/>
  <c r="L1148" i="1"/>
  <c r="L4052" i="1"/>
  <c r="L4379" i="1"/>
  <c r="L411" i="1"/>
  <c r="L2313" i="1"/>
  <c r="L406" i="1"/>
  <c r="L1754" i="1"/>
  <c r="L405" i="1"/>
  <c r="L4834" i="1"/>
  <c r="L2032" i="1"/>
  <c r="L3328" i="1"/>
  <c r="L4043" i="1"/>
  <c r="L2301" i="1"/>
  <c r="L1132" i="1"/>
  <c r="L1960" i="1"/>
  <c r="L5104" i="1"/>
  <c r="L4567" i="1"/>
  <c r="L4343" i="1"/>
  <c r="L2297" i="1"/>
  <c r="L1958" i="1"/>
  <c r="L2187" i="1"/>
  <c r="L3653" i="1"/>
  <c r="L3656" i="1"/>
  <c r="L3506" i="1"/>
  <c r="L2568" i="1"/>
  <c r="L2792" i="1"/>
  <c r="L4531" i="1"/>
  <c r="L2559" i="1"/>
  <c r="L1617" i="1"/>
  <c r="L2340" i="1"/>
  <c r="L3497" i="1"/>
  <c r="L2787" i="1"/>
  <c r="L5082" i="1"/>
  <c r="L144" i="1"/>
  <c r="L583" i="1"/>
  <c r="L1950" i="1"/>
  <c r="L437" i="1"/>
  <c r="L3496" i="1"/>
  <c r="L2551" i="1"/>
  <c r="L1122" i="1"/>
  <c r="L1015" i="1"/>
  <c r="L3939" i="1"/>
  <c r="L314" i="1"/>
  <c r="L2783" i="1"/>
  <c r="L3439" i="1"/>
  <c r="L571" i="1"/>
  <c r="L790" i="1"/>
  <c r="L3437" i="1"/>
  <c r="L575" i="1"/>
  <c r="L3695" i="1"/>
  <c r="L3689" i="1"/>
  <c r="L3692" i="1"/>
  <c r="L3691" i="1"/>
  <c r="L1735" i="1"/>
  <c r="L3422" i="1"/>
  <c r="L3412" i="1"/>
  <c r="L3413" i="1"/>
  <c r="L3414" i="1"/>
  <c r="L3488" i="1"/>
  <c r="L2540" i="1"/>
  <c r="L2779" i="1"/>
  <c r="L1111" i="1"/>
  <c r="L2674" i="1"/>
  <c r="L3683" i="1"/>
  <c r="L2539" i="1"/>
  <c r="L4868" i="1"/>
  <c r="L765" i="1"/>
  <c r="L2327" i="1"/>
  <c r="L1554" i="1"/>
  <c r="L5042" i="1"/>
  <c r="L5213" i="1"/>
  <c r="L4514" i="1"/>
  <c r="L1105" i="1"/>
  <c r="L2183" i="1"/>
  <c r="L1190" i="1"/>
  <c r="L3164" i="1"/>
  <c r="L1189" i="1"/>
  <c r="L2018" i="1"/>
  <c r="L3646" i="1"/>
  <c r="L762" i="1"/>
  <c r="L473" i="1"/>
  <c r="L4718" i="1"/>
  <c r="L1348" i="1"/>
  <c r="L170" i="1"/>
  <c r="L1320" i="1"/>
  <c r="L2451" i="1"/>
  <c r="L3642" i="1"/>
  <c r="L1852" i="1"/>
  <c r="L5155" i="1"/>
  <c r="L471" i="1"/>
  <c r="L1496" i="1"/>
  <c r="L5154" i="1"/>
  <c r="L2973" i="1"/>
  <c r="L246" i="1"/>
  <c r="L5234" i="1"/>
  <c r="L2129" i="1"/>
  <c r="L244" i="1"/>
  <c r="L390" i="1"/>
  <c r="L2122" i="1"/>
  <c r="L394" i="1"/>
  <c r="L5339" i="1"/>
  <c r="L4286" i="1"/>
  <c r="L4112" i="1"/>
  <c r="L2031" i="1"/>
  <c r="L2029" i="1"/>
  <c r="L3219" i="1"/>
  <c r="L5102" i="1"/>
  <c r="L2970" i="1"/>
  <c r="L231" i="1"/>
  <c r="L230" i="1"/>
  <c r="L1448" i="1"/>
  <c r="L3011" i="1"/>
  <c r="L3701" i="1"/>
  <c r="L1638" i="1"/>
  <c r="L1639" i="1"/>
  <c r="L4809" i="1"/>
  <c r="L1626" i="1"/>
  <c r="L1634" i="1"/>
  <c r="L1605" i="1"/>
  <c r="L1600" i="1"/>
  <c r="L1822" i="1"/>
  <c r="L2265" i="1"/>
  <c r="L2112" i="1"/>
  <c r="L4799" i="1"/>
  <c r="L1763" i="1"/>
  <c r="L4801" i="1"/>
  <c r="L3733" i="1"/>
  <c r="L505" i="1"/>
  <c r="L2639" i="1"/>
  <c r="L2633" i="1"/>
  <c r="L2634" i="1"/>
  <c r="L2620" i="1"/>
  <c r="L2360" i="1"/>
  <c r="L2618" i="1"/>
  <c r="L3725" i="1"/>
  <c r="L4790" i="1"/>
  <c r="L4789" i="1"/>
  <c r="L3310" i="1"/>
  <c r="L4540" i="1"/>
  <c r="L2609" i="1"/>
  <c r="L4646" i="1"/>
  <c r="L1989" i="1"/>
  <c r="L4642" i="1"/>
  <c r="L3107" i="1"/>
  <c r="L2320" i="1"/>
  <c r="L3679" i="1"/>
  <c r="L5115" i="1"/>
  <c r="L420" i="1"/>
  <c r="L3676" i="1"/>
  <c r="L3340" i="1"/>
  <c r="L3718" i="1"/>
  <c r="L3709" i="1"/>
  <c r="L4240" i="1"/>
  <c r="L2241" i="1"/>
  <c r="L4235" i="1"/>
  <c r="L1811" i="1"/>
  <c r="L864" i="1"/>
  <c r="L2353" i="1"/>
  <c r="L4992" i="1"/>
  <c r="L2097" i="1"/>
  <c r="L491" i="1"/>
  <c r="L3302" i="1"/>
  <c r="L4594" i="1"/>
  <c r="L4595" i="1"/>
  <c r="L4590" i="1"/>
  <c r="L1154" i="1"/>
  <c r="L4584" i="1"/>
  <c r="L1971" i="1"/>
  <c r="L3242" i="1"/>
  <c r="L4840" i="1"/>
  <c r="L3091" i="1"/>
  <c r="L1753" i="1"/>
  <c r="L3235" i="1"/>
  <c r="L4573" i="1"/>
  <c r="L3086" i="1"/>
  <c r="L1136" i="1"/>
  <c r="L3327" i="1"/>
  <c r="L2306" i="1"/>
  <c r="L4348" i="1"/>
  <c r="L4354" i="1"/>
  <c r="L1959" i="1"/>
  <c r="L1128" i="1"/>
  <c r="L2392" i="1"/>
  <c r="L2298" i="1"/>
  <c r="L475" i="1"/>
  <c r="L3067" i="1"/>
  <c r="L4341" i="1"/>
  <c r="L4725" i="1"/>
  <c r="L4727" i="1"/>
  <c r="L1645" i="1"/>
  <c r="L345" i="1"/>
  <c r="L3655" i="1"/>
  <c r="L3136" i="1"/>
  <c r="L3180" i="1"/>
  <c r="L2560" i="1"/>
  <c r="L4880" i="1"/>
  <c r="L2786" i="1"/>
  <c r="L1597" i="1"/>
  <c r="L3699" i="1"/>
  <c r="L1017" i="1"/>
  <c r="L440" i="1"/>
  <c r="L2334" i="1"/>
  <c r="L4683" i="1"/>
  <c r="L4166" i="1"/>
  <c r="L4164" i="1"/>
  <c r="L1593" i="1"/>
  <c r="L2153" i="1"/>
  <c r="L196" i="1"/>
  <c r="L50" i="1"/>
  <c r="L229" i="1"/>
  <c r="L53" i="1"/>
  <c r="L4457" i="1"/>
  <c r="L5192" i="1"/>
  <c r="L5194" i="1"/>
  <c r="L5086" i="1"/>
  <c r="L5089" i="1"/>
  <c r="L5076" i="1"/>
  <c r="L4446" i="1"/>
  <c r="L34" i="1"/>
  <c r="L2968" i="1"/>
  <c r="L4444" i="1"/>
  <c r="L2925" i="1"/>
  <c r="L5270" i="1"/>
  <c r="L1867" i="1"/>
  <c r="L2924" i="1"/>
  <c r="L187" i="1"/>
  <c r="L2593" i="1"/>
  <c r="L1863" i="1"/>
  <c r="L4757" i="1"/>
  <c r="L2919" i="1"/>
  <c r="L4438" i="1"/>
  <c r="L1580" i="1"/>
  <c r="L2586" i="1"/>
  <c r="L4133" i="1"/>
  <c r="L2955" i="1"/>
  <c r="L2910" i="1"/>
  <c r="L2906" i="1"/>
  <c r="L776" i="1"/>
  <c r="L778" i="1"/>
  <c r="L4218" i="1"/>
  <c r="L4743" i="1"/>
  <c r="L14" i="1"/>
  <c r="L5182" i="1"/>
  <c r="L4217" i="1"/>
  <c r="L3283" i="1"/>
  <c r="L3877" i="1"/>
  <c r="L208" i="1"/>
  <c r="L3293" i="1"/>
  <c r="L5179" i="1"/>
  <c r="L3270" i="1"/>
  <c r="L3271" i="1"/>
  <c r="L3277" i="1"/>
  <c r="L2982" i="1"/>
  <c r="L4636" i="1"/>
  <c r="L3031" i="1"/>
  <c r="L990" i="1"/>
  <c r="L2888" i="1"/>
  <c r="L2142" i="1"/>
  <c r="L72" i="1"/>
  <c r="L1798" i="1"/>
  <c r="L70" i="1"/>
  <c r="L4626" i="1"/>
  <c r="L2883" i="1"/>
  <c r="L254" i="1"/>
  <c r="L69" i="1"/>
  <c r="L4123" i="1"/>
  <c r="L5024" i="1"/>
  <c r="L3052" i="1"/>
  <c r="L3609" i="1"/>
  <c r="L3251" i="1"/>
  <c r="L2575" i="1"/>
  <c r="L2579" i="1"/>
  <c r="L4204" i="1"/>
  <c r="L5248" i="1"/>
  <c r="L3561" i="1"/>
  <c r="L5014" i="1"/>
  <c r="L4478" i="1"/>
  <c r="L478" i="1"/>
  <c r="L4999" i="1"/>
  <c r="L3285" i="1"/>
  <c r="L176" i="1"/>
  <c r="L4392" i="1"/>
  <c r="L5246" i="1"/>
  <c r="L1472" i="1"/>
  <c r="L5366" i="1"/>
  <c r="L5369" i="1"/>
  <c r="L954" i="1"/>
  <c r="L3964" i="1"/>
  <c r="L5363" i="1"/>
  <c r="L5361" i="1"/>
  <c r="L5362" i="1"/>
  <c r="L2400" i="1"/>
  <c r="L5119" i="1"/>
  <c r="L3678" i="1"/>
  <c r="L3255" i="1"/>
  <c r="L4404" i="1"/>
  <c r="L2197" i="1"/>
  <c r="L4536" i="1"/>
  <c r="L4250" i="1"/>
  <c r="L873" i="1"/>
  <c r="L2608" i="1"/>
  <c r="L4246" i="1"/>
  <c r="L4234" i="1"/>
  <c r="L1809" i="1"/>
  <c r="L3705" i="1"/>
  <c r="L2352" i="1"/>
  <c r="L3378" i="1"/>
  <c r="L2098" i="1"/>
  <c r="L1808" i="1"/>
  <c r="L4227" i="1"/>
  <c r="L1975" i="1"/>
  <c r="L4385" i="1"/>
  <c r="L1514" i="1"/>
  <c r="L4589" i="1"/>
  <c r="L1969" i="1"/>
  <c r="L1151" i="1"/>
  <c r="L5112" i="1"/>
  <c r="L4581" i="1"/>
  <c r="L5110" i="1"/>
  <c r="L3330" i="1"/>
  <c r="L2193" i="1"/>
  <c r="L4833" i="1"/>
  <c r="L2393" i="1"/>
  <c r="L3325" i="1"/>
  <c r="L1140" i="1"/>
  <c r="L3225" i="1"/>
  <c r="L1129" i="1"/>
  <c r="L2300" i="1"/>
  <c r="L2299" i="1"/>
  <c r="L661" i="1"/>
  <c r="L2390" i="1"/>
  <c r="L1748" i="1"/>
  <c r="L3211" i="1"/>
  <c r="L3660" i="1"/>
  <c r="L4829" i="1"/>
  <c r="L4959" i="1"/>
  <c r="L4961" i="1"/>
  <c r="L3657" i="1"/>
  <c r="L2795" i="1"/>
  <c r="L2569" i="1"/>
  <c r="L4958" i="1"/>
  <c r="L4881" i="1"/>
  <c r="L2339" i="1"/>
  <c r="L3503" i="1"/>
  <c r="L2552" i="1"/>
  <c r="L2788" i="1"/>
  <c r="L1281" i="1"/>
  <c r="L4762" i="1"/>
  <c r="L1952" i="1"/>
  <c r="L1279" i="1"/>
  <c r="L3373" i="1"/>
  <c r="L4527" i="1"/>
  <c r="L1389" i="1"/>
  <c r="L4760" i="1"/>
  <c r="L4680" i="1"/>
  <c r="L436" i="1"/>
  <c r="L1120" i="1"/>
  <c r="L2549" i="1"/>
  <c r="L4753" i="1"/>
  <c r="L1116" i="1"/>
  <c r="L1011" i="1"/>
  <c r="L572" i="1"/>
  <c r="L1115" i="1"/>
  <c r="L1201" i="1"/>
  <c r="L3427" i="1"/>
  <c r="L570" i="1"/>
  <c r="L1571" i="1"/>
  <c r="L4957" i="1"/>
  <c r="L4670" i="1"/>
  <c r="L4661" i="1"/>
  <c r="L4662" i="1"/>
  <c r="L4663" i="1"/>
  <c r="L3418" i="1"/>
  <c r="L3361" i="1"/>
  <c r="L4870" i="1"/>
  <c r="L3360" i="1"/>
  <c r="L2672" i="1"/>
  <c r="L5052" i="1"/>
  <c r="L2152" i="1"/>
  <c r="L998" i="1"/>
  <c r="L4158" i="1"/>
  <c r="L135" i="1"/>
  <c r="L1815" i="1"/>
  <c r="L3409" i="1"/>
  <c r="L4157" i="1"/>
  <c r="L2179" i="1"/>
  <c r="L1198" i="1"/>
  <c r="L4518" i="1"/>
  <c r="L4948" i="1"/>
  <c r="L1188" i="1"/>
  <c r="L2017" i="1"/>
  <c r="L4939" i="1"/>
  <c r="L2019" i="1"/>
  <c r="L3649" i="1"/>
  <c r="L339" i="1"/>
  <c r="L2173" i="1"/>
  <c r="L340" i="1"/>
  <c r="L1499" i="1"/>
  <c r="L5158" i="1"/>
  <c r="L1475" i="1"/>
  <c r="L1791" i="1"/>
  <c r="L3604" i="1"/>
  <c r="L3602" i="1"/>
  <c r="L3600" i="1"/>
  <c r="L1781" i="1"/>
  <c r="L5353" i="1"/>
  <c r="L1774" i="1"/>
  <c r="L1776" i="1"/>
  <c r="L3017" i="1"/>
  <c r="L2978" i="1"/>
  <c r="L4122" i="1"/>
  <c r="L3957" i="1"/>
  <c r="L247" i="1"/>
  <c r="L3592" i="1"/>
  <c r="L4890" i="1"/>
  <c r="L640" i="1"/>
  <c r="L3233" i="1"/>
  <c r="L245" i="1"/>
  <c r="L5340" i="1"/>
  <c r="L5342" i="1"/>
  <c r="L3955" i="1"/>
  <c r="L4291" i="1"/>
  <c r="L236" i="1"/>
  <c r="L933" i="1"/>
  <c r="L383" i="1"/>
  <c r="L386" i="1"/>
  <c r="L2120" i="1"/>
  <c r="L2121" i="1"/>
  <c r="L1766" i="1"/>
  <c r="L3218" i="1"/>
  <c r="L4571" i="1"/>
  <c r="L2878" i="1"/>
  <c r="L378" i="1"/>
  <c r="L2116" i="1"/>
  <c r="L57" i="1"/>
  <c r="L4282" i="1"/>
  <c r="L2027" i="1"/>
  <c r="L4064" i="1"/>
  <c r="L1660" i="1"/>
  <c r="L1647" i="1"/>
  <c r="L2650" i="1"/>
  <c r="L1622" i="1"/>
  <c r="L1611" i="1"/>
  <c r="L2113" i="1"/>
  <c r="L514" i="1"/>
  <c r="L512" i="1"/>
  <c r="L1821" i="1"/>
  <c r="L4546" i="1"/>
  <c r="L5066" i="1"/>
  <c r="L1819" i="1"/>
  <c r="L2637" i="1"/>
  <c r="L2642" i="1"/>
  <c r="L901" i="1"/>
  <c r="L504" i="1"/>
  <c r="L2363" i="1"/>
  <c r="L2615" i="1"/>
  <c r="L2622" i="1"/>
  <c r="L1569" i="1"/>
  <c r="L2108" i="1"/>
  <c r="L4260" i="1"/>
  <c r="L496" i="1"/>
  <c r="L3345" i="1"/>
  <c r="L3723" i="1"/>
  <c r="L4539" i="1"/>
  <c r="L4854" i="1"/>
  <c r="L3720" i="1"/>
  <c r="L4643" i="1"/>
  <c r="L2399" i="1"/>
  <c r="L2203" i="1"/>
  <c r="L758" i="1"/>
  <c r="L2413" i="1"/>
  <c r="L2452" i="1"/>
  <c r="L4056" i="1"/>
  <c r="L3253" i="1"/>
  <c r="L2245" i="1"/>
  <c r="L4241" i="1"/>
  <c r="L3711" i="1"/>
  <c r="L875" i="1"/>
  <c r="L2236" i="1"/>
  <c r="L2237" i="1"/>
  <c r="L3140" i="1"/>
  <c r="L2351" i="1"/>
  <c r="L3863" i="1"/>
  <c r="L2604" i="1"/>
  <c r="L2233" i="1"/>
  <c r="L857" i="1"/>
  <c r="L1159" i="1"/>
  <c r="L1160" i="1"/>
  <c r="L3338" i="1"/>
  <c r="L4053" i="1"/>
  <c r="L3333" i="1"/>
  <c r="L1758" i="1"/>
  <c r="L3239" i="1"/>
  <c r="L4838" i="1"/>
  <c r="L4048" i="1"/>
  <c r="L1965" i="1"/>
  <c r="L3702" i="1"/>
  <c r="L1963" i="1"/>
  <c r="L939" i="1"/>
  <c r="L1138" i="1"/>
  <c r="L1505" i="1"/>
  <c r="L2304" i="1"/>
  <c r="L2302" i="1"/>
  <c r="L4042" i="1"/>
  <c r="L5100" i="1"/>
  <c r="L2188" i="1"/>
  <c r="L380" i="1"/>
  <c r="L3944" i="1"/>
  <c r="L377" i="1"/>
  <c r="L4339" i="1"/>
  <c r="L1127" i="1"/>
  <c r="L2794" i="1"/>
  <c r="L2796" i="1"/>
  <c r="L4962" i="1"/>
  <c r="L3509" i="1"/>
  <c r="L4960" i="1"/>
  <c r="L5228" i="1"/>
  <c r="L3443" i="1"/>
  <c r="L4879" i="1"/>
  <c r="L2790" i="1"/>
  <c r="L3176" i="1"/>
  <c r="L2338" i="1"/>
  <c r="L5079" i="1"/>
  <c r="L1018" i="1"/>
  <c r="L1390" i="1"/>
  <c r="L3175" i="1"/>
  <c r="L3174" i="1"/>
  <c r="L2784" i="1"/>
  <c r="L582" i="1"/>
  <c r="L1948" i="1"/>
  <c r="L435" i="1"/>
  <c r="L3151" i="1"/>
  <c r="L5069" i="1"/>
  <c r="L142" i="1"/>
  <c r="L140" i="1"/>
  <c r="L1737" i="1"/>
  <c r="L1117" i="1"/>
  <c r="L1118" i="1"/>
  <c r="L3429" i="1"/>
  <c r="L1570" i="1"/>
  <c r="L4751" i="1"/>
  <c r="L3428" i="1"/>
  <c r="L1007" i="1"/>
  <c r="L1384" i="1"/>
  <c r="L3690" i="1"/>
  <c r="L3686" i="1"/>
  <c r="L3687" i="1"/>
  <c r="L3685" i="1"/>
  <c r="L1730" i="1"/>
  <c r="L1732" i="1"/>
  <c r="L312" i="1"/>
  <c r="L5216" i="1"/>
  <c r="L4159" i="1"/>
  <c r="L2330" i="1"/>
  <c r="L3411" i="1"/>
  <c r="L4869" i="1"/>
  <c r="L2777" i="1"/>
  <c r="L3166" i="1"/>
  <c r="L1000" i="1"/>
  <c r="L1943" i="1"/>
  <c r="L1723" i="1"/>
  <c r="L1103" i="1"/>
  <c r="L2022" i="1"/>
  <c r="L2184" i="1"/>
  <c r="L2014" i="1"/>
  <c r="L5159" i="1"/>
  <c r="L3647" i="1"/>
  <c r="L4942" i="1"/>
  <c r="L3650" i="1"/>
  <c r="L2260" i="1"/>
  <c r="L2611" i="1"/>
  <c r="L3724" i="1"/>
  <c r="L764" i="1"/>
  <c r="L495" i="1"/>
  <c r="L4651" i="1"/>
  <c r="L1163" i="1"/>
  <c r="L4847" i="1"/>
  <c r="L4634" i="1"/>
  <c r="L2202" i="1"/>
  <c r="L3677" i="1"/>
  <c r="L3254" i="1"/>
  <c r="L753" i="1"/>
  <c r="L2196" i="1"/>
  <c r="L1981" i="1"/>
  <c r="L3715" i="1"/>
  <c r="L2242" i="1"/>
  <c r="L4244" i="1"/>
  <c r="L4243" i="1"/>
  <c r="L3708" i="1"/>
  <c r="L5008" i="1"/>
  <c r="L4998" i="1"/>
  <c r="L2350" i="1"/>
  <c r="L490" i="1"/>
  <c r="L4533" i="1"/>
  <c r="L2605" i="1"/>
  <c r="L3250" i="1"/>
  <c r="L4387" i="1"/>
  <c r="L1976" i="1"/>
  <c r="L1155" i="1"/>
  <c r="L1973" i="1"/>
  <c r="L1149" i="1"/>
  <c r="L2396" i="1"/>
  <c r="L3092" i="1"/>
  <c r="L1966" i="1"/>
  <c r="L3666" i="1"/>
  <c r="L5107" i="1"/>
  <c r="L2394" i="1"/>
  <c r="L1506" i="1"/>
  <c r="L4371" i="1"/>
  <c r="L2312" i="1"/>
  <c r="L4369" i="1"/>
  <c r="L4356" i="1"/>
  <c r="L4349" i="1"/>
  <c r="L2190" i="1"/>
  <c r="L4572" i="1"/>
  <c r="L4041" i="1"/>
  <c r="L2389" i="1"/>
  <c r="L3659" i="1"/>
  <c r="L3319" i="1"/>
  <c r="L1956" i="1"/>
  <c r="L5229" i="1"/>
  <c r="L5232" i="1"/>
  <c r="L5233" i="1"/>
  <c r="L5231" i="1"/>
  <c r="L2344" i="1"/>
  <c r="L5227" i="1"/>
  <c r="L2343" i="1"/>
  <c r="L1323" i="1"/>
  <c r="L2562" i="1"/>
  <c r="L1621" i="1"/>
  <c r="L5222" i="1"/>
  <c r="L1601" i="1"/>
  <c r="L2335" i="1"/>
  <c r="L3942" i="1"/>
  <c r="L2678" i="1"/>
  <c r="L1744" i="1"/>
  <c r="L2155" i="1"/>
  <c r="L2676" i="1"/>
  <c r="L581" i="1"/>
  <c r="L4758" i="1"/>
  <c r="L4526" i="1"/>
  <c r="L4162" i="1"/>
  <c r="L2547" i="1"/>
  <c r="L3495" i="1"/>
  <c r="L3434" i="1"/>
  <c r="L2544" i="1"/>
  <c r="L1740" i="1"/>
  <c r="L791" i="1"/>
  <c r="L1738" i="1"/>
  <c r="L2541" i="1"/>
  <c r="L3491" i="1"/>
  <c r="L4752" i="1"/>
  <c r="L568" i="1"/>
  <c r="L3651" i="1"/>
  <c r="L564" i="1"/>
  <c r="L555" i="1"/>
  <c r="L556" i="1"/>
  <c r="L554" i="1"/>
  <c r="L1568" i="1"/>
  <c r="L1945" i="1"/>
  <c r="L1382" i="1"/>
  <c r="L1944" i="1"/>
  <c r="L1383" i="1"/>
  <c r="L5215" i="1"/>
  <c r="L4744" i="1"/>
  <c r="L309" i="1"/>
  <c r="L2536" i="1"/>
  <c r="L1942" i="1"/>
  <c r="L4656" i="1"/>
  <c r="L1725" i="1"/>
  <c r="L4738" i="1"/>
  <c r="L4954" i="1"/>
  <c r="L4955" i="1"/>
  <c r="L1106" i="1"/>
  <c r="L3644" i="1"/>
  <c r="L4945" i="1"/>
  <c r="L4938" i="1"/>
  <c r="L4941" i="1"/>
  <c r="L4944" i="1"/>
  <c r="L3473" i="1"/>
  <c r="L1856" i="1"/>
  <c r="L1715" i="1"/>
  <c r="L3472" i="1"/>
  <c r="L2764" i="1"/>
  <c r="L4565" i="1"/>
  <c r="L5130" i="1"/>
  <c r="L2105" i="1"/>
  <c r="L3143" i="1"/>
  <c r="L883" i="1"/>
  <c r="L4851" i="1"/>
  <c r="L1983" i="1"/>
  <c r="L1987" i="1"/>
  <c r="L3343" i="1"/>
  <c r="L2201" i="1"/>
  <c r="L428" i="1"/>
  <c r="L3719" i="1"/>
  <c r="L3100" i="1"/>
  <c r="L4623" i="1"/>
  <c r="L4252" i="1"/>
  <c r="L4256" i="1"/>
  <c r="L3712" i="1"/>
  <c r="L870" i="1"/>
  <c r="L2243" i="1"/>
  <c r="L1533" i="1"/>
  <c r="L3309" i="1"/>
  <c r="L5005" i="1"/>
  <c r="L3141" i="1"/>
  <c r="L3704" i="1"/>
  <c r="L1807" i="1"/>
  <c r="L1085" i="1"/>
  <c r="L4532" i="1"/>
  <c r="L3248" i="1"/>
  <c r="L3249" i="1"/>
  <c r="L4591" i="1"/>
  <c r="L3336" i="1"/>
  <c r="L4585" i="1"/>
  <c r="L1757" i="1"/>
  <c r="L1147" i="1"/>
  <c r="L2395" i="1"/>
  <c r="L711" i="1"/>
  <c r="L4835" i="1"/>
  <c r="L1144" i="1"/>
  <c r="L4574" i="1"/>
  <c r="L850" i="1"/>
  <c r="L3326" i="1"/>
  <c r="L3228" i="1"/>
  <c r="L3224" i="1"/>
  <c r="L3221" i="1"/>
  <c r="L4832" i="1"/>
  <c r="L3323" i="1"/>
  <c r="L663" i="1"/>
  <c r="L3661" i="1"/>
  <c r="L1747" i="1"/>
  <c r="L3317" i="1"/>
  <c r="L4566" i="1"/>
  <c r="L2346" i="1"/>
  <c r="L2347" i="1"/>
  <c r="L4779" i="1"/>
  <c r="L3511" i="1"/>
  <c r="L5230" i="1"/>
  <c r="L2342" i="1"/>
  <c r="L4883" i="1"/>
  <c r="L1953" i="1"/>
  <c r="L3502" i="1"/>
  <c r="L2561" i="1"/>
  <c r="L2337" i="1"/>
  <c r="L2554" i="1"/>
  <c r="L5220" i="1"/>
  <c r="L1745" i="1"/>
  <c r="L4877" i="1"/>
  <c r="L3374" i="1"/>
  <c r="L2785" i="1"/>
  <c r="L1595" i="1"/>
  <c r="L1016" i="1"/>
  <c r="L2550" i="1"/>
  <c r="L4525" i="1"/>
  <c r="L1385" i="1"/>
  <c r="L4547" i="1"/>
  <c r="L3372" i="1"/>
  <c r="L3370" i="1"/>
  <c r="L1203" i="1"/>
  <c r="L2545" i="1"/>
  <c r="L4676" i="1"/>
  <c r="L1012" i="1"/>
  <c r="L3420" i="1"/>
  <c r="L3368" i="1"/>
  <c r="L3492" i="1"/>
  <c r="L3426" i="1"/>
  <c r="L1202" i="1"/>
  <c r="L1008" i="1"/>
  <c r="L1003" i="1"/>
  <c r="L1004" i="1"/>
  <c r="L1002" i="1"/>
  <c r="L4664" i="1"/>
  <c r="L4666" i="1"/>
  <c r="L1276" i="1"/>
  <c r="L2781" i="1"/>
  <c r="L432" i="1"/>
  <c r="L553" i="1"/>
  <c r="L2329" i="1"/>
  <c r="L3934" i="1"/>
  <c r="L3359" i="1"/>
  <c r="L430" i="1"/>
  <c r="L2778" i="1"/>
  <c r="L4520" i="1"/>
  <c r="L3681" i="1"/>
  <c r="L4516" i="1"/>
  <c r="L2180" i="1"/>
  <c r="L1199" i="1"/>
  <c r="L4936" i="1"/>
  <c r="L2015" i="1"/>
  <c r="L4937" i="1"/>
  <c r="L2177" i="1"/>
  <c r="L4943" i="1"/>
  <c r="L1716" i="1"/>
  <c r="L2012" i="1"/>
  <c r="L4181" i="1"/>
  <c r="L3134" i="1"/>
  <c r="L1351" i="1"/>
  <c r="L2455" i="1"/>
  <c r="L4648" i="1"/>
  <c r="L4640" i="1"/>
  <c r="L4644" i="1"/>
  <c r="L425" i="1"/>
  <c r="L2200" i="1"/>
  <c r="L1162" i="1"/>
  <c r="L821" i="1"/>
  <c r="L4627" i="1"/>
  <c r="L4400" i="1"/>
  <c r="L4251" i="1"/>
  <c r="L4249" i="1"/>
  <c r="L4247" i="1"/>
  <c r="L4238" i="1"/>
  <c r="L3714" i="1"/>
  <c r="L3381" i="1"/>
  <c r="L1534" i="1"/>
  <c r="L4785" i="1"/>
  <c r="L861" i="1"/>
  <c r="L4783" i="1"/>
  <c r="L1806" i="1"/>
  <c r="L3305" i="1"/>
  <c r="L4592" i="1"/>
  <c r="L4593" i="1"/>
  <c r="L4587" i="1"/>
  <c r="L4055" i="1"/>
  <c r="L1153" i="1"/>
  <c r="L4051" i="1"/>
  <c r="L1756" i="1"/>
  <c r="L3093" i="1"/>
  <c r="L4375" i="1"/>
  <c r="L2194" i="1"/>
  <c r="L1143" i="1"/>
  <c r="L4578" i="1"/>
  <c r="L404" i="1"/>
  <c r="L4046" i="1"/>
  <c r="L2308" i="1"/>
  <c r="L1141" i="1"/>
  <c r="L1133" i="1"/>
  <c r="L1130" i="1"/>
  <c r="L3662" i="1"/>
  <c r="L382" i="1"/>
  <c r="L5103" i="1"/>
  <c r="L379" i="1"/>
  <c r="L1126" i="1"/>
  <c r="L4338" i="1"/>
  <c r="L3320" i="1"/>
  <c r="L4773" i="1"/>
  <c r="L4776" i="1"/>
  <c r="L3508" i="1"/>
  <c r="L4781" i="1"/>
  <c r="L4777" i="1"/>
  <c r="L4882" i="1"/>
  <c r="L2767" i="1"/>
  <c r="L2791" i="1"/>
  <c r="L2789" i="1"/>
  <c r="L3181" i="1"/>
  <c r="L2553" i="1"/>
  <c r="L3178" i="1"/>
  <c r="L2158" i="1"/>
  <c r="L4878" i="1"/>
  <c r="L3442" i="1"/>
  <c r="L1388" i="1"/>
  <c r="L3173" i="1"/>
  <c r="L5219" i="1"/>
  <c r="L3941" i="1"/>
  <c r="L3172" i="1"/>
  <c r="L1741" i="1"/>
  <c r="L3371" i="1"/>
  <c r="L3438" i="1"/>
  <c r="L4873" i="1"/>
  <c r="L1014" i="1"/>
  <c r="L3694" i="1"/>
  <c r="L1205" i="1"/>
  <c r="L3433" i="1"/>
  <c r="L573" i="1"/>
  <c r="L1733" i="1"/>
  <c r="L3423" i="1"/>
  <c r="L3369" i="1"/>
  <c r="L172" i="1"/>
  <c r="L567" i="1"/>
  <c r="L558" i="1"/>
  <c r="L559" i="1"/>
  <c r="L560" i="1"/>
  <c r="L561" i="1"/>
  <c r="L3170" i="1"/>
  <c r="L1567" i="1"/>
  <c r="L4160" i="1"/>
  <c r="L138" i="1"/>
  <c r="L431" i="1"/>
  <c r="L3684" i="1"/>
  <c r="L1381" i="1"/>
  <c r="L134" i="1"/>
  <c r="L3682" i="1"/>
  <c r="L1329" i="1"/>
  <c r="L2671" i="1"/>
  <c r="L2776" i="1"/>
  <c r="L3482" i="1"/>
  <c r="L2024" i="1"/>
  <c r="L1102" i="1"/>
  <c r="L4722" i="1"/>
  <c r="L4933" i="1"/>
  <c r="L3645" i="1"/>
  <c r="L2176" i="1"/>
  <c r="L1098" i="1"/>
  <c r="L2178" i="1"/>
  <c r="L1100" i="1"/>
  <c r="L171" i="1"/>
  <c r="L4564" i="1"/>
  <c r="L2013" i="1"/>
  <c r="L5396" i="1"/>
  <c r="L5395" i="1"/>
  <c r="L2033" i="1"/>
  <c r="L2034" i="1"/>
  <c r="L401" i="1"/>
  <c r="L397" i="1"/>
  <c r="L5236" i="1"/>
  <c r="L4296" i="1"/>
  <c r="L932" i="1"/>
  <c r="L4115" i="1"/>
  <c r="L4292" i="1"/>
  <c r="L627" i="1"/>
  <c r="L5336" i="1"/>
  <c r="L3951" i="1"/>
  <c r="L5275" i="1"/>
  <c r="L60" i="1"/>
  <c r="L4887" i="1"/>
  <c r="L4885" i="1"/>
  <c r="L624" i="1"/>
  <c r="L1765" i="1"/>
  <c r="L1450" i="1"/>
  <c r="L5272" i="1"/>
  <c r="L3821" i="1"/>
  <c r="L2384" i="1"/>
  <c r="L1640" i="1"/>
  <c r="L1652" i="1"/>
  <c r="L1995" i="1"/>
  <c r="L2381" i="1"/>
  <c r="L1630" i="1"/>
  <c r="L1598" i="1"/>
  <c r="L5080" i="1"/>
  <c r="L4803" i="1"/>
  <c r="L914" i="1"/>
  <c r="L908" i="1"/>
  <c r="L4524" i="1"/>
  <c r="L2646" i="1"/>
  <c r="L3738" i="1"/>
  <c r="L3734" i="1"/>
  <c r="L903" i="1"/>
  <c r="L2627" i="1"/>
  <c r="L2261" i="1"/>
  <c r="L3731" i="1"/>
  <c r="L2623" i="1"/>
  <c r="L2361" i="1"/>
  <c r="L1561" i="1"/>
  <c r="L2357" i="1"/>
  <c r="L1558" i="1"/>
  <c r="L2610" i="1"/>
  <c r="L3109" i="1"/>
  <c r="L2102" i="1"/>
  <c r="L884" i="1"/>
  <c r="L4850" i="1"/>
  <c r="L4844" i="1"/>
  <c r="L4848" i="1"/>
  <c r="L1761" i="1"/>
  <c r="L3258" i="1"/>
  <c r="L4406" i="1"/>
  <c r="L752" i="1"/>
  <c r="L2199" i="1"/>
  <c r="L4787" i="1"/>
  <c r="L2246" i="1"/>
  <c r="L2244" i="1"/>
  <c r="L874" i="1"/>
  <c r="L2240" i="1"/>
  <c r="L4233" i="1"/>
  <c r="L2101" i="1"/>
  <c r="L3308" i="1"/>
  <c r="L5003" i="1"/>
  <c r="L334" i="1"/>
  <c r="L1889" i="1"/>
  <c r="L4598" i="1"/>
  <c r="L3139" i="1"/>
  <c r="L2600" i="1"/>
  <c r="L2603" i="1"/>
  <c r="L2598" i="1"/>
  <c r="L2599" i="1"/>
  <c r="L4583" i="1"/>
  <c r="L1970" i="1"/>
  <c r="L1755" i="1"/>
  <c r="L713" i="1"/>
  <c r="L2315" i="1"/>
  <c r="L4047" i="1"/>
  <c r="L1145" i="1"/>
  <c r="L3329" i="1"/>
  <c r="L703" i="1"/>
  <c r="L4372" i="1"/>
  <c r="L3324" i="1"/>
  <c r="L2307" i="1"/>
  <c r="L2305" i="1"/>
  <c r="L2303" i="1"/>
  <c r="L4353" i="1"/>
  <c r="L3322" i="1"/>
  <c r="L2189" i="1"/>
  <c r="L4568" i="1"/>
  <c r="L3065" i="1"/>
  <c r="L1955" i="1"/>
  <c r="L3038" i="1"/>
  <c r="L3512" i="1"/>
  <c r="L3514" i="1"/>
  <c r="L2348" i="1"/>
  <c r="L2345" i="1"/>
  <c r="L3513" i="1"/>
  <c r="L2564" i="1"/>
  <c r="L2186" i="1"/>
  <c r="L3210" i="1"/>
  <c r="L1614" i="1"/>
  <c r="L5223" i="1"/>
  <c r="L3177" i="1"/>
  <c r="L4876" i="1"/>
  <c r="L3700" i="1"/>
  <c r="L145" i="1"/>
  <c r="L3375" i="1"/>
  <c r="L4684" i="1"/>
  <c r="L316" i="1"/>
  <c r="L4685" i="1"/>
  <c r="L1280" i="1"/>
  <c r="L1784" i="1"/>
  <c r="L1780" i="1"/>
  <c r="L1459" i="1"/>
  <c r="L1460" i="1"/>
  <c r="L2040" i="1"/>
  <c r="L68" i="1"/>
  <c r="L3240" i="1"/>
  <c r="L3832" i="1"/>
  <c r="L409" i="1"/>
  <c r="L248" i="1"/>
  <c r="L2035" i="1"/>
  <c r="L5346" i="1"/>
  <c r="L940" i="1"/>
  <c r="L4044" i="1"/>
  <c r="L2133" i="1"/>
  <c r="L634" i="1"/>
  <c r="L637" i="1"/>
  <c r="L638" i="1"/>
  <c r="L2125" i="1"/>
  <c r="L391" i="1"/>
  <c r="L4290" i="1"/>
  <c r="L632" i="1"/>
  <c r="L928" i="1"/>
  <c r="L235" i="1"/>
  <c r="L3222" i="1"/>
  <c r="L118" i="1"/>
  <c r="L3826" i="1"/>
  <c r="L927" i="1"/>
  <c r="L4570" i="1"/>
  <c r="L2971" i="1"/>
  <c r="L5330" i="1"/>
  <c r="L3215" i="1"/>
  <c r="L4107" i="1"/>
  <c r="L114" i="1"/>
  <c r="L4063" i="1"/>
  <c r="L1662" i="1"/>
  <c r="L2388" i="1"/>
  <c r="L1619" i="1"/>
  <c r="L2651" i="1"/>
  <c r="L1624" i="1"/>
  <c r="L1612" i="1"/>
  <c r="L918" i="1"/>
  <c r="L4265" i="1"/>
  <c r="L5073" i="1"/>
  <c r="L259" i="1"/>
  <c r="L907" i="1"/>
  <c r="L4264" i="1"/>
  <c r="L2645" i="1"/>
  <c r="L2369" i="1"/>
  <c r="L2370" i="1"/>
  <c r="L503" i="1"/>
  <c r="L1576" i="1"/>
  <c r="L2628" i="1"/>
  <c r="L2621" i="1"/>
  <c r="L4794" i="1"/>
  <c r="L4261" i="1"/>
  <c r="L3312" i="1"/>
  <c r="L5053" i="1"/>
  <c r="L1813" i="1"/>
  <c r="L2356" i="1"/>
  <c r="L2355" i="1"/>
  <c r="L885" i="1"/>
  <c r="L1988" i="1"/>
  <c r="L1984" i="1"/>
  <c r="L3108" i="1"/>
  <c r="L1762" i="1"/>
  <c r="L427" i="1"/>
  <c r="L1760" i="1"/>
  <c r="L3099" i="1"/>
  <c r="L4058" i="1"/>
  <c r="L1980" i="1"/>
  <c r="L3716" i="1"/>
  <c r="L3717" i="1"/>
  <c r="L4242" i="1"/>
  <c r="L3710" i="1"/>
  <c r="L867" i="1"/>
  <c r="L4786" i="1"/>
  <c r="L3142" i="1"/>
  <c r="L492" i="1"/>
  <c r="L3706" i="1"/>
  <c r="L3304" i="1"/>
  <c r="L3379" i="1"/>
  <c r="L3303" i="1"/>
  <c r="L1974" i="1"/>
  <c r="L1158" i="1"/>
  <c r="L4380" i="1"/>
  <c r="L3339" i="1"/>
  <c r="L4049" i="1"/>
  <c r="L3334" i="1"/>
  <c r="L2195" i="1"/>
  <c r="L4839" i="1"/>
  <c r="L2316" i="1"/>
  <c r="L3663" i="1"/>
  <c r="L268" i="1"/>
  <c r="L3236" i="1"/>
  <c r="L1751" i="1"/>
  <c r="L2191" i="1"/>
  <c r="L1139" i="1"/>
  <c r="L4359" i="1"/>
  <c r="L4358" i="1"/>
  <c r="L4350" i="1"/>
  <c r="L1750" i="1"/>
  <c r="L3321" i="1"/>
  <c r="L4831" i="1"/>
  <c r="L3214" i="1"/>
  <c r="L4134" i="1"/>
  <c r="L2296" i="1"/>
  <c r="L657" i="1"/>
  <c r="L1643" i="1"/>
  <c r="L1649" i="1"/>
  <c r="L2566" i="1"/>
  <c r="L3654" i="1"/>
  <c r="L3507" i="1"/>
  <c r="L3504" i="1"/>
  <c r="L1125" i="1"/>
  <c r="L1391" i="1"/>
  <c r="L2558" i="1"/>
  <c r="L2336" i="1"/>
  <c r="L4875" i="1"/>
  <c r="L2557" i="1"/>
  <c r="L3500" i="1"/>
  <c r="L3501" i="1"/>
  <c r="L4761" i="1"/>
  <c r="L439" i="1"/>
  <c r="L315" i="1"/>
  <c r="L4165" i="1"/>
  <c r="L2677" i="1"/>
  <c r="L1386" i="1"/>
  <c r="L5065" i="1"/>
  <c r="L3697" i="1"/>
  <c r="L3494" i="1"/>
  <c r="L4872" i="1"/>
  <c r="L3432" i="1"/>
  <c r="L1582" i="1"/>
  <c r="L4677" i="1"/>
  <c r="L3693" i="1"/>
  <c r="L1204" i="1"/>
  <c r="L1113" i="1"/>
  <c r="L1575" i="1"/>
  <c r="L2542" i="1"/>
  <c r="L2185" i="1"/>
  <c r="L4750" i="1"/>
  <c r="L4746" i="1"/>
  <c r="L4747" i="1"/>
  <c r="L4748" i="1"/>
  <c r="L3688" i="1"/>
  <c r="L313" i="1"/>
  <c r="L1112" i="1"/>
  <c r="L311" i="1"/>
  <c r="L3936" i="1"/>
  <c r="L3937" i="1"/>
  <c r="L5214" i="1"/>
  <c r="L2151" i="1"/>
  <c r="L1328" i="1"/>
  <c r="L552" i="1"/>
  <c r="L1273" i="1"/>
  <c r="L4657" i="1"/>
  <c r="L3165" i="1"/>
  <c r="L1107" i="1"/>
  <c r="L2181" i="1"/>
  <c r="L4517" i="1"/>
  <c r="L4956" i="1"/>
  <c r="L3481" i="1"/>
  <c r="L4934" i="1"/>
  <c r="L1191" i="1"/>
  <c r="L5163" i="1"/>
  <c r="L1193" i="1"/>
  <c r="L4721" i="1"/>
  <c r="L3135" i="1"/>
  <c r="L341" i="1"/>
  <c r="L1712" i="1"/>
  <c r="L4512" i="1"/>
  <c r="L1376" i="1"/>
  <c r="L3930" i="1"/>
  <c r="L1535" i="1"/>
  <c r="L3163" i="1"/>
  <c r="L2662" i="1"/>
  <c r="L4506" i="1"/>
  <c r="L970" i="1"/>
  <c r="L2660" i="1"/>
  <c r="L1088" i="1"/>
  <c r="L2657" i="1"/>
  <c r="L5211" i="1"/>
  <c r="L3480" i="1"/>
  <c r="L4600" i="1"/>
  <c r="L3405" i="1"/>
  <c r="L3672" i="1"/>
  <c r="L4153" i="1"/>
  <c r="L1084" i="1"/>
  <c r="L1268" i="1"/>
  <c r="L2654" i="1"/>
  <c r="L1718" i="1"/>
  <c r="L3918" i="1"/>
  <c r="L1842" i="1"/>
  <c r="L1845" i="1"/>
  <c r="L1844" i="1"/>
  <c r="L3814" i="1"/>
  <c r="L1841" i="1"/>
  <c r="L2524" i="1"/>
  <c r="L2750" i="1"/>
  <c r="L1710" i="1"/>
  <c r="L3810" i="1"/>
  <c r="L2741" i="1"/>
  <c r="L716" i="1"/>
  <c r="L1180" i="1"/>
  <c r="L3124" i="1"/>
  <c r="L166" i="1"/>
  <c r="L1176" i="1"/>
  <c r="L4822" i="1"/>
  <c r="L1345" i="1"/>
  <c r="L2167" i="1"/>
  <c r="L2521" i="1"/>
  <c r="L1299" i="1"/>
  <c r="L4073" i="1"/>
  <c r="L2447" i="1"/>
  <c r="L4556" i="1"/>
  <c r="L5148" i="1"/>
  <c r="L1704" i="1"/>
  <c r="L2439" i="1"/>
  <c r="L4699" i="1"/>
  <c r="L160" i="1"/>
  <c r="L935" i="1"/>
  <c r="L2653" i="1"/>
  <c r="L3189" i="1"/>
  <c r="L1698" i="1"/>
  <c r="L323" i="1"/>
  <c r="L1830" i="1"/>
  <c r="L1489" i="1"/>
  <c r="L1070" i="1"/>
  <c r="L3393" i="1"/>
  <c r="L4903" i="1"/>
  <c r="L3462" i="1"/>
  <c r="L4902" i="1"/>
  <c r="L4690" i="1"/>
  <c r="L2730" i="1"/>
  <c r="L4168" i="1"/>
  <c r="L2514" i="1"/>
  <c r="L2729" i="1"/>
  <c r="L1338" i="1"/>
  <c r="L2159" i="1"/>
  <c r="L2292" i="1"/>
  <c r="L812" i="1"/>
  <c r="L3792" i="1"/>
  <c r="L1923" i="1"/>
  <c r="L4464" i="1"/>
  <c r="L3786" i="1"/>
  <c r="L1681" i="1"/>
  <c r="L2088" i="1"/>
  <c r="L1679" i="1"/>
  <c r="L2528" i="1"/>
  <c r="L1354" i="1"/>
  <c r="L418" i="1"/>
  <c r="L3920" i="1"/>
  <c r="L956" i="1"/>
  <c r="L1267" i="1"/>
  <c r="L3670" i="1"/>
  <c r="L1521" i="1"/>
  <c r="L2759" i="1"/>
  <c r="L2760" i="1"/>
  <c r="L2756" i="1"/>
  <c r="L2758" i="1"/>
  <c r="L2745" i="1"/>
  <c r="L2751" i="1"/>
  <c r="L2752" i="1"/>
  <c r="L4728" i="1"/>
  <c r="L3126" i="1"/>
  <c r="L1182" i="1"/>
  <c r="L1077" i="1"/>
  <c r="L4707" i="1"/>
  <c r="L1079" i="1"/>
  <c r="L3198" i="1"/>
  <c r="L3466" i="1"/>
  <c r="L4915" i="1"/>
  <c r="L2006" i="1"/>
  <c r="L4558" i="1"/>
  <c r="L3197" i="1"/>
  <c r="L4176" i="1"/>
  <c r="L1837" i="1"/>
  <c r="L1073" i="1"/>
  <c r="L1174" i="1"/>
  <c r="L2518" i="1"/>
  <c r="L1172" i="1"/>
  <c r="L464" i="1"/>
  <c r="L3158" i="1"/>
  <c r="L2442" i="1"/>
  <c r="L1701" i="1"/>
  <c r="L4908" i="1"/>
  <c r="L1293" i="1"/>
  <c r="L4909" i="1"/>
  <c r="L3120" i="1"/>
  <c r="L152" i="1"/>
  <c r="L3188" i="1"/>
  <c r="L4071" i="1"/>
  <c r="L1341" i="1"/>
  <c r="L3798" i="1"/>
  <c r="L322" i="1"/>
  <c r="L5142" i="1"/>
  <c r="L4901" i="1"/>
  <c r="L1488" i="1"/>
  <c r="L318" i="1"/>
  <c r="L3112" i="1"/>
  <c r="L3110" i="1"/>
  <c r="L2728" i="1"/>
  <c r="L3794" i="1"/>
  <c r="L1375" i="1"/>
  <c r="L2670" i="1"/>
  <c r="L1544" i="1"/>
  <c r="L1932" i="1"/>
  <c r="L1722" i="1"/>
  <c r="L1933" i="1"/>
  <c r="L1362" i="1"/>
  <c r="L3928" i="1"/>
  <c r="L1358" i="1"/>
  <c r="L2773" i="1"/>
  <c r="L2530" i="1"/>
  <c r="L306" i="1"/>
  <c r="L416" i="1"/>
  <c r="L1325" i="1"/>
  <c r="L3407" i="1"/>
  <c r="L4495" i="1"/>
  <c r="L4730" i="1"/>
  <c r="L3306" i="1"/>
  <c r="L5208" i="1"/>
  <c r="L1086" i="1"/>
  <c r="L3094" i="1"/>
  <c r="L3349" i="1"/>
  <c r="L3350" i="1"/>
  <c r="L1312" i="1"/>
  <c r="L3348" i="1"/>
  <c r="L4918" i="1"/>
  <c r="L1082" i="1"/>
  <c r="L1083" i="1"/>
  <c r="L3475" i="1"/>
  <c r="L333" i="1"/>
  <c r="L2740" i="1"/>
  <c r="L715" i="1"/>
  <c r="L1304" i="1"/>
  <c r="L717" i="1"/>
  <c r="L2522" i="1"/>
  <c r="L1075" i="1"/>
  <c r="L5391" i="1"/>
  <c r="L1840" i="1"/>
  <c r="L1492" i="1"/>
  <c r="L3122" i="1"/>
  <c r="L1343" i="1"/>
  <c r="L3636" i="1"/>
  <c r="L4819" i="1"/>
  <c r="L2520" i="1"/>
  <c r="L4816" i="1"/>
  <c r="L4913" i="1"/>
  <c r="L3394" i="1"/>
  <c r="L4698" i="1"/>
  <c r="L1702" i="1"/>
  <c r="L4861" i="1"/>
  <c r="L156" i="1"/>
  <c r="L2517" i="1"/>
  <c r="L1697" i="1"/>
  <c r="L328" i="1"/>
  <c r="L324" i="1"/>
  <c r="L4906" i="1"/>
  <c r="L2733" i="1"/>
  <c r="L4069" i="1"/>
  <c r="L5385" i="1"/>
  <c r="L4170" i="1"/>
  <c r="L662" i="1"/>
  <c r="L2513" i="1"/>
  <c r="L3391" i="1"/>
  <c r="L1285" i="1"/>
  <c r="L3183" i="1"/>
  <c r="L1282" i="1"/>
  <c r="L3629" i="1"/>
  <c r="L2430" i="1"/>
  <c r="L1486" i="1"/>
  <c r="L4472" i="1"/>
  <c r="L1233" i="1"/>
  <c r="L1237" i="1"/>
  <c r="L1277" i="1"/>
  <c r="L580" i="1"/>
  <c r="L5217" i="1"/>
  <c r="L3556" i="1"/>
  <c r="L3430" i="1"/>
  <c r="L574" i="1"/>
  <c r="L2543" i="1"/>
  <c r="L3436" i="1"/>
  <c r="L566" i="1"/>
  <c r="L4669" i="1"/>
  <c r="L565" i="1"/>
  <c r="L4105" i="1"/>
  <c r="L4671" i="1"/>
  <c r="L1734" i="1"/>
  <c r="L1727" i="1"/>
  <c r="L1728" i="1"/>
  <c r="L1729" i="1"/>
  <c r="L1005" i="1"/>
  <c r="L4745" i="1"/>
  <c r="L2150" i="1"/>
  <c r="L3169" i="1"/>
  <c r="L2538" i="1"/>
  <c r="L3938" i="1"/>
  <c r="L1001" i="1"/>
  <c r="L3483" i="1"/>
  <c r="L999" i="1"/>
  <c r="L1555" i="1"/>
  <c r="L310" i="1"/>
  <c r="L308" i="1"/>
  <c r="L206" i="1"/>
  <c r="L2020" i="1"/>
  <c r="L4953" i="1"/>
  <c r="L1104" i="1"/>
  <c r="L4720" i="1"/>
  <c r="L2174" i="1"/>
  <c r="L5160" i="1"/>
  <c r="L3648" i="1"/>
  <c r="L5164" i="1"/>
  <c r="L3820" i="1"/>
  <c r="L1350" i="1"/>
  <c r="L1187" i="1"/>
  <c r="L1498" i="1"/>
  <c r="L3401" i="1"/>
  <c r="L472" i="1"/>
  <c r="L756" i="1"/>
  <c r="L4931" i="1"/>
  <c r="L1346" i="1"/>
  <c r="L4932" i="1"/>
  <c r="L1347" i="1"/>
  <c r="L2170" i="1"/>
  <c r="L1093" i="1"/>
  <c r="L1371" i="1"/>
  <c r="L973" i="1"/>
  <c r="L978" i="1"/>
  <c r="L1359" i="1"/>
  <c r="L1539" i="1"/>
  <c r="L4505" i="1"/>
  <c r="L969" i="1"/>
  <c r="L2659" i="1"/>
  <c r="L1357" i="1"/>
  <c r="L4154" i="1"/>
  <c r="L3356" i="1"/>
  <c r="L305" i="1"/>
  <c r="L5000" i="1"/>
  <c r="L1928" i="1"/>
  <c r="L1526" i="1"/>
  <c r="L417" i="1"/>
  <c r="L5001" i="1"/>
  <c r="L548" i="1"/>
  <c r="L3668" i="1"/>
  <c r="L1522" i="1"/>
  <c r="L1087" i="1"/>
  <c r="L4093" i="1"/>
  <c r="L4095" i="1"/>
  <c r="L3347" i="1"/>
  <c r="L4924" i="1"/>
  <c r="L3125" i="1"/>
  <c r="L720" i="1"/>
  <c r="L721" i="1"/>
  <c r="L1081" i="1"/>
  <c r="L4919" i="1"/>
  <c r="L1076" i="1"/>
  <c r="L4706" i="1"/>
  <c r="L2739" i="1"/>
  <c r="L4708" i="1"/>
  <c r="L5392" i="1"/>
  <c r="L2005" i="1"/>
  <c r="L332" i="1"/>
  <c r="L4821" i="1"/>
  <c r="L1706" i="1"/>
  <c r="L3465" i="1"/>
  <c r="L709" i="1"/>
  <c r="L301" i="1"/>
  <c r="L5388" i="1"/>
  <c r="L2001" i="1"/>
  <c r="L3193" i="1"/>
  <c r="L4818" i="1"/>
  <c r="L3635" i="1"/>
  <c r="L161" i="1"/>
  <c r="L3157" i="1"/>
  <c r="L2440" i="1"/>
  <c r="L1295" i="1"/>
  <c r="L1170" i="1"/>
  <c r="L3119" i="1"/>
  <c r="L151" i="1"/>
  <c r="L1290" i="1"/>
  <c r="L1695" i="1"/>
  <c r="L1490" i="1"/>
  <c r="L1286" i="1"/>
  <c r="L5384" i="1"/>
  <c r="L5141" i="1"/>
  <c r="L3632" i="1"/>
  <c r="L2160" i="1"/>
  <c r="L4553" i="1"/>
  <c r="L1785" i="1"/>
  <c r="L5349" i="1"/>
  <c r="L1778" i="1"/>
  <c r="L66" i="1"/>
  <c r="L4894" i="1"/>
  <c r="L4303" i="1"/>
  <c r="L2976" i="1"/>
  <c r="L2879" i="1"/>
  <c r="L3956" i="1"/>
  <c r="L1769" i="1"/>
  <c r="L1242" i="1"/>
  <c r="L4301" i="1"/>
  <c r="L62" i="1"/>
  <c r="L3547" i="1"/>
  <c r="L400" i="1"/>
  <c r="L5237" i="1"/>
  <c r="L936" i="1"/>
  <c r="L631" i="1"/>
  <c r="L393" i="1"/>
  <c r="L5338" i="1"/>
  <c r="L239" i="1"/>
  <c r="L4288" i="1"/>
  <c r="L4287" i="1"/>
  <c r="L1768" i="1"/>
  <c r="L4569" i="1"/>
  <c r="L626" i="1"/>
  <c r="L1238" i="1"/>
  <c r="L115" i="1"/>
  <c r="L2028" i="1"/>
  <c r="L4040" i="1"/>
  <c r="L3587" i="1"/>
  <c r="L651" i="1"/>
  <c r="L922" i="1"/>
  <c r="L1661" i="1"/>
  <c r="L1653" i="1"/>
  <c r="L2385" i="1"/>
  <c r="L1613" i="1"/>
  <c r="L2379" i="1"/>
  <c r="L1602" i="1"/>
  <c r="L4806" i="1"/>
  <c r="L4805" i="1"/>
  <c r="L2264" i="1"/>
  <c r="L4549" i="1"/>
  <c r="L906" i="1"/>
  <c r="L1588" i="1"/>
  <c r="L793" i="1"/>
  <c r="L2367" i="1"/>
  <c r="L1994" i="1"/>
  <c r="L508" i="1"/>
  <c r="L3732" i="1"/>
  <c r="L4673" i="1"/>
  <c r="L2619" i="1"/>
  <c r="L4793" i="1"/>
  <c r="L2362" i="1"/>
  <c r="L1816" i="1"/>
  <c r="L3384" i="1"/>
  <c r="L3935" i="1"/>
  <c r="L1552" i="1"/>
  <c r="L1557" i="1"/>
  <c r="L3282" i="1"/>
  <c r="L4853" i="1"/>
  <c r="L4653" i="1"/>
  <c r="L4846" i="1"/>
  <c r="L3106" i="1"/>
  <c r="L4059" i="1"/>
  <c r="L3342" i="1"/>
  <c r="L2318" i="1"/>
  <c r="L4842" i="1"/>
  <c r="L2198" i="1"/>
  <c r="L4057" i="1"/>
  <c r="L4255" i="1"/>
  <c r="L4248" i="1"/>
  <c r="L1978" i="1"/>
  <c r="L3713" i="1"/>
  <c r="L868" i="1"/>
  <c r="L1810" i="1"/>
  <c r="L493" i="1"/>
  <c r="L3380" i="1"/>
  <c r="L1805" i="1"/>
  <c r="L4991" i="1"/>
  <c r="L489" i="1"/>
  <c r="L1517" i="1"/>
  <c r="L2602" i="1"/>
  <c r="L2601" i="1"/>
  <c r="L4054" i="1"/>
  <c r="L4841" i="1"/>
  <c r="L4050" i="1"/>
  <c r="L3335" i="1"/>
  <c r="L3241" i="1"/>
  <c r="L412" i="1"/>
  <c r="L710" i="1"/>
  <c r="L2166" i="1"/>
  <c r="L1146" i="1"/>
  <c r="L402" i="1"/>
  <c r="L3232" i="1"/>
  <c r="L2311" i="1"/>
  <c r="L2309" i="1"/>
  <c r="L4357" i="1"/>
  <c r="L3220" i="1"/>
  <c r="L4347" i="1"/>
  <c r="L3070" i="1"/>
  <c r="L3217" i="1"/>
  <c r="L2391" i="1"/>
  <c r="L4038" i="1"/>
  <c r="L4337" i="1"/>
  <c r="L1957" i="1"/>
  <c r="L654" i="1"/>
  <c r="L344" i="1"/>
  <c r="L346" i="1"/>
  <c r="L2793" i="1"/>
  <c r="L4963" i="1"/>
  <c r="L347" i="1"/>
  <c r="L342" i="1"/>
  <c r="L2341" i="1"/>
  <c r="L5225" i="1"/>
  <c r="L2563" i="1"/>
  <c r="L1599" i="1"/>
  <c r="L5224" i="1"/>
  <c r="L1123" i="1"/>
  <c r="L1951" i="1"/>
  <c r="L2157" i="1"/>
  <c r="L4759" i="1"/>
  <c r="L1336" i="1"/>
  <c r="L1387" i="1"/>
  <c r="L1335" i="1"/>
  <c r="L438" i="1"/>
  <c r="L1946" i="1"/>
  <c r="L4163" i="1"/>
  <c r="L434" i="1"/>
  <c r="L3171" i="1"/>
  <c r="L4755" i="1"/>
  <c r="L1010" i="1"/>
  <c r="L3431" i="1"/>
  <c r="L1013" i="1"/>
  <c r="L792" i="1"/>
  <c r="L3421" i="1"/>
  <c r="L569" i="1"/>
  <c r="L3652" i="1"/>
  <c r="L563" i="1"/>
  <c r="L5166" i="1"/>
  <c r="L1572" i="1"/>
  <c r="L1562" i="1"/>
  <c r="L1564" i="1"/>
  <c r="L1565" i="1"/>
  <c r="L3365" i="1"/>
  <c r="L139" i="1"/>
  <c r="L4658" i="1"/>
  <c r="L4522" i="1"/>
  <c r="L1333" i="1"/>
  <c r="L4523" i="1"/>
  <c r="L3484" i="1"/>
  <c r="L1941" i="1"/>
  <c r="L2149" i="1"/>
  <c r="L4740" i="1"/>
  <c r="L1379" i="1"/>
  <c r="L1330" i="1"/>
  <c r="L1724" i="1"/>
  <c r="L1194" i="1"/>
  <c r="L2182" i="1"/>
  <c r="L1196" i="1"/>
  <c r="L5161" i="1"/>
  <c r="L1095" i="1"/>
  <c r="L4946" i="1"/>
  <c r="L4940" i="1"/>
  <c r="L4950" i="1"/>
  <c r="L3474" i="1"/>
  <c r="L4826" i="1"/>
  <c r="L4179" i="1"/>
  <c r="L1094" i="1"/>
  <c r="L4930" i="1"/>
  <c r="L4101" i="1"/>
  <c r="L4716" i="1"/>
  <c r="L1319" i="1"/>
  <c r="L4715" i="1"/>
  <c r="L4177" i="1"/>
  <c r="L2669" i="1"/>
  <c r="L1542" i="1"/>
  <c r="L1373" i="1"/>
  <c r="L2664" i="1"/>
  <c r="L4508" i="1"/>
  <c r="L1361" i="1"/>
  <c r="L3927" i="1"/>
  <c r="L1930" i="1"/>
  <c r="L4497" i="1"/>
  <c r="L4735" i="1"/>
  <c r="L5212" i="1"/>
  <c r="L3675" i="1"/>
  <c r="L959" i="1"/>
  <c r="L3353" i="1"/>
  <c r="L3355" i="1"/>
  <c r="L2771" i="1"/>
  <c r="L2527" i="1"/>
  <c r="L1353" i="1"/>
  <c r="L2144" i="1"/>
  <c r="L5209" i="1"/>
  <c r="L2770" i="1"/>
  <c r="L4921" i="1"/>
  <c r="L4922" i="1"/>
  <c r="L3203" i="1"/>
  <c r="L1314" i="1"/>
  <c r="L3809" i="1"/>
  <c r="L1309" i="1"/>
  <c r="L1310" i="1"/>
  <c r="L4710" i="1"/>
  <c r="L1080" i="1"/>
  <c r="L4705" i="1"/>
  <c r="L2738" i="1"/>
  <c r="L4076" i="1"/>
  <c r="L2742" i="1"/>
  <c r="L1175" i="1"/>
  <c r="L1074" i="1"/>
  <c r="L470" i="1"/>
  <c r="L2448" i="1"/>
  <c r="L3396" i="1"/>
  <c r="L4560" i="1"/>
  <c r="L4175" i="1"/>
  <c r="L2000" i="1"/>
  <c r="L3121" i="1"/>
  <c r="L467" i="1"/>
  <c r="L2164" i="1"/>
  <c r="L702" i="1"/>
  <c r="L849" i="1"/>
  <c r="L4859" i="1"/>
  <c r="L158" i="1"/>
  <c r="L3155" i="1"/>
  <c r="L1926" i="1"/>
  <c r="L1832" i="1"/>
  <c r="L155" i="1"/>
  <c r="L2434" i="1"/>
  <c r="L4692" i="1"/>
  <c r="L325" i="1"/>
  <c r="L1069" i="1"/>
  <c r="L149" i="1"/>
  <c r="L2515" i="1"/>
  <c r="L321" i="1"/>
  <c r="L2163" i="1"/>
  <c r="L660" i="1"/>
  <c r="L3390" i="1"/>
  <c r="L5138" i="1"/>
  <c r="L2431" i="1"/>
  <c r="L4899" i="1"/>
  <c r="L652" i="1"/>
  <c r="L4900" i="1"/>
  <c r="L4469" i="1"/>
  <c r="L1922" i="1"/>
  <c r="L2291" i="1"/>
  <c r="L4473" i="1"/>
  <c r="L2511" i="1"/>
  <c r="L5322" i="1"/>
  <c r="L4465" i="1"/>
  <c r="L759" i="1"/>
  <c r="L2533" i="1"/>
  <c r="L1714" i="1"/>
  <c r="L5397" i="1"/>
  <c r="L2534" i="1"/>
  <c r="L3818" i="1"/>
  <c r="L4825" i="1"/>
  <c r="L750" i="1"/>
  <c r="L2532" i="1"/>
  <c r="L1185" i="1"/>
  <c r="L168" i="1"/>
  <c r="L4823" i="1"/>
  <c r="L4824" i="1"/>
  <c r="L972" i="1"/>
  <c r="L4510" i="1"/>
  <c r="L1939" i="1"/>
  <c r="L1538" i="1"/>
  <c r="L1370" i="1"/>
  <c r="L967" i="1"/>
  <c r="L2665" i="1"/>
  <c r="L4498" i="1"/>
  <c r="L3923" i="1"/>
  <c r="L2772" i="1"/>
  <c r="L1271" i="1"/>
  <c r="L4867" i="1"/>
  <c r="L1527" i="1"/>
  <c r="L2145" i="1"/>
  <c r="L3479" i="1"/>
  <c r="L125" i="1"/>
  <c r="L5404" i="1"/>
  <c r="L1888" i="1"/>
  <c r="L1269" i="1"/>
  <c r="L2656" i="1"/>
  <c r="L124" i="1"/>
  <c r="L1311" i="1"/>
  <c r="L1313" i="1"/>
  <c r="L3812" i="1"/>
  <c r="L3128" i="1"/>
  <c r="L3346" i="1"/>
  <c r="L2748" i="1"/>
  <c r="L4588" i="1"/>
  <c r="L1516" i="1"/>
  <c r="L718" i="1"/>
  <c r="L1302" i="1"/>
  <c r="L4081" i="1"/>
  <c r="L3805" i="1"/>
  <c r="L5393" i="1"/>
  <c r="L5152" i="1"/>
  <c r="L3640" i="1"/>
  <c r="L2007" i="1"/>
  <c r="L1300" i="1"/>
  <c r="L4704" i="1"/>
  <c r="L3123" i="1"/>
  <c r="L1491" i="1"/>
  <c r="L3802" i="1"/>
  <c r="L466" i="1"/>
  <c r="L3634" i="1"/>
  <c r="L1705" i="1"/>
  <c r="L4702" i="1"/>
  <c r="L4817" i="1"/>
  <c r="L5147" i="1"/>
  <c r="L4860" i="1"/>
  <c r="L5143" i="1"/>
  <c r="L1834" i="1"/>
  <c r="L4907" i="1"/>
  <c r="L1294" i="1"/>
  <c r="L4691" i="1"/>
  <c r="L1829" i="1"/>
  <c r="L1291" i="1"/>
  <c r="L1169" i="1"/>
  <c r="L2732" i="1"/>
  <c r="L2433" i="1"/>
  <c r="L1167" i="1"/>
  <c r="L463" i="1"/>
  <c r="L4814" i="1"/>
  <c r="L3631" i="1"/>
  <c r="L5382" i="1"/>
  <c r="L1487" i="1"/>
  <c r="L1689" i="1"/>
  <c r="L1825" i="1"/>
  <c r="L2727" i="1"/>
  <c r="L810" i="1"/>
  <c r="L3790" i="1"/>
  <c r="L5325" i="1"/>
  <c r="L815" i="1"/>
  <c r="L2454" i="1"/>
  <c r="L3469" i="1"/>
  <c r="L3470" i="1"/>
  <c r="L2453" i="1"/>
  <c r="L1855" i="1"/>
  <c r="L1184" i="1"/>
  <c r="L2009" i="1"/>
  <c r="L3932" i="1"/>
  <c r="L4928" i="1"/>
  <c r="L1378" i="1"/>
  <c r="L1935" i="1"/>
  <c r="L1367" i="1"/>
  <c r="L4501" i="1"/>
  <c r="L1540" i="1"/>
  <c r="L1356" i="1"/>
  <c r="L1531" i="1"/>
  <c r="L127" i="1"/>
  <c r="L5210" i="1"/>
  <c r="L3674" i="1"/>
  <c r="L2147" i="1"/>
  <c r="L4734" i="1"/>
  <c r="L126" i="1"/>
  <c r="L1525" i="1"/>
  <c r="L2146" i="1"/>
  <c r="L1352" i="1"/>
  <c r="L3477" i="1"/>
  <c r="L4864" i="1"/>
  <c r="L957" i="1"/>
  <c r="L3127" i="1"/>
  <c r="L3129" i="1"/>
  <c r="L4098" i="1"/>
  <c r="L4099" i="1"/>
  <c r="L4084" i="1"/>
  <c r="L4491" i="1"/>
  <c r="L950" i="1"/>
  <c r="L1515" i="1"/>
  <c r="L4709" i="1"/>
  <c r="L2737" i="1"/>
  <c r="L4078" i="1"/>
  <c r="L1177" i="1"/>
  <c r="L1708" i="1"/>
  <c r="L5151" i="1"/>
  <c r="L4820" i="1"/>
  <c r="L712" i="1"/>
  <c r="L1838" i="1"/>
  <c r="L3637" i="1"/>
  <c r="L2736" i="1"/>
  <c r="L5150" i="1"/>
  <c r="L1173" i="1"/>
  <c r="L4074" i="1"/>
  <c r="L1071" i="1"/>
  <c r="L3463" i="1"/>
  <c r="L5387" i="1"/>
  <c r="L2768" i="1"/>
  <c r="L2441" i="1"/>
  <c r="L1703" i="1"/>
  <c r="L162" i="1"/>
  <c r="L3191" i="1"/>
  <c r="L154" i="1"/>
  <c r="L2438" i="1"/>
  <c r="L1828" i="1"/>
  <c r="L3187" i="1"/>
  <c r="L2436" i="1"/>
  <c r="L4815" i="1"/>
  <c r="L2731" i="1"/>
  <c r="L1287" i="1"/>
  <c r="L3796" i="1"/>
  <c r="L1998" i="1"/>
  <c r="L658" i="1"/>
  <c r="L462" i="1"/>
  <c r="L3630" i="1"/>
  <c r="L147" i="1"/>
  <c r="L3111" i="1"/>
  <c r="L5381" i="1"/>
  <c r="L4551" i="1"/>
  <c r="L2840" i="1"/>
  <c r="L5329" i="1"/>
  <c r="L4471" i="1"/>
  <c r="L3791" i="1"/>
  <c r="L1497" i="1"/>
  <c r="L5417" i="1"/>
  <c r="L4178" i="1"/>
  <c r="L4562" i="1"/>
  <c r="L3399" i="1"/>
  <c r="L494" i="1"/>
  <c r="L2668" i="1"/>
  <c r="L1938" i="1"/>
  <c r="L1374" i="1"/>
  <c r="L2661" i="1"/>
  <c r="L1366" i="1"/>
  <c r="L4507" i="1"/>
  <c r="L3926" i="1"/>
  <c r="L1936" i="1"/>
  <c r="L1355" i="1"/>
  <c r="L1931" i="1"/>
  <c r="L962" i="1"/>
  <c r="L1326" i="1"/>
  <c r="L1089" i="1"/>
  <c r="L3478" i="1"/>
  <c r="L1719" i="1"/>
  <c r="L3161" i="1"/>
  <c r="L1720" i="1"/>
  <c r="L4151" i="1"/>
  <c r="L1324" i="1"/>
  <c r="L2143" i="1"/>
  <c r="L2323" i="1"/>
  <c r="L2769" i="1"/>
  <c r="L1315" i="1"/>
  <c r="L1317" i="1"/>
  <c r="L2754" i="1"/>
  <c r="L1843" i="1"/>
  <c r="L1306" i="1"/>
  <c r="L4091" i="1"/>
  <c r="L4087" i="1"/>
  <c r="L4920" i="1"/>
  <c r="L1308" i="1"/>
  <c r="L4080" i="1"/>
  <c r="L3807" i="1"/>
  <c r="L2744" i="1"/>
  <c r="L4916" i="1"/>
  <c r="L1301" i="1"/>
  <c r="L4075" i="1"/>
  <c r="L2168" i="1"/>
  <c r="L4559" i="1"/>
  <c r="L331" i="1"/>
  <c r="L1494" i="1"/>
  <c r="L5149" i="1"/>
  <c r="L5389" i="1"/>
  <c r="L163" i="1"/>
  <c r="L1297" i="1"/>
  <c r="L1836" i="1"/>
  <c r="L329" i="1"/>
  <c r="L159" i="1"/>
  <c r="L3159" i="1"/>
  <c r="L2443" i="1"/>
  <c r="L1296" i="1"/>
  <c r="L4911" i="1"/>
  <c r="L1292" i="1"/>
  <c r="L4695" i="1"/>
  <c r="L3186" i="1"/>
  <c r="L4905" i="1"/>
  <c r="L4693" i="1"/>
  <c r="L3117" i="1"/>
  <c r="L1827" i="1"/>
  <c r="L1342" i="1"/>
  <c r="L2162" i="1"/>
  <c r="L3392" i="1"/>
  <c r="L3460" i="1"/>
  <c r="L3184" i="1"/>
  <c r="L319" i="1"/>
  <c r="L836" i="1"/>
  <c r="L1824" i="1"/>
  <c r="L4066" i="1"/>
  <c r="L1066" i="1"/>
  <c r="L1921" i="1"/>
  <c r="L1236" i="1"/>
  <c r="L1687" i="1"/>
  <c r="L5327" i="1"/>
  <c r="L2761" i="1"/>
  <c r="L205" i="1"/>
  <c r="L2171" i="1"/>
  <c r="L3132" i="1"/>
  <c r="L4717" i="1"/>
  <c r="L3468" i="1"/>
  <c r="L971" i="1"/>
  <c r="L4513" i="1"/>
  <c r="L1940" i="1"/>
  <c r="L4500" i="1"/>
  <c r="L1365" i="1"/>
  <c r="L966" i="1"/>
  <c r="L2663" i="1"/>
  <c r="L4509" i="1"/>
  <c r="L960" i="1"/>
  <c r="L128" i="1"/>
  <c r="L3162" i="1"/>
  <c r="L2529" i="1"/>
  <c r="L4156" i="1"/>
  <c r="L3406" i="1"/>
  <c r="L550" i="1"/>
  <c r="L304" i="1"/>
  <c r="L3160" i="1"/>
  <c r="L4492" i="1"/>
  <c r="L2525" i="1"/>
  <c r="L3404" i="1"/>
  <c r="L3671" i="1"/>
  <c r="L4863" i="1"/>
  <c r="L3200" i="1"/>
  <c r="L3201" i="1"/>
  <c r="L4923" i="1"/>
  <c r="L4097" i="1"/>
  <c r="L4085" i="1"/>
  <c r="L4089" i="1"/>
  <c r="L1709" i="1"/>
  <c r="L2008" i="1"/>
  <c r="L2747" i="1"/>
  <c r="L4077" i="1"/>
  <c r="L1179" i="1"/>
  <c r="L4083" i="1"/>
  <c r="L3639" i="1"/>
  <c r="L2449" i="1"/>
  <c r="L3803" i="1"/>
  <c r="L1495" i="1"/>
  <c r="L3397" i="1"/>
  <c r="L164" i="1"/>
  <c r="L1707" i="1"/>
  <c r="L4072" i="1"/>
  <c r="L3194" i="1"/>
  <c r="L3237" i="1"/>
  <c r="L3395" i="1"/>
  <c r="L3464" i="1"/>
  <c r="L4914" i="1"/>
  <c r="L1699" i="1"/>
  <c r="L4701" i="1"/>
  <c r="L3156" i="1"/>
  <c r="L2444" i="1"/>
  <c r="L3799" i="1"/>
  <c r="L2437" i="1"/>
  <c r="L1833" i="1"/>
  <c r="L4904" i="1"/>
  <c r="L1693" i="1"/>
  <c r="L1999" i="1"/>
  <c r="L3116" i="1"/>
  <c r="L2516" i="1"/>
  <c r="L4070" i="1"/>
  <c r="L3797" i="1"/>
  <c r="L1997" i="1"/>
  <c r="L1826" i="1"/>
  <c r="L461" i="1"/>
  <c r="L1166" i="1"/>
  <c r="L2161" i="1"/>
  <c r="L4966" i="1"/>
  <c r="L4688" i="1"/>
  <c r="L1283" i="1"/>
  <c r="L3788" i="1"/>
  <c r="L2295" i="1"/>
  <c r="L814" i="1"/>
  <c r="L1235" i="1"/>
  <c r="L5439" i="1"/>
  <c r="L5218" i="1"/>
  <c r="L1278" i="1"/>
  <c r="L5068" i="1"/>
  <c r="L1742" i="1"/>
  <c r="L4756" i="1"/>
  <c r="L2675" i="1"/>
  <c r="L4674" i="1"/>
  <c r="L3696" i="1"/>
  <c r="L1739" i="1"/>
  <c r="L4675" i="1"/>
  <c r="L562" i="1"/>
  <c r="L1736" i="1"/>
  <c r="L3424" i="1"/>
  <c r="L3367" i="1"/>
  <c r="L3425" i="1"/>
  <c r="L3415" i="1"/>
  <c r="L3416" i="1"/>
  <c r="L3417" i="1"/>
  <c r="L3419" i="1"/>
  <c r="L5055" i="1"/>
  <c r="L1566" i="1"/>
  <c r="L3168" i="1"/>
  <c r="L3410" i="1"/>
  <c r="L1332" i="1"/>
  <c r="L1110" i="1"/>
  <c r="L2673" i="1"/>
  <c r="L4654" i="1"/>
  <c r="L1109" i="1"/>
  <c r="L2537" i="1"/>
  <c r="L1556" i="1"/>
  <c r="L3933" i="1"/>
  <c r="L2775" i="1"/>
  <c r="L1195" i="1"/>
  <c r="L1197" i="1"/>
  <c r="L5165" i="1"/>
  <c r="L2765" i="1"/>
  <c r="L4935" i="1"/>
  <c r="L1097" i="1"/>
  <c r="L1192" i="1"/>
  <c r="L1099" i="1"/>
  <c r="L4827" i="1"/>
  <c r="L5157" i="1"/>
  <c r="L3208" i="1"/>
  <c r="L3133" i="1"/>
  <c r="L4104" i="1"/>
  <c r="L1186" i="1"/>
  <c r="L5156" i="1"/>
  <c r="L3131" i="1"/>
  <c r="L3205" i="1"/>
  <c r="L1854" i="1"/>
  <c r="L5394" i="1"/>
  <c r="L2010" i="1"/>
  <c r="L3929" i="1"/>
  <c r="L1543" i="1"/>
  <c r="L1372" i="1"/>
  <c r="L4925" i="1"/>
  <c r="L968" i="1"/>
  <c r="L4502" i="1"/>
  <c r="L1537" i="1"/>
  <c r="L1368" i="1"/>
  <c r="L4496" i="1"/>
  <c r="L1270" i="1"/>
  <c r="L2658" i="1"/>
  <c r="L3924" i="1"/>
  <c r="L1272" i="1"/>
  <c r="L4866" i="1"/>
  <c r="L4601" i="1"/>
  <c r="L3354" i="1"/>
  <c r="L302" i="1"/>
  <c r="L3919" i="1"/>
  <c r="L4493" i="1"/>
  <c r="L2655" i="1"/>
  <c r="L2526" i="1"/>
  <c r="L3351" i="1"/>
  <c r="L3813" i="1"/>
  <c r="L3815" i="1"/>
  <c r="L4094" i="1"/>
  <c r="L3202" i="1"/>
  <c r="L1307" i="1"/>
  <c r="L3917" i="1"/>
  <c r="L1181" i="1"/>
  <c r="L4088" i="1"/>
  <c r="L4090" i="1"/>
  <c r="L3806" i="1"/>
  <c r="L2743" i="1"/>
  <c r="L4082" i="1"/>
  <c r="L2450" i="1"/>
  <c r="L5153" i="1"/>
  <c r="L1839" i="1"/>
  <c r="L3467" i="1"/>
  <c r="L469" i="1"/>
  <c r="L4174" i="1"/>
  <c r="L5390" i="1"/>
  <c r="L3801" i="1"/>
  <c r="L704" i="1"/>
  <c r="L3376" i="1"/>
  <c r="L1835" i="1"/>
  <c r="L1298" i="1"/>
  <c r="L1171" i="1"/>
  <c r="L4858" i="1"/>
  <c r="L157" i="1"/>
  <c r="L4700" i="1"/>
  <c r="L3192" i="1"/>
  <c r="L3118" i="1"/>
  <c r="L4694" i="1"/>
  <c r="L3190" i="1"/>
  <c r="L1694" i="1"/>
  <c r="L3113" i="1"/>
  <c r="L4554" i="1"/>
  <c r="L150" i="1"/>
  <c r="L3185" i="1"/>
  <c r="L1168" i="1"/>
  <c r="L1692" i="1"/>
  <c r="L1340" i="1"/>
  <c r="L4813" i="1"/>
  <c r="L2763" i="1"/>
  <c r="L474" i="1"/>
  <c r="L1853" i="1"/>
  <c r="L3471" i="1"/>
  <c r="L2762" i="1"/>
  <c r="L337" i="1"/>
  <c r="L338" i="1"/>
  <c r="L130" i="1"/>
  <c r="L335" i="1"/>
  <c r="L1937" i="1"/>
  <c r="L1377" i="1"/>
  <c r="L2667" i="1"/>
  <c r="L3925" i="1"/>
  <c r="L1183" i="1"/>
  <c r="L964" i="1"/>
  <c r="L1934" i="1"/>
  <c r="L1369" i="1"/>
  <c r="L3922" i="1"/>
  <c r="L1327" i="1"/>
  <c r="L3673" i="1"/>
  <c r="L2326" i="1"/>
  <c r="L2148" i="1"/>
  <c r="L1929" i="1"/>
  <c r="L549" i="1"/>
  <c r="L2324" i="1"/>
  <c r="L4997" i="1"/>
  <c r="L415" i="1"/>
  <c r="L3476" i="1"/>
  <c r="L4494" i="1"/>
  <c r="L3352" i="1"/>
  <c r="L4989" i="1"/>
  <c r="L4092" i="1"/>
  <c r="L4096" i="1"/>
  <c r="L1316" i="1"/>
  <c r="L1318" i="1"/>
  <c r="L3199" i="1"/>
  <c r="L3811" i="1"/>
  <c r="L5207" i="1"/>
  <c r="L3916" i="1"/>
  <c r="L4086" i="1"/>
  <c r="L1178" i="1"/>
  <c r="L1078" i="1"/>
  <c r="L3808" i="1"/>
  <c r="L2523" i="1"/>
  <c r="L2169" i="1"/>
  <c r="L3638" i="1"/>
  <c r="L3398" i="1"/>
  <c r="L4703" i="1"/>
  <c r="L330" i="1"/>
  <c r="L1493" i="1"/>
  <c r="L2519" i="1"/>
  <c r="L2165" i="1"/>
  <c r="L2002" i="1"/>
  <c r="L3800" i="1"/>
  <c r="L2734" i="1"/>
  <c r="L2735" i="1"/>
  <c r="L5145" i="1"/>
  <c r="L4862" i="1"/>
  <c r="L5146" i="1"/>
  <c r="L4912" i="1"/>
  <c r="L327" i="1"/>
  <c r="L1831" i="1"/>
  <c r="L4910" i="1"/>
  <c r="L3114" i="1"/>
  <c r="L153" i="1"/>
  <c r="L1696" i="1"/>
  <c r="L4172" i="1"/>
  <c r="L5140" i="1"/>
  <c r="L1288" i="1"/>
  <c r="L1068" i="1"/>
  <c r="L4689" i="1"/>
  <c r="L1691" i="1"/>
  <c r="L1339" i="1"/>
  <c r="L1690" i="1"/>
  <c r="L320" i="1"/>
  <c r="L4812" i="1"/>
  <c r="L1164" i="1"/>
  <c r="L2512" i="1"/>
  <c r="L1234" i="1"/>
  <c r="L4470" i="1"/>
  <c r="L5328" i="1"/>
  <c r="L2293" i="1"/>
  <c r="L4468" i="1"/>
  <c r="L3915" i="1"/>
  <c r="L3784" i="1"/>
  <c r="L106" i="1"/>
  <c r="L3780" i="1"/>
  <c r="L3456" i="1"/>
  <c r="L832" i="1"/>
  <c r="L621" i="1"/>
  <c r="L2725" i="1"/>
  <c r="L800" i="1"/>
  <c r="L3912" i="1"/>
  <c r="L3536" i="1"/>
  <c r="L4679" i="1"/>
  <c r="L1059" i="1"/>
  <c r="L2810" i="1"/>
  <c r="L2811" i="1"/>
  <c r="L5060" i="1"/>
  <c r="L5062" i="1"/>
  <c r="L5059" i="1"/>
  <c r="L5061" i="1"/>
  <c r="L5058" i="1"/>
  <c r="L5311" i="1"/>
  <c r="L3776" i="1"/>
  <c r="L3770" i="1"/>
  <c r="L3905" i="1"/>
  <c r="L3765" i="1"/>
  <c r="L3526" i="1"/>
  <c r="L600" i="1"/>
  <c r="L5308" i="1"/>
  <c r="L2808" i="1"/>
  <c r="L5421" i="1"/>
  <c r="L4429" i="1"/>
  <c r="L4428" i="1"/>
  <c r="L5301" i="1"/>
  <c r="L1032" i="1"/>
  <c r="L3344" i="1"/>
  <c r="L2851" i="1"/>
  <c r="L99" i="1"/>
  <c r="L5299" i="1"/>
  <c r="L2251" i="1"/>
  <c r="L4419" i="1"/>
  <c r="L3860" i="1"/>
  <c r="L994" i="1"/>
  <c r="L1227" i="1"/>
  <c r="L2420" i="1"/>
  <c r="L2498" i="1"/>
  <c r="L3855" i="1"/>
  <c r="L1894" i="1"/>
  <c r="L4028" i="1"/>
  <c r="L2492" i="1"/>
  <c r="L2250" i="1"/>
  <c r="L4403" i="1"/>
  <c r="L541" i="1"/>
  <c r="L2488" i="1"/>
  <c r="L2836" i="1"/>
  <c r="L983" i="1"/>
  <c r="L4277" i="1"/>
  <c r="L5413" i="1"/>
  <c r="L975" i="1"/>
  <c r="L965" i="1"/>
  <c r="L739" i="1"/>
  <c r="L5410" i="1"/>
  <c r="L741" i="1"/>
  <c r="L358" i="1"/>
  <c r="L732" i="1"/>
  <c r="L2063" i="1"/>
  <c r="L2270" i="1"/>
  <c r="L1669" i="1"/>
  <c r="L83" i="1"/>
  <c r="L728" i="1"/>
  <c r="L4137" i="1"/>
  <c r="L586" i="1"/>
  <c r="L3892" i="1"/>
  <c r="L4135" i="1"/>
  <c r="L3669" i="1"/>
  <c r="L1022" i="1"/>
  <c r="L3890" i="1"/>
  <c r="L4016" i="1"/>
  <c r="L3745" i="1"/>
  <c r="L4381" i="1"/>
  <c r="L4015" i="1"/>
  <c r="L3515" i="1"/>
  <c r="L4004" i="1"/>
  <c r="L2221" i="1"/>
  <c r="L2475" i="1"/>
  <c r="L4198" i="1"/>
  <c r="L3457" i="1"/>
  <c r="L830" i="1"/>
  <c r="L2724" i="1"/>
  <c r="L374" i="1"/>
  <c r="L5071" i="1"/>
  <c r="L3314" i="1"/>
  <c r="L3778" i="1"/>
  <c r="L828" i="1"/>
  <c r="L1262" i="1"/>
  <c r="L103" i="1"/>
  <c r="L610" i="1"/>
  <c r="L611" i="1"/>
  <c r="L3532" i="1"/>
  <c r="L3909" i="1"/>
  <c r="L601" i="1"/>
  <c r="L3775" i="1"/>
  <c r="L609" i="1"/>
  <c r="L2279" i="1"/>
  <c r="L5428" i="1"/>
  <c r="L597" i="1"/>
  <c r="L3762" i="1"/>
  <c r="L599" i="1"/>
  <c r="L772" i="1"/>
  <c r="L2277" i="1"/>
  <c r="L2073" i="1"/>
  <c r="L1259" i="1"/>
  <c r="L4427" i="1"/>
  <c r="L3758" i="1"/>
  <c r="L2804" i="1"/>
  <c r="L766" i="1"/>
  <c r="L590" i="1"/>
  <c r="L4132" i="1"/>
  <c r="L3757" i="1"/>
  <c r="L3752" i="1"/>
  <c r="L2255" i="1"/>
  <c r="L2427" i="1"/>
  <c r="L2418" i="1"/>
  <c r="L3849" i="1"/>
  <c r="L4412" i="1"/>
  <c r="L996" i="1"/>
  <c r="L761" i="1"/>
  <c r="L5033" i="1"/>
  <c r="L2838" i="1"/>
  <c r="L542" i="1"/>
  <c r="L459" i="1"/>
  <c r="L3625" i="1"/>
  <c r="L4402" i="1"/>
  <c r="L3101" i="1"/>
  <c r="L1444" i="1"/>
  <c r="L3552" i="1"/>
  <c r="L2696" i="1"/>
  <c r="L94" i="1"/>
  <c r="L5414" i="1"/>
  <c r="L5407" i="1"/>
  <c r="L4612" i="1"/>
  <c r="L588" i="1"/>
  <c r="L2064" i="1"/>
  <c r="L5020" i="1"/>
  <c r="L2061" i="1"/>
  <c r="L2272" i="1"/>
  <c r="L84" i="1"/>
  <c r="L4606" i="1"/>
  <c r="L5004" i="1"/>
  <c r="L865" i="1"/>
  <c r="L3749" i="1"/>
  <c r="L1024" i="1"/>
  <c r="L4596" i="1"/>
  <c r="L5289" i="1"/>
  <c r="L5124" i="1"/>
  <c r="L2711" i="1"/>
  <c r="L4990" i="1"/>
  <c r="L4021" i="1"/>
  <c r="L4391" i="1"/>
  <c r="L2476" i="1"/>
  <c r="L5399" i="1"/>
  <c r="L2480" i="1"/>
  <c r="L2472" i="1"/>
  <c r="L2470" i="1"/>
  <c r="L1912" i="1"/>
  <c r="L3622" i="1"/>
  <c r="L1067" i="1"/>
  <c r="L1688" i="1"/>
  <c r="L1925" i="1"/>
  <c r="L1924" i="1"/>
  <c r="L1682" i="1"/>
  <c r="L113" i="1"/>
  <c r="L1898" i="1"/>
  <c r="L4466" i="1"/>
  <c r="L2284" i="1"/>
  <c r="L4454" i="1"/>
  <c r="L5436" i="1"/>
  <c r="L4150" i="1"/>
  <c r="L5316" i="1"/>
  <c r="L5136" i="1"/>
  <c r="L3914" i="1"/>
  <c r="L5135" i="1"/>
  <c r="L4682" i="1"/>
  <c r="L618" i="1"/>
  <c r="L3454" i="1"/>
  <c r="L4144" i="1"/>
  <c r="L4681" i="1"/>
  <c r="L3530" i="1"/>
  <c r="L3531" i="1"/>
  <c r="L614" i="1"/>
  <c r="L617" i="1"/>
  <c r="L5427" i="1"/>
  <c r="L608" i="1"/>
  <c r="L606" i="1"/>
  <c r="L4036" i="1"/>
  <c r="L5304" i="1"/>
  <c r="L595" i="1"/>
  <c r="L1044" i="1"/>
  <c r="L4665" i="1"/>
  <c r="L2278" i="1"/>
  <c r="L3451" i="1"/>
  <c r="L3898" i="1"/>
  <c r="L4660" i="1"/>
  <c r="L370" i="1"/>
  <c r="L4190" i="1"/>
  <c r="L823" i="1"/>
  <c r="L3895" i="1"/>
  <c r="L1036" i="1"/>
  <c r="L591" i="1"/>
  <c r="L589" i="1"/>
  <c r="L3858" i="1"/>
  <c r="L3862" i="1"/>
  <c r="L3755" i="1"/>
  <c r="L544" i="1"/>
  <c r="L2701" i="1"/>
  <c r="L1230" i="1"/>
  <c r="L2419" i="1"/>
  <c r="L545" i="1"/>
  <c r="L880" i="1"/>
  <c r="L3008" i="1"/>
  <c r="L2837" i="1"/>
  <c r="L3628" i="1"/>
  <c r="L456" i="1"/>
  <c r="L2414" i="1"/>
  <c r="L457" i="1"/>
  <c r="L1224" i="1"/>
  <c r="L879" i="1"/>
  <c r="L980" i="1"/>
  <c r="L4615" i="1"/>
  <c r="L96" i="1"/>
  <c r="L4608" i="1"/>
  <c r="L736" i="1"/>
  <c r="L869" i="1"/>
  <c r="L737" i="1"/>
  <c r="L5412" i="1"/>
  <c r="L731" i="1"/>
  <c r="L5291" i="1"/>
  <c r="L2060" i="1"/>
  <c r="L2716" i="1"/>
  <c r="L1254" i="1"/>
  <c r="L3519" i="1"/>
  <c r="L818" i="1"/>
  <c r="L3748" i="1"/>
  <c r="L2797" i="1"/>
  <c r="L4597" i="1"/>
  <c r="L724" i="1"/>
  <c r="L4183" i="1"/>
  <c r="L2845" i="1"/>
  <c r="L4390" i="1"/>
  <c r="L2485" i="1"/>
  <c r="L4982" i="1"/>
  <c r="L3517" i="1"/>
  <c r="L1914" i="1"/>
  <c r="L1909" i="1"/>
  <c r="L4980" i="1"/>
  <c r="L4003" i="1"/>
  <c r="L4467" i="1"/>
  <c r="L919" i="1"/>
  <c r="L5438" i="1"/>
  <c r="L4461" i="1"/>
  <c r="L5319" i="1"/>
  <c r="L2090" i="1"/>
  <c r="L4687" i="1"/>
  <c r="L1064" i="1"/>
  <c r="L4149" i="1"/>
  <c r="L2859" i="1"/>
  <c r="L373" i="1"/>
  <c r="L105" i="1"/>
  <c r="L3535" i="1"/>
  <c r="L5315" i="1"/>
  <c r="L2085" i="1"/>
  <c r="L2723" i="1"/>
  <c r="L2766" i="1"/>
  <c r="L5429" i="1"/>
  <c r="L5430" i="1"/>
  <c r="L5432" i="1"/>
  <c r="L2082" i="1"/>
  <c r="L779" i="1"/>
  <c r="L605" i="1"/>
  <c r="L3772" i="1"/>
  <c r="L4668" i="1"/>
  <c r="L3763" i="1"/>
  <c r="L3525" i="1"/>
  <c r="L3899" i="1"/>
  <c r="L826" i="1"/>
  <c r="L592" i="1"/>
  <c r="L2807" i="1"/>
  <c r="L5133" i="1"/>
  <c r="L2072" i="1"/>
  <c r="L1672" i="1"/>
  <c r="L4189" i="1"/>
  <c r="L2850" i="1"/>
  <c r="L889" i="1"/>
  <c r="L770" i="1"/>
  <c r="L890" i="1"/>
  <c r="L2070" i="1"/>
  <c r="L4418" i="1"/>
  <c r="L4415" i="1"/>
  <c r="L4420" i="1"/>
  <c r="L1896" i="1"/>
  <c r="L2493" i="1"/>
  <c r="L3852" i="1"/>
  <c r="L1232" i="1"/>
  <c r="L763" i="1"/>
  <c r="L988" i="1"/>
  <c r="L3007" i="1"/>
  <c r="L5035" i="1"/>
  <c r="L5034" i="1"/>
  <c r="L2248" i="1"/>
  <c r="L878" i="1"/>
  <c r="L3006" i="1"/>
  <c r="L3848" i="1"/>
  <c r="L4257" i="1"/>
  <c r="L1220" i="1"/>
  <c r="L974" i="1"/>
  <c r="L4619" i="1"/>
  <c r="L88" i="1"/>
  <c r="L359" i="1"/>
  <c r="L91" i="1"/>
  <c r="L4609" i="1"/>
  <c r="L93" i="1"/>
  <c r="L4603" i="1"/>
  <c r="L5126" i="1"/>
  <c r="L3894" i="1"/>
  <c r="L4138" i="1"/>
  <c r="L3747" i="1"/>
  <c r="L3518" i="1"/>
  <c r="L3891" i="1"/>
  <c r="L82" i="1"/>
  <c r="L2267" i="1"/>
  <c r="L5122" i="1"/>
  <c r="L3444" i="1"/>
  <c r="L2799" i="1"/>
  <c r="L1663" i="1"/>
  <c r="L2483" i="1"/>
  <c r="L4023" i="1"/>
  <c r="L3742" i="1"/>
  <c r="L78" i="1"/>
  <c r="L2478" i="1"/>
  <c r="L4000" i="1"/>
  <c r="L2216" i="1"/>
  <c r="L2222" i="1"/>
  <c r="L947" i="1"/>
  <c r="L4067" i="1"/>
  <c r="L4169" i="1"/>
  <c r="L4550" i="1"/>
  <c r="L56" i="1"/>
  <c r="L1165" i="1"/>
  <c r="L4167" i="1"/>
  <c r="L813" i="1"/>
  <c r="L3789" i="1"/>
  <c r="L2294" i="1"/>
  <c r="L4463" i="1"/>
  <c r="L2095" i="1"/>
  <c r="L805" i="1"/>
  <c r="L110" i="1"/>
  <c r="L3781" i="1"/>
  <c r="L2286" i="1"/>
  <c r="L3459" i="1"/>
  <c r="L1063" i="1"/>
  <c r="L2813" i="1"/>
  <c r="L4445" i="1"/>
  <c r="L2281" i="1"/>
  <c r="L2086" i="1"/>
  <c r="L5433" i="1"/>
  <c r="L1057" i="1"/>
  <c r="L4146" i="1"/>
  <c r="L2722" i="1"/>
  <c r="L794" i="1"/>
  <c r="L2077" i="1"/>
  <c r="L2079" i="1"/>
  <c r="L2503" i="1"/>
  <c r="L612" i="1"/>
  <c r="L1048" i="1"/>
  <c r="L898" i="1"/>
  <c r="L1051" i="1"/>
  <c r="L5057" i="1"/>
  <c r="L594" i="1"/>
  <c r="L3761" i="1"/>
  <c r="L5423" i="1"/>
  <c r="L4143" i="1"/>
  <c r="L891" i="1"/>
  <c r="L3452" i="1"/>
  <c r="L4426" i="1"/>
  <c r="L1258" i="1"/>
  <c r="L1257" i="1"/>
  <c r="L136" i="1"/>
  <c r="L365" i="1"/>
  <c r="L2805" i="1"/>
  <c r="L4140" i="1"/>
  <c r="L3521" i="1"/>
  <c r="L2273" i="1"/>
  <c r="L4031" i="1"/>
  <c r="L4034" i="1"/>
  <c r="L2708" i="1"/>
  <c r="L364" i="1"/>
  <c r="L991" i="1"/>
  <c r="L2704" i="1"/>
  <c r="L3856" i="1"/>
  <c r="L986" i="1"/>
  <c r="L1225" i="1"/>
  <c r="L3103" i="1"/>
  <c r="L284" i="1"/>
  <c r="L1548" i="1"/>
  <c r="L1918" i="1"/>
  <c r="L1891" i="1"/>
  <c r="L3005" i="1"/>
  <c r="L2697" i="1"/>
  <c r="L455" i="1"/>
  <c r="L4025" i="1"/>
  <c r="L361" i="1"/>
  <c r="L363" i="1"/>
  <c r="L357" i="1"/>
  <c r="L5021" i="1"/>
  <c r="L743" i="1"/>
  <c r="L356" i="1"/>
  <c r="L747" i="1"/>
  <c r="L86" i="1"/>
  <c r="L5292" i="1"/>
  <c r="L4187" i="1"/>
  <c r="L1028" i="1"/>
  <c r="L2714" i="1"/>
  <c r="L4398" i="1"/>
  <c r="L4136" i="1"/>
  <c r="L2059" i="1"/>
  <c r="L817" i="1"/>
  <c r="L1019" i="1"/>
  <c r="L2058" i="1"/>
  <c r="L5401" i="1"/>
  <c r="L250" i="1"/>
  <c r="L2230" i="1"/>
  <c r="L4388" i="1"/>
  <c r="L4008" i="1"/>
  <c r="L1322" i="1"/>
  <c r="L4180" i="1"/>
  <c r="L1349" i="1"/>
  <c r="L3817" i="1"/>
  <c r="L1713" i="1"/>
  <c r="L336" i="1"/>
  <c r="L11" i="1"/>
  <c r="L754" i="1"/>
  <c r="L1092" i="1"/>
  <c r="L1711" i="1"/>
  <c r="L4926" i="1"/>
  <c r="L3931" i="1"/>
  <c r="L4511" i="1"/>
  <c r="L1360" i="1"/>
  <c r="L2774" i="1"/>
  <c r="L1363" i="1"/>
  <c r="L4503" i="1"/>
  <c r="L1528" i="1"/>
  <c r="L961" i="1"/>
  <c r="L3921" i="1"/>
  <c r="L1721" i="1"/>
  <c r="L5007" i="1"/>
  <c r="L2325" i="1"/>
  <c r="L4865" i="1"/>
  <c r="L4733" i="1"/>
  <c r="L4602" i="1"/>
  <c r="L303" i="1"/>
  <c r="L547" i="1"/>
  <c r="L4152" i="1"/>
  <c r="L1927" i="1"/>
  <c r="L2322" i="1"/>
  <c r="L2753" i="1"/>
  <c r="L2755" i="1"/>
  <c r="L3130" i="1"/>
  <c r="L2757" i="1"/>
  <c r="L2746" i="1"/>
  <c r="L4711" i="1"/>
  <c r="L4712" i="1"/>
  <c r="L719" i="1"/>
  <c r="L2749" i="1"/>
  <c r="L714" i="1"/>
  <c r="L1303" i="1"/>
  <c r="L4079" i="1"/>
  <c r="L1305" i="1"/>
  <c r="L3804" i="1"/>
  <c r="L165" i="1"/>
  <c r="L4917" i="1"/>
  <c r="L3196" i="1"/>
  <c r="L468" i="1"/>
  <c r="L3195" i="1"/>
  <c r="L1344" i="1"/>
  <c r="L2003" i="1"/>
  <c r="L4173" i="1"/>
  <c r="L4557" i="1"/>
  <c r="L2446" i="1"/>
  <c r="L2445" i="1"/>
  <c r="L1072" i="1"/>
  <c r="L1700" i="1"/>
  <c r="L5144" i="1"/>
  <c r="L4697" i="1"/>
  <c r="L1504" i="1"/>
  <c r="L4696" i="1"/>
  <c r="L326" i="1"/>
  <c r="L1289" i="1"/>
  <c r="L2435" i="1"/>
  <c r="L3115" i="1"/>
  <c r="L4555" i="1"/>
  <c r="L4171" i="1"/>
  <c r="L5386" i="1"/>
  <c r="L3633" i="1"/>
  <c r="L2432" i="1"/>
  <c r="L3461" i="1"/>
  <c r="L148" i="1"/>
  <c r="L1284" i="1"/>
  <c r="L5139" i="1"/>
  <c r="L3182" i="1"/>
  <c r="L3793" i="1"/>
  <c r="L3658" i="1"/>
  <c r="L1686" i="1"/>
  <c r="L2841" i="1"/>
  <c r="L2843" i="1"/>
  <c r="L1684" i="1"/>
  <c r="L112" i="1"/>
  <c r="L2290" i="1"/>
  <c r="L1680" i="1"/>
  <c r="L2093" i="1"/>
  <c r="L1678" i="1"/>
  <c r="L5320" i="1"/>
  <c r="L1065" i="1"/>
  <c r="L917" i="1"/>
  <c r="L913" i="1"/>
  <c r="L2812" i="1"/>
  <c r="L3779" i="1"/>
  <c r="L912" i="1"/>
  <c r="L4193" i="1"/>
  <c r="L5434" i="1"/>
  <c r="L796" i="1"/>
  <c r="L909" i="1"/>
  <c r="L829" i="1"/>
  <c r="L2078" i="1"/>
  <c r="L2080" i="1"/>
  <c r="L2505" i="1"/>
  <c r="L5431" i="1"/>
  <c r="L2500" i="1"/>
  <c r="L1009" i="1"/>
  <c r="L3904" i="1"/>
  <c r="L5309" i="1"/>
  <c r="L593" i="1"/>
  <c r="L1046" i="1"/>
  <c r="L3527" i="1"/>
  <c r="L2856" i="1"/>
  <c r="L368" i="1"/>
  <c r="L2809" i="1"/>
  <c r="L101" i="1"/>
  <c r="L5132" i="1"/>
  <c r="L2719" i="1"/>
  <c r="L5038" i="1"/>
  <c r="L3450" i="1"/>
  <c r="L2275" i="1"/>
  <c r="L2852" i="1"/>
  <c r="L367" i="1"/>
  <c r="L2849" i="1"/>
  <c r="L2426" i="1"/>
  <c r="L2254" i="1"/>
  <c r="L2429" i="1"/>
  <c r="L1229" i="1"/>
  <c r="L2417" i="1"/>
  <c r="L2497" i="1"/>
  <c r="L2707" i="1"/>
  <c r="L1226" i="1"/>
  <c r="L458" i="1"/>
  <c r="L2700" i="1"/>
  <c r="L3104" i="1"/>
  <c r="L1547" i="1"/>
  <c r="L4278" i="1"/>
  <c r="L5031" i="1"/>
  <c r="L3004" i="1"/>
  <c r="L2490" i="1"/>
  <c r="L3097" i="1"/>
  <c r="L3624" i="1"/>
  <c r="L5296" i="1"/>
  <c r="L5298" i="1"/>
  <c r="L5019" i="1"/>
  <c r="L746" i="1"/>
  <c r="L1030" i="1"/>
  <c r="L5017" i="1"/>
  <c r="L2068" i="1"/>
  <c r="L734" i="1"/>
  <c r="L2271" i="1"/>
  <c r="L2715" i="1"/>
  <c r="L4186" i="1"/>
  <c r="L2713" i="1"/>
  <c r="L3751" i="1"/>
  <c r="L5403" i="1"/>
  <c r="L3096" i="1"/>
  <c r="L5400" i="1"/>
  <c r="L1021" i="1"/>
  <c r="L2710" i="1"/>
  <c r="L2798" i="1"/>
  <c r="L856" i="1"/>
  <c r="L4988" i="1"/>
  <c r="L3743" i="1"/>
  <c r="L4014" i="1"/>
  <c r="L1916" i="1"/>
  <c r="L2288" i="1"/>
  <c r="L4452" i="1"/>
  <c r="L3782" i="1"/>
  <c r="L831" i="1"/>
  <c r="L1062" i="1"/>
  <c r="L5072" i="1"/>
  <c r="L622" i="1"/>
  <c r="L372" i="1"/>
  <c r="L2282" i="1"/>
  <c r="L5134" i="1"/>
  <c r="L905" i="1"/>
  <c r="L1263" i="1"/>
  <c r="L3453" i="1"/>
  <c r="L4442" i="1"/>
  <c r="L2502" i="1"/>
  <c r="L2504" i="1"/>
  <c r="L1055" i="1"/>
  <c r="L2083" i="1"/>
  <c r="L602" i="1"/>
  <c r="L3771" i="1"/>
  <c r="L4035" i="1"/>
  <c r="L3773" i="1"/>
  <c r="L3524" i="1"/>
  <c r="L3901" i="1"/>
  <c r="L3764" i="1"/>
  <c r="L5303" i="1"/>
  <c r="L1041" i="1"/>
  <c r="L369" i="1"/>
  <c r="L5046" i="1"/>
  <c r="L4141" i="1"/>
  <c r="L3523" i="1"/>
  <c r="L4191" i="1"/>
  <c r="L1038" i="1"/>
  <c r="L1034" i="1"/>
  <c r="L5039" i="1"/>
  <c r="L2717" i="1"/>
  <c r="L5300" i="1"/>
  <c r="L2252" i="1"/>
  <c r="L3756" i="1"/>
  <c r="L5036" i="1"/>
  <c r="L3850" i="1"/>
  <c r="L4410" i="1"/>
  <c r="L995" i="1"/>
  <c r="L2499" i="1"/>
  <c r="L3585" i="1"/>
  <c r="L757" i="1"/>
  <c r="L2839" i="1"/>
  <c r="L282" i="1"/>
  <c r="L1447" i="1"/>
  <c r="L1545" i="1"/>
  <c r="L877" i="1"/>
  <c r="L2899" i="1"/>
  <c r="L3847" i="1"/>
  <c r="L539" i="1"/>
  <c r="L540" i="1"/>
  <c r="L5415" i="1"/>
  <c r="L5416" i="1"/>
  <c r="L5411" i="1"/>
  <c r="L2067" i="1"/>
  <c r="L5294" i="1"/>
  <c r="L5409" i="1"/>
  <c r="L742" i="1"/>
  <c r="L353" i="1"/>
  <c r="L2803" i="1"/>
  <c r="L5127" i="1"/>
  <c r="L1026" i="1"/>
  <c r="L1025" i="1"/>
  <c r="L4396" i="1"/>
  <c r="L587" i="1"/>
  <c r="L4100" i="1"/>
  <c r="L1251" i="1"/>
  <c r="L5123" i="1"/>
  <c r="L1665" i="1"/>
  <c r="L1253" i="1"/>
  <c r="L4020" i="1"/>
  <c r="L3746" i="1"/>
  <c r="L4987" i="1"/>
  <c r="L3516" i="1"/>
  <c r="L4011" i="1"/>
  <c r="L1913" i="1"/>
  <c r="L4979" i="1"/>
  <c r="L2289" i="1"/>
  <c r="L3785" i="1"/>
  <c r="L4460" i="1"/>
  <c r="L5323" i="1"/>
  <c r="L4451" i="1"/>
  <c r="L4453" i="1"/>
  <c r="L3783" i="1"/>
  <c r="L5137" i="1"/>
  <c r="L2860" i="1"/>
  <c r="L1060" i="1"/>
  <c r="L619" i="1"/>
  <c r="L3913" i="1"/>
  <c r="L3534" i="1"/>
  <c r="L1056" i="1"/>
  <c r="L4147" i="1"/>
  <c r="L2721" i="1"/>
  <c r="L3455" i="1"/>
  <c r="L1052" i="1"/>
  <c r="L1054" i="1"/>
  <c r="L3907" i="1"/>
  <c r="L2508" i="1"/>
  <c r="L2075" i="1"/>
  <c r="L1050" i="1"/>
  <c r="L1673" i="1"/>
  <c r="L604" i="1"/>
  <c r="L3760" i="1"/>
  <c r="L5425" i="1"/>
  <c r="L1047" i="1"/>
  <c r="L774" i="1"/>
  <c r="L5131" i="1"/>
  <c r="L4659" i="1"/>
  <c r="L100" i="1"/>
  <c r="L773" i="1"/>
  <c r="L893" i="1"/>
  <c r="L2274" i="1"/>
  <c r="L1037" i="1"/>
  <c r="L5041" i="1"/>
  <c r="L2995" i="1"/>
  <c r="L5418" i="1"/>
  <c r="L1031" i="1"/>
  <c r="L3754" i="1"/>
  <c r="L3861" i="1"/>
  <c r="L2256" i="1"/>
  <c r="L2702" i="1"/>
  <c r="L1228" i="1"/>
  <c r="L2421" i="1"/>
  <c r="L997" i="1"/>
  <c r="L3010" i="1"/>
  <c r="L2491" i="1"/>
  <c r="L2699" i="1"/>
  <c r="L1445" i="1"/>
  <c r="L2249" i="1"/>
  <c r="L4027" i="1"/>
  <c r="L3551" i="1"/>
  <c r="L2415" i="1"/>
  <c r="L755" i="1"/>
  <c r="L2835" i="1"/>
  <c r="L748" i="1"/>
  <c r="L95" i="1"/>
  <c r="L976" i="1"/>
  <c r="L92" i="1"/>
  <c r="L740" i="1"/>
  <c r="L2238" i="1"/>
  <c r="L90" i="1"/>
  <c r="L4613" i="1"/>
  <c r="L2062" i="1"/>
  <c r="L2802" i="1"/>
  <c r="L1027" i="1"/>
  <c r="L1029" i="1"/>
  <c r="L3446" i="1"/>
  <c r="L3750" i="1"/>
  <c r="L820" i="1"/>
  <c r="L958" i="1"/>
  <c r="L1020" i="1"/>
  <c r="L1252" i="1"/>
  <c r="L81" i="1"/>
  <c r="L4599" i="1"/>
  <c r="L4389" i="1"/>
  <c r="L4019" i="1"/>
  <c r="L2484" i="1"/>
  <c r="L2056" i="1"/>
  <c r="L4983" i="1"/>
  <c r="L4009" i="1"/>
  <c r="L2215" i="1"/>
  <c r="L1911" i="1"/>
  <c r="L2220" i="1"/>
  <c r="L5324" i="1"/>
  <c r="L4462" i="1"/>
  <c r="L109" i="1"/>
  <c r="L3787" i="1"/>
  <c r="L107" i="1"/>
  <c r="L108" i="1"/>
  <c r="L4197" i="1"/>
  <c r="L3540" i="1"/>
  <c r="L801" i="1"/>
  <c r="L1061" i="1"/>
  <c r="L5435" i="1"/>
  <c r="L620" i="1"/>
  <c r="L4678" i="1"/>
  <c r="L2280" i="1"/>
  <c r="L2548" i="1"/>
  <c r="L798" i="1"/>
  <c r="L5313" i="1"/>
  <c r="L613" i="1"/>
  <c r="L616" i="1"/>
  <c r="L615" i="1"/>
  <c r="L787" i="1"/>
  <c r="L3903" i="1"/>
  <c r="L3906" i="1"/>
  <c r="L5310" i="1"/>
  <c r="L603" i="1"/>
  <c r="L1045" i="1"/>
  <c r="L5306" i="1"/>
  <c r="L3902" i="1"/>
  <c r="L825" i="1"/>
  <c r="L894" i="1"/>
  <c r="L2853" i="1"/>
  <c r="L3522" i="1"/>
  <c r="L2074" i="1"/>
  <c r="L1040" i="1"/>
  <c r="L98" i="1"/>
  <c r="L4424" i="1"/>
  <c r="L4182" i="1"/>
  <c r="L5044" i="1"/>
  <c r="L4139" i="1"/>
  <c r="L1200" i="1"/>
  <c r="L3859" i="1"/>
  <c r="L2428" i="1"/>
  <c r="L4411" i="1"/>
  <c r="L2495" i="1"/>
  <c r="L3851" i="1"/>
  <c r="L4413" i="1"/>
  <c r="L2422" i="1"/>
  <c r="L989" i="1"/>
  <c r="L3554" i="1"/>
  <c r="L4280" i="1"/>
  <c r="L3584" i="1"/>
  <c r="L3553" i="1"/>
  <c r="L4279" i="1"/>
  <c r="L982" i="1"/>
  <c r="L1222" i="1"/>
  <c r="L984" i="1"/>
  <c r="L4401" i="1"/>
  <c r="L1221" i="1"/>
  <c r="L4620" i="1"/>
  <c r="L97" i="1"/>
  <c r="L3846" i="1"/>
  <c r="L4610" i="1"/>
  <c r="L355" i="1"/>
  <c r="L744" i="1"/>
  <c r="L352" i="1"/>
  <c r="L733" i="1"/>
  <c r="L3447" i="1"/>
  <c r="L4399" i="1"/>
  <c r="L1668" i="1"/>
  <c r="L5290" i="1"/>
  <c r="L350" i="1"/>
  <c r="L585" i="1"/>
  <c r="L5402" i="1"/>
  <c r="L5121" i="1"/>
  <c r="L349" i="1"/>
  <c r="L1664" i="1"/>
  <c r="L2712" i="1"/>
  <c r="L2482" i="1"/>
  <c r="L4022" i="1"/>
  <c r="L2232" i="1"/>
  <c r="L1915" i="1"/>
  <c r="L5398" i="1"/>
  <c r="L2226" i="1"/>
  <c r="L4005" i="1"/>
  <c r="L4001" i="1"/>
  <c r="L271" i="1"/>
  <c r="L2510" i="1"/>
  <c r="L111" i="1"/>
  <c r="L2092" i="1"/>
  <c r="L1677" i="1"/>
  <c r="L2089" i="1"/>
  <c r="L2726" i="1"/>
  <c r="L5437" i="1"/>
  <c r="L1266" i="1"/>
  <c r="L3538" i="1"/>
  <c r="L3539" i="1"/>
  <c r="L1676" i="1"/>
  <c r="L3911" i="1"/>
  <c r="L827" i="1"/>
  <c r="L4195" i="1"/>
  <c r="L5070" i="1"/>
  <c r="L511" i="1"/>
  <c r="L4439" i="1"/>
  <c r="L3908" i="1"/>
  <c r="L3910" i="1"/>
  <c r="L2084" i="1"/>
  <c r="L1053" i="1"/>
  <c r="L2076" i="1"/>
  <c r="L3768" i="1"/>
  <c r="L3774" i="1"/>
  <c r="L3529" i="1"/>
  <c r="L3900" i="1"/>
  <c r="L3766" i="1"/>
  <c r="L5426" i="1"/>
  <c r="L824" i="1"/>
  <c r="L2854" i="1"/>
  <c r="L2276" i="1"/>
  <c r="L371" i="1"/>
  <c r="L1671" i="1"/>
  <c r="L2718" i="1"/>
  <c r="L822" i="1"/>
  <c r="L366" i="1"/>
  <c r="L2071" i="1"/>
  <c r="L5420" i="1"/>
  <c r="L3448" i="1"/>
  <c r="L4416" i="1"/>
  <c r="L4032" i="1"/>
  <c r="L4033" i="1"/>
  <c r="L3853" i="1"/>
  <c r="L992" i="1"/>
  <c r="L2703" i="1"/>
  <c r="L1231" i="1"/>
  <c r="L4414" i="1"/>
  <c r="L3555" i="1"/>
  <c r="L1446" i="1"/>
  <c r="L3009" i="1"/>
  <c r="L2416" i="1"/>
  <c r="L1919" i="1"/>
  <c r="L3583" i="1"/>
  <c r="L3564" i="1"/>
  <c r="L1892" i="1"/>
  <c r="L2698" i="1"/>
  <c r="L3582" i="1"/>
  <c r="L1443" i="1"/>
  <c r="L977" i="1"/>
  <c r="L4621" i="1"/>
  <c r="L2487" i="1"/>
  <c r="L2486" i="1"/>
  <c r="L5016" i="1"/>
  <c r="L2065" i="1"/>
  <c r="L5011" i="1"/>
  <c r="L4605" i="1"/>
  <c r="L351" i="1"/>
  <c r="L4604" i="1"/>
  <c r="L1256" i="1"/>
  <c r="L2846" i="1"/>
  <c r="L3520" i="1"/>
  <c r="L863" i="1"/>
  <c r="L4184" i="1"/>
  <c r="L4393" i="1"/>
  <c r="L2057" i="1"/>
  <c r="L1792" i="1"/>
  <c r="L348" i="1"/>
  <c r="L2229" i="1"/>
  <c r="L4986" i="1"/>
  <c r="L4018" i="1"/>
  <c r="L4010" i="1"/>
  <c r="L2225" i="1"/>
  <c r="L2477" i="1"/>
  <c r="L2473" i="1"/>
  <c r="L2218" i="1"/>
  <c r="L2094" i="1"/>
  <c r="L2287" i="1"/>
  <c r="L4450" i="1"/>
  <c r="L2285" i="1"/>
  <c r="L2814" i="1"/>
  <c r="L1264" i="1"/>
  <c r="L3458" i="1"/>
  <c r="L3537" i="1"/>
  <c r="L104" i="1"/>
  <c r="L2283" i="1"/>
  <c r="L4686" i="1"/>
  <c r="L5314" i="1"/>
  <c r="L4194" i="1"/>
  <c r="L4145" i="1"/>
  <c r="L797" i="1"/>
  <c r="L3777" i="1"/>
  <c r="L786" i="1"/>
  <c r="L788" i="1"/>
  <c r="L2081" i="1"/>
  <c r="L3533" i="1"/>
  <c r="L2501" i="1"/>
  <c r="L1897" i="1"/>
  <c r="L607" i="1"/>
  <c r="L3769" i="1"/>
  <c r="L5424" i="1"/>
  <c r="L598" i="1"/>
  <c r="L5307" i="1"/>
  <c r="L1043" i="1"/>
  <c r="L5048" i="1"/>
  <c r="L2720" i="1"/>
  <c r="L4142" i="1"/>
  <c r="L4192" i="1"/>
  <c r="L3449" i="1"/>
  <c r="L5419" i="1"/>
  <c r="L4655" i="1"/>
  <c r="L3896" i="1"/>
  <c r="L2806" i="1"/>
  <c r="L5129" i="1"/>
  <c r="L4030" i="1"/>
  <c r="L2425" i="1"/>
  <c r="L4417" i="1"/>
  <c r="L2705" i="1"/>
  <c r="L3105" i="1"/>
  <c r="L2494" i="1"/>
  <c r="L3854" i="1"/>
  <c r="L3857" i="1"/>
  <c r="L882" i="1"/>
  <c r="L4029" i="1"/>
  <c r="L460" i="1"/>
  <c r="L3627" i="1"/>
  <c r="L3626" i="1"/>
  <c r="L4026" i="1"/>
  <c r="L4407" i="1"/>
  <c r="L424" i="1"/>
  <c r="L3102" i="1"/>
  <c r="L1890" i="1"/>
  <c r="L360" i="1"/>
  <c r="L362" i="1"/>
  <c r="L354" i="1"/>
  <c r="L745" i="1"/>
  <c r="L735" i="1"/>
  <c r="L5408" i="1"/>
  <c r="L738" i="1"/>
  <c r="L5405" i="1"/>
  <c r="L5013" i="1"/>
  <c r="L3893" i="1"/>
  <c r="L87" i="1"/>
  <c r="L1255" i="1"/>
  <c r="L819" i="1"/>
  <c r="L2847" i="1"/>
  <c r="L4185" i="1"/>
  <c r="L2269" i="1"/>
  <c r="L80" i="1"/>
  <c r="L723" i="1"/>
  <c r="L1666" i="1"/>
  <c r="L5288" i="1"/>
  <c r="L4985" i="1"/>
  <c r="L2231" i="1"/>
  <c r="L4012" i="1"/>
  <c r="L2227" i="1"/>
  <c r="L4383" i="1"/>
  <c r="L4984" i="1"/>
  <c r="L1910" i="1"/>
  <c r="L2468" i="1"/>
  <c r="L3845" i="1"/>
  <c r="L3795" i="1"/>
  <c r="L4068" i="1"/>
  <c r="L5383" i="1"/>
  <c r="L4552" i="1"/>
  <c r="L146" i="1"/>
  <c r="L3389" i="1"/>
  <c r="L5326" i="1"/>
  <c r="L1685" i="1"/>
  <c r="L2842" i="1"/>
  <c r="L2844" i="1"/>
  <c r="L1683" i="1"/>
  <c r="L2091" i="1"/>
  <c r="L5321" i="1"/>
  <c r="L4449" i="1"/>
  <c r="L5318" i="1"/>
  <c r="L1265" i="1"/>
  <c r="L4196" i="1"/>
  <c r="L5317" i="1"/>
  <c r="L2858" i="1"/>
  <c r="L5075" i="1"/>
  <c r="L1675" i="1"/>
  <c r="L2087" i="1"/>
  <c r="L1261" i="1"/>
  <c r="L1058" i="1"/>
  <c r="L2857" i="1"/>
  <c r="L4148" i="1"/>
  <c r="L1260" i="1"/>
  <c r="L2506" i="1"/>
  <c r="L2507" i="1"/>
  <c r="L789" i="1"/>
  <c r="L2509" i="1"/>
  <c r="L3528" i="1"/>
  <c r="L5312" i="1"/>
  <c r="L4433" i="1"/>
  <c r="L1049" i="1"/>
  <c r="L5305" i="1"/>
  <c r="L596" i="1"/>
  <c r="L3767" i="1"/>
  <c r="L1042" i="1"/>
  <c r="L2855" i="1"/>
  <c r="L5422" i="1"/>
  <c r="L102" i="1"/>
  <c r="L1670" i="1"/>
  <c r="L3897" i="1"/>
  <c r="L1033" i="1"/>
  <c r="L5302" i="1"/>
  <c r="L3759" i="1"/>
  <c r="L5043" i="1"/>
  <c r="L5128" i="1"/>
  <c r="L2424" i="1"/>
  <c r="L3753" i="1"/>
  <c r="L2253" i="1"/>
  <c r="L2496" i="1"/>
  <c r="L4409" i="1"/>
  <c r="L993" i="1"/>
  <c r="L2706" i="1"/>
  <c r="L2423" i="1"/>
  <c r="L881" i="1"/>
  <c r="L1895" i="1"/>
  <c r="L543" i="1"/>
  <c r="L283" i="1"/>
  <c r="L1917" i="1"/>
  <c r="L2489" i="1"/>
  <c r="L751" i="1"/>
  <c r="L1893" i="1"/>
  <c r="L5032" i="1"/>
  <c r="L4024" i="1"/>
  <c r="L5295" i="1"/>
  <c r="L5297" i="1"/>
  <c r="L5293" i="1"/>
  <c r="L2066" i="1"/>
  <c r="L5018" i="1"/>
  <c r="L89" i="1"/>
  <c r="L4611" i="1"/>
  <c r="L85" i="1"/>
  <c r="L5406" i="1"/>
  <c r="L2801" i="1"/>
  <c r="L2848" i="1"/>
  <c r="L1667" i="1"/>
  <c r="L3445" i="1"/>
  <c r="L5002" i="1"/>
  <c r="L2800" i="1"/>
  <c r="L1023" i="1"/>
  <c r="L2268" i="1"/>
  <c r="L2709" i="1"/>
  <c r="L4995" i="1"/>
  <c r="L79" i="1"/>
  <c r="L3744" i="1"/>
  <c r="L4017" i="1"/>
  <c r="L3623" i="1"/>
  <c r="L4276" i="1"/>
  <c r="L3581" i="1"/>
  <c r="L3089" i="1"/>
  <c r="L1886" i="1"/>
  <c r="L2411" i="1"/>
  <c r="L2410" i="1"/>
  <c r="L535" i="1"/>
  <c r="L852" i="1"/>
  <c r="L3085" i="1"/>
  <c r="L3619" i="1"/>
  <c r="L4364" i="1"/>
  <c r="L529" i="1"/>
  <c r="L530" i="1"/>
  <c r="L690" i="1"/>
  <c r="L846" i="1"/>
  <c r="L3984" i="1"/>
  <c r="L682" i="1"/>
  <c r="L4360" i="1"/>
  <c r="L842" i="1"/>
  <c r="L3976" i="1"/>
  <c r="L839" i="1"/>
  <c r="L3980" i="1"/>
  <c r="L2462" i="1"/>
  <c r="L4345" i="1"/>
  <c r="L1904" i="1"/>
  <c r="L4270" i="1"/>
  <c r="L3839" i="1"/>
  <c r="L3574" i="1"/>
  <c r="L4344" i="1"/>
  <c r="L3972" i="1"/>
  <c r="L4965" i="1"/>
  <c r="L2679" i="1"/>
  <c r="L655" i="1"/>
  <c r="L1513" i="1"/>
  <c r="L1218" i="1"/>
  <c r="L945" i="1"/>
  <c r="L1441" i="1"/>
  <c r="L2466" i="1"/>
  <c r="L705" i="1"/>
  <c r="L4976" i="1"/>
  <c r="L941" i="1"/>
  <c r="L1214" i="1"/>
  <c r="L848" i="1"/>
  <c r="L528" i="1"/>
  <c r="L697" i="1"/>
  <c r="L3991" i="1"/>
  <c r="L4368" i="1"/>
  <c r="L687" i="1"/>
  <c r="L526" i="1"/>
  <c r="L3988" i="1"/>
  <c r="L841" i="1"/>
  <c r="L3983" i="1"/>
  <c r="L521" i="1"/>
  <c r="L3975" i="1"/>
  <c r="L671" i="1"/>
  <c r="L2207" i="1"/>
  <c r="L2206" i="1"/>
  <c r="L1211" i="1"/>
  <c r="L264" i="1"/>
  <c r="L3616" i="1"/>
  <c r="L1435" i="1"/>
  <c r="L517" i="1"/>
  <c r="L1900" i="1"/>
  <c r="L3066" i="1"/>
  <c r="L2459" i="1"/>
  <c r="L2223" i="1"/>
  <c r="L2834" i="1"/>
  <c r="L4382" i="1"/>
  <c r="L2224" i="1"/>
  <c r="L4002" i="1"/>
  <c r="L4978" i="1"/>
  <c r="L2214" i="1"/>
  <c r="L1511" i="1"/>
  <c r="L2692" i="1"/>
  <c r="L3579" i="1"/>
  <c r="L2832" i="1"/>
  <c r="L706" i="1"/>
  <c r="L488" i="1"/>
  <c r="L2213" i="1"/>
  <c r="L3577" i="1"/>
  <c r="L938" i="1"/>
  <c r="L1509" i="1"/>
  <c r="L696" i="1"/>
  <c r="L1881" i="1"/>
  <c r="L75" i="1"/>
  <c r="L3994" i="1"/>
  <c r="L4367" i="1"/>
  <c r="L3079" i="1"/>
  <c r="L677" i="1"/>
  <c r="L3981" i="1"/>
  <c r="L527" i="1"/>
  <c r="L1875" i="1"/>
  <c r="L520" i="1"/>
  <c r="L4355" i="1"/>
  <c r="L926" i="1"/>
  <c r="L2406" i="1"/>
  <c r="L1873" i="1"/>
  <c r="L1503" i="1"/>
  <c r="L3576" i="1"/>
  <c r="L4967" i="1"/>
  <c r="L1500" i="1"/>
  <c r="L4335" i="1"/>
  <c r="L4199" i="1"/>
  <c r="L4340" i="1"/>
  <c r="L1908" i="1"/>
  <c r="L4378" i="1"/>
  <c r="L1217" i="1"/>
  <c r="L3550" i="1"/>
  <c r="L270" i="1"/>
  <c r="L454" i="1"/>
  <c r="L2409" i="1"/>
  <c r="L2465" i="1"/>
  <c r="L1906" i="1"/>
  <c r="L1508" i="1"/>
  <c r="L3841" i="1"/>
  <c r="L1879" i="1"/>
  <c r="L74" i="1"/>
  <c r="L1882" i="1"/>
  <c r="L3082" i="1"/>
  <c r="L3083" i="1"/>
  <c r="L685" i="1"/>
  <c r="L675" i="1"/>
  <c r="L524" i="1"/>
  <c r="L1878" i="1"/>
  <c r="L3073" i="1"/>
  <c r="L1874" i="1"/>
  <c r="L840" i="1"/>
  <c r="L925" i="1"/>
  <c r="L263" i="1"/>
  <c r="L1903" i="1"/>
  <c r="L1502" i="1"/>
  <c r="L3575" i="1"/>
  <c r="L262" i="1"/>
  <c r="L1436" i="1"/>
  <c r="L3615" i="1"/>
  <c r="L2816" i="1"/>
  <c r="L3541" i="1"/>
  <c r="L2694" i="1"/>
  <c r="L2695" i="1"/>
  <c r="L3002" i="1"/>
  <c r="L3621" i="1"/>
  <c r="L1907" i="1"/>
  <c r="L2830" i="1"/>
  <c r="L1884" i="1"/>
  <c r="L3998" i="1"/>
  <c r="L2929" i="1"/>
  <c r="L2096" i="1"/>
  <c r="L73" i="1"/>
  <c r="L2685" i="1"/>
  <c r="L694" i="1"/>
  <c r="L1880" i="1"/>
  <c r="L2687" i="1"/>
  <c r="L3990" i="1"/>
  <c r="L2407" i="1"/>
  <c r="L1877" i="1"/>
  <c r="L3078" i="1"/>
  <c r="L664" i="1"/>
  <c r="L3072" i="1"/>
  <c r="L4971" i="1"/>
  <c r="L2819" i="1"/>
  <c r="L2405" i="1"/>
  <c r="L1210" i="1"/>
  <c r="L1501" i="1"/>
  <c r="L3837" i="1"/>
  <c r="L1870" i="1"/>
  <c r="L2403" i="1"/>
  <c r="L1207" i="1"/>
  <c r="L4336" i="1"/>
  <c r="L516" i="1"/>
  <c r="L2467" i="1"/>
  <c r="L538" i="1"/>
  <c r="L1442" i="1"/>
  <c r="L4274" i="1"/>
  <c r="L707" i="1"/>
  <c r="L1440" i="1"/>
  <c r="L267" i="1"/>
  <c r="L4373" i="1"/>
  <c r="L1510" i="1"/>
  <c r="L1507" i="1"/>
  <c r="L3548" i="1"/>
  <c r="L2683" i="1"/>
  <c r="L3081" i="1"/>
  <c r="L845" i="1"/>
  <c r="L695" i="1"/>
  <c r="L1883" i="1"/>
  <c r="L681" i="1"/>
  <c r="L3982" i="1"/>
  <c r="L3076" i="1"/>
  <c r="L674" i="1"/>
  <c r="L2822" i="1"/>
  <c r="L3977" i="1"/>
  <c r="L3075" i="1"/>
  <c r="L1438" i="1"/>
  <c r="L3618" i="1"/>
  <c r="L4346" i="1"/>
  <c r="L2681" i="1"/>
  <c r="L3974" i="1"/>
  <c r="L2997" i="1"/>
  <c r="L1871" i="1"/>
  <c r="L4964" i="1"/>
  <c r="L1432" i="1"/>
  <c r="L1208" i="1"/>
  <c r="L1887" i="1"/>
  <c r="L1219" i="1"/>
  <c r="L3001" i="1"/>
  <c r="L3090" i="1"/>
  <c r="L3088" i="1"/>
  <c r="L1216" i="1"/>
  <c r="L4974" i="1"/>
  <c r="L2463" i="1"/>
  <c r="L3996" i="1"/>
  <c r="L3546" i="1"/>
  <c r="L3080" i="1"/>
  <c r="L847" i="1"/>
  <c r="L2684" i="1"/>
  <c r="L532" i="1"/>
  <c r="L693" i="1"/>
  <c r="L4363" i="1"/>
  <c r="L2210" i="1"/>
  <c r="L673" i="1"/>
  <c r="L2828" i="1"/>
  <c r="L665" i="1"/>
  <c r="L522" i="1"/>
  <c r="L2208" i="1"/>
  <c r="L2821" i="1"/>
  <c r="L4970" i="1"/>
  <c r="L4969" i="1"/>
  <c r="L924" i="1"/>
  <c r="L3617" i="1"/>
  <c r="L3068" i="1"/>
  <c r="L261" i="1"/>
  <c r="L920" i="1"/>
  <c r="L260" i="1"/>
  <c r="L1899" i="1"/>
  <c r="L2481" i="1"/>
  <c r="L4013" i="1"/>
  <c r="L2219" i="1"/>
  <c r="L4006" i="1"/>
  <c r="L4007" i="1"/>
  <c r="L2833" i="1"/>
  <c r="L4376" i="1"/>
  <c r="L853" i="1"/>
  <c r="L3578" i="1"/>
  <c r="L453" i="1"/>
  <c r="L2412" i="1"/>
  <c r="L2690" i="1"/>
  <c r="L851" i="1"/>
  <c r="L2829" i="1"/>
  <c r="L2464" i="1"/>
  <c r="L3137" i="1"/>
  <c r="L844" i="1"/>
  <c r="L689" i="1"/>
  <c r="L3084" i="1"/>
  <c r="L2686" i="1"/>
  <c r="L684" i="1"/>
  <c r="L1213" i="1"/>
  <c r="L525" i="1"/>
  <c r="L2825" i="1"/>
  <c r="L668" i="1"/>
  <c r="L2823" i="1"/>
  <c r="L1876" i="1"/>
  <c r="L266" i="1"/>
  <c r="L2461" i="1"/>
  <c r="L3000" i="1"/>
  <c r="L4269" i="1"/>
  <c r="L2680" i="1"/>
  <c r="L2999" i="1"/>
  <c r="L659" i="1"/>
  <c r="L381" i="1"/>
  <c r="L2204" i="1"/>
  <c r="L1901" i="1"/>
  <c r="L653" i="1"/>
  <c r="L2479" i="1"/>
  <c r="L2469" i="1"/>
  <c r="L2217" i="1"/>
  <c r="L2471" i="1"/>
  <c r="L2693" i="1"/>
  <c r="L854" i="1"/>
  <c r="L944" i="1"/>
  <c r="L4275" i="1"/>
  <c r="L536" i="1"/>
  <c r="L269" i="1"/>
  <c r="L534" i="1"/>
  <c r="L4975" i="1"/>
  <c r="L4370" i="1"/>
  <c r="L937" i="1"/>
  <c r="L533" i="1"/>
  <c r="L686" i="1"/>
  <c r="L3995" i="1"/>
  <c r="L692" i="1"/>
  <c r="L698" i="1"/>
  <c r="L3989" i="1"/>
  <c r="L2209" i="1"/>
  <c r="L2827" i="1"/>
  <c r="L683" i="1"/>
  <c r="L3978" i="1"/>
  <c r="L670" i="1"/>
  <c r="L3074" i="1"/>
  <c r="L3545" i="1"/>
  <c r="L2460" i="1"/>
  <c r="L1872" i="1"/>
  <c r="L3840" i="1"/>
  <c r="L2998" i="1"/>
  <c r="L834" i="1"/>
  <c r="L2402" i="1"/>
  <c r="L519" i="1"/>
  <c r="L1434" i="1"/>
  <c r="L447" i="1"/>
  <c r="L2817" i="1"/>
  <c r="L2474" i="1"/>
  <c r="L4981" i="1"/>
  <c r="L4377" i="1"/>
  <c r="L3844" i="1"/>
  <c r="L2831" i="1"/>
  <c r="L3003" i="1"/>
  <c r="L452" i="1"/>
  <c r="L4576" i="1"/>
  <c r="L3842" i="1"/>
  <c r="L2691" i="1"/>
  <c r="L2688" i="1"/>
  <c r="L2689" i="1"/>
  <c r="L3997" i="1"/>
  <c r="L3993" i="1"/>
  <c r="L691" i="1"/>
  <c r="L843" i="1"/>
  <c r="L3992" i="1"/>
  <c r="L680" i="1"/>
  <c r="L3077" i="1"/>
  <c r="L679" i="1"/>
  <c r="L3987" i="1"/>
  <c r="L667" i="1"/>
  <c r="L3979" i="1"/>
  <c r="L666" i="1"/>
  <c r="L451" i="1"/>
  <c r="L2682" i="1"/>
  <c r="L1437" i="1"/>
  <c r="L3071" i="1"/>
  <c r="L3543" i="1"/>
  <c r="L3838" i="1"/>
  <c r="L2818" i="1"/>
  <c r="L3825" i="1"/>
  <c r="L1869" i="1"/>
  <c r="L4268" i="1"/>
  <c r="L448" i="1"/>
  <c r="L537" i="1"/>
  <c r="L855" i="1"/>
  <c r="L3999" i="1"/>
  <c r="L3580" i="1"/>
  <c r="L3843" i="1"/>
  <c r="L1215" i="1"/>
  <c r="L4273" i="1"/>
  <c r="L4374" i="1"/>
  <c r="L1439" i="1"/>
  <c r="L2211" i="1"/>
  <c r="L3620" i="1"/>
  <c r="L688" i="1"/>
  <c r="L700" i="1"/>
  <c r="L699" i="1"/>
  <c r="L77" i="1"/>
  <c r="L4362" i="1"/>
  <c r="L2826" i="1"/>
  <c r="L3985" i="1"/>
  <c r="L678" i="1"/>
  <c r="L4351" i="1"/>
  <c r="L669" i="1"/>
  <c r="L2824" i="1"/>
  <c r="L3544" i="1"/>
  <c r="L450" i="1"/>
  <c r="L4272" i="1"/>
  <c r="L4271" i="1"/>
  <c r="L1209" i="1"/>
  <c r="L449" i="1"/>
  <c r="L4968" i="1"/>
  <c r="L518" i="1"/>
  <c r="L2205" i="1"/>
  <c r="L833" i="1"/>
  <c r="L1823" i="1"/>
  <c r="L4977" i="1"/>
  <c r="L1512" i="1"/>
  <c r="L708" i="1"/>
  <c r="L1885" i="1"/>
  <c r="L3549" i="1"/>
  <c r="L2408" i="1"/>
  <c r="L2212" i="1"/>
  <c r="L1241" i="1"/>
  <c r="L701" i="1"/>
  <c r="L1905" i="1"/>
  <c r="L4972" i="1"/>
  <c r="L4365" i="1"/>
  <c r="L4366" i="1"/>
  <c r="L76" i="1"/>
  <c r="L531" i="1"/>
  <c r="L1212" i="1"/>
  <c r="L3986" i="1"/>
  <c r="L676" i="1"/>
  <c r="L4361" i="1"/>
  <c r="L838" i="1"/>
  <c r="L4352" i="1"/>
  <c r="L672" i="1"/>
  <c r="L523" i="1"/>
  <c r="L2820" i="1"/>
  <c r="L265" i="1"/>
  <c r="L1902" i="1"/>
  <c r="L835" i="1"/>
  <c r="L2404" i="1"/>
  <c r="L837" i="1"/>
  <c r="L2815" i="1"/>
  <c r="L921" i="1"/>
  <c r="L2458" i="1"/>
  <c r="L3542" i="1"/>
  <c r="Q4167" i="1" l="1"/>
  <c r="R3586" i="1"/>
  <c r="Q3586" i="1"/>
  <c r="R1067" i="1"/>
  <c r="R1823" i="1"/>
  <c r="R655" i="1"/>
  <c r="Q4551" i="1"/>
  <c r="Q1208" i="1"/>
  <c r="Q1067" i="1"/>
  <c r="R2187" i="1"/>
  <c r="R1165" i="1"/>
  <c r="Q1165" i="1"/>
  <c r="R4108" i="1"/>
  <c r="Q4829" i="1"/>
  <c r="R4829" i="1"/>
  <c r="Q2727" i="1"/>
  <c r="Q4830" i="1"/>
  <c r="R2727" i="1"/>
  <c r="Q653" i="1"/>
  <c r="Q4108" i="1"/>
  <c r="Q4109" i="1"/>
  <c r="R2817" i="1"/>
  <c r="Q3389" i="1"/>
  <c r="R4830" i="1"/>
  <c r="Q2817" i="1"/>
  <c r="R654" i="1"/>
  <c r="Q654" i="1"/>
  <c r="R1486" i="1"/>
  <c r="Q2187" i="1"/>
  <c r="R3389" i="1"/>
  <c r="R2027" i="1"/>
  <c r="Q2027" i="1"/>
  <c r="R448" i="1"/>
  <c r="R3542" i="1"/>
  <c r="R653" i="1"/>
  <c r="Q3658" i="1"/>
  <c r="R1208" i="1"/>
  <c r="Q448" i="1"/>
  <c r="R2159" i="1"/>
  <c r="Q2159" i="1"/>
  <c r="Q3542" i="1"/>
  <c r="R1127" i="1"/>
  <c r="Q1127" i="1"/>
  <c r="R4341" i="1"/>
  <c r="R3658" i="1"/>
  <c r="R1283" i="1"/>
  <c r="Q1486" i="1"/>
  <c r="R4900" i="1"/>
  <c r="Q1283" i="1"/>
  <c r="Q1823" i="1"/>
  <c r="Q1899" i="1"/>
  <c r="Q4900" i="1"/>
  <c r="Q4341" i="1"/>
  <c r="R1066" i="1"/>
  <c r="Q1066" i="1"/>
  <c r="R4109" i="1"/>
  <c r="Q2512" i="1"/>
  <c r="R4167" i="1"/>
  <c r="R2512" i="1"/>
</calcChain>
</file>

<file path=xl/sharedStrings.xml><?xml version="1.0" encoding="utf-8"?>
<sst xmlns="http://schemas.openxmlformats.org/spreadsheetml/2006/main" count="22210" uniqueCount="206">
  <si>
    <t>Year</t>
  </si>
  <si>
    <t>Store</t>
  </si>
  <si>
    <t>Group</t>
  </si>
  <si>
    <t>Units</t>
  </si>
  <si>
    <t>Revenue</t>
  </si>
  <si>
    <t>Ben and Jerry's</t>
  </si>
  <si>
    <t>Häagen-Dazs</t>
  </si>
  <si>
    <t>Almond Hazelnut Swirl</t>
  </si>
  <si>
    <t>Baileys Irish Cream</t>
  </si>
  <si>
    <t>Banoffee</t>
  </si>
  <si>
    <t>Banana Split</t>
  </si>
  <si>
    <t>Belgian Chocolate</t>
  </si>
  <si>
    <t>Black Raspberry Chip</t>
  </si>
  <si>
    <t>Black Walnut</t>
  </si>
  <si>
    <t>Butter Pecan</t>
  </si>
  <si>
    <t>Caramel Cone</t>
  </si>
  <si>
    <t>Cherry Vanilla</t>
  </si>
  <si>
    <t>Chocolate</t>
  </si>
  <si>
    <t>Chocolate Chip Cookie Dough</t>
  </si>
  <si>
    <t>Chocolate Chip</t>
  </si>
  <si>
    <t>Chocolate Peanut Butter</t>
  </si>
  <si>
    <t>Cinnamon Dulce de Leche</t>
  </si>
  <si>
    <t>Coconut Macaroon</t>
  </si>
  <si>
    <t>Coffee</t>
  </si>
  <si>
    <t>Cookies and Cream</t>
  </si>
  <si>
    <t>Crème Brûlée</t>
  </si>
  <si>
    <t>Dulce de Leche</t>
  </si>
  <si>
    <t>Honey Vanilla</t>
  </si>
  <si>
    <t>English Toffee</t>
  </si>
  <si>
    <t>Lemon Sorbet</t>
  </si>
  <si>
    <t>Lychee</t>
  </si>
  <si>
    <t>Macadamia Nut Brittle</t>
  </si>
  <si>
    <t>Mango Sorbet</t>
  </si>
  <si>
    <t>Mango</t>
  </si>
  <si>
    <t>Mayan Chocolate</t>
  </si>
  <si>
    <t>Mint Chip</t>
  </si>
  <si>
    <t>Mocha Almond Fudge</t>
  </si>
  <si>
    <t>Mocha Chip</t>
  </si>
  <si>
    <t>Peaches and Cream</t>
  </si>
  <si>
    <t>Pannacotta</t>
  </si>
  <si>
    <t>Pineapple Coconut</t>
  </si>
  <si>
    <t>Pistachio</t>
  </si>
  <si>
    <t>Pralines and Cream</t>
  </si>
  <si>
    <t>Raspberry Sorbet</t>
  </si>
  <si>
    <t>Radish and Rice</t>
  </si>
  <si>
    <t>Rocky Road</t>
  </si>
  <si>
    <t>Rockmelon</t>
  </si>
  <si>
    <t>Rum Raisin</t>
  </si>
  <si>
    <t>Strawberry</t>
  </si>
  <si>
    <t>Strawberry Cheesecake</t>
  </si>
  <si>
    <t>Triple Chocolate</t>
  </si>
  <si>
    <t>Vanilla</t>
  </si>
  <si>
    <t>Vanilla Bean</t>
  </si>
  <si>
    <t>Vanilla Chocolate Chip</t>
  </si>
  <si>
    <t>Vanilla Swiss Almond</t>
  </si>
  <si>
    <t>Vanilla Honey Bee</t>
  </si>
  <si>
    <t>Waffle Cone</t>
  </si>
  <si>
    <t>Raspberry Peach Cobbler</t>
  </si>
  <si>
    <t>Key Lime Pie</t>
  </si>
  <si>
    <t>Goodbye Yellow Brickle Road</t>
  </si>
  <si>
    <t>Chocolate Macadamia</t>
  </si>
  <si>
    <t>Mission to Marzipan</t>
  </si>
  <si>
    <t>Orange &amp; Cream</t>
  </si>
  <si>
    <t>Peanut Butter Cookie Dough</t>
  </si>
  <si>
    <t>Gingersnap</t>
  </si>
  <si>
    <t>Bananas on the Rum</t>
  </si>
  <si>
    <t>Brownie Batter</t>
  </si>
  <si>
    <t>Cake Batter</t>
  </si>
  <si>
    <t>Cherry Garcia</t>
  </si>
  <si>
    <t>Chocolate Fudge Brownie</t>
  </si>
  <si>
    <t>Chocolate Peanut Butter Swirl</t>
  </si>
  <si>
    <t>Chocolate Therapy</t>
  </si>
  <si>
    <t>Chubby Hubby</t>
  </si>
  <si>
    <t>Chunky Monkey</t>
  </si>
  <si>
    <t>Cinnamon Buns</t>
  </si>
  <si>
    <t>Coconut Seven Layer Bar</t>
  </si>
  <si>
    <t>Coffee Coffee BuzzBuzzBuzz</t>
  </si>
  <si>
    <t>Coffee HEATH Bar Crunch</t>
  </si>
  <si>
    <t>Dublin Mudslide</t>
  </si>
  <si>
    <t>Everything But The...</t>
  </si>
  <si>
    <t>Fossil Fuel</t>
  </si>
  <si>
    <t>Half Baked</t>
  </si>
  <si>
    <t>Imagine Whirled Peace</t>
  </si>
  <si>
    <t>Karamel Sutra</t>
  </si>
  <si>
    <t>Mint Chocolate Cookie</t>
  </si>
  <si>
    <t>Neapolitan Dynamite</t>
  </si>
  <si>
    <t>New York Super Fudge Chunk</t>
  </si>
  <si>
    <t>Oatmeal Cookie Chunk</t>
  </si>
  <si>
    <t>ONE Cheesecake Brownie</t>
  </si>
  <si>
    <t>Peanut Butter Cup</t>
  </si>
  <si>
    <t>Phish Food</t>
  </si>
  <si>
    <t>Pistachio Pistachio</t>
  </si>
  <si>
    <t>S'mores</t>
  </si>
  <si>
    <t>Stephen Colbert's AmeriCone Dream</t>
  </si>
  <si>
    <t>Sweet Cream &amp; Cookies</t>
  </si>
  <si>
    <t>Triple Caramel Chunk</t>
  </si>
  <si>
    <t>Turtle Soup</t>
  </si>
  <si>
    <t>Vanilla Caramel Fudge</t>
  </si>
  <si>
    <t>Vanilla HEATH Bar Crunch</t>
  </si>
  <si>
    <t>Raspberry Chocolate Chunk</t>
  </si>
  <si>
    <t>Black Raspberry</t>
  </si>
  <si>
    <t>Strawberry Banana</t>
  </si>
  <si>
    <t>Dave Matthews Band MagicBrownies Encore Edition</t>
  </si>
  <si>
    <t>Mint Chocolate Chunk</t>
  </si>
  <si>
    <t>Pumpkin Cheesecake</t>
  </si>
  <si>
    <t>Willie Nelson’s Country PeachCobbler</t>
  </si>
  <si>
    <t>Banana Nut Fudge</t>
  </si>
  <si>
    <t>Burgundy Cherry</t>
  </si>
  <si>
    <t>Butterscotch Ribbon</t>
  </si>
  <si>
    <t>Cherry Macaroon</t>
  </si>
  <si>
    <t>Chocolate Almond</t>
  </si>
  <si>
    <t>Chocolate Fudge</t>
  </si>
  <si>
    <t>Chocolate Mint</t>
  </si>
  <si>
    <t>Chocolate Ribbon</t>
  </si>
  <si>
    <t>Coffee Candy</t>
  </si>
  <si>
    <t>Date Nut</t>
  </si>
  <si>
    <t>Egg Nog</t>
  </si>
  <si>
    <t>French Vanilla</t>
  </si>
  <si>
    <t>Fudge Ribbon</t>
  </si>
  <si>
    <t>Green Mint Stick</t>
  </si>
  <si>
    <t>Lemon Crisp</t>
  </si>
  <si>
    <t>Lemon Custard</t>
  </si>
  <si>
    <t>Lemon Sherbet</t>
  </si>
  <si>
    <t>Maple Nut</t>
  </si>
  <si>
    <t>Orange Sherbet</t>
  </si>
  <si>
    <t>Peach</t>
  </si>
  <si>
    <t>Peppermint Stick</t>
  </si>
  <si>
    <t>Pineapple Sherbet</t>
  </si>
  <si>
    <t>Raspberry Sherbet</t>
  </si>
  <si>
    <t>Vanilla Burnt Almond</t>
  </si>
  <si>
    <t>Classic Flavors</t>
  </si>
  <si>
    <t>Mint Chocolate Chip</t>
  </si>
  <si>
    <t>Oreo Cookies'n Cream</t>
  </si>
  <si>
    <t>Pralines 'n Cream</t>
  </si>
  <si>
    <t>Very Berry Strawberry</t>
  </si>
  <si>
    <t>Old Fashioned Butter Pecan</t>
  </si>
  <si>
    <t>Jamoca</t>
  </si>
  <si>
    <t>Jamoca Almond Fudge</t>
  </si>
  <si>
    <t>Reese's Peanut Butter Cup</t>
  </si>
  <si>
    <t>Peanut Butter ’n Chocolate</t>
  </si>
  <si>
    <t>Pistachio Almond</t>
  </si>
  <si>
    <t>Gold Medal Ribbon</t>
  </si>
  <si>
    <t>World Class Chocolate</t>
  </si>
  <si>
    <t>Cherries Jubilee</t>
  </si>
  <si>
    <t>Daiquiri Ice</t>
  </si>
  <si>
    <t>Rainbow Sherbet</t>
  </si>
  <si>
    <t>Baskin-Robbins</t>
  </si>
  <si>
    <t>Caramel Delight</t>
  </si>
  <si>
    <t>Chocolate Fudge Chunk</t>
  </si>
  <si>
    <t>Cookie Dough</t>
  </si>
  <si>
    <t>Cookies 'N Cream</t>
  </si>
  <si>
    <t>Double Fudge Brownie</t>
  </si>
  <si>
    <t>Eggnog (Holiday)</t>
  </si>
  <si>
    <t>French Silk®</t>
  </si>
  <si>
    <t>Fudge Tracks</t>
  </si>
  <si>
    <t>Girl Scouts® Samoas® Cookie (Jan-Apr)</t>
  </si>
  <si>
    <t>Girl Scouts® Thin Mint Cookie (Jan-Apr)</t>
  </si>
  <si>
    <t>Hot Chocolate Limited Edition  New!</t>
  </si>
  <si>
    <t xml:space="preserve">Mint Cookie Crunch </t>
  </si>
  <si>
    <t>Mud Pie Limited Edition</t>
  </si>
  <si>
    <t>Neapolitan</t>
  </si>
  <si>
    <t>Nestlé® Drumstick® Sundae Cone Limited Edition New!</t>
  </si>
  <si>
    <t>Peppermint (Holiday)</t>
  </si>
  <si>
    <t>Pumpkin (Holiday)</t>
  </si>
  <si>
    <t>Red, White and No More Blues  New!</t>
  </si>
  <si>
    <t>S'Mores Limited Edition New!</t>
  </si>
  <si>
    <t xml:space="preserve">Strawberry Cheesecake Limited Editions </t>
  </si>
  <si>
    <t>Take the Cake</t>
  </si>
  <si>
    <t>EDY's</t>
  </si>
  <si>
    <t>High End</t>
  </si>
  <si>
    <t>Low End</t>
  </si>
  <si>
    <t>Stony Brook</t>
  </si>
  <si>
    <t>Lake Grove</t>
  </si>
  <si>
    <t>Selden</t>
  </si>
  <si>
    <t>Centereach</t>
  </si>
  <si>
    <t>St James</t>
  </si>
  <si>
    <t>Smithtown</t>
  </si>
  <si>
    <t>Cost</t>
  </si>
  <si>
    <t>Brand</t>
  </si>
  <si>
    <t>Flavor</t>
  </si>
  <si>
    <t>DASHBOARD AREA</t>
  </si>
  <si>
    <t>Total Cost</t>
  </si>
  <si>
    <t>Total Revenue</t>
  </si>
  <si>
    <t>Total Profit</t>
  </si>
  <si>
    <t>Row Labels</t>
  </si>
  <si>
    <t>Grand Total</t>
  </si>
  <si>
    <t>Sum of Profit</t>
  </si>
  <si>
    <t>Sum of Revenue</t>
  </si>
  <si>
    <t>Sum of Cost</t>
  </si>
  <si>
    <t>Sum of Units</t>
  </si>
  <si>
    <t>Average of Cost</t>
  </si>
  <si>
    <t>Profit Margin</t>
  </si>
  <si>
    <t>Unit Sales Price</t>
  </si>
  <si>
    <t>Gross Profit</t>
  </si>
  <si>
    <t>Average of Unit Sales Price</t>
  </si>
  <si>
    <t>Column Labels</t>
  </si>
  <si>
    <t>Average of Profit Margin</t>
  </si>
  <si>
    <t>TOTAL COST BY YEAR</t>
  </si>
  <si>
    <t>TOTAL REVENUE BY YEAR</t>
  </si>
  <si>
    <t>AVERAGE CHANGE IN COST</t>
  </si>
  <si>
    <t>AVERAGE CHANGE IN REVENUE</t>
  </si>
  <si>
    <t>(blank)</t>
  </si>
  <si>
    <t>Average of Change in Revenue</t>
  </si>
  <si>
    <t>Average of Change in Cost</t>
  </si>
  <si>
    <t>YEAR2</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</si>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</sst>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8" x14ac:knownFonts="1">
    <font>
      <sz val="10"/>
      <name val="Arial"/>
    </font>
    <font>
      <sz val="10"/>
      <name val="Arial"/>
      <family val="2"/>
    </font>
    <font>
      <b/>
      <sz val="10"/>
      <name val="Arial"/>
      <family val="2"/>
    </font>
    <font>
      <sz val="8"/>
      <name val="Arial"/>
      <family val="2"/>
    </font>
    <font>
      <sz val="12"/>
      <name val="Times New Roman"/>
      <family val="1"/>
    </font>
    <font>
      <sz val="11"/>
      <color theme="1"/>
      <name val="Calibri"/>
      <family val="2"/>
      <scheme val="minor"/>
    </font>
    <font>
      <sz val="28"/>
      <color theme="1"/>
      <name val="Calibri"/>
      <family val="2"/>
      <scheme val="minor"/>
    </font>
    <font>
      <sz val="10"/>
      <name val="Arial"/>
      <family val="2"/>
    </font>
  </fonts>
  <fills count="5">
    <fill>
      <patternFill patternType="none"/>
    </fill>
    <fill>
      <patternFill patternType="gray125"/>
    </fill>
    <fill>
      <patternFill patternType="solid">
        <fgColor rgb="FFCF1E0B"/>
        <bgColor indexed="64"/>
      </patternFill>
    </fill>
    <fill>
      <patternFill patternType="solid">
        <fgColor theme="5" tint="0.79998168889431442"/>
        <bgColor indexed="64"/>
      </patternFill>
    </fill>
    <fill>
      <patternFill patternType="solid">
        <fgColor theme="5"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auto="1"/>
      </left>
      <right/>
      <top/>
      <bottom/>
      <diagonal/>
    </border>
    <border>
      <left/>
      <right style="medium">
        <color auto="1"/>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0" fontId="5" fillId="0" borderId="0"/>
    <xf numFmtId="9" fontId="7" fillId="0" borderId="0" applyFont="0" applyFill="0" applyBorder="0" applyAlignment="0" applyProtection="0"/>
  </cellStyleXfs>
  <cellXfs count="42">
    <xf numFmtId="0" fontId="0" fillId="0" borderId="0" xfId="0"/>
    <xf numFmtId="0" fontId="2" fillId="0" borderId="1" xfId="0" applyFont="1" applyBorder="1" applyAlignment="1">
      <alignment horizontal="center"/>
    </xf>
    <xf numFmtId="0" fontId="4" fillId="2" borderId="0" xfId="0" applyFont="1" applyFill="1"/>
    <xf numFmtId="0" fontId="0" fillId="2" borderId="0" xfId="0" applyFill="1"/>
    <xf numFmtId="0" fontId="4" fillId="2" borderId="0" xfId="0" applyFont="1" applyFill="1" applyAlignment="1">
      <alignment horizontal="left" indent="1"/>
    </xf>
    <xf numFmtId="0" fontId="5" fillId="3" borderId="0" xfId="2" applyFill="1"/>
    <xf numFmtId="0" fontId="6" fillId="4" borderId="2" xfId="2" applyFont="1" applyFill="1" applyBorder="1"/>
    <xf numFmtId="0" fontId="5" fillId="4" borderId="3" xfId="2" applyFill="1" applyBorder="1"/>
    <xf numFmtId="0" fontId="5" fillId="4" borderId="4" xfId="2" applyFill="1" applyBorder="1"/>
    <xf numFmtId="0" fontId="5" fillId="4" borderId="5" xfId="2" applyFill="1" applyBorder="1"/>
    <xf numFmtId="0" fontId="5" fillId="4" borderId="0" xfId="2" applyFill="1"/>
    <xf numFmtId="0" fontId="5" fillId="4" borderId="6" xfId="2" applyFill="1" applyBorder="1"/>
    <xf numFmtId="0" fontId="5" fillId="4" borderId="7" xfId="2" applyFill="1" applyBorder="1"/>
    <xf numFmtId="0" fontId="5" fillId="4" borderId="8" xfId="2" applyFill="1" applyBorder="1"/>
    <xf numFmtId="0" fontId="5" fillId="4" borderId="9" xfId="2" applyFill="1" applyBorder="1"/>
    <xf numFmtId="0" fontId="0" fillId="0" borderId="1" xfId="0" applyBorder="1" applyAlignment="1">
      <alignment horizontal="center"/>
    </xf>
    <xf numFmtId="1" fontId="0" fillId="0" borderId="1" xfId="0" applyNumberFormat="1" applyBorder="1" applyAlignment="1">
      <alignment horizontal="center"/>
    </xf>
    <xf numFmtId="164" fontId="2" fillId="0" borderId="1" xfId="0" applyNumberFormat="1" applyFont="1" applyBorder="1" applyAlignment="1">
      <alignment horizontal="center"/>
    </xf>
    <xf numFmtId="164" fontId="2" fillId="0" borderId="1" xfId="0" applyNumberFormat="1"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0" fillId="0" borderId="0" xfId="0" applyAlignment="1">
      <alignment horizontal="left" indent="1"/>
    </xf>
    <xf numFmtId="164" fontId="2" fillId="0" borderId="10" xfId="0" applyNumberFormat="1" applyFont="1" applyFill="1" applyBorder="1" applyAlignment="1">
      <alignment horizontal="center"/>
    </xf>
    <xf numFmtId="164" fontId="2" fillId="0" borderId="1" xfId="0" applyNumberFormat="1" applyFont="1" applyFill="1" applyBorder="1" applyAlignment="1">
      <alignment horizontal="center" vertical="center"/>
    </xf>
    <xf numFmtId="164" fontId="0" fillId="0" borderId="1" xfId="3" applyNumberFormat="1" applyFont="1" applyBorder="1" applyAlignment="1">
      <alignment horizontal="center" vertical="center"/>
    </xf>
    <xf numFmtId="0" fontId="0" fillId="0" borderId="0" xfId="0" applyAlignment="1">
      <alignment horizontal="center" vertical="center"/>
    </xf>
    <xf numFmtId="9" fontId="0" fillId="0" borderId="1" xfId="3" applyFont="1" applyBorder="1" applyAlignment="1">
      <alignment horizontal="center"/>
    </xf>
    <xf numFmtId="9" fontId="0" fillId="0" borderId="0" xfId="0" applyNumberFormat="1"/>
    <xf numFmtId="9" fontId="0" fillId="0" borderId="0" xfId="3" applyNumberFormat="1" applyFont="1"/>
    <xf numFmtId="0" fontId="2" fillId="0" borderId="11" xfId="0" applyFont="1" applyBorder="1" applyAlignment="1">
      <alignment horizontal="center"/>
    </xf>
    <xf numFmtId="0" fontId="0" fillId="0" borderId="11" xfId="0" applyBorder="1" applyAlignment="1">
      <alignment horizontal="center"/>
    </xf>
    <xf numFmtId="0" fontId="0" fillId="0" borderId="1" xfId="0" applyBorder="1"/>
    <xf numFmtId="164" fontId="0" fillId="0" borderId="0" xfId="0" applyNumberFormat="1" applyBorder="1" applyAlignment="1">
      <alignment horizontal="center"/>
    </xf>
    <xf numFmtId="9" fontId="0" fillId="0" borderId="0" xfId="0" applyNumberFormat="1" applyBorder="1" applyAlignment="1">
      <alignment horizontal="center"/>
    </xf>
    <xf numFmtId="9" fontId="0" fillId="0" borderId="0" xfId="3" applyNumberFormat="1" applyFont="1" applyBorder="1" applyAlignment="1">
      <alignment horizontal="center"/>
    </xf>
    <xf numFmtId="0" fontId="0" fillId="0" borderId="0" xfId="0" applyBorder="1" applyAlignment="1">
      <alignment horizontal="center"/>
    </xf>
    <xf numFmtId="0" fontId="0" fillId="0" borderId="0" xfId="0" applyBorder="1"/>
  </cellXfs>
  <cellStyles count="4">
    <cellStyle name="Currency" xfId="1" builtinId="4"/>
    <cellStyle name="Normal" xfId="0" builtinId="0"/>
    <cellStyle name="Normal 2" xfId="2" xr:uid="{BC433C9B-4A2D-454F-97C0-2B10311987E8}"/>
    <cellStyle name="Percent" xfId="3" builtinId="5"/>
  </cellStyles>
  <dxfs count="33">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quot;$&quot;#,##0.0"/>
    </dxf>
    <dxf>
      <numFmt numFmtId="164" formatCode="&quot;$&quot;#,##0"/>
    </dxf>
    <dxf>
      <numFmt numFmtId="13"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numFmt numFmtId="164" formatCode="&quot;$&quot;#,##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0"/>
        <color auto="1"/>
        <name val="Arial"/>
        <family val="2"/>
        <scheme val="none"/>
      </font>
      <numFmt numFmtId="164" formatCode="&quot;$&quot;#,##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3" formatCode="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microsoft.com/office/2007/relationships/slicerCache" Target="slicerCaches/slicerCache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12.xml"/><Relationship Id="rId32"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10" Type="http://schemas.openxmlformats.org/officeDocument/2006/relationships/pivotCacheDefinition" Target="pivotCache/pivotCacheDefinition2.xml"/><Relationship Id="rId19" Type="http://schemas.microsoft.com/office/2007/relationships/slicerCache" Target="slicerCaches/slicerCache7.xml"/><Relationship Id="rId31" Type="http://schemas.microsoft.com/office/2007/relationships/slicerCache" Target="slicerCaches/slicerCache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microsoft.com/office/2007/relationships/slicerCache" Target="slicerCaches/slicerCache18.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Chai.xlsx]Brand - C,R,P,U!PivotTable2</c:name>
    <c:fmtId val="3"/>
  </c:pivotSource>
  <c:chart>
    <c:title>
      <c:tx>
        <c:rich>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r>
              <a:rPr lang="en-US" sz="1600" b="1"/>
              <a:t>Brand x Cost x Revenue x Profit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BBB5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14"/>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'Brand - C,R,P,U'!$B$3</c:f>
              <c:strCache>
                <c:ptCount val="1"/>
                <c:pt idx="0">
                  <c:v>Sum of Cost</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'Brand - C,R,P,U'!$A$4:$A$8</c:f>
              <c:strCache>
                <c:ptCount val="4"/>
                <c:pt idx="0">
                  <c:v>Baskin-Robbins</c:v>
                </c:pt>
                <c:pt idx="1">
                  <c:v>Ben and Jerry's</c:v>
                </c:pt>
                <c:pt idx="2">
                  <c:v>EDY's</c:v>
                </c:pt>
                <c:pt idx="3">
                  <c:v>Häagen-Dazs</c:v>
                </c:pt>
              </c:strCache>
            </c:strRef>
          </c:cat>
          <c:val>
            <c:numRef>
              <c:f>'Brand - C,R,P,U'!$B$4:$B$8</c:f>
              <c:numCache>
                <c:formatCode>"$"#,##0</c:formatCode>
                <c:ptCount val="4"/>
                <c:pt idx="0">
                  <c:v>1889238.703384618</c:v>
                </c:pt>
                <c:pt idx="1">
                  <c:v>2119113.8850084562</c:v>
                </c:pt>
                <c:pt idx="2">
                  <c:v>971251.95509622199</c:v>
                </c:pt>
                <c:pt idx="3">
                  <c:v>2078430.91942639</c:v>
                </c:pt>
              </c:numCache>
            </c:numRef>
          </c:val>
          <c:extLst>
            <c:ext xmlns:c16="http://schemas.microsoft.com/office/drawing/2014/chart" uri="{C3380CC4-5D6E-409C-BE32-E72D297353CC}">
              <c16:uniqueId val="{00000000-A015-4048-8ECB-DF44D057E1C6}"/>
            </c:ext>
          </c:extLst>
        </c:ser>
        <c:ser>
          <c:idx val="1"/>
          <c:order val="1"/>
          <c:tx>
            <c:strRef>
              <c:f>'Brand - C,R,P,U'!$C$3</c:f>
              <c:strCache>
                <c:ptCount val="1"/>
                <c:pt idx="0">
                  <c:v>Sum of Revenue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'Brand - C,R,P,U'!$A$4:$A$8</c:f>
              <c:strCache>
                <c:ptCount val="4"/>
                <c:pt idx="0">
                  <c:v>Baskin-Robbins</c:v>
                </c:pt>
                <c:pt idx="1">
                  <c:v>Ben and Jerry's</c:v>
                </c:pt>
                <c:pt idx="2">
                  <c:v>EDY's</c:v>
                </c:pt>
                <c:pt idx="3">
                  <c:v>Häagen-Dazs</c:v>
                </c:pt>
              </c:strCache>
            </c:strRef>
          </c:cat>
          <c:val>
            <c:numRef>
              <c:f>'Brand - C,R,P,U'!$C$4:$C$8</c:f>
              <c:numCache>
                <c:formatCode>"$"#,##0</c:formatCode>
                <c:ptCount val="4"/>
                <c:pt idx="0">
                  <c:v>3789915.2399879317</c:v>
                </c:pt>
                <c:pt idx="1">
                  <c:v>4369952.236830024</c:v>
                </c:pt>
                <c:pt idx="2">
                  <c:v>1979532.9074192885</c:v>
                </c:pt>
                <c:pt idx="3">
                  <c:v>4334788.7376204887</c:v>
                </c:pt>
              </c:numCache>
            </c:numRef>
          </c:val>
          <c:extLst>
            <c:ext xmlns:c16="http://schemas.microsoft.com/office/drawing/2014/chart" uri="{C3380CC4-5D6E-409C-BE32-E72D297353CC}">
              <c16:uniqueId val="{00000001-A015-4048-8ECB-DF44D057E1C6}"/>
            </c:ext>
          </c:extLst>
        </c:ser>
        <c:ser>
          <c:idx val="2"/>
          <c:order val="2"/>
          <c:tx>
            <c:strRef>
              <c:f>'Brand - C,R,P,U'!$D$3</c:f>
              <c:strCache>
                <c:ptCount val="1"/>
                <c:pt idx="0">
                  <c:v>Sum of Profit</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9BBB5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'Brand - C,R,P,U'!$A$4:$A$8</c:f>
              <c:strCache>
                <c:ptCount val="4"/>
                <c:pt idx="0">
                  <c:v>Baskin-Robbins</c:v>
                </c:pt>
                <c:pt idx="1">
                  <c:v>Ben and Jerry's</c:v>
                </c:pt>
                <c:pt idx="2">
                  <c:v>EDY's</c:v>
                </c:pt>
                <c:pt idx="3">
                  <c:v>Häagen-Dazs</c:v>
                </c:pt>
              </c:strCache>
            </c:strRef>
          </c:cat>
          <c:val>
            <c:numRef>
              <c:f>'Brand - C,R,P,U'!$D$4:$D$8</c:f>
              <c:numCache>
                <c:formatCode>"$"#,##0</c:formatCode>
                <c:ptCount val="4"/>
                <c:pt idx="0">
                  <c:v>1900676.5366033181</c:v>
                </c:pt>
                <c:pt idx="1">
                  <c:v>2250838.3518215683</c:v>
                </c:pt>
                <c:pt idx="2">
                  <c:v>1008280.952323066</c:v>
                </c:pt>
                <c:pt idx="3">
                  <c:v>2256357.8181941011</c:v>
                </c:pt>
              </c:numCache>
            </c:numRef>
          </c:val>
          <c:extLst>
            <c:ext xmlns:c16="http://schemas.microsoft.com/office/drawing/2014/chart" uri="{C3380CC4-5D6E-409C-BE32-E72D297353CC}">
              <c16:uniqueId val="{00000008-5B9D-4B4C-9B7E-6D797BCC5335}"/>
            </c:ext>
          </c:extLst>
        </c:ser>
        <c:dLbls>
          <c:showLegendKey val="0"/>
          <c:showVal val="1"/>
          <c:showCatName val="0"/>
          <c:showSerName val="0"/>
          <c:showPercent val="0"/>
          <c:showBubbleSize val="0"/>
        </c:dLbls>
        <c:gapWidth val="84"/>
        <c:gapDepth val="53"/>
        <c:shape val="box"/>
        <c:axId val="443517343"/>
        <c:axId val="443530655"/>
        <c:axId val="0"/>
      </c:bar3DChart>
      <c:catAx>
        <c:axId val="443517343"/>
        <c:scaling>
          <c:orientation val="minMax"/>
        </c:scaling>
        <c:delete val="0"/>
        <c:axPos val="b"/>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3530655"/>
        <c:crosses val="autoZero"/>
        <c:auto val="1"/>
        <c:lblAlgn val="ctr"/>
        <c:lblOffset val="100"/>
        <c:noMultiLvlLbl val="0"/>
      </c:catAx>
      <c:valAx>
        <c:axId val="443530655"/>
        <c:scaling>
          <c:orientation val="minMax"/>
        </c:scaling>
        <c:delete val="0"/>
        <c:axPos val="l"/>
        <c:majorGridlines>
          <c:spPr>
            <a:ln w="9525">
              <a:solidFill>
                <a:schemeClr val="lt1">
                  <a:lumMod val="50000"/>
                </a:schemeClr>
              </a:solidFill>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351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Chai.xlsx]Brand - C,R,P,U!PivotTable8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BRAND X UNIT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'Brand - C,R,P,U'!$B$10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8A7-4660-9D62-3732D076316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8A7-4660-9D62-3732D076316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8A7-4660-9D62-3732D076316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8A7-4660-9D62-3732D0763167}"/>
              </c:ext>
            </c:extLst>
          </c:dPt>
          <c:dLbls>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'Brand - C,R,P,U'!$A$11:$A$15</c:f>
              <c:strCache>
                <c:ptCount val="4"/>
                <c:pt idx="0">
                  <c:v>Baskin-Robbins</c:v>
                </c:pt>
                <c:pt idx="1">
                  <c:v>Ben and Jerry's</c:v>
                </c:pt>
                <c:pt idx="2">
                  <c:v>EDY's</c:v>
                </c:pt>
                <c:pt idx="3">
                  <c:v>Häagen-Dazs</c:v>
                </c:pt>
              </c:strCache>
            </c:strRef>
          </c:cat>
          <c:val>
            <c:numRef>
              <c:f>'Brand - C,R,P,U'!$B$11:$B$15</c:f>
              <c:numCache>
                <c:formatCode>General</c:formatCode>
                <c:ptCount val="4"/>
                <c:pt idx="0">
                  <c:v>923738.41770699387</c:v>
                </c:pt>
                <c:pt idx="1">
                  <c:v>1002215.1583678047</c:v>
                </c:pt>
                <c:pt idx="2">
                  <c:v>518142.33840650809</c:v>
                </c:pt>
                <c:pt idx="3">
                  <c:v>935503.52020702732</c:v>
                </c:pt>
              </c:numCache>
            </c:numRef>
          </c:val>
          <c:extLst>
            <c:ext xmlns:c16="http://schemas.microsoft.com/office/drawing/2014/chart" uri="{C3380CC4-5D6E-409C-BE32-E72D297353CC}">
              <c16:uniqueId val="{00000008-98A7-4660-9D62-3732D0763167}"/>
            </c:ext>
          </c:extLst>
        </c:ser>
        <c:dLbls>
          <c:dLblPos val="inEnd"/>
          <c:showLegendKey val="0"/>
          <c:showVal val="0"/>
          <c:showCatName val="1"/>
          <c:showSerName val="0"/>
          <c:showPercent val="1"/>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Chai.xlsx]Group - C,R,P,U!PivotTable5</c:name>
    <c:fmtId val="3"/>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sz="1600" b="1"/>
              <a:t>Group x Cost x Revenue x Profit</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BBB5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'Group - C,R,P,U'!$B$3</c:f>
              <c:strCache>
                <c:ptCount val="1"/>
                <c:pt idx="0">
                  <c:v>Sum of Cost</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'Group - C,R,P,U'!$A$4:$A$6</c:f>
              <c:strCache>
                <c:ptCount val="2"/>
                <c:pt idx="0">
                  <c:v>High End</c:v>
                </c:pt>
                <c:pt idx="1">
                  <c:v>Low End</c:v>
                </c:pt>
              </c:strCache>
            </c:strRef>
          </c:cat>
          <c:val>
            <c:numRef>
              <c:f>'Group - C,R,P,U'!$B$4:$B$6</c:f>
              <c:numCache>
                <c:formatCode>"$"#,##0</c:formatCode>
                <c:ptCount val="2"/>
                <c:pt idx="0">
                  <c:v>4181815.9179935372</c:v>
                </c:pt>
                <c:pt idx="1">
                  <c:v>2876219.5449221493</c:v>
                </c:pt>
              </c:numCache>
            </c:numRef>
          </c:val>
          <c:extLst>
            <c:ext xmlns:c16="http://schemas.microsoft.com/office/drawing/2014/chart" uri="{C3380CC4-5D6E-409C-BE32-E72D297353CC}">
              <c16:uniqueId val="{00000000-7529-4895-93E5-63A2DCFE005D}"/>
            </c:ext>
          </c:extLst>
        </c:ser>
        <c:ser>
          <c:idx val="1"/>
          <c:order val="1"/>
          <c:tx>
            <c:strRef>
              <c:f>'Group - C,R,P,U'!$C$3</c:f>
              <c:strCache>
                <c:ptCount val="1"/>
                <c:pt idx="0">
                  <c:v>Sum of Revenue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'Group - C,R,P,U'!$A$4:$A$6</c:f>
              <c:strCache>
                <c:ptCount val="2"/>
                <c:pt idx="0">
                  <c:v>High End</c:v>
                </c:pt>
                <c:pt idx="1">
                  <c:v>Low End</c:v>
                </c:pt>
              </c:strCache>
            </c:strRef>
          </c:cat>
          <c:val>
            <c:numRef>
              <c:f>'Group - C,R,P,U'!$C$4:$C$6</c:f>
              <c:numCache>
                <c:formatCode>"$"#,##0</c:formatCode>
                <c:ptCount val="2"/>
                <c:pt idx="0">
                  <c:v>8673466.3147066552</c:v>
                </c:pt>
                <c:pt idx="1">
                  <c:v>5800722.8071510913</c:v>
                </c:pt>
              </c:numCache>
            </c:numRef>
          </c:val>
          <c:extLst>
            <c:ext xmlns:c16="http://schemas.microsoft.com/office/drawing/2014/chart" uri="{C3380CC4-5D6E-409C-BE32-E72D297353CC}">
              <c16:uniqueId val="{00000001-7529-4895-93E5-63A2DCFE005D}"/>
            </c:ext>
          </c:extLst>
        </c:ser>
        <c:ser>
          <c:idx val="2"/>
          <c:order val="2"/>
          <c:tx>
            <c:strRef>
              <c:f>'Group - C,R,P,U'!$D$3</c:f>
              <c:strCache>
                <c:ptCount val="1"/>
                <c:pt idx="0">
                  <c:v>Sum of Profit</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'Group - C,R,P,U'!$A$4:$A$6</c:f>
              <c:strCache>
                <c:ptCount val="2"/>
                <c:pt idx="0">
                  <c:v>High End</c:v>
                </c:pt>
                <c:pt idx="1">
                  <c:v>Low End</c:v>
                </c:pt>
              </c:strCache>
            </c:strRef>
          </c:cat>
          <c:val>
            <c:numRef>
              <c:f>'Group - C,R,P,U'!$D$4:$D$6</c:f>
              <c:numCache>
                <c:formatCode>"$"#,##0</c:formatCode>
                <c:ptCount val="2"/>
                <c:pt idx="0">
                  <c:v>4491650.3967130808</c:v>
                </c:pt>
                <c:pt idx="1">
                  <c:v>2924503.2622289639</c:v>
                </c:pt>
              </c:numCache>
            </c:numRef>
          </c:val>
          <c:extLst>
            <c:ext xmlns:c16="http://schemas.microsoft.com/office/drawing/2014/chart" uri="{C3380CC4-5D6E-409C-BE32-E72D297353CC}">
              <c16:uniqueId val="{00000006-23C8-434C-9FC9-A0B9DAABB051}"/>
            </c:ext>
          </c:extLst>
        </c:ser>
        <c:dLbls>
          <c:showLegendKey val="0"/>
          <c:showVal val="0"/>
          <c:showCatName val="0"/>
          <c:showSerName val="0"/>
          <c:showPercent val="0"/>
          <c:showBubbleSize val="0"/>
        </c:dLbls>
        <c:gapWidth val="84"/>
        <c:gapDepth val="53"/>
        <c:shape val="box"/>
        <c:axId val="2090085392"/>
        <c:axId val="2090087056"/>
        <c:axId val="0"/>
      </c:bar3DChart>
      <c:catAx>
        <c:axId val="2090085392"/>
        <c:scaling>
          <c:orientation val="minMax"/>
        </c:scaling>
        <c:delete val="0"/>
        <c:axPos val="b"/>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0087056"/>
        <c:crosses val="autoZero"/>
        <c:auto val="1"/>
        <c:lblAlgn val="ctr"/>
        <c:lblOffset val="100"/>
        <c:noMultiLvlLbl val="0"/>
      </c:catAx>
      <c:valAx>
        <c:axId val="2090087056"/>
        <c:scaling>
          <c:orientation val="minMax"/>
        </c:scaling>
        <c:delete val="0"/>
        <c:axPos val="l"/>
        <c:majorGridlines>
          <c:spPr>
            <a:ln w="9525">
              <a:solidFill>
                <a:schemeClr val="lt1">
                  <a:lumMod val="50000"/>
                </a:schemeClr>
              </a:solidFill>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00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Chai.xlsx]Group - C,R,P,U!PivotTable9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GROUP X UNIT</a:t>
            </a:r>
          </a:p>
        </c:rich>
      </c:tx>
      <c:layout>
        <c:manualLayout>
          <c:xMode val="edge"/>
          <c:yMode val="edge"/>
          <c:x val="0.30499021356512618"/>
          <c:y val="8.42967955704550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'Group - C,R,P,U'!$B$8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063-43E8-81D5-4CEBB4AB27C4}"/>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063-43E8-81D5-4CEBB4AB27C4}"/>
              </c:ext>
            </c:extLst>
          </c:dPt>
          <c:dLbls>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'Group - C,R,P,U'!$A$9:$A$11</c:f>
              <c:strCache>
                <c:ptCount val="2"/>
                <c:pt idx="0">
                  <c:v>High End</c:v>
                </c:pt>
                <c:pt idx="1">
                  <c:v>Low End</c:v>
                </c:pt>
              </c:strCache>
            </c:strRef>
          </c:cat>
          <c:val>
            <c:numRef>
              <c:f>'Group - C,R,P,U'!$B$9:$B$11</c:f>
              <c:numCache>
                <c:formatCode>General</c:formatCode>
                <c:ptCount val="2"/>
                <c:pt idx="0">
                  <c:v>1926875.678574834</c:v>
                </c:pt>
                <c:pt idx="1">
                  <c:v>1452723.7561135022</c:v>
                </c:pt>
              </c:numCache>
            </c:numRef>
          </c:val>
          <c:extLst>
            <c:ext xmlns:c16="http://schemas.microsoft.com/office/drawing/2014/chart" uri="{C3380CC4-5D6E-409C-BE32-E72D297353CC}">
              <c16:uniqueId val="{00000004-8063-43E8-81D5-4CEBB4AB27C4}"/>
            </c:ext>
          </c:extLst>
        </c:ser>
        <c:dLbls>
          <c:dLblPos val="in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C,R,P,U!PivotTable4</c:name>
    <c:fmtId val="2"/>
  </c:pivotSource>
  <c:chart>
    <c:title>
      <c:tx>
        <c:rich>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r>
              <a:rPr lang="en-US" sz="1600" b="1"/>
              <a:t>Store x Cost x Revenue x Profit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BBB5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C0504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BBB59">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'Store - C,R,P,U'!$B$3</c:f>
              <c:strCache>
                <c:ptCount val="1"/>
                <c:pt idx="0">
                  <c:v>Sum of Cost</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C,R,P,U'!$B$4:$B$10</c:f>
              <c:numCache>
                <c:formatCode>"$"#,##0</c:formatCode>
                <c:ptCount val="6"/>
                <c:pt idx="0">
                  <c:v>1161510.0081621795</c:v>
                </c:pt>
                <c:pt idx="1">
                  <c:v>1290222.334132734</c:v>
                </c:pt>
                <c:pt idx="2">
                  <c:v>1049468.3151093535</c:v>
                </c:pt>
                <c:pt idx="3">
                  <c:v>938769.10093330976</c:v>
                </c:pt>
                <c:pt idx="4">
                  <c:v>1331217.2944401698</c:v>
                </c:pt>
                <c:pt idx="5">
                  <c:v>1286848.4101379407</c:v>
                </c:pt>
              </c:numCache>
            </c:numRef>
          </c:val>
          <c:extLst>
            <c:ext xmlns:c16="http://schemas.microsoft.com/office/drawing/2014/chart" uri="{C3380CC4-5D6E-409C-BE32-E72D297353CC}">
              <c16:uniqueId val="{0000000A-CC48-4335-8ACA-7B00FA25EC4B}"/>
            </c:ext>
          </c:extLst>
        </c:ser>
        <c:ser>
          <c:idx val="1"/>
          <c:order val="1"/>
          <c:tx>
            <c:strRef>
              <c:f>'Store - C,R,P,U'!$C$3</c:f>
              <c:strCache>
                <c:ptCount val="1"/>
                <c:pt idx="0">
                  <c:v>Sum of Revenue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C,R,P,U'!$C$4:$C$10</c:f>
              <c:numCache>
                <c:formatCode>"$"#,##0</c:formatCode>
                <c:ptCount val="6"/>
                <c:pt idx="0">
                  <c:v>2366793.4174210979</c:v>
                </c:pt>
                <c:pt idx="1">
                  <c:v>2650182.5426237071</c:v>
                </c:pt>
                <c:pt idx="2">
                  <c:v>2160044.8314067353</c:v>
                </c:pt>
                <c:pt idx="3">
                  <c:v>1898423.3085549476</c:v>
                </c:pt>
                <c:pt idx="4">
                  <c:v>2755443.0305592399</c:v>
                </c:pt>
                <c:pt idx="5">
                  <c:v>2643301.9912920156</c:v>
                </c:pt>
              </c:numCache>
            </c:numRef>
          </c:val>
          <c:extLst>
            <c:ext xmlns:c16="http://schemas.microsoft.com/office/drawing/2014/chart" uri="{C3380CC4-5D6E-409C-BE32-E72D297353CC}">
              <c16:uniqueId val="{0000000B-CC48-4335-8ACA-7B00FA25EC4B}"/>
            </c:ext>
          </c:extLst>
        </c:ser>
        <c:ser>
          <c:idx val="2"/>
          <c:order val="2"/>
          <c:tx>
            <c:strRef>
              <c:f>'Store - C,R,P,U'!$D$3</c:f>
              <c:strCache>
                <c:ptCount val="1"/>
                <c:pt idx="0">
                  <c:v>Sum of Profit</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C,R,P,U'!$D$4:$D$10</c:f>
              <c:numCache>
                <c:formatCode>"$"#,##0</c:formatCode>
                <c:ptCount val="6"/>
                <c:pt idx="0">
                  <c:v>1205283.4092589158</c:v>
                </c:pt>
                <c:pt idx="1">
                  <c:v>1359960.2084909652</c:v>
                </c:pt>
                <c:pt idx="2">
                  <c:v>1110576.5162973816</c:v>
                </c:pt>
                <c:pt idx="3">
                  <c:v>959654.20762163948</c:v>
                </c:pt>
                <c:pt idx="4">
                  <c:v>1424225.7361190715</c:v>
                </c:pt>
                <c:pt idx="5">
                  <c:v>1356453.5811540722</c:v>
                </c:pt>
              </c:numCache>
            </c:numRef>
          </c:val>
          <c:extLst>
            <c:ext xmlns:c16="http://schemas.microsoft.com/office/drawing/2014/chart" uri="{C3380CC4-5D6E-409C-BE32-E72D297353CC}">
              <c16:uniqueId val="{0000000E-CC48-4335-8ACA-7B00FA25EC4B}"/>
            </c:ext>
          </c:extLst>
        </c:ser>
        <c:dLbls>
          <c:showLegendKey val="0"/>
          <c:showVal val="0"/>
          <c:showCatName val="0"/>
          <c:showSerName val="0"/>
          <c:showPercent val="0"/>
          <c:showBubbleSize val="0"/>
        </c:dLbls>
        <c:gapWidth val="84"/>
        <c:gapDepth val="53"/>
        <c:shape val="box"/>
        <c:axId val="1895469344"/>
        <c:axId val="1895465600"/>
        <c:axId val="0"/>
      </c:bar3DChart>
      <c:catAx>
        <c:axId val="1895469344"/>
        <c:scaling>
          <c:orientation val="minMax"/>
        </c:scaling>
        <c:delete val="0"/>
        <c:axPos val="b"/>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5465600"/>
        <c:crosses val="autoZero"/>
        <c:auto val="1"/>
        <c:lblAlgn val="ctr"/>
        <c:lblOffset val="100"/>
        <c:noMultiLvlLbl val="0"/>
      </c:catAx>
      <c:valAx>
        <c:axId val="1895465600"/>
        <c:scaling>
          <c:orientation val="minMax"/>
        </c:scaling>
        <c:delete val="0"/>
        <c:axPos val="l"/>
        <c:majorGridlines>
          <c:spPr>
            <a:ln w="9525">
              <a:solidFill>
                <a:schemeClr val="lt1">
                  <a:lumMod val="50000"/>
                </a:schemeClr>
              </a:solidFill>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546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 X UNIT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 - C,R,P,U'!$B$12</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50AA-4A66-A8DF-7D1FDE2B821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0AA-4A66-A8DF-7D1FDE2B821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50AA-4A66-A8DF-7D1FDE2B821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50AA-4A66-A8DF-7D1FDE2B821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0CF1-44BB-BAC7-71437CB34943}"/>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50AA-4A66-A8DF-7D1FDE2B8210}"/>
              </c:ext>
            </c:extLst>
          </c:dPt>
          <c:dLbls>
            <c:numFmt formatCode="#,##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'Store - C,R,P,U'!$A$13:$A$19</c:f>
              <c:strCache>
                <c:ptCount val="6"/>
                <c:pt idx="0">
                  <c:v>Centereach</c:v>
                </c:pt>
                <c:pt idx="1">
                  <c:v>Lake Grove</c:v>
                </c:pt>
                <c:pt idx="2">
                  <c:v>Selden</c:v>
                </c:pt>
                <c:pt idx="3">
                  <c:v>Smithtown</c:v>
                </c:pt>
                <c:pt idx="4">
                  <c:v>St James</c:v>
                </c:pt>
                <c:pt idx="5">
                  <c:v>Stony Brook</c:v>
                </c:pt>
              </c:strCache>
            </c:strRef>
          </c:cat>
          <c:val>
            <c:numRef>
              <c:f>'Store - C,R,P,U'!$B$13:$B$19</c:f>
              <c:numCache>
                <c:formatCode>"$"#,##0</c:formatCode>
                <c:ptCount val="6"/>
                <c:pt idx="0">
                  <c:v>566592.26004092407</c:v>
                </c:pt>
                <c:pt idx="1">
                  <c:v>609922.83606383321</c:v>
                </c:pt>
                <c:pt idx="2">
                  <c:v>514679.86016246874</c:v>
                </c:pt>
                <c:pt idx="3">
                  <c:v>462334.15064459003</c:v>
                </c:pt>
                <c:pt idx="4">
                  <c:v>616457.36879596754</c:v>
                </c:pt>
                <c:pt idx="5">
                  <c:v>609612.95898055087</c:v>
                </c:pt>
              </c:numCache>
            </c:numRef>
          </c:val>
          <c:extLst>
            <c:ext xmlns:c16="http://schemas.microsoft.com/office/drawing/2014/chart" uri="{C3380CC4-5D6E-409C-BE32-E72D297353CC}">
              <c16:uniqueId val="{0000000D-0CF1-44BB-BAC7-71437CB34943}"/>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C,R,P,U!PivotTable6</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YEAR X COST X REVENUE X 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 C,R,P,U'!$B$3</c:f>
              <c:strCache>
                <c:ptCount val="1"/>
                <c:pt idx="0">
                  <c:v>Sum of Cost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C,R,P,U'!$B$4:$B$36</c:f>
              <c:numCache>
                <c:formatCode>General</c:formatCode>
                <c:ptCount val="32"/>
                <c:pt idx="0">
                  <c:v>65659.682423253325</c:v>
                </c:pt>
                <c:pt idx="1">
                  <c:v>58254.036437126422</c:v>
                </c:pt>
                <c:pt idx="2">
                  <c:v>80657.707585160286</c:v>
                </c:pt>
                <c:pt idx="3">
                  <c:v>98293.66264582536</c:v>
                </c:pt>
                <c:pt idx="4">
                  <c:v>97304.238423341958</c:v>
                </c:pt>
                <c:pt idx="5">
                  <c:v>109317.51374852197</c:v>
                </c:pt>
                <c:pt idx="6">
                  <c:v>99650.489476745599</c:v>
                </c:pt>
                <c:pt idx="7">
                  <c:v>101950.22565361075</c:v>
                </c:pt>
                <c:pt idx="8">
                  <c:v>119302.56259626761</c:v>
                </c:pt>
                <c:pt idx="9">
                  <c:v>133231.46247189952</c:v>
                </c:pt>
                <c:pt idx="10">
                  <c:v>105077.58363879721</c:v>
                </c:pt>
                <c:pt idx="11">
                  <c:v>138081.28600608601</c:v>
                </c:pt>
                <c:pt idx="12">
                  <c:v>135406.4087202058</c:v>
                </c:pt>
                <c:pt idx="13">
                  <c:v>143131.69042789529</c:v>
                </c:pt>
                <c:pt idx="14">
                  <c:v>140896.70283866508</c:v>
                </c:pt>
                <c:pt idx="15">
                  <c:v>143169.49916086474</c:v>
                </c:pt>
                <c:pt idx="16">
                  <c:v>173012.04924292324</c:v>
                </c:pt>
                <c:pt idx="17">
                  <c:v>172605.58435576281</c:v>
                </c:pt>
                <c:pt idx="18">
                  <c:v>169929.55808057287</c:v>
                </c:pt>
                <c:pt idx="19">
                  <c:v>184160.90512862176</c:v>
                </c:pt>
                <c:pt idx="20">
                  <c:v>282994.6254133269</c:v>
                </c:pt>
                <c:pt idx="21">
                  <c:v>248288.14870647807</c:v>
                </c:pt>
                <c:pt idx="22">
                  <c:v>263823.33450612699</c:v>
                </c:pt>
                <c:pt idx="23">
                  <c:v>362203.8062336017</c:v>
                </c:pt>
                <c:pt idx="24">
                  <c:v>347469.67100131186</c:v>
                </c:pt>
                <c:pt idx="25">
                  <c:v>317188.3009482231</c:v>
                </c:pt>
                <c:pt idx="26">
                  <c:v>267579.76767012547</c:v>
                </c:pt>
                <c:pt idx="27">
                  <c:v>465804.9900470748</c:v>
                </c:pt>
                <c:pt idx="28">
                  <c:v>463674.37456878042</c:v>
                </c:pt>
                <c:pt idx="29">
                  <c:v>488323.70408820396</c:v>
                </c:pt>
                <c:pt idx="30">
                  <c:v>497853.24424154987</c:v>
                </c:pt>
                <c:pt idx="31">
                  <c:v>583738.64642873919</c:v>
                </c:pt>
              </c:numCache>
            </c:numRef>
          </c:val>
          <c:smooth val="0"/>
          <c:extLst>
            <c:ext xmlns:c16="http://schemas.microsoft.com/office/drawing/2014/chart" uri="{C3380CC4-5D6E-409C-BE32-E72D297353CC}">
              <c16:uniqueId val="{00000009-0BD7-4EDC-8586-1543CD1898D2}"/>
            </c:ext>
          </c:extLst>
        </c:ser>
        <c:ser>
          <c:idx val="1"/>
          <c:order val="1"/>
          <c:tx>
            <c:strRef>
              <c:f>'Year - C,R,P,U'!$C$3</c:f>
              <c:strCache>
                <c:ptCount val="1"/>
                <c:pt idx="0">
                  <c:v>Sum of Revenue</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C,R,P,U'!$C$4:$C$36</c:f>
              <c:numCache>
                <c:formatCode>General</c:formatCode>
                <c:ptCount val="32"/>
                <c:pt idx="0">
                  <c:v>135560.75340964974</c:v>
                </c:pt>
                <c:pt idx="1">
                  <c:v>111595.98861377944</c:v>
                </c:pt>
                <c:pt idx="2">
                  <c:v>156019.34478638874</c:v>
                </c:pt>
                <c:pt idx="3">
                  <c:v>196275.90161838807</c:v>
                </c:pt>
                <c:pt idx="4">
                  <c:v>202184.16864981764</c:v>
                </c:pt>
                <c:pt idx="5">
                  <c:v>226195.96936952652</c:v>
                </c:pt>
                <c:pt idx="6">
                  <c:v>208068.98300427635</c:v>
                </c:pt>
                <c:pt idx="7">
                  <c:v>211235.75076582568</c:v>
                </c:pt>
                <c:pt idx="8">
                  <c:v>247783.9744045143</c:v>
                </c:pt>
                <c:pt idx="9">
                  <c:v>272894.9432480234</c:v>
                </c:pt>
                <c:pt idx="10">
                  <c:v>214076.52748499476</c:v>
                </c:pt>
                <c:pt idx="11">
                  <c:v>276857.60764999251</c:v>
                </c:pt>
                <c:pt idx="12">
                  <c:v>269472.87849599193</c:v>
                </c:pt>
                <c:pt idx="13">
                  <c:v>288321.2973009909</c:v>
                </c:pt>
                <c:pt idx="14">
                  <c:v>283631.19618099032</c:v>
                </c:pt>
                <c:pt idx="15">
                  <c:v>283892.80778699013</c:v>
                </c:pt>
                <c:pt idx="16">
                  <c:v>341865.77437898726</c:v>
                </c:pt>
                <c:pt idx="17">
                  <c:v>341409.49428698665</c:v>
                </c:pt>
                <c:pt idx="18">
                  <c:v>340995.746861986</c:v>
                </c:pt>
                <c:pt idx="19">
                  <c:v>363836.80192598439</c:v>
                </c:pt>
                <c:pt idx="20">
                  <c:v>529216.9622459762</c:v>
                </c:pt>
                <c:pt idx="21">
                  <c:v>548023.39227897406</c:v>
                </c:pt>
                <c:pt idx="22">
                  <c:v>587266.7867939712</c:v>
                </c:pt>
                <c:pt idx="23">
                  <c:v>641789.94548196893</c:v>
                </c:pt>
                <c:pt idx="24">
                  <c:v>620969.32322096894</c:v>
                </c:pt>
                <c:pt idx="25">
                  <c:v>604187.34308196942</c:v>
                </c:pt>
                <c:pt idx="26">
                  <c:v>572008.32119396888</c:v>
                </c:pt>
                <c:pt idx="27">
                  <c:v>996698.78444705158</c:v>
                </c:pt>
                <c:pt idx="28">
                  <c:v>985969.90157717129</c:v>
                </c:pt>
                <c:pt idx="29">
                  <c:v>1028475.1527273629</c:v>
                </c:pt>
                <c:pt idx="30">
                  <c:v>1051676.5003402876</c:v>
                </c:pt>
                <c:pt idx="31">
                  <c:v>1335730.7982439832</c:v>
                </c:pt>
              </c:numCache>
            </c:numRef>
          </c:val>
          <c:smooth val="0"/>
          <c:extLst>
            <c:ext xmlns:c16="http://schemas.microsoft.com/office/drawing/2014/chart" uri="{C3380CC4-5D6E-409C-BE32-E72D297353CC}">
              <c16:uniqueId val="{0000000B-0BD7-4EDC-8586-1543CD1898D2}"/>
            </c:ext>
          </c:extLst>
        </c:ser>
        <c:ser>
          <c:idx val="2"/>
          <c:order val="2"/>
          <c:tx>
            <c:strRef>
              <c:f>'Year - C,R,P,U'!$D$3</c:f>
              <c:strCache>
                <c:ptCount val="1"/>
                <c:pt idx="0">
                  <c:v>Sum of Total Profit</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C,R,P,U'!$D$4:$D$36</c:f>
              <c:numCache>
                <c:formatCode>General</c:formatCode>
                <c:ptCount val="32"/>
                <c:pt idx="0">
                  <c:v>41103205.33331871</c:v>
                </c:pt>
                <c:pt idx="1">
                  <c:v>20338902.228998158</c:v>
                </c:pt>
                <c:pt idx="2">
                  <c:v>35940354.331418589</c:v>
                </c:pt>
                <c:pt idx="3">
                  <c:v>45741295.798553854</c:v>
                </c:pt>
                <c:pt idx="4">
                  <c:v>50190291.815763779</c:v>
                </c:pt>
                <c:pt idx="5">
                  <c:v>68851943.294976607</c:v>
                </c:pt>
                <c:pt idx="6">
                  <c:v>69973136.062249303</c:v>
                </c:pt>
                <c:pt idx="7">
                  <c:v>77667813.562875465</c:v>
                </c:pt>
                <c:pt idx="8">
                  <c:v>101722881.03918809</c:v>
                </c:pt>
                <c:pt idx="9">
                  <c:v>112991625.33255905</c:v>
                </c:pt>
                <c:pt idx="10">
                  <c:v>64467497.640758649</c:v>
                </c:pt>
                <c:pt idx="11">
                  <c:v>86379676.94629015</c:v>
                </c:pt>
                <c:pt idx="12">
                  <c:v>80180354.263837889</c:v>
                </c:pt>
                <c:pt idx="13">
                  <c:v>89061689.489598304</c:v>
                </c:pt>
                <c:pt idx="14">
                  <c:v>83572158.674755722</c:v>
                </c:pt>
                <c:pt idx="15">
                  <c:v>84228048.771460742</c:v>
                </c:pt>
                <c:pt idx="16">
                  <c:v>109923925.79688098</c:v>
                </c:pt>
                <c:pt idx="17">
                  <c:v>104494762.5718139</c:v>
                </c:pt>
                <c:pt idx="18">
                  <c:v>100317938.5161773</c:v>
                </c:pt>
                <c:pt idx="19">
                  <c:v>109264314.24665022</c:v>
                </c:pt>
                <c:pt idx="20">
                  <c:v>156930376.53866479</c:v>
                </c:pt>
                <c:pt idx="21">
                  <c:v>189660374.14825115</c:v>
                </c:pt>
                <c:pt idx="22">
                  <c:v>209229428.02124095</c:v>
                </c:pt>
                <c:pt idx="23">
                  <c:v>181246779.22640947</c:v>
                </c:pt>
                <c:pt idx="24">
                  <c:v>175896257.83381596</c:v>
                </c:pt>
                <c:pt idx="25">
                  <c:v>180769332.30850494</c:v>
                </c:pt>
                <c:pt idx="26">
                  <c:v>193521603.93057618</c:v>
                </c:pt>
                <c:pt idx="27">
                  <c:v>560485634.516469</c:v>
                </c:pt>
                <c:pt idx="28">
                  <c:v>530487486.67417377</c:v>
                </c:pt>
                <c:pt idx="29">
                  <c:v>561093826.70832324</c:v>
                </c:pt>
                <c:pt idx="30">
                  <c:v>581164805.44849217</c:v>
                </c:pt>
                <c:pt idx="31">
                  <c:v>931558622.46716881</c:v>
                </c:pt>
              </c:numCache>
            </c:numRef>
          </c:val>
          <c:smooth val="0"/>
          <c:extLst>
            <c:ext xmlns:c16="http://schemas.microsoft.com/office/drawing/2014/chart" uri="{C3380CC4-5D6E-409C-BE32-E72D297353CC}">
              <c16:uniqueId val="{0000000C-0BD7-4EDC-8586-1543CD1898D2}"/>
            </c:ext>
          </c:extLst>
        </c:ser>
        <c:dLbls>
          <c:showLegendKey val="0"/>
          <c:showVal val="0"/>
          <c:showCatName val="0"/>
          <c:showSerName val="0"/>
          <c:showPercent val="0"/>
          <c:showBubbleSize val="0"/>
        </c:dLbls>
        <c:smooth val="0"/>
        <c:axId val="116399903"/>
        <c:axId val="116404479"/>
      </c:lineChart>
      <c:catAx>
        <c:axId val="1163999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04479"/>
        <c:crosses val="autoZero"/>
        <c:auto val="1"/>
        <c:lblAlgn val="ctr"/>
        <c:lblOffset val="100"/>
        <c:noMultiLvlLbl val="0"/>
      </c:catAx>
      <c:valAx>
        <c:axId val="116404479"/>
        <c:scaling>
          <c:logBase val="10"/>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3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X UNIT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spPr>
          <a:ln w="34925" cap="rnd">
            <a:solidFill>
              <a:schemeClr val="accent6"/>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68"/>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69"/>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0"/>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1"/>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2"/>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3"/>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4"/>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5"/>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6"/>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7"/>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8"/>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79"/>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0"/>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1"/>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2"/>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3"/>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4"/>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5"/>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6"/>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7"/>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8"/>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89"/>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0"/>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1"/>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2"/>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3"/>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4"/>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5"/>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6"/>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7"/>
        <c:spPr>
          <a:ln w="34925" cap="rnd">
            <a:solidFill>
              <a:schemeClr val="accent6"/>
            </a:solidFill>
            <a:round/>
          </a:ln>
          <a:effectLst>
            <a:outerShdw blurRad="40000" dist="23000" dir="5400000" rotWithShape="0">
              <a:srgbClr val="000000">
                <a:alpha val="35000"/>
              </a:srgbClr>
            </a:outerShdw>
          </a:effectLst>
        </c:spPr>
        <c:marker>
          <c:symbol val="none"/>
        </c:marker>
      </c:pivotFmt>
      <c:pivotFmt>
        <c:idx val="98"/>
        <c:spPr>
          <a:ln w="34925" cap="rnd">
            <a:solidFill>
              <a:schemeClr val="accent6"/>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'Year - C,R,P,U'!$G$22</c:f>
              <c:strCache>
                <c:ptCount val="1"/>
                <c:pt idx="0">
                  <c:v>Total</c:v>
                </c:pt>
              </c:strCache>
            </c:strRef>
          </c:tx>
          <c:spPr>
            <a:ln w="34925" cap="rnd">
              <a:solidFill>
                <a:schemeClr val="accent6"/>
              </a:solidFill>
              <a:round/>
            </a:ln>
            <a:effectLst>
              <a:outerShdw blurRad="40000" dist="23000" dir="5400000" rotWithShape="0">
                <a:srgbClr val="000000">
                  <a:alpha val="35000"/>
                </a:srgbClr>
              </a:outerShdw>
            </a:effectLst>
          </c:spPr>
          <c:marker>
            <c:symbol val="none"/>
          </c:marker>
          <c:dPt>
            <c:idx val="0"/>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459A-4428-BACE-E14F6E39F288}"/>
              </c:ext>
            </c:extLst>
          </c:dPt>
          <c:dPt>
            <c:idx val="1"/>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459A-4428-BACE-E14F6E39F288}"/>
              </c:ext>
            </c:extLst>
          </c:dPt>
          <c:dPt>
            <c:idx val="2"/>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459A-4428-BACE-E14F6E39F288}"/>
              </c:ext>
            </c:extLst>
          </c:dPt>
          <c:dPt>
            <c:idx val="3"/>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459A-4428-BACE-E14F6E39F288}"/>
              </c:ext>
            </c:extLst>
          </c:dPt>
          <c:dPt>
            <c:idx val="4"/>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9-459A-4428-BACE-E14F6E39F288}"/>
              </c:ext>
            </c:extLst>
          </c:dPt>
          <c:dPt>
            <c:idx val="5"/>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B-459A-4428-BACE-E14F6E39F288}"/>
              </c:ext>
            </c:extLst>
          </c:dPt>
          <c:dPt>
            <c:idx val="6"/>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D-459A-4428-BACE-E14F6E39F288}"/>
              </c:ext>
            </c:extLst>
          </c:dPt>
          <c:dPt>
            <c:idx val="7"/>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F-459A-4428-BACE-E14F6E39F288}"/>
              </c:ext>
            </c:extLst>
          </c:dPt>
          <c:dPt>
            <c:idx val="8"/>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1-459A-4428-BACE-E14F6E39F288}"/>
              </c:ext>
            </c:extLst>
          </c:dPt>
          <c:dPt>
            <c:idx val="9"/>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3-459A-4428-BACE-E14F6E39F288}"/>
              </c:ext>
            </c:extLst>
          </c:dPt>
          <c:dPt>
            <c:idx val="10"/>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5-459A-4428-BACE-E14F6E39F288}"/>
              </c:ext>
            </c:extLst>
          </c:dPt>
          <c:dPt>
            <c:idx val="11"/>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7-459A-4428-BACE-E14F6E39F288}"/>
              </c:ext>
            </c:extLst>
          </c:dPt>
          <c:dPt>
            <c:idx val="12"/>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9-459A-4428-BACE-E14F6E39F288}"/>
              </c:ext>
            </c:extLst>
          </c:dPt>
          <c:dPt>
            <c:idx val="13"/>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B-459A-4428-BACE-E14F6E39F288}"/>
              </c:ext>
            </c:extLst>
          </c:dPt>
          <c:dPt>
            <c:idx val="14"/>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D-459A-4428-BACE-E14F6E39F288}"/>
              </c:ext>
            </c:extLst>
          </c:dPt>
          <c:dPt>
            <c:idx val="15"/>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F-459A-4428-BACE-E14F6E39F288}"/>
              </c:ext>
            </c:extLst>
          </c:dPt>
          <c:dPt>
            <c:idx val="16"/>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1-459A-4428-BACE-E14F6E39F288}"/>
              </c:ext>
            </c:extLst>
          </c:dPt>
          <c:dPt>
            <c:idx val="17"/>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3-459A-4428-BACE-E14F6E39F288}"/>
              </c:ext>
            </c:extLst>
          </c:dPt>
          <c:dPt>
            <c:idx val="18"/>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5-459A-4428-BACE-E14F6E39F288}"/>
              </c:ext>
            </c:extLst>
          </c:dPt>
          <c:dPt>
            <c:idx val="19"/>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7-459A-4428-BACE-E14F6E39F288}"/>
              </c:ext>
            </c:extLst>
          </c:dPt>
          <c:dPt>
            <c:idx val="20"/>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9-459A-4428-BACE-E14F6E39F288}"/>
              </c:ext>
            </c:extLst>
          </c:dPt>
          <c:dPt>
            <c:idx val="21"/>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B-459A-4428-BACE-E14F6E39F288}"/>
              </c:ext>
            </c:extLst>
          </c:dPt>
          <c:dPt>
            <c:idx val="22"/>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D-459A-4428-BACE-E14F6E39F288}"/>
              </c:ext>
            </c:extLst>
          </c:dPt>
          <c:dPt>
            <c:idx val="23"/>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F-459A-4428-BACE-E14F6E39F288}"/>
              </c:ext>
            </c:extLst>
          </c:dPt>
          <c:dPt>
            <c:idx val="24"/>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1-459A-4428-BACE-E14F6E39F288}"/>
              </c:ext>
            </c:extLst>
          </c:dPt>
          <c:dPt>
            <c:idx val="25"/>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3-459A-4428-BACE-E14F6E39F288}"/>
              </c:ext>
            </c:extLst>
          </c:dPt>
          <c:dPt>
            <c:idx val="26"/>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5-459A-4428-BACE-E14F6E39F288}"/>
              </c:ext>
            </c:extLst>
          </c:dPt>
          <c:dPt>
            <c:idx val="27"/>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7-459A-4428-BACE-E14F6E39F288}"/>
              </c:ext>
            </c:extLst>
          </c:dPt>
          <c:dPt>
            <c:idx val="28"/>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9-459A-4428-BACE-E14F6E39F288}"/>
              </c:ext>
            </c:extLst>
          </c:dPt>
          <c:dPt>
            <c:idx val="29"/>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B-459A-4428-BACE-E14F6E39F288}"/>
              </c:ext>
            </c:extLst>
          </c:dPt>
          <c:dPt>
            <c:idx val="30"/>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D-459A-4428-BACE-E14F6E39F288}"/>
              </c:ext>
            </c:extLst>
          </c:dPt>
          <c:dPt>
            <c:idx val="31"/>
            <c:marker>
              <c:symbol val="none"/>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F-459A-4428-BACE-E14F6E39F288}"/>
              </c:ext>
            </c:extLst>
          </c:dPt>
          <c:cat>
            <c:strRef>
              <c:f>'Year - C,R,P,U'!$F$23:$F$55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C,R,P,U'!$G$23:$G$55</c:f>
              <c:numCache>
                <c:formatCode>General</c:formatCode>
                <c:ptCount val="32"/>
                <c:pt idx="0">
                  <c:v>56488</c:v>
                </c:pt>
                <c:pt idx="1">
                  <c:v>42807</c:v>
                </c:pt>
                <c:pt idx="2">
                  <c:v>55825</c:v>
                </c:pt>
                <c:pt idx="3">
                  <c:v>63773</c:v>
                </c:pt>
                <c:pt idx="4">
                  <c:v>67011</c:v>
                </c:pt>
                <c:pt idx="5">
                  <c:v>83757</c:v>
                </c:pt>
                <c:pt idx="6">
                  <c:v>77654</c:v>
                </c:pt>
                <c:pt idx="7">
                  <c:v>80437</c:v>
                </c:pt>
                <c:pt idx="8">
                  <c:v>94285</c:v>
                </c:pt>
                <c:pt idx="9">
                  <c:v>96384</c:v>
                </c:pt>
                <c:pt idx="10">
                  <c:v>71145</c:v>
                </c:pt>
                <c:pt idx="11">
                  <c:v>93533</c:v>
                </c:pt>
                <c:pt idx="12">
                  <c:v>87461</c:v>
                </c:pt>
                <c:pt idx="13">
                  <c:v>91993</c:v>
                </c:pt>
                <c:pt idx="14">
                  <c:v>86497</c:v>
                </c:pt>
                <c:pt idx="15">
                  <c:v>85008</c:v>
                </c:pt>
                <c:pt idx="16">
                  <c:v>104529</c:v>
                </c:pt>
                <c:pt idx="17">
                  <c:v>98922</c:v>
                </c:pt>
                <c:pt idx="18">
                  <c:v>94248</c:v>
                </c:pt>
                <c:pt idx="19">
                  <c:v>97775</c:v>
                </c:pt>
                <c:pt idx="20">
                  <c:v>109450</c:v>
                </c:pt>
                <c:pt idx="21">
                  <c:v>112893</c:v>
                </c:pt>
                <c:pt idx="22">
                  <c:v>115984</c:v>
                </c:pt>
                <c:pt idx="23">
                  <c:v>117789</c:v>
                </c:pt>
                <c:pt idx="24">
                  <c:v>114794</c:v>
                </c:pt>
                <c:pt idx="25">
                  <c:v>111801</c:v>
                </c:pt>
                <c:pt idx="26">
                  <c:v>112405</c:v>
                </c:pt>
                <c:pt idx="27">
                  <c:v>185244.67235378589</c:v>
                </c:pt>
                <c:pt idx="28">
                  <c:v>183412.4771010963</c:v>
                </c:pt>
                <c:pt idx="29">
                  <c:v>185396.6130542047</c:v>
                </c:pt>
                <c:pt idx="30">
                  <c:v>184184.60579964155</c:v>
                </c:pt>
                <c:pt idx="31">
                  <c:v>216713.06637960576</c:v>
                </c:pt>
              </c:numCache>
            </c:numRef>
          </c:val>
          <c:smooth val="0"/>
          <c:extLst>
            <c:ext xmlns:c16="http://schemas.microsoft.com/office/drawing/2014/chart" uri="{C3380CC4-5D6E-409C-BE32-E72D297353CC}">
              <c16:uniqueId val="{00000040-459A-4428-BACE-E14F6E39F288}"/>
            </c:ext>
          </c:extLst>
        </c:ser>
        <c:dLbls>
          <c:showLegendKey val="0"/>
          <c:showVal val="0"/>
          <c:showCatName val="0"/>
          <c:showSerName val="0"/>
          <c:showPercent val="0"/>
          <c:showBubbleSize val="0"/>
        </c:dLbls>
        <c:smooth val="0"/>
        <c:axId val="1094445232"/>
        <c:axId val="1094443984"/>
      </c:lineChart>
      <c:catAx>
        <c:axId val="10944452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4443984"/>
        <c:crosses val="autoZero"/>
        <c:auto val="1"/>
        <c:lblAlgn val="ctr"/>
        <c:lblOffset val="100"/>
        <c:noMultiLvlLbl val="0"/>
      </c:catAx>
      <c:valAx>
        <c:axId val="109444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444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Chai.xlsx]Flavor - C,R,P,U!PivotTable7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t>FLAVOR X COST X REVENUE X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'Flavor - C,R,P,U'!$B$3</c:f>
              <c:strCache>
                <c:ptCount val="1"/>
                <c:pt idx="0">
                  <c:v>Sum of Cost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C,R,P,U'!$B$4:$B$164</c:f>
              <c:numCache>
                <c:formatCode>"$"#,##0</c:formatCode>
                <c:ptCount val="160"/>
                <c:pt idx="0">
                  <c:v>100834.29610114211</c:v>
                </c:pt>
                <c:pt idx="1">
                  <c:v>15517.619730014958</c:v>
                </c:pt>
                <c:pt idx="2">
                  <c:v>58480.713735511461</c:v>
                </c:pt>
                <c:pt idx="3">
                  <c:v>26950.504334584759</c:v>
                </c:pt>
                <c:pt idx="4">
                  <c:v>20463.997224267372</c:v>
                </c:pt>
                <c:pt idx="5">
                  <c:v>45464.293570838316</c:v>
                </c:pt>
                <c:pt idx="6">
                  <c:v>49158.227905261214</c:v>
                </c:pt>
                <c:pt idx="7">
                  <c:v>49987.520491455369</c:v>
                </c:pt>
                <c:pt idx="8">
                  <c:v>58939.81528716012</c:v>
                </c:pt>
                <c:pt idx="9">
                  <c:v>14707.222364076773</c:v>
                </c:pt>
                <c:pt idx="10">
                  <c:v>45831.250514738604</c:v>
                </c:pt>
                <c:pt idx="11">
                  <c:v>20806.402784008536</c:v>
                </c:pt>
                <c:pt idx="12">
                  <c:v>94442.683291154885</c:v>
                </c:pt>
                <c:pt idx="13">
                  <c:v>10021.350045819308</c:v>
                </c:pt>
                <c:pt idx="14">
                  <c:v>11594.256432977309</c:v>
                </c:pt>
                <c:pt idx="15">
                  <c:v>12073.63464302174</c:v>
                </c:pt>
                <c:pt idx="16">
                  <c:v>22438.663756596106</c:v>
                </c:pt>
                <c:pt idx="17">
                  <c:v>40948.551321969513</c:v>
                </c:pt>
                <c:pt idx="18">
                  <c:v>47065.958712792628</c:v>
                </c:pt>
                <c:pt idx="19">
                  <c:v>49797.056119398687</c:v>
                </c:pt>
                <c:pt idx="20">
                  <c:v>24235.569985409536</c:v>
                </c:pt>
                <c:pt idx="21">
                  <c:v>220726.41986315491</c:v>
                </c:pt>
                <c:pt idx="22">
                  <c:v>13175.075183375611</c:v>
                </c:pt>
                <c:pt idx="23">
                  <c:v>82587.531008414488</c:v>
                </c:pt>
                <c:pt idx="24">
                  <c:v>161971.56891497868</c:v>
                </c:pt>
                <c:pt idx="25">
                  <c:v>59762.261217025836</c:v>
                </c:pt>
                <c:pt idx="26">
                  <c:v>55113.7615778818</c:v>
                </c:pt>
                <c:pt idx="27">
                  <c:v>67366.580027749427</c:v>
                </c:pt>
                <c:pt idx="28">
                  <c:v>65364.422327119268</c:v>
                </c:pt>
                <c:pt idx="29">
                  <c:v>37861.60794353336</c:v>
                </c:pt>
                <c:pt idx="30">
                  <c:v>10273.073930093686</c:v>
                </c:pt>
                <c:pt idx="31">
                  <c:v>9092.2179291850498</c:v>
                </c:pt>
                <c:pt idx="32">
                  <c:v>13283.013042990895</c:v>
                </c:pt>
                <c:pt idx="33">
                  <c:v>49610.525928603573</c:v>
                </c:pt>
                <c:pt idx="34">
                  <c:v>11887.984187693632</c:v>
                </c:pt>
                <c:pt idx="35">
                  <c:v>12706.791971877616</c:v>
                </c:pt>
                <c:pt idx="36">
                  <c:v>74866.355641965871</c:v>
                </c:pt>
                <c:pt idx="37">
                  <c:v>60159.489084318207</c:v>
                </c:pt>
                <c:pt idx="38">
                  <c:v>12986.976334907058</c:v>
                </c:pt>
                <c:pt idx="39">
                  <c:v>65052.402763503196</c:v>
                </c:pt>
                <c:pt idx="40">
                  <c:v>10422.941617049688</c:v>
                </c:pt>
                <c:pt idx="41">
                  <c:v>230198.47120963724</c:v>
                </c:pt>
                <c:pt idx="42">
                  <c:v>17450.979003340657</c:v>
                </c:pt>
                <c:pt idx="43">
                  <c:v>45141.769978000084</c:v>
                </c:pt>
                <c:pt idx="44">
                  <c:v>29702.179635987795</c:v>
                </c:pt>
                <c:pt idx="45">
                  <c:v>17027.838744645996</c:v>
                </c:pt>
                <c:pt idx="46">
                  <c:v>82433.379782140037</c:v>
                </c:pt>
                <c:pt idx="47">
                  <c:v>16595.676408710046</c:v>
                </c:pt>
                <c:pt idx="48">
                  <c:v>50825.946538015749</c:v>
                </c:pt>
                <c:pt idx="49">
                  <c:v>46574.032877086167</c:v>
                </c:pt>
                <c:pt idx="50">
                  <c:v>35777.625153405912</c:v>
                </c:pt>
                <c:pt idx="51">
                  <c:v>37773.670602305108</c:v>
                </c:pt>
                <c:pt idx="52">
                  <c:v>47030.979111888213</c:v>
                </c:pt>
                <c:pt idx="53">
                  <c:v>38682.671849369734</c:v>
                </c:pt>
                <c:pt idx="54">
                  <c:v>36345.700517712517</c:v>
                </c:pt>
                <c:pt idx="55">
                  <c:v>66465.167320385939</c:v>
                </c:pt>
                <c:pt idx="56">
                  <c:v>13380.707727405646</c:v>
                </c:pt>
                <c:pt idx="57">
                  <c:v>30333.21121690944</c:v>
                </c:pt>
                <c:pt idx="58">
                  <c:v>13638.786475583192</c:v>
                </c:pt>
                <c:pt idx="59">
                  <c:v>32281.251015634156</c:v>
                </c:pt>
                <c:pt idx="60">
                  <c:v>10001.010441453045</c:v>
                </c:pt>
                <c:pt idx="61">
                  <c:v>104228.8845677153</c:v>
                </c:pt>
                <c:pt idx="62">
                  <c:v>44945.058554071882</c:v>
                </c:pt>
                <c:pt idx="63">
                  <c:v>32989.606000367639</c:v>
                </c:pt>
                <c:pt idx="64">
                  <c:v>21466.619094719263</c:v>
                </c:pt>
                <c:pt idx="65">
                  <c:v>42148.144729300824</c:v>
                </c:pt>
                <c:pt idx="66">
                  <c:v>9603.4679197680216</c:v>
                </c:pt>
                <c:pt idx="67">
                  <c:v>47251.026115189823</c:v>
                </c:pt>
                <c:pt idx="68">
                  <c:v>36319.652511348795</c:v>
                </c:pt>
                <c:pt idx="69">
                  <c:v>98452.602306617075</c:v>
                </c:pt>
                <c:pt idx="70">
                  <c:v>80903.706169657933</c:v>
                </c:pt>
                <c:pt idx="71">
                  <c:v>35090.132374531546</c:v>
                </c:pt>
                <c:pt idx="72">
                  <c:v>81859.503834786636</c:v>
                </c:pt>
                <c:pt idx="73">
                  <c:v>21618.505223932658</c:v>
                </c:pt>
                <c:pt idx="74">
                  <c:v>36060.912477736958</c:v>
                </c:pt>
                <c:pt idx="75">
                  <c:v>10612.104191250726</c:v>
                </c:pt>
                <c:pt idx="76">
                  <c:v>42462.1660990167</c:v>
                </c:pt>
                <c:pt idx="77">
                  <c:v>34762.461371213103</c:v>
                </c:pt>
                <c:pt idx="78">
                  <c:v>14289.131216159185</c:v>
                </c:pt>
                <c:pt idx="79">
                  <c:v>49309.087031976196</c:v>
                </c:pt>
                <c:pt idx="80">
                  <c:v>11030.051391944673</c:v>
                </c:pt>
                <c:pt idx="81">
                  <c:v>11221.055980990172</c:v>
                </c:pt>
                <c:pt idx="82">
                  <c:v>12436.638558941921</c:v>
                </c:pt>
                <c:pt idx="83">
                  <c:v>62035.103117063998</c:v>
                </c:pt>
                <c:pt idx="84">
                  <c:v>80533.757247061556</c:v>
                </c:pt>
                <c:pt idx="85">
                  <c:v>38570.756499928677</c:v>
                </c:pt>
                <c:pt idx="86">
                  <c:v>8914.6387742797306</c:v>
                </c:pt>
                <c:pt idx="87">
                  <c:v>43955.464184345576</c:v>
                </c:pt>
                <c:pt idx="88">
                  <c:v>19862.532599449354</c:v>
                </c:pt>
                <c:pt idx="89">
                  <c:v>60587.429496189718</c:v>
                </c:pt>
                <c:pt idx="90">
                  <c:v>45213.167409365611</c:v>
                </c:pt>
                <c:pt idx="91">
                  <c:v>13355.687107350059</c:v>
                </c:pt>
                <c:pt idx="92">
                  <c:v>42671.288839517088</c:v>
                </c:pt>
                <c:pt idx="93">
                  <c:v>42502.411285975388</c:v>
                </c:pt>
                <c:pt idx="94">
                  <c:v>108229.10259417894</c:v>
                </c:pt>
                <c:pt idx="95">
                  <c:v>11462.96938154758</c:v>
                </c:pt>
                <c:pt idx="96">
                  <c:v>6229.4345129838212</c:v>
                </c:pt>
                <c:pt idx="97">
                  <c:v>33396.590705389623</c:v>
                </c:pt>
                <c:pt idx="98">
                  <c:v>28217.703746910167</c:v>
                </c:pt>
                <c:pt idx="99">
                  <c:v>11474.533220998412</c:v>
                </c:pt>
                <c:pt idx="100">
                  <c:v>10317.579492920238</c:v>
                </c:pt>
                <c:pt idx="101">
                  <c:v>39965.513049002242</c:v>
                </c:pt>
                <c:pt idx="102">
                  <c:v>12037.582022854542</c:v>
                </c:pt>
                <c:pt idx="103">
                  <c:v>11455.002876879451</c:v>
                </c:pt>
                <c:pt idx="104">
                  <c:v>44196.407840164524</c:v>
                </c:pt>
                <c:pt idx="105">
                  <c:v>34792.00145560057</c:v>
                </c:pt>
                <c:pt idx="106">
                  <c:v>11464.325460983735</c:v>
                </c:pt>
                <c:pt idx="107">
                  <c:v>15758.487782987566</c:v>
                </c:pt>
                <c:pt idx="108">
                  <c:v>8913.344119433732</c:v>
                </c:pt>
                <c:pt idx="109">
                  <c:v>32336.544280946302</c:v>
                </c:pt>
                <c:pt idx="110">
                  <c:v>9258.0208066860487</c:v>
                </c:pt>
                <c:pt idx="111">
                  <c:v>46254.334623186201</c:v>
                </c:pt>
                <c:pt idx="112">
                  <c:v>57211.010196377334</c:v>
                </c:pt>
                <c:pt idx="113">
                  <c:v>63635.891406833558</c:v>
                </c:pt>
                <c:pt idx="114">
                  <c:v>90472.157080707169</c:v>
                </c:pt>
                <c:pt idx="115">
                  <c:v>45564.131367359179</c:v>
                </c:pt>
                <c:pt idx="116">
                  <c:v>10045.130129579737</c:v>
                </c:pt>
                <c:pt idx="117">
                  <c:v>35096.531383363312</c:v>
                </c:pt>
                <c:pt idx="118">
                  <c:v>51385.516755161821</c:v>
                </c:pt>
                <c:pt idx="119">
                  <c:v>40962.085201704496</c:v>
                </c:pt>
                <c:pt idx="120">
                  <c:v>43022.84675607337</c:v>
                </c:pt>
                <c:pt idx="121">
                  <c:v>55209.814496846055</c:v>
                </c:pt>
                <c:pt idx="122">
                  <c:v>99646.828310647237</c:v>
                </c:pt>
                <c:pt idx="123">
                  <c:v>24920.652036823449</c:v>
                </c:pt>
                <c:pt idx="124">
                  <c:v>80447.438245078461</c:v>
                </c:pt>
                <c:pt idx="125">
                  <c:v>46570.368523808203</c:v>
                </c:pt>
                <c:pt idx="126">
                  <c:v>10754.854773564623</c:v>
                </c:pt>
                <c:pt idx="127">
                  <c:v>13441.610164007985</c:v>
                </c:pt>
                <c:pt idx="128">
                  <c:v>10760.166962907588</c:v>
                </c:pt>
                <c:pt idx="129">
                  <c:v>12562.314367798428</c:v>
                </c:pt>
                <c:pt idx="130">
                  <c:v>44250.460250958276</c:v>
                </c:pt>
                <c:pt idx="131">
                  <c:v>37849.067478148034</c:v>
                </c:pt>
                <c:pt idx="132">
                  <c:v>8865.5977119269191</c:v>
                </c:pt>
                <c:pt idx="133">
                  <c:v>75537.045079382922</c:v>
                </c:pt>
                <c:pt idx="134">
                  <c:v>177171.98968660526</c:v>
                </c:pt>
                <c:pt idx="135">
                  <c:v>14183.156428527529</c:v>
                </c:pt>
                <c:pt idx="136">
                  <c:v>67667.092936633839</c:v>
                </c:pt>
                <c:pt idx="137">
                  <c:v>9215.4088014251811</c:v>
                </c:pt>
                <c:pt idx="138">
                  <c:v>11840.833794654771</c:v>
                </c:pt>
                <c:pt idx="139">
                  <c:v>167475.24215165159</c:v>
                </c:pt>
                <c:pt idx="140">
                  <c:v>48710.699360271479</c:v>
                </c:pt>
                <c:pt idx="141">
                  <c:v>43938.585091547153</c:v>
                </c:pt>
                <c:pt idx="142">
                  <c:v>31720.382148649165</c:v>
                </c:pt>
                <c:pt idx="143">
                  <c:v>10697.596765443417</c:v>
                </c:pt>
                <c:pt idx="144">
                  <c:v>41912.786836853164</c:v>
                </c:pt>
                <c:pt idx="145">
                  <c:v>25567.730852197627</c:v>
                </c:pt>
                <c:pt idx="146">
                  <c:v>11014.665115880674</c:v>
                </c:pt>
                <c:pt idx="147">
                  <c:v>139940.74224193263</c:v>
                </c:pt>
                <c:pt idx="148">
                  <c:v>156839.19738825981</c:v>
                </c:pt>
                <c:pt idx="149">
                  <c:v>22518.803459378883</c:v>
                </c:pt>
                <c:pt idx="150">
                  <c:v>10246.601216629007</c:v>
                </c:pt>
                <c:pt idx="151">
                  <c:v>41678.894932318588</c:v>
                </c:pt>
                <c:pt idx="152">
                  <c:v>77976.747224537059</c:v>
                </c:pt>
                <c:pt idx="153">
                  <c:v>20092.547520551725</c:v>
                </c:pt>
                <c:pt idx="154">
                  <c:v>72013.570637225741</c:v>
                </c:pt>
                <c:pt idx="155">
                  <c:v>13895.927103194315</c:v>
                </c:pt>
                <c:pt idx="156">
                  <c:v>60528.638983274752</c:v>
                </c:pt>
                <c:pt idx="157">
                  <c:v>112871.71852192278</c:v>
                </c:pt>
                <c:pt idx="158">
                  <c:v>15728.886441310546</c:v>
                </c:pt>
                <c:pt idx="159">
                  <c:v>69661.621883099957</c:v>
                </c:pt>
              </c:numCache>
            </c:numRef>
          </c:val>
          <c:extLst>
            <c:ext xmlns:c16="http://schemas.microsoft.com/office/drawing/2014/chart" uri="{C3380CC4-5D6E-409C-BE32-E72D297353CC}">
              <c16:uniqueId val="{00000000-B737-4A1F-AEAF-4F33377C1966}"/>
            </c:ext>
          </c:extLst>
        </c:ser>
        <c:ser>
          <c:idx val="1"/>
          <c:order val="1"/>
          <c:tx>
            <c:strRef>
              <c:f>'Flavor - C,R,P,U'!$C$3</c:f>
              <c:strCache>
                <c:ptCount val="1"/>
                <c:pt idx="0">
                  <c:v>Sum of Revenue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C,R,P,U'!$C$4:$C$164</c:f>
              <c:numCache>
                <c:formatCode>"$"#,##0</c:formatCode>
                <c:ptCount val="160"/>
                <c:pt idx="0">
                  <c:v>212180.29253274831</c:v>
                </c:pt>
                <c:pt idx="1">
                  <c:v>32143.832700459126</c:v>
                </c:pt>
                <c:pt idx="2">
                  <c:v>117408.10938087797</c:v>
                </c:pt>
                <c:pt idx="3">
                  <c:v>54250.250770288563</c:v>
                </c:pt>
                <c:pt idx="4">
                  <c:v>50260.373687602107</c:v>
                </c:pt>
                <c:pt idx="5">
                  <c:v>87163.244879618273</c:v>
                </c:pt>
                <c:pt idx="6">
                  <c:v>98402.829708902151</c:v>
                </c:pt>
                <c:pt idx="7">
                  <c:v>105339.12160304678</c:v>
                </c:pt>
                <c:pt idx="8">
                  <c:v>115090.06605412532</c:v>
                </c:pt>
                <c:pt idx="9">
                  <c:v>30768.023862139114</c:v>
                </c:pt>
                <c:pt idx="10">
                  <c:v>89927.703475411341</c:v>
                </c:pt>
                <c:pt idx="11">
                  <c:v>52755.324856926731</c:v>
                </c:pt>
                <c:pt idx="12">
                  <c:v>193988.13046407865</c:v>
                </c:pt>
                <c:pt idx="13">
                  <c:v>20241.467556319447</c:v>
                </c:pt>
                <c:pt idx="14">
                  <c:v>23787.871552239416</c:v>
                </c:pt>
                <c:pt idx="15">
                  <c:v>23870.53719672931</c:v>
                </c:pt>
                <c:pt idx="16">
                  <c:v>51928.737477567352</c:v>
                </c:pt>
                <c:pt idx="17">
                  <c:v>82636.894675460921</c:v>
                </c:pt>
                <c:pt idx="18">
                  <c:v>107038.84576995696</c:v>
                </c:pt>
                <c:pt idx="19">
                  <c:v>102646.00735998389</c:v>
                </c:pt>
                <c:pt idx="20">
                  <c:v>60710.918428120232</c:v>
                </c:pt>
                <c:pt idx="21">
                  <c:v>445705.69956144819</c:v>
                </c:pt>
                <c:pt idx="22">
                  <c:v>26300.293087789218</c:v>
                </c:pt>
                <c:pt idx="23">
                  <c:v>176824.32325159124</c:v>
                </c:pt>
                <c:pt idx="24">
                  <c:v>327772.7371660489</c:v>
                </c:pt>
                <c:pt idx="25">
                  <c:v>115062.67445092498</c:v>
                </c:pt>
                <c:pt idx="26">
                  <c:v>118869.93770627966</c:v>
                </c:pt>
                <c:pt idx="27">
                  <c:v>134380.31227199736</c:v>
                </c:pt>
                <c:pt idx="28">
                  <c:v>130842.14414953539</c:v>
                </c:pt>
                <c:pt idx="29">
                  <c:v>72908.012285272431</c:v>
                </c:pt>
                <c:pt idx="30">
                  <c:v>21734.534583439377</c:v>
                </c:pt>
                <c:pt idx="31">
                  <c:v>19301.33899810947</c:v>
                </c:pt>
                <c:pt idx="32">
                  <c:v>28146.874424659178</c:v>
                </c:pt>
                <c:pt idx="33">
                  <c:v>105234.97344409213</c:v>
                </c:pt>
                <c:pt idx="34">
                  <c:v>24459.631161339246</c:v>
                </c:pt>
                <c:pt idx="35">
                  <c:v>25372.500502659273</c:v>
                </c:pt>
                <c:pt idx="36">
                  <c:v>141259.96382847195</c:v>
                </c:pt>
                <c:pt idx="37">
                  <c:v>134929.38128845111</c:v>
                </c:pt>
                <c:pt idx="38">
                  <c:v>25701.476653549373</c:v>
                </c:pt>
                <c:pt idx="39">
                  <c:v>132663.30750545699</c:v>
                </c:pt>
                <c:pt idx="40">
                  <c:v>20859.480874199395</c:v>
                </c:pt>
                <c:pt idx="41">
                  <c:v>475285.45524148113</c:v>
                </c:pt>
                <c:pt idx="42">
                  <c:v>44944.870900303249</c:v>
                </c:pt>
                <c:pt idx="43">
                  <c:v>91990.446128391734</c:v>
                </c:pt>
                <c:pt idx="44">
                  <c:v>61799.685473460035</c:v>
                </c:pt>
                <c:pt idx="45">
                  <c:v>30890.359660149217</c:v>
                </c:pt>
                <c:pt idx="46">
                  <c:v>159477.25529999132</c:v>
                </c:pt>
                <c:pt idx="47">
                  <c:v>30047.404904739284</c:v>
                </c:pt>
                <c:pt idx="48">
                  <c:v>98818.548662634188</c:v>
                </c:pt>
                <c:pt idx="49">
                  <c:v>91573.580310641759</c:v>
                </c:pt>
                <c:pt idx="50">
                  <c:v>71320.336851398606</c:v>
                </c:pt>
                <c:pt idx="51">
                  <c:v>77895.438173875504</c:v>
                </c:pt>
                <c:pt idx="52">
                  <c:v>102033.9584432751</c:v>
                </c:pt>
                <c:pt idx="53">
                  <c:v>80105.572740217496</c:v>
                </c:pt>
                <c:pt idx="54">
                  <c:v>76204.399282836544</c:v>
                </c:pt>
                <c:pt idx="55">
                  <c:v>130166.02794206333</c:v>
                </c:pt>
                <c:pt idx="56">
                  <c:v>23964.072362599432</c:v>
                </c:pt>
                <c:pt idx="57">
                  <c:v>67337.347538550326</c:v>
                </c:pt>
                <c:pt idx="58">
                  <c:v>27884.581345359278</c:v>
                </c:pt>
                <c:pt idx="59">
                  <c:v>65898.970111327377</c:v>
                </c:pt>
                <c:pt idx="60">
                  <c:v>18425.639572429569</c:v>
                </c:pt>
                <c:pt idx="61">
                  <c:v>205302.02562660017</c:v>
                </c:pt>
                <c:pt idx="62">
                  <c:v>83183.515489591082</c:v>
                </c:pt>
                <c:pt idx="63">
                  <c:v>64886.346426020165</c:v>
                </c:pt>
                <c:pt idx="64">
                  <c:v>51802.137035294487</c:v>
                </c:pt>
                <c:pt idx="65">
                  <c:v>96572.617943859499</c:v>
                </c:pt>
                <c:pt idx="66">
                  <c:v>18870.727292409545</c:v>
                </c:pt>
                <c:pt idx="67">
                  <c:v>89346.30596088976</c:v>
                </c:pt>
                <c:pt idx="68">
                  <c:v>74246.226924747782</c:v>
                </c:pt>
                <c:pt idx="69">
                  <c:v>189539.50616933699</c:v>
                </c:pt>
                <c:pt idx="70">
                  <c:v>165864.08941212893</c:v>
                </c:pt>
                <c:pt idx="71">
                  <c:v>71740.460978911608</c:v>
                </c:pt>
                <c:pt idx="72">
                  <c:v>165211.97526191239</c:v>
                </c:pt>
                <c:pt idx="73">
                  <c:v>52314.881786930942</c:v>
                </c:pt>
                <c:pt idx="74">
                  <c:v>70217.724185988889</c:v>
                </c:pt>
                <c:pt idx="75">
                  <c:v>20743.54500539949</c:v>
                </c:pt>
                <c:pt idx="76">
                  <c:v>99441.161568296782</c:v>
                </c:pt>
                <c:pt idx="77">
                  <c:v>66854.117168650148</c:v>
                </c:pt>
                <c:pt idx="78">
                  <c:v>29269.613484859205</c:v>
                </c:pt>
                <c:pt idx="79">
                  <c:v>98311.91901148067</c:v>
                </c:pt>
                <c:pt idx="80">
                  <c:v>23060.605467469326</c:v>
                </c:pt>
                <c:pt idx="81">
                  <c:v>23347.030055559353</c:v>
                </c:pt>
                <c:pt idx="82">
                  <c:v>24695.886601049297</c:v>
                </c:pt>
                <c:pt idx="83">
                  <c:v>132001.23782905692</c:v>
                </c:pt>
                <c:pt idx="84">
                  <c:v>166872.83725000045</c:v>
                </c:pt>
                <c:pt idx="85">
                  <c:v>81217.279369550684</c:v>
                </c:pt>
                <c:pt idx="86">
                  <c:v>19818.223323649407</c:v>
                </c:pt>
                <c:pt idx="87">
                  <c:v>89205.776018767298</c:v>
                </c:pt>
                <c:pt idx="88">
                  <c:v>50799.189695692527</c:v>
                </c:pt>
                <c:pt idx="89">
                  <c:v>115674.61352546362</c:v>
                </c:pt>
                <c:pt idx="90">
                  <c:v>92673.638343014725</c:v>
                </c:pt>
                <c:pt idx="91">
                  <c:v>24003.819416799455</c:v>
                </c:pt>
                <c:pt idx="92">
                  <c:v>82587.96609211326</c:v>
                </c:pt>
                <c:pt idx="93">
                  <c:v>84861.718369456896</c:v>
                </c:pt>
                <c:pt idx="94">
                  <c:v>207550.77584143067</c:v>
                </c:pt>
                <c:pt idx="95">
                  <c:v>24078.512486869342</c:v>
                </c:pt>
                <c:pt idx="96">
                  <c:v>12819.422706399671</c:v>
                </c:pt>
                <c:pt idx="97">
                  <c:v>62752.18395131603</c:v>
                </c:pt>
                <c:pt idx="98">
                  <c:v>63580.538227854609</c:v>
                </c:pt>
                <c:pt idx="99">
                  <c:v>21575.778382469543</c:v>
                </c:pt>
                <c:pt idx="100">
                  <c:v>21519.534506389504</c:v>
                </c:pt>
                <c:pt idx="101">
                  <c:v>93039.081912297348</c:v>
                </c:pt>
                <c:pt idx="102">
                  <c:v>25313.880858399301</c:v>
                </c:pt>
                <c:pt idx="103">
                  <c:v>23547.247961899302</c:v>
                </c:pt>
                <c:pt idx="104">
                  <c:v>99218.961518925207</c:v>
                </c:pt>
                <c:pt idx="105">
                  <c:v>69434.686432795352</c:v>
                </c:pt>
                <c:pt idx="106">
                  <c:v>23741.734858259479</c:v>
                </c:pt>
                <c:pt idx="107">
                  <c:v>31509.95376051918</c:v>
                </c:pt>
                <c:pt idx="108">
                  <c:v>18755.430763049462</c:v>
                </c:pt>
                <c:pt idx="109">
                  <c:v>71016.93529562348</c:v>
                </c:pt>
                <c:pt idx="110">
                  <c:v>19491.10873421951</c:v>
                </c:pt>
                <c:pt idx="111">
                  <c:v>90421.665548367018</c:v>
                </c:pt>
                <c:pt idx="112">
                  <c:v>105283.66328594867</c:v>
                </c:pt>
                <c:pt idx="113">
                  <c:v>125179.06336237199</c:v>
                </c:pt>
                <c:pt idx="114">
                  <c:v>176004.69725133074</c:v>
                </c:pt>
                <c:pt idx="115">
                  <c:v>88190.794042502777</c:v>
                </c:pt>
                <c:pt idx="116">
                  <c:v>20175.874978929503</c:v>
                </c:pt>
                <c:pt idx="117">
                  <c:v>67077.807141725003</c:v>
                </c:pt>
                <c:pt idx="118">
                  <c:v>102490.07028474074</c:v>
                </c:pt>
                <c:pt idx="119">
                  <c:v>76038.82815800645</c:v>
                </c:pt>
                <c:pt idx="120">
                  <c:v>86304.251822046877</c:v>
                </c:pt>
                <c:pt idx="121">
                  <c:v>113001.77879719145</c:v>
                </c:pt>
                <c:pt idx="122">
                  <c:v>208771.99486082228</c:v>
                </c:pt>
                <c:pt idx="123">
                  <c:v>56784.381998580844</c:v>
                </c:pt>
                <c:pt idx="124">
                  <c:v>155297.89450137882</c:v>
                </c:pt>
                <c:pt idx="125">
                  <c:v>102698.73999508015</c:v>
                </c:pt>
                <c:pt idx="126">
                  <c:v>21696.316430609459</c:v>
                </c:pt>
                <c:pt idx="127">
                  <c:v>26908.965099959209</c:v>
                </c:pt>
                <c:pt idx="128">
                  <c:v>22877.905676469363</c:v>
                </c:pt>
                <c:pt idx="129">
                  <c:v>25493.030994009267</c:v>
                </c:pt>
                <c:pt idx="130">
                  <c:v>94793.179593001478</c:v>
                </c:pt>
                <c:pt idx="131">
                  <c:v>91171.288539643458</c:v>
                </c:pt>
                <c:pt idx="132">
                  <c:v>17495.108007299445</c:v>
                </c:pt>
                <c:pt idx="133">
                  <c:v>165762.06339442643</c:v>
                </c:pt>
                <c:pt idx="134">
                  <c:v>381957.92639432696</c:v>
                </c:pt>
                <c:pt idx="135">
                  <c:v>29365.456854129257</c:v>
                </c:pt>
                <c:pt idx="136">
                  <c:v>134801.80980923155</c:v>
                </c:pt>
                <c:pt idx="137">
                  <c:v>18163.810972339612</c:v>
                </c:pt>
                <c:pt idx="138">
                  <c:v>24946.148312909365</c:v>
                </c:pt>
                <c:pt idx="139">
                  <c:v>339995.56279413571</c:v>
                </c:pt>
                <c:pt idx="140">
                  <c:v>101368.51282612653</c:v>
                </c:pt>
                <c:pt idx="141">
                  <c:v>107848.46609051805</c:v>
                </c:pt>
                <c:pt idx="142">
                  <c:v>68602.86148733196</c:v>
                </c:pt>
                <c:pt idx="143">
                  <c:v>21793.761516849452</c:v>
                </c:pt>
                <c:pt idx="144">
                  <c:v>78640.885868222103</c:v>
                </c:pt>
                <c:pt idx="145">
                  <c:v>56890.038933701129</c:v>
                </c:pt>
                <c:pt idx="146">
                  <c:v>21373.124003649395</c:v>
                </c:pt>
                <c:pt idx="147">
                  <c:v>273634.90749983455</c:v>
                </c:pt>
                <c:pt idx="148">
                  <c:v>331756.01221544622</c:v>
                </c:pt>
                <c:pt idx="149">
                  <c:v>43466.776031758702</c:v>
                </c:pt>
                <c:pt idx="150">
                  <c:v>20463.65121381943</c:v>
                </c:pt>
                <c:pt idx="151">
                  <c:v>80208.408700302607</c:v>
                </c:pt>
                <c:pt idx="152">
                  <c:v>158688.32255305664</c:v>
                </c:pt>
                <c:pt idx="153">
                  <c:v>51534.066430073341</c:v>
                </c:pt>
                <c:pt idx="154">
                  <c:v>149750.53797653664</c:v>
                </c:pt>
                <c:pt idx="155">
                  <c:v>28169.571699469227</c:v>
                </c:pt>
                <c:pt idx="156">
                  <c:v>121451.14430020338</c:v>
                </c:pt>
                <c:pt idx="157">
                  <c:v>239056.00012446431</c:v>
                </c:pt>
                <c:pt idx="158">
                  <c:v>31274.659743889119</c:v>
                </c:pt>
                <c:pt idx="159">
                  <c:v>138650.71531766251</c:v>
                </c:pt>
              </c:numCache>
            </c:numRef>
          </c:val>
          <c:extLst>
            <c:ext xmlns:c16="http://schemas.microsoft.com/office/drawing/2014/chart" uri="{C3380CC4-5D6E-409C-BE32-E72D297353CC}">
              <c16:uniqueId val="{00000001-B737-4A1F-AEAF-4F33377C1966}"/>
            </c:ext>
          </c:extLst>
        </c:ser>
        <c:ser>
          <c:idx val="2"/>
          <c:order val="2"/>
          <c:tx>
            <c:strRef>
              <c:f>'Flavor - C,R,P,U'!$D$3</c:f>
              <c:strCache>
                <c:ptCount val="1"/>
                <c:pt idx="0">
                  <c:v>Sum of Profit</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C,R,P,U'!$D$4:$D$164</c:f>
              <c:numCache>
                <c:formatCode>"$"#,##0</c:formatCode>
                <c:ptCount val="160"/>
                <c:pt idx="0">
                  <c:v>111345.99643160618</c:v>
                </c:pt>
                <c:pt idx="1">
                  <c:v>16626.212970444165</c:v>
                </c:pt>
                <c:pt idx="2">
                  <c:v>58927.395645366472</c:v>
                </c:pt>
                <c:pt idx="3">
                  <c:v>27299.74643570379</c:v>
                </c:pt>
                <c:pt idx="4">
                  <c:v>29796.376463334713</c:v>
                </c:pt>
                <c:pt idx="5">
                  <c:v>41698.951308779942</c:v>
                </c:pt>
                <c:pt idx="6">
                  <c:v>49244.601803640951</c:v>
                </c:pt>
                <c:pt idx="7">
                  <c:v>55351.601111591423</c:v>
                </c:pt>
                <c:pt idx="8">
                  <c:v>56150.250766965182</c:v>
                </c:pt>
                <c:pt idx="9">
                  <c:v>16060.801498062343</c:v>
                </c:pt>
                <c:pt idx="10">
                  <c:v>44096.452960672745</c:v>
                </c:pt>
                <c:pt idx="11">
                  <c:v>31948.922072918172</c:v>
                </c:pt>
                <c:pt idx="12">
                  <c:v>99545.447172923785</c:v>
                </c:pt>
                <c:pt idx="13">
                  <c:v>10220.117510500137</c:v>
                </c:pt>
                <c:pt idx="14">
                  <c:v>12193.615119262109</c:v>
                </c:pt>
                <c:pt idx="15">
                  <c:v>11796.90255370757</c:v>
                </c:pt>
                <c:pt idx="16">
                  <c:v>29490.07372097125</c:v>
                </c:pt>
                <c:pt idx="17">
                  <c:v>41688.3433534914</c:v>
                </c:pt>
                <c:pt idx="18">
                  <c:v>59972.88705716432</c:v>
                </c:pt>
                <c:pt idx="19">
                  <c:v>52848.951240585244</c:v>
                </c:pt>
                <c:pt idx="20">
                  <c:v>36475.348442710696</c:v>
                </c:pt>
                <c:pt idx="21">
                  <c:v>224979.27969829337</c:v>
                </c:pt>
                <c:pt idx="22">
                  <c:v>13125.217904413612</c:v>
                </c:pt>
                <c:pt idx="23">
                  <c:v>94236.79224317678</c:v>
                </c:pt>
                <c:pt idx="24">
                  <c:v>165801.16825107008</c:v>
                </c:pt>
                <c:pt idx="25">
                  <c:v>55300.413233899148</c:v>
                </c:pt>
                <c:pt idx="26">
                  <c:v>63756.176128397878</c:v>
                </c:pt>
                <c:pt idx="27">
                  <c:v>67013.732244247978</c:v>
                </c:pt>
                <c:pt idx="28">
                  <c:v>65477.721822416104</c:v>
                </c:pt>
                <c:pt idx="29">
                  <c:v>35046.404341739057</c:v>
                </c:pt>
                <c:pt idx="30">
                  <c:v>11461.460653345694</c:v>
                </c:pt>
                <c:pt idx="31">
                  <c:v>10209.121068924418</c:v>
                </c:pt>
                <c:pt idx="32">
                  <c:v>14863.861381668285</c:v>
                </c:pt>
                <c:pt idx="33">
                  <c:v>55624.447515488529</c:v>
                </c:pt>
                <c:pt idx="34">
                  <c:v>12571.646973645615</c:v>
                </c:pt>
                <c:pt idx="35">
                  <c:v>12665.708530781652</c:v>
                </c:pt>
                <c:pt idx="36">
                  <c:v>66393.608186506011</c:v>
                </c:pt>
                <c:pt idx="37">
                  <c:v>74769.892204132848</c:v>
                </c:pt>
                <c:pt idx="38">
                  <c:v>12714.500318642311</c:v>
                </c:pt>
                <c:pt idx="39">
                  <c:v>67610.904741953796</c:v>
                </c:pt>
                <c:pt idx="40">
                  <c:v>10436.5392571497</c:v>
                </c:pt>
                <c:pt idx="41">
                  <c:v>245086.98403184407</c:v>
                </c:pt>
                <c:pt idx="42">
                  <c:v>27493.891896962585</c:v>
                </c:pt>
                <c:pt idx="43">
                  <c:v>46848.676150391664</c:v>
                </c:pt>
                <c:pt idx="44">
                  <c:v>32097.505837472243</c:v>
                </c:pt>
                <c:pt idx="45">
                  <c:v>13862.520915503221</c:v>
                </c:pt>
                <c:pt idx="46">
                  <c:v>77043.875517851309</c:v>
                </c:pt>
                <c:pt idx="47">
                  <c:v>13451.728496029245</c:v>
                </c:pt>
                <c:pt idx="48">
                  <c:v>47992.602124618417</c:v>
                </c:pt>
                <c:pt idx="49">
                  <c:v>44999.547433555577</c:v>
                </c:pt>
                <c:pt idx="50">
                  <c:v>35542.711697992709</c:v>
                </c:pt>
                <c:pt idx="51">
                  <c:v>40121.767571570366</c:v>
                </c:pt>
                <c:pt idx="52">
                  <c:v>55002.97933138685</c:v>
                </c:pt>
                <c:pt idx="53">
                  <c:v>41422.900890847777</c:v>
                </c:pt>
                <c:pt idx="54">
                  <c:v>39858.698765124056</c:v>
                </c:pt>
                <c:pt idx="55">
                  <c:v>63700.86062167745</c:v>
                </c:pt>
                <c:pt idx="56">
                  <c:v>10583.36463519379</c:v>
                </c:pt>
                <c:pt idx="57">
                  <c:v>37004.136321640872</c:v>
                </c:pt>
                <c:pt idx="58">
                  <c:v>14245.794869776077</c:v>
                </c:pt>
                <c:pt idx="59">
                  <c:v>33617.719095693225</c:v>
                </c:pt>
                <c:pt idx="60">
                  <c:v>8424.6291309765256</c:v>
                </c:pt>
                <c:pt idx="61">
                  <c:v>101073.14105888491</c:v>
                </c:pt>
                <c:pt idx="62">
                  <c:v>38238.456935519185</c:v>
                </c:pt>
                <c:pt idx="63">
                  <c:v>31896.740425652515</c:v>
                </c:pt>
                <c:pt idx="64">
                  <c:v>30335.517940575231</c:v>
                </c:pt>
                <c:pt idx="65">
                  <c:v>54424.473214558675</c:v>
                </c:pt>
                <c:pt idx="66">
                  <c:v>9267.2593726415216</c:v>
                </c:pt>
                <c:pt idx="67">
                  <c:v>42095.279845699944</c:v>
                </c:pt>
                <c:pt idx="68">
                  <c:v>37926.574413398994</c:v>
                </c:pt>
                <c:pt idx="69">
                  <c:v>91086.903862719933</c:v>
                </c:pt>
                <c:pt idx="70">
                  <c:v>84960.383242470911</c:v>
                </c:pt>
                <c:pt idx="71">
                  <c:v>36650.328604380054</c:v>
                </c:pt>
                <c:pt idx="72">
                  <c:v>83352.471427125754</c:v>
                </c:pt>
                <c:pt idx="73">
                  <c:v>30696.376562998295</c:v>
                </c:pt>
                <c:pt idx="74">
                  <c:v>34156.811708251909</c:v>
                </c:pt>
                <c:pt idx="75">
                  <c:v>10131.440814148764</c:v>
                </c:pt>
                <c:pt idx="76">
                  <c:v>56978.995469280082</c:v>
                </c:pt>
                <c:pt idx="77">
                  <c:v>32091.655797437048</c:v>
                </c:pt>
                <c:pt idx="78">
                  <c:v>14980.482268700027</c:v>
                </c:pt>
                <c:pt idx="79">
                  <c:v>49002.831979504488</c:v>
                </c:pt>
                <c:pt idx="80">
                  <c:v>12030.554075524653</c:v>
                </c:pt>
                <c:pt idx="81">
                  <c:v>12125.974074569183</c:v>
                </c:pt>
                <c:pt idx="82">
                  <c:v>12259.248042107374</c:v>
                </c:pt>
                <c:pt idx="83">
                  <c:v>69966.134711992912</c:v>
                </c:pt>
                <c:pt idx="84">
                  <c:v>86339.080002938907</c:v>
                </c:pt>
                <c:pt idx="85">
                  <c:v>42646.522869621993</c:v>
                </c:pt>
                <c:pt idx="86">
                  <c:v>10903.584549369674</c:v>
                </c:pt>
                <c:pt idx="87">
                  <c:v>45250.311834421736</c:v>
                </c:pt>
                <c:pt idx="88">
                  <c:v>30936.657096243165</c:v>
                </c:pt>
                <c:pt idx="89">
                  <c:v>55087.184029273922</c:v>
                </c:pt>
                <c:pt idx="90">
                  <c:v>47460.470933649107</c:v>
                </c:pt>
                <c:pt idx="91">
                  <c:v>10648.132309449396</c:v>
                </c:pt>
                <c:pt idx="92">
                  <c:v>39916.677252596186</c:v>
                </c:pt>
                <c:pt idx="93">
                  <c:v>42359.307083481486</c:v>
                </c:pt>
                <c:pt idx="94">
                  <c:v>99321.673247251718</c:v>
                </c:pt>
                <c:pt idx="95">
                  <c:v>12615.543105321758</c:v>
                </c:pt>
                <c:pt idx="96">
                  <c:v>6589.9881934158511</c:v>
                </c:pt>
                <c:pt idx="97">
                  <c:v>29355.593245926397</c:v>
                </c:pt>
                <c:pt idx="98">
                  <c:v>35362.834480944446</c:v>
                </c:pt>
                <c:pt idx="99">
                  <c:v>10101.245161471132</c:v>
                </c:pt>
                <c:pt idx="100">
                  <c:v>11201.955013469269</c:v>
                </c:pt>
                <c:pt idx="101">
                  <c:v>53073.568863295106</c:v>
                </c:pt>
                <c:pt idx="102">
                  <c:v>13276.298835544756</c:v>
                </c:pt>
                <c:pt idx="103">
                  <c:v>12092.245085019851</c:v>
                </c:pt>
                <c:pt idx="104">
                  <c:v>55022.553678760691</c:v>
                </c:pt>
                <c:pt idx="105">
                  <c:v>34642.684977194767</c:v>
                </c:pt>
                <c:pt idx="106">
                  <c:v>12277.409397275744</c:v>
                </c:pt>
                <c:pt idx="107">
                  <c:v>15751.465977531612</c:v>
                </c:pt>
                <c:pt idx="108">
                  <c:v>9842.0866436157321</c:v>
                </c:pt>
                <c:pt idx="109">
                  <c:v>38680.391014677167</c:v>
                </c:pt>
                <c:pt idx="110">
                  <c:v>10233.087927533463</c:v>
                </c:pt>
                <c:pt idx="111">
                  <c:v>44167.33092518081</c:v>
                </c:pt>
                <c:pt idx="112">
                  <c:v>48072.653089571359</c:v>
                </c:pt>
                <c:pt idx="113">
                  <c:v>61543.171955538433</c:v>
                </c:pt>
                <c:pt idx="114">
                  <c:v>85532.540170623644</c:v>
                </c:pt>
                <c:pt idx="115">
                  <c:v>42626.662675143627</c:v>
                </c:pt>
                <c:pt idx="116">
                  <c:v>10130.744849349767</c:v>
                </c:pt>
                <c:pt idx="117">
                  <c:v>31981.275758361695</c:v>
                </c:pt>
                <c:pt idx="118">
                  <c:v>51104.553529578938</c:v>
                </c:pt>
                <c:pt idx="119">
                  <c:v>35076.742956301947</c:v>
                </c:pt>
                <c:pt idx="120">
                  <c:v>43281.405065973515</c:v>
                </c:pt>
                <c:pt idx="121">
                  <c:v>57791.964300345389</c:v>
                </c:pt>
                <c:pt idx="122">
                  <c:v>109125.166550175</c:v>
                </c:pt>
                <c:pt idx="123">
                  <c:v>31863.729961757395</c:v>
                </c:pt>
                <c:pt idx="124">
                  <c:v>74850.456256300342</c:v>
                </c:pt>
                <c:pt idx="125">
                  <c:v>56128.371471271937</c:v>
                </c:pt>
                <c:pt idx="126">
                  <c:v>10941.461657044838</c:v>
                </c:pt>
                <c:pt idx="127">
                  <c:v>13467.354935951216</c:v>
                </c:pt>
                <c:pt idx="128">
                  <c:v>12117.738713561774</c:v>
                </c:pt>
                <c:pt idx="129">
                  <c:v>12930.716626210833</c:v>
                </c:pt>
                <c:pt idx="130">
                  <c:v>50542.719342043201</c:v>
                </c:pt>
                <c:pt idx="131">
                  <c:v>53322.221061495402</c:v>
                </c:pt>
                <c:pt idx="132">
                  <c:v>8629.5102953725273</c:v>
                </c:pt>
                <c:pt idx="133">
                  <c:v>90225.018315043533</c:v>
                </c:pt>
                <c:pt idx="134">
                  <c:v>204785.93670772167</c:v>
                </c:pt>
                <c:pt idx="135">
                  <c:v>15182.300425601732</c:v>
                </c:pt>
                <c:pt idx="136">
                  <c:v>67134.716872597666</c:v>
                </c:pt>
                <c:pt idx="137">
                  <c:v>8948.4021709144345</c:v>
                </c:pt>
                <c:pt idx="138">
                  <c:v>13105.314518254594</c:v>
                </c:pt>
                <c:pt idx="139">
                  <c:v>172520.32064248426</c:v>
                </c:pt>
                <c:pt idx="140">
                  <c:v>52657.813465855063</c:v>
                </c:pt>
                <c:pt idx="141">
                  <c:v>63909.88099897089</c:v>
                </c:pt>
                <c:pt idx="142">
                  <c:v>36882.479338682781</c:v>
                </c:pt>
                <c:pt idx="143">
                  <c:v>11096.164751406033</c:v>
                </c:pt>
                <c:pt idx="144">
                  <c:v>36728.09903136894</c:v>
                </c:pt>
                <c:pt idx="145">
                  <c:v>31322.308081503499</c:v>
                </c:pt>
                <c:pt idx="146">
                  <c:v>10358.458887768718</c:v>
                </c:pt>
                <c:pt idx="147">
                  <c:v>133694.16525790183</c:v>
                </c:pt>
                <c:pt idx="148">
                  <c:v>174916.81482718646</c:v>
                </c:pt>
                <c:pt idx="149">
                  <c:v>20947.972572379826</c:v>
                </c:pt>
                <c:pt idx="150">
                  <c:v>10217.049997190423</c:v>
                </c:pt>
                <c:pt idx="151">
                  <c:v>38529.513767984026</c:v>
                </c:pt>
                <c:pt idx="152">
                  <c:v>80711.575328519524</c:v>
                </c:pt>
                <c:pt idx="153">
                  <c:v>31441.518909521623</c:v>
                </c:pt>
                <c:pt idx="154">
                  <c:v>77736.967339310911</c:v>
                </c:pt>
                <c:pt idx="155">
                  <c:v>14273.644596274913</c:v>
                </c:pt>
                <c:pt idx="156">
                  <c:v>60922.505316928633</c:v>
                </c:pt>
                <c:pt idx="157">
                  <c:v>126184.28160254157</c:v>
                </c:pt>
                <c:pt idx="158">
                  <c:v>15545.773302578573</c:v>
                </c:pt>
                <c:pt idx="159">
                  <c:v>68989.093434562572</c:v>
                </c:pt>
              </c:numCache>
            </c:numRef>
          </c:val>
          <c:extLst>
            <c:ext xmlns:c16="http://schemas.microsoft.com/office/drawing/2014/chart" uri="{C3380CC4-5D6E-409C-BE32-E72D297353CC}">
              <c16:uniqueId val="{00000003-0F36-415C-AC0E-BDD9F4FF967B}"/>
            </c:ext>
          </c:extLst>
        </c:ser>
        <c:dLbls>
          <c:showLegendKey val="0"/>
          <c:showVal val="0"/>
          <c:showCatName val="0"/>
          <c:showSerName val="0"/>
          <c:showPercent val="0"/>
          <c:showBubbleSize val="0"/>
        </c:dLbls>
        <c:gapWidth val="100"/>
        <c:overlap val="-24"/>
        <c:axId val="1203912671"/>
        <c:axId val="1203915583"/>
      </c:barChart>
      <c:catAx>
        <c:axId val="1203912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915583"/>
        <c:crosses val="autoZero"/>
        <c:auto val="1"/>
        <c:lblAlgn val="ctr"/>
        <c:lblOffset val="100"/>
        <c:noMultiLvlLbl val="0"/>
      </c:catAx>
      <c:valAx>
        <c:axId val="120391558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91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Chai.xlsx]Flavor - C,R,P,U!PivotTable1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FLAVOR X UNIT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spPr>
          <a:ln w="34925" cap="rnd">
            <a:solidFill>
              <a:schemeClr val="accent1"/>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6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7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8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19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0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1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2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3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4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5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6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7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8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29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0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4"/>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5"/>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6"/>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7"/>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8"/>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9"/>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20"/>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21"/>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22"/>
        <c:spPr>
          <a:ln w="34925" cap="rnd">
            <a:solidFill>
              <a:schemeClr val="accent1"/>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'Flavor - C,R,P,U'!$G$3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dPt>
            <c:idx val="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B81D-4EA4-A5F7-00D206DB6D32}"/>
              </c:ext>
            </c:extLst>
          </c:dPt>
          <c:dPt>
            <c:idx val="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B81D-4EA4-A5F7-00D206DB6D32}"/>
              </c:ext>
            </c:extLst>
          </c:dPt>
          <c:dPt>
            <c:idx val="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B81D-4EA4-A5F7-00D206DB6D32}"/>
              </c:ext>
            </c:extLst>
          </c:dPt>
          <c:dPt>
            <c:idx val="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B81D-4EA4-A5F7-00D206DB6D32}"/>
              </c:ext>
            </c:extLst>
          </c:dPt>
          <c:dPt>
            <c:idx val="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9-B81D-4EA4-A5F7-00D206DB6D32}"/>
              </c:ext>
            </c:extLst>
          </c:dPt>
          <c:dPt>
            <c:idx val="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B-B81D-4EA4-A5F7-00D206DB6D32}"/>
              </c:ext>
            </c:extLst>
          </c:dPt>
          <c:dPt>
            <c:idx val="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D-B81D-4EA4-A5F7-00D206DB6D32}"/>
              </c:ext>
            </c:extLst>
          </c:dPt>
          <c:dPt>
            <c:idx val="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F-B81D-4EA4-A5F7-00D206DB6D32}"/>
              </c:ext>
            </c:extLst>
          </c:dPt>
          <c:dPt>
            <c:idx val="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1-B81D-4EA4-A5F7-00D206DB6D32}"/>
              </c:ext>
            </c:extLst>
          </c:dPt>
          <c:dPt>
            <c:idx val="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3-B81D-4EA4-A5F7-00D206DB6D32}"/>
              </c:ext>
            </c:extLst>
          </c:dPt>
          <c:dPt>
            <c:idx val="1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5-B81D-4EA4-A5F7-00D206DB6D32}"/>
              </c:ext>
            </c:extLst>
          </c:dPt>
          <c:dPt>
            <c:idx val="1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7-B81D-4EA4-A5F7-00D206DB6D32}"/>
              </c:ext>
            </c:extLst>
          </c:dPt>
          <c:dPt>
            <c:idx val="1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9-B81D-4EA4-A5F7-00D206DB6D32}"/>
              </c:ext>
            </c:extLst>
          </c:dPt>
          <c:dPt>
            <c:idx val="1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B-B81D-4EA4-A5F7-00D206DB6D32}"/>
              </c:ext>
            </c:extLst>
          </c:dPt>
          <c:dPt>
            <c:idx val="1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D-B81D-4EA4-A5F7-00D206DB6D32}"/>
              </c:ext>
            </c:extLst>
          </c:dPt>
          <c:dPt>
            <c:idx val="1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F-B81D-4EA4-A5F7-00D206DB6D32}"/>
              </c:ext>
            </c:extLst>
          </c:dPt>
          <c:dPt>
            <c:idx val="1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1-B81D-4EA4-A5F7-00D206DB6D32}"/>
              </c:ext>
            </c:extLst>
          </c:dPt>
          <c:dPt>
            <c:idx val="1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3-B81D-4EA4-A5F7-00D206DB6D32}"/>
              </c:ext>
            </c:extLst>
          </c:dPt>
          <c:dPt>
            <c:idx val="1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5-B81D-4EA4-A5F7-00D206DB6D32}"/>
              </c:ext>
            </c:extLst>
          </c:dPt>
          <c:dPt>
            <c:idx val="1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7-B81D-4EA4-A5F7-00D206DB6D32}"/>
              </c:ext>
            </c:extLst>
          </c:dPt>
          <c:dPt>
            <c:idx val="2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9-B81D-4EA4-A5F7-00D206DB6D32}"/>
              </c:ext>
            </c:extLst>
          </c:dPt>
          <c:dPt>
            <c:idx val="2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B-B81D-4EA4-A5F7-00D206DB6D32}"/>
              </c:ext>
            </c:extLst>
          </c:dPt>
          <c:dPt>
            <c:idx val="2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D-B81D-4EA4-A5F7-00D206DB6D32}"/>
              </c:ext>
            </c:extLst>
          </c:dPt>
          <c:dPt>
            <c:idx val="2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2F-B81D-4EA4-A5F7-00D206DB6D32}"/>
              </c:ext>
            </c:extLst>
          </c:dPt>
          <c:dPt>
            <c:idx val="2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1-B81D-4EA4-A5F7-00D206DB6D32}"/>
              </c:ext>
            </c:extLst>
          </c:dPt>
          <c:dPt>
            <c:idx val="2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3-B81D-4EA4-A5F7-00D206DB6D32}"/>
              </c:ext>
            </c:extLst>
          </c:dPt>
          <c:dPt>
            <c:idx val="2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5-B81D-4EA4-A5F7-00D206DB6D32}"/>
              </c:ext>
            </c:extLst>
          </c:dPt>
          <c:dPt>
            <c:idx val="2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7-B81D-4EA4-A5F7-00D206DB6D32}"/>
              </c:ext>
            </c:extLst>
          </c:dPt>
          <c:dPt>
            <c:idx val="2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9-B81D-4EA4-A5F7-00D206DB6D32}"/>
              </c:ext>
            </c:extLst>
          </c:dPt>
          <c:dPt>
            <c:idx val="2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B-B81D-4EA4-A5F7-00D206DB6D32}"/>
              </c:ext>
            </c:extLst>
          </c:dPt>
          <c:dPt>
            <c:idx val="3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D-B81D-4EA4-A5F7-00D206DB6D32}"/>
              </c:ext>
            </c:extLst>
          </c:dPt>
          <c:dPt>
            <c:idx val="3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3F-B81D-4EA4-A5F7-00D206DB6D32}"/>
              </c:ext>
            </c:extLst>
          </c:dPt>
          <c:dPt>
            <c:idx val="3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1-B81D-4EA4-A5F7-00D206DB6D32}"/>
              </c:ext>
            </c:extLst>
          </c:dPt>
          <c:dPt>
            <c:idx val="3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3-B81D-4EA4-A5F7-00D206DB6D32}"/>
              </c:ext>
            </c:extLst>
          </c:dPt>
          <c:dPt>
            <c:idx val="3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5-B81D-4EA4-A5F7-00D206DB6D32}"/>
              </c:ext>
            </c:extLst>
          </c:dPt>
          <c:dPt>
            <c:idx val="3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7-B81D-4EA4-A5F7-00D206DB6D32}"/>
              </c:ext>
            </c:extLst>
          </c:dPt>
          <c:dPt>
            <c:idx val="3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9-B81D-4EA4-A5F7-00D206DB6D32}"/>
              </c:ext>
            </c:extLst>
          </c:dPt>
          <c:dPt>
            <c:idx val="3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B-B81D-4EA4-A5F7-00D206DB6D32}"/>
              </c:ext>
            </c:extLst>
          </c:dPt>
          <c:dPt>
            <c:idx val="3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D-B81D-4EA4-A5F7-00D206DB6D32}"/>
              </c:ext>
            </c:extLst>
          </c:dPt>
          <c:dPt>
            <c:idx val="3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4F-B81D-4EA4-A5F7-00D206DB6D32}"/>
              </c:ext>
            </c:extLst>
          </c:dPt>
          <c:dPt>
            <c:idx val="4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1-B81D-4EA4-A5F7-00D206DB6D32}"/>
              </c:ext>
            </c:extLst>
          </c:dPt>
          <c:dPt>
            <c:idx val="4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3-B81D-4EA4-A5F7-00D206DB6D32}"/>
              </c:ext>
            </c:extLst>
          </c:dPt>
          <c:dPt>
            <c:idx val="4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5-B81D-4EA4-A5F7-00D206DB6D32}"/>
              </c:ext>
            </c:extLst>
          </c:dPt>
          <c:dPt>
            <c:idx val="4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7-B81D-4EA4-A5F7-00D206DB6D32}"/>
              </c:ext>
            </c:extLst>
          </c:dPt>
          <c:dPt>
            <c:idx val="4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9-B81D-4EA4-A5F7-00D206DB6D32}"/>
              </c:ext>
            </c:extLst>
          </c:dPt>
          <c:dPt>
            <c:idx val="4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B-B81D-4EA4-A5F7-00D206DB6D32}"/>
              </c:ext>
            </c:extLst>
          </c:dPt>
          <c:dPt>
            <c:idx val="4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D-B81D-4EA4-A5F7-00D206DB6D32}"/>
              </c:ext>
            </c:extLst>
          </c:dPt>
          <c:dPt>
            <c:idx val="4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5F-B81D-4EA4-A5F7-00D206DB6D32}"/>
              </c:ext>
            </c:extLst>
          </c:dPt>
          <c:dPt>
            <c:idx val="4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1-B81D-4EA4-A5F7-00D206DB6D32}"/>
              </c:ext>
            </c:extLst>
          </c:dPt>
          <c:dPt>
            <c:idx val="4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3-B81D-4EA4-A5F7-00D206DB6D32}"/>
              </c:ext>
            </c:extLst>
          </c:dPt>
          <c:dPt>
            <c:idx val="5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5-B81D-4EA4-A5F7-00D206DB6D32}"/>
              </c:ext>
            </c:extLst>
          </c:dPt>
          <c:dPt>
            <c:idx val="5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7-B81D-4EA4-A5F7-00D206DB6D32}"/>
              </c:ext>
            </c:extLst>
          </c:dPt>
          <c:dPt>
            <c:idx val="5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9-B81D-4EA4-A5F7-00D206DB6D32}"/>
              </c:ext>
            </c:extLst>
          </c:dPt>
          <c:dPt>
            <c:idx val="5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B-B81D-4EA4-A5F7-00D206DB6D32}"/>
              </c:ext>
            </c:extLst>
          </c:dPt>
          <c:dPt>
            <c:idx val="5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D-B81D-4EA4-A5F7-00D206DB6D32}"/>
              </c:ext>
            </c:extLst>
          </c:dPt>
          <c:dPt>
            <c:idx val="5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6F-B81D-4EA4-A5F7-00D206DB6D32}"/>
              </c:ext>
            </c:extLst>
          </c:dPt>
          <c:dPt>
            <c:idx val="5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1-B81D-4EA4-A5F7-00D206DB6D32}"/>
              </c:ext>
            </c:extLst>
          </c:dPt>
          <c:dPt>
            <c:idx val="5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3-B81D-4EA4-A5F7-00D206DB6D32}"/>
              </c:ext>
            </c:extLst>
          </c:dPt>
          <c:dPt>
            <c:idx val="5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5-B81D-4EA4-A5F7-00D206DB6D32}"/>
              </c:ext>
            </c:extLst>
          </c:dPt>
          <c:dPt>
            <c:idx val="5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7-B81D-4EA4-A5F7-00D206DB6D32}"/>
              </c:ext>
            </c:extLst>
          </c:dPt>
          <c:dPt>
            <c:idx val="6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9-B81D-4EA4-A5F7-00D206DB6D32}"/>
              </c:ext>
            </c:extLst>
          </c:dPt>
          <c:dPt>
            <c:idx val="6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B-B81D-4EA4-A5F7-00D206DB6D32}"/>
              </c:ext>
            </c:extLst>
          </c:dPt>
          <c:dPt>
            <c:idx val="6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D-B81D-4EA4-A5F7-00D206DB6D32}"/>
              </c:ext>
            </c:extLst>
          </c:dPt>
          <c:dPt>
            <c:idx val="6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7F-B81D-4EA4-A5F7-00D206DB6D32}"/>
              </c:ext>
            </c:extLst>
          </c:dPt>
          <c:dPt>
            <c:idx val="6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1-B81D-4EA4-A5F7-00D206DB6D32}"/>
              </c:ext>
            </c:extLst>
          </c:dPt>
          <c:dPt>
            <c:idx val="6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3-B81D-4EA4-A5F7-00D206DB6D32}"/>
              </c:ext>
            </c:extLst>
          </c:dPt>
          <c:dPt>
            <c:idx val="6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5-B81D-4EA4-A5F7-00D206DB6D32}"/>
              </c:ext>
            </c:extLst>
          </c:dPt>
          <c:dPt>
            <c:idx val="6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7-B81D-4EA4-A5F7-00D206DB6D32}"/>
              </c:ext>
            </c:extLst>
          </c:dPt>
          <c:dPt>
            <c:idx val="6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9-B81D-4EA4-A5F7-00D206DB6D32}"/>
              </c:ext>
            </c:extLst>
          </c:dPt>
          <c:dPt>
            <c:idx val="6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B-B81D-4EA4-A5F7-00D206DB6D32}"/>
              </c:ext>
            </c:extLst>
          </c:dPt>
          <c:dPt>
            <c:idx val="7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D-B81D-4EA4-A5F7-00D206DB6D32}"/>
              </c:ext>
            </c:extLst>
          </c:dPt>
          <c:dPt>
            <c:idx val="7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8F-B81D-4EA4-A5F7-00D206DB6D32}"/>
              </c:ext>
            </c:extLst>
          </c:dPt>
          <c:dPt>
            <c:idx val="7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1-B81D-4EA4-A5F7-00D206DB6D32}"/>
              </c:ext>
            </c:extLst>
          </c:dPt>
          <c:dPt>
            <c:idx val="7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3-B81D-4EA4-A5F7-00D206DB6D32}"/>
              </c:ext>
            </c:extLst>
          </c:dPt>
          <c:dPt>
            <c:idx val="7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5-B81D-4EA4-A5F7-00D206DB6D32}"/>
              </c:ext>
            </c:extLst>
          </c:dPt>
          <c:dPt>
            <c:idx val="7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7-B81D-4EA4-A5F7-00D206DB6D32}"/>
              </c:ext>
            </c:extLst>
          </c:dPt>
          <c:dPt>
            <c:idx val="7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9-B81D-4EA4-A5F7-00D206DB6D32}"/>
              </c:ext>
            </c:extLst>
          </c:dPt>
          <c:dPt>
            <c:idx val="7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B-B81D-4EA4-A5F7-00D206DB6D32}"/>
              </c:ext>
            </c:extLst>
          </c:dPt>
          <c:dPt>
            <c:idx val="7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D-B81D-4EA4-A5F7-00D206DB6D32}"/>
              </c:ext>
            </c:extLst>
          </c:dPt>
          <c:dPt>
            <c:idx val="7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9F-B81D-4EA4-A5F7-00D206DB6D32}"/>
              </c:ext>
            </c:extLst>
          </c:dPt>
          <c:dPt>
            <c:idx val="8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1-B81D-4EA4-A5F7-00D206DB6D32}"/>
              </c:ext>
            </c:extLst>
          </c:dPt>
          <c:dPt>
            <c:idx val="8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3-B81D-4EA4-A5F7-00D206DB6D32}"/>
              </c:ext>
            </c:extLst>
          </c:dPt>
          <c:dPt>
            <c:idx val="8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5-B81D-4EA4-A5F7-00D206DB6D32}"/>
              </c:ext>
            </c:extLst>
          </c:dPt>
          <c:dPt>
            <c:idx val="8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7-B81D-4EA4-A5F7-00D206DB6D32}"/>
              </c:ext>
            </c:extLst>
          </c:dPt>
          <c:dPt>
            <c:idx val="8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9-B81D-4EA4-A5F7-00D206DB6D32}"/>
              </c:ext>
            </c:extLst>
          </c:dPt>
          <c:dPt>
            <c:idx val="8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B-B81D-4EA4-A5F7-00D206DB6D32}"/>
              </c:ext>
            </c:extLst>
          </c:dPt>
          <c:dPt>
            <c:idx val="8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D-B81D-4EA4-A5F7-00D206DB6D32}"/>
              </c:ext>
            </c:extLst>
          </c:dPt>
          <c:dPt>
            <c:idx val="8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AF-B81D-4EA4-A5F7-00D206DB6D32}"/>
              </c:ext>
            </c:extLst>
          </c:dPt>
          <c:dPt>
            <c:idx val="8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1-B81D-4EA4-A5F7-00D206DB6D32}"/>
              </c:ext>
            </c:extLst>
          </c:dPt>
          <c:dPt>
            <c:idx val="8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3-B81D-4EA4-A5F7-00D206DB6D32}"/>
              </c:ext>
            </c:extLst>
          </c:dPt>
          <c:dPt>
            <c:idx val="9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5-B81D-4EA4-A5F7-00D206DB6D32}"/>
              </c:ext>
            </c:extLst>
          </c:dPt>
          <c:dPt>
            <c:idx val="9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7-B81D-4EA4-A5F7-00D206DB6D32}"/>
              </c:ext>
            </c:extLst>
          </c:dPt>
          <c:dPt>
            <c:idx val="9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9-B81D-4EA4-A5F7-00D206DB6D32}"/>
              </c:ext>
            </c:extLst>
          </c:dPt>
          <c:dPt>
            <c:idx val="9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B-B81D-4EA4-A5F7-00D206DB6D32}"/>
              </c:ext>
            </c:extLst>
          </c:dPt>
          <c:dPt>
            <c:idx val="9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D-B81D-4EA4-A5F7-00D206DB6D32}"/>
              </c:ext>
            </c:extLst>
          </c:dPt>
          <c:dPt>
            <c:idx val="9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BF-B81D-4EA4-A5F7-00D206DB6D32}"/>
              </c:ext>
            </c:extLst>
          </c:dPt>
          <c:dPt>
            <c:idx val="9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1-B81D-4EA4-A5F7-00D206DB6D32}"/>
              </c:ext>
            </c:extLst>
          </c:dPt>
          <c:dPt>
            <c:idx val="9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3-B81D-4EA4-A5F7-00D206DB6D32}"/>
              </c:ext>
            </c:extLst>
          </c:dPt>
          <c:dPt>
            <c:idx val="9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5-B81D-4EA4-A5F7-00D206DB6D32}"/>
              </c:ext>
            </c:extLst>
          </c:dPt>
          <c:dPt>
            <c:idx val="9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7-B81D-4EA4-A5F7-00D206DB6D32}"/>
              </c:ext>
            </c:extLst>
          </c:dPt>
          <c:dPt>
            <c:idx val="10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9-B81D-4EA4-A5F7-00D206DB6D32}"/>
              </c:ext>
            </c:extLst>
          </c:dPt>
          <c:dPt>
            <c:idx val="10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B-B81D-4EA4-A5F7-00D206DB6D32}"/>
              </c:ext>
            </c:extLst>
          </c:dPt>
          <c:dPt>
            <c:idx val="10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D-B81D-4EA4-A5F7-00D206DB6D32}"/>
              </c:ext>
            </c:extLst>
          </c:dPt>
          <c:dPt>
            <c:idx val="10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CF-B81D-4EA4-A5F7-00D206DB6D32}"/>
              </c:ext>
            </c:extLst>
          </c:dPt>
          <c:dPt>
            <c:idx val="10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1-B81D-4EA4-A5F7-00D206DB6D32}"/>
              </c:ext>
            </c:extLst>
          </c:dPt>
          <c:dPt>
            <c:idx val="10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3-B81D-4EA4-A5F7-00D206DB6D32}"/>
              </c:ext>
            </c:extLst>
          </c:dPt>
          <c:dPt>
            <c:idx val="10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5-B81D-4EA4-A5F7-00D206DB6D32}"/>
              </c:ext>
            </c:extLst>
          </c:dPt>
          <c:dPt>
            <c:idx val="10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7-B81D-4EA4-A5F7-00D206DB6D32}"/>
              </c:ext>
            </c:extLst>
          </c:dPt>
          <c:dPt>
            <c:idx val="10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9-B81D-4EA4-A5F7-00D206DB6D32}"/>
              </c:ext>
            </c:extLst>
          </c:dPt>
          <c:dPt>
            <c:idx val="10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B-B81D-4EA4-A5F7-00D206DB6D32}"/>
              </c:ext>
            </c:extLst>
          </c:dPt>
          <c:dPt>
            <c:idx val="11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D-B81D-4EA4-A5F7-00D206DB6D32}"/>
              </c:ext>
            </c:extLst>
          </c:dPt>
          <c:dPt>
            <c:idx val="11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DF-B81D-4EA4-A5F7-00D206DB6D32}"/>
              </c:ext>
            </c:extLst>
          </c:dPt>
          <c:dPt>
            <c:idx val="11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1-B81D-4EA4-A5F7-00D206DB6D32}"/>
              </c:ext>
            </c:extLst>
          </c:dPt>
          <c:dPt>
            <c:idx val="11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3-B81D-4EA4-A5F7-00D206DB6D32}"/>
              </c:ext>
            </c:extLst>
          </c:dPt>
          <c:dPt>
            <c:idx val="11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5-B81D-4EA4-A5F7-00D206DB6D32}"/>
              </c:ext>
            </c:extLst>
          </c:dPt>
          <c:dPt>
            <c:idx val="11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7-B81D-4EA4-A5F7-00D206DB6D32}"/>
              </c:ext>
            </c:extLst>
          </c:dPt>
          <c:dPt>
            <c:idx val="11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9-B81D-4EA4-A5F7-00D206DB6D32}"/>
              </c:ext>
            </c:extLst>
          </c:dPt>
          <c:dPt>
            <c:idx val="11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B-B81D-4EA4-A5F7-00D206DB6D32}"/>
              </c:ext>
            </c:extLst>
          </c:dPt>
          <c:dPt>
            <c:idx val="11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D-B81D-4EA4-A5F7-00D206DB6D32}"/>
              </c:ext>
            </c:extLst>
          </c:dPt>
          <c:dPt>
            <c:idx val="11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EF-B81D-4EA4-A5F7-00D206DB6D32}"/>
              </c:ext>
            </c:extLst>
          </c:dPt>
          <c:dPt>
            <c:idx val="12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1-B81D-4EA4-A5F7-00D206DB6D32}"/>
              </c:ext>
            </c:extLst>
          </c:dPt>
          <c:dPt>
            <c:idx val="12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3-B81D-4EA4-A5F7-00D206DB6D32}"/>
              </c:ext>
            </c:extLst>
          </c:dPt>
          <c:dPt>
            <c:idx val="12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5-B81D-4EA4-A5F7-00D206DB6D32}"/>
              </c:ext>
            </c:extLst>
          </c:dPt>
          <c:dPt>
            <c:idx val="12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7-B81D-4EA4-A5F7-00D206DB6D32}"/>
              </c:ext>
            </c:extLst>
          </c:dPt>
          <c:dPt>
            <c:idx val="12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9-B81D-4EA4-A5F7-00D206DB6D32}"/>
              </c:ext>
            </c:extLst>
          </c:dPt>
          <c:dPt>
            <c:idx val="12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B-B81D-4EA4-A5F7-00D206DB6D32}"/>
              </c:ext>
            </c:extLst>
          </c:dPt>
          <c:dPt>
            <c:idx val="12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D-B81D-4EA4-A5F7-00D206DB6D32}"/>
              </c:ext>
            </c:extLst>
          </c:dPt>
          <c:dPt>
            <c:idx val="12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FF-B81D-4EA4-A5F7-00D206DB6D32}"/>
              </c:ext>
            </c:extLst>
          </c:dPt>
          <c:dPt>
            <c:idx val="12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1-B81D-4EA4-A5F7-00D206DB6D32}"/>
              </c:ext>
            </c:extLst>
          </c:dPt>
          <c:dPt>
            <c:idx val="12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3-B81D-4EA4-A5F7-00D206DB6D32}"/>
              </c:ext>
            </c:extLst>
          </c:dPt>
          <c:dPt>
            <c:idx val="13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5-B81D-4EA4-A5F7-00D206DB6D32}"/>
              </c:ext>
            </c:extLst>
          </c:dPt>
          <c:dPt>
            <c:idx val="13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7-B81D-4EA4-A5F7-00D206DB6D32}"/>
              </c:ext>
            </c:extLst>
          </c:dPt>
          <c:dPt>
            <c:idx val="13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9-B81D-4EA4-A5F7-00D206DB6D32}"/>
              </c:ext>
            </c:extLst>
          </c:dPt>
          <c:dPt>
            <c:idx val="13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B-B81D-4EA4-A5F7-00D206DB6D32}"/>
              </c:ext>
            </c:extLst>
          </c:dPt>
          <c:dPt>
            <c:idx val="13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D-B81D-4EA4-A5F7-00D206DB6D32}"/>
              </c:ext>
            </c:extLst>
          </c:dPt>
          <c:dPt>
            <c:idx val="13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0F-B81D-4EA4-A5F7-00D206DB6D32}"/>
              </c:ext>
            </c:extLst>
          </c:dPt>
          <c:dPt>
            <c:idx val="13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1-B81D-4EA4-A5F7-00D206DB6D32}"/>
              </c:ext>
            </c:extLst>
          </c:dPt>
          <c:dPt>
            <c:idx val="13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3-B81D-4EA4-A5F7-00D206DB6D32}"/>
              </c:ext>
            </c:extLst>
          </c:dPt>
          <c:dPt>
            <c:idx val="13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5-B81D-4EA4-A5F7-00D206DB6D32}"/>
              </c:ext>
            </c:extLst>
          </c:dPt>
          <c:dPt>
            <c:idx val="13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7-B81D-4EA4-A5F7-00D206DB6D32}"/>
              </c:ext>
            </c:extLst>
          </c:dPt>
          <c:dPt>
            <c:idx val="14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9-B81D-4EA4-A5F7-00D206DB6D32}"/>
              </c:ext>
            </c:extLst>
          </c:dPt>
          <c:dPt>
            <c:idx val="14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B-B81D-4EA4-A5F7-00D206DB6D32}"/>
              </c:ext>
            </c:extLst>
          </c:dPt>
          <c:dPt>
            <c:idx val="14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D-B81D-4EA4-A5F7-00D206DB6D32}"/>
              </c:ext>
            </c:extLst>
          </c:dPt>
          <c:dPt>
            <c:idx val="14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1F-B81D-4EA4-A5F7-00D206DB6D32}"/>
              </c:ext>
            </c:extLst>
          </c:dPt>
          <c:dPt>
            <c:idx val="14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1-B81D-4EA4-A5F7-00D206DB6D32}"/>
              </c:ext>
            </c:extLst>
          </c:dPt>
          <c:dPt>
            <c:idx val="14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3-B81D-4EA4-A5F7-00D206DB6D32}"/>
              </c:ext>
            </c:extLst>
          </c:dPt>
          <c:dPt>
            <c:idx val="14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5-B81D-4EA4-A5F7-00D206DB6D32}"/>
              </c:ext>
            </c:extLst>
          </c:dPt>
          <c:dPt>
            <c:idx val="14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7-B81D-4EA4-A5F7-00D206DB6D32}"/>
              </c:ext>
            </c:extLst>
          </c:dPt>
          <c:dPt>
            <c:idx val="14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9-B81D-4EA4-A5F7-00D206DB6D32}"/>
              </c:ext>
            </c:extLst>
          </c:dPt>
          <c:dPt>
            <c:idx val="14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B-B81D-4EA4-A5F7-00D206DB6D32}"/>
              </c:ext>
            </c:extLst>
          </c:dPt>
          <c:dPt>
            <c:idx val="150"/>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D-B81D-4EA4-A5F7-00D206DB6D32}"/>
              </c:ext>
            </c:extLst>
          </c:dPt>
          <c:dPt>
            <c:idx val="151"/>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2F-B81D-4EA4-A5F7-00D206DB6D32}"/>
              </c:ext>
            </c:extLst>
          </c:dPt>
          <c:dPt>
            <c:idx val="152"/>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1-B81D-4EA4-A5F7-00D206DB6D32}"/>
              </c:ext>
            </c:extLst>
          </c:dPt>
          <c:dPt>
            <c:idx val="153"/>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3-B81D-4EA4-A5F7-00D206DB6D32}"/>
              </c:ext>
            </c:extLst>
          </c:dPt>
          <c:dPt>
            <c:idx val="154"/>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5-B81D-4EA4-A5F7-00D206DB6D32}"/>
              </c:ext>
            </c:extLst>
          </c:dPt>
          <c:dPt>
            <c:idx val="155"/>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7-B81D-4EA4-A5F7-00D206DB6D32}"/>
              </c:ext>
            </c:extLst>
          </c:dPt>
          <c:dPt>
            <c:idx val="156"/>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9-B81D-4EA4-A5F7-00D206DB6D32}"/>
              </c:ext>
            </c:extLst>
          </c:dPt>
          <c:dPt>
            <c:idx val="157"/>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B-B81D-4EA4-A5F7-00D206DB6D32}"/>
              </c:ext>
            </c:extLst>
          </c:dPt>
          <c:dPt>
            <c:idx val="158"/>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D-B81D-4EA4-A5F7-00D206DB6D32}"/>
              </c:ext>
            </c:extLst>
          </c:dPt>
          <c:dPt>
            <c:idx val="159"/>
            <c:marker>
              <c:symbol val="none"/>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13F-B81D-4EA4-A5F7-00D206DB6D32}"/>
              </c:ext>
            </c:extLst>
          </c:dPt>
          <c:cat>
            <c:strRef>
              <c:f>'Flavor - C,R,P,U'!$F$4:$F$164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C,R,P,U'!$G$4:$G$164</c:f>
              <c:numCache>
                <c:formatCode>General</c:formatCode>
                <c:ptCount val="160"/>
                <c:pt idx="0">
                  <c:v>41314.572583157271</c:v>
                </c:pt>
                <c:pt idx="1">
                  <c:v>9403</c:v>
                </c:pt>
                <c:pt idx="2">
                  <c:v>24786.420363399462</c:v>
                </c:pt>
                <c:pt idx="3">
                  <c:v>17818</c:v>
                </c:pt>
                <c:pt idx="4">
                  <c:v>11947.998171262672</c:v>
                </c:pt>
                <c:pt idx="5">
                  <c:v>17497.628348388687</c:v>
                </c:pt>
                <c:pt idx="6">
                  <c:v>23474.344691939597</c:v>
                </c:pt>
                <c:pt idx="7">
                  <c:v>22328.311913511723</c:v>
                </c:pt>
                <c:pt idx="8">
                  <c:v>29408.593111081143</c:v>
                </c:pt>
                <c:pt idx="9">
                  <c:v>10068</c:v>
                </c:pt>
                <c:pt idx="10">
                  <c:v>21344.066585120181</c:v>
                </c:pt>
                <c:pt idx="11">
                  <c:v>13059.837571605058</c:v>
                </c:pt>
                <c:pt idx="12">
                  <c:v>46064.185672233551</c:v>
                </c:pt>
                <c:pt idx="13">
                  <c:v>7086</c:v>
                </c:pt>
                <c:pt idx="14">
                  <c:v>7686</c:v>
                </c:pt>
                <c:pt idx="15">
                  <c:v>7198</c:v>
                </c:pt>
                <c:pt idx="16">
                  <c:v>13479.950163888931</c:v>
                </c:pt>
                <c:pt idx="17">
                  <c:v>20585.47802678337</c:v>
                </c:pt>
                <c:pt idx="18">
                  <c:v>22289.125782440966</c:v>
                </c:pt>
                <c:pt idx="19">
                  <c:v>21481.398887551186</c:v>
                </c:pt>
                <c:pt idx="20">
                  <c:v>13981.429911397183</c:v>
                </c:pt>
                <c:pt idx="21">
                  <c:v>99052.393241364916</c:v>
                </c:pt>
                <c:pt idx="22">
                  <c:v>10064</c:v>
                </c:pt>
                <c:pt idx="23">
                  <c:v>47588.427328421552</c:v>
                </c:pt>
                <c:pt idx="24">
                  <c:v>71160.343069593655</c:v>
                </c:pt>
                <c:pt idx="25">
                  <c:v>32370.710491244899</c:v>
                </c:pt>
                <c:pt idx="26">
                  <c:v>27062.998514672545</c:v>
                </c:pt>
                <c:pt idx="27">
                  <c:v>30369.73952442205</c:v>
                </c:pt>
                <c:pt idx="28">
                  <c:v>27996.838884433171</c:v>
                </c:pt>
                <c:pt idx="29">
                  <c:v>17222.906766697157</c:v>
                </c:pt>
                <c:pt idx="30">
                  <c:v>6016</c:v>
                </c:pt>
                <c:pt idx="31">
                  <c:v>6746</c:v>
                </c:pt>
                <c:pt idx="32">
                  <c:v>8999</c:v>
                </c:pt>
                <c:pt idx="33">
                  <c:v>22989.632094425029</c:v>
                </c:pt>
                <c:pt idx="34">
                  <c:v>8299</c:v>
                </c:pt>
                <c:pt idx="35">
                  <c:v>8045</c:v>
                </c:pt>
                <c:pt idx="36">
                  <c:v>28418.630376312427</c:v>
                </c:pt>
                <c:pt idx="37">
                  <c:v>27497.770758710703</c:v>
                </c:pt>
                <c:pt idx="38">
                  <c:v>8995</c:v>
                </c:pt>
                <c:pt idx="39">
                  <c:v>24927.615830128092</c:v>
                </c:pt>
                <c:pt idx="40">
                  <c:v>6854</c:v>
                </c:pt>
                <c:pt idx="41">
                  <c:v>103092.19759311939</c:v>
                </c:pt>
                <c:pt idx="42">
                  <c:v>10984.883936004369</c:v>
                </c:pt>
                <c:pt idx="43">
                  <c:v>20904.759221804179</c:v>
                </c:pt>
                <c:pt idx="44">
                  <c:v>12733.01909465175</c:v>
                </c:pt>
                <c:pt idx="45">
                  <c:v>11687</c:v>
                </c:pt>
                <c:pt idx="46">
                  <c:v>32533.77183226397</c:v>
                </c:pt>
                <c:pt idx="47">
                  <c:v>11487</c:v>
                </c:pt>
                <c:pt idx="48">
                  <c:v>23493.443361717644</c:v>
                </c:pt>
                <c:pt idx="49">
                  <c:v>24016.736609764288</c:v>
                </c:pt>
                <c:pt idx="50">
                  <c:v>15837.208499100028</c:v>
                </c:pt>
                <c:pt idx="51">
                  <c:v>17636.476430307852</c:v>
                </c:pt>
                <c:pt idx="52">
                  <c:v>23711.857078371009</c:v>
                </c:pt>
                <c:pt idx="53">
                  <c:v>17136.788292215042</c:v>
                </c:pt>
                <c:pt idx="54">
                  <c:v>17202.765067855504</c:v>
                </c:pt>
                <c:pt idx="55">
                  <c:v>27999.067398114443</c:v>
                </c:pt>
                <c:pt idx="56">
                  <c:v>9216</c:v>
                </c:pt>
                <c:pt idx="57">
                  <c:v>15369.581090567006</c:v>
                </c:pt>
                <c:pt idx="58">
                  <c:v>7665</c:v>
                </c:pt>
                <c:pt idx="59">
                  <c:v>15306.809561268836</c:v>
                </c:pt>
                <c:pt idx="60">
                  <c:v>6681</c:v>
                </c:pt>
                <c:pt idx="61">
                  <c:v>48048.345527872567</c:v>
                </c:pt>
                <c:pt idx="62">
                  <c:v>21061.219124825675</c:v>
                </c:pt>
                <c:pt idx="63">
                  <c:v>15463.949876545499</c:v>
                </c:pt>
                <c:pt idx="64">
                  <c:v>13147.103815078019</c:v>
                </c:pt>
                <c:pt idx="65">
                  <c:v>20755.548013362561</c:v>
                </c:pt>
                <c:pt idx="66">
                  <c:v>6480</c:v>
                </c:pt>
                <c:pt idx="67">
                  <c:v>21912.160293436984</c:v>
                </c:pt>
                <c:pt idx="68">
                  <c:v>17164.316938598578</c:v>
                </c:pt>
                <c:pt idx="69">
                  <c:v>39609.449337182414</c:v>
                </c:pt>
                <c:pt idx="70">
                  <c:v>39351.588381602945</c:v>
                </c:pt>
                <c:pt idx="71">
                  <c:v>15327.916159389777</c:v>
                </c:pt>
                <c:pt idx="72">
                  <c:v>36380.899322177313</c:v>
                </c:pt>
                <c:pt idx="73">
                  <c:v>13422.659896288478</c:v>
                </c:pt>
                <c:pt idx="74">
                  <c:v>16705.821162447657</c:v>
                </c:pt>
                <c:pt idx="75">
                  <c:v>6704</c:v>
                </c:pt>
                <c:pt idx="76">
                  <c:v>21878.95677142257</c:v>
                </c:pt>
                <c:pt idx="77">
                  <c:v>14982.085546075907</c:v>
                </c:pt>
                <c:pt idx="78">
                  <c:v>9749</c:v>
                </c:pt>
                <c:pt idx="79">
                  <c:v>24644.588583447839</c:v>
                </c:pt>
                <c:pt idx="80">
                  <c:v>8338</c:v>
                </c:pt>
                <c:pt idx="81">
                  <c:v>6783</c:v>
                </c:pt>
                <c:pt idx="82">
                  <c:v>7147</c:v>
                </c:pt>
                <c:pt idx="83">
                  <c:v>25742.003562695958</c:v>
                </c:pt>
                <c:pt idx="84">
                  <c:v>33157.654530284795</c:v>
                </c:pt>
                <c:pt idx="85">
                  <c:v>16905.800597028756</c:v>
                </c:pt>
                <c:pt idx="86">
                  <c:v>7198</c:v>
                </c:pt>
                <c:pt idx="87">
                  <c:v>17832.881715714928</c:v>
                </c:pt>
                <c:pt idx="88">
                  <c:v>11143.48114987046</c:v>
                </c:pt>
                <c:pt idx="89">
                  <c:v>32608.040902236</c:v>
                </c:pt>
                <c:pt idx="90">
                  <c:v>20685.683714776358</c:v>
                </c:pt>
                <c:pt idx="91">
                  <c:v>9464</c:v>
                </c:pt>
                <c:pt idx="92">
                  <c:v>18902.32155411498</c:v>
                </c:pt>
                <c:pt idx="93">
                  <c:v>19069.33361387482</c:v>
                </c:pt>
                <c:pt idx="94">
                  <c:v>46528.981871312237</c:v>
                </c:pt>
                <c:pt idx="95">
                  <c:v>7020</c:v>
                </c:pt>
                <c:pt idx="96">
                  <c:v>4261</c:v>
                </c:pt>
                <c:pt idx="97">
                  <c:v>16405.812266562076</c:v>
                </c:pt>
                <c:pt idx="98">
                  <c:v>15190.100118716296</c:v>
                </c:pt>
                <c:pt idx="99">
                  <c:v>7833</c:v>
                </c:pt>
                <c:pt idx="100">
                  <c:v>6208</c:v>
                </c:pt>
                <c:pt idx="101">
                  <c:v>20389.816736494242</c:v>
                </c:pt>
                <c:pt idx="102">
                  <c:v>8407</c:v>
                </c:pt>
                <c:pt idx="103">
                  <c:v>7388</c:v>
                </c:pt>
                <c:pt idx="104">
                  <c:v>18528.805041602012</c:v>
                </c:pt>
                <c:pt idx="105">
                  <c:v>17303.939724810218</c:v>
                </c:pt>
                <c:pt idx="106">
                  <c:v>8110</c:v>
                </c:pt>
                <c:pt idx="107">
                  <c:v>9549</c:v>
                </c:pt>
                <c:pt idx="108">
                  <c:v>6580</c:v>
                </c:pt>
                <c:pt idx="109">
                  <c:v>16550.824386032622</c:v>
                </c:pt>
                <c:pt idx="110">
                  <c:v>6683</c:v>
                </c:pt>
                <c:pt idx="111">
                  <c:v>21654.194776724071</c:v>
                </c:pt>
                <c:pt idx="112">
                  <c:v>26748.304748297043</c:v>
                </c:pt>
                <c:pt idx="113">
                  <c:v>31792.163610920717</c:v>
                </c:pt>
                <c:pt idx="114">
                  <c:v>36933.064194646249</c:v>
                </c:pt>
                <c:pt idx="115">
                  <c:v>19539.702819495626</c:v>
                </c:pt>
                <c:pt idx="116">
                  <c:v>6014</c:v>
                </c:pt>
                <c:pt idx="117">
                  <c:v>15704.016017820071</c:v>
                </c:pt>
                <c:pt idx="118">
                  <c:v>22624.916824577042</c:v>
                </c:pt>
                <c:pt idx="119">
                  <c:v>18838.948721269458</c:v>
                </c:pt>
                <c:pt idx="120">
                  <c:v>20859.251408294775</c:v>
                </c:pt>
                <c:pt idx="121">
                  <c:v>24092.887780103323</c:v>
                </c:pt>
                <c:pt idx="122">
                  <c:v>43652.677580767704</c:v>
                </c:pt>
                <c:pt idx="123">
                  <c:v>14341.330965240117</c:v>
                </c:pt>
                <c:pt idx="124">
                  <c:v>34099.544316439453</c:v>
                </c:pt>
                <c:pt idx="125">
                  <c:v>21446.853571867763</c:v>
                </c:pt>
                <c:pt idx="126">
                  <c:v>7612</c:v>
                </c:pt>
                <c:pt idx="127">
                  <c:v>8577</c:v>
                </c:pt>
                <c:pt idx="128">
                  <c:v>7078</c:v>
                </c:pt>
                <c:pt idx="129">
                  <c:v>9069</c:v>
                </c:pt>
                <c:pt idx="130">
                  <c:v>20101.561933681267</c:v>
                </c:pt>
                <c:pt idx="131">
                  <c:v>20907.609453226876</c:v>
                </c:pt>
                <c:pt idx="132">
                  <c:v>6173</c:v>
                </c:pt>
                <c:pt idx="133">
                  <c:v>34693.668842383689</c:v>
                </c:pt>
                <c:pt idx="134">
                  <c:v>84339.156634113009</c:v>
                </c:pt>
                <c:pt idx="135">
                  <c:v>8983</c:v>
                </c:pt>
                <c:pt idx="136">
                  <c:v>28738.027104346274</c:v>
                </c:pt>
                <c:pt idx="137">
                  <c:v>6189</c:v>
                </c:pt>
                <c:pt idx="138">
                  <c:v>7419</c:v>
                </c:pt>
                <c:pt idx="139">
                  <c:v>76722.415564333292</c:v>
                </c:pt>
                <c:pt idx="140">
                  <c:v>20780.209190605947</c:v>
                </c:pt>
                <c:pt idx="141">
                  <c:v>25817.152214978381</c:v>
                </c:pt>
                <c:pt idx="142">
                  <c:v>17072.598506909282</c:v>
                </c:pt>
                <c:pt idx="143">
                  <c:v>6884</c:v>
                </c:pt>
                <c:pt idx="144">
                  <c:v>19935.560986418815</c:v>
                </c:pt>
                <c:pt idx="145">
                  <c:v>13027.148951949002</c:v>
                </c:pt>
                <c:pt idx="146">
                  <c:v>6118</c:v>
                </c:pt>
                <c:pt idx="147">
                  <c:v>54662.937280893129</c:v>
                </c:pt>
                <c:pt idx="148">
                  <c:v>82351.326538528432</c:v>
                </c:pt>
                <c:pt idx="149">
                  <c:v>14208</c:v>
                </c:pt>
                <c:pt idx="150">
                  <c:v>7058</c:v>
                </c:pt>
                <c:pt idx="151">
                  <c:v>18619.984023615754</c:v>
                </c:pt>
                <c:pt idx="152">
                  <c:v>33155.312982335257</c:v>
                </c:pt>
                <c:pt idx="153">
                  <c:v>11692.13234584416</c:v>
                </c:pt>
                <c:pt idx="154">
                  <c:v>30593.834159863021</c:v>
                </c:pt>
                <c:pt idx="155">
                  <c:v>8613</c:v>
                </c:pt>
                <c:pt idx="156">
                  <c:v>25767.518058411548</c:v>
                </c:pt>
                <c:pt idx="157">
                  <c:v>48433.673034523221</c:v>
                </c:pt>
                <c:pt idx="158">
                  <c:v>10843</c:v>
                </c:pt>
                <c:pt idx="159">
                  <c:v>30643.945577716222</c:v>
                </c:pt>
              </c:numCache>
            </c:numRef>
          </c:val>
          <c:smooth val="0"/>
          <c:extLst>
            <c:ext xmlns:c16="http://schemas.microsoft.com/office/drawing/2014/chart" uri="{C3380CC4-5D6E-409C-BE32-E72D297353CC}">
              <c16:uniqueId val="{00000140-B81D-4EA4-A5F7-00D206DB6D32}"/>
            </c:ext>
          </c:extLst>
        </c:ser>
        <c:dLbls>
          <c:showLegendKey val="0"/>
          <c:showVal val="0"/>
          <c:showCatName val="0"/>
          <c:showSerName val="0"/>
          <c:showPercent val="0"/>
          <c:showBubbleSize val="0"/>
        </c:dLbls>
        <c:smooth val="0"/>
        <c:axId val="41359103"/>
        <c:axId val="41338719"/>
      </c:lineChart>
      <c:catAx>
        <c:axId val="4135910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38719"/>
        <c:crosses val="autoZero"/>
        <c:auto val="1"/>
        <c:lblAlgn val="ctr"/>
        <c:lblOffset val="100"/>
        <c:noMultiLvlLbl val="0"/>
      </c:catAx>
      <c:valAx>
        <c:axId val="413387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C,R,P,U!PivotTable9</c:name>
    <c:fmtId val="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STORE</a:t>
            </a:r>
            <a:r>
              <a:rPr lang="en-US" sz="1000" baseline="0"/>
              <a:t> X YEAR OF AVERAGE SALES PRICE</a:t>
            </a:r>
            <a:endParaRPr lang="en-US" sz="10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 - C,R,P,U'!$S$2:$S$3</c:f>
              <c:strCache>
                <c:ptCount val="1"/>
                <c:pt idx="0">
                  <c:v>Centereach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C,R,P,U'!$S$4:$S$36</c:f>
              <c:numCache>
                <c:formatCode>"$"#,##0</c:formatCode>
                <c:ptCount val="32"/>
                <c:pt idx="0">
                  <c:v>2.5342657402834328</c:v>
                </c:pt>
                <c:pt idx="1">
                  <c:v>2.8542380978057516</c:v>
                </c:pt>
                <c:pt idx="2">
                  <c:v>3.1589706865420601</c:v>
                </c:pt>
                <c:pt idx="3">
                  <c:v>3.9063496142198333</c:v>
                </c:pt>
                <c:pt idx="4">
                  <c:v>5.0663261416741792</c:v>
                </c:pt>
                <c:pt idx="5">
                  <c:v>5.0287684250831184</c:v>
                </c:pt>
                <c:pt idx="6">
                  <c:v>4.214406107978137</c:v>
                </c:pt>
                <c:pt idx="7">
                  <c:v>3.1004874574999932</c:v>
                </c:pt>
                <c:pt idx="8">
                  <c:v>3.3482305125866958</c:v>
                </c:pt>
                <c:pt idx="9">
                  <c:v>3.5423235670839577</c:v>
                </c:pt>
                <c:pt idx="10">
                  <c:v>3.6460703384048516</c:v>
                </c:pt>
                <c:pt idx="11">
                  <c:v>5.3356555668106296</c:v>
                </c:pt>
                <c:pt idx="12">
                  <c:v>5.1925783147087055</c:v>
                </c:pt>
                <c:pt idx="13">
                  <c:v>2.7298304546687264</c:v>
                </c:pt>
                <c:pt idx="14">
                  <c:v>2.7703468469202113</c:v>
                </c:pt>
                <c:pt idx="15">
                  <c:v>3.7189915918232019</c:v>
                </c:pt>
                <c:pt idx="16">
                  <c:v>5.0109645367976539</c:v>
                </c:pt>
                <c:pt idx="17">
                  <c:v>5.4683208698596619</c:v>
                </c:pt>
                <c:pt idx="18">
                  <c:v>3.0322501295453876</c:v>
                </c:pt>
                <c:pt idx="19">
                  <c:v>3.4562481460390733</c:v>
                </c:pt>
                <c:pt idx="20">
                  <c:v>3.8650392987459035</c:v>
                </c:pt>
                <c:pt idx="21">
                  <c:v>5.2460066355607324</c:v>
                </c:pt>
                <c:pt idx="22">
                  <c:v>3.1076741025224259</c:v>
                </c:pt>
                <c:pt idx="23">
                  <c:v>3.3810204838923448</c:v>
                </c:pt>
                <c:pt idx="24">
                  <c:v>3.7488555378825836</c:v>
                </c:pt>
                <c:pt idx="25">
                  <c:v>5.3708109042857739</c:v>
                </c:pt>
                <c:pt idx="26">
                  <c:v>5.5356818695734669</c:v>
                </c:pt>
                <c:pt idx="27">
                  <c:v>2.6545584707645786</c:v>
                </c:pt>
                <c:pt idx="28">
                  <c:v>3.0108732971967958</c:v>
                </c:pt>
                <c:pt idx="29">
                  <c:v>3.387589525910581</c:v>
                </c:pt>
                <c:pt idx="30">
                  <c:v>5.1527160392880846</c:v>
                </c:pt>
                <c:pt idx="31">
                  <c:v>5.4863283144103203</c:v>
                </c:pt>
              </c:numCache>
            </c:numRef>
          </c:val>
          <c:extLst>
            <c:ext xmlns:c16="http://schemas.microsoft.com/office/drawing/2014/chart" uri="{C3380CC4-5D6E-409C-BE32-E72D297353CC}">
              <c16:uniqueId val="{00000000-4850-4000-8C49-7601E3B89F10}"/>
            </c:ext>
          </c:extLst>
        </c:ser>
        <c:ser>
          <c:idx val="1"/>
          <c:order val="1"/>
          <c:tx>
            <c:strRef>
              <c:f>'Year - C,R,P,U'!$T$2:$T$3</c:f>
              <c:strCache>
                <c:ptCount val="1"/>
                <c:pt idx="0">
                  <c:v>Lake Grove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C,R,P,U'!$T$4:$T$36</c:f>
              <c:numCache>
                <c:formatCode>"$"#,##0</c:formatCode>
                <c:ptCount val="32"/>
                <c:pt idx="0">
                  <c:v>2.6374084831633864</c:v>
                </c:pt>
                <c:pt idx="1">
                  <c:v>2.6465272800912696</c:v>
                </c:pt>
                <c:pt idx="2">
                  <c:v>3.2338476806050713</c:v>
                </c:pt>
                <c:pt idx="3">
                  <c:v>3.9120532051840966</c:v>
                </c:pt>
                <c:pt idx="4">
                  <c:v>5.3064348687807898</c:v>
                </c:pt>
                <c:pt idx="5">
                  <c:v>5.2682585056015938</c:v>
                </c:pt>
                <c:pt idx="6">
                  <c:v>2.5575234109069784</c:v>
                </c:pt>
                <c:pt idx="7">
                  <c:v>2.8794669325873739</c:v>
                </c:pt>
                <c:pt idx="8">
                  <c:v>3.1802252088793819</c:v>
                </c:pt>
                <c:pt idx="9">
                  <c:v>3.6728810701382275</c:v>
                </c:pt>
                <c:pt idx="10">
                  <c:v>4.029425175243273</c:v>
                </c:pt>
                <c:pt idx="11">
                  <c:v>5.4071081560798913</c:v>
                </c:pt>
                <c:pt idx="12">
                  <c:v>5.5220981736685983</c:v>
                </c:pt>
                <c:pt idx="13">
                  <c:v>2.6945854415379009</c:v>
                </c:pt>
                <c:pt idx="14">
                  <c:v>3.4240561592898238</c:v>
                </c:pt>
                <c:pt idx="15">
                  <c:v>3.7006408327695124</c:v>
                </c:pt>
                <c:pt idx="16">
                  <c:v>5.1952632914131858</c:v>
                </c:pt>
                <c:pt idx="17">
                  <c:v>5.7715460095473796</c:v>
                </c:pt>
                <c:pt idx="18">
                  <c:v>3.043869257625559</c:v>
                </c:pt>
                <c:pt idx="19">
                  <c:v>3.6859567723564983</c:v>
                </c:pt>
                <c:pt idx="20">
                  <c:v>4.4215656643875807</c:v>
                </c:pt>
                <c:pt idx="21">
                  <c:v>5.6267683604208942</c:v>
                </c:pt>
                <c:pt idx="22">
                  <c:v>3.1569193543582275</c:v>
                </c:pt>
                <c:pt idx="23">
                  <c:v>3.4808000259665977</c:v>
                </c:pt>
                <c:pt idx="24">
                  <c:v>4.1229860939551788</c:v>
                </c:pt>
                <c:pt idx="25">
                  <c:v>5.4154399291228534</c:v>
                </c:pt>
                <c:pt idx="26">
                  <c:v>5.69027289977676</c:v>
                </c:pt>
                <c:pt idx="27">
                  <c:v>2.8866178483762681</c:v>
                </c:pt>
                <c:pt idx="28">
                  <c:v>3.2255200034406091</c:v>
                </c:pt>
                <c:pt idx="29">
                  <c:v>3.679729011485775</c:v>
                </c:pt>
                <c:pt idx="30">
                  <c:v>5.3227010732751152</c:v>
                </c:pt>
                <c:pt idx="31">
                  <c:v>5.491860904649597</c:v>
                </c:pt>
              </c:numCache>
            </c:numRef>
          </c:val>
          <c:extLst>
            <c:ext xmlns:c16="http://schemas.microsoft.com/office/drawing/2014/chart" uri="{C3380CC4-5D6E-409C-BE32-E72D297353CC}">
              <c16:uniqueId val="{00000011-8DEC-4142-9854-4CF0B2D3ACDF}"/>
            </c:ext>
          </c:extLst>
        </c:ser>
        <c:ser>
          <c:idx val="2"/>
          <c:order val="2"/>
          <c:tx>
            <c:strRef>
              <c:f>'Year - C,R,P,U'!$U$2:$U$3</c:f>
              <c:strCache>
                <c:ptCount val="1"/>
                <c:pt idx="0">
                  <c:v>Selden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C,R,P,U'!$U$4:$U$36</c:f>
              <c:numCache>
                <c:formatCode>"$"#,##0</c:formatCode>
                <c:ptCount val="32"/>
                <c:pt idx="0">
                  <c:v>3.0803421899652461</c:v>
                </c:pt>
                <c:pt idx="1">
                  <c:v>2.8484826489497475</c:v>
                </c:pt>
                <c:pt idx="2">
                  <c:v>3.4990023577606615</c:v>
                </c:pt>
                <c:pt idx="3">
                  <c:v>3.7577628875188083</c:v>
                </c:pt>
                <c:pt idx="4">
                  <c:v>5.4865290677749314</c:v>
                </c:pt>
                <c:pt idx="5">
                  <c:v>5.6032964172438637</c:v>
                </c:pt>
                <c:pt idx="6">
                  <c:v>2.7416386022272108</c:v>
                </c:pt>
                <c:pt idx="7">
                  <c:v>2.6130185740712779</c:v>
                </c:pt>
                <c:pt idx="8">
                  <c:v>3.679789567719066</c:v>
                </c:pt>
                <c:pt idx="9">
                  <c:v>3.4059322815061646</c:v>
                </c:pt>
                <c:pt idx="10">
                  <c:v>4.8265706761991742</c:v>
                </c:pt>
                <c:pt idx="11">
                  <c:v>5.3648784495086215</c:v>
                </c:pt>
                <c:pt idx="12">
                  <c:v>5.5481027882954814</c:v>
                </c:pt>
                <c:pt idx="13">
                  <c:v>3.1621221901588399</c:v>
                </c:pt>
                <c:pt idx="14">
                  <c:v>3.3235892865688603</c:v>
                </c:pt>
                <c:pt idx="15">
                  <c:v>3.9302530096438422</c:v>
                </c:pt>
                <c:pt idx="16">
                  <c:v>5.4259986958085946</c:v>
                </c:pt>
                <c:pt idx="17">
                  <c:v>5.7980252536048527</c:v>
                </c:pt>
                <c:pt idx="18">
                  <c:v>2.9323259775427846</c:v>
                </c:pt>
                <c:pt idx="19">
                  <c:v>3.3783958492752268</c:v>
                </c:pt>
                <c:pt idx="20">
                  <c:v>4.9308694052348248</c:v>
                </c:pt>
                <c:pt idx="21">
                  <c:v>5.799508563519689</c:v>
                </c:pt>
                <c:pt idx="22">
                  <c:v>2.7393444246587508</c:v>
                </c:pt>
                <c:pt idx="23">
                  <c:v>3.3100170557461017</c:v>
                </c:pt>
                <c:pt idx="24">
                  <c:v>4.1963156013217686</c:v>
                </c:pt>
                <c:pt idx="25">
                  <c:v>5.5258507809266444</c:v>
                </c:pt>
                <c:pt idx="26">
                  <c:v>5.7805962323082438</c:v>
                </c:pt>
                <c:pt idx="27">
                  <c:v>3.4728292054422227</c:v>
                </c:pt>
                <c:pt idx="28">
                  <c:v>3.044655978626404</c:v>
                </c:pt>
                <c:pt idx="29">
                  <c:v>3.68825415632856</c:v>
                </c:pt>
                <c:pt idx="30">
                  <c:v>5.5719776756009551</c:v>
                </c:pt>
                <c:pt idx="31">
                  <c:v>5.6535517004737921</c:v>
                </c:pt>
              </c:numCache>
            </c:numRef>
          </c:val>
          <c:extLst>
            <c:ext xmlns:c16="http://schemas.microsoft.com/office/drawing/2014/chart" uri="{C3380CC4-5D6E-409C-BE32-E72D297353CC}">
              <c16:uniqueId val="{00000012-8DEC-4142-9854-4CF0B2D3ACDF}"/>
            </c:ext>
          </c:extLst>
        </c:ser>
        <c:ser>
          <c:idx val="3"/>
          <c:order val="3"/>
          <c:tx>
            <c:strRef>
              <c:f>'Year - C,R,P,U'!$V$2:$V$3</c:f>
              <c:strCache>
                <c:ptCount val="1"/>
                <c:pt idx="0">
                  <c:v>Smithtown</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C,R,P,U'!$V$4:$V$36</c:f>
              <c:numCache>
                <c:formatCode>"$"#,##0</c:formatCode>
                <c:ptCount val="32"/>
                <c:pt idx="0">
                  <c:v>2.919848533460601</c:v>
                </c:pt>
                <c:pt idx="1">
                  <c:v>3.0208644308494876</c:v>
                </c:pt>
                <c:pt idx="2">
                  <c:v>3.5017333374042621</c:v>
                </c:pt>
                <c:pt idx="3">
                  <c:v>4.345949075969747</c:v>
                </c:pt>
                <c:pt idx="4">
                  <c:v>5.1998368307333216</c:v>
                </c:pt>
                <c:pt idx="5">
                  <c:v>5.4494860597907664</c:v>
                </c:pt>
                <c:pt idx="6">
                  <c:v>3.1341572975966514</c:v>
                </c:pt>
                <c:pt idx="7">
                  <c:v>2.7277929734131336</c:v>
                </c:pt>
                <c:pt idx="8">
                  <c:v>3.1379890021815937</c:v>
                </c:pt>
                <c:pt idx="9">
                  <c:v>3.6501572691285715</c:v>
                </c:pt>
                <c:pt idx="10">
                  <c:v>4.8138974666458862</c:v>
                </c:pt>
                <c:pt idx="11">
                  <c:v>5.3305033698424191</c:v>
                </c:pt>
                <c:pt idx="12">
                  <c:v>5.6532081858217378</c:v>
                </c:pt>
                <c:pt idx="13">
                  <c:v>3.3973426585113389</c:v>
                </c:pt>
                <c:pt idx="14">
                  <c:v>3.3469654789552052</c:v>
                </c:pt>
                <c:pt idx="15">
                  <c:v>3.7287759563925942</c:v>
                </c:pt>
                <c:pt idx="16">
                  <c:v>5.4112113462503189</c:v>
                </c:pt>
                <c:pt idx="17">
                  <c:v>5.338824922864621</c:v>
                </c:pt>
                <c:pt idx="18">
                  <c:v>2.6893808398258074</c:v>
                </c:pt>
                <c:pt idx="19">
                  <c:v>3.6596379439135078</c:v>
                </c:pt>
                <c:pt idx="20">
                  <c:v>5.1440634342049165</c:v>
                </c:pt>
                <c:pt idx="21">
                  <c:v>6.0956570870501654</c:v>
                </c:pt>
                <c:pt idx="22">
                  <c:v>2.6851360156864006</c:v>
                </c:pt>
                <c:pt idx="23">
                  <c:v>3.4446603946404872</c:v>
                </c:pt>
                <c:pt idx="24">
                  <c:v>5.0849975350444465</c:v>
                </c:pt>
                <c:pt idx="25">
                  <c:v>5.4442736382936632</c:v>
                </c:pt>
                <c:pt idx="26">
                  <c:v>5.9424045888344157</c:v>
                </c:pt>
                <c:pt idx="27">
                  <c:v>2.7592243623876151</c:v>
                </c:pt>
                <c:pt idx="28">
                  <c:v>3.1786633577474515</c:v>
                </c:pt>
                <c:pt idx="29">
                  <c:v>4.3405581286888886</c:v>
                </c:pt>
                <c:pt idx="30">
                  <c:v>5.4635474863304019</c:v>
                </c:pt>
                <c:pt idx="31">
                  <c:v>5.4604212577744402</c:v>
                </c:pt>
              </c:numCache>
            </c:numRef>
          </c:val>
          <c:extLst>
            <c:ext xmlns:c16="http://schemas.microsoft.com/office/drawing/2014/chart" uri="{C3380CC4-5D6E-409C-BE32-E72D297353CC}">
              <c16:uniqueId val="{00000013-8DEC-4142-9854-4CF0B2D3ACDF}"/>
            </c:ext>
          </c:extLst>
        </c:ser>
        <c:ser>
          <c:idx val="4"/>
          <c:order val="4"/>
          <c:tx>
            <c:strRef>
              <c:f>'Year - C,R,P,U'!$W$2:$W$3</c:f>
              <c:strCache>
                <c:ptCount val="1"/>
                <c:pt idx="0">
                  <c:v>St James</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C,R,P,U'!$W$4:$W$36</c:f>
              <c:numCache>
                <c:formatCode>"$"#,##0</c:formatCode>
                <c:ptCount val="32"/>
                <c:pt idx="0">
                  <c:v>3.0743656301193765</c:v>
                </c:pt>
                <c:pt idx="1">
                  <c:v>3.1286018374575648</c:v>
                </c:pt>
                <c:pt idx="2">
                  <c:v>3.3081455658395615</c:v>
                </c:pt>
                <c:pt idx="3">
                  <c:v>4.7065093048375273</c:v>
                </c:pt>
                <c:pt idx="4">
                  <c:v>5.389779994191465</c:v>
                </c:pt>
                <c:pt idx="5">
                  <c:v>5.53822904112294</c:v>
                </c:pt>
                <c:pt idx="6">
                  <c:v>3.1260944943001516</c:v>
                </c:pt>
                <c:pt idx="7">
                  <c:v>2.4794939852585198</c:v>
                </c:pt>
                <c:pt idx="8">
                  <c:v>3.2177350422040583</c:v>
                </c:pt>
                <c:pt idx="9">
                  <c:v>3.6782410108737746</c:v>
                </c:pt>
                <c:pt idx="10">
                  <c:v>4.8806474698103317</c:v>
                </c:pt>
                <c:pt idx="11">
                  <c:v>5.1552953335793745</c:v>
                </c:pt>
                <c:pt idx="12">
                  <c:v>6.1538083226275404</c:v>
                </c:pt>
                <c:pt idx="13">
                  <c:v>3.0314277328960677</c:v>
                </c:pt>
                <c:pt idx="14">
                  <c:v>3.323582557506354</c:v>
                </c:pt>
                <c:pt idx="15">
                  <c:v>4.147567737918596</c:v>
                </c:pt>
                <c:pt idx="16">
                  <c:v>5.3117747196220746</c:v>
                </c:pt>
                <c:pt idx="17">
                  <c:v>2.5844838925204168</c:v>
                </c:pt>
                <c:pt idx="18">
                  <c:v>3.0511856512805569</c:v>
                </c:pt>
                <c:pt idx="19">
                  <c:v>3.5555505173015352</c:v>
                </c:pt>
                <c:pt idx="20">
                  <c:v>5.3451220882575798</c:v>
                </c:pt>
                <c:pt idx="21">
                  <c:v>3.4112801160761608</c:v>
                </c:pt>
                <c:pt idx="22">
                  <c:v>2.8650815687503846</c:v>
                </c:pt>
                <c:pt idx="23">
                  <c:v>3.4991613798685943</c:v>
                </c:pt>
                <c:pt idx="24">
                  <c:v>5.0059253418243008</c:v>
                </c:pt>
                <c:pt idx="25">
                  <c:v>5.1026535474979546</c:v>
                </c:pt>
                <c:pt idx="26">
                  <c:v>6.0200364160260955</c:v>
                </c:pt>
                <c:pt idx="27">
                  <c:v>2.5685343584086016</c:v>
                </c:pt>
                <c:pt idx="28">
                  <c:v>3.3119436495233918</c:v>
                </c:pt>
                <c:pt idx="29">
                  <c:v>4.5084955750514162</c:v>
                </c:pt>
                <c:pt idx="30">
                  <c:v>5.2446077911798241</c:v>
                </c:pt>
                <c:pt idx="31">
                  <c:v>5.9109090661422847</c:v>
                </c:pt>
              </c:numCache>
            </c:numRef>
          </c:val>
          <c:extLst>
            <c:ext xmlns:c16="http://schemas.microsoft.com/office/drawing/2014/chart" uri="{C3380CC4-5D6E-409C-BE32-E72D297353CC}">
              <c16:uniqueId val="{00000014-8DEC-4142-9854-4CF0B2D3ACDF}"/>
            </c:ext>
          </c:extLst>
        </c:ser>
        <c:ser>
          <c:idx val="5"/>
          <c:order val="5"/>
          <c:tx>
            <c:strRef>
              <c:f>'Year - C,R,P,U'!$X$2:$X$3</c:f>
              <c:strCache>
                <c:ptCount val="1"/>
                <c:pt idx="0">
                  <c:v>Stony Brook</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C,R,P,U'!$X$4:$X$36</c:f>
              <c:numCache>
                <c:formatCode>"$"#,##0</c:formatCode>
                <c:ptCount val="32"/>
                <c:pt idx="0">
                  <c:v>2.8127564502422588</c:v>
                </c:pt>
                <c:pt idx="1">
                  <c:v>3.2275751783783382</c:v>
                </c:pt>
                <c:pt idx="2">
                  <c:v>3.6841182976751865</c:v>
                </c:pt>
                <c:pt idx="3">
                  <c:v>4.9066794991616645</c:v>
                </c:pt>
                <c:pt idx="4">
                  <c:v>5.292552227891254</c:v>
                </c:pt>
                <c:pt idx="5">
                  <c:v>5.8723530386023546</c:v>
                </c:pt>
                <c:pt idx="6">
                  <c:v>3.5717295086329575</c:v>
                </c:pt>
                <c:pt idx="7">
                  <c:v>3.0067903289421407</c:v>
                </c:pt>
                <c:pt idx="8">
                  <c:v>4.1862101940235394</c:v>
                </c:pt>
                <c:pt idx="9">
                  <c:v>4.2916087278797264</c:v>
                </c:pt>
                <c:pt idx="10">
                  <c:v>5.1268047873594247</c:v>
                </c:pt>
                <c:pt idx="11">
                  <c:v>5.6422515321292339</c:v>
                </c:pt>
                <c:pt idx="12">
                  <c:v>3.0261296897607211</c:v>
                </c:pt>
                <c:pt idx="13">
                  <c:v>2.4336101472021054</c:v>
                </c:pt>
                <c:pt idx="14">
                  <c:v>3.5169049425805405</c:v>
                </c:pt>
                <c:pt idx="15">
                  <c:v>4.7958717134546758</c:v>
                </c:pt>
                <c:pt idx="16">
                  <c:v>5.2891716081143629</c:v>
                </c:pt>
                <c:pt idx="17">
                  <c:v>3.0189778695864531</c:v>
                </c:pt>
                <c:pt idx="18">
                  <c:v>3.2989015581178842</c:v>
                </c:pt>
                <c:pt idx="19">
                  <c:v>4.0740636158700134</c:v>
                </c:pt>
                <c:pt idx="20">
                  <c:v>5.467703695781025</c:v>
                </c:pt>
                <c:pt idx="21">
                  <c:v>2.7638235292179436</c:v>
                </c:pt>
                <c:pt idx="22">
                  <c:v>3.1064432832347904</c:v>
                </c:pt>
                <c:pt idx="23">
                  <c:v>3.5328812247675678</c:v>
                </c:pt>
                <c:pt idx="24">
                  <c:v>5.0972315396202577</c:v>
                </c:pt>
                <c:pt idx="25">
                  <c:v>5.652251200391361</c:v>
                </c:pt>
                <c:pt idx="26">
                  <c:v>4.9858136344890163</c:v>
                </c:pt>
                <c:pt idx="27">
                  <c:v>2.7421654414479413</c:v>
                </c:pt>
                <c:pt idx="28">
                  <c:v>3.680042636358396</c:v>
                </c:pt>
                <c:pt idx="29">
                  <c:v>4.9994175426269942</c:v>
                </c:pt>
                <c:pt idx="30">
                  <c:v>5.1327694075824928</c:v>
                </c:pt>
                <c:pt idx="31">
                  <c:v>6.167625512200277</c:v>
                </c:pt>
              </c:numCache>
            </c:numRef>
          </c:val>
          <c:extLst>
            <c:ext xmlns:c16="http://schemas.microsoft.com/office/drawing/2014/chart" uri="{C3380CC4-5D6E-409C-BE32-E72D297353CC}">
              <c16:uniqueId val="{00000015-8DEC-4142-9854-4CF0B2D3ACDF}"/>
            </c:ext>
          </c:extLst>
        </c:ser>
        <c:dLbls>
          <c:showLegendKey val="0"/>
          <c:showVal val="0"/>
          <c:showCatName val="0"/>
          <c:showSerName val="0"/>
          <c:showPercent val="0"/>
          <c:showBubbleSize val="0"/>
        </c:dLbls>
        <c:gapWidth val="150"/>
        <c:overlap val="100"/>
        <c:axId val="350850303"/>
        <c:axId val="350839071"/>
      </c:barChart>
      <c:catAx>
        <c:axId val="350850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839071"/>
        <c:crosses val="autoZero"/>
        <c:auto val="1"/>
        <c:lblAlgn val="ctr"/>
        <c:lblOffset val="100"/>
        <c:noMultiLvlLbl val="0"/>
      </c:catAx>
      <c:valAx>
        <c:axId val="350839071"/>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850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b="1"/>
              <a:t>STORE</a:t>
            </a:r>
            <a:r>
              <a:rPr lang="en-US" sz="900" b="1" baseline="0"/>
              <a:t> X YEAR OF AVERAGE PROFIT MARGIN</a:t>
            </a:r>
            <a:endParaRPr lang="en-US" sz="900"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'Store - C,R,P,U'!$J$21:$J$22</c:f>
              <c:strCache>
                <c:ptCount val="1"/>
                <c:pt idx="0">
                  <c:v>Centereach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C,R,P,U'!$J$23:$J$55</c:f>
              <c:numCache>
                <c:formatCode>0%</c:formatCode>
                <c:ptCount val="32"/>
                <c:pt idx="0">
                  <c:v>0.49465465093479716</c:v>
                </c:pt>
                <c:pt idx="1">
                  <c:v>0.5112058203332468</c:v>
                </c:pt>
                <c:pt idx="2">
                  <c:v>0.49695682610042791</c:v>
                </c:pt>
                <c:pt idx="3">
                  <c:v>0.48921755886851787</c:v>
                </c:pt>
                <c:pt idx="4">
                  <c:v>0.5543948286193785</c:v>
                </c:pt>
                <c:pt idx="5">
                  <c:v>0.52462757458487874</c:v>
                </c:pt>
                <c:pt idx="6">
                  <c:v>0.55610056811497077</c:v>
                </c:pt>
                <c:pt idx="7">
                  <c:v>0.50946080737402655</c:v>
                </c:pt>
                <c:pt idx="8">
                  <c:v>0.50592864234477697</c:v>
                </c:pt>
                <c:pt idx="9">
                  <c:v>0.48747257666470595</c:v>
                </c:pt>
                <c:pt idx="10">
                  <c:v>0.50260703839956011</c:v>
                </c:pt>
                <c:pt idx="11">
                  <c:v>0.48419603039355869</c:v>
                </c:pt>
                <c:pt idx="12">
                  <c:v>0.53599395252651494</c:v>
                </c:pt>
                <c:pt idx="13">
                  <c:v>0.50405572673311949</c:v>
                </c:pt>
                <c:pt idx="14">
                  <c:v>0.50529170836537296</c:v>
                </c:pt>
                <c:pt idx="15">
                  <c:v>0.49316232119022452</c:v>
                </c:pt>
                <c:pt idx="16">
                  <c:v>0.55418068491732242</c:v>
                </c:pt>
                <c:pt idx="17">
                  <c:v>0.54803755176315405</c:v>
                </c:pt>
                <c:pt idx="18">
                  <c:v>0.50619944250891658</c:v>
                </c:pt>
                <c:pt idx="19">
                  <c:v>0.49190314947233216</c:v>
                </c:pt>
                <c:pt idx="20">
                  <c:v>0.51197883761400143</c:v>
                </c:pt>
                <c:pt idx="21">
                  <c:v>0.52739643950672721</c:v>
                </c:pt>
                <c:pt idx="22">
                  <c:v>0.48525270100971063</c:v>
                </c:pt>
                <c:pt idx="23">
                  <c:v>0.50833564772244388</c:v>
                </c:pt>
                <c:pt idx="24">
                  <c:v>0.52239165633772244</c:v>
                </c:pt>
                <c:pt idx="25">
                  <c:v>0.49091592313570465</c:v>
                </c:pt>
                <c:pt idx="26">
                  <c:v>0.5274937229288752</c:v>
                </c:pt>
                <c:pt idx="27">
                  <c:v>0.45843359369537312</c:v>
                </c:pt>
                <c:pt idx="28">
                  <c:v>0.52037113475800767</c:v>
                </c:pt>
                <c:pt idx="29">
                  <c:v>0.48386772912717885</c:v>
                </c:pt>
                <c:pt idx="30">
                  <c:v>0.57194300875855197</c:v>
                </c:pt>
                <c:pt idx="31">
                  <c:v>0.53202161267380577</c:v>
                </c:pt>
              </c:numCache>
            </c:numRef>
          </c:val>
          <c:extLst>
            <c:ext xmlns:c16="http://schemas.microsoft.com/office/drawing/2014/chart" uri="{C3380CC4-5D6E-409C-BE32-E72D297353CC}">
              <c16:uniqueId val="{00000000-8BD2-4AAD-8B60-469FBFD782EE}"/>
            </c:ext>
          </c:extLst>
        </c:ser>
        <c:ser>
          <c:idx val="1"/>
          <c:order val="1"/>
          <c:tx>
            <c:strRef>
              <c:f>'Store - C,R,P,U'!$K$21:$K$22</c:f>
              <c:strCache>
                <c:ptCount val="1"/>
                <c:pt idx="0">
                  <c:v>Lake Grove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C,R,P,U'!$K$23:$K$55</c:f>
              <c:numCache>
                <c:formatCode>0%</c:formatCode>
                <c:ptCount val="32"/>
                <c:pt idx="0">
                  <c:v>0.4733617425908006</c:v>
                </c:pt>
                <c:pt idx="1">
                  <c:v>0.51730719125493418</c:v>
                </c:pt>
                <c:pt idx="2">
                  <c:v>0.50319181899220455</c:v>
                </c:pt>
                <c:pt idx="3">
                  <c:v>0.48276206962467677</c:v>
                </c:pt>
                <c:pt idx="4">
                  <c:v>0.48921040872726673</c:v>
                </c:pt>
                <c:pt idx="5">
                  <c:v>0.53821283007574783</c:v>
                </c:pt>
                <c:pt idx="6">
                  <c:v>0.52137629824392806</c:v>
                </c:pt>
                <c:pt idx="7">
                  <c:v>0.50477875686679574</c:v>
                </c:pt>
                <c:pt idx="8">
                  <c:v>0.52413243385668062</c:v>
                </c:pt>
                <c:pt idx="9">
                  <c:v>0.51065562550400323</c:v>
                </c:pt>
                <c:pt idx="10">
                  <c:v>0.47960165275645844</c:v>
                </c:pt>
                <c:pt idx="11">
                  <c:v>0.44845939009487851</c:v>
                </c:pt>
                <c:pt idx="12">
                  <c:v>0.52545794687803582</c:v>
                </c:pt>
                <c:pt idx="13">
                  <c:v>0.46205591944606017</c:v>
                </c:pt>
                <c:pt idx="14">
                  <c:v>0.51273081834676226</c:v>
                </c:pt>
                <c:pt idx="15">
                  <c:v>0.50772779032926985</c:v>
                </c:pt>
                <c:pt idx="16">
                  <c:v>0.54136662347586018</c:v>
                </c:pt>
                <c:pt idx="17">
                  <c:v>0.54191585210190973</c:v>
                </c:pt>
                <c:pt idx="18">
                  <c:v>0.50391338045341127</c:v>
                </c:pt>
                <c:pt idx="19">
                  <c:v>0.50070326228672057</c:v>
                </c:pt>
                <c:pt idx="20">
                  <c:v>0.47650843019729699</c:v>
                </c:pt>
                <c:pt idx="21">
                  <c:v>0.51542939910824848</c:v>
                </c:pt>
                <c:pt idx="22">
                  <c:v>0.53021825829919056</c:v>
                </c:pt>
                <c:pt idx="23">
                  <c:v>0.50323761481149865</c:v>
                </c:pt>
                <c:pt idx="24">
                  <c:v>0.50348220527884047</c:v>
                </c:pt>
                <c:pt idx="25">
                  <c:v>0.45533928150571046</c:v>
                </c:pt>
                <c:pt idx="26">
                  <c:v>0.53993144322141262</c:v>
                </c:pt>
                <c:pt idx="27">
                  <c:v>0.47446818130201318</c:v>
                </c:pt>
                <c:pt idx="28">
                  <c:v>0.51377911031957602</c:v>
                </c:pt>
                <c:pt idx="29">
                  <c:v>0.50528403324680471</c:v>
                </c:pt>
                <c:pt idx="30">
                  <c:v>0.51860392148444512</c:v>
                </c:pt>
                <c:pt idx="31">
                  <c:v>0.5367327207258239</c:v>
                </c:pt>
              </c:numCache>
            </c:numRef>
          </c:val>
          <c:extLst>
            <c:ext xmlns:c16="http://schemas.microsoft.com/office/drawing/2014/chart" uri="{C3380CC4-5D6E-409C-BE32-E72D297353CC}">
              <c16:uniqueId val="{0000003A-EA9A-4C19-8BD8-7C9180311F94}"/>
            </c:ext>
          </c:extLst>
        </c:ser>
        <c:ser>
          <c:idx val="2"/>
          <c:order val="2"/>
          <c:tx>
            <c:strRef>
              <c:f>'Store - C,R,P,U'!$L$21:$L$22</c:f>
              <c:strCache>
                <c:ptCount val="1"/>
                <c:pt idx="0">
                  <c:v>Selden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C,R,P,U'!$L$23:$L$55</c:f>
              <c:numCache>
                <c:formatCode>0%</c:formatCode>
                <c:ptCount val="32"/>
                <c:pt idx="0">
                  <c:v>0.47270227258775083</c:v>
                </c:pt>
                <c:pt idx="1">
                  <c:v>0.52934645331406527</c:v>
                </c:pt>
                <c:pt idx="2">
                  <c:v>0.53818039123803529</c:v>
                </c:pt>
                <c:pt idx="3">
                  <c:v>0.47003871720123208</c:v>
                </c:pt>
                <c:pt idx="4">
                  <c:v>0.4441280031653016</c:v>
                </c:pt>
                <c:pt idx="5">
                  <c:v>0.53448478416069289</c:v>
                </c:pt>
                <c:pt idx="6">
                  <c:v>0.47217556643491665</c:v>
                </c:pt>
                <c:pt idx="7">
                  <c:v>0.53068615471276148</c:v>
                </c:pt>
                <c:pt idx="8">
                  <c:v>0.52102023145689913</c:v>
                </c:pt>
                <c:pt idx="9">
                  <c:v>0.50222890242785379</c:v>
                </c:pt>
                <c:pt idx="10">
                  <c:v>0.46796930392890207</c:v>
                </c:pt>
                <c:pt idx="11">
                  <c:v>0.46282224290568463</c:v>
                </c:pt>
                <c:pt idx="12">
                  <c:v>0.53360953944874701</c:v>
                </c:pt>
                <c:pt idx="13">
                  <c:v>0.46555939173474042</c:v>
                </c:pt>
                <c:pt idx="14">
                  <c:v>0.51006991642789523</c:v>
                </c:pt>
                <c:pt idx="15">
                  <c:v>0.48652343875188792</c:v>
                </c:pt>
                <c:pt idx="16">
                  <c:v>0.45399132619479815</c:v>
                </c:pt>
                <c:pt idx="17">
                  <c:v>0.53890348139822353</c:v>
                </c:pt>
                <c:pt idx="18">
                  <c:v>0.53634824348177035</c:v>
                </c:pt>
                <c:pt idx="19">
                  <c:v>0.5042373547417679</c:v>
                </c:pt>
                <c:pt idx="20">
                  <c:v>0.50429037506675289</c:v>
                </c:pt>
                <c:pt idx="21">
                  <c:v>0.51521705545126695</c:v>
                </c:pt>
                <c:pt idx="22">
                  <c:v>0.51248309289097771</c:v>
                </c:pt>
                <c:pt idx="23">
                  <c:v>0.48282609362838086</c:v>
                </c:pt>
                <c:pt idx="24">
                  <c:v>0.48468573762741468</c:v>
                </c:pt>
                <c:pt idx="25">
                  <c:v>0.47787697385391859</c:v>
                </c:pt>
                <c:pt idx="26">
                  <c:v>0.5406967098787121</c:v>
                </c:pt>
                <c:pt idx="27">
                  <c:v>0.49346024925970744</c:v>
                </c:pt>
                <c:pt idx="28">
                  <c:v>0.50467340622929036</c:v>
                </c:pt>
                <c:pt idx="29">
                  <c:v>0.49816515888316976</c:v>
                </c:pt>
                <c:pt idx="30">
                  <c:v>0.42723228128128815</c:v>
                </c:pt>
                <c:pt idx="31">
                  <c:v>0.54196845047749898</c:v>
                </c:pt>
              </c:numCache>
            </c:numRef>
          </c:val>
          <c:extLst>
            <c:ext xmlns:c16="http://schemas.microsoft.com/office/drawing/2014/chart" uri="{C3380CC4-5D6E-409C-BE32-E72D297353CC}">
              <c16:uniqueId val="{0000003B-EA9A-4C19-8BD8-7C9180311F94}"/>
            </c:ext>
          </c:extLst>
        </c:ser>
        <c:ser>
          <c:idx val="3"/>
          <c:order val="3"/>
          <c:tx>
            <c:strRef>
              <c:f>'Store - C,R,P,U'!$M$21:$M$22</c:f>
              <c:strCache>
                <c:ptCount val="1"/>
                <c:pt idx="0">
                  <c:v>Smithtown</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C,R,P,U'!$M$23:$M$55</c:f>
              <c:numCache>
                <c:formatCode>0%</c:formatCode>
                <c:ptCount val="32"/>
                <c:pt idx="0">
                  <c:v>0.46316991606635499</c:v>
                </c:pt>
                <c:pt idx="1">
                  <c:v>0.52992483897560894</c:v>
                </c:pt>
                <c:pt idx="2">
                  <c:v>0.4842683872867784</c:v>
                </c:pt>
                <c:pt idx="3">
                  <c:v>0.48528053298845797</c:v>
                </c:pt>
                <c:pt idx="4">
                  <c:v>0.47096645459099179</c:v>
                </c:pt>
                <c:pt idx="5">
                  <c:v>0.51964472993483379</c:v>
                </c:pt>
                <c:pt idx="6">
                  <c:v>0.4413364926350859</c:v>
                </c:pt>
                <c:pt idx="7">
                  <c:v>0.52597123297711756</c:v>
                </c:pt>
                <c:pt idx="8">
                  <c:v>0.50804633562160528</c:v>
                </c:pt>
                <c:pt idx="9">
                  <c:v>0.50040339916717602</c:v>
                </c:pt>
                <c:pt idx="10">
                  <c:v>0.50948874166234803</c:v>
                </c:pt>
                <c:pt idx="11">
                  <c:v>0.51431950202152699</c:v>
                </c:pt>
                <c:pt idx="12">
                  <c:v>0.53245709110300021</c:v>
                </c:pt>
                <c:pt idx="13">
                  <c:v>0.50889717292641468</c:v>
                </c:pt>
                <c:pt idx="14">
                  <c:v>0.49907874739014801</c:v>
                </c:pt>
                <c:pt idx="15">
                  <c:v>0.50349678295888978</c:v>
                </c:pt>
                <c:pt idx="16">
                  <c:v>0.48013607923901308</c:v>
                </c:pt>
                <c:pt idx="17">
                  <c:v>0.56181279676660989</c:v>
                </c:pt>
                <c:pt idx="18">
                  <c:v>0.50908506033168832</c:v>
                </c:pt>
                <c:pt idx="19">
                  <c:v>0.51238260103599675</c:v>
                </c:pt>
                <c:pt idx="20">
                  <c:v>0.55178077002058556</c:v>
                </c:pt>
                <c:pt idx="21">
                  <c:v>0.5410120024103382</c:v>
                </c:pt>
                <c:pt idx="22">
                  <c:v>0.54013254393873145</c:v>
                </c:pt>
                <c:pt idx="23">
                  <c:v>0.50975714889360446</c:v>
                </c:pt>
                <c:pt idx="24">
                  <c:v>0.49112219002199436</c:v>
                </c:pt>
                <c:pt idx="25">
                  <c:v>0.51133977333619252</c:v>
                </c:pt>
                <c:pt idx="26">
                  <c:v>0.49256243559718499</c:v>
                </c:pt>
                <c:pt idx="27">
                  <c:v>0.50271830989009703</c:v>
                </c:pt>
                <c:pt idx="28">
                  <c:v>0.49239529363493845</c:v>
                </c:pt>
                <c:pt idx="29">
                  <c:v>0.52333731129980332</c:v>
                </c:pt>
                <c:pt idx="30">
                  <c:v>0.48961467760167532</c:v>
                </c:pt>
                <c:pt idx="31">
                  <c:v>0.55381930472155061</c:v>
                </c:pt>
              </c:numCache>
            </c:numRef>
          </c:val>
          <c:extLst>
            <c:ext xmlns:c16="http://schemas.microsoft.com/office/drawing/2014/chart" uri="{C3380CC4-5D6E-409C-BE32-E72D297353CC}">
              <c16:uniqueId val="{0000003C-EA9A-4C19-8BD8-7C9180311F94}"/>
            </c:ext>
          </c:extLst>
        </c:ser>
        <c:ser>
          <c:idx val="4"/>
          <c:order val="4"/>
          <c:tx>
            <c:strRef>
              <c:f>'Store - C,R,P,U'!$N$21:$N$22</c:f>
              <c:strCache>
                <c:ptCount val="1"/>
                <c:pt idx="0">
                  <c:v>St James</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C,R,P,U'!$N$23:$N$55</c:f>
              <c:numCache>
                <c:formatCode>0%</c:formatCode>
                <c:ptCount val="32"/>
                <c:pt idx="0">
                  <c:v>0.53062667865603153</c:v>
                </c:pt>
                <c:pt idx="1">
                  <c:v>0.49321350485670562</c:v>
                </c:pt>
                <c:pt idx="2">
                  <c:v>0.45351665916357337</c:v>
                </c:pt>
                <c:pt idx="3">
                  <c:v>0.4934401044953014</c:v>
                </c:pt>
                <c:pt idx="4">
                  <c:v>0.48884951636553003</c:v>
                </c:pt>
                <c:pt idx="5">
                  <c:v>0.5298717139560708</c:v>
                </c:pt>
                <c:pt idx="6">
                  <c:v>0.48909716136474424</c:v>
                </c:pt>
                <c:pt idx="7">
                  <c:v>0.51824637727740575</c:v>
                </c:pt>
                <c:pt idx="8">
                  <c:v>0.49696517201282919</c:v>
                </c:pt>
                <c:pt idx="9">
                  <c:v>0.49038446452456319</c:v>
                </c:pt>
                <c:pt idx="10">
                  <c:v>0.56751947660593638</c:v>
                </c:pt>
                <c:pt idx="11">
                  <c:v>0.54331977074084647</c:v>
                </c:pt>
                <c:pt idx="12">
                  <c:v>0.55726591022139527</c:v>
                </c:pt>
                <c:pt idx="13">
                  <c:v>0.54166355501453933</c:v>
                </c:pt>
                <c:pt idx="14">
                  <c:v>0.50953686611031279</c:v>
                </c:pt>
                <c:pt idx="15">
                  <c:v>0.49485911797160648</c:v>
                </c:pt>
                <c:pt idx="16">
                  <c:v>0.53338210179121182</c:v>
                </c:pt>
                <c:pt idx="17">
                  <c:v>0.48930170445567384</c:v>
                </c:pt>
                <c:pt idx="18">
                  <c:v>0.50212520364547975</c:v>
                </c:pt>
                <c:pt idx="19">
                  <c:v>0.49575850639555541</c:v>
                </c:pt>
                <c:pt idx="20">
                  <c:v>0.4716622178614055</c:v>
                </c:pt>
                <c:pt idx="21">
                  <c:v>0.53380773735006515</c:v>
                </c:pt>
                <c:pt idx="22">
                  <c:v>0.53789455132310449</c:v>
                </c:pt>
                <c:pt idx="23">
                  <c:v>0.50149485707206942</c:v>
                </c:pt>
                <c:pt idx="24">
                  <c:v>0.54643454413550863</c:v>
                </c:pt>
                <c:pt idx="25">
                  <c:v>0.55281247075362894</c:v>
                </c:pt>
                <c:pt idx="26">
                  <c:v>0.54402854084080932</c:v>
                </c:pt>
                <c:pt idx="27">
                  <c:v>0.50593362285485943</c:v>
                </c:pt>
                <c:pt idx="28">
                  <c:v>0.50562042028939091</c:v>
                </c:pt>
                <c:pt idx="29">
                  <c:v>0.49928921149264355</c:v>
                </c:pt>
                <c:pt idx="30">
                  <c:v>0.5006387247722125</c:v>
                </c:pt>
                <c:pt idx="31">
                  <c:v>0.53911222308515094</c:v>
                </c:pt>
              </c:numCache>
            </c:numRef>
          </c:val>
          <c:extLst>
            <c:ext xmlns:c16="http://schemas.microsoft.com/office/drawing/2014/chart" uri="{C3380CC4-5D6E-409C-BE32-E72D297353CC}">
              <c16:uniqueId val="{0000003D-EA9A-4C19-8BD8-7C9180311F94}"/>
            </c:ext>
          </c:extLst>
        </c:ser>
        <c:ser>
          <c:idx val="5"/>
          <c:order val="5"/>
          <c:tx>
            <c:strRef>
              <c:f>'Store - C,R,P,U'!$O$21:$O$22</c:f>
              <c:strCache>
                <c:ptCount val="1"/>
                <c:pt idx="0">
                  <c:v>Stony Brook</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C,R,P,U'!$O$23:$O$55</c:f>
              <c:numCache>
                <c:formatCode>0%</c:formatCode>
                <c:ptCount val="32"/>
                <c:pt idx="0">
                  <c:v>0.50121634226128409</c:v>
                </c:pt>
                <c:pt idx="1">
                  <c:v>0.51938689338840094</c:v>
                </c:pt>
                <c:pt idx="2">
                  <c:v>0.50632769422666291</c:v>
                </c:pt>
                <c:pt idx="3">
                  <c:v>0.55004822844484502</c:v>
                </c:pt>
                <c:pt idx="4">
                  <c:v>0.51256444455450356</c:v>
                </c:pt>
                <c:pt idx="5">
                  <c:v>0.56707988799355735</c:v>
                </c:pt>
                <c:pt idx="6">
                  <c:v>0.56238806208979286</c:v>
                </c:pt>
                <c:pt idx="7">
                  <c:v>0.49900340605874594</c:v>
                </c:pt>
                <c:pt idx="8">
                  <c:v>0.47970840503776979</c:v>
                </c:pt>
                <c:pt idx="9">
                  <c:v>0.51409466937233805</c:v>
                </c:pt>
                <c:pt idx="10">
                  <c:v>0.56174375380267194</c:v>
                </c:pt>
                <c:pt idx="11">
                  <c:v>0.54312192185180674</c:v>
                </c:pt>
                <c:pt idx="12">
                  <c:v>0.51520722728779911</c:v>
                </c:pt>
                <c:pt idx="13">
                  <c:v>0.49472659295903515</c:v>
                </c:pt>
                <c:pt idx="14">
                  <c:v>0.49099956203435879</c:v>
                </c:pt>
                <c:pt idx="15">
                  <c:v>0.48368535819308894</c:v>
                </c:pt>
                <c:pt idx="16">
                  <c:v>0.54873551882774363</c:v>
                </c:pt>
                <c:pt idx="17">
                  <c:v>0.50542559262879938</c:v>
                </c:pt>
                <c:pt idx="18">
                  <c:v>0.50505584670416359</c:v>
                </c:pt>
                <c:pt idx="19">
                  <c:v>0.51943360163601682</c:v>
                </c:pt>
                <c:pt idx="20">
                  <c:v>0.45801519040243283</c:v>
                </c:pt>
                <c:pt idx="21">
                  <c:v>0.49460111429260012</c:v>
                </c:pt>
                <c:pt idx="22">
                  <c:v>0.49954692699903896</c:v>
                </c:pt>
                <c:pt idx="23">
                  <c:v>0.50223917250355332</c:v>
                </c:pt>
                <c:pt idx="24">
                  <c:v>0.56840045796666505</c:v>
                </c:pt>
                <c:pt idx="25">
                  <c:v>0.51300606452258057</c:v>
                </c:pt>
                <c:pt idx="26">
                  <c:v>0.58269982024466371</c:v>
                </c:pt>
                <c:pt idx="27">
                  <c:v>0.51756527882312431</c:v>
                </c:pt>
                <c:pt idx="28">
                  <c:v>0.50193993373568813</c:v>
                </c:pt>
                <c:pt idx="29">
                  <c:v>0.54111490823885755</c:v>
                </c:pt>
                <c:pt idx="30">
                  <c:v>0.54897995627723628</c:v>
                </c:pt>
                <c:pt idx="31">
                  <c:v>0.57047502791179505</c:v>
                </c:pt>
              </c:numCache>
            </c:numRef>
          </c:val>
          <c:extLst>
            <c:ext xmlns:c16="http://schemas.microsoft.com/office/drawing/2014/chart" uri="{C3380CC4-5D6E-409C-BE32-E72D297353CC}">
              <c16:uniqueId val="{0000003E-EA9A-4C19-8BD8-7C9180311F94}"/>
            </c:ext>
          </c:extLst>
        </c:ser>
        <c:dLbls>
          <c:showLegendKey val="0"/>
          <c:showVal val="0"/>
          <c:showCatName val="0"/>
          <c:showSerName val="0"/>
          <c:showPercent val="0"/>
          <c:showBubbleSize val="0"/>
        </c:dLbls>
        <c:gapWidth val="150"/>
        <c:overlap val="100"/>
        <c:axId val="903914415"/>
        <c:axId val="903912751"/>
      </c:barChart>
      <c:catAx>
        <c:axId val="9039144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912751"/>
        <c:crosses val="autoZero"/>
        <c:auto val="1"/>
        <c:lblAlgn val="ctr"/>
        <c:lblOffset val="100"/>
        <c:noMultiLvlLbl val="0"/>
      </c:catAx>
      <c:valAx>
        <c:axId val="90391275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9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C,R,P,U!PivotTable5</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STORE X YEAR</a:t>
            </a:r>
            <a:r>
              <a:rPr lang="en-US" sz="1200" baseline="0"/>
              <a:t> X BRAND</a:t>
            </a:r>
            <a:r>
              <a:rPr lang="en-US" sz="1200"/>
              <a:t> OF AVERAGE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'Store - C,R,P,U'!$S$14:$S$15</c:f>
              <c:strCache>
                <c:ptCount val="1"/>
                <c:pt idx="0">
                  <c:v>Centereach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C,R,P,U'!$S$16:$S$48</c:f>
              <c:numCache>
                <c:formatCode>"$"#,##0</c:formatCode>
                <c:ptCount val="32"/>
                <c:pt idx="0">
                  <c:v>396.30495609401595</c:v>
                </c:pt>
                <c:pt idx="1">
                  <c:v>765.22601645771317</c:v>
                </c:pt>
                <c:pt idx="2">
                  <c:v>809.18252295786851</c:v>
                </c:pt>
                <c:pt idx="3">
                  <c:v>802.84524061806201</c:v>
                </c:pt>
                <c:pt idx="4">
                  <c:v>1404.5496286593061</c:v>
                </c:pt>
                <c:pt idx="5">
                  <c:v>1732.5359247591246</c:v>
                </c:pt>
                <c:pt idx="6">
                  <c:v>1735.4240711206344</c:v>
                </c:pt>
                <c:pt idx="7">
                  <c:v>686.82033459868899</c:v>
                </c:pt>
                <c:pt idx="8">
                  <c:v>809.89534875543313</c:v>
                </c:pt>
                <c:pt idx="9">
                  <c:v>714.52729358140346</c:v>
                </c:pt>
                <c:pt idx="10">
                  <c:v>982.42085531143891</c:v>
                </c:pt>
                <c:pt idx="11">
                  <c:v>1853.4318950860606</c:v>
                </c:pt>
                <c:pt idx="12">
                  <c:v>2526.2070507795743</c:v>
                </c:pt>
                <c:pt idx="13">
                  <c:v>442.58511949372274</c:v>
                </c:pt>
                <c:pt idx="14">
                  <c:v>1016.4041324145544</c:v>
                </c:pt>
                <c:pt idx="15">
                  <c:v>750.74854954557259</c:v>
                </c:pt>
                <c:pt idx="16">
                  <c:v>1267.9791273514111</c:v>
                </c:pt>
                <c:pt idx="17">
                  <c:v>2484.4423735397413</c:v>
                </c:pt>
                <c:pt idx="18">
                  <c:v>677.19754721589936</c:v>
                </c:pt>
                <c:pt idx="19">
                  <c:v>814.93952485330828</c:v>
                </c:pt>
                <c:pt idx="20">
                  <c:v>949.05489892884805</c:v>
                </c:pt>
                <c:pt idx="21">
                  <c:v>1687.6799251350312</c:v>
                </c:pt>
                <c:pt idx="22">
                  <c:v>578.31937598311629</c:v>
                </c:pt>
                <c:pt idx="23">
                  <c:v>728.06073331970072</c:v>
                </c:pt>
                <c:pt idx="24">
                  <c:v>866.28464807029729</c:v>
                </c:pt>
                <c:pt idx="25">
                  <c:v>1603.1566699206094</c:v>
                </c:pt>
                <c:pt idx="26">
                  <c:v>2512.9942768118049</c:v>
                </c:pt>
                <c:pt idx="27">
                  <c:v>517.46845127514234</c:v>
                </c:pt>
                <c:pt idx="28">
                  <c:v>996.83675619422354</c:v>
                </c:pt>
                <c:pt idx="29">
                  <c:v>898.32006736552023</c:v>
                </c:pt>
                <c:pt idx="30">
                  <c:v>1281.3899350925305</c:v>
                </c:pt>
                <c:pt idx="31">
                  <c:v>2369.8178025491306</c:v>
                </c:pt>
              </c:numCache>
            </c:numRef>
          </c:val>
          <c:extLst>
            <c:ext xmlns:c16="http://schemas.microsoft.com/office/drawing/2014/chart" uri="{C3380CC4-5D6E-409C-BE32-E72D297353CC}">
              <c16:uniqueId val="{00000000-D78F-4D82-BA1F-C26A820AB1D2}"/>
            </c:ext>
          </c:extLst>
        </c:ser>
        <c:ser>
          <c:idx val="1"/>
          <c:order val="1"/>
          <c:tx>
            <c:strRef>
              <c:f>'Store - C,R,P,U'!$T$14:$T$15</c:f>
              <c:strCache>
                <c:ptCount val="1"/>
                <c:pt idx="0">
                  <c:v>Lake Grove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C,R,P,U'!$T$16:$T$48</c:f>
              <c:numCache>
                <c:formatCode>"$"#,##0</c:formatCode>
                <c:ptCount val="32"/>
                <c:pt idx="0">
                  <c:v>396.41681740155229</c:v>
                </c:pt>
                <c:pt idx="1">
                  <c:v>1000.1250639149439</c:v>
                </c:pt>
                <c:pt idx="2">
                  <c:v>833.95692021711488</c:v>
                </c:pt>
                <c:pt idx="3">
                  <c:v>854.13114720447925</c:v>
                </c:pt>
                <c:pt idx="4">
                  <c:v>1986.6188059618237</c:v>
                </c:pt>
                <c:pt idx="5">
                  <c:v>2503.9744218727233</c:v>
                </c:pt>
                <c:pt idx="6">
                  <c:v>507.32732492390716</c:v>
                </c:pt>
                <c:pt idx="7">
                  <c:v>836.05099397915217</c:v>
                </c:pt>
                <c:pt idx="8">
                  <c:v>804.28080036560232</c:v>
                </c:pt>
                <c:pt idx="9">
                  <c:v>849.04724952225411</c:v>
                </c:pt>
                <c:pt idx="10">
                  <c:v>996.64706631037279</c:v>
                </c:pt>
                <c:pt idx="11">
                  <c:v>2034.718927517496</c:v>
                </c:pt>
                <c:pt idx="12">
                  <c:v>2583.7919901448022</c:v>
                </c:pt>
                <c:pt idx="13">
                  <c:v>579.23530922736109</c:v>
                </c:pt>
                <c:pt idx="14">
                  <c:v>779.97722526331279</c:v>
                </c:pt>
                <c:pt idx="15">
                  <c:v>800.62262960602948</c:v>
                </c:pt>
                <c:pt idx="16">
                  <c:v>1380.0140042229871</c:v>
                </c:pt>
                <c:pt idx="17">
                  <c:v>2596.0351455149021</c:v>
                </c:pt>
                <c:pt idx="18">
                  <c:v>775.33736230840816</c:v>
                </c:pt>
                <c:pt idx="19">
                  <c:v>873.74714550215867</c:v>
                </c:pt>
                <c:pt idx="20">
                  <c:v>1221.8906804286946</c:v>
                </c:pt>
                <c:pt idx="21">
                  <c:v>2527.8528588857539</c:v>
                </c:pt>
                <c:pt idx="22">
                  <c:v>679.39498641342686</c:v>
                </c:pt>
                <c:pt idx="23">
                  <c:v>723.94106309384824</c:v>
                </c:pt>
                <c:pt idx="24">
                  <c:v>863.97014614662908</c:v>
                </c:pt>
                <c:pt idx="25">
                  <c:v>1770.3439722668534</c:v>
                </c:pt>
                <c:pt idx="26">
                  <c:v>2541.8010849537172</c:v>
                </c:pt>
                <c:pt idx="27">
                  <c:v>496.19245518549855</c:v>
                </c:pt>
                <c:pt idx="28">
                  <c:v>753.60752764636811</c:v>
                </c:pt>
                <c:pt idx="29">
                  <c:v>920.65841697246265</c:v>
                </c:pt>
                <c:pt idx="30">
                  <c:v>1583.6674860701989</c:v>
                </c:pt>
                <c:pt idx="31">
                  <c:v>2387.7782752156659</c:v>
                </c:pt>
              </c:numCache>
            </c:numRef>
          </c:val>
          <c:extLst>
            <c:ext xmlns:c16="http://schemas.microsoft.com/office/drawing/2014/chart" uri="{C3380CC4-5D6E-409C-BE32-E72D297353CC}">
              <c16:uniqueId val="{0000000C-AF7A-49A9-8884-852C19775009}"/>
            </c:ext>
          </c:extLst>
        </c:ser>
        <c:ser>
          <c:idx val="2"/>
          <c:order val="2"/>
          <c:tx>
            <c:strRef>
              <c:f>'Store - C,R,P,U'!$U$14:$U$15</c:f>
              <c:strCache>
                <c:ptCount val="1"/>
                <c:pt idx="0">
                  <c:v>Selden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C,R,P,U'!$U$16:$U$48</c:f>
              <c:numCache>
                <c:formatCode>"$"#,##0</c:formatCode>
                <c:ptCount val="32"/>
                <c:pt idx="0">
                  <c:v>605.84366822874449</c:v>
                </c:pt>
                <c:pt idx="1">
                  <c:v>1047.9971351110855</c:v>
                </c:pt>
                <c:pt idx="2">
                  <c:v>755.2524687166399</c:v>
                </c:pt>
                <c:pt idx="3">
                  <c:v>1085.656929352868</c:v>
                </c:pt>
                <c:pt idx="4">
                  <c:v>2127.9252433578918</c:v>
                </c:pt>
                <c:pt idx="5">
                  <c:v>2474.9904506412304</c:v>
                </c:pt>
                <c:pt idx="6">
                  <c:v>427.62135552862293</c:v>
                </c:pt>
                <c:pt idx="7">
                  <c:v>786.06032055416551</c:v>
                </c:pt>
                <c:pt idx="8">
                  <c:v>606.65881695553742</c:v>
                </c:pt>
                <c:pt idx="9">
                  <c:v>1028.7488435130369</c:v>
                </c:pt>
                <c:pt idx="10">
                  <c:v>1533.0942033420126</c:v>
                </c:pt>
                <c:pt idx="11">
                  <c:v>1824.8143221127177</c:v>
                </c:pt>
                <c:pt idx="12">
                  <c:v>2546.4231597266403</c:v>
                </c:pt>
                <c:pt idx="13">
                  <c:v>694.58024844045224</c:v>
                </c:pt>
                <c:pt idx="14">
                  <c:v>742.49946244270609</c:v>
                </c:pt>
                <c:pt idx="15">
                  <c:v>990.32236500339729</c:v>
                </c:pt>
                <c:pt idx="16">
                  <c:v>1884.390512724304</c:v>
                </c:pt>
                <c:pt idx="17">
                  <c:v>2626.0444673935235</c:v>
                </c:pt>
                <c:pt idx="18">
                  <c:v>867.1490768041391</c:v>
                </c:pt>
                <c:pt idx="19">
                  <c:v>778.5675273539008</c:v>
                </c:pt>
                <c:pt idx="20">
                  <c:v>1464.709103717074</c:v>
                </c:pt>
                <c:pt idx="21">
                  <c:v>2665.431352298262</c:v>
                </c:pt>
                <c:pt idx="22">
                  <c:v>804.43472736102945</c:v>
                </c:pt>
                <c:pt idx="23">
                  <c:v>860.20322179211405</c:v>
                </c:pt>
                <c:pt idx="24">
                  <c:v>1098.6331023707839</c:v>
                </c:pt>
                <c:pt idx="25">
                  <c:v>1874.63436551221</c:v>
                </c:pt>
                <c:pt idx="26">
                  <c:v>2317.1263859226433</c:v>
                </c:pt>
                <c:pt idx="27">
                  <c:v>649.66100822349176</c:v>
                </c:pt>
                <c:pt idx="28">
                  <c:v>780.89609931426253</c:v>
                </c:pt>
                <c:pt idx="29">
                  <c:v>909.06663047817608</c:v>
                </c:pt>
                <c:pt idx="30">
                  <c:v>2226.084330747386</c:v>
                </c:pt>
                <c:pt idx="31">
                  <c:v>2595.9555634908074</c:v>
                </c:pt>
              </c:numCache>
            </c:numRef>
          </c:val>
          <c:extLst>
            <c:ext xmlns:c16="http://schemas.microsoft.com/office/drawing/2014/chart" uri="{C3380CC4-5D6E-409C-BE32-E72D297353CC}">
              <c16:uniqueId val="{0000000D-AF7A-49A9-8884-852C19775009}"/>
            </c:ext>
          </c:extLst>
        </c:ser>
        <c:ser>
          <c:idx val="3"/>
          <c:order val="3"/>
          <c:tx>
            <c:strRef>
              <c:f>'Store - C,R,P,U'!$V$14:$V$15</c:f>
              <c:strCache>
                <c:ptCount val="1"/>
                <c:pt idx="0">
                  <c:v>Smithtown</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C,R,P,U'!$V$16:$V$48</c:f>
              <c:numCache>
                <c:formatCode>"$"#,##0</c:formatCode>
                <c:ptCount val="32"/>
                <c:pt idx="0">
                  <c:v>610.43870303039239</c:v>
                </c:pt>
                <c:pt idx="1">
                  <c:v>820.4288310009307</c:v>
                </c:pt>
                <c:pt idx="2">
                  <c:v>881.67441626718858</c:v>
                </c:pt>
                <c:pt idx="3">
                  <c:v>1489.6150136181668</c:v>
                </c:pt>
                <c:pt idx="4">
                  <c:v>1679.3050446788018</c:v>
                </c:pt>
                <c:pt idx="5">
                  <c:v>2663.1648019113672</c:v>
                </c:pt>
                <c:pt idx="6">
                  <c:v>485.34615407976275</c:v>
                </c:pt>
                <c:pt idx="7">
                  <c:v>835.39163600015172</c:v>
                </c:pt>
                <c:pt idx="8">
                  <c:v>765.86545128354737</c:v>
                </c:pt>
                <c:pt idx="9">
                  <c:v>902.07730086746449</c:v>
                </c:pt>
                <c:pt idx="10">
                  <c:v>1580.761976856116</c:v>
                </c:pt>
                <c:pt idx="11">
                  <c:v>1608.7478793808234</c:v>
                </c:pt>
                <c:pt idx="12">
                  <c:v>2686.9105318970051</c:v>
                </c:pt>
                <c:pt idx="13">
                  <c:v>691.85234261312644</c:v>
                </c:pt>
                <c:pt idx="14">
                  <c:v>740.27296898091424</c:v>
                </c:pt>
                <c:pt idx="15">
                  <c:v>911.06345932342265</c:v>
                </c:pt>
                <c:pt idx="16">
                  <c:v>1705.8659860387995</c:v>
                </c:pt>
                <c:pt idx="17">
                  <c:v>2375.964643811556</c:v>
                </c:pt>
                <c:pt idx="18">
                  <c:v>1000.9730220504706</c:v>
                </c:pt>
                <c:pt idx="19">
                  <c:v>675.91115258397485</c:v>
                </c:pt>
                <c:pt idx="20">
                  <c:v>1398.054862241532</c:v>
                </c:pt>
                <c:pt idx="21">
                  <c:v>2873.8262570974439</c:v>
                </c:pt>
                <c:pt idx="22">
                  <c:v>717.15326043618234</c:v>
                </c:pt>
                <c:pt idx="23">
                  <c:v>798.60084793837143</c:v>
                </c:pt>
                <c:pt idx="24">
                  <c:v>1210.4041857028853</c:v>
                </c:pt>
                <c:pt idx="25">
                  <c:v>1544.1422345282515</c:v>
                </c:pt>
                <c:pt idx="26">
                  <c:v>2971.1688678015398</c:v>
                </c:pt>
                <c:pt idx="27">
                  <c:v>772.092757190989</c:v>
                </c:pt>
                <c:pt idx="28">
                  <c:v>943.95858229497003</c:v>
                </c:pt>
                <c:pt idx="29">
                  <c:v>767.71186323946608</c:v>
                </c:pt>
                <c:pt idx="30">
                  <c:v>1586.6177359214175</c:v>
                </c:pt>
                <c:pt idx="31">
                  <c:v>2212.2052088444971</c:v>
                </c:pt>
              </c:numCache>
            </c:numRef>
          </c:val>
          <c:extLst>
            <c:ext xmlns:c16="http://schemas.microsoft.com/office/drawing/2014/chart" uri="{C3380CC4-5D6E-409C-BE32-E72D297353CC}">
              <c16:uniqueId val="{0000000E-AF7A-49A9-8884-852C19775009}"/>
            </c:ext>
          </c:extLst>
        </c:ser>
        <c:ser>
          <c:idx val="4"/>
          <c:order val="4"/>
          <c:tx>
            <c:strRef>
              <c:f>'Store - C,R,P,U'!$W$14:$W$15</c:f>
              <c:strCache>
                <c:ptCount val="1"/>
                <c:pt idx="0">
                  <c:v>St James</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C,R,P,U'!$W$16:$W$48</c:f>
              <c:numCache>
                <c:formatCode>"$"#,##0</c:formatCode>
                <c:ptCount val="32"/>
                <c:pt idx="0">
                  <c:v>648.19088444039278</c:v>
                </c:pt>
                <c:pt idx="1">
                  <c:v>799.67537113539402</c:v>
                </c:pt>
                <c:pt idx="2">
                  <c:v>916.4789895346305</c:v>
                </c:pt>
                <c:pt idx="3">
                  <c:v>1561.4354975687511</c:v>
                </c:pt>
                <c:pt idx="4">
                  <c:v>1882.4878959058101</c:v>
                </c:pt>
                <c:pt idx="5">
                  <c:v>2662.1127537490374</c:v>
                </c:pt>
                <c:pt idx="6">
                  <c:v>635.68315835647718</c:v>
                </c:pt>
                <c:pt idx="7">
                  <c:v>997.62770664059508</c:v>
                </c:pt>
                <c:pt idx="8">
                  <c:v>965.79272206246787</c:v>
                </c:pt>
                <c:pt idx="9">
                  <c:v>1087.8744053281373</c:v>
                </c:pt>
                <c:pt idx="10">
                  <c:v>1285.0836513549391</c:v>
                </c:pt>
                <c:pt idx="11">
                  <c:v>1420.6666569929998</c:v>
                </c:pt>
                <c:pt idx="12">
                  <c:v>3203.7730109259314</c:v>
                </c:pt>
                <c:pt idx="13">
                  <c:v>651.43481785752977</c:v>
                </c:pt>
                <c:pt idx="14">
                  <c:v>852.56190166437136</c:v>
                </c:pt>
                <c:pt idx="15">
                  <c:v>808.66516166902704</c:v>
                </c:pt>
                <c:pt idx="16">
                  <c:v>1445.8324702055472</c:v>
                </c:pt>
                <c:pt idx="17">
                  <c:v>377.67866113270225</c:v>
                </c:pt>
                <c:pt idx="18">
                  <c:v>939.13384868690343</c:v>
                </c:pt>
                <c:pt idx="19">
                  <c:v>915.30186027885293</c:v>
                </c:pt>
                <c:pt idx="20">
                  <c:v>1812.2535062010197</c:v>
                </c:pt>
                <c:pt idx="21">
                  <c:v>945.50150003832096</c:v>
                </c:pt>
                <c:pt idx="22">
                  <c:v>881.99559103828051</c:v>
                </c:pt>
                <c:pt idx="23">
                  <c:v>890.13755198996648</c:v>
                </c:pt>
                <c:pt idx="24">
                  <c:v>1200.0810329951939</c:v>
                </c:pt>
                <c:pt idx="25">
                  <c:v>1311.4626558659813</c:v>
                </c:pt>
                <c:pt idx="26">
                  <c:v>2824.1775436620451</c:v>
                </c:pt>
                <c:pt idx="27">
                  <c:v>822.96164511299207</c:v>
                </c:pt>
                <c:pt idx="28">
                  <c:v>866.29048036045833</c:v>
                </c:pt>
                <c:pt idx="29">
                  <c:v>1131.7019139799486</c:v>
                </c:pt>
                <c:pt idx="30">
                  <c:v>1715.9564105608843</c:v>
                </c:pt>
                <c:pt idx="31">
                  <c:v>2560.0516912346661</c:v>
                </c:pt>
              </c:numCache>
            </c:numRef>
          </c:val>
          <c:extLst>
            <c:ext xmlns:c16="http://schemas.microsoft.com/office/drawing/2014/chart" uri="{C3380CC4-5D6E-409C-BE32-E72D297353CC}">
              <c16:uniqueId val="{0000000F-AF7A-49A9-8884-852C19775009}"/>
            </c:ext>
          </c:extLst>
        </c:ser>
        <c:ser>
          <c:idx val="5"/>
          <c:order val="5"/>
          <c:tx>
            <c:strRef>
              <c:f>'Store - C,R,P,U'!$X$14:$X$15</c:f>
              <c:strCache>
                <c:ptCount val="1"/>
                <c:pt idx="0">
                  <c:v>Stony Brook</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C,R,P,U'!$X$16:$X$48</c:f>
              <c:numCache>
                <c:formatCode>"$"#,##0</c:formatCode>
                <c:ptCount val="32"/>
                <c:pt idx="0">
                  <c:v>740.81759793897504</c:v>
                </c:pt>
                <c:pt idx="1">
                  <c:v>796.21086960342416</c:v>
                </c:pt>
                <c:pt idx="2">
                  <c:v>982.46757068757938</c:v>
                </c:pt>
                <c:pt idx="3">
                  <c:v>1399.902396927552</c:v>
                </c:pt>
                <c:pt idx="4">
                  <c:v>1627.2413487302458</c:v>
                </c:pt>
                <c:pt idx="5">
                  <c:v>2922.4497302958457</c:v>
                </c:pt>
                <c:pt idx="6">
                  <c:v>612.06254885262251</c:v>
                </c:pt>
                <c:pt idx="7">
                  <c:v>1004.044779838349</c:v>
                </c:pt>
                <c:pt idx="8">
                  <c:v>822.42218774312971</c:v>
                </c:pt>
                <c:pt idx="9">
                  <c:v>850.99778533121389</c:v>
                </c:pt>
                <c:pt idx="10">
                  <c:v>1309.8004875710899</c:v>
                </c:pt>
                <c:pt idx="11">
                  <c:v>2261.6914522152988</c:v>
                </c:pt>
                <c:pt idx="12">
                  <c:v>670.34534711380957</c:v>
                </c:pt>
                <c:pt idx="13">
                  <c:v>905.49600967061906</c:v>
                </c:pt>
                <c:pt idx="14">
                  <c:v>932.61916116958287</c:v>
                </c:pt>
                <c:pt idx="15">
                  <c:v>1343.8484462051235</c:v>
                </c:pt>
                <c:pt idx="16">
                  <c:v>1861.4359879289987</c:v>
                </c:pt>
                <c:pt idx="17">
                  <c:v>500.91845240169579</c:v>
                </c:pt>
                <c:pt idx="18">
                  <c:v>799.79807378957662</c:v>
                </c:pt>
                <c:pt idx="19">
                  <c:v>780.46255456232075</c:v>
                </c:pt>
                <c:pt idx="20">
                  <c:v>1856.7925770501968</c:v>
                </c:pt>
                <c:pt idx="21">
                  <c:v>388.46572815034534</c:v>
                </c:pt>
                <c:pt idx="22">
                  <c:v>970.93969414209255</c:v>
                </c:pt>
                <c:pt idx="23">
                  <c:v>858.33274532731889</c:v>
                </c:pt>
                <c:pt idx="24">
                  <c:v>1286.5930381769372</c:v>
                </c:pt>
                <c:pt idx="25">
                  <c:v>2242.187980370446</c:v>
                </c:pt>
                <c:pt idx="26">
                  <c:v>1980.7045735005599</c:v>
                </c:pt>
                <c:pt idx="27">
                  <c:v>837.56226123881868</c:v>
                </c:pt>
                <c:pt idx="28">
                  <c:v>847.48190173575824</c:v>
                </c:pt>
                <c:pt idx="29">
                  <c:v>1389.199747644672</c:v>
                </c:pt>
                <c:pt idx="30">
                  <c:v>1391.5644202907358</c:v>
                </c:pt>
                <c:pt idx="31">
                  <c:v>3013.8478081815947</c:v>
                </c:pt>
              </c:numCache>
            </c:numRef>
          </c:val>
          <c:extLst>
            <c:ext xmlns:c16="http://schemas.microsoft.com/office/drawing/2014/chart" uri="{C3380CC4-5D6E-409C-BE32-E72D297353CC}">
              <c16:uniqueId val="{00000010-AF7A-49A9-8884-852C19775009}"/>
            </c:ext>
          </c:extLst>
        </c:ser>
        <c:dLbls>
          <c:showLegendKey val="0"/>
          <c:showVal val="0"/>
          <c:showCatName val="0"/>
          <c:showSerName val="0"/>
          <c:showPercent val="0"/>
          <c:showBubbleSize val="0"/>
        </c:dLbls>
        <c:gapWidth val="150"/>
        <c:overlap val="100"/>
        <c:axId val="898696351"/>
        <c:axId val="898701343"/>
      </c:barChart>
      <c:catAx>
        <c:axId val="8986963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1343"/>
        <c:crosses val="autoZero"/>
        <c:auto val="1"/>
        <c:lblAlgn val="ctr"/>
        <c:lblOffset val="100"/>
        <c:noMultiLvlLbl val="0"/>
      </c:catAx>
      <c:valAx>
        <c:axId val="89870134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6963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Chai.xlsx]REVENUE DATA!PivotTable20</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b="1"/>
              <a:t>YOY</a:t>
            </a:r>
            <a:r>
              <a:rPr lang="en-US" sz="1050" b="1" baseline="0"/>
              <a:t> AVERAGE CHANGE IN REVENUE AND COST</a:t>
            </a:r>
            <a:endParaRPr lang="en-US" sz="1050" b="1"/>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'REVENUE DATA'!$V$1</c:f>
              <c:strCache>
                <c:ptCount val="1"/>
                <c:pt idx="0">
                  <c:v>Average of Change in Revenue</c:v>
                </c:pt>
              </c:strCache>
            </c:strRef>
          </c:tx>
          <c:spPr>
            <a:ln w="34925" cap="rnd">
              <a:solidFill>
                <a:schemeClr val="accent6"/>
              </a:solidFill>
              <a:round/>
            </a:ln>
            <a:effectLst>
              <a:outerShdw blurRad="40000" dist="23000" dir="5400000" rotWithShape="0">
                <a:srgbClr val="000000">
                  <a:alpha val="35000"/>
                </a:srgbClr>
              </a:outerShdw>
            </a:effectLst>
          </c:spPr>
          <c:marker>
            <c:symbol val="none"/>
          </c:marker>
          <c:cat>
            <c:strRef>
              <c:f>'REVENUE DATA'!$U$2:$U$35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'REVENUE DATA'!$V$2:$V$35</c:f>
              <c:numCache>
                <c:formatCode>0%</c:formatCode>
                <c:ptCount val="33"/>
                <c:pt idx="0">
                  <c:v>1</c:v>
                </c:pt>
                <c:pt idx="1">
                  <c:v>1.2344937534058598</c:v>
                </c:pt>
                <c:pt idx="2">
                  <c:v>-0.12874459387616163</c:v>
                </c:pt>
                <c:pt idx="3">
                  <c:v>0.49658473207704446</c:v>
                </c:pt>
                <c:pt idx="4">
                  <c:v>0.4811413461407838</c:v>
                </c:pt>
                <c:pt idx="5">
                  <c:v>1.4889960626829895</c:v>
                </c:pt>
                <c:pt idx="6">
                  <c:v>-0.85057911550711363</c:v>
                </c:pt>
                <c:pt idx="7">
                  <c:v>0.14987538279703264</c:v>
                </c:pt>
                <c:pt idx="8">
                  <c:v>-0.2470020620206882</c:v>
                </c:pt>
                <c:pt idx="9">
                  <c:v>0.24947907966251889</c:v>
                </c:pt>
                <c:pt idx="10">
                  <c:v>0.67647307147017433</c:v>
                </c:pt>
                <c:pt idx="11">
                  <c:v>1.0131150351066129</c:v>
                </c:pt>
                <c:pt idx="12">
                  <c:v>1.1967733007726267</c:v>
                </c:pt>
                <c:pt idx="13">
                  <c:v>-0.86786788631992751</c:v>
                </c:pt>
                <c:pt idx="14">
                  <c:v>0.42945215339947562</c:v>
                </c:pt>
                <c:pt idx="15">
                  <c:v>-4.4492855577973348E-2</c:v>
                </c:pt>
                <c:pt idx="16">
                  <c:v>1.1928355109342907</c:v>
                </c:pt>
                <c:pt idx="17">
                  <c:v>0.95763025916987543</c:v>
                </c:pt>
                <c:pt idx="18">
                  <c:v>-0.71841023861732822</c:v>
                </c:pt>
                <c:pt idx="19">
                  <c:v>-0.1971656085185875</c:v>
                </c:pt>
                <c:pt idx="20">
                  <c:v>0.89126711134821457</c:v>
                </c:pt>
                <c:pt idx="21">
                  <c:v>0.96206934945126021</c:v>
                </c:pt>
                <c:pt idx="22">
                  <c:v>-0.71389193347820346</c:v>
                </c:pt>
                <c:pt idx="23">
                  <c:v>-9.2648555618272607E-3</c:v>
                </c:pt>
                <c:pt idx="24">
                  <c:v>0.31274424840951309</c:v>
                </c:pt>
                <c:pt idx="25">
                  <c:v>0.77074693818133266</c:v>
                </c:pt>
                <c:pt idx="26">
                  <c:v>1.5194403557169998</c:v>
                </c:pt>
                <c:pt idx="27">
                  <c:v>-0.85877184321553512</c:v>
                </c:pt>
                <c:pt idx="28">
                  <c:v>0.36766629213891006</c:v>
                </c:pt>
                <c:pt idx="29">
                  <c:v>0.14009168972434072</c:v>
                </c:pt>
                <c:pt idx="30">
                  <c:v>0.61741866521026978</c:v>
                </c:pt>
                <c:pt idx="31">
                  <c:v>1.7946055352639814</c:v>
                </c:pt>
              </c:numCache>
            </c:numRef>
          </c:val>
          <c:smooth val="0"/>
          <c:extLst>
            <c:ext xmlns:c16="http://schemas.microsoft.com/office/drawing/2014/chart" uri="{C3380CC4-5D6E-409C-BE32-E72D297353CC}">
              <c16:uniqueId val="{00000000-912A-4F57-9C33-68C351C43D7E}"/>
            </c:ext>
          </c:extLst>
        </c:ser>
        <c:ser>
          <c:idx val="1"/>
          <c:order val="1"/>
          <c:tx>
            <c:strRef>
              <c:f>'REVENUE DATA'!$W$1</c:f>
              <c:strCache>
                <c:ptCount val="1"/>
                <c:pt idx="0">
                  <c:v>Average of Change in Cost</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cat>
            <c:strRef>
              <c:f>'REVENUE DATA'!$U$2:$U$35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'REVENUE DATA'!$W$2:$W$35</c:f>
              <c:numCache>
                <c:formatCode>0%</c:formatCode>
                <c:ptCount val="33"/>
                <c:pt idx="0">
                  <c:v>1</c:v>
                </c:pt>
                <c:pt idx="1">
                  <c:v>1.1815067548983296</c:v>
                </c:pt>
                <c:pt idx="2">
                  <c:v>-9.5582091696316734E-2</c:v>
                </c:pt>
                <c:pt idx="3">
                  <c:v>0.50169513276827393</c:v>
                </c:pt>
                <c:pt idx="4">
                  <c:v>0.56959454337113224</c:v>
                </c:pt>
                <c:pt idx="5">
                  <c:v>1.1612155549801708</c:v>
                </c:pt>
                <c:pt idx="6">
                  <c:v>-0.85902199013933345</c:v>
                </c:pt>
                <c:pt idx="7">
                  <c:v>0.28896462118176713</c:v>
                </c:pt>
                <c:pt idx="8">
                  <c:v>-0.23963937931680163</c:v>
                </c:pt>
                <c:pt idx="9">
                  <c:v>0.27051083262675979</c:v>
                </c:pt>
                <c:pt idx="10">
                  <c:v>0.65330512689745601</c:v>
                </c:pt>
                <c:pt idx="11">
                  <c:v>1.0602846326096631</c:v>
                </c:pt>
                <c:pt idx="12">
                  <c:v>0.97902683635242171</c:v>
                </c:pt>
                <c:pt idx="13">
                  <c:v>-0.85741611869044554</c:v>
                </c:pt>
                <c:pt idx="14">
                  <c:v>0.4296916507612617</c:v>
                </c:pt>
                <c:pt idx="15">
                  <c:v>-5.7131613218655162E-4</c:v>
                </c:pt>
                <c:pt idx="16">
                  <c:v>1.1409452191390768</c:v>
                </c:pt>
                <c:pt idx="17">
                  <c:v>0.77413930763574146</c:v>
                </c:pt>
                <c:pt idx="18">
                  <c:v>-0.7003096385965315</c:v>
                </c:pt>
                <c:pt idx="19">
                  <c:v>-0.17732487771426336</c:v>
                </c:pt>
                <c:pt idx="20">
                  <c:v>0.99001179627673797</c:v>
                </c:pt>
                <c:pt idx="21">
                  <c:v>0.76760408576971917</c:v>
                </c:pt>
                <c:pt idx="22">
                  <c:v>-0.70841076375467926</c:v>
                </c:pt>
                <c:pt idx="23">
                  <c:v>3.6112418309579293E-2</c:v>
                </c:pt>
                <c:pt idx="24">
                  <c:v>0.25892352252586953</c:v>
                </c:pt>
                <c:pt idx="25">
                  <c:v>0.90226215645021168</c:v>
                </c:pt>
                <c:pt idx="26">
                  <c:v>1.2212475008510726</c:v>
                </c:pt>
                <c:pt idx="27">
                  <c:v>-0.84888725327230319</c:v>
                </c:pt>
                <c:pt idx="28">
                  <c:v>0.38445490787940351</c:v>
                </c:pt>
                <c:pt idx="29">
                  <c:v>0.14976242785549188</c:v>
                </c:pt>
                <c:pt idx="30">
                  <c:v>0.6902365846780939</c:v>
                </c:pt>
                <c:pt idx="31">
                  <c:v>1.5026035337914601</c:v>
                </c:pt>
              </c:numCache>
            </c:numRef>
          </c:val>
          <c:smooth val="0"/>
          <c:extLst>
            <c:ext xmlns:c16="http://schemas.microsoft.com/office/drawing/2014/chart" uri="{C3380CC4-5D6E-409C-BE32-E72D297353CC}">
              <c16:uniqueId val="{00000001-912A-4F57-9C33-68C351C43D7E}"/>
            </c:ext>
          </c:extLst>
        </c:ser>
        <c:dLbls>
          <c:showLegendKey val="0"/>
          <c:showVal val="0"/>
          <c:showCatName val="0"/>
          <c:showSerName val="0"/>
          <c:showPercent val="0"/>
          <c:showBubbleSize val="0"/>
        </c:dLbls>
        <c:smooth val="0"/>
        <c:axId val="287989919"/>
        <c:axId val="287993663"/>
      </c:lineChart>
      <c:catAx>
        <c:axId val="287989919"/>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993663"/>
        <c:crosses val="autoZero"/>
        <c:auto val="1"/>
        <c:lblAlgn val="ctr"/>
        <c:lblOffset val="100"/>
        <c:noMultiLvlLbl val="0"/>
      </c:catAx>
      <c:valAx>
        <c:axId val="2879936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98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Chai.xlsx]REVENUE DATA!PivotTable20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YOY</a:t>
            </a:r>
            <a:r>
              <a:rPr lang="en-US" baseline="0"/>
              <a:t> Average Change in Revenue &amp; Cost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'REVENUE DATA'!$V$1</c:f>
              <c:strCache>
                <c:ptCount val="1"/>
                <c:pt idx="0">
                  <c:v>Average of Change in Revenue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'REVENUE DATA'!$U$2:$U$35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'REVENUE DATA'!$V$2:$V$35</c:f>
              <c:numCache>
                <c:formatCode>0%</c:formatCode>
                <c:ptCount val="33"/>
                <c:pt idx="0">
                  <c:v>1</c:v>
                </c:pt>
                <c:pt idx="1">
                  <c:v>1.2344937534058598</c:v>
                </c:pt>
                <c:pt idx="2">
                  <c:v>-0.12874459387616163</c:v>
                </c:pt>
                <c:pt idx="3">
                  <c:v>0.49658473207704446</c:v>
                </c:pt>
                <c:pt idx="4">
                  <c:v>0.4811413461407838</c:v>
                </c:pt>
                <c:pt idx="5">
                  <c:v>1.4889960626829895</c:v>
                </c:pt>
                <c:pt idx="6">
                  <c:v>-0.85057911550711363</c:v>
                </c:pt>
                <c:pt idx="7">
                  <c:v>0.14987538279703264</c:v>
                </c:pt>
                <c:pt idx="8">
                  <c:v>-0.2470020620206882</c:v>
                </c:pt>
                <c:pt idx="9">
                  <c:v>0.24947907966251889</c:v>
                </c:pt>
                <c:pt idx="10">
                  <c:v>0.67647307147017433</c:v>
                </c:pt>
                <c:pt idx="11">
                  <c:v>1.0131150351066129</c:v>
                </c:pt>
                <c:pt idx="12">
                  <c:v>1.1967733007726267</c:v>
                </c:pt>
                <c:pt idx="13">
                  <c:v>-0.86786788631992751</c:v>
                </c:pt>
                <c:pt idx="14">
                  <c:v>0.42945215339947562</c:v>
                </c:pt>
                <c:pt idx="15">
                  <c:v>-4.4492855577973348E-2</c:v>
                </c:pt>
                <c:pt idx="16">
                  <c:v>1.1928355109342907</c:v>
                </c:pt>
                <c:pt idx="17">
                  <c:v>0.95763025916987543</c:v>
                </c:pt>
                <c:pt idx="18">
                  <c:v>-0.71841023861732822</c:v>
                </c:pt>
                <c:pt idx="19">
                  <c:v>-0.1971656085185875</c:v>
                </c:pt>
                <c:pt idx="20">
                  <c:v>0.89126711134821457</c:v>
                </c:pt>
                <c:pt idx="21">
                  <c:v>0.96206934945126021</c:v>
                </c:pt>
                <c:pt idx="22">
                  <c:v>-0.71389193347820346</c:v>
                </c:pt>
                <c:pt idx="23">
                  <c:v>-9.2648555618272607E-3</c:v>
                </c:pt>
                <c:pt idx="24">
                  <c:v>0.31274424840951309</c:v>
                </c:pt>
                <c:pt idx="25">
                  <c:v>0.77074693818133266</c:v>
                </c:pt>
                <c:pt idx="26">
                  <c:v>1.5194403557169998</c:v>
                </c:pt>
                <c:pt idx="27">
                  <c:v>-0.85877184321553512</c:v>
                </c:pt>
                <c:pt idx="28">
                  <c:v>0.36766629213891006</c:v>
                </c:pt>
                <c:pt idx="29">
                  <c:v>0.14009168972434072</c:v>
                </c:pt>
                <c:pt idx="30">
                  <c:v>0.61741866521026978</c:v>
                </c:pt>
                <c:pt idx="31">
                  <c:v>1.7946055352639814</c:v>
                </c:pt>
              </c:numCache>
            </c:numRef>
          </c:val>
          <c:smooth val="0"/>
          <c:extLst>
            <c:ext xmlns:c16="http://schemas.microsoft.com/office/drawing/2014/chart" uri="{C3380CC4-5D6E-409C-BE32-E72D297353CC}">
              <c16:uniqueId val="{00000001-E3D0-428A-8B35-9B888511837F}"/>
            </c:ext>
          </c:extLst>
        </c:ser>
        <c:ser>
          <c:idx val="1"/>
          <c:order val="1"/>
          <c:tx>
            <c:strRef>
              <c:f>'REVENUE DATA'!$W$1</c:f>
              <c:strCache>
                <c:ptCount val="1"/>
                <c:pt idx="0">
                  <c:v>Average of Change in Cost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'REVENUE DATA'!$U$2:$U$35</c:f>
              <c:strCach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(blank)</c:v>
                </c:pt>
              </c:strCache>
            </c:strRef>
          </c:cat>
          <c:val>
            <c:numRef>
              <c:f>'REVENUE DATA'!$W$2:$W$35</c:f>
              <c:numCache>
                <c:formatCode>0%</c:formatCode>
                <c:ptCount val="33"/>
                <c:pt idx="0">
                  <c:v>1</c:v>
                </c:pt>
                <c:pt idx="1">
                  <c:v>1.1815067548983296</c:v>
                </c:pt>
                <c:pt idx="2">
                  <c:v>-9.5582091696316734E-2</c:v>
                </c:pt>
                <c:pt idx="3">
                  <c:v>0.50169513276827393</c:v>
                </c:pt>
                <c:pt idx="4">
                  <c:v>0.56959454337113224</c:v>
                </c:pt>
                <c:pt idx="5">
                  <c:v>1.1612155549801708</c:v>
                </c:pt>
                <c:pt idx="6">
                  <c:v>-0.85902199013933345</c:v>
                </c:pt>
                <c:pt idx="7">
                  <c:v>0.28896462118176713</c:v>
                </c:pt>
                <c:pt idx="8">
                  <c:v>-0.23963937931680163</c:v>
                </c:pt>
                <c:pt idx="9">
                  <c:v>0.27051083262675979</c:v>
                </c:pt>
                <c:pt idx="10">
                  <c:v>0.65330512689745601</c:v>
                </c:pt>
                <c:pt idx="11">
                  <c:v>1.0602846326096631</c:v>
                </c:pt>
                <c:pt idx="12">
                  <c:v>0.97902683635242171</c:v>
                </c:pt>
                <c:pt idx="13">
                  <c:v>-0.85741611869044554</c:v>
                </c:pt>
                <c:pt idx="14">
                  <c:v>0.4296916507612617</c:v>
                </c:pt>
                <c:pt idx="15">
                  <c:v>-5.7131613218655162E-4</c:v>
                </c:pt>
                <c:pt idx="16">
                  <c:v>1.1409452191390768</c:v>
                </c:pt>
                <c:pt idx="17">
                  <c:v>0.77413930763574146</c:v>
                </c:pt>
                <c:pt idx="18">
                  <c:v>-0.7003096385965315</c:v>
                </c:pt>
                <c:pt idx="19">
                  <c:v>-0.17732487771426336</c:v>
                </c:pt>
                <c:pt idx="20">
                  <c:v>0.99001179627673797</c:v>
                </c:pt>
                <c:pt idx="21">
                  <c:v>0.76760408576971917</c:v>
                </c:pt>
                <c:pt idx="22">
                  <c:v>-0.70841076375467926</c:v>
                </c:pt>
                <c:pt idx="23">
                  <c:v>3.6112418309579293E-2</c:v>
                </c:pt>
                <c:pt idx="24">
                  <c:v>0.25892352252586953</c:v>
                </c:pt>
                <c:pt idx="25">
                  <c:v>0.90226215645021168</c:v>
                </c:pt>
                <c:pt idx="26">
                  <c:v>1.2212475008510726</c:v>
                </c:pt>
                <c:pt idx="27">
                  <c:v>-0.84888725327230319</c:v>
                </c:pt>
                <c:pt idx="28">
                  <c:v>0.38445490787940351</c:v>
                </c:pt>
                <c:pt idx="29">
                  <c:v>0.14976242785549188</c:v>
                </c:pt>
                <c:pt idx="30">
                  <c:v>0.6902365846780939</c:v>
                </c:pt>
                <c:pt idx="31">
                  <c:v>1.5026035337914601</c:v>
                </c:pt>
              </c:numCache>
            </c:numRef>
          </c:val>
          <c:smooth val="0"/>
          <c:extLst>
            <c:ext xmlns:c16="http://schemas.microsoft.com/office/drawing/2014/chart" uri="{C3380CC4-5D6E-409C-BE32-E72D297353CC}">
              <c16:uniqueId val="{00000002-E3D0-428A-8B35-9B888511837F}"/>
            </c:ext>
          </c:extLst>
        </c:ser>
        <c:dLbls>
          <c:showLegendKey val="0"/>
          <c:showVal val="0"/>
          <c:showCatName val="0"/>
          <c:showSerName val="0"/>
          <c:showPercent val="0"/>
          <c:showBubbleSize val="0"/>
        </c:dLbls>
        <c:marker val="1"/>
        <c:smooth val="0"/>
        <c:axId val="287989919"/>
        <c:axId val="287993663"/>
      </c:lineChart>
      <c:catAx>
        <c:axId val="287989919"/>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993663"/>
        <c:crosses val="autoZero"/>
        <c:auto val="1"/>
        <c:lblAlgn val="ctr"/>
        <c:lblOffset val="100"/>
        <c:noMultiLvlLbl val="0"/>
      </c:catAx>
      <c:valAx>
        <c:axId val="2879936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798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Chai.xlsx]Brand - C,R,P,U!PivotTable2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x Cost x Revenue x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'Brand - C,R,P,U'!$B$3</c:f>
              <c:strCache>
                <c:ptCount val="1"/>
                <c:pt idx="0">
                  <c:v>Sum of Cost</c:v>
                </c:pt>
              </c:strCache>
            </c:strRef>
          </c:tx>
          <c:spPr>
            <a:solidFill>
              <a:schemeClr val="accent1"/>
            </a:solidFill>
            <a:ln>
              <a:noFill/>
            </a:ln>
            <a:effectLst/>
            <a:sp3d/>
          </c:spPr>
          <c:invertIfNegative val="0"/>
          <c:cat>
            <c:strRef>
              <c:f>'Brand - C,R,P,U'!$A$4:$A$8</c:f>
              <c:strCache>
                <c:ptCount val="4"/>
                <c:pt idx="0">
                  <c:v>Baskin-Robbins</c:v>
                </c:pt>
                <c:pt idx="1">
                  <c:v>Ben and Jerry's</c:v>
                </c:pt>
                <c:pt idx="2">
                  <c:v>EDY's</c:v>
                </c:pt>
                <c:pt idx="3">
                  <c:v>Häagen-Dazs</c:v>
                </c:pt>
              </c:strCache>
            </c:strRef>
          </c:cat>
          <c:val>
            <c:numRef>
              <c:f>'Brand - C,R,P,U'!$B$4:$B$8</c:f>
              <c:numCache>
                <c:formatCode>"$"#,##0</c:formatCode>
                <c:ptCount val="4"/>
                <c:pt idx="0">
                  <c:v>1889238.703384618</c:v>
                </c:pt>
                <c:pt idx="1">
                  <c:v>2119113.8850084562</c:v>
                </c:pt>
                <c:pt idx="2">
                  <c:v>971251.95509622199</c:v>
                </c:pt>
                <c:pt idx="3">
                  <c:v>2078430.91942639</c:v>
                </c:pt>
              </c:numCache>
            </c:numRef>
          </c:val>
          <c:extLst>
            <c:ext xmlns:c16="http://schemas.microsoft.com/office/drawing/2014/chart" uri="{C3380CC4-5D6E-409C-BE32-E72D297353CC}">
              <c16:uniqueId val="{00000000-3689-4C99-A170-1288CAAFF5E7}"/>
            </c:ext>
          </c:extLst>
        </c:ser>
        <c:ser>
          <c:idx val="1"/>
          <c:order val="1"/>
          <c:tx>
            <c:strRef>
              <c:f>'Brand - C,R,P,U'!$C$3</c:f>
              <c:strCache>
                <c:ptCount val="1"/>
                <c:pt idx="0">
                  <c:v>Sum of Revenue</c:v>
                </c:pt>
              </c:strCache>
            </c:strRef>
          </c:tx>
          <c:spPr>
            <a:solidFill>
              <a:schemeClr val="accent2"/>
            </a:solidFill>
            <a:ln>
              <a:noFill/>
            </a:ln>
            <a:effectLst/>
            <a:sp3d/>
          </c:spPr>
          <c:invertIfNegative val="0"/>
          <c:cat>
            <c:strRef>
              <c:f>'Brand - C,R,P,U'!$A$4:$A$8</c:f>
              <c:strCache>
                <c:ptCount val="4"/>
                <c:pt idx="0">
                  <c:v>Baskin-Robbins</c:v>
                </c:pt>
                <c:pt idx="1">
                  <c:v>Ben and Jerry's</c:v>
                </c:pt>
                <c:pt idx="2">
                  <c:v>EDY's</c:v>
                </c:pt>
                <c:pt idx="3">
                  <c:v>Häagen-Dazs</c:v>
                </c:pt>
              </c:strCache>
            </c:strRef>
          </c:cat>
          <c:val>
            <c:numRef>
              <c:f>'Brand - C,R,P,U'!$C$4:$C$8</c:f>
              <c:numCache>
                <c:formatCode>"$"#,##0</c:formatCode>
                <c:ptCount val="4"/>
                <c:pt idx="0">
                  <c:v>3789915.2399879317</c:v>
                </c:pt>
                <c:pt idx="1">
                  <c:v>4369952.236830024</c:v>
                </c:pt>
                <c:pt idx="2">
                  <c:v>1979532.9074192885</c:v>
                </c:pt>
                <c:pt idx="3">
                  <c:v>4334788.7376204887</c:v>
                </c:pt>
              </c:numCache>
            </c:numRef>
          </c:val>
          <c:extLst>
            <c:ext xmlns:c16="http://schemas.microsoft.com/office/drawing/2014/chart" uri="{C3380CC4-5D6E-409C-BE32-E72D297353CC}">
              <c16:uniqueId val="{00000001-3689-4C99-A170-1288CAAFF5E7}"/>
            </c:ext>
          </c:extLst>
        </c:ser>
        <c:ser>
          <c:idx val="2"/>
          <c:order val="2"/>
          <c:tx>
            <c:strRef>
              <c:f>'Brand - C,R,P,U'!$D$3</c:f>
              <c:strCache>
                <c:ptCount val="1"/>
                <c:pt idx="0">
                  <c:v>Sum of Profit</c:v>
                </c:pt>
              </c:strCache>
            </c:strRef>
          </c:tx>
          <c:spPr>
            <a:solidFill>
              <a:schemeClr val="accent3"/>
            </a:solidFill>
            <a:ln>
              <a:noFill/>
            </a:ln>
            <a:effectLst/>
            <a:sp3d/>
          </c:spPr>
          <c:invertIfNegative val="0"/>
          <c:cat>
            <c:strRef>
              <c:f>'Brand - C,R,P,U'!$A$4:$A$8</c:f>
              <c:strCache>
                <c:ptCount val="4"/>
                <c:pt idx="0">
                  <c:v>Baskin-Robbins</c:v>
                </c:pt>
                <c:pt idx="1">
                  <c:v>Ben and Jerry's</c:v>
                </c:pt>
                <c:pt idx="2">
                  <c:v>EDY's</c:v>
                </c:pt>
                <c:pt idx="3">
                  <c:v>Häagen-Dazs</c:v>
                </c:pt>
              </c:strCache>
            </c:strRef>
          </c:cat>
          <c:val>
            <c:numRef>
              <c:f>'Brand - C,R,P,U'!$D$4:$D$8</c:f>
              <c:numCache>
                <c:formatCode>"$"#,##0</c:formatCode>
                <c:ptCount val="4"/>
                <c:pt idx="0">
                  <c:v>1900676.5366033181</c:v>
                </c:pt>
                <c:pt idx="1">
                  <c:v>2250838.3518215683</c:v>
                </c:pt>
                <c:pt idx="2">
                  <c:v>1008280.952323066</c:v>
                </c:pt>
                <c:pt idx="3">
                  <c:v>2256357.8181941011</c:v>
                </c:pt>
              </c:numCache>
            </c:numRef>
          </c:val>
          <c:extLst>
            <c:ext xmlns:c16="http://schemas.microsoft.com/office/drawing/2014/chart" uri="{C3380CC4-5D6E-409C-BE32-E72D297353CC}">
              <c16:uniqueId val="{00000002-3689-4C99-A170-1288CAAFF5E7}"/>
            </c:ext>
          </c:extLst>
        </c:ser>
        <c:dLbls>
          <c:showLegendKey val="0"/>
          <c:showVal val="0"/>
          <c:showCatName val="0"/>
          <c:showSerName val="0"/>
          <c:showPercent val="0"/>
          <c:showBubbleSize val="0"/>
        </c:dLbls>
        <c:gapWidth val="150"/>
        <c:shape val="box"/>
        <c:axId val="443517343"/>
        <c:axId val="443530655"/>
        <c:axId val="0"/>
      </c:bar3DChart>
      <c:catAx>
        <c:axId val="44351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530655"/>
        <c:crosses val="autoZero"/>
        <c:auto val="1"/>
        <c:lblAlgn val="ctr"/>
        <c:lblOffset val="100"/>
        <c:noMultiLvlLbl val="0"/>
      </c:catAx>
      <c:valAx>
        <c:axId val="443530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51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Chai.xlsx]Brand - C,R,P,U!PivotTable8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x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'Brand - C,R,P,U'!$B$10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A2-4625-AC84-220C1632F8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A2-4625-AC84-220C1632F8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A2-4625-AC84-220C1632F8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A2-4625-AC84-220C1632F878}"/>
              </c:ext>
            </c:extLst>
          </c:dPt>
          <c:cat>
            <c:strRef>
              <c:f>'Brand - C,R,P,U'!$A$11:$A$15</c:f>
              <c:strCache>
                <c:ptCount val="4"/>
                <c:pt idx="0">
                  <c:v>Baskin-Robbins</c:v>
                </c:pt>
                <c:pt idx="1">
                  <c:v>Ben and Jerry's</c:v>
                </c:pt>
                <c:pt idx="2">
                  <c:v>EDY's</c:v>
                </c:pt>
                <c:pt idx="3">
                  <c:v>Häagen-Dazs</c:v>
                </c:pt>
              </c:strCache>
            </c:strRef>
          </c:cat>
          <c:val>
            <c:numRef>
              <c:f>'Brand - C,R,P,U'!$B$11:$B$15</c:f>
              <c:numCache>
                <c:formatCode>General</c:formatCode>
                <c:ptCount val="4"/>
                <c:pt idx="0">
                  <c:v>923738.41770699387</c:v>
                </c:pt>
                <c:pt idx="1">
                  <c:v>1002215.1583678047</c:v>
                </c:pt>
                <c:pt idx="2">
                  <c:v>518142.33840650809</c:v>
                </c:pt>
                <c:pt idx="3">
                  <c:v>935503.52020702732</c:v>
                </c:pt>
              </c:numCache>
            </c:numRef>
          </c:val>
          <c:extLst>
            <c:ext xmlns:c16="http://schemas.microsoft.com/office/drawing/2014/chart" uri="{C3380CC4-5D6E-409C-BE32-E72D297353CC}">
              <c16:uniqueId val="{00000000-2902-4435-8420-E91AAC3C5B2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Chai.xlsx]Group - C,R,P,U!PivotTable5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Group x Cost x Revenue</a:t>
            </a:r>
            <a:r>
              <a:rPr lang="en-US" baseline="0"/>
              <a:t> x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'Group - C,R,P,U'!$B$3</c:f>
              <c:strCache>
                <c:ptCount val="1"/>
                <c:pt idx="0">
                  <c:v>Sum of Cost</c:v>
                </c:pt>
              </c:strCache>
            </c:strRef>
          </c:tx>
          <c:spPr>
            <a:solidFill>
              <a:schemeClr val="accent1"/>
            </a:solidFill>
            <a:ln>
              <a:noFill/>
            </a:ln>
            <a:effectLst/>
            <a:sp3d/>
          </c:spPr>
          <c:invertIfNegative val="0"/>
          <c:cat>
            <c:strRef>
              <c:f>'Group - C,R,P,U'!$A$4:$A$6</c:f>
              <c:strCache>
                <c:ptCount val="2"/>
                <c:pt idx="0">
                  <c:v>High End</c:v>
                </c:pt>
                <c:pt idx="1">
                  <c:v>Low End</c:v>
                </c:pt>
              </c:strCache>
            </c:strRef>
          </c:cat>
          <c:val>
            <c:numRef>
              <c:f>'Group - C,R,P,U'!$B$4:$B$6</c:f>
              <c:numCache>
                <c:formatCode>"$"#,##0</c:formatCode>
                <c:ptCount val="2"/>
                <c:pt idx="0">
                  <c:v>4181815.9179935372</c:v>
                </c:pt>
                <c:pt idx="1">
                  <c:v>2876219.5449221493</c:v>
                </c:pt>
              </c:numCache>
            </c:numRef>
          </c:val>
          <c:extLst>
            <c:ext xmlns:c16="http://schemas.microsoft.com/office/drawing/2014/chart" uri="{C3380CC4-5D6E-409C-BE32-E72D297353CC}">
              <c16:uniqueId val="{00000000-02FD-4D31-875A-97C8503BC6DD}"/>
            </c:ext>
          </c:extLst>
        </c:ser>
        <c:ser>
          <c:idx val="1"/>
          <c:order val="1"/>
          <c:tx>
            <c:strRef>
              <c:f>'Group - C,R,P,U'!$C$3</c:f>
              <c:strCache>
                <c:ptCount val="1"/>
                <c:pt idx="0">
                  <c:v>Sum of Revenue</c:v>
                </c:pt>
              </c:strCache>
            </c:strRef>
          </c:tx>
          <c:spPr>
            <a:solidFill>
              <a:schemeClr val="accent2"/>
            </a:solidFill>
            <a:ln>
              <a:noFill/>
            </a:ln>
            <a:effectLst/>
            <a:sp3d/>
          </c:spPr>
          <c:invertIfNegative val="0"/>
          <c:cat>
            <c:strRef>
              <c:f>'Group - C,R,P,U'!$A$4:$A$6</c:f>
              <c:strCache>
                <c:ptCount val="2"/>
                <c:pt idx="0">
                  <c:v>High End</c:v>
                </c:pt>
                <c:pt idx="1">
                  <c:v>Low End</c:v>
                </c:pt>
              </c:strCache>
            </c:strRef>
          </c:cat>
          <c:val>
            <c:numRef>
              <c:f>'Group - C,R,P,U'!$C$4:$C$6</c:f>
              <c:numCache>
                <c:formatCode>"$"#,##0</c:formatCode>
                <c:ptCount val="2"/>
                <c:pt idx="0">
                  <c:v>8673466.3147066552</c:v>
                </c:pt>
                <c:pt idx="1">
                  <c:v>5800722.8071510913</c:v>
                </c:pt>
              </c:numCache>
            </c:numRef>
          </c:val>
          <c:extLst>
            <c:ext xmlns:c16="http://schemas.microsoft.com/office/drawing/2014/chart" uri="{C3380CC4-5D6E-409C-BE32-E72D297353CC}">
              <c16:uniqueId val="{00000001-02FD-4D31-875A-97C8503BC6DD}"/>
            </c:ext>
          </c:extLst>
        </c:ser>
        <c:ser>
          <c:idx val="2"/>
          <c:order val="2"/>
          <c:tx>
            <c:strRef>
              <c:f>'Group - C,R,P,U'!$D$3</c:f>
              <c:strCache>
                <c:ptCount val="1"/>
                <c:pt idx="0">
                  <c:v>Sum of Profit</c:v>
                </c:pt>
              </c:strCache>
            </c:strRef>
          </c:tx>
          <c:spPr>
            <a:solidFill>
              <a:schemeClr val="accent3"/>
            </a:solidFill>
            <a:ln>
              <a:noFill/>
            </a:ln>
            <a:effectLst/>
            <a:sp3d/>
          </c:spPr>
          <c:invertIfNegative val="0"/>
          <c:cat>
            <c:strRef>
              <c:f>'Group - C,R,P,U'!$A$4:$A$6</c:f>
              <c:strCache>
                <c:ptCount val="2"/>
                <c:pt idx="0">
                  <c:v>High End</c:v>
                </c:pt>
                <c:pt idx="1">
                  <c:v>Low End</c:v>
                </c:pt>
              </c:strCache>
            </c:strRef>
          </c:cat>
          <c:val>
            <c:numRef>
              <c:f>'Group - C,R,P,U'!$D$4:$D$6</c:f>
              <c:numCache>
                <c:formatCode>"$"#,##0</c:formatCode>
                <c:ptCount val="2"/>
                <c:pt idx="0">
                  <c:v>4491650.3967130808</c:v>
                </c:pt>
                <c:pt idx="1">
                  <c:v>2924503.2622289639</c:v>
                </c:pt>
              </c:numCache>
            </c:numRef>
          </c:val>
          <c:extLst>
            <c:ext xmlns:c16="http://schemas.microsoft.com/office/drawing/2014/chart" uri="{C3380CC4-5D6E-409C-BE32-E72D297353CC}">
              <c16:uniqueId val="{00000002-02FD-4D31-875A-97C8503BC6DD}"/>
            </c:ext>
          </c:extLst>
        </c:ser>
        <c:dLbls>
          <c:showLegendKey val="0"/>
          <c:showVal val="0"/>
          <c:showCatName val="0"/>
          <c:showSerName val="0"/>
          <c:showPercent val="0"/>
          <c:showBubbleSize val="0"/>
        </c:dLbls>
        <c:gapWidth val="150"/>
        <c:shape val="box"/>
        <c:axId val="2090085392"/>
        <c:axId val="2090087056"/>
        <c:axId val="0"/>
      </c:bar3DChart>
      <c:catAx>
        <c:axId val="209008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87056"/>
        <c:crosses val="autoZero"/>
        <c:auto val="1"/>
        <c:lblAlgn val="ctr"/>
        <c:lblOffset val="100"/>
        <c:noMultiLvlLbl val="0"/>
      </c:catAx>
      <c:valAx>
        <c:axId val="209008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Chai.xlsx]Group - C,R,P,U!PivotTable9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Group x Unit</a:t>
            </a:r>
          </a:p>
        </c:rich>
      </c:tx>
      <c:layout>
        <c:manualLayout>
          <c:xMode val="edge"/>
          <c:yMode val="edge"/>
          <c:x val="0.4162777777777778"/>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'Group - C,R,P,U'!$B$8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B1-4397-8D37-CBED550A5E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B1-4397-8D37-CBED550A5E2E}"/>
              </c:ext>
            </c:extLst>
          </c:dPt>
          <c:cat>
            <c:strRef>
              <c:f>'Group - C,R,P,U'!$A$9:$A$11</c:f>
              <c:strCache>
                <c:ptCount val="2"/>
                <c:pt idx="0">
                  <c:v>High End</c:v>
                </c:pt>
                <c:pt idx="1">
                  <c:v>Low End</c:v>
                </c:pt>
              </c:strCache>
            </c:strRef>
          </c:cat>
          <c:val>
            <c:numRef>
              <c:f>'Group - C,R,P,U'!$B$9:$B$11</c:f>
              <c:numCache>
                <c:formatCode>General</c:formatCode>
                <c:ptCount val="2"/>
                <c:pt idx="0">
                  <c:v>1926875.678574834</c:v>
                </c:pt>
                <c:pt idx="1">
                  <c:v>1452723.7561135022</c:v>
                </c:pt>
              </c:numCache>
            </c:numRef>
          </c:val>
          <c:extLst>
            <c:ext xmlns:c16="http://schemas.microsoft.com/office/drawing/2014/chart" uri="{C3380CC4-5D6E-409C-BE32-E72D297353CC}">
              <c16:uniqueId val="{00000000-A774-4B24-A465-17BC599EBE7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 x Cost x Revenue x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'Store - C,R,P,U'!$B$3</c:f>
              <c:strCache>
                <c:ptCount val="1"/>
                <c:pt idx="0">
                  <c:v>Sum of Cost</c:v>
                </c:pt>
              </c:strCache>
            </c:strRef>
          </c:tx>
          <c:spPr>
            <a:solidFill>
              <a:schemeClr val="accent1"/>
            </a:solidFill>
            <a:ln>
              <a:noFill/>
            </a:ln>
            <a:effectLst/>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C,R,P,U'!$B$4:$B$10</c:f>
              <c:numCache>
                <c:formatCode>"$"#,##0</c:formatCode>
                <c:ptCount val="6"/>
                <c:pt idx="0">
                  <c:v>1161510.0081621795</c:v>
                </c:pt>
                <c:pt idx="1">
                  <c:v>1290222.334132734</c:v>
                </c:pt>
                <c:pt idx="2">
                  <c:v>1049468.3151093535</c:v>
                </c:pt>
                <c:pt idx="3">
                  <c:v>938769.10093330976</c:v>
                </c:pt>
                <c:pt idx="4">
                  <c:v>1331217.2944401698</c:v>
                </c:pt>
                <c:pt idx="5">
                  <c:v>1286848.4101379407</c:v>
                </c:pt>
              </c:numCache>
            </c:numRef>
          </c:val>
          <c:extLst>
            <c:ext xmlns:c16="http://schemas.microsoft.com/office/drawing/2014/chart" uri="{C3380CC4-5D6E-409C-BE32-E72D297353CC}">
              <c16:uniqueId val="{00000002-9E27-4B9F-B14F-F9AD0F153809}"/>
            </c:ext>
          </c:extLst>
        </c:ser>
        <c:ser>
          <c:idx val="1"/>
          <c:order val="1"/>
          <c:tx>
            <c:strRef>
              <c:f>'Store - C,R,P,U'!$C$3</c:f>
              <c:strCache>
                <c:ptCount val="1"/>
                <c:pt idx="0">
                  <c:v>Sum of Revenue</c:v>
                </c:pt>
              </c:strCache>
            </c:strRef>
          </c:tx>
          <c:spPr>
            <a:solidFill>
              <a:schemeClr val="accent2"/>
            </a:solidFill>
            <a:ln>
              <a:noFill/>
            </a:ln>
            <a:effectLst/>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C,R,P,U'!$C$4:$C$10</c:f>
              <c:numCache>
                <c:formatCode>"$"#,##0</c:formatCode>
                <c:ptCount val="6"/>
                <c:pt idx="0">
                  <c:v>2366793.4174210979</c:v>
                </c:pt>
                <c:pt idx="1">
                  <c:v>2650182.5426237071</c:v>
                </c:pt>
                <c:pt idx="2">
                  <c:v>2160044.8314067353</c:v>
                </c:pt>
                <c:pt idx="3">
                  <c:v>1898423.3085549476</c:v>
                </c:pt>
                <c:pt idx="4">
                  <c:v>2755443.0305592399</c:v>
                </c:pt>
                <c:pt idx="5">
                  <c:v>2643301.9912920156</c:v>
                </c:pt>
              </c:numCache>
            </c:numRef>
          </c:val>
          <c:extLst>
            <c:ext xmlns:c16="http://schemas.microsoft.com/office/drawing/2014/chart" uri="{C3380CC4-5D6E-409C-BE32-E72D297353CC}">
              <c16:uniqueId val="{00000003-9E27-4B9F-B14F-F9AD0F153809}"/>
            </c:ext>
          </c:extLst>
        </c:ser>
        <c:ser>
          <c:idx val="2"/>
          <c:order val="2"/>
          <c:tx>
            <c:strRef>
              <c:f>'Store - C,R,P,U'!$D$3</c:f>
              <c:strCache>
                <c:ptCount val="1"/>
                <c:pt idx="0">
                  <c:v>Sum of Profit</c:v>
                </c:pt>
              </c:strCache>
            </c:strRef>
          </c:tx>
          <c:spPr>
            <a:solidFill>
              <a:schemeClr val="accent3"/>
            </a:solidFill>
            <a:ln>
              <a:noFill/>
            </a:ln>
            <a:effectLst/>
            <a:sp3d/>
          </c:spPr>
          <c:invertIfNegative val="0"/>
          <c:cat>
            <c:strRef>
              <c:f>'Store - C,R,P,U'!$A$4:$A$10</c:f>
              <c:strCache>
                <c:ptCount val="6"/>
                <c:pt idx="0">
                  <c:v>Centereach</c:v>
                </c:pt>
                <c:pt idx="1">
                  <c:v>Lake Grove</c:v>
                </c:pt>
                <c:pt idx="2">
                  <c:v>Selden</c:v>
                </c:pt>
                <c:pt idx="3">
                  <c:v>Smithtown</c:v>
                </c:pt>
                <c:pt idx="4">
                  <c:v>St James</c:v>
                </c:pt>
                <c:pt idx="5">
                  <c:v>Stony Brook</c:v>
                </c:pt>
              </c:strCache>
            </c:strRef>
          </c:cat>
          <c:val>
            <c:numRef>
              <c:f>'Store - C,R,P,U'!$D$4:$D$10</c:f>
              <c:numCache>
                <c:formatCode>"$"#,##0</c:formatCode>
                <c:ptCount val="6"/>
                <c:pt idx="0">
                  <c:v>1205283.4092589158</c:v>
                </c:pt>
                <c:pt idx="1">
                  <c:v>1359960.2084909652</c:v>
                </c:pt>
                <c:pt idx="2">
                  <c:v>1110576.5162973816</c:v>
                </c:pt>
                <c:pt idx="3">
                  <c:v>959654.20762163948</c:v>
                </c:pt>
                <c:pt idx="4">
                  <c:v>1424225.7361190715</c:v>
                </c:pt>
                <c:pt idx="5">
                  <c:v>1356453.5811540722</c:v>
                </c:pt>
              </c:numCache>
            </c:numRef>
          </c:val>
          <c:extLst>
            <c:ext xmlns:c16="http://schemas.microsoft.com/office/drawing/2014/chart" uri="{C3380CC4-5D6E-409C-BE32-E72D297353CC}">
              <c16:uniqueId val="{00000004-9E27-4B9F-B14F-F9AD0F153809}"/>
            </c:ext>
          </c:extLst>
        </c:ser>
        <c:dLbls>
          <c:showLegendKey val="0"/>
          <c:showVal val="0"/>
          <c:showCatName val="0"/>
          <c:showSerName val="0"/>
          <c:showPercent val="0"/>
          <c:showBubbleSize val="0"/>
        </c:dLbls>
        <c:gapWidth val="150"/>
        <c:shape val="box"/>
        <c:axId val="1895469344"/>
        <c:axId val="1895465600"/>
        <c:axId val="0"/>
      </c:bar3DChart>
      <c:catAx>
        <c:axId val="189546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65600"/>
        <c:crosses val="autoZero"/>
        <c:auto val="1"/>
        <c:lblAlgn val="ctr"/>
        <c:lblOffset val="100"/>
        <c:noMultiLvlLbl val="0"/>
      </c:catAx>
      <c:valAx>
        <c:axId val="1895465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6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 - AVERAGE COST</a:t>
            </a:r>
          </a:p>
        </c:rich>
      </c:tx>
      <c:layout>
        <c:manualLayout>
          <c:xMode val="edge"/>
          <c:yMode val="edge"/>
          <c:x val="0.2813401137357830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3883420822397206E-2"/>
              <c:y val="0.155587634878973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0.20888342082239719"/>
              <c:y val="-6.2004957713619129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0.1699945319335083"/>
              <c:y val="0.1046617089530475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0.15610564304461944"/>
              <c:y val="-0.1777456984543598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8894356955380477E-2"/>
              <c:y val="0.2018839311752697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3688538932633523E-2"/>
              <c:y val="-8.515310586176727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'Store - C,R,P,U'!$B$12</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'Store - C,R,P,U'!$A$13:$A$19</c:f>
              <c:strCache>
                <c:ptCount val="6"/>
                <c:pt idx="0">
                  <c:v>Centereach</c:v>
                </c:pt>
                <c:pt idx="1">
                  <c:v>Lake Grove</c:v>
                </c:pt>
                <c:pt idx="2">
                  <c:v>Selden</c:v>
                </c:pt>
                <c:pt idx="3">
                  <c:v>Smithtown</c:v>
                </c:pt>
                <c:pt idx="4">
                  <c:v>St James</c:v>
                </c:pt>
                <c:pt idx="5">
                  <c:v>Stony Brook</c:v>
                </c:pt>
              </c:strCache>
            </c:strRef>
          </c:cat>
          <c:val>
            <c:numRef>
              <c:f>'Store - C,R,P,U'!$B$13:$B$19</c:f>
              <c:numCache>
                <c:formatCode>"$"#,##0</c:formatCode>
                <c:ptCount val="6"/>
                <c:pt idx="0">
                  <c:v>566592.26004092407</c:v>
                </c:pt>
                <c:pt idx="1">
                  <c:v>609922.83606383321</c:v>
                </c:pt>
                <c:pt idx="2">
                  <c:v>514679.86016246874</c:v>
                </c:pt>
                <c:pt idx="3">
                  <c:v>462334.15064459003</c:v>
                </c:pt>
                <c:pt idx="4">
                  <c:v>616457.36879596754</c:v>
                </c:pt>
                <c:pt idx="5">
                  <c:v>609612.95898055087</c:v>
                </c:pt>
              </c:numCache>
            </c:numRef>
          </c:val>
          <c:smooth val="0"/>
          <c:extLst>
            <c:ext xmlns:c16="http://schemas.microsoft.com/office/drawing/2014/chart" uri="{C3380CC4-5D6E-409C-BE32-E72D297353CC}">
              <c16:uniqueId val="{0000000C-8A96-4E21-A1E1-4FDF339C33BF}"/>
            </c:ext>
          </c:extLst>
        </c:ser>
        <c:dLbls>
          <c:dLblPos val="b"/>
          <c:showLegendKey val="0"/>
          <c:showVal val="1"/>
          <c:showCatName val="0"/>
          <c:showSerName val="0"/>
          <c:showPercent val="0"/>
          <c:showBubbleSize val="0"/>
        </c:dLbls>
        <c:marker val="1"/>
        <c:smooth val="0"/>
        <c:axId val="828860640"/>
        <c:axId val="828858144"/>
      </c:lineChart>
      <c:catAx>
        <c:axId val="8288606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8858144"/>
        <c:crosses val="autoZero"/>
        <c:auto val="1"/>
        <c:lblAlgn val="ctr"/>
        <c:lblOffset val="100"/>
        <c:noMultiLvlLbl val="0"/>
      </c:catAx>
      <c:valAx>
        <c:axId val="828858144"/>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886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a:t>
            </a:r>
            <a:r>
              <a:rPr lang="en-US" baseline="0"/>
              <a:t> X YEAR OF AVERAGE PROFIT MARGIN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'Store - C,R,P,U'!$J$21:$J$22</c:f>
              <c:strCache>
                <c:ptCount val="1"/>
                <c:pt idx="0">
                  <c:v>Centereach</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C,R,P,U'!$J$23:$J$55</c:f>
              <c:numCache>
                <c:formatCode>0%</c:formatCode>
                <c:ptCount val="32"/>
                <c:pt idx="0">
                  <c:v>0.49465465093479716</c:v>
                </c:pt>
                <c:pt idx="1">
                  <c:v>0.5112058203332468</c:v>
                </c:pt>
                <c:pt idx="2">
                  <c:v>0.49695682610042791</c:v>
                </c:pt>
                <c:pt idx="3">
                  <c:v>0.48921755886851787</c:v>
                </c:pt>
                <c:pt idx="4">
                  <c:v>0.5543948286193785</c:v>
                </c:pt>
                <c:pt idx="5">
                  <c:v>0.52462757458487874</c:v>
                </c:pt>
                <c:pt idx="6">
                  <c:v>0.55610056811497077</c:v>
                </c:pt>
                <c:pt idx="7">
                  <c:v>0.50946080737402655</c:v>
                </c:pt>
                <c:pt idx="8">
                  <c:v>0.50592864234477697</c:v>
                </c:pt>
                <c:pt idx="9">
                  <c:v>0.48747257666470595</c:v>
                </c:pt>
                <c:pt idx="10">
                  <c:v>0.50260703839956011</c:v>
                </c:pt>
                <c:pt idx="11">
                  <c:v>0.48419603039355869</c:v>
                </c:pt>
                <c:pt idx="12">
                  <c:v>0.53599395252651494</c:v>
                </c:pt>
                <c:pt idx="13">
                  <c:v>0.50405572673311949</c:v>
                </c:pt>
                <c:pt idx="14">
                  <c:v>0.50529170836537296</c:v>
                </c:pt>
                <c:pt idx="15">
                  <c:v>0.49316232119022452</c:v>
                </c:pt>
                <c:pt idx="16">
                  <c:v>0.55418068491732242</c:v>
                </c:pt>
                <c:pt idx="17">
                  <c:v>0.54803755176315405</c:v>
                </c:pt>
                <c:pt idx="18">
                  <c:v>0.50619944250891658</c:v>
                </c:pt>
                <c:pt idx="19">
                  <c:v>0.49190314947233216</c:v>
                </c:pt>
                <c:pt idx="20">
                  <c:v>0.51197883761400143</c:v>
                </c:pt>
                <c:pt idx="21">
                  <c:v>0.52739643950672721</c:v>
                </c:pt>
                <c:pt idx="22">
                  <c:v>0.48525270100971063</c:v>
                </c:pt>
                <c:pt idx="23">
                  <c:v>0.50833564772244388</c:v>
                </c:pt>
                <c:pt idx="24">
                  <c:v>0.52239165633772244</c:v>
                </c:pt>
                <c:pt idx="25">
                  <c:v>0.49091592313570465</c:v>
                </c:pt>
                <c:pt idx="26">
                  <c:v>0.5274937229288752</c:v>
                </c:pt>
                <c:pt idx="27">
                  <c:v>0.45843359369537312</c:v>
                </c:pt>
                <c:pt idx="28">
                  <c:v>0.52037113475800767</c:v>
                </c:pt>
                <c:pt idx="29">
                  <c:v>0.48386772912717885</c:v>
                </c:pt>
                <c:pt idx="30">
                  <c:v>0.57194300875855197</c:v>
                </c:pt>
                <c:pt idx="31">
                  <c:v>0.53202161267380577</c:v>
                </c:pt>
              </c:numCache>
            </c:numRef>
          </c:val>
          <c:smooth val="0"/>
          <c:extLst>
            <c:ext xmlns:c16="http://schemas.microsoft.com/office/drawing/2014/chart" uri="{C3380CC4-5D6E-409C-BE32-E72D297353CC}">
              <c16:uniqueId val="{00000000-1B1F-4763-B4FA-FE34C7C5D272}"/>
            </c:ext>
          </c:extLst>
        </c:ser>
        <c:ser>
          <c:idx val="1"/>
          <c:order val="1"/>
          <c:tx>
            <c:strRef>
              <c:f>'Store - C,R,P,U'!$K$21:$K$22</c:f>
              <c:strCache>
                <c:ptCount val="1"/>
                <c:pt idx="0">
                  <c:v>Lake Grove</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C,R,P,U'!$K$23:$K$55</c:f>
              <c:numCache>
                <c:formatCode>0%</c:formatCode>
                <c:ptCount val="32"/>
                <c:pt idx="0">
                  <c:v>0.4733617425908006</c:v>
                </c:pt>
                <c:pt idx="1">
                  <c:v>0.51730719125493418</c:v>
                </c:pt>
                <c:pt idx="2">
                  <c:v>0.50319181899220455</c:v>
                </c:pt>
                <c:pt idx="3">
                  <c:v>0.48276206962467677</c:v>
                </c:pt>
                <c:pt idx="4">
                  <c:v>0.48921040872726673</c:v>
                </c:pt>
                <c:pt idx="5">
                  <c:v>0.53821283007574783</c:v>
                </c:pt>
                <c:pt idx="6">
                  <c:v>0.52137629824392806</c:v>
                </c:pt>
                <c:pt idx="7">
                  <c:v>0.50477875686679574</c:v>
                </c:pt>
                <c:pt idx="8">
                  <c:v>0.52413243385668062</c:v>
                </c:pt>
                <c:pt idx="9">
                  <c:v>0.51065562550400323</c:v>
                </c:pt>
                <c:pt idx="10">
                  <c:v>0.47960165275645844</c:v>
                </c:pt>
                <c:pt idx="11">
                  <c:v>0.44845939009487851</c:v>
                </c:pt>
                <c:pt idx="12">
                  <c:v>0.52545794687803582</c:v>
                </c:pt>
                <c:pt idx="13">
                  <c:v>0.46205591944606017</c:v>
                </c:pt>
                <c:pt idx="14">
                  <c:v>0.51273081834676226</c:v>
                </c:pt>
                <c:pt idx="15">
                  <c:v>0.50772779032926985</c:v>
                </c:pt>
                <c:pt idx="16">
                  <c:v>0.54136662347586018</c:v>
                </c:pt>
                <c:pt idx="17">
                  <c:v>0.54191585210190973</c:v>
                </c:pt>
                <c:pt idx="18">
                  <c:v>0.50391338045341127</c:v>
                </c:pt>
                <c:pt idx="19">
                  <c:v>0.50070326228672057</c:v>
                </c:pt>
                <c:pt idx="20">
                  <c:v>0.47650843019729699</c:v>
                </c:pt>
                <c:pt idx="21">
                  <c:v>0.51542939910824848</c:v>
                </c:pt>
                <c:pt idx="22">
                  <c:v>0.53021825829919056</c:v>
                </c:pt>
                <c:pt idx="23">
                  <c:v>0.50323761481149865</c:v>
                </c:pt>
                <c:pt idx="24">
                  <c:v>0.50348220527884047</c:v>
                </c:pt>
                <c:pt idx="25">
                  <c:v>0.45533928150571046</c:v>
                </c:pt>
                <c:pt idx="26">
                  <c:v>0.53993144322141262</c:v>
                </c:pt>
                <c:pt idx="27">
                  <c:v>0.47446818130201318</c:v>
                </c:pt>
                <c:pt idx="28">
                  <c:v>0.51377911031957602</c:v>
                </c:pt>
                <c:pt idx="29">
                  <c:v>0.50528403324680471</c:v>
                </c:pt>
                <c:pt idx="30">
                  <c:v>0.51860392148444512</c:v>
                </c:pt>
                <c:pt idx="31">
                  <c:v>0.5367327207258239</c:v>
                </c:pt>
              </c:numCache>
            </c:numRef>
          </c:val>
          <c:smooth val="0"/>
          <c:extLst>
            <c:ext xmlns:c16="http://schemas.microsoft.com/office/drawing/2014/chart" uri="{C3380CC4-5D6E-409C-BE32-E72D297353CC}">
              <c16:uniqueId val="{00000039-62A6-422F-A2EC-EE3FE3EE1361}"/>
            </c:ext>
          </c:extLst>
        </c:ser>
        <c:ser>
          <c:idx val="2"/>
          <c:order val="2"/>
          <c:tx>
            <c:strRef>
              <c:f>'Store - C,R,P,U'!$L$21:$L$22</c:f>
              <c:strCache>
                <c:ptCount val="1"/>
                <c:pt idx="0">
                  <c:v>Selden</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C,R,P,U'!$L$23:$L$55</c:f>
              <c:numCache>
                <c:formatCode>0%</c:formatCode>
                <c:ptCount val="32"/>
                <c:pt idx="0">
                  <c:v>0.47270227258775083</c:v>
                </c:pt>
                <c:pt idx="1">
                  <c:v>0.52934645331406527</c:v>
                </c:pt>
                <c:pt idx="2">
                  <c:v>0.53818039123803529</c:v>
                </c:pt>
                <c:pt idx="3">
                  <c:v>0.47003871720123208</c:v>
                </c:pt>
                <c:pt idx="4">
                  <c:v>0.4441280031653016</c:v>
                </c:pt>
                <c:pt idx="5">
                  <c:v>0.53448478416069289</c:v>
                </c:pt>
                <c:pt idx="6">
                  <c:v>0.47217556643491665</c:v>
                </c:pt>
                <c:pt idx="7">
                  <c:v>0.53068615471276148</c:v>
                </c:pt>
                <c:pt idx="8">
                  <c:v>0.52102023145689913</c:v>
                </c:pt>
                <c:pt idx="9">
                  <c:v>0.50222890242785379</c:v>
                </c:pt>
                <c:pt idx="10">
                  <c:v>0.46796930392890207</c:v>
                </c:pt>
                <c:pt idx="11">
                  <c:v>0.46282224290568463</c:v>
                </c:pt>
                <c:pt idx="12">
                  <c:v>0.53360953944874701</c:v>
                </c:pt>
                <c:pt idx="13">
                  <c:v>0.46555939173474042</c:v>
                </c:pt>
                <c:pt idx="14">
                  <c:v>0.51006991642789523</c:v>
                </c:pt>
                <c:pt idx="15">
                  <c:v>0.48652343875188792</c:v>
                </c:pt>
                <c:pt idx="16">
                  <c:v>0.45399132619479815</c:v>
                </c:pt>
                <c:pt idx="17">
                  <c:v>0.53890348139822353</c:v>
                </c:pt>
                <c:pt idx="18">
                  <c:v>0.53634824348177035</c:v>
                </c:pt>
                <c:pt idx="19">
                  <c:v>0.5042373547417679</c:v>
                </c:pt>
                <c:pt idx="20">
                  <c:v>0.50429037506675289</c:v>
                </c:pt>
                <c:pt idx="21">
                  <c:v>0.51521705545126695</c:v>
                </c:pt>
                <c:pt idx="22">
                  <c:v>0.51248309289097771</c:v>
                </c:pt>
                <c:pt idx="23">
                  <c:v>0.48282609362838086</c:v>
                </c:pt>
                <c:pt idx="24">
                  <c:v>0.48468573762741468</c:v>
                </c:pt>
                <c:pt idx="25">
                  <c:v>0.47787697385391859</c:v>
                </c:pt>
                <c:pt idx="26">
                  <c:v>0.5406967098787121</c:v>
                </c:pt>
                <c:pt idx="27">
                  <c:v>0.49346024925970744</c:v>
                </c:pt>
                <c:pt idx="28">
                  <c:v>0.50467340622929036</c:v>
                </c:pt>
                <c:pt idx="29">
                  <c:v>0.49816515888316976</c:v>
                </c:pt>
                <c:pt idx="30">
                  <c:v>0.42723228128128815</c:v>
                </c:pt>
                <c:pt idx="31">
                  <c:v>0.54196845047749898</c:v>
                </c:pt>
              </c:numCache>
            </c:numRef>
          </c:val>
          <c:smooth val="0"/>
          <c:extLst>
            <c:ext xmlns:c16="http://schemas.microsoft.com/office/drawing/2014/chart" uri="{C3380CC4-5D6E-409C-BE32-E72D297353CC}">
              <c16:uniqueId val="{0000003A-62A6-422F-A2EC-EE3FE3EE1361}"/>
            </c:ext>
          </c:extLst>
        </c:ser>
        <c:ser>
          <c:idx val="3"/>
          <c:order val="3"/>
          <c:tx>
            <c:strRef>
              <c:f>'Store - C,R,P,U'!$M$21:$M$22</c:f>
              <c:strCache>
                <c:ptCount val="1"/>
                <c:pt idx="0">
                  <c:v>Smithtown</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C,R,P,U'!$M$23:$M$55</c:f>
              <c:numCache>
                <c:formatCode>0%</c:formatCode>
                <c:ptCount val="32"/>
                <c:pt idx="0">
                  <c:v>0.46316991606635499</c:v>
                </c:pt>
                <c:pt idx="1">
                  <c:v>0.52992483897560894</c:v>
                </c:pt>
                <c:pt idx="2">
                  <c:v>0.4842683872867784</c:v>
                </c:pt>
                <c:pt idx="3">
                  <c:v>0.48528053298845797</c:v>
                </c:pt>
                <c:pt idx="4">
                  <c:v>0.47096645459099179</c:v>
                </c:pt>
                <c:pt idx="5">
                  <c:v>0.51964472993483379</c:v>
                </c:pt>
                <c:pt idx="6">
                  <c:v>0.4413364926350859</c:v>
                </c:pt>
                <c:pt idx="7">
                  <c:v>0.52597123297711756</c:v>
                </c:pt>
                <c:pt idx="8">
                  <c:v>0.50804633562160528</c:v>
                </c:pt>
                <c:pt idx="9">
                  <c:v>0.50040339916717602</c:v>
                </c:pt>
                <c:pt idx="10">
                  <c:v>0.50948874166234803</c:v>
                </c:pt>
                <c:pt idx="11">
                  <c:v>0.51431950202152699</c:v>
                </c:pt>
                <c:pt idx="12">
                  <c:v>0.53245709110300021</c:v>
                </c:pt>
                <c:pt idx="13">
                  <c:v>0.50889717292641468</c:v>
                </c:pt>
                <c:pt idx="14">
                  <c:v>0.49907874739014801</c:v>
                </c:pt>
                <c:pt idx="15">
                  <c:v>0.50349678295888978</c:v>
                </c:pt>
                <c:pt idx="16">
                  <c:v>0.48013607923901308</c:v>
                </c:pt>
                <c:pt idx="17">
                  <c:v>0.56181279676660989</c:v>
                </c:pt>
                <c:pt idx="18">
                  <c:v>0.50908506033168832</c:v>
                </c:pt>
                <c:pt idx="19">
                  <c:v>0.51238260103599675</c:v>
                </c:pt>
                <c:pt idx="20">
                  <c:v>0.55178077002058556</c:v>
                </c:pt>
                <c:pt idx="21">
                  <c:v>0.5410120024103382</c:v>
                </c:pt>
                <c:pt idx="22">
                  <c:v>0.54013254393873145</c:v>
                </c:pt>
                <c:pt idx="23">
                  <c:v>0.50975714889360446</c:v>
                </c:pt>
                <c:pt idx="24">
                  <c:v>0.49112219002199436</c:v>
                </c:pt>
                <c:pt idx="25">
                  <c:v>0.51133977333619252</c:v>
                </c:pt>
                <c:pt idx="26">
                  <c:v>0.49256243559718499</c:v>
                </c:pt>
                <c:pt idx="27">
                  <c:v>0.50271830989009703</c:v>
                </c:pt>
                <c:pt idx="28">
                  <c:v>0.49239529363493845</c:v>
                </c:pt>
                <c:pt idx="29">
                  <c:v>0.52333731129980332</c:v>
                </c:pt>
                <c:pt idx="30">
                  <c:v>0.48961467760167532</c:v>
                </c:pt>
                <c:pt idx="31">
                  <c:v>0.55381930472155061</c:v>
                </c:pt>
              </c:numCache>
            </c:numRef>
          </c:val>
          <c:smooth val="0"/>
          <c:extLst>
            <c:ext xmlns:c16="http://schemas.microsoft.com/office/drawing/2014/chart" uri="{C3380CC4-5D6E-409C-BE32-E72D297353CC}">
              <c16:uniqueId val="{0000003B-62A6-422F-A2EC-EE3FE3EE1361}"/>
            </c:ext>
          </c:extLst>
        </c:ser>
        <c:ser>
          <c:idx val="4"/>
          <c:order val="4"/>
          <c:tx>
            <c:strRef>
              <c:f>'Store - C,R,P,U'!$N$21:$N$22</c:f>
              <c:strCache>
                <c:ptCount val="1"/>
                <c:pt idx="0">
                  <c:v>St James</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C,R,P,U'!$N$23:$N$55</c:f>
              <c:numCache>
                <c:formatCode>0%</c:formatCode>
                <c:ptCount val="32"/>
                <c:pt idx="0">
                  <c:v>0.53062667865603153</c:v>
                </c:pt>
                <c:pt idx="1">
                  <c:v>0.49321350485670562</c:v>
                </c:pt>
                <c:pt idx="2">
                  <c:v>0.45351665916357337</c:v>
                </c:pt>
                <c:pt idx="3">
                  <c:v>0.4934401044953014</c:v>
                </c:pt>
                <c:pt idx="4">
                  <c:v>0.48884951636553003</c:v>
                </c:pt>
                <c:pt idx="5">
                  <c:v>0.5298717139560708</c:v>
                </c:pt>
                <c:pt idx="6">
                  <c:v>0.48909716136474424</c:v>
                </c:pt>
                <c:pt idx="7">
                  <c:v>0.51824637727740575</c:v>
                </c:pt>
                <c:pt idx="8">
                  <c:v>0.49696517201282919</c:v>
                </c:pt>
                <c:pt idx="9">
                  <c:v>0.49038446452456319</c:v>
                </c:pt>
                <c:pt idx="10">
                  <c:v>0.56751947660593638</c:v>
                </c:pt>
                <c:pt idx="11">
                  <c:v>0.54331977074084647</c:v>
                </c:pt>
                <c:pt idx="12">
                  <c:v>0.55726591022139527</c:v>
                </c:pt>
                <c:pt idx="13">
                  <c:v>0.54166355501453933</c:v>
                </c:pt>
                <c:pt idx="14">
                  <c:v>0.50953686611031279</c:v>
                </c:pt>
                <c:pt idx="15">
                  <c:v>0.49485911797160648</c:v>
                </c:pt>
                <c:pt idx="16">
                  <c:v>0.53338210179121182</c:v>
                </c:pt>
                <c:pt idx="17">
                  <c:v>0.48930170445567384</c:v>
                </c:pt>
                <c:pt idx="18">
                  <c:v>0.50212520364547975</c:v>
                </c:pt>
                <c:pt idx="19">
                  <c:v>0.49575850639555541</c:v>
                </c:pt>
                <c:pt idx="20">
                  <c:v>0.4716622178614055</c:v>
                </c:pt>
                <c:pt idx="21">
                  <c:v>0.53380773735006515</c:v>
                </c:pt>
                <c:pt idx="22">
                  <c:v>0.53789455132310449</c:v>
                </c:pt>
                <c:pt idx="23">
                  <c:v>0.50149485707206942</c:v>
                </c:pt>
                <c:pt idx="24">
                  <c:v>0.54643454413550863</c:v>
                </c:pt>
                <c:pt idx="25">
                  <c:v>0.55281247075362894</c:v>
                </c:pt>
                <c:pt idx="26">
                  <c:v>0.54402854084080932</c:v>
                </c:pt>
                <c:pt idx="27">
                  <c:v>0.50593362285485943</c:v>
                </c:pt>
                <c:pt idx="28">
                  <c:v>0.50562042028939091</c:v>
                </c:pt>
                <c:pt idx="29">
                  <c:v>0.49928921149264355</c:v>
                </c:pt>
                <c:pt idx="30">
                  <c:v>0.5006387247722125</c:v>
                </c:pt>
                <c:pt idx="31">
                  <c:v>0.53911222308515094</c:v>
                </c:pt>
              </c:numCache>
            </c:numRef>
          </c:val>
          <c:smooth val="0"/>
          <c:extLst>
            <c:ext xmlns:c16="http://schemas.microsoft.com/office/drawing/2014/chart" uri="{C3380CC4-5D6E-409C-BE32-E72D297353CC}">
              <c16:uniqueId val="{0000003C-62A6-422F-A2EC-EE3FE3EE1361}"/>
            </c:ext>
          </c:extLst>
        </c:ser>
        <c:ser>
          <c:idx val="5"/>
          <c:order val="5"/>
          <c:tx>
            <c:strRef>
              <c:f>'Store - C,R,P,U'!$O$21:$O$22</c:f>
              <c:strCache>
                <c:ptCount val="1"/>
                <c:pt idx="0">
                  <c:v>Stony Brook</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C,R,P,U'!$I$23:$I$55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C,R,P,U'!$O$23:$O$55</c:f>
              <c:numCache>
                <c:formatCode>0%</c:formatCode>
                <c:ptCount val="32"/>
                <c:pt idx="0">
                  <c:v>0.50121634226128409</c:v>
                </c:pt>
                <c:pt idx="1">
                  <c:v>0.51938689338840094</c:v>
                </c:pt>
                <c:pt idx="2">
                  <c:v>0.50632769422666291</c:v>
                </c:pt>
                <c:pt idx="3">
                  <c:v>0.55004822844484502</c:v>
                </c:pt>
                <c:pt idx="4">
                  <c:v>0.51256444455450356</c:v>
                </c:pt>
                <c:pt idx="5">
                  <c:v>0.56707988799355735</c:v>
                </c:pt>
                <c:pt idx="6">
                  <c:v>0.56238806208979286</c:v>
                </c:pt>
                <c:pt idx="7">
                  <c:v>0.49900340605874594</c:v>
                </c:pt>
                <c:pt idx="8">
                  <c:v>0.47970840503776979</c:v>
                </c:pt>
                <c:pt idx="9">
                  <c:v>0.51409466937233805</c:v>
                </c:pt>
                <c:pt idx="10">
                  <c:v>0.56174375380267194</c:v>
                </c:pt>
                <c:pt idx="11">
                  <c:v>0.54312192185180674</c:v>
                </c:pt>
                <c:pt idx="12">
                  <c:v>0.51520722728779911</c:v>
                </c:pt>
                <c:pt idx="13">
                  <c:v>0.49472659295903515</c:v>
                </c:pt>
                <c:pt idx="14">
                  <c:v>0.49099956203435879</c:v>
                </c:pt>
                <c:pt idx="15">
                  <c:v>0.48368535819308894</c:v>
                </c:pt>
                <c:pt idx="16">
                  <c:v>0.54873551882774363</c:v>
                </c:pt>
                <c:pt idx="17">
                  <c:v>0.50542559262879938</c:v>
                </c:pt>
                <c:pt idx="18">
                  <c:v>0.50505584670416359</c:v>
                </c:pt>
                <c:pt idx="19">
                  <c:v>0.51943360163601682</c:v>
                </c:pt>
                <c:pt idx="20">
                  <c:v>0.45801519040243283</c:v>
                </c:pt>
                <c:pt idx="21">
                  <c:v>0.49460111429260012</c:v>
                </c:pt>
                <c:pt idx="22">
                  <c:v>0.49954692699903896</c:v>
                </c:pt>
                <c:pt idx="23">
                  <c:v>0.50223917250355332</c:v>
                </c:pt>
                <c:pt idx="24">
                  <c:v>0.56840045796666505</c:v>
                </c:pt>
                <c:pt idx="25">
                  <c:v>0.51300606452258057</c:v>
                </c:pt>
                <c:pt idx="26">
                  <c:v>0.58269982024466371</c:v>
                </c:pt>
                <c:pt idx="27">
                  <c:v>0.51756527882312431</c:v>
                </c:pt>
                <c:pt idx="28">
                  <c:v>0.50193993373568813</c:v>
                </c:pt>
                <c:pt idx="29">
                  <c:v>0.54111490823885755</c:v>
                </c:pt>
                <c:pt idx="30">
                  <c:v>0.54897995627723628</c:v>
                </c:pt>
                <c:pt idx="31">
                  <c:v>0.57047502791179505</c:v>
                </c:pt>
              </c:numCache>
            </c:numRef>
          </c:val>
          <c:smooth val="0"/>
          <c:extLst>
            <c:ext xmlns:c16="http://schemas.microsoft.com/office/drawing/2014/chart" uri="{C3380CC4-5D6E-409C-BE32-E72D297353CC}">
              <c16:uniqueId val="{0000003D-62A6-422F-A2EC-EE3FE3EE1361}"/>
            </c:ext>
          </c:extLst>
        </c:ser>
        <c:dLbls>
          <c:showLegendKey val="0"/>
          <c:showVal val="0"/>
          <c:showCatName val="0"/>
          <c:showSerName val="0"/>
          <c:showPercent val="0"/>
          <c:showBubbleSize val="0"/>
        </c:dLbls>
        <c:marker val="1"/>
        <c:smooth val="0"/>
        <c:axId val="903914415"/>
        <c:axId val="903912751"/>
      </c:lineChart>
      <c:catAx>
        <c:axId val="9039144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912751"/>
        <c:crosses val="autoZero"/>
        <c:auto val="1"/>
        <c:lblAlgn val="ctr"/>
        <c:lblOffset val="100"/>
        <c:noMultiLvlLbl val="0"/>
      </c:catAx>
      <c:valAx>
        <c:axId val="90391275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9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Chai.xlsx]Store - C,R,P,U!PivotTable5</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 X YEAR OF AVERAGE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'Store - C,R,P,U'!$S$14:$S$15</c:f>
              <c:strCache>
                <c:ptCount val="1"/>
                <c:pt idx="0">
                  <c:v>Centereach</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C,R,P,U'!$S$16:$S$48</c:f>
              <c:numCache>
                <c:formatCode>"$"#,##0</c:formatCode>
                <c:ptCount val="32"/>
                <c:pt idx="0">
                  <c:v>396.30495609401595</c:v>
                </c:pt>
                <c:pt idx="1">
                  <c:v>765.22601645771317</c:v>
                </c:pt>
                <c:pt idx="2">
                  <c:v>809.18252295786851</c:v>
                </c:pt>
                <c:pt idx="3">
                  <c:v>802.84524061806201</c:v>
                </c:pt>
                <c:pt idx="4">
                  <c:v>1404.5496286593061</c:v>
                </c:pt>
                <c:pt idx="5">
                  <c:v>1732.5359247591246</c:v>
                </c:pt>
                <c:pt idx="6">
                  <c:v>1735.4240711206344</c:v>
                </c:pt>
                <c:pt idx="7">
                  <c:v>686.82033459868899</c:v>
                </c:pt>
                <c:pt idx="8">
                  <c:v>809.89534875543313</c:v>
                </c:pt>
                <c:pt idx="9">
                  <c:v>714.52729358140346</c:v>
                </c:pt>
                <c:pt idx="10">
                  <c:v>982.42085531143891</c:v>
                </c:pt>
                <c:pt idx="11">
                  <c:v>1853.4318950860606</c:v>
                </c:pt>
                <c:pt idx="12">
                  <c:v>2526.2070507795743</c:v>
                </c:pt>
                <c:pt idx="13">
                  <c:v>442.58511949372274</c:v>
                </c:pt>
                <c:pt idx="14">
                  <c:v>1016.4041324145544</c:v>
                </c:pt>
                <c:pt idx="15">
                  <c:v>750.74854954557259</c:v>
                </c:pt>
                <c:pt idx="16">
                  <c:v>1267.9791273514111</c:v>
                </c:pt>
                <c:pt idx="17">
                  <c:v>2484.4423735397413</c:v>
                </c:pt>
                <c:pt idx="18">
                  <c:v>677.19754721589936</c:v>
                </c:pt>
                <c:pt idx="19">
                  <c:v>814.93952485330828</c:v>
                </c:pt>
                <c:pt idx="20">
                  <c:v>949.05489892884805</c:v>
                </c:pt>
                <c:pt idx="21">
                  <c:v>1687.6799251350312</c:v>
                </c:pt>
                <c:pt idx="22">
                  <c:v>578.31937598311629</c:v>
                </c:pt>
                <c:pt idx="23">
                  <c:v>728.06073331970072</c:v>
                </c:pt>
                <c:pt idx="24">
                  <c:v>866.28464807029729</c:v>
                </c:pt>
                <c:pt idx="25">
                  <c:v>1603.1566699206094</c:v>
                </c:pt>
                <c:pt idx="26">
                  <c:v>2512.9942768118049</c:v>
                </c:pt>
                <c:pt idx="27">
                  <c:v>517.46845127514234</c:v>
                </c:pt>
                <c:pt idx="28">
                  <c:v>996.83675619422354</c:v>
                </c:pt>
                <c:pt idx="29">
                  <c:v>898.32006736552023</c:v>
                </c:pt>
                <c:pt idx="30">
                  <c:v>1281.3899350925305</c:v>
                </c:pt>
                <c:pt idx="31">
                  <c:v>2369.8178025491306</c:v>
                </c:pt>
              </c:numCache>
            </c:numRef>
          </c:val>
          <c:smooth val="0"/>
          <c:extLst>
            <c:ext xmlns:c16="http://schemas.microsoft.com/office/drawing/2014/chart" uri="{C3380CC4-5D6E-409C-BE32-E72D297353CC}">
              <c16:uniqueId val="{00000000-F804-4549-8F57-0473E12609EA}"/>
            </c:ext>
          </c:extLst>
        </c:ser>
        <c:ser>
          <c:idx val="1"/>
          <c:order val="1"/>
          <c:tx>
            <c:strRef>
              <c:f>'Store - C,R,P,U'!$T$14:$T$15</c:f>
              <c:strCache>
                <c:ptCount val="1"/>
                <c:pt idx="0">
                  <c:v>Lake Grove</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C,R,P,U'!$T$16:$T$48</c:f>
              <c:numCache>
                <c:formatCode>"$"#,##0</c:formatCode>
                <c:ptCount val="32"/>
                <c:pt idx="0">
                  <c:v>396.41681740155229</c:v>
                </c:pt>
                <c:pt idx="1">
                  <c:v>1000.1250639149439</c:v>
                </c:pt>
                <c:pt idx="2">
                  <c:v>833.95692021711488</c:v>
                </c:pt>
                <c:pt idx="3">
                  <c:v>854.13114720447925</c:v>
                </c:pt>
                <c:pt idx="4">
                  <c:v>1986.6188059618237</c:v>
                </c:pt>
                <c:pt idx="5">
                  <c:v>2503.9744218727233</c:v>
                </c:pt>
                <c:pt idx="6">
                  <c:v>507.32732492390716</c:v>
                </c:pt>
                <c:pt idx="7">
                  <c:v>836.05099397915217</c:v>
                </c:pt>
                <c:pt idx="8">
                  <c:v>804.28080036560232</c:v>
                </c:pt>
                <c:pt idx="9">
                  <c:v>849.04724952225411</c:v>
                </c:pt>
                <c:pt idx="10">
                  <c:v>996.64706631037279</c:v>
                </c:pt>
                <c:pt idx="11">
                  <c:v>2034.718927517496</c:v>
                </c:pt>
                <c:pt idx="12">
                  <c:v>2583.7919901448022</c:v>
                </c:pt>
                <c:pt idx="13">
                  <c:v>579.23530922736109</c:v>
                </c:pt>
                <c:pt idx="14">
                  <c:v>779.97722526331279</c:v>
                </c:pt>
                <c:pt idx="15">
                  <c:v>800.62262960602948</c:v>
                </c:pt>
                <c:pt idx="16">
                  <c:v>1380.0140042229871</c:v>
                </c:pt>
                <c:pt idx="17">
                  <c:v>2596.0351455149021</c:v>
                </c:pt>
                <c:pt idx="18">
                  <c:v>775.33736230840816</c:v>
                </c:pt>
                <c:pt idx="19">
                  <c:v>873.74714550215867</c:v>
                </c:pt>
                <c:pt idx="20">
                  <c:v>1221.8906804286946</c:v>
                </c:pt>
                <c:pt idx="21">
                  <c:v>2527.8528588857539</c:v>
                </c:pt>
                <c:pt idx="22">
                  <c:v>679.39498641342686</c:v>
                </c:pt>
                <c:pt idx="23">
                  <c:v>723.94106309384824</c:v>
                </c:pt>
                <c:pt idx="24">
                  <c:v>863.97014614662908</c:v>
                </c:pt>
                <c:pt idx="25">
                  <c:v>1770.3439722668534</c:v>
                </c:pt>
                <c:pt idx="26">
                  <c:v>2541.8010849537172</c:v>
                </c:pt>
                <c:pt idx="27">
                  <c:v>496.19245518549855</c:v>
                </c:pt>
                <c:pt idx="28">
                  <c:v>753.60752764636811</c:v>
                </c:pt>
                <c:pt idx="29">
                  <c:v>920.65841697246265</c:v>
                </c:pt>
                <c:pt idx="30">
                  <c:v>1583.6674860701989</c:v>
                </c:pt>
                <c:pt idx="31">
                  <c:v>2387.7782752156659</c:v>
                </c:pt>
              </c:numCache>
            </c:numRef>
          </c:val>
          <c:smooth val="0"/>
          <c:extLst>
            <c:ext xmlns:c16="http://schemas.microsoft.com/office/drawing/2014/chart" uri="{C3380CC4-5D6E-409C-BE32-E72D297353CC}">
              <c16:uniqueId val="{0000000B-6382-4A3A-BFDD-48B94948258E}"/>
            </c:ext>
          </c:extLst>
        </c:ser>
        <c:ser>
          <c:idx val="2"/>
          <c:order val="2"/>
          <c:tx>
            <c:strRef>
              <c:f>'Store - C,R,P,U'!$U$14:$U$15</c:f>
              <c:strCache>
                <c:ptCount val="1"/>
                <c:pt idx="0">
                  <c:v>Selden</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C,R,P,U'!$U$16:$U$48</c:f>
              <c:numCache>
                <c:formatCode>"$"#,##0</c:formatCode>
                <c:ptCount val="32"/>
                <c:pt idx="0">
                  <c:v>605.84366822874449</c:v>
                </c:pt>
                <c:pt idx="1">
                  <c:v>1047.9971351110855</c:v>
                </c:pt>
                <c:pt idx="2">
                  <c:v>755.2524687166399</c:v>
                </c:pt>
                <c:pt idx="3">
                  <c:v>1085.656929352868</c:v>
                </c:pt>
                <c:pt idx="4">
                  <c:v>2127.9252433578918</c:v>
                </c:pt>
                <c:pt idx="5">
                  <c:v>2474.9904506412304</c:v>
                </c:pt>
                <c:pt idx="6">
                  <c:v>427.62135552862293</c:v>
                </c:pt>
                <c:pt idx="7">
                  <c:v>786.06032055416551</c:v>
                </c:pt>
                <c:pt idx="8">
                  <c:v>606.65881695553742</c:v>
                </c:pt>
                <c:pt idx="9">
                  <c:v>1028.7488435130369</c:v>
                </c:pt>
                <c:pt idx="10">
                  <c:v>1533.0942033420126</c:v>
                </c:pt>
                <c:pt idx="11">
                  <c:v>1824.8143221127177</c:v>
                </c:pt>
                <c:pt idx="12">
                  <c:v>2546.4231597266403</c:v>
                </c:pt>
                <c:pt idx="13">
                  <c:v>694.58024844045224</c:v>
                </c:pt>
                <c:pt idx="14">
                  <c:v>742.49946244270609</c:v>
                </c:pt>
                <c:pt idx="15">
                  <c:v>990.32236500339729</c:v>
                </c:pt>
                <c:pt idx="16">
                  <c:v>1884.390512724304</c:v>
                </c:pt>
                <c:pt idx="17">
                  <c:v>2626.0444673935235</c:v>
                </c:pt>
                <c:pt idx="18">
                  <c:v>867.1490768041391</c:v>
                </c:pt>
                <c:pt idx="19">
                  <c:v>778.5675273539008</c:v>
                </c:pt>
                <c:pt idx="20">
                  <c:v>1464.709103717074</c:v>
                </c:pt>
                <c:pt idx="21">
                  <c:v>2665.431352298262</c:v>
                </c:pt>
                <c:pt idx="22">
                  <c:v>804.43472736102945</c:v>
                </c:pt>
                <c:pt idx="23">
                  <c:v>860.20322179211405</c:v>
                </c:pt>
                <c:pt idx="24">
                  <c:v>1098.6331023707839</c:v>
                </c:pt>
                <c:pt idx="25">
                  <c:v>1874.63436551221</c:v>
                </c:pt>
                <c:pt idx="26">
                  <c:v>2317.1263859226433</c:v>
                </c:pt>
                <c:pt idx="27">
                  <c:v>649.66100822349176</c:v>
                </c:pt>
                <c:pt idx="28">
                  <c:v>780.89609931426253</c:v>
                </c:pt>
                <c:pt idx="29">
                  <c:v>909.06663047817608</c:v>
                </c:pt>
                <c:pt idx="30">
                  <c:v>2226.084330747386</c:v>
                </c:pt>
                <c:pt idx="31">
                  <c:v>2595.9555634908074</c:v>
                </c:pt>
              </c:numCache>
            </c:numRef>
          </c:val>
          <c:smooth val="0"/>
          <c:extLst>
            <c:ext xmlns:c16="http://schemas.microsoft.com/office/drawing/2014/chart" uri="{C3380CC4-5D6E-409C-BE32-E72D297353CC}">
              <c16:uniqueId val="{0000000C-6382-4A3A-BFDD-48B94948258E}"/>
            </c:ext>
          </c:extLst>
        </c:ser>
        <c:ser>
          <c:idx val="3"/>
          <c:order val="3"/>
          <c:tx>
            <c:strRef>
              <c:f>'Store - C,R,P,U'!$V$14:$V$15</c:f>
              <c:strCache>
                <c:ptCount val="1"/>
                <c:pt idx="0">
                  <c:v>Smithtown</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C,R,P,U'!$V$16:$V$48</c:f>
              <c:numCache>
                <c:formatCode>"$"#,##0</c:formatCode>
                <c:ptCount val="32"/>
                <c:pt idx="0">
                  <c:v>610.43870303039239</c:v>
                </c:pt>
                <c:pt idx="1">
                  <c:v>820.4288310009307</c:v>
                </c:pt>
                <c:pt idx="2">
                  <c:v>881.67441626718858</c:v>
                </c:pt>
                <c:pt idx="3">
                  <c:v>1489.6150136181668</c:v>
                </c:pt>
                <c:pt idx="4">
                  <c:v>1679.3050446788018</c:v>
                </c:pt>
                <c:pt idx="5">
                  <c:v>2663.1648019113672</c:v>
                </c:pt>
                <c:pt idx="6">
                  <c:v>485.34615407976275</c:v>
                </c:pt>
                <c:pt idx="7">
                  <c:v>835.39163600015172</c:v>
                </c:pt>
                <c:pt idx="8">
                  <c:v>765.86545128354737</c:v>
                </c:pt>
                <c:pt idx="9">
                  <c:v>902.07730086746449</c:v>
                </c:pt>
                <c:pt idx="10">
                  <c:v>1580.761976856116</c:v>
                </c:pt>
                <c:pt idx="11">
                  <c:v>1608.7478793808234</c:v>
                </c:pt>
                <c:pt idx="12">
                  <c:v>2686.9105318970051</c:v>
                </c:pt>
                <c:pt idx="13">
                  <c:v>691.85234261312644</c:v>
                </c:pt>
                <c:pt idx="14">
                  <c:v>740.27296898091424</c:v>
                </c:pt>
                <c:pt idx="15">
                  <c:v>911.06345932342265</c:v>
                </c:pt>
                <c:pt idx="16">
                  <c:v>1705.8659860387995</c:v>
                </c:pt>
                <c:pt idx="17">
                  <c:v>2375.964643811556</c:v>
                </c:pt>
                <c:pt idx="18">
                  <c:v>1000.9730220504706</c:v>
                </c:pt>
                <c:pt idx="19">
                  <c:v>675.91115258397485</c:v>
                </c:pt>
                <c:pt idx="20">
                  <c:v>1398.054862241532</c:v>
                </c:pt>
                <c:pt idx="21">
                  <c:v>2873.8262570974439</c:v>
                </c:pt>
                <c:pt idx="22">
                  <c:v>717.15326043618234</c:v>
                </c:pt>
                <c:pt idx="23">
                  <c:v>798.60084793837143</c:v>
                </c:pt>
                <c:pt idx="24">
                  <c:v>1210.4041857028853</c:v>
                </c:pt>
                <c:pt idx="25">
                  <c:v>1544.1422345282515</c:v>
                </c:pt>
                <c:pt idx="26">
                  <c:v>2971.1688678015398</c:v>
                </c:pt>
                <c:pt idx="27">
                  <c:v>772.092757190989</c:v>
                </c:pt>
                <c:pt idx="28">
                  <c:v>943.95858229497003</c:v>
                </c:pt>
                <c:pt idx="29">
                  <c:v>767.71186323946608</c:v>
                </c:pt>
                <c:pt idx="30">
                  <c:v>1586.6177359214175</c:v>
                </c:pt>
                <c:pt idx="31">
                  <c:v>2212.2052088444971</c:v>
                </c:pt>
              </c:numCache>
            </c:numRef>
          </c:val>
          <c:smooth val="0"/>
          <c:extLst>
            <c:ext xmlns:c16="http://schemas.microsoft.com/office/drawing/2014/chart" uri="{C3380CC4-5D6E-409C-BE32-E72D297353CC}">
              <c16:uniqueId val="{0000000D-6382-4A3A-BFDD-48B94948258E}"/>
            </c:ext>
          </c:extLst>
        </c:ser>
        <c:ser>
          <c:idx val="4"/>
          <c:order val="4"/>
          <c:tx>
            <c:strRef>
              <c:f>'Store - C,R,P,U'!$W$14:$W$15</c:f>
              <c:strCache>
                <c:ptCount val="1"/>
                <c:pt idx="0">
                  <c:v>St James</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C,R,P,U'!$W$16:$W$48</c:f>
              <c:numCache>
                <c:formatCode>"$"#,##0</c:formatCode>
                <c:ptCount val="32"/>
                <c:pt idx="0">
                  <c:v>648.19088444039278</c:v>
                </c:pt>
                <c:pt idx="1">
                  <c:v>799.67537113539402</c:v>
                </c:pt>
                <c:pt idx="2">
                  <c:v>916.4789895346305</c:v>
                </c:pt>
                <c:pt idx="3">
                  <c:v>1561.4354975687511</c:v>
                </c:pt>
                <c:pt idx="4">
                  <c:v>1882.4878959058101</c:v>
                </c:pt>
                <c:pt idx="5">
                  <c:v>2662.1127537490374</c:v>
                </c:pt>
                <c:pt idx="6">
                  <c:v>635.68315835647718</c:v>
                </c:pt>
                <c:pt idx="7">
                  <c:v>997.62770664059508</c:v>
                </c:pt>
                <c:pt idx="8">
                  <c:v>965.79272206246787</c:v>
                </c:pt>
                <c:pt idx="9">
                  <c:v>1087.8744053281373</c:v>
                </c:pt>
                <c:pt idx="10">
                  <c:v>1285.0836513549391</c:v>
                </c:pt>
                <c:pt idx="11">
                  <c:v>1420.6666569929998</c:v>
                </c:pt>
                <c:pt idx="12">
                  <c:v>3203.7730109259314</c:v>
                </c:pt>
                <c:pt idx="13">
                  <c:v>651.43481785752977</c:v>
                </c:pt>
                <c:pt idx="14">
                  <c:v>852.56190166437136</c:v>
                </c:pt>
                <c:pt idx="15">
                  <c:v>808.66516166902704</c:v>
                </c:pt>
                <c:pt idx="16">
                  <c:v>1445.8324702055472</c:v>
                </c:pt>
                <c:pt idx="17">
                  <c:v>377.67866113270225</c:v>
                </c:pt>
                <c:pt idx="18">
                  <c:v>939.13384868690343</c:v>
                </c:pt>
                <c:pt idx="19">
                  <c:v>915.30186027885293</c:v>
                </c:pt>
                <c:pt idx="20">
                  <c:v>1812.2535062010197</c:v>
                </c:pt>
                <c:pt idx="21">
                  <c:v>945.50150003832096</c:v>
                </c:pt>
                <c:pt idx="22">
                  <c:v>881.99559103828051</c:v>
                </c:pt>
                <c:pt idx="23">
                  <c:v>890.13755198996648</c:v>
                </c:pt>
                <c:pt idx="24">
                  <c:v>1200.0810329951939</c:v>
                </c:pt>
                <c:pt idx="25">
                  <c:v>1311.4626558659813</c:v>
                </c:pt>
                <c:pt idx="26">
                  <c:v>2824.1775436620451</c:v>
                </c:pt>
                <c:pt idx="27">
                  <c:v>822.96164511299207</c:v>
                </c:pt>
                <c:pt idx="28">
                  <c:v>866.29048036045833</c:v>
                </c:pt>
                <c:pt idx="29">
                  <c:v>1131.7019139799486</c:v>
                </c:pt>
                <c:pt idx="30">
                  <c:v>1715.9564105608843</c:v>
                </c:pt>
                <c:pt idx="31">
                  <c:v>2560.0516912346661</c:v>
                </c:pt>
              </c:numCache>
            </c:numRef>
          </c:val>
          <c:smooth val="0"/>
          <c:extLst>
            <c:ext xmlns:c16="http://schemas.microsoft.com/office/drawing/2014/chart" uri="{C3380CC4-5D6E-409C-BE32-E72D297353CC}">
              <c16:uniqueId val="{0000000E-6382-4A3A-BFDD-48B94948258E}"/>
            </c:ext>
          </c:extLst>
        </c:ser>
        <c:ser>
          <c:idx val="5"/>
          <c:order val="5"/>
          <c:tx>
            <c:strRef>
              <c:f>'Store - C,R,P,U'!$X$14:$X$15</c:f>
              <c:strCache>
                <c:ptCount val="1"/>
                <c:pt idx="0">
                  <c:v>Stony Brook</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'Store - C,R,P,U'!$R$16:$R$48</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'Store - C,R,P,U'!$X$16:$X$48</c:f>
              <c:numCache>
                <c:formatCode>"$"#,##0</c:formatCode>
                <c:ptCount val="32"/>
                <c:pt idx="0">
                  <c:v>740.81759793897504</c:v>
                </c:pt>
                <c:pt idx="1">
                  <c:v>796.21086960342416</c:v>
                </c:pt>
                <c:pt idx="2">
                  <c:v>982.46757068757938</c:v>
                </c:pt>
                <c:pt idx="3">
                  <c:v>1399.902396927552</c:v>
                </c:pt>
                <c:pt idx="4">
                  <c:v>1627.2413487302458</c:v>
                </c:pt>
                <c:pt idx="5">
                  <c:v>2922.4497302958457</c:v>
                </c:pt>
                <c:pt idx="6">
                  <c:v>612.06254885262251</c:v>
                </c:pt>
                <c:pt idx="7">
                  <c:v>1004.044779838349</c:v>
                </c:pt>
                <c:pt idx="8">
                  <c:v>822.42218774312971</c:v>
                </c:pt>
                <c:pt idx="9">
                  <c:v>850.99778533121389</c:v>
                </c:pt>
                <c:pt idx="10">
                  <c:v>1309.8004875710899</c:v>
                </c:pt>
                <c:pt idx="11">
                  <c:v>2261.6914522152988</c:v>
                </c:pt>
                <c:pt idx="12">
                  <c:v>670.34534711380957</c:v>
                </c:pt>
                <c:pt idx="13">
                  <c:v>905.49600967061906</c:v>
                </c:pt>
                <c:pt idx="14">
                  <c:v>932.61916116958287</c:v>
                </c:pt>
                <c:pt idx="15">
                  <c:v>1343.8484462051235</c:v>
                </c:pt>
                <c:pt idx="16">
                  <c:v>1861.4359879289987</c:v>
                </c:pt>
                <c:pt idx="17">
                  <c:v>500.91845240169579</c:v>
                </c:pt>
                <c:pt idx="18">
                  <c:v>799.79807378957662</c:v>
                </c:pt>
                <c:pt idx="19">
                  <c:v>780.46255456232075</c:v>
                </c:pt>
                <c:pt idx="20">
                  <c:v>1856.7925770501968</c:v>
                </c:pt>
                <c:pt idx="21">
                  <c:v>388.46572815034534</c:v>
                </c:pt>
                <c:pt idx="22">
                  <c:v>970.93969414209255</c:v>
                </c:pt>
                <c:pt idx="23">
                  <c:v>858.33274532731889</c:v>
                </c:pt>
                <c:pt idx="24">
                  <c:v>1286.5930381769372</c:v>
                </c:pt>
                <c:pt idx="25">
                  <c:v>2242.187980370446</c:v>
                </c:pt>
                <c:pt idx="26">
                  <c:v>1980.7045735005599</c:v>
                </c:pt>
                <c:pt idx="27">
                  <c:v>837.56226123881868</c:v>
                </c:pt>
                <c:pt idx="28">
                  <c:v>847.48190173575824</c:v>
                </c:pt>
                <c:pt idx="29">
                  <c:v>1389.199747644672</c:v>
                </c:pt>
                <c:pt idx="30">
                  <c:v>1391.5644202907358</c:v>
                </c:pt>
                <c:pt idx="31">
                  <c:v>3013.8478081815947</c:v>
                </c:pt>
              </c:numCache>
            </c:numRef>
          </c:val>
          <c:smooth val="0"/>
          <c:extLst>
            <c:ext xmlns:c16="http://schemas.microsoft.com/office/drawing/2014/chart" uri="{C3380CC4-5D6E-409C-BE32-E72D297353CC}">
              <c16:uniqueId val="{0000000F-6382-4A3A-BFDD-48B94948258E}"/>
            </c:ext>
          </c:extLst>
        </c:ser>
        <c:dLbls>
          <c:showLegendKey val="0"/>
          <c:showVal val="0"/>
          <c:showCatName val="0"/>
          <c:showSerName val="0"/>
          <c:showPercent val="0"/>
          <c:showBubbleSize val="0"/>
        </c:dLbls>
        <c:marker val="1"/>
        <c:smooth val="0"/>
        <c:axId val="898696351"/>
        <c:axId val="898701343"/>
      </c:lineChart>
      <c:catAx>
        <c:axId val="8986963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1343"/>
        <c:crosses val="autoZero"/>
        <c:auto val="1"/>
        <c:lblAlgn val="ctr"/>
        <c:lblOffset val="100"/>
        <c:noMultiLvlLbl val="0"/>
      </c:catAx>
      <c:valAx>
        <c:axId val="898701343"/>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6963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x Cost</a:t>
            </a:r>
            <a:r>
              <a:rPr lang="en-US" baseline="0"/>
              <a:t> x Revenue x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 C,R,P,U'!$B$3</c:f>
              <c:strCache>
                <c:ptCount val="1"/>
                <c:pt idx="0">
                  <c:v>Sum of Cost</c:v>
                </c:pt>
              </c:strCache>
            </c:strRef>
          </c:tx>
          <c:spPr>
            <a:ln w="28575" cap="rnd">
              <a:solidFill>
                <a:schemeClr val="accent1"/>
              </a:solidFill>
              <a:round/>
            </a:ln>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C,R,P,U'!$B$4:$B$36</c:f>
              <c:numCache>
                <c:formatCode>General</c:formatCode>
                <c:ptCount val="32"/>
                <c:pt idx="0">
                  <c:v>65659.682423253325</c:v>
                </c:pt>
                <c:pt idx="1">
                  <c:v>58254.036437126422</c:v>
                </c:pt>
                <c:pt idx="2">
                  <c:v>80657.707585160286</c:v>
                </c:pt>
                <c:pt idx="3">
                  <c:v>98293.66264582536</c:v>
                </c:pt>
                <c:pt idx="4">
                  <c:v>97304.238423341958</c:v>
                </c:pt>
                <c:pt idx="5">
                  <c:v>109317.51374852197</c:v>
                </c:pt>
                <c:pt idx="6">
                  <c:v>99650.489476745599</c:v>
                </c:pt>
                <c:pt idx="7">
                  <c:v>101950.22565361075</c:v>
                </c:pt>
                <c:pt idx="8">
                  <c:v>119302.56259626761</c:v>
                </c:pt>
                <c:pt idx="9">
                  <c:v>133231.46247189952</c:v>
                </c:pt>
                <c:pt idx="10">
                  <c:v>105077.58363879721</c:v>
                </c:pt>
                <c:pt idx="11">
                  <c:v>138081.28600608601</c:v>
                </c:pt>
                <c:pt idx="12">
                  <c:v>135406.4087202058</c:v>
                </c:pt>
                <c:pt idx="13">
                  <c:v>143131.69042789529</c:v>
                </c:pt>
                <c:pt idx="14">
                  <c:v>140896.70283866508</c:v>
                </c:pt>
                <c:pt idx="15">
                  <c:v>143169.49916086474</c:v>
                </c:pt>
                <c:pt idx="16">
                  <c:v>173012.04924292324</c:v>
                </c:pt>
                <c:pt idx="17">
                  <c:v>172605.58435576281</c:v>
                </c:pt>
                <c:pt idx="18">
                  <c:v>169929.55808057287</c:v>
                </c:pt>
                <c:pt idx="19">
                  <c:v>184160.90512862176</c:v>
                </c:pt>
                <c:pt idx="20">
                  <c:v>282994.6254133269</c:v>
                </c:pt>
                <c:pt idx="21">
                  <c:v>248288.14870647807</c:v>
                </c:pt>
                <c:pt idx="22">
                  <c:v>263823.33450612699</c:v>
                </c:pt>
                <c:pt idx="23">
                  <c:v>362203.8062336017</c:v>
                </c:pt>
                <c:pt idx="24">
                  <c:v>347469.67100131186</c:v>
                </c:pt>
                <c:pt idx="25">
                  <c:v>317188.3009482231</c:v>
                </c:pt>
                <c:pt idx="26">
                  <c:v>267579.76767012547</c:v>
                </c:pt>
                <c:pt idx="27">
                  <c:v>465804.9900470748</c:v>
                </c:pt>
                <c:pt idx="28">
                  <c:v>463674.37456878042</c:v>
                </c:pt>
                <c:pt idx="29">
                  <c:v>488323.70408820396</c:v>
                </c:pt>
                <c:pt idx="30">
                  <c:v>497853.24424154987</c:v>
                </c:pt>
                <c:pt idx="31">
                  <c:v>583738.64642873919</c:v>
                </c:pt>
              </c:numCache>
            </c:numRef>
          </c:val>
          <c:smooth val="0"/>
          <c:extLst>
            <c:ext xmlns:c16="http://schemas.microsoft.com/office/drawing/2014/chart" uri="{C3380CC4-5D6E-409C-BE32-E72D297353CC}">
              <c16:uniqueId val="{00000005-965A-4F43-BB47-E5F21455A9B2}"/>
            </c:ext>
          </c:extLst>
        </c:ser>
        <c:ser>
          <c:idx val="1"/>
          <c:order val="1"/>
          <c:tx>
            <c:strRef>
              <c:f>'Year - C,R,P,U'!$C$3</c:f>
              <c:strCache>
                <c:ptCount val="1"/>
                <c:pt idx="0">
                  <c:v>Sum of Revenue</c:v>
                </c:pt>
              </c:strCache>
            </c:strRef>
          </c:tx>
          <c:spPr>
            <a:ln w="28575" cap="rnd">
              <a:solidFill>
                <a:schemeClr val="accent2"/>
              </a:solidFill>
              <a:round/>
            </a:ln>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C,R,P,U'!$C$4:$C$36</c:f>
              <c:numCache>
                <c:formatCode>General</c:formatCode>
                <c:ptCount val="32"/>
                <c:pt idx="0">
                  <c:v>135560.75340964974</c:v>
                </c:pt>
                <c:pt idx="1">
                  <c:v>111595.98861377944</c:v>
                </c:pt>
                <c:pt idx="2">
                  <c:v>156019.34478638874</c:v>
                </c:pt>
                <c:pt idx="3">
                  <c:v>196275.90161838807</c:v>
                </c:pt>
                <c:pt idx="4">
                  <c:v>202184.16864981764</c:v>
                </c:pt>
                <c:pt idx="5">
                  <c:v>226195.96936952652</c:v>
                </c:pt>
                <c:pt idx="6">
                  <c:v>208068.98300427635</c:v>
                </c:pt>
                <c:pt idx="7">
                  <c:v>211235.75076582568</c:v>
                </c:pt>
                <c:pt idx="8">
                  <c:v>247783.9744045143</c:v>
                </c:pt>
                <c:pt idx="9">
                  <c:v>272894.9432480234</c:v>
                </c:pt>
                <c:pt idx="10">
                  <c:v>214076.52748499476</c:v>
                </c:pt>
                <c:pt idx="11">
                  <c:v>276857.60764999251</c:v>
                </c:pt>
                <c:pt idx="12">
                  <c:v>269472.87849599193</c:v>
                </c:pt>
                <c:pt idx="13">
                  <c:v>288321.2973009909</c:v>
                </c:pt>
                <c:pt idx="14">
                  <c:v>283631.19618099032</c:v>
                </c:pt>
                <c:pt idx="15">
                  <c:v>283892.80778699013</c:v>
                </c:pt>
                <c:pt idx="16">
                  <c:v>341865.77437898726</c:v>
                </c:pt>
                <c:pt idx="17">
                  <c:v>341409.49428698665</c:v>
                </c:pt>
                <c:pt idx="18">
                  <c:v>340995.746861986</c:v>
                </c:pt>
                <c:pt idx="19">
                  <c:v>363836.80192598439</c:v>
                </c:pt>
                <c:pt idx="20">
                  <c:v>529216.9622459762</c:v>
                </c:pt>
                <c:pt idx="21">
                  <c:v>548023.39227897406</c:v>
                </c:pt>
                <c:pt idx="22">
                  <c:v>587266.7867939712</c:v>
                </c:pt>
                <c:pt idx="23">
                  <c:v>641789.94548196893</c:v>
                </c:pt>
                <c:pt idx="24">
                  <c:v>620969.32322096894</c:v>
                </c:pt>
                <c:pt idx="25">
                  <c:v>604187.34308196942</c:v>
                </c:pt>
                <c:pt idx="26">
                  <c:v>572008.32119396888</c:v>
                </c:pt>
                <c:pt idx="27">
                  <c:v>996698.78444705158</c:v>
                </c:pt>
                <c:pt idx="28">
                  <c:v>985969.90157717129</c:v>
                </c:pt>
                <c:pt idx="29">
                  <c:v>1028475.1527273629</c:v>
                </c:pt>
                <c:pt idx="30">
                  <c:v>1051676.5003402876</c:v>
                </c:pt>
                <c:pt idx="31">
                  <c:v>1335730.7982439832</c:v>
                </c:pt>
              </c:numCache>
            </c:numRef>
          </c:val>
          <c:smooth val="0"/>
          <c:extLst>
            <c:ext xmlns:c16="http://schemas.microsoft.com/office/drawing/2014/chart" uri="{C3380CC4-5D6E-409C-BE32-E72D297353CC}">
              <c16:uniqueId val="{00000007-965A-4F43-BB47-E5F21455A9B2}"/>
            </c:ext>
          </c:extLst>
        </c:ser>
        <c:ser>
          <c:idx val="2"/>
          <c:order val="2"/>
          <c:tx>
            <c:strRef>
              <c:f>'Year - C,R,P,U'!$D$3</c:f>
              <c:strCache>
                <c:ptCount val="1"/>
                <c:pt idx="0">
                  <c:v>Sum of Total Profit</c:v>
                </c:pt>
              </c:strCache>
            </c:strRef>
          </c:tx>
          <c:spPr>
            <a:ln w="28575" cap="rnd">
              <a:solidFill>
                <a:schemeClr val="accent3"/>
              </a:solidFill>
              <a:round/>
            </a:ln>
            <a:effectLst/>
          </c:spPr>
          <c:marker>
            <c:symbol val="none"/>
          </c:marker>
          <c:cat>
            <c:strRef>
              <c:f>'Year - C,R,P,U'!$A$4:$A$36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C,R,P,U'!$D$4:$D$36</c:f>
              <c:numCache>
                <c:formatCode>General</c:formatCode>
                <c:ptCount val="32"/>
                <c:pt idx="0">
                  <c:v>41103205.33331871</c:v>
                </c:pt>
                <c:pt idx="1">
                  <c:v>20338902.228998158</c:v>
                </c:pt>
                <c:pt idx="2">
                  <c:v>35940354.331418589</c:v>
                </c:pt>
                <c:pt idx="3">
                  <c:v>45741295.798553854</c:v>
                </c:pt>
                <c:pt idx="4">
                  <c:v>50190291.815763779</c:v>
                </c:pt>
                <c:pt idx="5">
                  <c:v>68851943.294976607</c:v>
                </c:pt>
                <c:pt idx="6">
                  <c:v>69973136.062249303</c:v>
                </c:pt>
                <c:pt idx="7">
                  <c:v>77667813.562875465</c:v>
                </c:pt>
                <c:pt idx="8">
                  <c:v>101722881.03918809</c:v>
                </c:pt>
                <c:pt idx="9">
                  <c:v>112991625.33255905</c:v>
                </c:pt>
                <c:pt idx="10">
                  <c:v>64467497.640758649</c:v>
                </c:pt>
                <c:pt idx="11">
                  <c:v>86379676.94629015</c:v>
                </c:pt>
                <c:pt idx="12">
                  <c:v>80180354.263837889</c:v>
                </c:pt>
                <c:pt idx="13">
                  <c:v>89061689.489598304</c:v>
                </c:pt>
                <c:pt idx="14">
                  <c:v>83572158.674755722</c:v>
                </c:pt>
                <c:pt idx="15">
                  <c:v>84228048.771460742</c:v>
                </c:pt>
                <c:pt idx="16">
                  <c:v>109923925.79688098</c:v>
                </c:pt>
                <c:pt idx="17">
                  <c:v>104494762.5718139</c:v>
                </c:pt>
                <c:pt idx="18">
                  <c:v>100317938.5161773</c:v>
                </c:pt>
                <c:pt idx="19">
                  <c:v>109264314.24665022</c:v>
                </c:pt>
                <c:pt idx="20">
                  <c:v>156930376.53866479</c:v>
                </c:pt>
                <c:pt idx="21">
                  <c:v>189660374.14825115</c:v>
                </c:pt>
                <c:pt idx="22">
                  <c:v>209229428.02124095</c:v>
                </c:pt>
                <c:pt idx="23">
                  <c:v>181246779.22640947</c:v>
                </c:pt>
                <c:pt idx="24">
                  <c:v>175896257.83381596</c:v>
                </c:pt>
                <c:pt idx="25">
                  <c:v>180769332.30850494</c:v>
                </c:pt>
                <c:pt idx="26">
                  <c:v>193521603.93057618</c:v>
                </c:pt>
                <c:pt idx="27">
                  <c:v>560485634.516469</c:v>
                </c:pt>
                <c:pt idx="28">
                  <c:v>530487486.67417377</c:v>
                </c:pt>
                <c:pt idx="29">
                  <c:v>561093826.70832324</c:v>
                </c:pt>
                <c:pt idx="30">
                  <c:v>581164805.44849217</c:v>
                </c:pt>
                <c:pt idx="31">
                  <c:v>931558622.46716881</c:v>
                </c:pt>
              </c:numCache>
            </c:numRef>
          </c:val>
          <c:smooth val="0"/>
          <c:extLst>
            <c:ext xmlns:c16="http://schemas.microsoft.com/office/drawing/2014/chart" uri="{C3380CC4-5D6E-409C-BE32-E72D297353CC}">
              <c16:uniqueId val="{00000008-965A-4F43-BB47-E5F21455A9B2}"/>
            </c:ext>
          </c:extLst>
        </c:ser>
        <c:dLbls>
          <c:showLegendKey val="0"/>
          <c:showVal val="0"/>
          <c:showCatName val="0"/>
          <c:showSerName val="0"/>
          <c:showPercent val="0"/>
          <c:showBubbleSize val="0"/>
        </c:dLbls>
        <c:smooth val="0"/>
        <c:axId val="116399903"/>
        <c:axId val="116404479"/>
      </c:lineChart>
      <c:catAx>
        <c:axId val="11639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04479"/>
        <c:crosses val="autoZero"/>
        <c:auto val="1"/>
        <c:lblAlgn val="ctr"/>
        <c:lblOffset val="100"/>
        <c:noMultiLvlLbl val="0"/>
      </c:catAx>
      <c:valAx>
        <c:axId val="11640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x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'Year - C,R,P,U'!$G$22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85-489D-8BCF-8C6CEB32D2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85-489D-8BCF-8C6CEB32D2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85-489D-8BCF-8C6CEB32D2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85-489D-8BCF-8C6CEB32D2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85-489D-8BCF-8C6CEB32D21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485-489D-8BCF-8C6CEB32D21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485-489D-8BCF-8C6CEB32D21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485-489D-8BCF-8C6CEB32D21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485-489D-8BCF-8C6CEB32D21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485-489D-8BCF-8C6CEB32D21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485-489D-8BCF-8C6CEB32D21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485-489D-8BCF-8C6CEB32D21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485-489D-8BCF-8C6CEB32D21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485-489D-8BCF-8C6CEB32D21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485-489D-8BCF-8C6CEB32D21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485-489D-8BCF-8C6CEB32D21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485-489D-8BCF-8C6CEB32D21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485-489D-8BCF-8C6CEB32D21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485-489D-8BCF-8C6CEB32D21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485-489D-8BCF-8C6CEB32D21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485-489D-8BCF-8C6CEB32D21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485-489D-8BCF-8C6CEB32D21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485-489D-8BCF-8C6CEB32D21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485-489D-8BCF-8C6CEB32D21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485-489D-8BCF-8C6CEB32D21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485-489D-8BCF-8C6CEB32D21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485-489D-8BCF-8C6CEB32D21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485-489D-8BCF-8C6CEB32D21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485-489D-8BCF-8C6CEB32D21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485-489D-8BCF-8C6CEB32D21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485-489D-8BCF-8C6CEB32D21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485-489D-8BCF-8C6CEB32D21D}"/>
              </c:ext>
            </c:extLst>
          </c:dPt>
          <c:cat>
            <c:strRef>
              <c:f>'Year - C,R,P,U'!$F$23:$F$55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C,R,P,U'!$G$23:$G$55</c:f>
              <c:numCache>
                <c:formatCode>General</c:formatCode>
                <c:ptCount val="32"/>
                <c:pt idx="0">
                  <c:v>56488</c:v>
                </c:pt>
                <c:pt idx="1">
                  <c:v>42807</c:v>
                </c:pt>
                <c:pt idx="2">
                  <c:v>55825</c:v>
                </c:pt>
                <c:pt idx="3">
                  <c:v>63773</c:v>
                </c:pt>
                <c:pt idx="4">
                  <c:v>67011</c:v>
                </c:pt>
                <c:pt idx="5">
                  <c:v>83757</c:v>
                </c:pt>
                <c:pt idx="6">
                  <c:v>77654</c:v>
                </c:pt>
                <c:pt idx="7">
                  <c:v>80437</c:v>
                </c:pt>
                <c:pt idx="8">
                  <c:v>94285</c:v>
                </c:pt>
                <c:pt idx="9">
                  <c:v>96384</c:v>
                </c:pt>
                <c:pt idx="10">
                  <c:v>71145</c:v>
                </c:pt>
                <c:pt idx="11">
                  <c:v>93533</c:v>
                </c:pt>
                <c:pt idx="12">
                  <c:v>87461</c:v>
                </c:pt>
                <c:pt idx="13">
                  <c:v>91993</c:v>
                </c:pt>
                <c:pt idx="14">
                  <c:v>86497</c:v>
                </c:pt>
                <c:pt idx="15">
                  <c:v>85008</c:v>
                </c:pt>
                <c:pt idx="16">
                  <c:v>104529</c:v>
                </c:pt>
                <c:pt idx="17">
                  <c:v>98922</c:v>
                </c:pt>
                <c:pt idx="18">
                  <c:v>94248</c:v>
                </c:pt>
                <c:pt idx="19">
                  <c:v>97775</c:v>
                </c:pt>
                <c:pt idx="20">
                  <c:v>109450</c:v>
                </c:pt>
                <c:pt idx="21">
                  <c:v>112893</c:v>
                </c:pt>
                <c:pt idx="22">
                  <c:v>115984</c:v>
                </c:pt>
                <c:pt idx="23">
                  <c:v>117789</c:v>
                </c:pt>
                <c:pt idx="24">
                  <c:v>114794</c:v>
                </c:pt>
                <c:pt idx="25">
                  <c:v>111801</c:v>
                </c:pt>
                <c:pt idx="26">
                  <c:v>112405</c:v>
                </c:pt>
                <c:pt idx="27">
                  <c:v>185244.67235378589</c:v>
                </c:pt>
                <c:pt idx="28">
                  <c:v>183412.4771010963</c:v>
                </c:pt>
                <c:pt idx="29">
                  <c:v>185396.6130542047</c:v>
                </c:pt>
                <c:pt idx="30">
                  <c:v>184184.60579964155</c:v>
                </c:pt>
                <c:pt idx="31">
                  <c:v>216713.06637960576</c:v>
                </c:pt>
              </c:numCache>
            </c:numRef>
          </c:val>
          <c:extLst>
            <c:ext xmlns:c16="http://schemas.microsoft.com/office/drawing/2014/chart" uri="{C3380CC4-5D6E-409C-BE32-E72D297353CC}">
              <c16:uniqueId val="{00000000-D5AC-4B18-9F48-3D698FAE16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 AVERAGE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 C,R,P,U'!$K$21</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C,R,P,U'!$J$22:$J$54</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C,R,P,U'!$K$22:$K$54</c:f>
              <c:numCache>
                <c:formatCode>"$"#,##0</c:formatCode>
                <c:ptCount val="32"/>
                <c:pt idx="0">
                  <c:v>443.64650285981975</c:v>
                </c:pt>
                <c:pt idx="1">
                  <c:v>393.60835430490823</c:v>
                </c:pt>
                <c:pt idx="2">
                  <c:v>544.98451071054251</c:v>
                </c:pt>
                <c:pt idx="3">
                  <c:v>664.1463692285497</c:v>
                </c:pt>
                <c:pt idx="4">
                  <c:v>657.46107042798621</c:v>
                </c:pt>
                <c:pt idx="5">
                  <c:v>738.63184965217556</c:v>
                </c:pt>
                <c:pt idx="6">
                  <c:v>803.6329796511742</c:v>
                </c:pt>
                <c:pt idx="7">
                  <c:v>822.17923914202208</c:v>
                </c:pt>
                <c:pt idx="8">
                  <c:v>962.11744029248075</c:v>
                </c:pt>
                <c:pt idx="9">
                  <c:v>1074.4472779991897</c:v>
                </c:pt>
                <c:pt idx="10">
                  <c:v>761.43176549853047</c:v>
                </c:pt>
                <c:pt idx="11">
                  <c:v>793.57060923037932</c:v>
                </c:pt>
                <c:pt idx="12">
                  <c:v>773.75090697260453</c:v>
                </c:pt>
                <c:pt idx="13">
                  <c:v>817.89537387368739</c:v>
                </c:pt>
                <c:pt idx="14">
                  <c:v>805.1240162209433</c:v>
                </c:pt>
                <c:pt idx="15">
                  <c:v>818.11142377636997</c:v>
                </c:pt>
                <c:pt idx="16">
                  <c:v>910.58973285749073</c:v>
                </c:pt>
                <c:pt idx="17">
                  <c:v>908.45044397769902</c:v>
                </c:pt>
                <c:pt idx="18">
                  <c:v>889.6835501600674</c:v>
                </c:pt>
                <c:pt idx="19">
                  <c:v>964.19322056870033</c:v>
                </c:pt>
                <c:pt idx="20">
                  <c:v>1481.6472534729157</c:v>
                </c:pt>
                <c:pt idx="21">
                  <c:v>1299.9379513428171</c:v>
                </c:pt>
                <c:pt idx="22">
                  <c:v>1388.5438658217211</c:v>
                </c:pt>
                <c:pt idx="23">
                  <c:v>1906.3358222821141</c:v>
                </c:pt>
                <c:pt idx="24">
                  <c:v>1828.7877421121677</c:v>
                </c:pt>
                <c:pt idx="25">
                  <c:v>1669.4121102538058</c:v>
                </c:pt>
                <c:pt idx="26">
                  <c:v>1408.3145666848709</c:v>
                </c:pt>
                <c:pt idx="27">
                  <c:v>2451.6052107740779</c:v>
                </c:pt>
                <c:pt idx="28">
                  <c:v>2440.3914450988441</c:v>
                </c:pt>
                <c:pt idx="29">
                  <c:v>2570.1247583589684</c:v>
                </c:pt>
                <c:pt idx="30">
                  <c:v>2634.1441494261899</c:v>
                </c:pt>
                <c:pt idx="31">
                  <c:v>3088.5642668187256</c:v>
                </c:pt>
              </c:numCache>
            </c:numRef>
          </c:val>
          <c:smooth val="0"/>
          <c:extLst>
            <c:ext xmlns:c16="http://schemas.microsoft.com/office/drawing/2014/chart" uri="{C3380CC4-5D6E-409C-BE32-E72D297353CC}">
              <c16:uniqueId val="{00000000-E0B8-4DED-B215-28E778214C35}"/>
            </c:ext>
          </c:extLst>
        </c:ser>
        <c:dLbls>
          <c:showLegendKey val="0"/>
          <c:showVal val="0"/>
          <c:showCatName val="0"/>
          <c:showSerName val="0"/>
          <c:showPercent val="0"/>
          <c:showBubbleSize val="0"/>
        </c:dLbls>
        <c:marker val="1"/>
        <c:smooth val="0"/>
        <c:axId val="805359888"/>
        <c:axId val="805360304"/>
      </c:lineChart>
      <c:catAx>
        <c:axId val="8053598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360304"/>
        <c:crosses val="autoZero"/>
        <c:auto val="1"/>
        <c:lblAlgn val="ctr"/>
        <c:lblOffset val="100"/>
        <c:noMultiLvlLbl val="0"/>
      </c:catAx>
      <c:valAx>
        <c:axId val="805360304"/>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35988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 - AVERAGE SALES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 C,R,P,U'!$P$12</c:f>
              <c:strCache>
                <c:ptCount val="1"/>
                <c:pt idx="0">
                  <c:v>Average of Unit Sales Price</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C,R,P,U'!$O$13:$O$45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C,R,P,U'!$P$13:$P$45</c:f>
              <c:numCache>
                <c:formatCode>"$"#,##0</c:formatCode>
                <c:ptCount val="32"/>
                <c:pt idx="0">
                  <c:v>2.8845499848022191</c:v>
                </c:pt>
                <c:pt idx="1">
                  <c:v>2.9695642145888468</c:v>
                </c:pt>
                <c:pt idx="2">
                  <c:v>3.425313493930509</c:v>
                </c:pt>
                <c:pt idx="3">
                  <c:v>4.2597028425549412</c:v>
                </c:pt>
                <c:pt idx="4">
                  <c:v>5.2754669874292048</c:v>
                </c:pt>
                <c:pt idx="5">
                  <c:v>5.4735956373567971</c:v>
                </c:pt>
                <c:pt idx="6">
                  <c:v>3.111246536939666</c:v>
                </c:pt>
                <c:pt idx="7">
                  <c:v>2.8981788435923646</c:v>
                </c:pt>
                <c:pt idx="8">
                  <c:v>3.4670443483981654</c:v>
                </c:pt>
                <c:pt idx="9">
                  <c:v>3.7065427693385313</c:v>
                </c:pt>
                <c:pt idx="10">
                  <c:v>4.5178763069523429</c:v>
                </c:pt>
                <c:pt idx="11">
                  <c:v>5.3797540110882123</c:v>
                </c:pt>
                <c:pt idx="12">
                  <c:v>5.2616514707841997</c:v>
                </c:pt>
                <c:pt idx="13">
                  <c:v>2.8876325956815259</c:v>
                </c:pt>
                <c:pt idx="14">
                  <c:v>3.2709202836020794</c:v>
                </c:pt>
                <c:pt idx="15">
                  <c:v>4.0001309275911749</c:v>
                </c:pt>
                <c:pt idx="16">
                  <c:v>5.2607469231894299</c:v>
                </c:pt>
                <c:pt idx="17">
                  <c:v>4.6687881174897292</c:v>
                </c:pt>
                <c:pt idx="18">
                  <c:v>2.9914236769669404</c:v>
                </c:pt>
                <c:pt idx="19">
                  <c:v>3.6386364602764125</c:v>
                </c:pt>
                <c:pt idx="20">
                  <c:v>4.8461977280145589</c:v>
                </c:pt>
                <c:pt idx="21">
                  <c:v>4.7144846991655074</c:v>
                </c:pt>
                <c:pt idx="22">
                  <c:v>2.9596464213869176</c:v>
                </c:pt>
                <c:pt idx="23">
                  <c:v>3.4447699840492558</c:v>
                </c:pt>
                <c:pt idx="24">
                  <c:v>4.5502364820315249</c:v>
                </c:pt>
                <c:pt idx="25">
                  <c:v>5.4109377395539671</c:v>
                </c:pt>
                <c:pt idx="26">
                  <c:v>5.6490096184797043</c:v>
                </c:pt>
                <c:pt idx="27">
                  <c:v>2.8290906406426246</c:v>
                </c:pt>
                <c:pt idx="28">
                  <c:v>3.2729854921933783</c:v>
                </c:pt>
                <c:pt idx="29">
                  <c:v>4.1518085566367633</c:v>
                </c:pt>
                <c:pt idx="30">
                  <c:v>5.2961284860372606</c:v>
                </c:pt>
                <c:pt idx="31">
                  <c:v>5.7348949496744064</c:v>
                </c:pt>
              </c:numCache>
            </c:numRef>
          </c:val>
          <c:smooth val="0"/>
          <c:extLst>
            <c:ext xmlns:c16="http://schemas.microsoft.com/office/drawing/2014/chart" uri="{C3380CC4-5D6E-409C-BE32-E72D297353CC}">
              <c16:uniqueId val="{00000000-446C-44A7-AF04-D439816E57D7}"/>
            </c:ext>
          </c:extLst>
        </c:ser>
        <c:ser>
          <c:idx val="1"/>
          <c:order val="1"/>
          <c:tx>
            <c:strRef>
              <c:f>'Year - C,R,P,U'!$Q$12</c:f>
              <c:strCache>
                <c:ptCount val="1"/>
                <c:pt idx="0">
                  <c:v>Average of Profit Margin</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C,R,P,U'!$O$13:$O$45</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C,R,P,U'!$Q$13:$Q$45</c:f>
              <c:numCache>
                <c:formatCode>"$"#,##0</c:formatCode>
                <c:ptCount val="32"/>
                <c:pt idx="0">
                  <c:v>0.49037909470395735</c:v>
                </c:pt>
                <c:pt idx="1">
                  <c:v>0.51549562444741726</c:v>
                </c:pt>
                <c:pt idx="2">
                  <c:v>0.50170942829629206</c:v>
                </c:pt>
                <c:pt idx="3">
                  <c:v>0.49390451025958926</c:v>
                </c:pt>
                <c:pt idx="4">
                  <c:v>0.49967354111722767</c:v>
                </c:pt>
                <c:pt idx="5">
                  <c:v>0.53524909853380309</c:v>
                </c:pt>
                <c:pt idx="6">
                  <c:v>0.50180653628100846</c:v>
                </c:pt>
                <c:pt idx="7">
                  <c:v>0.51015595952422688</c:v>
                </c:pt>
                <c:pt idx="8">
                  <c:v>0.50715672967665137</c:v>
                </c:pt>
                <c:pt idx="9">
                  <c:v>0.50201768715337203</c:v>
                </c:pt>
                <c:pt idx="10">
                  <c:v>0.51229714345442423</c:v>
                </c:pt>
                <c:pt idx="11">
                  <c:v>0.50051524379779699</c:v>
                </c:pt>
                <c:pt idx="12">
                  <c:v>0.53410812387872841</c:v>
                </c:pt>
                <c:pt idx="13">
                  <c:v>0.49773891727396158</c:v>
                </c:pt>
                <c:pt idx="14">
                  <c:v>0.50468745249891955</c:v>
                </c:pt>
                <c:pt idx="15">
                  <c:v>0.49507850259381625</c:v>
                </c:pt>
                <c:pt idx="16">
                  <c:v>0.52351318400926716</c:v>
                </c:pt>
                <c:pt idx="17">
                  <c:v>0.53178707560550642</c:v>
                </c:pt>
                <c:pt idx="18">
                  <c:v>0.51046988894169887</c:v>
                </c:pt>
                <c:pt idx="19">
                  <c:v>0.50349359905085389</c:v>
                </c:pt>
                <c:pt idx="20">
                  <c:v>0.4929136858088719</c:v>
                </c:pt>
                <c:pt idx="21">
                  <c:v>0.52075867349293625</c:v>
                </c:pt>
                <c:pt idx="22">
                  <c:v>0.51635527794020641</c:v>
                </c:pt>
                <c:pt idx="23">
                  <c:v>0.5015445023200763</c:v>
                </c:pt>
                <c:pt idx="24">
                  <c:v>0.52569731954486987</c:v>
                </c:pt>
                <c:pt idx="25">
                  <c:v>0.50165173716518352</c:v>
                </c:pt>
                <c:pt idx="26">
                  <c:v>0.54194102842290259</c:v>
                </c:pt>
                <c:pt idx="27">
                  <c:v>0.4933714414002594</c:v>
                </c:pt>
                <c:pt idx="28">
                  <c:v>0.5069946556363738</c:v>
                </c:pt>
                <c:pt idx="29">
                  <c:v>0.50896446706483456</c:v>
                </c:pt>
                <c:pt idx="30">
                  <c:v>0.51166902611507392</c:v>
                </c:pt>
                <c:pt idx="31">
                  <c:v>0.54576529828228015</c:v>
                </c:pt>
              </c:numCache>
            </c:numRef>
          </c:val>
          <c:smooth val="0"/>
          <c:extLst>
            <c:ext xmlns:c16="http://schemas.microsoft.com/office/drawing/2014/chart" uri="{C3380CC4-5D6E-409C-BE32-E72D297353CC}">
              <c16:uniqueId val="{00000002-446C-44A7-AF04-D439816E57D7}"/>
            </c:ext>
          </c:extLst>
        </c:ser>
        <c:dLbls>
          <c:showLegendKey val="0"/>
          <c:showVal val="0"/>
          <c:showCatName val="0"/>
          <c:showSerName val="0"/>
          <c:showPercent val="0"/>
          <c:showBubbleSize val="0"/>
        </c:dLbls>
        <c:marker val="1"/>
        <c:smooth val="0"/>
        <c:axId val="1982332815"/>
        <c:axId val="1982322415"/>
      </c:lineChart>
      <c:catAx>
        <c:axId val="19823328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2322415"/>
        <c:crosses val="autoZero"/>
        <c:auto val="1"/>
        <c:lblAlgn val="ctr"/>
        <c:lblOffset val="100"/>
        <c:noMultiLvlLbl val="0"/>
      </c:catAx>
      <c:valAx>
        <c:axId val="1982322415"/>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233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Chai.xlsx]Year - C,R,P,U!PivotTable9</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a:t>
            </a:r>
            <a:r>
              <a:rPr lang="en-US" baseline="0"/>
              <a:t> X YEAR OF AVERAGE SALES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 C,R,P,U'!$S$2:$S$3</c:f>
              <c:strCache>
                <c:ptCount val="1"/>
                <c:pt idx="0">
                  <c:v>Centereach</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C,R,P,U'!$S$4:$S$36</c:f>
              <c:numCache>
                <c:formatCode>"$"#,##0</c:formatCode>
                <c:ptCount val="32"/>
                <c:pt idx="0">
                  <c:v>2.5342657402834328</c:v>
                </c:pt>
                <c:pt idx="1">
                  <c:v>2.8542380978057516</c:v>
                </c:pt>
                <c:pt idx="2">
                  <c:v>3.1589706865420601</c:v>
                </c:pt>
                <c:pt idx="3">
                  <c:v>3.9063496142198333</c:v>
                </c:pt>
                <c:pt idx="4">
                  <c:v>5.0663261416741792</c:v>
                </c:pt>
                <c:pt idx="5">
                  <c:v>5.0287684250831184</c:v>
                </c:pt>
                <c:pt idx="6">
                  <c:v>4.214406107978137</c:v>
                </c:pt>
                <c:pt idx="7">
                  <c:v>3.1004874574999932</c:v>
                </c:pt>
                <c:pt idx="8">
                  <c:v>3.3482305125866958</c:v>
                </c:pt>
                <c:pt idx="9">
                  <c:v>3.5423235670839577</c:v>
                </c:pt>
                <c:pt idx="10">
                  <c:v>3.6460703384048516</c:v>
                </c:pt>
                <c:pt idx="11">
                  <c:v>5.3356555668106296</c:v>
                </c:pt>
                <c:pt idx="12">
                  <c:v>5.1925783147087055</c:v>
                </c:pt>
                <c:pt idx="13">
                  <c:v>2.7298304546687264</c:v>
                </c:pt>
                <c:pt idx="14">
                  <c:v>2.7703468469202113</c:v>
                </c:pt>
                <c:pt idx="15">
                  <c:v>3.7189915918232019</c:v>
                </c:pt>
                <c:pt idx="16">
                  <c:v>5.0109645367976539</c:v>
                </c:pt>
                <c:pt idx="17">
                  <c:v>5.4683208698596619</c:v>
                </c:pt>
                <c:pt idx="18">
                  <c:v>3.0322501295453876</c:v>
                </c:pt>
                <c:pt idx="19">
                  <c:v>3.4562481460390733</c:v>
                </c:pt>
                <c:pt idx="20">
                  <c:v>3.8650392987459035</c:v>
                </c:pt>
                <c:pt idx="21">
                  <c:v>5.2460066355607324</c:v>
                </c:pt>
                <c:pt idx="22">
                  <c:v>3.1076741025224259</c:v>
                </c:pt>
                <c:pt idx="23">
                  <c:v>3.3810204838923448</c:v>
                </c:pt>
                <c:pt idx="24">
                  <c:v>3.7488555378825836</c:v>
                </c:pt>
                <c:pt idx="25">
                  <c:v>5.3708109042857739</c:v>
                </c:pt>
                <c:pt idx="26">
                  <c:v>5.5356818695734669</c:v>
                </c:pt>
                <c:pt idx="27">
                  <c:v>2.6545584707645786</c:v>
                </c:pt>
                <c:pt idx="28">
                  <c:v>3.0108732971967958</c:v>
                </c:pt>
                <c:pt idx="29">
                  <c:v>3.387589525910581</c:v>
                </c:pt>
                <c:pt idx="30">
                  <c:v>5.1527160392880846</c:v>
                </c:pt>
                <c:pt idx="31">
                  <c:v>5.4863283144103203</c:v>
                </c:pt>
              </c:numCache>
            </c:numRef>
          </c:val>
          <c:smooth val="0"/>
          <c:extLst>
            <c:ext xmlns:c16="http://schemas.microsoft.com/office/drawing/2014/chart" uri="{C3380CC4-5D6E-409C-BE32-E72D297353CC}">
              <c16:uniqueId val="{00000000-AF1E-49BA-8263-9A08710EB881}"/>
            </c:ext>
          </c:extLst>
        </c:ser>
        <c:ser>
          <c:idx val="1"/>
          <c:order val="1"/>
          <c:tx>
            <c:strRef>
              <c:f>'Year - C,R,P,U'!$T$2:$T$3</c:f>
              <c:strCache>
                <c:ptCount val="1"/>
                <c:pt idx="0">
                  <c:v>Lake Grove</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C,R,P,U'!$T$4:$T$36</c:f>
              <c:numCache>
                <c:formatCode>"$"#,##0</c:formatCode>
                <c:ptCount val="32"/>
                <c:pt idx="0">
                  <c:v>2.6374084831633864</c:v>
                </c:pt>
                <c:pt idx="1">
                  <c:v>2.6465272800912696</c:v>
                </c:pt>
                <c:pt idx="2">
                  <c:v>3.2338476806050713</c:v>
                </c:pt>
                <c:pt idx="3">
                  <c:v>3.9120532051840966</c:v>
                </c:pt>
                <c:pt idx="4">
                  <c:v>5.3064348687807898</c:v>
                </c:pt>
                <c:pt idx="5">
                  <c:v>5.2682585056015938</c:v>
                </c:pt>
                <c:pt idx="6">
                  <c:v>2.5575234109069784</c:v>
                </c:pt>
                <c:pt idx="7">
                  <c:v>2.8794669325873739</c:v>
                </c:pt>
                <c:pt idx="8">
                  <c:v>3.1802252088793819</c:v>
                </c:pt>
                <c:pt idx="9">
                  <c:v>3.6728810701382275</c:v>
                </c:pt>
                <c:pt idx="10">
                  <c:v>4.029425175243273</c:v>
                </c:pt>
                <c:pt idx="11">
                  <c:v>5.4071081560798913</c:v>
                </c:pt>
                <c:pt idx="12">
                  <c:v>5.5220981736685983</c:v>
                </c:pt>
                <c:pt idx="13">
                  <c:v>2.6945854415379009</c:v>
                </c:pt>
                <c:pt idx="14">
                  <c:v>3.4240561592898238</c:v>
                </c:pt>
                <c:pt idx="15">
                  <c:v>3.7006408327695124</c:v>
                </c:pt>
                <c:pt idx="16">
                  <c:v>5.1952632914131858</c:v>
                </c:pt>
                <c:pt idx="17">
                  <c:v>5.7715460095473796</c:v>
                </c:pt>
                <c:pt idx="18">
                  <c:v>3.043869257625559</c:v>
                </c:pt>
                <c:pt idx="19">
                  <c:v>3.6859567723564983</c:v>
                </c:pt>
                <c:pt idx="20">
                  <c:v>4.4215656643875807</c:v>
                </c:pt>
                <c:pt idx="21">
                  <c:v>5.6267683604208942</c:v>
                </c:pt>
                <c:pt idx="22">
                  <c:v>3.1569193543582275</c:v>
                </c:pt>
                <c:pt idx="23">
                  <c:v>3.4808000259665977</c:v>
                </c:pt>
                <c:pt idx="24">
                  <c:v>4.1229860939551788</c:v>
                </c:pt>
                <c:pt idx="25">
                  <c:v>5.4154399291228534</c:v>
                </c:pt>
                <c:pt idx="26">
                  <c:v>5.69027289977676</c:v>
                </c:pt>
                <c:pt idx="27">
                  <c:v>2.8866178483762681</c:v>
                </c:pt>
                <c:pt idx="28">
                  <c:v>3.2255200034406091</c:v>
                </c:pt>
                <c:pt idx="29">
                  <c:v>3.679729011485775</c:v>
                </c:pt>
                <c:pt idx="30">
                  <c:v>5.3227010732751152</c:v>
                </c:pt>
                <c:pt idx="31">
                  <c:v>5.491860904649597</c:v>
                </c:pt>
              </c:numCache>
            </c:numRef>
          </c:val>
          <c:smooth val="0"/>
          <c:extLst>
            <c:ext xmlns:c16="http://schemas.microsoft.com/office/drawing/2014/chart" uri="{C3380CC4-5D6E-409C-BE32-E72D297353CC}">
              <c16:uniqueId val="{00000010-8730-4983-A2AE-BA9198B4C272}"/>
            </c:ext>
          </c:extLst>
        </c:ser>
        <c:ser>
          <c:idx val="2"/>
          <c:order val="2"/>
          <c:tx>
            <c:strRef>
              <c:f>'Year - C,R,P,U'!$U$2:$U$3</c:f>
              <c:strCache>
                <c:ptCount val="1"/>
                <c:pt idx="0">
                  <c:v>Selden</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C,R,P,U'!$U$4:$U$36</c:f>
              <c:numCache>
                <c:formatCode>"$"#,##0</c:formatCode>
                <c:ptCount val="32"/>
                <c:pt idx="0">
                  <c:v>3.0803421899652461</c:v>
                </c:pt>
                <c:pt idx="1">
                  <c:v>2.8484826489497475</c:v>
                </c:pt>
                <c:pt idx="2">
                  <c:v>3.4990023577606615</c:v>
                </c:pt>
                <c:pt idx="3">
                  <c:v>3.7577628875188083</c:v>
                </c:pt>
                <c:pt idx="4">
                  <c:v>5.4865290677749314</c:v>
                </c:pt>
                <c:pt idx="5">
                  <c:v>5.6032964172438637</c:v>
                </c:pt>
                <c:pt idx="6">
                  <c:v>2.7416386022272108</c:v>
                </c:pt>
                <c:pt idx="7">
                  <c:v>2.6130185740712779</c:v>
                </c:pt>
                <c:pt idx="8">
                  <c:v>3.679789567719066</c:v>
                </c:pt>
                <c:pt idx="9">
                  <c:v>3.4059322815061646</c:v>
                </c:pt>
                <c:pt idx="10">
                  <c:v>4.8265706761991742</c:v>
                </c:pt>
                <c:pt idx="11">
                  <c:v>5.3648784495086215</c:v>
                </c:pt>
                <c:pt idx="12">
                  <c:v>5.5481027882954814</c:v>
                </c:pt>
                <c:pt idx="13">
                  <c:v>3.1621221901588399</c:v>
                </c:pt>
                <c:pt idx="14">
                  <c:v>3.3235892865688603</c:v>
                </c:pt>
                <c:pt idx="15">
                  <c:v>3.9302530096438422</c:v>
                </c:pt>
                <c:pt idx="16">
                  <c:v>5.4259986958085946</c:v>
                </c:pt>
                <c:pt idx="17">
                  <c:v>5.7980252536048527</c:v>
                </c:pt>
                <c:pt idx="18">
                  <c:v>2.9323259775427846</c:v>
                </c:pt>
                <c:pt idx="19">
                  <c:v>3.3783958492752268</c:v>
                </c:pt>
                <c:pt idx="20">
                  <c:v>4.9308694052348248</c:v>
                </c:pt>
                <c:pt idx="21">
                  <c:v>5.799508563519689</c:v>
                </c:pt>
                <c:pt idx="22">
                  <c:v>2.7393444246587508</c:v>
                </c:pt>
                <c:pt idx="23">
                  <c:v>3.3100170557461017</c:v>
                </c:pt>
                <c:pt idx="24">
                  <c:v>4.1963156013217686</c:v>
                </c:pt>
                <c:pt idx="25">
                  <c:v>5.5258507809266444</c:v>
                </c:pt>
                <c:pt idx="26">
                  <c:v>5.7805962323082438</c:v>
                </c:pt>
                <c:pt idx="27">
                  <c:v>3.4728292054422227</c:v>
                </c:pt>
                <c:pt idx="28">
                  <c:v>3.044655978626404</c:v>
                </c:pt>
                <c:pt idx="29">
                  <c:v>3.68825415632856</c:v>
                </c:pt>
                <c:pt idx="30">
                  <c:v>5.5719776756009551</c:v>
                </c:pt>
                <c:pt idx="31">
                  <c:v>5.6535517004737921</c:v>
                </c:pt>
              </c:numCache>
            </c:numRef>
          </c:val>
          <c:smooth val="0"/>
          <c:extLst>
            <c:ext xmlns:c16="http://schemas.microsoft.com/office/drawing/2014/chart" uri="{C3380CC4-5D6E-409C-BE32-E72D297353CC}">
              <c16:uniqueId val="{00000011-8730-4983-A2AE-BA9198B4C272}"/>
            </c:ext>
          </c:extLst>
        </c:ser>
        <c:ser>
          <c:idx val="3"/>
          <c:order val="3"/>
          <c:tx>
            <c:strRef>
              <c:f>'Year - C,R,P,U'!$V$2:$V$3</c:f>
              <c:strCache>
                <c:ptCount val="1"/>
                <c:pt idx="0">
                  <c:v>Smithtown</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C,R,P,U'!$V$4:$V$36</c:f>
              <c:numCache>
                <c:formatCode>"$"#,##0</c:formatCode>
                <c:ptCount val="32"/>
                <c:pt idx="0">
                  <c:v>2.919848533460601</c:v>
                </c:pt>
                <c:pt idx="1">
                  <c:v>3.0208644308494876</c:v>
                </c:pt>
                <c:pt idx="2">
                  <c:v>3.5017333374042621</c:v>
                </c:pt>
                <c:pt idx="3">
                  <c:v>4.345949075969747</c:v>
                </c:pt>
                <c:pt idx="4">
                  <c:v>5.1998368307333216</c:v>
                </c:pt>
                <c:pt idx="5">
                  <c:v>5.4494860597907664</c:v>
                </c:pt>
                <c:pt idx="6">
                  <c:v>3.1341572975966514</c:v>
                </c:pt>
                <c:pt idx="7">
                  <c:v>2.7277929734131336</c:v>
                </c:pt>
                <c:pt idx="8">
                  <c:v>3.1379890021815937</c:v>
                </c:pt>
                <c:pt idx="9">
                  <c:v>3.6501572691285715</c:v>
                </c:pt>
                <c:pt idx="10">
                  <c:v>4.8138974666458862</c:v>
                </c:pt>
                <c:pt idx="11">
                  <c:v>5.3305033698424191</c:v>
                </c:pt>
                <c:pt idx="12">
                  <c:v>5.6532081858217378</c:v>
                </c:pt>
                <c:pt idx="13">
                  <c:v>3.3973426585113389</c:v>
                </c:pt>
                <c:pt idx="14">
                  <c:v>3.3469654789552052</c:v>
                </c:pt>
                <c:pt idx="15">
                  <c:v>3.7287759563925942</c:v>
                </c:pt>
                <c:pt idx="16">
                  <c:v>5.4112113462503189</c:v>
                </c:pt>
                <c:pt idx="17">
                  <c:v>5.338824922864621</c:v>
                </c:pt>
                <c:pt idx="18">
                  <c:v>2.6893808398258074</c:v>
                </c:pt>
                <c:pt idx="19">
                  <c:v>3.6596379439135078</c:v>
                </c:pt>
                <c:pt idx="20">
                  <c:v>5.1440634342049165</c:v>
                </c:pt>
                <c:pt idx="21">
                  <c:v>6.0956570870501654</c:v>
                </c:pt>
                <c:pt idx="22">
                  <c:v>2.6851360156864006</c:v>
                </c:pt>
                <c:pt idx="23">
                  <c:v>3.4446603946404872</c:v>
                </c:pt>
                <c:pt idx="24">
                  <c:v>5.0849975350444465</c:v>
                </c:pt>
                <c:pt idx="25">
                  <c:v>5.4442736382936632</c:v>
                </c:pt>
                <c:pt idx="26">
                  <c:v>5.9424045888344157</c:v>
                </c:pt>
                <c:pt idx="27">
                  <c:v>2.7592243623876151</c:v>
                </c:pt>
                <c:pt idx="28">
                  <c:v>3.1786633577474515</c:v>
                </c:pt>
                <c:pt idx="29">
                  <c:v>4.3405581286888886</c:v>
                </c:pt>
                <c:pt idx="30">
                  <c:v>5.4635474863304019</c:v>
                </c:pt>
                <c:pt idx="31">
                  <c:v>5.4604212577744402</c:v>
                </c:pt>
              </c:numCache>
            </c:numRef>
          </c:val>
          <c:smooth val="0"/>
          <c:extLst>
            <c:ext xmlns:c16="http://schemas.microsoft.com/office/drawing/2014/chart" uri="{C3380CC4-5D6E-409C-BE32-E72D297353CC}">
              <c16:uniqueId val="{00000012-8730-4983-A2AE-BA9198B4C272}"/>
            </c:ext>
          </c:extLst>
        </c:ser>
        <c:ser>
          <c:idx val="4"/>
          <c:order val="4"/>
          <c:tx>
            <c:strRef>
              <c:f>'Year - C,R,P,U'!$W$2:$W$3</c:f>
              <c:strCache>
                <c:ptCount val="1"/>
                <c:pt idx="0">
                  <c:v>St James</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C,R,P,U'!$W$4:$W$36</c:f>
              <c:numCache>
                <c:formatCode>"$"#,##0</c:formatCode>
                <c:ptCount val="32"/>
                <c:pt idx="0">
                  <c:v>3.0743656301193765</c:v>
                </c:pt>
                <c:pt idx="1">
                  <c:v>3.1286018374575648</c:v>
                </c:pt>
                <c:pt idx="2">
                  <c:v>3.3081455658395615</c:v>
                </c:pt>
                <c:pt idx="3">
                  <c:v>4.7065093048375273</c:v>
                </c:pt>
                <c:pt idx="4">
                  <c:v>5.389779994191465</c:v>
                </c:pt>
                <c:pt idx="5">
                  <c:v>5.53822904112294</c:v>
                </c:pt>
                <c:pt idx="6">
                  <c:v>3.1260944943001516</c:v>
                </c:pt>
                <c:pt idx="7">
                  <c:v>2.4794939852585198</c:v>
                </c:pt>
                <c:pt idx="8">
                  <c:v>3.2177350422040583</c:v>
                </c:pt>
                <c:pt idx="9">
                  <c:v>3.6782410108737746</c:v>
                </c:pt>
                <c:pt idx="10">
                  <c:v>4.8806474698103317</c:v>
                </c:pt>
                <c:pt idx="11">
                  <c:v>5.1552953335793745</c:v>
                </c:pt>
                <c:pt idx="12">
                  <c:v>6.1538083226275404</c:v>
                </c:pt>
                <c:pt idx="13">
                  <c:v>3.0314277328960677</c:v>
                </c:pt>
                <c:pt idx="14">
                  <c:v>3.323582557506354</c:v>
                </c:pt>
                <c:pt idx="15">
                  <c:v>4.147567737918596</c:v>
                </c:pt>
                <c:pt idx="16">
                  <c:v>5.3117747196220746</c:v>
                </c:pt>
                <c:pt idx="17">
                  <c:v>2.5844838925204168</c:v>
                </c:pt>
                <c:pt idx="18">
                  <c:v>3.0511856512805569</c:v>
                </c:pt>
                <c:pt idx="19">
                  <c:v>3.5555505173015352</c:v>
                </c:pt>
                <c:pt idx="20">
                  <c:v>5.3451220882575798</c:v>
                </c:pt>
                <c:pt idx="21">
                  <c:v>3.4112801160761608</c:v>
                </c:pt>
                <c:pt idx="22">
                  <c:v>2.8650815687503846</c:v>
                </c:pt>
                <c:pt idx="23">
                  <c:v>3.4991613798685943</c:v>
                </c:pt>
                <c:pt idx="24">
                  <c:v>5.0059253418243008</c:v>
                </c:pt>
                <c:pt idx="25">
                  <c:v>5.1026535474979546</c:v>
                </c:pt>
                <c:pt idx="26">
                  <c:v>6.0200364160260955</c:v>
                </c:pt>
                <c:pt idx="27">
                  <c:v>2.5685343584086016</c:v>
                </c:pt>
                <c:pt idx="28">
                  <c:v>3.3119436495233918</c:v>
                </c:pt>
                <c:pt idx="29">
                  <c:v>4.5084955750514162</c:v>
                </c:pt>
                <c:pt idx="30">
                  <c:v>5.2446077911798241</c:v>
                </c:pt>
                <c:pt idx="31">
                  <c:v>5.9109090661422847</c:v>
                </c:pt>
              </c:numCache>
            </c:numRef>
          </c:val>
          <c:smooth val="0"/>
          <c:extLst>
            <c:ext xmlns:c16="http://schemas.microsoft.com/office/drawing/2014/chart" uri="{C3380CC4-5D6E-409C-BE32-E72D297353CC}">
              <c16:uniqueId val="{00000013-8730-4983-A2AE-BA9198B4C272}"/>
            </c:ext>
          </c:extLst>
        </c:ser>
        <c:ser>
          <c:idx val="5"/>
          <c:order val="5"/>
          <c:tx>
            <c:strRef>
              <c:f>'Year - C,R,P,U'!$X$2:$X$3</c:f>
              <c:strCache>
                <c:ptCount val="1"/>
                <c:pt idx="0">
                  <c:v>Stony Brook</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'Year - C,R,P,U'!$R$4:$R$36</c:f>
              <c:strCache>
                <c:ptCount val="32"/>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strCache>
            </c:strRef>
          </c:cat>
          <c:val>
            <c:numRef>
              <c:f>'Year - C,R,P,U'!$X$4:$X$36</c:f>
              <c:numCache>
                <c:formatCode>"$"#,##0</c:formatCode>
                <c:ptCount val="32"/>
                <c:pt idx="0">
                  <c:v>2.8127564502422588</c:v>
                </c:pt>
                <c:pt idx="1">
                  <c:v>3.2275751783783382</c:v>
                </c:pt>
                <c:pt idx="2">
                  <c:v>3.6841182976751865</c:v>
                </c:pt>
                <c:pt idx="3">
                  <c:v>4.9066794991616645</c:v>
                </c:pt>
                <c:pt idx="4">
                  <c:v>5.292552227891254</c:v>
                </c:pt>
                <c:pt idx="5">
                  <c:v>5.8723530386023546</c:v>
                </c:pt>
                <c:pt idx="6">
                  <c:v>3.5717295086329575</c:v>
                </c:pt>
                <c:pt idx="7">
                  <c:v>3.0067903289421407</c:v>
                </c:pt>
                <c:pt idx="8">
                  <c:v>4.1862101940235394</c:v>
                </c:pt>
                <c:pt idx="9">
                  <c:v>4.2916087278797264</c:v>
                </c:pt>
                <c:pt idx="10">
                  <c:v>5.1268047873594247</c:v>
                </c:pt>
                <c:pt idx="11">
                  <c:v>5.6422515321292339</c:v>
                </c:pt>
                <c:pt idx="12">
                  <c:v>3.0261296897607211</c:v>
                </c:pt>
                <c:pt idx="13">
                  <c:v>2.4336101472021054</c:v>
                </c:pt>
                <c:pt idx="14">
                  <c:v>3.5169049425805405</c:v>
                </c:pt>
                <c:pt idx="15">
                  <c:v>4.7958717134546758</c:v>
                </c:pt>
                <c:pt idx="16">
                  <c:v>5.2891716081143629</c:v>
                </c:pt>
                <c:pt idx="17">
                  <c:v>3.0189778695864531</c:v>
                </c:pt>
                <c:pt idx="18">
                  <c:v>3.2989015581178842</c:v>
                </c:pt>
                <c:pt idx="19">
                  <c:v>4.0740636158700134</c:v>
                </c:pt>
                <c:pt idx="20">
                  <c:v>5.467703695781025</c:v>
                </c:pt>
                <c:pt idx="21">
                  <c:v>2.7638235292179436</c:v>
                </c:pt>
                <c:pt idx="22">
                  <c:v>3.1064432832347904</c:v>
                </c:pt>
                <c:pt idx="23">
                  <c:v>3.5328812247675678</c:v>
                </c:pt>
                <c:pt idx="24">
                  <c:v>5.0972315396202577</c:v>
                </c:pt>
                <c:pt idx="25">
                  <c:v>5.652251200391361</c:v>
                </c:pt>
                <c:pt idx="26">
                  <c:v>4.9858136344890163</c:v>
                </c:pt>
                <c:pt idx="27">
                  <c:v>2.7421654414479413</c:v>
                </c:pt>
                <c:pt idx="28">
                  <c:v>3.680042636358396</c:v>
                </c:pt>
                <c:pt idx="29">
                  <c:v>4.9994175426269942</c:v>
                </c:pt>
                <c:pt idx="30">
                  <c:v>5.1327694075824928</c:v>
                </c:pt>
                <c:pt idx="31">
                  <c:v>6.167625512200277</c:v>
                </c:pt>
              </c:numCache>
            </c:numRef>
          </c:val>
          <c:smooth val="0"/>
          <c:extLst>
            <c:ext xmlns:c16="http://schemas.microsoft.com/office/drawing/2014/chart" uri="{C3380CC4-5D6E-409C-BE32-E72D297353CC}">
              <c16:uniqueId val="{00000014-8730-4983-A2AE-BA9198B4C272}"/>
            </c:ext>
          </c:extLst>
        </c:ser>
        <c:dLbls>
          <c:showLegendKey val="0"/>
          <c:showVal val="0"/>
          <c:showCatName val="0"/>
          <c:showSerName val="0"/>
          <c:showPercent val="0"/>
          <c:showBubbleSize val="0"/>
        </c:dLbls>
        <c:marker val="1"/>
        <c:smooth val="0"/>
        <c:axId val="350850303"/>
        <c:axId val="350839071"/>
      </c:lineChart>
      <c:catAx>
        <c:axId val="350850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839071"/>
        <c:crosses val="autoZero"/>
        <c:auto val="1"/>
        <c:lblAlgn val="ctr"/>
        <c:lblOffset val="100"/>
        <c:noMultiLvlLbl val="0"/>
      </c:catAx>
      <c:valAx>
        <c:axId val="350839071"/>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850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Chai.xlsx]Flavor - C,R,P,U!PivotTable7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Flavor x</a:t>
            </a:r>
            <a:r>
              <a:rPr lang="en-US" baseline="0"/>
              <a:t> Cost x Revenue x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'Flavor - C,R,P,U'!$B$3</c:f>
              <c:strCache>
                <c:ptCount val="1"/>
                <c:pt idx="0">
                  <c:v>Sum of Cost</c:v>
                </c:pt>
              </c:strCache>
            </c:strRef>
          </c:tx>
          <c:spPr>
            <a:solidFill>
              <a:schemeClr val="accent1"/>
            </a:solidFill>
            <a:ln>
              <a:noFill/>
            </a:ln>
            <a:effectLst/>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C,R,P,U'!$B$4:$B$164</c:f>
              <c:numCache>
                <c:formatCode>"$"#,##0</c:formatCode>
                <c:ptCount val="160"/>
                <c:pt idx="0">
                  <c:v>100834.29610114211</c:v>
                </c:pt>
                <c:pt idx="1">
                  <c:v>15517.619730014958</c:v>
                </c:pt>
                <c:pt idx="2">
                  <c:v>58480.713735511461</c:v>
                </c:pt>
                <c:pt idx="3">
                  <c:v>26950.504334584759</c:v>
                </c:pt>
                <c:pt idx="4">
                  <c:v>20463.997224267372</c:v>
                </c:pt>
                <c:pt idx="5">
                  <c:v>45464.293570838316</c:v>
                </c:pt>
                <c:pt idx="6">
                  <c:v>49158.227905261214</c:v>
                </c:pt>
                <c:pt idx="7">
                  <c:v>49987.520491455369</c:v>
                </c:pt>
                <c:pt idx="8">
                  <c:v>58939.81528716012</c:v>
                </c:pt>
                <c:pt idx="9">
                  <c:v>14707.222364076773</c:v>
                </c:pt>
                <c:pt idx="10">
                  <c:v>45831.250514738604</c:v>
                </c:pt>
                <c:pt idx="11">
                  <c:v>20806.402784008536</c:v>
                </c:pt>
                <c:pt idx="12">
                  <c:v>94442.683291154885</c:v>
                </c:pt>
                <c:pt idx="13">
                  <c:v>10021.350045819308</c:v>
                </c:pt>
                <c:pt idx="14">
                  <c:v>11594.256432977309</c:v>
                </c:pt>
                <c:pt idx="15">
                  <c:v>12073.63464302174</c:v>
                </c:pt>
                <c:pt idx="16">
                  <c:v>22438.663756596106</c:v>
                </c:pt>
                <c:pt idx="17">
                  <c:v>40948.551321969513</c:v>
                </c:pt>
                <c:pt idx="18">
                  <c:v>47065.958712792628</c:v>
                </c:pt>
                <c:pt idx="19">
                  <c:v>49797.056119398687</c:v>
                </c:pt>
                <c:pt idx="20">
                  <c:v>24235.569985409536</c:v>
                </c:pt>
                <c:pt idx="21">
                  <c:v>220726.41986315491</c:v>
                </c:pt>
                <c:pt idx="22">
                  <c:v>13175.075183375611</c:v>
                </c:pt>
                <c:pt idx="23">
                  <c:v>82587.531008414488</c:v>
                </c:pt>
                <c:pt idx="24">
                  <c:v>161971.56891497868</c:v>
                </c:pt>
                <c:pt idx="25">
                  <c:v>59762.261217025836</c:v>
                </c:pt>
                <c:pt idx="26">
                  <c:v>55113.7615778818</c:v>
                </c:pt>
                <c:pt idx="27">
                  <c:v>67366.580027749427</c:v>
                </c:pt>
                <c:pt idx="28">
                  <c:v>65364.422327119268</c:v>
                </c:pt>
                <c:pt idx="29">
                  <c:v>37861.60794353336</c:v>
                </c:pt>
                <c:pt idx="30">
                  <c:v>10273.073930093686</c:v>
                </c:pt>
                <c:pt idx="31">
                  <c:v>9092.2179291850498</c:v>
                </c:pt>
                <c:pt idx="32">
                  <c:v>13283.013042990895</c:v>
                </c:pt>
                <c:pt idx="33">
                  <c:v>49610.525928603573</c:v>
                </c:pt>
                <c:pt idx="34">
                  <c:v>11887.984187693632</c:v>
                </c:pt>
                <c:pt idx="35">
                  <c:v>12706.791971877616</c:v>
                </c:pt>
                <c:pt idx="36">
                  <c:v>74866.355641965871</c:v>
                </c:pt>
                <c:pt idx="37">
                  <c:v>60159.489084318207</c:v>
                </c:pt>
                <c:pt idx="38">
                  <c:v>12986.976334907058</c:v>
                </c:pt>
                <c:pt idx="39">
                  <c:v>65052.402763503196</c:v>
                </c:pt>
                <c:pt idx="40">
                  <c:v>10422.941617049688</c:v>
                </c:pt>
                <c:pt idx="41">
                  <c:v>230198.47120963724</c:v>
                </c:pt>
                <c:pt idx="42">
                  <c:v>17450.979003340657</c:v>
                </c:pt>
                <c:pt idx="43">
                  <c:v>45141.769978000084</c:v>
                </c:pt>
                <c:pt idx="44">
                  <c:v>29702.179635987795</c:v>
                </c:pt>
                <c:pt idx="45">
                  <c:v>17027.838744645996</c:v>
                </c:pt>
                <c:pt idx="46">
                  <c:v>82433.379782140037</c:v>
                </c:pt>
                <c:pt idx="47">
                  <c:v>16595.676408710046</c:v>
                </c:pt>
                <c:pt idx="48">
                  <c:v>50825.946538015749</c:v>
                </c:pt>
                <c:pt idx="49">
                  <c:v>46574.032877086167</c:v>
                </c:pt>
                <c:pt idx="50">
                  <c:v>35777.625153405912</c:v>
                </c:pt>
                <c:pt idx="51">
                  <c:v>37773.670602305108</c:v>
                </c:pt>
                <c:pt idx="52">
                  <c:v>47030.979111888213</c:v>
                </c:pt>
                <c:pt idx="53">
                  <c:v>38682.671849369734</c:v>
                </c:pt>
                <c:pt idx="54">
                  <c:v>36345.700517712517</c:v>
                </c:pt>
                <c:pt idx="55">
                  <c:v>66465.167320385939</c:v>
                </c:pt>
                <c:pt idx="56">
                  <c:v>13380.707727405646</c:v>
                </c:pt>
                <c:pt idx="57">
                  <c:v>30333.21121690944</c:v>
                </c:pt>
                <c:pt idx="58">
                  <c:v>13638.786475583192</c:v>
                </c:pt>
                <c:pt idx="59">
                  <c:v>32281.251015634156</c:v>
                </c:pt>
                <c:pt idx="60">
                  <c:v>10001.010441453045</c:v>
                </c:pt>
                <c:pt idx="61">
                  <c:v>104228.8845677153</c:v>
                </c:pt>
                <c:pt idx="62">
                  <c:v>44945.058554071882</c:v>
                </c:pt>
                <c:pt idx="63">
                  <c:v>32989.606000367639</c:v>
                </c:pt>
                <c:pt idx="64">
                  <c:v>21466.619094719263</c:v>
                </c:pt>
                <c:pt idx="65">
                  <c:v>42148.144729300824</c:v>
                </c:pt>
                <c:pt idx="66">
                  <c:v>9603.4679197680216</c:v>
                </c:pt>
                <c:pt idx="67">
                  <c:v>47251.026115189823</c:v>
                </c:pt>
                <c:pt idx="68">
                  <c:v>36319.652511348795</c:v>
                </c:pt>
                <c:pt idx="69">
                  <c:v>98452.602306617075</c:v>
                </c:pt>
                <c:pt idx="70">
                  <c:v>80903.706169657933</c:v>
                </c:pt>
                <c:pt idx="71">
                  <c:v>35090.132374531546</c:v>
                </c:pt>
                <c:pt idx="72">
                  <c:v>81859.503834786636</c:v>
                </c:pt>
                <c:pt idx="73">
                  <c:v>21618.505223932658</c:v>
                </c:pt>
                <c:pt idx="74">
                  <c:v>36060.912477736958</c:v>
                </c:pt>
                <c:pt idx="75">
                  <c:v>10612.104191250726</c:v>
                </c:pt>
                <c:pt idx="76">
                  <c:v>42462.1660990167</c:v>
                </c:pt>
                <c:pt idx="77">
                  <c:v>34762.461371213103</c:v>
                </c:pt>
                <c:pt idx="78">
                  <c:v>14289.131216159185</c:v>
                </c:pt>
                <c:pt idx="79">
                  <c:v>49309.087031976196</c:v>
                </c:pt>
                <c:pt idx="80">
                  <c:v>11030.051391944673</c:v>
                </c:pt>
                <c:pt idx="81">
                  <c:v>11221.055980990172</c:v>
                </c:pt>
                <c:pt idx="82">
                  <c:v>12436.638558941921</c:v>
                </c:pt>
                <c:pt idx="83">
                  <c:v>62035.103117063998</c:v>
                </c:pt>
                <c:pt idx="84">
                  <c:v>80533.757247061556</c:v>
                </c:pt>
                <c:pt idx="85">
                  <c:v>38570.756499928677</c:v>
                </c:pt>
                <c:pt idx="86">
                  <c:v>8914.6387742797306</c:v>
                </c:pt>
                <c:pt idx="87">
                  <c:v>43955.464184345576</c:v>
                </c:pt>
                <c:pt idx="88">
                  <c:v>19862.532599449354</c:v>
                </c:pt>
                <c:pt idx="89">
                  <c:v>60587.429496189718</c:v>
                </c:pt>
                <c:pt idx="90">
                  <c:v>45213.167409365611</c:v>
                </c:pt>
                <c:pt idx="91">
                  <c:v>13355.687107350059</c:v>
                </c:pt>
                <c:pt idx="92">
                  <c:v>42671.288839517088</c:v>
                </c:pt>
                <c:pt idx="93">
                  <c:v>42502.411285975388</c:v>
                </c:pt>
                <c:pt idx="94">
                  <c:v>108229.10259417894</c:v>
                </c:pt>
                <c:pt idx="95">
                  <c:v>11462.96938154758</c:v>
                </c:pt>
                <c:pt idx="96">
                  <c:v>6229.4345129838212</c:v>
                </c:pt>
                <c:pt idx="97">
                  <c:v>33396.590705389623</c:v>
                </c:pt>
                <c:pt idx="98">
                  <c:v>28217.703746910167</c:v>
                </c:pt>
                <c:pt idx="99">
                  <c:v>11474.533220998412</c:v>
                </c:pt>
                <c:pt idx="100">
                  <c:v>10317.579492920238</c:v>
                </c:pt>
                <c:pt idx="101">
                  <c:v>39965.513049002242</c:v>
                </c:pt>
                <c:pt idx="102">
                  <c:v>12037.582022854542</c:v>
                </c:pt>
                <c:pt idx="103">
                  <c:v>11455.002876879451</c:v>
                </c:pt>
                <c:pt idx="104">
                  <c:v>44196.407840164524</c:v>
                </c:pt>
                <c:pt idx="105">
                  <c:v>34792.00145560057</c:v>
                </c:pt>
                <c:pt idx="106">
                  <c:v>11464.325460983735</c:v>
                </c:pt>
                <c:pt idx="107">
                  <c:v>15758.487782987566</c:v>
                </c:pt>
                <c:pt idx="108">
                  <c:v>8913.344119433732</c:v>
                </c:pt>
                <c:pt idx="109">
                  <c:v>32336.544280946302</c:v>
                </c:pt>
                <c:pt idx="110">
                  <c:v>9258.0208066860487</c:v>
                </c:pt>
                <c:pt idx="111">
                  <c:v>46254.334623186201</c:v>
                </c:pt>
                <c:pt idx="112">
                  <c:v>57211.010196377334</c:v>
                </c:pt>
                <c:pt idx="113">
                  <c:v>63635.891406833558</c:v>
                </c:pt>
                <c:pt idx="114">
                  <c:v>90472.157080707169</c:v>
                </c:pt>
                <c:pt idx="115">
                  <c:v>45564.131367359179</c:v>
                </c:pt>
                <c:pt idx="116">
                  <c:v>10045.130129579737</c:v>
                </c:pt>
                <c:pt idx="117">
                  <c:v>35096.531383363312</c:v>
                </c:pt>
                <c:pt idx="118">
                  <c:v>51385.516755161821</c:v>
                </c:pt>
                <c:pt idx="119">
                  <c:v>40962.085201704496</c:v>
                </c:pt>
                <c:pt idx="120">
                  <c:v>43022.84675607337</c:v>
                </c:pt>
                <c:pt idx="121">
                  <c:v>55209.814496846055</c:v>
                </c:pt>
                <c:pt idx="122">
                  <c:v>99646.828310647237</c:v>
                </c:pt>
                <c:pt idx="123">
                  <c:v>24920.652036823449</c:v>
                </c:pt>
                <c:pt idx="124">
                  <c:v>80447.438245078461</c:v>
                </c:pt>
                <c:pt idx="125">
                  <c:v>46570.368523808203</c:v>
                </c:pt>
                <c:pt idx="126">
                  <c:v>10754.854773564623</c:v>
                </c:pt>
                <c:pt idx="127">
                  <c:v>13441.610164007985</c:v>
                </c:pt>
                <c:pt idx="128">
                  <c:v>10760.166962907588</c:v>
                </c:pt>
                <c:pt idx="129">
                  <c:v>12562.314367798428</c:v>
                </c:pt>
                <c:pt idx="130">
                  <c:v>44250.460250958276</c:v>
                </c:pt>
                <c:pt idx="131">
                  <c:v>37849.067478148034</c:v>
                </c:pt>
                <c:pt idx="132">
                  <c:v>8865.5977119269191</c:v>
                </c:pt>
                <c:pt idx="133">
                  <c:v>75537.045079382922</c:v>
                </c:pt>
                <c:pt idx="134">
                  <c:v>177171.98968660526</c:v>
                </c:pt>
                <c:pt idx="135">
                  <c:v>14183.156428527529</c:v>
                </c:pt>
                <c:pt idx="136">
                  <c:v>67667.092936633839</c:v>
                </c:pt>
                <c:pt idx="137">
                  <c:v>9215.4088014251811</c:v>
                </c:pt>
                <c:pt idx="138">
                  <c:v>11840.833794654771</c:v>
                </c:pt>
                <c:pt idx="139">
                  <c:v>167475.24215165159</c:v>
                </c:pt>
                <c:pt idx="140">
                  <c:v>48710.699360271479</c:v>
                </c:pt>
                <c:pt idx="141">
                  <c:v>43938.585091547153</c:v>
                </c:pt>
                <c:pt idx="142">
                  <c:v>31720.382148649165</c:v>
                </c:pt>
                <c:pt idx="143">
                  <c:v>10697.596765443417</c:v>
                </c:pt>
                <c:pt idx="144">
                  <c:v>41912.786836853164</c:v>
                </c:pt>
                <c:pt idx="145">
                  <c:v>25567.730852197627</c:v>
                </c:pt>
                <c:pt idx="146">
                  <c:v>11014.665115880674</c:v>
                </c:pt>
                <c:pt idx="147">
                  <c:v>139940.74224193263</c:v>
                </c:pt>
                <c:pt idx="148">
                  <c:v>156839.19738825981</c:v>
                </c:pt>
                <c:pt idx="149">
                  <c:v>22518.803459378883</c:v>
                </c:pt>
                <c:pt idx="150">
                  <c:v>10246.601216629007</c:v>
                </c:pt>
                <c:pt idx="151">
                  <c:v>41678.894932318588</c:v>
                </c:pt>
                <c:pt idx="152">
                  <c:v>77976.747224537059</c:v>
                </c:pt>
                <c:pt idx="153">
                  <c:v>20092.547520551725</c:v>
                </c:pt>
                <c:pt idx="154">
                  <c:v>72013.570637225741</c:v>
                </c:pt>
                <c:pt idx="155">
                  <c:v>13895.927103194315</c:v>
                </c:pt>
                <c:pt idx="156">
                  <c:v>60528.638983274752</c:v>
                </c:pt>
                <c:pt idx="157">
                  <c:v>112871.71852192278</c:v>
                </c:pt>
                <c:pt idx="158">
                  <c:v>15728.886441310546</c:v>
                </c:pt>
                <c:pt idx="159">
                  <c:v>69661.621883099957</c:v>
                </c:pt>
              </c:numCache>
            </c:numRef>
          </c:val>
          <c:extLst>
            <c:ext xmlns:c16="http://schemas.microsoft.com/office/drawing/2014/chart" uri="{C3380CC4-5D6E-409C-BE32-E72D297353CC}">
              <c16:uniqueId val="{00000000-59B0-4045-8BE4-D5F2D6AD827A}"/>
            </c:ext>
          </c:extLst>
        </c:ser>
        <c:ser>
          <c:idx val="1"/>
          <c:order val="1"/>
          <c:tx>
            <c:strRef>
              <c:f>'Flavor - C,R,P,U'!$C$3</c:f>
              <c:strCache>
                <c:ptCount val="1"/>
                <c:pt idx="0">
                  <c:v>Sum of Revenue</c:v>
                </c:pt>
              </c:strCache>
            </c:strRef>
          </c:tx>
          <c:spPr>
            <a:solidFill>
              <a:schemeClr val="accent2"/>
            </a:solidFill>
            <a:ln>
              <a:noFill/>
            </a:ln>
            <a:effectLst/>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C,R,P,U'!$C$4:$C$164</c:f>
              <c:numCache>
                <c:formatCode>"$"#,##0</c:formatCode>
                <c:ptCount val="160"/>
                <c:pt idx="0">
                  <c:v>212180.29253274831</c:v>
                </c:pt>
                <c:pt idx="1">
                  <c:v>32143.832700459126</c:v>
                </c:pt>
                <c:pt idx="2">
                  <c:v>117408.10938087797</c:v>
                </c:pt>
                <c:pt idx="3">
                  <c:v>54250.250770288563</c:v>
                </c:pt>
                <c:pt idx="4">
                  <c:v>50260.373687602107</c:v>
                </c:pt>
                <c:pt idx="5">
                  <c:v>87163.244879618273</c:v>
                </c:pt>
                <c:pt idx="6">
                  <c:v>98402.829708902151</c:v>
                </c:pt>
                <c:pt idx="7">
                  <c:v>105339.12160304678</c:v>
                </c:pt>
                <c:pt idx="8">
                  <c:v>115090.06605412532</c:v>
                </c:pt>
                <c:pt idx="9">
                  <c:v>30768.023862139114</c:v>
                </c:pt>
                <c:pt idx="10">
                  <c:v>89927.703475411341</c:v>
                </c:pt>
                <c:pt idx="11">
                  <c:v>52755.324856926731</c:v>
                </c:pt>
                <c:pt idx="12">
                  <c:v>193988.13046407865</c:v>
                </c:pt>
                <c:pt idx="13">
                  <c:v>20241.467556319447</c:v>
                </c:pt>
                <c:pt idx="14">
                  <c:v>23787.871552239416</c:v>
                </c:pt>
                <c:pt idx="15">
                  <c:v>23870.53719672931</c:v>
                </c:pt>
                <c:pt idx="16">
                  <c:v>51928.737477567352</c:v>
                </c:pt>
                <c:pt idx="17">
                  <c:v>82636.894675460921</c:v>
                </c:pt>
                <c:pt idx="18">
                  <c:v>107038.84576995696</c:v>
                </c:pt>
                <c:pt idx="19">
                  <c:v>102646.00735998389</c:v>
                </c:pt>
                <c:pt idx="20">
                  <c:v>60710.918428120232</c:v>
                </c:pt>
                <c:pt idx="21">
                  <c:v>445705.69956144819</c:v>
                </c:pt>
                <c:pt idx="22">
                  <c:v>26300.293087789218</c:v>
                </c:pt>
                <c:pt idx="23">
                  <c:v>176824.32325159124</c:v>
                </c:pt>
                <c:pt idx="24">
                  <c:v>327772.7371660489</c:v>
                </c:pt>
                <c:pt idx="25">
                  <c:v>115062.67445092498</c:v>
                </c:pt>
                <c:pt idx="26">
                  <c:v>118869.93770627966</c:v>
                </c:pt>
                <c:pt idx="27">
                  <c:v>134380.31227199736</c:v>
                </c:pt>
                <c:pt idx="28">
                  <c:v>130842.14414953539</c:v>
                </c:pt>
                <c:pt idx="29">
                  <c:v>72908.012285272431</c:v>
                </c:pt>
                <c:pt idx="30">
                  <c:v>21734.534583439377</c:v>
                </c:pt>
                <c:pt idx="31">
                  <c:v>19301.33899810947</c:v>
                </c:pt>
                <c:pt idx="32">
                  <c:v>28146.874424659178</c:v>
                </c:pt>
                <c:pt idx="33">
                  <c:v>105234.97344409213</c:v>
                </c:pt>
                <c:pt idx="34">
                  <c:v>24459.631161339246</c:v>
                </c:pt>
                <c:pt idx="35">
                  <c:v>25372.500502659273</c:v>
                </c:pt>
                <c:pt idx="36">
                  <c:v>141259.96382847195</c:v>
                </c:pt>
                <c:pt idx="37">
                  <c:v>134929.38128845111</c:v>
                </c:pt>
                <c:pt idx="38">
                  <c:v>25701.476653549373</c:v>
                </c:pt>
                <c:pt idx="39">
                  <c:v>132663.30750545699</c:v>
                </c:pt>
                <c:pt idx="40">
                  <c:v>20859.480874199395</c:v>
                </c:pt>
                <c:pt idx="41">
                  <c:v>475285.45524148113</c:v>
                </c:pt>
                <c:pt idx="42">
                  <c:v>44944.870900303249</c:v>
                </c:pt>
                <c:pt idx="43">
                  <c:v>91990.446128391734</c:v>
                </c:pt>
                <c:pt idx="44">
                  <c:v>61799.685473460035</c:v>
                </c:pt>
                <c:pt idx="45">
                  <c:v>30890.359660149217</c:v>
                </c:pt>
                <c:pt idx="46">
                  <c:v>159477.25529999132</c:v>
                </c:pt>
                <c:pt idx="47">
                  <c:v>30047.404904739284</c:v>
                </c:pt>
                <c:pt idx="48">
                  <c:v>98818.548662634188</c:v>
                </c:pt>
                <c:pt idx="49">
                  <c:v>91573.580310641759</c:v>
                </c:pt>
                <c:pt idx="50">
                  <c:v>71320.336851398606</c:v>
                </c:pt>
                <c:pt idx="51">
                  <c:v>77895.438173875504</c:v>
                </c:pt>
                <c:pt idx="52">
                  <c:v>102033.9584432751</c:v>
                </c:pt>
                <c:pt idx="53">
                  <c:v>80105.572740217496</c:v>
                </c:pt>
                <c:pt idx="54">
                  <c:v>76204.399282836544</c:v>
                </c:pt>
                <c:pt idx="55">
                  <c:v>130166.02794206333</c:v>
                </c:pt>
                <c:pt idx="56">
                  <c:v>23964.072362599432</c:v>
                </c:pt>
                <c:pt idx="57">
                  <c:v>67337.347538550326</c:v>
                </c:pt>
                <c:pt idx="58">
                  <c:v>27884.581345359278</c:v>
                </c:pt>
                <c:pt idx="59">
                  <c:v>65898.970111327377</c:v>
                </c:pt>
                <c:pt idx="60">
                  <c:v>18425.639572429569</c:v>
                </c:pt>
                <c:pt idx="61">
                  <c:v>205302.02562660017</c:v>
                </c:pt>
                <c:pt idx="62">
                  <c:v>83183.515489591082</c:v>
                </c:pt>
                <c:pt idx="63">
                  <c:v>64886.346426020165</c:v>
                </c:pt>
                <c:pt idx="64">
                  <c:v>51802.137035294487</c:v>
                </c:pt>
                <c:pt idx="65">
                  <c:v>96572.617943859499</c:v>
                </c:pt>
                <c:pt idx="66">
                  <c:v>18870.727292409545</c:v>
                </c:pt>
                <c:pt idx="67">
                  <c:v>89346.30596088976</c:v>
                </c:pt>
                <c:pt idx="68">
                  <c:v>74246.226924747782</c:v>
                </c:pt>
                <c:pt idx="69">
                  <c:v>189539.50616933699</c:v>
                </c:pt>
                <c:pt idx="70">
                  <c:v>165864.08941212893</c:v>
                </c:pt>
                <c:pt idx="71">
                  <c:v>71740.460978911608</c:v>
                </c:pt>
                <c:pt idx="72">
                  <c:v>165211.97526191239</c:v>
                </c:pt>
                <c:pt idx="73">
                  <c:v>52314.881786930942</c:v>
                </c:pt>
                <c:pt idx="74">
                  <c:v>70217.724185988889</c:v>
                </c:pt>
                <c:pt idx="75">
                  <c:v>20743.54500539949</c:v>
                </c:pt>
                <c:pt idx="76">
                  <c:v>99441.161568296782</c:v>
                </c:pt>
                <c:pt idx="77">
                  <c:v>66854.117168650148</c:v>
                </c:pt>
                <c:pt idx="78">
                  <c:v>29269.613484859205</c:v>
                </c:pt>
                <c:pt idx="79">
                  <c:v>98311.91901148067</c:v>
                </c:pt>
                <c:pt idx="80">
                  <c:v>23060.605467469326</c:v>
                </c:pt>
                <c:pt idx="81">
                  <c:v>23347.030055559353</c:v>
                </c:pt>
                <c:pt idx="82">
                  <c:v>24695.886601049297</c:v>
                </c:pt>
                <c:pt idx="83">
                  <c:v>132001.23782905692</c:v>
                </c:pt>
                <c:pt idx="84">
                  <c:v>166872.83725000045</c:v>
                </c:pt>
                <c:pt idx="85">
                  <c:v>81217.279369550684</c:v>
                </c:pt>
                <c:pt idx="86">
                  <c:v>19818.223323649407</c:v>
                </c:pt>
                <c:pt idx="87">
                  <c:v>89205.776018767298</c:v>
                </c:pt>
                <c:pt idx="88">
                  <c:v>50799.189695692527</c:v>
                </c:pt>
                <c:pt idx="89">
                  <c:v>115674.61352546362</c:v>
                </c:pt>
                <c:pt idx="90">
                  <c:v>92673.638343014725</c:v>
                </c:pt>
                <c:pt idx="91">
                  <c:v>24003.819416799455</c:v>
                </c:pt>
                <c:pt idx="92">
                  <c:v>82587.96609211326</c:v>
                </c:pt>
                <c:pt idx="93">
                  <c:v>84861.718369456896</c:v>
                </c:pt>
                <c:pt idx="94">
                  <c:v>207550.77584143067</c:v>
                </c:pt>
                <c:pt idx="95">
                  <c:v>24078.512486869342</c:v>
                </c:pt>
                <c:pt idx="96">
                  <c:v>12819.422706399671</c:v>
                </c:pt>
                <c:pt idx="97">
                  <c:v>62752.18395131603</c:v>
                </c:pt>
                <c:pt idx="98">
                  <c:v>63580.538227854609</c:v>
                </c:pt>
                <c:pt idx="99">
                  <c:v>21575.778382469543</c:v>
                </c:pt>
                <c:pt idx="100">
                  <c:v>21519.534506389504</c:v>
                </c:pt>
                <c:pt idx="101">
                  <c:v>93039.081912297348</c:v>
                </c:pt>
                <c:pt idx="102">
                  <c:v>25313.880858399301</c:v>
                </c:pt>
                <c:pt idx="103">
                  <c:v>23547.247961899302</c:v>
                </c:pt>
                <c:pt idx="104">
                  <c:v>99218.961518925207</c:v>
                </c:pt>
                <c:pt idx="105">
                  <c:v>69434.686432795352</c:v>
                </c:pt>
                <c:pt idx="106">
                  <c:v>23741.734858259479</c:v>
                </c:pt>
                <c:pt idx="107">
                  <c:v>31509.95376051918</c:v>
                </c:pt>
                <c:pt idx="108">
                  <c:v>18755.430763049462</c:v>
                </c:pt>
                <c:pt idx="109">
                  <c:v>71016.93529562348</c:v>
                </c:pt>
                <c:pt idx="110">
                  <c:v>19491.10873421951</c:v>
                </c:pt>
                <c:pt idx="111">
                  <c:v>90421.665548367018</c:v>
                </c:pt>
                <c:pt idx="112">
                  <c:v>105283.66328594867</c:v>
                </c:pt>
                <c:pt idx="113">
                  <c:v>125179.06336237199</c:v>
                </c:pt>
                <c:pt idx="114">
                  <c:v>176004.69725133074</c:v>
                </c:pt>
                <c:pt idx="115">
                  <c:v>88190.794042502777</c:v>
                </c:pt>
                <c:pt idx="116">
                  <c:v>20175.874978929503</c:v>
                </c:pt>
                <c:pt idx="117">
                  <c:v>67077.807141725003</c:v>
                </c:pt>
                <c:pt idx="118">
                  <c:v>102490.07028474074</c:v>
                </c:pt>
                <c:pt idx="119">
                  <c:v>76038.82815800645</c:v>
                </c:pt>
                <c:pt idx="120">
                  <c:v>86304.251822046877</c:v>
                </c:pt>
                <c:pt idx="121">
                  <c:v>113001.77879719145</c:v>
                </c:pt>
                <c:pt idx="122">
                  <c:v>208771.99486082228</c:v>
                </c:pt>
                <c:pt idx="123">
                  <c:v>56784.381998580844</c:v>
                </c:pt>
                <c:pt idx="124">
                  <c:v>155297.89450137882</c:v>
                </c:pt>
                <c:pt idx="125">
                  <c:v>102698.73999508015</c:v>
                </c:pt>
                <c:pt idx="126">
                  <c:v>21696.316430609459</c:v>
                </c:pt>
                <c:pt idx="127">
                  <c:v>26908.965099959209</c:v>
                </c:pt>
                <c:pt idx="128">
                  <c:v>22877.905676469363</c:v>
                </c:pt>
                <c:pt idx="129">
                  <c:v>25493.030994009267</c:v>
                </c:pt>
                <c:pt idx="130">
                  <c:v>94793.179593001478</c:v>
                </c:pt>
                <c:pt idx="131">
                  <c:v>91171.288539643458</c:v>
                </c:pt>
                <c:pt idx="132">
                  <c:v>17495.108007299445</c:v>
                </c:pt>
                <c:pt idx="133">
                  <c:v>165762.06339442643</c:v>
                </c:pt>
                <c:pt idx="134">
                  <c:v>381957.92639432696</c:v>
                </c:pt>
                <c:pt idx="135">
                  <c:v>29365.456854129257</c:v>
                </c:pt>
                <c:pt idx="136">
                  <c:v>134801.80980923155</c:v>
                </c:pt>
                <c:pt idx="137">
                  <c:v>18163.810972339612</c:v>
                </c:pt>
                <c:pt idx="138">
                  <c:v>24946.148312909365</c:v>
                </c:pt>
                <c:pt idx="139">
                  <c:v>339995.56279413571</c:v>
                </c:pt>
                <c:pt idx="140">
                  <c:v>101368.51282612653</c:v>
                </c:pt>
                <c:pt idx="141">
                  <c:v>107848.46609051805</c:v>
                </c:pt>
                <c:pt idx="142">
                  <c:v>68602.86148733196</c:v>
                </c:pt>
                <c:pt idx="143">
                  <c:v>21793.761516849452</c:v>
                </c:pt>
                <c:pt idx="144">
                  <c:v>78640.885868222103</c:v>
                </c:pt>
                <c:pt idx="145">
                  <c:v>56890.038933701129</c:v>
                </c:pt>
                <c:pt idx="146">
                  <c:v>21373.124003649395</c:v>
                </c:pt>
                <c:pt idx="147">
                  <c:v>273634.90749983455</c:v>
                </c:pt>
                <c:pt idx="148">
                  <c:v>331756.01221544622</c:v>
                </c:pt>
                <c:pt idx="149">
                  <c:v>43466.776031758702</c:v>
                </c:pt>
                <c:pt idx="150">
                  <c:v>20463.65121381943</c:v>
                </c:pt>
                <c:pt idx="151">
                  <c:v>80208.408700302607</c:v>
                </c:pt>
                <c:pt idx="152">
                  <c:v>158688.32255305664</c:v>
                </c:pt>
                <c:pt idx="153">
                  <c:v>51534.066430073341</c:v>
                </c:pt>
                <c:pt idx="154">
                  <c:v>149750.53797653664</c:v>
                </c:pt>
                <c:pt idx="155">
                  <c:v>28169.571699469227</c:v>
                </c:pt>
                <c:pt idx="156">
                  <c:v>121451.14430020338</c:v>
                </c:pt>
                <c:pt idx="157">
                  <c:v>239056.00012446431</c:v>
                </c:pt>
                <c:pt idx="158">
                  <c:v>31274.659743889119</c:v>
                </c:pt>
                <c:pt idx="159">
                  <c:v>138650.71531766251</c:v>
                </c:pt>
              </c:numCache>
            </c:numRef>
          </c:val>
          <c:extLst>
            <c:ext xmlns:c16="http://schemas.microsoft.com/office/drawing/2014/chart" uri="{C3380CC4-5D6E-409C-BE32-E72D297353CC}">
              <c16:uniqueId val="{00000001-59B0-4045-8BE4-D5F2D6AD827A}"/>
            </c:ext>
          </c:extLst>
        </c:ser>
        <c:ser>
          <c:idx val="2"/>
          <c:order val="2"/>
          <c:tx>
            <c:strRef>
              <c:f>'Flavor - C,R,P,U'!$D$3</c:f>
              <c:strCache>
                <c:ptCount val="1"/>
                <c:pt idx="0">
                  <c:v>Sum of Profit</c:v>
                </c:pt>
              </c:strCache>
            </c:strRef>
          </c:tx>
          <c:spPr>
            <a:solidFill>
              <a:schemeClr val="accent3"/>
            </a:solidFill>
            <a:ln>
              <a:noFill/>
            </a:ln>
            <a:effectLst/>
          </c:spPr>
          <c:invertIfNegative val="0"/>
          <c:cat>
            <c:strRef>
              <c:f>'Flavor - C,R,P,U'!$A$4:$A$164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C,R,P,U'!$D$4:$D$164</c:f>
              <c:numCache>
                <c:formatCode>"$"#,##0</c:formatCode>
                <c:ptCount val="160"/>
                <c:pt idx="0">
                  <c:v>111345.99643160618</c:v>
                </c:pt>
                <c:pt idx="1">
                  <c:v>16626.212970444165</c:v>
                </c:pt>
                <c:pt idx="2">
                  <c:v>58927.395645366472</c:v>
                </c:pt>
                <c:pt idx="3">
                  <c:v>27299.74643570379</c:v>
                </c:pt>
                <c:pt idx="4">
                  <c:v>29796.376463334713</c:v>
                </c:pt>
                <c:pt idx="5">
                  <c:v>41698.951308779942</c:v>
                </c:pt>
                <c:pt idx="6">
                  <c:v>49244.601803640951</c:v>
                </c:pt>
                <c:pt idx="7">
                  <c:v>55351.601111591423</c:v>
                </c:pt>
                <c:pt idx="8">
                  <c:v>56150.250766965182</c:v>
                </c:pt>
                <c:pt idx="9">
                  <c:v>16060.801498062343</c:v>
                </c:pt>
                <c:pt idx="10">
                  <c:v>44096.452960672745</c:v>
                </c:pt>
                <c:pt idx="11">
                  <c:v>31948.922072918172</c:v>
                </c:pt>
                <c:pt idx="12">
                  <c:v>99545.447172923785</c:v>
                </c:pt>
                <c:pt idx="13">
                  <c:v>10220.117510500137</c:v>
                </c:pt>
                <c:pt idx="14">
                  <c:v>12193.615119262109</c:v>
                </c:pt>
                <c:pt idx="15">
                  <c:v>11796.90255370757</c:v>
                </c:pt>
                <c:pt idx="16">
                  <c:v>29490.07372097125</c:v>
                </c:pt>
                <c:pt idx="17">
                  <c:v>41688.3433534914</c:v>
                </c:pt>
                <c:pt idx="18">
                  <c:v>59972.88705716432</c:v>
                </c:pt>
                <c:pt idx="19">
                  <c:v>52848.951240585244</c:v>
                </c:pt>
                <c:pt idx="20">
                  <c:v>36475.348442710696</c:v>
                </c:pt>
                <c:pt idx="21">
                  <c:v>224979.27969829337</c:v>
                </c:pt>
                <c:pt idx="22">
                  <c:v>13125.217904413612</c:v>
                </c:pt>
                <c:pt idx="23">
                  <c:v>94236.79224317678</c:v>
                </c:pt>
                <c:pt idx="24">
                  <c:v>165801.16825107008</c:v>
                </c:pt>
                <c:pt idx="25">
                  <c:v>55300.413233899148</c:v>
                </c:pt>
                <c:pt idx="26">
                  <c:v>63756.176128397878</c:v>
                </c:pt>
                <c:pt idx="27">
                  <c:v>67013.732244247978</c:v>
                </c:pt>
                <c:pt idx="28">
                  <c:v>65477.721822416104</c:v>
                </c:pt>
                <c:pt idx="29">
                  <c:v>35046.404341739057</c:v>
                </c:pt>
                <c:pt idx="30">
                  <c:v>11461.460653345694</c:v>
                </c:pt>
                <c:pt idx="31">
                  <c:v>10209.121068924418</c:v>
                </c:pt>
                <c:pt idx="32">
                  <c:v>14863.861381668285</c:v>
                </c:pt>
                <c:pt idx="33">
                  <c:v>55624.447515488529</c:v>
                </c:pt>
                <c:pt idx="34">
                  <c:v>12571.646973645615</c:v>
                </c:pt>
                <c:pt idx="35">
                  <c:v>12665.708530781652</c:v>
                </c:pt>
                <c:pt idx="36">
                  <c:v>66393.608186506011</c:v>
                </c:pt>
                <c:pt idx="37">
                  <c:v>74769.892204132848</c:v>
                </c:pt>
                <c:pt idx="38">
                  <c:v>12714.500318642311</c:v>
                </c:pt>
                <c:pt idx="39">
                  <c:v>67610.904741953796</c:v>
                </c:pt>
                <c:pt idx="40">
                  <c:v>10436.5392571497</c:v>
                </c:pt>
                <c:pt idx="41">
                  <c:v>245086.98403184407</c:v>
                </c:pt>
                <c:pt idx="42">
                  <c:v>27493.891896962585</c:v>
                </c:pt>
                <c:pt idx="43">
                  <c:v>46848.676150391664</c:v>
                </c:pt>
                <c:pt idx="44">
                  <c:v>32097.505837472243</c:v>
                </c:pt>
                <c:pt idx="45">
                  <c:v>13862.520915503221</c:v>
                </c:pt>
                <c:pt idx="46">
                  <c:v>77043.875517851309</c:v>
                </c:pt>
                <c:pt idx="47">
                  <c:v>13451.728496029245</c:v>
                </c:pt>
                <c:pt idx="48">
                  <c:v>47992.602124618417</c:v>
                </c:pt>
                <c:pt idx="49">
                  <c:v>44999.547433555577</c:v>
                </c:pt>
                <c:pt idx="50">
                  <c:v>35542.711697992709</c:v>
                </c:pt>
                <c:pt idx="51">
                  <c:v>40121.767571570366</c:v>
                </c:pt>
                <c:pt idx="52">
                  <c:v>55002.97933138685</c:v>
                </c:pt>
                <c:pt idx="53">
                  <c:v>41422.900890847777</c:v>
                </c:pt>
                <c:pt idx="54">
                  <c:v>39858.698765124056</c:v>
                </c:pt>
                <c:pt idx="55">
                  <c:v>63700.86062167745</c:v>
                </c:pt>
                <c:pt idx="56">
                  <c:v>10583.36463519379</c:v>
                </c:pt>
                <c:pt idx="57">
                  <c:v>37004.136321640872</c:v>
                </c:pt>
                <c:pt idx="58">
                  <c:v>14245.794869776077</c:v>
                </c:pt>
                <c:pt idx="59">
                  <c:v>33617.719095693225</c:v>
                </c:pt>
                <c:pt idx="60">
                  <c:v>8424.6291309765256</c:v>
                </c:pt>
                <c:pt idx="61">
                  <c:v>101073.14105888491</c:v>
                </c:pt>
                <c:pt idx="62">
                  <c:v>38238.456935519185</c:v>
                </c:pt>
                <c:pt idx="63">
                  <c:v>31896.740425652515</c:v>
                </c:pt>
                <c:pt idx="64">
                  <c:v>30335.517940575231</c:v>
                </c:pt>
                <c:pt idx="65">
                  <c:v>54424.473214558675</c:v>
                </c:pt>
                <c:pt idx="66">
                  <c:v>9267.2593726415216</c:v>
                </c:pt>
                <c:pt idx="67">
                  <c:v>42095.279845699944</c:v>
                </c:pt>
                <c:pt idx="68">
                  <c:v>37926.574413398994</c:v>
                </c:pt>
                <c:pt idx="69">
                  <c:v>91086.903862719933</c:v>
                </c:pt>
                <c:pt idx="70">
                  <c:v>84960.383242470911</c:v>
                </c:pt>
                <c:pt idx="71">
                  <c:v>36650.328604380054</c:v>
                </c:pt>
                <c:pt idx="72">
                  <c:v>83352.471427125754</c:v>
                </c:pt>
                <c:pt idx="73">
                  <c:v>30696.376562998295</c:v>
                </c:pt>
                <c:pt idx="74">
                  <c:v>34156.811708251909</c:v>
                </c:pt>
                <c:pt idx="75">
                  <c:v>10131.440814148764</c:v>
                </c:pt>
                <c:pt idx="76">
                  <c:v>56978.995469280082</c:v>
                </c:pt>
                <c:pt idx="77">
                  <c:v>32091.655797437048</c:v>
                </c:pt>
                <c:pt idx="78">
                  <c:v>14980.482268700027</c:v>
                </c:pt>
                <c:pt idx="79">
                  <c:v>49002.831979504488</c:v>
                </c:pt>
                <c:pt idx="80">
                  <c:v>12030.554075524653</c:v>
                </c:pt>
                <c:pt idx="81">
                  <c:v>12125.974074569183</c:v>
                </c:pt>
                <c:pt idx="82">
                  <c:v>12259.248042107374</c:v>
                </c:pt>
                <c:pt idx="83">
                  <c:v>69966.134711992912</c:v>
                </c:pt>
                <c:pt idx="84">
                  <c:v>86339.080002938907</c:v>
                </c:pt>
                <c:pt idx="85">
                  <c:v>42646.522869621993</c:v>
                </c:pt>
                <c:pt idx="86">
                  <c:v>10903.584549369674</c:v>
                </c:pt>
                <c:pt idx="87">
                  <c:v>45250.311834421736</c:v>
                </c:pt>
                <c:pt idx="88">
                  <c:v>30936.657096243165</c:v>
                </c:pt>
                <c:pt idx="89">
                  <c:v>55087.184029273922</c:v>
                </c:pt>
                <c:pt idx="90">
                  <c:v>47460.470933649107</c:v>
                </c:pt>
                <c:pt idx="91">
                  <c:v>10648.132309449396</c:v>
                </c:pt>
                <c:pt idx="92">
                  <c:v>39916.677252596186</c:v>
                </c:pt>
                <c:pt idx="93">
                  <c:v>42359.307083481486</c:v>
                </c:pt>
                <c:pt idx="94">
                  <c:v>99321.673247251718</c:v>
                </c:pt>
                <c:pt idx="95">
                  <c:v>12615.543105321758</c:v>
                </c:pt>
                <c:pt idx="96">
                  <c:v>6589.9881934158511</c:v>
                </c:pt>
                <c:pt idx="97">
                  <c:v>29355.593245926397</c:v>
                </c:pt>
                <c:pt idx="98">
                  <c:v>35362.834480944446</c:v>
                </c:pt>
                <c:pt idx="99">
                  <c:v>10101.245161471132</c:v>
                </c:pt>
                <c:pt idx="100">
                  <c:v>11201.955013469269</c:v>
                </c:pt>
                <c:pt idx="101">
                  <c:v>53073.568863295106</c:v>
                </c:pt>
                <c:pt idx="102">
                  <c:v>13276.298835544756</c:v>
                </c:pt>
                <c:pt idx="103">
                  <c:v>12092.245085019851</c:v>
                </c:pt>
                <c:pt idx="104">
                  <c:v>55022.553678760691</c:v>
                </c:pt>
                <c:pt idx="105">
                  <c:v>34642.684977194767</c:v>
                </c:pt>
                <c:pt idx="106">
                  <c:v>12277.409397275744</c:v>
                </c:pt>
                <c:pt idx="107">
                  <c:v>15751.465977531612</c:v>
                </c:pt>
                <c:pt idx="108">
                  <c:v>9842.0866436157321</c:v>
                </c:pt>
                <c:pt idx="109">
                  <c:v>38680.391014677167</c:v>
                </c:pt>
                <c:pt idx="110">
                  <c:v>10233.087927533463</c:v>
                </c:pt>
                <c:pt idx="111">
                  <c:v>44167.33092518081</c:v>
                </c:pt>
                <c:pt idx="112">
                  <c:v>48072.653089571359</c:v>
                </c:pt>
                <c:pt idx="113">
                  <c:v>61543.171955538433</c:v>
                </c:pt>
                <c:pt idx="114">
                  <c:v>85532.540170623644</c:v>
                </c:pt>
                <c:pt idx="115">
                  <c:v>42626.662675143627</c:v>
                </c:pt>
                <c:pt idx="116">
                  <c:v>10130.744849349767</c:v>
                </c:pt>
                <c:pt idx="117">
                  <c:v>31981.275758361695</c:v>
                </c:pt>
                <c:pt idx="118">
                  <c:v>51104.553529578938</c:v>
                </c:pt>
                <c:pt idx="119">
                  <c:v>35076.742956301947</c:v>
                </c:pt>
                <c:pt idx="120">
                  <c:v>43281.405065973515</c:v>
                </c:pt>
                <c:pt idx="121">
                  <c:v>57791.964300345389</c:v>
                </c:pt>
                <c:pt idx="122">
                  <c:v>109125.166550175</c:v>
                </c:pt>
                <c:pt idx="123">
                  <c:v>31863.729961757395</c:v>
                </c:pt>
                <c:pt idx="124">
                  <c:v>74850.456256300342</c:v>
                </c:pt>
                <c:pt idx="125">
                  <c:v>56128.371471271937</c:v>
                </c:pt>
                <c:pt idx="126">
                  <c:v>10941.461657044838</c:v>
                </c:pt>
                <c:pt idx="127">
                  <c:v>13467.354935951216</c:v>
                </c:pt>
                <c:pt idx="128">
                  <c:v>12117.738713561774</c:v>
                </c:pt>
                <c:pt idx="129">
                  <c:v>12930.716626210833</c:v>
                </c:pt>
                <c:pt idx="130">
                  <c:v>50542.719342043201</c:v>
                </c:pt>
                <c:pt idx="131">
                  <c:v>53322.221061495402</c:v>
                </c:pt>
                <c:pt idx="132">
                  <c:v>8629.5102953725273</c:v>
                </c:pt>
                <c:pt idx="133">
                  <c:v>90225.018315043533</c:v>
                </c:pt>
                <c:pt idx="134">
                  <c:v>204785.93670772167</c:v>
                </c:pt>
                <c:pt idx="135">
                  <c:v>15182.300425601732</c:v>
                </c:pt>
                <c:pt idx="136">
                  <c:v>67134.716872597666</c:v>
                </c:pt>
                <c:pt idx="137">
                  <c:v>8948.4021709144345</c:v>
                </c:pt>
                <c:pt idx="138">
                  <c:v>13105.314518254594</c:v>
                </c:pt>
                <c:pt idx="139">
                  <c:v>172520.32064248426</c:v>
                </c:pt>
                <c:pt idx="140">
                  <c:v>52657.813465855063</c:v>
                </c:pt>
                <c:pt idx="141">
                  <c:v>63909.88099897089</c:v>
                </c:pt>
                <c:pt idx="142">
                  <c:v>36882.479338682781</c:v>
                </c:pt>
                <c:pt idx="143">
                  <c:v>11096.164751406033</c:v>
                </c:pt>
                <c:pt idx="144">
                  <c:v>36728.09903136894</c:v>
                </c:pt>
                <c:pt idx="145">
                  <c:v>31322.308081503499</c:v>
                </c:pt>
                <c:pt idx="146">
                  <c:v>10358.458887768718</c:v>
                </c:pt>
                <c:pt idx="147">
                  <c:v>133694.16525790183</c:v>
                </c:pt>
                <c:pt idx="148">
                  <c:v>174916.81482718646</c:v>
                </c:pt>
                <c:pt idx="149">
                  <c:v>20947.972572379826</c:v>
                </c:pt>
                <c:pt idx="150">
                  <c:v>10217.049997190423</c:v>
                </c:pt>
                <c:pt idx="151">
                  <c:v>38529.513767984026</c:v>
                </c:pt>
                <c:pt idx="152">
                  <c:v>80711.575328519524</c:v>
                </c:pt>
                <c:pt idx="153">
                  <c:v>31441.518909521623</c:v>
                </c:pt>
                <c:pt idx="154">
                  <c:v>77736.967339310911</c:v>
                </c:pt>
                <c:pt idx="155">
                  <c:v>14273.644596274913</c:v>
                </c:pt>
                <c:pt idx="156">
                  <c:v>60922.505316928633</c:v>
                </c:pt>
                <c:pt idx="157">
                  <c:v>126184.28160254157</c:v>
                </c:pt>
                <c:pt idx="158">
                  <c:v>15545.773302578573</c:v>
                </c:pt>
                <c:pt idx="159">
                  <c:v>68989.093434562572</c:v>
                </c:pt>
              </c:numCache>
            </c:numRef>
          </c:val>
          <c:extLst>
            <c:ext xmlns:c16="http://schemas.microsoft.com/office/drawing/2014/chart" uri="{C3380CC4-5D6E-409C-BE32-E72D297353CC}">
              <c16:uniqueId val="{00000002-59B0-4045-8BE4-D5F2D6AD827A}"/>
            </c:ext>
          </c:extLst>
        </c:ser>
        <c:dLbls>
          <c:showLegendKey val="0"/>
          <c:showVal val="0"/>
          <c:showCatName val="0"/>
          <c:showSerName val="0"/>
          <c:showPercent val="0"/>
          <c:showBubbleSize val="0"/>
        </c:dLbls>
        <c:gapWidth val="219"/>
        <c:overlap val="-27"/>
        <c:axId val="1203912671"/>
        <c:axId val="1203915583"/>
      </c:barChart>
      <c:catAx>
        <c:axId val="120391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915583"/>
        <c:crosses val="autoZero"/>
        <c:auto val="1"/>
        <c:lblAlgn val="ctr"/>
        <c:lblOffset val="100"/>
        <c:noMultiLvlLbl val="0"/>
      </c:catAx>
      <c:valAx>
        <c:axId val="12039155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91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Ice Cream 2022 Case Final Nicholas Chai.xlsx]Flavor - C,R,P,U!PivotTable1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Flavor x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'Flavor - C,R,P,U'!$G$3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508-4EED-8C7A-43A37A77AF4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508-4EED-8C7A-43A37A77AF4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508-4EED-8C7A-43A37A77AF4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508-4EED-8C7A-43A37A77AF4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508-4EED-8C7A-43A37A77AF4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508-4EED-8C7A-43A37A77AF4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508-4EED-8C7A-43A37A77AF4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508-4EED-8C7A-43A37A77AF4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508-4EED-8C7A-43A37A77AF4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508-4EED-8C7A-43A37A77AF4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508-4EED-8C7A-43A37A77AF4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508-4EED-8C7A-43A37A77AF4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C508-4EED-8C7A-43A37A77AF4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C508-4EED-8C7A-43A37A77AF40}"/>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C508-4EED-8C7A-43A37A77AF40}"/>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C508-4EED-8C7A-43A37A77AF40}"/>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C508-4EED-8C7A-43A37A77AF40}"/>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C508-4EED-8C7A-43A37A77AF40}"/>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C508-4EED-8C7A-43A37A77AF40}"/>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C508-4EED-8C7A-43A37A77AF40}"/>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C508-4EED-8C7A-43A37A77AF40}"/>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C508-4EED-8C7A-43A37A77AF40}"/>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C508-4EED-8C7A-43A37A77AF40}"/>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C508-4EED-8C7A-43A37A77AF40}"/>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C508-4EED-8C7A-43A37A77AF40}"/>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C508-4EED-8C7A-43A37A77AF40}"/>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C508-4EED-8C7A-43A37A77AF40}"/>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C508-4EED-8C7A-43A37A77AF40}"/>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C508-4EED-8C7A-43A37A77AF40}"/>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C508-4EED-8C7A-43A37A77AF40}"/>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C508-4EED-8C7A-43A37A77AF40}"/>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C508-4EED-8C7A-43A37A77AF40}"/>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C508-4EED-8C7A-43A37A77AF40}"/>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C508-4EED-8C7A-43A37A77AF40}"/>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C508-4EED-8C7A-43A37A77AF40}"/>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C508-4EED-8C7A-43A37A77AF40}"/>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C508-4EED-8C7A-43A37A77AF40}"/>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C508-4EED-8C7A-43A37A77AF40}"/>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C508-4EED-8C7A-43A37A77AF40}"/>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C508-4EED-8C7A-43A37A77AF40}"/>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C508-4EED-8C7A-43A37A77AF40}"/>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C508-4EED-8C7A-43A37A77AF40}"/>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C508-4EED-8C7A-43A37A77AF40}"/>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C508-4EED-8C7A-43A37A77AF40}"/>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C508-4EED-8C7A-43A37A77AF40}"/>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C508-4EED-8C7A-43A37A77AF40}"/>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C508-4EED-8C7A-43A37A77AF40}"/>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C508-4EED-8C7A-43A37A77AF40}"/>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C508-4EED-8C7A-43A37A77AF40}"/>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C508-4EED-8C7A-43A37A77AF40}"/>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C508-4EED-8C7A-43A37A77AF40}"/>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C508-4EED-8C7A-43A37A77AF40}"/>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C508-4EED-8C7A-43A37A77AF40}"/>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C508-4EED-8C7A-43A37A77AF40}"/>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C508-4EED-8C7A-43A37A77AF40}"/>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C508-4EED-8C7A-43A37A77AF40}"/>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C508-4EED-8C7A-43A37A77AF40}"/>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C508-4EED-8C7A-43A37A77AF40}"/>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C508-4EED-8C7A-43A37A77AF40}"/>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C508-4EED-8C7A-43A37A77AF40}"/>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C508-4EED-8C7A-43A37A77AF40}"/>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C508-4EED-8C7A-43A37A77AF40}"/>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C508-4EED-8C7A-43A37A77AF40}"/>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C508-4EED-8C7A-43A37A77AF40}"/>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C508-4EED-8C7A-43A37A77AF40}"/>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C508-4EED-8C7A-43A37A77AF40}"/>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C508-4EED-8C7A-43A37A77AF40}"/>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C508-4EED-8C7A-43A37A77AF40}"/>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C508-4EED-8C7A-43A37A77AF40}"/>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C508-4EED-8C7A-43A37A77AF40}"/>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C508-4EED-8C7A-43A37A77AF40}"/>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C508-4EED-8C7A-43A37A77AF40}"/>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C508-4EED-8C7A-43A37A77AF40}"/>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C508-4EED-8C7A-43A37A77AF40}"/>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C508-4EED-8C7A-43A37A77AF40}"/>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C508-4EED-8C7A-43A37A77AF40}"/>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C508-4EED-8C7A-43A37A77AF40}"/>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C508-4EED-8C7A-43A37A77AF40}"/>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C508-4EED-8C7A-43A37A77AF40}"/>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C508-4EED-8C7A-43A37A77AF40}"/>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C508-4EED-8C7A-43A37A77AF40}"/>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C508-4EED-8C7A-43A37A77AF40}"/>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C508-4EED-8C7A-43A37A77AF40}"/>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C508-4EED-8C7A-43A37A77AF40}"/>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C508-4EED-8C7A-43A37A77AF40}"/>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C508-4EED-8C7A-43A37A77AF40}"/>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C508-4EED-8C7A-43A37A77AF40}"/>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C508-4EED-8C7A-43A37A77AF40}"/>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C508-4EED-8C7A-43A37A77AF40}"/>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C508-4EED-8C7A-43A37A77AF40}"/>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C508-4EED-8C7A-43A37A77AF40}"/>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C508-4EED-8C7A-43A37A77AF40}"/>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C508-4EED-8C7A-43A37A77AF40}"/>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C508-4EED-8C7A-43A37A77AF40}"/>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C508-4EED-8C7A-43A37A77AF40}"/>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C508-4EED-8C7A-43A37A77AF40}"/>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C508-4EED-8C7A-43A37A77AF40}"/>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C508-4EED-8C7A-43A37A77AF40}"/>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C508-4EED-8C7A-43A37A77AF40}"/>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C508-4EED-8C7A-43A37A77AF40}"/>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C508-4EED-8C7A-43A37A77AF40}"/>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C508-4EED-8C7A-43A37A77AF40}"/>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C508-4EED-8C7A-43A37A77AF40}"/>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C508-4EED-8C7A-43A37A77AF40}"/>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C508-4EED-8C7A-43A37A77AF40}"/>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C508-4EED-8C7A-43A37A77AF40}"/>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C508-4EED-8C7A-43A37A77AF40}"/>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C508-4EED-8C7A-43A37A77AF40}"/>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C508-4EED-8C7A-43A37A77AF40}"/>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C508-4EED-8C7A-43A37A77AF40}"/>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C508-4EED-8C7A-43A37A77AF40}"/>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C508-4EED-8C7A-43A37A77AF40}"/>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C508-4EED-8C7A-43A37A77AF40}"/>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C508-4EED-8C7A-43A37A77AF40}"/>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C508-4EED-8C7A-43A37A77AF40}"/>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C508-4EED-8C7A-43A37A77AF40}"/>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C508-4EED-8C7A-43A37A77AF40}"/>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C508-4EED-8C7A-43A37A77AF40}"/>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C508-4EED-8C7A-43A37A77AF40}"/>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C508-4EED-8C7A-43A37A77AF40}"/>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C508-4EED-8C7A-43A37A77AF40}"/>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C508-4EED-8C7A-43A37A77AF40}"/>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C508-4EED-8C7A-43A37A77AF40}"/>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C508-4EED-8C7A-43A37A77AF40}"/>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C508-4EED-8C7A-43A37A77AF40}"/>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C508-4EED-8C7A-43A37A77AF40}"/>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C508-4EED-8C7A-43A37A77AF40}"/>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C508-4EED-8C7A-43A37A77AF40}"/>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C508-4EED-8C7A-43A37A77AF40}"/>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C508-4EED-8C7A-43A37A77AF40}"/>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C508-4EED-8C7A-43A37A77AF40}"/>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C508-4EED-8C7A-43A37A77AF40}"/>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C508-4EED-8C7A-43A37A77AF40}"/>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C508-4EED-8C7A-43A37A77AF40}"/>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C508-4EED-8C7A-43A37A77AF40}"/>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C508-4EED-8C7A-43A37A77AF40}"/>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C508-4EED-8C7A-43A37A77AF40}"/>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C508-4EED-8C7A-43A37A77AF40}"/>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C508-4EED-8C7A-43A37A77AF40}"/>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C508-4EED-8C7A-43A37A77AF40}"/>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C508-4EED-8C7A-43A37A77AF40}"/>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C508-4EED-8C7A-43A37A77AF40}"/>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C508-4EED-8C7A-43A37A77AF40}"/>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C508-4EED-8C7A-43A37A77AF40}"/>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C508-4EED-8C7A-43A37A77AF40}"/>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C508-4EED-8C7A-43A37A77AF40}"/>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C508-4EED-8C7A-43A37A77AF40}"/>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C508-4EED-8C7A-43A37A77AF40}"/>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C508-4EED-8C7A-43A37A77AF40}"/>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C508-4EED-8C7A-43A37A77AF40}"/>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C508-4EED-8C7A-43A37A77AF40}"/>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C508-4EED-8C7A-43A37A77AF40}"/>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C508-4EED-8C7A-43A37A77AF40}"/>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C508-4EED-8C7A-43A37A77AF40}"/>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C508-4EED-8C7A-43A37A77AF40}"/>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C508-4EED-8C7A-43A37A77AF40}"/>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C508-4EED-8C7A-43A37A77AF40}"/>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C508-4EED-8C7A-43A37A77AF40}"/>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C508-4EED-8C7A-43A37A77AF40}"/>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C508-4EED-8C7A-43A37A77AF40}"/>
              </c:ext>
            </c:extLst>
          </c:dPt>
          <c:cat>
            <c:strRef>
              <c:f>'Flavor - C,R,P,U'!$F$4:$F$164</c:f>
              <c:strCache>
                <c:ptCount val="160"/>
                <c:pt idx="0">
                  <c:v>Almond Hazelnut Swirl</c:v>
                </c:pt>
                <c:pt idx="1">
                  <c:v>Baileys Irish Cream</c:v>
                </c:pt>
                <c:pt idx="2">
                  <c:v>Banana Nut Fudge</c:v>
                </c:pt>
                <c:pt idx="3">
                  <c:v>Banana Split</c:v>
                </c:pt>
                <c:pt idx="4">
                  <c:v>Bananas on the Rum</c:v>
                </c:pt>
                <c:pt idx="5">
                  <c:v>Banoffee</c:v>
                </c:pt>
                <c:pt idx="6">
                  <c:v>Belgian Chocolate</c:v>
                </c:pt>
                <c:pt idx="7">
                  <c:v>Black Raspberry Chip</c:v>
                </c:pt>
                <c:pt idx="8">
                  <c:v>Black Walnut</c:v>
                </c:pt>
                <c:pt idx="9">
                  <c:v>Black Raspberry</c:v>
                </c:pt>
                <c:pt idx="10">
                  <c:v>Brownie Batter</c:v>
                </c:pt>
                <c:pt idx="11">
                  <c:v>Burgundy Cherry</c:v>
                </c:pt>
                <c:pt idx="12">
                  <c:v>Butter Pecan</c:v>
                </c:pt>
                <c:pt idx="13">
                  <c:v>Butterscotch Ribbon</c:v>
                </c:pt>
                <c:pt idx="14">
                  <c:v>Cake Batter</c:v>
                </c:pt>
                <c:pt idx="15">
                  <c:v>Caramel Cone</c:v>
                </c:pt>
                <c:pt idx="16">
                  <c:v>Caramel Delight</c:v>
                </c:pt>
                <c:pt idx="17">
                  <c:v>Cherries Jubilee</c:v>
                </c:pt>
                <c:pt idx="18">
                  <c:v>Cherry Garcia</c:v>
                </c:pt>
                <c:pt idx="19">
                  <c:v>Cherry Macaroon</c:v>
                </c:pt>
                <c:pt idx="20">
                  <c:v>Cherry Vanilla</c:v>
                </c:pt>
                <c:pt idx="21">
                  <c:v>Chocolate</c:v>
                </c:pt>
                <c:pt idx="22">
                  <c:v>Chocolate Almond</c:v>
                </c:pt>
                <c:pt idx="23">
                  <c:v>Chocolate Chip</c:v>
                </c:pt>
                <c:pt idx="24">
                  <c:v>Chocolate Chip Cookie Dough</c:v>
                </c:pt>
                <c:pt idx="25">
                  <c:v>Chocolate Fudge</c:v>
                </c:pt>
                <c:pt idx="26">
                  <c:v>Chocolate Fudge Brownie</c:v>
                </c:pt>
                <c:pt idx="27">
                  <c:v>Chocolate Fudge Chunk</c:v>
                </c:pt>
                <c:pt idx="28">
                  <c:v>Chocolate Macadamia</c:v>
                </c:pt>
                <c:pt idx="29">
                  <c:v>Chocolate Mint</c:v>
                </c:pt>
                <c:pt idx="30">
                  <c:v>Chocolate Peanut Butter</c:v>
                </c:pt>
                <c:pt idx="31">
                  <c:v>Chocolate Ribbon</c:v>
                </c:pt>
                <c:pt idx="32">
                  <c:v>Chocolate Therapy</c:v>
                </c:pt>
                <c:pt idx="33">
                  <c:v>Chocolate Peanut Butter Swirl</c:v>
                </c:pt>
                <c:pt idx="34">
                  <c:v>Chubby Hubby</c:v>
                </c:pt>
                <c:pt idx="35">
                  <c:v>Chunky Monkey</c:v>
                </c:pt>
                <c:pt idx="36">
                  <c:v>Cinnamon Buns</c:v>
                </c:pt>
                <c:pt idx="37">
                  <c:v>Cinnamon Dulce de Leche</c:v>
                </c:pt>
                <c:pt idx="38">
                  <c:v>Classic Flavors</c:v>
                </c:pt>
                <c:pt idx="39">
                  <c:v>Coconut Macaroon</c:v>
                </c:pt>
                <c:pt idx="40">
                  <c:v>Coconut Seven Layer Bar</c:v>
                </c:pt>
                <c:pt idx="41">
                  <c:v>Coffee</c:v>
                </c:pt>
                <c:pt idx="42">
                  <c:v>Coffee Candy</c:v>
                </c:pt>
                <c:pt idx="43">
                  <c:v>Coffee Coffee BuzzBuzzBuzz</c:v>
                </c:pt>
                <c:pt idx="44">
                  <c:v>Coffee HEATH Bar Crunch</c:v>
                </c:pt>
                <c:pt idx="45">
                  <c:v>Cookie Dough</c:v>
                </c:pt>
                <c:pt idx="46">
                  <c:v>Cookies and Cream</c:v>
                </c:pt>
                <c:pt idx="47">
                  <c:v>Cookies 'N Cream</c:v>
                </c:pt>
                <c:pt idx="48">
                  <c:v>Crème Brûlée</c:v>
                </c:pt>
                <c:pt idx="49">
                  <c:v>Daiquiri Ice</c:v>
                </c:pt>
                <c:pt idx="50">
                  <c:v>Date Nut</c:v>
                </c:pt>
                <c:pt idx="51">
                  <c:v>Dave Matthews Band MagicBrownies Encore Edition</c:v>
                </c:pt>
                <c:pt idx="52">
                  <c:v>Double Fudge Brownie</c:v>
                </c:pt>
                <c:pt idx="53">
                  <c:v>Dublin Mudslide</c:v>
                </c:pt>
                <c:pt idx="54">
                  <c:v>Dulce de Leche</c:v>
                </c:pt>
                <c:pt idx="55">
                  <c:v>Egg Nog</c:v>
                </c:pt>
                <c:pt idx="56">
                  <c:v>Eggnog (Holiday)</c:v>
                </c:pt>
                <c:pt idx="57">
                  <c:v>English Toffee</c:v>
                </c:pt>
                <c:pt idx="58">
                  <c:v>Everything But The...</c:v>
                </c:pt>
                <c:pt idx="59">
                  <c:v>Fossil Fuel</c:v>
                </c:pt>
                <c:pt idx="60">
                  <c:v>French Silk®</c:v>
                </c:pt>
                <c:pt idx="61">
                  <c:v>French Vanilla</c:v>
                </c:pt>
                <c:pt idx="62">
                  <c:v>Fudge Ribbon</c:v>
                </c:pt>
                <c:pt idx="63">
                  <c:v>Fudge Tracks</c:v>
                </c:pt>
                <c:pt idx="64">
                  <c:v>Gingersnap</c:v>
                </c:pt>
                <c:pt idx="65">
                  <c:v>Girl Scouts® Samoas® Cookie (Jan-Apr)</c:v>
                </c:pt>
                <c:pt idx="66">
                  <c:v>Girl Scouts® Thin Mint Cookie (Jan-Apr)</c:v>
                </c:pt>
                <c:pt idx="67">
                  <c:v>Gold Medal Ribbon</c:v>
                </c:pt>
                <c:pt idx="68">
                  <c:v>Goodbye Yellow Brickle Road</c:v>
                </c:pt>
                <c:pt idx="69">
                  <c:v>Green Mint Stick</c:v>
                </c:pt>
                <c:pt idx="70">
                  <c:v>Half Baked</c:v>
                </c:pt>
                <c:pt idx="71">
                  <c:v>Honey Vanilla</c:v>
                </c:pt>
                <c:pt idx="72">
                  <c:v>Hot Chocolate Limited Edition  New!</c:v>
                </c:pt>
                <c:pt idx="73">
                  <c:v>Imagine Whirled Peace</c:v>
                </c:pt>
                <c:pt idx="74">
                  <c:v>Jamoca</c:v>
                </c:pt>
                <c:pt idx="75">
                  <c:v>Jamoca Almond Fudge</c:v>
                </c:pt>
                <c:pt idx="76">
                  <c:v>Karamel Sutra</c:v>
                </c:pt>
                <c:pt idx="77">
                  <c:v>Key Lime Pie</c:v>
                </c:pt>
                <c:pt idx="78">
                  <c:v>Lemon Crisp</c:v>
                </c:pt>
                <c:pt idx="79">
                  <c:v>Lemon Custard</c:v>
                </c:pt>
                <c:pt idx="80">
                  <c:v>Lemon Sherbet</c:v>
                </c:pt>
                <c:pt idx="81">
                  <c:v>Lemon Sorbet</c:v>
                </c:pt>
                <c:pt idx="82">
                  <c:v>Lychee</c:v>
                </c:pt>
                <c:pt idx="83">
                  <c:v>Macadamia Nut Brittle</c:v>
                </c:pt>
                <c:pt idx="84">
                  <c:v>Mango</c:v>
                </c:pt>
                <c:pt idx="85">
                  <c:v>Mango Sorbet</c:v>
                </c:pt>
                <c:pt idx="86">
                  <c:v>Maple Nut</c:v>
                </c:pt>
                <c:pt idx="87">
                  <c:v>Mayan Chocolate</c:v>
                </c:pt>
                <c:pt idx="88">
                  <c:v>Mint Chip</c:v>
                </c:pt>
                <c:pt idx="89">
                  <c:v>Mint Chocolate Chip</c:v>
                </c:pt>
                <c:pt idx="90">
                  <c:v>Mint Chocolate Cookie</c:v>
                </c:pt>
                <c:pt idx="91">
                  <c:v>Mint Cookie Crunch </c:v>
                </c:pt>
                <c:pt idx="92">
                  <c:v>Mint Chocolate Chunk</c:v>
                </c:pt>
                <c:pt idx="93">
                  <c:v>Mission to Marzipan</c:v>
                </c:pt>
                <c:pt idx="94">
                  <c:v>Mocha Almond Fudge</c:v>
                </c:pt>
                <c:pt idx="95">
                  <c:v>Mocha Chip</c:v>
                </c:pt>
                <c:pt idx="96">
                  <c:v>Mud Pie Limited Edition</c:v>
                </c:pt>
                <c:pt idx="97">
                  <c:v>Neapolitan</c:v>
                </c:pt>
                <c:pt idx="98">
                  <c:v>Neapolitan Dynamite</c:v>
                </c:pt>
                <c:pt idx="99">
                  <c:v>Nestlé® Drumstick® Sundae Cone Limited Edition New!</c:v>
                </c:pt>
                <c:pt idx="100">
                  <c:v>New York Super Fudge Chunk</c:v>
                </c:pt>
                <c:pt idx="101">
                  <c:v>Oatmeal Cookie Chunk</c:v>
                </c:pt>
                <c:pt idx="102">
                  <c:v>Old Fashioned Butter Pecan</c:v>
                </c:pt>
                <c:pt idx="103">
                  <c:v>ONE Cheesecake Brownie</c:v>
                </c:pt>
                <c:pt idx="104">
                  <c:v>Orange &amp; Cream</c:v>
                </c:pt>
                <c:pt idx="105">
                  <c:v>Orange Sherbet</c:v>
                </c:pt>
                <c:pt idx="106">
                  <c:v>Oreo Cookies'n Cream</c:v>
                </c:pt>
                <c:pt idx="107">
                  <c:v>Pannacotta</c:v>
                </c:pt>
                <c:pt idx="108">
                  <c:v>Peach</c:v>
                </c:pt>
                <c:pt idx="109">
                  <c:v>Peaches and Cream</c:v>
                </c:pt>
                <c:pt idx="110">
                  <c:v>Peanut Butter ’n Chocolate</c:v>
                </c:pt>
                <c:pt idx="111">
                  <c:v>Peanut Butter Cookie Dough</c:v>
                </c:pt>
                <c:pt idx="112">
                  <c:v>Peanut Butter Cup</c:v>
                </c:pt>
                <c:pt idx="113">
                  <c:v>Peppermint (Holiday)</c:v>
                </c:pt>
                <c:pt idx="114">
                  <c:v>Peppermint Stick</c:v>
                </c:pt>
                <c:pt idx="115">
                  <c:v>Phish Food</c:v>
                </c:pt>
                <c:pt idx="116">
                  <c:v>Pineapple Coconut</c:v>
                </c:pt>
                <c:pt idx="117">
                  <c:v>Pineapple Sherbet</c:v>
                </c:pt>
                <c:pt idx="118">
                  <c:v>Pistachio</c:v>
                </c:pt>
                <c:pt idx="119">
                  <c:v>Pistachio Almond</c:v>
                </c:pt>
                <c:pt idx="120">
                  <c:v>Pistachio Pistachio</c:v>
                </c:pt>
                <c:pt idx="121">
                  <c:v>Pralines and Cream</c:v>
                </c:pt>
                <c:pt idx="122">
                  <c:v>Pralines 'n Cream</c:v>
                </c:pt>
                <c:pt idx="123">
                  <c:v>Pumpkin (Holiday)</c:v>
                </c:pt>
                <c:pt idx="124">
                  <c:v>Pumpkin Cheesecake</c:v>
                </c:pt>
                <c:pt idx="125">
                  <c:v>Radish and Rice</c:v>
                </c:pt>
                <c:pt idx="126">
                  <c:v>Rainbow Sherbet</c:v>
                </c:pt>
                <c:pt idx="127">
                  <c:v>Raspberry Chocolate Chunk</c:v>
                </c:pt>
                <c:pt idx="128">
                  <c:v>Raspberry Peach Cobbler</c:v>
                </c:pt>
                <c:pt idx="129">
                  <c:v>Raspberry Sherbet</c:v>
                </c:pt>
                <c:pt idx="130">
                  <c:v>Raspberry Sorbet</c:v>
                </c:pt>
                <c:pt idx="131">
                  <c:v>Red, White and No More Blues  New!</c:v>
                </c:pt>
                <c:pt idx="132">
                  <c:v>Reese's Peanut Butter Cup</c:v>
                </c:pt>
                <c:pt idx="133">
                  <c:v>Rockmelon</c:v>
                </c:pt>
                <c:pt idx="134">
                  <c:v>Rocky Road</c:v>
                </c:pt>
                <c:pt idx="135">
                  <c:v>Rum Raisin</c:v>
                </c:pt>
                <c:pt idx="136">
                  <c:v>S'mores</c:v>
                </c:pt>
                <c:pt idx="137">
                  <c:v>S'Mores Limited Edition New!</c:v>
                </c:pt>
                <c:pt idx="138">
                  <c:v>Stephen Colbert's AmeriCone Dream</c:v>
                </c:pt>
                <c:pt idx="139">
                  <c:v>Strawberry</c:v>
                </c:pt>
                <c:pt idx="140">
                  <c:v>Strawberry Banana</c:v>
                </c:pt>
                <c:pt idx="141">
                  <c:v>Strawberry Cheesecake</c:v>
                </c:pt>
                <c:pt idx="142">
                  <c:v>Strawberry Cheesecake Limited Editions </c:v>
                </c:pt>
                <c:pt idx="143">
                  <c:v>Sweet Cream &amp; Cookies</c:v>
                </c:pt>
                <c:pt idx="144">
                  <c:v>Take the Cake</c:v>
                </c:pt>
                <c:pt idx="145">
                  <c:v>Triple Caramel Chunk</c:v>
                </c:pt>
                <c:pt idx="146">
                  <c:v>Triple Chocolate</c:v>
                </c:pt>
                <c:pt idx="147">
                  <c:v>Turtle Soup</c:v>
                </c:pt>
                <c:pt idx="148">
                  <c:v>Vanilla</c:v>
                </c:pt>
                <c:pt idx="149">
                  <c:v>Vanilla Bean</c:v>
                </c:pt>
                <c:pt idx="150">
                  <c:v>Vanilla Burnt Almond</c:v>
                </c:pt>
                <c:pt idx="151">
                  <c:v>Vanilla Caramel Fudge</c:v>
                </c:pt>
                <c:pt idx="152">
                  <c:v>Vanilla Chocolate Chip</c:v>
                </c:pt>
                <c:pt idx="153">
                  <c:v>Vanilla HEATH Bar Crunch</c:v>
                </c:pt>
                <c:pt idx="154">
                  <c:v>Vanilla Honey Bee</c:v>
                </c:pt>
                <c:pt idx="155">
                  <c:v>Vanilla Swiss Almond</c:v>
                </c:pt>
                <c:pt idx="156">
                  <c:v>Very Berry Strawberry</c:v>
                </c:pt>
                <c:pt idx="157">
                  <c:v>Waffle Cone</c:v>
                </c:pt>
                <c:pt idx="158">
                  <c:v>Willie Nelson’s Country PeachCobbler</c:v>
                </c:pt>
                <c:pt idx="159">
                  <c:v>World Class Chocolate</c:v>
                </c:pt>
              </c:strCache>
            </c:strRef>
          </c:cat>
          <c:val>
            <c:numRef>
              <c:f>'Flavor - C,R,P,U'!$G$4:$G$164</c:f>
              <c:numCache>
                <c:formatCode>General</c:formatCode>
                <c:ptCount val="160"/>
                <c:pt idx="0">
                  <c:v>41314.572583157271</c:v>
                </c:pt>
                <c:pt idx="1">
                  <c:v>9403</c:v>
                </c:pt>
                <c:pt idx="2">
                  <c:v>24786.420363399462</c:v>
                </c:pt>
                <c:pt idx="3">
                  <c:v>17818</c:v>
                </c:pt>
                <c:pt idx="4">
                  <c:v>11947.998171262672</c:v>
                </c:pt>
                <c:pt idx="5">
                  <c:v>17497.628348388687</c:v>
                </c:pt>
                <c:pt idx="6">
                  <c:v>23474.344691939597</c:v>
                </c:pt>
                <c:pt idx="7">
                  <c:v>22328.311913511723</c:v>
                </c:pt>
                <c:pt idx="8">
                  <c:v>29408.593111081143</c:v>
                </c:pt>
                <c:pt idx="9">
                  <c:v>10068</c:v>
                </c:pt>
                <c:pt idx="10">
                  <c:v>21344.066585120181</c:v>
                </c:pt>
                <c:pt idx="11">
                  <c:v>13059.837571605058</c:v>
                </c:pt>
                <c:pt idx="12">
                  <c:v>46064.185672233551</c:v>
                </c:pt>
                <c:pt idx="13">
                  <c:v>7086</c:v>
                </c:pt>
                <c:pt idx="14">
                  <c:v>7686</c:v>
                </c:pt>
                <c:pt idx="15">
                  <c:v>7198</c:v>
                </c:pt>
                <c:pt idx="16">
                  <c:v>13479.950163888931</c:v>
                </c:pt>
                <c:pt idx="17">
                  <c:v>20585.47802678337</c:v>
                </c:pt>
                <c:pt idx="18">
                  <c:v>22289.125782440966</c:v>
                </c:pt>
                <c:pt idx="19">
                  <c:v>21481.398887551186</c:v>
                </c:pt>
                <c:pt idx="20">
                  <c:v>13981.429911397183</c:v>
                </c:pt>
                <c:pt idx="21">
                  <c:v>99052.393241364916</c:v>
                </c:pt>
                <c:pt idx="22">
                  <c:v>10064</c:v>
                </c:pt>
                <c:pt idx="23">
                  <c:v>47588.427328421552</c:v>
                </c:pt>
                <c:pt idx="24">
                  <c:v>71160.343069593655</c:v>
                </c:pt>
                <c:pt idx="25">
                  <c:v>32370.710491244899</c:v>
                </c:pt>
                <c:pt idx="26">
                  <c:v>27062.998514672545</c:v>
                </c:pt>
                <c:pt idx="27">
                  <c:v>30369.73952442205</c:v>
                </c:pt>
                <c:pt idx="28">
                  <c:v>27996.838884433171</c:v>
                </c:pt>
                <c:pt idx="29">
                  <c:v>17222.906766697157</c:v>
                </c:pt>
                <c:pt idx="30">
                  <c:v>6016</c:v>
                </c:pt>
                <c:pt idx="31">
                  <c:v>6746</c:v>
                </c:pt>
                <c:pt idx="32">
                  <c:v>8999</c:v>
                </c:pt>
                <c:pt idx="33">
                  <c:v>22989.632094425029</c:v>
                </c:pt>
                <c:pt idx="34">
                  <c:v>8299</c:v>
                </c:pt>
                <c:pt idx="35">
                  <c:v>8045</c:v>
                </c:pt>
                <c:pt idx="36">
                  <c:v>28418.630376312427</c:v>
                </c:pt>
                <c:pt idx="37">
                  <c:v>27497.770758710703</c:v>
                </c:pt>
                <c:pt idx="38">
                  <c:v>8995</c:v>
                </c:pt>
                <c:pt idx="39">
                  <c:v>24927.615830128092</c:v>
                </c:pt>
                <c:pt idx="40">
                  <c:v>6854</c:v>
                </c:pt>
                <c:pt idx="41">
                  <c:v>103092.19759311939</c:v>
                </c:pt>
                <c:pt idx="42">
                  <c:v>10984.883936004369</c:v>
                </c:pt>
                <c:pt idx="43">
                  <c:v>20904.759221804179</c:v>
                </c:pt>
                <c:pt idx="44">
                  <c:v>12733.01909465175</c:v>
                </c:pt>
                <c:pt idx="45">
                  <c:v>11687</c:v>
                </c:pt>
                <c:pt idx="46">
                  <c:v>32533.77183226397</c:v>
                </c:pt>
                <c:pt idx="47">
                  <c:v>11487</c:v>
                </c:pt>
                <c:pt idx="48">
                  <c:v>23493.443361717644</c:v>
                </c:pt>
                <c:pt idx="49">
                  <c:v>24016.736609764288</c:v>
                </c:pt>
                <c:pt idx="50">
                  <c:v>15837.208499100028</c:v>
                </c:pt>
                <c:pt idx="51">
                  <c:v>17636.476430307852</c:v>
                </c:pt>
                <c:pt idx="52">
                  <c:v>23711.857078371009</c:v>
                </c:pt>
                <c:pt idx="53">
                  <c:v>17136.788292215042</c:v>
                </c:pt>
                <c:pt idx="54">
                  <c:v>17202.765067855504</c:v>
                </c:pt>
                <c:pt idx="55">
                  <c:v>27999.067398114443</c:v>
                </c:pt>
                <c:pt idx="56">
                  <c:v>9216</c:v>
                </c:pt>
                <c:pt idx="57">
                  <c:v>15369.581090567006</c:v>
                </c:pt>
                <c:pt idx="58">
                  <c:v>7665</c:v>
                </c:pt>
                <c:pt idx="59">
                  <c:v>15306.809561268836</c:v>
                </c:pt>
                <c:pt idx="60">
                  <c:v>6681</c:v>
                </c:pt>
                <c:pt idx="61">
                  <c:v>48048.345527872567</c:v>
                </c:pt>
                <c:pt idx="62">
                  <c:v>21061.219124825675</c:v>
                </c:pt>
                <c:pt idx="63">
                  <c:v>15463.949876545499</c:v>
                </c:pt>
                <c:pt idx="64">
                  <c:v>13147.103815078019</c:v>
                </c:pt>
                <c:pt idx="65">
                  <c:v>20755.548013362561</c:v>
                </c:pt>
                <c:pt idx="66">
                  <c:v>6480</c:v>
                </c:pt>
                <c:pt idx="67">
                  <c:v>21912.160293436984</c:v>
                </c:pt>
                <c:pt idx="68">
                  <c:v>17164.316938598578</c:v>
                </c:pt>
                <c:pt idx="69">
                  <c:v>39609.449337182414</c:v>
                </c:pt>
                <c:pt idx="70">
                  <c:v>39351.588381602945</c:v>
                </c:pt>
                <c:pt idx="71">
                  <c:v>15327.916159389777</c:v>
                </c:pt>
                <c:pt idx="72">
                  <c:v>36380.899322177313</c:v>
                </c:pt>
                <c:pt idx="73">
                  <c:v>13422.659896288478</c:v>
                </c:pt>
                <c:pt idx="74">
                  <c:v>16705.821162447657</c:v>
                </c:pt>
                <c:pt idx="75">
                  <c:v>6704</c:v>
                </c:pt>
                <c:pt idx="76">
                  <c:v>21878.95677142257</c:v>
                </c:pt>
                <c:pt idx="77">
                  <c:v>14982.085546075907</c:v>
                </c:pt>
                <c:pt idx="78">
                  <c:v>9749</c:v>
                </c:pt>
                <c:pt idx="79">
                  <c:v>24644.588583447839</c:v>
                </c:pt>
                <c:pt idx="80">
                  <c:v>8338</c:v>
                </c:pt>
                <c:pt idx="81">
                  <c:v>6783</c:v>
                </c:pt>
                <c:pt idx="82">
                  <c:v>7147</c:v>
                </c:pt>
                <c:pt idx="83">
                  <c:v>25742.003562695958</c:v>
                </c:pt>
                <c:pt idx="84">
                  <c:v>33157.654530284795</c:v>
                </c:pt>
                <c:pt idx="85">
                  <c:v>16905.800597028756</c:v>
                </c:pt>
                <c:pt idx="86">
                  <c:v>7198</c:v>
                </c:pt>
                <c:pt idx="87">
                  <c:v>17832.881715714928</c:v>
                </c:pt>
                <c:pt idx="88">
                  <c:v>11143.48114987046</c:v>
                </c:pt>
                <c:pt idx="89">
                  <c:v>32608.040902236</c:v>
                </c:pt>
                <c:pt idx="90">
                  <c:v>20685.683714776358</c:v>
                </c:pt>
                <c:pt idx="91">
                  <c:v>9464</c:v>
                </c:pt>
                <c:pt idx="92">
                  <c:v>18902.32155411498</c:v>
                </c:pt>
                <c:pt idx="93">
                  <c:v>19069.33361387482</c:v>
                </c:pt>
                <c:pt idx="94">
                  <c:v>46528.981871312237</c:v>
                </c:pt>
                <c:pt idx="95">
                  <c:v>7020</c:v>
                </c:pt>
                <c:pt idx="96">
                  <c:v>4261</c:v>
                </c:pt>
                <c:pt idx="97">
                  <c:v>16405.812266562076</c:v>
                </c:pt>
                <c:pt idx="98">
                  <c:v>15190.100118716296</c:v>
                </c:pt>
                <c:pt idx="99">
                  <c:v>7833</c:v>
                </c:pt>
                <c:pt idx="100">
                  <c:v>6208</c:v>
                </c:pt>
                <c:pt idx="101">
                  <c:v>20389.816736494242</c:v>
                </c:pt>
                <c:pt idx="102">
                  <c:v>8407</c:v>
                </c:pt>
                <c:pt idx="103">
                  <c:v>7388</c:v>
                </c:pt>
                <c:pt idx="104">
                  <c:v>18528.805041602012</c:v>
                </c:pt>
                <c:pt idx="105">
                  <c:v>17303.939724810218</c:v>
                </c:pt>
                <c:pt idx="106">
                  <c:v>8110</c:v>
                </c:pt>
                <c:pt idx="107">
                  <c:v>9549</c:v>
                </c:pt>
                <c:pt idx="108">
                  <c:v>6580</c:v>
                </c:pt>
                <c:pt idx="109">
                  <c:v>16550.824386032622</c:v>
                </c:pt>
                <c:pt idx="110">
                  <c:v>6683</c:v>
                </c:pt>
                <c:pt idx="111">
                  <c:v>21654.194776724071</c:v>
                </c:pt>
                <c:pt idx="112">
                  <c:v>26748.304748297043</c:v>
                </c:pt>
                <c:pt idx="113">
                  <c:v>31792.163610920717</c:v>
                </c:pt>
                <c:pt idx="114">
                  <c:v>36933.064194646249</c:v>
                </c:pt>
                <c:pt idx="115">
                  <c:v>19539.702819495626</c:v>
                </c:pt>
                <c:pt idx="116">
                  <c:v>6014</c:v>
                </c:pt>
                <c:pt idx="117">
                  <c:v>15704.016017820071</c:v>
                </c:pt>
                <c:pt idx="118">
                  <c:v>22624.916824577042</c:v>
                </c:pt>
                <c:pt idx="119">
                  <c:v>18838.948721269458</c:v>
                </c:pt>
                <c:pt idx="120">
                  <c:v>20859.251408294775</c:v>
                </c:pt>
                <c:pt idx="121">
                  <c:v>24092.887780103323</c:v>
                </c:pt>
                <c:pt idx="122">
                  <c:v>43652.677580767704</c:v>
                </c:pt>
                <c:pt idx="123">
                  <c:v>14341.330965240117</c:v>
                </c:pt>
                <c:pt idx="124">
                  <c:v>34099.544316439453</c:v>
                </c:pt>
                <c:pt idx="125">
                  <c:v>21446.853571867763</c:v>
                </c:pt>
                <c:pt idx="126">
                  <c:v>7612</c:v>
                </c:pt>
                <c:pt idx="127">
                  <c:v>8577</c:v>
                </c:pt>
                <c:pt idx="128">
                  <c:v>7078</c:v>
                </c:pt>
                <c:pt idx="129">
                  <c:v>9069</c:v>
                </c:pt>
                <c:pt idx="130">
                  <c:v>20101.561933681267</c:v>
                </c:pt>
                <c:pt idx="131">
                  <c:v>20907.609453226876</c:v>
                </c:pt>
                <c:pt idx="132">
                  <c:v>6173</c:v>
                </c:pt>
                <c:pt idx="133">
                  <c:v>34693.668842383689</c:v>
                </c:pt>
                <c:pt idx="134">
                  <c:v>84339.156634113009</c:v>
                </c:pt>
                <c:pt idx="135">
                  <c:v>8983</c:v>
                </c:pt>
                <c:pt idx="136">
                  <c:v>28738.027104346274</c:v>
                </c:pt>
                <c:pt idx="137">
                  <c:v>6189</c:v>
                </c:pt>
                <c:pt idx="138">
                  <c:v>7419</c:v>
                </c:pt>
                <c:pt idx="139">
                  <c:v>76722.415564333292</c:v>
                </c:pt>
                <c:pt idx="140">
                  <c:v>20780.209190605947</c:v>
                </c:pt>
                <c:pt idx="141">
                  <c:v>25817.152214978381</c:v>
                </c:pt>
                <c:pt idx="142">
                  <c:v>17072.598506909282</c:v>
                </c:pt>
                <c:pt idx="143">
                  <c:v>6884</c:v>
                </c:pt>
                <c:pt idx="144">
                  <c:v>19935.560986418815</c:v>
                </c:pt>
                <c:pt idx="145">
                  <c:v>13027.148951949002</c:v>
                </c:pt>
                <c:pt idx="146">
                  <c:v>6118</c:v>
                </c:pt>
                <c:pt idx="147">
                  <c:v>54662.937280893129</c:v>
                </c:pt>
                <c:pt idx="148">
                  <c:v>82351.326538528432</c:v>
                </c:pt>
                <c:pt idx="149">
                  <c:v>14208</c:v>
                </c:pt>
                <c:pt idx="150">
                  <c:v>7058</c:v>
                </c:pt>
                <c:pt idx="151">
                  <c:v>18619.984023615754</c:v>
                </c:pt>
                <c:pt idx="152">
                  <c:v>33155.312982335257</c:v>
                </c:pt>
                <c:pt idx="153">
                  <c:v>11692.13234584416</c:v>
                </c:pt>
                <c:pt idx="154">
                  <c:v>30593.834159863021</c:v>
                </c:pt>
                <c:pt idx="155">
                  <c:v>8613</c:v>
                </c:pt>
                <c:pt idx="156">
                  <c:v>25767.518058411548</c:v>
                </c:pt>
                <c:pt idx="157">
                  <c:v>48433.673034523221</c:v>
                </c:pt>
                <c:pt idx="158">
                  <c:v>10843</c:v>
                </c:pt>
                <c:pt idx="159">
                  <c:v>30643.945577716222</c:v>
                </c:pt>
              </c:numCache>
            </c:numRef>
          </c:val>
          <c:extLst>
            <c:ext xmlns:c16="http://schemas.microsoft.com/office/drawing/2014/chart" uri="{C3380CC4-5D6E-409C-BE32-E72D297353CC}">
              <c16:uniqueId val="{00000000-8742-4DE7-B8B5-C52AB079F28C}"/>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4"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1</xdr:colOff>
      <xdr:row>4</xdr:row>
      <xdr:rowOff>54428</xdr:rowOff>
    </xdr:from>
    <xdr:to>
      <xdr:col>10</xdr:col>
      <xdr:colOff>87087</xdr:colOff>
      <xdr:row>79</xdr:row>
      <xdr:rowOff>127744</xdr:rowOff>
    </xdr:to>
    <xdr:sp macro="" textlink="">
      <xdr:nvSpPr>
        <xdr:cNvPr id="2" name="TextBox 1">
          <a:extLst>
            <a:ext uri="{FF2B5EF4-FFF2-40B4-BE49-F238E27FC236}">
              <a16:creationId xmlns:a16="http://schemas.microsoft.com/office/drawing/2014/main" id="{96318A75-6D5C-2947-B19B-B409E12E7483}"/>
            </a:ext>
          </a:extLst>
        </xdr:cNvPr>
        <xdr:cNvSpPr txBox="1"/>
      </xdr:nvSpPr>
      <xdr:spPr>
        <a:xfrm>
          <a:off x="1" y="1088571"/>
          <a:ext cx="7707086" cy="13952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Executive</a:t>
          </a:r>
          <a:r>
            <a:rPr lang="en-US" sz="1800" b="1" baseline="0">
              <a:latin typeface="Times New Roman" panose="02020603050405020304" pitchFamily="18" charset="0"/>
              <a:cs typeface="Times New Roman" panose="02020603050405020304" pitchFamily="18" charset="0"/>
            </a:rPr>
            <a:t> Summary</a:t>
          </a:r>
        </a:p>
        <a:p>
          <a:r>
            <a:rPr lang="en-US" sz="1800" b="1" baseline="0">
              <a:latin typeface="Times New Roman" panose="02020603050405020304" pitchFamily="18" charset="0"/>
              <a:cs typeface="Times New Roman" panose="02020603050405020304" pitchFamily="18" charset="0"/>
            </a:rPr>
            <a:t>To: CFO</a:t>
          </a:r>
        </a:p>
        <a:p>
          <a:r>
            <a:rPr lang="en-US" sz="1800" b="1" baseline="0">
              <a:latin typeface="Times New Roman" panose="02020603050405020304" pitchFamily="18" charset="0"/>
              <a:cs typeface="Times New Roman" panose="02020603050405020304" pitchFamily="18" charset="0"/>
            </a:rPr>
            <a:t>Subject: Ice Cream</a:t>
          </a:r>
        </a:p>
        <a:p>
          <a:r>
            <a:rPr lang="en-US" sz="1800" b="1" baseline="0">
              <a:latin typeface="Times New Roman" panose="02020603050405020304" pitchFamily="18" charset="0"/>
              <a:cs typeface="Times New Roman" panose="02020603050405020304" pitchFamily="18" charset="0"/>
            </a:rPr>
            <a:t>From: Team 4</a:t>
          </a:r>
        </a:p>
        <a:p>
          <a:endParaRPr lang="en-US" sz="1200" baseline="0">
            <a:latin typeface="Times New Roman" panose="02020603050405020304" pitchFamily="18" charset="0"/>
            <a:cs typeface="Times New Roman" panose="02020603050405020304" pitchFamily="18" charset="0"/>
          </a:endParaRP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INTRODUCTION:</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In this ice cream analysis case, it illusrates the cost, revenue, profit, and number of units for each respective store, brand group, year, and flavor. These specific labels show us the different important values that we can use to analyze and create recommendations. The steps that were needed to calculate the values of profit margin, average sales price, and average increase in cost &amp; revenue. The values of the profit margin was done through by calculating the change in GROSS PROFIT with REVENUE for every corresponding year. The value of average sales price was calculated by taking the REVENUE divided by the UNIT. The value of average increase in COST and REVENUE was calculated by </a:t>
          </a:r>
        </a:p>
        <a:p>
          <a:r>
            <a:rPr lang="en-US" sz="1200" baseline="0">
              <a:latin typeface="Times New Roman" panose="02020603050405020304" pitchFamily="18" charset="0"/>
              <a:cs typeface="Times New Roman" panose="02020603050405020304" pitchFamily="18" charset="0"/>
            </a:rPr>
            <a:t>taking the percent change of the cost and revenue by every year. This was done with each respective store in our data. From these implications on the Pivot Charts, it is easier for us to infer from this data through the following analysis.</a:t>
          </a:r>
        </a:p>
        <a:p>
          <a:endParaRPr lang="en-US" sz="1200" baseline="0">
            <a:latin typeface="Times New Roman" panose="02020603050405020304" pitchFamily="18" charset="0"/>
            <a:cs typeface="Times New Roman" panose="02020603050405020304" pitchFamily="18" charset="0"/>
          </a:endParaRP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FINANCIAL ANALYSIS:</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From the data displayed on the dashboard, we can clearly analyze that the data labels with the highest revenue was 2021, St. James, High End, Ben and Jerry's, and Radish and Rice. To analyze these values more, this was shown from the pivot tables of how as years increased, the year with the greatest allocation of revenue was 2021. In comparison, the year with the highest profit was the same as the revenue. These data defintions share a correlation with one another as the year, store, flavor, group, brand with the highest revenue is depicted with the highest profit. The hypothesis that was inferred was the fact of a possibility of outliers in our data. However, this is not the case as the year with the highest revenue was the year with the highest profit. In relations to the highest revenue allocated by a brand, it was Ben and Jerry's with </a:t>
          </a:r>
          <a:r>
            <a:rPr lang="en-US" sz="1100" baseline="0">
              <a:solidFill>
                <a:schemeClr val="dk1"/>
              </a:solidFill>
              <a:effectLst/>
              <a:latin typeface="+mn-lt"/>
              <a:ea typeface="+mn-ea"/>
              <a:cs typeface="+mn-cs"/>
            </a:rPr>
            <a:t>$4,369,952</a:t>
          </a:r>
          <a:r>
            <a:rPr lang="en-US" sz="1200" baseline="0">
              <a:latin typeface="Times New Roman" panose="02020603050405020304" pitchFamily="18" charset="0"/>
              <a:cs typeface="Times New Roman" panose="02020603050405020304" pitchFamily="18" charset="0"/>
            </a:rPr>
            <a:t>. The brand that had the highest overall profits was Haagan Daaz with $2,256,358. This represents the relationship of Ben and Jerry's that was able to amount the most revenue but was unable to capitalize on its profits due to the bigger cost compared to Haagan Daaz. This depiction also describes the importance of stabilizing or decreasing the cost in order to maximize your profits. The store that capitalized on the most revenue and profit was St. James with $2,755,443. The flavor that accrued the most revenue and profit was Radish and Rice. While this ice cream flavor may sound peculiar, these data inferences showcase how this flavor was able to profited off the most.</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After analyzing the intial data labels we were given, the brand that sold the most units was Ben and Jerry's at a whopping 1,002,215 units. This brand was already correlated with the fact that the group that sold the most units was the High End at 1,926,876 units. The flavor that sold the most units was Radish and Rice at 2095 units. The year that sold the most units in its totality was 2021 where it sold 216,713 units respectively. The store that allocated the most units was Lake Grove where it sold 609,923 units. These data values explains to us the popularity of the flavor Radish and Rice. Individuals seem to prefer these flavors and besides preferences, a demographic segmentation of the most units sold is correlated with the High End. People that live in the high end of the economy have the opportunity and is more willing to buy these ice cream brands compared to the Low Brand. This raises the spectrum of how affordable these ice cream can really withstand in the modern economy. </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The last aspect that can be analyzed through these Pivot Tables is the gross profit margins for each brand, store, and flavor. The brand with the largest gross profit margins is Baskin Robbins at 71%. This is correlated with the fact that the lcoation that shared the greatest gross profit margin was Stony Brook during 2021. This is strongly correlated with the aspect mentioned before how Baskin and Robbins accumulated the greatest revenue and profit. This relationship is supported with the fact that the gross profit margin has a direct positive relationship with total profit acrcuied. From these data validations, we can clearly see the instance of inflation throughout the years. From the graph "YOY AVERAGE CHANGE IN REVENUE AND COST", it is clearly displayed of the increase in cost and revenue. This graph showcases a positive and negative linear throughout the years. However, the later years including 2016-2021 was shown to have the strongest correlation with the average change in revenue and cost. These data validations show the conclusions of what we can infer from the ice cream case. </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RECOMMENDATIONS:</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There are several recommendations that can be inferred from the financial analysis. The most important aspect regarding profits and revenue is shown to have a positive correlation with each other. Ben and Jerry's &amp; Radish and Rice were the brand and flavor that accrued the most. It is recommended to focus on investing into these brand and flavors as the data supports this claim. This is correlated with the fact that Ben and Jerry's &amp; Radish and Rice sold the most amount of units as well. This is further backed up as to why is it recommended to invest into these labels. However, with this in mind, the brand that accumulated the most amounts of profits was Haagan Daaz with $2,256,358. This represents the importance of maintaining lower costs as even if you have enough revenue, your costs can ultimately dictate in how much money you have in your pocket at the end of the day. It is strongly recommended to keep costs low to reach optimal profits. Besides cost, investors should take into consideration of the fact that Baskin Robbins had the greatest profit margins at 71%. Gross profit margins can be a measure to predict future forecast sales. This can be another alternative to help increase sales as Baskin Robbin's and Haagan Daaz are the two brands that can be the most profitable in the near future. The group that is responsible for most of the units sold were the High End while St. James and Lake Grove was the location and store the allocated the most amount of units. From this data, it is highly recommended that investors take into consideration of the lower class and upper class in our economy. Being able to target the upper end of the demographics in the local areas of St. James and Lake Grove can be optimal for accumulating more profits. It is also important to take into consideration of the positive and negative average change in revenue and cost as inflation has had a big impact on the amonut of revenue and cost over the past few decades. While this idea of inflation may seem daunting, it is important to understand that over the years, there has been a stable linear trend with the sum of profits. This can be important to keep in mind as inflation increases the prices, companies also have the opportunity to optimize more and more profits.</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14</xdr:col>
      <xdr:colOff>233450</xdr:colOff>
      <xdr:row>3</xdr:row>
      <xdr:rowOff>63729</xdr:rowOff>
    </xdr:from>
    <xdr:to>
      <xdr:col>19</xdr:col>
      <xdr:colOff>607522</xdr:colOff>
      <xdr:row>21</xdr:row>
      <xdr:rowOff>22165</xdr:rowOff>
    </xdr:to>
    <xdr:graphicFrame macro="">
      <xdr:nvGraphicFramePr>
        <xdr:cNvPr id="3" name="Chart 2">
          <a:extLst>
            <a:ext uri="{FF2B5EF4-FFF2-40B4-BE49-F238E27FC236}">
              <a16:creationId xmlns:a16="http://schemas.microsoft.com/office/drawing/2014/main" id="{A553AF1D-0403-4F6E-8CB4-B8366E35D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710738</xdr:colOff>
      <xdr:row>3</xdr:row>
      <xdr:rowOff>63729</xdr:rowOff>
    </xdr:from>
    <xdr:to>
      <xdr:col>25</xdr:col>
      <xdr:colOff>341861</xdr:colOff>
      <xdr:row>21</xdr:row>
      <xdr:rowOff>22165</xdr:rowOff>
    </xdr:to>
    <xdr:graphicFrame macro="">
      <xdr:nvGraphicFramePr>
        <xdr:cNvPr id="4" name="Chart 3">
          <a:extLst>
            <a:ext uri="{FF2B5EF4-FFF2-40B4-BE49-F238E27FC236}">
              <a16:creationId xmlns:a16="http://schemas.microsoft.com/office/drawing/2014/main" id="{D7DE1EE8-71B2-4883-9E54-7845A4D6C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233450</xdr:colOff>
      <xdr:row>21</xdr:row>
      <xdr:rowOff>105294</xdr:rowOff>
    </xdr:from>
    <xdr:to>
      <xdr:col>19</xdr:col>
      <xdr:colOff>607522</xdr:colOff>
      <xdr:row>39</xdr:row>
      <xdr:rowOff>63730</xdr:rowOff>
    </xdr:to>
    <xdr:graphicFrame macro="">
      <xdr:nvGraphicFramePr>
        <xdr:cNvPr id="7" name="Chart 6">
          <a:extLst>
            <a:ext uri="{FF2B5EF4-FFF2-40B4-BE49-F238E27FC236}">
              <a16:creationId xmlns:a16="http://schemas.microsoft.com/office/drawing/2014/main" id="{86EAA237-C950-473C-89FC-92872C723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710738</xdr:colOff>
      <xdr:row>21</xdr:row>
      <xdr:rowOff>105294</xdr:rowOff>
    </xdr:from>
    <xdr:to>
      <xdr:col>25</xdr:col>
      <xdr:colOff>341861</xdr:colOff>
      <xdr:row>39</xdr:row>
      <xdr:rowOff>63730</xdr:rowOff>
    </xdr:to>
    <xdr:graphicFrame macro="">
      <xdr:nvGraphicFramePr>
        <xdr:cNvPr id="8" name="Chart 7">
          <a:extLst>
            <a:ext uri="{FF2B5EF4-FFF2-40B4-BE49-F238E27FC236}">
              <a16:creationId xmlns:a16="http://schemas.microsoft.com/office/drawing/2014/main" id="{77DD473A-B39D-4097-93E3-2DE6BC889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439638</xdr:colOff>
      <xdr:row>3</xdr:row>
      <xdr:rowOff>42048</xdr:rowOff>
    </xdr:from>
    <xdr:to>
      <xdr:col>31</xdr:col>
      <xdr:colOff>69640</xdr:colOff>
      <xdr:row>21</xdr:row>
      <xdr:rowOff>485</xdr:rowOff>
    </xdr:to>
    <xdr:graphicFrame macro="">
      <xdr:nvGraphicFramePr>
        <xdr:cNvPr id="9" name="Chart 8">
          <a:extLst>
            <a:ext uri="{FF2B5EF4-FFF2-40B4-BE49-F238E27FC236}">
              <a16:creationId xmlns:a16="http://schemas.microsoft.com/office/drawing/2014/main" id="{A118D1ED-82A9-44D4-9CE7-90AB0815F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172856</xdr:colOff>
      <xdr:row>3</xdr:row>
      <xdr:rowOff>42048</xdr:rowOff>
    </xdr:from>
    <xdr:to>
      <xdr:col>36</xdr:col>
      <xdr:colOff>548050</xdr:colOff>
      <xdr:row>21</xdr:row>
      <xdr:rowOff>485</xdr:rowOff>
    </xdr:to>
    <xdr:graphicFrame macro="">
      <xdr:nvGraphicFramePr>
        <xdr:cNvPr id="10" name="Chart 9">
          <a:extLst>
            <a:ext uri="{FF2B5EF4-FFF2-40B4-BE49-F238E27FC236}">
              <a16:creationId xmlns:a16="http://schemas.microsoft.com/office/drawing/2014/main" id="{BF6566A5-13A8-41E0-A1FA-B02CA01E7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233450</xdr:colOff>
      <xdr:row>58</xdr:row>
      <xdr:rowOff>47105</xdr:rowOff>
    </xdr:from>
    <xdr:to>
      <xdr:col>19</xdr:col>
      <xdr:colOff>607522</xdr:colOff>
      <xdr:row>76</xdr:row>
      <xdr:rowOff>5541</xdr:rowOff>
    </xdr:to>
    <xdr:graphicFrame macro="">
      <xdr:nvGraphicFramePr>
        <xdr:cNvPr id="11" name="Chart 10">
          <a:extLst>
            <a:ext uri="{FF2B5EF4-FFF2-40B4-BE49-F238E27FC236}">
              <a16:creationId xmlns:a16="http://schemas.microsoft.com/office/drawing/2014/main" id="{12E2BBB7-1E60-40C0-A4E0-E39707D73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710738</xdr:colOff>
      <xdr:row>58</xdr:row>
      <xdr:rowOff>47105</xdr:rowOff>
    </xdr:from>
    <xdr:to>
      <xdr:col>25</xdr:col>
      <xdr:colOff>341861</xdr:colOff>
      <xdr:row>76</xdr:row>
      <xdr:rowOff>5541</xdr:rowOff>
    </xdr:to>
    <xdr:graphicFrame macro="">
      <xdr:nvGraphicFramePr>
        <xdr:cNvPr id="12" name="Chart 11">
          <a:extLst>
            <a:ext uri="{FF2B5EF4-FFF2-40B4-BE49-F238E27FC236}">
              <a16:creationId xmlns:a16="http://schemas.microsoft.com/office/drawing/2014/main" id="{E7F9CB64-AE16-4185-A8DC-86A924BEC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231963</xdr:colOff>
      <xdr:row>39</xdr:row>
      <xdr:rowOff>162341</xdr:rowOff>
    </xdr:from>
    <xdr:to>
      <xdr:col>19</xdr:col>
      <xdr:colOff>601960</xdr:colOff>
      <xdr:row>57</xdr:row>
      <xdr:rowOff>125765</xdr:rowOff>
    </xdr:to>
    <xdr:graphicFrame macro="">
      <xdr:nvGraphicFramePr>
        <xdr:cNvPr id="13" name="Chart 12">
          <a:extLst>
            <a:ext uri="{FF2B5EF4-FFF2-40B4-BE49-F238E27FC236}">
              <a16:creationId xmlns:a16="http://schemas.microsoft.com/office/drawing/2014/main" id="{ECB421F0-7D56-40E6-86B7-20553B35B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728383</xdr:colOff>
      <xdr:row>39</xdr:row>
      <xdr:rowOff>162341</xdr:rowOff>
    </xdr:from>
    <xdr:to>
      <xdr:col>25</xdr:col>
      <xdr:colOff>358385</xdr:colOff>
      <xdr:row>57</xdr:row>
      <xdr:rowOff>120777</xdr:rowOff>
    </xdr:to>
    <xdr:graphicFrame macro="">
      <xdr:nvGraphicFramePr>
        <xdr:cNvPr id="14" name="Chart 13">
          <a:extLst>
            <a:ext uri="{FF2B5EF4-FFF2-40B4-BE49-F238E27FC236}">
              <a16:creationId xmlns:a16="http://schemas.microsoft.com/office/drawing/2014/main" id="{020BAB7D-C8AC-4CA8-B091-C2A328C46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438150</xdr:colOff>
      <xdr:row>21</xdr:row>
      <xdr:rowOff>105294</xdr:rowOff>
    </xdr:from>
    <xdr:to>
      <xdr:col>31</xdr:col>
      <xdr:colOff>67818</xdr:colOff>
      <xdr:row>39</xdr:row>
      <xdr:rowOff>68718</xdr:rowOff>
    </xdr:to>
    <xdr:graphicFrame macro="">
      <xdr:nvGraphicFramePr>
        <xdr:cNvPr id="26" name="Chart 25">
          <a:extLst>
            <a:ext uri="{FF2B5EF4-FFF2-40B4-BE49-F238E27FC236}">
              <a16:creationId xmlns:a16="http://schemas.microsoft.com/office/drawing/2014/main" id="{4AC85FFA-F522-437D-9BE6-784003669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190500</xdr:colOff>
      <xdr:row>21</xdr:row>
      <xdr:rowOff>105294</xdr:rowOff>
    </xdr:from>
    <xdr:to>
      <xdr:col>36</xdr:col>
      <xdr:colOff>563118</xdr:colOff>
      <xdr:row>39</xdr:row>
      <xdr:rowOff>68718</xdr:rowOff>
    </xdr:to>
    <xdr:graphicFrame macro="">
      <xdr:nvGraphicFramePr>
        <xdr:cNvPr id="27" name="Chart 26">
          <a:extLst>
            <a:ext uri="{FF2B5EF4-FFF2-40B4-BE49-F238E27FC236}">
              <a16:creationId xmlns:a16="http://schemas.microsoft.com/office/drawing/2014/main" id="{D3646F0A-87AF-481C-886C-CDE747018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457200</xdr:colOff>
      <xdr:row>39</xdr:row>
      <xdr:rowOff>168676</xdr:rowOff>
    </xdr:from>
    <xdr:to>
      <xdr:col>31</xdr:col>
      <xdr:colOff>86868</xdr:colOff>
      <xdr:row>57</xdr:row>
      <xdr:rowOff>132100</xdr:rowOff>
    </xdr:to>
    <xdr:graphicFrame macro="">
      <xdr:nvGraphicFramePr>
        <xdr:cNvPr id="28" name="Chart 27">
          <a:extLst>
            <a:ext uri="{FF2B5EF4-FFF2-40B4-BE49-F238E27FC236}">
              <a16:creationId xmlns:a16="http://schemas.microsoft.com/office/drawing/2014/main" id="{1A081EA4-38E4-49C9-BDCC-CB138059E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438150</xdr:colOff>
      <xdr:row>58</xdr:row>
      <xdr:rowOff>47105</xdr:rowOff>
    </xdr:from>
    <xdr:to>
      <xdr:col>31</xdr:col>
      <xdr:colOff>67818</xdr:colOff>
      <xdr:row>76</xdr:row>
      <xdr:rowOff>10529</xdr:rowOff>
    </xdr:to>
    <xdr:graphicFrame macro="">
      <xdr:nvGraphicFramePr>
        <xdr:cNvPr id="29" name="Chart 28">
          <a:extLst>
            <a:ext uri="{FF2B5EF4-FFF2-40B4-BE49-F238E27FC236}">
              <a16:creationId xmlns:a16="http://schemas.microsoft.com/office/drawing/2014/main" id="{36B40A4E-E7BE-4A85-A183-30CE9D130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31</xdr:col>
      <xdr:colOff>188259</xdr:colOff>
      <xdr:row>39</xdr:row>
      <xdr:rowOff>160020</xdr:rowOff>
    </xdr:from>
    <xdr:to>
      <xdr:col>33</xdr:col>
      <xdr:colOff>302559</xdr:colOff>
      <xdr:row>44</xdr:row>
      <xdr:rowOff>105156</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3156CF78-4080-48BD-87CC-8255283A4DB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3380768" y="7489075"/>
              <a:ext cx="1610591" cy="845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367553</xdr:colOff>
      <xdr:row>39</xdr:row>
      <xdr:rowOff>160020</xdr:rowOff>
    </xdr:from>
    <xdr:to>
      <xdr:col>35</xdr:col>
      <xdr:colOff>481853</xdr:colOff>
      <xdr:row>44</xdr:row>
      <xdr:rowOff>112776</xdr:rowOff>
    </xdr:to>
    <mc:AlternateContent xmlns:mc="http://schemas.openxmlformats.org/markup-compatibility/2006" xmlns:a14="http://schemas.microsoft.com/office/drawing/2010/main">
      <mc:Choice Requires="a14">
        <xdr:graphicFrame macro="">
          <xdr:nvGraphicFramePr>
            <xdr:cNvPr id="6" name="Store 1">
              <a:extLst>
                <a:ext uri="{FF2B5EF4-FFF2-40B4-BE49-F238E27FC236}">
                  <a16:creationId xmlns:a16="http://schemas.microsoft.com/office/drawing/2014/main" id="{1CA21DD3-D427-4F73-B239-8F9DA3BC4916}"/>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25056353" y="7489075"/>
              <a:ext cx="1610591" cy="853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188259</xdr:colOff>
      <xdr:row>58</xdr:row>
      <xdr:rowOff>47105</xdr:rowOff>
    </xdr:from>
    <xdr:to>
      <xdr:col>33</xdr:col>
      <xdr:colOff>302559</xdr:colOff>
      <xdr:row>62</xdr:row>
      <xdr:rowOff>171176</xdr:rowOff>
    </xdr:to>
    <mc:AlternateContent xmlns:mc="http://schemas.openxmlformats.org/markup-compatibility/2006" xmlns:a14="http://schemas.microsoft.com/office/drawing/2010/main">
      <mc:Choice Requires="a14">
        <xdr:graphicFrame macro="">
          <xdr:nvGraphicFramePr>
            <xdr:cNvPr id="30" name="YEAR TO YEAR">
              <a:extLst>
                <a:ext uri="{FF2B5EF4-FFF2-40B4-BE49-F238E27FC236}">
                  <a16:creationId xmlns:a16="http://schemas.microsoft.com/office/drawing/2014/main" id="{3212FA1B-2209-42A5-9427-EB8E544AB7C1}"/>
                </a:ext>
              </a:extLst>
            </xdr:cNvPr>
            <xdr:cNvGraphicFramePr/>
          </xdr:nvGraphicFramePr>
          <xdr:xfrm>
            <a:off x="0" y="0"/>
            <a:ext cx="0" cy="0"/>
          </xdr:xfrm>
          <a:graphic>
            <a:graphicData uri="http://schemas.microsoft.com/office/drawing/2010/slicer">
              <sle:slicer xmlns:sle="http://schemas.microsoft.com/office/drawing/2010/slicer" name="YEAR TO YEAR"/>
            </a:graphicData>
          </a:graphic>
        </xdr:graphicFrame>
      </mc:Choice>
      <mc:Fallback xmlns="">
        <xdr:sp macro="" textlink="">
          <xdr:nvSpPr>
            <xdr:cNvPr id="0" name=""/>
            <xdr:cNvSpPr>
              <a:spLocks noTextEdit="1"/>
            </xdr:cNvSpPr>
          </xdr:nvSpPr>
          <xdr:spPr>
            <a:xfrm>
              <a:off x="23380768" y="10798232"/>
              <a:ext cx="1610591" cy="844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2</xdr:row>
      <xdr:rowOff>0</xdr:rowOff>
    </xdr:from>
    <xdr:to>
      <xdr:col>17</xdr:col>
      <xdr:colOff>533400</xdr:colOff>
      <xdr:row>2</xdr:row>
      <xdr:rowOff>365760</xdr:rowOff>
    </xdr:to>
    <xdr:sp macro="" textlink="">
      <xdr:nvSpPr>
        <xdr:cNvPr id="1025" name="Text Box 1">
          <a:extLst>
            <a:ext uri="{FF2B5EF4-FFF2-40B4-BE49-F238E27FC236}">
              <a16:creationId xmlns:a16="http://schemas.microsoft.com/office/drawing/2014/main" id="{74EF1EB6-3A45-4B98-895A-CACCED230014}"/>
            </a:ext>
          </a:extLst>
        </xdr:cNvPr>
        <xdr:cNvSpPr txBox="1">
          <a:spLocks noChangeArrowheads="1"/>
        </xdr:cNvSpPr>
      </xdr:nvSpPr>
      <xdr:spPr bwMode="auto">
        <a:xfrm>
          <a:off x="12694920" y="373380"/>
          <a:ext cx="533400" cy="365760"/>
        </a:xfrm>
        <a:prstGeom prst="rect">
          <a:avLst/>
        </a:prstGeom>
        <a:solidFill>
          <a:schemeClr val="accent2">
            <a:lumMod val="40000"/>
            <a:lumOff val="60000"/>
          </a:schemeClr>
        </a:solidFill>
        <a:ln w="9525">
          <a:solidFill>
            <a:srgbClr val="000000"/>
          </a:solidFill>
          <a:miter lim="800000"/>
          <a:headEnd/>
          <a:tailEnd/>
        </a:ln>
      </xdr:spPr>
      <xdr:txBody>
        <a:bodyPr vertOverflow="clip" wrap="square" lIns="27432" tIns="22860" rIns="0" bIns="0" anchor="b" upright="1"/>
        <a:lstStyle/>
        <a:p>
          <a:pPr algn="ctr" rtl="0">
            <a:defRPr sz="1000"/>
          </a:pPr>
          <a:r>
            <a:rPr lang="en-US" sz="1000" b="0" i="0" u="none" strike="noStrike">
              <a:effectLst/>
              <a:latin typeface="+mn-lt"/>
              <a:ea typeface="+mn-ea"/>
              <a:cs typeface="+mn-cs"/>
            </a:rPr>
            <a:t> </a:t>
          </a:r>
          <a:r>
            <a:rPr lang="en-US" sz="1000" b="0" i="0" u="none" strike="noStrike">
              <a:solidFill>
                <a:srgbClr val="000000"/>
              </a:solidFill>
              <a:effectLst/>
              <a:latin typeface="Calibri" panose="020F0502020204030204" pitchFamily="34" charset="0"/>
            </a:rPr>
            <a:t> </a:t>
          </a:r>
          <a:r>
            <a:rPr lang="en-US"/>
            <a:t> </a:t>
          </a:r>
          <a:endParaRPr lang="en-US" sz="1000" b="0" i="0" u="none" strike="noStrike" baseline="0">
            <a:solidFill>
              <a:srgbClr val="000000"/>
            </a:solidFill>
            <a:latin typeface="Arial"/>
            <a:cs typeface="Arial"/>
          </a:endParaRPr>
        </a:p>
      </xdr:txBody>
    </xdr:sp>
    <xdr:clientData/>
  </xdr:twoCellAnchor>
  <xdr:twoCellAnchor editAs="oneCell">
    <xdr:from>
      <xdr:col>12</xdr:col>
      <xdr:colOff>34963</xdr:colOff>
      <xdr:row>18</xdr:row>
      <xdr:rowOff>100404</xdr:rowOff>
    </xdr:from>
    <xdr:to>
      <xdr:col>14</xdr:col>
      <xdr:colOff>147022</xdr:colOff>
      <xdr:row>23</xdr:row>
      <xdr:rowOff>45181</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BC56FDE8-8A58-4ACD-A934-29AEFF2A1E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2708" y="3647168"/>
              <a:ext cx="1608350" cy="845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34963</xdr:colOff>
      <xdr:row>13</xdr:row>
      <xdr:rowOff>78440</xdr:rowOff>
    </xdr:from>
    <xdr:to>
      <xdr:col>14</xdr:col>
      <xdr:colOff>147022</xdr:colOff>
      <xdr:row>18</xdr:row>
      <xdr:rowOff>23218</xdr:rowOff>
    </xdr:to>
    <mc:AlternateContent xmlns:mc="http://schemas.openxmlformats.org/markup-compatibility/2006" xmlns:a14="http://schemas.microsoft.com/office/drawing/2010/main">
      <mc:Choice Requires="a14">
        <xdr:graphicFrame macro="">
          <xdr:nvGraphicFramePr>
            <xdr:cNvPr id="32" name="Store">
              <a:extLst>
                <a:ext uri="{FF2B5EF4-FFF2-40B4-BE49-F238E27FC236}">
                  <a16:creationId xmlns:a16="http://schemas.microsoft.com/office/drawing/2014/main" id="{CDA169A1-5CE4-4ED2-81A9-F29503133427}"/>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9012708" y="2724658"/>
              <a:ext cx="1608350" cy="845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34963</xdr:colOff>
      <xdr:row>8</xdr:row>
      <xdr:rowOff>47513</xdr:rowOff>
    </xdr:from>
    <xdr:to>
      <xdr:col>14</xdr:col>
      <xdr:colOff>147022</xdr:colOff>
      <xdr:row>12</xdr:row>
      <xdr:rowOff>171584</xdr:rowOff>
    </xdr:to>
    <mc:AlternateContent xmlns:mc="http://schemas.openxmlformats.org/markup-compatibility/2006" xmlns:a14="http://schemas.microsoft.com/office/drawing/2010/main">
      <mc:Choice Requires="a14">
        <xdr:graphicFrame macro="">
          <xdr:nvGraphicFramePr>
            <xdr:cNvPr id="33" name="Group">
              <a:extLst>
                <a:ext uri="{FF2B5EF4-FFF2-40B4-BE49-F238E27FC236}">
                  <a16:creationId xmlns:a16="http://schemas.microsoft.com/office/drawing/2014/main" id="{F0C8BCFC-7D51-4A98-8BB0-63B134B51DC8}"/>
                </a:ext>
              </a:extLst>
            </xdr:cNvPr>
            <xdr:cNvGraphicFramePr/>
          </xdr:nvGraphicFramePr>
          <xdr:xfrm>
            <a:off x="0" y="0"/>
            <a:ext cx="0" cy="0"/>
          </xdr:xfrm>
          <a:graphic>
            <a:graphicData uri="http://schemas.microsoft.com/office/drawing/2010/slicer">
              <sle:slicer xmlns:sle="http://schemas.microsoft.com/office/drawing/2010/slicer" name="Group"/>
            </a:graphicData>
          </a:graphic>
        </xdr:graphicFrame>
      </mc:Choice>
      <mc:Fallback xmlns="">
        <xdr:sp macro="" textlink="">
          <xdr:nvSpPr>
            <xdr:cNvPr id="0" name=""/>
            <xdr:cNvSpPr>
              <a:spLocks noTextEdit="1"/>
            </xdr:cNvSpPr>
          </xdr:nvSpPr>
          <xdr:spPr>
            <a:xfrm>
              <a:off x="9012708" y="1793186"/>
              <a:ext cx="1608350" cy="844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34963</xdr:colOff>
      <xdr:row>3</xdr:row>
      <xdr:rowOff>43478</xdr:rowOff>
    </xdr:from>
    <xdr:to>
      <xdr:col>14</xdr:col>
      <xdr:colOff>147022</xdr:colOff>
      <xdr:row>7</xdr:row>
      <xdr:rowOff>167550</xdr:rowOff>
    </xdr:to>
    <mc:AlternateContent xmlns:mc="http://schemas.openxmlformats.org/markup-compatibility/2006" xmlns:a14="http://schemas.microsoft.com/office/drawing/2010/main">
      <mc:Choice Requires="a14">
        <xdr:graphicFrame macro="">
          <xdr:nvGraphicFramePr>
            <xdr:cNvPr id="34" name="Brand">
              <a:extLst>
                <a:ext uri="{FF2B5EF4-FFF2-40B4-BE49-F238E27FC236}">
                  <a16:creationId xmlns:a16="http://schemas.microsoft.com/office/drawing/2014/main" id="{B22C0E27-E5CF-4A02-9BA9-82CF69CB5BE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9012708" y="888605"/>
              <a:ext cx="1608350" cy="8445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34963</xdr:colOff>
      <xdr:row>23</xdr:row>
      <xdr:rowOff>147021</xdr:rowOff>
    </xdr:from>
    <xdr:to>
      <xdr:col>14</xdr:col>
      <xdr:colOff>147022</xdr:colOff>
      <xdr:row>28</xdr:row>
      <xdr:rowOff>91798</xdr:rowOff>
    </xdr:to>
    <mc:AlternateContent xmlns:mc="http://schemas.openxmlformats.org/markup-compatibility/2006" xmlns:a14="http://schemas.microsoft.com/office/drawing/2010/main">
      <mc:Choice Requires="a14">
        <xdr:graphicFrame macro="">
          <xdr:nvGraphicFramePr>
            <xdr:cNvPr id="35" name="Flavor">
              <a:extLst>
                <a:ext uri="{FF2B5EF4-FFF2-40B4-BE49-F238E27FC236}">
                  <a16:creationId xmlns:a16="http://schemas.microsoft.com/office/drawing/2014/main" id="{28BD2729-AD46-4ADD-A490-9CE195FE4795}"/>
                </a:ext>
              </a:extLst>
            </xdr:cNvPr>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9012708" y="4594330"/>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367553</xdr:colOff>
      <xdr:row>45</xdr:row>
      <xdr:rowOff>14791</xdr:rowOff>
    </xdr:from>
    <xdr:to>
      <xdr:col>35</xdr:col>
      <xdr:colOff>479611</xdr:colOff>
      <xdr:row>49</xdr:row>
      <xdr:rowOff>138863</xdr:rowOff>
    </xdr:to>
    <mc:AlternateContent xmlns:mc="http://schemas.openxmlformats.org/markup-compatibility/2006" xmlns:a14="http://schemas.microsoft.com/office/drawing/2010/main">
      <mc:Choice Requires="a14">
        <xdr:graphicFrame macro="">
          <xdr:nvGraphicFramePr>
            <xdr:cNvPr id="41" name="Profit Margin">
              <a:extLst>
                <a:ext uri="{FF2B5EF4-FFF2-40B4-BE49-F238E27FC236}">
                  <a16:creationId xmlns:a16="http://schemas.microsoft.com/office/drawing/2014/main" id="{74DB6312-42CD-403A-B4A8-B881156F1AF6}"/>
                </a:ext>
              </a:extLst>
            </xdr:cNvPr>
            <xdr:cNvGraphicFramePr/>
          </xdr:nvGraphicFramePr>
          <xdr:xfrm>
            <a:off x="0" y="0"/>
            <a:ext cx="0" cy="0"/>
          </xdr:xfrm>
          <a:graphic>
            <a:graphicData uri="http://schemas.microsoft.com/office/drawing/2010/slicer">
              <sle:slicer xmlns:sle="http://schemas.microsoft.com/office/drawing/2010/slicer" name="Profit Margin"/>
            </a:graphicData>
          </a:graphic>
        </xdr:graphicFrame>
      </mc:Choice>
      <mc:Fallback xmlns="">
        <xdr:sp macro="" textlink="">
          <xdr:nvSpPr>
            <xdr:cNvPr id="0" name=""/>
            <xdr:cNvSpPr>
              <a:spLocks noTextEdit="1"/>
            </xdr:cNvSpPr>
          </xdr:nvSpPr>
          <xdr:spPr>
            <a:xfrm>
              <a:off x="25056353" y="8424500"/>
              <a:ext cx="1608349" cy="844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188259</xdr:colOff>
      <xdr:row>63</xdr:row>
      <xdr:rowOff>86509</xdr:rowOff>
    </xdr:from>
    <xdr:to>
      <xdr:col>33</xdr:col>
      <xdr:colOff>300318</xdr:colOff>
      <xdr:row>68</xdr:row>
      <xdr:rowOff>31287</xdr:rowOff>
    </xdr:to>
    <mc:AlternateContent xmlns:mc="http://schemas.openxmlformats.org/markup-compatibility/2006" xmlns:a14="http://schemas.microsoft.com/office/drawing/2010/main">
      <mc:Choice Requires="a14">
        <xdr:graphicFrame macro="">
          <xdr:nvGraphicFramePr>
            <xdr:cNvPr id="42" name="Cost 1">
              <a:extLst>
                <a:ext uri="{FF2B5EF4-FFF2-40B4-BE49-F238E27FC236}">
                  <a16:creationId xmlns:a16="http://schemas.microsoft.com/office/drawing/2014/main" id="{FDA0DFF7-FC1E-4126-AFAE-F7DABB77E043}"/>
                </a:ext>
              </a:extLst>
            </xdr:cNvPr>
            <xdr:cNvGraphicFramePr/>
          </xdr:nvGraphicFramePr>
          <xdr:xfrm>
            <a:off x="0" y="0"/>
            <a:ext cx="0" cy="0"/>
          </xdr:xfrm>
          <a:graphic>
            <a:graphicData uri="http://schemas.microsoft.com/office/drawing/2010/slicer">
              <sle:slicer xmlns:sle="http://schemas.microsoft.com/office/drawing/2010/slicer" name="Cost 1"/>
            </a:graphicData>
          </a:graphic>
        </xdr:graphicFrame>
      </mc:Choice>
      <mc:Fallback xmlns="">
        <xdr:sp macro="" textlink="">
          <xdr:nvSpPr>
            <xdr:cNvPr id="0" name=""/>
            <xdr:cNvSpPr>
              <a:spLocks noTextEdit="1"/>
            </xdr:cNvSpPr>
          </xdr:nvSpPr>
          <xdr:spPr>
            <a:xfrm>
              <a:off x="23380768" y="11738182"/>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369570</xdr:colOff>
      <xdr:row>58</xdr:row>
      <xdr:rowOff>55581</xdr:rowOff>
    </xdr:from>
    <xdr:to>
      <xdr:col>35</xdr:col>
      <xdr:colOff>481628</xdr:colOff>
      <xdr:row>63</xdr:row>
      <xdr:rowOff>358</xdr:rowOff>
    </xdr:to>
    <mc:AlternateContent xmlns:mc="http://schemas.openxmlformats.org/markup-compatibility/2006" xmlns:a14="http://schemas.microsoft.com/office/drawing/2010/main">
      <mc:Choice Requires="a14">
        <xdr:graphicFrame macro="">
          <xdr:nvGraphicFramePr>
            <xdr:cNvPr id="43" name="Revenue 1">
              <a:extLst>
                <a:ext uri="{FF2B5EF4-FFF2-40B4-BE49-F238E27FC236}">
                  <a16:creationId xmlns:a16="http://schemas.microsoft.com/office/drawing/2014/main" id="{4EECDAB5-D07D-42EB-81A7-81D82299934F}"/>
                </a:ext>
              </a:extLst>
            </xdr:cNvPr>
            <xdr:cNvGraphicFramePr/>
          </xdr:nvGraphicFramePr>
          <xdr:xfrm>
            <a:off x="0" y="0"/>
            <a:ext cx="0" cy="0"/>
          </xdr:xfrm>
          <a:graphic>
            <a:graphicData uri="http://schemas.microsoft.com/office/drawing/2010/slicer">
              <sle:slicer xmlns:sle="http://schemas.microsoft.com/office/drawing/2010/slicer" name="Revenue 1"/>
            </a:graphicData>
          </a:graphic>
        </xdr:graphicFrame>
      </mc:Choice>
      <mc:Fallback xmlns="">
        <xdr:sp macro="" textlink="">
          <xdr:nvSpPr>
            <xdr:cNvPr id="0" name=""/>
            <xdr:cNvSpPr>
              <a:spLocks noTextEdit="1"/>
            </xdr:cNvSpPr>
          </xdr:nvSpPr>
          <xdr:spPr>
            <a:xfrm>
              <a:off x="25058370" y="10806708"/>
              <a:ext cx="1608349"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188259</xdr:colOff>
      <xdr:row>50</xdr:row>
      <xdr:rowOff>24245</xdr:rowOff>
    </xdr:from>
    <xdr:to>
      <xdr:col>33</xdr:col>
      <xdr:colOff>300318</xdr:colOff>
      <xdr:row>54</xdr:row>
      <xdr:rowOff>148316</xdr:rowOff>
    </xdr:to>
    <mc:AlternateContent xmlns:mc="http://schemas.openxmlformats.org/markup-compatibility/2006" xmlns:a14="http://schemas.microsoft.com/office/drawing/2010/main">
      <mc:Choice Requires="a14">
        <xdr:graphicFrame macro="">
          <xdr:nvGraphicFramePr>
            <xdr:cNvPr id="44" name="Cost 2">
              <a:extLst>
                <a:ext uri="{FF2B5EF4-FFF2-40B4-BE49-F238E27FC236}">
                  <a16:creationId xmlns:a16="http://schemas.microsoft.com/office/drawing/2014/main" id="{41214A31-E3CC-46A3-95BB-A8744A7294C8}"/>
                </a:ext>
              </a:extLst>
            </xdr:cNvPr>
            <xdr:cNvGraphicFramePr/>
          </xdr:nvGraphicFramePr>
          <xdr:xfrm>
            <a:off x="0" y="0"/>
            <a:ext cx="0" cy="0"/>
          </xdr:xfrm>
          <a:graphic>
            <a:graphicData uri="http://schemas.microsoft.com/office/drawing/2010/slicer">
              <sle:slicer xmlns:sle="http://schemas.microsoft.com/office/drawing/2010/slicer" name="Cost 2"/>
            </a:graphicData>
          </a:graphic>
        </xdr:graphicFrame>
      </mc:Choice>
      <mc:Fallback xmlns="">
        <xdr:sp macro="" textlink="">
          <xdr:nvSpPr>
            <xdr:cNvPr id="0" name=""/>
            <xdr:cNvSpPr>
              <a:spLocks noTextEdit="1"/>
            </xdr:cNvSpPr>
          </xdr:nvSpPr>
          <xdr:spPr>
            <a:xfrm>
              <a:off x="23380768" y="9334500"/>
              <a:ext cx="1608350" cy="844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188259</xdr:colOff>
      <xdr:row>45</xdr:row>
      <xdr:rowOff>7620</xdr:rowOff>
    </xdr:from>
    <xdr:to>
      <xdr:col>33</xdr:col>
      <xdr:colOff>300318</xdr:colOff>
      <xdr:row>49</xdr:row>
      <xdr:rowOff>131692</xdr:rowOff>
    </xdr:to>
    <mc:AlternateContent xmlns:mc="http://schemas.openxmlformats.org/markup-compatibility/2006" xmlns:a14="http://schemas.microsoft.com/office/drawing/2010/main">
      <mc:Choice Requires="a14">
        <xdr:graphicFrame macro="">
          <xdr:nvGraphicFramePr>
            <xdr:cNvPr id="45" name="Unit Sales Price">
              <a:extLst>
                <a:ext uri="{FF2B5EF4-FFF2-40B4-BE49-F238E27FC236}">
                  <a16:creationId xmlns:a16="http://schemas.microsoft.com/office/drawing/2014/main" id="{FE4B9CA7-B3FF-4B3A-B405-B46A93385E55}"/>
                </a:ext>
              </a:extLst>
            </xdr:cNvPr>
            <xdr:cNvGraphicFramePr/>
          </xdr:nvGraphicFramePr>
          <xdr:xfrm>
            <a:off x="0" y="0"/>
            <a:ext cx="0" cy="0"/>
          </xdr:xfrm>
          <a:graphic>
            <a:graphicData uri="http://schemas.microsoft.com/office/drawing/2010/slicer">
              <sle:slicer xmlns:sle="http://schemas.microsoft.com/office/drawing/2010/slicer" name="Unit Sales Price"/>
            </a:graphicData>
          </a:graphic>
        </xdr:graphicFrame>
      </mc:Choice>
      <mc:Fallback xmlns="">
        <xdr:sp macro="" textlink="">
          <xdr:nvSpPr>
            <xdr:cNvPr id="0" name=""/>
            <xdr:cNvSpPr>
              <a:spLocks noTextEdit="1"/>
            </xdr:cNvSpPr>
          </xdr:nvSpPr>
          <xdr:spPr>
            <a:xfrm>
              <a:off x="23380768" y="8417329"/>
              <a:ext cx="1608350" cy="844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42</xdr:row>
      <xdr:rowOff>150158</xdr:rowOff>
    </xdr:from>
    <xdr:to>
      <xdr:col>14</xdr:col>
      <xdr:colOff>182881</xdr:colOff>
      <xdr:row>47</xdr:row>
      <xdr:rowOff>94935</xdr:rowOff>
    </xdr:to>
    <mc:AlternateContent xmlns:mc="http://schemas.openxmlformats.org/markup-compatibility/2006" xmlns:a14="http://schemas.microsoft.com/office/drawing/2010/main">
      <mc:Choice Requires="a14">
        <xdr:graphicFrame macro="">
          <xdr:nvGraphicFramePr>
            <xdr:cNvPr id="47" name="Cost 3">
              <a:extLst>
                <a:ext uri="{FF2B5EF4-FFF2-40B4-BE49-F238E27FC236}">
                  <a16:creationId xmlns:a16="http://schemas.microsoft.com/office/drawing/2014/main" id="{53283F84-5F3D-4760-BB90-B1F5AA6D3C44}"/>
                </a:ext>
              </a:extLst>
            </xdr:cNvPr>
            <xdr:cNvGraphicFramePr/>
          </xdr:nvGraphicFramePr>
          <xdr:xfrm>
            <a:off x="0" y="0"/>
            <a:ext cx="0" cy="0"/>
          </xdr:xfrm>
          <a:graphic>
            <a:graphicData uri="http://schemas.microsoft.com/office/drawing/2010/slicer">
              <sle:slicer xmlns:sle="http://schemas.microsoft.com/office/drawing/2010/slicer" name="Cost 3"/>
            </a:graphicData>
          </a:graphic>
        </xdr:graphicFrame>
      </mc:Choice>
      <mc:Fallback xmlns="">
        <xdr:sp macro="" textlink="">
          <xdr:nvSpPr>
            <xdr:cNvPr id="0" name=""/>
            <xdr:cNvSpPr>
              <a:spLocks noTextEdit="1"/>
            </xdr:cNvSpPr>
          </xdr:nvSpPr>
          <xdr:spPr>
            <a:xfrm>
              <a:off x="9048567" y="8019540"/>
              <a:ext cx="1608350" cy="845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47</xdr:row>
      <xdr:rowOff>146125</xdr:rowOff>
    </xdr:from>
    <xdr:to>
      <xdr:col>14</xdr:col>
      <xdr:colOff>182881</xdr:colOff>
      <xdr:row>52</xdr:row>
      <xdr:rowOff>90903</xdr:rowOff>
    </xdr:to>
    <mc:AlternateContent xmlns:mc="http://schemas.openxmlformats.org/markup-compatibility/2006" xmlns:a14="http://schemas.microsoft.com/office/drawing/2010/main">
      <mc:Choice Requires="a14">
        <xdr:graphicFrame macro="">
          <xdr:nvGraphicFramePr>
            <xdr:cNvPr id="48" name="Revenue 2">
              <a:extLst>
                <a:ext uri="{FF2B5EF4-FFF2-40B4-BE49-F238E27FC236}">
                  <a16:creationId xmlns:a16="http://schemas.microsoft.com/office/drawing/2014/main" id="{EB4297E7-17D3-42CA-A4E1-8BBBA601AADC}"/>
                </a:ext>
              </a:extLst>
            </xdr:cNvPr>
            <xdr:cNvGraphicFramePr/>
          </xdr:nvGraphicFramePr>
          <xdr:xfrm>
            <a:off x="0" y="0"/>
            <a:ext cx="0" cy="0"/>
          </xdr:xfrm>
          <a:graphic>
            <a:graphicData uri="http://schemas.microsoft.com/office/drawing/2010/slicer">
              <sle:slicer xmlns:sle="http://schemas.microsoft.com/office/drawing/2010/slicer" name="Revenue 2"/>
            </a:graphicData>
          </a:graphic>
        </xdr:graphicFrame>
      </mc:Choice>
      <mc:Fallback xmlns="">
        <xdr:sp macro="" textlink="">
          <xdr:nvSpPr>
            <xdr:cNvPr id="0" name=""/>
            <xdr:cNvSpPr>
              <a:spLocks noTextEdit="1"/>
            </xdr:cNvSpPr>
          </xdr:nvSpPr>
          <xdr:spPr>
            <a:xfrm>
              <a:off x="9048567" y="8916052"/>
              <a:ext cx="1608350" cy="845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37</xdr:row>
      <xdr:rowOff>151054</xdr:rowOff>
    </xdr:from>
    <xdr:to>
      <xdr:col>14</xdr:col>
      <xdr:colOff>182881</xdr:colOff>
      <xdr:row>42</xdr:row>
      <xdr:rowOff>95832</xdr:rowOff>
    </xdr:to>
    <mc:AlternateContent xmlns:mc="http://schemas.openxmlformats.org/markup-compatibility/2006" xmlns:a14="http://schemas.microsoft.com/office/drawing/2010/main">
      <mc:Choice Requires="a14">
        <xdr:graphicFrame macro="">
          <xdr:nvGraphicFramePr>
            <xdr:cNvPr id="49" name="Profit 1">
              <a:extLst>
                <a:ext uri="{FF2B5EF4-FFF2-40B4-BE49-F238E27FC236}">
                  <a16:creationId xmlns:a16="http://schemas.microsoft.com/office/drawing/2014/main" id="{3E10E757-18FB-4C57-B5AC-78C37A0D13CC}"/>
                </a:ext>
              </a:extLst>
            </xdr:cNvPr>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mlns="">
        <xdr:sp macro="" textlink="">
          <xdr:nvSpPr>
            <xdr:cNvPr id="0" name=""/>
            <xdr:cNvSpPr>
              <a:spLocks noTextEdit="1"/>
            </xdr:cNvSpPr>
          </xdr:nvSpPr>
          <xdr:spPr>
            <a:xfrm>
              <a:off x="9048567" y="7119890"/>
              <a:ext cx="1608350" cy="845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52</xdr:row>
      <xdr:rowOff>154642</xdr:rowOff>
    </xdr:from>
    <xdr:to>
      <xdr:col>14</xdr:col>
      <xdr:colOff>182881</xdr:colOff>
      <xdr:row>57</xdr:row>
      <xdr:rowOff>99419</xdr:rowOff>
    </xdr:to>
    <mc:AlternateContent xmlns:mc="http://schemas.openxmlformats.org/markup-compatibility/2006" xmlns:a14="http://schemas.microsoft.com/office/drawing/2010/main">
      <mc:Choice Requires="a14">
        <xdr:graphicFrame macro="">
          <xdr:nvGraphicFramePr>
            <xdr:cNvPr id="50" name="Units">
              <a:extLst>
                <a:ext uri="{FF2B5EF4-FFF2-40B4-BE49-F238E27FC236}">
                  <a16:creationId xmlns:a16="http://schemas.microsoft.com/office/drawing/2014/main" id="{7D4601F3-BE17-4B7C-B0F1-36FE22CF8967}"/>
                </a:ext>
              </a:extLst>
            </xdr:cNvPr>
            <xdr:cNvGraphicFramePr/>
          </xdr:nvGraphicFramePr>
          <xdr:xfrm>
            <a:off x="0" y="0"/>
            <a:ext cx="0" cy="0"/>
          </xdr:xfrm>
          <a:graphic>
            <a:graphicData uri="http://schemas.microsoft.com/office/drawing/2010/slicer">
              <sle:slicer xmlns:sle="http://schemas.microsoft.com/office/drawing/2010/slicer" name="Units"/>
            </a:graphicData>
          </a:graphic>
        </xdr:graphicFrame>
      </mc:Choice>
      <mc:Fallback xmlns="">
        <xdr:sp macro="" textlink="">
          <xdr:nvSpPr>
            <xdr:cNvPr id="0" name=""/>
            <xdr:cNvSpPr>
              <a:spLocks noTextEdit="1"/>
            </xdr:cNvSpPr>
          </xdr:nvSpPr>
          <xdr:spPr>
            <a:xfrm>
              <a:off x="9048567" y="9825115"/>
              <a:ext cx="1608350" cy="845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63</xdr:row>
      <xdr:rowOff>79786</xdr:rowOff>
    </xdr:from>
    <xdr:to>
      <xdr:col>14</xdr:col>
      <xdr:colOff>182881</xdr:colOff>
      <xdr:row>68</xdr:row>
      <xdr:rowOff>24564</xdr:rowOff>
    </xdr:to>
    <mc:AlternateContent xmlns:mc="http://schemas.openxmlformats.org/markup-compatibility/2006" xmlns:a14="http://schemas.microsoft.com/office/drawing/2010/main">
      <mc:Choice Requires="a14">
        <xdr:graphicFrame macro="">
          <xdr:nvGraphicFramePr>
            <xdr:cNvPr id="51" name="Cost">
              <a:extLst>
                <a:ext uri="{FF2B5EF4-FFF2-40B4-BE49-F238E27FC236}">
                  <a16:creationId xmlns:a16="http://schemas.microsoft.com/office/drawing/2014/main" id="{EDB4E02A-D7F2-4703-8FD7-DCEC41A206E0}"/>
                </a:ext>
              </a:extLst>
            </xdr:cNvPr>
            <xdr:cNvGraphicFramePr/>
          </xdr:nvGraphicFramePr>
          <xdr:xfrm>
            <a:off x="0" y="0"/>
            <a:ext cx="0" cy="0"/>
          </xdr:xfrm>
          <a:graphic>
            <a:graphicData uri="http://schemas.microsoft.com/office/drawing/2010/slicer">
              <sle:slicer xmlns:sle="http://schemas.microsoft.com/office/drawing/2010/slicer" name="Cost"/>
            </a:graphicData>
          </a:graphic>
        </xdr:graphicFrame>
      </mc:Choice>
      <mc:Fallback xmlns="">
        <xdr:sp macro="" textlink="">
          <xdr:nvSpPr>
            <xdr:cNvPr id="0" name=""/>
            <xdr:cNvSpPr>
              <a:spLocks noTextEdit="1"/>
            </xdr:cNvSpPr>
          </xdr:nvSpPr>
          <xdr:spPr>
            <a:xfrm>
              <a:off x="9048567" y="11731459"/>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68</xdr:row>
      <xdr:rowOff>84716</xdr:rowOff>
    </xdr:from>
    <xdr:to>
      <xdr:col>14</xdr:col>
      <xdr:colOff>182881</xdr:colOff>
      <xdr:row>73</xdr:row>
      <xdr:rowOff>29493</xdr:rowOff>
    </xdr:to>
    <mc:AlternateContent xmlns:mc="http://schemas.openxmlformats.org/markup-compatibility/2006" xmlns:a14="http://schemas.microsoft.com/office/drawing/2010/main">
      <mc:Choice Requires="a14">
        <xdr:graphicFrame macro="">
          <xdr:nvGraphicFramePr>
            <xdr:cNvPr id="52" name="Revenue">
              <a:extLst>
                <a:ext uri="{FF2B5EF4-FFF2-40B4-BE49-F238E27FC236}">
                  <a16:creationId xmlns:a16="http://schemas.microsoft.com/office/drawing/2014/main" id="{1D708D9D-8D90-47EF-B798-AAB193661D13}"/>
                </a:ext>
              </a:extLst>
            </xdr:cNvPr>
            <xdr:cNvGraphicFramePr/>
          </xdr:nvGraphicFramePr>
          <xdr:xfrm>
            <a:off x="0" y="0"/>
            <a:ext cx="0" cy="0"/>
          </xdr:xfrm>
          <a:graphic>
            <a:graphicData uri="http://schemas.microsoft.com/office/drawing/2010/slicer">
              <sle:slicer xmlns:sle="http://schemas.microsoft.com/office/drawing/2010/slicer" name="Revenue"/>
            </a:graphicData>
          </a:graphic>
        </xdr:graphicFrame>
      </mc:Choice>
      <mc:Fallback xmlns="">
        <xdr:sp macro="" textlink="">
          <xdr:nvSpPr>
            <xdr:cNvPr id="0" name=""/>
            <xdr:cNvSpPr>
              <a:spLocks noTextEdit="1"/>
            </xdr:cNvSpPr>
          </xdr:nvSpPr>
          <xdr:spPr>
            <a:xfrm>
              <a:off x="9048567" y="12636934"/>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58</xdr:row>
      <xdr:rowOff>62754</xdr:rowOff>
    </xdr:from>
    <xdr:to>
      <xdr:col>14</xdr:col>
      <xdr:colOff>182881</xdr:colOff>
      <xdr:row>63</xdr:row>
      <xdr:rowOff>7531</xdr:rowOff>
    </xdr:to>
    <mc:AlternateContent xmlns:mc="http://schemas.openxmlformats.org/markup-compatibility/2006" xmlns:a14="http://schemas.microsoft.com/office/drawing/2010/main">
      <mc:Choice Requires="a14">
        <xdr:graphicFrame macro="">
          <xdr:nvGraphicFramePr>
            <xdr:cNvPr id="53" name="Profit">
              <a:extLst>
                <a:ext uri="{FF2B5EF4-FFF2-40B4-BE49-F238E27FC236}">
                  <a16:creationId xmlns:a16="http://schemas.microsoft.com/office/drawing/2014/main" id="{153228C0-4E2A-4C24-B853-100C5A4250E1}"/>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9048567" y="10813881"/>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70822</xdr:colOff>
      <xdr:row>73</xdr:row>
      <xdr:rowOff>102646</xdr:rowOff>
    </xdr:from>
    <xdr:to>
      <xdr:col>14</xdr:col>
      <xdr:colOff>182881</xdr:colOff>
      <xdr:row>78</xdr:row>
      <xdr:rowOff>47424</xdr:rowOff>
    </xdr:to>
    <mc:AlternateContent xmlns:mc="http://schemas.openxmlformats.org/markup-compatibility/2006" xmlns:a14="http://schemas.microsoft.com/office/drawing/2010/main">
      <mc:Choice Requires="a14">
        <xdr:graphicFrame macro="">
          <xdr:nvGraphicFramePr>
            <xdr:cNvPr id="54" name="Units 1">
              <a:extLst>
                <a:ext uri="{FF2B5EF4-FFF2-40B4-BE49-F238E27FC236}">
                  <a16:creationId xmlns:a16="http://schemas.microsoft.com/office/drawing/2014/main" id="{19F1CCF2-32EE-48AB-889D-AC422FDC8DB9}"/>
                </a:ext>
              </a:extLst>
            </xdr:cNvPr>
            <xdr:cNvGraphicFramePr/>
          </xdr:nvGraphicFramePr>
          <xdr:xfrm>
            <a:off x="0" y="0"/>
            <a:ext cx="0" cy="0"/>
          </xdr:xfrm>
          <a:graphic>
            <a:graphicData uri="http://schemas.microsoft.com/office/drawing/2010/slicer">
              <sle:slicer xmlns:sle="http://schemas.microsoft.com/office/drawing/2010/slicer" name="Units 1"/>
            </a:graphicData>
          </a:graphic>
        </xdr:graphicFrame>
      </mc:Choice>
      <mc:Fallback xmlns="">
        <xdr:sp macro="" textlink="">
          <xdr:nvSpPr>
            <xdr:cNvPr id="0" name=""/>
            <xdr:cNvSpPr>
              <a:spLocks noTextEdit="1"/>
            </xdr:cNvSpPr>
          </xdr:nvSpPr>
          <xdr:spPr>
            <a:xfrm>
              <a:off x="9048567" y="13555410"/>
              <a:ext cx="1608350" cy="84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375702</xdr:colOff>
      <xdr:row>50</xdr:row>
      <xdr:rowOff>24245</xdr:rowOff>
    </xdr:from>
    <xdr:to>
      <xdr:col>35</xdr:col>
      <xdr:colOff>479611</xdr:colOff>
      <xdr:row>54</xdr:row>
      <xdr:rowOff>145057</xdr:rowOff>
    </xdr:to>
    <mc:AlternateContent xmlns:mc="http://schemas.openxmlformats.org/markup-compatibility/2006" xmlns:a14="http://schemas.microsoft.com/office/drawing/2010/main">
      <mc:Choice Requires="a14">
        <xdr:graphicFrame macro="">
          <xdr:nvGraphicFramePr>
            <xdr:cNvPr id="15" name="Brand 1">
              <a:extLst>
                <a:ext uri="{FF2B5EF4-FFF2-40B4-BE49-F238E27FC236}">
                  <a16:creationId xmlns:a16="http://schemas.microsoft.com/office/drawing/2014/main" id="{5C065499-D5D3-43BA-BE92-96ACA04B3C66}"/>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25064502" y="9334500"/>
              <a:ext cx="1600200" cy="841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40</xdr:row>
      <xdr:rowOff>0</xdr:rowOff>
    </xdr:from>
    <xdr:to>
      <xdr:col>0</xdr:col>
      <xdr:colOff>114300</xdr:colOff>
      <xdr:row>40</xdr:row>
      <xdr:rowOff>133350</xdr:rowOff>
    </xdr:to>
    <xdr:pic>
      <xdr:nvPicPr>
        <xdr:cNvPr id="1025" name="Picture 1" descr="↓">
          <a:hlinkClick xmlns:r="http://schemas.openxmlformats.org/officeDocument/2006/relationships" r:id=""/>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1400"/>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41</xdr:row>
      <xdr:rowOff>0</xdr:rowOff>
    </xdr:from>
    <xdr:to>
      <xdr:col>0</xdr:col>
      <xdr:colOff>114300</xdr:colOff>
      <xdr:row>41</xdr:row>
      <xdr:rowOff>133350</xdr:rowOff>
    </xdr:to>
    <xdr:pic>
      <xdr:nvPicPr>
        <xdr:cNvPr id="1026" name="Picture 2" descr="↓">
          <a:hlinkClick xmlns:r="http://schemas.openxmlformats.org/officeDocument/2006/relationships" r:id=""/>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53325"/>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42</xdr:row>
      <xdr:rowOff>0</xdr:rowOff>
    </xdr:from>
    <xdr:to>
      <xdr:col>0</xdr:col>
      <xdr:colOff>114300</xdr:colOff>
      <xdr:row>42</xdr:row>
      <xdr:rowOff>133350</xdr:rowOff>
    </xdr:to>
    <xdr:pic>
      <xdr:nvPicPr>
        <xdr:cNvPr id="1027" name="Picture 3" descr="↓">
          <a:hlinkClick xmlns:r="http://schemas.openxmlformats.org/officeDocument/2006/relationships" r:id=""/>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15250"/>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209550</xdr:colOff>
      <xdr:row>0</xdr:row>
      <xdr:rowOff>142875</xdr:rowOff>
    </xdr:from>
    <xdr:to>
      <xdr:col>12</xdr:col>
      <xdr:colOff>123825</xdr:colOff>
      <xdr:row>32</xdr:row>
      <xdr:rowOff>124557</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09550" y="142875"/>
          <a:ext cx="7211890" cy="6019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dk1"/>
              </a:solidFill>
              <a:latin typeface="+mn-lt"/>
              <a:ea typeface="+mn-ea"/>
              <a:cs typeface="+mn-cs"/>
            </a:rPr>
            <a:t>To: Financial Analyst Team</a:t>
          </a:r>
        </a:p>
        <a:p>
          <a:r>
            <a:rPr lang="en-US" sz="1100">
              <a:solidFill>
                <a:schemeClr val="dk1"/>
              </a:solidFill>
              <a:latin typeface="+mn-lt"/>
              <a:ea typeface="+mn-ea"/>
              <a:cs typeface="+mn-cs"/>
            </a:rPr>
            <a:t>From CFO Mike Nugent</a:t>
          </a:r>
        </a:p>
        <a:p>
          <a:r>
            <a:rPr lang="en-US" sz="1100">
              <a:solidFill>
                <a:schemeClr val="dk1"/>
              </a:solidFill>
              <a:latin typeface="+mn-lt"/>
              <a:ea typeface="+mn-ea"/>
              <a:cs typeface="+mn-cs"/>
            </a:rPr>
            <a:t>Subject: Ice Cream analysis</a:t>
          </a:r>
        </a:p>
        <a:p>
          <a:endParaRPr lang="en-US" sz="1100">
            <a:solidFill>
              <a:schemeClr val="dk1"/>
            </a:solidFill>
            <a:latin typeface="+mn-lt"/>
            <a:ea typeface="+mn-ea"/>
            <a:cs typeface="+mn-cs"/>
          </a:endParaRPr>
        </a:p>
        <a:p>
          <a:r>
            <a:rPr lang="en-US" sz="1100">
              <a:solidFill>
                <a:schemeClr val="dk1"/>
              </a:solidFill>
              <a:latin typeface="+mn-lt"/>
              <a:ea typeface="+mn-ea"/>
              <a:cs typeface="+mn-cs"/>
            </a:rPr>
            <a:t>Using</a:t>
          </a:r>
          <a:r>
            <a:rPr lang="en-US" sz="1100" baseline="0">
              <a:solidFill>
                <a:schemeClr val="dk1"/>
              </a:solidFill>
              <a:latin typeface="+mn-lt"/>
              <a:ea typeface="+mn-ea"/>
              <a:cs typeface="+mn-cs"/>
            </a:rPr>
            <a:t> Sort, sort revenue data</a:t>
          </a:r>
        </a:p>
        <a:p>
          <a:r>
            <a:rPr lang="en-US" sz="1100" baseline="0">
              <a:solidFill>
                <a:schemeClr val="dk1"/>
              </a:solidFill>
              <a:latin typeface="+mn-lt"/>
              <a:ea typeface="+mn-ea"/>
              <a:cs typeface="+mn-cs"/>
            </a:rPr>
            <a:t>Sort with three conditions</a:t>
          </a:r>
        </a:p>
        <a:p>
          <a:r>
            <a:rPr lang="en-US" sz="1100" baseline="0">
              <a:solidFill>
                <a:schemeClr val="dk1"/>
              </a:solidFill>
              <a:latin typeface="+mn-lt"/>
              <a:ea typeface="+mn-ea"/>
              <a:cs typeface="+mn-cs"/>
            </a:rPr>
            <a:t>1)year </a:t>
          </a:r>
        </a:p>
        <a:p>
          <a:r>
            <a:rPr lang="en-US" sz="1100" baseline="0">
              <a:solidFill>
                <a:schemeClr val="dk1"/>
              </a:solidFill>
              <a:latin typeface="+mn-lt"/>
              <a:ea typeface="+mn-ea"/>
              <a:cs typeface="+mn-cs"/>
            </a:rPr>
            <a:t>2)Store</a:t>
          </a:r>
        </a:p>
        <a:p>
          <a:r>
            <a:rPr lang="en-US" sz="1100" baseline="0">
              <a:solidFill>
                <a:schemeClr val="dk1"/>
              </a:solidFill>
              <a:latin typeface="+mn-lt"/>
              <a:ea typeface="+mn-ea"/>
              <a:cs typeface="+mn-cs"/>
            </a:rPr>
            <a:t>3) Month</a:t>
          </a:r>
          <a:endParaRPr lang="en-US" sz="1100">
            <a:solidFill>
              <a:schemeClr val="dk1"/>
            </a:solidFill>
            <a:latin typeface="+mn-lt"/>
            <a:ea typeface="+mn-ea"/>
            <a:cs typeface="+mn-cs"/>
          </a:endParaRPr>
        </a:p>
        <a:p>
          <a:endParaRPr lang="en-US" sz="1100">
            <a:solidFill>
              <a:schemeClr val="dk1"/>
            </a:solidFill>
            <a:latin typeface="+mn-lt"/>
            <a:ea typeface="+mn-ea"/>
            <a:cs typeface="+mn-cs"/>
          </a:endParaRPr>
        </a:p>
        <a:p>
          <a:r>
            <a:rPr lang="en-US" sz="1100">
              <a:solidFill>
                <a:schemeClr val="dk1"/>
              </a:solidFill>
              <a:latin typeface="+mn-lt"/>
              <a:ea typeface="+mn-ea"/>
              <a:cs typeface="+mn-cs"/>
            </a:rPr>
            <a:t>Using the data provided on the data tab create a “Pivot Table” to answer the following questions:</a:t>
          </a:r>
        </a:p>
        <a:p>
          <a:r>
            <a:rPr lang="en-US" sz="1100">
              <a:solidFill>
                <a:schemeClr val="dk1"/>
              </a:solidFill>
              <a:latin typeface="+mn-lt"/>
              <a:ea typeface="+mn-ea"/>
              <a:cs typeface="+mn-cs"/>
            </a:rPr>
            <a:t>1. Total: Revenue, Cost, Profits &amp; Units, for each Brand.</a:t>
          </a:r>
        </a:p>
        <a:p>
          <a:r>
            <a:rPr lang="en-US" sz="1100">
              <a:solidFill>
                <a:schemeClr val="dk1"/>
              </a:solidFill>
              <a:latin typeface="+mn-lt"/>
              <a:ea typeface="+mn-ea"/>
              <a:cs typeface="+mn-cs"/>
            </a:rPr>
            <a:t>2. Total: Revenue, Cost, Profits &amp; Units, for each Store.</a:t>
          </a:r>
        </a:p>
        <a:p>
          <a:r>
            <a:rPr lang="en-US" sz="1100">
              <a:solidFill>
                <a:schemeClr val="dk1"/>
              </a:solidFill>
              <a:latin typeface="+mn-lt"/>
              <a:ea typeface="+mn-ea"/>
              <a:cs typeface="+mn-cs"/>
            </a:rPr>
            <a:t>3. Total: Revenue, Cost, Profits &amp; Units, for each Group.</a:t>
          </a:r>
        </a:p>
        <a:p>
          <a:r>
            <a:rPr lang="en-US" sz="1100">
              <a:solidFill>
                <a:schemeClr val="dk1"/>
              </a:solidFill>
              <a:latin typeface="+mn-lt"/>
              <a:ea typeface="+mn-ea"/>
              <a:cs typeface="+mn-cs"/>
            </a:rPr>
            <a:t>4. Total: Revenue, Cost, Profits &amp; Units, for each Year.</a:t>
          </a:r>
        </a:p>
        <a:p>
          <a:r>
            <a:rPr lang="en-US" sz="1100">
              <a:solidFill>
                <a:schemeClr val="dk1"/>
              </a:solidFill>
              <a:latin typeface="+mn-lt"/>
              <a:ea typeface="+mn-ea"/>
              <a:cs typeface="+mn-cs"/>
            </a:rPr>
            <a:t>5. Total; Revenue, Cost, Profits &amp; Units, for each Month.</a:t>
          </a:r>
        </a:p>
        <a:p>
          <a:r>
            <a:rPr lang="en-US" sz="1100">
              <a:solidFill>
                <a:schemeClr val="dk1"/>
              </a:solidFill>
              <a:latin typeface="+mn-lt"/>
              <a:ea typeface="+mn-ea"/>
              <a:cs typeface="+mn-cs"/>
            </a:rPr>
            <a:t>6. Total: Revenue, Cost, Profits &amp; Units, for each Flavor.</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7. </a:t>
          </a:r>
          <a:r>
            <a:rPr lang="en-US" sz="1100">
              <a:solidFill>
                <a:schemeClr val="dk1"/>
              </a:solidFill>
              <a:effectLst/>
              <a:latin typeface="+mn-lt"/>
              <a:ea typeface="+mn-ea"/>
              <a:cs typeface="+mn-cs"/>
            </a:rPr>
            <a:t>Using the Pivot Table Create Pivot Charts? (You are free to create any charts you like)</a:t>
          </a:r>
          <a:endParaRPr lang="en-US">
            <a:effectLst/>
          </a:endParaRPr>
        </a:p>
        <a:p>
          <a:r>
            <a:rPr lang="en-US" sz="1100">
              <a:solidFill>
                <a:schemeClr val="dk1"/>
              </a:solidFill>
              <a:latin typeface="+mn-lt"/>
              <a:ea typeface="+mn-ea"/>
              <a:cs typeface="+mn-cs"/>
            </a:rPr>
            <a:t> </a:t>
          </a:r>
        </a:p>
        <a:p>
          <a:r>
            <a:rPr lang="en-US" sz="1100">
              <a:solidFill>
                <a:schemeClr val="dk1"/>
              </a:solidFill>
              <a:latin typeface="+mn-lt"/>
              <a:ea typeface="+mn-ea"/>
              <a:cs typeface="+mn-cs"/>
            </a:rPr>
            <a:t>Create an executive summary that details your answer from the above questions. </a:t>
          </a:r>
        </a:p>
        <a:p>
          <a:r>
            <a:rPr lang="en-US" sz="1100">
              <a:solidFill>
                <a:schemeClr val="dk1"/>
              </a:solidFill>
              <a:latin typeface="+mn-lt"/>
              <a:ea typeface="+mn-ea"/>
              <a:cs typeface="+mn-cs"/>
            </a:rPr>
            <a:t>Provide recommendations</a:t>
          </a:r>
          <a:r>
            <a:rPr lang="en-US" sz="1100" baseline="0">
              <a:solidFill>
                <a:schemeClr val="dk1"/>
              </a:solidFill>
              <a:latin typeface="+mn-lt"/>
              <a:ea typeface="+mn-ea"/>
              <a:cs typeface="+mn-cs"/>
            </a:rPr>
            <a:t> increasing profits in</a:t>
          </a:r>
          <a:r>
            <a:rPr lang="en-US" sz="1100">
              <a:solidFill>
                <a:schemeClr val="dk1"/>
              </a:solidFill>
              <a:latin typeface="+mn-lt"/>
              <a:ea typeface="+mn-ea"/>
              <a:cs typeface="+mn-cs"/>
            </a:rPr>
            <a:t> the future.</a:t>
          </a:r>
        </a:p>
        <a:p>
          <a:endParaRPr lang="en-US" sz="1100">
            <a:solidFill>
              <a:schemeClr val="dk1"/>
            </a:solidFill>
            <a:latin typeface="+mn-lt"/>
            <a:ea typeface="+mn-ea"/>
            <a:cs typeface="+mn-cs"/>
          </a:endParaRPr>
        </a:p>
        <a:p>
          <a:r>
            <a:rPr lang="en-US" sz="1100">
              <a:solidFill>
                <a:schemeClr val="dk1"/>
              </a:solidFill>
              <a:latin typeface="+mn-lt"/>
              <a:ea typeface="+mn-ea"/>
              <a:cs typeface="+mn-cs"/>
            </a:rPr>
            <a:t>Plus answer the following questions with in your executive summary:</a:t>
          </a:r>
        </a:p>
        <a:p>
          <a:r>
            <a:rPr lang="en-US" sz="1100">
              <a:solidFill>
                <a:schemeClr val="dk1"/>
              </a:solidFill>
              <a:latin typeface="+mn-lt"/>
              <a:ea typeface="+mn-ea"/>
              <a:cs typeface="+mn-cs"/>
            </a:rPr>
            <a:t>Which year has the highest Revenues?</a:t>
          </a:r>
        </a:p>
        <a:p>
          <a:r>
            <a:rPr lang="en-US" sz="1100">
              <a:solidFill>
                <a:schemeClr val="dk1"/>
              </a:solidFill>
              <a:latin typeface="+mn-lt"/>
              <a:ea typeface="+mn-ea"/>
              <a:cs typeface="+mn-cs"/>
            </a:rPr>
            <a:t>Which year has the highest Profits?</a:t>
          </a:r>
        </a:p>
        <a:p>
          <a:r>
            <a:rPr lang="en-US" sz="1100">
              <a:solidFill>
                <a:schemeClr val="dk1"/>
              </a:solidFill>
              <a:latin typeface="+mn-lt"/>
              <a:ea typeface="+mn-ea"/>
              <a:cs typeface="+mn-cs"/>
            </a:rPr>
            <a:t>Which Month has the highest Revenues Overall?</a:t>
          </a:r>
        </a:p>
        <a:p>
          <a:r>
            <a:rPr lang="en-US" sz="1100">
              <a:solidFill>
                <a:schemeClr val="dk1"/>
              </a:solidFill>
              <a:latin typeface="+mn-lt"/>
              <a:ea typeface="+mn-ea"/>
              <a:cs typeface="+mn-cs"/>
            </a:rPr>
            <a:t>Which Month has the highest Profits Overall?</a:t>
          </a:r>
        </a:p>
        <a:p>
          <a:r>
            <a:rPr lang="en-US" sz="1100">
              <a:solidFill>
                <a:schemeClr val="dk1"/>
              </a:solidFill>
              <a:latin typeface="+mn-lt"/>
              <a:ea typeface="+mn-ea"/>
              <a:cs typeface="+mn-cs"/>
            </a:rPr>
            <a:t>Which Brand has the highest Revenues and Overall?</a:t>
          </a:r>
        </a:p>
        <a:p>
          <a:r>
            <a:rPr lang="en-US" sz="1100">
              <a:solidFill>
                <a:schemeClr val="dk1"/>
              </a:solidFill>
              <a:latin typeface="+mn-lt"/>
              <a:ea typeface="+mn-ea"/>
              <a:cs typeface="+mn-cs"/>
            </a:rPr>
            <a:t>Which Store has the highest Revenues Overall?</a:t>
          </a:r>
        </a:p>
        <a:p>
          <a:r>
            <a:rPr lang="en-US" sz="1100">
              <a:solidFill>
                <a:schemeClr val="dk1"/>
              </a:solidFill>
              <a:latin typeface="+mn-lt"/>
              <a:ea typeface="+mn-ea"/>
              <a:cs typeface="+mn-cs"/>
            </a:rPr>
            <a:t>Which flavor has the highest Revenues Overall?</a:t>
          </a:r>
        </a:p>
        <a:p>
          <a:r>
            <a:rPr lang="en-US" sz="1100">
              <a:solidFill>
                <a:schemeClr val="dk1"/>
              </a:solidFill>
              <a:latin typeface="+mn-lt"/>
              <a:ea typeface="+mn-ea"/>
              <a:cs typeface="+mn-cs"/>
            </a:rPr>
            <a:t>Which Brand has the highest Profits Overall?</a:t>
          </a:r>
          <a:endParaRPr lang="en-US"/>
        </a:p>
        <a:p>
          <a:r>
            <a:rPr lang="en-US" sz="1100">
              <a:solidFill>
                <a:schemeClr val="dk1"/>
              </a:solidFill>
              <a:latin typeface="+mn-lt"/>
              <a:ea typeface="+mn-ea"/>
              <a:cs typeface="+mn-cs"/>
            </a:rPr>
            <a:t>Which Store has the highest Profits Overall?</a:t>
          </a:r>
          <a:endParaRPr lang="en-US"/>
        </a:p>
        <a:p>
          <a:r>
            <a:rPr lang="en-US" sz="1100">
              <a:solidFill>
                <a:schemeClr val="dk1"/>
              </a:solidFill>
              <a:latin typeface="+mn-lt"/>
              <a:ea typeface="+mn-ea"/>
              <a:cs typeface="+mn-cs"/>
            </a:rPr>
            <a:t>Which flavor has the highest Profits Overall?</a:t>
          </a:r>
          <a:endParaRPr lang="en-US"/>
        </a:p>
        <a:p>
          <a:endParaRPr lang="en-US" sz="1100">
            <a:solidFill>
              <a:schemeClr val="dk1"/>
            </a:solidFill>
            <a:latin typeface="+mn-lt"/>
            <a:ea typeface="+mn-ea"/>
            <a:cs typeface="+mn-cs"/>
          </a:endParaRPr>
        </a:p>
      </xdr:txBody>
    </xdr:sp>
    <xdr:clientData/>
  </xdr:twoCellAnchor>
  <xdr:twoCellAnchor editAs="oneCell">
    <xdr:from>
      <xdr:col>0</xdr:col>
      <xdr:colOff>0</xdr:colOff>
      <xdr:row>40</xdr:row>
      <xdr:rowOff>0</xdr:rowOff>
    </xdr:from>
    <xdr:to>
      <xdr:col>0</xdr:col>
      <xdr:colOff>114300</xdr:colOff>
      <xdr:row>40</xdr:row>
      <xdr:rowOff>133350</xdr:rowOff>
    </xdr:to>
    <xdr:pic>
      <xdr:nvPicPr>
        <xdr:cNvPr id="6" name="Picture 1" descr="↓">
          <a:hlinkClick xmlns:r="http://schemas.openxmlformats.org/officeDocument/2006/relationships" r:id=""/>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1400"/>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41</xdr:row>
      <xdr:rowOff>0</xdr:rowOff>
    </xdr:from>
    <xdr:to>
      <xdr:col>0</xdr:col>
      <xdr:colOff>114300</xdr:colOff>
      <xdr:row>41</xdr:row>
      <xdr:rowOff>133350</xdr:rowOff>
    </xdr:to>
    <xdr:pic>
      <xdr:nvPicPr>
        <xdr:cNvPr id="7" name="Picture 2" descr="↓">
          <a:hlinkClick xmlns:r="http://schemas.openxmlformats.org/officeDocument/2006/relationships" r:id=""/>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53325"/>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42</xdr:row>
      <xdr:rowOff>0</xdr:rowOff>
    </xdr:from>
    <xdr:to>
      <xdr:col>0</xdr:col>
      <xdr:colOff>114300</xdr:colOff>
      <xdr:row>42</xdr:row>
      <xdr:rowOff>133350</xdr:rowOff>
    </xdr:to>
    <xdr:pic>
      <xdr:nvPicPr>
        <xdr:cNvPr id="8" name="Picture 3" descr="↓">
          <a:hlinkClick xmlns:r="http://schemas.openxmlformats.org/officeDocument/2006/relationships" r:id=""/>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15250"/>
          <a:ext cx="114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209550</xdr:colOff>
      <xdr:row>0</xdr:row>
      <xdr:rowOff>142874</xdr:rowOff>
    </xdr:from>
    <xdr:to>
      <xdr:col>12</xdr:col>
      <xdr:colOff>123825</xdr:colOff>
      <xdr:row>41</xdr:row>
      <xdr:rowOff>107461</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209550" y="142874"/>
          <a:ext cx="8354890" cy="771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sz="1200">
            <a:solidFill>
              <a:schemeClr val="dk1"/>
            </a:solidFill>
            <a:latin typeface="+mn-lt"/>
            <a:ea typeface="+mn-ea"/>
            <a:cs typeface="+mn-cs"/>
          </a:endParaRPr>
        </a:p>
        <a:p>
          <a:r>
            <a:rPr lang="en-US" sz="1200">
              <a:solidFill>
                <a:schemeClr val="dk1"/>
              </a:solidFill>
              <a:latin typeface="+mn-lt"/>
              <a:ea typeface="+mn-ea"/>
              <a:cs typeface="+mn-cs"/>
            </a:rPr>
            <a:t>To: Financial Analyst Team</a:t>
          </a:r>
        </a:p>
        <a:p>
          <a:r>
            <a:rPr lang="en-US" sz="1200">
              <a:solidFill>
                <a:schemeClr val="dk1"/>
              </a:solidFill>
              <a:latin typeface="+mn-lt"/>
              <a:ea typeface="+mn-ea"/>
              <a:cs typeface="+mn-cs"/>
            </a:rPr>
            <a:t>From CFO Mike Nugent</a:t>
          </a:r>
        </a:p>
        <a:p>
          <a:r>
            <a:rPr lang="en-US" sz="1200">
              <a:solidFill>
                <a:schemeClr val="dk1"/>
              </a:solidFill>
              <a:latin typeface="+mn-lt"/>
              <a:ea typeface="+mn-ea"/>
              <a:cs typeface="+mn-cs"/>
            </a:rPr>
            <a:t>Subject: Ice Cream analysis</a:t>
          </a:r>
        </a:p>
        <a:p>
          <a:endParaRPr lang="en-US" sz="1200">
            <a:solidFill>
              <a:schemeClr val="dk1"/>
            </a:solidFill>
            <a:latin typeface="+mn-lt"/>
            <a:ea typeface="+mn-ea"/>
            <a:cs typeface="+mn-cs"/>
          </a:endParaRPr>
        </a:p>
        <a:p>
          <a:r>
            <a:rPr lang="en-US" sz="1200">
              <a:solidFill>
                <a:schemeClr val="dk1"/>
              </a:solidFill>
              <a:latin typeface="+mn-lt"/>
              <a:ea typeface="+mn-ea"/>
              <a:cs typeface="+mn-cs"/>
            </a:rPr>
            <a:t>Using</a:t>
          </a:r>
          <a:r>
            <a:rPr lang="en-US" sz="1200" baseline="0">
              <a:solidFill>
                <a:schemeClr val="dk1"/>
              </a:solidFill>
              <a:latin typeface="+mn-lt"/>
              <a:ea typeface="+mn-ea"/>
              <a:cs typeface="+mn-cs"/>
            </a:rPr>
            <a:t> Sort, sort: Revenue Data Worksheet</a:t>
          </a:r>
        </a:p>
        <a:p>
          <a:r>
            <a:rPr lang="en-US" sz="1200" baseline="0">
              <a:solidFill>
                <a:schemeClr val="dk1"/>
              </a:solidFill>
              <a:latin typeface="+mn-lt"/>
              <a:ea typeface="+mn-ea"/>
              <a:cs typeface="+mn-cs"/>
            </a:rPr>
            <a:t>Sort with these two conditions</a:t>
          </a:r>
        </a:p>
        <a:p>
          <a:r>
            <a:rPr lang="en-US" sz="1200" baseline="0">
              <a:solidFill>
                <a:schemeClr val="dk1"/>
              </a:solidFill>
              <a:latin typeface="+mn-lt"/>
              <a:ea typeface="+mn-ea"/>
              <a:cs typeface="+mn-cs"/>
            </a:rPr>
            <a:t>1) Year </a:t>
          </a:r>
        </a:p>
        <a:p>
          <a:r>
            <a:rPr lang="en-US" sz="1200" baseline="0">
              <a:solidFill>
                <a:schemeClr val="dk1"/>
              </a:solidFill>
              <a:latin typeface="+mn-lt"/>
              <a:ea typeface="+mn-ea"/>
              <a:cs typeface="+mn-cs"/>
            </a:rPr>
            <a:t>2) Store</a:t>
          </a:r>
        </a:p>
        <a:p>
          <a:endParaRPr lang="en-US" sz="1200">
            <a:solidFill>
              <a:schemeClr val="dk1"/>
            </a:solidFill>
            <a:latin typeface="+mn-lt"/>
            <a:ea typeface="+mn-ea"/>
            <a:cs typeface="+mn-cs"/>
          </a:endParaRPr>
        </a:p>
        <a:p>
          <a:r>
            <a:rPr lang="en-US" sz="1200">
              <a:solidFill>
                <a:schemeClr val="dk1"/>
              </a:solidFill>
              <a:latin typeface="+mn-lt"/>
              <a:ea typeface="+mn-ea"/>
              <a:cs typeface="+mn-cs"/>
            </a:rPr>
            <a:t>Using the data provided on the "Revenue Data" worksheet create a set of “Pivot Tables” to answer the following questions:</a:t>
          </a:r>
        </a:p>
        <a:p>
          <a:r>
            <a:rPr lang="en-US" sz="1200">
              <a:solidFill>
                <a:schemeClr val="dk1"/>
              </a:solidFill>
              <a:latin typeface="+mn-lt"/>
              <a:ea typeface="+mn-ea"/>
              <a:cs typeface="+mn-cs"/>
            </a:rPr>
            <a:t>1. Total: Revenue, Cost, Profits &amp; Units, for each Brand.</a:t>
          </a:r>
        </a:p>
        <a:p>
          <a:r>
            <a:rPr lang="en-US" sz="1200">
              <a:solidFill>
                <a:schemeClr val="dk1"/>
              </a:solidFill>
              <a:latin typeface="+mn-lt"/>
              <a:ea typeface="+mn-ea"/>
              <a:cs typeface="+mn-cs"/>
            </a:rPr>
            <a:t>2. Total: Revenue, Cost, Profits &amp; Units, for each Store.</a:t>
          </a:r>
        </a:p>
        <a:p>
          <a:r>
            <a:rPr lang="en-US" sz="1200">
              <a:solidFill>
                <a:schemeClr val="dk1"/>
              </a:solidFill>
              <a:latin typeface="+mn-lt"/>
              <a:ea typeface="+mn-ea"/>
              <a:cs typeface="+mn-cs"/>
            </a:rPr>
            <a:t>3. Total: Revenue, Cost, Profits &amp; Units, for each Group.</a:t>
          </a:r>
        </a:p>
        <a:p>
          <a:r>
            <a:rPr lang="en-US" sz="1200">
              <a:solidFill>
                <a:schemeClr val="dk1"/>
              </a:solidFill>
              <a:latin typeface="+mn-lt"/>
              <a:ea typeface="+mn-ea"/>
              <a:cs typeface="+mn-cs"/>
            </a:rPr>
            <a:t>4. Total: Revenue, Cost, Profits &amp; Units, for each Year.</a:t>
          </a:r>
        </a:p>
        <a:p>
          <a:r>
            <a:rPr lang="en-US" sz="1200">
              <a:solidFill>
                <a:schemeClr val="dk1"/>
              </a:solidFill>
              <a:latin typeface="+mn-lt"/>
              <a:ea typeface="+mn-ea"/>
              <a:cs typeface="+mn-cs"/>
            </a:rPr>
            <a:t>5. Total: Revenue, Cost, Profits &amp; Units, for each Flavor.</a:t>
          </a: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mn-lt"/>
              <a:ea typeface="+mn-ea"/>
              <a:cs typeface="+mn-cs"/>
            </a:rPr>
            <a:t>6. </a:t>
          </a:r>
          <a:r>
            <a:rPr lang="en-US" sz="1200">
              <a:solidFill>
                <a:schemeClr val="dk1"/>
              </a:solidFill>
              <a:effectLst/>
              <a:latin typeface="+mn-lt"/>
              <a:ea typeface="+mn-ea"/>
              <a:cs typeface="+mn-cs"/>
            </a:rPr>
            <a:t>Using the Pivot Tables Create Pivot Charts</a:t>
          </a:r>
          <a:r>
            <a:rPr lang="en-US" sz="1200" baseline="0">
              <a:solidFill>
                <a:schemeClr val="dk1"/>
              </a:solidFill>
              <a:effectLst/>
              <a:latin typeface="+mn-lt"/>
              <a:ea typeface="+mn-ea"/>
              <a:cs typeface="+mn-cs"/>
            </a:rPr>
            <a:t> for each Pivot Table from questions 1-5 (include these on your dashboard)</a:t>
          </a:r>
        </a:p>
        <a:p>
          <a:pPr marL="0" marR="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8. What is the average cost for each store, and per year.</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9. What is the average Sale price for each store, and per year.</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10. What is the average Profit margin  for each store, per year.</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11. What is the average increase in cost, and revenue per year? Is there any inflation?</a:t>
          </a: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latin typeface="+mn-lt"/>
              <a:ea typeface="+mn-ea"/>
              <a:cs typeface="+mn-cs"/>
            </a:rPr>
            <a:t> </a:t>
          </a:r>
        </a:p>
        <a:p>
          <a:r>
            <a:rPr lang="en-US" sz="1200">
              <a:solidFill>
                <a:schemeClr val="dk1"/>
              </a:solidFill>
              <a:latin typeface="+mn-lt"/>
              <a:ea typeface="+mn-ea"/>
              <a:cs typeface="+mn-cs"/>
            </a:rPr>
            <a:t>Create an executive summary and Dashboard that details your answer from the above questions. </a:t>
          </a:r>
        </a:p>
        <a:p>
          <a:r>
            <a:rPr lang="en-US" sz="1200">
              <a:solidFill>
                <a:schemeClr val="dk1"/>
              </a:solidFill>
              <a:latin typeface="+mn-lt"/>
              <a:ea typeface="+mn-ea"/>
              <a:cs typeface="+mn-cs"/>
            </a:rPr>
            <a:t>Provide a financial analysis and recommendations for</a:t>
          </a:r>
          <a:r>
            <a:rPr lang="en-US" sz="1200" baseline="0">
              <a:solidFill>
                <a:schemeClr val="dk1"/>
              </a:solidFill>
              <a:latin typeface="+mn-lt"/>
              <a:ea typeface="+mn-ea"/>
              <a:cs typeface="+mn-cs"/>
            </a:rPr>
            <a:t> increasing company profits in</a:t>
          </a:r>
          <a:r>
            <a:rPr lang="en-US" sz="1200">
              <a:solidFill>
                <a:schemeClr val="dk1"/>
              </a:solidFill>
              <a:latin typeface="+mn-lt"/>
              <a:ea typeface="+mn-ea"/>
              <a:cs typeface="+mn-cs"/>
            </a:rPr>
            <a:t> the future.</a:t>
          </a:r>
        </a:p>
        <a:p>
          <a:endParaRPr lang="en-US" sz="1200">
            <a:solidFill>
              <a:schemeClr val="dk1"/>
            </a:solidFill>
            <a:latin typeface="+mn-lt"/>
            <a:ea typeface="+mn-ea"/>
            <a:cs typeface="+mn-cs"/>
          </a:endParaRPr>
        </a:p>
        <a:p>
          <a:r>
            <a:rPr lang="en-US" sz="1200">
              <a:solidFill>
                <a:schemeClr val="dk1"/>
              </a:solidFill>
              <a:effectLst/>
              <a:latin typeface="+mn-lt"/>
              <a:ea typeface="+mn-ea"/>
              <a:cs typeface="+mn-cs"/>
            </a:rPr>
            <a:t>Your Dashboard should</a:t>
          </a:r>
          <a:r>
            <a:rPr lang="en-US" sz="1200" baseline="0">
              <a:solidFill>
                <a:schemeClr val="dk1"/>
              </a:solidFill>
              <a:effectLst/>
              <a:latin typeface="+mn-lt"/>
              <a:ea typeface="+mn-ea"/>
              <a:cs typeface="+mn-cs"/>
            </a:rPr>
            <a:t> include </a:t>
          </a:r>
          <a:r>
            <a:rPr lang="en-US" sz="1200">
              <a:solidFill>
                <a:schemeClr val="dk1"/>
              </a:solidFill>
              <a:latin typeface="+mn-lt"/>
              <a:ea typeface="+mn-ea"/>
              <a:cs typeface="+mn-cs"/>
            </a:rPr>
            <a:t>answers</a:t>
          </a:r>
          <a:r>
            <a:rPr lang="en-US" sz="1200" baseline="0">
              <a:solidFill>
                <a:schemeClr val="dk1"/>
              </a:solidFill>
              <a:latin typeface="+mn-lt"/>
              <a:ea typeface="+mn-ea"/>
              <a:cs typeface="+mn-cs"/>
            </a:rPr>
            <a:t> </a:t>
          </a:r>
          <a:r>
            <a:rPr lang="en-US" sz="1200">
              <a:solidFill>
                <a:schemeClr val="dk1"/>
              </a:solidFill>
              <a:latin typeface="+mn-lt"/>
              <a:ea typeface="+mn-ea"/>
              <a:cs typeface="+mn-cs"/>
            </a:rPr>
            <a:t>the following questions with in financial analysis section :</a:t>
          </a:r>
        </a:p>
        <a:p>
          <a:r>
            <a:rPr lang="en-US" sz="1200">
              <a:solidFill>
                <a:schemeClr val="dk1"/>
              </a:solidFill>
              <a:latin typeface="+mn-lt"/>
              <a:ea typeface="+mn-ea"/>
              <a:cs typeface="+mn-cs"/>
            </a:rPr>
            <a:t>Which year has the highest Revenues?</a:t>
          </a:r>
        </a:p>
        <a:p>
          <a:r>
            <a:rPr lang="en-US" sz="1200">
              <a:solidFill>
                <a:schemeClr val="dk1"/>
              </a:solidFill>
              <a:latin typeface="+mn-lt"/>
              <a:ea typeface="+mn-ea"/>
              <a:cs typeface="+mn-cs"/>
            </a:rPr>
            <a:t>Which year has the highest Profits?</a:t>
          </a:r>
        </a:p>
        <a:p>
          <a:r>
            <a:rPr lang="en-US" sz="1200">
              <a:solidFill>
                <a:schemeClr val="dk1"/>
              </a:solidFill>
              <a:latin typeface="+mn-lt"/>
              <a:ea typeface="+mn-ea"/>
              <a:cs typeface="+mn-cs"/>
            </a:rPr>
            <a:t>Which Brand has the highest Revenues Overall?</a:t>
          </a:r>
        </a:p>
        <a:p>
          <a:r>
            <a:rPr lang="en-US" sz="1200">
              <a:solidFill>
                <a:schemeClr val="dk1"/>
              </a:solidFill>
              <a:latin typeface="+mn-lt"/>
              <a:ea typeface="+mn-ea"/>
              <a:cs typeface="+mn-cs"/>
            </a:rPr>
            <a:t>Which Store has the highest Revenues Overall?</a:t>
          </a:r>
        </a:p>
        <a:p>
          <a:r>
            <a:rPr lang="en-US" sz="1200">
              <a:solidFill>
                <a:schemeClr val="dk1"/>
              </a:solidFill>
              <a:latin typeface="+mn-lt"/>
              <a:ea typeface="+mn-ea"/>
              <a:cs typeface="+mn-cs"/>
            </a:rPr>
            <a:t>Which flavor has the highest Revenues Overall?</a:t>
          </a:r>
        </a:p>
        <a:p>
          <a:r>
            <a:rPr lang="en-US" sz="1200">
              <a:solidFill>
                <a:schemeClr val="dk1"/>
              </a:solidFill>
              <a:latin typeface="+mn-lt"/>
              <a:ea typeface="+mn-ea"/>
              <a:cs typeface="+mn-cs"/>
            </a:rPr>
            <a:t>Which Brand has the highest Profits Overall?</a:t>
          </a:r>
          <a:endParaRPr lang="en-US" sz="1200"/>
        </a:p>
        <a:p>
          <a:r>
            <a:rPr lang="en-US" sz="1200">
              <a:solidFill>
                <a:schemeClr val="dk1"/>
              </a:solidFill>
              <a:latin typeface="+mn-lt"/>
              <a:ea typeface="+mn-ea"/>
              <a:cs typeface="+mn-cs"/>
            </a:rPr>
            <a:t>Which Store has the highest Profits Overall?</a:t>
          </a:r>
          <a:endParaRPr lang="en-US" sz="1200"/>
        </a:p>
        <a:p>
          <a:r>
            <a:rPr lang="en-US" sz="1200">
              <a:solidFill>
                <a:schemeClr val="dk1"/>
              </a:solidFill>
              <a:latin typeface="+mn-lt"/>
              <a:ea typeface="+mn-ea"/>
              <a:cs typeface="+mn-cs"/>
            </a:rPr>
            <a:t>Which flavor has the highest Profits Overall?</a:t>
          </a:r>
          <a:endParaRPr lang="en-US" sz="1200"/>
        </a:p>
        <a:p>
          <a:r>
            <a:rPr lang="en-US" sz="1200">
              <a:solidFill>
                <a:schemeClr val="dk1"/>
              </a:solidFill>
              <a:latin typeface="+mn-lt"/>
              <a:ea typeface="+mn-ea"/>
              <a:cs typeface="+mn-cs"/>
            </a:rPr>
            <a:t>Which Brand has the highest GM% Overall?</a:t>
          </a:r>
          <a:endParaRPr lang="en-US" sz="1200"/>
        </a:p>
        <a:p>
          <a:r>
            <a:rPr lang="en-US" sz="1200">
              <a:solidFill>
                <a:schemeClr val="dk1"/>
              </a:solidFill>
              <a:latin typeface="+mn-lt"/>
              <a:ea typeface="+mn-ea"/>
              <a:cs typeface="+mn-cs"/>
            </a:rPr>
            <a:t>Which Store has the highest GM% Overall?</a:t>
          </a:r>
          <a:endParaRPr lang="en-US" sz="1200"/>
        </a:p>
        <a:p>
          <a:r>
            <a:rPr lang="en-US" sz="1200">
              <a:solidFill>
                <a:schemeClr val="dk1"/>
              </a:solidFill>
              <a:latin typeface="+mn-lt"/>
              <a:ea typeface="+mn-ea"/>
              <a:cs typeface="+mn-cs"/>
            </a:rPr>
            <a:t>Which flavor has the highest GM% Overall?</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441960</xdr:colOff>
      <xdr:row>2</xdr:row>
      <xdr:rowOff>121920</xdr:rowOff>
    </xdr:from>
    <xdr:to>
      <xdr:col>24</xdr:col>
      <xdr:colOff>259080</xdr:colOff>
      <xdr:row>19</xdr:row>
      <xdr:rowOff>60960</xdr:rowOff>
    </xdr:to>
    <xdr:graphicFrame macro="">
      <xdr:nvGraphicFramePr>
        <xdr:cNvPr id="4" name="Chart 3">
          <a:extLst>
            <a:ext uri="{FF2B5EF4-FFF2-40B4-BE49-F238E27FC236}">
              <a16:creationId xmlns:a16="http://schemas.microsoft.com/office/drawing/2014/main" id="{622C8CEA-35B7-482C-92BA-8C3F1893A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320040</xdr:colOff>
      <xdr:row>5</xdr:row>
      <xdr:rowOff>91440</xdr:rowOff>
    </xdr:from>
    <xdr:to>
      <xdr:col>12</xdr:col>
      <xdr:colOff>495300</xdr:colOff>
      <xdr:row>26</xdr:row>
      <xdr:rowOff>64770</xdr:rowOff>
    </xdr:to>
    <xdr:graphicFrame macro="">
      <xdr:nvGraphicFramePr>
        <xdr:cNvPr id="3" name="Chart 2">
          <a:extLst>
            <a:ext uri="{FF2B5EF4-FFF2-40B4-BE49-F238E27FC236}">
              <a16:creationId xmlns:a16="http://schemas.microsoft.com/office/drawing/2014/main" id="{62203024-B55E-4308-B30B-5714A6B96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533400</xdr:colOff>
      <xdr:row>7</xdr:row>
      <xdr:rowOff>106680</xdr:rowOff>
    </xdr:from>
    <xdr:to>
      <xdr:col>22</xdr:col>
      <xdr:colOff>198120</xdr:colOff>
      <xdr:row>24</xdr:row>
      <xdr:rowOff>0</xdr:rowOff>
    </xdr:to>
    <xdr:graphicFrame macro="">
      <xdr:nvGraphicFramePr>
        <xdr:cNvPr id="4" name="Chart 3">
          <a:extLst>
            <a:ext uri="{FF2B5EF4-FFF2-40B4-BE49-F238E27FC236}">
              <a16:creationId xmlns:a16="http://schemas.microsoft.com/office/drawing/2014/main" id="{AE2D8463-4196-485E-8F05-FE4C4B30D4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525780</xdr:colOff>
      <xdr:row>3</xdr:row>
      <xdr:rowOff>41910</xdr:rowOff>
    </xdr:from>
    <xdr:to>
      <xdr:col>14</xdr:col>
      <xdr:colOff>327660</xdr:colOff>
      <xdr:row>21</xdr:row>
      <xdr:rowOff>60960</xdr:rowOff>
    </xdr:to>
    <xdr:graphicFrame macro="">
      <xdr:nvGraphicFramePr>
        <xdr:cNvPr id="2" name="Chart 1">
          <a:extLst>
            <a:ext uri="{FF2B5EF4-FFF2-40B4-BE49-F238E27FC236}">
              <a16:creationId xmlns:a16="http://schemas.microsoft.com/office/drawing/2014/main" id="{C3F7AF53-2236-496D-A4E5-B884868D0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8</xdr:row>
      <xdr:rowOff>41910</xdr:rowOff>
    </xdr:from>
    <xdr:to>
      <xdr:col>9</xdr:col>
      <xdr:colOff>411480</xdr:colOff>
      <xdr:row>24</xdr:row>
      <xdr:rowOff>102870</xdr:rowOff>
    </xdr:to>
    <xdr:graphicFrame macro="">
      <xdr:nvGraphicFramePr>
        <xdr:cNvPr id="3" name="Chart 2">
          <a:extLst>
            <a:ext uri="{FF2B5EF4-FFF2-40B4-BE49-F238E27FC236}">
              <a16:creationId xmlns:a16="http://schemas.microsoft.com/office/drawing/2014/main" id="{A5D2B068-BAAB-4AD2-BC3A-5BA640582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868680</xdr:colOff>
      <xdr:row>0</xdr:row>
      <xdr:rowOff>0</xdr:rowOff>
    </xdr:from>
    <xdr:to>
      <xdr:col>16</xdr:col>
      <xdr:colOff>518160</xdr:colOff>
      <xdr:row>16</xdr:row>
      <xdr:rowOff>118110</xdr:rowOff>
    </xdr:to>
    <xdr:graphicFrame macro="">
      <xdr:nvGraphicFramePr>
        <xdr:cNvPr id="2" name="Chart 1">
          <a:extLst>
            <a:ext uri="{FF2B5EF4-FFF2-40B4-BE49-F238E27FC236}">
              <a16:creationId xmlns:a16="http://schemas.microsoft.com/office/drawing/2014/main" id="{A78EC8E2-276E-4FAF-971C-05815A668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80010</xdr:rowOff>
    </xdr:from>
    <xdr:to>
      <xdr:col>3</xdr:col>
      <xdr:colOff>403860</xdr:colOff>
      <xdr:row>28</xdr:row>
      <xdr:rowOff>140970</xdr:rowOff>
    </xdr:to>
    <xdr:graphicFrame macro="">
      <xdr:nvGraphicFramePr>
        <xdr:cNvPr id="3" name="Chart 2">
          <a:extLst>
            <a:ext uri="{FF2B5EF4-FFF2-40B4-BE49-F238E27FC236}">
              <a16:creationId xmlns:a16="http://schemas.microsoft.com/office/drawing/2014/main" id="{E2DF6D11-B850-4825-AC5C-5BD39BC2B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708660</xdr:colOff>
      <xdr:row>4</xdr:row>
      <xdr:rowOff>41910</xdr:rowOff>
    </xdr:from>
    <xdr:to>
      <xdr:col>13</xdr:col>
      <xdr:colOff>541020</xdr:colOff>
      <xdr:row>22</xdr:row>
      <xdr:rowOff>60960</xdr:rowOff>
    </xdr:to>
    <xdr:graphicFrame macro="">
      <xdr:nvGraphicFramePr>
        <xdr:cNvPr id="5" name="Chart 4">
          <a:extLst>
            <a:ext uri="{FF2B5EF4-FFF2-40B4-BE49-F238E27FC236}">
              <a16:creationId xmlns:a16="http://schemas.microsoft.com/office/drawing/2014/main" id="{843AD8C3-E5AA-4BF3-A464-7141B8C6A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594360</xdr:colOff>
      <xdr:row>4</xdr:row>
      <xdr:rowOff>83820</xdr:rowOff>
    </xdr:from>
    <xdr:to>
      <xdr:col>18</xdr:col>
      <xdr:colOff>723900</xdr:colOff>
      <xdr:row>22</xdr:row>
      <xdr:rowOff>38100</xdr:rowOff>
    </xdr:to>
    <xdr:graphicFrame macro="">
      <xdr:nvGraphicFramePr>
        <xdr:cNvPr id="7" name="Chart 6">
          <a:extLst>
            <a:ext uri="{FF2B5EF4-FFF2-40B4-BE49-F238E27FC236}">
              <a16:creationId xmlns:a16="http://schemas.microsoft.com/office/drawing/2014/main" id="{2D453D66-B110-4528-9DA2-A9EFD018B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419100</xdr:colOff>
      <xdr:row>1</xdr:row>
      <xdr:rowOff>102870</xdr:rowOff>
    </xdr:from>
    <xdr:to>
      <xdr:col>14</xdr:col>
      <xdr:colOff>716280</xdr:colOff>
      <xdr:row>19</xdr:row>
      <xdr:rowOff>129540</xdr:rowOff>
    </xdr:to>
    <xdr:graphicFrame macro="">
      <xdr:nvGraphicFramePr>
        <xdr:cNvPr id="2" name="Chart 1">
          <a:extLst>
            <a:ext uri="{FF2B5EF4-FFF2-40B4-BE49-F238E27FC236}">
              <a16:creationId xmlns:a16="http://schemas.microsoft.com/office/drawing/2014/main" id="{5765B69A-47CE-4433-9576-57F0C6A4B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41910</xdr:rowOff>
    </xdr:from>
    <xdr:to>
      <xdr:col>5</xdr:col>
      <xdr:colOff>106680</xdr:colOff>
      <xdr:row>16</xdr:row>
      <xdr:rowOff>102870</xdr:rowOff>
    </xdr:to>
    <xdr:graphicFrame macro="">
      <xdr:nvGraphicFramePr>
        <xdr:cNvPr id="3" name="Chart 2">
          <a:extLst>
            <a:ext uri="{FF2B5EF4-FFF2-40B4-BE49-F238E27FC236}">
              <a16:creationId xmlns:a16="http://schemas.microsoft.com/office/drawing/2014/main" id="{86ECB161-7948-4404-8AA7-58B879A84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381000</xdr:colOff>
      <xdr:row>14</xdr:row>
      <xdr:rowOff>19050</xdr:rowOff>
    </xdr:from>
    <xdr:to>
      <xdr:col>16</xdr:col>
      <xdr:colOff>495300</xdr:colOff>
      <xdr:row>30</xdr:row>
      <xdr:rowOff>80010</xdr:rowOff>
    </xdr:to>
    <xdr:graphicFrame macro="">
      <xdr:nvGraphicFramePr>
        <xdr:cNvPr id="4" name="Chart 3">
          <a:extLst>
            <a:ext uri="{FF2B5EF4-FFF2-40B4-BE49-F238E27FC236}">
              <a16:creationId xmlns:a16="http://schemas.microsoft.com/office/drawing/2014/main" id="{4505CFD8-ECF7-4646-959C-80192B583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495300</xdr:colOff>
      <xdr:row>0</xdr:row>
      <xdr:rowOff>64770</xdr:rowOff>
    </xdr:from>
    <xdr:to>
      <xdr:col>17</xdr:col>
      <xdr:colOff>289560</xdr:colOff>
      <xdr:row>16</xdr:row>
      <xdr:rowOff>125730</xdr:rowOff>
    </xdr:to>
    <xdr:graphicFrame macro="">
      <xdr:nvGraphicFramePr>
        <xdr:cNvPr id="6" name="Chart 5">
          <a:extLst>
            <a:ext uri="{FF2B5EF4-FFF2-40B4-BE49-F238E27FC236}">
              <a16:creationId xmlns:a16="http://schemas.microsoft.com/office/drawing/2014/main" id="{AAD96B33-8A03-49E5-A8FE-082ED4286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1310640</xdr:colOff>
      <xdr:row>5</xdr:row>
      <xdr:rowOff>148590</xdr:rowOff>
    </xdr:from>
    <xdr:to>
      <xdr:col>23</xdr:col>
      <xdr:colOff>502920</xdr:colOff>
      <xdr:row>22</xdr:row>
      <xdr:rowOff>41910</xdr:rowOff>
    </xdr:to>
    <xdr:graphicFrame macro="">
      <xdr:nvGraphicFramePr>
        <xdr:cNvPr id="8" name="Chart 7">
          <a:extLst>
            <a:ext uri="{FF2B5EF4-FFF2-40B4-BE49-F238E27FC236}">
              <a16:creationId xmlns:a16="http://schemas.microsoft.com/office/drawing/2014/main" id="{AE329B5D-963D-4BEC-957B-65F302766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2636520</xdr:colOff>
      <xdr:row>7</xdr:row>
      <xdr:rowOff>102870</xdr:rowOff>
    </xdr:from>
    <xdr:to>
      <xdr:col>5</xdr:col>
      <xdr:colOff>373380</xdr:colOff>
      <xdr:row>23</xdr:row>
      <xdr:rowOff>163830</xdr:rowOff>
    </xdr:to>
    <xdr:graphicFrame macro="">
      <xdr:nvGraphicFramePr>
        <xdr:cNvPr id="3" name="Chart 2">
          <a:extLst>
            <a:ext uri="{FF2B5EF4-FFF2-40B4-BE49-F238E27FC236}">
              <a16:creationId xmlns:a16="http://schemas.microsoft.com/office/drawing/2014/main" id="{48D4CFCA-5331-45BA-BD61-5D2AF1CB2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556260</xdr:colOff>
      <xdr:row>8</xdr:row>
      <xdr:rowOff>11430</xdr:rowOff>
    </xdr:from>
    <xdr:to>
      <xdr:col>9</xdr:col>
      <xdr:colOff>449580</xdr:colOff>
      <xdr:row>24</xdr:row>
      <xdr:rowOff>72390</xdr:rowOff>
    </xdr:to>
    <xdr:graphicFrame macro="">
      <xdr:nvGraphicFramePr>
        <xdr:cNvPr id="4" name="Chart 3">
          <a:extLst>
            <a:ext uri="{FF2B5EF4-FFF2-40B4-BE49-F238E27FC236}">
              <a16:creationId xmlns:a16="http://schemas.microsoft.com/office/drawing/2014/main" id="{3AB7B741-BFA0-475A-A263-EB2F0C989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Chai" refreshedDate="44620.907082638892" createdVersion="7" refreshedVersion="7" minRefreshableVersion="3" recordCount="5438" xr:uid="{07ACD9DD-D297-4CD6-8D09-DEB2F613FB33}">
  <cacheSource type="worksheet">
    <worksheetSource ref="A1:L5439" sheet="REVENUE DATA"/>
  </cacheSource>
  <cacheFields count="12">
    <cacheField name="Year" numFmtId="0">
      <sharedItems containsSemiMixedTypes="0" containsString="0" containsNumber="1" containsInteger="1" minValue="1990" maxValue="2021" count="32">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Store" numFmtId="0">
      <sharedItems count="6">
        <s v="Centereach"/>
        <s v="Lake Grove"/>
        <s v="Selden"/>
        <s v="Smithtown"/>
        <s v="St James"/>
        <s v="Stony Brook"/>
      </sharedItems>
    </cacheField>
    <cacheField name="Group" numFmtId="0">
      <sharedItems count="2">
        <s v="Low End"/>
        <s v="High End"/>
      </sharedItems>
    </cacheField>
    <cacheField name="Brand" numFmtId="0">
      <sharedItems count="4">
        <s v="Baskin-Robbins"/>
        <s v="Ben and Jerry's"/>
        <s v="Häagen-Dazs"/>
        <s v="EDY's"/>
      </sharedItems>
    </cacheField>
    <cacheField name="Flavor" numFmtId="0">
      <sharedItems count="160">
        <s v="Pralines 'n Cream"/>
        <s v="Chocolate"/>
        <s v="Oreo Cookies'n Cream"/>
        <s v="Raspberry Peach Cobbler"/>
        <s v="Coconut Seven Layer Bar"/>
        <s v="Chocolate Fudge Brownie"/>
        <s v="Fossil Fuel"/>
        <s v="Half Baked"/>
        <s v="Radish and Rice"/>
        <s v="Peaches and Cream"/>
        <s v="Dulce de Leche"/>
        <s v="Crème Brûlée"/>
        <s v="Butterscotch Ribbon"/>
        <s v="Lemon Custard"/>
        <s v="Date Nut"/>
        <s v="Chocolate Mint"/>
        <s v="New York Super Fudge Chunk"/>
        <s v="Chocolate Peanut Butter Swirl"/>
        <s v="Stephen Colbert's AmeriCone Dream"/>
        <s v="Karamel Sutra"/>
        <s v="Turtle Soup"/>
        <s v="Peanut Butter Cup"/>
        <s v="Chocolate Macadamia"/>
        <s v="Chocolate Fudge Chunk"/>
        <s v="Take the Cake"/>
        <s v="Rocky Road"/>
        <s v="French Silk®"/>
        <s v="Mint Chip"/>
        <s v="Neapolitan"/>
        <s v="Strawberry"/>
        <s v="Chocolate Chip Cookie Dough"/>
        <s v="Peppermint (Holiday)"/>
        <s v="English Toffee"/>
        <s v="Vanilla Swiss Almond"/>
        <s v="Rockmelon"/>
        <s v="Banana Split"/>
        <s v="Pineapple Coconut"/>
        <s v="Cookies and Cream"/>
        <s v="Cherries Jubilee"/>
        <s v="Green Mint Stick"/>
        <s v="Goodbye Yellow Brickle Road"/>
        <s v="Phish Food"/>
        <s v="Chunky Monkey"/>
        <s v="Double Fudge Brownie"/>
        <s v="Mint Chocolate Chip"/>
        <s v="Pumpkin (Holiday)"/>
        <s v="Mayan Chocolate"/>
        <s v="Imagine Whirled Peace"/>
        <s v="Jamoca"/>
        <s v="Chocolate Chip"/>
        <s v="Reese's Peanut Butter Cup"/>
        <s v="Bananas on the Rum"/>
        <s v="Strawberry Banana"/>
        <s v="Pumpkin Cheesecake"/>
        <s v="Willie Nelson’s Country PeachCobbler"/>
        <s v="Fudge Tracks"/>
        <s v="Butter Pecan"/>
        <s v="Triple Chocolate"/>
        <s v="Black Walnut"/>
        <s v="Classic Flavors"/>
        <s v="Raspberry Sorbet"/>
        <s v="Vanilla"/>
        <s v="French Vanilla"/>
        <s v="Baileys Irish Cream"/>
        <s v="Peanut Butter Cookie Dough"/>
        <s v="Sweet Cream &amp; Cookies"/>
        <s v="Mocha Almond Fudge"/>
        <s v="Caramel Cone"/>
        <s v="Cookie Dough"/>
        <s v="Rainbow Sherbet"/>
        <s v="Coconut Macaroon"/>
        <s v="Daiquiri Ice"/>
        <s v="Peanut Butter ’n Chocolate"/>
        <s v="Mint Chocolate Cookie"/>
        <s v="Coffee Coffee BuzzBuzzBuzz"/>
        <s v="Mission to Marzipan"/>
        <s v="Pralines and Cream"/>
        <s v="Cherry Vanilla"/>
        <s v="Brownie Batter"/>
        <s v="Vanilla Bean"/>
        <s v="Gold Medal Ribbon"/>
        <s v="Coffee"/>
        <s v="Vanilla Caramel Fudge"/>
        <s v="Black Raspberry Chip"/>
        <s v="Waffle Cone"/>
        <s v="Maple Nut"/>
        <s v="Peach"/>
        <s v="Pineapple Sherbet"/>
        <s v="Cake Batter"/>
        <s v="Girl Scouts® Thin Mint Cookie (Jan-Apr)"/>
        <s v="Mango Sorbet"/>
        <s v="Lychee"/>
        <s v="ONE Cheesecake Brownie"/>
        <s v="Dublin Mudslide"/>
        <s v="Chocolate Peanut Butter"/>
        <s v="Dave Matthews Band MagicBrownies Encore Edition"/>
        <s v="Vanilla Chocolate Chip"/>
        <s v="Banana Nut Fudge"/>
        <s v="Mint Chocolate Chunk"/>
        <s v="Triple Caramel Chunk"/>
        <s v="Vanilla Honey Bee"/>
        <s v="Mint Cookie Crunch "/>
        <s v="Key Lime Pie"/>
        <s v="Eggnog (Holiday)"/>
        <s v="Mango"/>
        <s v="Chocolate Ribbon"/>
        <s v="Nestlé® Drumstick® Sundae Cone Limited Edition New!"/>
        <s v="Caramel Delight"/>
        <s v="Black Raspberry"/>
        <s v="Orange Sherbet"/>
        <s v="Pistachio Pistachio"/>
        <s v="Orange &amp; Cream"/>
        <s v="Strawberry Cheesecake"/>
        <s v="Vanilla HEATH Bar Crunch"/>
        <s v="Banoffee"/>
        <s v="Almond Hazelnut Swirl"/>
        <s v="World Class Chocolate"/>
        <s v="Hot Chocolate Limited Edition  New!"/>
        <s v="Egg Nog"/>
        <s v="S'mores"/>
        <s v="Macadamia Nut Brittle"/>
        <s v="Peppermint Stick"/>
        <s v="Neapolitan Dynamite"/>
        <s v="Cinnamon Dulce de Leche"/>
        <s v="Coffee Candy"/>
        <s v="Lemon Sherbet"/>
        <s v="Pistachio Almond"/>
        <s v="Very Berry Strawberry"/>
        <s v="Burgundy Cherry"/>
        <s v="S'Mores Limited Edition New!"/>
        <s v="Red, White and No More Blues  New!"/>
        <s v="Mud Pie Limited Edition"/>
        <s v="Rum Raisin"/>
        <s v="Belgian Chocolate"/>
        <s v="Jamoca Almond Fudge"/>
        <s v="Gingersnap"/>
        <s v="Honey Vanilla"/>
        <s v="Mocha Chip"/>
        <s v="Lemon Crisp"/>
        <s v="Raspberry Sherbet"/>
        <s v="Chocolate Fudge"/>
        <s v="Coffee HEATH Bar Crunch"/>
        <s v="Cookies 'N Cream"/>
        <s v="Strawberry Cheesecake Limited Editions "/>
        <s v="Pannacotta"/>
        <s v="Old Fashioned Butter Pecan"/>
        <s v="Oatmeal Cookie Chunk"/>
        <s v="Everything But The..."/>
        <s v="Chocolate Therapy"/>
        <s v="Raspberry Chocolate Chunk"/>
        <s v="Vanilla Burnt Almond"/>
        <s v="Chubby Hubby"/>
        <s v="Cinnamon Buns"/>
        <s v="Cherry Garcia"/>
        <s v="Girl Scouts® Samoas® Cookie (Jan-Apr)"/>
        <s v="Fudge Ribbon"/>
        <s v="Pistachio"/>
        <s v="Chocolate Almond"/>
        <s v="Cherry Macaroon"/>
        <s v="Lemon Sorbet"/>
      </sharedItems>
    </cacheField>
    <cacheField name="Units" numFmtId="1">
      <sharedItems containsSemiMixedTypes="0" containsString="0" containsNumber="1" minValue="106" maxValue="2094.6700035437179" count="1808">
        <n v="264"/>
        <n v="241"/>
        <n v="226"/>
        <n v="210"/>
        <n v="202"/>
        <n v="194"/>
        <n v="946"/>
        <n v="181"/>
        <n v="221"/>
        <n v="979"/>
        <n v="174"/>
        <n v="137"/>
        <n v="575"/>
        <n v="263"/>
        <n v="239"/>
        <n v="230"/>
        <n v="106"/>
        <n v="307"/>
        <n v="299"/>
        <n v="280"/>
        <n v="271"/>
        <n v="685"/>
        <n v="154"/>
        <n v="145"/>
        <n v="314"/>
        <n v="286"/>
        <n v="199"/>
        <n v="237"/>
        <n v="219"/>
        <n v="175"/>
        <n v="169"/>
        <n v="318"/>
        <n v="281"/>
        <n v="277"/>
        <n v="270"/>
        <n v="253"/>
        <n v="244"/>
        <n v="235"/>
        <n v="214"/>
        <n v="970"/>
        <n v="622"/>
        <n v="171"/>
        <n v="308"/>
        <n v="284"/>
        <n v="282"/>
        <n v="250"/>
        <n v="292"/>
        <n v="247"/>
        <n v="465"/>
        <n v="419"/>
        <n v="410"/>
        <n v="359"/>
        <n v="305"/>
        <n v="980"/>
        <n v="338"/>
        <n v="330"/>
        <n v="192"/>
        <n v="969"/>
        <n v="417"/>
        <n v="399"/>
        <n v="382"/>
        <n v="255"/>
        <n v="503"/>
        <n v="383"/>
        <n v="362"/>
        <n v="304"/>
        <n v="611"/>
        <n v="501"/>
        <n v="493"/>
        <n v="438"/>
        <n v="354"/>
        <n v="249"/>
        <n v="246"/>
        <n v="390"/>
        <n v="315"/>
        <n v="293"/>
        <n v="775"/>
        <n v="573"/>
        <n v="548"/>
        <n v="496"/>
        <n v="480"/>
        <n v="459"/>
        <n v="403"/>
        <n v="337"/>
        <n v="694"/>
        <n v="516"/>
        <n v="486"/>
        <n v="473"/>
        <n v="118"/>
        <n v="657"/>
        <n v="613"/>
        <n v="811"/>
        <n v="427"/>
        <n v="339"/>
        <n v="475"/>
        <n v="439"/>
        <n v="628"/>
        <n v="711"/>
        <n v="682"/>
        <n v="528"/>
        <n v="514"/>
        <n v="488"/>
        <n v="467"/>
        <n v="582"/>
        <n v="553"/>
        <n v="545"/>
        <n v="536"/>
        <n v="491"/>
        <n v="490"/>
        <n v="441"/>
        <n v="813"/>
        <n v="783"/>
        <n v="722"/>
        <n v="485"/>
        <n v="361"/>
        <n v="295"/>
        <n v="761"/>
        <n v="707"/>
        <n v="597"/>
        <n v="515"/>
        <n v="492"/>
        <n v="508"/>
        <n v="702"/>
        <n v="406"/>
        <n v="404"/>
        <n v="901"/>
        <n v="604"/>
        <n v="535"/>
        <n v="262"/>
        <n v="213"/>
        <n v="902"/>
        <n v="863"/>
        <n v="837"/>
        <n v="799"/>
        <n v="794"/>
        <n v="594"/>
        <n v="121"/>
        <n v="680"/>
        <n v="673"/>
        <n v="627"/>
        <n v="572"/>
        <n v="567"/>
        <n v="963"/>
        <n v="922"/>
        <n v="912"/>
        <n v="691"/>
        <n v="845"/>
        <n v="778"/>
        <n v="919"/>
        <n v="602"/>
        <n v="955"/>
        <n v="921"/>
        <n v="897"/>
        <n v="895"/>
        <n v="874"/>
        <n v="869"/>
        <n v="763"/>
        <n v="776"/>
        <n v="768"/>
        <n v="693"/>
        <n v="650"/>
        <n v="708"/>
        <n v="749"/>
        <n v="688"/>
        <n v="674"/>
        <n v="663"/>
        <n v="997"/>
        <n v="923"/>
        <n v="885"/>
        <n v="884"/>
        <n v="856"/>
        <n v="855"/>
        <n v="850"/>
        <n v="852"/>
        <n v="846"/>
        <n v="806"/>
        <n v="797"/>
        <n v="780"/>
        <n v="643"/>
        <n v="804"/>
        <n v="792"/>
        <n v="564"/>
        <n v="556"/>
        <n v="471"/>
        <n v="265"/>
        <n v="947"/>
        <n v="729"/>
        <n v="184"/>
        <n v="170"/>
        <n v="542"/>
        <n v="453"/>
        <n v="379"/>
        <n v="777"/>
        <n v="746"/>
        <n v="719"/>
        <n v="712"/>
        <n v="710"/>
        <n v="260"/>
        <n v="245"/>
        <n v="820"/>
        <n v="786"/>
        <n v="462"/>
        <n v="203"/>
        <n v="998"/>
        <n v="640"/>
        <n v="578"/>
        <n v="477"/>
        <n v="392"/>
        <n v="301"/>
        <n v="267"/>
        <n v="259"/>
        <n v="959"/>
        <n v="205"/>
        <n v="876"/>
        <n v="387"/>
        <n v="973"/>
        <n v="256"/>
        <n v="216"/>
        <n v="841"/>
        <n v="819"/>
        <n v="654"/>
        <n v="129"/>
        <n v="335"/>
        <n v="831"/>
        <n v="736"/>
        <n v="644"/>
        <n v="552"/>
        <n v="115"/>
        <n v="217"/>
        <n v="798"/>
        <n v="784"/>
        <n v="626"/>
        <n v="581"/>
        <n v="570"/>
        <n v="529"/>
        <n v="161"/>
        <n v="504"/>
        <n v="974"/>
        <n v="448"/>
        <n v="324"/>
        <n v="298"/>
        <n v="860"/>
        <n v="150"/>
        <n v="442"/>
        <n v="873"/>
        <n v="589"/>
        <n v="546"/>
        <n v="537"/>
        <n v="482"/>
        <n v="400"/>
        <n v="758"/>
        <n v="755"/>
        <n v="740"/>
        <n v="660"/>
        <n v="541"/>
        <n v="156"/>
        <n v="468"/>
        <n v="155"/>
        <n v="931"/>
        <n v="888"/>
        <n v="655"/>
        <n v="413"/>
        <n v="409"/>
        <n v="394"/>
        <n v="374"/>
        <n v="126"/>
        <n v="112"/>
        <n v="836"/>
        <n v="781"/>
        <n v="991"/>
        <n v="956"/>
        <n v="898"/>
        <n v="116"/>
        <n v="130"/>
        <n v="938"/>
        <n v="120"/>
        <n v="142"/>
        <n v="122"/>
        <n v="803"/>
        <n v="762"/>
        <n v="352"/>
        <n v="961"/>
        <n v="807"/>
        <n v="770"/>
        <n v="512"/>
        <n v="440"/>
        <n v="407"/>
        <n v="857"/>
        <n v="789"/>
        <n v="665"/>
        <n v="696"/>
        <n v="385"/>
        <n v="381"/>
        <n v="911"/>
        <n v="868"/>
        <n v="847"/>
        <n v="913"/>
        <n v="872"/>
        <n v="802"/>
        <n v="391"/>
        <n v="373"/>
        <n v="351"/>
        <n v="805"/>
        <n v="769"/>
        <n v="593"/>
        <n v="511"/>
        <n v="402"/>
        <n v="405"/>
        <n v="343"/>
        <n v="787"/>
        <n v="972"/>
        <n v="910"/>
        <n v="867"/>
        <n v="862"/>
        <n v="801"/>
        <n v="695"/>
        <n v="497"/>
        <n v="384"/>
        <n v="380"/>
        <n v="317"/>
        <n v="957"/>
        <n v="774"/>
        <n v="434"/>
        <n v="370"/>
        <n v="349"/>
        <n v="607"/>
        <n v="507"/>
        <n v="500"/>
        <n v="357"/>
        <n v="785"/>
        <n v="623"/>
        <n v="517"/>
        <n v="986"/>
        <n v="907"/>
        <n v="859"/>
        <n v="791"/>
        <n v="495"/>
        <n v="478"/>
        <n v="971"/>
        <n v="908"/>
        <n v="866"/>
        <n v="796"/>
        <n v="771"/>
        <n v="432"/>
        <n v="445"/>
        <n v="800"/>
        <n v="779"/>
        <n v="638"/>
        <n v="605"/>
        <n v="533"/>
        <n v="353"/>
        <n v="658"/>
        <n v="621"/>
        <n v="983"/>
        <n v="984"/>
        <n v="904"/>
        <n v="861"/>
        <n v="474"/>
        <n v="411"/>
        <n v="968"/>
        <n v="810"/>
        <n v="648"/>
        <n v="446"/>
        <n v="365"/>
        <n v="443"/>
        <n v="924"/>
        <n v="519"/>
        <n v="531"/>
        <n v="513"/>
        <n v="476"/>
        <n v="414"/>
        <n v="350"/>
        <n v="672"/>
        <n v="617"/>
        <n v="358"/>
        <n v="858"/>
        <n v="854"/>
        <n v="472"/>
        <n v="309"/>
        <n v="965"/>
        <n v="903"/>
        <n v="808"/>
        <n v="397"/>
        <n v="549"/>
        <n v="599"/>
        <n v="421"/>
        <n v="408"/>
        <n v="348"/>
        <n v="793"/>
        <n v="668"/>
        <n v="615"/>
        <n v="509"/>
        <n v="728"/>
        <n v="386"/>
        <n v="323"/>
        <n v="899"/>
        <n v="479"/>
        <n v="393"/>
        <n v="375"/>
        <n v="595"/>
        <n v="505"/>
        <n v="345"/>
        <n v="666"/>
        <n v="629"/>
        <n v="319"/>
        <n v="975"/>
        <n v="853"/>
        <n v="848"/>
        <n v="320"/>
        <n v="1067.5088152941025"/>
        <n v="1094.4530466065476"/>
        <n v="788.38607744192109"/>
        <n v="1686.5835849153304"/>
        <n v="745.97891898808734"/>
        <n v="1634.2872031139059"/>
        <n v="698.3137817984699"/>
        <n v="1071.3951825885019"/>
        <n v="757.90353111661261"/>
        <n v="1354.632262126102"/>
        <n v="561.75360238303506"/>
        <n v="1217.7937040695015"/>
        <n v="1291.755735947854"/>
        <n v="940.63512421752375"/>
        <n v="995.39402996163744"/>
        <n v="667.61770012688817"/>
        <n v="1485.8994520201024"/>
        <n v="456.67734858519657"/>
        <n v="1031.4984266631386"/>
        <n v="976.12617406912841"/>
        <n v="1017.1261531480844"/>
        <n v="1442.3840048182196"/>
        <n v="866.3854586642916"/>
        <n v="1476.3754771265772"/>
        <n v="657.4040467235028"/>
        <n v="1151.0731994289645"/>
        <n v="691.7933983925235"/>
        <n v="935.20993934176443"/>
        <n v="955.01825832243071"/>
        <n v="952.2139549937441"/>
        <n v="1736.5900763133545"/>
        <n v="1316.0397490563248"/>
        <n v="1051.5655787976548"/>
        <n v="694.66323095935763"/>
        <n v="1576.8633489703996"/>
        <n v="787.23079417961503"/>
        <n v="547.26245846198572"/>
        <n v="1000.0112339563232"/>
        <n v="862.4873042913365"/>
        <n v="779.14909516960495"/>
        <n v="1261.1021575345844"/>
        <n v="654.28185006073409"/>
        <n v="919.31391812998663"/>
        <n v="826.22379227466297"/>
        <n v="721.20295941200084"/>
        <n v="903.5062469694949"/>
        <n v="1142.3228059667886"/>
        <n v="936.40843036387582"/>
        <n v="1514.2776385123307"/>
        <n v="751.8075918968276"/>
        <n v="977.76119896614068"/>
        <n v="949.85946347912807"/>
        <n v="1143.6857586502342"/>
        <n v="429.49804756066072"/>
        <n v="1113.2900660926748"/>
        <n v="1400.0028791209118"/>
        <n v="1037.2883647243782"/>
        <n v="721.54199291975613"/>
        <n v="1107.0458798905397"/>
        <n v="977.34410343191098"/>
        <n v="938.78893770631498"/>
        <n v="1478.7517025853679"/>
        <n v="1345.1585223354996"/>
        <n v="815.48898144566692"/>
        <n v="563.56197655910478"/>
        <n v="1105.4219723511715"/>
        <n v="1530.0598199611354"/>
        <n v="1076.1517430102299"/>
        <n v="749.12523245890759"/>
        <n v="754.73643705270729"/>
        <n v="604.24087129249688"/>
        <n v="762.18493825266023"/>
        <n v="1070.0981580194489"/>
        <n v="1027.8788033809519"/>
        <n v="1002.3822877407661"/>
        <n v="866.79283369791847"/>
        <n v="1452.2827441610164"/>
        <n v="1450.8143504324287"/>
        <n v="801.2697728446152"/>
        <n v="1346.0026089682601"/>
        <n v="620.06850166720801"/>
        <n v="1316.4799006493499"/>
        <n v="1415.9322761396775"/>
        <n v="1264.3846575247687"/>
        <n v="649.73934225543405"/>
        <n v="1711.149851973064"/>
        <n v="949.4937052093303"/>
        <n v="992.82557775774978"/>
        <n v="1285.4044682916531"/>
        <n v="781.61105330618761"/>
        <n v="1489.002887398542"/>
        <n v="969.73139488693676"/>
        <n v="681.39396320378273"/>
        <n v="1095.4304003197178"/>
        <n v="818.34086957966724"/>
        <n v="774.895734716069"/>
        <n v="859.07932774045514"/>
        <n v="1514.4733850685036"/>
        <n v="455.68234524419802"/>
        <n v="1173.9528871731172"/>
        <n v="776.20618303415665"/>
        <n v="1121.5460891155249"/>
        <n v="772.28331792264078"/>
        <n v="1512.5018805648883"/>
        <n v="1282.3571988822553"/>
        <n v="767.19032338193369"/>
        <n v="1536.8744415726101"/>
        <n v="726.22379227466297"/>
        <n v="1448.1278907142851"/>
        <n v="1557.5255037536454"/>
        <n v="1380.8231232772457"/>
        <n v="814.71327648097747"/>
        <n v="1882.2648371703706"/>
        <n v="1034.4430757302634"/>
        <n v="1062.1081355335248"/>
        <n v="1513.9449151208185"/>
        <n v="829.77215863680647"/>
        <n v="1637.9031761383965"/>
        <n v="1256.7045343756304"/>
        <n v="939.53335952416103"/>
        <n v="1204.9734403516898"/>
        <n v="1090.174956537634"/>
        <n v="842.38530818767595"/>
        <n v="914.98726051450069"/>
        <n v="1765.920723575354"/>
        <n v="491.25057976861785"/>
        <n v="1291.348175890429"/>
        <n v="843.82680133757242"/>
        <n v="1423.7006980270774"/>
        <n v="839.51164971490493"/>
        <n v="1763.7520686213772"/>
        <n v="1600.592918770481"/>
        <n v="1033.9093557201272"/>
        <n v="1790.5618857298712"/>
        <n v="788.84617150212932"/>
        <n v="211"/>
        <n v="206"/>
        <n v="279"/>
        <n v="932"/>
        <n v="160"/>
        <n v="111"/>
        <n v="254"/>
        <n v="223"/>
        <n v="207"/>
        <n v="177"/>
        <n v="341"/>
        <n v="996"/>
        <n v="865"/>
        <n v="291"/>
        <n v="981"/>
        <n v="146"/>
        <n v="273"/>
        <n v="208"/>
        <n v="178"/>
        <n v="302"/>
        <n v="275"/>
        <n v="288"/>
        <n v="316"/>
        <n v="258"/>
        <n v="252"/>
        <n v="195"/>
        <n v="344"/>
        <n v="183"/>
        <n v="360"/>
        <n v="220"/>
        <n v="502"/>
        <n v="332"/>
        <n v="487"/>
        <n v="191"/>
        <n v="372"/>
        <n v="376"/>
        <n v="371"/>
        <n v="355"/>
        <n v="333"/>
        <n v="322"/>
        <n v="523"/>
        <n v="457"/>
        <n v="699"/>
        <n v="731"/>
        <n v="128"/>
        <n v="366"/>
        <n v="555"/>
        <n v="510"/>
        <n v="455"/>
        <n v="398"/>
        <n v="363"/>
        <n v="586"/>
        <n v="506"/>
        <n v="452"/>
        <n v="444"/>
        <n v="766"/>
        <n v="717"/>
        <n v="499"/>
        <n v="420"/>
        <n v="633"/>
        <n v="686"/>
        <n v="734"/>
        <n v="670"/>
        <n v="532"/>
        <n v="180"/>
        <n v="754"/>
        <n v="727"/>
        <n v="664"/>
        <n v="659"/>
        <n v="703"/>
        <n v="944"/>
        <n v="821"/>
        <n v="993"/>
        <n v="954"/>
        <n v="889"/>
        <n v="834"/>
        <n v="823"/>
        <n v="590"/>
        <n v="646"/>
        <n v="236"/>
        <n v="890"/>
        <n v="935"/>
        <n v="892"/>
        <n v="883"/>
        <n v="880"/>
        <n v="871"/>
        <n v="817"/>
        <n v="995"/>
        <n v="251"/>
        <n v="574"/>
        <n v="790"/>
        <n v="738"/>
        <n v="637"/>
        <n v="737"/>
        <n v="460"/>
        <n v="306"/>
        <n v="257"/>
        <n v="601"/>
        <n v="584"/>
        <n v="461"/>
        <n v="999"/>
        <n v="733"/>
        <n v="450"/>
        <n v="147"/>
        <n v="272"/>
        <n v="283"/>
        <n v="268"/>
        <n v="119"/>
        <n v="377"/>
        <n v="732"/>
        <n v="132"/>
        <n v="571"/>
        <n v="466"/>
        <n v="182"/>
        <n v="952"/>
        <n v="619"/>
        <n v="464"/>
        <n v="424"/>
        <n v="287"/>
        <n v="814"/>
        <n v="190"/>
        <n v="522"/>
        <n v="418"/>
        <n v="748"/>
        <n v="580"/>
        <n v="232"/>
        <n v="926"/>
        <n v="144"/>
        <n v="887"/>
        <n v="163"/>
        <n v="193"/>
        <n v="276"/>
        <n v="153"/>
        <n v="1000"/>
        <n v="675"/>
        <n v="561"/>
        <n v="483"/>
        <n v="310"/>
        <n v="692"/>
        <n v="641"/>
        <n v="369"/>
        <n v="331"/>
        <n v="616"/>
        <n v="642"/>
        <n v="1001"/>
        <n v="879"/>
        <n v="559"/>
        <n v="636"/>
        <n v="356"/>
        <n v="639"/>
        <n v="367"/>
        <n v="1016"/>
        <n v="877"/>
        <n v="715"/>
        <n v="1009"/>
        <n v="557"/>
        <n v="579"/>
        <n v="788"/>
        <n v="634"/>
        <n v="451"/>
        <n v="704"/>
        <n v="364"/>
        <n v="326"/>
        <n v="1011"/>
        <n v="875"/>
        <n v="489"/>
        <n v="1006"/>
        <n v="684"/>
        <n v="481"/>
        <n v="701"/>
        <n v="588"/>
        <n v="726"/>
        <n v="635"/>
        <n v="577"/>
        <n v="1007"/>
        <n v="843"/>
        <n v="568"/>
        <n v="521"/>
        <n v="864"/>
        <n v="730"/>
        <n v="618"/>
        <n v="524"/>
        <n v="494"/>
        <n v="395"/>
        <n v="631"/>
        <n v="723"/>
        <n v="678"/>
        <n v="388"/>
        <n v="1005"/>
        <n v="891"/>
        <n v="878"/>
        <n v="679"/>
        <n v="565"/>
        <n v="518"/>
        <n v="426"/>
        <n v="809"/>
        <n v="721"/>
        <n v="676"/>
        <n v="647"/>
        <n v="1002"/>
        <n v="563"/>
        <n v="498"/>
        <n v="312"/>
        <n v="742"/>
        <n v="454"/>
        <n v="881"/>
        <n v="751"/>
        <n v="1093.5173112025318"/>
        <n v="598.37748821795083"/>
        <n v="1368.0083780258565"/>
        <n v="1296.5459185612501"/>
        <n v="819.80115758750298"/>
        <n v="1082.6688664174208"/>
        <n v="604.34309291416662"/>
        <n v="987.17332870267512"/>
        <n v="1098.3699614606433"/>
        <n v="509.24062129309107"/>
        <n v="939.51096272790187"/>
        <n v="677.00565050481225"/>
        <n v="1145.8947779626176"/>
        <n v="579.57896818910001"/>
        <n v="1443.3722145224722"/>
        <n v="588.12686213792711"/>
        <n v="1190.0517604450151"/>
        <n v="1754.6410230026313"/>
        <n v="689.12947379226671"/>
        <n v="973.37960490021396"/>
        <n v="1134.9375925174797"/>
        <n v="971.24620648913151"/>
        <n v="1109.5039061544389"/>
        <n v="708.85456290939669"/>
        <n v="718.19417858569"/>
        <n v="668.020269317513"/>
        <n v="660.46376030809813"/>
        <n v="879.73304537573972"/>
        <n v="1096.1593334702388"/>
        <n v="1410.2992939744831"/>
        <n v="832.49548999316892"/>
        <n v="1214.1030873625016"/>
        <n v="1596.9047037883533"/>
        <n v="1343.1783413292621"/>
        <n v="1661.0187486034342"/>
        <n v="503.68395466352194"/>
        <n v="1204.2463500370379"/>
        <n v="1326.8029105576745"/>
        <n v="1335.9033075648094"/>
        <n v="1734.3604003886674"/>
        <n v="812.95001903291495"/>
        <n v="766.75187504630151"/>
        <n v="726.94052883101631"/>
        <n v="1109.8653279424127"/>
        <n v="539.8122217573939"/>
        <n v="921.43502383244561"/>
        <n v="1357.8855657477145"/>
        <n v="795.32933448513518"/>
        <n v="1002.0786164329338"/>
        <n v="1375.2513367639663"/>
        <n v="795.67126467091282"/>
        <n v="694.75331178968463"/>
        <n v="1205.6286806247915"/>
        <n v="920.33795367853077"/>
        <n v="720.06850166720801"/>
        <n v="1111.2438715092169"/>
        <n v="799.50953991731024"/>
        <n v="812.69065251945324"/>
        <n v="1039.8398725872748"/>
        <n v="777.58918705924009"/>
        <n v="595.34784192391805"/>
        <n v="967.63967666485007"/>
        <n v="875.63894881287047"/>
        <n v="697.53724096119458"/>
        <n v="973.42527177923102"/>
        <n v="1313.0523831918229"/>
        <n v="1269.0463732314518"/>
        <n v="1452.9803982162434"/>
        <n v="975.54506424224314"/>
        <n v="1185.7162877663091"/>
        <n v="1413.1479396037605"/>
        <n v="805.87422781260079"/>
        <n v="1027.0573242195537"/>
        <n v="557.83443342572502"/>
        <n v="713.88012632938171"/>
        <n v="1297.9395591718533"/>
        <n v="1179.8073030154992"/>
        <n v="1491.0233153673198"/>
        <n v="683.42201120670916"/>
        <n v="816.52342227970735"/>
        <n v="676.77118361772841"/>
        <n v="1226.3978859532467"/>
        <n v="1228.482081586669"/>
        <n v="873.24447106000548"/>
        <n v="1420.4006969622405"/>
        <n v="1205.1038630090457"/>
        <n v="871.08093303214184"/>
        <n v="1369.9415131574244"/>
        <n v="916.81780983334465"/>
        <n v="998.29498782545738"/>
        <n v="707.80023648068516"/>
        <n v="1035.3851187409462"/>
        <n v="758.65019651882267"/>
        <n v="1112.5427259964481"/>
        <n v="1381.1543549311882"/>
        <n v="687.51961450179783"/>
        <n v="643.99928123282973"/>
        <n v="1120.1402877076393"/>
        <n v="664.99195926579659"/>
        <n v="929.36592443127699"/>
        <n v="938.47011942059123"/>
        <n v="1222.7236885787652"/>
        <n v="1225.9570855762549"/>
        <n v="1163.4223939033752"/>
        <n v="983.16062855232508"/>
        <n v="1273.1764001914503"/>
        <n v="1198.3271996415795"/>
        <n v="527.38132784615516"/>
        <n v="1136.6389547983381"/>
        <n v="574.51448171116954"/>
        <n v="1091.4555444212713"/>
        <n v="1216.3071963021184"/>
        <n v="1419.8207448697899"/>
        <n v="583.54530956440487"/>
        <n v="739.49769770873013"/>
        <n v="755.91298869053639"/>
        <n v="1082.91091844379"/>
        <n v="1011.6006733436641"/>
        <n v="1249.7369978807567"/>
        <n v="577.88899648077449"/>
        <n v="1228.7805259095021"/>
        <n v="894.41393911714476"/>
        <n v="1455.6334912162733"/>
        <n v="741.04086947072278"/>
        <n v="1362.982324724208"/>
        <n v="591.60256524539091"/>
        <n v="496.97528028870175"/>
        <n v="1207.9363053779889"/>
        <n v="1104.2574041849452"/>
        <n v="1114.186069839023"/>
        <n v="913.52716790561692"/>
        <n v="748.51358449612462"/>
        <n v="775.54506424224314"/>
        <n v="1032.5007631526751"/>
        <n v="883.82441188502821"/>
        <n v="671.96071849607915"/>
        <n v="1321.2917719749273"/>
        <n v="1461.0063556588086"/>
        <n v="929.57393095707687"/>
        <n v="1729.763920208346"/>
        <n v="1522.6981009630117"/>
        <n v="1221.6852837839747"/>
        <n v="918.19417858569"/>
        <n v="716.6627981971169"/>
        <n v="1350.3028502781719"/>
        <n v="731.96592988228656"/>
        <n v="1300.6010988633984"/>
        <n v="1337.9379159323303"/>
        <n v="1561.8028193567691"/>
        <n v="631.89984052084537"/>
        <n v="783.44746747960312"/>
        <n v="821.50428755959013"/>
        <n v="1381.202010288169"/>
        <n v="1112.7607406780305"/>
        <n v="1344.7106976688324"/>
        <n v="625.67789612885201"/>
        <n v="1341.6585785004524"/>
        <n v="953.85533302885926"/>
        <n v="1701.1968403379008"/>
        <n v="1005.1449564177951"/>
        <n v="1499.2805571966289"/>
        <n v="840.76282176993004"/>
        <n v="536.67280831757193"/>
        <n v="1328.7299359157878"/>
        <n v="1214.6831446034398"/>
        <n v="1415.6046768229255"/>
        <n v="1194.8798846961786"/>
        <n v="1013.3649429457372"/>
        <n v="853.09957066646757"/>
        <n v="1235.7508394679426"/>
        <n v="962.20685307353108"/>
        <n v="729.15679034568711"/>
        <n v="1443.4209491724203"/>
        <n v="1797.1069912246896"/>
        <n v="1012.5313240527846"/>
        <n v="1902.7403122291807"/>
        <n v="1864.9679110593131"/>
        <n v="1313.8538121623724"/>
        <n v="980.01359644425906"/>
        <n v="758.32907801682859"/>
        <n v="240"/>
        <n v="227"/>
        <n v="201"/>
        <n v="987"/>
        <n v="123"/>
        <n v="231"/>
        <n v="196"/>
        <n v="951"/>
        <n v="165"/>
        <n v="133"/>
        <n v="124"/>
        <n v="131"/>
        <n v="187"/>
        <n v="158"/>
        <n v="173"/>
        <n v="976"/>
        <n v="429"/>
        <n v="303"/>
        <n v="430"/>
        <n v="569"/>
        <n v="560"/>
        <n v="527"/>
        <n v="720"/>
        <n v="447"/>
        <n v="113"/>
        <n v="724"/>
        <n v="896"/>
        <n v="765"/>
        <n v="690"/>
        <n v="645"/>
        <n v="782"/>
        <n v="705"/>
        <n v="914"/>
        <n v="936"/>
        <n v="456"/>
        <n v="669"/>
        <n v="744"/>
        <n v="653"/>
        <n v="948"/>
        <n v="894"/>
        <n v="839"/>
        <n v="735"/>
        <n v="716"/>
        <n v="289"/>
        <n v="941"/>
        <n v="681"/>
        <n v="994"/>
        <n v="962"/>
        <n v="851"/>
        <n v="677"/>
        <n v="294"/>
        <n v="290"/>
        <n v="759"/>
        <n v="828"/>
        <n v="625"/>
        <n v="554"/>
        <n v="166"/>
        <n v="300"/>
        <n v="224"/>
        <n v="925"/>
        <n v="127"/>
        <n v="139"/>
        <n v="296"/>
        <n v="592"/>
        <n v="437"/>
        <n v="238"/>
        <n v="870"/>
        <n v="606"/>
        <n v="750"/>
        <n v="125"/>
        <n v="764"/>
        <n v="134"/>
        <n v="832"/>
        <n v="233"/>
        <n v="725"/>
        <n v="140"/>
        <n v="632"/>
        <n v="538"/>
        <n v="745"/>
        <n v="752"/>
        <n v="416"/>
        <n v="342"/>
        <n v="463"/>
        <n v="321"/>
        <n v="700"/>
        <n v="449"/>
        <n v="530"/>
        <n v="977"/>
        <n v="422"/>
        <n v="795"/>
        <n v="558"/>
        <n v="698"/>
        <n v="747"/>
        <n v="526"/>
        <n v="415"/>
        <n v="1003"/>
        <n v="539"/>
        <n v="484"/>
        <n v="428"/>
        <n v="988"/>
        <n v="920"/>
        <n v="816"/>
        <n v="347"/>
        <n v="840"/>
        <n v="543"/>
        <n v="285"/>
        <n v="583"/>
        <n v="327"/>
        <n v="706"/>
        <n v="540"/>
        <n v="886"/>
        <n v="609"/>
        <n v="741.31323512883637"/>
        <n v="1052.1484982297904"/>
        <n v="916.07232512190433"/>
        <n v="857.59864005992085"/>
        <n v="830.39165921652898"/>
        <n v="554.37228445844846"/>
        <n v="978.14629631198238"/>
        <n v="1180.5241947272179"/>
        <n v="937.95260172583403"/>
        <n v="1191.3529227545923"/>
        <n v="717.49437658698253"/>
        <n v="1422.9471303283021"/>
        <n v="1020.9759068460606"/>
        <n v="967.36753822698552"/>
        <n v="469.58572751273493"/>
        <n v="1393.1383819348443"/>
        <n v="809.38332832973617"/>
        <n v="793.65219957221098"/>
        <n v="522.90167415958103"/>
        <n v="1384.4184385193996"/>
        <n v="897.14115113519006"/>
        <n v="591.52491971299492"/>
        <n v="1782.626976684149"/>
        <n v="1385.4047006536957"/>
        <n v="583.42201120670916"/>
        <n v="1617.381213136782"/>
        <n v="1244.8954414362734"/>
        <n v="441.14101192172529"/>
        <n v="1221.005475799353"/>
        <n v="810.69237121769129"/>
        <n v="1074.8022279456541"/>
        <n v="584.36468940011832"/>
        <n v="541.02101984624323"/>
        <n v="428.10767975591955"/>
        <n v="906.74632728644031"/>
        <n v="799.41714686663408"/>
        <n v="1245.0654040933737"/>
        <n v="1030.3660663703654"/>
        <n v="864.33965736954224"/>
        <n v="837.22629437910291"/>
        <n v="922.82432970003811"/>
        <n v="942.08812688916521"/>
        <n v="798.69318311531572"/>
        <n v="1668.1663162684995"/>
        <n v="894.48675306247401"/>
        <n v="992.31147268746258"/>
        <n v="518.15133529400794"/>
        <n v="1841.6055503424411"/>
        <n v="924.1631957327395"/>
        <n v="1376.3183960376705"/>
        <n v="1455.8562237895817"/>
        <n v="1379.7393836376459"/>
        <n v="980.554256477065"/>
        <n v="764.33588835769456"/>
        <n v="858.19090417248481"/>
        <n v="437.79938716244203"/>
        <n v="1350.2525909025771"/>
        <n v="960.60150156941461"/>
        <n v="795.97297863464087"/>
        <n v="1065.6632858086136"/>
        <n v="632.79561673571766"/>
        <n v="780.29101913573436"/>
        <n v="1282.7634934509265"/>
        <n v="754.18872865495439"/>
        <n v="1167.7211366232118"/>
        <n v="952.45154312071588"/>
        <n v="1235.6191429397941"/>
        <n v="946.60261933315746"/>
        <n v="855.14623539147294"/>
        <n v="1081.019976296293"/>
        <n v="465.13021911015011"/>
        <n v="1657.4456396887258"/>
        <n v="786.69648842881327"/>
        <n v="875.15950888954603"/>
        <n v="537.21363802822862"/>
        <n v="1881.4045774532754"/>
        <n v="1019.4844920120624"/>
        <n v="1244.4478606857383"/>
        <n v="828.688542869402"/>
        <n v="620.14023000316899"/>
        <n v="1044.5859660650999"/>
        <n v="1385.43285625771"/>
        <n v="1092.9103782179161"/>
        <n v="705.87422781260079"/>
        <n v="894.48648353448368"/>
        <n v="1148.827695303456"/>
        <n v="1011.4077519950971"/>
        <n v="738.85991777077709"/>
        <n v="751.24015540342589"/>
        <n v="759.07932774045514"/>
        <n v="986.67166135253046"/>
        <n v="1018.9036678375965"/>
        <n v="963.79324826682125"/>
        <n v="968.78850697491248"/>
        <n v="901.49152550092947"/>
        <n v="1022.3418824097287"/>
        <n v="857.17615032658796"/>
        <n v="1141.6768991567515"/>
        <n v="666.30988883346527"/>
        <n v="1035.5556822874005"/>
        <n v="637.4502309285657"/>
        <n v="636.31334657051673"/>
        <n v="495.34784192391805"/>
        <n v="1401.0629930398045"/>
        <n v="867.77969791476278"/>
        <n v="1637.5519268742619"/>
        <n v="1412.7951455401667"/>
        <n v="754.8683299461419"/>
        <n v="1731.5181850397432"/>
        <n v="1179.2982236680136"/>
        <n v="705.48710846858421"/>
        <n v="701.2697728446152"/>
        <n v="1173.9351318879321"/>
        <n v="1453.7104648338018"/>
        <n v="1302.5485271946068"/>
        <n v="1002.7459095478548"/>
        <n v="816.3641709437685"/>
        <n v="824.98726051450069"/>
        <n v="1075.3388274877834"/>
        <n v="1310.7940346213563"/>
        <n v="1050.1725730935036"/>
        <n v="1035.6673576724038"/>
        <n v="991.64067805102252"/>
        <n v="1094.5760706507017"/>
        <n v="1042.8937653592468"/>
        <n v="1445.8445890724267"/>
        <n v="702.94087771681188"/>
        <n v="1239.1112505161407"/>
        <n v="691.19525402142233"/>
        <n v="799.94468122756848"/>
        <n v="734.88262611630989"/>
        <n v="1541.1692923437852"/>
        <n v="1144.557667706239"/>
        <n v="1901.3071195616883"/>
        <n v="1554.0746600941834"/>
        <n v="800.35516294075614"/>
        <n v="2094.6700035437179"/>
        <n v="1487.2280460348152"/>
        <n v="766.03581931544272"/>
        <n v="761.39675012907674"/>
        <n v="159"/>
        <n v="188"/>
        <n v="209"/>
        <n v="222"/>
        <n v="297"/>
        <n v="148"/>
        <n v="114"/>
        <n v="204"/>
        <n v="278"/>
        <n v="336"/>
        <n v="346"/>
        <n v="228"/>
        <n v="198"/>
        <n v="906"/>
        <n v="433"/>
        <n v="469"/>
        <n v="423"/>
        <n v="689"/>
        <n v="833"/>
        <n v="652"/>
        <n v="550"/>
        <n v="838"/>
        <n v="218"/>
        <n v="930"/>
        <n v="687"/>
        <n v="772"/>
        <n v="630"/>
        <n v="596"/>
        <n v="927"/>
        <n v="909"/>
        <n v="830"/>
        <n v="992"/>
        <n v="620"/>
        <n v="576"/>
        <n v="551"/>
        <n v="325"/>
        <n v="917"/>
        <n v="753"/>
        <n v="311"/>
        <n v="835"/>
        <n v="656"/>
        <n v="167"/>
        <n v="520"/>
        <n v="389"/>
        <n v="431"/>
        <n v="945"/>
        <n v="741"/>
        <n v="197"/>
        <n v="157"/>
        <n v="141"/>
        <n v="882"/>
        <n v="624"/>
        <n v="915"/>
        <n v="667"/>
        <n v="893"/>
        <n v="661"/>
        <n v="435"/>
        <n v="905"/>
        <n v="313"/>
        <n v="329"/>
        <n v="614"/>
        <n v="978"/>
        <n v="842"/>
        <n v="612"/>
        <n v="1134.0075030005059"/>
        <n v="1184.7432359415511"/>
        <n v="847.14985852885172"/>
        <n v="1497.5283955792891"/>
        <n v="847.40705878158246"/>
        <n v="553.97301195580178"/>
        <n v="654.95220142355538"/>
        <n v="742.58743682542513"/>
        <n v="785.47540760219408"/>
        <n v="597.15627879697513"/>
        <n v="1050.970168921747"/>
        <n v="1634.4719816184916"/>
        <n v="1424.9404271946967"/>
        <n v="828.06617259920222"/>
        <n v="802.06333478417412"/>
        <n v="692.2800443078421"/>
        <n v="1188.2063032441067"/>
        <n v="1190.0228936586907"/>
        <n v="580.13100114806377"/>
        <n v="746.59913232845304"/>
        <n v="1123.1795535955162"/>
        <n v="715.99959858192335"/>
        <n v="870.8135197197156"/>
        <n v="1552.3484910694904"/>
        <n v="492.71489328826851"/>
        <n v="898.69318311531572"/>
        <n v="792.70612887177697"/>
        <n v="680.02090317881311"/>
        <n v="887.06231787329853"/>
        <n v="910.4088529443485"/>
        <n v="1153.0254710782585"/>
        <n v="1046.226419628465"/>
        <n v="1190.3708615138289"/>
        <n v="759.80861325154103"/>
        <n v="661.54233102475723"/>
        <n v="950.83687133321018"/>
        <n v="1274.745402715324"/>
        <n v="862.18493825266023"/>
        <n v="1311.5515141274341"/>
        <n v="743.99928123282973"/>
        <n v="703.99263588881263"/>
        <n v="1292.2864968035583"/>
        <n v="558.89582262566694"/>
        <n v="1187.5030378003187"/>
        <n v="1247.5796602173405"/>
        <n v="598.52140587409474"/>
        <n v="615.3964583850302"/>
        <n v="721.5210089525591"/>
        <n v="1296.5599759397567"/>
        <n v="623.62997354241702"/>
        <n v="1026.0750889976125"/>
        <n v="1275.3348066249682"/>
        <n v="896.54740312680894"/>
        <n v="768.90003240681915"/>
        <n v="1146.1046585043919"/>
        <n v="1024.8315231105435"/>
        <n v="1381.300895759327"/>
        <n v="929.11612392324855"/>
        <n v="703.04138188254728"/>
        <n v="528.8058861154833"/>
        <n v="974.22567848594417"/>
        <n v="1086.4465414595211"/>
        <n v="1648.1795362769979"/>
        <n v="1200.7894493726546"/>
        <n v="934.17386791377817"/>
        <n v="763.99044094089004"/>
        <n v="739.86829551188293"/>
        <n v="685.53419564598039"/>
        <n v="915.83661763802945"/>
        <n v="915.62320664963556"/>
        <n v="1374.5491146830232"/>
        <n v="816.13470906083342"/>
        <n v="1110.8106164683238"/>
        <n v="867.93864181564959"/>
        <n v="967.63672934196234"/>
        <n v="980.29101913573436"/>
        <n v="546.02326426272566"/>
        <n v="1130.6205836827198"/>
        <n v="464.72049553530667"/>
        <n v="886.24288824732582"/>
        <n v="1261.6482463345387"/>
        <n v="1185.0911956054731"/>
        <n v="1912.9974899046979"/>
        <n v="1310.8683943099202"/>
        <n v="997.59125470515608"/>
        <n v="830.38948503497909"/>
        <n v="1003.8551250630712"/>
        <n v="944.08761521057852"/>
        <n v="1197.4202794018324"/>
        <n v="1197.1855273145993"/>
        <n v="1512.0040261513257"/>
        <n v="887.74817996691684"/>
        <n v="1221.8916781151563"/>
        <n v="1144.7325059972145"/>
        <n v="1254.4004022761587"/>
        <n v="1048.320121049308"/>
        <n v="590.62559068899827"/>
        <n v="1433.6826420509919"/>
        <n v="501.19254508883739"/>
        <n v="1164.8671770720584"/>
        <n v="234"/>
        <n v="189"/>
        <n v="943"/>
        <n v="179"/>
        <n v="176"/>
        <n v="274"/>
        <n v="149"/>
        <n v="229"/>
        <n v="248"/>
        <n v="396"/>
        <n v="608"/>
        <n v="662"/>
        <n v="566"/>
        <n v="743"/>
        <n v="598"/>
        <n v="108"/>
        <n v="591"/>
        <n v="982"/>
        <n v="937"/>
        <n v="960"/>
        <n v="562"/>
        <n v="967"/>
        <n v="714"/>
        <n v="401"/>
        <n v="585"/>
        <n v="162"/>
        <n v="334"/>
        <n v="827"/>
        <n v="412"/>
        <n v="200"/>
        <n v="933"/>
        <n v="212"/>
        <n v="164"/>
        <n v="470"/>
        <n v="378"/>
        <n v="458"/>
        <n v="718"/>
        <n v="671"/>
        <n v="683"/>
        <n v="697"/>
        <n v="812"/>
        <n v="547"/>
        <n v="985"/>
        <n v="610"/>
        <n v="614.55878493746263"/>
        <n v="686.02582769395747"/>
        <n v="700.62448189686222"/>
        <n v="977.46677738310825"/>
        <n v="1117.2827252234047"/>
        <n v="699.35990654843192"/>
        <n v="1045.8173446325834"/>
        <n v="960.26974165354727"/>
        <n v="1199.6580668165334"/>
        <n v="1190.2382728441116"/>
        <n v="731.61098480470866"/>
        <n v="595.17368435180015"/>
        <n v="642.55276674593244"/>
        <n v="1107.7056798657793"/>
        <n v="529.69506859539706"/>
        <n v="1067.9687730801029"/>
        <n v="467.01970700350057"/>
        <n v="1241.8707714996549"/>
        <n v="872.79236315154708"/>
        <n v="884.53128070999423"/>
        <n v="1277.4928141954019"/>
        <n v="780.08909219082932"/>
        <n v="1237.2247516839163"/>
        <n v="626.94052883101631"/>
        <n v="430.60173618744477"/>
        <n v="1151.2145610838982"/>
        <n v="714.13788314291526"/>
        <n v="787.50044656071975"/>
        <n v="831.97480693347802"/>
        <n v="822.90167415958103"/>
        <n v="602.96989751745616"/>
        <n v="516.81752719130134"/>
        <n v="679.01333355135887"/>
        <n v="775.52094337735912"/>
        <n v="1258.7891138394018"/>
        <n v="1300.1903570917905"/>
        <n v="1268.6201154924997"/>
        <n v="1744.4500505456299"/>
        <n v="1311.0657698710811"/>
        <n v="1131.5482934198913"/>
        <n v="1150.2042296750426"/>
        <n v="781.77706706257811"/>
        <n v="684.72046750601135"/>
        <n v="1127.6180447794391"/>
        <n v="1040.5841125316333"/>
        <n v="794.60994161870053"/>
        <n v="1072.5744191792619"/>
        <n v="1586.3678091739669"/>
        <n v="814.20215286035204"/>
        <n v="830.23873755669808"/>
        <n v="598.46048871259904"/>
        <n v="1189.5412249820645"/>
        <n v="572.86561909415104"/>
        <n v="1030.6280732420032"/>
        <n v="1021.8177308790544"/>
        <n v="685.66741034632537"/>
        <n v="1518.2297941508677"/>
        <n v="995.99395231575181"/>
        <n v="1044.8326496447346"/>
        <n v="1517.7576387792681"/>
        <n v="769.70767659374383"/>
        <n v="910.82956691366996"/>
        <n v="690.64329482199685"/>
        <n v="607.60464835249138"/>
        <n v="464.33588835769456"/>
        <n v="656.42014243164192"/>
        <n v="1155.738463577055"/>
        <n v="654.50014804959665"/>
        <n v="747.93109498484853"/>
        <n v="575.6463872276089"/>
        <n v="790.81699568023453"/>
        <n v="765.66654072335587"/>
        <n v="775.7863455954714"/>
        <n v="632.26075101967535"/>
        <n v="781.64526673699118"/>
        <n v="1535.6351299196253"/>
        <n v="1633.3205603854926"/>
        <n v="1589.2342457040018"/>
        <n v="1373.163389799477"/>
        <n v="1190.8851040044651"/>
        <n v="1452.9051128177944"/>
        <n v="1141.1643767034084"/>
        <n v="760.31385237465713"/>
        <n v="962.74476107432019"/>
        <n v="799.0677273864319"/>
        <n v="728.55519438706563"/>
        <n v="1265.8739046405904"/>
        <n v="1300.2786535144041"/>
        <n v="928.36915464105778"/>
        <n v="1075.2576557485277"/>
        <n v="1086.6153975368088"/>
        <n v="724.6510763339777"/>
        <n v="807.22909598248441"/>
        <n v="846.59913232845304"/>
        <n v="566.58060399789679"/>
        <n v="909.14509213181657"/>
        <n v="1301.0943163674892"/>
        <n v="775.91004642411372"/>
        <n v="678.65667479997592"/>
        <n v="877.00361626386484"/>
        <n v="639.21057452225159"/>
        <n v="584.34903408885509"/>
        <n v="1301.8489973728711"/>
        <n v="1142.2005562900442"/>
        <n v="1406.301726934553"/>
        <n v="445.83366248685422"/>
        <n v="552.79253017577923"/>
        <n v="1146.8903306092354"/>
        <n v="679.96456097467956"/>
        <n v="852.24728828284617"/>
        <n v="507.21324645291662"/>
        <n v="507.74922254504577"/>
        <n v="796.01174692423524"/>
        <n v="844.77334950335432"/>
        <n v="618.14205087049027"/>
        <n v="1512.0434443576175"/>
        <n v="1021.9132403985345"/>
        <n v="1816.3125553172622"/>
        <n v="1153.1795296218156"/>
        <n v="1058.7249020128004"/>
        <n v="860.45063910555234"/>
        <n v="951.33001342194405"/>
        <n v="1262.3616973860414"/>
        <n v="776.78367846513333"/>
        <n v="743.36880636236776"/>
        <n v="870.98419726842587"/>
        <n v="602.46504644079107"/>
        <n v="1068.8305006178607"/>
        <n v="1092.4840506838373"/>
        <n v="1192.0704751906378"/>
        <n v="1287.2316894748215"/>
        <n v="1580.8134655647814"/>
        <n v="918.30065542107707"/>
        <n v="868.27737446589913"/>
        <n v="600.50076269669523"/>
        <n v="686.44823100347821"/>
        <n v="827.35744428133546"/>
        <n v="1050.4174661056049"/>
        <n v="1373.6250653432085"/>
        <n v="1230.4470493189388"/>
        <n v="748.38524213444998"/>
        <n v="619.01709081549188"/>
        <n v="1356.2832171414429"/>
        <n v="649.2373342165788"/>
        <n v="1050.8885760441901"/>
        <n v="635.18502555951727"/>
        <n v="423.28235496954261"/>
        <n v="454.90034882867701"/>
        <n v="1546.7017071035366"/>
        <n v="814.4072240962106"/>
        <n v="795.05840997645566"/>
        <n v="864.45249414516945"/>
        <n v="583.11362723141872"/>
        <n v="791.7933983925235"/>
        <n v="484.03547740275485"/>
        <n v="1245.3629331425707"/>
        <n v="1406.9977645366796"/>
        <n v="1177.3430587671976"/>
        <n v="878.80953521345339"/>
        <n v="1147.2802533373422"/>
        <n v="1269.0469093271474"/>
        <n v="1084.9064800104416"/>
        <n v="1027.5738945469384"/>
        <n v="1387.3214651084168"/>
        <n v="844.46204631164676"/>
        <n v="807.70568699860462"/>
        <n v="1058.0826169952684"/>
        <n v="762.71155108487028"/>
        <n v="1365.7135506796469"/>
        <n v="1171.7324557522211"/>
        <n v="1281.2775227097018"/>
        <n v="1405.9548584223037"/>
        <n v="1738.8948121212597"/>
        <n v="1200.130720963185"/>
        <n v="1145.1051119124891"/>
        <n v="650.55083896636484"/>
        <n v="745.09305410382603"/>
        <n v="1100.0931887094689"/>
        <n v="1145.4592127161657"/>
        <n v="1510.9875718775295"/>
        <n v="1353.4917542508326"/>
        <n v="813.22376634789509"/>
        <n v="670.91879989704114"/>
        <n v="1591.9115388555874"/>
        <n v="904.16106763823677"/>
        <n v="1145.9774336486091"/>
        <n v="888.703528115469"/>
        <n v="655.61059046649689"/>
        <n v="690.3903837115447"/>
        <n v="1701.3718778138905"/>
        <n v="1085.8479465058317"/>
        <n v="1064.5642509741012"/>
        <n v="1140.8977435596864"/>
        <n v="631.4249899545606"/>
        <n v="840.97273823177591"/>
        <n v="522.43902514303045"/>
        <n v="1369.8992264568278"/>
        <n v="1547.6975409903478"/>
        <n v="1485.0773646439175"/>
        <n v="1156.6904887347987"/>
        <n v="1232.0082786710764"/>
        <n v="1385.9516002598623"/>
        <n v="1383.3971280114858"/>
        <n v="1320.3312840016324"/>
        <n v="1716.0536116192586"/>
        <n v="185"/>
        <n v="269"/>
        <n v="964"/>
        <n v="215"/>
        <n v="328"/>
        <n v="436"/>
        <n v="757"/>
        <n v="756"/>
        <n v="825"/>
        <n v="949"/>
        <n v="587"/>
        <n v="152"/>
        <n v="939"/>
        <n v="966"/>
        <n v="651"/>
        <n v="151"/>
        <n v="243"/>
        <n v="143"/>
        <n v="138"/>
        <n v="709"/>
        <n v="340"/>
        <n v="767"/>
        <n v="425"/>
        <n v="844"/>
        <n v="916"/>
        <n v="918"/>
        <n v="1012.112593703933"/>
        <n v="1102.742028493011"/>
        <n v="1337.5636798010494"/>
        <n v="917.77977454430379"/>
        <n v="1150.2429079567012"/>
        <n v="1176.8803907306542"/>
        <n v="727.30047008283668"/>
        <n v="491.38666749881804"/>
        <n v="777.76119896614068"/>
        <n v="1222.2010172867294"/>
        <n v="707.49837535796473"/>
        <n v="1081.2173227649705"/>
        <n v="1510.8209280731628"/>
        <n v="956.0595260644709"/>
        <n v="602.46290499734471"/>
        <n v="1293.0126020353284"/>
        <n v="841.71555345146589"/>
        <n v="544.95352763066319"/>
        <n v="551.78129622777726"/>
        <n v="741.14101192172529"/>
        <n v="654.37228445844846"/>
        <n v="971.11798548187164"/>
        <n v="1042.2808906584642"/>
        <n v="902.4610225282255"/>
        <n v="852.74223227008997"/>
        <n v="937.18004690867406"/>
        <n v="769.92972013345479"/>
        <n v="658.19090417248481"/>
        <n v="1215.5557041178001"/>
        <n v="1223.9505356199847"/>
        <n v="972.91617442674999"/>
        <n v="890.9033355154894"/>
        <n v="1378.5026098841461"/>
        <n v="1709.5376578936084"/>
        <n v="1910.0835939906503"/>
        <n v="974.51180341552958"/>
        <n v="1182.7801201396874"/>
        <n v="476.85504697420021"/>
        <n v="969.9729265761157"/>
        <n v="729.33024998253165"/>
        <n v="696.42498742095597"/>
        <n v="1062.3610250815107"/>
        <n v="1351.8499793193669"/>
        <n v="1290.1035433724676"/>
        <n v="848.75943118557836"/>
        <n v="455.43606953941213"/>
        <n v="616.6627981971169"/>
        <n v="765.41767423981878"/>
        <n v="744.61510293213678"/>
        <n v="966.29431831870988"/>
        <n v="1185.6701038906049"/>
        <n v="739.50188210546139"/>
        <n v="1096.2490196675535"/>
        <n v="657.08685294275392"/>
        <n v="1203.6580713895228"/>
        <n v="677.56559160899872"/>
        <n v="439.52024979722017"/>
        <n v="728.688542869402"/>
        <n v="716.81780983334465"/>
        <n v="1687.1284192760565"/>
        <n v="610.01032018767171"/>
        <n v="922.34472645478718"/>
        <n v="582.75402805530916"/>
        <n v="953.57326035525114"/>
        <n v="479.02788325328584"/>
        <n v="581.61105330618761"/>
        <n v="1025.9757011917695"/>
        <n v="1579.9017399358286"/>
        <n v="686.58112622586123"/>
        <n v="1981.8821877567545"/>
        <n v="1143.8360768056382"/>
        <n v="1038.7425128721197"/>
        <n v="1027.8899220314843"/>
        <n v="822.23715848996483"/>
        <n v="1073.6335402873447"/>
        <n v="754.90034882867701"/>
        <n v="1367.2133551752893"/>
        <n v="1278.4879559609301"/>
        <n v="1190.9828701525862"/>
        <n v="1696.6792594028727"/>
        <n v="1058.1032095815654"/>
        <n v="650.08351454873787"/>
        <n v="927.96709642178166"/>
        <n v="695.48769803837263"/>
        <n v="591.38666749881804"/>
        <n v="1194.6646867384025"/>
        <n v="906.53805678300364"/>
        <n v="893.63982882336086"/>
        <n v="1161.6279766034254"/>
        <n v="903.01450938277924"/>
        <n v="765.72603700890693"/>
        <n v="1624.888768540867"/>
        <n v="996.27617695441722"/>
        <n v="512.64623864708551"/>
        <n v="810.82956691366996"/>
        <n v="532.62484154175263"/>
        <n v="447.3510397343789"/>
        <n v="837.16821734699238"/>
        <n v="940.66801372923408"/>
        <n v="1294.7058752420276"/>
        <n v="732.44866995112193"/>
        <n v="921.20295941200084"/>
        <n v="720.68286228482157"/>
        <n v="596.01174692423524"/>
        <n v="753.20425283667396"/>
        <n v="937.97387824911425"/>
        <n v="640.97689850457743"/>
        <n v="1369.9901472889278"/>
        <n v="855.14159504575446"/>
        <n v="1986.7763703408473"/>
        <n v="1414.6018944992304"/>
        <n v="1078.9511625329901"/>
        <n v="1170.3389369912311"/>
        <n v="506.14464570631765"/>
        <n v="873.34105418838897"/>
        <n v="819.85406313750343"/>
        <n v="1145.4281875307177"/>
        <n v="1108.8541317485606"/>
        <n v="1246.4701921078101"/>
        <n v="1619.4945191055881"/>
        <n v="856.42014243164192"/>
        <n v="513.42268421418385"/>
        <n v="641.31956583616034"/>
        <n v="1169.2010970490637"/>
        <n v="1326.8049475827322"/>
        <n v="548.32638880436355"/>
        <n v="993.89415260875239"/>
        <n v="745.81018446167036"/>
        <n v="817.50517695539179"/>
        <n v="1006.3187971109535"/>
        <n v="555.23060940223979"/>
        <n v="498.81890493499407"/>
        <n v="630.39165921652898"/>
        <n v="1480.5190942431614"/>
        <n v="1013.0067039560641"/>
        <n v="708.41868372850547"/>
        <n v="893.55308215871241"/>
        <n v="613.18595217550182"/>
        <n v="761.77099092213803"/>
        <n v="545.83366248685422"/>
        <n v="1085.2833201997601"/>
        <n v="1100.9122182946819"/>
        <n v="809.29337902293912"/>
        <n v="1110.6964888926836"/>
        <n v="1094.1773123885903"/>
        <n v="1455.7574622724362"/>
        <n v="1117.7737694320203"/>
        <n v="1190.818103087463"/>
        <n v="693.55308215871241"/>
        <n v="1150.6751596072279"/>
        <n v="891.83946945125388"/>
        <n v="1249.9710062837896"/>
        <n v="1409.7395449234168"/>
        <n v="1561.1172113185912"/>
        <n v="1781.4439710161471"/>
        <n v="912.06215667480615"/>
        <n v="754.76495263560219"/>
        <n v="644.29999999999995"/>
        <n v="895.45152241977644"/>
        <n v="1476.1212067539702"/>
        <n v="1459.4854423410056"/>
        <n v="593.15902768479987"/>
        <n v="1193.2835678696276"/>
        <n v="1010.3912029078375"/>
        <n v="1089.255694650931"/>
        <n v="1206.950676822049"/>
        <n v="600.75367034246381"/>
        <n v="798.07178319335719"/>
        <n v="538.70079542849351"/>
        <n v="793.43082513818194"/>
        <n v="1628.5710036674777"/>
        <n v="1304.3073743516707"/>
        <n v="969.2605521013561"/>
        <n v="952.90839037458375"/>
        <n v="664.50454739305201"/>
        <n v="827.94809001435192"/>
        <n v="790.4170287355397"/>
        <n v="1383.8116522197363"/>
        <n v="1211.0034401241503"/>
        <n v="1080.222716925233"/>
        <n v="1321.766137781952"/>
        <n v="1393.5950436274493"/>
        <n v="1791.33320849968"/>
        <n v="1419.5511463752223"/>
        <n v="1499.8999133962093"/>
        <n v="862.90839037458375"/>
      </sharedItems>
    </cacheField>
    <cacheField name="Cost" numFmtId="164">
      <sharedItems containsSemiMixedTypes="0" containsString="0" containsNumber="1" minValue="108.45159081329969" maxValue="5432.6843953280077" count="5438">
        <n v="333.00439518239926"/>
        <n v="297.02755775909975"/>
        <n v="283.65709121159904"/>
        <n v="283.33679570699906"/>
        <n v="267.67670962739942"/>
        <n v="255.12070774519938"/>
        <n v="963.78479999999934"/>
        <n v="234.67361036489947"/>
        <n v="323.72154219449891"/>
        <n v="1104.0388589999993"/>
        <n v="237.60304283999946"/>
        <n v="172.01436149609964"/>
        <n v="956.43820334249494"/>
        <n v="481.67705544449763"/>
        <n v="454.1825446976971"/>
        <n v="436.65419373899766"/>
        <n v="541.11582499999713"/>
        <n v="111.74490231449936"/>
        <n v="446.1127965197976"/>
        <n v="433.30844637439765"/>
        <n v="402.62044796399778"/>
        <n v="388.07924109989784"/>
        <n v="736.87162499999522"/>
        <n v="197.35409956499899"/>
        <n v="737.02574999999524"/>
        <n v="185.47884500249873"/>
        <n v="421.47629415599766"/>
        <n v="392.224480453198"/>
        <n v="342.69348707999774"/>
        <n v="361.31844194289755"/>
        <n v="306.4377684195984"/>
        <n v="244.1015937299984"/>
        <n v="254.79440794959828"/>
        <n v="226.75975372999847"/>
        <n v="236.05458535139843"/>
        <n v="184.67004489749897"/>
        <n v="178.75610176559903"/>
        <n v="494.47705943999739"/>
        <n v="521.6026197269972"/>
        <n v="443.58109167839717"/>
        <n v="424.83795801029845"/>
        <n v="419.22334890899771"/>
        <n v="390.19995898799772"/>
        <n v="370.61620492799807"/>
        <n v="359.26579703099759"/>
        <n v="320.75637876779786"/>
        <n v="1141.712309999994"/>
        <n v="732.26318399999616"/>
        <n v="241.90155798899838"/>
        <n v="732.57293999999604"/>
        <n v="564.76722724439514"/>
        <n v="535.2457394339948"/>
        <n v="532.39228165919485"/>
        <n v="474.19322864999646"/>
        <n v="608.65679021559413"/>
        <n v="516.66380833689561"/>
        <n v="363.88180147799648"/>
        <n v="588.63640107749495"/>
        <n v="547.51776091619479"/>
        <n v="538.33228612899472"/>
        <n v="474.83662706809645"/>
        <n v="414.90910369999642"/>
        <n v="439.15544494649623"/>
        <n v="1100.857822991992"/>
        <n v="540.15981149999595"/>
        <n v="544.70804137199536"/>
        <n v="570.22435240739583"/>
        <n v="289.41159127439721"/>
        <n v="1189.7566109999887"/>
        <n v="737.66275370039227"/>
        <n v="719.9607005843917"/>
        <n v="701.16746554919109"/>
        <n v="501.98318943599429"/>
        <n v="508.79305099999368"/>
        <n v="777.2839467203911"/>
        <n v="742.54885618759135"/>
        <n v="694.08431798399124"/>
        <n v="470.13675564959453"/>
        <n v="465.6967888609941"/>
        <n v="761.65824952829109"/>
        <n v="645.89968141949237"/>
        <n v="637.58526265379248"/>
        <n v="584.71178553179254"/>
        <n v="484.57426086539488"/>
        <n v="380.16597098129552"/>
        <n v="372.14407392119602"/>
        <n v="870.75601666499006"/>
        <n v="716.87765053949261"/>
        <n v="670.56955094459215"/>
        <n v="442.55134033889533"/>
        <n v="676.05452676539107"/>
        <n v="577.02847291229159"/>
        <n v="805.36294999998779"/>
        <n v="635.05934699999045"/>
        <n v="595.67704799999092"/>
        <n v="805.82562499998778"/>
        <n v="558.12813599999265"/>
        <n v="505.6605919999933"/>
        <n v="499.37855999999243"/>
        <n v="477.71342999999268"/>
        <n v="837.27773606178789"/>
        <n v="709.11927695998918"/>
        <n v="674.51367595118973"/>
        <n v="749.75140766678851"/>
        <n v="809.16929999998843"/>
        <n v="606.73859999999081"/>
        <n v="571.57244999999136"/>
        <n v="545.00242499999274"/>
        <n v="151.94034689999779"/>
        <n v="154.09454112719774"/>
        <n v="831.86162079658811"/>
        <n v="793.30055956738772"/>
        <n v="1049.750578717084"/>
        <n v="577.72706354609227"/>
        <n v="396.88006220999421"/>
        <n v="979.75412896998512"/>
        <n v="419.09956819779387"/>
        <n v="782.51528120998807"/>
        <n v="1103.0509130699841"/>
        <n v="690.38999591398999"/>
        <n v="829.21039475848727"/>
        <n v="613.01932499999123"/>
        <n v="834.32667078958502"/>
        <n v="671.59952799998803"/>
        <n v="751.02361199998757"/>
        <n v="729.48424999998701"/>
        <n v="559.2982559999906"/>
        <n v="544.67294999999081"/>
        <n v="511.87735199999184"/>
        <n v="672.72427599998798"/>
        <n v="495.05409099999162"/>
        <n v="696.78494999998827"/>
        <n v="662.18984999998884"/>
        <n v="659.72249999998814"/>
        <n v="648.94859999998835"/>
        <n v="594.57644999998934"/>
        <n v="587.19149999999001"/>
        <n v="528.670799999991"/>
        <n v="1029.9809255966825"/>
        <n v="996.73318176898306"/>
        <n v="926.29697863918443"/>
        <n v="645.01670154998919"/>
        <n v="686.94707407698843"/>
        <n v="859.8571608233857"/>
        <n v="734.93144250748674"/>
        <n v="827.46269599998402"/>
        <n v="774.23357899998462"/>
        <n v="734.35477499998581"/>
        <n v="633.60449999998775"/>
        <n v="609.73559999998781"/>
        <n v="629.4500999999874"/>
        <n v="937.05398554198109"/>
        <n v="986.5614852533804"/>
        <n v="977.69636601718071"/>
        <n v="1225.6185869999763"/>
        <n v="831.59177399998396"/>
        <n v="827.92997999998352"/>
        <n v="733.48178999998538"/>
        <n v="394.53915287999155"/>
        <n v="412.25875399859115"/>
        <n v="314.66901005999324"/>
        <n v="327.04041021629297"/>
        <n v="1002.8553259999786"/>
        <n v="955.71640499997989"/>
        <n v="936.58374899997955"/>
        <n v="898.61395199998117"/>
        <n v="894.22162399998047"/>
        <n v="873.29916199998218"/>
        <n v="658.99844999998606"/>
        <n v="165.50151065999634"/>
        <n v="167.83426509149629"/>
        <n v="270.13979999999424"/>
        <n v="279.73210124249397"/>
        <n v="854.96399999998175"/>
        <n v="846.31432499998198"/>
        <n v="786.21097499998348"/>
        <n v="711.83969999998544"/>
        <n v="711.358199999985"/>
        <n v="1256.0127116342733"/>
        <n v="1208.2880794703742"/>
        <n v="1194.2393194511747"/>
        <n v="911.4536809699805"/>
        <n v="1118.6369321029763"/>
        <n v="1047.133235857777"/>
        <n v="974.4494313854791"/>
        <n v="512.96019455998862"/>
        <n v="539.68089746938813"/>
        <n v="1286.4878819999719"/>
        <n v="955.3960679999791"/>
        <n v="828.0365519999832"/>
        <n v="1287.8608679999718"/>
        <n v="1081.7361399999752"/>
        <n v="1053.4876919999749"/>
        <n v="1017.8241059999765"/>
        <n v="1015.7328149999765"/>
        <n v="992.07390399997701"/>
        <n v="999.90057399997613"/>
        <n v="977.92480499997805"/>
        <n v="866.38192199997991"/>
        <n v="1105.4382749999745"/>
        <n v="1016.9871749999772"/>
        <n v="1003.9499999999761"/>
        <n v="993.94559999997625"/>
        <n v="979.4058749999773"/>
        <n v="897.19244999997852"/>
        <n v="842.10749999997984"/>
        <n v="805.1150249999813"/>
        <n v="907.69139999997913"/>
        <n v="1072.9402529999743"/>
        <n v="985.90055999997639"/>
        <n v="964.95467999997777"/>
        <n v="966.00645599997688"/>
        <n v="950.40585899997723"/>
        <n v="1166.41123699997"/>
        <n v="1213.0296749999695"/>
        <n v="1186.0559999999712"/>
        <n v="1151.3407499999721"/>
        <n v="1161.9737999999707"/>
        <n v="1115.1539999999727"/>
        <n v="1122.1233749999719"/>
        <n v="1115.7524999999721"/>
        <n v="1239.7929119999687"/>
        <n v="1231.272629999969"/>
        <n v="1161.2154839999716"/>
        <n v="1167.10209299997"/>
        <n v="1142.4020399999706"/>
        <n v="934.86477299997648"/>
        <n v="961.57595999997352"/>
        <n v="938.08281599997486"/>
        <n v="674.76283199998136"/>
        <n v="660.32339199998216"/>
        <n v="641.37063199998238"/>
        <n v="554.4070349999854"/>
        <n v="671.27991629998144"/>
        <n v="1270.3531499999658"/>
        <n v="985.95427499997277"/>
        <n v="306.1980489599917"/>
        <n v="275.6207893999927"/>
        <n v="735.60779999998022"/>
        <n v="727.67564999998035"/>
        <n v="602.78444999998419"/>
        <n v="509.09174999998623"/>
        <n v="1077.0599343599708"/>
        <n v="1047.4618635799709"/>
        <n v="1014.9515275899718"/>
        <n v="998.90823871997293"/>
        <n v="1004.1654979999722"/>
        <n v="451.80780459998783"/>
        <n v="230.07481325999362"/>
        <n v="895.31187794997527"/>
        <n v="460.41682784998761"/>
        <n v="1220.5880399999669"/>
        <n v="1167.0425819999687"/>
        <n v="686.6618219999815"/>
        <n v="505.91093444998523"/>
        <n v="1201.7407019999662"/>
        <n v="1164.0256249999661"/>
        <n v="778.55167999997741"/>
        <n v="711.87115799997866"/>
        <n v="581.97291299998301"/>
        <n v="478.34505599998607"/>
        <n v="748.7770915899788"/>
        <n v="482.82350759998599"/>
        <n v="466.58675240998639"/>
        <n v="1321.8376499999615"/>
        <n v="353.31144164999"/>
        <n v="1219.0634999999636"/>
        <n v="1176.1132499999649"/>
        <n v="955.35247499997217"/>
        <n v="763.22699999997712"/>
        <n v="539.16839999998388"/>
        <n v="1349.1426757099607"/>
        <n v="1094.697810659969"/>
        <n v="719.54599295997969"/>
        <n v="471.96492095998616"/>
        <n v="408.13324355998799"/>
        <n v="1267.5526769999644"/>
        <n v="1261.7210969999621"/>
        <n v="998.24597999997093"/>
        <n v="210.95531393999369"/>
        <n v="761.60288039997624"/>
        <n v="1029.2566559999686"/>
        <n v="921.25855999997134"/>
        <n v="807.76726799997459"/>
        <n v="692.48179199997821"/>
        <n v="578.65777199998195"/>
        <n v="155.93502794999509"/>
        <n v="392.69168129998758"/>
        <n v="1117.6987499999659"/>
        <n v="1121.727599999964"/>
        <n v="896.08769999997116"/>
        <n v="831.80317499997329"/>
        <n v="816.18299999997373"/>
        <n v="757.59412499997563"/>
        <n v="271.64399405999171"/>
        <n v="721.90439999997682"/>
        <n v="1371.9606468599584"/>
        <n v="1033.8875929599667"/>
        <n v="724.9904032799767"/>
        <n v="691.37258516997827"/>
        <n v="565.3983971999819"/>
        <n v="846.96907571997338"/>
        <n v="629.10411335998083"/>
        <n v="1407.1238999999559"/>
        <n v="1349.2961399999576"/>
        <n v="263.74669649999174"/>
        <n v="692.59499399997833"/>
        <n v="1121.7552389999626"/>
        <n v="1038.4355309999646"/>
        <n v="765.85667399997374"/>
        <n v="703.64330399997641"/>
        <n v="698.34970499997621"/>
        <n v="621.35680399997909"/>
        <n v="612.80020199997898"/>
        <n v="235.82593214999207"/>
        <n v="510.07679999998334"/>
        <n v="1091.5199999999645"/>
        <n v="1099.6008749999633"/>
        <n v="1087.5779999999629"/>
        <n v="1010.9150999999662"/>
        <n v="959.01299999996809"/>
        <n v="788.16937499997357"/>
        <n v="271.19080943999097"/>
        <n v="674.55179999997802"/>
        <n v="272.11132024999068"/>
        <n v="1418.9282457999536"/>
        <n v="1383.5603183799526"/>
        <n v="1310.8650700799562"/>
        <n v="1018.6433563499651"/>
        <n v="684.40290716997754"/>
        <n v="380.00209324998724"/>
        <n v="503.34720383998274"/>
        <n v="982.53706799996644"/>
        <n v="717.8214329999754"/>
        <n v="682.2204089999766"/>
        <n v="666.04013999997721"/>
        <n v="635.62877399997865"/>
        <n v="603.45647999997971"/>
        <n v="213.58257095999284"/>
        <n v="179.77898579999396"/>
        <n v="1299.4095039999531"/>
        <n v="1008.8050279999642"/>
        <n v="784.2968099999722"/>
        <n v="679.89504199997589"/>
        <n v="618.00444999997808"/>
        <n v="586.54175399997871"/>
        <n v="156.66994694999443"/>
        <n v="845.23397179996925"/>
        <n v="1399.4887499999516"/>
        <n v="1261.2104999999544"/>
        <n v="1045.9448999999622"/>
        <n v="981.1912499999645"/>
        <n v="937.44337499996675"/>
        <n v="846.97469999997054"/>
        <n v="846.58769999997003"/>
        <n v="743.0183999999731"/>
        <n v="273.88984865999032"/>
        <n v="659.74702499997659"/>
        <n v="256.99665599999065"/>
        <n v="1212.599455119956"/>
        <n v="1109.5636314599597"/>
        <n v="624.70881287997827"/>
        <n v="489.55600211998257"/>
        <n v="480.92280785998332"/>
        <n v="255.57000524999094"/>
        <n v="247.53618593999116"/>
        <n v="1603.0380959999445"/>
        <n v="1291.8575669999543"/>
        <n v="1062.1498379999625"/>
        <n v="678.64402199997551"/>
        <n v="672.28306799997586"/>
        <n v="596.8629599999789"/>
        <n v="870.97043279996808"/>
        <n v="742.63332626997226"/>
        <n v="665.84307899997509"/>
        <n v="1365.409445999948"/>
        <n v="1197.3065839999545"/>
        <n v="1186.8710239999557"/>
        <n v="717.32654399997318"/>
        <n v="656.38000799997587"/>
        <n v="623.31145307997656"/>
        <n v="497.80178555998094"/>
        <n v="1357.0946999999492"/>
        <n v="961.56719999996415"/>
        <n v="790.96274999997036"/>
        <n v="617.12219570997649"/>
        <n v="1085.3108999999595"/>
        <n v="787.29839999997"/>
        <n v="1325.7067564999504"/>
        <n v="741.12423418997275"/>
        <n v="917.57036594996509"/>
        <n v="886.67285285996672"/>
        <n v="588.15869237997833"/>
        <n v="1680.6755489999375"/>
        <n v="396.66338711998492"/>
        <n v="1136.9541689999567"/>
        <n v="342.75727604998696"/>
        <n v="1295.4159719999482"/>
        <n v="1257.7424859999505"/>
        <n v="1177.7669729999529"/>
        <n v="989.57406599996125"/>
        <n v="860.4853529999657"/>
        <n v="807.08310599996764"/>
        <n v="708.78685699997163"/>
        <n v="575.07218999997792"/>
        <n v="556.91861399997811"/>
        <n v="724.73798120997162"/>
        <n v="647.20227593997447"/>
        <n v="1454.7633749999429"/>
        <n v="1357.0890749999469"/>
        <n v="352.72373618998608"/>
        <n v="918.09044999996388"/>
        <n v="821.87189999996713"/>
        <n v="774.19799999996906"/>
        <n v="1316.4153775199479"/>
        <n v="1030.0120275299596"/>
        <n v="862.843353729966"/>
        <n v="823.22381699996743"/>
        <n v="664.4324439299744"/>
        <n v="617.46483572997624"/>
        <n v="565.27239593997751"/>
        <n v="521.04779144997906"/>
        <n v="1667.7362639999344"/>
        <n v="1580.8661399999369"/>
        <n v="1390.4080319999466"/>
        <n v="1373.523839999945"/>
        <n v="1319.1215729999474"/>
        <n v="1201.292531999952"/>
        <n v="1066.494389999958"/>
        <n v="681.03242999997326"/>
        <n v="180.56930189999275"/>
        <n v="685.51757999997221"/>
        <n v="675.84762569997179"/>
        <n v="1158.4502419999526"/>
        <n v="1021.4311799999574"/>
        <n v="985.58411599995884"/>
        <n v="693.95279999997103"/>
        <n v="663.77504699997223"/>
        <n v="230.72504699999047"/>
        <n v="1036.2580103399573"/>
        <n v="435.77904749998174"/>
        <n v="1460.8187999999409"/>
        <n v="1417.7699999999427"/>
        <n v="1372.6012499999438"/>
        <n v="393.28498101998372"/>
        <n v="1267.421399999947"/>
        <n v="1101.5999999999547"/>
        <n v="967.27432499996019"/>
        <n v="896.10884999996301"/>
        <n v="758.06527499996935"/>
        <n v="618.99502499997459"/>
        <n v="1216.4337218399501"/>
        <n v="812.96483861996603"/>
        <n v="771.90752879996774"/>
        <n v="583.01996093997593"/>
        <n v="456.65343132998117"/>
        <n v="785.0105147999675"/>
        <n v="553.03581839997719"/>
        <n v="478.16846483998"/>
        <n v="1694.9594339999292"/>
        <n v="1243.8964319999479"/>
        <n v="366.37586447998484"/>
        <n v="266.49941834998907"/>
        <n v="836.64366695996387"/>
        <n v="791.43110159996547"/>
        <n v="738.23761094996837"/>
        <n v="447.86194415998045"/>
        <n v="1264.8173339999464"/>
        <n v="328.16132534998565"/>
        <n v="798.04253599996616"/>
        <n v="722.51327999996943"/>
        <n v="615.77585579997356"/>
        <n v="593.66862599997432"/>
        <n v="423.65628275998171"/>
        <n v="1418.7656249999393"/>
        <n v="1268.5065749999455"/>
        <n v="1119.0307499999519"/>
        <n v="914.16937499996016"/>
        <n v="814.96799999996495"/>
        <n v="221.00315439999048"/>
        <n v="1612.0245421199306"/>
        <n v="1550.9229244599333"/>
        <n v="1533.2675155199342"/>
        <n v="805.65430581996497"/>
        <n v="641.94542165997234"/>
        <n v="1029.8198966999564"/>
        <n v="510.06239186997772"/>
        <n v="1250.9750039999456"/>
        <n v="1093.9556039999538"/>
        <n v="993.25103999995679"/>
        <n v="219.4454264999907"/>
        <n v="1030.1335114199533"/>
        <n v="807.44185673996333"/>
        <n v="686.12242649996927"/>
        <n v="540.19132883997588"/>
        <n v="483.67409276997864"/>
        <n v="1437.6904249999361"/>
        <n v="1353.7667519999395"/>
        <n v="1350.9264249999396"/>
        <n v="1299.705615999942"/>
        <n v="1185.5190179999479"/>
        <n v="1149.2705709999486"/>
        <n v="1019.1338576999539"/>
        <n v="922.38340495995828"/>
        <n v="680.34789156996953"/>
        <n v="1447.7741999999362"/>
        <n v="1348.6720499999408"/>
        <n v="1321.0559999999402"/>
        <n v="922.22819999995829"/>
        <n v="844.91279999996175"/>
        <n v="688.2232499999692"/>
        <n v="279.88850969998765"/>
        <n v="1378.8028633799383"/>
        <n v="1182.9972425699473"/>
        <n v="1126.6111653799489"/>
        <n v="946.06045523995761"/>
        <n v="985.87010861995577"/>
        <n v="694.36124294996853"/>
        <n v="658.04226539997046"/>
        <n v="1831.5219899999183"/>
        <n v="1844.1106829999167"/>
        <n v="1701.9115139999237"/>
        <n v="1609.566875999928"/>
        <n v="1598.4425519999286"/>
        <n v="1516.9747319999315"/>
        <n v="1282.091039999943"/>
        <n v="197.97520247999103"/>
        <n v="2460.5953264498858"/>
        <n v="2382.1529271998902"/>
        <n v="2207.038210839899"/>
        <n v="2156.8189801999001"/>
        <n v="1306.9032227799387"/>
        <n v="1078.7391200999493"/>
        <n v="952.65145689995575"/>
        <n v="803.04897639996273"/>
        <n v="742.4983461599661"/>
        <n v="1481.9360649999317"/>
        <n v="1396.1743339999352"/>
        <n v="2473.0595553298872"/>
        <n v="2438.0924131198858"/>
        <n v="1832.8366659199141"/>
        <n v="1715.5360673099196"/>
        <n v="1474.6984601699316"/>
        <n v="1295.5195733999394"/>
        <n v="1196.382827639944"/>
        <n v="946.66886027995599"/>
        <n v="1492.6559999999317"/>
        <n v="533.59410987997558"/>
        <n v="1662.1746049099229"/>
        <n v="1461.0740314399325"/>
        <n v="1405.5857346799341"/>
        <n v="1218.8764213399434"/>
        <n v="2760.1445915498707"/>
        <n v="2396.276629599889"/>
        <n v="1259.9192618999416"/>
        <n v="962.75825893995489"/>
        <n v="923.83225969995715"/>
        <n v="1885.4282199999129"/>
        <n v="1898.0293539999111"/>
        <n v="1752.0884749999186"/>
        <n v="1657.4388479999232"/>
        <n v="1646.0331579999238"/>
        <n v="454.01823900997863"/>
        <n v="1962.6622456499065"/>
        <n v="1878.3264803799104"/>
        <n v="1875.4919508499102"/>
        <n v="1822.0112035599129"/>
        <n v="1702.3012143799197"/>
        <n v="1669.9899331199199"/>
        <n v="1096.8304825599471"/>
        <n v="942.29645171995446"/>
        <n v="855.78968859995894"/>
        <n v="754.51825679996386"/>
        <n v="711.49179454996636"/>
        <n v="1905.1690559999099"/>
        <n v="1808.210985659915"/>
        <n v="1788.7360378399135"/>
        <n v="1401.5549151999323"/>
        <n v="1326.4906299899358"/>
        <n v="1170.986445179944"/>
        <n v="1057.5661390999489"/>
        <n v="994.38653327995189"/>
        <n v="832.84650398996007"/>
        <n v="566.16736005997325"/>
        <n v="1606.4590180499231"/>
        <n v="1425.942448499932"/>
        <n v="1376.8289467499335"/>
        <n v="1209.3775764899422"/>
        <n v="2230.7565916998933"/>
        <n v="2245.4766370798911"/>
        <n v="2108.0226792998992"/>
        <n v="2021.1720913599029"/>
        <n v="2010.7247430199038"/>
        <n v="1936.8431369699067"/>
        <n v="1711.0109951999179"/>
        <n v="1012.4834371799516"/>
        <n v="831.33032192995972"/>
        <n v="805.89983129996142"/>
        <n v="518.5782415399749"/>
        <n v="2072.241246149898"/>
        <n v="1985.9283370799023"/>
        <n v="1983.0282853499023"/>
        <n v="1928.2296828599051"/>
        <n v="1805.4930277799122"/>
        <n v="1772.6280802199126"/>
        <n v="1186.085822759941"/>
        <n v="1027.9060819199487"/>
        <n v="939.06434159995354"/>
        <n v="835.39197719995877"/>
        <n v="790.86895964996143"/>
        <n v="2013.282577599902"/>
        <n v="1913.9620095599071"/>
        <n v="1894.5770625599057"/>
        <n v="1498.0114847999255"/>
        <n v="1421.1748750899292"/>
        <n v="1261.7508534799379"/>
        <n v="1145.897252099943"/>
        <n v="1081.2376144799462"/>
        <n v="915.57996788995479"/>
        <n v="642.05911625996873"/>
        <n v="1707.5735743499158"/>
        <n v="1522.6995761999251"/>
        <n v="1472.6822660499267"/>
        <n v="1301.3633369699357"/>
        <n v="2346.7674586998842"/>
        <n v="2361.6118973698822"/>
        <n v="2221.1086703998903"/>
        <n v="2131.9296946798945"/>
        <n v="2121.2363818798954"/>
        <n v="2045.9633136698985"/>
        <n v="1814.5964431999105"/>
        <n v="1099.4851517799457"/>
        <n v="914.33142102995441"/>
        <n v="888.00221829995621"/>
        <n v="594.19184923997034"/>
        <n v="2946.5625755998508"/>
        <n v="2812.744119569858"/>
        <n v="2808.2097924998575"/>
        <n v="2724.0576335698624"/>
        <n v="2536.1306228998728"/>
        <n v="2482.1350775898741"/>
        <n v="1570.3149789599197"/>
        <n v="1325.5753772799321"/>
        <n v="1189.6668545999396"/>
        <n v="1029.1317447599477"/>
        <n v="963.03034974995182"/>
        <n v="2984.9745598398504"/>
        <n v="2821.8982458398591"/>
        <n v="2783.8933074398574"/>
        <n v="2134.5392145598908"/>
        <n v="2008.6972988998973"/>
        <n v="1749.957560639911"/>
        <n v="1558.1103150999204"/>
        <n v="1451.7640127199259"/>
        <n v="1183.2566567899398"/>
        <n v="738.67242245996295"/>
        <n v="1951.2000885799009"/>
        <n v="1735.2527533699122"/>
        <n v="1676.2046350499143"/>
        <n v="1475.4048668299251"/>
        <n v="3644.7563584998161"/>
        <n v="3667.8294570498119"/>
        <n v="3430.5706367398261"/>
        <n v="3278.5503523598341"/>
        <n v="3260.275837519835"/>
        <n v="3129.41871557984"/>
        <n v="2739.2124527998612"/>
        <n v="1519.4495250399229"/>
        <n v="1201.1638931299385"/>
        <n v="1158.7570279999413"/>
        <n v="655.41563093996638"/>
        <n v="2933.0791760998477"/>
        <n v="2514.3213512998705"/>
        <n v="2521.9560081298696"/>
        <n v="2457.6820596898719"/>
        <n v="2282.3079519598809"/>
        <n v="2114.0014883398912"/>
        <n v="1135.7189075999408"/>
        <n v="971.49758015994939"/>
        <n v="904.93634984995356"/>
        <n v="823.25390795995725"/>
        <n v="3153.0182046298355"/>
        <n v="1708.8319689399111"/>
        <n v="1511.7854030999208"/>
        <n v="1410.2743332299265"/>
        <n v="1322.7464175999312"/>
        <n v="1129.1502956899412"/>
        <n v="677.51376899996467"/>
        <n v="1693.977356069912"/>
        <n v="1632.5188293499143"/>
        <n v="1427.9660079299256"/>
        <n v="825.20789389995718"/>
        <n v="3427.7903378398214"/>
        <n v="3272.2908345598298"/>
        <n v="3253.5819781198311"/>
        <n v="2697.5485284898614"/>
        <n v="1146.7268772299399"/>
        <n v="1104.0811649999425"/>
        <n v="2087.0635499998916"/>
        <n v="2099.5951949998898"/>
        <n v="588.64800863996902"/>
        <n v="2998.5035765998405"/>
        <n v="2853.2918114998474"/>
        <n v="2578.4021904298634"/>
        <n v="1275.4781297599327"/>
        <n v="990.41176251994671"/>
        <n v="896.55113059995199"/>
        <n v="785.60503839995818"/>
        <n v="739.60687994996101"/>
        <n v="3039.8866280398397"/>
        <n v="2869.754493639849"/>
        <n v="2854.120177729847"/>
        <n v="1493.1998435999201"/>
        <n v="1411.0107953899242"/>
        <n v="1241.8487683799337"/>
        <n v="1083.6935726499419"/>
        <n v="1030.3809794599458"/>
        <n v="871.40772458995366"/>
        <n v="580.26987985996936"/>
        <n v="1720.4202916399083"/>
        <n v="1522.8497011099189"/>
        <n v="1466.9058088299212"/>
        <n v="1284.2504402699315"/>
        <n v="3345.119141759822"/>
        <n v="3325.985418719823"/>
        <n v="3187.6392589798293"/>
        <n v="2593.4809886998623"/>
        <n v="868.90511332995334"/>
        <n v="841.8658142999551"/>
        <n v="526.5676023399717"/>
        <n v="2057.5313183498884"/>
        <n v="1866.2438363798992"/>
        <n v="1827.4951986199003"/>
        <n v="1303.5398301599296"/>
        <n v="1011.8102427199444"/>
        <n v="916.0458335999499"/>
        <n v="802.68340879995628"/>
        <n v="755.84319504995915"/>
        <n v="2165.4158425598816"/>
        <n v="1990.9559403898909"/>
        <n v="1525.4760631999166"/>
        <n v="1441.5069904899208"/>
        <n v="1070.0212492799412"/>
        <n v="890.35353848995157"/>
        <n v="593.00538605996792"/>
        <n v="1756.4758245499045"/>
        <n v="1554.8195869999154"/>
        <n v="1497.9496682499177"/>
        <n v="528.70214772997099"/>
        <n v="2455.3575559998662"/>
        <n v="2469.3145965798644"/>
        <n v="2317.9406644898736"/>
        <n v="2220.408147359879"/>
        <n v="2208.6811010198794"/>
        <n v="2124.1254854698836"/>
        <n v="1135.2569158599381"/>
        <n v="887.67196242995135"/>
        <n v="860.1651512999531"/>
        <n v="537.93926003997046"/>
        <n v="3339.7558031125154"/>
        <n v="2494.9938544313582"/>
        <n v="2924.4551860305069"/>
        <n v="3013.9501302870212"/>
        <n v="2218.4191902352745"/>
        <n v="3511.9886953894033"/>
        <n v="1746.6896627081135"/>
        <n v="1823.3879585246284"/>
        <n v="1714.6992776536026"/>
        <n v="2693.4439880193358"/>
        <n v="1188.9918836726642"/>
        <n v="3763.3932986298241"/>
        <n v="3702.6726513860403"/>
        <n v="2814.6748307814237"/>
        <n v="2916.6866789827363"/>
        <n v="1782.9385213842145"/>
        <n v="2562.5060087301081"/>
        <n v="806.41194651085084"/>
        <n v="2898.1607308392245"/>
        <n v="2644.7198647377354"/>
        <n v="2052.7490697696926"/>
        <n v="3417.068348681973"/>
        <n v="2232.1567012142682"/>
        <n v="3587.7291296033331"/>
        <n v="1672.7772952128173"/>
        <n v="2972.8293247258989"/>
        <n v="1113.2867139312661"/>
        <n v="2878.4803698613537"/>
        <n v="2337.2047643125861"/>
        <n v="2991.5369827502304"/>
        <n v="3120.2968828837725"/>
        <n v="3874.6895112746629"/>
        <n v="2803.9331101836315"/>
        <n v="1982.875044741849"/>
        <n v="2545.1046205936577"/>
        <n v="2273.156718057206"/>
        <n v="1321.6562411962047"/>
        <n v="2667.6289586622547"/>
        <n v="2665.3598792468051"/>
        <n v="2403.8063462242144"/>
        <n v="3586.3027842640645"/>
        <n v="2028.7772312364707"/>
        <n v="2375.6502294564443"/>
        <n v="2017.3397766033072"/>
        <n v="1169.7190861411416"/>
        <n v="2029.8440025956329"/>
        <n v="3356.7417001534691"/>
        <n v="2287.114575738141"/>
        <n v="2765.6380961540672"/>
        <n v="2149.491250038579"/>
        <n v="2867.2959225037966"/>
        <n v="2599.2814738480056"/>
        <n v="3024.426087658579"/>
        <n v="749.42663017965697"/>
        <n v="4093.0323594483825"/>
        <n v="2930.0473726831751"/>
        <n v="3411.356346550238"/>
        <n v="2559.043427271406"/>
        <n v="2798.8918253918519"/>
        <n v="2991.8424347125606"/>
        <n v="2504.428097621183"/>
        <n v="3404.9605866451216"/>
        <n v="3586.8561608128889"/>
        <n v="2429.3807518930457"/>
        <n v="1226.2867360540745"/>
        <n v="3990.5462694806679"/>
        <n v="3006.1309180615349"/>
        <n v="2913.729857216862"/>
        <n v="2075.0577200048037"/>
        <n v="2350.0084518810872"/>
        <n v="1426.4753665822507"/>
        <n v="1479.6324676837803"/>
        <n v="3180.092103034407"/>
        <n v="3394.1495309395423"/>
        <n v="2703.4506745156255"/>
        <n v="2262.2008904031832"/>
        <n v="3431.1569633637873"/>
        <n v="3133.2510729533665"/>
        <n v="1779.1221763421004"/>
        <n v="2983.652801374416"/>
        <n v="1240.4586989512686"/>
        <n v="3074.3795989286214"/>
        <n v="2302.0251521654491"/>
        <n v="3619.4391054294683"/>
        <n v="1878.3277387461133"/>
        <n v="3991.0143858513666"/>
        <n v="2466.7700611888922"/>
        <n v="2634.6876386904887"/>
        <n v="2908.8584283855716"/>
        <n v="1785.0261214906905"/>
        <n v="2804.575300716016"/>
        <n v="2436.3361965841345"/>
        <n v="2184.9578962046367"/>
        <n v="2560.686864113356"/>
        <n v="2883.6419925574301"/>
        <n v="2095.8655541146632"/>
        <n v="2139.6005687146589"/>
        <n v="3381.1425422092352"/>
        <n v="851.46537755690463"/>
        <n v="2599.4974163436777"/>
        <n v="2369.8678389351549"/>
        <n v="3287.2151323369408"/>
        <n v="2258.4558848118627"/>
        <n v="3967.6253851755196"/>
        <n v="3461.4231523220437"/>
        <n v="2074.4092916819964"/>
        <n v="3122.4299992887977"/>
        <n v="1328.3198957067596"/>
        <n v="3604.5956960464487"/>
        <n v="2699.0174752819125"/>
        <n v="4244.455272805676"/>
        <n v="2201.9921494570494"/>
        <n v="4679.241820140136"/>
        <n v="2892.7221872477035"/>
        <n v="3089.1467197454431"/>
        <n v="3410.5620638469613"/>
        <n v="2093.1857288942547"/>
        <n v="3288.7324872864119"/>
        <n v="2856.1260485784278"/>
        <n v="2561.4793742610559"/>
        <n v="3002.8017021434307"/>
        <n v="3380.5505410900819"/>
        <n v="2457.1788694270822"/>
        <n v="2508.9775026428456"/>
        <n v="3963.7415466083753"/>
        <n v="998.45085146214365"/>
        <n v="3048.0442287788633"/>
        <n v="2778.5708681327878"/>
        <n v="3854.0612065456685"/>
        <n v="2647.950255604721"/>
        <n v="4652.9085655313238"/>
        <n v="4058.4542009002998"/>
        <n v="2431.8520300808832"/>
        <n v="3660.4292375717528"/>
        <n v="1557.1852712539767"/>
        <n v="272.45901975749956"/>
        <n v="258.7891047455995"/>
        <n v="251.97942370019956"/>
        <n v="252.03447710279954"/>
        <n v="819.60617599999898"/>
        <n v="818.70669599999906"/>
        <n v="878.15846631919874"/>
        <n v="379.06058872999938"/>
        <n v="397.74530698539934"/>
        <n v="336.32485969499999"/>
        <n v="250.92596356279952"/>
        <n v="994.91039999999839"/>
        <n v="958.11929999999847"/>
        <n v="901.18124999999736"/>
        <n v="200.06398268999968"/>
        <n v="488.05469999999934"/>
        <n v="123.41037872269979"/>
        <n v="109.54196052529961"/>
        <n v="1006.7885999999987"/>
        <n v="653.05734874619895"/>
        <n v="254.10449359879951"/>
        <n v="223.51671210119963"/>
        <n v="612.19053359999918"/>
        <n v="208.33593985019965"/>
        <n v="177.90578128999962"/>
        <n v="183.66617590319962"/>
        <n v="817.15040989199861"/>
        <n v="515.47833410999931"/>
        <n v="544.25610674489917"/>
        <n v="1128.4181999999987"/>
        <n v="238.32789134999956"/>
        <n v="980.64790499999867"/>
        <n v="443.88980999999927"/>
        <n v="547.16062439999746"/>
        <n v="576.51505219199726"/>
        <n v="407.50928775479809"/>
        <n v="386.95273919039761"/>
        <n v="423.06684576869742"/>
        <n v="382.94756247199825"/>
        <n v="1035.6416999999954"/>
        <n v="183.80608548599909"/>
        <n v="419.52531599999742"/>
        <n v="444.45438329599722"/>
        <n v="377.37777972509826"/>
        <n v="313.86092999359846"/>
        <n v="221.75448284459893"/>
        <n v="189.10967636399877"/>
        <n v="474.38117618939765"/>
        <n v="420.35731500749853"/>
        <n v="375.82841474999867"/>
        <n v="312.98967351539858"/>
        <n v="615.29825562299504"/>
        <n v="552.69487544069545"/>
        <n v="535.99841572199637"/>
        <n v="532.6149519935957"/>
        <n v="351.32382606869709"/>
        <n v="647.94046580279394"/>
        <n v="600.82142129679517"/>
        <n v="543.87823368239549"/>
        <n v="527.76752309819574"/>
        <n v="513.0223710951966"/>
        <n v="366.24673239279701"/>
        <n v="271.93855088949772"/>
        <n v="581.40558143999613"/>
        <n v="462.63876926399627"/>
        <n v="456.63426976779624"/>
        <n v="335.26632324199676"/>
        <n v="310.94369453279745"/>
        <n v="638.37342533099491"/>
        <n v="586.26628210859428"/>
        <n v="320.1833785721974"/>
        <n v="268.04158763519774"/>
        <n v="703.80268231199136"/>
        <n v="658.27670333999276"/>
        <n v="441.91171396199553"/>
        <n v="705.74354999999241"/>
        <n v="706.02612999999235"/>
        <n v="499.29020399999456"/>
        <n v="815.82128399999101"/>
        <n v="778.41054272119152"/>
        <n v="664.93962459959334"/>
        <n v="568.96983965529296"/>
        <n v="527.49637197999334"/>
        <n v="516.20442683119416"/>
        <n v="889.57777499999008"/>
        <n v="889.75529999999014"/>
        <n v="972.26885228398908"/>
        <n v="971.36543150828891"/>
        <n v="619.49404965039378"/>
        <n v="423.39659603269536"/>
        <n v="907.68633119998981"/>
        <n v="906.85290216998987"/>
        <n v="209.2876822499976"/>
        <n v="216.74318866339755"/>
        <n v="838.25700352499064"/>
        <n v="1044.1890383924886"/>
        <n v="859.13914074239051"/>
        <n v="654.02788408619267"/>
        <n v="648.37901109239283"/>
        <n v="500.54412384959431"/>
        <n v="484.30246253279495"/>
        <n v="578.46185999999364"/>
        <n v="463.04737199999488"/>
        <n v="692.59014613769057"/>
        <n v="675.89242484789054"/>
        <n v="662.04263984099146"/>
        <n v="628.488997497892"/>
        <n v="617.04101075759161"/>
        <n v="541.54108799999256"/>
        <n v="535.26801099999273"/>
        <n v="523.08821599999283"/>
        <n v="489.51791099999321"/>
        <n v="834.34915692298853"/>
        <n v="753.45237328798953"/>
        <n v="704.60408092849093"/>
        <n v="635.14169984819102"/>
        <n v="530.16569999999263"/>
        <n v="502.11224999999359"/>
        <n v="874.97180509558768"/>
        <n v="841.40029546198753"/>
        <n v="798.44753030198888"/>
        <n v="570.63724183619195"/>
        <n v="909.35516337628735"/>
        <n v="148.89329799999794"/>
        <n v="151.2601307771979"/>
        <n v="856.3921337495882"/>
        <n v="844.67733628738824"/>
        <n v="438.30401645999342"/>
        <n v="460.48478443529302"/>
        <n v="771.43176065278737"/>
        <n v="709.41131899998834"/>
        <n v="585.4689449999903"/>
        <n v="582.07798499998967"/>
        <n v="536.78060999999127"/>
        <n v="486.22664999999142"/>
        <n v="838.12947049258696"/>
        <n v="783.57337783918706"/>
        <n v="707.37524999998755"/>
        <n v="603.63269999999"/>
        <n v="594.78749999999036"/>
        <n v="588.95099999999036"/>
        <n v="538.29809999999122"/>
        <n v="913.58511984238373"/>
        <n v="880.75961452498632"/>
        <n v="946.02694994698459"/>
        <n v="907.24648727398596"/>
        <n v="825.82205297248629"/>
        <n v="674.99915999998814"/>
        <n v="585.06235199999037"/>
        <n v="883.03671542998313"/>
        <n v="827.56418599998449"/>
        <n v="769.06136999998603"/>
        <n v="483.17677599999081"/>
        <n v="1094.426419504879"/>
        <n v="938.62654657198254"/>
        <n v="849.45599999998399"/>
        <n v="774.93442499998537"/>
        <n v="611.00054999998838"/>
        <n v="665.69669999998791"/>
        <n v="513.32399999999041"/>
        <n v="1156.5710999999783"/>
        <n v="880.37292023998339"/>
        <n v="1078.1448814298797"/>
        <n v="972.51498596278066"/>
        <n v="888.41615836598328"/>
        <n v="1133.3298311369783"/>
        <n v="941.34041048458221"/>
        <n v="1058.0420980499798"/>
        <n v="999.56147379448134"/>
        <n v="725.08924499998625"/>
        <n v="719.4337079999865"/>
        <n v="545.18525099998976"/>
        <n v="595.41701699998862"/>
        <n v="569.7518399999891"/>
        <n v="956.69548499998018"/>
        <n v="948.80811999998093"/>
        <n v="967.05442999997888"/>
        <n v="960.51747899997906"/>
        <n v="925.09090199998082"/>
        <n v="875.51323599998182"/>
        <n v="259.10688239999456"/>
        <n v="267.81612669599434"/>
        <n v="973.73362499998041"/>
        <n v="942.57539999998039"/>
        <n v="908.98627499998111"/>
        <n v="837.86849999998253"/>
        <n v="839.77739999998164"/>
        <n v="822.92624999998293"/>
        <n v="877.71307499998181"/>
        <n v="1228.8946355360747"/>
        <n v="1226.9553485439744"/>
        <n v="1084.1256201550773"/>
        <n v="206.39140939999584"/>
        <n v="212.69118336699569"/>
        <n v="848.50908299998218"/>
        <n v="631.77873599998691"/>
        <n v="1133.4737519999733"/>
        <n v="1089.1465019999744"/>
        <n v="1032.9604439999771"/>
        <n v="1005.739034999977"/>
        <n v="943.84864199997844"/>
        <n v="931.72735299997862"/>
        <n v="931.56357599997864"/>
        <n v="917.01229799997918"/>
        <n v="1028.0339999999755"/>
        <n v="1006.4290499999761"/>
        <n v="754.55099999998276"/>
        <n v="1332.8928730467685"/>
        <n v="1273.871809586072"/>
        <n v="1225.0167539999723"/>
        <n v="999.57489299997633"/>
        <n v="914.13328199997909"/>
        <n v="749.87806028998148"/>
        <n v="791.31751874698045"/>
        <n v="366.75974735999085"/>
        <n v="382.25599711199044"/>
        <n v="1027.0608899999747"/>
        <n v="1071.7343999999744"/>
        <n v="1028.3006599999746"/>
        <n v="742.80647293998163"/>
        <n v="784.51817267458057"/>
        <n v="1191.7246499999706"/>
        <n v="1175.6760749999719"/>
        <n v="1167.0704999999712"/>
        <n v="1155.4937999999713"/>
        <n v="1148.5979999999718"/>
        <n v="1129.4039249999728"/>
        <n v="1137.3689249999718"/>
        <n v="1104.9587999999735"/>
        <n v="1069.6776749999733"/>
        <n v="1333.1738879417667"/>
        <n v="1398.1225177059655"/>
        <n v="1303.4839223999679"/>
        <n v="463.3991091299884"/>
        <n v="486.33727461718786"/>
        <n v="1154.9964599999712"/>
        <n v="831.97224599997935"/>
        <n v="1141.3114199999718"/>
        <n v="1135.0978739999719"/>
        <n v="1133.8563599999716"/>
        <n v="1070.0461259999734"/>
        <n v="1048.5243089999731"/>
        <n v="1009.3210019999757"/>
        <n v="997.72108799997511"/>
        <n v="991.40445599997565"/>
        <n v="920.74846499997739"/>
        <n v="832.54394999997919"/>
        <n v="787.81740287997968"/>
        <n v="495.02855159998683"/>
        <n v="945.26094499997475"/>
        <n v="880.56465199997592"/>
        <n v="544.47991999998544"/>
        <n v="832.08516014997804"/>
        <n v="743.34885317998032"/>
        <n v="646.63731036998274"/>
        <n v="1298.4441749999658"/>
        <n v="334.20941882999108"/>
        <n v="936.15637499997581"/>
        <n v="889.67024999997625"/>
        <n v="1216.5527249999666"/>
        <n v="1114.8599090899711"/>
        <n v="572.96655597998483"/>
        <n v="456.52593969998782"/>
        <n v="371.35056783999005"/>
        <n v="348.80920424999067"/>
        <n v="145.55568299999612"/>
        <n v="701.70550151998066"/>
        <n v="892.65628499997592"/>
        <n v="864.78895199997692"/>
        <n v="681.15792599998201"/>
        <n v="626.71631699998272"/>
        <n v="800.89690307997694"/>
        <n v="1212.4872989999651"/>
        <n v="1189.9893539999671"/>
        <n v="1073.4712719999682"/>
        <n v="982.21345399997199"/>
        <n v="958.08112199997231"/>
        <n v="900.58285799997327"/>
        <n v="795.18429899997784"/>
        <n v="694.19637599998009"/>
        <n v="474.11948999998629"/>
        <n v="690.02287349998028"/>
        <n v="435.2113895999874"/>
        <n v="1381.5326249999589"/>
        <n v="641.6930249999815"/>
        <n v="618.4349999999821"/>
        <n v="538.7898876399845"/>
        <n v="197.63117961999447"/>
        <n v="759.31989623997822"/>
        <n v="741.27513503997864"/>
        <n v="557.49303791998398"/>
        <n v="523.50012623998498"/>
        <n v="1068.6619349999692"/>
        <n v="738.84574799997938"/>
        <n v="240.53712533999283"/>
        <n v="185.35341320999464"/>
        <n v="835.93749074997402"/>
        <n v="537.02245964998383"/>
        <n v="422.74838357998686"/>
        <n v="924.11779199997056"/>
        <n v="281.02615607999127"/>
        <n v="271.92796808999157"/>
        <n v="572.94885999998235"/>
        <n v="509.50765999998424"/>
        <n v="157.12587989999511"/>
        <n v="813.38082039997494"/>
        <n v="1261.6226999999597"/>
        <n v="1204.7804999999626"/>
        <n v="341.98931261998939"/>
        <n v="714.29489999997782"/>
        <n v="687.1283999999788"/>
        <n v="678.44249999997828"/>
        <n v="634.89082499998062"/>
        <n v="531.17414999998357"/>
        <n v="213.10351071999338"/>
        <n v="870.62297572997284"/>
        <n v="821.38788731997454"/>
        <n v="737.71499119997691"/>
        <n v="372.72153605998869"/>
        <n v="351.87803273998907"/>
        <n v="386.15624354998801"/>
        <n v="1479.5490359999555"/>
        <n v="1482.0240959999544"/>
        <n v="1437.1082309999558"/>
        <n v="1111.9503359999655"/>
        <n v="966.86376299996994"/>
        <n v="731.59436999997695"/>
        <n v="570.58997399998236"/>
        <n v="609.95848199997977"/>
        <n v="1277.8928279999579"/>
        <n v="882.96299999997143"/>
        <n v="603.14611499998011"/>
        <n v="599.23198399998012"/>
        <n v="602.03071999997951"/>
        <n v="543.04393599998207"/>
        <n v="765.4395376699747"/>
        <n v="1403.5031999999535"/>
        <n v="1351.5164999999552"/>
        <n v="1269.0580499999569"/>
        <n v="1211.666624999961"/>
        <n v="1167.3980999999624"/>
        <n v="347.47855169998815"/>
        <n v="755.67329999997503"/>
        <n v="748.49669999997514"/>
        <n v="590.56717499998035"/>
        <n v="1275.6533252999577"/>
        <n v="703.06160007997596"/>
        <n v="924.14561717996924"/>
        <n v="681.52565123997692"/>
        <n v="587.64545015998044"/>
        <n v="407.04548624998614"/>
        <n v="1384.7101649999543"/>
        <n v="1197.9728639999605"/>
        <n v="929.0538599999694"/>
        <n v="869.39120486996944"/>
        <n v="830.92007234997129"/>
        <n v="788.98867457997289"/>
        <n v="573.04989899998031"/>
        <n v="1065.9743449999628"/>
        <n v="670.64591999997651"/>
        <n v="606.19877499997824"/>
        <n v="954.73475936996635"/>
        <n v="943.84703643996681"/>
        <n v="796.25971295997192"/>
        <n v="733.63096836997352"/>
        <n v="680.28110534997541"/>
        <n v="666.24483007997651"/>
        <n v="363.89741539998715"/>
        <n v="877.07924999996931"/>
        <n v="255.76378619999093"/>
        <n v="1470.3243457099484"/>
        <n v="1049.7562221999631"/>
        <n v="712.82152520997488"/>
        <n v="414.14584693998535"/>
        <n v="261.55655645999059"/>
        <n v="626.8500136199782"/>
        <n v="358.47651431998742"/>
        <n v="1146.3828029999606"/>
        <n v="1047.7974779999633"/>
        <n v="752.28552299997364"/>
        <n v="636.26471999997818"/>
        <n v="870.68549483996765"/>
        <n v="795.14398547997064"/>
        <n v="481.90476428998204"/>
        <n v="1250.7289299999547"/>
        <n v="1127.9049359999583"/>
        <n v="1113.3560459999587"/>
        <n v="745.19430499997168"/>
        <n v="550.88771999997959"/>
        <n v="907.53114584996695"/>
        <n v="501.59844543998145"/>
        <n v="1249.4585249999536"/>
        <n v="1025.0999999999619"/>
        <n v="1026.228599999961"/>
        <n v="689.83109999997453"/>
        <n v="602.40284999997812"/>
        <n v="182.83420636999321"/>
        <n v="162.27593038999385"/>
        <n v="1499.5664999999447"/>
        <n v="1475.0283002999461"/>
        <n v="1287.8325719499521"/>
        <n v="1179.8017225799551"/>
        <n v="560.0359476299792"/>
        <n v="457.44882481998263"/>
        <n v="315.20808527998832"/>
        <n v="1032.8862241499614"/>
        <n v="663.00859985997533"/>
        <n v="438.7602260999837"/>
        <n v="1563.5222939999421"/>
        <n v="1164.7502879999568"/>
        <n v="1158.4605479999573"/>
        <n v="743.4241109999723"/>
        <n v="711.35315999997351"/>
        <n v="684.13247999997475"/>
        <n v="862.1021449499666"/>
        <n v="1263.8919839999517"/>
        <n v="1199.9670149999533"/>
        <n v="1213.5517499999517"/>
        <n v="1205.3049909999522"/>
        <n v="378.20893547998526"/>
        <n v="732.77212799997142"/>
        <n v="723.95961199997191"/>
        <n v="694.990385999973"/>
        <n v="907.2214863199639"/>
        <n v="841.40857786996742"/>
        <n v="1428.0608249999445"/>
        <n v="1407.5052749999463"/>
        <n v="1376.8919999999466"/>
        <n v="1351.8355499999484"/>
        <n v="1218.8891249999533"/>
        <n v="376.40800083998533"/>
        <n v="1182.1211999999539"/>
        <n v="1088.3654999999576"/>
        <n v="930.201749999963"/>
        <n v="717.20437499997206"/>
        <n v="638.74439999997526"/>
        <n v="264.80386459998965"/>
        <n v="1193.9352121999534"/>
        <n v="1148.9386346099552"/>
        <n v="1106.4262193999559"/>
        <n v="814.04419751996886"/>
        <n v="646.0969923199749"/>
        <n v="454.72233575998234"/>
        <n v="312.61935844998783"/>
        <n v="893.30611679996525"/>
        <n v="1629.9276059999347"/>
        <n v="1523.7338369999418"/>
        <n v="1227.5817029999512"/>
        <n v="326.35861847998729"/>
        <n v="651.47737499997459"/>
        <n v="576.86882483997601"/>
        <n v="1375.2444239999427"/>
        <n v="420.11526023998277"/>
        <n v="1267.3904039999481"/>
        <n v="1090.3604019999555"/>
        <n v="1011.4797869999594"/>
        <n v="727.78817299997036"/>
        <n v="930.75805463996255"/>
        <n v="783.49420547996795"/>
        <n v="1578.1837499999358"/>
        <n v="1437.6140999999413"/>
        <n v="1400.9366249999428"/>
        <n v="1358.5778999999454"/>
        <n v="805.04999999996721"/>
        <n v="652.3638749999734"/>
        <n v="1523.699324999938"/>
        <n v="1537.4233387999375"/>
        <n v="1535.6497059199371"/>
        <n v="1197.77369237995"/>
        <n v="904.6045321199631"/>
        <n v="561.75238949997743"/>
        <n v="468.13675313998084"/>
        <n v="1422.5111039999417"/>
        <n v="1317.573539999946"/>
        <n v="911.39975999996204"/>
        <n v="1009.581241199956"/>
        <n v="944.8796327999595"/>
        <n v="818.2067479199651"/>
        <n v="796.45853384996656"/>
        <n v="788.44414871996639"/>
        <n v="625.03566488997319"/>
        <n v="410.08659347998235"/>
        <n v="1205.2349429999485"/>
        <n v="1461.8506499999376"/>
        <n v="1088.7833249999537"/>
        <n v="897.87059999996234"/>
        <n v="838.27754999996421"/>
        <n v="818.04937499996515"/>
        <n v="718.03529999996988"/>
        <n v="283.77049943998787"/>
        <n v="638.17379999997286"/>
        <n v="1161.3208499999505"/>
        <n v="1676.2903333799272"/>
        <n v="1414.7502704999397"/>
        <n v="673.37129743997127"/>
        <n v="576.82718810997528"/>
        <n v="353.86984697998491"/>
        <n v="865.61553278996223"/>
        <n v="726.19101059996888"/>
        <n v="1679.8483709999284"/>
        <n v="1434.9571199999389"/>
        <n v="1432.7609399999387"/>
        <n v="1328.4640529999422"/>
        <n v="377.51050274998386"/>
        <n v="1181.3117759999498"/>
        <n v="980.72882999995818"/>
        <n v="317.10095117998645"/>
        <n v="812.1443759999654"/>
        <n v="682.29784799997083"/>
        <n v="1507.346195999932"/>
        <n v="1285.6763149999438"/>
        <n v="1257.2175239999442"/>
        <n v="409.62703667998181"/>
        <n v="1189.2335519999474"/>
        <n v="1011.2827769999551"/>
        <n v="834.30152999996301"/>
        <n v="717.1432649999681"/>
        <n v="801.17454032996443"/>
        <n v="781.70808771996576"/>
        <n v="663.57350772997006"/>
        <n v="602.70751119997328"/>
        <n v="547.89563699997609"/>
        <n v="1366.3538999999384"/>
        <n v="1337.5235249999396"/>
        <n v="1234.9912499999452"/>
        <n v="1075.5935999999522"/>
        <n v="326.29960439998553"/>
        <n v="1218.3135560399467"/>
        <n v="1135.7034191999496"/>
        <n v="910.31792786996027"/>
        <n v="411.38523463998172"/>
        <n v="207.34857547999093"/>
        <n v="961.73542508995729"/>
        <n v="661.84968074997096"/>
        <n v="1859.2829999999187"/>
        <n v="1868.2141319999173"/>
        <n v="1624.8021899999283"/>
        <n v="1482.6032699999344"/>
        <n v="1152.8672609999487"/>
        <n v="998.67625199995575"/>
        <n v="688.60850399996946"/>
        <n v="2355.9237709998933"/>
        <n v="2317.3136621998933"/>
        <n v="2214.536993759898"/>
        <n v="1948.0602732799102"/>
        <n v="1681.7334227499225"/>
        <n v="1505.7149629799308"/>
        <n v="1552.9081329999274"/>
        <n v="668.06934241996908"/>
        <n v="2506.069456799883"/>
        <n v="2462.4047882198852"/>
        <n v="2302.7859453298938"/>
        <n v="2060.8712276099054"/>
        <n v="1068.949473539951"/>
        <n v="1047.0528244799525"/>
        <n v="930.66536211995651"/>
        <n v="865.48694049996016"/>
        <n v="807.41828049996332"/>
        <n v="582.1427117999732"/>
        <n v="1494.7835444299321"/>
        <n v="1412.428455319935"/>
        <n v="1178.8520685699466"/>
        <n v="669.84681403996899"/>
        <n v="458.30292785997915"/>
        <n v="2701.939497699876"/>
        <n v="2196.4748457398987"/>
        <n v="1959.7179483999098"/>
        <n v="1484.7477213799316"/>
        <n v="1233.8772219899431"/>
        <n v="924.251593999958"/>
        <n v="1914.4999999999131"/>
        <n v="1923.3068959999118"/>
        <n v="1673.7142839999233"/>
        <n v="2036.8722716999016"/>
        <n v="1802.3411456499155"/>
        <n v="1778.3802644299153"/>
        <n v="1707.6863405499189"/>
        <n v="1528.1367252099271"/>
        <n v="1348.2704511999357"/>
        <n v="1229.3035259399414"/>
        <n v="662.41548729996839"/>
        <n v="1832.0979508799117"/>
        <n v="1804.1919001399131"/>
        <n v="1700.2889674199189"/>
        <n v="1545.6059009899263"/>
        <n v="909.82007105995694"/>
        <n v="894.17585795995797"/>
        <n v="823.97403437996024"/>
        <n v="779.55941209996308"/>
        <n v="740.71390249996512"/>
        <n v="598.09941919997152"/>
        <n v="1455.2980764999318"/>
        <n v="1381.9552382399343"/>
        <n v="1172.292218149945"/>
        <n v="716.84479343996577"/>
        <n v="525.96148023997523"/>
        <n v="2250.6972799998939"/>
        <n v="2261.9593198398929"/>
        <n v="2032.2777457199036"/>
        <n v="1897.9079268999099"/>
        <n v="1588.3713698299243"/>
        <n v="1441.2503466799315"/>
        <n v="1149.8750875999453"/>
        <n v="995.73058792995255"/>
        <n v="802.88097799996228"/>
        <n v="2148.327593999893"/>
        <n v="1908.1078739999077"/>
        <n v="1883.5159551299075"/>
        <n v="1811.0879428499115"/>
        <n v="1627.2835955099204"/>
        <n v="1443.1203116999291"/>
        <n v="1321.3131206399351"/>
        <n v="740.89626389996363"/>
        <n v="1938.7005064799037"/>
        <n v="1910.1374020399051"/>
        <n v="1803.5615521199115"/>
        <n v="1645.1833122899193"/>
        <n v="994.12323995995143"/>
        <n v="977.78074635995256"/>
        <n v="906.72214947995519"/>
        <n v="860.74534909995782"/>
        <n v="820.63131749996012"/>
        <n v="674.94188519996692"/>
        <n v="1552.622939889925"/>
        <n v="1477.5974490399276"/>
        <n v="1262.5946088499388"/>
        <n v="796.62167283996087"/>
        <n v="600.70923443997071"/>
        <n v="2378.6671154398837"/>
        <n v="2143.4757983198951"/>
        <n v="2005.8835958999018"/>
        <n v="1688.9783441299169"/>
        <n v="1538.2761318799246"/>
        <n v="1239.9919901999392"/>
        <n v="1082.1729948299469"/>
        <n v="884.29497049995712"/>
        <n v="3061.4956462998439"/>
        <n v="2696.1615873498658"/>
        <n v="2654.4879388298659"/>
        <n v="2544.1428508298718"/>
        <n v="2257.9995315498859"/>
        <n v="1972.0391921999005"/>
        <n v="1783.0494432099101"/>
        <n v="883.75192135995553"/>
        <n v="2856.8773928398541"/>
        <n v="2810.0184489298572"/>
        <n v="2638.8865285598667"/>
        <n v="2379.1281707798803"/>
        <n v="1313.9698445499339"/>
        <n v="1289.8019380399357"/>
        <n v="1166.5311467099407"/>
        <n v="1095.4974437999449"/>
        <n v="1032.3837539999483"/>
        <n v="791.26555119996021"/>
        <n v="1770.8675830199118"/>
        <n v="1682.9191130399151"/>
        <n v="1431.4242071999286"/>
        <n v="885.6739394999554"/>
        <n v="657.3505886399671"/>
        <n v="3302.202183379834"/>
        <n v="3067.5639797998456"/>
        <n v="2524.7326676098724"/>
        <n v="2270.498485079886"/>
        <n v="1760.7541182599111"/>
        <n v="1491.1978431999248"/>
        <n v="1157.7599214999423"/>
        <n v="2102.8156799998942"/>
        <n v="2634.6259245298634"/>
        <n v="1936.5010526998997"/>
        <n v="1743.1789829099098"/>
        <n v="1561.7590493999194"/>
        <n v="1273.9597774799331"/>
        <n v="703.13054888996351"/>
        <n v="3082.1341678398389"/>
        <n v="2973.1993564398467"/>
        <n v="2806.6756697398559"/>
        <n v="2765.3533172398547"/>
        <n v="2663.0439172798629"/>
        <n v="2618.6511132598644"/>
        <n v="2398.5511079998764"/>
        <n v="2014.9917160798962"/>
        <n v="1458.6696934799245"/>
        <n v="1380.2370124899292"/>
        <n v="1111.5393368099421"/>
        <n v="1040.0573807999465"/>
        <n v="976.2650189999498"/>
        <n v="831.56979197995634"/>
        <n v="787.13558319995911"/>
        <n v="728.84286719996226"/>
        <n v="664.19791095996584"/>
        <n v="2078.6820595198915"/>
        <n v="1731.8553081199113"/>
        <n v="1640.6907238399151"/>
        <n v="1175.4333221999393"/>
        <n v="3297.4077709798298"/>
        <n v="3118.7055622798366"/>
        <n v="3082.6414214698389"/>
        <n v="2501.87144690987"/>
        <n v="2365.648855919877"/>
        <n v="2242.0152652798843"/>
        <n v="2189.2819232998859"/>
        <n v="1720.3457058599108"/>
        <n v="1473.0256496399234"/>
        <n v="1417.213870199927"/>
        <n v="1104.6871597499432"/>
        <n v="2129.7689399998899"/>
        <n v="3117.0612008998328"/>
        <n v="2804.7313040998515"/>
        <n v="2739.0458653498563"/>
        <n v="1634.7348228899134"/>
        <n v="1437.1527090999236"/>
        <n v="1306.5735328699307"/>
        <n v="1236.9658587999338"/>
        <n v="1183.5688748999373"/>
        <n v="1046.9747248799447"/>
        <n v="685.17176869996365"/>
        <n v="2903.1504790398444"/>
        <n v="2826.4696520398484"/>
        <n v="2677.1718979598577"/>
        <n v="2486.6820182398687"/>
        <n v="1136.9807607299399"/>
        <n v="940.40764655995054"/>
        <n v="861.06886477995374"/>
        <n v="813.77470509995703"/>
        <n v="772.05393749995937"/>
        <n v="614.9053631999675"/>
        <n v="1556.9311433499181"/>
        <n v="1474.4965427199218"/>
        <n v="1082.4479219399418"/>
        <n v="744.82095103996051"/>
        <n v="536.51647703997173"/>
        <n v="3371.2274335798215"/>
        <n v="3125.8164677998348"/>
        <n v="2557.7759012098641"/>
        <n v="2418.3668107198714"/>
        <n v="2292.1840204798787"/>
        <n v="1219.3531979999354"/>
        <n v="1068.1885905799429"/>
        <n v="1032.7560576099454"/>
        <n v="2177.4596999998848"/>
        <n v="2071.1010599998913"/>
        <n v="840.24278799995579"/>
        <n v="2155.7782431498827"/>
        <n v="1871.2966270498987"/>
        <n v="1669.6963817099095"/>
        <n v="1468.0503357499201"/>
        <n v="1360.1156815999266"/>
        <n v="1209.3341959499344"/>
        <n v="700.12669529996197"/>
        <n v="2119.8724851598849"/>
        <n v="1976.2483496398916"/>
        <n v="1890.5270437398979"/>
        <n v="1862.4340309198988"/>
        <n v="1689.1456024899082"/>
        <n v="1278.4983191399308"/>
        <n v="977.46337555994717"/>
        <n v="961.13348495994819"/>
        <n v="879.69822987995178"/>
        <n v="831.57339209995507"/>
        <n v="789.06150249995756"/>
        <n v="628.35287919996608"/>
        <n v="1590.3649519999144"/>
        <n v="1506.0347622399183"/>
        <n v="1405.5433757399242"/>
        <n v="761.07968043995868"/>
        <n v="548.33128123997039"/>
        <n v="2492.0574078398649"/>
        <n v="2234.7407887198788"/>
        <n v="2088.4574188798865"/>
        <n v="2019.3914291198894"/>
        <n v="1736.9725563299057"/>
        <n v="1572.8998457599146"/>
        <n v="1189.3089920299358"/>
        <n v="1073.3362774299417"/>
        <n v="858.75463049995381"/>
        <n v="3363.8994691753605"/>
        <n v="1886.1198617513096"/>
        <n v="2765.4651054391252"/>
        <n v="3343.8672825473445"/>
        <n v="2150.7761734574328"/>
        <n v="2687.5219741576061"/>
        <n v="1236.5153684625916"/>
        <n v="3143.0933574018932"/>
        <n v="3573.2336757948765"/>
        <n v="1424.3852752685968"/>
        <n v="2936.6821590292902"/>
        <n v="2067.0395982649957"/>
        <n v="3807.7548600167897"/>
        <n v="1556.9986136707462"/>
        <n v="3214.6734673135443"/>
        <n v="1481.1555811856304"/>
        <n v="3027.2180985121113"/>
        <n v="3392.2050196806408"/>
        <n v="1216.5330043808674"/>
        <n v="2567.9512816123206"/>
        <n v="3120.7069505653731"/>
        <n v="2551.3256677633381"/>
        <n v="2726.7447177870899"/>
        <n v="1580.3062374517845"/>
        <n v="1013.6477220272291"/>
        <n v="2089.9571564158477"/>
        <n v="2017.0764897061536"/>
        <n v="2331.8306324854643"/>
        <n v="2401.5452612089389"/>
        <n v="3055.0467457037362"/>
        <n v="1928.5955233273228"/>
        <n v="2826.5467077565222"/>
        <n v="3641.6359275180703"/>
        <n v="3536.5528511635412"/>
        <n v="3474.0050348423065"/>
        <n v="1060.6238850354082"/>
        <n v="4511.3166389803764"/>
        <n v="2287.233890967133"/>
        <n v="3172.6958431515491"/>
        <n v="2390.0908316774512"/>
        <n v="1835.5441059152238"/>
        <n v="1612.957976238227"/>
        <n v="1370.6407621587396"/>
        <n v="2535.4282802623406"/>
        <n v="1591.4532499409002"/>
        <n v="2824.2583182789954"/>
        <n v="2795.9729646852797"/>
        <n v="2392.8410202561695"/>
        <n v="2541.8606098945502"/>
        <n v="3166.661397604174"/>
        <n v="2276.7750198152812"/>
        <n v="1615.986346179192"/>
        <n v="3024.5963095854258"/>
        <n v="2004.8942364161576"/>
        <n v="1258.4165265510469"/>
        <n v="2062.2778980555918"/>
        <n v="2395.8453592461842"/>
        <n v="2163.8661977491543"/>
        <n v="2984.4892983072191"/>
        <n v="1886.4129215189073"/>
        <n v="1205.4540038665073"/>
        <n v="2733.4491563204901"/>
        <n v="2837.8900446232196"/>
        <n v="2158.8628338852263"/>
        <n v="2337.3513462913038"/>
        <n v="3805.2259181127652"/>
        <n v="3579.3715079259578"/>
        <n v="4367.2336502434564"/>
        <n v="2845.7591350470261"/>
        <n v="2257.5170785786236"/>
        <n v="2340.1329193411557"/>
        <n v="1646.7295846900054"/>
        <n v="2770.776526466168"/>
        <n v="1644.7299465315111"/>
        <n v="2207.0419166314164"/>
        <n v="3383.0026849707756"/>
        <n v="2603.9672184113192"/>
        <n v="2947.8315822167715"/>
        <n v="1697.4699176079775"/>
        <n v="2894.3195390881365"/>
        <n v="1937.583213826573"/>
        <n v="4167.4608997889554"/>
        <n v="3459.5050705941412"/>
        <n v="2841.8871881430396"/>
        <n v="2083.2507179958643"/>
        <n v="3176.2318820071819"/>
        <n v="1866.6773621684365"/>
        <n v="2398.6639143355374"/>
        <n v="2204.6525451444118"/>
        <n v="2251.1798993519574"/>
        <n v="1333.6173329724122"/>
        <n v="3156.4961380538775"/>
        <n v="2241.7057297842703"/>
        <n v="3109.2163830789145"/>
        <n v="3135.1053990536429"/>
        <n v="1495.6287436650764"/>
        <n v="1387.739811419963"/>
        <n v="4123.6307041632253"/>
        <n v="2129.7898779573111"/>
        <n v="2390.3180691757398"/>
        <n v="3023.7890679131638"/>
        <n v="2381.2046562225764"/>
        <n v="3223.8028667108697"/>
        <n v="2473.5958131995922"/>
        <n v="2630.4394375655443"/>
        <n v="3083.3974681071954"/>
        <n v="3424.3423226116902"/>
        <n v="1183.4250896677686"/>
        <n v="3402.3482606383363"/>
        <n v="1832.4705810695752"/>
        <n v="3265.3570199421333"/>
        <n v="3058.4076589194433"/>
        <n v="2851.0147300196359"/>
        <n v="1453.666531958492"/>
        <n v="1471.9177209786919"/>
        <n v="2930.8339367262975"/>
        <n v="4362.127007588736"/>
        <n v="2631.1223750055187"/>
        <n v="3883.8441787962756"/>
        <n v="1542.6857023736216"/>
        <n v="3413.2840484258109"/>
        <n v="2323.1121704807365"/>
        <n v="3541.6284757360468"/>
        <n v="2317.2726814912207"/>
        <n v="2609.7654711387536"/>
        <n v="1518.6405442130067"/>
        <n v="943.33661644481276"/>
        <n v="2375.271864109402"/>
        <n v="2748.3054360516962"/>
        <n v="3114.4675473468437"/>
        <n v="2379.1690725596818"/>
        <n v="1808.6228308804925"/>
        <n v="1048.7027170069011"/>
        <n v="3716.5504127742147"/>
        <n v="2596.742816491153"/>
        <n v="1875.7515500204402"/>
        <n v="3722.0442840485748"/>
        <n v="4618.9838731821337"/>
        <n v="2512.3439899843684"/>
        <n v="3984.2314346350909"/>
        <n v="4314.3939838736414"/>
        <n v="3512.2546532259148"/>
        <n v="2376.1536814799701"/>
        <n v="1482.894681655974"/>
        <n v="3989.4042020937695"/>
        <n v="2148.6487269103113"/>
        <n v="3829.3763366356789"/>
        <n v="3586.2045232694695"/>
        <n v="3342.8745917420129"/>
        <n v="1704.3901850429752"/>
        <n v="1725.8406786236521"/>
        <n v="3436.3073584475042"/>
        <n v="5114.7975426585153"/>
        <n v="3084.6255510307724"/>
        <n v="4553.1162490029328"/>
        <n v="1809.147396856692"/>
        <n v="4002.5796970489937"/>
        <n v="2723.7033307544016"/>
        <n v="4152.2389651809153"/>
        <n v="2717.153784848842"/>
        <n v="3060.0108643641756"/>
        <n v="1780.3637018326933"/>
        <n v="1106.1128392824246"/>
        <n v="2785.0228632209091"/>
        <n v="3221.8865206375799"/>
        <n v="3652.3870023393179"/>
        <n v="2790.0678766029337"/>
        <n v="2120.3050536520768"/>
        <n v="1229.8034618104089"/>
        <n v="4357.9507216482143"/>
        <n v="3045.2859355618684"/>
        <n v="2199.7512412556666"/>
        <n v="4363.8980014403196"/>
        <n v="5415.4903230119144"/>
        <n v="2945.4090912844813"/>
        <n v="4671.4557114192112"/>
        <n v="5058.8990310441077"/>
        <n v="4118.2086713858425"/>
        <n v="2786.084504388833"/>
        <n v="1738.4948809261759"/>
        <n v="459.03465296999963"/>
        <n v="482.73074668199951"/>
        <n v="346.69256737289908"/>
        <n v="338.55647600309965"/>
        <n v="301.08423531599919"/>
        <n v="277.25907260729986"/>
        <n v="273.33954107519975"/>
        <n v="251.60932340279987"/>
        <n v="202.44390182939949"/>
        <n v="263.14810625659976"/>
        <n v="1007.1101249999991"/>
        <n v="992.64824999999746"/>
        <n v="902.29679999999962"/>
        <n v="230.46091189599974"/>
        <n v="248.41300710999931"/>
        <n v="259.77513823799927"/>
        <n v="239.85392984279974"/>
        <n v="174.63315257299956"/>
        <n v="127.02831398909993"/>
        <n v="108.45159081329969"/>
        <n v="338.46178954529921"/>
        <n v="290.81398862159909"/>
        <n v="277.52758394879919"/>
        <n v="1113.8701259999998"/>
        <n v="1069.1474849999995"/>
        <n v="979.24528799999916"/>
        <n v="945.56978099999924"/>
        <n v="908.48944799999924"/>
        <n v="911.89277999999888"/>
        <n v="218.00152828949987"/>
        <n v="162.5204850824999"/>
        <n v="146.92179179039991"/>
        <n v="225.98337600959911"/>
        <n v="217.30038732959906"/>
        <n v="151.9480451267994"/>
        <n v="415.70067245239824"/>
        <n v="402.93651382049825"/>
        <n v="378.91817362079837"/>
        <n v="354.77305874999797"/>
        <n v="247.53375885509905"/>
        <n v="407.62817309169844"/>
        <n v="388.49403353489771"/>
        <n v="335.08720681919806"/>
        <n v="182.60647492499919"/>
        <n v="165.11823505059934"/>
        <n v="163.02416748549928"/>
        <n v="449.7765782837983"/>
        <n v="433.04474406329751"/>
        <n v="192.65745417419924"/>
        <n v="191.25839148599883"/>
        <n v="616.42349540999578"/>
        <n v="583.14879833639554"/>
        <n v="510.24917353559641"/>
        <n v="484.77028514879652"/>
        <n v="373.74144887189732"/>
        <n v="374.53601174399705"/>
        <n v="235.09248293279811"/>
        <n v="219.12432203489828"/>
        <n v="847.23055999999349"/>
        <n v="847.0554399999935"/>
        <n v="790.97372905209431"/>
        <n v="595.00622220269588"/>
        <n v="564.33624712159565"/>
        <n v="537.87455133439585"/>
        <n v="536.3241088724958"/>
        <n v="293.94592040099786"/>
        <n v="275.87455292669796"/>
        <n v="1074.0635999999906"/>
        <n v="429.11729999999704"/>
        <n v="721.12196229569486"/>
        <n v="547.45172785139573"/>
        <n v="477.81733724399623"/>
        <n v="420.18654384629662"/>
        <n v="1059.9226491999925"/>
        <n v="362.52584059999737"/>
        <n v="1137.8331594511919"/>
        <n v="382.76444967459713"/>
        <n v="675.49090013999523"/>
        <n v="577.07094385199593"/>
        <n v="551.4535629575962"/>
        <n v="525.92391417599629"/>
        <n v="372.81844391999704"/>
        <n v="391.19006615999689"/>
        <n v="1168.0390799999911"/>
        <n v="1035.7341749999914"/>
        <n v="1168.7636699999912"/>
        <n v="770.15031557399072"/>
        <n v="494.69986716569468"/>
        <n v="729.0574548097926"/>
        <n v="663.18632839799216"/>
        <n v="511.73714294229478"/>
        <n v="415.0996670639957"/>
        <n v="399.85648842619588"/>
        <n v="1087.2224999999889"/>
        <n v="705.83958712379285"/>
        <n v="913.76244673199017"/>
        <n v="645.37828842239298"/>
        <n v="616.26936780369329"/>
        <n v="408.55108967199561"/>
        <n v="854.03910995999081"/>
        <n v="789.24320993279161"/>
        <n v="784.18825211999069"/>
        <n v="752.92697095649237"/>
        <n v="735.82767659399212"/>
        <n v="701.52801912359246"/>
        <n v="634.80175603079306"/>
        <n v="521.82466865069352"/>
        <n v="481.93106531009477"/>
        <n v="753.95830499999101"/>
        <n v="754.25660699999094"/>
        <n v="658.73896151039139"/>
        <n v="577.02835999999252"/>
        <n v="580.0451999999915"/>
        <n v="535.48153799999307"/>
        <n v="846.81799085278863"/>
        <n v="817.99813491898931"/>
        <n v="734.46921340238919"/>
        <n v="719.79844456348928"/>
        <n v="663.90396689819102"/>
        <n v="607.63950563129174"/>
        <n v="586.60600290999218"/>
        <n v="590.22742144189135"/>
        <n v="1138.9225499999834"/>
        <n v="618.69194999999092"/>
        <n v="564.91604999999163"/>
        <n v="552.26924999999255"/>
        <n v="634.53663045299163"/>
        <n v="937.73553546708729"/>
        <n v="836.81834963458914"/>
        <n v="803.53986076498973"/>
        <n v="501.45507665999213"/>
        <n v="526.95409021919158"/>
        <n v="753.49956999998722"/>
        <n v="661.83061799998961"/>
        <n v="650.45338999998978"/>
        <n v="641.1636719999899"/>
        <n v="505.82615999999132"/>
        <n v="733.22839752138816"/>
        <n v="854.54999999998631"/>
        <n v="835.55864999998551"/>
        <n v="697.866749999989"/>
        <n v="682.58249999998907"/>
        <n v="855.03599999998619"/>
        <n v="603.38969999999028"/>
        <n v="537.17107499999076"/>
        <n v="145.21643954999772"/>
        <n v="146.79937993419767"/>
        <n v="933.93514735878387"/>
        <n v="765.12464462828655"/>
        <n v="913.17855750558556"/>
        <n v="853.99634719998653"/>
        <n v="180.51091757999708"/>
        <n v="185.17035386639697"/>
        <n v="901.29463245778447"/>
        <n v="801.27586108498622"/>
        <n v="1171.7422079999817"/>
        <n v="1173.0808319999815"/>
        <n v="603.45647999999028"/>
        <n v="563.08112999999116"/>
        <n v="152.42124974999754"/>
        <n v="154.5096399209975"/>
        <n v="625.02117659998851"/>
        <n v="658.57149548278778"/>
        <n v="835.27941599998462"/>
        <n v="823.5913499999848"/>
        <n v="752.32148999998526"/>
        <n v="731.13973099998657"/>
        <n v="725.19579999998575"/>
        <n v="695.94080999998698"/>
        <n v="626.26891999998838"/>
        <n v="809.74799999998493"/>
        <n v="782.75699999998483"/>
        <n v="555.0524999999891"/>
        <n v="1022.8905820071801"/>
        <n v="936.41442207298167"/>
        <n v="911.96931923948227"/>
        <n v="1220.8682121107763"/>
        <n v="1138.6667351799779"/>
        <n v="1201.0087535903767"/>
        <n v="784.4411339999856"/>
        <n v="616.20328799998856"/>
        <n v="967.91012999997895"/>
        <n v="848.36127799998178"/>
        <n v="748.84058199998458"/>
        <n v="735.14938199998505"/>
        <n v="929.88899999998091"/>
        <n v="915.09614999998121"/>
        <n v="791.58397499998398"/>
        <n v="1062.2601463319781"/>
        <n v="988.13521325997988"/>
        <n v="1259.1405216674741"/>
        <n v="912.65696099998024"/>
        <n v="1076.2248349999759"/>
        <n v="1017.9805199999774"/>
        <n v="1080.9234239999757"/>
        <n v="1064.3745839999765"/>
        <n v="1066.458909999976"/>
        <n v="1003.9235579999777"/>
        <n v="974.89940799997828"/>
        <n v="950.48728199997777"/>
        <n v="924.4509179999784"/>
        <n v="670.34622599998477"/>
        <n v="1078.1252849999755"/>
        <n v="1019.4244639999773"/>
        <n v="670.70084399998473"/>
        <n v="731.34423024998353"/>
        <n v="772.48890922908242"/>
        <n v="1070.1654749999759"/>
        <n v="933.5418749999792"/>
        <n v="848.67299999998079"/>
        <n v="1311.8054903849709"/>
        <n v="953.67039503997842"/>
        <n v="1019.9069366551768"/>
        <n v="529.43320490998826"/>
        <n v="557.27400879718766"/>
        <n v="1321.7370689999707"/>
        <n v="1000.9680479999778"/>
        <n v="957.55614299997876"/>
        <n v="1323.6115409999707"/>
        <n v="1160.0623409999707"/>
        <n v="1141.6429009999722"/>
        <n v="1042.3512539999736"/>
        <n v="1309.9180499999668"/>
        <n v="1308.8236499999666"/>
        <n v="1249.5658499999697"/>
        <n v="1189.2869999999698"/>
        <n v="1056.5747999999744"/>
        <n v="1223.7167249999702"/>
        <n v="1218.4553549999703"/>
        <n v="1151.8508429999706"/>
        <n v="1133.9669159999723"/>
        <n v="974.18336699997633"/>
        <n v="791.67020291997846"/>
        <n v="646.30167293998284"/>
        <n v="645.31515839998247"/>
        <n v="393.79981442998968"/>
        <n v="916.85588399997584"/>
        <n v="863.97024099997725"/>
        <n v="672.64527299998247"/>
        <n v="260.21628338999284"/>
        <n v="475.92959399998699"/>
        <n v="850.91222096997774"/>
        <n v="424.36592149998876"/>
        <n v="1007.2309499999739"/>
        <n v="986.71769999997309"/>
        <n v="949.13279999997405"/>
        <n v="273.04784954999286"/>
        <n v="1233.1221888199675"/>
        <n v="501.05699265998635"/>
        <n v="747.59454431998029"/>
        <n v="716.6240559299805"/>
        <n v="363.9052612799905"/>
        <n v="1386.8749709999636"/>
        <n v="1168.9454399999693"/>
        <n v="1011.9021359999734"/>
        <n v="511.24679999998671"/>
        <n v="1183.3813599999664"/>
        <n v="1113.6583269999674"/>
        <n v="1049.9912619999707"/>
        <n v="1023.1167099999709"/>
        <n v="1000.3308119999716"/>
        <n v="755.32937499997854"/>
        <n v="679.44609799997988"/>
        <n v="650.15270099998179"/>
        <n v="257.00681237999277"/>
        <n v="749.09855999997876"/>
        <n v="741.08410784997795"/>
        <n v="692.49017207998031"/>
        <n v="390.36337575998908"/>
        <n v="1256.0343749999649"/>
        <n v="879.83279999997501"/>
        <n v="713.7830249999796"/>
        <n v="257.4937209599928"/>
        <n v="624.76469999998221"/>
        <n v="211.29331589999373"/>
        <n v="196.21770104999439"/>
        <n v="1187.4151068599667"/>
        <n v="1191.4251416699651"/>
        <n v="640.33587123998211"/>
        <n v="568.32974249998404"/>
        <n v="188.33809508999471"/>
        <n v="805.15242542997703"/>
        <n v="581.92422131998364"/>
        <n v="496.28477603998533"/>
        <n v="1320.0396359999629"/>
        <n v="888.57542399997521"/>
        <n v="704.7905159999799"/>
        <n v="661.25660099998129"/>
        <n v="843.74539247997416"/>
        <n v="780.1857645899762"/>
        <n v="498.74711141998472"/>
        <n v="420.46034711998709"/>
        <n v="1079.1921239999674"/>
        <n v="672.43293999997888"/>
        <n v="554.69259999998235"/>
        <n v="644.1685595999802"/>
        <n v="650.21683119997942"/>
        <n v="637.85614839998061"/>
        <n v="1420.2787499999549"/>
        <n v="1362.3187499999588"/>
        <n v="1075.0043249999674"/>
        <n v="790.00649999997506"/>
        <n v="745.45379999997738"/>
        <n v="737.99459999997657"/>
        <n v="159.91514482999506"/>
        <n v="467.87614999998505"/>
        <n v="181.95943749999438"/>
        <n v="610.5882719999812"/>
        <n v="614.95908293998036"/>
        <n v="1370.4013799999566"/>
        <n v="984.61024199996996"/>
        <n v="937.65531599997166"/>
        <n v="271.05199973999169"/>
        <n v="656.36599199998011"/>
        <n v="882.29599829997017"/>
        <n v="1182.1177099999613"/>
        <n v="968.18474999996749"/>
        <n v="896.58176399997058"/>
        <n v="647.24590799997816"/>
        <n v="589.05611899998064"/>
        <n v="198.86058974999327"/>
        <n v="791.23535399997411"/>
        <n v="1399.3971749999528"/>
        <n v="1275.5231999999587"/>
        <n v="1097.9252999999644"/>
        <n v="1076.5376999999651"/>
        <n v="1015.2872999999656"/>
        <n v="863.95252499997196"/>
        <n v="670.0963499999782"/>
        <n v="221.16383015999278"/>
        <n v="1223.8895353599603"/>
        <n v="1174.962181979962"/>
        <n v="528.8744879599825"/>
        <n v="303.84435599999011"/>
        <n v="202.75378991999312"/>
        <n v="373.87854503998739"/>
        <n v="1385.1053279999546"/>
        <n v="1287.4604759999577"/>
        <n v="1067.6851079999649"/>
        <n v="887.21189999997091"/>
        <n v="764.49050699997429"/>
        <n v="826.82276207997143"/>
        <n v="499.6975431899827"/>
        <n v="1186.9888319999575"/>
        <n v="874.00501499996983"/>
        <n v="315.25843991998897"/>
        <n v="761.31031999997344"/>
        <n v="294.11987210998973"/>
        <n v="630.76711599997759"/>
        <n v="212.29017185999265"/>
        <n v="918.33448495996731"/>
        <n v="832.57906886997091"/>
        <n v="736.08776464997436"/>
        <n v="662.70220062997703"/>
        <n v="1318.2511499999528"/>
        <n v="369.58174331998714"/>
        <n v="986.62724999996556"/>
        <n v="676.45124999997574"/>
        <n v="669.82949999997618"/>
        <n v="1227.3134440999572"/>
        <n v="1140.7260364799606"/>
        <n v="1108.3325557499602"/>
        <n v="1077.7412494499615"/>
        <n v="927.49017662996664"/>
        <n v="793.03566059997263"/>
        <n v="623.26301399997817"/>
        <n v="1618.4922809999443"/>
        <n v="1553.4014399999462"/>
        <n v="1373.6500829999522"/>
        <n v="1319.692031999954"/>
        <n v="1231.2427499999571"/>
        <n v="1184.7855749999592"/>
        <n v="1106.5131719999617"/>
        <n v="267.95774438999075"/>
        <n v="657.30319160997578"/>
        <n v="513.15895079998097"/>
        <n v="1163.6954839999576"/>
        <n v="1106.2995059999585"/>
        <n v="914.49892799996633"/>
        <n v="906.89175499996577"/>
        <n v="322.27797803998817"/>
        <n v="309.73184087998857"/>
        <n v="917.70768812996619"/>
        <n v="924.92920169996512"/>
        <n v="782.46146235997116"/>
        <n v="758.85567067997147"/>
        <n v="552.19397991997971"/>
        <n v="532.0525711199806"/>
        <n v="1501.1855999999436"/>
        <n v="404.15137229998521"/>
        <n v="1389.8015999999477"/>
        <n v="1232.5486499999549"/>
        <n v="1114.4621249999593"/>
        <n v="352.4988524399871"/>
        <n v="541.07317999998008"/>
        <n v="260.33337224999042"/>
        <n v="236.12986201999135"/>
        <n v="232.9629100999914"/>
        <n v="188.41119860999308"/>
        <n v="160.95237996999393"/>
        <n v="1000.5583433999624"/>
        <n v="690.12780941997369"/>
        <n v="768.5793359999717"/>
        <n v="272.06704631998969"/>
        <n v="645.59201099997574"/>
        <n v="217.37766911999205"/>
        <n v="519.15622190997931"/>
        <n v="508.10022251998032"/>
        <n v="410.93869649998413"/>
        <n v="1306.2945059999495"/>
        <n v="1214.1147209999519"/>
        <n v="1067.687535999959"/>
        <n v="1052.7050249999595"/>
        <n v="992.42095999996093"/>
        <n v="992.95153961996186"/>
        <n v="515.01604049997968"/>
        <n v="395.52712268998465"/>
        <n v="1310.2872749999494"/>
        <n v="918.23174999996479"/>
        <n v="836.38867499996695"/>
        <n v="746.93474999997113"/>
        <n v="285.47892371998904"/>
        <n v="1230.4289507299522"/>
        <n v="561.13215443997774"/>
        <n v="774.69552239997017"/>
        <n v="627.2786100299752"/>
        <n v="1691.3399699999352"/>
        <n v="1596.0392039999367"/>
        <n v="1464.6458879999436"/>
        <n v="1226.123807999953"/>
        <n v="608.80300799997644"/>
        <n v="700.47630821997177"/>
        <n v="428.93599781998267"/>
        <n v="1430.6840329999409"/>
        <n v="1406.6917969999429"/>
        <n v="1361.6505349999447"/>
        <n v="1339.617851999946"/>
        <n v="1263.488411999949"/>
        <n v="866.59564799996497"/>
        <n v="806.26839999996662"/>
        <n v="813.428268239967"/>
        <n v="775.45719615996848"/>
        <n v="773.18510024996863"/>
        <n v="1584.2830499999357"/>
        <n v="1557.5624999999372"/>
        <n v="1580.5097999999348"/>
        <n v="637.9411499999743"/>
        <n v="242.64105913998995"/>
        <n v="1537.6488422399361"/>
        <n v="898.68331817996341"/>
        <n v="858.34762446996501"/>
        <n v="786.20501747996798"/>
        <n v="604.18751192997547"/>
        <n v="1052.7029741999577"/>
        <n v="1028.4591415199584"/>
        <n v="833.06362679996653"/>
        <n v="447.05366870998131"/>
        <n v="1525.6055699999374"/>
        <n v="1396.8108179999433"/>
        <n v="1175.9015039999513"/>
        <n v="1029.6423899999586"/>
        <n v="337.78355774998636"/>
        <n v="815.92344899996692"/>
        <n v="647.68933799997387"/>
        <n v="252.96504731998976"/>
        <n v="915.36897449996138"/>
        <n v="758.14830707996794"/>
        <n v="1232.7954479999466"/>
        <n v="400.29567371998314"/>
        <n v="1122.0115509999516"/>
        <n v="985.84281599995848"/>
        <n v="940.58543999996004"/>
        <n v="825.02056799996524"/>
        <n v="637.15916356997297"/>
        <n v="617.69712917997367"/>
        <n v="581.12212319997536"/>
        <n v="1660.3775999999282"/>
        <n v="1658.9306249999281"/>
        <n v="1578.7862999999336"/>
        <n v="366.15445239998445"/>
        <n v="1045.8425249999559"/>
        <n v="1060.5140999999542"/>
        <n v="323.36703238998604"/>
        <n v="805.7834999999651"/>
        <n v="207.31097114999122"/>
        <n v="1645.1369642399304"/>
        <n v="1344.803530699942"/>
        <n v="1258.0173129599457"/>
        <n v="1010.8062679899573"/>
        <n v="511.57145479997786"/>
        <n v="1122.7385836799515"/>
        <n v="1006.2214230599575"/>
        <n v="910.99359467996135"/>
        <n v="780.00154847996703"/>
        <n v="690.31100489997084"/>
        <n v="534.70506140997679"/>
        <n v="781.71806999996704"/>
        <n v="886.71442679996073"/>
        <n v="488.72441159997794"/>
        <n v="1046.0275799999529"/>
        <n v="943.49282999995864"/>
        <n v="927.22099799995931"/>
        <n v="330.18275531998518"/>
        <n v="785.70851599996547"/>
        <n v="652.21453999997073"/>
        <n v="975.25429394995615"/>
        <n v="905.95565164996037"/>
        <n v="1262.2319999999443"/>
        <n v="1242.0931499999451"/>
        <n v="1123.7867999999503"/>
        <n v="973.41749999995704"/>
        <n v="860.22179999996195"/>
        <n v="699.53939999996908"/>
        <n v="278.46526879998748"/>
        <n v="1659.2805472499267"/>
        <n v="723.26519039996799"/>
        <n v="639.57618567997179"/>
        <n v="389.84720627998274"/>
        <n v="284.7887261999872"/>
        <n v="450.20838647997965"/>
        <n v="1581.8247899999303"/>
        <n v="1496.2469759999326"/>
        <n v="1269.9022409999443"/>
        <n v="651.35909999997148"/>
        <n v="207.88937771999088"/>
        <n v="2003.1342248999067"/>
        <n v="1842.5933233699161"/>
        <n v="1818.1848247599171"/>
        <n v="1605.5213502899267"/>
        <n v="1411.6270570999341"/>
        <n v="1156.2781207599471"/>
        <n v="751.10895219996496"/>
        <n v="588.16368782997267"/>
        <n v="2342.6769051398928"/>
        <n v="2312.1459795198939"/>
        <n v="2132.5531780799024"/>
        <n v="1904.3262387499126"/>
        <n v="1732.5476828399205"/>
        <n v="1488.6668109299317"/>
        <n v="1249.4376251499418"/>
        <n v="1174.9947136199467"/>
        <n v="535.17959039997515"/>
        <n v="1948.4141299999105"/>
        <n v="988.71252479995462"/>
        <n v="901.85675070995876"/>
        <n v="646.86913516997026"/>
        <n v="541.69275649997473"/>
        <n v="2726.6546124598726"/>
        <n v="2373.5185151998921"/>
        <n v="1423.3253474999353"/>
        <n v="711.65878031996681"/>
        <n v="1629.5097399999256"/>
        <n v="459.26433319997903"/>
        <n v="1566.6610816999246"/>
        <n v="1455.3421998999315"/>
        <n v="1438.8438297799323"/>
        <n v="1295.0898409899389"/>
        <n v="1167.0368267999438"/>
        <n v="992.1442842799529"/>
        <n v="720.13221279996526"/>
        <n v="609.58365194997066"/>
        <n v="1724.4702057399186"/>
        <n v="1704.9470569199193"/>
        <n v="1590.3924047999249"/>
        <n v="1444.4693489999315"/>
        <n v="1334.5002131999368"/>
        <n v="1178.353702639944"/>
        <n v="1026.8249716499506"/>
        <n v="976.47550025995406"/>
        <n v="569.93568959997265"/>
        <n v="1861.8752647499118"/>
        <n v="1002.6274823999524"/>
        <n v="924.34491840995634"/>
        <n v="695.90801405996694"/>
        <n v="602.37428019997117"/>
        <n v="1991.303499149906"/>
        <n v="1915.2918385899079"/>
        <n v="1695.1374758599202"/>
        <n v="1109.8757069999479"/>
        <n v="676.15373815996736"/>
        <n v="517.26376067997558"/>
        <n v="1666.9231406999177"/>
        <n v="1552.5395261999245"/>
        <n v="1535.6461339799255"/>
        <n v="1388.4294906899327"/>
        <n v="1257.8338997999376"/>
        <n v="1078.3598806799473"/>
        <n v="800.34286679996023"/>
        <n v="687.09481784996592"/>
        <n v="1828.240256339911"/>
        <n v="1808.2501343199117"/>
        <n v="1690.9496551999175"/>
        <n v="1541.5292064999246"/>
        <n v="1428.9252119999301"/>
        <n v="1269.0362719399379"/>
        <n v="1114.2239431499447"/>
        <n v="1062.1495375599484"/>
        <n v="646.51063359996806"/>
        <n v="1968.9455122499039"/>
        <n v="1089.0854783999469"/>
        <n v="1008.7568111099508"/>
        <n v="775.01623415996221"/>
        <n v="679.70820719996641"/>
        <n v="2101.4935286498976"/>
        <n v="2023.8410064898997"/>
        <n v="1798.1340249599125"/>
        <n v="1198.6811919999418"/>
        <n v="755.32664375996251"/>
        <n v="591.88097387997118"/>
        <n v="2317.2049179998821"/>
        <n v="2144.6103820398926"/>
        <n v="2118.389778539894"/>
        <n v="1889.9235800199053"/>
        <n v="1682.4734527999142"/>
        <n v="1407.6296875199293"/>
        <n v="973.73440079995032"/>
        <n v="798.68373213995937"/>
        <n v="2681.7922666798654"/>
        <n v="2648.9983231798669"/>
        <n v="2456.1079174398769"/>
        <n v="2210.9885954998886"/>
        <n v="2026.5031897598981"/>
        <n v="1764.8012837699114"/>
        <n v="1508.3145944999233"/>
        <n v="1427.4261501899286"/>
        <n v="741.83739999996226"/>
        <n v="2258.0737224998866"/>
        <n v="1227.6824511999382"/>
        <n v="1134.0078011399432"/>
        <n v="860.57540425995671"/>
        <n v="748.84204079996198"/>
        <n v="3230.2426809498384"/>
        <n v="3093.6462885698425"/>
        <n v="2715.0071443898642"/>
        <n v="1694.0751939999154"/>
        <n v="931.4159053599526"/>
        <n v="658.58575507996704"/>
        <n v="3049.5307985998402"/>
        <n v="2311.0670815198791"/>
        <n v="2237.4563531998829"/>
        <n v="1853.4210997199048"/>
        <n v="1639.3633757999141"/>
        <n v="1524.2793891599201"/>
        <n v="1464.0123137699234"/>
        <n v="1359.5166739199299"/>
        <n v="914.51430479995213"/>
        <n v="2814.8576384598528"/>
        <n v="2629.4808255798644"/>
        <n v="2432.1495178398745"/>
        <n v="1724.8867280699108"/>
        <n v="2229.478919999885"/>
        <n v="2126.7455257198899"/>
        <n v="1384.5560978999292"/>
        <n v="1080.0542438399443"/>
        <n v="799.9036743599587"/>
        <n v="759.11090449996095"/>
        <n v="592.54319283996949"/>
        <n v="3087.2713979998412"/>
        <n v="3057.3784487998423"/>
        <n v="1653.3202289999153"/>
        <n v="685.3647719399645"/>
        <n v="2858.0572979698482"/>
        <n v="2693.5106352298571"/>
        <n v="2339.2800359998751"/>
        <n v="1555.9850706399181"/>
        <n v="1537.8669079399192"/>
        <n v="1379.9949274199275"/>
        <n v="747.57370879995995"/>
        <n v="626.68824054996651"/>
        <n v="1542.8541589999184"/>
        <n v="1422.2746583999246"/>
        <n v="1251.0874998399338"/>
        <n v="1181.9791454999372"/>
        <n v="1081.1906126999424"/>
        <n v="1046.9532196199443"/>
        <n v="583.25992559996882"/>
        <n v="973.23728420994871"/>
        <n v="722.27348445996188"/>
        <n v="618.80537819996698"/>
        <n v="3296.4644149498263"/>
        <n v="3151.0086293698314"/>
        <n v="2714.7276248398571"/>
        <n v="2496.0071976598688"/>
        <n v="1177.0162769999383"/>
        <n v="1111.1349281599407"/>
        <n v="699.40877555996258"/>
        <n v="526.83554847997232"/>
        <n v="2060.7366238798877"/>
        <n v="1711.0341216999066"/>
        <n v="1589.8735313999143"/>
        <n v="1571.3568857799155"/>
        <n v="1410.0434618599243"/>
        <n v="1396.0105284999238"/>
        <n v="1330.7739727199273"/>
        <n v="1263.7827817999307"/>
        <n v="1069.9108712799421"/>
        <n v="763.77341279995824"/>
        <n v="640.28855644996497"/>
        <n v="2115.1900004998861"/>
        <n v="2007.5259988798903"/>
        <n v="1739.8195354799059"/>
        <n v="1576.6730664999145"/>
        <n v="1453.4433071999213"/>
        <n v="1107.2278941499394"/>
        <n v="1053.0450667599432"/>
        <n v="595.91631959996744"/>
        <n v="2044.5194172498898"/>
        <n v="1081.6923973999417"/>
        <n v="994.64692690994639"/>
        <n v="738.0945545599601"/>
        <n v="632.23615519996554"/>
        <n v="2189.6212046998812"/>
        <n v="2101.0140930898856"/>
        <n v="714.56303115996093"/>
        <n v="538.41971167997099"/>
        <n v="2833.497897511716"/>
        <n v="2981.3695668152195"/>
        <n v="2778.8200678248832"/>
        <n v="1583.2480766508672"/>
        <n v="1715.3522478870989"/>
        <n v="1227.4127694531787"/>
        <n v="3639.9223205665785"/>
        <n v="3745.4152856925016"/>
        <n v="2698.6363851578544"/>
        <n v="1812.3340783241727"/>
        <n v="2044.369225283675"/>
        <n v="2622.6466670440209"/>
        <n v="1835.4376680791149"/>
        <n v="2248.353364737482"/>
        <n v="791.58999446884343"/>
        <n v="2976.9134315593883"/>
        <n v="1995.7229624577051"/>
        <n v="2209.8861395150739"/>
        <n v="1141.0025729271597"/>
        <n v="3507.6457238361891"/>
        <n v="2482.0889660907678"/>
        <n v="1318.9170074013641"/>
        <n v="3855.2375869195707"/>
        <n v="2840.6881320054408"/>
        <n v="1670.5415998082067"/>
        <n v="3815.7196723769689"/>
        <n v="2730.1813896225208"/>
        <n v="818.21178506875015"/>
        <n v="4084.0719179113312"/>
        <n v="2337.8432614867447"/>
        <n v="2597.7963378905629"/>
        <n v="1574.5761687598692"/>
        <n v="1234.8664860025044"/>
        <n v="813.33518592155099"/>
        <n v="3418.6568133686019"/>
        <n v="2655.7507167924859"/>
        <n v="4043.1155423887167"/>
        <n v="2676.4856292422701"/>
        <n v="1877.765058768882"/>
        <n v="2292.0414699092066"/>
        <n v="2077.9013272758289"/>
        <n v="2320.066292761323"/>
        <n v="1346.7906393572837"/>
        <n v="2644.5914183305335"/>
        <n v="2032.9499145865668"/>
        <n v="2001.4112883703492"/>
        <n v="903.10240946442241"/>
        <n v="3538.288856484704"/>
        <n v="2798.71162747178"/>
        <n v="2784.3033004982299"/>
        <n v="3618.2577203284136"/>
        <n v="3546.9166573381235"/>
        <n v="2604.6330784088505"/>
        <n v="1947.3466683511285"/>
        <n v="1928.3450468070214"/>
        <n v="910.87502826834748"/>
        <n v="4172.8272428219379"/>
        <n v="2912.5499338885716"/>
        <n v="2628.4514274102316"/>
        <n v="3382.1737003408848"/>
        <n v="1790.76990530222"/>
        <n v="1397.9608443104639"/>
        <n v="4556.0652179437157"/>
        <n v="2530.9834518351799"/>
        <n v="3758.8917277547525"/>
        <n v="2904.3573850491398"/>
        <n v="2895.7974720900247"/>
        <n v="2838.7529198500579"/>
        <n v="2266.4677653664148"/>
        <n v="2866.3453028825234"/>
        <n v="856.86997369018968"/>
        <n v="3122.6947193234591"/>
        <n v="1848.2218289491639"/>
        <n v="1908.4266639228488"/>
        <n v="903.15076168428027"/>
        <n v="3475.8946750275236"/>
        <n v="3449.1958081658581"/>
        <n v="3524.3552136070443"/>
        <n v="2070.4546215806954"/>
        <n v="1532.2623551217064"/>
        <n v="2441.3765564963342"/>
        <n v="3070.125418867538"/>
        <n v="3045.8485886806252"/>
        <n v="1292.4432756461465"/>
        <n v="3345.6217593971951"/>
        <n v="4633.8591940328297"/>
        <n v="3646.6954090671302"/>
        <n v="2242.4453299225402"/>
        <n v="1911.0449223430001"/>
        <n v="1368.4896471789718"/>
        <n v="3782.8464700557224"/>
        <n v="3713.5914829973699"/>
        <n v="3004.5737711082584"/>
        <n v="2660.1279630936469"/>
        <n v="2065.9252022843739"/>
        <n v="2770.2816385888495"/>
        <n v="2253.0034071732734"/>
        <n v="3140.7450040733393"/>
        <n v="1179.4370160696426"/>
        <n v="3255.8625342376063"/>
        <n v="1653.3030218439058"/>
        <n v="1407.1849146920031"/>
        <n v="1083.3067444010696"/>
        <n v="2770.0819548059412"/>
        <n v="2829.6932749774232"/>
        <n v="4239.222445981598"/>
        <n v="2901.9808251641589"/>
        <n v="1914.6056345177901"/>
        <n v="4318.3887935905341"/>
        <n v="3060.6990701411623"/>
        <n v="1591.2219623175085"/>
        <n v="1236.0831325435968"/>
        <n v="3923.1331699670177"/>
        <n v="5432.6843953280077"/>
        <n v="4275.3278612264476"/>
        <n v="2629.4874769320941"/>
        <n v="2241.1000113235618"/>
        <n v="1604.4113399863002"/>
        <n v="4435.8392309966512"/>
        <n v="4354.6120084674139"/>
        <n v="3523.1932716179745"/>
        <n v="3119.4746630646196"/>
        <n v="2422.5099937248342"/>
        <n v="3247.9109862690366"/>
        <n v="2641.8519839959731"/>
        <n v="3682.7952277837167"/>
        <n v="1382.7722979908301"/>
        <n v="3817.8646486446273"/>
        <n v="1938.652468030861"/>
        <n v="1650.1620721302934"/>
        <n v="1270.06663908839"/>
        <n v="3248.2127933078555"/>
        <n v="3317.9276077480754"/>
        <n v="4971.0944573870211"/>
        <n v="3402.5117406803688"/>
        <n v="2244.697462650347"/>
        <n v="5062.4732419688971"/>
        <n v="3589.1940363153194"/>
        <n v="1866.0255797470868"/>
        <n v="1449.5075583065184"/>
        <n v="316.82709872099969"/>
        <n v="279.05557352639926"/>
        <n v="272.18978647829925"/>
        <n v="247.59474140099991"/>
        <n v="739.78070899999966"/>
        <n v="296.56776545999924"/>
        <n v="200.93355161689945"/>
        <n v="141.64368369169983"/>
        <n v="217.77321260759987"/>
        <n v="213.30253361999948"/>
        <n v="221.86408826879943"/>
        <n v="192.52508750559946"/>
        <n v="290.17599302999974"/>
        <n v="300.37470007349918"/>
        <n v="303.17183478449971"/>
        <n v="261.2288302799999"/>
        <n v="995.65239599999734"/>
        <n v="965.23455599999966"/>
        <n v="938.49046199999771"/>
        <n v="427.45034933339741"/>
        <n v="391.93374448829758"/>
        <n v="345.66041367149802"/>
        <n v="262.27440998639844"/>
        <n v="176.5480748111992"/>
        <n v="450.59361323329739"/>
        <n v="443.29310267039745"/>
        <n v="435.32128121819744"/>
        <n v="375.21772776199862"/>
        <n v="356.49684492579843"/>
        <n v="229.49232295989864"/>
        <n v="198.56537340359887"/>
        <n v="133.38240704699919"/>
        <n v="400.89064805999845"/>
        <n v="346.74737623739793"/>
        <n v="313.94823148919806"/>
        <n v="227.48744772299915"/>
        <n v="434.77594488239754"/>
        <n v="724.41520199999582"/>
        <n v="208.28530567139865"/>
        <n v="111.17349915839947"/>
        <n v="680.2654096031938"/>
        <n v="610.09019892119466"/>
        <n v="600.45420230399543"/>
        <n v="522.30874984859531"/>
        <n v="384.27702954719655"/>
        <n v="265.01196233819752"/>
        <n v="629.96633999999426"/>
        <n v="227.26616874509796"/>
        <n v="630.3514049999942"/>
        <n v="1089.71602127039"/>
        <n v="612.3613118864946"/>
        <n v="598.1800815559958"/>
        <n v="602.41014036899537"/>
        <n v="589.46104297079455"/>
        <n v="559.24223787599476"/>
        <n v="387.93970222259719"/>
        <n v="867.91972499999247"/>
        <n v="616.32494999999437"/>
        <n v="868.45229999999231"/>
        <n v="350.85333338999686"/>
        <n v="578.59681340999464"/>
        <n v="615.94386072939426"/>
        <n v="492.9899315729956"/>
        <n v="470.31265663539563"/>
        <n v="359.94367250399677"/>
        <n v="348.99163329599673"/>
        <n v="276.97672020779754"/>
        <n v="214.52761716319807"/>
        <n v="188.4218962499983"/>
        <n v="194.42474320499821"/>
        <n v="621.21411043199441"/>
        <n v="499.21836649439541"/>
        <n v="1106.9897579999899"/>
        <n v="936.3420899999918"/>
        <n v="1107.6665399999899"/>
        <n v="936.91653299999166"/>
        <n v="763.21571021189186"/>
        <n v="729.39352745159135"/>
        <n v="852.91025179798964"/>
        <n v="518.64479741279376"/>
        <n v="469.8692479999944"/>
        <n v="827.11536032799029"/>
        <n v="783.81113837759051"/>
        <n v="768.00786972479216"/>
        <n v="456.28153192349441"/>
        <n v="418.42064214319572"/>
        <n v="878.46851740479099"/>
        <n v="445.81605427259547"/>
        <n v="821.33512959999166"/>
        <n v="712.61217611969164"/>
        <n v="667.40244241229198"/>
        <n v="660.52910996399214"/>
        <n v="418.18021847699504"/>
        <n v="579.36282042359142"/>
        <n v="541.48297999999272"/>
        <n v="535.71178099999202"/>
        <n v="524.4071879999932"/>
        <n v="525.45074399999214"/>
        <n v="488.93265199999371"/>
        <n v="486.25450999999276"/>
        <n v="471.74462399999385"/>
        <n v="875.03414099668714"/>
        <n v="864.50312363998728"/>
        <n v="843.88351291048923"/>
        <n v="801.18084041488908"/>
        <n v="648.39990121459152"/>
        <n v="624.0082103243908"/>
        <n v="589.18904999999131"/>
        <n v="578.74002742139214"/>
        <n v="871.84759909758873"/>
        <n v="548.43878459759196"/>
        <n v="1064.8562261687812"/>
        <n v="791.42938748218717"/>
        <n v="665.02413548998845"/>
        <n v="701.50613110378788"/>
        <n v="974.93861099998333"/>
        <n v="600.46259999998949"/>
        <n v="731.35007399998744"/>
        <n v="975.8530159999832"/>
        <n v="588.01634399998977"/>
        <n v="493.48577199999136"/>
        <n v="485.04956499999156"/>
        <n v="892.77471548018434"/>
        <n v="870.88423793598486"/>
        <n v="898.57529999998462"/>
        <n v="747.83362499998725"/>
        <n v="710.88839999998777"/>
        <n v="899.58644999998455"/>
        <n v="612.65969999999015"/>
        <n v="617.98544999998921"/>
        <n v="962.92474628838477"/>
        <n v="924.04362572198397"/>
        <n v="1259.8751252771783"/>
        <n v="1174.4972659199796"/>
        <n v="1022.2851121379819"/>
        <n v="896.35497096178415"/>
        <n v="559.71215999999026"/>
        <n v="677.99960999998837"/>
        <n v="481.35559499999158"/>
        <n v="898.29137299998342"/>
        <n v="705.42713999998705"/>
        <n v="795.26069999998526"/>
        <n v="762.60937499998579"/>
        <n v="752.98679999998592"/>
        <n v="688.11502499998664"/>
        <n v="1130.3361953099777"/>
        <n v="1110.2265976983795"/>
        <n v="1081.9275885919787"/>
        <n v="1185.080932509577"/>
        <n v="832.96401299998354"/>
        <n v="799.68839999998499"/>
        <n v="757.56556799998532"/>
        <n v="750.62294999998528"/>
        <n v="637.64467799998818"/>
        <n v="1002.3395179999783"/>
        <n v="920.52623999998127"/>
        <n v="975.1466249999803"/>
        <n v="935.42084999997985"/>
        <n v="868.76009999998121"/>
        <n v="864.79537499998128"/>
        <n v="1272.7329945231725"/>
        <n v="950.22383999997942"/>
        <n v="891.85126799998056"/>
        <n v="869.48683499998117"/>
        <n v="847.30765799998176"/>
        <n v="823.72436999998217"/>
        <n v="679.61462399998527"/>
        <n v="496.71576239998836"/>
        <n v="521.16987764038777"/>
        <n v="1059.2077479999755"/>
        <n v="1049.7341539999763"/>
        <n v="1057.1198399999755"/>
        <n v="1027.8055479999759"/>
        <n v="1014.0108679999771"/>
        <n v="1007.2818819999766"/>
        <n v="898.15067999997973"/>
        <n v="1162.7705249999728"/>
        <n v="882.62324999997952"/>
        <n v="1196.020349999973"/>
        <n v="1188.9393749999722"/>
        <n v="1015.5743999999761"/>
        <n v="930.67604999997809"/>
        <n v="866.67974999997978"/>
        <n v="814.94819999998083"/>
        <n v="1164.5990999999726"/>
        <n v="883.85984999997936"/>
        <n v="1028.3394591199758"/>
        <n v="926.2054324599784"/>
        <n v="1100.286835257974"/>
        <n v="990.14680793937691"/>
        <n v="1230.013187999971"/>
        <n v="930.25403999997809"/>
        <n v="896.66891999997915"/>
        <n v="848.42566799998019"/>
        <n v="1231.9471709999709"/>
        <n v="1159.8639379999706"/>
        <n v="1022.879302999974"/>
        <n v="955.98963199997695"/>
        <n v="1161.6495649999706"/>
        <n v="1219.7465999999692"/>
        <n v="1218.6391499999693"/>
        <n v="1196.4712499999698"/>
        <n v="1171.6627499999704"/>
        <n v="1163.9627999999705"/>
        <n v="1158.0380999999704"/>
        <n v="1093.2344999999723"/>
        <n v="1351.0612027391658"/>
        <n v="1339.0382718101671"/>
        <n v="1249.4430039299693"/>
        <n v="1286.8815509999674"/>
        <n v="1208.5703039999703"/>
        <n v="1197.2393099999706"/>
        <n v="1150.5871679999707"/>
        <n v="1084.7963879999738"/>
        <n v="1092.367979999972"/>
        <n v="1031.2076039999738"/>
        <n v="1015.8403199999751"/>
        <n v="920.76415199997734"/>
        <n v="905.74745999997685"/>
        <n v="367.96934192999004"/>
        <n v="331.35136919999098"/>
        <n v="949.36392699997543"/>
        <n v="679.14719999998215"/>
        <n v="655.81066899998223"/>
        <n v="814.52997889997766"/>
        <n v="739.99710169998048"/>
        <n v="684.92258738998123"/>
        <n v="1027.145474999973"/>
        <n v="990.596249999973"/>
        <n v="775.00799999997901"/>
        <n v="627.0176249999829"/>
        <n v="1257.1764032799656"/>
        <n v="670.63170155998171"/>
        <n v="251.10887999999315"/>
        <n v="572.74554323998495"/>
        <n v="444.73655204998789"/>
        <n v="1456.3591679999622"/>
        <n v="1092.7579139999705"/>
        <n v="242.47397327999371"/>
        <n v="210.66954311999427"/>
        <n v="743.09120717997916"/>
        <n v="683.17154087997994"/>
        <n v="1214.7266459999644"/>
        <n v="1174.6263549999653"/>
        <n v="1143.7212569999676"/>
        <n v="1129.4905679999667"/>
        <n v="839.70039999997528"/>
        <n v="305.37845489999091"/>
        <n v="548.10649599998385"/>
        <n v="794.48196999997765"/>
        <n v="794.47797857997648"/>
        <n v="565.02985692998379"/>
        <n v="1365.36659999996"/>
        <n v="1245.3776999999652"/>
        <n v="993.43934999997066"/>
        <n v="992.21489999997073"/>
        <n v="650.63249999998152"/>
        <n v="774.11599799997714"/>
        <n v="1082.3027646899679"/>
        <n v="1011.39311231997"/>
        <n v="782.09040117997779"/>
        <n v="551.08427867998421"/>
        <n v="157.78799299999557"/>
        <n v="784.24886363997678"/>
        <n v="759.22525271997756"/>
        <n v="626.91434126998149"/>
        <n v="1467.1319039999569"/>
        <n v="1257.1362599999629"/>
        <n v="1208.7829499999643"/>
        <n v="994.73009999997078"/>
        <n v="987.95331599997076"/>
        <n v="851.55758999997488"/>
        <n v="652.03687799998079"/>
        <n v="788.09704403997512"/>
        <n v="526.86372107998329"/>
        <n v="1202.0762159999622"/>
        <n v="882.05317199997216"/>
        <n v="776.70097999997654"/>
        <n v="625.09243199998014"/>
        <n v="802.07736959997544"/>
        <n v="747.57535550997727"/>
        <n v="675.37908010997864"/>
        <n v="501.15554827998483"/>
        <n v="1051.1144999999669"/>
        <n v="1040.7977999999671"/>
        <n v="1006.785674999968"/>
        <n v="895.85324999997158"/>
        <n v="763.51859999997578"/>
        <n v="269.96820181999141"/>
        <n v="631.34144999997989"/>
        <n v="1201.0535999999634"/>
        <n v="999.22743359996821"/>
        <n v="913.72711781997202"/>
        <n v="823.2535573499747"/>
        <n v="830.71624964997375"/>
        <n v="565.12105171998201"/>
        <n v="525.43017151998333"/>
        <n v="494.71768310998425"/>
        <n v="208.40817887999339"/>
        <n v="844.41919883997434"/>
        <n v="714.36545621997743"/>
        <n v="540.94919579998339"/>
        <n v="1422.8158799999571"/>
        <n v="1315.4782049999583"/>
        <n v="1052.8666199999675"/>
        <n v="717.58265375997576"/>
        <n v="640.497284279979"/>
        <n v="499.29288167998368"/>
        <n v="1045.879921999966"/>
        <n v="1016.4784679999666"/>
        <n v="946.38509599996826"/>
        <n v="860.01312599997095"/>
        <n v="848.92763199997137"/>
        <n v="830.93803199997183"/>
        <n v="278.54113406999062"/>
        <n v="934.25788131996853"/>
        <n v="731.20434523997528"/>
        <n v="747.62999999997578"/>
        <n v="251.13457739999146"/>
        <n v="568.29982499998084"/>
        <n v="1098.8309173599639"/>
        <n v="1061.8809438399639"/>
        <n v="852.13986686997112"/>
        <n v="745.38792962997547"/>
        <n v="1403.4553829999525"/>
        <n v="1364.1041699999557"/>
        <n v="1322.6964659999555"/>
        <n v="990.61412999996662"/>
        <n v="944.31133499996804"/>
        <n v="698.21741399997643"/>
        <n v="670.31268575997592"/>
        <n v="1251.6940799999554"/>
        <n v="1164.7665019999583"/>
        <n v="1086.2916479999626"/>
        <n v="354.53291981998723"/>
        <n v="304.79514683998912"/>
        <n v="605.02168999997832"/>
        <n v="246.00639647999142"/>
        <n v="813.47648645997185"/>
        <n v="590.02907039997876"/>
        <n v="1266.0806249999546"/>
        <n v="1190.0186999999589"/>
        <n v="1009.5340499999641"/>
        <n v="949.61159999996596"/>
        <n v="275.04463193999015"/>
        <n v="628.63019999997744"/>
        <n v="186.21869685999337"/>
        <n v="468.08155034998333"/>
        <n v="1491.1053617599468"/>
        <n v="723.37144312997475"/>
        <n v="478.45614959998289"/>
        <n v="369.33986606998678"/>
        <n v="287.24101539998969"/>
        <n v="539.89695479998068"/>
        <n v="1231.7820839999558"/>
        <n v="1221.9911549999563"/>
        <n v="1047.6948899999634"/>
        <n v="1031.1040199999629"/>
        <n v="988.0738319999648"/>
        <n v="808.37351999997111"/>
        <n v="288.16022156998963"/>
        <n v="156.3113397299945"/>
        <n v="745.67735102997187"/>
        <n v="526.60089215998016"/>
        <n v="371.654469539986"/>
        <n v="878.52529999996796"/>
        <n v="753.00803999997163"/>
        <n v="631.69127199997615"/>
        <n v="568.53105999997899"/>
        <n v="802.06515593996983"/>
        <n v="556.60482243997967"/>
        <n v="532.13146384998061"/>
        <n v="1428.1753499999475"/>
        <n v="1276.8097499999521"/>
        <n v="1112.782499999958"/>
        <n v="325.73144088998771"/>
        <n v="860.30099999996764"/>
        <n v="626.38694999997631"/>
        <n v="209.56173522999225"/>
        <n v="590.58814931997847"/>
        <n v="475.73633519998208"/>
        <n v="323.44096499998813"/>
        <n v="705.07374269997354"/>
        <n v="1343.8559879999493"/>
        <n v="1204.3646939999546"/>
        <n v="1112.4084959999582"/>
        <n v="1072.8339299999598"/>
        <n v="793.934756999971"/>
        <n v="952.22307839996222"/>
        <n v="856.42193537996616"/>
        <n v="619.64447237997535"/>
        <n v="475.74209054998158"/>
        <n v="1285.7668599999504"/>
        <n v="1257.1685699999503"/>
        <n v="1152.4921819999558"/>
        <n v="1150.7545139999556"/>
        <n v="652.99357129997418"/>
        <n v="1406.1554999999446"/>
        <n v="1221.0086249999531"/>
        <n v="1172.4898499999538"/>
        <n v="984.72937499996112"/>
        <n v="935.86319999996306"/>
        <n v="796.63882499996839"/>
        <n v="648.33299999997439"/>
        <n v="204.78656302999212"/>
        <n v="1145.7293874399561"/>
        <n v="689.56002959997272"/>
        <n v="501.4569853799801"/>
        <n v="230.38410961999085"/>
        <n v="449.98676444998216"/>
        <n v="1434.9098099999444"/>
        <n v="1191.6741599999527"/>
        <n v="1069.6756139999575"/>
        <n v="1023.6011519999604"/>
        <n v="247.88583575999016"/>
        <n v="584.36161319997575"/>
        <n v="515.56943354997861"/>
        <n v="1334.9099099999448"/>
        <n v="1297.7705399999461"/>
        <n v="1276.6375359999481"/>
        <n v="1271.9291959999475"/>
        <n v="615.23237999997502"/>
        <n v="580.37872399997605"/>
        <n v="214.40470985999107"/>
        <n v="177.92599637999282"/>
        <n v="648.28726958997299"/>
        <n v="561.08509575997743"/>
        <n v="456.79374719998106"/>
        <n v="1501.2825749999377"/>
        <n v="1114.4778749999537"/>
        <n v="990.93284999995979"/>
        <n v="310.74125681998703"/>
        <n v="677.228849999972"/>
        <n v="662.30887499997334"/>
        <n v="621.80257499997469"/>
        <n v="219.07894856999087"/>
        <n v="1516.7311031999373"/>
        <n v="1414.357658989943"/>
        <n v="596.83049099997595"/>
        <n v="467.02103915998055"/>
        <n v="203.12530367999156"/>
        <n v="931.55583098996135"/>
        <n v="921.42270719996191"/>
        <n v="894.63463859996284"/>
        <n v="718.5796648799701"/>
        <n v="1149.0488459999522"/>
        <n v="1090.4967449999549"/>
        <n v="1060.1025599999562"/>
        <n v="999.15034799995874"/>
        <n v="990.69629999995891"/>
        <n v="254.14717799998948"/>
        <n v="888.81996719996221"/>
        <n v="441.72500903998088"/>
        <n v="1373.3905399999408"/>
        <n v="430.9408528499813"/>
        <n v="393.95191439998337"/>
        <n v="764.31780699996682"/>
        <n v="749.59319999996831"/>
        <n v="308.95166033998657"/>
        <n v="253.174295609989"/>
        <n v="891.01743754996221"/>
        <n v="887.85737024996251"/>
        <n v="678.0439090799706"/>
        <n v="546.98140335997675"/>
        <n v="1544.7064499999333"/>
        <n v="1543.2484499999334"/>
        <n v="1467.2038499999364"/>
        <n v="1148.7352499999504"/>
        <n v="1030.3593749999563"/>
        <n v="705.43709999996952"/>
        <n v="642.03839999997217"/>
        <n v="630.89279999997336"/>
        <n v="1632.4372068399296"/>
        <n v="1423.0204985599382"/>
        <n v="1298.4454069599449"/>
        <n v="1244.6901594499461"/>
        <n v="305.19366591998676"/>
        <n v="255.17770253998918"/>
        <n v="180.45294609999218"/>
        <n v="664.56986675997132"/>
        <n v="1828.8472319999212"/>
        <n v="1797.0870329999234"/>
        <n v="1719.6388199999253"/>
        <n v="1628.7747359999298"/>
        <n v="1369.6070699999423"/>
        <n v="1284.2184959999456"/>
        <n v="286.01034266998766"/>
        <n v="794.02603019996445"/>
        <n v="1042.4549329999531"/>
        <n v="793.8726899999649"/>
        <n v="768.80465999996534"/>
        <n v="717.22246699996856"/>
        <n v="711.27555099996789"/>
        <n v="691.96598399996958"/>
        <n v="929.75412743995821"/>
        <n v="893.48862833995986"/>
        <n v="847.88150783996173"/>
        <n v="1554.5945249999302"/>
        <n v="1512.0377999999321"/>
        <n v="1350.1394999999393"/>
        <n v="1103.6240999999513"/>
        <n v="873.65249999996138"/>
        <n v="879.42307499996048"/>
        <n v="1524.6034599599316"/>
        <n v="710.7090174999679"/>
        <n v="354.73495377998438"/>
        <n v="1047.086302979953"/>
        <n v="425.77037369998123"/>
        <n v="1568.9295779999306"/>
        <n v="1418.6814839999361"/>
        <n v="1179.5857079999471"/>
        <n v="965.75894999995671"/>
        <n v="1997.2692759499071"/>
        <n v="1619.5891125999258"/>
        <n v="1586.7017791299261"/>
        <n v="1502.6284067599315"/>
        <n v="1500.3149893199302"/>
        <n v="1464.7161195999331"/>
        <n v="1063.5869358199507"/>
        <n v="2481.0936420398848"/>
        <n v="2101.9869343199039"/>
        <n v="1752.8903246399198"/>
        <n v="1766.4382306999175"/>
        <n v="1202.8179539999442"/>
        <n v="1165.9236581199457"/>
        <n v="1119.2030303999477"/>
        <n v="1601.4507999999257"/>
        <n v="1557.8206999999277"/>
        <n v="1811.7767266799158"/>
        <n v="978.62369583995451"/>
        <n v="609.8192802899722"/>
        <n v="2608.0447129598788"/>
        <n v="2240.2751707798957"/>
        <n v="1912.5295323999112"/>
        <n v="1323.0541423399386"/>
        <n v="682.63366479996887"/>
        <n v="1616.284357999926"/>
        <n v="1562.967292259925"/>
        <n v="1305.2535598999382"/>
        <n v="1285.3112838299385"/>
        <n v="1225.6168837499422"/>
        <n v="1226.8795232199411"/>
        <n v="1199.9728681599433"/>
        <n v="930.97738179995531"/>
        <n v="2013.5225646399033"/>
        <n v="1972.2148305999051"/>
        <n v="1815.5757525599124"/>
        <n v="1570.8421912799256"/>
        <n v="1347.5041003599363"/>
        <n v="1358.5210144099347"/>
        <n v="997.13639812995211"/>
        <n v="974.00659747995314"/>
        <n v="944.12266511995449"/>
        <n v="1741.6386565199166"/>
        <n v="994.68320869995216"/>
        <n v="662.11657118996879"/>
        <n v="1979.1791468799065"/>
        <n v="1842.1609599999113"/>
        <n v="1615.8409446899225"/>
        <n v="1414.1308171999322"/>
        <n v="1051.9296573599497"/>
        <n v="654.68694799996911"/>
        <n v="1663.1080401599179"/>
        <n v="1398.9648428999317"/>
        <n v="1378.9043115299319"/>
        <n v="1317.287822849936"/>
        <n v="1319.0890291199348"/>
        <n v="1291.0291185599372"/>
        <n v="1016.1017675999498"/>
        <n v="2124.3793595398947"/>
        <n v="2082.0904229998969"/>
        <n v="1921.7540593599047"/>
        <n v="1670.9324684799183"/>
        <n v="1442.2378479599297"/>
        <n v="1453.859893709928"/>
        <n v="1083.8387598299464"/>
        <n v="1060.2311176799474"/>
        <n v="1029.6428755199488"/>
        <n v="1846.0227601199088"/>
        <n v="1081.3936792999466"/>
        <n v="740.21463708996396"/>
        <n v="2089.0793686798984"/>
        <n v="1948.9752827999039"/>
        <n v="1717.2425299899153"/>
        <n v="1510.7374781999254"/>
        <n v="1139.9393950599438"/>
        <n v="732.61154699996428"/>
        <n v="2310.8934140598831"/>
        <n v="1905.1910072999042"/>
        <n v="1870.3329090599048"/>
        <n v="1779.3891069499111"/>
        <n v="1777.6370296299094"/>
        <n v="1738.6653849599131"/>
        <n v="1308.8769730399335"/>
        <n v="3162.2151347298391"/>
        <n v="3092.9232254398426"/>
        <n v="2830.4573698798563"/>
        <n v="2423.2786557998784"/>
        <n v="2048.3478434798972"/>
        <n v="2063.2049950698947"/>
        <n v="1458.2903965299258"/>
        <n v="1418.8223282999277"/>
        <n v="1368.6971737599301"/>
        <n v="2111.8191059198925"/>
        <n v="1217.857315379938"/>
        <n v="820.30563859995891"/>
        <n v="3209.0317415998393"/>
        <n v="2965.9973213598491"/>
        <n v="2571.7010525498695"/>
        <n v="2219.948337299887"/>
        <n v="1587.3133312699194"/>
        <n v="898.51395389995491"/>
        <n v="2791.1926769998545"/>
        <n v="1868.5231652999034"/>
        <n v="1831.5092067599044"/>
        <n v="1740.3277810499108"/>
        <n v="1736.6978505299094"/>
        <n v="1698.6524253599127"/>
        <n v="735.66138803996171"/>
        <n v="3006.3119858998457"/>
        <n v="2792.307475829854"/>
        <n v="2286.8162240998818"/>
        <n v="1467.4278938999234"/>
        <n v="1263.5404384499348"/>
        <n v="1914.6229948799003"/>
        <n v="1224.9958479999357"/>
        <n v="2549.0552428498668"/>
        <n v="1967.1153374998992"/>
        <n v="593.65976327996952"/>
        <n v="2765.7727271698532"/>
        <n v="2570.8229546998641"/>
        <n v="2332.9903398598753"/>
        <n v="1390.2795368999264"/>
        <n v="1366.5305296299271"/>
        <n v="1303.6163651499314"/>
        <n v="1302.5292168199303"/>
        <n v="978.71217499994793"/>
        <n v="3223.0606995298281"/>
        <n v="3150.5940102398317"/>
        <n v="2875.8312584798464"/>
        <n v="2452.3239351998704"/>
        <n v="1436.5490057599241"/>
        <n v="1446.6527366099226"/>
        <n v="1116.6028460999401"/>
        <n v="1051.1476299299438"/>
        <n v="1102.5421643999409"/>
        <n v="1048.2303660999439"/>
        <n v="685.68269978996375"/>
        <n v="3274.2526451998274"/>
        <n v="3017.5436769598386"/>
        <n v="1507.8656411999193"/>
        <n v="2133.5242499998867"/>
        <n v="677.52374399996427"/>
        <n v="2236.6504831998777"/>
        <n v="1979.8892418498936"/>
        <n v="1707.0175433499069"/>
        <n v="1332.1494853599283"/>
        <n v="999.96421079994559"/>
        <n v="1958.5562568398923"/>
        <n v="1718.2843372799068"/>
        <n v="1468.0341033599207"/>
        <n v="1478.0191659099191"/>
        <n v="1140.7305090999373"/>
        <n v="1073.9699416299413"/>
        <n v="1047.8034584799427"/>
        <n v="1014.3548121199443"/>
        <n v="1907.2262295198959"/>
        <n v="1311.6030776099285"/>
        <n v="1070.9529866999414"/>
        <n v="700.76311568996209"/>
        <n v="2176.0030830998821"/>
        <n v="1766.3432661899037"/>
        <n v="1540.6153521999158"/>
        <n v="692.42299299996262"/>
        <n v="2891.826273572372"/>
        <n v="3401.3425687299332"/>
        <n v="2556.4271616870792"/>
        <n v="3030.90513900515"/>
        <n v="2002.5357545856752"/>
        <n v="1105.4948238687139"/>
        <n v="1999.4267424745756"/>
        <n v="1973.8194543561206"/>
        <n v="2235.7852224121971"/>
        <n v="1543.6017520757464"/>
        <n v="2585.1463339898787"/>
        <n v="2800.2716577749766"/>
        <n v="4110.6207681579808"/>
        <n v="2034.3755110044433"/>
        <n v="2702.5387045451098"/>
        <n v="2101.6054474371799"/>
        <n v="3603.653625787535"/>
        <n v="2387.6430437703507"/>
        <n v="1416.4879934714061"/>
        <n v="1660.3509299170023"/>
        <n v="4266.4029267292235"/>
        <n v="2491.9934790930301"/>
        <n v="3031.8097581619022"/>
        <n v="2723.6576970877827"/>
        <n v="1149.2997343120535"/>
        <n v="2144.6320187345996"/>
        <n v="2896.2873917640864"/>
        <n v="1964.0487826468238"/>
        <n v="2631.1191333147699"/>
        <n v="2384.3483687970488"/>
        <n v="2780.1085609503625"/>
        <n v="2646.174471155291"/>
        <n v="3307.0911311644577"/>
        <n v="2092.609039125397"/>
        <n v="2204.8661395996937"/>
        <n v="2969.9296627527192"/>
        <n v="3010.7348189946192"/>
        <n v="2171.0712346494456"/>
        <n v="2869.2066906109153"/>
        <n v="1475.4522604994177"/>
        <n v="2468.9937561190486"/>
        <n v="3289.5843219040707"/>
        <n v="2026.107227813284"/>
        <n v="3477.6651126315469"/>
        <n v="4000.1468349091087"/>
        <n v="1375.6898064505199"/>
        <n v="1985.3614712814699"/>
        <n v="2182.3299431702007"/>
        <n v="3866.4309366654425"/>
        <n v="1903.0207059014137"/>
        <n v="3053.0707958689154"/>
        <n v="2599.8548096483546"/>
        <n v="2888.3235933256719"/>
        <n v="1934.1043293584362"/>
        <n v="4157.6797283916667"/>
        <n v="2779.0571490240191"/>
        <n v="3229.4392919565098"/>
        <n v="2237.9186562408822"/>
        <n v="1658.8298384405578"/>
        <n v="989.61617329597868"/>
        <n v="3480.1548639199477"/>
        <n v="3267.1257634945146"/>
        <n v="4406.8508319027733"/>
        <n v="3342.4179937150575"/>
        <n v="2210.1932677066552"/>
        <n v="1835.8219412553042"/>
        <n v="2510.83645946058"/>
        <n v="2214.7181111070081"/>
        <n v="2744.3877170762407"/>
        <n v="2790.2474764573167"/>
        <n v="2634.142274793142"/>
        <n v="2018.5723536137932"/>
        <n v="2870.1046508760369"/>
        <n v="2099.4725520025045"/>
        <n v="3406.7444227746419"/>
        <n v="3233.6460474802016"/>
        <n v="1511.2951485053138"/>
        <n v="3674.9484427227558"/>
        <n v="1086.3663342444354"/>
        <n v="2337.0390924066187"/>
        <n v="4080.0863909302238"/>
        <n v="3830.2211381683724"/>
        <n v="5166.3698734814043"/>
        <n v="3918.7058733554359"/>
        <n v="2591.2976455547087"/>
        <n v="2152.3266517747838"/>
        <n v="2943.65905580874"/>
        <n v="2596.5770893975136"/>
        <n v="3218.0706921802043"/>
        <n v="3271.8327618730987"/>
        <n v="3088.305672671519"/>
        <n v="2366.518958180096"/>
        <n v="3364.9778483390605"/>
        <n v="2461.3593013300228"/>
        <n v="3994.1547552261281"/>
        <n v="3791.1948081631749"/>
        <n v="1771.9197999286794"/>
        <n v="4308.9884746567986"/>
        <n v="1273.9532187382899"/>
        <n v="2739.9507021689255"/>
        <n v="795.27544438140001"/>
        <n v="285.92508210839998"/>
        <n v="269.76160031339998"/>
        <n v="231.58144458839925"/>
        <n v="206.67802274489932"/>
        <n v="441.57960700000001"/>
        <n v="320.95411217600002"/>
        <n v="923.87519999999733"/>
        <n v="255.52904887019923"/>
        <n v="954.78750000000002"/>
        <n v="232.18417360799955"/>
        <n v="234.92111867999924"/>
        <n v="223.44797679749965"/>
        <n v="225.48156923979928"/>
        <n v="924.47459999999728"/>
        <n v="157.54667007819998"/>
        <n v="149.05391034449971"/>
        <n v="608.05595286449807"/>
        <n v="430.61569649999865"/>
        <n v="456.60717823049856"/>
        <n v="230.05071159479925"/>
        <n v="570.78998339999828"/>
        <n v="193.60489994879995"/>
        <n v="184.54129537599937"/>
        <n v="119.16361547999959"/>
        <n v="120.0922480295996"/>
        <n v="286.06984260000002"/>
        <n v="298.90658787359996"/>
        <n v="278.42903777279912"/>
        <n v="240.95144600999998"/>
        <n v="245.07155135099993"/>
        <n v="250.5493164758999"/>
        <n v="1018.4473499999984"/>
        <n v="966.12199199999873"/>
        <n v="863.90549999999746"/>
        <n v="482.59727703599708"/>
        <n v="469.46202096299783"/>
        <n v="406.49952897119863"/>
        <n v="400.74944686649815"/>
        <n v="196.17551178419927"/>
        <n v="377.45260240369765"/>
        <n v="358.54351890969878"/>
        <n v="1038.511124999995"/>
        <n v="235.51630704959851"/>
        <n v="384.48216765419761"/>
        <n v="366.72838101979829"/>
        <n v="326.08989678079888"/>
        <n v="331.64643390339796"/>
        <n v="316.42884422819884"/>
        <n v="179.17834647229915"/>
        <n v="173.45547443349935"/>
        <n v="151.55624543999943"/>
        <n v="155.06131337779942"/>
        <n v="369.12709871309772"/>
        <n v="291.44587199999864"/>
        <n v="304.20711426959855"/>
        <n v="261.30429325499836"/>
        <n v="208.24171310009865"/>
        <n v="200.99175497909872"/>
        <n v="612.35266635479422"/>
        <n v="402.73133429699618"/>
        <n v="343.82227423949672"/>
        <n v="301.28298719669749"/>
        <n v="293.18152216919799"/>
        <n v="674.81504581839374"/>
        <n v="610.40211404279501"/>
        <n v="519.49553207759641"/>
        <n v="493.38080947279661"/>
        <n v="243.43605890399832"/>
        <n v="506.11177684599522"/>
        <n v="492.81633976959534"/>
        <n v="442.96543164299698"/>
        <n v="436.09126360899637"/>
        <n v="558.73235298749466"/>
        <n v="724.24929150149205"/>
        <n v="691.76494192409143"/>
        <n v="664.49877226859178"/>
        <n v="795.43241940749033"/>
        <n v="565.55102031599358"/>
        <n v="432.48948599999477"/>
        <n v="812.55449140259122"/>
        <n v="806.06099894879026"/>
        <n v="991.04217502038784"/>
        <n v="766.70973198359161"/>
        <n v="715.51537884739218"/>
        <n v="662.43019472459275"/>
        <n v="459.67779643499546"/>
        <n v="426.62422742939464"/>
        <n v="682.03912499999331"/>
        <n v="551.57849999999326"/>
        <n v="682.31497499999318"/>
        <n v="494.03114999999451"/>
        <n v="482.05889999999522"/>
        <n v="463.20488491679532"/>
        <n v="416.67692725999586"/>
        <n v="1104.2446313799865"/>
        <n v="415.09890823499541"/>
        <n v="440.93737285449555"/>
        <n v="1184.9548738963852"/>
        <n v="802.86177254399024"/>
        <n v="667.43223624719178"/>
        <n v="556.70905032749306"/>
        <n v="888.82243199999118"/>
        <n v="771.69283199999074"/>
        <n v="1055.1882959999889"/>
        <n v="752.26684799999225"/>
        <n v="889.18198799999118"/>
        <n v="772.14999599999067"/>
        <n v="715.05832186199086"/>
        <n v="693.91701894898961"/>
        <n v="235.56163499999647"/>
        <n v="243.22872996749632"/>
        <n v="660.25971199999083"/>
        <n v="589.23581599999113"/>
        <n v="537.54277999999249"/>
        <n v="483.25955999999337"/>
        <n v="847.21306116718915"/>
        <n v="623.89887876159071"/>
        <n v="1117.0574999999858"/>
        <n v="645.7997249999911"/>
        <n v="571.32404999999142"/>
        <n v="534.1058999999932"/>
        <n v="507.48187499999267"/>
        <n v="570.19332580319258"/>
        <n v="380.26696676999461"/>
        <n v="401.19998011679434"/>
        <n v="918.09286979818705"/>
        <n v="789.99499952998985"/>
        <n v="655.29154807589089"/>
        <n v="1209.8217779999848"/>
        <n v="713.04724799998735"/>
        <n v="697.94792399998857"/>
        <n v="629.53709699998956"/>
        <n v="604.39404399998932"/>
        <n v="527.40770999999143"/>
        <n v="526.45449999999141"/>
        <n v="888.17227442698629"/>
        <n v="762.95857499998817"/>
        <n v="602.55337499999007"/>
        <n v="607.63657499998919"/>
        <n v="575.57159999999112"/>
        <n v="966.0331041151851"/>
        <n v="937.67540395968547"/>
        <n v="886.99247571358535"/>
        <n v="778.7967394357878"/>
        <n v="1142.5632298745797"/>
        <n v="1092.1164081197819"/>
        <n v="913.68823958548501"/>
        <n v="1098.6079199999831"/>
        <n v="749.58959999998763"/>
        <n v="587.47814999999093"/>
        <n v="564.08659199999124"/>
        <n v="826.25679679918335"/>
        <n v="803.27987507878538"/>
        <n v="1025.0346719999816"/>
        <n v="912.07968499998208"/>
        <n v="894.39077399998394"/>
        <n v="791.1213159999844"/>
        <n v="759.54877199998634"/>
        <n v="751.10559999998645"/>
        <n v="1026.3663799999813"/>
        <n v="695.82499199998733"/>
        <n v="706.01856799998598"/>
        <n v="691.65793199998734"/>
        <n v="572.11703999998917"/>
        <n v="446.55599999999112"/>
        <n v="433.14399699999211"/>
        <n v="507.45534339999074"/>
        <n v="533.58787091279021"/>
        <n v="823.9155749999851"/>
        <n v="821.64104999998506"/>
        <n v="750.59189999998637"/>
        <n v="746.48924999998599"/>
        <n v="693.6063749999862"/>
        <n v="586.94264999998882"/>
        <n v="1245.3103752851762"/>
        <n v="1165.7090663392778"/>
        <n v="128.99247398999762"/>
        <n v="129.27931997759762"/>
        <n v="929.05883999998173"/>
        <n v="849.97046399998328"/>
        <n v="1142.8203599999774"/>
        <n v="808.49154599998394"/>
        <n v="758.15121599998497"/>
        <n v="695.15819999998723"/>
        <n v="930.75203999998155"/>
        <n v="851.51924399998302"/>
        <n v="607.94744399998785"/>
        <n v="581.08233599998937"/>
        <n v="570.42712799998958"/>
        <n v="1000.4157849999782"/>
        <n v="954.66070999998021"/>
        <n v="882.40181999998072"/>
        <n v="853.68850799998279"/>
        <n v="942.40574999998046"/>
        <n v="924.45187499998133"/>
        <n v="1201.6466099999752"/>
        <n v="858.88839899998106"/>
        <n v="825.46388399998341"/>
        <n v="825.17280299998288"/>
        <n v="616.80611699998758"/>
        <n v="1109.7788219999748"/>
        <n v="1069.9246939999748"/>
        <n v="1041.0247199999762"/>
        <n v="996.86383399997726"/>
        <n v="969.20323199997858"/>
        <n v="931.92177599997785"/>
        <n v="1029.3209999999765"/>
        <n v="1016.5875749999759"/>
        <n v="1057.1260139999758"/>
        <n v="981.29953799997827"/>
        <n v="989.7371519999765"/>
        <n v="879.7605749999791"/>
        <n v="1110.5155199999726"/>
        <n v="285.6766190999931"/>
        <n v="996.24514299997452"/>
        <n v="295.83774745199281"/>
        <n v="1301.4859008267665"/>
        <n v="1031.2181884983752"/>
        <n v="1289.933099999967"/>
        <n v="1237.1399999999696"/>
        <n v="1143.4688999999726"/>
        <n v="1110.7507499999715"/>
        <n v="735.90839999998116"/>
        <n v="567.04027499998631"/>
        <n v="1179.9418631399697"/>
        <n v="821.15894078998008"/>
        <n v="1263.8000495115675"/>
        <n v="876.3911121469788"/>
        <n v="1452.8855835749628"/>
        <n v="1242.9691559999692"/>
        <n v="821.57599799997899"/>
        <n v="1099.5815099999736"/>
        <n v="1060.591097999974"/>
        <n v="996.04830599997445"/>
        <n v="621.6447693599838"/>
        <n v="415.47877553998927"/>
        <n v="1004.6560769999724"/>
        <n v="779.24021999997944"/>
        <n v="164.57095079999576"/>
        <n v="739.30111436998084"/>
        <n v="1191.0968999999673"/>
        <n v="1170.531899999969"/>
        <n v="887.68912499997555"/>
        <n v="688.66199999998219"/>
        <n v="1164.6884232999698"/>
        <n v="1331.0106409599646"/>
        <n v="740.00353583998026"/>
        <n v="1309.8137039999663"/>
        <n v="981.0440639999731"/>
        <n v="718.27286999998137"/>
        <n v="1173.8412999999662"/>
        <n v="1088.30791599997"/>
        <n v="879.29582799997468"/>
        <n v="867.29294399997491"/>
        <n v="837.02345199997671"/>
        <n v="518.55897599998548"/>
        <n v="486.05570899998605"/>
        <n v="717.82923176997872"/>
        <n v="656.19200717998046"/>
        <n v="1190.3087249999646"/>
        <n v="861.46267499997532"/>
        <n v="812.78437499997585"/>
        <n v="747.44527499997923"/>
        <n v="271.39398817999194"/>
        <n v="660.46049999998104"/>
        <n v="573.90479999998286"/>
        <n v="777.07307906997687"/>
        <n v="618.50799599998152"/>
        <n v="281.22474379999159"/>
        <n v="891.24579917997517"/>
        <n v="421.7921888399876"/>
        <n v="1270.4796719999649"/>
        <n v="1256.3362229999639"/>
        <n v="1177.6766249999673"/>
        <n v="817.97197199997629"/>
        <n v="753.73793999997906"/>
        <n v="840.23973893997311"/>
        <n v="806.5729821599756"/>
        <n v="608.93902430998048"/>
        <n v="347.89751207998887"/>
        <n v="979.62426499996968"/>
        <n v="952.07768999997063"/>
        <n v="673.20724899997856"/>
        <n v="180.55223039999453"/>
        <n v="151.60366283999542"/>
        <n v="641.50780427998006"/>
        <n v="593.60159947998159"/>
        <n v="543.45507855998255"/>
        <n v="1271.6243999999617"/>
        <n v="302.37316171999032"/>
        <n v="724.12177499997824"/>
        <n v="717.87599999997792"/>
        <n v="697.72499999997899"/>
        <n v="695.46554999997852"/>
        <n v="1409.6231236799565"/>
        <n v="1301.8694434999586"/>
        <n v="669.25487067997915"/>
        <n v="657.65893878997906"/>
        <n v="413.00515593998716"/>
        <n v="1553.8914719999505"/>
        <n v="364.01634329998905"/>
        <n v="1280.9406599999613"/>
        <n v="320.65023134998972"/>
        <n v="998.67749699996989"/>
        <n v="928.98413999997024"/>
        <n v="835.19579999997484"/>
        <n v="850.1228519999728"/>
        <n v="678.05613299997947"/>
        <n v="150.16944032999518"/>
        <n v="678.49785572997689"/>
        <n v="520.53143999998304"/>
        <n v="518.75175410998315"/>
        <n v="1251.3472229999597"/>
        <n v="381.67040084998735"/>
        <n v="185.64189539999396"/>
        <n v="168.93924608999421"/>
        <n v="818.82038735997287"/>
        <n v="553.21568651998166"/>
        <n v="541.34591273998205"/>
        <n v="530.67776201998242"/>
        <n v="399.61086515998642"/>
        <n v="1351.9790999999564"/>
        <n v="1234.0772999999581"/>
        <n v="1134.5872499999614"/>
        <n v="967.77449999996713"/>
        <n v="928.18619999996997"/>
        <n v="786.07079999997325"/>
        <n v="706.985549999976"/>
        <n v="1351.2433827899563"/>
        <n v="1200.5758411199613"/>
        <n v="1183.9970680299618"/>
        <n v="721.41822983997542"/>
        <n v="437.63076357998546"/>
        <n v="425.97430603998595"/>
        <n v="372.19868543998729"/>
        <n v="424.28837927998626"/>
        <n v="1364.1116399999551"/>
        <n v="1216.8629999999587"/>
        <n v="1011.1840199999665"/>
        <n v="969.21158399996841"/>
        <n v="605.48084999997991"/>
        <n v="729.90023249997421"/>
        <n v="536.86798499998065"/>
        <n v="393.37927463998648"/>
        <n v="1272.6929579999564"/>
        <n v="1287.3767699999537"/>
        <n v="1135.7771769999592"/>
        <n v="1086.6737279999609"/>
        <n v="695.4715679999756"/>
        <n v="272.98639025999057"/>
        <n v="658.91069099997696"/>
        <n v="657.69499999997697"/>
        <n v="782.60430743997176"/>
        <n v="1288.9406249999558"/>
        <n v="1246.4117999999571"/>
        <n v="327.22839639998875"/>
        <n v="713.47049999997489"/>
        <n v="534.98250224998128"/>
        <n v="717.39096449997419"/>
        <n v="1474.8543899999484"/>
        <n v="1134.9253169999593"/>
        <n v="732.29654999997479"/>
        <n v="278.21215061998998"/>
        <n v="740.0618639999733"/>
        <n v="691.62837599997624"/>
        <n v="640.4449319999776"/>
        <n v="893.41868687996612"/>
        <n v="470.74436819998215"/>
        <n v="413.42256590998466"/>
        <n v="1298.1167999999518"/>
        <n v="1078.3515479999592"/>
        <n v="883.16597999996645"/>
        <n v="861.72094399996865"/>
        <n v="522.16007999998101"/>
        <n v="611.85512123997773"/>
        <n v="565.29433124997854"/>
        <n v="1532.0447999999421"/>
        <n v="1499.6056499999445"/>
        <n v="1474.4193749999465"/>
        <n v="1299.2188499999509"/>
        <n v="334.12981475998731"/>
        <n v="644.68709999997657"/>
        <n v="232.92050655999148"/>
        <n v="219.56389916999183"/>
        <n v="970.33840221996468"/>
        <n v="732.39129920997334"/>
        <n v="614.04544655997756"/>
        <n v="255.41648807999053"/>
        <n v="247.82597654999097"/>
        <n v="843.27789512996878"/>
        <n v="1649.5565249999374"/>
        <n v="1616.1765809999386"/>
        <n v="1434.5293379999473"/>
        <n v="1409.5307339999488"/>
        <n v="1429.4621879999459"/>
        <n v="370.10916923998599"/>
        <n v="295.85768159998878"/>
        <n v="723.39479999997377"/>
        <n v="858.0181322699658"/>
        <n v="1358.5459359999475"/>
        <n v="1255.4621449999502"/>
        <n v="1171.7955799999534"/>
        <n v="1145.1653999999562"/>
        <n v="347.62233623998617"/>
        <n v="893.37547599996515"/>
        <n v="797.55379199996821"/>
        <n v="944.7140975599624"/>
        <n v="521.89865280998004"/>
        <n v="482.84571279998153"/>
        <n v="1549.3265999999385"/>
        <n v="1483.0748999999425"/>
        <n v="1054.6058249999596"/>
        <n v="1005.0497999999616"/>
        <n v="335.93813699998697"/>
        <n v="873.89122499996597"/>
        <n v="687.48479999997323"/>
        <n v="672.71962499997426"/>
        <n v="173.56450769999324"/>
        <n v="1546.3135654199398"/>
        <n v="1457.4250283999422"/>
        <n v="1394.1380907299456"/>
        <n v="344.29749203998631"/>
        <n v="266.94945115998956"/>
        <n v="535.29458597997859"/>
        <n v="416.91645911998336"/>
        <n v="1316.4460679999497"/>
        <n v="1294.5196259999495"/>
        <n v="986.06390399996155"/>
        <n v="325.42882343998758"/>
        <n v="322.24454099998718"/>
        <n v="965.69097536995969"/>
        <n v="598.87321262997546"/>
        <n v="442.46419307998229"/>
        <n v="1231.1095199999497"/>
        <n v="1043.8306199999565"/>
        <n v="944.6931979999614"/>
        <n v="318.92972744998667"/>
        <n v="672.33662399997252"/>
        <n v="1406.2166999999436"/>
        <n v="1296.5102999999469"/>
        <n v="1216.2208499999501"/>
        <n v="1188.1259999999522"/>
        <n v="362.01232079998493"/>
        <n v="985.86449999996046"/>
        <n v="778.59179999996877"/>
        <n v="665.40689999997323"/>
        <n v="172.14769742999309"/>
        <n v="1268.1185104499491"/>
        <n v="1230.9939983199506"/>
        <n v="626.69485024997425"/>
        <n v="284.60216055998814"/>
        <n v="930.52720499996121"/>
        <n v="1307.5079639999467"/>
        <n v="1248.5437679999479"/>
        <n v="1108.7551679999535"/>
        <n v="1063.6122149999567"/>
        <n v="999.69466199995838"/>
        <n v="428.91575219998197"/>
        <n v="1387.0982569999398"/>
        <n v="1345.2678599999429"/>
        <n v="1251.1782719999474"/>
        <n v="1126.7945159999529"/>
        <n v="1014.1039999999574"/>
        <n v="938.89951199996062"/>
        <n v="874.50888299996268"/>
        <n v="767.99273999996717"/>
        <n v="291.14502719998757"/>
        <n v="273.28466621998814"/>
        <n v="771.6616025599676"/>
        <n v="356.99595911998449"/>
        <n v="939.49267499995915"/>
        <n v="836.73449999996421"/>
        <n v="842.47469999996338"/>
        <n v="815.78587499996456"/>
        <n v="763.72739999996793"/>
        <n v="723.6877499999689"/>
        <n v="671.14844999997138"/>
        <n v="663.43859999997119"/>
        <n v="626.68597499997327"/>
        <n v="1196.4066696799487"/>
        <n v="655.81101029997251"/>
        <n v="506.17615948997792"/>
        <n v="484.98755005997958"/>
        <n v="825.69951749996403"/>
        <n v="1780.3101599999227"/>
        <n v="1690.3384919999291"/>
        <n v="389.66909387998362"/>
        <n v="1266.9172289999469"/>
        <n v="1139.6306699999504"/>
        <n v="937.56243899996059"/>
        <n v="783.63287999996714"/>
        <n v="270.12929228998865"/>
        <n v="652.71465599997157"/>
        <n v="977.02583084995604"/>
        <n v="756.64665839996587"/>
        <n v="738.18761294996716"/>
        <n v="640.8240167999719"/>
        <n v="1323.1324929999414"/>
        <n v="1052.4632399999541"/>
        <n v="1014.5370239999542"/>
        <n v="859.84795599996119"/>
        <n v="607.68629999997313"/>
        <n v="1052.2206907099535"/>
        <n v="974.45973563995665"/>
        <n v="926.16200595995872"/>
        <n v="751.913498239967"/>
        <n v="592.48061082997322"/>
        <n v="1351.082249999939"/>
        <n v="414.47663213998129"/>
        <n v="1138.0200749999503"/>
        <n v="377.43302759998323"/>
        <n v="1036.2865499999541"/>
        <n v="251.33799164998899"/>
        <n v="191.53490470999157"/>
        <n v="1567.6625451299301"/>
        <n v="764.42784359996551"/>
        <n v="744.54649719996632"/>
        <n v="600.96510845997284"/>
        <n v="575.10842009997452"/>
        <n v="512.88901047997751"/>
        <n v="316.24285623998611"/>
        <n v="1129.3429582499507"/>
        <n v="1773.9935279999224"/>
        <n v="1632.0904199999279"/>
        <n v="1612.7834579999285"/>
        <n v="1118.1773279999511"/>
        <n v="1123.2646469999493"/>
        <n v="837.34964999996339"/>
        <n v="758.34244799996623"/>
        <n v="2416.3393797098893"/>
        <n v="2005.655076239909"/>
        <n v="1956.7739500799087"/>
        <n v="1724.2116754999195"/>
        <n v="1340.4351829499385"/>
        <n v="1251.8994724599415"/>
        <n v="1026.0367337999521"/>
        <n v="1004.8991243999535"/>
        <n v="902.65930385995898"/>
        <n v="2482.937015129884"/>
        <n v="2151.359185429902"/>
        <n v="2000.4900366099082"/>
        <n v="1326.2955529199389"/>
        <n v="1246.5937798599425"/>
        <n v="1197.6898049999447"/>
        <n v="1016.6591135999537"/>
        <n v="857.96412506995989"/>
        <n v="675.49183610996829"/>
        <n v="635.17482599997072"/>
        <n v="503.38355963997714"/>
        <n v="442.11712973997987"/>
        <n v="1855.2205573199144"/>
        <n v="1034.0715437999515"/>
        <n v="1013.6227058999526"/>
        <n v="866.61126991995957"/>
        <n v="837.21916207996162"/>
        <n v="771.54825743996491"/>
        <n v="569.91372549997402"/>
        <n v="2139.7907554699027"/>
        <n v="2155.3130871698991"/>
        <n v="1708.7692719999225"/>
        <n v="1592.7894084599263"/>
        <n v="1403.5117482199364"/>
        <n v="1827.0238139999171"/>
        <n v="1681.1917499999229"/>
        <n v="1660.8997959999238"/>
        <n v="1845.3894276999122"/>
        <n v="1565.2893565199265"/>
        <n v="1535.4436961199258"/>
        <n v="1378.6805080999334"/>
        <n v="1116.9184228999468"/>
        <n v="1059.5160684899488"/>
        <n v="906.7692373999563"/>
        <n v="890.18661489995759"/>
        <n v="819.21184457996151"/>
        <n v="1817.3125818899125"/>
        <n v="1601.3884240199247"/>
        <n v="1506.0203927999285"/>
        <n v="1074.424640129949"/>
        <n v="1023.4196240799513"/>
        <n v="992.55051341995261"/>
        <n v="874.64812895995885"/>
        <n v="777.30811430996243"/>
        <n v="660.468840079968"/>
        <n v="632.54291919996979"/>
        <n v="546.00040262997436"/>
        <n v="506.82127976997617"/>
        <n v="1779.0304436099152"/>
        <n v="1044.4723973999496"/>
        <n v="1026.1334571399505"/>
        <n v="894.23048119995713"/>
        <n v="866.78720649995887"/>
        <n v="806.75480159996209"/>
        <n v="626.17969475997052"/>
        <n v="2170.1785917798984"/>
        <n v="2039.1048950999034"/>
        <n v="2022.4412186999039"/>
        <n v="1550.677692639927"/>
        <n v="1564.3287326399245"/>
        <n v="1285.4876984999396"/>
        <n v="1216.7192314199419"/>
        <n v="1097.7110905299483"/>
        <n v="1952.1283067999043"/>
        <n v="1665.2932898399192"/>
        <n v="1635.0081109199186"/>
        <n v="1474.5413906999268"/>
        <n v="1206.1688183999408"/>
        <n v="1147.8292533899428"/>
        <n v="991.4733233999508"/>
        <n v="974.0993453999522"/>
        <n v="901.01521997995633"/>
        <n v="1923.5668325899046"/>
        <n v="1702.0672037199172"/>
        <n v="1604.5966698999214"/>
        <n v="1162.6603190299431"/>
        <n v="1110.4367638799454"/>
        <n v="1078.9074312199471"/>
        <n v="957.78604415995358"/>
        <n v="858.95635860995731"/>
        <n v="739.35585737996314"/>
        <n v="710.31510719996504"/>
        <n v="621.22604172996989"/>
        <n v="581.11297246997185"/>
        <n v="1884.1770607099074"/>
        <n v="1132.4199153999436"/>
        <n v="1113.6510158399446"/>
        <n v="978.63249259995166"/>
        <n v="950.05372469995359"/>
        <n v="888.24150799995698"/>
        <n v="703.33600815996579"/>
        <n v="2284.6162411798896"/>
        <n v="2150.4652520998948"/>
        <n v="2133.4301624998957"/>
        <n v="1650.1355537399199"/>
        <n v="1664.5935827399173"/>
        <n v="1378.5355934999332"/>
        <n v="1308.5124736199355"/>
        <n v="1186.2267678299424"/>
        <n v="2760.8220758998614"/>
        <n v="2319.7837591598841"/>
        <n v="2267.4804333998841"/>
        <n v="2017.9495498398971"/>
        <n v="1605.4777038999193"/>
        <n v="1511.1804638699227"/>
        <n v="1268.8487811999353"/>
        <n v="1245.378396849937"/>
        <n v="1134.8274933799432"/>
        <n v="2832.0526877598554"/>
        <n v="2476.3471941598764"/>
        <n v="2314.2814469998834"/>
        <n v="1590.3010729299197"/>
        <n v="1504.7215036799241"/>
        <n v="1452.3524990199267"/>
        <n v="1257.1652092799372"/>
        <n v="1088.5628679399442"/>
        <n v="892.81297467995444"/>
        <n v="848.46269519995701"/>
        <n v="705.7691058299647"/>
        <n v="639.97664016996794"/>
        <n v="2158.064258619891"/>
        <n v="1277.4904799999347"/>
        <n v="1255.5607857299358"/>
        <n v="1097.8524541799443"/>
        <n v="1065.1549404599464"/>
        <n v="993.85691719995043"/>
        <n v="777.23382155996126"/>
        <n v="3545.4532197998237"/>
        <n v="3314.1715287998336"/>
        <n v="3282.2047281798345"/>
        <n v="2463.914905459877"/>
        <n v="2480.5091772598735"/>
        <n v="2000.7797174999002"/>
        <n v="1876.6451664399051"/>
        <n v="1672.7919527899166"/>
        <n v="2678.6093638498628"/>
        <n v="2288.5422269998803"/>
        <n v="2229.0105568498843"/>
        <n v="1991.0267872498964"/>
        <n v="1982.2630424398963"/>
        <n v="1257.4565888399345"/>
        <n v="1216.1844671999363"/>
        <n v="1193.1476023499381"/>
        <n v="1080.9542371199445"/>
        <n v="632.35472063996713"/>
        <n v="2840.2615734398514"/>
        <n v="2813.4488016798532"/>
        <n v="2181.3770029998873"/>
        <n v="2101.2932591598897"/>
        <n v="2028.7682993698938"/>
        <n v="1546.2212268299199"/>
        <n v="1404.873491819927"/>
        <n v="1403.0239939199264"/>
        <n v="1369.7240234999285"/>
        <n v="1318.4498841599311"/>
        <n v="1031.7700622399457"/>
        <n v="675.40395365996517"/>
        <n v="642.08851992996711"/>
        <n v="574.75775786997053"/>
        <n v="1164.1797109799393"/>
        <n v="1041.2572905799457"/>
        <n v="1009.0083836599479"/>
        <n v="936.83799859995202"/>
        <n v="3309.6698357998293"/>
        <n v="3276.7301269798309"/>
        <n v="3202.4156933998352"/>
        <n v="2910.8220431998488"/>
        <n v="2720.8966007998588"/>
        <n v="2655.0701822398637"/>
        <n v="2440.9524765598749"/>
        <n v="2455.3226373598714"/>
        <n v="1838.6059286399045"/>
        <n v="1631.5318350899165"/>
        <n v="839.13017789995683"/>
        <n v="2025.3973199998964"/>
        <n v="2512.3547667898661"/>
        <n v="2345.2468617598765"/>
        <n v="1640.9418479999119"/>
        <n v="1468.6420110399213"/>
        <n v="1118.9775730899401"/>
        <n v="951.72341639994897"/>
        <n v="934.77710689995035"/>
        <n v="858.06713051995484"/>
        <n v="2877.1767891598461"/>
        <n v="2573.9978002798639"/>
        <n v="2509.0599535598681"/>
        <n v="2405.4930433798727"/>
        <n v="2337.9935011998759"/>
        <n v="1087.5395731199417"/>
        <n v="1047.3967180799436"/>
        <n v="994.89098231994694"/>
        <n v="919.08314483995161"/>
        <n v="809.96799650995649"/>
        <n v="682.04834927996342"/>
        <n v="652.42938119996541"/>
        <n v="558.50240402997065"/>
        <n v="515.51656556997284"/>
        <n v="2278.3802264998794"/>
        <n v="1169.3542289999384"/>
        <n v="1058.4984513999441"/>
        <n v="938.01182679994974"/>
        <n v="909.29104551995181"/>
        <n v="844.54932719995566"/>
        <n v="646.43985835996602"/>
        <n v="3383.7727427998211"/>
        <n v="3349.9833007798225"/>
        <n v="2781.5453987998521"/>
        <n v="2605.6678081498608"/>
        <n v="1369.633373499928"/>
        <n v="1292.2288652199311"/>
        <n v="1159.8758929499377"/>
        <n v="2146.008584999885"/>
        <n v="2074.4948159998908"/>
        <n v="1998.2814300598911"/>
        <n v="1962.4962920198932"/>
        <n v="1713.8331950399079"/>
        <n v="1675.724205119908"/>
        <n v="1500.2706960999178"/>
        <n v="1420.7575698999231"/>
        <n v="1184.659153559935"/>
        <n v="1143.1951079899372"/>
        <n v="972.3164523999468"/>
        <n v="955.18708739994804"/>
        <n v="876.97605591995284"/>
        <n v="1989.4868665598913"/>
        <n v="1754.2168921499056"/>
        <n v="1645.2882282999108"/>
        <n v="1207.6890524999344"/>
        <n v="1161.8599896299372"/>
        <n v="1104.8436024999398"/>
        <n v="1069.8150874199416"/>
        <n v="939.3343100399494"/>
        <n v="827.48979080995457"/>
        <n v="696.80121657996176"/>
        <n v="666.66801919996385"/>
        <n v="570.80279312996925"/>
        <n v="526.86760826997158"/>
        <n v="1950.7614941098939"/>
        <n v="1126.2838151999383"/>
        <n v="1105.7542169099393"/>
        <n v="958.31048819994749"/>
        <n v="929.1857137199496"/>
        <n v="863.16468359995361"/>
        <n v="660.67862175996436"/>
        <n v="2391.9170290398715"/>
        <n v="2242.422625099879"/>
        <n v="2223.3751237198794"/>
        <n v="2084.2158868998872"/>
        <n v="1858.7028792498998"/>
        <n v="1873.7707451998981"/>
        <n v="1832.408116139901"/>
        <n v="1697.1160081399087"/>
        <n v="1708.2765647199064"/>
        <n v="1399.8330184999247"/>
        <n v="1202.9658119999353"/>
        <n v="1184.9329048499349"/>
        <n v="2184.7424931478845"/>
        <n v="2478.1971261944163"/>
        <n v="2243.5107116170689"/>
        <n v="3188.9317593316705"/>
        <n v="3712.9615748445776"/>
        <n v="2191.0763683726286"/>
        <n v="3030.641509291117"/>
        <n v="2812.7352715583793"/>
        <n v="3553.6298791115637"/>
        <n v="3196.4591629653883"/>
        <n v="2287.2594199196783"/>
        <n v="1544.8283084663017"/>
        <n v="2107.8214951298805"/>
        <n v="3674.024997915828"/>
        <n v="1470.2479084489635"/>
        <n v="2376.2551431536972"/>
        <n v="1279.6415495605531"/>
        <n v="2982.8972682286167"/>
        <n v="2377.4172387342787"/>
        <n v="2297.9417748935975"/>
        <n v="3030.9570484681085"/>
        <n v="2189.4976864005848"/>
        <n v="2590.1157576912783"/>
        <n v="1385.5281754740367"/>
        <n v="714.90198309219193"/>
        <n v="3252.5893741878003"/>
        <n v="1740.5472280873714"/>
        <n v="1805.6541365352132"/>
        <n v="1798.085947331301"/>
        <n v="1505.2781813937831"/>
        <n v="1018.6826202926874"/>
        <n v="977.42753565705425"/>
        <n v="2115.3456771956667"/>
        <n v="2367.2649780141778"/>
        <n v="3599.4062871633491"/>
        <n v="3721.0362211241841"/>
        <n v="2447.2992906270961"/>
        <n v="3968.2862170247076"/>
        <n v="3650.495288337162"/>
        <n v="2051.1149163920104"/>
        <n v="2637.3411063786184"/>
        <n v="2784.0439148378323"/>
        <n v="2593.738724861535"/>
        <n v="4778.5125082309005"/>
        <n v="2305.3219066050178"/>
        <n v="2604.8115490292435"/>
        <n v="1988.2835423450456"/>
        <n v="3368.4271393966987"/>
        <n v="2401.0100829447642"/>
        <n v="2432.7858607354551"/>
        <n v="1362.153171401402"/>
        <n v="1998.9797454406851"/>
        <n v="1384.9280250729319"/>
        <n v="4466.3114666649481"/>
        <n v="2991.8333820564681"/>
        <n v="1752.9746044523913"/>
        <n v="3240.00180841683"/>
        <n v="2860.5579060859486"/>
        <n v="2798.4248424085472"/>
        <n v="2632.8651269860948"/>
        <n v="2089.5068680814225"/>
        <n v="2157.9927482098624"/>
        <n v="1943.5587151009074"/>
        <n v="1332.995722930209"/>
        <n v="892.86835457515076"/>
        <n v="1220.4019109583312"/>
        <n v="4293.99188161039"/>
        <n v="1713.4363197172559"/>
        <n v="1891.6597193534215"/>
        <n v="1126.7551326892371"/>
        <n v="1886.0836675991295"/>
        <n v="1621.5847016655352"/>
        <n v="1566.8655630767394"/>
        <n v="1906.4336128234595"/>
        <n v="2763.1248027465886"/>
        <n v="2568.9421173361093"/>
        <n v="3908.0085536195252"/>
        <n v="3387.0852289177569"/>
        <n v="3564.1073818554546"/>
        <n v="2810.1003057055404"/>
        <n v="3360.6772577040419"/>
        <n v="2809.9246071330381"/>
        <n v="2877.9635930172358"/>
        <n v="3247.3408077745166"/>
        <n v="2583.6641036015444"/>
        <n v="2200.4440438068546"/>
        <n v="4365.1899437836664"/>
        <n v="2962.69791623938"/>
        <n v="3294.1805379429447"/>
        <n v="3387.8190944407816"/>
        <n v="3159.9027888079991"/>
        <n v="2276.8364287152308"/>
        <n v="1999.5817724752703"/>
        <n v="1933.6893992438042"/>
        <n v="2143.7501436741877"/>
        <n v="2940.4481277466693"/>
        <n v="4666.6445063037054"/>
        <n v="2640.6174974708597"/>
        <n v="1851.6595274573585"/>
        <n v="2737.7073662708763"/>
        <n v="1808.8222073214254"/>
        <n v="1343.3442681226857"/>
        <n v="2600.5694389956352"/>
        <n v="3002.074646575823"/>
        <n v="3447.3729602308308"/>
        <n v="866.60221552155838"/>
        <n v="914.08074353250811"/>
        <n v="3823.6981957284165"/>
        <n v="1802.2215529122784"/>
        <n v="2102.0485928926996"/>
        <n v="1097.0275662562099"/>
        <n v="1017.284764728269"/>
        <n v="1460.3113602244885"/>
        <n v="1504.1435341915267"/>
        <n v="2197.1035311841492"/>
        <n v="2992.0309190442636"/>
        <n v="3162.145655764511"/>
        <n v="3572.727911893468"/>
        <n v="3329.6569293594985"/>
        <n v="2683.2002337714616"/>
        <n v="2191.9265964962665"/>
        <n v="2531.802191648223"/>
        <n v="3143.4735553705918"/>
        <n v="3146.6807363497546"/>
        <n v="2872.4277574592793"/>
        <n v="3186.8529411099867"/>
        <n v="2049.7258270102675"/>
        <n v="3635.9144430409679"/>
        <n v="3341.3388788544585"/>
        <n v="3631.3894389704255"/>
        <n v="3750.1595910301871"/>
        <n v="3985.6226503233866"/>
        <n v="2946.7988130248791"/>
        <n v="2642.671444188808"/>
        <n v="1332.5014944671241"/>
        <n v="2334.9024680735456"/>
        <n v="2951.5856293274196"/>
        <n v="3133.1866920623461"/>
        <n v="2978.4206518909805"/>
        <n v="2651.1400349645637"/>
        <n v="1935.4181317897855"/>
        <n v="1514.2942163158946"/>
        <n v="3493.9120613094606"/>
        <n v="1788.8703395479597"/>
        <n v="2502.7659007786006"/>
        <n v="1590.5704384516055"/>
        <n v="884.36085477956829"/>
        <n v="914.21804055801579"/>
        <n v="3896.61435750189"/>
        <n v="2362.0147648148445"/>
        <n v="2115.2860972086096"/>
        <n v="2189.1920063073308"/>
        <n v="1155.4694469119179"/>
        <n v="1548.2690019485401"/>
        <n v="909.50989267517059"/>
        <n v="2937.7758370530719"/>
        <n v="3034.808810885188"/>
        <n v="3637.4152770712967"/>
        <n v="2710.8667244271905"/>
        <n v="3012.0987983356135"/>
        <n v="3145.0041307193987"/>
        <n v="3070.1854417572677"/>
        <n v="2697.8675427380413"/>
        <n v="3466.9534512851924"/>
        <n v="3689.1403576753592"/>
        <n v="3368.4612502100854"/>
        <n v="3737.3351172921975"/>
        <n v="2403.0235639592925"/>
        <n v="4262.5879707597041"/>
        <n v="3917.8445639923511"/>
        <n v="4258.3490526651121"/>
        <n v="4397.7401076989454"/>
        <n v="4673.2820233045268"/>
        <n v="3455.3281595903368"/>
        <n v="3098.1166343362911"/>
        <n v="1562.1821318122891"/>
        <n v="2737.86418129089"/>
        <n v="3460.9617968317866"/>
        <n v="3673.8957020536373"/>
        <n v="3491.763995348645"/>
        <n v="3108.4555166195073"/>
        <n v="2269.3319223443737"/>
        <n v="1775.8483694549923"/>
        <n v="4096.070401967334"/>
        <n v="2097.8332416454509"/>
        <n v="2935.0226007892466"/>
        <n v="1865.032974414182"/>
        <n v="1037.0855512105923"/>
        <n v="1072.0967574075644"/>
        <n v="4568.9713446786818"/>
        <n v="2769.1016709963014"/>
        <n v="2480.6054855419397"/>
        <n v="2566.4632119565613"/>
        <n v="1354.9776933841895"/>
        <n v="1815.4757142081419"/>
        <n v="1066.5798576930854"/>
        <n v="3444.4124138904467"/>
        <n v="3557.9407363526066"/>
        <n v="4264.827073078075"/>
        <n v="3179.0905949514213"/>
        <n v="3531.1222900722209"/>
        <n v="3687.7083155973755"/>
        <n v="3599.2954579967986"/>
        <n v="3163.7949595481709"/>
        <n v="4065.580506170254"/>
        <n v="283.49565751319977"/>
        <n v="224.31130382849946"/>
        <n v="185.2956019823996"/>
        <n v="135.3431019107999"/>
        <n v="315.03956800499981"/>
        <n v="268.78457357569943"/>
        <n v="1015.3403999999979"/>
        <n v="963.39779999999678"/>
        <n v="949.2896249999975"/>
        <n v="139.89404904539967"/>
        <n v="227.66985041399951"/>
        <n v="333.23396939519921"/>
        <n v="300.37833742799938"/>
        <n v="246.3213619232998"/>
        <n v="1063.3537529999978"/>
        <n v="930.19801499999789"/>
        <n v="205.41987662159957"/>
        <n v="497.13276151559756"/>
        <n v="419.61031003829788"/>
        <n v="396.32177041799832"/>
        <n v="604.06449999999757"/>
        <n v="604.19384999999761"/>
        <n v="497.44739408999754"/>
        <n v="524.22935883479738"/>
        <n v="434.04727687619828"/>
        <n v="385.95780849999846"/>
        <n v="399.04072845269832"/>
        <n v="379.87549257219843"/>
        <n v="405.21058113379826"/>
        <n v="367.23261306599767"/>
        <n v="489.46232477999746"/>
        <n v="520.1274893041973"/>
        <n v="418.09867444799829"/>
        <n v="406.44036259039831"/>
        <n v="355.76062630169815"/>
        <n v="740.58259391999707"/>
        <n v="791.4170981762968"/>
        <n v="1155.8835179015941"/>
        <n v="433.83970753619781"/>
        <n v="330.41201970809817"/>
        <n v="1120.7280839999955"/>
        <n v="248.57791426319861"/>
        <n v="231.00192059999904"/>
        <n v="239.56609086899897"/>
        <n v="653.38272299999687"/>
        <n v="176.99540005019907"/>
        <n v="630.86522384819477"/>
        <n v="508.46951895899565"/>
        <n v="387.47644597199712"/>
        <n v="366.83425565729686"/>
        <n v="336.30666929999751"/>
        <n v="351.47329944029735"/>
        <n v="245.43391298639756"/>
        <n v="609.06085025119478"/>
        <n v="606.39137219299494"/>
        <n v="571.40862382499517"/>
        <n v="561.49316061279535"/>
        <n v="309.73457212649697"/>
        <n v="450.78509558349663"/>
        <n v="449.86785604479661"/>
        <n v="1032.0939935999902"/>
        <n v="1106.7663317959891"/>
        <n v="234.76627329849825"/>
        <n v="540.29429846639539"/>
        <n v="516.16614731999562"/>
        <n v="331.32723170519751"/>
        <n v="318.14334430319724"/>
        <n v="797.14638668249006"/>
        <n v="728.01312951449165"/>
        <n v="536.26153195139375"/>
        <n v="502.26761165249479"/>
        <n v="447.21891709739526"/>
        <n v="473.83531799999452"/>
        <n v="462.35421199999416"/>
        <n v="450.00864999999533"/>
        <n v="816.20359239509162"/>
        <n v="756.22005699899114"/>
        <n v="749.9943558709914"/>
        <n v="680.48789814939209"/>
        <n v="666.79612171199221"/>
        <n v="524.13358266359398"/>
        <n v="752.77981267719122"/>
        <n v="599.84278496699369"/>
        <n v="567.79719697199403"/>
        <n v="760.64624446829043"/>
        <n v="716.02007407139092"/>
        <n v="636.83829723419331"/>
        <n v="1212.9195869999862"/>
        <n v="750.88568359348915"/>
        <n v="628.77571868999109"/>
        <n v="657.7632155804904"/>
        <n v="663.0932259287905"/>
        <n v="491.844715979993"/>
        <n v="449.97020369999399"/>
        <n v="517.03326007739258"/>
        <n v="472.22217524279364"/>
        <n v="505.5618879999933"/>
        <n v="499.30214399999278"/>
        <n v="485.36577599999356"/>
        <n v="486.98722799999263"/>
        <n v="860.98980076118869"/>
        <n v="831.10593952358818"/>
        <n v="448.92764999999366"/>
        <n v="512.99324999999271"/>
        <n v="502.76249999999334"/>
        <n v="846.81640716738707"/>
        <n v="826.50988507998795"/>
        <n v="782.19870598988882"/>
        <n v="729.87966979689031"/>
        <n v="934.97926703998667"/>
        <n v="873.67868999998757"/>
        <n v="892.46375356678732"/>
        <n v="737.25327484319007"/>
        <n v="635.02862033579152"/>
        <n v="964.3301879999874"/>
        <n v="891.89309999998829"/>
        <n v="964.89566699998727"/>
        <n v="892.41599999998823"/>
        <n v="761.04783899998711"/>
        <n v="705.01401599998746"/>
        <n v="608.03255999999033"/>
        <n v="607.59674999998992"/>
        <n v="772.06499999998698"/>
        <n v="763.39957499998638"/>
        <n v="757.4912999999865"/>
        <n v="678.4901999999887"/>
        <n v="635.44139999998981"/>
        <n v="601.17524999999046"/>
        <n v="601.34579999998982"/>
        <n v="533.1595499999911"/>
        <n v="986.07393385888429"/>
        <n v="976.97364762118252"/>
        <n v="949.46556906948422"/>
        <n v="1158.1256242673817"/>
        <n v="1080.8591663199829"/>
        <n v="1123.2259046515799"/>
        <n v="1217.4680699999785"/>
        <n v="1248.5318159999802"/>
        <n v="1096.1014859999827"/>
        <n v="1218.8276099999782"/>
        <n v="698.24779199998841"/>
        <n v="630.92217599998946"/>
        <n v="907.51561999998262"/>
        <n v="895.7387999999828"/>
        <n v="853.55119799998363"/>
        <n v="841.76004999998383"/>
        <n v="762.32601599998475"/>
        <n v="691.67225999998664"/>
        <n v="567.27202499998896"/>
        <n v="1092.5069010533798"/>
        <n v="914.04091289778239"/>
        <n v="858.85033983538278"/>
        <n v="850.9161659999836"/>
        <n v="772.21871999998507"/>
        <n v="704.37070199998641"/>
        <n v="932.62782799998035"/>
        <n v="701.25828899998533"/>
        <n v="887.43691799998203"/>
        <n v="775.6910549999842"/>
        <n v="775.72687499998301"/>
        <n v="702.76989299998513"/>
        <n v="473.5553935499903"/>
        <n v="497.25112274808976"/>
        <n v="327.04449375999309"/>
        <n v="340.55346989899277"/>
        <n v="1178.0378999999753"/>
        <n v="1171.384199999975"/>
        <n v="865.68479999998237"/>
        <n v="858.53249999998252"/>
        <n v="818.22532499998283"/>
        <n v="805.83974999998304"/>
        <n v="795.95662499998321"/>
        <n v="794.84579999998323"/>
        <n v="701.82449999998505"/>
        <n v="680.11514999998565"/>
        <n v="648.48869999998681"/>
        <n v="981.54125099997907"/>
        <n v="1195.3049531919737"/>
        <n v="1160.8250222755762"/>
        <n v="1138.417944460776"/>
        <n v="813.44420951998336"/>
        <n v="1050.3963644834778"/>
        <n v="868.65784999678215"/>
        <n v="308.32277813999372"/>
        <n v="320.89557465569339"/>
        <n v="863.28997199998173"/>
        <n v="809.5201649999824"/>
        <n v="683.34962399998551"/>
        <n v="689.59753199998477"/>
        <n v="1092.1886149999741"/>
        <n v="1067.5747029999761"/>
        <n v="1034.0091739999768"/>
        <n v="941.6110859999784"/>
        <n v="872.60504999998045"/>
        <n v="258.88510799999403"/>
        <n v="267.36420045239379"/>
        <n v="773.79557999998269"/>
        <n v="1029.5333999999768"/>
        <n v="1019.9744999999765"/>
        <n v="993.23999999997716"/>
        <n v="998.94869999997616"/>
        <n v="934.58384999997907"/>
        <n v="452.3968440399895"/>
        <n v="478.11032306068887"/>
        <n v="1049.7292199999758"/>
        <n v="938.7862739999789"/>
        <n v="848.72247599998093"/>
        <n v="810.20491499998059"/>
        <n v="1309.3510499999672"/>
        <n v="1160.2466999999717"/>
        <n v="1132.0222499999725"/>
        <n v="1133.7407999999716"/>
        <n v="1130.6204999999716"/>
        <n v="1100.7359999999717"/>
        <n v="1048.9871249999737"/>
        <n v="1020.2786999999744"/>
        <n v="951.72232499997551"/>
        <n v="1297.2939914639674"/>
        <n v="1163.6945279999718"/>
        <n v="1163.8957199999718"/>
        <n v="1157.9707649999721"/>
        <n v="1148.4475109999719"/>
        <n v="1145.763539999972"/>
        <n v="1145.2894439999711"/>
        <n v="682.84862063998219"/>
        <n v="647.61344603998248"/>
        <n v="1113.0034179999709"/>
        <n v="992.40066199997341"/>
        <n v="690.71526899998196"/>
        <n v="618.38573399998347"/>
        <n v="577.02000199998452"/>
        <n v="524.19226799998557"/>
        <n v="689.09706495998091"/>
        <n v="1323.6324749999635"/>
        <n v="1117.7520749999708"/>
        <n v="1070.0864999999719"/>
        <n v="841.3712999999774"/>
        <n v="241.87282067999351"/>
        <n v="140.95672662999618"/>
        <n v="1155.3525545799687"/>
        <n v="1036.0352807299728"/>
        <n v="942.29544124997449"/>
        <n v="877.65096611997649"/>
        <n v="436.06876067998826"/>
        <n v="1134.4039109999703"/>
        <n v="1072.789109999972"/>
        <n v="858.08213699997759"/>
        <n v="837.61807199997804"/>
        <n v="269.62271159999273"/>
        <n v="541.22017499998549"/>
        <n v="582.76520915998299"/>
        <n v="380.6303882699886"/>
        <n v="879.37622399997451"/>
        <n v="852.03680799997608"/>
        <n v="754.34531999997807"/>
        <n v="523.34611999998481"/>
        <n v="170.96395295999505"/>
        <n v="750.67268279997882"/>
        <n v="609.83623519998264"/>
        <n v="438.17749364998724"/>
        <n v="1243.2320999999649"/>
        <n v="1061.2901249999702"/>
        <n v="907.39844999997354"/>
        <n v="864.03104999997561"/>
        <n v="806.26274999997668"/>
        <n v="749.67749999997886"/>
        <n v="628.23172499998122"/>
        <n v="150.2260861499955"/>
        <n v="1293.6618766099634"/>
        <n v="1278.8359853699628"/>
        <n v="1240.698096959964"/>
        <n v="1116.5794208799684"/>
        <n v="587.94708479998292"/>
        <n v="539.7540595999842"/>
        <n v="520.01822285998526"/>
        <n v="191.1714173999944"/>
        <n v="502.58418737998539"/>
        <n v="1445.8872239999569"/>
        <n v="1243.6429499999649"/>
        <n v="1055.9034239999692"/>
        <n v="1052.3745959999685"/>
        <n v="631.09697399998197"/>
        <n v="556.88835908998249"/>
        <n v="1208.3829239999623"/>
        <n v="1074.9112359999674"/>
        <n v="1024.987508999968"/>
        <n v="882.88499199997227"/>
        <n v="851.77571999997269"/>
        <n v="670.26045699997849"/>
        <n v="252.26629184999226"/>
        <n v="510.78523999998441"/>
        <n v="219.91104479999311"/>
        <n v="383.74617604998826"/>
        <n v="1294.6477499999585"/>
        <n v="1145.9879999999641"/>
        <n v="980.9241749999693"/>
        <n v="801.286199999975"/>
        <n v="780.54201643997544"/>
        <n v="534.24885671998368"/>
        <n v="1557.4718429999514"/>
        <n v="1504.3489379999544"/>
        <n v="1385.4347549999568"/>
        <n v="1251.0711179999619"/>
        <n v="1031.111738999967"/>
        <n v="824.87823599997489"/>
        <n v="817.2568439999751"/>
        <n v="548.60924999998281"/>
        <n v="672.77520857997752"/>
        <n v="549.15534059998197"/>
        <n v="480.12498155998435"/>
        <n v="1252.6349519999592"/>
        <n v="804.62346599997318"/>
        <n v="662.03797599997733"/>
        <n v="653.48396099997808"/>
        <n v="604.39085999997985"/>
        <n v="244.54138265999197"/>
        <n v="840.76731963997122"/>
        <n v="731.91105449997565"/>
        <n v="1354.6484999999539"/>
        <n v="1338.1874999999548"/>
        <n v="1210.8507749999605"/>
        <n v="822.7538999999731"/>
        <n v="807.0299999999736"/>
        <n v="696.2264999999768"/>
        <n v="652.7225249999783"/>
        <n v="595.3704749999805"/>
        <n v="1392.9877754699535"/>
        <n v="692.99628294997694"/>
        <n v="544.1023501099819"/>
        <n v="316.56500109998939"/>
        <n v="281.76605799999055"/>
        <n v="712.09656374997655"/>
        <n v="495.09092555998342"/>
        <n v="1535.7503279999501"/>
        <n v="1496.6234639999502"/>
        <n v="1310.1722639999562"/>
        <n v="1115.6942999999637"/>
        <n v="902.40040199997054"/>
        <n v="280.5556033499908"/>
        <n v="650.58292034997737"/>
        <n v="579.69012065997981"/>
        <n v="1285.2602059999547"/>
        <n v="1014.4920499999648"/>
        <n v="899.43482699996889"/>
        <n v="328.68487967998811"/>
        <n v="536.03734499998097"/>
        <n v="1468.3247999999483"/>
        <n v="1247.8189499999548"/>
        <n v="1217.8959749999578"/>
        <n v="1159.6142249999591"/>
        <n v="1085.0249249999608"/>
        <n v="834.40529999997045"/>
        <n v="809.38214999997138"/>
        <n v="771.57494999997323"/>
        <n v="689.56379999997557"/>
        <n v="666.22364999997637"/>
        <n v="1017.363574279963"/>
        <n v="314.44178409998904"/>
        <n v="923.42808677996788"/>
        <n v="795.97123151997232"/>
        <n v="986.32883999996579"/>
        <n v="943.99634999996579"/>
        <n v="813.20810399997117"/>
        <n v="822.15118799997015"/>
        <n v="246.01655825999131"/>
        <n v="845.87346539996838"/>
        <n v="710.85682415997326"/>
        <n v="532.1313203999805"/>
        <n v="502.79207576998112"/>
        <n v="948.11360999996521"/>
        <n v="949.62760199996376"/>
        <n v="863.79929999996773"/>
        <n v="200.7281398799926"/>
        <n v="694.73908595997409"/>
        <n v="424.38029704998382"/>
        <n v="1441.8472499999464"/>
        <n v="1224.6272999999544"/>
        <n v="1195.9244999999544"/>
        <n v="1115.9185499999592"/>
        <n v="973.55024999996374"/>
        <n v="972.15974999996376"/>
        <n v="206.34496577999229"/>
        <n v="1419.5450463999459"/>
        <n v="1376.5631282799493"/>
        <n v="1349.3717047199498"/>
        <n v="1108.3266483799584"/>
        <n v="454.79349629998325"/>
        <n v="436.50951713998364"/>
        <n v="1359.0519599999502"/>
        <n v="1337.383979999951"/>
        <n v="352.5112973999868"/>
        <n v="988.14803399996276"/>
        <n v="722.00507387997175"/>
        <n v="426.2962010399836"/>
        <n v="1343.0480149999464"/>
        <n v="1307.6043239999497"/>
        <n v="1162.8843599999545"/>
        <n v="1147.747424999955"/>
        <n v="1078.4954249999578"/>
        <n v="1002.7116479999605"/>
        <n v="660.01852399997404"/>
        <n v="563.92321499997797"/>
        <n v="854.94779359996642"/>
        <n v="629.94174766997571"/>
        <n v="579.21982747997765"/>
        <n v="473.17955774998177"/>
        <n v="1568.9308499999386"/>
        <n v="1260.7051499999516"/>
        <n v="1252.2671999999509"/>
        <n v="1017.18112499996"/>
        <n v="1004.4731249999599"/>
        <n v="996.65459999996017"/>
        <n v="640.75927499997533"/>
        <n v="1433.3283878799427"/>
        <n v="1017.60931999996"/>
        <n v="630.88062909997564"/>
        <n v="515.46155123997971"/>
        <n v="240.61563987999037"/>
        <n v="723.75182834997156"/>
        <n v="629.91049301997521"/>
        <n v="449.91403769998232"/>
        <n v="1667.4222749999358"/>
        <n v="1626.9112199999365"/>
        <n v="1393.6569839999463"/>
        <n v="1090.3386299999572"/>
        <n v="919.77811199996393"/>
        <n v="308.65023020998814"/>
        <n v="166.47994643999357"/>
        <n v="592.12118849997603"/>
        <n v="1301.7469579999474"/>
        <n v="1143.5827529999538"/>
        <n v="1123.052519999954"/>
        <n v="952.4770829999602"/>
        <n v="346.34667284998574"/>
        <n v="674.81377599997268"/>
        <n v="676.69711199997175"/>
        <n v="257.5640533199894"/>
        <n v="873.27244424996411"/>
        <n v="823.11361515996612"/>
        <n v="547.13062571997705"/>
        <n v="1599.8930999999341"/>
        <n v="1509.4205999999378"/>
        <n v="414.03315543998298"/>
        <n v="1393.0064999999427"/>
        <n v="1358.6975999999433"/>
        <n v="1251.8381249999486"/>
        <n v="917.73179999996239"/>
        <n v="698.96249999997167"/>
        <n v="676.6136999999726"/>
        <n v="593.21879999997566"/>
        <n v="229.97939915999066"/>
        <n v="1294.0121157899475"/>
        <n v="1280.1118971599465"/>
        <n v="1246.7804207899487"/>
        <n v="1114.4225674999539"/>
        <n v="836.00606714996604"/>
        <n v="647.36259125997367"/>
        <n v="350.53441235998559"/>
        <n v="997.84654151995835"/>
        <n v="778.01744747996815"/>
        <n v="492.49760093997963"/>
        <n v="1482.1261859999402"/>
        <n v="1413.3822659999428"/>
        <n v="853.027685999965"/>
        <n v="934.0104835799599"/>
        <n v="1219.7617439999478"/>
        <n v="844.41271999996434"/>
        <n v="712.06418799996936"/>
        <n v="678.16195099997037"/>
        <n v="662.87994499997194"/>
        <n v="660.4431899999712"/>
        <n v="975.17820629995799"/>
        <n v="1467.719099999938"/>
        <n v="1135.653749999952"/>
        <n v="1084.0126499999535"/>
        <n v="1067.5568249999542"/>
        <n v="882.43019999996261"/>
        <n v="834.91492499996468"/>
        <n v="834.81344999996406"/>
        <n v="732.37972499996863"/>
        <n v="1172.1214585799489"/>
        <n v="1084.1768327399536"/>
        <n v="620.37351047997367"/>
        <n v="391.37910635998344"/>
        <n v="951.88715999995918"/>
        <n v="325.919167679986"/>
        <n v="715.02790199996934"/>
        <n v="279.3196345199878"/>
        <n v="235.57730360998985"/>
        <n v="773.00374139996541"/>
        <n v="660.4462337999704"/>
        <n v="1268.2465019999433"/>
        <n v="1059.0015839999521"/>
        <n v="866.76937499996131"/>
        <n v="740.87222399996733"/>
        <n v="302.30245772998649"/>
        <n v="238.7716319999893"/>
        <n v="980.9199566399559"/>
        <n v="852.75285883996196"/>
        <n v="597.56847520997371"/>
        <n v="1468.3207499999355"/>
        <n v="1471.0247999999344"/>
        <n v="1175.1263999999483"/>
        <n v="294.87280367998699"/>
        <n v="631.95074999997166"/>
        <n v="269.90872951998813"/>
        <n v="1469.2555514899352"/>
        <n v="1038.4654899899542"/>
        <n v="833.61345459996323"/>
        <n v="654.61100447997114"/>
        <n v="182.66975648999173"/>
        <n v="1115.8673264999495"/>
        <n v="938.45772995995867"/>
        <n v="540.03332951997584"/>
        <n v="1825.5320459999186"/>
        <n v="1777.8599999999219"/>
        <n v="1500.9321599999341"/>
        <n v="1485.3248399999336"/>
        <n v="1395.0324599999378"/>
        <n v="1244.5841699999451"/>
        <n v="1172.8910939999478"/>
        <n v="1071.2059679999522"/>
        <n v="286.48518761998724"/>
        <n v="2334.9199777798922"/>
        <n v="2024.0325228799054"/>
        <n v="1731.5986104999197"/>
        <n v="1538.8476632799297"/>
        <n v="1041.2289509999518"/>
        <n v="925.76008480995711"/>
        <n v="558.62283675997423"/>
        <n v="494.08434011997701"/>
        <n v="2209.9082470398989"/>
        <n v="1389.3227945999356"/>
        <n v="1254.8152052799417"/>
        <n v="1122.9694834799482"/>
        <n v="859.2282652199608"/>
        <n v="1513.4009999999309"/>
        <n v="1515.9131999999299"/>
        <n v="548.92823959997486"/>
        <n v="523.39177253997605"/>
        <n v="1752.97370285992"/>
        <n v="1311.2800469999402"/>
        <n v="1101.2465424599498"/>
        <n v="917.75113411995801"/>
        <n v="438.36236135997945"/>
        <n v="2707.3456974798751"/>
        <n v="2569.5371371998813"/>
        <n v="2335.1365502998933"/>
        <n v="2228.7585295198969"/>
        <n v="2072.772948799904"/>
        <n v="1394.4616783999345"/>
        <n v="1208.6996546299447"/>
        <n v="803.24960463996263"/>
        <n v="1879.1314359999133"/>
        <n v="1830.8271679999166"/>
        <n v="1546.8961549999296"/>
        <n v="542.43810542997494"/>
        <n v="1790.0748960199146"/>
        <n v="1581.6215382399237"/>
        <n v="1381.8079027499341"/>
        <n v="1250.597729359941"/>
        <n v="915.21134799995616"/>
        <n v="837.19721381995998"/>
        <n v="588.73110678997182"/>
        <n v="545.53234423997378"/>
        <n v="1924.2896651999092"/>
        <n v="1930.7107981599077"/>
        <n v="1639.5226931199225"/>
        <n v="1116.3428924999466"/>
        <n v="1030.1356539199505"/>
        <n v="945.32830811995484"/>
        <n v="774.67066433996342"/>
        <n v="575.95887551997271"/>
        <n v="559.66191555997352"/>
        <n v="1687.4815777399203"/>
        <n v="1291.335202349939"/>
        <n v="1103.4201293999479"/>
        <n v="938.69057967995559"/>
        <n v="510.32834122997531"/>
        <n v="2224.2190107198935"/>
        <n v="2176.0460145598972"/>
        <n v="1913.0569823999099"/>
        <n v="1902.7377448799093"/>
        <n v="1817.5631729999131"/>
        <n v="1672.3202181399211"/>
        <n v="1607.9917772599235"/>
        <n v="1512.0671113599276"/>
        <n v="1097.1311203499467"/>
        <n v="978.8691014099536"/>
        <n v="732.01748375996488"/>
        <n v="570.81101923997267"/>
        <n v="1895.5322422199067"/>
        <n v="1682.3265638399164"/>
        <n v="1477.5208852499272"/>
        <n v="1342.9256349599348"/>
        <n v="999.81184499995072"/>
        <n v="919.9459447199547"/>
        <n v="665.55653948996724"/>
        <n v="621.44235503996947"/>
        <n v="2032.8337721999012"/>
        <n v="2039.5334685598996"/>
        <n v="1741.2148387199152"/>
        <n v="1205.8096494999406"/>
        <n v="1117.5531937199446"/>
        <n v="1030.6525429199492"/>
        <n v="855.56294523995837"/>
        <n v="652.08026831996824"/>
        <n v="635.40314735996901"/>
        <n v="1790.3136610399129"/>
        <n v="1384.6292132499325"/>
        <n v="1192.3552672599419"/>
        <n v="1023.5209672799501"/>
        <n v="585.75313952997089"/>
        <n v="2340.056476619885"/>
        <n v="2290.6604617598887"/>
        <n v="2021.3082678999017"/>
        <n v="2010.8979116799012"/>
        <n v="1923.6909869999054"/>
        <n v="1774.5905231999136"/>
        <n v="1709.1198614599161"/>
        <n v="1610.9078361599206"/>
        <n v="1186.4069822499407"/>
        <n v="1064.671501709948"/>
        <n v="812.42722455995988"/>
        <n v="647.21486213996809"/>
        <n v="2673.6678823398647"/>
        <n v="2339.6625459198804"/>
        <n v="2025.6554797498973"/>
        <n v="1818.3666883199089"/>
        <n v="1284.566548299935"/>
        <n v="1160.623377619941"/>
        <n v="766.52422118996128"/>
        <n v="697.5356298399646"/>
        <n v="3017.0303538998492"/>
        <n v="3024.4777866398472"/>
        <n v="2539.2110340798727"/>
        <n v="1658.323595899916"/>
        <n v="1513.962929099923"/>
        <n v="1372.3046327999305"/>
        <n v="1088.3885170299454"/>
        <n v="755.12806111996213"/>
        <n v="727.72907915996348"/>
        <n v="2048.3807208298972"/>
        <n v="1573.9391258099211"/>
        <n v="1348.3398051199324"/>
        <n v="1151.2612389599421"/>
        <n v="638.6364628299674"/>
        <n v="3633.7913014698156"/>
        <n v="3553.0803705598219"/>
        <n v="3095.939962499845"/>
        <n v="3073.1845675998447"/>
        <n v="2924.8702791998521"/>
        <n v="2673.7330896398662"/>
        <n v="2559.3716052998707"/>
        <n v="2391.9145011198789"/>
        <n v="1664.2425991099149"/>
        <n v="1463.7434398999267"/>
        <n v="1029.4965213599478"/>
        <n v="749.1652890399622"/>
        <n v="2795.847321269855"/>
        <n v="2743.4080649998587"/>
        <n v="2705.4470678698599"/>
        <n v="2653.8745235398619"/>
        <n v="2293.5114729598827"/>
        <n v="2087.1617777398928"/>
        <n v="1780.0135039199085"/>
        <n v="1232.996520299936"/>
        <n v="1106.2173985199424"/>
        <n v="3012.7542320398434"/>
        <n v="2517.4395046798704"/>
        <n v="2453.7044738598738"/>
        <n v="2352.9230320798783"/>
        <n v="1992.6311385598972"/>
        <n v="1972.5930939998966"/>
        <n v="1615.099427899916"/>
        <n v="1461.4475159999238"/>
        <n v="1239.6813514399364"/>
        <n v="1206.2659994799383"/>
        <n v="1033.1978229299468"/>
        <n v="692.24890391996428"/>
        <n v="2015.2981291298961"/>
        <n v="1529.9274117099212"/>
        <n v="1299.1324425199332"/>
        <n v="1202.5572694299369"/>
        <n v="1097.5018265599435"/>
        <n v="715.21133495996332"/>
        <n v="684.66581779996432"/>
        <n v="571.47893612996995"/>
        <n v="3224.1317854498343"/>
        <n v="3062.5542143998409"/>
        <n v="2952.0797241598457"/>
        <n v="2536.9392344998682"/>
        <n v="1620.3424760099149"/>
        <n v="1542.2533139699196"/>
        <n v="1444.6193900999251"/>
        <n v="971.72341715994935"/>
        <n v="871.22524595995435"/>
        <n v="2080.541276999892"/>
        <n v="2028.8856959998957"/>
        <n v="2713.0363397398555"/>
        <n v="2362.1374171198736"/>
        <n v="1474.0546964999214"/>
        <n v="1331.0362852399298"/>
        <n v="1159.5995633599377"/>
        <n v="961.91453599994884"/>
        <n v="876.42240741995329"/>
        <n v="604.2276425899679"/>
        <n v="556.69335743997033"/>
        <n v="3073.8855428998381"/>
        <n v="3079.9479524398362"/>
        <n v="2722.7675178798563"/>
        <n v="2688.4447529798576"/>
        <n v="1025.5744882799452"/>
        <n v="992.83785171994668"/>
        <n v="956.53975665994938"/>
        <n v="808.88167793995729"/>
        <n v="591.01540671996884"/>
        <n v="573.12687275996973"/>
        <n v="2173.4899325498845"/>
        <n v="2124.5889196798867"/>
        <n v="2060.3260693598913"/>
        <n v="1376.1087453899272"/>
        <n v="1245.6713824799347"/>
        <n v="988.72495007994769"/>
        <n v="517.52699942997219"/>
        <n v="3504.0883889398133"/>
        <n v="3156.7715834998335"/>
        <n v="3130.8506111998336"/>
        <n v="2975.7195071998417"/>
        <n v="2758.2681375898546"/>
        <n v="2509.6692474598653"/>
        <n v="1163.6569647299386"/>
        <n v="1050.4043205299442"/>
        <n v="2126.9546669998867"/>
        <n v="760.78730195995945"/>
        <n v="584.58573083996885"/>
        <n v="2025.0386231998905"/>
        <n v="1949.9703529298938"/>
        <n v="1726.9576262399053"/>
        <n v="1505.334820249918"/>
        <n v="1334.9609794399275"/>
        <n v="982.8736829999466"/>
        <n v="895.51438831995119"/>
        <n v="617.3886252899664"/>
        <n v="568.79261823996899"/>
        <n v="2211.4304291398789"/>
        <n v="2092.9864139998867"/>
        <n v="1984.8201651598931"/>
        <n v="1868.6258639198988"/>
        <n v="1795.7511511199029"/>
        <n v="1268.8640266799309"/>
        <n v="1111.1925629199391"/>
        <n v="1016.5661671199446"/>
        <n v="826.6408088399553"/>
        <n v="603.98824951996733"/>
        <n v="585.70415455996829"/>
        <n v="1849.6687142399001"/>
        <n v="1272.7071935899316"/>
        <n v="1194.9042809399357"/>
        <n v="1010.4375876799453"/>
        <n v="2448.4115102198666"/>
        <n v="2396.92914555987"/>
        <n v="2103.0101353498867"/>
        <n v="1993.0779179998915"/>
        <n v="1758.4215432599046"/>
        <n v="1651.0169153599102"/>
        <n v="1320.388457419928"/>
        <n v="1245.9827505999324"/>
        <n v="1091.4180551799404"/>
        <n v="1055.4330079099429"/>
        <n v="777.30159275995754"/>
        <n v="597.31742373996747"/>
        <n v="2769.9379735469615"/>
        <n v="3498.6930131392314"/>
        <n v="3257.6887372978267"/>
        <n v="2972.9403773801496"/>
        <n v="4380.6343159168091"/>
        <n v="3508.4293074337024"/>
        <n v="2015.4988035816784"/>
        <n v="1050.6041682610614"/>
        <n v="1183.0326269387401"/>
        <n v="4390.1123786457547"/>
        <n v="2120.6331687976913"/>
        <n v="3352.9475225220995"/>
        <n v="2311.3789368299958"/>
        <n v="2848.0658826235772"/>
        <n v="1672.1777568156226"/>
        <n v="3387.7311837046309"/>
        <n v="2249.2390689221647"/>
        <n v="1228.439422181724"/>
        <n v="1155.2611190348734"/>
        <n v="1255.8968964046844"/>
        <n v="1279.300131909388"/>
        <n v="2290.3423129686325"/>
        <n v="2692.0169533181684"/>
        <n v="2327.4393308974013"/>
        <n v="2039.8222503284387"/>
        <n v="2149.4996056855321"/>
        <n v="1680.8242981337603"/>
        <n v="1114.0614048958396"/>
        <n v="4812.3841838354219"/>
        <n v="3093.2733207086012"/>
        <n v="3034.2113024578116"/>
        <n v="2166.0129702559448"/>
        <n v="2415.9950502953866"/>
        <n v="3156.3637263838814"/>
        <n v="3462.3718083003191"/>
        <n v="2234.0042308671145"/>
        <n v="2694.6920433637083"/>
        <n v="1119.1608679590461"/>
        <n v="3578.9946092666069"/>
        <n v="2595.9255056811726"/>
        <n v="2194.9797525754329"/>
        <n v="2651.663536283907"/>
        <n v="3173.353643987653"/>
        <n v="4016.1441114762847"/>
        <n v="2320.304541161423"/>
        <n v="987.94930522112941"/>
        <n v="1115.3333006447162"/>
        <n v="2751.626611041705"/>
        <n v="2502.288989504701"/>
        <n v="3187.0509705706968"/>
        <n v="3368.6672145796865"/>
        <n v="2253.9490849217214"/>
        <n v="2321.9778906250872"/>
        <n v="1507.9419324497633"/>
        <n v="2768.133844571722"/>
        <n v="1233.8994565791056"/>
        <n v="898.28366823231272"/>
        <n v="1615.6085404898963"/>
        <n v="1150.8916407765032"/>
        <n v="2657.5347498729711"/>
        <n v="1722.0000324051275"/>
        <n v="2402.1597673878282"/>
        <n v="1500.564734864608"/>
        <n v="2203.065670507342"/>
        <n v="1068.0993845709877"/>
        <n v="1092.1857699969264"/>
        <n v="3748.5680016049546"/>
        <n v="3471.6937863780058"/>
        <n v="2160.306950029234"/>
        <n v="3331.0377920676256"/>
        <n v="3648.5731823473034"/>
        <n v="2205.7675920002193"/>
        <n v="2916.3282577253708"/>
        <n v="2226.7076409607989"/>
        <n v="2715.1745374741768"/>
        <n v="1335.6574649536406"/>
        <n v="4470.6355391068655"/>
        <n v="3876.1609353309796"/>
        <n v="2982.4390710931002"/>
        <n v="2788.6442283429515"/>
        <n v="2972.9067589437036"/>
        <n v="1646.0505983128614"/>
        <n v="2233.7890550809634"/>
        <n v="1217.9396231834639"/>
        <n v="1191.0444909890382"/>
        <n v="4303.7734405699521"/>
        <n v="2943.1779373538034"/>
        <n v="2930.0569660035849"/>
        <n v="2814.3671397288513"/>
        <n v="2692.0392282213143"/>
        <n v="1949.7145508771457"/>
        <n v="3396.1378975741177"/>
        <n v="2650.5066677448121"/>
        <n v="944.51837554096312"/>
        <n v="1558.0377720304598"/>
        <n v="978.69598490898863"/>
        <n v="828.49620075287305"/>
        <n v="2228.9199277214489"/>
        <n v="2605.9999160978587"/>
        <n v="3520.1157370947653"/>
        <n v="1702.0775154469204"/>
        <n v="2171.0172826254111"/>
        <n v="1769.3519913332266"/>
        <n v="980.56896172521965"/>
        <n v="2785.9801313746129"/>
        <n v="2854.676477871541"/>
        <n v="1806.6736909745778"/>
        <n v="2949.8530742452695"/>
        <n v="2379.2880035320845"/>
        <n v="4183.4740174176422"/>
        <n v="3304.9815871556584"/>
        <n v="2593.5801494231746"/>
        <n v="3108.8494834316834"/>
        <n v="849.69827002004604"/>
        <n v="3509.6418213208603"/>
        <n v="3016.4573239519877"/>
        <n v="3660.6201584280871"/>
        <n v="3810.8601326907642"/>
        <n v="3711.0780073649271"/>
        <n v="3670.2954479698865"/>
        <n v="2455.3560588018577"/>
        <n v="1111.0600769598122"/>
        <n v="842.58130571995434"/>
        <n v="2692.3720044702609"/>
        <n v="4177.7567743180225"/>
        <n v="2924.8239618255916"/>
        <n v="1612.3250767867003"/>
        <n v="3106.7446639330674"/>
        <n v="2330.3678753657487"/>
        <n v="2481.0286421981059"/>
        <n v="2475.1647865122786"/>
        <n v="1158.7605653892833"/>
        <n v="1281.4106864174285"/>
        <n v="937.011036751652"/>
        <n v="1236.7576341413239"/>
        <n v="4000.391058179353"/>
        <n v="3160.9914620494883"/>
        <n v="2154.0765975257227"/>
        <n v="2217.8400917833287"/>
        <n v="1313.3789054787344"/>
        <n v="1534.2529222482935"/>
        <n v="1090.9581715462339"/>
        <n v="3955.0077817055421"/>
        <n v="2264.9249599799859"/>
        <n v="2652.7578796808516"/>
        <n v="3124.6197326188717"/>
        <n v="3594.7068437154221"/>
        <n v="4307.7714905309276"/>
        <n v="3027.361625349216"/>
        <n v="3216.9961165464956"/>
        <n v="1286.5001703346784"/>
        <n v="4115.087747570361"/>
        <n v="3537.355835848296"/>
        <n v="4291.4425906601273"/>
        <n v="4468.2335055799167"/>
        <n v="4351.3601526849598"/>
        <n v="4303.3616143032832"/>
        <n v="2878.739624437138"/>
        <n v="1302.6869242903019"/>
        <n v="987.86593701270363"/>
        <n v="3156.7122552877327"/>
        <n v="4897.7052128920632"/>
        <n v="3429.6709686335221"/>
        <n v="1890.2235096800339"/>
        <n v="3642.2838504161305"/>
        <n v="2732.2371919433558"/>
        <n v="2908.9945277828133"/>
        <n v="2902.4787822337471"/>
        <n v="1358.4565337540778"/>
        <n v="1502.4719488675933"/>
        <n v="1098.7617501219995"/>
        <n v="1450.2489303637508"/>
        <n v="4691.0966097852415"/>
        <n v="3706.7442974878563"/>
        <n v="2525.9678900793774"/>
        <n v="2600.5469871231248"/>
        <n v="1539.958195988806"/>
        <n v="1799.1092231727991"/>
        <n v="1278.9293578902098"/>
        <n v="4637.2650518143091"/>
        <n v="2655.6297915690348"/>
        <n v="3110.7754837791904"/>
        <n v="3663.8283294014"/>
        <n v="4214.7686637614552"/>
        <n v="5051.24485633327"/>
        <n v="3549.3846397203038"/>
        <n v="3772.3575829643587"/>
        <n v="1508.3825474844073"/>
      </sharedItems>
    </cacheField>
    <cacheField name="Total Cost" numFmtId="164">
      <sharedItems containsSemiMixedTypes="0" containsString="0" containsNumber="1" minValue="11495.868626209767" maxValue="10604210.843694966"/>
    </cacheField>
    <cacheField name="Revenue" numFmtId="164">
      <sharedItems containsSemiMixedTypes="0" containsString="0" containsNumber="1" minValue="347.979728429999" maxValue="13740.826485344798" count="5438">
        <n v="590.35270703999868"/>
        <n v="548.03944760999968"/>
        <n v="539.23641035999822"/>
        <n v="542.9791796999981"/>
        <n v="523.14696653999874"/>
        <n v="509.26776691999879"/>
        <n v="1969.0816700799987"/>
        <n v="486.63495278999886"/>
        <n v="592.81399094999801"/>
        <n v="2268.0185348099985"/>
        <n v="493.0433639999988"/>
        <n v="418.38404030999908"/>
        <n v="1839.0113817499928"/>
        <n v="757.7680659499963"/>
        <n v="731.28477966999526"/>
        <n v="709.75736689999621"/>
        <n v="1167.7083249999937"/>
        <n v="357.42144294999798"/>
        <n v="727.82821457999603"/>
        <n v="713.72273023999617"/>
        <n v="679.77886439999634"/>
        <n v="663.69747128999632"/>
        <n v="1501.5447649999903"/>
        <n v="451.4366114999977"/>
        <n v="1741.9326842999888"/>
        <n v="441.70796774999707"/>
        <n v="759.45578759999592"/>
        <n v="720.68703371999629"/>
        <n v="644.03866799999582"/>
        <n v="704.02279658999521"/>
        <n v="609.44602715999679"/>
        <n v="522.76038299999652"/>
        <n v="557.19809015999624"/>
        <n v="501.49638299999663"/>
        <n v="531.43172693999645"/>
        <n v="452.27232224999744"/>
        <n v="444.64226375999749"/>
        <n v="766.49882399999592"/>
        <n v="853.47532169999533"/>
        <n v="735.39030863999528"/>
        <n v="708.07048712999733"/>
        <n v="705.5036738999961"/>
        <n v="673.73625479999589"/>
        <n v="649.59962879999659"/>
        <n v="639.94970009999577"/>
        <n v="596.36321537999606"/>
        <n v="2348.6699828999876"/>
        <n v="1527.9855839999921"/>
        <n v="507.15854189999664"/>
        <n v="1775.1471473999907"/>
        <n v="1356.3819072399926"/>
        <n v="826.90090139999211"/>
        <n v="823.85107631999199"/>
        <n v="755.16041499999449"/>
        <n v="1417.9312587599911"/>
        <n v="813.22591398999316"/>
        <n v="646.74613379999369"/>
        <n v="982.88960024999142"/>
        <n v="931.90326101999096"/>
        <n v="920.02753589999099"/>
        <n v="832.69436150999377"/>
        <n v="737.51726999999357"/>
        <n v="815.60829014999297"/>
        <n v="2044.8962031999879"/>
        <n v="1320.0666499999938"/>
        <n v="854.8431011999927"/>
        <n v="916.66670453999313"/>
        <n v="568.38792023999451"/>
        <n v="2447.8854324899767"/>
        <n v="1548.617024839989"/>
        <n v="1532.5718212399881"/>
        <n v="1514.6448953199874"/>
        <n v="795.59467559999098"/>
        <n v="1214.4950665899848"/>
        <n v="1609.6646668399874"/>
        <n v="1571.6250199599876"/>
        <n v="1520.3236063999871"/>
        <n v="769.7327601599909"/>
        <n v="767.07109309999032"/>
        <n v="1214.5133049299859"/>
        <n v="1064.3759884499877"/>
        <n v="1053.6306859799877"/>
        <n v="987.03075977998742"/>
        <n v="852.145196339991"/>
        <n v="719.60676122999143"/>
        <n v="706.28249651999249"/>
        <n v="1731.6360214999859"/>
        <n v="1554.2593404499889"/>
        <n v="1505.0960546599883"/>
        <n v="743.71128818999216"/>
        <n v="1489.405486339987"/>
        <n v="885.02205132998722"/>
        <n v="1601.7179499999759"/>
        <n v="1431.7862652299784"/>
        <n v="1367.3633503199794"/>
        <n v="1856.8983812499719"/>
        <n v="1297.9180442399829"/>
        <n v="1212.364917279984"/>
        <n v="1209.9515903999818"/>
        <n v="1174.6197686999824"/>
        <n v="1683.9909227799831"/>
        <n v="1507.7512159999847"/>
        <n v="1505.7983095199847"/>
        <n v="1637.8442182799824"/>
        <n v="1756.7215262799748"/>
        <n v="1417.7696925599787"/>
        <n v="1358.3888920199795"/>
        <n v="1305.5166555299827"/>
        <n v="422.25998999999388"/>
        <n v="429.19593911999374"/>
        <n v="1311.6721638599813"/>
        <n v="1264.3187405399806"/>
        <n v="1673.0546894099743"/>
        <n v="979.84899530998689"/>
        <n v="729.54899099998931"/>
        <n v="1849.2217869999779"/>
        <n v="801.1187683799883"/>
        <n v="1599.875290999983"/>
        <n v="2078.839396999977"/>
        <n v="1534.804309399985"/>
        <n v="1749.4155153499808"/>
        <n v="1371.0330749999803"/>
        <n v="1674.1130541599787"/>
        <n v="1412.1367279999749"/>
        <n v="1628.0804290799729"/>
        <n v="1597.8295824999716"/>
        <n v="1315.2093950399776"/>
        <n v="1291.4069654999782"/>
        <n v="1233.6463456799804"/>
        <n v="1626.7647779599708"/>
        <n v="1210.2942401899795"/>
        <n v="1577.1370570199736"/>
        <n v="1518.7217370599744"/>
        <n v="1518.9001609999727"/>
        <n v="1500.7596085599732"/>
        <n v="1408.907010419975"/>
        <n v="1392.2211933999763"/>
        <n v="1293.4295956799781"/>
        <n v="1575.5525825699733"/>
        <n v="1532.4497798999739"/>
        <n v="1440.4128343199759"/>
        <n v="1040.8825049999825"/>
        <n v="1175.9462066999802"/>
        <n v="1732.8613381399796"/>
        <n v="1594.7621532499804"/>
        <n v="1764.9676746399659"/>
        <n v="1680.7172901099666"/>
        <n v="1651.6067775899683"/>
        <n v="1481.3421681999712"/>
        <n v="1443.9867537599712"/>
        <n v="1477.2432779599706"/>
        <n v="1463.0693081999707"/>
        <n v="1885.9181911399724"/>
        <n v="1874.6080581199731"/>
        <n v="2550.4229103299508"/>
        <n v="1862.4302346599638"/>
        <n v="1858.9594481999629"/>
        <n v="1694.0687360999661"/>
        <n v="690.75904799998523"/>
        <n v="747.81505805998393"/>
        <n v="608.98962599998686"/>
        <n v="648.82482972998605"/>
        <n v="2061.4399713399562"/>
        <n v="1982.5887364499586"/>
        <n v="1955.6044454099574"/>
        <n v="1889.2948396799602"/>
        <n v="1886.3013541599589"/>
        <n v="1844.7608285799627"/>
        <n v="1497.3922604999684"/>
        <n v="457.92588599998987"/>
        <n v="465.43741964998975"/>
        <n v="566.57999999998776"/>
        <n v="597.46847174998709"/>
        <n v="1864.5971343999602"/>
        <n v="1850.0480327699606"/>
        <n v="1747.2306311099633"/>
        <n v="1618.340290119967"/>
        <n v="1620.9012127199658"/>
        <n v="2380.6325375299598"/>
        <n v="2318.7421918399614"/>
        <n v="2300.0171595199618"/>
        <n v="1881.8009869999705"/>
        <n v="2202.4860712999634"/>
        <n v="1611.3499543799646"/>
        <n v="1584.455827049966"/>
        <n v="831.38457599998162"/>
        <n v="917.4342047399798"/>
        <n v="2483.1305819999452"/>
        <n v="2090.6700961199545"/>
        <n v="1860.5705896799625"/>
        <n v="2919.1536082799357"/>
        <n v="2198.5011325999494"/>
        <n v="2156.4375562799487"/>
        <n v="2094.579921539952"/>
        <n v="2091.2299333499518"/>
        <n v="2052.5578193599526"/>
        <n v="2068.7508596599509"/>
        <n v="2025.7102924499547"/>
        <n v="1846.8571969799573"/>
        <n v="2295.9517741899476"/>
        <n v="2143.7065166299521"/>
        <n v="2128.6394199999495"/>
        <n v="2111.8748697599499"/>
        <n v="2083.7673951499519"/>
        <n v="1948.4432440199539"/>
        <n v="1855.6105069999555"/>
        <n v="1789.2419184899586"/>
        <n v="1961.9939354399551"/>
        <n v="2305.5008852699452"/>
        <n v="2153.6250503999486"/>
        <n v="2112.8404211999514"/>
        <n v="2118.9524810399498"/>
        <n v="2091.7790648099499"/>
        <n v="2351.20181532994"/>
        <n v="2488.957749629938"/>
        <n v="2438.7780575999409"/>
        <n v="2380.2345986999426"/>
        <n v="2402.7120144799392"/>
        <n v="2319.6532583999438"/>
        <n v="2334.6614581499416"/>
        <n v="2323.9651489999419"/>
        <n v="2603.7551620799345"/>
        <n v="2588.9484116999347"/>
        <n v="2462.1597435599401"/>
        <n v="2479.5664508699365"/>
        <n v="2436.4996835999377"/>
        <n v="2070.7845920699483"/>
        <n v="1895.5299599999478"/>
        <n v="1855.8812159999502"/>
        <n v="1464.7396319999593"/>
        <n v="1439.7441919999612"/>
        <n v="1414.6424319999612"/>
        <n v="1276.6285349999664"/>
        <n v="1507.924729999972"/>
        <n v="2417.608885999935"/>
        <n v="1980.1496309999454"/>
        <n v="623.3924159999832"/>
        <n v="588.42673999998453"/>
        <n v="1588.4594319999571"/>
        <n v="1576.2307859999576"/>
        <n v="1378.5356579999641"/>
        <n v="1237.4078699999666"/>
        <n v="2103.3207559999564"/>
        <n v="2068.9568179999569"/>
        <n v="2029.0125889999576"/>
        <n v="2007.1685119999593"/>
        <n v="2015.7757999999581"/>
        <n v="832.71065999997768"/>
        <n v="562.51794599998436"/>
        <n v="1759.9199449999653"/>
        <n v="791.41723499997875"/>
        <n v="2404.2320399999348"/>
        <n v="2317.3052819999375"/>
        <n v="1547.9885219999583"/>
        <n v="832.50109499997563"/>
        <n v="2259.4555019999366"/>
        <n v="2208.3381249999356"/>
        <n v="1628.2586799999528"/>
        <n v="1533.7703579999543"/>
        <n v="1334.2466129999611"/>
        <n v="1178.6194559999656"/>
        <n v="1591.2769889999693"/>
        <n v="815.69195999997623"/>
        <n v="798.73541099997669"/>
        <n v="2509.7670659999267"/>
        <n v="677.35021499998084"/>
        <n v="2354.7779399999295"/>
        <n v="2288.2323299999316"/>
        <n v="1941.3828389999435"/>
        <n v="1648.0998799999506"/>
        <n v="1300.7100959999611"/>
        <n v="2445.8598409999431"/>
        <n v="2129.2614859999539"/>
        <n v="1574.2012159999697"/>
        <n v="812.7500159999762"/>
        <n v="744.56247599997812"/>
        <n v="2485.1136269999301"/>
        <n v="2485.8190469999254"/>
        <n v="2059.3489799999397"/>
        <n v="536.22077399998398"/>
        <n v="1602.8388399999656"/>
        <n v="2013.2710559999389"/>
        <n v="1855.952559999942"/>
        <n v="1686.4054679999469"/>
        <n v="1513.2625919999525"/>
        <n v="1341.4905719999581"/>
        <n v="482.75994499998484"/>
        <n v="730.90622999997697"/>
        <n v="2200.5499499999332"/>
        <n v="2216.8491439999289"/>
        <n v="1867.08158799994"/>
        <n v="1767.4441469999433"/>
        <n v="1743.2905199999441"/>
        <n v="1652.4876649999469"/>
        <n v="600.26562599998169"/>
        <n v="1597.2039359999487"/>
        <n v="2478.5045059999397"/>
        <n v="2068.5148159999494"/>
        <n v="1188.1496879999618"/>
        <n v="1143.9668069999641"/>
        <n v="991.65611999996804"/>
        <n v="1722.7460119999616"/>
        <n v="986.34405599996978"/>
        <n v="2727.288899999915"/>
        <n v="2634.7001399999172"/>
        <n v="597.90014999998129"/>
        <n v="1581.7958939999505"/>
        <n v="2169.726338999928"/>
        <n v="2050.0874309999303"/>
        <n v="1640.7592739999436"/>
        <n v="1542.9329039999484"/>
        <n v="1539.4042049999475"/>
        <n v="1419.4464039999525"/>
        <n v="1411.0900019999517"/>
        <n v="573.45376499998076"/>
        <n v="1246.9967999999592"/>
        <n v="2173.0687999999291"/>
        <n v="2191.0781349999265"/>
        <n v="2176.8543199999258"/>
        <n v="2053.5916439999314"/>
        <n v="1971.8857199999345"/>
        <n v="1708.1632749999428"/>
        <n v="611.79422399997952"/>
        <n v="1526.7547919999499"/>
        <n v="616.50627499997893"/>
        <n v="2544.5991799999329"/>
        <n v="2507.2098979999309"/>
        <n v="2414.0679679999362"/>
        <n v="1557.8555849999464"/>
        <n v="1140.1130069999626"/>
        <n v="768.48457499997426"/>
        <n v="866.7920639999702"/>
        <n v="2064.4018679999294"/>
        <n v="1640.518982999944"/>
        <n v="1583.6215589999458"/>
        <n v="1557.7691399999464"/>
        <n v="1504.4626739999494"/>
        <n v="1452.9844799999514"/>
        <n v="553.56501599998137"/>
        <n v="517.42517999998256"/>
        <n v="2455.1791039999116"/>
        <n v="2014.0422279999286"/>
        <n v="1676.0408099999408"/>
        <n v="1520.0758419999459"/>
        <n v="1427.3094499999493"/>
        <n v="1384.8363539999496"/>
        <n v="501.11484499998221"/>
        <n v="1725.4337799999557"/>
        <n v="2663.8875499999076"/>
        <n v="2459.1526199999112"/>
        <n v="2125.4767559999232"/>
        <n v="2025.1116499999268"/>
        <n v="1952.4538349999309"/>
        <n v="1807.3268679999371"/>
        <n v="1810.8515879999359"/>
        <n v="1655.90409599994"/>
        <n v="623.23128599997801"/>
        <n v="1522.015940999946"/>
        <n v="609.53759999997783"/>
        <n v="2304.7369519999347"/>
        <n v="2177.8931659999389"/>
        <n v="1074.8058479999627"/>
        <n v="911.33065199996759"/>
        <n v="897.77760599996873"/>
        <n v="623.21977499997786"/>
        <n v="613.37237399997821"/>
        <n v="3061.9236959998939"/>
        <n v="2568.3100169999088"/>
        <n v="2199.5491379999226"/>
        <n v="1590.9407219999425"/>
        <n v="1578.4978679999433"/>
        <n v="1454.4189599999488"/>
        <n v="1738.6888799999547"/>
        <n v="1610.7684169999584"/>
        <n v="1031.4908999999616"/>
        <n v="2567.6948459999026"/>
        <n v="2315.2681839999123"/>
        <n v="2295.0886239999145"/>
        <n v="1589.8171439999408"/>
        <n v="1493.1442079999451"/>
        <n v="998.9572679999626"/>
        <n v="870.48027599996681"/>
        <n v="2616.7296679999022"/>
        <n v="2002.6975679999252"/>
        <n v="1738.8211099999348"/>
        <n v="995.41184099996201"/>
        <n v="2194.4127959999182"/>
        <n v="1737.7872959999338"/>
        <n v="2449.3161499999269"/>
        <n v="1226.2874489999549"/>
        <n v="1827.5447449999494"/>
        <n v="1791.4595059999517"/>
        <n v="968.51449799996442"/>
        <n v="3203.9556989998805"/>
        <n v="770.11495199997057"/>
        <n v="2338.3913189999107"/>
        <n v="712.45345499997279"/>
        <n v="2476.4787719999013"/>
        <n v="2415.298885999905"/>
        <n v="2299.9346729999083"/>
        <n v="2011.397465999921"/>
        <n v="1823.6650529999272"/>
        <n v="1743.5025059999302"/>
        <n v="1596.0361569999363"/>
        <n v="1383.8031899999467"/>
        <n v="1362.8272139999463"/>
        <n v="1113.6038909999563"/>
        <n v="1033.3513739999592"/>
        <n v="2781.8746349998905"/>
        <n v="2629.1709429998969"/>
        <n v="725.05164899997146"/>
        <n v="1949.8852979999235"/>
        <n v="1805.7396359999277"/>
        <n v="1731.867119999931"/>
        <n v="2446.4979919999232"/>
        <n v="1593.8343629999374"/>
        <n v="1388.0563829999453"/>
        <n v="1339.310699999947"/>
        <n v="1139.722802999956"/>
        <n v="1007.8567829999613"/>
        <n v="958.04297399996199"/>
        <n v="912.75079499996355"/>
        <n v="3197.8466639998746"/>
        <n v="3063.4451399998779"/>
        <n v="2747.6032319998944"/>
        <n v="2731.3478399998908"/>
        <n v="2644.2481229998943"/>
        <n v="2455.5127319999019"/>
        <n v="2234.7108899999121"/>
        <n v="1617.2679299999363"/>
        <n v="548.33648999997808"/>
        <n v="1067.4179999999567"/>
        <n v="1064.7714699999556"/>
        <n v="2278.9360419999066"/>
        <n v="2079.2131799999129"/>
        <n v="2025.5025159999157"/>
        <n v="1587.5477999999334"/>
        <n v="1542.3553469999354"/>
        <n v="605.42369999997504"/>
        <n v="1950.2376139999403"/>
        <n v="824.91224999996552"/>
        <n v="2799.817271999887"/>
        <n v="2733.1187999998897"/>
        <n v="2667.3320499998908"/>
        <n v="776.95784199996785"/>
        <n v="2510.3364159998951"/>
        <n v="2248.7039999999074"/>
        <n v="2040.4249529999161"/>
        <n v="1930.1143939999206"/>
        <n v="1710.0684709999307"/>
        <n v="1498.8550609999386"/>
        <n v="2331.3442639999248"/>
        <n v="1338.3148019999439"/>
        <n v="1287.798479999946"/>
        <n v="1051.4248739999566"/>
        <n v="895.89534299996319"/>
        <n v="1201.4110799999505"/>
        <n v="952.35863999996081"/>
        <n v="876.4151639999634"/>
        <n v="3260.2943339998637"/>
        <n v="2537.8066319998939"/>
        <n v="753.42340799996884"/>
        <n v="645.8447849999734"/>
        <n v="1736.1466159999468"/>
        <n v="1692.9733599999479"/>
        <n v="1134.6092449999512"/>
        <n v="840.99873599996329"/>
        <n v="2448.9539339998964"/>
        <n v="718.34948499996858"/>
        <n v="1747.9189359999259"/>
        <n v="1634.5852799999307"/>
        <n v="1019.7301799999561"/>
        <n v="996.62459999995701"/>
        <n v="818.64639599996474"/>
        <n v="2753.7881249998818"/>
        <n v="2521.7696429998914"/>
        <n v="2289.9910299999015"/>
        <n v="1977.103274999914"/>
        <n v="1818.5059199999218"/>
        <n v="605.66823999997393"/>
        <n v="2828.1646519998999"/>
        <n v="2752.9634659999033"/>
        <n v="2730.6177919999045"/>
        <n v="1338.1679219999417"/>
        <n v="1133.7295859999513"/>
        <n v="1969.4155699999376"/>
        <n v="920.03117699995983"/>
        <n v="2563.6244039998887"/>
        <n v="2300.3150039999032"/>
        <n v="2150.7950399999063"/>
        <n v="601.98314999997444"/>
        <n v="1947.3284819999346"/>
        <n v="1719.2606539999447"/>
        <n v="1091.9331499999512"/>
        <n v="942.54956399995785"/>
        <n v="880.21556699996108"/>
        <n v="2727.5229249998783"/>
        <n v="2602.8515519998837"/>
        <n v="2598.6589249998838"/>
        <n v="2520.4240159998876"/>
        <n v="2343.9822179998969"/>
        <n v="2295.9684709998974"/>
        <n v="1954.9906699999342"/>
        <n v="1853.7000159999386"/>
        <n v="1097.3942469999508"/>
        <n v="2809.433647999876"/>
        <n v="2654.5902019998834"/>
        <n v="2622.4796399998813"/>
        <n v="2004.0034079999095"/>
        <n v="1884.1536319999148"/>
        <n v="1636.760729999927"/>
        <n v="673.77986999997029"/>
        <n v="2550.1293979999082"/>
        <n v="1808.2963469999195"/>
        <n v="1742.333597999921"/>
        <n v="1517.293403999932"/>
        <n v="1935.9426019999357"/>
        <n v="1126.961444999949"/>
        <n v="1085.2223399999514"/>
        <n v="3503.5734899998438"/>
        <n v="3528.2457329998401"/>
        <n v="3296.1094139998522"/>
        <n v="3148.2104759998588"/>
        <n v="3130.4597519998601"/>
        <n v="3004.1149319998644"/>
        <n v="2622.3350399998831"/>
        <n v="595.58320799997296"/>
        <n v="3943.0242949998405"/>
        <n v="3860.3671199998448"/>
        <n v="3673.0517639998548"/>
        <n v="3631.7534199998549"/>
        <n v="2267.7583379998941"/>
        <n v="2034.3497099999045"/>
        <n v="1898.2369899999119"/>
        <n v="1745.2404399999191"/>
        <n v="1672.9929359999237"/>
        <n v="3572.4475649998349"/>
        <n v="3447.232933999841"/>
        <n v="3991.4757429998408"/>
        <n v="3971.5987519998371"/>
        <n v="2837.8576319998674"/>
        <n v="2715.1082009998731"/>
        <n v="2456.0493069998865"/>
        <n v="2275.5131399998932"/>
        <n v="2171.7894439998981"/>
        <n v="1903.7843879999118"/>
        <n v="3652.5662399998332"/>
        <n v="1461.504547999933"/>
        <n v="2879.4531609998667"/>
        <n v="2630.1904239998785"/>
        <n v="2569.9846279998796"/>
        <n v="2333.8457139998914"/>
        <n v="4362.6785049998198"/>
        <n v="3964.7821599998397"/>
        <n v="2250.7524899998957"/>
        <n v="1939.6802739999091"/>
        <n v="1891.4028699999124"/>
        <n v="4369.2212199997975"/>
        <n v="4399.817253999794"/>
        <n v="4155.7297249998073"/>
        <n v="4004.2356479998143"/>
        <n v="3986.1324579998154"/>
        <n v="1395.1416709999344"/>
        <n v="3818.8911149998175"/>
        <n v="3689.875097999824"/>
        <n v="3685.5740349998237"/>
        <n v="3600.7380759998282"/>
        <n v="3408.6564979998388"/>
        <n v="3366.7907519998384"/>
        <n v="2483.6389759998801"/>
        <n v="2244.0408119998915"/>
        <n v="2104.3570599998989"/>
        <n v="1947.4072799999067"/>
        <n v="1872.3703049999117"/>
        <n v="3900.5775999998159"/>
        <n v="3736.7889859998236"/>
        <n v="3716.7578639998201"/>
        <n v="3067.9739199998521"/>
        <n v="2942.2291289998579"/>
        <n v="2676.4491779998721"/>
        <n v="2491.5956099998793"/>
        <n v="2385.9526879998843"/>
        <n v="2110.054528999899"/>
        <n v="1655.6692259999215"/>
        <n v="3106.0871549998515"/>
        <n v="2850.8143499998641"/>
        <n v="2789.7869249998653"/>
        <n v="2548.7192789998776"/>
        <n v="4638.1970699997783"/>
        <n v="4669.3336679997738"/>
        <n v="4419.3570299997882"/>
        <n v="4264.6054559997956"/>
        <n v="4246.0530419997967"/>
        <n v="4118.9010869998019"/>
        <n v="3710.0419199998228"/>
        <n v="2465.8023779998821"/>
        <n v="2147.6391029998963"/>
        <n v="2097.6462299998993"/>
        <n v="1589.8601339999229"/>
        <n v="4072.9346649997997"/>
        <n v="3941.0036679998061"/>
        <n v="3936.6089849998061"/>
        <n v="3849.5751059998106"/>
        <n v="3652.2736379998219"/>
        <n v="3610.2331619998217"/>
        <n v="2706.8303959998657"/>
        <n v="2461.5912319998774"/>
        <n v="2317.8333599998855"/>
        <n v="2157.1741199998937"/>
        <n v="2079.1305149998989"/>
        <n v="4156.1889599997976"/>
        <n v="3988.3406759998061"/>
        <n v="3969.5569759998025"/>
        <n v="3304.966079999836"/>
        <n v="3176.257338999842"/>
        <n v="2903.5021079998569"/>
        <n v="2714.9879099998648"/>
        <n v="2606.8852079998701"/>
        <n v="2323.6802189998853"/>
        <n v="1857.2442459999095"/>
        <n v="3343.2808849998355"/>
        <n v="3081.7470199998488"/>
        <n v="3020.1379549998496"/>
        <n v="2773.3710869998631"/>
        <n v="4911.9627699997582"/>
        <n v="4943.6019269997541"/>
        <n v="4687.9118399997687"/>
        <n v="4528.9306279997763"/>
        <n v="4509.9457479997773"/>
        <n v="4380.7516569997824"/>
        <n v="3961.5627199998048"/>
        <n v="2687.8740379998676"/>
        <n v="2362.9507129998824"/>
        <n v="2311.0039299998862"/>
        <n v="1792.0008039999107"/>
        <n v="4751.8187599997846"/>
        <n v="4617.7518469997922"/>
        <n v="4613.2517499997912"/>
        <n v="4524.1812469997967"/>
        <n v="4321.7855899998085"/>
        <n v="4279.1531889998078"/>
        <n v="2853.5018159998544"/>
        <n v="2603.2202879998667"/>
        <n v="2455.3296599998753"/>
        <n v="2291.2149959998837"/>
        <n v="2210.7407249998892"/>
        <n v="4837.1240639997823"/>
        <n v="4663.8246639997915"/>
        <n v="4644.9200239997881"/>
        <n v="3465.0461759998229"/>
        <n v="3333.3791899998296"/>
        <n v="3053.8837439998451"/>
        <n v="2861.8502099998536"/>
        <n v="2750.6039119998591"/>
        <n v="2461.3159089998753"/>
        <n v="1983.6492659999003"/>
        <n v="3508.4043179998221"/>
        <n v="3240.4770269998362"/>
        <n v="3177.8153549998374"/>
        <n v="2922.8523929998514"/>
        <n v="5607.3903499997414"/>
        <n v="5640.7585549997366"/>
        <n v="5378.2286539997531"/>
        <n v="5215.6209559997606"/>
        <n v="5196.2007919997623"/>
        <n v="5064.4832179997675"/>
        <n v="4636.3308799997903"/>
        <n v="2833.6365839998566"/>
        <n v="2501.692322999872"/>
        <n v="2448.0587999998756"/>
        <n v="1917.5614739999016"/>
        <n v="4657.1673099997843"/>
        <n v="4219.4052299998084"/>
        <n v="4231.8238229998069"/>
        <n v="4172.9630989998086"/>
        <n v="3495.2201159998181"/>
        <n v="3307.2970139998301"/>
        <n v="2318.8159599998789"/>
        <n v="2150.8843359998882"/>
        <n v="2071.0384349998935"/>
        <n v="1993.9277159998967"/>
        <n v="4945.3447729997679"/>
        <n v="2931.1616739998476"/>
        <n v="2732.9150099998565"/>
        <n v="2620.9758329998631"/>
        <n v="2525.1529599998689"/>
        <n v="2324.909098999879"/>
        <n v="1853.9798999999032"/>
        <n v="3122.4071969998381"/>
        <n v="3055.9538849998394"/>
        <n v="2796.9972029998544"/>
        <n v="2050.8036899998938"/>
        <n v="5297.2234639997505"/>
        <n v="5130.8785759997591"/>
        <n v="5110.98105199976"/>
        <n v="4502.8825789997954"/>
        <n v="2364.5064329998759"/>
        <n v="2311.32149999988"/>
        <n v="5031.6385499997386"/>
        <n v="5063.5809449997341"/>
        <n v="1767.1621439999071"/>
        <n v="4749.8958599997741"/>
        <n v="4604.0166499997813"/>
        <n v="4315.3491529997973"/>
        <n v="2696.4700959998577"/>
        <n v="2267.251491999878"/>
        <n v="2116.9552599998869"/>
        <n v="1944.9646399998962"/>
        <n v="1866.5286449999016"/>
        <n v="4841.2742839997709"/>
        <n v="4660.7980439997809"/>
        <n v="4661.6567829997775"/>
        <n v="3169.3575599998303"/>
        <n v="3031.6554689998375"/>
        <n v="2743.7598979998538"/>
        <n v="2479.7728149998675"/>
        <n v="2381.9889659998748"/>
        <n v="2123.1487889998871"/>
        <n v="1628.8838059999139"/>
        <n v="3217.4538439998287"/>
        <n v="2938.4396809998439"/>
        <n v="2866.4180929998461"/>
        <n v="2604.608516999861"/>
        <n v="5233.9436959997474"/>
        <n v="5213.5913119997485"/>
        <n v="5073.1393579997548"/>
        <n v="4427.6587699997917"/>
        <n v="2161.5900429998837"/>
        <n v="2109.4655299998876"/>
        <n v="1551.0258139999166"/>
        <n v="3933.333284999786"/>
        <n v="3629.5326979998035"/>
        <n v="3576.4658019998051"/>
        <n v="2755.7949359998511"/>
        <n v="2316.2369119998725"/>
        <n v="2162.986559999882"/>
        <n v="1987.2464799998918"/>
        <n v="1907.5038549998972"/>
        <n v="4307.2949759997646"/>
        <n v="4016.8849689997801"/>
        <n v="3237.8647199998227"/>
        <n v="3097.17867899983"/>
        <n v="2474.816287999864"/>
        <n v="2169.3094789998818"/>
        <n v="1664.63382599991"/>
        <n v="3284.8833049998211"/>
        <n v="3000.1276999998372"/>
        <n v="2927.0795749998392"/>
        <n v="1566.3062829999139"/>
        <n v="4999.927599999728"/>
        <n v="5028.8561179997241"/>
        <n v="4754.8840789997403"/>
        <n v="4580.9830559997499"/>
        <n v="4560.1348419997512"/>
        <n v="4413.2054369997586"/>
        <n v="2646.7694059998557"/>
        <n v="2208.2766529998789"/>
        <n v="2155.3182299998825"/>
        <n v="1584.5214839999128"/>
        <n v="5347.4283319734704"/>
        <n v="4139.282163316142"/>
        <n v="4910.1901507217044"/>
        <n v="5166.5006737208041"/>
        <n v="4471.8362127307946"/>
        <n v="7365.6767417902411"/>
        <n v="3666.2610851226877"/>
        <n v="3964.8250485323701"/>
        <n v="4087.1911610467423"/>
        <n v="6866.9164433672158"/>
        <n v="3078.317317583253"/>
        <n v="7257.6724490523056"/>
        <n v="7204.1130785863015"/>
        <n v="5661.860307234323"/>
        <n v="6081.8724747044207"/>
        <n v="3799.0121462190104"/>
        <n v="5485.9449556145019"/>
        <n v="2474.9307384040267"/>
        <n v="5371.4485816380638"/>
        <n v="5339.2255399784681"/>
        <n v="4478.4204812418548"/>
        <n v="6563.1508207890802"/>
        <n v="5215.3566878292822"/>
        <n v="8641.4903071640529"/>
        <n v="4400.0158822128178"/>
        <n v="8018.1859795492182"/>
        <n v="3560.9766467366489"/>
        <n v="4749.306756300417"/>
        <n v="3907.0094280926664"/>
        <n v="5488.3161564597012"/>
        <n v="5788.2326698927818"/>
        <n v="7599.851643545453"/>
        <n v="5980.6026349925141"/>
        <n v="4332.6242923003101"/>
        <n v="5638.6681193591776"/>
        <n v="5063.3068942955397"/>
        <n v="3106.9143608273966"/>
        <n v="6439.7364518425738"/>
        <n v="4806.2101931649258"/>
        <n v="4672.430882215358"/>
        <n v="7126.6048625363974"/>
        <n v="4110.9983300074728"/>
        <n v="5434.1006339593487"/>
        <n v="5039.081754349435"/>
        <n v="3632.3442942564184"/>
        <n v="3718.3074509551648"/>
        <n v="7073.3855328006221"/>
        <n v="5306.3902558205173"/>
        <n v="5516.4123017889406"/>
        <n v="4435.2064104659839"/>
        <n v="6153.9458345407238"/>
        <n v="6283.6417887713578"/>
        <n v="7575.4992738243036"/>
        <n v="2358.5834168542933"/>
        <n v="6362.208584238384"/>
        <n v="4586.6220074799394"/>
        <n v="5639.2050476349596"/>
        <n v="4458.9836054900352"/>
        <n v="4978.5580634611633"/>
        <n v="5659.1209030490199"/>
        <n v="5273.1865929651276"/>
        <n v="7226.9637767787081"/>
        <n v="7674.6323702871132"/>
        <n v="5438.2537450570862"/>
        <n v="2838.5582662061097"/>
        <n v="6116.3058172055935"/>
        <n v="5699.6352388484074"/>
        <n v="5650.474843752042"/>
        <n v="4288.6162707061512"/>
        <n v="4947.3570675836445"/>
        <n v="3408.0274374557603"/>
        <n v="4633.8848083613866"/>
        <n v="6213.3373918434063"/>
        <n v="6681.8402095709707"/>
        <n v="5785.3261357549181"/>
        <n v="5419.2539576816816"/>
        <n v="8339.6735845421535"/>
        <n v="7962.4944964316237"/>
        <n v="4682.2109273919114"/>
        <n v="7923.8916484932934"/>
        <n v="3940.9026362351965"/>
        <n v="5585.6983816309821"/>
        <n v="4377.6734902722874"/>
        <n v="7079.1707558810549"/>
        <n v="3840.9346103542289"/>
        <n v="8239.1839770183087"/>
        <n v="5114.006047647581"/>
        <n v="5612.7684505315074"/>
        <n v="6894.3479500460035"/>
        <n v="4288.4548361561519"/>
        <n v="6942.5298805171424"/>
        <n v="6155.3851146291545"/>
        <n v="4062.5663255096292"/>
        <n v="4848.1124340852675"/>
        <n v="5584.3467933395486"/>
        <n v="4262.0080029996971"/>
        <n v="5100.2303916062092"/>
        <n v="8287.1578658874732"/>
        <n v="2477.6339427107373"/>
        <n v="4467.4038720917924"/>
        <n v="4465.9019072420224"/>
        <n v="6976.7272836060865"/>
        <n v="4128.5746630034082"/>
        <n v="8791.3695174941731"/>
        <n v="7848.0026518865043"/>
        <n v="4768.8594574566605"/>
        <n v="7976.2561900646097"/>
        <n v="4218.8680506669698"/>
        <n v="7118.503841307047"/>
        <n v="5578.9333258648194"/>
        <n v="9023.5046774830043"/>
        <n v="4894.3326162996791"/>
        <n v="10499.982368481731"/>
        <n v="6518.5570043958533"/>
        <n v="7153.1725402378534"/>
        <n v="8786.3549254799818"/>
        <n v="5466.0827563014009"/>
        <n v="8848.9425135235724"/>
        <n v="7843.4576358037402"/>
        <n v="5176.7885657203969"/>
        <n v="6179.5241743089591"/>
        <n v="7115.9132544518434"/>
        <n v="5431.2498956421232"/>
        <n v="6500.7883988418835"/>
        <n v="10559.895812890578"/>
        <n v="3157.9773668607704"/>
        <n v="5056.5052203576997"/>
        <n v="5691.3946733257126"/>
        <n v="8891.0775766067054"/>
        <n v="5261.5115254200146"/>
        <n v="11206.308274886729"/>
        <n v="10001.779341596659"/>
        <n v="6076.7223455145313"/>
        <n v="10163.670383784607"/>
        <n v="5375.8324553084785"/>
        <n v="523.54062824999914"/>
        <n v="508.74142175999907"/>
        <n v="501.39414741999911"/>
        <n v="501.5036938799991"/>
        <n v="1831.7769769599975"/>
        <n v="1971.4420959999982"/>
        <n v="1758.0537623199984"/>
        <n v="628.6548829999989"/>
        <n v="688.79824833999885"/>
        <n v="594.6729345"/>
        <n v="503.67955987999909"/>
        <n v="2024.7060678399969"/>
        <n v="1962.5779462799971"/>
        <n v="1870.5121524999945"/>
        <n v="446.56929899999932"/>
        <n v="1098.8020679999984"/>
        <n v="361.63565716999943"/>
        <n v="349.99124362999879"/>
        <n v="2043.5886725599976"/>
        <n v="1096.7422540199982"/>
        <n v="535.16449547999889"/>
        <n v="494.66197451999926"/>
        <n v="1365.3565599999988"/>
        <n v="475.05061241999925"/>
        <n v="431.59485899999913"/>
        <n v="450.14572871999911"/>
        <n v="1703.7531931999979"/>
        <n v="1280.3138809999991"/>
        <n v="872.75825078999867"/>
        <n v="2149.4381999999973"/>
        <n v="492.891584999999"/>
        <n v="2054.3006239499973"/>
        <n v="1054.1183099999982"/>
        <n v="1301.0012399999964"/>
        <n v="895.48752319999585"/>
        <n v="676.85508307999669"/>
        <n v="657.51020383999594"/>
        <n v="703.88716376999571"/>
        <n v="655.8889111999971"/>
        <n v="2102.8709293199909"/>
        <n v="435.6696305999979"/>
        <n v="737.82359999999539"/>
        <n v="817.98188159999484"/>
        <n v="700.29888620999679"/>
        <n v="618.09332255999709"/>
        <n v="498.8749446599976"/>
        <n v="459.69250439999706"/>
        <n v="766.54351673999633"/>
        <n v="702.50690324999766"/>
        <n v="652.09972499999765"/>
        <n v="583.23241133999727"/>
        <n v="1409.8286632999927"/>
        <n v="1342.4723949699933"/>
        <n v="820.80398619999448"/>
        <n v="820.16312255999344"/>
        <n v="623.83249376999481"/>
        <n v="1461.016663879991"/>
        <n v="1405.4503912799928"/>
        <n v="842.87365703999308"/>
        <n v="824.50991321999334"/>
        <n v="805.20055191999461"/>
        <n v="645.38365287999477"/>
        <n v="541.35782544999552"/>
        <n v="969.69542399999341"/>
        <n v="818.25409439999339"/>
        <n v="810.5065153799934"/>
        <n v="656.09297819999369"/>
        <n v="621.92804687999489"/>
        <n v="1459.5646300999924"/>
        <n v="904.36563905999128"/>
        <n v="599.36309861999507"/>
        <n v="540.37838591999559"/>
        <n v="1516.8109751999878"/>
        <n v="1464.5229139999892"/>
        <n v="726.31269019999274"/>
        <n v="1435.0135499999844"/>
        <n v="1658.3588872999817"/>
        <n v="1192.5568863599869"/>
        <n v="1651.0363999999872"/>
        <n v="1609.6349765199877"/>
        <n v="1481.1533051599904"/>
        <n v="880.99246662998905"/>
        <n v="835.13345799998967"/>
        <n v="819.70395751999069"/>
        <n v="1755.6589709999805"/>
        <n v="2045.8322917199773"/>
        <n v="1556.8511363999824"/>
        <n v="1555.6477629299825"/>
        <n v="1025.9388698399898"/>
        <n v="774.00635816999147"/>
        <n v="1750.4075199999847"/>
        <n v="1749.4275069999849"/>
        <n v="490.73647499999441"/>
        <n v="514.74980213999413"/>
        <n v="1693.7895274999869"/>
        <n v="1998.9842367499834"/>
        <n v="1775.0261830399859"/>
        <n v="1485.233568019989"/>
        <n v="1478.8814680399892"/>
        <n v="811.61258015999078"/>
        <n v="790.87364687999172"/>
        <n v="1301.6328599999858"/>
        <n v="1116.9165719999876"/>
        <n v="1508.3622036699862"/>
        <n v="1490.9207220899862"/>
        <n v="1472.9414510999875"/>
        <n v="1436.5435370899881"/>
        <n v="1426.3466669599873"/>
        <n v="1273.4527939199822"/>
        <n v="1262.3541329899829"/>
        <n v="1242.4818114399832"/>
        <n v="1188.4774239899837"/>
        <n v="1678.7738932999839"/>
        <n v="1589.7237847999847"/>
        <n v="1532.6329223499868"/>
        <n v="1458.5798382199866"/>
        <n v="1283.0570397199824"/>
        <n v="1231.0517600999842"/>
        <n v="1366.9913067599809"/>
        <n v="1325.7993401999804"/>
        <n v="1267.7259041999823"/>
        <n v="972.12739301998636"/>
        <n v="1811.5678657299804"/>
        <n v="422.1557999999942"/>
        <n v="429.77945411999411"/>
        <n v="1721.3448701599832"/>
        <n v="1708.1194525399831"/>
        <n v="730.713065999989"/>
        <n v="802.13300462998791"/>
        <n v="1601.415898879982"/>
        <n v="1559.1053667099743"/>
        <n v="1356.4201450499777"/>
        <n v="1355.8166386499761"/>
        <n v="1275.7813748999795"/>
        <n v="1199.0621984999789"/>
        <n v="1687.9374854599816"/>
        <n v="1630.2231543199814"/>
        <n v="1598.3421948999719"/>
        <n v="1418.2185129199765"/>
        <n v="1402.1388349999772"/>
        <n v="1392.3459995999774"/>
        <n v="1307.0815787599786"/>
        <n v="1426.4261930399748"/>
        <n v="1378.3576274999784"/>
        <n v="1829.5274836999783"/>
        <n v="1783.2497653999803"/>
        <n v="1693.8581547499803"/>
        <n v="1581.5714243999721"/>
        <n v="1418.7854116799767"/>
        <n v="1788.1529529999755"/>
        <n v="1762.5088887399672"/>
        <n v="1663.77156329997"/>
        <n v="1134.2791759999784"/>
        <n v="2056.9030467899702"/>
        <n v="1871.3340211999741"/>
        <n v="1844.1846975999651"/>
        <n v="1718.2652427299674"/>
        <n v="1355.8797419999744"/>
        <n v="1530.4258073199721"/>
        <n v="1203.6225599999775"/>
        <n v="2362.5276095599561"/>
        <n v="1836.2449039999749"/>
        <n v="2142.8992142899688"/>
        <n v="1508.73059987997"/>
        <n v="1396.7214785999738"/>
        <n v="1797.5841326999657"/>
        <n v="1532.0843886599712"/>
        <n v="1955.7426549999705"/>
        <n v="1965.0823509499724"/>
        <n v="1674.6850945499684"/>
        <n v="1663.9069837199688"/>
        <n v="1281.085100999976"/>
        <n v="1448.4961440299724"/>
        <n v="1403.7436655999734"/>
        <n v="1982.6922136499593"/>
        <n v="1967.2997707999605"/>
        <n v="2005.1324586999565"/>
        <n v="1994.5016411099566"/>
        <n v="1931.60716517996"/>
        <n v="1849.9619032399621"/>
        <n v="550.19303999998851"/>
        <n v="578.23602159998791"/>
        <n v="2059.777259049959"/>
        <n v="2010.3227018399582"/>
        <n v="1953.6081949899597"/>
        <n v="1833.4435825999619"/>
        <n v="1841.3959810399599"/>
        <n v="1807.5805544999625"/>
        <n v="1900.1342482699606"/>
        <n v="2343.7363243099617"/>
        <n v="2341.5333823999617"/>
        <n v="1656.2193392099655"/>
        <n v="510.02873999998968"/>
        <n v="530.32236569998929"/>
        <n v="1898.9534549699606"/>
        <n v="1519.8814862399686"/>
        <n v="2286.533821679946"/>
        <n v="2214.0123691799481"/>
        <n v="2114.4192879599532"/>
        <n v="2073.512733149953"/>
        <n v="1972.3024417799547"/>
        <n v="1952.6009377699554"/>
        <n v="1952.2577138399554"/>
        <n v="1927.976522819956"/>
        <n v="2168.608506399949"/>
        <n v="2132.2307773799494"/>
        <n v="1702.027759599961"/>
        <n v="2487.352816279953"/>
        <n v="2405.9610793099578"/>
        <n v="2565.7217328599422"/>
        <n v="2176.6090028699487"/>
        <n v="2022.874420379954"/>
        <n v="1565.7993589999737"/>
        <n v="1698.7759636999704"/>
        <n v="674.20545599998309"/>
        <n v="724.10605519998194"/>
        <n v="1978.0968899999514"/>
        <n v="2187.220895999948"/>
        <n v="2304.9419385999431"/>
        <n v="1572.2600739999734"/>
        <n v="1206.3581376599702"/>
        <n v="2450.9121071399395"/>
        <n v="2419.8036030699418"/>
        <n v="2409.3040617999404"/>
        <n v="2389.806206479941"/>
        <n v="2377.0224007999418"/>
        <n v="2341.7207649299439"/>
        <n v="2359.2372789299416"/>
        <n v="2300.4661204799449"/>
        <n v="2244.9409304299443"/>
        <n v="2491.3036707799502"/>
        <n v="2178.2419925999461"/>
        <n v="2274.5610399999541"/>
        <n v="788.0959229999803"/>
        <n v="861.96871811997846"/>
        <n v="2453.8474313999391"/>
        <n v="1769.7353459999561"/>
        <n v="2428.5947777999409"/>
        <n v="2419.2420336599403"/>
        <n v="2418.2735723999394"/>
        <n v="2305.6959263399426"/>
        <n v="2271.855350309942"/>
        <n v="2195.3568151799473"/>
        <n v="2179.4460979199457"/>
        <n v="2166.9133010399469"/>
        <n v="2043.5786743499498"/>
        <n v="2051.1075044999488"/>
        <n v="1608.8340479999713"/>
        <n v="811.36835999997845"/>
        <n v="1866.1414449999504"/>
        <n v="1773.3594519999513"/>
        <n v="1264.1879199999662"/>
        <n v="1672.1565649999689"/>
        <n v="1579.3109779999713"/>
        <n v="1478.1117269999741"/>
        <n v="2458.8561869999353"/>
        <n v="651.06159299998262"/>
        <n v="1893.4575549999511"/>
        <n v="1825.9274099999514"/>
        <n v="2337.0834489999356"/>
        <n v="2146.1162389999572"/>
        <n v="981.08485799997402"/>
        <n v="837.73286999997765"/>
        <n v="732.93086399998049"/>
        <n v="705.40267499998117"/>
        <n v="455.13929999998788"/>
        <n v="1552.2951919999709"/>
        <n v="1877.7760349999494"/>
        <n v="1831.7711519999511"/>
        <n v="1536.5440259999596"/>
        <n v="1454.7812669999598"/>
        <n v="1632.6794679999675"/>
        <n v="2279.2023989999348"/>
        <n v="2239.6239539999378"/>
        <n v="2075.8040719999385"/>
        <n v="1932.2380539999447"/>
        <n v="1897.1789219999455"/>
        <n v="1816.1870579999461"/>
        <n v="1646.7993989999541"/>
        <n v="1499.638775999957"/>
        <n v="1170.5454899999661"/>
        <n v="1531.4568499999702"/>
        <n v="765.31415999997785"/>
        <n v="2605.7356049999225"/>
        <n v="1453.3621809999579"/>
        <n v="1417.3613999999591"/>
        <n v="946.27544399997282"/>
        <n v="523.16590199998541"/>
        <n v="1618.236103999968"/>
        <n v="1598.9675839999684"/>
        <n v="902.31163199997411"/>
        <n v="865.96910399997523"/>
        <n v="2170.3091849999373"/>
        <n v="1636.2585479999543"/>
        <n v="567.33971399998313"/>
        <n v="504.65249099998539"/>
        <n v="1677.9618249999635"/>
        <n v="867.97401499997375"/>
        <n v="754.77601799997649"/>
        <n v="1864.2985919999403"/>
        <n v="608.7857679999812"/>
        <n v="599.51073899998141"/>
        <n v="1330.287859999959"/>
        <n v="1235.0416599999619"/>
        <n v="482.65028999998498"/>
        <n v="1669.1768399999639"/>
        <n v="2432.6419879999221"/>
        <n v="2338.9984199999276"/>
        <n v="675.62020199997903"/>
        <n v="1578.500755999951"/>
        <n v="1535.1624959999526"/>
        <n v="1528.4396999999512"/>
        <n v="1451.9612129999559"/>
        <n v="1293.5601259999601"/>
        <n v="541.47971199998312"/>
        <n v="1363.2325829999577"/>
        <n v="1302.6915719999597"/>
        <n v="1199.6935199999625"/>
        <n v="746.81382599997755"/>
        <n v="724.66865399997755"/>
        <n v="727.34770499997751"/>
        <n v="2835.5436359999148"/>
        <n v="2843.7096959999121"/>
        <n v="2771.8110809999148"/>
        <n v="2252.1999359999304"/>
        <n v="2019.7868129999374"/>
        <n v="1645.1888699999483"/>
        <n v="1383.8938739999573"/>
        <n v="954.7621999999684"/>
        <n v="2402.1500279999209"/>
        <n v="1804.7879999999418"/>
        <n v="1388.8596149999541"/>
        <n v="1383.9535839999539"/>
        <n v="1393.5587199999525"/>
        <n v="1298.6303359999572"/>
        <n v="1627.8745569999628"/>
        <n v="2660.2894079999119"/>
        <n v="2579.7272599999146"/>
        <n v="2456.9250419999166"/>
        <n v="2357.4045649999239"/>
        <n v="2288.8141639999262"/>
        <n v="694.5380699999763"/>
        <n v="1654.6832519999452"/>
        <n v="1644.5265479999455"/>
        <n v="1399.7103069999537"/>
        <n v="2369.4986299999382"/>
        <n v="1168.3309679999602"/>
        <n v="1812.6365779999564"/>
        <n v="1056.4466039999641"/>
        <n v="952.43133599996827"/>
        <n v="762.73987499997406"/>
        <n v="2701.0479149999114"/>
        <n v="2402.0432639999208"/>
        <n v="1971.1998599999349"/>
        <n v="1729.5484769999568"/>
        <n v="1687.0431849999593"/>
        <n v="1644.1121179999607"/>
        <n v="922.81289999996818"/>
        <n v="2097.0148449999265"/>
        <n v="1503.2539199999474"/>
        <n v="1412.9462749999491"/>
        <n v="1835.369626999953"/>
        <n v="1824.0159239999534"/>
        <n v="1669.5268159999589"/>
        <n v="1607.6235269999599"/>
        <n v="1051.8434849999621"/>
        <n v="1033.4439679999634"/>
        <n v="716.8513399999747"/>
        <n v="1855.9723699999349"/>
        <n v="603.68801999997868"/>
        <n v="2617.8168409999257"/>
        <n v="2099.4636199999441"/>
        <n v="1185.1262909999582"/>
        <n v="817.39547399997116"/>
        <n v="632.91066599997714"/>
        <n v="1001.1181019999652"/>
        <n v="715.30207199997494"/>
        <n v="2328.1498529999199"/>
        <n v="2174.450777999924"/>
        <n v="1701.2945729999406"/>
        <n v="1510.9567199999481"/>
        <n v="1740.6481639999538"/>
        <n v="1662.292507999957"/>
        <n v="842.27775899996857"/>
        <n v="2383.3859299999135"/>
        <n v="2204.3913359999183"/>
        <n v="2182.6814459999191"/>
        <n v="1634.9888049999381"/>
        <n v="1336.5907199999506"/>
        <n v="1791.3960349999531"/>
        <n v="869.18982399996787"/>
        <n v="2447.824000999909"/>
        <n v="2100.0439999999221"/>
        <n v="2106.9695839999204"/>
        <n v="1578.7296839999417"/>
        <n v="1438.9187539999477"/>
        <n v="535.55332699998019"/>
        <n v="518.47646899998028"/>
        <n v="2834.4942599998953"/>
        <n v="2628.5711299999225"/>
        <n v="2401.5143449999296"/>
        <n v="2271.6257179999329"/>
        <n v="1004.4800729999629"/>
        <n v="882.22282199996664"/>
        <n v="703.85188799997388"/>
        <n v="1946.6919649999463"/>
        <n v="1050.8532059999609"/>
        <n v="809.97230999996987"/>
        <n v="3013.9781939998884"/>
        <n v="2376.3320879999114"/>
        <n v="2364.9783479999123"/>
        <n v="1701.3449609999366"/>
        <n v="1650.0291599999389"/>
        <n v="1605.0604799999405"/>
        <n v="1739.7806449999518"/>
        <n v="2416.2135839999078"/>
        <n v="2324.5905149999098"/>
        <n v="2352.1267499999067"/>
        <n v="2339.8108909999069"/>
        <n v="744.93750799997099"/>
        <n v="1624.0493279999368"/>
        <n v="1609.4584119999377"/>
        <n v="1566.0067859999392"/>
        <n v="1807.7344719999478"/>
        <n v="1733.8859769999522"/>
        <n v="2737.6060129998932"/>
        <n v="2700.4720709998969"/>
        <n v="2657.2624799998966"/>
        <n v="2614.1971419998999"/>
        <n v="2408.2074649999081"/>
        <n v="747.93516399997077"/>
        <n v="2356.2013279999082"/>
        <n v="2210.925819999914"/>
        <n v="1971.9712699999218"/>
        <n v="1635.5886749999365"/>
        <n v="1512.6135359999414"/>
        <n v="631.13665999997534"/>
        <n v="2293.99261999993"/>
        <n v="2238.6250309999323"/>
        <n v="2189.9797399999325"/>
        <n v="1322.7199919999493"/>
        <n v="1118.4870719999565"/>
        <n v="882.8526959999657"/>
        <n v="707.94349499997247"/>
        <n v="1805.1252799999493"/>
        <n v="3141.9867059998742"/>
        <n v="2959.0707869998869"/>
        <n v="2496.0637529999008"/>
        <n v="699.35680799997272"/>
        <n v="1567.2086249999388"/>
        <n v="962.39116399995999"/>
        <n v="2609.6220239998916"/>
        <n v="797.82050399996729"/>
        <n v="2441.5700039999001"/>
        <n v="2174.7552019999116"/>
        <n v="2051.4360869999177"/>
        <n v="1630.2858729999336"/>
        <n v="1834.2111439999464"/>
        <n v="1684.0113079999517"/>
        <n v="2984.1883499998789"/>
        <n v="2767.124203999887"/>
        <n v="2710.3833649998892"/>
        <n v="2638.8302759998942"/>
        <n v="1785.4219999999273"/>
        <n v="1548.8138549999367"/>
        <n v="2899.7519529998822"/>
        <n v="2725.3494799999094"/>
        <n v="2723.7216319999088"/>
        <n v="2311.2852979999243"/>
        <n v="1827.8944519999457"/>
        <n v="957.03044999996155"/>
        <n v="860.06309399996485"/>
        <n v="2817.0455039998851"/>
        <n v="2649.0425399998917"/>
        <n v="2004.0357599999163"/>
        <n v="1915.9765199999385"/>
        <n v="1845.5088799999426"/>
        <n v="1715.7126319999479"/>
        <n v="1689.2748349999499"/>
        <n v="1684.3343119999495"/>
        <n v="1017.8540189999563"/>
        <n v="797.56930799996576"/>
        <n v="2362.8056429998992"/>
        <n v="2819.3427859998797"/>
        <n v="2239.5489129999046"/>
        <n v="1938.8470639999186"/>
        <n v="1852.4866219999208"/>
        <n v="1819.7604749999227"/>
        <n v="1660.2025319999302"/>
        <n v="669.79322399997136"/>
        <n v="1540.9784719999345"/>
        <n v="2351.9876739998999"/>
        <n v="2909.7663979998952"/>
        <n v="2583.0855499999111"/>
        <n v="1170.15902399995"/>
        <n v="1051.3098809999551"/>
        <n v="776.78095799996686"/>
        <n v="1800.4841089999434"/>
        <n v="1146.757259999951"/>
        <n v="3242.3802209998616"/>
        <n v="2851.3891199998784"/>
        <n v="2849.1449399998778"/>
        <n v="2686.8186029998833"/>
        <n v="773.61202499996682"/>
        <n v="2443.7453759998962"/>
        <n v="2123.6793299999094"/>
        <n v="708.98797799996964"/>
        <n v="1852.3379759999211"/>
        <n v="1645.7706479999295"/>
        <n v="2836.906595999872"/>
        <n v="2491.9198149998911"/>
        <n v="2455.085123999891"/>
        <n v="806.82002799996417"/>
        <n v="2352.0383519998959"/>
        <n v="2085.7900769999073"/>
        <n v="1820.098529999919"/>
        <n v="1644.1417649999269"/>
        <n v="1721.2192429999459"/>
        <n v="1197.4864119999474"/>
        <n v="1081.8497829999512"/>
        <n v="1013.385519999955"/>
        <n v="952.83269999995821"/>
        <n v="2691.5417159998788"/>
        <n v="2646.9726009998808"/>
        <n v="2481.8586499998896"/>
        <n v="2234.7651839999007"/>
        <n v="723.96323999996787"/>
        <n v="2347.0130839999192"/>
        <n v="1749.1723199999224"/>
        <n v="1467.8509769999357"/>
        <n v="857.34914399996183"/>
        <n v="602.45830799997361"/>
        <n v="1908.4004389999375"/>
        <n v="1083.4358249999525"/>
        <n v="3539.3579999998456"/>
        <n v="3558.6193319998424"/>
        <n v="3168.7236899998597"/>
        <n v="2941.0127699998698"/>
        <n v="2413.8406109998928"/>
        <n v="2165.713451999904"/>
        <n v="1670.1329039999259"/>
        <n v="3821.6440999998495"/>
        <n v="3791.5356199998487"/>
        <n v="3684.7628959998538"/>
        <n v="3413.5018879998656"/>
        <n v="2640.6190249998781"/>
        <n v="2460.3077579998867"/>
        <n v="3689.8408329998274"/>
        <n v="1602.498581999926"/>
        <n v="4040.9272799998348"/>
        <n v="3995.4249619998368"/>
        <n v="3818.7447429998469"/>
        <n v="3565.5853309998588"/>
        <n v="2025.542333999907"/>
        <n v="1994.8762079999094"/>
        <n v="1891.7066519999116"/>
        <n v="1812.5425499999169"/>
        <n v="1744.4565499999208"/>
        <n v="1515.9877799999304"/>
        <n v="2660.9013529998792"/>
        <n v="2568.4643719998817"/>
        <n v="2272.0409469998967"/>
        <n v="1654.2848839999237"/>
        <n v="1385.5296059999368"/>
        <n v="4287.8526699998265"/>
        <n v="3748.4425539998506"/>
        <n v="2993.5816399998625"/>
        <n v="2487.0503979998857"/>
        <n v="2218.7014289998979"/>
        <n v="1878.2973999999147"/>
        <n v="4395.6919999998008"/>
        <n v="4421.2484959997973"/>
        <n v="4021.6456839998154"/>
        <n v="3940.1750699998101"/>
        <n v="3560.5811149998331"/>
        <n v="3531.3808529998323"/>
        <n v="3420.1269049998377"/>
        <n v="3143.2687909998504"/>
        <n v="2864.4595199998635"/>
        <n v="2680.0513739998723"/>
        <n v="1801.0838299999141"/>
        <n v="3788.1056479998174"/>
        <n v="3741.5041939998196"/>
        <n v="3560.1682819998305"/>
        <n v="3301.1332289998427"/>
        <n v="2234.3473259998941"/>
        <n v="2202.3063159998965"/>
        <n v="2099.0284979998987"/>
        <n v="2016.0739099999043"/>
        <n v="1945.4077499999084"/>
        <n v="1711.9723199999187"/>
        <n v="2881.4131499998648"/>
        <n v="2787.0827039998676"/>
        <n v="2484.2458649998835"/>
        <n v="1853.7006239999116"/>
        <n v="1577.3609039999258"/>
        <n v="4664.0879999997815"/>
        <n v="4689.4700639997773"/>
        <n v="4279.9482119997974"/>
        <n v="4040.3529899998084"/>
        <n v="3489.8811929998337"/>
        <n v="3225.9698279998465"/>
        <n v="2707.8099599998714"/>
        <n v="2433.1077029998842"/>
        <n v="2082.5837999999021"/>
        <n v="4197.6373999997913"/>
        <n v="3808.0253999998158"/>
        <n v="3778.4008229998149"/>
        <n v="3664.3272349998206"/>
        <n v="3381.0119209998347"/>
        <n v="3095.5590699998479"/>
        <n v="2906.7597439998572"/>
        <n v="2006.8556899999014"/>
        <n v="4041.9784079997994"/>
        <n v="3994.2896839998016"/>
        <n v="3807.905651999813"/>
        <n v="3542.6974589998263"/>
        <n v="2450.2285159998801"/>
        <n v="2416.5559559998828"/>
        <n v="2312.9837079998852"/>
        <n v="2226.7366099998912"/>
        <n v="2153.5042499998954"/>
        <n v="1915.3609199999062"/>
        <n v="3112.3414189998493"/>
        <n v="3016.2833839998525"/>
        <n v="2705.235834999869"/>
        <n v="2060.7163639998989"/>
        <n v="1776.6117239999135"/>
        <n v="4964.1468239997575"/>
        <n v="4544.8096719997775"/>
        <n v="4299.4728899997899"/>
        <n v="3735.9827229998164"/>
        <n v="3465.5707479998305"/>
        <n v="2935.2064199998558"/>
        <n v="2653.9686929998697"/>
        <n v="2293.9805499998888"/>
        <n v="4878.7997299997769"/>
        <n v="4480.7996849998017"/>
        <n v="4449.9107929998008"/>
        <n v="4335.0259929998065"/>
        <n v="3544.0775049998215"/>
        <n v="3251.0986199998356"/>
        <n v="3057.5204909998456"/>
        <n v="2136.7208559998921"/>
        <n v="4719.0283639997851"/>
        <n v="4670.2383029997873"/>
        <n v="4479.1455759997989"/>
        <n v="3707.3539379998128"/>
        <n v="2590.3378049998696"/>
        <n v="2555.3752839998724"/>
        <n v="2449.6439409998752"/>
        <n v="2361.6449799998813"/>
        <n v="2286.4733999998857"/>
        <n v="2043.2695199998971"/>
        <n v="3270.9720419998371"/>
        <n v="3173.7777839998398"/>
        <n v="2853.2071199998577"/>
        <n v="2192.3554499998891"/>
        <n v="1900.9825439999049"/>
        <n v="5233.7205979997616"/>
        <n v="4982.6625799997746"/>
        <n v="3903.6767309998031"/>
        <n v="3629.7616679998173"/>
        <n v="3086.6318459998442"/>
        <n v="2798.1907199998586"/>
        <n v="2429.9476499998786"/>
        <n v="5162.8411799997402"/>
        <n v="4348.9382629998008"/>
        <n v="3133.9931699998374"/>
        <n v="2935.9613609998478"/>
        <n v="2747.9687399998579"/>
        <n v="2468.3557079998704"/>
        <n v="1873.3604189999028"/>
        <n v="4871.2308639997718"/>
        <n v="4746.0379239997819"/>
        <n v="4569.341353999791"/>
        <n v="4545.1636039997884"/>
        <n v="4421.2990879997978"/>
        <n v="4378.8079459997989"/>
        <n v="4144.6567999998115"/>
        <n v="3243.1645679998328"/>
        <n v="2662.7161079998623"/>
        <n v="2574.2823789998679"/>
        <n v="2311.8066509998789"/>
        <n v="2224.5076799998851"/>
        <n v="2149.4048999998899"/>
        <n v="2019.2204579998941"/>
        <n v="1962.256719999898"/>
        <n v="1898.7931199999018"/>
        <n v="1827.0726159999058"/>
        <n v="3599.700191999812"/>
        <n v="3156.7832519998383"/>
        <n v="3054.7184639998418"/>
        <n v="2478.223619999872"/>
        <n v="5151.1645579997603"/>
        <n v="4974.243787999766"/>
        <n v="4931.8033369997693"/>
        <n v="4301.5807609998028"/>
        <n v="3658.7794319998097"/>
        <n v="3521.7950879998184"/>
        <n v="3474.0564299998191"/>
        <n v="2965.6758059998465"/>
        <n v="2705.7832439998592"/>
        <n v="2634.6724199998644"/>
        <n v="2296.5167249998822"/>
        <n v="5090.1854399997374"/>
        <n v="4879.7993899997655"/>
        <n v="4548.8361099997855"/>
        <n v="4470.8334849997918"/>
        <n v="3259.0007189998269"/>
        <n v="2952.4926099998434"/>
        <n v="2749.9539769998541"/>
        <n v="2647.3414799998582"/>
        <n v="2557.6737899998643"/>
        <n v="2344.9710479998762"/>
        <n v="1786.2137699999053"/>
        <n v="4712.7463839997745"/>
        <n v="4634.564683999778"/>
        <n v="4465.4903159997893"/>
        <n v="4262.2207039998011"/>
        <n v="2564.0985829998644"/>
        <n v="2229.8733759998827"/>
        <n v="2109.0763379998871"/>
        <n v="2022.5942099998929"/>
        <n v="1947.9562499998976"/>
        <n v="1689.2947199999105"/>
        <n v="2976.9907849998435"/>
        <n v="2868.5669119998479"/>
        <n v="2325.1429739998753"/>
        <n v="1843.907583999902"/>
        <n v="1544.2221839999188"/>
        <n v="5255.291017999748"/>
        <n v="4992.687379999762"/>
        <n v="4386.5272909997939"/>
        <n v="3740.3145119998007"/>
        <n v="3600.6010079998096"/>
        <n v="2779.9457999998526"/>
        <n v="2512.8835179998664"/>
        <n v="2443.8408309998708"/>
        <n v="5204.1671999997243"/>
        <n v="5020.8870599997363"/>
        <n v="2098.4347999998895"/>
        <n v="4084.123364999778"/>
        <n v="3640.0310549998026"/>
        <n v="3328.6999409998193"/>
        <n v="3015.9688249998362"/>
        <n v="2844.7473599998461"/>
        <n v="2613.3522449998582"/>
        <n v="1825.2006299999009"/>
        <n v="4228.2954359997702"/>
        <n v="3992.3056439997813"/>
        <n v="3840.0417539997925"/>
        <n v="3795.4491319997937"/>
        <n v="3505.1838789998096"/>
        <n v="2814.8990939998475"/>
        <n v="2311.3192759998747"/>
        <n v="2279.0180159998772"/>
        <n v="2154.7065479998819"/>
        <n v="2066.831909999888"/>
        <n v="1990.8677499998928"/>
        <n v="1726.2383199999065"/>
        <n v="3040.9191999998366"/>
        <n v="2929.9231039998413"/>
        <n v="2784.3089539998496"/>
        <n v="1884.1583239998977"/>
        <n v="1578.228003999915"/>
        <n v="5061.6348639997259"/>
        <n v="4602.793511999751"/>
        <n v="4344.3684479997637"/>
        <n v="4224.442351999769"/>
        <n v="3716.3753429997982"/>
        <n v="3422.5336959998144"/>
        <n v="2733.9348129998525"/>
        <n v="2532.9131529998626"/>
        <n v="2144.6665499998844"/>
        <n v="5666.7907867378672"/>
        <n v="3325.0231470581698"/>
        <n v="5711.6792286515893"/>
        <n v="7271.1648492642962"/>
        <n v="5150.2672275663554"/>
        <n v="6454.6117054933475"/>
        <n v="3441.9250210154828"/>
        <n v="5970.7262832482338"/>
        <n v="6970.5559719340936"/>
        <n v="2827.3609476112943"/>
        <n v="5893.574254556589"/>
        <n v="4200.2705481256353"/>
        <n v="7905.6689184006818"/>
        <n v="3305.1537464726221"/>
        <n v="7395.639213981528"/>
        <n v="3507.0946210529019"/>
        <n v="7285.3051132648934"/>
        <n v="8607.8687548284306"/>
        <n v="3641.8933821088567"/>
        <n v="5144.1877407853144"/>
        <n v="6861.2330795083362"/>
        <n v="5889.1569758319765"/>
        <n v="6628.7678111514633"/>
        <n v="4293.8418733657008"/>
        <n v="3196.7026603874801"/>
        <n v="3582.8549782640971"/>
        <n v="3464.9105776415736"/>
        <n v="4053.8577788902562"/>
        <n v="4817.1808189646281"/>
        <n v="6169.0712038750535"/>
        <n v="4226.7092792102894"/>
        <n v="6591.2749187521804"/>
        <n v="8945.7565725709101"/>
        <n v="8766.9310357397171"/>
        <n v="8696.7816820348999"/>
        <n v="2947.1811043355101"/>
        <n v="7056.8273510982026"/>
        <n v="3799.2307586509278"/>
        <n v="6631.0250984281156"/>
        <n v="5286.9032199751191"/>
        <n v="4731.2665224319026"/>
        <n v="4270.0739613543928"/>
        <n v="3827.8719042688294"/>
        <n v="4692.0127846454816"/>
        <n v="2984.2876907431501"/>
        <n v="5311.168035172027"/>
        <n v="5429.9236415873493"/>
        <n v="4818.2938440366624"/>
        <n v="5309.1313101992228"/>
        <n v="7029.8409261301749"/>
        <n v="5343.5545533861759"/>
        <n v="3840.9573775346694"/>
        <n v="7225.4015982837082"/>
        <n v="5049.2960889730275"/>
        <n v="3640.3707623175869"/>
        <n v="3721.8364522286565"/>
        <n v="4724.2833157108744"/>
        <n v="4513.3600563659984"/>
        <n v="6615.7915526752922"/>
        <n v="5177.7904397176335"/>
        <n v="3770.2497346244386"/>
        <n v="5081.1680177258941"/>
        <n v="5474.1223861292992"/>
        <n v="4169.7007062937764"/>
        <n v="4749.035706779985"/>
        <n v="7764.7834164837695"/>
        <n v="7490.276809831581"/>
        <n v="9344.1042820976236"/>
        <n v="6116.5555845858771"/>
        <n v="5085.6048434737195"/>
        <n v="5298.3933626095841"/>
        <n v="4906.6980515397045"/>
        <n v="4966.6817397395762"/>
        <n v="3032.7752970452098"/>
        <n v="4267.2489537216479"/>
        <n v="6807.4429979680053"/>
        <n v="5371.5078345633583"/>
        <n v="6297.8318678114438"/>
        <n v="4582.009427092964"/>
        <n v="4525.5471815659948"/>
        <n v="3664.7369766455358"/>
        <n v="8438.4319051574657"/>
        <n v="7225.2981998212053"/>
        <n v="6036.4416446468003"/>
        <n v="4466.5412134709413"/>
        <n v="6905.1786566822557"/>
        <n v="4167.3201719412655"/>
        <n v="5780.3861823607331"/>
        <n v="5526.5794199138372"/>
        <n v="5648.1538220797056"/>
        <n v="3944.984108351744"/>
        <n v="5578.098921938813"/>
        <n v="4115.5637090328801"/>
        <n v="6174.8266836613702"/>
        <n v="6752.0402713312114"/>
        <n v="3608.179090374224"/>
        <n v="4398.8158406452749"/>
        <n v="6967.9475784291099"/>
        <n v="3703.2862933547171"/>
        <n v="4573.2527198521566"/>
        <n v="5928.3935149009912"/>
        <n v="5061.1248744337045"/>
        <n v="7162.7892462222644"/>
        <n v="5539.3050641035788"/>
        <n v="6111.0343789085891"/>
        <n v="7390.9438896718493"/>
        <n v="8224.7127754084104"/>
        <n v="2976.2609415924162"/>
        <n v="6053.1595797095224"/>
        <n v="3427.999528402484"/>
        <n v="6507.7379629648094"/>
        <n v="6209.2600448033963"/>
        <n v="6600.1679039744431"/>
        <n v="3369.4502897092484"/>
        <n v="4494.810307187915"/>
        <n v="4635.6313361559696"/>
        <n v="7054.8380643289111"/>
        <n v="4568.3975176843696"/>
        <n v="7510.5872025878598"/>
        <n v="3172.511283889316"/>
        <n v="7118.8779981954258"/>
        <n v="4973.2348048572885"/>
        <n v="7748.3773197134033"/>
        <n v="5124.2981128474312"/>
        <n v="5979.5334194994166"/>
        <n v="3674.3400804218413"/>
        <n v="2670.9810352628806"/>
        <n v="3859.4978826269098"/>
        <n v="5452.864206884914"/>
        <n v="7129.1835406097343"/>
        <n v="5658.464957117355"/>
        <n v="4765.0095118541603"/>
        <n v="3318.021990344846"/>
        <n v="6097.9148479778005"/>
        <n v="5048.7548821522969"/>
        <n v="3677.4326378446594"/>
        <n v="7610.0253309749596"/>
        <n v="9785.0089168334471"/>
        <n v="5456.5125621404277"/>
        <n v="8749.5567283801302"/>
        <n v="9576.8399120001231"/>
        <n v="8019.8402023381204"/>
        <n v="5743.0591085767792"/>
        <n v="3740.8885167163344"/>
        <n v="7714.78045178723"/>
        <n v="4368.9928650338079"/>
        <n v="8295.4434558758694"/>
        <n v="7913.9208536555825"/>
        <n v="8411.7775586867228"/>
        <n v="4294.1326791938272"/>
        <n v="5728.4972376952082"/>
        <n v="5270.5359557197498"/>
        <n v="8991.4423410644195"/>
        <n v="5821.5343367713967"/>
        <n v="9570.4642822336227"/>
        <n v="4044.0065024796718"/>
        <n v="9073.8434003256698"/>
        <n v="6337.8325246168233"/>
        <n v="9874.2080288336492"/>
        <n v="6531.0594588707654"/>
        <n v="7620.8069060174485"/>
        <n v="4682.1493624246814"/>
        <n v="3404.2051017553486"/>
        <n v="4918.7915698903016"/>
        <n v="6948.3565876826906"/>
        <n v="9087.5109486999772"/>
        <n v="7212.7398201032238"/>
        <n v="6071.9234019080623"/>
        <n v="4229.3609460393072"/>
        <n v="7772.0541025480534"/>
        <n v="6435.6971160162175"/>
        <n v="4687.6497662130359"/>
        <n v="9698.204335870174"/>
        <n v="12469.950702737915"/>
        <n v="6953.3461888609991"/>
        <n v="11150.796808166006"/>
        <n v="12205.922559906716"/>
        <n v="10221.161248653014"/>
        <n v="7319.3955511168706"/>
        <n v="4767.0537321347865"/>
        <n v="702.78698699999927"/>
        <n v="779.05460219999929"/>
        <n v="606.06714958999839"/>
        <n v="593.64770000999943"/>
        <n v="556.57482359999858"/>
        <n v="525.96898582999972"/>
        <n v="522.9550099199995"/>
        <n v="498.20642387999976"/>
        <n v="449.02876073999886"/>
        <n v="515.61372985999947"/>
        <n v="2042.8572784499984"/>
        <n v="2024.0314256999945"/>
        <n v="1864.2232252799997"/>
        <n v="479.40294159999945"/>
        <n v="520.09478099999853"/>
        <n v="556.68592979999846"/>
        <n v="515.1465478799995"/>
        <n v="433.24000829999892"/>
        <n v="367.78448060999978"/>
        <n v="347.979728429999"/>
        <n v="607.47268562999864"/>
        <n v="554.89382135999824"/>
        <n v="539.15778047999845"/>
        <n v="2284.0650863399997"/>
        <n v="2206.0263361499992"/>
        <n v="2050.5757759199983"/>
        <n v="1991.8322427899984"/>
        <n v="1927.1417503199984"/>
        <n v="1934.3611001999975"/>
        <n v="467.08636544999973"/>
        <n v="404.31793574999978"/>
        <n v="386.69166383999976"/>
        <n v="477.48371615999815"/>
        <n v="469.24568815999794"/>
        <n v="397.26178427999844"/>
        <n v="691.63152403999709"/>
        <n v="677.52141554999707"/>
        <n v="650.92701167999712"/>
        <n v="627.29212499999642"/>
        <n v="504.05010920999803"/>
        <n v="737.94289706999723"/>
        <n v="717.59405978999575"/>
        <n v="647.88131231999625"/>
        <n v="447.21846749999804"/>
        <n v="423.49188725999829"/>
        <n v="421.85013704999812"/>
        <n v="736.27985897999736"/>
        <n v="721.74860342999591"/>
        <n v="445.32663281999828"/>
        <n v="448.55823059999727"/>
        <n v="1408.6632109999937"/>
        <n v="1374.2596204399933"/>
        <n v="793.58003075999443"/>
        <n v="766.15230047999444"/>
        <n v="645.6964124899954"/>
        <n v="648.00210239999501"/>
        <n v="496.73048687999608"/>
        <n v="479.43480978999617"/>
        <n v="1903.1492175999851"/>
        <n v="2035.4864399999874"/>
        <n v="1666.4143679099916"/>
        <n v="1396.6867651699936"/>
        <n v="864.33757135999338"/>
        <n v="835.03274623999346"/>
        <n v="833.36204474999352"/>
        <n v="563.31022709999593"/>
        <n v="543.36202556999604"/>
        <n v="2182.7562625599812"/>
        <n v="1025.9086119999927"/>
        <n v="1201.5857654699914"/>
        <n v="927.69347693999282"/>
        <n v="837.4591523999934"/>
        <n v="762.75780272999395"/>
        <n v="1928.1053199999892"/>
        <n v="669.94625999999505"/>
        <n v="2176.2811595199873"/>
        <n v="735.02483765999455"/>
        <n v="1455.0891939999924"/>
        <n v="887.91310919999376"/>
        <n v="858.98328695999396"/>
        <n v="830.20152959999416"/>
        <n v="642.01423199999488"/>
        <n v="700.93053599999439"/>
        <n v="2234.3770799999829"/>
        <n v="2173.9157632499819"/>
        <n v="2629.0591856999799"/>
        <n v="1588.184695399987"/>
        <n v="785.54414246999158"/>
        <n v="1552.7222735799892"/>
        <n v="1484.2768657999882"/>
        <n v="811.79586432999179"/>
        <n v="704.79247439999278"/>
        <n v="687.93238201999293"/>
        <n v="2209.879160999978"/>
        <n v="1138.4430229799884"/>
        <n v="1474.7659571999841"/>
        <n v="1061.3235110399887"/>
        <n v="1023.5919122699888"/>
        <n v="754.06803119999188"/>
        <n v="1682.9955159999863"/>
        <n v="1636.7921868799879"/>
        <n v="1634.2756519999866"/>
        <n v="1594.4257611499891"/>
        <n v="1576.3155373999884"/>
        <n v="1537.4991455599888"/>
        <n v="1461.9887226799897"/>
        <n v="838.49898596998958"/>
        <n v="788.91643970999155"/>
        <n v="1587.2750549999812"/>
        <n v="1841.714948969978"/>
        <n v="1469.8502758399873"/>
        <n v="1327.8966723999831"/>
        <n v="1340.3374679999804"/>
        <n v="1259.9288344199838"/>
        <n v="1692.113518879984"/>
        <n v="1658.8641448999849"/>
        <n v="1570.6832690399842"/>
        <n v="1554.9010308499844"/>
        <n v="1489.3048932199868"/>
        <n v="1426.9397762299875"/>
        <n v="903.65646099998776"/>
        <n v="910.77385948998665"/>
        <n v="2315.3640099799663"/>
        <n v="1435.8793542199792"/>
        <n v="1345.7848425799802"/>
        <n v="1318.8527572999824"/>
        <n v="1052.7673562999864"/>
        <n v="1847.4126144099803"/>
        <n v="1696.8789536599843"/>
        <n v="1658.5871314999854"/>
        <n v="783.26448599998764"/>
        <n v="865.2022523199862"/>
        <n v="1634.0104012999723"/>
        <n v="1477.9556116199769"/>
        <n v="1459.3976850999773"/>
        <n v="1444.2585544799774"/>
        <n v="1228.911074399979"/>
        <n v="1573.2927339399828"/>
        <n v="1721.1269999999724"/>
        <n v="1814.0132935399683"/>
        <n v="1574.1660682999752"/>
        <n v="1549.7498169999751"/>
        <n v="2000.6195663999679"/>
        <n v="1416.0826701199774"/>
        <n v="1308.7761050699776"/>
        <n v="418.76230499999338"/>
        <n v="423.85912881999326"/>
        <n v="1451.714991479975"/>
        <n v="1233.3565149299784"/>
        <n v="1485.6792177599764"/>
        <n v="1695.6011199999796"/>
        <n v="467.26021799999245"/>
        <n v="482.26888343999218"/>
        <n v="1781.176614379978"/>
        <n v="1667.99100349998"/>
        <n v="2271.5110079999645"/>
        <n v="2668.8547987199577"/>
        <n v="1450.0130831999768"/>
        <n v="1377.9174266999785"/>
        <n v="428.00572499999305"/>
        <n v="434.73041909999296"/>
        <n v="1417.7558599999832"/>
        <n v="1025.5769918799811"/>
        <n v="1773.6444194399674"/>
        <n v="1754.5774214999676"/>
        <n v="1643.0310140999679"/>
        <n v="1603.2408277899706"/>
        <n v="1598.6812219999688"/>
        <n v="1546.4191928999714"/>
        <n v="1432.6148427999733"/>
        <n v="1775.5499407999673"/>
        <n v="1733.6659571999664"/>
        <n v="1349.5834289999736"/>
        <n v="1572.9405871199695"/>
        <n v="1461.1634582999714"/>
        <n v="1429.0361104499723"/>
        <n v="1919.3764906799627"/>
        <n v="2056.0531779999678"/>
        <n v="2204.4540438399645"/>
        <n v="1776.1006770599672"/>
        <n v="1483.3019959199723"/>
        <n v="2005.9338716999566"/>
        <n v="1809.5440910199609"/>
        <n v="1642.0551963799664"/>
        <n v="1618.1325883799673"/>
        <n v="1987.6736643999591"/>
        <n v="1962.7382285399597"/>
        <n v="1752.5648219099646"/>
        <n v="1627.0811171999665"/>
        <n v="1530.0329459999689"/>
        <n v="2282.5399892499618"/>
        <n v="2015.0458389899563"/>
        <n v="2041.7663349999539"/>
        <n v="1952.5285199999566"/>
        <n v="2195.0701161599504"/>
        <n v="2166.317440559952"/>
        <n v="2171.4560218999509"/>
        <n v="2067.3894562199544"/>
        <n v="2019.9304827199553"/>
        <n v="1986.1747993799534"/>
        <n v="1942.5590386199549"/>
        <n v="1432.5286259999675"/>
        <n v="2385.5501098499453"/>
        <n v="2276.9546574399492"/>
        <n v="1644.9110972399626"/>
        <n v="1553.4672749999761"/>
        <n v="1185.7318846099729"/>
        <n v="2234.51565930995"/>
        <n v="2001.7246207499559"/>
        <n v="1860.260870799958"/>
        <n v="2455.6830334999568"/>
        <n v="1937.6399839999674"/>
        <n v="1650.7288279199624"/>
        <n v="849.97256099998106"/>
        <n v="939.62979611997912"/>
        <n v="2541.0392189999438"/>
        <n v="2171.767324319952"/>
        <n v="2096.0179403699535"/>
        <n v="2990.0461481099333"/>
        <n v="2338.4039826899411"/>
        <n v="2303.887753089944"/>
        <n v="2146.5239808599454"/>
        <n v="2653.9680017799328"/>
        <n v="2652.1926875399331"/>
        <n v="2545.6298666599387"/>
        <n v="2450.2407451999379"/>
        <n v="2219.5627540799464"/>
        <n v="2570.5010677499376"/>
        <n v="2562.5114194499379"/>
        <n v="2451.5782133699377"/>
        <n v="2415.1666724399411"/>
        <n v="2134.9594905299482"/>
        <n v="1617.5931319999697"/>
        <n v="1465.8696739999746"/>
        <n v="1467.6726399999736"/>
        <n v="705.70955299998161"/>
        <n v="1821.737483999952"/>
        <n v="1742.3511409999542"/>
        <n v="1453.0829729999623"/>
        <n v="573.69036899998423"/>
        <n v="1164.6401939999682"/>
        <n v="1690.154986999969"/>
        <n v="744.83764999998027"/>
        <n v="2004.6771179999478"/>
        <n v="1979.8337879999458"/>
        <n v="1921.6104319999477"/>
        <n v="585.07330499998466"/>
        <n v="2293.427221999953"/>
        <n v="894.61368599997559"/>
        <n v="1597.4150719999709"/>
        <n v="1567.0142029999711"/>
        <n v="685.43668799998215"/>
        <n v="2666.2668209999301"/>
        <n v="2317.1294399999392"/>
        <n v="2065.7817359999453"/>
        <n v="1261.7267999999672"/>
        <n v="2233.1453599999368"/>
        <n v="2134.0106269999374"/>
        <n v="2030.4000619999433"/>
        <n v="1992.4957099999435"/>
        <n v="1958.3346119999442"/>
        <n v="1590.3668749999549"/>
        <n v="1483.1012979999562"/>
        <n v="1429.7876009999602"/>
        <n v="572.85649799998396"/>
        <n v="1592.5759999999689"/>
        <n v="1588.4862349999678"/>
        <n v="1533.3321679999706"/>
        <n v="715.09669599997994"/>
        <n v="2400.8738749999329"/>
        <n v="1820.1184319999484"/>
        <n v="1563.8317809999553"/>
        <n v="576.0236159999838"/>
        <n v="1424.7794679999597"/>
        <n v="533.80988999998408"/>
        <n v="513.71395499998528"/>
        <n v="2242.4705059999515"/>
        <n v="2252.4629569999488"/>
        <n v="1068.82700399997"/>
        <n v="980.19674999997255"/>
        <n v="512.41683899998566"/>
        <n v="1666.6026529999667"/>
        <n v="925.8117719999741"/>
        <n v="839.6886839999753"/>
        <n v="2568.0942359999281"/>
        <n v="1875.9618239999477"/>
        <n v="1584.9131159999549"/>
        <n v="1515.3789509999569"/>
        <n v="1684.0722079999639"/>
        <n v="1618.9708889999658"/>
        <n v="830.88848199997449"/>
        <n v="750.69095199997696"/>
        <n v="2087.3997239999367"/>
        <n v="1484.0389399999533"/>
        <n v="1308.5575999999583"/>
        <n v="990.82115999996961"/>
        <n v="1001.1575199999685"/>
        <n v="983.14563999997006"/>
        <n v="2677.3851499999155"/>
        <n v="2578.8577499999219"/>
        <n v="2133.4261529999353"/>
        <n v="1699.0128599999464"/>
        <n v="1622.4816719999508"/>
        <n v="1619.6116239999483"/>
        <n v="484.09619299998508"/>
        <n v="870.16499999997222"/>
        <n v="513.88124999998422"/>
        <n v="966.57119999997042"/>
        <n v="975.91067399996894"/>
        <n v="2670.3943799999156"/>
        <n v="2045.5239419999373"/>
        <n v="1968.5579159999404"/>
        <n v="603.3159539999815"/>
        <n v="1518.0421919999542"/>
        <n v="1736.7389299999584"/>
        <n v="2257.2717099999259"/>
        <n v="1941.2347499999348"/>
        <n v="1828.4753639999401"/>
        <n v="1459.3951079999506"/>
        <n v="1366.6392189999553"/>
        <n v="536.99472499998183"/>
        <n v="1654.0333999999621"/>
        <n v="2658.0455069999102"/>
        <n v="2457.2782079999201"/>
        <n v="2182.0291319999292"/>
        <n v="2148.9295879999304"/>
        <n v="2062.4734119999302"/>
        <n v="1819.2613609999407"/>
        <n v="1518.7188939999508"/>
        <n v="555.59493599998189"/>
        <n v="2303.6178559999412"/>
        <n v="2243.4094579999432"/>
        <n v="949.31931599996869"/>
        <n v="670.70759999997813"/>
        <n v="551.63803199998131"/>
        <n v="725.87858399997549"/>
        <n v="2700.7061279999116"/>
        <n v="2545.3640759999162"/>
        <n v="2192.2939079999283"/>
        <n v="1903.1768999999374"/>
        <n v="1711.8519569999423"/>
        <n v="1683.5083679999591"/>
        <n v="848.44094899997071"/>
        <n v="2283.8656319999182"/>
        <n v="1805.5785149999376"/>
        <n v="660.9658319999769"/>
        <n v="1638.5783199999428"/>
        <n v="639.34868099997766"/>
        <n v="1447.1605159999483"/>
        <n v="553.98440599998082"/>
        <n v="1799.2680159999536"/>
        <n v="1706.2020769999579"/>
        <n v="1605.2335149999612"/>
        <n v="1026.8463729999646"/>
        <n v="2545.2290059999086"/>
        <n v="719.96917199997506"/>
        <n v="2024.9184899999293"/>
        <n v="1550.3260499999444"/>
        <n v="1538.479979999945"/>
        <n v="2317.3861099999367"/>
        <n v="2209.3614079999406"/>
        <n v="2174.89332499994"/>
        <n v="2136.1995949999418"/>
        <n v="1452.2759729999477"/>
        <n v="1281.2682599999557"/>
        <n v="997.97939999996527"/>
        <n v="3085.4126309998937"/>
        <n v="2981.185439999897"/>
        <n v="2695.4751329999062"/>
        <n v="2609.0872319999089"/>
        <n v="2467.4302499999139"/>
        <n v="2390.7368249999176"/>
        <n v="2265.3873719999219"/>
        <n v="616.23846899997864"/>
        <n v="1020.3321309999624"/>
        <n v="872.62667999996791"/>
        <n v="2253.7420839999181"/>
        <n v="2175.0789059999183"/>
        <n v="1881.6461279999307"/>
        <n v="1876.5912549999291"/>
        <n v="675.68288399997527"/>
        <n v="664.20384799997555"/>
        <n v="1804.1826229999519"/>
        <n v="1816.1530699999503"/>
        <n v="1662.5695559999572"/>
        <n v="1641.4902279999569"/>
        <n v="919.90703199996642"/>
        <n v="898.86055199996713"/>
        <n v="2841.2056639998932"/>
        <n v="765.04232999997203"/>
        <n v="2669.3367039998993"/>
        <n v="2417.1699059999119"/>
        <n v="2234.0795849999186"/>
        <n v="710.98952399997404"/>
        <n v="980.47799999996391"/>
        <n v="634.83547499997655"/>
        <n v="603.82294199997784"/>
        <n v="601.17470999997784"/>
        <n v="545.14943099998004"/>
        <n v="516.43388699998047"/>
        <n v="1914.0361399999467"/>
        <n v="1083.2942819999587"/>
        <n v="1739.2539359999359"/>
        <n v="635.11927199997592"/>
        <n v="1547.5778609999418"/>
        <n v="571.05715199997906"/>
        <n v="892.53826099996456"/>
        <n v="876.344291999966"/>
        <n v="776.85014999996986"/>
        <n v="2483.1489059999039"/>
        <n v="2351.9976209999068"/>
        <n v="2122.7639359999184"/>
        <n v="2100.3275249999192"/>
        <n v="2017.9249599999205"/>
        <n v="1890.4419019999466"/>
        <n v="895.65254999996455"/>
        <n v="766.34079899997027"/>
        <n v="2552.9761509999016"/>
        <n v="1943.0544699999255"/>
        <n v="1824.3567669999279"/>
        <n v="1679.4537899999352"/>
        <n v="649.60201199997505"/>
        <n v="2337.4050829999292"/>
        <n v="1017.6537239999597"/>
        <n v="1676.1370399999548"/>
        <n v="1023.8753129999595"/>
        <n v="3228.4694699998763"/>
        <n v="3085.2086039998776"/>
        <n v="2865.3626879998901"/>
        <n v="2483.4526079999046"/>
        <n v="1496.5018079999422"/>
        <n v="1081.8817619999563"/>
        <n v="803.68992199996751"/>
        <n v="2690.4457329998891"/>
        <n v="2648.5470969998928"/>
        <n v="2581.0220349998954"/>
        <n v="2545.3676519998976"/>
        <n v="2431.0572119999019"/>
        <n v="1834.8708479999261"/>
        <n v="1754.0533999999273"/>
        <n v="1713.7957039999505"/>
        <n v="1674.0735359999524"/>
        <n v="1671.7442749999523"/>
        <n v="2992.4490419998788"/>
        <n v="2948.4524999998812"/>
        <n v="2992.4463119998763"/>
        <n v="1522.4676059999388"/>
        <n v="620.12809399997434"/>
        <n v="2729.1511039999073"/>
        <n v="1438.0824779999416"/>
        <n v="1388.4548369999436"/>
        <n v="1299.6565079999471"/>
        <n v="1075.5456029999561"/>
        <n v="1983.1908199999402"/>
        <n v="1958.9391919999407"/>
        <n v="1748.1462799999497"/>
        <n v="842.05154099996491"/>
        <n v="2982.095069999878"/>
        <n v="2773.5381179998872"/>
        <n v="2426.6759039998992"/>
        <n v="2182.7838899999119"/>
        <n v="718.15252499997098"/>
        <n v="1842.8685989999251"/>
        <n v="1570.8886379999367"/>
        <n v="627.39637199997458"/>
        <n v="1811.9839499999446"/>
        <n v="1651.0278679999515"/>
        <n v="2409.3906479998955"/>
        <n v="784.41181199996686"/>
        <n v="2241.511450999903"/>
        <n v="2028.4412159999147"/>
        <n v="1962.8414399999169"/>
        <n v="1787.0287679999244"/>
        <n v="1038.7854469999561"/>
        <n v="1018.4505779999567"/>
        <n v="980.19071999995845"/>
        <n v="3132.2301439998641"/>
        <n v="3130.0607249998643"/>
        <n v="2995.9229719998739"/>
        <n v="755.12403999996798"/>
        <n v="2169.4929609999085"/>
        <n v="2200.8002039999051"/>
        <n v="714.56066899996904"/>
        <n v="1807.1097399999219"/>
        <n v="588.84466499997495"/>
        <n v="2864.6773039999002"/>
        <n v="2499.9589699999137"/>
        <n v="2393.1268159999181"/>
        <n v="1583.7214289999331"/>
        <n v="974.05307999995784"/>
        <n v="2073.4537279999322"/>
        <n v="1944.5019259999387"/>
        <n v="1842.7018279999429"/>
        <n v="1201.2598079999493"/>
        <n v="1105.3377899999534"/>
        <n v="944.20871099995918"/>
        <n v="1800.2075699999239"/>
        <n v="1794.2262799999428"/>
        <n v="891.17435999995973"/>
        <n v="2143.0195799999037"/>
        <n v="1979.3598299999132"/>
        <n v="1954.9861979999141"/>
        <n v="727.94317199996726"/>
        <n v="1742.4369159999235"/>
        <n v="1551.6105399999301"/>
        <n v="1906.8005449999368"/>
        <n v="1828.5412149999418"/>
        <n v="2521.8620799998885"/>
        <n v="2490.6994859998899"/>
        <n v="2307.2681919998981"/>
        <n v="2074.1786999999085"/>
        <n v="1898.7495919999162"/>
        <n v="1649.6633359999271"/>
        <n v="677.25247999996952"/>
        <n v="2892.527974999894"/>
        <n v="1239.9038399999451"/>
        <n v="1135.2167279999501"/>
        <n v="829.3409879999632"/>
        <n v="703.76201999996829"/>
        <n v="864.16960799996104"/>
        <n v="3098.5812899998632"/>
        <n v="2968.8005759998664"/>
        <n v="2596.5785909998863"/>
        <n v="1604.2940999999298"/>
        <n v="598.3302119999737"/>
        <n v="3477.6497899998612"/>
        <n v="3297.9348269998727"/>
        <n v="3273.0329959998735"/>
        <n v="2555.1583589998836"/>
        <n v="2371.7924099998895"/>
        <n v="2099.1545959999039"/>
        <n v="1695.1946199999209"/>
        <n v="1526.5086929999288"/>
        <n v="3857.0146939998463"/>
        <n v="3825.1521919998477"/>
        <n v="3637.1547679998566"/>
        <n v="3398.3326249998672"/>
        <n v="2718.6373639998756"/>
        <n v="2463.4185029998871"/>
        <n v="2222.2080649998966"/>
        <n v="2130.9973019999029"/>
        <n v="1474.6438399999313"/>
        <n v="3225.2229999998522"/>
        <n v="2043.5500799999063"/>
        <n v="1932.8423409999118"/>
        <n v="1622.6718069999256"/>
        <n v="1501.91614999993"/>
        <n v="4323.4646659998225"/>
        <n v="3930.8019199998444"/>
        <n v="2411.7922499998904"/>
        <n v="1667.6106719999223"/>
        <n v="3947.6907399998195"/>
        <n v="1382.569719999937"/>
        <n v="3209.2760699998457"/>
        <n v="3024.1812899998577"/>
        <n v="2998.6778379998586"/>
        <n v="2775.8072289998695"/>
        <n v="2589.8542799998754"/>
        <n v="2309.6147879998907"/>
        <n v="1896.7748799999085"/>
        <n v="1723.9698449999171"/>
        <n v="3597.7519539998298"/>
        <n v="3565.1137319998311"/>
        <n v="3373.3480799998406"/>
        <n v="3128.9978999998516"/>
        <n v="2944.8297199998606"/>
        <n v="2683.2519439998728"/>
        <n v="2436.1257149998828"/>
        <n v="2341.7906459998899"/>
        <n v="1670.8441599999196"/>
        <n v="3457.9847249998365"/>
        <n v="2251.7870399998933"/>
        <n v="2138.1565109998992"/>
        <n v="1821.0826259999137"/>
        <n v="1698.1654199999186"/>
        <n v="4205.6209649998009"/>
        <n v="4077.9781889998044"/>
        <n v="3674.9454059998275"/>
        <n v="2629.6796999998764"/>
        <n v="1868.5317359999099"/>
        <n v="1574.5292279999258"/>
        <n v="3449.2649699998296"/>
        <n v="3258.392019999842"/>
        <n v="3232.2836579998429"/>
        <n v="3004.0560989998539"/>
        <n v="2815.2125799998603"/>
        <n v="2527.1312279998765"/>
        <n v="2105.7382799998954"/>
        <n v="1928.6397349999045"/>
        <n v="3846.0892139998123"/>
        <n v="3812.675271999814"/>
        <n v="3616.3279199998237"/>
        <n v="3366.1361499998357"/>
        <n v="3177.5651999998449"/>
        <n v="2909.7279739998576"/>
        <n v="2657.6433649998685"/>
        <n v="2559.6294759998755"/>
        <n v="1874.266559999907"/>
        <n v="3702.9419749998192"/>
        <n v="2467.8886399998796"/>
        <n v="2351.0706809998856"/>
        <n v="2026.883335999901"/>
        <n v="1902.2071199999059"/>
        <n v="4468.5904149997823"/>
        <n v="4338.6222789997855"/>
        <n v="3924.9020159998095"/>
        <n v="2854.2231999998617"/>
        <n v="2076.8394959998968"/>
        <n v="1773.9089479999138"/>
        <n v="3614.3777999998165"/>
        <n v="3418.5312839998292"/>
        <n v="3391.8014339998304"/>
        <n v="3157.757541999842"/>
        <n v="2964.330879999849"/>
        <n v="2668.995791999866"/>
        <n v="2238.4216799998858"/>
        <n v="2056.9139939998954"/>
        <n v="4519.7018279997983"/>
        <n v="4485.4979779997993"/>
        <n v="3783.6010239998104"/>
        <n v="3527.1430499998228"/>
        <n v="3334.1960959998323"/>
        <n v="3060.5148669998462"/>
        <n v="2803.4059499998575"/>
        <n v="2702.1610489998648"/>
        <n v="2001.2899999998981"/>
        <n v="3877.8547499998049"/>
        <n v="2609.3095199998688"/>
        <n v="2489.3162939998751"/>
        <n v="2157.3440459998915"/>
        <n v="2030.5936799998967"/>
        <n v="5154.0812449997666"/>
        <n v="5021.99674699977"/>
        <n v="4598.4284689997958"/>
        <n v="3003.2573999998503"/>
        <n v="2208.8572559998875"/>
        <n v="1898.2786679999051"/>
        <n v="4784.9120599997759"/>
        <n v="3530.3731919998149"/>
        <n v="3453.1617199998191"/>
        <n v="3040.456411999844"/>
        <n v="2838.5941799998513"/>
        <n v="2724.4082359998574"/>
        <n v="2660.6046669998605"/>
        <n v="2539.3072319998691"/>
        <n v="2096.1200799998905"/>
        <n v="4595.0128659997863"/>
        <n v="4386.2770179997997"/>
        <n v="4179.7158639998106"/>
        <n v="2939.8283969998483"/>
        <n v="3775.9319999998052"/>
        <n v="3652.8162119998101"/>
        <n v="2729.3220899998601"/>
        <n v="2356.5104639998785"/>
        <n v="2015.874755999896"/>
        <n v="1961.5069499998992"/>
        <n v="1754.9183639999096"/>
        <n v="4919.985799999773"/>
        <n v="4894.3224799997733"/>
        <n v="2882.9558999998521"/>
        <n v="1860.9325739999033"/>
        <n v="4608.7664869997816"/>
        <n v="4434.9632329997912"/>
        <n v="3581.1755999998086"/>
        <n v="3131.4047439998353"/>
        <n v="3103.3735739998365"/>
        <n v="2858.4842819998494"/>
        <n v="1888.2764799998988"/>
        <n v="1699.6169049999091"/>
        <n v="3243.3488999998285"/>
        <n v="3041.3666399998392"/>
        <n v="2754.5480639998541"/>
        <n v="2643.4730499998591"/>
        <n v="2470.7261699998689"/>
        <n v="2414.5449019998719"/>
        <n v="1641.3997599999122"/>
        <n v="2158.7576909998861"/>
        <n v="1809.4744659999044"/>
        <n v="1671.4012199999106"/>
        <n v="5172.872644999753"/>
        <n v="5030.0924269997586"/>
        <n v="4548.3511639997869"/>
        <n v="4309.9635859997998"/>
        <n v="2698.7266999998583"/>
        <n v="2590.5307359998619"/>
        <n v="1857.3092759999006"/>
        <n v="1540.5866079999189"/>
        <n v="3938.2239479997861"/>
        <n v="3398.1600699998144"/>
        <n v="3199.6049399998278"/>
        <n v="3170.955437999829"/>
        <n v="2920.7260059998425"/>
        <n v="2909.582349999841"/>
        <n v="2808.5199119998465"/>
        <n v="2704.734779999852"/>
        <n v="2396.3424879998706"/>
        <n v="1929.1948799998943"/>
        <n v="1736.5017949999051"/>
        <n v="4215.4435499997726"/>
        <n v="4044.5864479997786"/>
        <n v="3587.554307999806"/>
        <n v="3314.4421499998207"/>
        <n v="3108.0171199998317"/>
        <n v="2533.6254649998614"/>
        <n v="2434.3827959998689"/>
        <n v="1677.0171599999082"/>
        <n v="3683.6174749998008"/>
        <n v="2331.683539999874"/>
        <n v="2206.2468609998809"/>
        <n v="1849.1101759999001"/>
        <n v="1707.6779199999066"/>
        <n v="4521.3393699997559"/>
        <n v="4369.8951389997619"/>
        <n v="1897.5520359998961"/>
        <n v="1574.4613279999153"/>
        <n v="4436.5413268022567"/>
        <n v="5210.7326790016486"/>
        <n v="5620.803190585727"/>
        <n v="3901.5588962390143"/>
        <n v="4444.1971662829055"/>
        <n v="3633.255289445528"/>
        <n v="5728.284098819342"/>
        <n v="6908.4379460907267"/>
        <n v="5793.5180443741874"/>
        <n v="4044.0642648267344"/>
        <n v="4727.043552680936"/>
        <n v="6130.7591148026095"/>
        <n v="4453.4415228131284"/>
        <n v="5536.8875672889844"/>
        <n v="2377.9112058490705"/>
        <n v="4869.6966591343962"/>
        <n v="4549.994164550043"/>
        <n v="5220.4176121827841"/>
        <n v="3347.9941411284008"/>
        <n v="7165.4773790298623"/>
        <n v="5175.8129166147528"/>
        <n v="3041.622619061262"/>
        <n v="8986.6880836018554"/>
        <n v="6706.4758301162574"/>
        <n v="3968.4989659828771"/>
        <n v="9634.8481250309487"/>
        <n v="7115.7293173893559"/>
        <n v="2548.7825558559853"/>
        <n v="6788.0416081131007"/>
        <n v="4010.7836873960732"/>
        <n v="4769.6620298999733"/>
        <n v="3483.5361133334077"/>
        <n v="2800.1499559245176"/>
        <n v="2526.4866024304597"/>
        <n v="5348.4138405033491"/>
        <n v="5082.9797688560839"/>
        <n v="7847.7946291848111"/>
        <n v="5195.6101442632607"/>
        <n v="4095.6177672924637"/>
        <n v="5023.4138604680056"/>
        <n v="4791.4508425278655"/>
        <n v="5636.9662338278777"/>
        <n v="4248.6643933212545"/>
        <n v="4080.9859475918461"/>
        <n v="5466.4129330362039"/>
        <n v="5670.8749964525923"/>
        <n v="2750.8100544554268"/>
        <n v="7066.9601197593565"/>
        <n v="5696.9764016786467"/>
        <n v="5680.3670816512613"/>
        <n v="8091.0454411120154"/>
        <n v="8161.4376205974986"/>
        <n v="6218.8213469256707"/>
        <n v="4973.5873733124918"/>
        <n v="5040.1785005947913"/>
        <n v="2855.706492751689"/>
        <n v="6413.5976629791312"/>
        <n v="5305.2942648274066"/>
        <n v="5208.1187993619569"/>
        <n v="7017.7488812285901"/>
        <n v="3967.5883877488395"/>
        <n v="4150.7084226890083"/>
        <n v="8176.6938280593113"/>
        <n v="4587.5714685712892"/>
        <n v="7002.0516262563015"/>
        <n v="6131.6076376116853"/>
        <n v="6316.99739076477"/>
        <n v="6280.4547845938232"/>
        <n v="5057.7476870084483"/>
        <n v="7436.1160345257495"/>
        <n v="2584.6186222131832"/>
        <n v="7002.1514221398138"/>
        <n v="4152.5712813062355"/>
        <n v="5101.153111622878"/>
        <n v="2733.6047630036469"/>
        <n v="6353.8010303270821"/>
        <n v="6919.7165845810032"/>
        <n v="7307.2484420874507"/>
        <n v="4522.0454520410021"/>
        <n v="3497.166897062622"/>
        <n v="5641.0192124011219"/>
        <n v="7113.0816728882546"/>
        <n v="7218.3215516778482"/>
        <n v="4127.9156178813755"/>
        <n v="5346.9259018894963"/>
        <n v="7432.9386457312166"/>
        <n v="6659.0975580412542"/>
        <n v="4656.4209045933758"/>
        <n v="4411.4448596625698"/>
        <n v="4297.6049607718523"/>
        <n v="5998.6731216954786"/>
        <n v="6429.3010342058642"/>
        <n v="5454.0704501519585"/>
        <n v="5379.4740439063298"/>
        <n v="4234.3459457226763"/>
        <n v="5945.2420968099359"/>
        <n v="4856.7706797702831"/>
        <n v="7546.0780502926809"/>
        <n v="3513.5617522412313"/>
        <n v="5732.3966344316077"/>
        <n v="3513.2784247711925"/>
        <n v="3631.3030342927018"/>
        <n v="3363.816833934437"/>
        <n v="5195.0934694465523"/>
        <n v="5398.4149107114745"/>
        <n v="9344.2681499484625"/>
        <n v="6666.4691427031612"/>
        <n v="4547.1568857878838"/>
        <n v="10783.498501818169"/>
        <n v="7666.1083197180878"/>
        <n v="4193.8781111081862"/>
        <n v="3910.0181694954781"/>
        <n v="6815.1049574161189"/>
        <n v="9472.0583251959433"/>
        <n v="8485.891700186703"/>
        <n v="5934.9032817824891"/>
        <n v="5623.1979195364438"/>
        <n v="5476.6233232710802"/>
        <n v="7008.5335683177545"/>
        <n v="8194.666285404408"/>
        <n v="6951.6278155088739"/>
        <n v="6856.9490597736476"/>
        <n v="5396.9636540415459"/>
        <n v="7576.3828381057665"/>
        <n v="6190.2245567698819"/>
        <n v="9617.8579743156643"/>
        <n v="4477.5008828674418"/>
        <n v="7306.3903732397184"/>
        <n v="4477.8778675390586"/>
        <n v="4628.6047359042177"/>
        <n v="4286.6652846910229"/>
        <n v="6621.5153892945846"/>
        <n v="6880.2778443061243"/>
        <n v="11910.315742746048"/>
        <n v="8495.9733179190844"/>
        <n v="5794.6951602521058"/>
        <n v="13740.826485344798"/>
        <n v="9771.5493550594492"/>
        <n v="5345.8258324882891"/>
        <n v="4983.8361090691451"/>
        <n v="570.09389909999936"/>
        <n v="532.74566943999855"/>
        <n v="525.33744992999857"/>
        <n v="493.89532709999975"/>
        <n v="1950.3424918099995"/>
        <n v="555.58956599999863"/>
        <n v="450.28960198999874"/>
        <n v="380.97615706999954"/>
        <n v="485.41520195999976"/>
        <n v="476.29930199999887"/>
        <n v="503.87125247999876"/>
        <n v="457.04221775999872"/>
        <n v="538.30461299999945"/>
        <n v="564.89995184999839"/>
        <n v="580.05157994999934"/>
        <n v="515.92138799999975"/>
        <n v="2084.9328656399948"/>
        <n v="2024.7542600399991"/>
        <n v="1984.3423165799952"/>
        <n v="700.95355913999583"/>
        <n v="662.47312092999607"/>
        <n v="611.81073764999644"/>
        <n v="521.87933543999679"/>
        <n v="425.02821551999813"/>
        <n v="733.43851042999586"/>
        <n v="725.78291183999568"/>
        <n v="717.03816521999579"/>
        <n v="645.5426701999977"/>
        <n v="626.10417717999724"/>
        <n v="488.46547728999712"/>
        <n v="454.20733355999738"/>
        <n v="381.94889369999771"/>
        <n v="729.24402599999723"/>
        <n v="663.46169753999607"/>
        <n v="620.94106931999625"/>
        <n v="504.34257329999809"/>
        <n v="723.66157703999579"/>
        <n v="1621.2327931799909"/>
        <n v="468.48399893999698"/>
        <n v="354.8458166399983"/>
        <n v="1483.334198719991"/>
        <n v="1406.161196519992"/>
        <n v="1393.0078783999932"/>
        <n v="810.95779305999292"/>
        <n v="661.07052111999405"/>
        <n v="532.66291721999505"/>
        <n v="1314.6323399999881"/>
        <n v="490.76612820999554"/>
        <n v="1514.3291950499859"/>
        <n v="2025.8529718399859"/>
        <n v="1420.170764149992"/>
        <n v="1400.1583275999938"/>
        <n v="1406.5238398999929"/>
        <n v="1395.7023966799916"/>
        <n v="862.22979959999202"/>
        <n v="667.43016845999523"/>
        <n v="1712.914928999985"/>
        <n v="1324.1634779999879"/>
        <n v="1996.8498745199824"/>
        <n v="630.32526899999425"/>
        <n v="940.53851099999122"/>
        <n v="1060.8245507399902"/>
        <n v="859.39090829999236"/>
        <n v="830.85776333999229"/>
        <n v="686.81829839999386"/>
        <n v="673.45688159999372"/>
        <n v="579.19183937999492"/>
        <n v="498.23747471999548"/>
        <n v="459.47587499999582"/>
        <n v="478.80965549999564"/>
        <n v="1442.1162271999915"/>
        <n v="804.8555822399926"/>
        <n v="2141.8760579999807"/>
        <n v="1867.1535899999835"/>
        <n v="2515.9220033999768"/>
        <n v="2183.5771404299808"/>
        <n v="1576.9211264899886"/>
        <n v="1543.4649143599877"/>
        <n v="1734.417005799985"/>
        <n v="815.18569487999014"/>
        <n v="1085.184447999987"/>
        <n v="1665.9269687999865"/>
        <n v="1618.4307689599866"/>
        <n v="1595.8808700799891"/>
        <n v="755.29808684999091"/>
        <n v="708.42723271999284"/>
        <n v="1424.9177980799855"/>
        <n v="801.21872345999179"/>
        <n v="1641.4681599999874"/>
        <n v="1553.2212358699876"/>
        <n v="1502.4805013299879"/>
        <n v="1494.3030643999882"/>
        <n v="719.74544669999148"/>
        <n v="888.60237555998674"/>
        <n v="1271.8576281999831"/>
        <n v="1267.8809122899813"/>
        <n v="1241.866942919984"/>
        <n v="1251.1510149599815"/>
        <n v="1183.8439226799846"/>
        <n v="1187.1078258999823"/>
        <n v="1155.769424159985"/>
        <n v="1726.513922569982"/>
        <n v="1714.881043999982"/>
        <n v="1686.939154549985"/>
        <n v="1641.5373077899847"/>
        <n v="1470.8759716599875"/>
        <n v="1448.1977752399862"/>
        <n v="1386.5984733799796"/>
        <n v="981.56702393998671"/>
        <n v="1760.6954809599824"/>
        <n v="874.64013095998723"/>
        <n v="1995.1475424799737"/>
        <n v="1622.3921596199818"/>
        <n v="1455.0772789999835"/>
        <n v="1072.0928809799814"/>
        <n v="1864.6825109999681"/>
        <n v="1303.4525999999771"/>
        <n v="1597.8103146599728"/>
        <n v="2174.3400133599625"/>
        <n v="1364.4921189599763"/>
        <n v="1209.9007434799787"/>
        <n v="1196.1594408499793"/>
        <n v="1754.066985419978"/>
        <n v="1729.8330255999786"/>
        <n v="1793.6901319999695"/>
        <n v="1664.4956190499718"/>
        <n v="1602.1819166399725"/>
        <n v="2088.7338309799643"/>
        <n v="1431.6055621199771"/>
        <n v="1446.3848668199748"/>
        <n v="1485.4814396399765"/>
        <n v="1438.9229861999752"/>
        <n v="1967.650404119966"/>
        <n v="2094.1976319999708"/>
        <n v="1989.1346197999737"/>
        <n v="1836.6779127799766"/>
        <n v="1298.2881599999776"/>
        <n v="1584.6370898999728"/>
        <n v="1172.9538449999798"/>
        <n v="1877.5915395699651"/>
        <n v="1561.2053225999714"/>
        <n v="1751.1311017199675"/>
        <n v="1696.0771437499684"/>
        <n v="1679.8831492799686"/>
        <n v="1573.7287184899697"/>
        <n v="2212.3345009999666"/>
        <n v="2183.5922506399688"/>
        <n v="2149.9599631999672"/>
        <n v="2183.3352661599656"/>
        <n v="1866.852023669963"/>
        <n v="1803.6319559999665"/>
        <n v="1733.5841011199666"/>
        <n v="1722.1329404999663"/>
        <n v="1519.7770960199719"/>
        <n v="2062.2452126199555"/>
        <n v="1921.5814415999612"/>
        <n v="2062.7662338499586"/>
        <n v="2001.7514246599569"/>
        <n v="1889.1223539599594"/>
        <n v="1882.9441493499592"/>
        <n v="2403.0935307199588"/>
        <n v="2080.5861455999548"/>
        <n v="1978.7810641199571"/>
        <n v="1939.0437526499582"/>
        <n v="1900.3800142199589"/>
        <n v="1859.2638182999599"/>
        <n v="1608.232916159965"/>
        <n v="801.84103999998138"/>
        <n v="880.44539883997948"/>
        <n v="2163.0305133199499"/>
        <n v="2144.1402418599519"/>
        <n v="2159.6860655999499"/>
        <n v="2112.7269153199504"/>
        <n v="2085.7848341199528"/>
        <n v="2078.1395133799519"/>
        <n v="1896.1861211999574"/>
        <n v="2232.8112809999475"/>
        <n v="1797.2967299999584"/>
        <n v="2447.1498948599451"/>
        <n v="2439.5280117499433"/>
        <n v="2146.6429222399497"/>
        <n v="2003.1793385799531"/>
        <n v="1893.9300830999562"/>
        <n v="1807.6669767199576"/>
        <n v="2615.6713508399384"/>
        <n v="2087.7174491399514"/>
        <n v="2032.2853519999637"/>
        <n v="1905.8102659999674"/>
        <n v="1764.0623717999583"/>
        <n v="1611.5195417399623"/>
        <n v="2400.2849879999435"/>
        <n v="2054.556363599952"/>
        <n v="1994.8457027999534"/>
        <n v="1910.6577601199554"/>
        <n v="2818.6166654099334"/>
        <n v="2181.1601379999452"/>
        <n v="2114.7840132699462"/>
        <n v="1998.7112108799515"/>
        <n v="2551.0506086499354"/>
        <n v="2500.839129359937"/>
        <n v="2499.0417513399366"/>
        <n v="2461.6372364999379"/>
        <n v="2419.7682298999389"/>
        <n v="2406.8248388799389"/>
        <n v="2397.5578827599388"/>
        <n v="2287.393716199942"/>
        <n v="2515.8619443199486"/>
        <n v="2096.1323284199484"/>
        <n v="2207.4988029999558"/>
        <n v="2686.6764270899325"/>
        <n v="2545.3209273599377"/>
        <n v="2525.6049128999384"/>
        <n v="2449.4460451199375"/>
        <n v="2328.0841249199439"/>
        <n v="2347.8338681999403"/>
        <n v="2241.0845343599431"/>
        <n v="2208.918628799946"/>
        <n v="2042.93107367995"/>
        <n v="2022.0275213999487"/>
        <n v="683.52980299998137"/>
        <n v="646.04531999998244"/>
        <n v="1868.7062269999515"/>
        <n v="1464.8021999999612"/>
        <n v="1433.938768999961"/>
        <n v="1656.8071899999684"/>
        <n v="1575.2430699999716"/>
        <n v="1521.151168999972"/>
        <n v="2037.2917589999463"/>
        <n v="1985.7748499999459"/>
        <n v="1650.6235199999551"/>
        <n v="1422.0490049999612"/>
        <n v="2326.2496879999499"/>
        <n v="1104.0038759999698"/>
        <n v="587.44799999998395"/>
        <n v="908.91980399997635"/>
        <n v="776.03305499997896"/>
        <n v="2775.8839679999278"/>
        <n v="2199.4708139999402"/>
        <n v="554.93188799998563"/>
        <n v="525.6425519999857"/>
        <n v="1570.8155779999699"/>
        <n v="1515.07384799997"/>
        <n v="2285.7170459999329"/>
        <n v="2226.5158549999342"/>
        <n v="2173.6305569999386"/>
        <n v="2158.7737679999364"/>
        <n v="1723.660399999949"/>
        <n v="628.68278999998131"/>
        <n v="1284.6368959999622"/>
        <n v="1638.0869999999682"/>
        <n v="1643.6033179999663"/>
        <n v="899.92510299997423"/>
        <n v="2578.4853039999243"/>
        <n v="2384.4191879999335"/>
        <n v="2002.7848139999408"/>
        <n v="2000.9605559999409"/>
        <n v="1464.8282999999583"/>
        <n v="1622.3257999999671"/>
        <n v="2118.8189989999519"/>
        <n v="2031.5390719999546"/>
        <n v="1245.1617779999644"/>
        <n v="960.76702799997258"/>
        <n v="474.84029999998666"/>
        <n v="1648.4826439999661"/>
        <n v="1621.7927119999667"/>
        <n v="979.489916999971"/>
        <n v="2811.7463039999175"/>
        <n v="2476.2222599999268"/>
        <n v="2397.8404499999297"/>
        <n v="2054.9150999999397"/>
        <n v="2045.1809159999395"/>
        <n v="1826.6940899999458"/>
        <n v="1505.8551779999557"/>
        <n v="1631.0714839999644"/>
        <n v="863.54726799997275"/>
        <n v="2279.5346159999281"/>
        <n v="1798.8459719999432"/>
        <n v="1633.1279799999506"/>
        <n v="1414.184231999955"/>
        <n v="1656.1721599999646"/>
        <n v="1598.0204209999667"/>
        <n v="1527.4630809999676"/>
        <n v="840.00918799997453"/>
        <n v="2103.8703799999334"/>
        <n v="2088.9930319999339"/>
        <n v="2036.3114469999352"/>
        <n v="1864.3179299999408"/>
        <n v="1659.1271839999476"/>
        <n v="603.92952199998069"/>
        <n v="1454.3307379999535"/>
        <n v="2330.6675839999289"/>
        <n v="2024.3465599999515"/>
        <n v="1414.6931219999565"/>
        <n v="1303.41268499996"/>
        <n v="1316.1270149999584"/>
        <n v="989.83081199996855"/>
        <n v="940.25539199997024"/>
        <n v="903.17438099997116"/>
        <n v="549.88444799998263"/>
        <n v="1715.6065639999631"/>
        <n v="1581.3825619999659"/>
        <n v="892.11617999997259"/>
        <n v="2745.7588799999171"/>
        <n v="2582.4599549999184"/>
        <n v="2156.2486199999335"/>
        <n v="1567.948895999964"/>
        <n v="985.34998799996765"/>
        <n v="838.96952799997268"/>
        <n v="2050.3977219999333"/>
        <n v="2008.546667999934"/>
        <n v="1908.5554959999358"/>
        <n v="1778.8555259999403"/>
        <n v="1763.2494319999405"/>
        <n v="1736.2948319999412"/>
        <n v="618.56979699997908"/>
        <n v="1807.488971999956"/>
        <n v="1594.9524039999631"/>
        <n v="1638.9071999999469"/>
        <n v="592.76153999997985"/>
        <n v="1368.4711729999538"/>
        <n v="2151.0900559999454"/>
        <n v="2109.4804639999456"/>
        <n v="1738.353676999958"/>
        <n v="1619.8564729999632"/>
        <n v="2736.4854329999075"/>
        <n v="2664.7286699999136"/>
        <n v="2605.9515659999124"/>
        <n v="2074.1196299999301"/>
        <n v="2001.0485849999322"/>
        <n v="1606.7803139999457"/>
        <n v="1029.216095999963"/>
        <n v="2379.8860799999156"/>
        <n v="2250.6263019999196"/>
        <n v="2124.2418479999264"/>
        <n v="705.67612199997461"/>
        <n v="653.61736399997665"/>
        <n v="1410.2026899999494"/>
        <n v="590.08060799997929"/>
        <n v="1684.673665999959"/>
        <n v="956.75183999996557"/>
        <n v="2464.4567249999118"/>
        <n v="2338.0012279999191"/>
        <n v="2065.1744819999267"/>
        <n v="1973.8031039999291"/>
        <n v="625.85897399997771"/>
        <n v="1476.3752879999467"/>
        <n v="532.91950599998097"/>
        <n v="827.85298499997043"/>
        <n v="2645.2172959999234"/>
        <n v="1196.9131229999582"/>
        <n v="898.31015999996794"/>
        <n v="763.97819699997274"/>
        <n v="663.01133999997626"/>
        <n v="911.93507999996746"/>
        <n v="2474.5194839999117"/>
        <n v="2458.9054049999122"/>
        <n v="2173.461389999924"/>
        <n v="2153.176019999923"/>
        <n v="2082.6490319999257"/>
        <n v="1796.3455199999357"/>
        <n v="644.28104699997675"/>
        <n v="498.91518299998245"/>
        <n v="1615.3214129999581"/>
        <n v="890.08953599996642"/>
        <n v="732.02753399997232"/>
        <n v="1825.4952999999332"/>
        <n v="1645.5290399999378"/>
        <n v="1463.3240719999446"/>
        <n v="1361.9750599999497"/>
        <n v="1686.6993739999552"/>
        <n v="924.47652399996628"/>
        <n v="898.99383499996713"/>
        <n v="2722.7836539998998"/>
        <n v="2493.2487899999064"/>
        <n v="2239.7992999999155"/>
        <n v="687.96601899997404"/>
        <n v="1847.4224399999305"/>
        <n v="1485.8707579999439"/>
        <n v="562.84003299997926"/>
        <n v="1040.111771999962"/>
        <n v="903.95591999996589"/>
        <n v="711.30149999997388"/>
        <n v="1097.8421699999587"/>
        <n v="2667.0827879998997"/>
        <n v="2443.7105939999078"/>
        <n v="2296.4340959999136"/>
        <n v="2232.0444299999158"/>
        <n v="1777.783706999935"/>
        <n v="1836.3046399999471"/>
        <n v="1737.5397979999509"/>
        <n v="995.44249799996055"/>
        <n v="843.22640499996737"/>
        <n v="2452.3808599999052"/>
        <n v="2416.5365699999043"/>
        <n v="2249.9589819999137"/>
        <n v="2249.6731139999133"/>
        <n v="1040.0252299999588"/>
        <n v="2707.7534199998931"/>
        <n v="2412.3950449999074"/>
        <n v="2345.3870339999075"/>
        <n v="2054.2996749999188"/>
        <n v="1978.5778079999218"/>
        <n v="1763.6003329999303"/>
        <n v="1532.7365199999394"/>
        <n v="565.13141299997824"/>
        <n v="2231.7980239999333"/>
        <n v="1175.2581599999535"/>
        <n v="944.25559799996256"/>
        <n v="609.86890199997583"/>
        <n v="834.76909499996691"/>
        <n v="2820.0383099998908"/>
        <n v="2437.4001599999033"/>
        <n v="2243.1085139999109"/>
        <n v="2161.0283519999166"/>
        <n v="618.50109599997552"/>
        <n v="969.45771999995964"/>
        <n v="898.07170499996278"/>
        <n v="2546.6939099998945"/>
        <n v="2492.1665399998965"/>
        <n v="2453.3639359999006"/>
        <n v="2452.1395959998986"/>
        <n v="1459.8943799999408"/>
        <n v="1413.4513239999415"/>
        <n v="589.56420599997557"/>
        <n v="546.54289799997798"/>
        <n v="1045.6807889999566"/>
        <n v="947.90869599996165"/>
        <n v="844.34111999996503"/>
        <n v="2870.8310829998809"/>
        <n v="2271.0040149999058"/>
        <n v="2072.3969539999157"/>
        <n v="692.27002199997116"/>
        <n v="1591.807193999934"/>
        <n v="1559.2896549999373"/>
        <n v="1500.0598829999392"/>
        <n v="596.30894699997521"/>
        <n v="2702.6487199999092"/>
        <n v="2571.4275289999164"/>
        <n v="1064.816099999957"/>
        <n v="910.88883599996211"/>
        <n v="585.29452799997568"/>
        <n v="1859.9553289999435"/>
        <n v="1848.3051199999443"/>
        <n v="1819.6760599999452"/>
        <n v="1131.9942479999529"/>
        <n v="2383.721945999901"/>
        <n v="2288.5474949999052"/>
        <n v="2239.9185599999073"/>
        <n v="2142.3231479999113"/>
        <n v="2130.0512999999114"/>
        <n v="634.12379999997381"/>
        <n v="1786.1511199999454"/>
        <n v="833.17298399996389"/>
        <n v="2618.9115399998868"/>
        <n v="822.16973499996425"/>
        <n v="777.96023999996714"/>
        <n v="1705.5721069999261"/>
        <n v="1673.7731999999296"/>
        <n v="696.45821399996987"/>
        <n v="640.05053099997224"/>
        <n v="1804.5881049999446"/>
        <n v="1799.9612749999451"/>
        <n v="1086.674867999953"/>
        <n v="944.48065599995994"/>
        <n v="2951.4613379998727"/>
        <n v="2949.2748179998725"/>
        <n v="2832.8211939998773"/>
        <n v="2337.5660099998991"/>
        <n v="2147.7268749999089"/>
        <n v="1650.1113239999288"/>
        <n v="1553.1978959999326"/>
        <n v="1526.2348319999355"/>
        <n v="2854.1377639998987"/>
        <n v="2597.0725759999091"/>
        <n v="2437.8142159999179"/>
        <n v="2376.7605949999188"/>
        <n v="720.63763199996868"/>
        <n v="654.49823399997217"/>
        <n v="567.11030999997547"/>
        <n v="1083.1911959999532"/>
        <n v="3485.8624319998498"/>
        <n v="3431.444582999854"/>
        <n v="3312.5158199998564"/>
        <n v="3165.5643359998635"/>
        <n v="2741.7965699998845"/>
        <n v="2607.2940959998896"/>
        <n v="678.1578569999707"/>
        <n v="1703.308419999946"/>
        <n v="2136.5266329999045"/>
        <n v="1757.3286899999223"/>
        <n v="1726.6386599999225"/>
        <n v="1639.610766999928"/>
        <n v="1640.2754509999261"/>
        <n v="1601.7375839999295"/>
        <n v="1859.192023999939"/>
        <n v="1821.9654139999404"/>
        <n v="1774.2448639999427"/>
        <n v="2981.4238409998661"/>
        <n v="2915.4886319998691"/>
        <n v="2665.3413799998802"/>
        <n v="2276.0686039998996"/>
        <n v="1919.5070999999152"/>
        <n v="1935.5079029999129"/>
        <n v="2730.3805159998997"/>
        <n v="1228.7992499999445"/>
        <n v="784.52323799996543"/>
        <n v="2002.1317579999327"/>
        <n v="831.49226999996336"/>
        <n v="3077.992877999864"/>
        <n v="2844.5838839998719"/>
        <n v="2460.4795079998894"/>
        <n v="2117.9164499999051"/>
        <n v="3469.9807449998621"/>
        <n v="2573.721459999882"/>
        <n v="2551.0179229998812"/>
        <n v="2449.8051959998884"/>
        <n v="2462.5845719998852"/>
        <n v="2411.0611599998897"/>
        <n v="2013.6097219999065"/>
        <n v="4013.2436839998363"/>
        <n v="3605.255271999858"/>
        <n v="2739.8281439998746"/>
        <n v="2765.0289699998712"/>
        <n v="2173.4933999998989"/>
        <n v="2136.4882519999001"/>
        <n v="2087.6678399999028"/>
        <n v="3835.5418719998215"/>
        <n v="3768.0401879998249"/>
        <n v="3065.1878279998573"/>
        <n v="2041.1796639999047"/>
        <n v="1573.4077589999283"/>
        <n v="4196.7132159998282"/>
        <n v="3801.359137999847"/>
        <n v="2950.7080399998631"/>
        <n v="2319.8504139998922"/>
        <n v="1621.476079999926"/>
        <n v="3926.6716579998201"/>
        <n v="3202.4738459998466"/>
        <n v="2794.8872899998673"/>
        <n v="2773.0905929998667"/>
        <n v="2668.1996249998742"/>
        <n v="2682.5184619998709"/>
        <n v="2628.5047359998757"/>
        <n v="2222.1947799998934"/>
        <n v="4089.7321439998036"/>
        <n v="4020.5752599998068"/>
        <n v="3759.155975999819"/>
        <n v="3340.6644879998416"/>
        <n v="2966.5393559998597"/>
        <n v="2993.4181109998558"/>
        <n v="2386.5361229998853"/>
        <n v="2349.1045079998867"/>
        <n v="2299.0979519998896"/>
        <n v="3297.9688919998416"/>
        <n v="2250.6377699998916"/>
        <n v="1769.8676489999166"/>
        <n v="4184.0772479998022"/>
        <n v="3947.6159999998104"/>
        <n v="3542.8494989998303"/>
        <n v="3183.1381199998473"/>
        <n v="2537.4040559998784"/>
        <n v="1819.570799999914"/>
        <n v="3442.1859359998302"/>
        <n v="3023.9865899998522"/>
        <n v="3002.7632629998516"/>
        <n v="2893.8752349998595"/>
        <n v="2910.0523519998555"/>
        <n v="2853.2345759998611"/>
        <n v="2438.6379599998795"/>
        <n v="4350.5379339997853"/>
        <n v="4279.7432999997882"/>
        <n v="4012.2182559998014"/>
        <n v="3582.8686079998247"/>
        <n v="3199.785315999844"/>
        <n v="3228.3451409998397"/>
        <n v="2606.9001929998708"/>
        <n v="2568.7739279998723"/>
        <n v="2517.5937919998751"/>
        <n v="3539.9224519998247"/>
        <n v="2467.9570299998777"/>
        <n v="1973.9275389999041"/>
        <n v="4446.5360279997831"/>
        <n v="4205.1718799997916"/>
        <n v="3790.669128999813"/>
        <n v="3422.4112199998303"/>
        <n v="2761.3677259998635"/>
        <n v="2024.8436999999014"/>
        <n v="3605.8380259998171"/>
        <n v="3178.5828299998402"/>
        <n v="3156.6025259998396"/>
        <n v="3044.6008449998476"/>
        <n v="3061.7314729998438"/>
        <n v="3003.0044159998497"/>
        <n v="2579.5973839998692"/>
        <n v="5034.7614829997692"/>
        <n v="4962.3278239997735"/>
        <n v="4689.6005479997866"/>
        <n v="3749.3601799998114"/>
        <n v="3356.9311079998315"/>
        <n v="3386.2340969998277"/>
        <n v="2751.1542629998598"/>
        <n v="2711.8599299998618"/>
        <n v="2659.5024959998645"/>
        <n v="3708.0616319998112"/>
        <n v="2609.648597999867"/>
        <n v="2103.2520599998948"/>
        <n v="5131.517359999767"/>
        <n v="4885.4808559997773"/>
        <n v="3961.4716049997992"/>
        <n v="3585.1758299998173"/>
        <n v="2908.1689169998526"/>
        <n v="2154.8556899998921"/>
        <n v="4514.6966999997912"/>
        <n v="3060.664629999842"/>
        <n v="3035.2851959998416"/>
        <n v="2924.6639549998499"/>
        <n v="2938.2328629998465"/>
        <n v="2882.0792559998517"/>
        <n v="1910.8938839999003"/>
        <n v="4778.31688999978"/>
        <n v="4571.5262929997871"/>
        <n v="3529.6241099998169"/>
        <n v="2678.7036899998602"/>
        <n v="2458.4614949998731"/>
        <n v="3395.9580479998235"/>
        <n v="2552.2607999998663"/>
        <n v="4358.9637349997993"/>
        <n v="3218.7712499998352"/>
        <n v="1751.79088799991"/>
        <n v="4511.7378069997867"/>
        <n v="4302.9873699997988"/>
        <n v="3572.8372059998092"/>
        <n v="2877.1839899998477"/>
        <n v="2848.139772999848"/>
        <n v="2740.0495649998556"/>
        <n v="2748.9110219998529"/>
        <n v="2245.4424999998801"/>
        <n v="5044.095562999757"/>
        <n v="4968.3239039997616"/>
        <n v="4682.5276079997766"/>
        <n v="4226.3659199998028"/>
        <n v="3065.2196959998382"/>
        <n v="3089.2817309998345"/>
        <n v="2538.2753099998636"/>
        <n v="2425.3659029998703"/>
        <n v="2353.2892399998736"/>
        <n v="2275.8673099998782"/>
        <n v="1754.8487089999076"/>
        <n v="5149.2249199997541"/>
        <n v="4887.3376159997661"/>
        <n v="3297.908519999824"/>
        <n v="5143.6492499997266"/>
        <n v="1809.3023999999045"/>
        <n v="4214.8467199997685"/>
        <n v="3803.2201349997958"/>
        <n v="3390.9307849998149"/>
        <n v="2800.0228559998491"/>
        <n v="2294.2006799998749"/>
        <n v="3963.6327639997821"/>
        <n v="3551.6810879998079"/>
        <n v="3132.4006559998306"/>
        <n v="3156.2637609998274"/>
        <n v="2593.1226099998576"/>
        <n v="2478.0249729998645"/>
        <n v="2435.2976079998666"/>
        <n v="2379.30165199987"/>
        <n v="3498.3771919998089"/>
        <n v="2660.0828309998547"/>
        <n v="2325.2015699998728"/>
        <n v="1793.4435989999033"/>
        <n v="4497.1180099997564"/>
        <n v="3772.1021489997943"/>
        <n v="3369.5366199998161"/>
        <n v="1849.0902999999003"/>
        <n v="4777.0593260449023"/>
        <n v="6548.034142539288"/>
        <n v="5012.4474608547616"/>
        <n v="6471.6494625852902"/>
        <n v="5050.1813025483389"/>
        <n v="2929.1314570735826"/>
        <n v="3753.9427691783148"/>
        <n v="3940.4250235346976"/>
        <n v="4517.1441228119111"/>
        <n v="3147.9017251553837"/>
        <n v="5738.1403253585322"/>
        <n v="6351.3589844032585"/>
        <n v="8129.92607287176"/>
        <n v="4939.4628140155128"/>
        <n v="4617.8796309908093"/>
        <n v="4016.1316520479227"/>
        <n v="7308.8619250520005"/>
        <n v="5137.6575949868875"/>
        <n v="3333.1891526815748"/>
        <n v="4816.8559298328655"/>
        <n v="6852.8199704709277"/>
        <n v="4015.4043148498595"/>
        <n v="5067.3703113823403"/>
        <n v="5168.0802850036816"/>
        <n v="2869.8577097395869"/>
        <n v="5637.1361515077679"/>
        <n v="4615.5785584343366"/>
        <n v="3878.6833413572135"/>
        <n v="5217.201320423761"/>
        <n v="5004.0622850375794"/>
        <n v="5880.6602074998063"/>
        <n v="6128.5377217457808"/>
        <n v="6899.5710903801855"/>
        <n v="4563.4750074743533"/>
        <n v="3787.7397532794821"/>
        <n v="6048.2136491763722"/>
        <n v="6983.4450306274784"/>
        <n v="5604.6761851955289"/>
        <n v="7610.0961585425521"/>
        <n v="4100.9809065640275"/>
        <n v="3956.9615352850851"/>
        <n v="5340.7485571499601"/>
        <n v="3451.3255289743956"/>
        <n v="6677.9125395845513"/>
        <n v="8210.7188244094032"/>
        <n v="3480.7812029270285"/>
        <n v="3590.6513145591289"/>
        <n v="4165.2793440552623"/>
        <n v="7515.1646679189525"/>
        <n v="3729.1810085637044"/>
        <n v="6584.449933383522"/>
        <n v="6301.9212207172723"/>
        <n v="4810.4228934755092"/>
        <n v="4917.4626695765992"/>
        <n v="7657.3061518379382"/>
        <n v="6416.2956199791315"/>
        <n v="7707.8565112968217"/>
        <n v="5363.8289811605691"/>
        <n v="4282.2957162869661"/>
        <n v="2585.6393887067979"/>
        <n v="6112.187259475133"/>
        <n v="6450.1282140855983"/>
        <n v="8739.8624124865328"/>
        <n v="6693.7760123656317"/>
        <n v="5462.4874909562095"/>
        <n v="4545.4645472095954"/>
        <n v="4632.2613221564206"/>
        <n v="4425.1076241374958"/>
        <n v="5682.4957591002212"/>
        <n v="5853.6433257371209"/>
        <n v="5651.0037195062141"/>
        <n v="4848.3491668859833"/>
        <n v="5256.927704283321"/>
        <n v="5235.0672985235324"/>
        <n v="5797.3170473539631"/>
        <n v="6391.6660730548356"/>
        <n v="3016.7606585171079"/>
        <n v="7624.4301335217115"/>
        <n v="2663.3994863591279"/>
        <n v="5993.5378829797382"/>
        <n v="7788.9624954017927"/>
        <n v="8219.3697277651263"/>
        <n v="11137.146009947481"/>
        <n v="8530.3186729365461"/>
        <n v="6961.2892057735226"/>
        <n v="5792.5271069867604"/>
        <n v="5903.0206839342645"/>
        <n v="5639.2165751643843"/>
        <n v="7242.7151676376097"/>
        <n v="7460.8241161801679"/>
        <n v="7201.4312121066278"/>
        <n v="6178.3389280543925"/>
        <n v="6699.2880911131397"/>
        <n v="6671.1277264146165"/>
        <n v="7387.9603983832612"/>
        <n v="8145.3522539716423"/>
        <n v="3844.5702535331866"/>
        <n v="9717.2559854513675"/>
        <n v="3394.889680153407"/>
        <n v="7637.8688930829385"/>
        <n v="1640.6378399399998"/>
        <n v="534.73576163999996"/>
        <n v="517.22791713999993"/>
        <n v="482.17176963999844"/>
        <n v="455.26965078999854"/>
        <n v="1001.0539069999999"/>
        <n v="577.67132960000004"/>
        <n v="1779.8330879999946"/>
        <n v="511.4922544199984"/>
        <n v="1951.7698350000001"/>
        <n v="482.98765679999906"/>
        <n v="488.68102799999843"/>
        <n v="472.41081224999925"/>
        <n v="478.30812657999849"/>
        <n v="2082.1200170399939"/>
        <n v="396.84587121999994"/>
        <n v="390.9678559499992"/>
        <n v="1037.5373479499967"/>
        <n v="744.9901499999977"/>
        <n v="828.69452654999736"/>
        <n v="506.45874707999832"/>
        <n v="1317.5241399999973"/>
        <n v="453.51258047999988"/>
        <n v="447.48804959999853"/>
        <n v="361.94230799999877"/>
        <n v="364.93305815999878"/>
        <n v="532.00445999999999"/>
        <n v="573.15307055999983"/>
        <n v="540.90905087999829"/>
        <n v="483.90137099999993"/>
        <n v="497.12697209999988"/>
        <n v="514.73212088999981"/>
        <n v="2121.5971364999969"/>
        <n v="2029.0042792799975"/>
        <n v="1855.8702449999946"/>
        <n v="761.30463559999532"/>
        <n v="744.0517772999965"/>
        <n v="672.77355151999768"/>
        <n v="668.86552214999688"/>
        <n v="444.60746381999837"/>
        <n v="653.38557226999592"/>
        <n v="626.6030448699978"/>
        <n v="2108.69729804999"/>
        <n v="496.27970015999682"/>
        <n v="712.92554081999549"/>
        <n v="686.56816457999685"/>
        <n v="631.72224767999774"/>
        <n v="644.402206139996"/>
        <n v="619.22933621999778"/>
        <n v="443.35232732999788"/>
        <n v="433.7737078499984"/>
        <n v="402.52982399999848"/>
        <n v="413.81794637999849"/>
        <n v="650.39374100999601"/>
        <n v="547.53119999999751"/>
        <n v="588.61296215999721"/>
        <n v="528.41401049999672"/>
        <n v="468.38594870999702"/>
        <n v="460.26830960999706"/>
        <n v="1410.1111430799915"/>
        <n v="682.5093686999935"/>
        <n v="618.66861044999405"/>
        <n v="569.17714256999534"/>
        <n v="557.34249731999614"/>
        <n v="1490.7795026399908"/>
        <n v="1416.5703678799923"/>
        <n v="812.33203895999452"/>
        <n v="783.46132087999456"/>
        <n v="506.39373839999649"/>
        <n v="877.67508659999169"/>
        <n v="860.46561215999179"/>
        <n v="790.07800529999463"/>
        <n v="784.25004389999356"/>
        <n v="872.72896124999181"/>
        <n v="1535.5887306499887"/>
        <n v="1503.7847191099877"/>
        <n v="1474.2165750599879"/>
        <n v="1668.3051432499856"/>
        <n v="864.04832359999023"/>
        <n v="1029.7708859999875"/>
        <n v="1647.4617464599876"/>
        <n v="1643.555480479986"/>
        <n v="1916.2195968399828"/>
        <n v="1596.7536515599882"/>
        <n v="1540.0620285399887"/>
        <n v="1481.2236926599892"/>
        <n v="753.50498849999258"/>
        <n v="723.33412073999102"/>
        <n v="1428.7934649999859"/>
        <n v="1235.434539999985"/>
        <n v="1651.6240701899835"/>
        <n v="1211.2389545399865"/>
        <n v="1186.1223384399882"/>
        <n v="823.1576932799918"/>
        <n v="742.84734599999251"/>
        <n v="1995.0221979999806"/>
        <n v="763.28276849999156"/>
        <n v="820.98547694999172"/>
        <n v="2252.6624964399771"/>
        <n v="1656.407782399986"/>
        <n v="1503.2440911199876"/>
        <n v="877.92927524998913"/>
        <n v="1795.0576319999823"/>
        <n v="1616.3680319999805"/>
        <n v="2215.6198466399769"/>
        <n v="1686.6042163199827"/>
        <n v="2094.9988834799792"/>
        <n v="1877.1587211599772"/>
        <n v="1530.3307801999867"/>
        <n v="1513.1861578999847"/>
        <n v="508.55849999999236"/>
        <n v="533.24291924999193"/>
        <n v="1467.7328780799799"/>
        <n v="1355.98929543998"/>
        <n v="1266.9796101999823"/>
        <n v="1177.327880399984"/>
        <n v="1690.5834231199847"/>
        <n v="1448.765415359986"/>
        <n v="2270.5215269999712"/>
        <n v="1478.3357706099798"/>
        <n v="1356.9939193799798"/>
        <n v="1285.0687796399839"/>
        <n v="1246.8802447499822"/>
        <n v="968.7720187199875"/>
        <n v="707.88416699999004"/>
        <n v="775.30961327998909"/>
        <n v="1791.8906832199818"/>
        <n v="1643.2880629999854"/>
        <n v="1493.0392808899865"/>
        <n v="2495.0817850199683"/>
        <n v="1570.0850683199724"/>
        <n v="1540.4063211599748"/>
        <n v="1428.4422627299766"/>
        <n v="1392.2895119599755"/>
        <n v="1260.5060138999797"/>
        <n v="1259.0199049999794"/>
        <n v="1743.3516916999808"/>
        <n v="1683.0175400699743"/>
        <n v="1416.4686861499767"/>
        <n v="1430.0129088699748"/>
        <n v="1366.275299359979"/>
        <n v="1488.9325939199769"/>
        <n v="1452.1758998699775"/>
        <n v="1389.0015345599768"/>
        <n v="1246.0789981799805"/>
        <n v="2123.5402576599699"/>
        <n v="2055.158574579973"/>
        <n v="1792.9330470499788"/>
        <n v="2311.8577127999647"/>
        <n v="1706.753063999972"/>
        <n v="1419.3299084999783"/>
        <n v="1378.5485932799786"/>
        <n v="1724.5793703199756"/>
        <n v="1693.2106034799781"/>
        <n v="1944.227471999965"/>
        <n v="1905.4231916499627"/>
        <n v="1868.9533776599662"/>
        <n v="1707.4749904399666"/>
        <n v="1648.2674134799704"/>
        <n v="1634.5147039999706"/>
        <n v="2270.6003397999589"/>
        <n v="1544.279513279972"/>
        <n v="1568.173927119969"/>
        <n v="1537.529957879972"/>
        <n v="1345.3532135999744"/>
        <n v="1083.4559999999785"/>
        <n v="1055.8792969999809"/>
        <n v="805.28013999998529"/>
        <n v="889.42474487998368"/>
        <n v="1797.4782172699674"/>
        <n v="1793.7076525799675"/>
        <n v="1673.8840652399697"/>
        <n v="1669.3476692999686"/>
        <n v="1584.8130049499687"/>
        <n v="1400.8004599399737"/>
        <n v="2260.5125009199646"/>
        <n v="2157.2538430299664"/>
        <n v="409.5640289999925"/>
        <n v="410.48812895999242"/>
        <n v="1900.2578399999625"/>
        <n v="1773.6008639999652"/>
        <n v="2407.8303323999526"/>
        <n v="1824.1827641399641"/>
        <n v="1736.4070094399656"/>
        <n v="1619.1817379999704"/>
        <n v="2216.9247083999558"/>
        <n v="2063.3739992399592"/>
        <n v="1474.2821199599707"/>
        <n v="1420.0838102399741"/>
        <n v="1401.5481415199743"/>
        <n v="2059.6946406499555"/>
        <n v="1979.4347838999593"/>
        <n v="1866.6436037999595"/>
        <n v="1811.6687017199636"/>
        <n v="2009.9608726999581"/>
        <n v="1976.6060567499603"/>
        <n v="2514.8528198999484"/>
        <n v="1922.1822434099579"/>
        <n v="1855.4770995599627"/>
        <n v="1857.5936897699617"/>
        <n v="1491.1049130299698"/>
        <n v="2243.4527179799488"/>
        <n v="2182.6070704599488"/>
        <n v="2130.9264647999516"/>
        <n v="2059.0524730599532"/>
        <n v="2010.0766348799559"/>
        <n v="1956.6693518399541"/>
        <n v="2167.0344515999504"/>
        <n v="2149.3309084699495"/>
        <n v="2273.2293162599481"/>
        <n v="2136.8137834199529"/>
        <n v="2159.5011436799487"/>
        <n v="1967.4881392499533"/>
        <n v="2254.7092367999444"/>
        <n v="588.1226099999858"/>
        <n v="2071.7642188699469"/>
        <n v="620.84266919998493"/>
        <n v="2322.8264542799534"/>
        <n v="1997.0309306399638"/>
        <n v="2621.0042247599331"/>
        <n v="2526.6463439999379"/>
        <n v="2365.4255744399429"/>
        <n v="2318.2086346999408"/>
        <n v="1581.8756959999596"/>
        <n v="1312.0674709999685"/>
        <n v="2225.6164939999553"/>
        <n v="1278.762308999969"/>
        <n v="1995.7727403599483"/>
        <n v="1456.6931036999649"/>
        <n v="2534.6768824999481"/>
        <n v="2607.3528740399352"/>
        <n v="1756.8262979999552"/>
        <n v="2352.9332108999438"/>
        <n v="2287.6815238199438"/>
        <n v="2180.2743725399441"/>
        <n v="1438.7016559999756"/>
        <n v="727.4201339999812"/>
        <n v="1959.7333769999464"/>
        <n v="1615.7932199999573"/>
        <n v="470.32667999998779"/>
        <n v="1572.6401269999724"/>
        <n v="2297.6736359999368"/>
        <n v="2260.52503599994"/>
        <n v="1827.2794649999496"/>
        <n v="1509.6412799999612"/>
        <n v="2207.4344299999557"/>
        <n v="2314.3956159999489"/>
        <n v="1589.7892639999711"/>
        <n v="2540.1581039999342"/>
        <n v="2022.4844639999444"/>
        <n v="1592.4923699999588"/>
        <n v="2221.2112999999358"/>
        <n v="2086.9213159999422"/>
        <n v="1778.8780279999489"/>
        <n v="1760.9185439999494"/>
        <n v="1709.5882519999525"/>
        <n v="1231.5413759999658"/>
        <n v="1187.1298089999659"/>
        <n v="1564.7356669999683"/>
        <n v="1500.2243779999703"/>
        <n v="2309.2760889999313"/>
        <n v="1792.7493269999488"/>
        <n v="1723.8438749999486"/>
        <n v="1611.5456709999551"/>
        <n v="597.31947799998215"/>
        <n v="1481.1976199999579"/>
        <n v="1353.3901119999596"/>
        <n v="1243.480496999963"/>
        <n v="1048.2515999999687"/>
        <n v="632.97497999998109"/>
        <n v="1756.4687779999649"/>
        <n v="759.13556399997776"/>
        <n v="2487.6288719999316"/>
        <n v="2470.7402729999289"/>
        <n v="2338.9953749999349"/>
        <n v="1768.6761719999488"/>
        <n v="1660.0469399999538"/>
        <n v="1686.1582739999621"/>
        <n v="1644.2285359999655"/>
        <n v="949.16330099996958"/>
        <n v="681.73336799997821"/>
        <n v="1942.22276499994"/>
        <n v="1899.5586899999414"/>
        <n v="1487.5273489999524"/>
        <n v="502.72383999998482"/>
        <n v="473.10096399998571"/>
        <n v="989.80678799996929"/>
        <n v="939.72870799997088"/>
        <n v="890.95057599997153"/>
        <n v="2437.2057359999267"/>
        <n v="638.6318119999795"/>
        <n v="1588.2683309999522"/>
        <n v="1582.7054399999513"/>
        <n v="1547.3989999999535"/>
        <n v="1548.0193419999523"/>
        <n v="2526.4165279999374"/>
        <n v="2397.7038499999394"/>
        <n v="1115.4302279999654"/>
        <n v="1104.4881089999647"/>
        <n v="799.15937399997517"/>
        <n v="2965.6206719999054"/>
        <n v="700.68842999997878"/>
        <n v="2517.441659999924"/>
        <n v="661.72708499997873"/>
        <n v="2065.2154469999382"/>
        <n v="1964.4881399999372"/>
        <n v="1803.3257999999457"/>
        <n v="1838.1950519999411"/>
        <n v="1551.748682999953"/>
        <n v="479.31144299998465"/>
        <n v="1529.163782999965"/>
        <n v="860.02399999997215"/>
        <n v="858.2508809999722"/>
        <n v="2357.9899229999241"/>
        <n v="721.52053499997601"/>
        <n v="516.89533999998321"/>
        <n v="507.24453899998269"/>
        <n v="1683.6870559999609"/>
        <n v="905.68189199996993"/>
        <n v="893.85665399997015"/>
        <n v="882.73294199997065"/>
        <n v="749.09343599997453"/>
        <n v="2574.9698039999171"/>
        <n v="2402.7410119999186"/>
        <n v="2248.4958899999237"/>
        <n v="1989.9007799999324"/>
        <n v="1917.9199279999382"/>
        <n v="1708.1331519999421"/>
        <n v="1585.5381419999462"/>
        <n v="2459.760508999937"/>
        <n v="2274.2575519999427"/>
        <n v="2253.8869129999434"/>
        <n v="1190.8910639999594"/>
        <n v="837.6468179999722"/>
        <n v="823.33808399997281"/>
        <n v="761.05382399997404"/>
        <n v="774.03448799997489"/>
        <n v="2668.1156399999118"/>
        <n v="2438.6129999999171"/>
        <n v="2103.7810199999303"/>
        <n v="2033.2239839999338"/>
        <n v="1453.9783499999517"/>
        <n v="1587.1757499999617"/>
        <n v="893.14349999996773"/>
        <n v="738.69074399997453"/>
        <n v="2403.1871579999174"/>
        <n v="2436.0497699999123"/>
        <n v="2208.3444769999205"/>
        <n v="2134.6409279999234"/>
        <n v="1541.3797679999459"/>
        <n v="615.38304599997878"/>
        <n v="1485.6965909999478"/>
        <n v="1483.9449999999479"/>
        <n v="1658.8700239999582"/>
        <n v="2490.3151249999146"/>
        <n v="2424.4231919999165"/>
        <n v="674.84643999997684"/>
        <n v="1603.1720199999436"/>
        <n v="965.55847499996617"/>
        <n v="1103.6629499999601"/>
        <n v="2859.6708899998998"/>
        <n v="2320.5902669999164"/>
        <n v="1664.6890499999429"/>
        <n v="633.68080199997712"/>
        <n v="1687.9322639999391"/>
        <n v="1599.5969759999452"/>
        <n v="1522.1551319999464"/>
        <n v="1767.4304479999519"/>
        <n v="834.36821999996835"/>
        <n v="771.26066099997149"/>
        <n v="2460.061799999909"/>
        <n v="2135.3367479999192"/>
        <n v="1842.2179799999301"/>
        <n v="1799.0465439999346"/>
        <n v="1289.152079999953"/>
        <n v="981.84200399996428"/>
        <n v="940.31437499996434"/>
        <n v="2891.1717119998907"/>
        <n v="2835.6049859998952"/>
        <n v="2791.0632749998986"/>
        <n v="2530.1827939999043"/>
        <n v="698.38359599997352"/>
        <n v="1504.4313239999451"/>
        <n v="585.12937599997861"/>
        <n v="574.83620699997857"/>
        <n v="1507.084361999945"/>
        <n v="1214.1416909999557"/>
        <n v="1068.4433759999611"/>
        <n v="629.4757679999766"/>
        <n v="617.48500499997749"/>
        <n v="1742.896522999954"/>
        <n v="3158.1402749998806"/>
        <n v="3106.0019309998816"/>
        <n v="2805.2536379998969"/>
        <n v="2762.8706339998998"/>
        <n v="2805.6089879998935"/>
        <n v="740.88440399997194"/>
        <n v="661.49135999997486"/>
        <n v="1663.5497999999398"/>
        <n v="1740.7110169999507"/>
        <n v="2562.6323359999005"/>
        <n v="2415.0226449999041"/>
        <n v="2289.5375799999092"/>
        <n v="2238.1253999999144"/>
        <n v="717.7801039999714"/>
        <n v="1865.1328759999274"/>
        <n v="1727.5345919999311"/>
        <n v="1846.9554759999464"/>
        <n v="896.48025099996562"/>
        <n v="855.62487999996722"/>
        <n v="2931.7777039998832"/>
        <n v="2821.8889559998906"/>
        <n v="2153.5358129999177"/>
        <n v="2076.7439119999208"/>
        <n v="704.58269999997265"/>
        <n v="1878.4773889999269"/>
        <n v="1589.5653119999379"/>
        <n v="1561.3378849999403"/>
        <n v="534.60566999997923"/>
        <n v="2727.8590819999131"/>
        <n v="2622.1936399999154"/>
        <n v="2540.4990829999206"/>
        <n v="751.63868399997"/>
        <n v="652.67403599997442"/>
        <n v="926.95105799996315"/>
        <n v="800.26615199996809"/>
        <n v="2627.1358679998998"/>
        <n v="2597.0257259998989"/>
        <n v="2102.9783039999184"/>
        <n v="694.60322399997335"/>
        <n v="699.01109999997209"/>
        <n v="1860.8040269999433"/>
        <n v="980.29077299995981"/>
        <n v="816.73846799996716"/>
        <n v="2386.1575199999029"/>
        <n v="2111.7436199999124"/>
        <n v="1957.2383979999199"/>
        <n v="698.14139499997088"/>
        <n v="1547.0442239999368"/>
        <n v="2712.648347999891"/>
        <n v="2548.5565319998959"/>
        <n v="2424.1686739999009"/>
        <n v="2374.5154399999051"/>
        <n v="746.58167999996886"/>
        <n v="2060.9353799999176"/>
        <n v="1739.5073919999302"/>
        <n v="1564.0200359999371"/>
        <n v="539.85765299997831"/>
        <n v="2390.682694999924"/>
        <n v="2345.0096719999256"/>
        <n v="1104.4692749999547"/>
        <n v="686.93277599997134"/>
        <n v="1859.5054999999434"/>
        <n v="2631.7133639998924"/>
        <n v="2544.1285679998941"/>
        <n v="2321.4799679999028"/>
        <n v="2240.9674649999088"/>
        <n v="2145.4453619999108"/>
        <n v="812.67461999996578"/>
        <n v="2642.0575569998855"/>
        <n v="2571.7818599998905"/>
        <n v="2425.6860719998986"/>
        <n v="2238.8729159999061"/>
        <n v="2069.7039999999133"/>
        <n v="1956.7833119999179"/>
        <n v="1866.0355829999201"/>
        <n v="1706.2937399999273"/>
        <n v="674.77711999997121"/>
        <n v="661.48356199997113"/>
        <n v="1677.3909759999506"/>
        <n v="751.3553519999673"/>
        <n v="2015.4825269999126"/>
        <n v="1850.1681799999208"/>
        <n v="1865.071867999919"/>
        <n v="1823.7495349999208"/>
        <n v="1730.9260559999275"/>
        <n v="1677.070109999928"/>
        <n v="1592.0508179999322"/>
        <n v="1587.516983999931"/>
        <n v="1523.2345789999351"/>
        <n v="2315.0731279999222"/>
        <n v="1145.6121299999518"/>
        <n v="968.84607899995785"/>
        <n v="935.33322599996075"/>
        <n v="1757.2992499999455"/>
        <n v="3410.7861599998514"/>
        <n v="3254.3146919998635"/>
        <n v="782.57014799996716"/>
        <n v="2576.0453789998919"/>
        <n v="2384.3051699998964"/>
        <n v="2048.584088999914"/>
        <n v="1802.0758799999246"/>
        <n v="654.6415589999724"/>
        <n v="1604.4412559999303"/>
        <n v="1892.1735349999371"/>
        <n v="1166.3226399999473"/>
        <n v="1143.5634449999491"/>
        <n v="1039.6152799999545"/>
        <n v="2554.0481929998869"/>
        <n v="2141.5892399999066"/>
        <n v="2096.7546239999051"/>
        <n v="1864.4823559999161"/>
        <n v="1478.5562999999345"/>
        <n v="1984.0763409999342"/>
        <n v="1902.6762439999377"/>
        <n v="1852.8971159999398"/>
        <n v="1166.3287039999489"/>
        <n v="1007.4847929999544"/>
        <n v="2667.9286899998797"/>
        <n v="821.18639399996289"/>
        <n v="2325.5205829998986"/>
        <n v="778.38395999996533"/>
        <n v="2172.7455819999036"/>
        <n v="642.35521499997185"/>
        <n v="579.81574099997454"/>
        <n v="2780.9973229998986"/>
        <n v="1295.5575599999415"/>
        <n v="1271.1661199999426"/>
        <n v="1094.3898659999506"/>
        <n v="1058.0957099999532"/>
        <n v="978.59680799995715"/>
        <n v="736.47050399996772"/>
        <n v="2083.6310749999302"/>
        <n v="3402.7643279998515"/>
        <n v="3180.3274199998596"/>
        <n v="3150.5147579998602"/>
        <n v="2352.1781279998968"/>
        <n v="2372.405096999893"/>
        <n v="1902.2521499999168"/>
        <n v="1783.3752479999205"/>
        <n v="3892.9246409998441"/>
        <n v="3462.8341039998659"/>
        <n v="3431.9031679998629"/>
        <n v="2693.6310499998744"/>
        <n v="2289.1104449998948"/>
        <n v="2209.6006659998966"/>
        <n v="1978.1959799999076"/>
        <n v="1947.6512399999101"/>
        <n v="1833.2616059999168"/>
        <n v="4016.8143229998359"/>
        <n v="3650.7624529998566"/>
        <n v="3500.6992309998623"/>
        <n v="2294.8653319998948"/>
        <n v="2211.4988059998982"/>
        <n v="2162.2654999999004"/>
        <n v="1963.2745599999107"/>
        <n v="1815.907096999915"/>
        <n v="1625.0106809999238"/>
        <n v="1573.6445999999273"/>
        <n v="1426.3466439999352"/>
        <n v="1362.4073539999379"/>
        <n v="3113.4485719998565"/>
        <n v="2110.8549799999014"/>
        <n v="2085.7788899999023"/>
        <n v="1904.9460319999112"/>
        <n v="1858.4811679999145"/>
        <n v="1770.9750239999196"/>
        <n v="1522.7660499999306"/>
        <n v="3678.6047369998555"/>
        <n v="3713.7588069998501"/>
        <n v="2717.2711999998769"/>
        <n v="2605.0362659998796"/>
        <n v="2390.6957619998911"/>
        <n v="4255.692713999807"/>
        <n v="4033.4542499998151"/>
        <n v="4003.1923959998157"/>
        <n v="3635.2626699998277"/>
        <n v="3192.9388919998501"/>
        <n v="3162.1980519998474"/>
        <n v="2919.3355099998594"/>
        <n v="2504.1045899998808"/>
        <n v="2424.4724789998827"/>
        <n v="2187.6475399998944"/>
        <n v="2154.2277899998971"/>
        <n v="2036.4069179999044"/>
        <n v="3763.4096189998186"/>
        <n v="3387.2181419998406"/>
        <n v="3233.2528799998463"/>
        <n v="2510.0143229998807"/>
        <n v="2424.6013679998846"/>
        <n v="2374.3748819998868"/>
        <n v="2169.6604159998979"/>
        <n v="2020.8894009999024"/>
        <n v="1825.1149679999116"/>
        <n v="1771.3223199999154"/>
        <n v="1619.1780729999239"/>
        <n v="1553.6789669999268"/>
        <n v="3344.7614309998403"/>
        <n v="2321.8835399998879"/>
        <n v="2296.2188939998891"/>
        <n v="2111.0725199998983"/>
        <n v="2062.386149999902"/>
        <n v="1971.0993599999076"/>
        <n v="1717.9815959999191"/>
        <n v="4520.548037999788"/>
        <n v="4292.0432099997961"/>
        <n v="4263.8087699997968"/>
        <n v="3415.7809439998396"/>
        <n v="3453.3649439998335"/>
        <n v="2942.839349999862"/>
        <n v="2828.6126819998649"/>
        <n v="2608.0641629998772"/>
        <n v="3884.7622799998098"/>
        <n v="3431.4570639998337"/>
        <n v="3401.2171319998311"/>
        <n v="3152.6399699998437"/>
        <n v="2726.4026399998666"/>
        <n v="2646.0972689998684"/>
        <n v="2403.6881399998806"/>
        <n v="2368.4043399998836"/>
        <n v="2246.6742579998913"/>
        <n v="4016.7055889998005"/>
        <n v="3630.0400119998239"/>
        <n v="3473.0182899998294"/>
        <n v="2732.4665129998666"/>
        <n v="2645.0179479998701"/>
        <n v="2593.8052619998725"/>
        <n v="2383.1343359998841"/>
        <n v="2233.0079309998887"/>
        <n v="2032.6117979998987"/>
        <n v="1976.3971199999028"/>
        <n v="1819.4236829999118"/>
        <n v="1752.3731369999148"/>
        <n v="3587.2908409998236"/>
        <n v="2541.0513399998736"/>
        <n v="2514.7916639998748"/>
        <n v="2325.2854599998846"/>
        <n v="2274.1313699998886"/>
        <n v="2179.7467999998944"/>
        <n v="1920.5987359999067"/>
        <n v="4790.7807779997684"/>
        <n v="4557.1879099997768"/>
        <n v="4528.4037499997776"/>
        <n v="3659.3127539998227"/>
        <n v="3699.3386539998164"/>
        <n v="3174.943849999846"/>
        <n v="3059.1183019998493"/>
        <n v="2832.0969929998623"/>
        <n v="4558.761889999796"/>
        <n v="3595.285235999821"/>
        <n v="3565.6251399998177"/>
        <n v="3309.9886639998313"/>
        <n v="2873.280689999855"/>
        <n v="2790.6673769998574"/>
        <n v="2542.4105199998703"/>
        <n v="2507.2621349998731"/>
        <n v="2382.1115979998813"/>
        <n v="4693.1718959997861"/>
        <n v="3797.1993359998105"/>
        <n v="3637.3836999998166"/>
        <n v="2879.4887029998554"/>
        <n v="2789.9945279998592"/>
        <n v="2737.6256419998617"/>
        <n v="2521.4822879998742"/>
        <n v="2368.4145739998789"/>
        <n v="2163.6686279998894"/>
        <n v="2105.8119199998932"/>
        <n v="1944.7992929999029"/>
        <n v="1876.177306999906"/>
        <n v="3758.3968019998097"/>
        <n v="2684.8079999998627"/>
        <n v="2657.933582999864"/>
        <n v="2463.9780779998741"/>
        <n v="2411.0070659998787"/>
        <n v="2314.9981199998847"/>
        <n v="2048.3558759998978"/>
        <n v="5484.466579999752"/>
        <n v="5246.3904799997617"/>
        <n v="5214.0446779997628"/>
        <n v="3827.1549659998091"/>
        <n v="3868.030745999803"/>
        <n v="3331.4692499998337"/>
        <n v="3213.4485239998376"/>
        <n v="2980.6161089998509"/>
        <n v="4383.2178349998012"/>
        <n v="3503.501699999817"/>
        <n v="3433.6981349998223"/>
        <n v="3192.7219749998344"/>
        <n v="3191.7081239998329"/>
        <n v="2445.4955639998725"/>
        <n v="2406.7011199998742"/>
        <n v="2372.9561849998768"/>
        <n v="2247.0099519998848"/>
        <n v="1803.3773439999063"/>
        <n v="4621.4886239997841"/>
        <n v="4591.8003279997865"/>
        <n v="3417.3112999998239"/>
        <n v="3349.8608359998248"/>
        <n v="3270.1536269998292"/>
        <n v="2754.2883929998579"/>
        <n v="2608.6385219998647"/>
        <n v="2619.1264319998627"/>
        <n v="2580.3718499998649"/>
        <n v="2526.798335999868"/>
        <n v="2228.6531039998831"/>
        <n v="1838.6767859999052"/>
        <n v="1799.7724029999076"/>
        <n v="1729.5139769999112"/>
        <n v="2475.7853579998705"/>
        <n v="2326.3485179998784"/>
        <n v="2274.9697859998823"/>
        <n v="2178.5580599998884"/>
        <n v="5164.1601799997588"/>
        <n v="5130.6121579997607"/>
        <n v="5047.2211399997659"/>
        <n v="4741.9107199997798"/>
        <n v="4538.8416799997904"/>
        <n v="4459.3867039997967"/>
        <n v="4225.9267759998093"/>
        <n v="3762.4444559998033"/>
        <n v="3094.7941439998394"/>
        <n v="2859.761438999853"/>
        <n v="2014.3260899998963"/>
        <n v="4910.089319999749"/>
        <n v="4254.6705089997995"/>
        <n v="4067.4356959998127"/>
        <n v="3275.1107999998244"/>
        <n v="3007.833583999839"/>
        <n v="2465.5031389998676"/>
        <n v="2206.1384399998819"/>
        <n v="2173.2809899998842"/>
        <n v="2047.6042919998924"/>
        <n v="4685.6738359997762"/>
        <n v="4351.408387999797"/>
        <n v="4278.7130759998017"/>
        <n v="3681.1873979998049"/>
        <n v="3608.6145199998082"/>
        <n v="2485.2347519998671"/>
        <n v="2422.4887679998697"/>
        <n v="2328.7860719998762"/>
        <n v="2194.2775639998845"/>
        <n v="2023.4890209998914"/>
        <n v="1809.1262879999026"/>
        <n v="1753.562519999907"/>
        <n v="1590.1200129999163"/>
        <n v="1518.2121469999199"/>
        <n v="3858.7531499997958"/>
        <n v="2435.5458999998714"/>
        <n v="2281.6869399998795"/>
        <n v="2122.3542799998863"/>
        <n v="2073.20079199989"/>
        <n v="1976.3591199998964"/>
        <n v="1698.5111559999107"/>
        <n v="5268.5898799997476"/>
        <n v="5234.1321379997489"/>
        <n v="4628.8674799997807"/>
        <n v="4444.6683649997904"/>
        <n v="3042.2318499998401"/>
        <n v="2911.2566619998452"/>
        <n v="2680.4609449998561"/>
        <n v="5175.5158349997218"/>
        <n v="5032.6514159997341"/>
        <n v="3839.8162259997912"/>
        <n v="3784.370941999794"/>
        <n v="3390.4599839998177"/>
        <n v="3344.5319519998166"/>
        <n v="3072.6103099998318"/>
        <n v="2940.2582899998406"/>
        <n v="2584.2830759998583"/>
        <n v="2518.8629289998617"/>
        <n v="2253.8740399998765"/>
        <n v="2220.732539999879"/>
        <n v="2092.7266319998876"/>
        <n v="4013.2853759997806"/>
        <n v="3608.0512649998054"/>
        <n v="3430.374929999814"/>
        <n v="2700.972749999853"/>
        <n v="2620.2057729998583"/>
        <n v="2524.7777499998629"/>
        <n v="2467.2702819998658"/>
        <n v="2242.6264839998789"/>
        <n v="2067.2625509998866"/>
        <n v="1848.2581179998983"/>
        <n v="1791.8323199999027"/>
        <n v="1625.1406229999125"/>
        <n v="1551.6413169999162"/>
        <n v="3554.6099809998072"/>
        <n v="2403.9639199998683"/>
        <n v="2375.2058609998699"/>
        <n v="2168.2822199998814"/>
        <n v="2118.5610119998851"/>
        <n v="2019.9215599998915"/>
        <n v="1735.9232959999065"/>
        <n v="4878.701383999738"/>
        <n v="4616.4262099997504"/>
        <n v="4583.7720119997512"/>
        <n v="4334.3689899997653"/>
        <n v="3929.0576749997886"/>
        <n v="3961.5669199997842"/>
        <n v="3883.2677939997902"/>
        <n v="3639.5109939998042"/>
        <n v="3670.6831119997992"/>
        <n v="3109.3113499998326"/>
        <n v="2758.2251999998516"/>
        <n v="2738.3674349998496"/>
        <n v="3559.0807440534077"/>
        <n v="4082.8145265879407"/>
        <n v="3706.3023943728617"/>
        <n v="5357.3256907523282"/>
        <n v="6532.8323486310001"/>
        <n v="4030.5771864932631"/>
        <n v="5752.658081743909"/>
        <n v="5513.8206625926596"/>
        <n v="7015.2855460570163"/>
        <n v="6436.6544172880394"/>
        <n v="4630.8315861849624"/>
        <n v="3592.1032815923841"/>
        <n v="3346.8469400704289"/>
        <n v="6038.4871543553445"/>
        <n v="2787.3008894551522"/>
        <n v="4788.686174432858"/>
        <n v="2690.9486410899581"/>
        <n v="6644.0218107185119"/>
        <n v="5296.0576197301234"/>
        <n v="5199.7015808558808"/>
        <n v="7038.5240036314635"/>
        <n v="5143.3075654812819"/>
        <n v="6396.1818095681683"/>
        <n v="4318.7011470319912"/>
        <n v="2246.2774171231013"/>
        <n v="6476.8574405548434"/>
        <n v="4277.2873414553678"/>
        <n v="4670.5063661908362"/>
        <n v="5221.114791130266"/>
        <n v="4499.0455118386744"/>
        <n v="3198.9928740776891"/>
        <n v="3081.1998397928369"/>
        <n v="3751.4446430456492"/>
        <n v="4466.0889324350646"/>
        <n v="7318.118348160815"/>
        <n v="7709.0898565673324"/>
        <n v="5116.789531414418"/>
        <n v="8610.18966095223"/>
        <n v="8415.9926465317694"/>
        <n v="5211.7274301341922"/>
        <n v="7152.0761023918676"/>
        <n v="4511.1410693527678"/>
        <n v="4174.4647634966004"/>
        <n v="7775.7704330702245"/>
        <n v="4076.6670937753288"/>
        <n v="4686.4108437673658"/>
        <n v="3902.7723244395697"/>
        <n v="6845.7907046401197"/>
        <n v="4990.053336059249"/>
        <n v="5264.995579721498"/>
        <n v="3050.966012491383"/>
        <n v="4752.7860146788462"/>
        <n v="3756.5134506666127"/>
        <n v="7014.7580957540949"/>
        <n v="5896.3422596017235"/>
        <n v="3514.0052314816671"/>
        <n v="6858.4110065259729"/>
        <n v="6306.4002262115819"/>
        <n v="6218.2948124404156"/>
        <n v="6052.8103896008079"/>
        <n v="5019.6488721419973"/>
        <n v="5189.2015195492149"/>
        <n v="4711.273554376201"/>
        <n v="3479.4794187602442"/>
        <n v="2772.2998485521407"/>
        <n v="3901.1829087759425"/>
        <n v="7644.9559388429525"/>
        <n v="3337.7844930895849"/>
        <n v="4789.2012719058566"/>
        <n v="3143.3654181724496"/>
        <n v="5273.9889485290723"/>
        <n v="4600.5437936630415"/>
        <n v="4677.6748532143965"/>
        <n v="3447.0419348714631"/>
        <n v="5032.3138840267375"/>
        <n v="4820.5434900758364"/>
        <n v="7835.4850782613776"/>
        <n v="7431.5147259573932"/>
        <n v="8339.142464775714"/>
        <n v="6833.6836718026261"/>
        <n v="8258.0662855281244"/>
        <n v="7595.4435601891601"/>
        <n v="4643.903422415704"/>
        <n v="5528.2783322102778"/>
        <n v="4467.7581128271913"/>
        <n v="3840.5352809976748"/>
        <n v="7651.8236619349645"/>
        <n v="5316.4898631377055"/>
        <n v="6057.3216607275881"/>
        <n v="6860.6159546073804"/>
        <n v="6484.5088255016926"/>
        <n v="4721.1279172043596"/>
        <n v="4396.7367365022847"/>
        <n v="5100.2385929139946"/>
        <n v="3363.3543810273186"/>
        <n v="5006.5475850307785"/>
        <n v="8140.8724083700199"/>
        <n v="4766.6348098108692"/>
        <n v="3640.1086020957187"/>
        <n v="5860.763478881875"/>
        <n v="4096.1852442100881"/>
        <n v="3091.3033947636095"/>
        <n v="6102.1435694327593"/>
        <n v="7208.1692567291902"/>
        <n v="8376.0009500436445"/>
        <n v="2686.9843759520982"/>
        <n v="2912.9060369841859"/>
        <n v="6550.1366042756135"/>
        <n v="4045.6822344623806"/>
        <n v="5205.5998844513015"/>
        <n v="2963.7994667025755"/>
        <n v="2850.1231500000185"/>
        <n v="4233.6777796222968"/>
        <n v="4517.988977074132"/>
        <n v="3709.3073699118072"/>
        <n v="5709.6735498415628"/>
        <n v="6146.4439667912147"/>
        <n v="7250.1120642642527"/>
        <n v="7256.8021995005183"/>
        <n v="5935.1558079637789"/>
        <n v="4954.319209387224"/>
        <n v="5944.502154367914"/>
        <n v="7479.8488523772239"/>
        <n v="4905.4355600800154"/>
        <n v="4780.110777753308"/>
        <n v="5275.8608855240782"/>
        <n v="3556.6831608714297"/>
        <n v="6752.1992002757588"/>
        <n v="6612.9245452522091"/>
        <n v="7268.2799420549009"/>
        <n v="7533.5847593129274"/>
        <n v="8144.4209722640981"/>
        <n v="6066.3228788404149"/>
        <n v="6047.8885767526253"/>
        <n v="3344.613500771015"/>
        <n v="4047.2157260462714"/>
        <n v="5025.7931987563707"/>
        <n v="5964.4956246103047"/>
        <n v="5747.9049321830762"/>
        <n v="5374.74986569871"/>
        <n v="4104.2552072527405"/>
        <n v="3271.7774590089734"/>
        <n v="7895.3550007230133"/>
        <n v="4100.1962285880827"/>
        <n v="5745.4086528040161"/>
        <n v="4130.0958306047423"/>
        <n v="2790.9898541276434"/>
        <n v="2887.2969050258612"/>
        <n v="6287.5230786988568"/>
        <n v="5038.0394527209983"/>
        <n v="5342.9445022730088"/>
        <n v="5649.8797057491211"/>
        <n v="3281.2385208288856"/>
        <n v="4622.5808366695328"/>
        <n v="2761.3571534900143"/>
        <n v="5585.9299485304336"/>
        <n v="6331.8249366861055"/>
        <n v="7867.3907103170159"/>
        <n v="5928.7855785360562"/>
        <n v="6736.4295490570676"/>
        <n v="7315.7261223647929"/>
        <n v="7565.370682242572"/>
        <n v="6995.1796525565242"/>
        <n v="9170.619834151641"/>
        <n v="6114.014410032938"/>
        <n v="5455.6892207557448"/>
        <n v="6087.848819688048"/>
        <n v="4532.3100059051976"/>
        <n v="8604.3311913614725"/>
        <n v="8428.1531332259583"/>
        <n v="9264.2923135951351"/>
        <n v="9602.7066508407916"/>
        <n v="10380.020197154621"/>
        <n v="7731.7269402043066"/>
        <n v="7706.7371268060915"/>
        <n v="4262.084663301127"/>
        <n v="4521.0876799244252"/>
        <n v="6405.5762489602794"/>
        <n v="7601.975169661313"/>
        <n v="7324.5440820475424"/>
        <n v="6849.871413043712"/>
        <n v="5230.8196612957563"/>
        <n v="4170.5328456839379"/>
        <n v="10060.956639658853"/>
        <n v="5226.475441342156"/>
        <n v="7323.594963781914"/>
        <n v="5263.8791427578299"/>
        <n v="3557.5867854508901"/>
        <n v="3680.3389109662189"/>
        <n v="8013.5098061848093"/>
        <n v="6419.9261224718093"/>
        <n v="6810.5380015654791"/>
        <n v="7199.5037711591885"/>
        <n v="4182.3815817499526"/>
        <n v="5891.7011832707394"/>
        <n v="3519.8220295308533"/>
        <n v="7118.7566809714681"/>
        <n v="8068.7906057687842"/>
        <n v="10026.547860768727"/>
        <n v="7557.4042596983027"/>
        <n v="8583.9166181778855"/>
        <n v="9324.0577252425373"/>
        <n v="9640.4049071382324"/>
        <n v="8916.5890625534357"/>
        <n v="11689.216907176798"/>
        <n v="533.39015971999959"/>
        <n v="472.53351234999889"/>
        <n v="429.70498703999908"/>
        <n v="372.5588706799997"/>
        <n v="572.38973549999957"/>
        <n v="523.98225346999891"/>
        <n v="2060.5972958399957"/>
        <n v="1977.1273648799936"/>
        <n v="1950.799516649995"/>
        <n v="381.24967433999916"/>
        <n v="501.21725939999891"/>
        <n v="601.59768191999854"/>
        <n v="563.5903787999988"/>
        <n v="499.66220942999962"/>
        <n v="2201.3068502699953"/>
        <n v="1969.333508849996"/>
        <n v="456.13862135999904"/>
        <n v="774.50708875999612"/>
        <n v="690.44752592999646"/>
        <n v="663.11080779999736"/>
        <n v="1257.8644999999949"/>
        <n v="1448.773708499994"/>
        <n v="1259.7497389999962"/>
        <n v="845.60535107999578"/>
        <n v="711.49137701999712"/>
        <n v="641.04534999999737"/>
        <n v="672.80614016999732"/>
        <n v="651.59529861999715"/>
        <n v="702.63429397999698"/>
        <n v="642.83584859999587"/>
        <n v="821.58733799999584"/>
        <n v="920.18625581999527"/>
        <n v="752.38282079999681"/>
        <n v="737.29794383999695"/>
        <n v="673.41048806999652"/>
        <n v="1528.6664319999954"/>
        <n v="1692.3789457299947"/>
        <n v="2120.5229093599919"/>
        <n v="721.14106301999641"/>
        <n v="605.0659055099967"/>
        <n v="2307.6683775599909"/>
        <n v="512.3880847199971"/>
        <n v="481.91825999999793"/>
        <n v="509.4883898999978"/>
        <n v="1400.3117729999931"/>
        <n v="430.49923241999772"/>
        <n v="1427.6834382199922"/>
        <n v="794.9300288999932"/>
        <n v="661.06376119999504"/>
        <n v="641.27764082999454"/>
        <n v="591.87302999999565"/>
        <n v="640.49144012999523"/>
        <n v="512.49063543999489"/>
        <n v="1415.8698395199922"/>
        <n v="1412.5149102999922"/>
        <n v="873.75765749999266"/>
        <n v="862.80761487999268"/>
        <n v="586.72966814999427"/>
        <n v="801.57087284999398"/>
        <n v="800.42534207999392"/>
        <n v="1899.7225599999856"/>
        <n v="2138.7462315999828"/>
        <n v="521.40934934999609"/>
        <n v="849.54994343999283"/>
        <n v="822.307571999993"/>
        <n v="610.62788291999539"/>
        <n v="598.31656871999473"/>
        <n v="1618.8522957499861"/>
        <n v="1540.9705629499881"/>
        <n v="833.32698693999021"/>
        <n v="793.06818274999171"/>
        <n v="733.37100353999222"/>
        <n v="1153.5684346199866"/>
        <n v="1138.5153830799857"/>
        <n v="1109.7465784999886"/>
        <n v="1650.0334432099883"/>
        <n v="1586.7413128999874"/>
        <n v="1579.4906640999875"/>
        <n v="1502.8298327399884"/>
        <n v="1487.6907151999885"/>
        <n v="828.99187955999059"/>
        <n v="1202.5429441199863"/>
        <n v="1001.6017256999894"/>
        <n v="960.10386119998998"/>
        <n v="1609.4003789299861"/>
        <n v="1558.9316389399867"/>
        <n v="1463.61515881999"/>
        <n v="2495.5425003299715"/>
        <n v="1573.6755438499845"/>
        <n v="1409.2219989999871"/>
        <n v="1472.620711549986"/>
        <n v="1019.2746384799855"/>
        <n v="769.06405799998902"/>
        <n v="723.73526999999024"/>
        <n v="849.68576153998788"/>
        <n v="795.23208787998919"/>
        <n v="1212.128265919984"/>
        <n v="1206.5264409599829"/>
        <n v="1179.2023118399845"/>
        <n v="1189.7328265199819"/>
        <n v="1707.3422605199842"/>
        <n v="1731.4323855599825"/>
        <n v="1084.0116659999849"/>
        <n v="1255.0733876999823"/>
        <n v="1234.4011449999837"/>
        <n v="1333.7247005399797"/>
        <n v="1305.3544679999809"/>
        <n v="1247.2663902899824"/>
        <n v="1177.2170799899843"/>
        <n v="1512.1911839999784"/>
        <n v="1715.8989999999815"/>
        <n v="1762.8989082799822"/>
        <n v="1584.8886027199856"/>
        <n v="1469.1061881799869"/>
        <n v="1928.9519879999746"/>
        <n v="1812.9530999999761"/>
        <n v="2254.7763215699697"/>
        <n v="2114.3193599999718"/>
        <n v="1645.3224935099722"/>
        <n v="1557.8287334399722"/>
        <n v="1390.8984503999779"/>
        <n v="1393.3347074999767"/>
        <n v="1704.3388739999714"/>
        <n v="1693.9631436699699"/>
        <n v="1684.0489574799699"/>
        <n v="1545.3059199199743"/>
        <n v="1469.5228354399767"/>
        <n v="1411.6636748999777"/>
        <n v="1416.002025679976"/>
        <n v="1299.8937751799783"/>
        <n v="1516.0614801899758"/>
        <n v="1509.3617665199729"/>
        <n v="1470.4353034499754"/>
        <n v="1824.0641105399709"/>
        <n v="1975.5424719999749"/>
        <n v="2099.1174343599696"/>
        <n v="2353.8575699999578"/>
        <n v="2575.7437634399594"/>
        <n v="2308.4549087399637"/>
        <n v="2766.6289430999504"/>
        <n v="1617.9031012799728"/>
        <n v="1500.385395839975"/>
        <n v="1895.3984457999638"/>
        <n v="1876.1860919999642"/>
        <n v="1807.1688238199652"/>
        <n v="1787.9330044999658"/>
        <n v="1661.2908134399668"/>
        <n v="1542.6534233999703"/>
        <n v="1369.2681156899737"/>
        <n v="2160.6859711399693"/>
        <n v="1431.0521383799726"/>
        <n v="1361.6244833399728"/>
        <n v="1895.6577299399635"/>
        <n v="1758.2776847999662"/>
        <n v="1639.8475381799685"/>
        <n v="1944.8506805199593"/>
        <n v="1471.1743889999691"/>
        <n v="1867.8397786199619"/>
        <n v="1685.0542549499658"/>
        <n v="1692.312918749963"/>
        <n v="1696.0889175299642"/>
        <n v="776.35570499998414"/>
        <n v="852.52208950998249"/>
        <n v="625.37449599998672"/>
        <n v="668.87490289998573"/>
        <n v="2409.02176683995"/>
        <n v="2399.4222823199493"/>
        <n v="1878.2229100799618"/>
        <n v="1866.2804369999621"/>
        <n v="1801.0576483699622"/>
        <n v="1780.1922190999626"/>
        <n v="1763.557709849963"/>
        <n v="1761.7546256799628"/>
        <n v="1605.8324801999659"/>
        <n v="1568.153240939967"/>
        <n v="1511.3070505199692"/>
        <n v="1967.5120999999688"/>
        <n v="2303.5966231999605"/>
        <n v="2254.5016847599645"/>
        <n v="2227.6191756799635"/>
        <n v="1258.3651919999743"/>
        <n v="1688.7120628499642"/>
        <n v="1435.9801612799706"/>
        <n v="607.59059399998762"/>
        <n v="648.07812146998663"/>
        <n v="1925.8951474799594"/>
        <n v="1835.0543773499601"/>
        <n v="1611.9065661599659"/>
        <n v="1626.6443278799643"/>
        <n v="2219.7445553499474"/>
        <n v="2172.383399269952"/>
        <n v="2117.4868336599525"/>
        <n v="1969.1629097399548"/>
        <n v="1853.4490544999585"/>
        <n v="557.02679999998713"/>
        <n v="584.32992403998651"/>
        <n v="1691.7749621999621"/>
        <n v="2164.8435586399514"/>
        <n v="2151.6072201999509"/>
        <n v="2106.4819039999516"/>
        <n v="2120.2586665199497"/>
        <n v="2004.5362994599552"/>
        <n v="821.79788399998097"/>
        <n v="904.63289696997902"/>
        <n v="2260.7598797999481"/>
        <n v="2064.2839896599539"/>
        <n v="1907.0511728399572"/>
        <n v="1847.0503798499558"/>
        <n v="2651.0593685799336"/>
        <n v="2395.2169873199418"/>
        <n v="2347.6475960999433"/>
        <n v="2354.2281676799412"/>
        <n v="2349.7776417999407"/>
        <n v="2302.0265855999405"/>
        <n v="2211.1591876499447"/>
        <n v="2162.696534519946"/>
        <n v="2050.312509569947"/>
        <n v="2445.3677143999512"/>
        <n v="2466.33970751994"/>
        <n v="2466.7661147999397"/>
        <n v="2455.8174313499403"/>
        <n v="2439.9338634899409"/>
        <n v="2435.3209685999409"/>
        <n v="2438.1678999599389"/>
        <n v="1502.6673439999738"/>
        <n v="1469.4656839999739"/>
        <n v="2115.2516179999448"/>
        <n v="1937.4194619999482"/>
        <n v="1481.2833689999613"/>
        <n v="1375.607333999963"/>
        <n v="1313.5298019999648"/>
        <n v="1238.6554679999658"/>
        <n v="1526.4860159999716"/>
        <n v="2503.7760389999312"/>
        <n v="2176.7826629999431"/>
        <n v="2102.9230599999451"/>
        <n v="1752.3603719999528"/>
        <n v="555.2552279999851"/>
        <n v="450.36097299998778"/>
        <n v="2199.6929179999543"/>
        <n v="2050.2480829999595"/>
        <n v="1937.4953749999611"/>
        <n v="1738.0558519999668"/>
        <n v="765.40042799997934"/>
        <n v="2260.9547609999408"/>
        <n v="2162.2976099999432"/>
        <n v="1818.3240869999524"/>
        <n v="1785.6072719999531"/>
        <n v="587.30435999998417"/>
        <n v="1313.8814249999648"/>
        <n v="911.23023599997339"/>
        <n v="707.04861699997878"/>
        <n v="1779.6738239999486"/>
        <n v="1734.3960079999511"/>
        <n v="1591.9633199999539"/>
        <n v="1245.0341199999639"/>
        <n v="488.59721599998579"/>
        <n v="1593.2118799999691"/>
        <n v="945.94591999997317"/>
        <n v="769.07941499997764"/>
        <n v="2382.291123999933"/>
        <n v="2100.3039049999406"/>
        <n v="1867.1508179999455"/>
        <n v="1794.4831619999493"/>
        <n v="1709.2281099999507"/>
        <n v="1617.1830999999543"/>
        <n v="1438.7822089999568"/>
        <n v="471.11116499998587"/>
        <n v="2374.1032309999473"/>
        <n v="2358.534226999946"/>
        <n v="2311.6132159999474"/>
        <n v="2156.1626479999532"/>
        <n v="1007.9260799999707"/>
        <n v="949.27115999997216"/>
        <n v="921.67410599997379"/>
        <n v="520.12553999998477"/>
        <n v="844.67899799997554"/>
        <n v="2780.7036239999175"/>
        <n v="2446.8754499999309"/>
        <n v="2151.5898239999374"/>
        <n v="2150.4351959999358"/>
        <n v="1467.1258739999582"/>
        <n v="893.55683899997189"/>
        <n v="2287.0605239999286"/>
        <n v="2081.7926359999369"/>
        <n v="2011.7316089999372"/>
        <n v="1799.1957919999436"/>
        <n v="1756.8037199999435"/>
        <n v="1484.5997569999522"/>
        <n v="577.61663499998235"/>
        <n v="1234.7112399999623"/>
        <n v="547.67407999998284"/>
        <n v="717.63645499997801"/>
        <n v="2484.99250999992"/>
        <n v="2249.15471999993"/>
        <n v="1993.3473869999377"/>
        <n v="1714.7839279999464"/>
        <n v="1253.7339239999606"/>
        <n v="946.89631199997098"/>
        <n v="2968.1328929999067"/>
        <n v="2877.2332379999125"/>
        <n v="2691.5590049999159"/>
        <n v="2471.6784179999245"/>
        <n v="2129.3383889999313"/>
        <n v="1788.8178359999454"/>
        <n v="1776.680243999946"/>
        <n v="1351.2217499999576"/>
        <n v="1520.4835179999659"/>
        <n v="890.9002599999709"/>
        <n v="820.24227599997312"/>
        <n v="2361.8747519999229"/>
        <n v="1693.3818659999436"/>
        <n v="1484.9203759999491"/>
        <n v="1467.6428609999509"/>
        <n v="1392.7548599999536"/>
        <n v="578.857085999981"/>
        <n v="1711.9426439999584"/>
        <n v="1594.0719499999634"/>
        <n v="2590.9603399999119"/>
        <n v="2563.1774999999134"/>
        <n v="2358.0890909999234"/>
        <n v="1756.4827159999427"/>
        <n v="1732.1681999999435"/>
        <n v="1564.4246599999478"/>
        <n v="1497.0201609999503"/>
        <n v="1404.0107589999541"/>
        <n v="2515.1569369999324"/>
        <n v="1153.2924449999614"/>
        <n v="970.0200809999676"/>
        <n v="689.85080999997695"/>
        <n v="647.55179999997824"/>
        <n v="1584.3151249999644"/>
        <n v="854.14467599997158"/>
        <n v="2940.7511279999044"/>
        <n v="2882.4038639999044"/>
        <n v="2584.8326639999136"/>
        <n v="2267.8742999999263"/>
        <n v="1926.2401019999372"/>
        <n v="621.7082849999797"/>
        <n v="1003.823984999965"/>
        <n v="931.25688599996761"/>
        <n v="2428.4446059999145"/>
        <n v="2017.63704999993"/>
        <n v="1844.8371269999361"/>
        <n v="680.71532799997533"/>
        <n v="1304.2278449999537"/>
        <n v="2774.9349119999019"/>
        <n v="2438.4558379999121"/>
        <n v="2382.3669789999176"/>
        <n v="2296.165508999919"/>
        <n v="2186.0192169999209"/>
        <n v="1792.7053319999366"/>
        <n v="1753.216645999938"/>
        <n v="1690.4484779999414"/>
        <n v="1568.1900719999446"/>
        <n v="1531.3119059999458"/>
        <n v="1564.3937879999432"/>
        <n v="692.8001099999758"/>
        <n v="1818.4827379999542"/>
        <n v="1682.078191999959"/>
        <n v="2074.0028399999278"/>
        <n v="2015.918849999927"/>
        <n v="1800.9425039999362"/>
        <n v="1820.7479879999341"/>
        <n v="596.20584599997892"/>
        <n v="1716.4423399999544"/>
        <n v="1578.2467359999596"/>
        <n v="891.5628399999672"/>
        <n v="864.40486699996768"/>
        <n v="1931.4026099999289"/>
        <n v="1943.277401999926"/>
        <n v="1809.7442999999325"/>
        <n v="551.95674799997971"/>
        <n v="1073.0651159999597"/>
        <n v="793.62555499996972"/>
        <n v="2747.2152899998978"/>
        <n v="2410.4330119999104"/>
        <n v="2371.3867799999098"/>
        <n v="2237.6886619999177"/>
        <n v="2021.1346099999246"/>
        <n v="2019.0527899999245"/>
        <n v="561.64843799997902"/>
        <n v="2567.6614399999212"/>
        <n v="2508.7471879999262"/>
        <n v="2477.857111999926"/>
        <n v="2181.0528979999372"/>
        <n v="825.88472999996964"/>
        <n v="809.7674939999697"/>
        <n v="2684.3829599999017"/>
        <n v="2649.7369799999028"/>
        <n v="719.88953999997295"/>
        <n v="2097.4679339999211"/>
        <n v="1598.168147999957"/>
        <n v="791.8761839999695"/>
        <n v="2547.9715149998983"/>
        <n v="2483.9919239999044"/>
        <n v="2271.4983599999109"/>
        <n v="2248.8299249999118"/>
        <n v="2144.9279249999158"/>
        <n v="2032.18684799992"/>
        <n v="1517.5861239999404"/>
        <n v="1372.0767149999463"/>
        <n v="1750.8025599999507"/>
        <n v="1010.8655569999611"/>
        <n v="957.78750799996317"/>
        <n v="846.86752499996737"/>
        <n v="2957.6110739998849"/>
        <n v="2474.9437659999048"/>
        <n v="2466.8055679999034"/>
        <n v="2103.4359449999174"/>
        <n v="2088.6744249999165"/>
        <n v="2076.6220239999166"/>
        <n v="1513.563830999942"/>
        <n v="2593.5383479999159"/>
        <n v="1577.7719999999381"/>
        <n v="1098.4496099999576"/>
        <n v="959.55500399996231"/>
        <n v="624.787547999975"/>
        <n v="1125.6557849999558"/>
        <n v="1025.2398419999597"/>
        <n v="832.5866699999674"/>
        <n v="3191.2685249998772"/>
        <n v="3131.0782199998771"/>
        <n v="2752.7343839998939"/>
        <n v="2271.7941299999106"/>
        <n v="1998.5613119999216"/>
        <n v="678.04319099997383"/>
        <n v="525.88652399997966"/>
        <n v="971.78334999996059"/>
        <n v="2489.7411579998993"/>
        <n v="2252.3224529999088"/>
        <n v="2225.9005199999087"/>
        <n v="1975.8337829999173"/>
        <n v="723.89173499997014"/>
        <n v="1548.2161759999371"/>
        <n v="1561.6959119999344"/>
        <n v="632.21897199997397"/>
        <n v="1778.6066749999475"/>
        <n v="1726.1184359999497"/>
        <n v="941.44621199996061"/>
        <n v="3021.3869639998757"/>
        <n v="2881.1290639998811"/>
        <n v="797.93082399996717"/>
        <n v="2700.6328599998888"/>
        <n v="2651.8409439998891"/>
        <n v="2480.1650249998984"/>
        <n v="1962.0789919999193"/>
        <n v="1618.5434999999347"/>
        <n v="1583.9530279999358"/>
        <n v="1458.9482719999401"/>
        <n v="602.10483599997565"/>
        <n v="2424.054808999922"/>
        <n v="2413.5206359999202"/>
        <n v="2368.6703089999228"/>
        <n v="1706.5042499999297"/>
        <n v="1360.1062649999449"/>
        <n v="1127.8817459999541"/>
        <n v="765.25455599996849"/>
        <n v="1932.47919199994"/>
        <n v="1193.1727079999509"/>
        <n v="888.34847399996329"/>
        <n v="2907.698285999883"/>
        <n v="2798.9673659998871"/>
        <n v="1905.5497859999218"/>
        <n v="1835.1860179999428"/>
        <n v="2385.9073439998979"/>
        <n v="1817.440719999923"/>
        <n v="1624.36038799993"/>
        <n v="1578.2218509999313"/>
        <n v="1545.0604449999344"/>
        <n v="1551.6741899999324"/>
        <n v="1895.9837299999399"/>
        <n v="2825.0704039998805"/>
        <n v="2310.1501499999022"/>
        <n v="2234.774065999904"/>
        <n v="2209.3242529999052"/>
        <n v="1917.5222879999192"/>
        <n v="1843.9708169999221"/>
        <n v="1849.2134179999205"/>
        <n v="1689.5773289999277"/>
        <n v="2289.4313179999217"/>
        <n v="1677.6486539999282"/>
        <n v="1103.5468079999532"/>
        <n v="786.00435599996672"/>
        <n v="2078.813159999911"/>
        <n v="719.08012799996914"/>
        <n v="1699.4176019999268"/>
        <n v="673.14949199997056"/>
        <n v="623.16233099997316"/>
        <n v="1680.1219399999472"/>
        <n v="1064.8459799999523"/>
        <n v="2473.2313019998896"/>
        <n v="2164.613183999902"/>
        <n v="1870.4568749999166"/>
        <n v="1676.1198239999262"/>
        <n v="697.77798299996891"/>
        <n v="633.62719999997159"/>
        <n v="1911.9753439999367"/>
        <n v="1776.9669639999431"/>
        <n v="1006.3312909999556"/>
        <n v="2840.1036299998755"/>
        <n v="2849.2479119998729"/>
        <n v="2385.5516159998951"/>
        <n v="689.42452799996954"/>
        <n v="1549.5508299999306"/>
        <n v="663.37719199997071"/>
        <n v="2657.4892789999049"/>
        <n v="1627.0576289999283"/>
        <n v="1374.8256599999395"/>
        <n v="1154.4742079999492"/>
        <n v="579.99477899997373"/>
        <n v="2077.9731499999289"/>
        <n v="1880.9239159999393"/>
        <n v="959.53399199995692"/>
        <n v="3492.7001459998442"/>
        <n v="3411.3599999998496"/>
        <n v="2966.7081599998696"/>
        <n v="2947.8488399998687"/>
        <n v="2803.238459999875"/>
        <n v="2557.2086699998877"/>
        <n v="2447.4269939998908"/>
        <n v="2284.5607679998984"/>
        <n v="686.63350199996933"/>
        <n v="3812.0688379998469"/>
        <n v="3502.3860479998593"/>
        <n v="2694.2195499998757"/>
        <n v="2488.4708879998861"/>
        <n v="1987.0220999999083"/>
        <n v="1868.7778509999134"/>
        <n v="1492.5581959999311"/>
        <n v="1428.6512519999337"/>
        <n v="3716.189183999853"/>
        <n v="2366.7396599998906"/>
        <n v="2226.0838879998964"/>
        <n v="2086.2251079999037"/>
        <n v="1802.1216619999177"/>
        <n v="3681.6219599998321"/>
        <n v="3696.96628799983"/>
        <n v="1477.4491599999324"/>
        <n v="1450.9352339999336"/>
        <n v="2982.1821059998638"/>
        <n v="2438.4436999998884"/>
        <n v="2179.8912659999005"/>
        <n v="1954.1278519999107"/>
        <n v="1379.2624559999354"/>
        <n v="4297.3477079998247"/>
        <n v="4150.1581199998318"/>
        <n v="3891.4481299998452"/>
        <n v="3785.5539919998487"/>
        <n v="3618.672479999856"/>
        <n v="2401.1646399998876"/>
        <n v="2185.9539729999001"/>
        <n v="1763.8137439999182"/>
        <n v="4356.0100359997987"/>
        <n v="4267.3359679998048"/>
        <n v="3810.2814049998265"/>
        <n v="1481.2306529999316"/>
        <n v="3551.2793419998306"/>
        <n v="3235.3127039998435"/>
        <n v="2918.1545249998608"/>
        <n v="2708.3252559998718"/>
        <n v="2194.8107999998952"/>
        <n v="2073.9497219999007"/>
        <n v="1688.4984089999195"/>
        <n v="1623.3153039999222"/>
        <n v="3931.1989199998147"/>
        <n v="3947.957735999812"/>
        <n v="3454.1867519998368"/>
        <n v="2584.9367499998762"/>
        <n v="2440.5124319998827"/>
        <n v="2297.0032519998904"/>
        <n v="2004.9260139999051"/>
        <n v="1671.9937919999209"/>
        <n v="1644.8532759999221"/>
        <n v="3211.1031539998485"/>
        <n v="2654.7296849998747"/>
        <n v="2391.1907399998868"/>
        <n v="2159.914127999898"/>
        <n v="1573.610132999924"/>
        <n v="4625.1297119997789"/>
        <n v="4533.8261759997858"/>
        <n v="4063.4870399998085"/>
        <n v="4051.8630479998064"/>
        <n v="3900.0182999998142"/>
        <n v="3635.6519939998284"/>
        <n v="3526.3673459998322"/>
        <n v="3355.3474559998394"/>
        <n v="2621.5874849998731"/>
        <n v="2398.8958109998866"/>
        <n v="1966.8534959999058"/>
        <n v="1676.9078039999199"/>
        <n v="3798.9433619998131"/>
        <n v="3476.2224639998271"/>
        <n v="3150.7302749998448"/>
        <n v="2935.133015999857"/>
        <n v="2410.1994999998815"/>
        <n v="2286.4811119998872"/>
        <n v="1891.846578999907"/>
        <n v="1825.39598399991"/>
        <n v="4187.4186199997966"/>
        <n v="4205.1195759997936"/>
        <n v="3698.9485119998199"/>
        <n v="2809.8214499998617"/>
        <n v="2661.9690119998681"/>
        <n v="2514.8443319998764"/>
        <n v="2214.8624039998922"/>
        <n v="1873.9466719999086"/>
        <n v="1846.1830559999098"/>
        <n v="3449.9485839998315"/>
        <n v="2880.1990749998599"/>
        <n v="2610.6963459998728"/>
        <n v="2373.5540879998844"/>
        <n v="1775.3820629999118"/>
        <n v="4898.4796019997584"/>
        <n v="4804.587295999766"/>
        <n v="4322.8040899997895"/>
        <n v="4311.5313279997881"/>
        <n v="4156.0676999997959"/>
        <n v="3884.3307199998108"/>
        <n v="3773.5111659998147"/>
        <n v="3598.4175359998226"/>
        <n v="2848.078974999858"/>
        <n v="2618.3019409998724"/>
        <n v="2177.2671759998925"/>
        <n v="1879.9943939999075"/>
        <n v="4472.8244139997987"/>
        <n v="3641.5384319998138"/>
        <n v="3309.1637249998325"/>
        <n v="3086.4774719998454"/>
        <n v="2550.0939299998709"/>
        <n v="2423.1925019998771"/>
        <n v="2019.364748999898"/>
        <n v="1951.4566639999011"/>
        <n v="4868.0696899997811"/>
        <n v="4885.5183439997791"/>
        <n v="4368.1623679998065"/>
        <n v="2958.0478899998502"/>
        <n v="2807.1296099998572"/>
        <n v="2656.5568799998655"/>
        <n v="2349.3748129998821"/>
        <n v="2000.7395519998995"/>
        <n v="1972.3328359999009"/>
        <n v="3616.8357929998183"/>
        <n v="3032.818550999848"/>
        <n v="2755.1219519998617"/>
        <n v="2512.6814159998739"/>
        <n v="1900.5639929999029"/>
        <n v="5593.0513369997425"/>
        <n v="5497.2541759997494"/>
        <n v="5006.1087499997748"/>
        <n v="4993.3019599997724"/>
        <n v="4834.8063199997814"/>
        <n v="4556.4072439997963"/>
        <n v="3943.9386299998009"/>
        <n v="3764.8043519998091"/>
        <n v="2996.5953809998468"/>
        <n v="2761.5762899998617"/>
        <n v="2311.5508559998825"/>
        <n v="2007.2409839998984"/>
        <n v="4519.3329169997915"/>
        <n v="4460.3114999997961"/>
        <n v="4424.2357769997961"/>
        <n v="4371.640933999799"/>
        <n v="3988.7392159998212"/>
        <n v="3279.9197539998313"/>
        <n v="2967.1002319998474"/>
        <n v="2416.2351299998745"/>
        <n v="2286.4138919998813"/>
        <n v="4793.8826839997773"/>
        <n v="4266.781627999806"/>
        <n v="4195.346205999811"/>
        <n v="3600.7381679998134"/>
        <n v="3219.8765759998341"/>
        <n v="3215.1873999998315"/>
        <n v="2833.1150899998529"/>
        <n v="2674.4435999998605"/>
        <n v="2424.6524239998757"/>
        <n v="2389.9187079998774"/>
        <n v="2212.913702999886"/>
        <n v="1856.1874319999044"/>
        <n v="3509.6137229998189"/>
        <n v="2912.1154409998499"/>
        <n v="2628.0094919998646"/>
        <n v="2524.7488529998677"/>
        <n v="2379.9413759998774"/>
        <n v="1905.7430159999021"/>
        <n v="1883.9203799999018"/>
        <n v="1749.7534229999083"/>
        <n v="5070.3381949997647"/>
        <n v="4904.0902399997713"/>
        <n v="4792.1567359997762"/>
        <n v="4342.0299499998009"/>
        <n v="2870.7643709998497"/>
        <n v="2781.6150869998551"/>
        <n v="2670.6167099998615"/>
        <n v="2171.3370359998871"/>
        <n v="2065.8575159998918"/>
        <n v="5017.6287269997392"/>
        <n v="4922.0052959997465"/>
        <n v="4457.9499539997896"/>
        <n v="3608.3879519998063"/>
        <n v="3011.4151499998397"/>
        <n v="2783.9264039998529"/>
        <n v="2529.6166559998646"/>
        <n v="2216.8855999998823"/>
        <n v="2084.3922819998888"/>
        <n v="1662.1065889999115"/>
        <n v="1589.9250239999151"/>
        <n v="4874.4815899997693"/>
        <n v="4889.6495239997676"/>
        <n v="4509.2413479997886"/>
        <n v="4473.4235579997894"/>
        <n v="2383.6331879998725"/>
        <n v="2328.8308119998756"/>
        <n v="2261.8430859998803"/>
        <n v="2011.8905739998938"/>
        <n v="1646.821311999913"/>
        <n v="1616.9853959999145"/>
        <n v="3733.1026049998013"/>
        <n v="3679.1981279998035"/>
        <n v="3588.0292559998102"/>
        <n v="2726.0004689998564"/>
        <n v="2539.6780079998666"/>
        <n v="2181.8959679998848"/>
        <n v="1533.1993529999177"/>
        <n v="5404.0032739997387"/>
        <n v="5019.4878499997621"/>
        <n v="5002.3035199997603"/>
        <n v="4836.4851199997702"/>
        <n v="4592.9841889997851"/>
        <n v="3845.7231659997942"/>
        <n v="2674.9669829998593"/>
        <n v="2478.7971629998683"/>
        <n v="5129.5636169997269"/>
        <n v="1965.6787159998951"/>
        <n v="1649.3681639999122"/>
        <n v="3879.8407199997901"/>
        <n v="3763.4392029997957"/>
        <n v="3425.2775039998123"/>
        <n v="3075.3187749998328"/>
        <n v="2809.7012239998476"/>
        <n v="2265.1892999998768"/>
        <n v="2129.7986719998839"/>
        <n v="1698.3097589999077"/>
        <n v="1624.4807039999114"/>
        <n v="4384.2800939997605"/>
        <n v="4179.3593999997747"/>
        <n v="3996.9734359997847"/>
        <n v="3803.4034319997941"/>
        <n v="3680.1785519998011"/>
        <n v="2803.4478279998475"/>
        <n v="2539.2863319998614"/>
        <n v="2379.5221519998704"/>
        <n v="2056.061963999889"/>
        <n v="1682.9691919999091"/>
        <n v="1652.4701759999107"/>
        <n v="3408.2423039998162"/>
        <n v="2594.7986889998606"/>
        <n v="2488.7618739998657"/>
        <n v="2229.8109279998798"/>
        <n v="4986.2861619997284"/>
        <n v="4889.9362759997357"/>
        <n v="4364.6939849997643"/>
        <n v="4174.3077999997731"/>
        <n v="3755.8859459997961"/>
        <n v="3564.3758559998059"/>
        <n v="2974.6972819998382"/>
        <n v="2840.6572599998458"/>
        <n v="2567.5301779998604"/>
        <n v="2497.5019609998649"/>
        <n v="2008.3473959998905"/>
        <n v="1685.2897539999083"/>
        <n v="4398.8040705076464"/>
        <n v="5564.2762058751787"/>
        <n v="5710.9406099309281"/>
        <n v="5239.5486339717236"/>
        <n v="7996.1725268645341"/>
        <n v="6732.2038659818736"/>
        <n v="4826.5150103582919"/>
        <n v="3104.4546605445248"/>
        <n v="3646.3388884817186"/>
        <n v="7717.6418505261845"/>
        <n v="3811.4158758337467"/>
        <n v="6355.0966859251694"/>
        <n v="4625.2035236715128"/>
        <n v="5786.8736494262312"/>
        <n v="3458.3881583910379"/>
        <n v="7269.2177608346892"/>
        <n v="4905.7104424986937"/>
        <n v="3177.5504314025166"/>
        <n v="3012.278068169122"/>
        <n v="3897.6746488342114"/>
        <n v="3994.347105127843"/>
        <n v="4726.2760983912376"/>
        <n v="5624.824623689894"/>
        <n v="4895.7253786936462"/>
        <n v="4751.7221518493761"/>
        <n v="5347.2876375062624"/>
        <n v="4516.0005683017625"/>
        <n v="3532.9594780863654"/>
        <n v="8017.3025556144376"/>
        <n v="5746.3333026711362"/>
        <n v="5740.5016884588631"/>
        <n v="4242.4179262136422"/>
        <n v="4868.9639152977443"/>
        <n v="6367.791291222672"/>
        <n v="8642.6165346752186"/>
        <n v="5593.2097943031295"/>
        <n v="6990.8836517381133"/>
        <n v="3297.5333109218354"/>
        <n v="5719.5098694379731"/>
        <n v="4209.3989701787978"/>
        <n v="4074.618344097632"/>
        <n v="5190.3907376984771"/>
        <n v="6258.5801928978626"/>
        <n v="8095.4136150829318"/>
        <n v="5589.1134135980046"/>
        <n v="3127.0123109228416"/>
        <n v="3565.2994617802919"/>
        <n v="4817.5379458453181"/>
        <n v="4381.0384775492994"/>
        <n v="5685.0944786242553"/>
        <n v="6211.0515799336481"/>
        <n v="4380.8779059102171"/>
        <n v="4772.3020501021801"/>
        <n v="3706.479854141563"/>
        <n v="6976.4111561993077"/>
        <n v="3554.4404045122506"/>
        <n v="2611.2760162451455"/>
        <n v="4775.1011789174399"/>
        <n v="3496.4679762867272"/>
        <n v="4508.6216284072507"/>
        <n v="3428.6480972977829"/>
        <n v="5264.5795535875868"/>
        <n v="3445.8425040813449"/>
        <n v="5435.0514681130489"/>
        <n v="2684.5860982820095"/>
        <n v="3461.9236326363352"/>
        <n v="6388.050219515073"/>
        <n v="6541.4300249395892"/>
        <n v="4140.8424576095076"/>
        <n v="6417.121728017717"/>
        <n v="7711.8181383574583"/>
        <n v="4820.4637529983365"/>
        <n v="6404.4070740684374"/>
        <n v="4929.0248152262138"/>
        <n v="6273.9825205377865"/>
        <n v="4176.6718224311062"/>
        <n v="8281.6711519459022"/>
        <n v="7622.4327867584243"/>
        <n v="6699.3735993041137"/>
        <n v="6415.2989099966853"/>
        <n v="6910.4348219275244"/>
        <n v="3875.306123630261"/>
        <n v="5367.3681948206322"/>
        <n v="3755.1931624622762"/>
        <n v="3779.2365012014325"/>
        <n v="6741.2939655261835"/>
        <n v="5086.1226173678697"/>
        <n v="5490.8338870629223"/>
        <n v="5912.9357900402629"/>
        <n v="5897.1560407812558"/>
        <n v="4330.6276092764483"/>
        <n v="7651.8813106173257"/>
        <n v="6036.3709238089286"/>
        <n v="2669.1816560964594"/>
        <n v="4617.6471913776977"/>
        <n v="2916.8818357193841"/>
        <n v="2562.089927184079"/>
        <n v="4312.3269619948369"/>
        <n v="5124.7706399662138"/>
        <n v="8119.7748029524946"/>
        <n v="4039.1740485877249"/>
        <n v="5672.6787837094053"/>
        <n v="5035.4355443274762"/>
        <n v="3130.9243991143139"/>
        <n v="4485.0363644329582"/>
        <n v="4960.0368816609816"/>
        <n v="3297.7439090276198"/>
        <n v="5396.6279459374"/>
        <n v="4657.4070309303797"/>
        <n v="8191.6305069350856"/>
        <n v="6517.05383259468"/>
        <n v="5996.9194344271264"/>
        <n v="7542.3266314401908"/>
        <n v="2477.3463008556578"/>
        <n v="5494.863036411386"/>
        <n v="4748.9532830678418"/>
        <n v="6799.1672891097114"/>
        <n v="7625.9479569627656"/>
        <n v="7621.6230907043391"/>
        <n v="8278.3343343248034"/>
        <n v="5624.3984391971771"/>
        <n v="3143.4057172890734"/>
        <n v="2690.0041134217422"/>
        <n v="4558.5359434874063"/>
        <n v="7568.2241539480483"/>
        <n v="5310.0155556662739"/>
        <n v="2993.5876480209381"/>
        <n v="5949.9007246065012"/>
        <n v="4696.0422129160934"/>
        <n v="5186.4565133083015"/>
        <n v="5585.3934399043374"/>
        <n v="2948.5352607112995"/>
        <n v="3765.6594422192943"/>
        <n v="2771.0770141684502"/>
        <n v="3711.3059773675654"/>
        <n v="6885.2277438986093"/>
        <n v="6063.4996259205891"/>
        <n v="4609.1921109341456"/>
        <n v="5374.0732284171982"/>
        <n v="3325.4677093021901"/>
        <n v="4076.8139388810896"/>
        <n v="3456.3360372459192"/>
        <n v="7079.5065178163277"/>
        <n v="4080.6129777397314"/>
        <n v="4955.8615992441128"/>
        <n v="6459.0966005933433"/>
        <n v="7616.2162107836984"/>
        <n v="9724.9338386575455"/>
        <n v="6921.6275488016217"/>
        <n v="7941.3996783693528"/>
        <n v="4019.758212560695"/>
        <n v="7003.0197019301522"/>
        <n v="6053.2921375081896"/>
        <n v="8663.9620155527373"/>
        <n v="9718.939108194385"/>
        <n v="9713.6977888602905"/>
        <n v="10550.230578140217"/>
        <n v="7167.639563214685"/>
        <n v="4006.0385362628622"/>
        <n v="3428.0828398264871"/>
        <n v="5172.2737140258059"/>
        <n v="9643.9655177247805"/>
        <n v="6768.0053167511487"/>
        <n v="3814.7378860054869"/>
        <n v="7582.1106716341783"/>
        <n v="5984.6406583989246"/>
        <n v="6609.8870721124022"/>
        <n v="7119.1948415655606"/>
        <n v="3757.2538518980659"/>
        <n v="4799.2264721571992"/>
        <n v="3531.9910522007535"/>
        <n v="4730.3893448519466"/>
        <n v="8776.1171501084536"/>
        <n v="7728.671227202577"/>
        <n v="5874.9431118087668"/>
        <n v="6849.3636995291272"/>
        <n v="4238.2229870185593"/>
        <n v="5196.2930397451"/>
        <n v="4404.1955045238819"/>
        <n v="9022.5591065615681"/>
        <n v="5200.5741542577953"/>
        <n v="6316.8766501362797"/>
        <n v="8232.3134432855586"/>
        <n v="9706.4785921350667"/>
        <n v="12394.944643923962"/>
        <n v="8820.8241251436775"/>
        <n v="10122.121426974983"/>
        <n v="5122.8749473112712"/>
      </sharedItems>
    </cacheField>
    <cacheField name="Total Revenue" numFmtId="164">
      <sharedItems containsSemiMixedTypes="0" containsString="0" containsNumber="1" minValue="36885.851213579896" maxValue="28782497.062750801"/>
    </cacheField>
    <cacheField name="Profit" numFmtId="164">
      <sharedItems containsSemiMixedTypes="0" containsString="0" containsNumber="1" minValue="237.2157687691998" maxValue="8678.353243375901" count="5438">
        <n v="257.34831185759941"/>
        <n v="251.01188985089993"/>
        <n v="255.57931914839918"/>
        <n v="259.64238399299904"/>
        <n v="255.47025691259933"/>
        <n v="254.14705917479941"/>
        <n v="1005.2968700799994"/>
        <n v="251.96134242509939"/>
        <n v="269.09244875549911"/>
        <n v="1163.9796758099992"/>
        <n v="255.44032115999934"/>
        <n v="246.36967881389944"/>
        <n v="882.57317840749783"/>
        <n v="276.09101050549867"/>
        <n v="277.10223497229816"/>
        <n v="273.10317316099855"/>
        <n v="626.59249999999656"/>
        <n v="245.67654063549861"/>
        <n v="281.71541806019843"/>
        <n v="280.41428386559852"/>
        <n v="277.15841643599856"/>
        <n v="275.61823019009847"/>
        <n v="764.6731399999951"/>
        <n v="254.08251193499871"/>
        <n v="1004.9069342999935"/>
        <n v="256.22912274749831"/>
        <n v="337.97949344399825"/>
        <n v="328.4625532667983"/>
        <n v="301.34518091999809"/>
        <n v="342.70435464709766"/>
        <n v="303.00825874039839"/>
        <n v="278.65878926999812"/>
        <n v="302.40368221039796"/>
        <n v="274.73662926999816"/>
        <n v="295.37714158859802"/>
        <n v="267.6022773524985"/>
        <n v="265.88616199439844"/>
        <n v="272.02176455999853"/>
        <n v="331.87270197299813"/>
        <n v="291.80921696159811"/>
        <n v="283.23252911969888"/>
        <n v="286.28032499099839"/>
        <n v="283.53629581199817"/>
        <n v="278.98342387199853"/>
        <n v="280.68390306899818"/>
        <n v="275.60683661219821"/>
        <n v="1206.9576728999937"/>
        <n v="795.7223999999959"/>
        <n v="265.25698391099826"/>
        <n v="1042.5742073999945"/>
        <n v="791.6146799955975"/>
        <n v="291.65516196599731"/>
        <n v="291.45879466079714"/>
        <n v="280.96718634999803"/>
        <n v="809.274468544397"/>
        <n v="296.56210565309755"/>
        <n v="282.86433232199721"/>
        <n v="394.25319917249647"/>
        <n v="384.38550010379618"/>
        <n v="381.69524977099627"/>
        <n v="357.85773444189732"/>
        <n v="322.60816629999715"/>
        <n v="376.45284520349674"/>
        <n v="944.03838020799594"/>
        <n v="779.90683849999789"/>
        <n v="310.13505982799734"/>
        <n v="346.44235213259731"/>
        <n v="278.9763289655973"/>
        <n v="1258.128821489988"/>
        <n v="810.9542711395967"/>
        <n v="812.61112065559644"/>
        <n v="813.47742977079633"/>
        <n v="293.61148616399669"/>
        <n v="705.70201558999111"/>
        <n v="832.38072011959628"/>
        <n v="829.07616377239628"/>
        <n v="826.23928841599582"/>
        <n v="299.59600451039637"/>
        <n v="301.37430423899622"/>
        <n v="452.85505540169481"/>
        <n v="418.47630703049538"/>
        <n v="416.04542332619519"/>
        <n v="402.31897424819488"/>
        <n v="367.57093547459613"/>
        <n v="339.44079024869592"/>
        <n v="334.13842259879647"/>
        <n v="860.88000483499582"/>
        <n v="837.38168991049633"/>
        <n v="834.52650371539619"/>
        <n v="301.15994785109683"/>
        <n v="813.35095957459589"/>
        <n v="307.99357841769563"/>
        <n v="796.35499999998808"/>
        <n v="796.72691822998797"/>
        <n v="771.6863023199885"/>
        <n v="1051.0727562499842"/>
        <n v="739.78990823999027"/>
        <n v="706.7043252799906"/>
        <n v="710.57303039998942"/>
        <n v="696.90633869998965"/>
        <n v="846.71318671819517"/>
        <n v="798.63193903999547"/>
        <n v="831.28463356879502"/>
        <n v="888.09281061319393"/>
        <n v="947.55222627998637"/>
        <n v="811.03109255998788"/>
        <n v="786.81644201998813"/>
        <n v="760.51423052998996"/>
        <n v="270.31964309999609"/>
        <n v="275.10139799279602"/>
        <n v="479.8105430633932"/>
        <n v="471.01818097259286"/>
        <n v="623.30411069289039"/>
        <n v="402.12193176389462"/>
        <n v="332.66892878999511"/>
        <n v="869.46765802999278"/>
        <n v="382.01920018219442"/>
        <n v="817.36000978999493"/>
        <n v="975.78848392999294"/>
        <n v="844.41431348599497"/>
        <n v="920.20512059149348"/>
        <n v="758.01374999998905"/>
        <n v="839.78638337039365"/>
        <n v="740.53719999998691"/>
        <n v="877.05681707998531"/>
        <n v="868.34533249998458"/>
        <n v="755.91113903998701"/>
        <n v="746.73401549998744"/>
        <n v="721.76899367998863"/>
        <n v="954.04050195998286"/>
        <n v="715.24014918998796"/>
        <n v="880.35210701998528"/>
        <n v="856.53188705998559"/>
        <n v="859.1776609999846"/>
        <n v="851.81100855998488"/>
        <n v="814.33056041998566"/>
        <n v="805.02969339998629"/>
        <n v="764.75879567998709"/>
        <n v="545.57165697329083"/>
        <n v="535.71659813099086"/>
        <n v="514.11585568079147"/>
        <n v="395.86580344999334"/>
        <n v="488.99913262299174"/>
        <n v="873.00417731659388"/>
        <n v="859.83071074249369"/>
        <n v="937.50497863998191"/>
        <n v="906.48371110998198"/>
        <n v="917.25200258998245"/>
        <n v="847.73766819998343"/>
        <n v="834.25115375998337"/>
        <n v="847.79317795998315"/>
        <n v="526.0153226579896"/>
        <n v="899.35670588659195"/>
        <n v="896.91169210279236"/>
        <n v="1324.8043233299745"/>
        <n v="1030.8384606599798"/>
        <n v="1031.0294681999794"/>
        <n v="960.58694609998076"/>
        <n v="296.21989511999368"/>
        <n v="335.55630406139278"/>
        <n v="294.32061593999362"/>
        <n v="321.78441951369308"/>
        <n v="1058.5846453399777"/>
        <n v="1026.8723314499787"/>
        <n v="1019.0206964099779"/>
        <n v="990.68088767997904"/>
        <n v="992.07973015997845"/>
        <n v="971.46166657998049"/>
        <n v="838.39381049998235"/>
        <n v="292.4243753399935"/>
        <n v="297.60315455849343"/>
        <n v="296.44019999999352"/>
        <n v="317.73637050749312"/>
        <n v="1009.6331343999784"/>
        <n v="1003.7337077699787"/>
        <n v="961.01965610997979"/>
        <n v="906.50059011998155"/>
        <n v="909.54301271998077"/>
        <n v="1124.6198258956865"/>
        <n v="1110.4541123695872"/>
        <n v="1105.7778400687871"/>
        <n v="970.34730602999002"/>
        <n v="1083.8491391969872"/>
        <n v="564.21671852218765"/>
        <n v="610.00639566448694"/>
        <n v="318.424381439993"/>
        <n v="377.75330727059168"/>
        <n v="1196.6426999999733"/>
        <n v="1135.2740281199754"/>
        <n v="1032.5340376799793"/>
        <n v="1631.2927402799639"/>
        <n v="1116.7649925999742"/>
        <n v="1102.9498642799738"/>
        <n v="1076.7558155399756"/>
        <n v="1075.4971183499752"/>
        <n v="1060.4839153599755"/>
        <n v="1068.8502856599748"/>
        <n v="1047.7854874499767"/>
        <n v="980.47527497997737"/>
        <n v="1190.5134991899731"/>
        <n v="1126.7193416299749"/>
        <n v="1124.6894199999733"/>
        <n v="1117.9292697599735"/>
        <n v="1104.3615201499747"/>
        <n v="1051.2507940199753"/>
        <n v="1013.5030069999757"/>
        <n v="984.12689348997731"/>
        <n v="1054.3025354399761"/>
        <n v="1232.5606322699709"/>
        <n v="1167.7244903999722"/>
        <n v="1147.8857411999736"/>
        <n v="1152.9460250399729"/>
        <n v="1141.3732058099727"/>
        <n v="1184.79057832997"/>
        <n v="1275.9280746299685"/>
        <n v="1252.7220575999697"/>
        <n v="1228.8938486999705"/>
        <n v="1240.7382144799685"/>
        <n v="1204.499258399971"/>
        <n v="1212.5380831499697"/>
        <n v="1208.2126489999698"/>
        <n v="1363.9622500799658"/>
        <n v="1357.6757816999657"/>
        <n v="1300.9442595599685"/>
        <n v="1312.4643578699665"/>
        <n v="1294.0976435999671"/>
        <n v="1135.9198190699717"/>
        <n v="933.95399999997426"/>
        <n v="917.79839999997535"/>
        <n v="789.97679999997797"/>
        <n v="779.42079999997907"/>
        <n v="773.27179999997884"/>
        <n v="722.22149999998101"/>
        <n v="836.64481369999055"/>
        <n v="1147.2557359999691"/>
        <n v="994.19535599997266"/>
        <n v="317.1943670399915"/>
        <n v="312.80595059999183"/>
        <n v="852.85163199997692"/>
        <n v="848.55513599997721"/>
        <n v="775.7512079999799"/>
        <n v="728.3161199999804"/>
        <n v="1026.2608216399856"/>
        <n v="1021.494954419986"/>
        <n v="1014.0610614099859"/>
        <n v="1008.2602732799863"/>
        <n v="1011.6103019999858"/>
        <n v="380.90285539998985"/>
        <n v="332.44313273999074"/>
        <n v="864.60806704999004"/>
        <n v="331.00040714999113"/>
        <n v="1183.6439999999679"/>
        <n v="1150.2626999999688"/>
        <n v="861.32669999997677"/>
        <n v="326.5901605499904"/>
        <n v="1057.7147999999704"/>
        <n v="1044.3124999999695"/>
        <n v="849.70699999997544"/>
        <n v="821.89919999997562"/>
        <n v="752.27369999997813"/>
        <n v="700.27439999997955"/>
        <n v="842.49989740999047"/>
        <n v="332.86845239999025"/>
        <n v="332.1486585899903"/>
        <n v="1187.9294159999652"/>
        <n v="324.03877334999083"/>
        <n v="1135.7144399999659"/>
        <n v="1112.1190799999667"/>
        <n v="986.03036399997131"/>
        <n v="884.87287999997352"/>
        <n v="761.54169599997726"/>
        <n v="1096.7171652899824"/>
        <n v="1034.5636753399849"/>
        <n v="854.65522303999001"/>
        <n v="340.78509503999004"/>
        <n v="336.42923243999013"/>
        <n v="1217.5609499999657"/>
        <n v="1224.0979499999632"/>
        <n v="1061.1029999999687"/>
        <n v="325.26546005999029"/>
        <n v="841.23595959998931"/>
        <n v="984.01439999997024"/>
        <n v="934.69399999997063"/>
        <n v="878.63819999997236"/>
        <n v="820.78079999997431"/>
        <n v="762.83279999997615"/>
        <n v="326.82491704998972"/>
        <n v="338.21454869998939"/>
        <n v="1082.8511999999673"/>
        <n v="1095.1215439999648"/>
        <n v="970.99388799996882"/>
        <n v="935.64097199997002"/>
        <n v="927.10751999997035"/>
        <n v="894.89353999997127"/>
        <n v="328.62163193998998"/>
        <n v="875.29953599997191"/>
        <n v="1106.5438591399814"/>
        <n v="1034.6272230399827"/>
        <n v="463.15928471998507"/>
        <n v="452.59422182998583"/>
        <n v="426.25772279998614"/>
        <n v="875.77693627998826"/>
        <n v="357.23994263998895"/>
        <n v="1320.164999999959"/>
        <n v="1285.4039999999595"/>
        <n v="334.15345349998955"/>
        <n v="889.20089999997219"/>
        <n v="1047.9710999999654"/>
        <n v="1011.6518999999657"/>
        <n v="874.90259999996988"/>
        <n v="839.28959999997198"/>
        <n v="841.05449999997131"/>
        <n v="798.08959999997342"/>
        <n v="798.28979999997273"/>
        <n v="337.62783284998869"/>
        <n v="736.91999999997586"/>
        <n v="1081.5487999999646"/>
        <n v="1091.4772599999633"/>
        <n v="1089.2763199999629"/>
        <n v="1042.6765439999654"/>
        <n v="1012.8727199999664"/>
        <n v="919.99389999996924"/>
        <n v="340.60341455998855"/>
        <n v="852.20299199997191"/>
        <n v="344.39495474998824"/>
        <n v="1125.6709341999792"/>
        <n v="1123.6495796199783"/>
        <n v="1103.2028979199799"/>
        <n v="539.21222864998128"/>
        <n v="455.7100998299851"/>
        <n v="388.48248174998702"/>
        <n v="363.44486015998746"/>
        <n v="1081.864799999963"/>
        <n v="922.6975499999686"/>
        <n v="901.40114999996922"/>
        <n v="891.72899999996923"/>
        <n v="868.83389999997075"/>
        <n v="849.52799999997171"/>
        <n v="339.98244503998853"/>
        <n v="337.6461941999886"/>
        <n v="1155.7695999999585"/>
        <n v="1005.2371999999644"/>
        <n v="891.74399999996865"/>
        <n v="840.18079999996996"/>
        <n v="809.30499999997119"/>
        <n v="798.29459999997084"/>
        <n v="344.44489804998778"/>
        <n v="880.19980819998648"/>
        <n v="1264.3987999999561"/>
        <n v="1197.9421199999567"/>
        <n v="1079.531855999961"/>
        <n v="1043.9203999999622"/>
        <n v="1015.0104599999642"/>
        <n v="960.35216799996658"/>
        <n v="964.26388799996585"/>
        <n v="912.88569599996686"/>
        <n v="349.34143733998769"/>
        <n v="862.26891599996941"/>
        <n v="352.54094399998718"/>
        <n v="1092.1374968799787"/>
        <n v="1068.3295345399792"/>
        <n v="450.09703511998441"/>
        <n v="421.77464987998502"/>
        <n v="416.85479813998541"/>
        <n v="367.64976974998694"/>
        <n v="365.83618805998708"/>
        <n v="1458.8855999999494"/>
        <n v="1276.4524499999545"/>
        <n v="1137.39929999996"/>
        <n v="912.29669999996702"/>
        <n v="906.21479999996745"/>
        <n v="857.55599999996991"/>
        <n v="867.7184471999866"/>
        <n v="868.13509072998613"/>
        <n v="365.64782099998649"/>
        <n v="1202.2853999999545"/>
        <n v="1117.9615999999578"/>
        <n v="1108.2175999999588"/>
        <n v="872.49059999996757"/>
        <n v="836.76419999996926"/>
        <n v="375.64581491998604"/>
        <n v="372.67849043998586"/>
        <n v="1259.634967999953"/>
        <n v="1041.130367999961"/>
        <n v="947.85835999996448"/>
        <n v="378.28964528998551"/>
        <n v="1109.1018959999587"/>
        <n v="950.4888959999638"/>
        <n v="1123.6093934999765"/>
        <n v="485.16321480998215"/>
        <n v="909.97437904998435"/>
        <n v="904.78665313998499"/>
        <n v="380.35580561998609"/>
        <n v="1523.280149999943"/>
        <n v="373.45156487998565"/>
        <n v="1201.437149999954"/>
        <n v="369.69617894998584"/>
        <n v="1181.0627999999531"/>
        <n v="1157.5563999999545"/>
        <n v="1122.1676999999554"/>
        <n v="1021.8233999999597"/>
        <n v="963.17969999996149"/>
        <n v="936.41939999996259"/>
        <n v="887.24929999996471"/>
        <n v="808.73099999996873"/>
        <n v="805.90859999996815"/>
        <n v="388.8659097899847"/>
        <n v="386.14909805998468"/>
        <n v="1327.1112599999476"/>
        <n v="1272.08186799995"/>
        <n v="372.32791280998538"/>
        <n v="1031.7948479999595"/>
        <n v="983.86773599996059"/>
        <n v="957.66911999996194"/>
        <n v="1130.0826144799753"/>
        <n v="563.82233546997782"/>
        <n v="525.2130292699793"/>
        <n v="516.08688299997959"/>
        <n v="475.2903590699816"/>
        <n v="390.39194726998505"/>
        <n v="392.77057805998447"/>
        <n v="391.70300354998449"/>
        <n v="1530.1103999999402"/>
        <n v="1482.5789999999411"/>
        <n v="1357.1951999999478"/>
        <n v="1357.8239999999457"/>
        <n v="1325.126549999947"/>
        <n v="1254.22019999995"/>
        <n v="1168.2164999999541"/>
        <n v="936.23549999996305"/>
        <n v="367.76718809998533"/>
        <n v="381.90041999998448"/>
        <n v="388.92384429998378"/>
        <n v="1120.485799999954"/>
        <n v="1057.7819999999556"/>
        <n v="1039.9183999999568"/>
        <n v="893.5949999999624"/>
        <n v="878.58029999996313"/>
        <n v="374.69865299998457"/>
        <n v="913.97960365998301"/>
        <n v="389.13320249998378"/>
        <n v="1338.9984719999461"/>
        <n v="1315.348799999947"/>
        <n v="1294.7307999999471"/>
        <n v="383.67286097998414"/>
        <n v="1242.9150159999481"/>
        <n v="1147.1039999999527"/>
        <n v="1073.1506279999558"/>
        <n v="1034.0055439999576"/>
        <n v="952.00319599996135"/>
        <n v="879.860035999964"/>
        <n v="1114.9105421599747"/>
        <n v="525.34996337997791"/>
        <n v="515.8909511999783"/>
        <n v="468.40491305998069"/>
        <n v="439.24191166998202"/>
        <n v="416.40056519998302"/>
        <n v="399.32282159998363"/>
        <n v="398.24669915998339"/>
        <n v="1565.3348999999346"/>
        <n v="1293.9101999999459"/>
        <n v="387.047543519984"/>
        <n v="379.34536664998433"/>
        <n v="899.50294903998292"/>
        <n v="901.54225839998242"/>
        <n v="396.37163404998284"/>
        <n v="393.13679183998283"/>
        <n v="1184.13659999995"/>
        <n v="390.18815964998294"/>
        <n v="949.87639999995974"/>
        <n v="912.07199999996124"/>
        <n v="403.95432419998258"/>
        <n v="402.95597399998269"/>
        <n v="394.99011323998303"/>
        <n v="1335.0224999999425"/>
        <n v="1253.2630679999459"/>
        <n v="1170.9602799999495"/>
        <n v="1062.9338999999538"/>
        <n v="1003.5379199999569"/>
        <n v="384.66508559998346"/>
        <n v="1216.1401098799693"/>
        <n v="1202.04054153997"/>
        <n v="1197.3502764799703"/>
        <n v="532.51361617997668"/>
        <n v="491.78416433997893"/>
        <n v="939.59567329998117"/>
        <n v="409.96878512998211"/>
        <n v="1312.6493999999432"/>
        <n v="1206.3593999999493"/>
        <n v="1157.5439999999494"/>
        <n v="382.53772349998371"/>
        <n v="917.19497057998137"/>
        <n v="911.81879725998135"/>
        <n v="405.81072349998192"/>
        <n v="402.35823515998197"/>
        <n v="396.54147422998244"/>
        <n v="1289.8324999999422"/>
        <n v="1249.0847999999442"/>
        <n v="1247.7324999999441"/>
        <n v="1220.7183999999456"/>
        <n v="1158.463199999949"/>
        <n v="1146.6978999999487"/>
        <n v="935.85681229998033"/>
        <n v="931.31661103998033"/>
        <n v="417.0463554299813"/>
        <n v="1361.6594479999399"/>
        <n v="1305.9181519999427"/>
        <n v="1301.4236399999411"/>
        <n v="1081.7752079999514"/>
        <n v="1039.2408319999531"/>
        <n v="948.53747999995778"/>
        <n v="393.89136029998264"/>
        <n v="1171.3265346199698"/>
        <n v="625.2991044299722"/>
        <n v="615.7224326199721"/>
        <n v="571.23294875997442"/>
        <n v="950.07249337997996"/>
        <n v="432.60020204998045"/>
        <n v="427.18007459998091"/>
        <n v="1672.0514999999255"/>
        <n v="1684.1350499999235"/>
        <n v="1594.1978999999285"/>
        <n v="1538.6435999999308"/>
        <n v="1532.0171999999316"/>
        <n v="1487.140199999933"/>
        <n v="1340.2439999999401"/>
        <n v="397.60800551998193"/>
        <n v="1482.4289685499548"/>
        <n v="1478.2141927999546"/>
        <n v="1466.0135531599558"/>
        <n v="1474.9344397999548"/>
        <n v="960.85511521995545"/>
        <n v="955.61058989995513"/>
        <n v="945.58553309995614"/>
        <n v="942.19146359995636"/>
        <n v="930.4945898399576"/>
        <n v="2090.5114999999032"/>
        <n v="2051.0585999999057"/>
        <n v="1518.4161876699536"/>
        <n v="1533.5063388799513"/>
        <n v="1005.0209660799533"/>
        <n v="999.57213368995349"/>
        <n v="981.35084682995489"/>
        <n v="979.99356659995374"/>
        <n v="975.40661635995411"/>
        <n v="957.11552771995582"/>
        <n v="2159.9102399999015"/>
        <n v="927.91043811995746"/>
        <n v="1217.2785560899438"/>
        <n v="1169.116392559946"/>
        <n v="1164.3988933199455"/>
        <n v="1114.969292659948"/>
        <n v="1602.5339134499491"/>
        <n v="1568.5055303999507"/>
        <n v="990.83322809995411"/>
        <n v="976.92201505995422"/>
        <n v="967.57061029995521"/>
        <n v="2483.7929999998846"/>
        <n v="2501.7878999998829"/>
        <n v="2403.6412499998887"/>
        <n v="2346.7967999998909"/>
        <n v="2340.0992999998916"/>
        <n v="941.12343198995575"/>
        <n v="1856.2288693499111"/>
        <n v="1811.5486176199136"/>
        <n v="1810.0820841499135"/>
        <n v="1778.7268724399153"/>
        <n v="1706.3552836199192"/>
        <n v="1696.8008188799186"/>
        <n v="1386.808493439933"/>
        <n v="1301.7443602799372"/>
        <n v="1248.5673713999399"/>
        <n v="1192.8890231999428"/>
        <n v="1160.8785104499452"/>
        <n v="1995.408543999906"/>
        <n v="1928.5780003399086"/>
        <n v="1928.0218261599066"/>
        <n v="1666.4190047999198"/>
        <n v="1615.7384990099222"/>
        <n v="1505.4627328199281"/>
        <n v="1434.0294708999304"/>
        <n v="1391.5661547199325"/>
        <n v="1277.2080250099389"/>
        <n v="1089.5018659399484"/>
        <n v="1499.6281369499284"/>
        <n v="1424.8719014999322"/>
        <n v="1412.9579782499318"/>
        <n v="1339.3417025099354"/>
        <n v="2407.4404782998849"/>
        <n v="2423.8570309198826"/>
        <n v="2311.334350699889"/>
        <n v="2243.4333646398927"/>
        <n v="2235.3282989798927"/>
        <n v="2182.0579500298954"/>
        <n v="1999.0309247999048"/>
        <n v="1453.3189408199305"/>
        <n v="1316.3087810699367"/>
        <n v="1291.7463986999378"/>
        <n v="1071.281892459948"/>
        <n v="2000.6934188499017"/>
        <n v="1955.0753309199038"/>
        <n v="1953.5806996499039"/>
        <n v="1921.3454231399055"/>
        <n v="1846.7806102199097"/>
        <n v="1837.6050817799091"/>
        <n v="1520.7445732399246"/>
        <n v="1433.6851500799287"/>
        <n v="1378.7690183999321"/>
        <n v="1321.7821427999349"/>
        <n v="1288.2615553499375"/>
        <n v="2142.9063823998958"/>
        <n v="2074.378666439899"/>
        <n v="2074.9799134398968"/>
        <n v="1806.9545951999105"/>
        <n v="1755.0824639099128"/>
        <n v="1641.751254519919"/>
        <n v="1569.0906578999218"/>
        <n v="1525.6475935199239"/>
        <n v="1408.1002511099305"/>
        <n v="1215.1851297399407"/>
        <n v="1635.7073106499197"/>
        <n v="1559.0474437999237"/>
        <n v="1547.4556889499229"/>
        <n v="1472.0077500299274"/>
        <n v="2565.195311299874"/>
        <n v="2581.990029629872"/>
        <n v="2466.8031695998784"/>
        <n v="2397.0009333198818"/>
        <n v="2388.7093661198819"/>
        <n v="2334.7883433298839"/>
        <n v="2146.9662767998943"/>
        <n v="1588.3888862199219"/>
        <n v="1448.6192919699279"/>
        <n v="1423.00171169993"/>
        <n v="1197.8089547599402"/>
        <n v="1805.2561843999338"/>
        <n v="1805.0077274299342"/>
        <n v="1805.0419574999337"/>
        <n v="1800.1236134299343"/>
        <n v="1785.6549670999357"/>
        <n v="1797.0181114099337"/>
        <n v="1283.1868370399347"/>
        <n v="1277.6449107199346"/>
        <n v="1265.6628053999357"/>
        <n v="1262.0832512399361"/>
        <n v="1247.7103752499374"/>
        <n v="1852.1495041599319"/>
        <n v="1841.9264181599324"/>
        <n v="1861.0267165599307"/>
        <n v="1330.5069614399322"/>
        <n v="1324.6818910999323"/>
        <n v="1303.9261833599342"/>
        <n v="1303.7398948999332"/>
        <n v="1298.8398992799332"/>
        <n v="1278.0592522099355"/>
        <n v="1244.9768435399374"/>
        <n v="1557.2042294199211"/>
        <n v="1505.224273629924"/>
        <n v="1501.6107199499231"/>
        <n v="1447.4475261699263"/>
        <n v="1962.6339914999253"/>
        <n v="1972.9290979499247"/>
        <n v="1947.658017259927"/>
        <n v="1937.0706036399265"/>
        <n v="1935.9249544799272"/>
        <n v="1935.0645024199275"/>
        <n v="1897.1184271999291"/>
        <n v="1314.1870589599337"/>
        <n v="1300.5284298699335"/>
        <n v="1289.3017719999343"/>
        <n v="1262.1458430599353"/>
        <n v="1724.0881338999366"/>
        <n v="1705.0838786999379"/>
        <n v="1709.8678148699373"/>
        <n v="1715.2810393099367"/>
        <n v="1212.9121640399371"/>
        <n v="1193.2955256599389"/>
        <n v="1183.0970523999381"/>
        <n v="1179.3867558399388"/>
        <n v="1166.10208514994"/>
        <n v="1170.6738080399396"/>
        <n v="1792.3265683699324"/>
        <n v="1222.3297050599365"/>
        <n v="1221.1296068999357"/>
        <n v="1210.7014997699366"/>
        <n v="1202.4065423999377"/>
        <n v="1195.7588033099378"/>
        <n v="1176.4661309999385"/>
        <n v="1428.4298409299261"/>
        <n v="1423.4350556499251"/>
        <n v="1369.0311950699288"/>
        <n v="1225.5957960999367"/>
        <n v="1869.4331261599291"/>
        <n v="1858.5877414399292"/>
        <n v="1857.3990738799289"/>
        <n v="1805.3340505099341"/>
        <n v="1217.779555769936"/>
        <n v="1207.2403349999374"/>
        <n v="2944.574999999847"/>
        <n v="2963.9857499998443"/>
        <n v="1178.5141353599381"/>
        <n v="1751.3922833999336"/>
        <n v="1750.7248384999339"/>
        <n v="1736.9469625699339"/>
        <n v="1420.991966239925"/>
        <n v="1276.8397294799313"/>
        <n v="1220.4041293999348"/>
        <n v="1159.3596015999381"/>
        <n v="1126.9217650499406"/>
        <n v="1801.3876559599312"/>
        <n v="1791.0435503599319"/>
        <n v="1807.5366052699305"/>
        <n v="1676.1577163999102"/>
        <n v="1620.6446736099133"/>
        <n v="1501.9111296199201"/>
        <n v="1396.0792423499256"/>
        <n v="1351.607986539929"/>
        <n v="1251.7410644099334"/>
        <n v="1048.6139261399444"/>
        <n v="1497.0335523599203"/>
        <n v="1415.589979889925"/>
        <n v="1399.5122841699249"/>
        <n v="1320.3580767299295"/>
        <n v="1888.8245542399254"/>
        <n v="1887.6058932799256"/>
        <n v="1885.5000990199255"/>
        <n v="1834.1777812999294"/>
        <n v="1292.6849296699304"/>
        <n v="1267.5997156999324"/>
        <n v="1024.4582116599449"/>
        <n v="1875.8019666498976"/>
        <n v="1763.2888616199043"/>
        <n v="1748.9706033799048"/>
        <n v="1452.2551058399215"/>
        <n v="1304.4266692799281"/>
        <n v="1246.9407263999321"/>
        <n v="1184.5630711999356"/>
        <n v="1151.660659949938"/>
        <n v="2141.8791334398829"/>
        <n v="2025.9290286098892"/>
        <n v="1712.3886567999061"/>
        <n v="1655.6716885099092"/>
        <n v="1404.7950387199228"/>
        <n v="1278.9559405099303"/>
        <n v="1071.6284399399419"/>
        <n v="1528.4074804499166"/>
        <n v="1445.3081129999218"/>
        <n v="1429.1299067499215"/>
        <n v="1037.6041352699431"/>
        <n v="2544.5700439998618"/>
        <n v="2559.5415214198597"/>
        <n v="2436.9434145098667"/>
        <n v="2360.574908639871"/>
        <n v="2351.4537409798718"/>
        <n v="2289.079951529875"/>
        <n v="1511.5124901399176"/>
        <n v="1320.6046905699277"/>
        <n v="1295.1530786999294"/>
        <n v="1046.5822239599424"/>
        <n v="2007.672528860955"/>
        <n v="1644.2883088847839"/>
        <n v="1985.7349646911975"/>
        <n v="2152.5505434337829"/>
        <n v="2253.4170224955201"/>
        <n v="3853.6880464008377"/>
        <n v="1919.5714224145743"/>
        <n v="2141.437090007742"/>
        <n v="2372.4918833931397"/>
        <n v="4173.47245534788"/>
        <n v="1889.3254339105888"/>
        <n v="3494.2791504224815"/>
        <n v="3501.4404272002612"/>
        <n v="2847.1854764528994"/>
        <n v="3165.1857957216844"/>
        <n v="2016.073624834796"/>
        <n v="2923.4389468843938"/>
        <n v="1668.5187918931758"/>
        <n v="2473.2878507988394"/>
        <n v="2694.5056752407327"/>
        <n v="2425.6714114721622"/>
        <n v="3146.0824721071072"/>
        <n v="2983.199986615014"/>
        <n v="5053.7611775607202"/>
        <n v="2727.2385870000007"/>
        <n v="5045.3566548233193"/>
        <n v="2447.6899328053828"/>
        <n v="1870.8263864390633"/>
        <n v="1569.8046637800803"/>
        <n v="2496.7791737094708"/>
        <n v="2667.9357870090093"/>
        <n v="3725.1621322707902"/>
        <n v="3176.6695248088827"/>
        <n v="2349.7492475584613"/>
        <n v="3093.5634987655199"/>
        <n v="2790.1501762383336"/>
        <n v="1785.2581196311919"/>
        <n v="3772.1074931803191"/>
        <n v="2140.8503139181207"/>
        <n v="2268.6245359911436"/>
        <n v="3540.3020782723329"/>
        <n v="2082.2210987710023"/>
        <n v="3058.4504045029043"/>
        <n v="3021.7419777461278"/>
        <n v="2462.625208115277"/>
        <n v="1688.4634483595319"/>
        <n v="3716.643832647153"/>
        <n v="3019.2756800823763"/>
        <n v="2750.7742056348734"/>
        <n v="2285.715160427405"/>
        <n v="3286.6499120369272"/>
        <n v="3684.3603149233522"/>
        <n v="4551.0731861657241"/>
        <n v="1609.1567866746364"/>
        <n v="2269.1762247900015"/>
        <n v="1656.5746347967643"/>
        <n v="2227.8487010847216"/>
        <n v="1899.9401782186292"/>
        <n v="2179.6662380693115"/>
        <n v="2667.2784683364594"/>
        <n v="2768.7584953439446"/>
        <n v="3822.0031901335865"/>
        <n v="4087.7762094742243"/>
        <n v="3008.8729931640405"/>
        <n v="1612.2715301520352"/>
        <n v="2125.7595477249256"/>
        <n v="2693.5043207868725"/>
        <n v="2736.74498653518"/>
        <n v="2213.5585507013475"/>
        <n v="2597.3486157025573"/>
        <n v="1981.5520708735096"/>
        <n v="3154.2523406776063"/>
        <n v="3033.2452888089992"/>
        <n v="3287.6906786314285"/>
        <n v="3081.8754612392927"/>
        <n v="3157.0530672784985"/>
        <n v="4908.5166211783662"/>
        <n v="4829.2434234782577"/>
        <n v="2903.088751049811"/>
        <n v="4940.2388471188769"/>
        <n v="2700.4439372839279"/>
        <n v="2511.3187827023607"/>
        <n v="2075.6483381068383"/>
        <n v="3459.7316504515866"/>
        <n v="1962.6068716081156"/>
        <n v="4248.1695911669422"/>
        <n v="2647.2359864586888"/>
        <n v="2978.0808118410187"/>
        <n v="3985.4895216604318"/>
        <n v="2503.4287146654615"/>
        <n v="4137.9545798011259"/>
        <n v="3719.0489180450199"/>
        <n v="1877.6084293049926"/>
        <n v="2287.4255699719115"/>
        <n v="2700.7048007821186"/>
        <n v="2166.1424488850339"/>
        <n v="2960.6298228915502"/>
        <n v="4906.015323678238"/>
        <n v="1626.1685651538328"/>
        <n v="1867.9064557481147"/>
        <n v="2096.0340683068675"/>
        <n v="3689.5121512691458"/>
        <n v="1870.1187781915455"/>
        <n v="4823.744132318654"/>
        <n v="4386.579499564461"/>
        <n v="2694.4501657746641"/>
        <n v="4853.8261907758115"/>
        <n v="2890.54815496021"/>
        <n v="3513.9081452605983"/>
        <n v="2879.9158505829068"/>
        <n v="4779.0494046773283"/>
        <n v="2692.3404668426297"/>
        <n v="5820.7405483415951"/>
        <n v="3625.8348171481498"/>
        <n v="4064.0258204924103"/>
        <n v="5375.7928616330209"/>
        <n v="3372.8970274071462"/>
        <n v="5560.2100262371605"/>
        <n v="4987.3315872253124"/>
        <n v="2615.309191459341"/>
        <n v="3176.7224721655284"/>
        <n v="3735.3627133617615"/>
        <n v="2974.071026215041"/>
        <n v="3991.8108961990379"/>
        <n v="6596.154266282203"/>
        <n v="2159.5265153986265"/>
        <n v="2008.4609915788365"/>
        <n v="2912.8238051929247"/>
        <n v="5037.0163700610374"/>
        <n v="2613.5612698152936"/>
        <n v="6553.3997093554053"/>
        <n v="5943.3251406963591"/>
        <n v="3644.8703154336481"/>
        <n v="6503.2411462128548"/>
        <n v="3818.6471840545018"/>
        <n v="251.08160849249958"/>
        <n v="249.95231701439957"/>
        <n v="249.41472371979955"/>
        <n v="249.46921677719956"/>
        <n v="1012.1708009599985"/>
        <n v="1152.7353999999991"/>
        <n v="879.8952960007997"/>
        <n v="249.59429426999952"/>
        <n v="291.05294135459951"/>
        <n v="258.34807480500001"/>
        <n v="252.75359631719957"/>
        <n v="1029.7956678399985"/>
        <n v="1004.4586462799987"/>
        <n v="969.33090249999714"/>
        <n v="246.50531630999964"/>
        <n v="610.74736799999903"/>
        <n v="238.22527844729964"/>
        <n v="240.44928310469919"/>
        <n v="1036.8000725599989"/>
        <n v="443.68490527379925"/>
        <n v="281.06000188119936"/>
        <n v="271.14526241879963"/>
        <n v="753.16602639999962"/>
        <n v="266.71467256979963"/>
        <n v="253.68907770999951"/>
        <n v="266.47955281679947"/>
        <n v="886.60278330799929"/>
        <n v="764.83554688999982"/>
        <n v="328.5021440450995"/>
        <n v="1021.0199999999986"/>
        <n v="254.56369364999944"/>
        <n v="1073.6527189499986"/>
        <n v="610.22849999999903"/>
        <n v="753.84061559999896"/>
        <n v="318.97247100799859"/>
        <n v="269.34579532519859"/>
        <n v="270.55746464959833"/>
        <n v="280.82031800129829"/>
        <n v="272.94134872799884"/>
        <n v="1067.2292293199955"/>
        <n v="251.86354511399881"/>
        <n v="318.29828399999798"/>
        <n v="373.52749830399762"/>
        <n v="322.92110648489853"/>
        <n v="304.23239256639863"/>
        <n v="277.1204618153987"/>
        <n v="270.58282803599832"/>
        <n v="292.16234055059869"/>
        <n v="282.14958824249914"/>
        <n v="276.27131024999898"/>
        <n v="270.24273782459869"/>
        <n v="794.5304076769977"/>
        <n v="789.77751952929782"/>
        <n v="284.80557047799812"/>
        <n v="287.54817056639774"/>
        <n v="272.50866770129772"/>
        <n v="813.07619807719709"/>
        <n v="804.62896998319763"/>
        <n v="298.99542335759759"/>
        <n v="296.7423901217976"/>
        <n v="292.17818082479801"/>
        <n v="279.13692048719776"/>
        <n v="269.4192745604978"/>
        <n v="388.28984255999728"/>
        <n v="355.61532513599713"/>
        <n v="353.87224561219716"/>
        <n v="320.82665495799694"/>
        <n v="310.98435234719744"/>
        <n v="821.19120476899752"/>
        <n v="318.099356951397"/>
        <n v="279.17972004779767"/>
        <n v="272.33679828479785"/>
        <n v="813.00829288799639"/>
        <n v="806.24621065999645"/>
        <n v="284.40097623799721"/>
        <n v="729.26999999999202"/>
        <n v="952.33275729998934"/>
        <n v="693.26668235999239"/>
        <n v="835.21511599999621"/>
        <n v="831.22443379879621"/>
        <n v="816.21368056039705"/>
        <n v="312.0226269746961"/>
        <n v="307.63708601999633"/>
        <n v="303.49953068879654"/>
        <n v="866.08119599999043"/>
        <n v="1156.0769917199873"/>
        <n v="584.58228411599328"/>
        <n v="584.28233142169358"/>
        <n v="406.44482018959604"/>
        <n v="350.60976213729612"/>
        <n v="842.72118879999493"/>
        <n v="842.574604829995"/>
        <n v="281.44879274999681"/>
        <n v="298.00661347659661"/>
        <n v="855.53252397499625"/>
        <n v="954.79519835749488"/>
        <n v="915.88704229759537"/>
        <n v="831.20568393379631"/>
        <n v="830.50245694759633"/>
        <n v="311.06845631039647"/>
        <n v="306.57118434719678"/>
        <n v="723.1709999999922"/>
        <n v="653.8691999999927"/>
        <n v="815.77205753229566"/>
        <n v="815.02829724209562"/>
        <n v="810.89881125899603"/>
        <n v="808.05453959209615"/>
        <n v="809.30565620239565"/>
        <n v="731.91170591998969"/>
        <n v="727.08612198999015"/>
        <n v="719.39359543999035"/>
        <n v="698.95951298999046"/>
        <n v="844.42473637699538"/>
        <n v="836.27141151199521"/>
        <n v="828.02884142149583"/>
        <n v="823.43813837179562"/>
        <n v="752.89133971998979"/>
        <n v="728.93951009999068"/>
        <n v="492.01950166439326"/>
        <n v="484.39904473799288"/>
        <n v="469.27837389799345"/>
        <n v="401.49015118379441"/>
        <n v="902.21270235369309"/>
        <n v="273.26250199999629"/>
        <n v="278.51932334279621"/>
        <n v="864.952736410395"/>
        <n v="863.44211625259481"/>
        <n v="292.40904953999558"/>
        <n v="341.64822019469489"/>
        <n v="829.98413822719465"/>
        <n v="849.69404770998597"/>
        <n v="770.95120004998739"/>
        <n v="773.73865364998642"/>
        <n v="739.00076489998821"/>
        <n v="712.83554849998745"/>
        <n v="849.80801496739468"/>
        <n v="846.64977648079434"/>
        <n v="890.96694489998436"/>
        <n v="814.58581291998655"/>
        <n v="807.35133499998688"/>
        <n v="803.39499959998705"/>
        <n v="768.78347875998736"/>
        <n v="512.84107319759107"/>
        <n v="497.59801297499212"/>
        <n v="883.50053375299376"/>
        <n v="876.00327812599437"/>
        <n v="868.03610177749397"/>
        <n v="906.57226439998396"/>
        <n v="833.72305967998636"/>
        <n v="905.11623756999234"/>
        <n v="934.94470273998274"/>
        <n v="894.71019329998398"/>
        <n v="651.1023999999876"/>
        <n v="962.47662728509113"/>
        <n v="932.70747462799159"/>
        <n v="994.72869759998116"/>
        <n v="943.33081772998207"/>
        <n v="744.87919199998601"/>
        <n v="864.72910731998422"/>
        <n v="690.29855999998711"/>
        <n v="1205.9565095599778"/>
        <n v="955.87198375999151"/>
        <n v="1064.7543328600891"/>
        <n v="536.21561391718933"/>
        <n v="508.30532023399053"/>
        <n v="664.25430156298739"/>
        <n v="590.74397817538897"/>
        <n v="897.70055694999064"/>
        <n v="965.52087715549101"/>
        <n v="949.59584954998218"/>
        <n v="944.47327571998233"/>
        <n v="735.89984999998626"/>
        <n v="853.07912702998374"/>
        <n v="833.99182559998428"/>
        <n v="1025.9967286499791"/>
        <n v="1018.4916507999795"/>
        <n v="1038.0780286999775"/>
        <n v="1033.9841621099777"/>
        <n v="1006.5162631799792"/>
        <n v="974.4486672399803"/>
        <n v="291.08615759999395"/>
        <n v="310.41989490399357"/>
        <n v="1086.0436340499787"/>
        <n v="1067.7473018399778"/>
        <n v="1044.6219199899786"/>
        <n v="995.5750825999794"/>
        <n v="1001.6185810399783"/>
        <n v="984.65430449997962"/>
        <n v="1022.4211732699788"/>
        <n v="1114.841688773887"/>
        <n v="1114.5780338559873"/>
        <n v="572.0937190548882"/>
        <n v="303.63733059999385"/>
        <n v="317.6311823329936"/>
        <n v="1050.4443719699784"/>
        <n v="888.10275023998167"/>
        <n v="1153.0600696799727"/>
        <n v="1124.8658671799737"/>
        <n v="1081.4588439599761"/>
        <n v="1067.7736981499761"/>
        <n v="1028.4537997799762"/>
        <n v="1020.8735847699768"/>
        <n v="1020.6941378399767"/>
        <n v="1010.9642248199768"/>
        <n v="1140.5745063999734"/>
        <n v="1125.8017273799733"/>
        <n v="947.47675959997821"/>
        <n v="1154.4599432331845"/>
        <n v="1132.0892697238858"/>
        <n v="1340.70497885997"/>
        <n v="1177.0341098699723"/>
        <n v="1108.7411383799749"/>
        <n v="815.92129870999224"/>
        <n v="907.45844495298991"/>
        <n v="307.44570863999223"/>
        <n v="341.8500580879915"/>
        <n v="951.03599999997664"/>
        <n v="1115.4864959999736"/>
        <n v="1276.6412785999685"/>
        <n v="829.4536010599918"/>
        <n v="421.83996498538966"/>
        <n v="1259.187457139969"/>
        <n v="1244.1275280699699"/>
        <n v="1242.2335617999693"/>
        <n v="1234.3124064799697"/>
        <n v="1228.42440079997"/>
        <n v="1212.3168399299711"/>
        <n v="1221.8683539299698"/>
        <n v="1195.5073204799714"/>
        <n v="1175.263255429971"/>
        <n v="1158.1297828381835"/>
        <n v="780.11947489398062"/>
        <n v="971.0771175999862"/>
        <n v="324.6968138699919"/>
        <n v="375.6314435027906"/>
        <n v="1298.8509713999679"/>
        <n v="937.7630999999767"/>
        <n v="1287.2833577999691"/>
        <n v="1284.1441596599684"/>
        <n v="1284.4172123999679"/>
        <n v="1235.6498003399693"/>
        <n v="1223.3310413099689"/>
        <n v="1186.0358131799717"/>
        <n v="1181.7250099199705"/>
        <n v="1175.5088450399712"/>
        <n v="1122.8302093499724"/>
        <n v="1218.5635544999695"/>
        <n v="821.01664511999161"/>
        <n v="316.33980839999163"/>
        <n v="920.88049999997565"/>
        <n v="892.79479999997534"/>
        <n v="719.70799999998076"/>
        <n v="840.07140484999081"/>
        <n v="835.962124819991"/>
        <n v="831.47441662999131"/>
        <n v="1160.4120119999695"/>
        <n v="316.85217416999154"/>
        <n v="957.30117999997526"/>
        <n v="936.2571599999751"/>
        <n v="1120.530723999969"/>
        <n v="1031.2563299099861"/>
        <n v="408.11830201998919"/>
        <n v="381.20693029998984"/>
        <n v="361.58029615999044"/>
        <n v="356.5934707499905"/>
        <n v="309.58361699999176"/>
        <n v="850.58969047999028"/>
        <n v="985.11974999997346"/>
        <n v="966.98219999997423"/>
        <n v="855.38609999997755"/>
        <n v="828.0649499999771"/>
        <n v="831.78256491999059"/>
        <n v="1066.7150999999697"/>
        <n v="1049.6345999999708"/>
        <n v="1002.3327999999703"/>
        <n v="950.02459999997268"/>
        <n v="939.09779999997318"/>
        <n v="915.60419999997282"/>
        <n v="851.61509999997622"/>
        <n v="805.44239999997694"/>
        <n v="696.42599999997981"/>
        <n v="841.43397649998997"/>
        <n v="330.10277039999045"/>
        <n v="1224.2029799999636"/>
        <n v="811.6691559999764"/>
        <n v="798.92639999997698"/>
        <n v="407.48555635998832"/>
        <n v="325.53472237999097"/>
        <n v="858.91620775998979"/>
        <n v="857.69244895998975"/>
        <n v="344.81859407999013"/>
        <n v="342.46897775999025"/>
        <n v="1101.6472499999682"/>
        <n v="897.41279999997494"/>
        <n v="326.80258865999031"/>
        <n v="319.29907778999075"/>
        <n v="842.02433424998947"/>
        <n v="330.95155534998992"/>
        <n v="332.02763441998962"/>
        <n v="940.18079999996974"/>
        <n v="327.75961191998994"/>
        <n v="327.58277090998985"/>
        <n v="757.33899999997664"/>
        <n v="725.5339999999776"/>
        <n v="325.52441009998984"/>
        <n v="855.79601959998899"/>
        <n v="1171.0192879999624"/>
        <n v="1134.217919999965"/>
        <n v="333.63088937998964"/>
        <n v="864.20585599997321"/>
        <n v="848.03409599997383"/>
        <n v="849.99719999997296"/>
        <n v="817.07038799997531"/>
        <n v="762.38597599997649"/>
        <n v="328.37620127998974"/>
        <n v="492.60960726998485"/>
        <n v="481.30368467998517"/>
        <n v="461.97852879998561"/>
        <n v="374.09228993998886"/>
        <n v="372.79062125998848"/>
        <n v="341.1914614499895"/>
        <n v="1355.9945999999593"/>
        <n v="1361.6855999999577"/>
        <n v="1334.702849999959"/>
        <n v="1140.2495999999649"/>
        <n v="1052.9230499999676"/>
        <n v="913.59449999997139"/>
        <n v="813.30389999997499"/>
        <n v="344.80371799998863"/>
        <n v="1124.2571999999629"/>
        <n v="921.82499999997037"/>
        <n v="785.71349999997403"/>
        <n v="784.72159999997382"/>
        <n v="791.52799999997296"/>
        <n v="755.58639999997513"/>
        <n v="862.43501932998811"/>
        <n v="1256.7862079999584"/>
        <n v="1228.2107599999595"/>
        <n v="1187.8669919999597"/>
        <n v="1145.7379399999629"/>
        <n v="1121.4160639999639"/>
        <n v="347.05951829998816"/>
        <n v="899.00995199997021"/>
        <n v="896.02984799997034"/>
        <n v="809.14313199997332"/>
        <n v="1093.8453046999805"/>
        <n v="465.26936791998423"/>
        <n v="888.49096081998721"/>
        <n v="374.92095275998713"/>
        <n v="364.78588583998783"/>
        <n v="355.69438874998792"/>
        <n v="1316.3377499999572"/>
        <n v="1204.0703999999603"/>
        <n v="1042.1459999999656"/>
        <n v="860.1572721299874"/>
        <n v="856.123112649988"/>
        <n v="855.12344341998778"/>
        <n v="349.76300099998787"/>
        <n v="1031.0404999999637"/>
        <n v="832.60799999997084"/>
        <n v="806.74749999997084"/>
        <n v="880.63486762998662"/>
        <n v="880.16888755998662"/>
        <n v="873.26710303998698"/>
        <n v="873.99255862998643"/>
        <n v="371.56237964998672"/>
        <n v="367.19913791998692"/>
        <n v="352.95392459998754"/>
        <n v="978.89311999996562"/>
        <n v="347.92423379998775"/>
        <n v="1147.4924952899773"/>
        <n v="1049.707397799981"/>
        <n v="472.30476578998332"/>
        <n v="403.24962705998581"/>
        <n v="371.35410953998655"/>
        <n v="374.26808837998703"/>
        <n v="356.82555767998753"/>
        <n v="1181.7670499999592"/>
        <n v="1126.6532999999606"/>
        <n v="949.00904999996692"/>
        <n v="874.69199999996988"/>
        <n v="869.96266915998615"/>
        <n v="867.14852251998639"/>
        <n v="360.37299470998653"/>
        <n v="1132.6569999999588"/>
        <n v="1076.48639999996"/>
        <n v="1069.3253999999604"/>
        <n v="889.79449999996643"/>
        <n v="785.70299999997098"/>
        <n v="883.8648891499862"/>
        <n v="367.59137855998642"/>
        <n v="1198.3654759999554"/>
        <n v="1074.9439999999602"/>
        <n v="1080.7409839999593"/>
        <n v="888.89858399996717"/>
        <n v="836.51590399996962"/>
        <n v="352.71912062998695"/>
        <n v="356.20053860998644"/>
        <n v="1334.9277599999507"/>
        <n v="1153.5428296999764"/>
        <n v="1113.6817730499774"/>
        <n v="1091.8239954199778"/>
        <n v="444.44412536998368"/>
        <n v="424.77399717998401"/>
        <n v="388.64380271998556"/>
        <n v="913.80574084998489"/>
        <n v="387.84460613998556"/>
        <n v="371.21208389998617"/>
        <n v="1450.4558999999463"/>
        <n v="1211.5817999999547"/>
        <n v="1206.5177999999551"/>
        <n v="957.92084999996428"/>
        <n v="938.67599999996537"/>
        <n v="920.92799999996578"/>
        <n v="877.67850004998525"/>
        <n v="1152.3215999999561"/>
        <n v="1124.6234999999565"/>
        <n v="1138.574999999955"/>
        <n v="1134.5058999999546"/>
        <n v="366.72857251998573"/>
        <n v="891.27719999996543"/>
        <n v="885.49879999996574"/>
        <n v="871.01639999996621"/>
        <n v="900.5129856799839"/>
        <n v="892.47739912998475"/>
        <n v="1309.5451879999487"/>
        <n v="1292.9667959999506"/>
        <n v="1280.37047999995"/>
        <n v="1262.3615919999515"/>
        <n v="1189.3183399999548"/>
        <n v="371.52716315998543"/>
        <n v="1174.0801279999544"/>
        <n v="1122.5603199999564"/>
        <n v="1041.7695199999589"/>
        <n v="918.38429999996447"/>
        <n v="873.86913599996615"/>
        <n v="366.33279539998568"/>
        <n v="1100.0574077999765"/>
        <n v="1089.6863963899771"/>
        <n v="1083.5535205999765"/>
        <n v="508.67579447998048"/>
        <n v="472.39007967998157"/>
        <n v="428.13036023998336"/>
        <n v="395.32413654998464"/>
        <n v="911.81916319998402"/>
        <n v="1512.0590999999395"/>
        <n v="1435.3369499999451"/>
        <n v="1268.4820499999496"/>
        <n v="372.99818951998543"/>
        <n v="915.73124999996423"/>
        <n v="385.52233915998397"/>
        <n v="1234.3775999999489"/>
        <n v="377.70524375998451"/>
        <n v="1174.179599999952"/>
        <n v="1084.3947999999561"/>
        <n v="1039.9562999999584"/>
        <n v="902.49769999996329"/>
        <n v="903.45308935998389"/>
        <n v="900.51710251998372"/>
        <n v="1406.0045999999431"/>
        <n v="1329.5101039999456"/>
        <n v="1309.4467399999464"/>
        <n v="1280.2523759999488"/>
        <n v="980.37199999996005"/>
        <n v="896.44997999996326"/>
        <n v="1376.0526279999442"/>
        <n v="1187.9261411999719"/>
        <n v="1188.0719260799717"/>
        <n v="1113.5116056199743"/>
        <n v="923.28991987998256"/>
        <n v="395.27806049998412"/>
        <n v="391.92634085998401"/>
        <n v="1394.5343999999434"/>
        <n v="1331.4689999999457"/>
        <n v="1092.6359999999543"/>
        <n v="906.39527879998252"/>
        <n v="900.62924719998307"/>
        <n v="897.50588407998282"/>
        <n v="892.81630114998336"/>
        <n v="895.89016327998308"/>
        <n v="392.81835410998315"/>
        <n v="387.4827145199834"/>
        <n v="1157.5706999999506"/>
        <n v="1357.4921359999421"/>
        <n v="1150.7655879999509"/>
        <n v="1040.9764639999562"/>
        <n v="1014.2090719999566"/>
        <n v="1001.7110999999576"/>
        <n v="942.16723199996034"/>
        <n v="386.02272455998349"/>
        <n v="902.80467199996167"/>
        <n v="1190.6668239999494"/>
        <n v="1233.4760646199679"/>
        <n v="1168.3352794999714"/>
        <n v="496.78772655997875"/>
        <n v="474.48269288997983"/>
        <n v="422.91111101998194"/>
        <n v="934.86857620998114"/>
        <n v="420.5662493999821"/>
        <n v="1562.5318499999332"/>
        <n v="1416.4319999999395"/>
        <n v="1416.3839999999391"/>
        <n v="1358.3545499999411"/>
        <n v="396.10152224998296"/>
        <n v="1262.4335999999464"/>
        <n v="1142.9504999999513"/>
        <n v="391.88702681998319"/>
        <n v="1040.1935999999557"/>
        <n v="963.47279999995862"/>
        <n v="1329.56039999994"/>
        <n v="1206.2434999999473"/>
        <n v="1197.8675999999468"/>
        <n v="397.19299131998235"/>
        <n v="1162.8047999999485"/>
        <n v="1074.5072999999522"/>
        <n v="985.79699999995603"/>
        <n v="926.99849999995877"/>
        <n v="920.04470266998146"/>
        <n v="415.77832427998169"/>
        <n v="418.27627526998117"/>
        <n v="410.67800879998174"/>
        <n v="404.93706299998212"/>
        <n v="1325.1878159999403"/>
        <n v="1309.4490759999412"/>
        <n v="1246.8673999999444"/>
        <n v="1159.1715839999486"/>
        <n v="397.66363559998234"/>
        <n v="1128.6995279599726"/>
        <n v="613.46890079997274"/>
        <n v="557.53304912997544"/>
        <n v="445.96390935998011"/>
        <n v="395.10973251998269"/>
        <n v="946.66501390998019"/>
        <n v="421.58614424998154"/>
        <n v="1680.0749999999268"/>
        <n v="1690.4051999999251"/>
        <n v="1543.9214999999315"/>
        <n v="1458.4094999999354"/>
        <n v="1260.973349999944"/>
        <n v="1167.0371999999484"/>
        <n v="981.52439999995647"/>
        <n v="1465.7203289999561"/>
        <n v="1474.2219577999554"/>
        <n v="1470.2259022399558"/>
        <n v="1465.4416147199554"/>
        <n v="958.88560224995558"/>
        <n v="954.59279501995593"/>
        <n v="2136.9326999999003"/>
        <n v="934.42923957995697"/>
        <n v="1534.8578231999518"/>
        <n v="1533.0201737799516"/>
        <n v="1515.9587976699531"/>
        <n v="1504.7141033899534"/>
        <n v="956.592860459956"/>
        <n v="947.82338351995691"/>
        <n v="961.04128987995512"/>
        <n v="947.05560949995674"/>
        <n v="937.03826949995744"/>
        <n v="933.84506819995715"/>
        <n v="1166.1178085699471"/>
        <n v="1156.0359166799467"/>
        <n v="1093.1888784299501"/>
        <n v="984.43806995995476"/>
        <n v="927.2266781399577"/>
        <n v="1585.9131722999505"/>
        <n v="1551.9677082599519"/>
        <n v="1033.8636915999527"/>
        <n v="1002.3026766199541"/>
        <n v="984.82420700995476"/>
        <n v="954.04580599995666"/>
        <n v="2481.1919999998877"/>
        <n v="2497.9415999998855"/>
        <n v="2347.9313999998922"/>
        <n v="1903.3027982999085"/>
        <n v="1758.2399693499176"/>
        <n v="1753.000588569917"/>
        <n v="1712.4405644499188"/>
        <n v="1615.1320657899232"/>
        <n v="1516.1890687999278"/>
        <n v="1450.7478480599309"/>
        <n v="1138.6683426999457"/>
        <n v="1956.0076971199057"/>
        <n v="1937.3122938599065"/>
        <n v="1859.8793145799116"/>
        <n v="1755.5273280099163"/>
        <n v="1324.5272549399372"/>
        <n v="1308.1304580399385"/>
        <n v="1275.0544636199384"/>
        <n v="1236.5144978999413"/>
        <n v="1204.6938474999433"/>
        <n v="1113.8729007999473"/>
        <n v="1426.115073499933"/>
        <n v="1405.1274657599333"/>
        <n v="1311.9536468499384"/>
        <n v="1136.8558305599458"/>
        <n v="1051.3994237599504"/>
        <n v="2413.3907199998876"/>
        <n v="2427.5107441598843"/>
        <n v="2247.6704662798938"/>
        <n v="2142.4450630998986"/>
        <n v="1901.5098231699094"/>
        <n v="1784.7194813199151"/>
        <n v="1557.934872399926"/>
        <n v="1437.3771150699317"/>
        <n v="1279.7028219999397"/>
        <n v="2049.3098059998983"/>
        <n v="1899.9175259999081"/>
        <n v="1894.8848678699073"/>
        <n v="1853.239292149909"/>
        <n v="1753.7283254899144"/>
        <n v="1652.4387582999188"/>
        <n v="1585.4466233599221"/>
        <n v="1265.9594260999379"/>
        <n v="2103.2779015198957"/>
        <n v="2084.1522819598968"/>
        <n v="2004.3440998799015"/>
        <n v="1897.514146709907"/>
        <n v="1456.1052760399286"/>
        <n v="1438.7752096399304"/>
        <n v="1406.2615585199301"/>
        <n v="1365.9912608999334"/>
        <n v="1332.8729324999354"/>
        <n v="1240.4190347999393"/>
        <n v="1559.7184791099244"/>
        <n v="1538.6859349599249"/>
        <n v="1442.6412261499302"/>
        <n v="1264.0946911599381"/>
        <n v="1175.9024895599428"/>
        <n v="2585.4797085598739"/>
        <n v="2401.3338736798823"/>
        <n v="2293.5892940998883"/>
        <n v="2047.0043788698995"/>
        <n v="1927.2946161199059"/>
        <n v="1695.2144297999166"/>
        <n v="1571.7956981699228"/>
        <n v="1409.6855794999317"/>
        <n v="1817.304083699933"/>
        <n v="1784.6380976499358"/>
        <n v="1795.4228541699349"/>
        <n v="1790.8831421699347"/>
        <n v="1286.0779734499356"/>
        <n v="1279.0594277999351"/>
        <n v="1274.4710477899355"/>
        <n v="1252.9689346399366"/>
        <n v="1862.150971159931"/>
        <n v="1860.2198540699301"/>
        <n v="1840.2590474399321"/>
        <n v="1328.2257672199325"/>
        <n v="1276.3679604499357"/>
        <n v="1265.5733459599367"/>
        <n v="1283.1127942899345"/>
        <n v="1266.1475361999364"/>
        <n v="1254.0896459999374"/>
        <n v="1252.003968799937"/>
        <n v="1500.1044589799253"/>
        <n v="1490.8586709599247"/>
        <n v="1421.7829127999291"/>
        <n v="1306.6815104999337"/>
        <n v="1243.6319553599378"/>
        <n v="1931.5184146199276"/>
        <n v="1915.098600199929"/>
        <n v="1378.9440633899308"/>
        <n v="1359.2631829199313"/>
        <n v="1325.8777277399331"/>
        <n v="1306.9928767999338"/>
        <n v="1272.1877284999364"/>
        <n v="3060.025499999846"/>
        <n v="1714.3123384699375"/>
        <n v="1197.4921172999377"/>
        <n v="1192.782378089938"/>
        <n v="1186.2096905999385"/>
        <n v="1194.3959305199373"/>
        <n v="1170.2298701099394"/>
        <n v="1789.0966961599329"/>
        <n v="1772.8385675599352"/>
        <n v="1762.665684259935"/>
        <n v="1779.8102867599337"/>
        <n v="1758.255170719935"/>
        <n v="1760.1568327399345"/>
        <n v="1746.1056919999351"/>
        <n v="1228.1728519199366"/>
        <n v="1204.0464145199378"/>
        <n v="1194.0453665099387"/>
        <n v="1200.2673141899368"/>
        <n v="1184.4502991999386"/>
        <n v="1173.13988099994"/>
        <n v="1187.6506660199377"/>
        <n v="1175.121136799939"/>
        <n v="1169.9502527999396"/>
        <n v="1162.87470503994"/>
        <n v="1521.0181324799205"/>
        <n v="1424.9279438799269"/>
        <n v="1414.0277401599267"/>
        <n v="1302.7902977999327"/>
        <n v="1853.7567870199305"/>
        <n v="1855.5382257199294"/>
        <n v="1849.1619155299304"/>
        <n v="1799.7093140899328"/>
        <n v="1293.1305760799328"/>
        <n v="1279.7798227199341"/>
        <n v="1284.7745066999332"/>
        <n v="1245.3301001399357"/>
        <n v="1232.7575943599359"/>
        <n v="1217.4585497999374"/>
        <n v="1191.8295652499389"/>
        <n v="2960.4164999998475"/>
        <n v="1762.7381890999327"/>
        <n v="1744.104805899934"/>
        <n v="1731.7876196499356"/>
        <n v="1624.2658961099135"/>
        <n v="1515.3399008999197"/>
        <n v="1443.3804441299235"/>
        <n v="1410.3756211999244"/>
        <n v="1374.104915099927"/>
        <n v="1297.9963231199315"/>
        <n v="1101.0420012999416"/>
        <n v="1809.5959049599301"/>
        <n v="1808.0950319599297"/>
        <n v="1788.3184180399317"/>
        <n v="1775.5386857599324"/>
        <n v="1427.1178222699245"/>
        <n v="1289.4657294399321"/>
        <n v="1248.0074732199332"/>
        <n v="1208.819504899936"/>
        <n v="1175.9023124999383"/>
        <n v="1074.389356799943"/>
        <n v="1420.0596416499254"/>
        <n v="1394.0703692799261"/>
        <n v="1242.6950520599335"/>
        <n v="1099.0866329599417"/>
        <n v="1007.7057069599471"/>
        <n v="1884.0635844199264"/>
        <n v="1866.8709121999273"/>
        <n v="1828.7513897899298"/>
        <n v="1321.9477012799293"/>
        <n v="1308.4169875199309"/>
        <n v="1560.5926019999172"/>
        <n v="1444.6949274199235"/>
        <n v="1411.0847733899254"/>
        <n v="3026.7074999998395"/>
        <n v="2949.785999999845"/>
        <n v="1258.1920119999336"/>
        <n v="1928.3451218498953"/>
        <n v="1768.7344279499039"/>
        <n v="1659.0035592899098"/>
        <n v="1547.9184892499161"/>
        <n v="1484.6316783999196"/>
        <n v="1404.0180490499238"/>
        <n v="1125.0739346999389"/>
        <n v="2108.4229508398853"/>
        <n v="2016.0572943598897"/>
        <n v="1949.5147102598946"/>
        <n v="1933.015101079895"/>
        <n v="1816.0382765099014"/>
        <n v="1536.4007748599167"/>
        <n v="1333.8559004399276"/>
        <n v="1317.884531039929"/>
        <n v="1275.0083181199302"/>
        <n v="1235.2585178999329"/>
        <n v="1201.8062474999351"/>
        <n v="1097.8854407999404"/>
        <n v="1450.5542479999222"/>
        <n v="1423.8883417599229"/>
        <n v="1378.7655782599254"/>
        <n v="1123.0786435599389"/>
        <n v="1029.8967227599446"/>
        <n v="2569.577456159861"/>
        <n v="2368.0527232798722"/>
        <n v="2255.9110291198772"/>
        <n v="2205.0509228798796"/>
        <n v="1979.4027866698925"/>
        <n v="1849.6338502398999"/>
        <n v="1544.6258209699167"/>
        <n v="1459.576875569921"/>
        <n v="1285.9119194999307"/>
        <n v="2302.8913175625066"/>
        <n v="1438.9032853068602"/>
        <n v="2946.2141232124641"/>
        <n v="3927.2975667169517"/>
        <n v="2999.4910541089225"/>
        <n v="3767.0897313357414"/>
        <n v="2205.4096525528912"/>
        <n v="2827.6329258463406"/>
        <n v="3397.3222961392171"/>
        <n v="1402.9756723426974"/>
        <n v="2956.8920955272988"/>
        <n v="2133.2309498606396"/>
        <n v="4097.9140583838926"/>
        <n v="1748.1551328018759"/>
        <n v="4180.9657466679837"/>
        <n v="2025.9390398672715"/>
        <n v="4258.0870147527821"/>
        <n v="5215.6637351477893"/>
        <n v="2425.3603777279895"/>
        <n v="2576.2364591729938"/>
        <n v="3740.5261289429632"/>
        <n v="3337.8313080686385"/>
        <n v="3902.0230933643734"/>
        <n v="2713.5356359139164"/>
        <n v="2183.0549383602511"/>
        <n v="1492.8978218482494"/>
        <n v="1447.83408793542"/>
        <n v="1722.0271464047919"/>
        <n v="2415.6355577556892"/>
        <n v="3114.0244581713173"/>
        <n v="2298.1137558829669"/>
        <n v="3764.7282109956582"/>
        <n v="5304.1206450528398"/>
        <n v="5230.378184576176"/>
        <n v="5222.7766471925934"/>
        <n v="1886.5572193001019"/>
        <n v="2545.5107121178262"/>
        <n v="1511.9968676837948"/>
        <n v="3458.3292552765665"/>
        <n v="2896.8123882976679"/>
        <n v="2895.722416516679"/>
        <n v="2657.1159851161656"/>
        <n v="2457.2311421100899"/>
        <n v="2156.5845043831409"/>
        <n v="1392.8344408022499"/>
        <n v="2486.9097168930316"/>
        <n v="2633.9506769020695"/>
        <n v="2425.452823780493"/>
        <n v="2767.2707003046726"/>
        <n v="3863.1795285260009"/>
        <n v="3066.7795335708947"/>
        <n v="2224.9710313554774"/>
        <n v="4200.8052886982823"/>
        <n v="3044.4018525568699"/>
        <n v="2381.95423576654"/>
        <n v="1659.5585541730647"/>
        <n v="2328.4379564646902"/>
        <n v="2349.4938586168441"/>
        <n v="3631.3022543680731"/>
        <n v="3291.3775181987262"/>
        <n v="2564.7957307579313"/>
        <n v="2347.7188614054039"/>
        <n v="2636.2323415060796"/>
        <n v="2010.8378724085501"/>
        <n v="2411.6843604886812"/>
        <n v="3959.5574983710044"/>
        <n v="3910.9053019056232"/>
        <n v="4976.8706318541672"/>
        <n v="3270.796449538851"/>
        <n v="2828.0877648950959"/>
        <n v="2958.2604432684284"/>
        <n v="3259.9684668496993"/>
        <n v="2195.9052132734082"/>
        <n v="1388.0453505136986"/>
        <n v="2060.2070370902316"/>
        <n v="3424.4403129972297"/>
        <n v="2767.5406161520391"/>
        <n v="3350.0002855946723"/>
        <n v="2884.5395094849864"/>
        <n v="1631.2276424778584"/>
        <n v="1727.1537628189628"/>
        <n v="4270.9710053685103"/>
        <n v="3765.7931292270641"/>
        <n v="3194.5544565037608"/>
        <n v="2383.290495475077"/>
        <n v="3728.9467746750738"/>
        <n v="2300.642809772829"/>
        <n v="3381.7222680251957"/>
        <n v="3321.9268747694255"/>
        <n v="3396.9739227277482"/>
        <n v="2611.3667753793316"/>
        <n v="2421.6027838849354"/>
        <n v="1873.8579792486098"/>
        <n v="3065.6103005824557"/>
        <n v="3616.9348722775685"/>
        <n v="2112.5503467091476"/>
        <n v="3011.0760292253117"/>
        <n v="2844.3168742658845"/>
        <n v="1573.4964153974061"/>
        <n v="2182.9346506764168"/>
        <n v="2904.6044469878275"/>
        <n v="2679.920218211128"/>
        <n v="3938.9863795113947"/>
        <n v="3065.7092509039867"/>
        <n v="3480.5949413430449"/>
        <n v="4307.5464215646534"/>
        <n v="4800.3704527967202"/>
        <n v="1792.8358519246476"/>
        <n v="2650.8113190711861"/>
        <n v="1595.5289473329087"/>
        <n v="3242.3809430226761"/>
        <n v="3150.852385883953"/>
        <n v="3749.1531739548072"/>
        <n v="1915.7837577507564"/>
        <n v="3022.8925862092228"/>
        <n v="1704.7973994296722"/>
        <n v="2692.7110567401751"/>
        <n v="1937.2751426788509"/>
        <n v="3626.7430237915842"/>
        <n v="1629.8255815156945"/>
        <n v="3705.5939497696149"/>
        <n v="2650.122634376552"/>
        <n v="4206.748843977357"/>
        <n v="2807.0254313562104"/>
        <n v="3369.767948360663"/>
        <n v="2155.6995362088346"/>
        <n v="1727.6444188180678"/>
        <n v="1484.2260185175078"/>
        <n v="2704.5587708332177"/>
        <n v="4014.7159932628906"/>
        <n v="3279.2958845576732"/>
        <n v="2956.3866809736678"/>
        <n v="2269.3192733379447"/>
        <n v="2381.3644352035858"/>
        <n v="2452.0120656611439"/>
        <n v="1801.6810878242193"/>
        <n v="3887.9810469263848"/>
        <n v="5166.0250436513134"/>
        <n v="2944.1685721560593"/>
        <n v="4765.3252937450397"/>
        <n v="5262.4459281264817"/>
        <n v="4507.5855491122056"/>
        <n v="3366.905427096809"/>
        <n v="2257.9938350603607"/>
        <n v="3725.3762496934605"/>
        <n v="2220.3441381234966"/>
        <n v="4466.0671192401906"/>
        <n v="4327.7163303861125"/>
        <n v="5068.90296694471"/>
        <n v="2589.7424941508521"/>
        <n v="4002.6565590715563"/>
        <n v="1834.2285972722457"/>
        <n v="3876.6447984059041"/>
        <n v="2736.9087857406244"/>
        <n v="5017.3480332306899"/>
        <n v="2234.8591056229798"/>
        <n v="5071.2637032766761"/>
        <n v="3614.1291938624217"/>
        <n v="5721.9690636527339"/>
        <n v="3813.9056740219235"/>
        <n v="4560.7960416532733"/>
        <n v="2901.7856605919878"/>
        <n v="2298.0922624729237"/>
        <n v="2133.7687066693925"/>
        <n v="3726.4700670451107"/>
        <n v="5435.1239463606598"/>
        <n v="4422.6719435002906"/>
        <n v="3951.6183482559854"/>
        <n v="2999.5574842288984"/>
        <n v="3414.1033808998391"/>
        <n v="3390.4111804543491"/>
        <n v="2487.8985249573693"/>
        <n v="5334.3063344298544"/>
        <n v="7054.4603797260006"/>
        <n v="4007.9370975765178"/>
        <n v="6479.3410967467944"/>
        <n v="7147.0235288626081"/>
        <n v="6102.9525772671714"/>
        <n v="4533.3110467280376"/>
        <n v="3028.5588512086106"/>
        <n v="243.75233402999964"/>
        <n v="296.32385551799979"/>
        <n v="259.37458221709932"/>
        <n v="255.09122400689978"/>
        <n v="255.49058828399939"/>
        <n v="248.70991322269987"/>
        <n v="249.61546884479975"/>
        <n v="246.59710047719989"/>
        <n v="246.58485891059937"/>
        <n v="252.46562360339971"/>
        <n v="1035.7471534499991"/>
        <n v="1031.3831756999971"/>
        <n v="961.9264252800001"/>
        <n v="248.94202970399971"/>
        <n v="271.68177388999925"/>
        <n v="296.91079156199919"/>
        <n v="275.29261803719976"/>
        <n v="258.60685572699936"/>
        <n v="240.75616662089985"/>
        <n v="239.52813761669933"/>
        <n v="269.01089608469943"/>
        <n v="264.07983273839915"/>
        <n v="261.63019653119926"/>
        <n v="1170.1949603399999"/>
        <n v="1136.8788511499997"/>
        <n v="1071.3304879199991"/>
        <n v="1046.2624617899992"/>
        <n v="1018.6523023199992"/>
        <n v="1022.4683201999986"/>
        <n v="249.08483716049986"/>
        <n v="241.79745066749987"/>
        <n v="239.76987204959985"/>
        <n v="251.50034015039904"/>
        <n v="251.94530083039888"/>
        <n v="245.31373915319904"/>
        <n v="275.93085158759885"/>
        <n v="274.58490172949882"/>
        <n v="272.00883805919875"/>
        <n v="272.51906624999845"/>
        <n v="256.51635035489898"/>
        <n v="330.31472397829879"/>
        <n v="329.10002625509804"/>
        <n v="312.7941055007982"/>
        <n v="264.61199257499885"/>
        <n v="258.37365220939898"/>
        <n v="258.82596956449885"/>
        <n v="286.50328069619906"/>
        <n v="288.7038593666984"/>
        <n v="252.66917864579904"/>
        <n v="257.29983911399847"/>
        <n v="792.2397155899979"/>
        <n v="791.1108221035978"/>
        <n v="283.33085722439802"/>
        <n v="281.38201533119792"/>
        <n v="271.95496361809808"/>
        <n v="273.46609065599796"/>
        <n v="261.63800394719794"/>
        <n v="260.31048775509788"/>
        <n v="1055.9186575999915"/>
        <n v="1188.4309999999939"/>
        <n v="875.44063885789728"/>
        <n v="801.6805429672977"/>
        <n v="300.00132423839773"/>
        <n v="297.15819490559761"/>
        <n v="297.03793587749772"/>
        <n v="269.36430669899806"/>
        <n v="267.48747264329808"/>
        <n v="1108.6926625599906"/>
        <n v="596.79131199999563"/>
        <n v="480.46380317429657"/>
        <n v="380.24174908859709"/>
        <n v="359.64181515599716"/>
        <n v="342.57125888369734"/>
        <n v="868.18267079999669"/>
        <n v="307.42041939999768"/>
        <n v="1038.4480000687954"/>
        <n v="352.26038798539741"/>
        <n v="779.59829385999717"/>
        <n v="310.84216534799782"/>
        <n v="307.52972400239776"/>
        <n v="304.27761542399787"/>
        <n v="269.19578807999784"/>
        <n v="309.7404698399975"/>
        <n v="1066.3379999999918"/>
        <n v="1138.1815882499905"/>
        <n v="1460.2955156999888"/>
        <n v="818.03437982599633"/>
        <n v="290.8442753042969"/>
        <n v="823.66481877019658"/>
        <n v="821.09053740199602"/>
        <n v="300.05872138769701"/>
        <n v="289.69280733599709"/>
        <n v="288.07589359379705"/>
        <n v="1122.6566609999891"/>
        <n v="432.60343585619557"/>
        <n v="561.00351046799392"/>
        <n v="415.94522261759573"/>
        <n v="407.32254446629554"/>
        <n v="345.51694152799627"/>
        <n v="828.9564060399955"/>
        <n v="847.54897694719625"/>
        <n v="850.08739987999593"/>
        <n v="841.49879019349669"/>
        <n v="840.48786080599632"/>
        <n v="835.97112643639639"/>
        <n v="827.18696664919662"/>
        <n v="316.67431731929605"/>
        <n v="306.98537439989678"/>
        <n v="833.31674999999018"/>
        <n v="1087.458341969987"/>
        <n v="811.11131432959587"/>
        <n v="750.8683123999906"/>
        <n v="760.29226799998889"/>
        <n v="724.44729641999072"/>
        <n v="845.29552802719536"/>
        <n v="840.86600998099561"/>
        <n v="836.21405563759504"/>
        <n v="835.10258628649513"/>
        <n v="825.40092632179574"/>
        <n v="819.30027059869576"/>
        <n v="317.05045808999557"/>
        <n v="320.5464380480953"/>
        <n v="1176.4414599799829"/>
        <n v="817.18740421998825"/>
        <n v="780.86879257998862"/>
        <n v="766.58350729998983"/>
        <n v="418.2307258469948"/>
        <n v="909.67707894289299"/>
        <n v="860.06060402539515"/>
        <n v="855.04727073499566"/>
        <n v="281.80940933999551"/>
        <n v="338.24816210079462"/>
        <n v="880.51083129998506"/>
        <n v="816.12499361998732"/>
        <n v="808.94429509998747"/>
        <n v="803.09488247998752"/>
        <n v="723.08491439998772"/>
        <n v="840.06433641859462"/>
        <n v="866.57699999998613"/>
        <n v="978.45464353998284"/>
        <n v="876.29931829998623"/>
        <n v="867.16731699998604"/>
        <n v="1145.5835663999817"/>
        <n v="812.69297011998708"/>
        <n v="771.60503006998681"/>
        <n v="273.54586544999563"/>
        <n v="277.05974888579556"/>
        <n v="517.7798441211911"/>
        <n v="468.23187030169186"/>
        <n v="572.50066025439082"/>
        <n v="841.60477279999304"/>
        <n v="286.74930041999539"/>
        <n v="297.09852957359521"/>
        <n v="879.88198192219352"/>
        <n v="866.71514241499381"/>
        <n v="1099.7687999999828"/>
        <n v="1495.7739667199762"/>
        <n v="846.55660319998651"/>
        <n v="814.83629669998732"/>
        <n v="275.58447524999553"/>
        <n v="280.22077917899549"/>
        <n v="792.73468339999465"/>
        <n v="367.00549639719327"/>
        <n v="938.36500343998273"/>
        <n v="930.98607149998281"/>
        <n v="890.70952409998267"/>
        <n v="872.10109678998401"/>
        <n v="873.48542199998303"/>
        <n v="850.47838289998447"/>
        <n v="806.34592279998492"/>
        <n v="965.80194079998239"/>
        <n v="950.90895719998161"/>
        <n v="794.53092899998455"/>
        <n v="550.05000511278934"/>
        <n v="524.74903622698969"/>
        <n v="517.06679121049001"/>
        <n v="698.50827856918636"/>
        <n v="917.38644281998995"/>
        <n v="1003.4452902495877"/>
        <n v="991.65954305998162"/>
        <n v="867.09870791998378"/>
        <n v="1038.0237416999776"/>
        <n v="961.18281301997911"/>
        <n v="893.21461437998187"/>
        <n v="882.98320637998222"/>
        <n v="1057.7846643999783"/>
        <n v="1047.6420785399785"/>
        <n v="960.98084690998064"/>
        <n v="564.82097086798831"/>
        <n v="541.89773273998901"/>
        <n v="1023.3994675824877"/>
        <n v="1102.3888779899762"/>
        <n v="965.54149999997799"/>
        <n v="934.5479999999792"/>
        <n v="1114.1466921599747"/>
        <n v="1101.9428565599756"/>
        <n v="1104.9971118999749"/>
        <n v="1063.4658982199767"/>
        <n v="1045.0310747199769"/>
        <n v="1035.6875173799756"/>
        <n v="1018.1081206199765"/>
        <n v="762.18239999998275"/>
        <n v="1307.4248248499698"/>
        <n v="1257.5301934399718"/>
        <n v="974.21025323997787"/>
        <n v="822.12304474999257"/>
        <n v="413.24297538089047"/>
        <n v="1164.3501843099741"/>
        <n v="1068.1827457499767"/>
        <n v="1011.5878707999772"/>
        <n v="1143.8775431149859"/>
        <n v="983.96958895998898"/>
        <n v="630.82189126478568"/>
        <n v="320.53935608999279"/>
        <n v="382.35578732279146"/>
        <n v="1219.3021499999732"/>
        <n v="1170.7992763199741"/>
        <n v="1138.4617973699746"/>
        <n v="1666.4346071099626"/>
        <n v="1178.3416416899704"/>
        <n v="1162.2448520899718"/>
        <n v="1104.1727268599718"/>
        <n v="1344.049951779966"/>
        <n v="1343.3690375399665"/>
        <n v="1296.064016659969"/>
        <n v="1260.9537451999681"/>
        <n v="1162.987954079972"/>
        <n v="1346.7843427499674"/>
        <n v="1344.0560644499676"/>
        <n v="1299.727370369967"/>
        <n v="1281.1997564399687"/>
        <n v="1160.7761235299718"/>
        <n v="825.92292907999126"/>
        <n v="819.56800105999173"/>
        <n v="822.35748159999116"/>
        <n v="311.90973856999193"/>
        <n v="904.88159999997617"/>
        <n v="878.38089999997692"/>
        <n v="780.43769999997983"/>
        <n v="313.47408560999139"/>
        <n v="688.71059999998124"/>
        <n v="839.24276602999123"/>
        <n v="320.47172849999151"/>
        <n v="997.44616799997391"/>
        <n v="993.11608799997271"/>
        <n v="972.4776319999736"/>
        <n v="312.0254554499918"/>
        <n v="1060.3050331799855"/>
        <n v="393.55669333998924"/>
        <n v="849.82052767999062"/>
        <n v="850.39014706999058"/>
        <n v="321.53142671999166"/>
        <n v="1279.3918499999666"/>
        <n v="1148.18399999997"/>
        <n v="1053.879599999972"/>
        <n v="750.47999999998046"/>
        <n v="1049.7639999999703"/>
        <n v="1020.35229999997"/>
        <n v="980.40879999997264"/>
        <n v="969.37899999997262"/>
        <n v="958.00379999997256"/>
        <n v="835.03749999997638"/>
        <n v="803.65519999997628"/>
        <n v="779.63489999997842"/>
        <n v="315.84968561999119"/>
        <n v="843.47743999999011"/>
        <n v="847.40212714998984"/>
        <n v="840.84199591999027"/>
        <n v="324.73332023999086"/>
        <n v="1144.839499999968"/>
        <n v="940.28563199997336"/>
        <n v="850.0487559999757"/>
        <n v="318.529895039991"/>
        <n v="800.01476799997749"/>
        <n v="322.51657409999035"/>
        <n v="317.49625394999089"/>
        <n v="1055.0553991399847"/>
        <n v="1061.0378153299837"/>
        <n v="428.49113275998786"/>
        <n v="411.86700749998852"/>
        <n v="324.07874390999098"/>
        <n v="861.45022756998969"/>
        <n v="343.88755067999045"/>
        <n v="343.40390795998997"/>
        <n v="1248.0545999999651"/>
        <n v="987.38639999997247"/>
        <n v="880.12259999997502"/>
        <n v="854.12234999997565"/>
        <n v="840.32681551998974"/>
        <n v="838.78512440998963"/>
        <n v="332.14137057998977"/>
        <n v="330.23060487998987"/>
        <n v="1008.2075999999693"/>
        <n v="811.60599999997442"/>
        <n v="753.86499999997591"/>
        <n v="346.65260039998941"/>
        <n v="350.94068879998906"/>
        <n v="345.28949159998945"/>
        <n v="1257.1063999999606"/>
        <n v="1216.5389999999632"/>
        <n v="1058.4218279999679"/>
        <n v="909.00635999997132"/>
        <n v="877.0278719999734"/>
        <n v="881.61702399997171"/>
        <n v="324.18104816999005"/>
        <n v="402.28884999998718"/>
        <n v="331.92181249998987"/>
        <n v="355.98292799998922"/>
        <n v="360.95159105998857"/>
        <n v="1299.992999999959"/>
        <n v="1060.9136999999673"/>
        <n v="1030.9025999999687"/>
        <n v="332.26395425998982"/>
        <n v="861.67619999997407"/>
        <n v="854.44293169998821"/>
        <n v="1075.1539999999645"/>
        <n v="973.04999999996733"/>
        <n v="931.89359999996952"/>
        <n v="812.14919999997244"/>
        <n v="777.58309999997471"/>
        <n v="338.13413524998856"/>
        <n v="862.79804599998795"/>
        <n v="1258.6483319999575"/>
        <n v="1181.7550079999614"/>
        <n v="1084.1038319999648"/>
        <n v="1072.3918879999653"/>
        <n v="1047.1861119999646"/>
        <n v="955.30883599996878"/>
        <n v="848.62254399997255"/>
        <n v="334.43110583998907"/>
        <n v="1079.7283206399809"/>
        <n v="1068.4472760199812"/>
        <n v="420.44482803998619"/>
        <n v="366.86324399998801"/>
        <n v="348.88424207998821"/>
        <n v="352.0000389599881"/>
        <n v="1315.600799999957"/>
        <n v="1257.9035999999585"/>
        <n v="1124.6087999999634"/>
        <n v="1015.9649999999665"/>
        <n v="947.36144999996804"/>
        <n v="856.68560591998767"/>
        <n v="348.74340580998802"/>
        <n v="1096.8767999999607"/>
        <n v="931.57349999996779"/>
        <n v="345.70739207998793"/>
        <n v="877.26799999996933"/>
        <n v="345.22880888998793"/>
        <n v="816.39339999997071"/>
        <n v="341.69423413998817"/>
        <n v="880.93353103998629"/>
        <n v="873.62300812998694"/>
        <n v="869.14575034998688"/>
        <n v="364.14417236998759"/>
        <n v="1226.9778559999559"/>
        <n v="350.38742867998792"/>
        <n v="1038.2912399999636"/>
        <n v="873.87479999996867"/>
        <n v="868.65047999996887"/>
        <n v="1090.0726658999795"/>
        <n v="1068.63537151998"/>
        <n v="1066.5607692499798"/>
        <n v="1058.4583455499803"/>
        <n v="524.78579636998109"/>
        <n v="488.23259939998309"/>
        <n v="374.7163859999871"/>
        <n v="1466.9203499999494"/>
        <n v="1427.7839999999508"/>
        <n v="1321.825049999954"/>
        <n v="1289.3951999999549"/>
        <n v="1236.1874999999568"/>
        <n v="1205.9512499999585"/>
        <n v="1158.8741999999602"/>
        <n v="348.28072460998789"/>
        <n v="363.02893938998659"/>
        <n v="359.46772919998693"/>
        <n v="1090.0465999999606"/>
        <n v="1068.7793999999599"/>
        <n v="967.14719999996441"/>
        <n v="969.69949999996334"/>
        <n v="353.4049059599871"/>
        <n v="354.47200711998698"/>
        <n v="886.47493486998576"/>
        <n v="891.22386829998516"/>
        <n v="880.10809363998601"/>
        <n v="882.63455731998545"/>
        <n v="367.71305207998671"/>
        <n v="366.80798087998653"/>
        <n v="1340.0200639999496"/>
        <n v="360.89095769998681"/>
        <n v="1279.5351039999516"/>
        <n v="1184.6212559999569"/>
        <n v="1119.6174599999592"/>
        <n v="358.49067155998694"/>
        <n v="439.40481999998383"/>
        <n v="374.50210274998614"/>
        <n v="367.69307997998646"/>
        <n v="368.21179989998643"/>
        <n v="356.73823238998693"/>
        <n v="355.48150702998657"/>
        <n v="913.47779659998434"/>
        <n v="393.166472579985"/>
        <n v="970.67459999996424"/>
        <n v="363.05222567998624"/>
        <n v="901.98584999996604"/>
        <n v="353.67948287998701"/>
        <n v="373.38203908998526"/>
        <n v="368.24406947998568"/>
        <n v="365.91145349998573"/>
        <n v="1176.8543999999545"/>
        <n v="1137.8828999999548"/>
        <n v="1055.0763999999594"/>
        <n v="1047.6224999999597"/>
        <n v="1025.5039999999594"/>
        <n v="897.49036237998473"/>
        <n v="380.63650949998487"/>
        <n v="370.81367630998562"/>
        <n v="1242.6888759999522"/>
        <n v="1024.8227199999606"/>
        <n v="987.96809199996096"/>
        <n v="932.51903999996409"/>
        <n v="364.12308827998601"/>
        <n v="1106.9761322699769"/>
        <n v="456.52156955998191"/>
        <n v="901.44151759998465"/>
        <n v="396.59670296998434"/>
        <n v="1537.1294999999411"/>
        <n v="1489.1693999999409"/>
        <n v="1400.7167999999465"/>
        <n v="1257.3287999999516"/>
        <n v="887.69879999996579"/>
        <n v="381.40545377998455"/>
        <n v="374.75392417998484"/>
        <n v="1259.7616999999482"/>
        <n v="1241.8552999999499"/>
        <n v="1219.3714999999506"/>
        <n v="1205.7497999999516"/>
        <n v="1167.5687999999529"/>
        <n v="968.27519999996116"/>
        <n v="947.78499999996063"/>
        <n v="900.36743575998355"/>
        <n v="898.61633983998388"/>
        <n v="898.55917474998364"/>
        <n v="1408.1659919999431"/>
        <n v="1390.8899999999439"/>
        <n v="1411.9365119999416"/>
        <n v="884.52645599996447"/>
        <n v="377.48703485998442"/>
        <n v="1191.5022617599711"/>
        <n v="539.39915981997819"/>
        <n v="530.1072125299786"/>
        <n v="513.45149051997907"/>
        <n v="471.35809106998067"/>
        <n v="930.48784579998255"/>
        <n v="930.48005047998231"/>
        <n v="915.08265319998316"/>
        <n v="394.9978722899836"/>
        <n v="1456.4894999999406"/>
        <n v="1376.7272999999439"/>
        <n v="1250.7743999999479"/>
        <n v="1153.1414999999533"/>
        <n v="380.36896724998462"/>
        <n v="1026.9451499999582"/>
        <n v="923.19929999996282"/>
        <n v="374.43132467998481"/>
        <n v="896.61497549998319"/>
        <n v="892.87956091998353"/>
        <n v="1176.5951999999488"/>
        <n v="384.11613827998372"/>
        <n v="1119.4998999999514"/>
        <n v="1042.5983999999562"/>
        <n v="1022.2559999999569"/>
        <n v="962.00819999995917"/>
        <n v="401.62628342998312"/>
        <n v="400.75344881998308"/>
        <n v="399.06859679998308"/>
        <n v="1471.852543999936"/>
        <n v="1471.1300999999362"/>
        <n v="1417.1366719999403"/>
        <n v="388.96958759998353"/>
        <n v="1123.6504359999526"/>
        <n v="1140.2861039999509"/>
        <n v="391.193636609983"/>
        <n v="1001.3262399999568"/>
        <n v="381.53369384998371"/>
        <n v="1219.5403397599698"/>
        <n v="1155.1554392999717"/>
        <n v="1135.1095030399724"/>
        <n v="572.9151610099758"/>
        <n v="462.48162519997999"/>
        <n v="950.71514431998071"/>
        <n v="938.28050293998126"/>
        <n v="931.70823331998156"/>
        <n v="421.25825951998229"/>
        <n v="415.02678509998259"/>
        <n v="409.50364958998239"/>
        <n v="1018.4894999999568"/>
        <n v="907.51185319998206"/>
        <n v="402.44994839998179"/>
        <n v="1096.9919999999508"/>
        <n v="1035.8669999999547"/>
        <n v="1027.7651999999548"/>
        <n v="397.76041667998209"/>
        <n v="956.72839999995801"/>
        <n v="899.39599999995937"/>
        <n v="931.5462510499807"/>
        <n v="922.58556334998138"/>
        <n v="1259.6300799999442"/>
        <n v="1248.6063359999448"/>
        <n v="1183.4813919999478"/>
        <n v="1100.7611999999515"/>
        <n v="1038.5277919999544"/>
        <n v="950.12393599995801"/>
        <n v="398.78721119998204"/>
        <n v="1233.2474277499673"/>
        <n v="516.63864959997716"/>
        <n v="495.64054231997829"/>
        <n v="439.49378171998046"/>
        <n v="418.97329379998109"/>
        <n v="413.96122151998139"/>
        <n v="1516.7564999999329"/>
        <n v="1472.5535999999338"/>
        <n v="1326.676349999942"/>
        <n v="952.93499999995834"/>
        <n v="390.44083427998282"/>
        <n v="1474.5155650999545"/>
        <n v="1455.3415036299566"/>
        <n v="1454.8481712399564"/>
        <n v="949.63700870995694"/>
        <n v="960.16535289995545"/>
        <n v="942.87647523995679"/>
        <n v="944.0856677999559"/>
        <n v="938.34500516995615"/>
        <n v="1514.3377888599534"/>
        <n v="1513.0062124799538"/>
        <n v="1504.6015899199542"/>
        <n v="1494.0063862499546"/>
        <n v="986.08968115995503"/>
        <n v="974.75169206995542"/>
        <n v="972.77043984995476"/>
        <n v="956.00258837995625"/>
        <n v="939.46424959995613"/>
        <n v="1276.8088699999416"/>
        <n v="1054.8375551999516"/>
        <n v="1030.9855902899531"/>
        <n v="975.80267182995533"/>
        <n v="960.22339349995525"/>
        <n v="1596.8100535399499"/>
        <n v="1557.2834047999522"/>
        <n v="988.46690249995504"/>
        <n v="955.95189167995545"/>
        <n v="2318.1809999998941"/>
        <n v="923.30538679995789"/>
        <n v="1642.6149882999212"/>
        <n v="1568.8390900999261"/>
        <n v="1559.8340082199263"/>
        <n v="1480.7173880099306"/>
        <n v="1422.8174531999316"/>
        <n v="1317.4705037199378"/>
        <n v="1176.6426671999434"/>
        <n v="1114.3861930499465"/>
        <n v="1873.2817482599112"/>
        <n v="1860.1666750799118"/>
        <n v="1782.9556751999157"/>
        <n v="1684.5285509999201"/>
        <n v="1610.3295067999238"/>
        <n v="1504.8982413599288"/>
        <n v="1409.3007433499322"/>
        <n v="1365.3151457399358"/>
        <n v="1100.908470399947"/>
        <n v="1596.1094602499247"/>
        <n v="1249.1595575999409"/>
        <n v="1213.8115925899428"/>
        <n v="1125.1746119399468"/>
        <n v="1095.7911397999474"/>
        <n v="2214.3174658498947"/>
        <n v="2162.6863504098965"/>
        <n v="1979.8079301399073"/>
        <n v="1519.8039929999286"/>
        <n v="1192.3779978399425"/>
        <n v="1057.2654673199502"/>
        <n v="1782.341829299912"/>
        <n v="1705.8524937999175"/>
        <n v="1696.6375240199175"/>
        <n v="1615.6266083099213"/>
        <n v="1557.3786801999227"/>
        <n v="1448.7713473199292"/>
        <n v="1305.3954131999353"/>
        <n v="1241.5449171499386"/>
        <n v="2017.8489576599013"/>
        <n v="2004.4251376799023"/>
        <n v="1925.3782647999062"/>
        <n v="1824.606943499911"/>
        <n v="1748.6399879999149"/>
        <n v="1640.6917020599196"/>
        <n v="1543.4194218499238"/>
        <n v="1497.4799384399271"/>
        <n v="1227.755926399939"/>
        <n v="1733.9964627499153"/>
        <n v="1378.8031615999328"/>
        <n v="1342.3138698899347"/>
        <n v="1251.8671018399386"/>
        <n v="1222.4989127999395"/>
        <n v="2367.0968863498847"/>
        <n v="2314.7812725098856"/>
        <n v="2126.767991039897"/>
        <n v="1655.5420079999199"/>
        <n v="1321.5128522399343"/>
        <n v="1182.0279741199427"/>
        <n v="1297.1728819999344"/>
        <n v="1273.9209019599366"/>
        <n v="1273.4116554599364"/>
        <n v="1267.8339619799367"/>
        <n v="1281.8574271999348"/>
        <n v="1261.3661044799367"/>
        <n v="1264.6872791999353"/>
        <n v="1258.230261859936"/>
        <n v="1837.9095613199329"/>
        <n v="1836.4996548199324"/>
        <n v="1327.4931065599335"/>
        <n v="1316.1544544999342"/>
        <n v="1307.6929062399342"/>
        <n v="1295.7135832299348"/>
        <n v="1295.0913554999343"/>
        <n v="1274.7348988099361"/>
        <n v="1259.452599999936"/>
        <n v="1619.7810274999183"/>
        <n v="1381.6270687999306"/>
        <n v="1355.3084928599319"/>
        <n v="1296.7686417399348"/>
        <n v="1281.7516391999347"/>
        <n v="1923.8385640499282"/>
        <n v="1928.3504584299276"/>
        <n v="1883.4213246099316"/>
        <n v="1309.1822059999349"/>
        <n v="1277.4413506399349"/>
        <n v="1239.692912919938"/>
        <n v="1735.3812613999357"/>
        <n v="1219.3061104799358"/>
        <n v="1215.7053667999362"/>
        <n v="1187.0353122799393"/>
        <n v="1199.2308041999372"/>
        <n v="1200.1288468399373"/>
        <n v="1196.5923532299371"/>
        <n v="1179.7905580799393"/>
        <n v="1181.6057751999383"/>
        <n v="1780.1552275399335"/>
        <n v="1756.7961924199353"/>
        <n v="1747.5663461599361"/>
        <n v="1214.9416689299376"/>
        <n v="1546.4530799999202"/>
        <n v="1526.0706862799202"/>
        <n v="1344.7659920999308"/>
        <n v="1276.4562201599342"/>
        <n v="1215.9710816399374"/>
        <n v="1202.3960454999383"/>
        <n v="1162.3751711599402"/>
        <n v="1832.7144019999319"/>
        <n v="1836.944031199931"/>
        <n v="1229.6356709999368"/>
        <n v="1175.5678020599389"/>
        <n v="1750.7091890299334"/>
        <n v="1741.4525977699341"/>
        <n v="1241.8955639999335"/>
        <n v="1575.4196733599172"/>
        <n v="1565.5066660599173"/>
        <n v="1478.4893545799218"/>
        <n v="1140.702771199939"/>
        <n v="1072.9286644499425"/>
        <n v="1700.4947409999102"/>
        <n v="1619.0919815999146"/>
        <n v="1503.4605641599203"/>
        <n v="1461.4939044999219"/>
        <n v="1389.5355572999265"/>
        <n v="1367.5916823799275"/>
        <n v="1058.1398343999435"/>
        <n v="1185.5204067899374"/>
        <n v="1087.2009815399424"/>
        <n v="1052.5958417999436"/>
        <n v="1876.4082300499267"/>
        <n v="1879.0837976299272"/>
        <n v="1833.6235391599298"/>
        <n v="1813.956388339931"/>
        <n v="1521.71042299992"/>
        <n v="1479.3958078399212"/>
        <n v="1157.900500439938"/>
        <n v="1013.7510595199466"/>
        <n v="1877.4873241198984"/>
        <n v="1687.1259482999078"/>
        <n v="1609.7314085999135"/>
        <n v="1599.5985522199135"/>
        <n v="1510.6825441399183"/>
        <n v="1513.5718214999172"/>
        <n v="1477.7459392799192"/>
        <n v="1440.9519981999213"/>
        <n v="1326.4316167199286"/>
        <n v="1165.4214671999362"/>
        <n v="1096.2132385499401"/>
        <n v="2100.2535494998865"/>
        <n v="2037.0604491198883"/>
        <n v="1847.7347725199002"/>
        <n v="1737.7690834999062"/>
        <n v="1654.5738127999105"/>
        <n v="1426.397570849922"/>
        <n v="1381.3377292399257"/>
        <n v="1081.1008403999408"/>
        <n v="1639.098057749911"/>
        <n v="1249.9911425999323"/>
        <n v="1211.5999340899345"/>
        <n v="1111.0156214399399"/>
        <n v="1075.4417647999412"/>
        <n v="2331.7181652998747"/>
        <n v="2268.8810459098763"/>
        <n v="1182.9890048399352"/>
        <n v="1036.0416163199443"/>
        <n v="1603.0434292905406"/>
        <n v="2229.3631121864291"/>
        <n v="2841.9831227608438"/>
        <n v="2318.3108195881468"/>
        <n v="2728.8449183958064"/>
        <n v="2405.8425199923495"/>
        <n v="2088.3617782527635"/>
        <n v="3163.0226603982251"/>
        <n v="3094.881659216333"/>
        <n v="2231.730186502562"/>
        <n v="2682.6743273972611"/>
        <n v="3508.1124477585886"/>
        <n v="2618.0038547340137"/>
        <n v="3288.5342025515024"/>
        <n v="1586.3212113802269"/>
        <n v="1892.7832275750079"/>
        <n v="2554.2712020923382"/>
        <n v="3010.5314726677102"/>
        <n v="2206.9915682012411"/>
        <n v="3657.8316551936732"/>
        <n v="2693.723950523985"/>
        <n v="1722.7056116598978"/>
        <n v="5131.4504966822842"/>
        <n v="3865.7876981108166"/>
        <n v="2297.9573661746704"/>
        <n v="5819.1284526539803"/>
        <n v="4385.5479277668346"/>
        <n v="1730.5707707872352"/>
        <n v="2703.9696902017695"/>
        <n v="1672.9404259093285"/>
        <n v="2171.8656920094104"/>
        <n v="1908.9599445735385"/>
        <n v="1565.2834699220132"/>
        <n v="1713.1514165089088"/>
        <n v="1929.7570271347472"/>
        <n v="2427.2290520635979"/>
        <n v="3804.6790867960945"/>
        <n v="2519.1245150209907"/>
        <n v="2217.8527085235819"/>
        <n v="2731.372390558799"/>
        <n v="2713.5495152520366"/>
        <n v="3316.8999410665547"/>
        <n v="2901.8737539639706"/>
        <n v="1436.3945292613125"/>
        <n v="3433.4630184496373"/>
        <n v="3669.4637080822431"/>
        <n v="1847.7076449910044"/>
        <n v="3528.6712632746526"/>
        <n v="2898.2647742068666"/>
        <n v="2896.0637811530314"/>
        <n v="4472.7877207836018"/>
        <n v="4614.5209632593751"/>
        <n v="3614.1882685168202"/>
        <n v="3026.240704961363"/>
        <n v="3111.8334537877699"/>
        <n v="1944.8314644833415"/>
        <n v="2240.7704201571933"/>
        <n v="2392.744330938835"/>
        <n v="2579.6673719517253"/>
        <n v="3635.5751808877053"/>
        <n v="2176.8184824466198"/>
        <n v="2752.7475783785444"/>
        <n v="3620.6286101155956"/>
        <n v="2056.5880167361092"/>
        <n v="3243.1598985015489"/>
        <n v="3227.2502525625455"/>
        <n v="3421.1999186747453"/>
        <n v="3441.7018647437653"/>
        <n v="2791.2799216420335"/>
        <n v="4569.7707316432261"/>
        <n v="1727.7486485229936"/>
        <n v="3879.4567028163547"/>
        <n v="2304.3494523570716"/>
        <n v="3192.726447700029"/>
        <n v="1830.4540013193666"/>
        <n v="2877.9063552995585"/>
        <n v="3470.5207764151451"/>
        <n v="3782.8932284804064"/>
        <n v="2451.5908304603067"/>
        <n v="1964.9045419409156"/>
        <n v="3199.6426559047877"/>
        <n v="4042.9562540207166"/>
        <n v="4172.4729629972226"/>
        <n v="2835.472342235229"/>
        <n v="2001.3041424923013"/>
        <n v="2799.0794516983869"/>
        <n v="3012.402148974124"/>
        <n v="2413.9755746708356"/>
        <n v="2500.3999373195697"/>
        <n v="2929.1153135928807"/>
        <n v="2215.8266516397562"/>
        <n v="2715.7095512084943"/>
        <n v="2449.4966790437002"/>
        <n v="2719.3460808126829"/>
        <n v="2168.4207434383025"/>
        <n v="3174.9604582210864"/>
        <n v="2603.7672725970097"/>
        <n v="4405.3330462193417"/>
        <n v="2334.1247361715887"/>
        <n v="2476.5341001940014"/>
        <n v="1859.9754029272867"/>
        <n v="2224.1181196006987"/>
        <n v="2280.5100895333671"/>
        <n v="2425.011514640611"/>
        <n v="2568.7216357340512"/>
        <n v="5105.0457039668645"/>
        <n v="3764.4883175390023"/>
        <n v="2632.5512512700934"/>
        <n v="6465.1097082276347"/>
        <n v="4605.4092495769255"/>
        <n v="2602.6561487906774"/>
        <n v="2673.9350369518816"/>
        <n v="2891.9717874491012"/>
        <n v="4039.3739298679357"/>
        <n v="4210.5638389602555"/>
        <n v="3305.415804850395"/>
        <n v="3382.097908212882"/>
        <n v="3872.2119832847802"/>
        <n v="2572.6943373211034"/>
        <n v="3840.054276936994"/>
        <n v="3428.4345438908995"/>
        <n v="3737.474396709028"/>
        <n v="2974.4536603167116"/>
        <n v="4328.4718518367299"/>
        <n v="3548.3725727739088"/>
        <n v="5935.0627465319476"/>
        <n v="3094.7285848766114"/>
        <n v="3488.5257245950911"/>
        <n v="2539.2253995081974"/>
        <n v="2978.4426637739243"/>
        <n v="3016.598645602633"/>
        <n v="3373.3025959867291"/>
        <n v="3562.3502365580489"/>
        <n v="6939.2212853590272"/>
        <n v="5093.4615772387151"/>
        <n v="3549.9976976017588"/>
        <n v="8678.353243375901"/>
        <n v="6182.3553187441303"/>
        <n v="3479.8002527412023"/>
        <n v="3534.3285507626269"/>
        <n v="253.26680037899968"/>
        <n v="253.69009591359929"/>
        <n v="253.14766345169932"/>
        <n v="246.30058569899984"/>
        <n v="1210.5617828099998"/>
        <n v="259.02180053999939"/>
        <n v="249.35605037309929"/>
        <n v="239.33247337829971"/>
        <n v="267.64198935239989"/>
        <n v="262.99676837999937"/>
        <n v="282.00716421119932"/>
        <n v="264.51713025439926"/>
        <n v="248.1286199699997"/>
        <n v="264.5252517764992"/>
        <n v="276.87974516549963"/>
        <n v="254.69255771999985"/>
        <n v="1089.2804696399976"/>
        <n v="1059.5197040399994"/>
        <n v="1045.8518545799975"/>
        <n v="273.50320980659842"/>
        <n v="270.53937644169849"/>
        <n v="266.15032397849842"/>
        <n v="259.60492545359836"/>
        <n v="248.48014070879893"/>
        <n v="282.84489719669847"/>
        <n v="282.48980916959823"/>
        <n v="281.71688400179835"/>
        <n v="270.32494243799908"/>
        <n v="269.60733225419881"/>
        <n v="258.97315433009851"/>
        <n v="255.64196015639851"/>
        <n v="248.56648665299852"/>
        <n v="328.35337793999878"/>
        <n v="316.71432130259814"/>
        <n v="306.99283783079818"/>
        <n v="276.85512557699894"/>
        <n v="288.88563215759825"/>
        <n v="896.81759117999513"/>
        <n v="260.19869326859833"/>
        <n v="243.67231748159884"/>
        <n v="803.06878911679723"/>
        <n v="796.07099759879736"/>
        <n v="792.55367609599773"/>
        <n v="288.64904321139761"/>
        <n v="276.79349157279751"/>
        <n v="267.65095488179753"/>
        <n v="684.6659999999938"/>
        <n v="263.49995946489759"/>
        <n v="883.97779004999165"/>
        <n v="936.13695056959591"/>
        <n v="807.80945226349741"/>
        <n v="801.97824604399796"/>
        <n v="804.11369953099756"/>
        <n v="806.24135370919703"/>
        <n v="302.98756172399726"/>
        <n v="279.49046623739804"/>
        <n v="844.99520399999255"/>
        <n v="707.83852799999352"/>
        <n v="1128.39757451999"/>
        <n v="279.47193560999739"/>
        <n v="361.94169758999658"/>
        <n v="444.88069001059591"/>
        <n v="366.40097672699676"/>
        <n v="360.54510670459666"/>
        <n v="326.8746258959971"/>
        <n v="324.46524830399699"/>
        <n v="302.21511917219738"/>
        <n v="283.70985755679737"/>
        <n v="271.05397874999755"/>
        <n v="284.38491229499743"/>
        <n v="820.90211676799709"/>
        <n v="305.63721574559719"/>
        <n v="1034.8862999999908"/>
        <n v="930.81149999999172"/>
        <n v="1408.2554633999869"/>
        <n v="1246.6606074299891"/>
        <n v="813.70541627809678"/>
        <n v="814.07138690839633"/>
        <n v="881.50675400199532"/>
        <n v="296.54089746719637"/>
        <n v="615.31519999999261"/>
        <n v="838.81160847199624"/>
        <n v="834.6196305823961"/>
        <n v="827.87300035519695"/>
        <n v="299.0165549264965"/>
        <n v="290.00659057679712"/>
        <n v="546.44928067519447"/>
        <n v="355.40266918739633"/>
        <n v="820.13303039999573"/>
        <n v="840.60905975029596"/>
        <n v="835.0780589176959"/>
        <n v="833.77395443599607"/>
        <n v="301.56522822299644"/>
        <n v="309.23955513639532"/>
        <n v="730.37464819999036"/>
        <n v="732.16913128998931"/>
        <n v="717.45975491999081"/>
        <n v="725.70027095998933"/>
        <n v="694.91127067999093"/>
        <n v="700.85331589998964"/>
        <n v="684.02480015999117"/>
        <n v="851.47978157329487"/>
        <n v="850.37792035999473"/>
        <n v="843.05564163949578"/>
        <n v="840.35646737509558"/>
        <n v="822.47607044539598"/>
        <n v="824.18956491559538"/>
        <n v="797.40942337998831"/>
        <n v="402.82699651859457"/>
        <n v="888.84788186239371"/>
        <n v="326.20134636239527"/>
        <n v="930.29131631119253"/>
        <n v="830.96277213779467"/>
        <n v="790.05314350999504"/>
        <n v="370.58674987619349"/>
        <n v="889.74389999998482"/>
        <n v="702.98999999998762"/>
        <n v="866.4602406599854"/>
        <n v="1198.4869973599793"/>
        <n v="776.47577495998655"/>
        <n v="716.41497147998734"/>
        <n v="711.1098758499877"/>
        <n v="861.29226993979364"/>
        <n v="858.9487876639937"/>
        <n v="895.11483199998486"/>
        <n v="916.66199404998451"/>
        <n v="891.29351663998477"/>
        <n v="1189.1473809799797"/>
        <n v="818.94586211998694"/>
        <n v="828.39941681998562"/>
        <n v="522.55669335159178"/>
        <n v="514.87936047799121"/>
        <n v="707.77527884278766"/>
        <n v="919.70036607999123"/>
        <n v="966.84950766199188"/>
        <n v="940.32294181819248"/>
        <n v="738.57599999998729"/>
        <n v="906.63747989998444"/>
        <n v="691.59824999998818"/>
        <n v="979.30016656998168"/>
        <n v="855.77818259998435"/>
        <n v="955.87040171998228"/>
        <n v="933.46776874998261"/>
        <n v="926.8963492799827"/>
        <n v="885.61369348998301"/>
        <n v="1081.9983056899889"/>
        <n v="1073.3656529415894"/>
        <n v="1068.0323746079885"/>
        <n v="998.25433365038862"/>
        <n v="1033.8880106699794"/>
        <n v="1003.9435559999815"/>
        <n v="976.01853311998127"/>
        <n v="971.50999049998097"/>
        <n v="882.13241801998367"/>
        <n v="1059.9056946199771"/>
        <n v="1001.0552015999799"/>
        <n v="1087.6196088499782"/>
        <n v="1066.3305746599772"/>
        <n v="1020.3622539599781"/>
        <n v="1018.1487743499779"/>
        <n v="1130.3605361967864"/>
        <n v="1130.3623055999753"/>
        <n v="1086.9297961199766"/>
        <n v="1069.5569176499771"/>
        <n v="1053.0723562199771"/>
        <n v="1035.5394482999777"/>
        <n v="928.61829215997977"/>
        <n v="305.12527759999301"/>
        <n v="359.27552119959171"/>
        <n v="1103.8227653199745"/>
        <n v="1094.4060878599755"/>
        <n v="1102.5662255999744"/>
        <n v="1084.9213673199745"/>
        <n v="1071.7739661199757"/>
        <n v="1070.8576313799754"/>
        <n v="998.03544119997764"/>
        <n v="1070.0407559999746"/>
        <n v="914.67347999997889"/>
        <n v="1251.1295448599722"/>
        <n v="1250.5886367499711"/>
        <n v="1131.0685222399736"/>
        <n v="1072.5032885799751"/>
        <n v="1027.2503330999764"/>
        <n v="992.71877671997674"/>
        <n v="1451.0722508399658"/>
        <n v="1203.8575991399721"/>
        <n v="1003.9458928799879"/>
        <n v="979.60483353998904"/>
        <n v="663.77553654198437"/>
        <n v="621.37273380058537"/>
        <n v="1170.2717999999725"/>
        <n v="1124.302323599974"/>
        <n v="1098.1767827999743"/>
        <n v="1062.2320921199753"/>
        <n v="1586.6694944099625"/>
        <n v="1021.2961999999745"/>
        <n v="1091.9047102699722"/>
        <n v="1042.7215788799745"/>
        <n v="1389.4010436499648"/>
        <n v="1281.0925293599678"/>
        <n v="1280.4026013399673"/>
        <n v="1265.1659864999681"/>
        <n v="1248.1054798999685"/>
        <n v="1242.8620388799684"/>
        <n v="1239.5197827599684"/>
        <n v="1194.1592161999697"/>
        <n v="1164.8007415807829"/>
        <n v="757.09405660978132"/>
        <n v="958.05579906998651"/>
        <n v="1399.7948760899651"/>
        <n v="1336.7506233599674"/>
        <n v="1328.3656028999678"/>
        <n v="1298.8588771199668"/>
        <n v="1243.28773691997"/>
        <n v="1255.4658881999683"/>
        <n v="1209.8769303599693"/>
        <n v="1193.0783087999707"/>
        <n v="1122.1669216799728"/>
        <n v="1116.2800613999718"/>
        <n v="315.56046106999133"/>
        <n v="314.69395079999146"/>
        <n v="919.34229999997603"/>
        <n v="785.65499999997905"/>
        <n v="778.12809999997876"/>
        <n v="842.27721109999072"/>
        <n v="835.24596829999109"/>
        <n v="836.22858160999078"/>
        <n v="1010.1462839999733"/>
        <n v="995.1785999999729"/>
        <n v="875.61551999997607"/>
        <n v="795.0313799999783"/>
        <n v="1069.0732847199843"/>
        <n v="433.37217443998804"/>
        <n v="336.33911999999077"/>
        <n v="336.1742607599914"/>
        <n v="331.29650294999107"/>
        <n v="1319.5247999999656"/>
        <n v="1106.7128999999697"/>
        <n v="312.45791471999189"/>
        <n v="314.97300887999143"/>
        <n v="827.72437081999078"/>
        <n v="831.90230711999004"/>
        <n v="1070.9903999999685"/>
        <n v="1051.8894999999688"/>
        <n v="1029.9092999999709"/>
        <n v="1029.2831999999696"/>
        <n v="883.95999999997377"/>
        <n v="323.3043350999904"/>
        <n v="736.53039999997839"/>
        <n v="843.60502999999051"/>
        <n v="849.12533941998981"/>
        <n v="334.89524606999043"/>
        <n v="1213.1187039999643"/>
        <n v="1139.0414879999682"/>
        <n v="1009.3454639999701"/>
        <n v="1008.7456559999702"/>
        <n v="814.19579999997677"/>
        <n v="848.20980199998996"/>
        <n v="1036.5162343099839"/>
        <n v="1020.1459596799846"/>
        <n v="463.07137681998665"/>
        <n v="409.68274931998837"/>
        <n v="317.05230699999106"/>
        <n v="864.23378035998928"/>
        <n v="862.56745927998918"/>
        <n v="352.57557572998951"/>
        <n v="1344.6143999999606"/>
        <n v="1219.0859999999639"/>
        <n v="1189.0574999999653"/>
        <n v="1060.184999999969"/>
        <n v="1057.2275999999688"/>
        <n v="975.13649999997097"/>
        <n v="853.8182999999749"/>
        <n v="842.97443995998924"/>
        <n v="336.68354691998945"/>
        <n v="1077.4583999999659"/>
        <n v="916.79279999997107"/>
        <n v="856.4269999999741"/>
        <n v="789.09179999997491"/>
        <n v="854.09479039998917"/>
        <n v="850.44506548998947"/>
        <n v="852.08400088998894"/>
        <n v="338.8536397199897"/>
        <n v="1052.7558799999665"/>
        <n v="1048.1952319999668"/>
        <n v="1029.5257719999672"/>
        <n v="968.46467999996923"/>
        <n v="895.60858399997187"/>
        <n v="333.96132017998929"/>
        <n v="822.98928799997361"/>
        <n v="1129.6139839999655"/>
        <n v="1025.1191263999833"/>
        <n v="500.96600417998445"/>
        <n v="480.15912764998529"/>
        <n v="485.41076534998467"/>
        <n v="424.70976027998654"/>
        <n v="414.82522047998691"/>
        <n v="408.45669788998691"/>
        <n v="341.47626911998924"/>
        <n v="871.18736515998876"/>
        <n v="867.01710577998847"/>
        <n v="351.1669841999892"/>
        <n v="1322.94299999996"/>
        <n v="1266.9817499999601"/>
        <n v="1103.381999999966"/>
        <n v="850.3662422399882"/>
        <n v="344.85270371998865"/>
        <n v="339.676646319989"/>
        <n v="1004.5177999999673"/>
        <n v="992.06819999996742"/>
        <n v="962.17039999996757"/>
        <n v="918.8423999999693"/>
        <n v="914.32179999996913"/>
        <n v="905.35679999996933"/>
        <n v="340.02866292998846"/>
        <n v="873.23109067998746"/>
        <n v="863.74805875998777"/>
        <n v="891.27719999997112"/>
        <n v="341.62696259998836"/>
        <n v="800.17134799997291"/>
        <n v="1052.2591386399815"/>
        <n v="1047.5995201599817"/>
        <n v="886.21381012998688"/>
        <n v="874.46854336998774"/>
        <n v="1333.0300499999551"/>
        <n v="1300.6244999999578"/>
        <n v="1283.2550999999569"/>
        <n v="1083.5054999999634"/>
        <n v="1056.7372499999642"/>
        <n v="908.56289999996932"/>
        <n v="358.90341023998712"/>
        <n v="1128.1919999999602"/>
        <n v="1085.8597999999613"/>
        <n v="1037.9501999999638"/>
        <n v="351.14320217998738"/>
        <n v="348.82221715998753"/>
        <n v="805.18099999997105"/>
        <n v="344.0742115199879"/>
        <n v="871.19717953998713"/>
        <n v="366.7227695999868"/>
        <n v="1198.3760999999572"/>
        <n v="1147.9825279999602"/>
        <n v="1055.6404319999626"/>
        <n v="1024.1915039999631"/>
        <n v="350.81434205998755"/>
        <n v="847.74508799996931"/>
        <n v="346.7008091399876"/>
        <n v="359.7714346499871"/>
        <n v="1154.1119342399766"/>
        <n v="473.54167986998345"/>
        <n v="419.85401039998504"/>
        <n v="394.63833092998595"/>
        <n v="375.77032459998657"/>
        <n v="372.03812519998678"/>
        <n v="1242.7373999999559"/>
        <n v="1236.9142499999559"/>
        <n v="1125.7664999999606"/>
        <n v="1122.0719999999601"/>
        <n v="1094.5751999999609"/>
        <n v="987.97199999996462"/>
        <n v="356.12082542998712"/>
        <n v="342.60384326998792"/>
        <n v="869.64406196998618"/>
        <n v="363.48864383998625"/>
        <n v="360.37306445998632"/>
        <n v="946.96999999996524"/>
        <n v="892.52099999996619"/>
        <n v="831.63279999996848"/>
        <n v="793.44399999997074"/>
        <n v="884.63421805998541"/>
        <n v="367.8717015599866"/>
        <n v="366.86237114998653"/>
        <n v="1294.6083039999523"/>
        <n v="1216.4390399999543"/>
        <n v="1127.0167999999576"/>
        <n v="362.23457810998633"/>
        <n v="987.12143999996283"/>
        <n v="859.48380799996755"/>
        <n v="353.27829776998703"/>
        <n v="449.52362267998353"/>
        <n v="428.21958479998381"/>
        <n v="387.86053499998576"/>
        <n v="392.76842729998521"/>
        <n v="1323.2267999999503"/>
        <n v="1239.3458999999532"/>
        <n v="1184.0255999999554"/>
        <n v="1159.210499999956"/>
        <n v="983.84894999996402"/>
        <n v="884.08156159998487"/>
        <n v="881.11786261998475"/>
        <n v="375.7980256199852"/>
        <n v="367.48431444998579"/>
        <n v="1166.6139999999548"/>
        <n v="1159.367999999954"/>
        <n v="1097.4667999999579"/>
        <n v="1098.9185999999577"/>
        <n v="387.03165869998463"/>
        <n v="1301.5979199999485"/>
        <n v="1191.3864199999543"/>
        <n v="1172.8971839999538"/>
        <n v="1069.5702999999576"/>
        <n v="1042.7146079999588"/>
        <n v="966.9615079999619"/>
        <n v="884.40351999996506"/>
        <n v="360.34484996998611"/>
        <n v="1086.0686365599772"/>
        <n v="485.69813039998076"/>
        <n v="442.79861261998246"/>
        <n v="379.48479237998498"/>
        <n v="384.78233054998475"/>
        <n v="1385.1284999999464"/>
        <n v="1245.7259999999505"/>
        <n v="1173.4328999999534"/>
        <n v="1137.4271999999562"/>
        <n v="370.61526023998533"/>
        <n v="385.09610679998389"/>
        <n v="382.50227144998416"/>
        <n v="1211.7839999999496"/>
        <n v="1194.3959999999504"/>
        <n v="1176.7263999999525"/>
        <n v="1180.2103999999511"/>
        <n v="844.66199999996581"/>
        <n v="833.07259999996541"/>
        <n v="375.15949613998453"/>
        <n v="368.61690161998513"/>
        <n v="397.39351940998358"/>
        <n v="386.82360023998422"/>
        <n v="387.54737279998398"/>
        <n v="1369.5485079999432"/>
        <n v="1156.5261399999522"/>
        <n v="1081.464103999956"/>
        <n v="381.52876517998413"/>
        <n v="914.57834399996204"/>
        <n v="896.98077999996394"/>
        <n v="878.2573079999645"/>
        <n v="377.22999842998433"/>
        <n v="1185.9176167999719"/>
        <n v="1157.0698700099733"/>
        <n v="467.98560899998108"/>
        <n v="443.86779683998157"/>
        <n v="382.1692243199841"/>
        <n v="928.39949800998215"/>
        <n v="926.88241279998238"/>
        <n v="925.04142139998237"/>
        <n v="413.41458311998281"/>
        <n v="1234.6730999999488"/>
        <n v="1198.0507499999503"/>
        <n v="1179.8159999999511"/>
        <n v="1143.1727999999525"/>
        <n v="1139.3549999999525"/>
        <n v="379.97662199998433"/>
        <n v="897.33115279998322"/>
        <n v="391.44797495998301"/>
        <n v="1245.5209999999461"/>
        <n v="391.22888214998295"/>
        <n v="384.00832559998378"/>
        <n v="941.25429999995924"/>
        <n v="924.1799999999613"/>
        <n v="387.5065536599833"/>
        <n v="386.87623538998321"/>
        <n v="913.57066744998235"/>
        <n v="912.10390474998258"/>
        <n v="408.63095891998239"/>
        <n v="397.49925263998318"/>
        <n v="1406.7548879999395"/>
        <n v="1406.0263679999391"/>
        <n v="1365.6173439999409"/>
        <n v="1188.8307599999487"/>
        <n v="1117.3674999999525"/>
        <n v="944.67422399995928"/>
        <n v="911.15949599996043"/>
        <n v="895.34203199996216"/>
        <n v="1221.7005571599691"/>
        <n v="1174.0520774399708"/>
        <n v="1139.368809039973"/>
        <n v="1132.0704355499727"/>
        <n v="415.44396607998192"/>
        <n v="399.32053145998299"/>
        <n v="386.6573638999833"/>
        <n v="418.62132923998183"/>
        <n v="1657.0151999999287"/>
        <n v="1634.3575499999306"/>
        <n v="1592.8769999999311"/>
        <n v="1536.7895999999337"/>
        <n v="1372.1894999999422"/>
        <n v="1323.075599999944"/>
        <n v="392.14751432998304"/>
        <n v="909.2823897999815"/>
        <n v="1094.0716999999513"/>
        <n v="963.45599999995738"/>
        <n v="957.8339999999572"/>
        <n v="922.38829999995949"/>
        <n v="928.99989999995819"/>
        <n v="909.7715999999599"/>
        <n v="929.4378965599808"/>
        <n v="928.47678565998058"/>
        <n v="926.36335615998098"/>
        <n v="1426.8293159999359"/>
        <n v="1403.450831999937"/>
        <n v="1315.201879999941"/>
        <n v="1172.4445039999482"/>
        <n v="1045.8545999999537"/>
        <n v="1056.0848279999523"/>
        <n v="1205.7770560399681"/>
        <n v="518.09023249997665"/>
        <n v="429.78828421998105"/>
        <n v="955.04545501997973"/>
        <n v="405.72189629998212"/>
        <n v="1509.0632999999334"/>
        <n v="1425.9023999999358"/>
        <n v="1280.8937999999423"/>
        <n v="1152.1574999999484"/>
        <n v="1472.711469049955"/>
        <n v="954.13234739995619"/>
        <n v="964.31614386995511"/>
        <n v="947.17678923995686"/>
        <n v="962.26958267995496"/>
        <n v="946.34504039995659"/>
        <n v="950.0227861799558"/>
        <n v="1532.1500419599515"/>
        <n v="1503.2683376799541"/>
        <n v="986.9378193599548"/>
        <n v="998.59073929995361"/>
        <n v="970.67544599995472"/>
        <n v="970.56459387995437"/>
        <n v="968.46480959995506"/>
        <n v="2234.0910719998956"/>
        <n v="2210.219487999897"/>
        <n v="1253.4111013199415"/>
        <n v="1062.5559681599502"/>
        <n v="963.58847870995612"/>
        <n v="1588.6685030399494"/>
        <n v="1561.0839672199513"/>
        <n v="1038.1785075999519"/>
        <n v="996.79627165995362"/>
        <n v="938.84241519995714"/>
        <n v="2310.3872999998939"/>
        <n v="1639.5065537399216"/>
        <n v="1489.6337300999292"/>
        <n v="1487.7793091699282"/>
        <n v="1442.582741249932"/>
        <n v="1455.6389387799297"/>
        <n v="1428.5318678399324"/>
        <n v="1291.2173981999381"/>
        <n v="2076.2095793599001"/>
        <n v="2048.3604293999015"/>
        <n v="1943.5802234399066"/>
        <n v="1769.822296719916"/>
        <n v="1619.0352556399234"/>
        <n v="1634.8970965899211"/>
        <n v="1389.3997248699332"/>
        <n v="1375.0979105199335"/>
        <n v="1354.9752868799351"/>
        <n v="1556.330235479925"/>
        <n v="1255.9545612999395"/>
        <n v="1107.7510778099477"/>
        <n v="2204.8981011198957"/>
        <n v="2105.4550399998989"/>
        <n v="1927.0085543099078"/>
        <n v="1769.0073027999151"/>
        <n v="1485.4743986399287"/>
        <n v="1164.8838519999449"/>
        <n v="1779.0778958399123"/>
        <n v="1625.0217470999205"/>
        <n v="1623.8589514699197"/>
        <n v="1576.5874121499235"/>
        <n v="1590.9633228799207"/>
        <n v="1562.205457439924"/>
        <n v="1422.5361923999299"/>
        <n v="2226.1585744598906"/>
        <n v="2197.6528769998913"/>
        <n v="2090.4641966398967"/>
        <n v="1911.9361395199064"/>
        <n v="1757.5474680399143"/>
        <n v="1774.4852472899117"/>
        <n v="1523.0614331699244"/>
        <n v="1508.5428103199249"/>
        <n v="1487.9509164799263"/>
        <n v="1693.899691879916"/>
        <n v="1386.5633506999311"/>
        <n v="1233.7129019099402"/>
        <n v="2357.4566593198847"/>
        <n v="2256.1965971998879"/>
        <n v="2073.4265990098975"/>
        <n v="1911.673741799905"/>
        <n v="1621.4283309399198"/>
        <n v="1292.2321529999372"/>
        <n v="1294.944611939934"/>
        <n v="1273.391822699936"/>
        <n v="1286.2696169399348"/>
        <n v="1265.2117380499365"/>
        <n v="1284.0944433699344"/>
        <n v="1264.3390310399366"/>
        <n v="1270.7204109599356"/>
        <n v="1872.5463482699301"/>
        <n v="1869.4045985599309"/>
        <n v="1859.1431781199303"/>
        <n v="1326.081524199933"/>
        <n v="1308.5832645199343"/>
        <n v="1323.0291019299329"/>
        <n v="1292.863866469934"/>
        <n v="1293.0376016999342"/>
        <n v="1290.8053222399344"/>
        <n v="1596.2425260799187"/>
        <n v="1391.791282619929"/>
        <n v="1282.9464213999358"/>
        <n v="1922.4856183999277"/>
        <n v="1919.4835346399282"/>
        <n v="1389.7705524499297"/>
        <n v="1365.2274926999303"/>
        <n v="1320.8555857299332"/>
        <n v="1256.3417360999372"/>
        <n v="1723.5040229999368"/>
        <n v="1192.1414646999385"/>
        <n v="1203.7759892399372"/>
        <n v="1184.3361739499392"/>
        <n v="1201.5350124699371"/>
        <n v="1183.426830639939"/>
        <n v="1175.2324959599387"/>
        <n v="1772.0049040999343"/>
        <n v="1779.2188171699331"/>
        <n v="1242.8078858999352"/>
        <n v="1211.2757960999368"/>
        <n v="1194.9210565499384"/>
        <n v="1481.3350531199233"/>
        <n v="1327.2649519999306"/>
        <n v="1809.9084921499325"/>
        <n v="1251.655912499936"/>
        <n v="1158.1311247199405"/>
        <n v="1745.9650798299335"/>
        <n v="1732.1644152999347"/>
        <n v="1239.8468661399338"/>
        <n v="1486.9044530999213"/>
        <n v="1481.6092433699209"/>
        <n v="1436.4331998499242"/>
        <n v="1446.3818051799226"/>
        <n v="1266.7303249999322"/>
        <n v="1821.034863469929"/>
        <n v="1817.7298937599298"/>
        <n v="1806.6963495199302"/>
        <n v="1774.0419847999324"/>
        <n v="1628.6706902399142"/>
        <n v="1642.6289943899119"/>
        <n v="1421.6724638999235"/>
        <n v="1374.2182730699265"/>
        <n v="1250.7470755999327"/>
        <n v="1227.6369438999343"/>
        <n v="1069.1660092099437"/>
        <n v="1874.9722747999267"/>
        <n v="1869.7939390399274"/>
        <n v="1790.0428787999047"/>
        <n v="3010.1249999998399"/>
        <n v="1131.7786559999404"/>
        <n v="1978.1962367998908"/>
        <n v="1823.3308931499023"/>
        <n v="1683.9132416499081"/>
        <n v="1467.8733706399207"/>
        <n v="1294.2364691999292"/>
        <n v="2005.0765071598898"/>
        <n v="1833.3967507199011"/>
        <n v="1664.36655263991"/>
        <n v="1678.2445950899082"/>
        <n v="1452.3921008999203"/>
        <n v="1404.0550313699232"/>
        <n v="1387.4941495199239"/>
        <n v="1364.9468398799258"/>
        <n v="1591.150962479913"/>
        <n v="1348.4797533899261"/>
        <n v="1254.2485832999314"/>
        <n v="1092.6804833099413"/>
        <n v="2321.1149268998743"/>
        <n v="2005.7588828098906"/>
        <n v="1828.9212677999003"/>
        <n v="1156.6673069999376"/>
        <n v="1885.2330524725303"/>
        <n v="3146.6915738093548"/>
        <n v="2456.0202991676824"/>
        <n v="3440.7443235801402"/>
        <n v="3047.6455479626638"/>
        <n v="1823.6366332048688"/>
        <n v="1754.5160267037393"/>
        <n v="1966.6055691785771"/>
        <n v="2281.358900399714"/>
        <n v="1604.2999730796373"/>
        <n v="3152.9939913686535"/>
        <n v="3551.087326628282"/>
        <n v="4019.3053047137792"/>
        <n v="2905.0873030110697"/>
        <n v="1915.3409264456996"/>
        <n v="1914.5262046107428"/>
        <n v="3705.2082992644655"/>
        <n v="2750.0145512165368"/>
        <n v="1916.7011592101687"/>
        <n v="3156.5049999158632"/>
        <n v="2586.4170437417042"/>
        <n v="1523.4108357568293"/>
        <n v="2035.5605532204381"/>
        <n v="2444.4225879158989"/>
        <n v="1720.5579754275334"/>
        <n v="3492.5041327731683"/>
        <n v="1719.2911666702503"/>
        <n v="1914.6345587103897"/>
        <n v="2586.0821871089911"/>
        <n v="2619.7139162405306"/>
        <n v="3100.5516465494438"/>
        <n v="3482.3632505904898"/>
        <n v="3592.4799592157278"/>
        <n v="2470.8659683489564"/>
        <n v="1582.8736136797884"/>
        <n v="3078.283986423653"/>
        <n v="3972.7102116328592"/>
        <n v="3433.6049505460833"/>
        <n v="4740.8894679316363"/>
        <n v="2625.5286460646098"/>
        <n v="1487.9677791660365"/>
        <n v="2051.1642352458894"/>
        <n v="1425.2183011611116"/>
        <n v="3200.2474269530044"/>
        <n v="4210.5719895002949"/>
        <n v="2105.0913964765086"/>
        <n v="1605.289843277659"/>
        <n v="1982.9494008850616"/>
        <n v="3648.7337312535101"/>
        <n v="1826.1603026622906"/>
        <n v="3531.3791375146066"/>
        <n v="3702.0664110689177"/>
        <n v="1922.0993001498373"/>
        <n v="2983.358340218163"/>
        <n v="3499.6264234462715"/>
        <n v="3637.2384709551125"/>
        <n v="4478.4172193403119"/>
        <n v="3125.9103249196869"/>
        <n v="2623.4658778464081"/>
        <n v="1596.0232154108194"/>
        <n v="2632.0323955551853"/>
        <n v="3183.0024505910837"/>
        <n v="4333.0115805837595"/>
        <n v="3351.3580186505742"/>
        <n v="3252.2942232495543"/>
        <n v="2709.642605954291"/>
        <n v="2121.4248626958406"/>
        <n v="2210.3895130304877"/>
        <n v="2938.1080420239805"/>
        <n v="3063.3958492798042"/>
        <n v="3016.8614447130722"/>
        <n v="2829.7768132721903"/>
        <n v="2386.8230534072841"/>
        <n v="3135.5947465210279"/>
        <n v="2390.5726245793212"/>
        <n v="3158.020025574634"/>
        <n v="1505.4655100117941"/>
        <n v="3949.4816907989557"/>
        <n v="1577.0331521146925"/>
        <n v="3656.4987905731195"/>
        <n v="3708.8761044715689"/>
        <n v="4389.1485895967544"/>
        <n v="5970.7761364660764"/>
        <n v="4611.6127995811103"/>
        <n v="4369.9915602188139"/>
        <n v="3640.2004552119765"/>
        <n v="2959.3616281255245"/>
        <n v="3042.6394857668706"/>
        <n v="4024.6444754574054"/>
        <n v="4188.9913543070688"/>
        <n v="4113.1255394351083"/>
        <n v="3811.8199698742965"/>
        <n v="3334.3102427740791"/>
        <n v="4209.7684250845941"/>
        <n v="3393.8056431571331"/>
        <n v="4354.1574458084669"/>
        <n v="2072.6504536045072"/>
        <n v="5408.2675107945688"/>
        <n v="2120.9364614151173"/>
        <n v="4897.9181909140134"/>
        <n v="845.36239555859981"/>
        <n v="248.81067953159999"/>
        <n v="247.46631682659995"/>
        <n v="250.59032505159919"/>
        <n v="248.59162804509921"/>
        <n v="559.47429999999986"/>
        <n v="256.71721742400001"/>
        <n v="855.9578879999973"/>
        <n v="255.96320554979917"/>
        <n v="996.98233500000003"/>
        <n v="250.8034831919995"/>
        <n v="253.7599093199992"/>
        <n v="248.9628354524996"/>
        <n v="252.8265573401992"/>
        <n v="1157.6454170399966"/>
        <n v="239.29920114179995"/>
        <n v="241.91394560549949"/>
        <n v="429.48139508549866"/>
        <n v="314.37445349999905"/>
        <n v="372.0873483194988"/>
        <n v="276.40803548519909"/>
        <n v="746.73415659999898"/>
        <n v="259.90768053119996"/>
        <n v="262.94675422399916"/>
        <n v="242.7786925199992"/>
        <n v="244.84081013039918"/>
        <n v="245.93461739999998"/>
        <n v="274.24648268639987"/>
        <n v="262.48001310719917"/>
        <n v="242.94992498999994"/>
        <n v="252.05542074899995"/>
        <n v="264.18280441409991"/>
        <n v="1103.1497864999983"/>
        <n v="1062.8822872799988"/>
        <n v="991.96474499999715"/>
        <n v="278.70735856399824"/>
        <n v="274.58975633699868"/>
        <n v="266.27402254879905"/>
        <n v="268.11607528349873"/>
        <n v="248.4319520357991"/>
        <n v="275.93296986629827"/>
        <n v="268.05952596029903"/>
        <n v="1070.186173049995"/>
        <n v="260.76339311039828"/>
        <n v="328.44337316579788"/>
        <n v="319.83978356019855"/>
        <n v="305.63235089919885"/>
        <n v="312.75577223659803"/>
        <n v="302.80049199179894"/>
        <n v="264.17398085769872"/>
        <n v="260.31823341649908"/>
        <n v="250.97357855999905"/>
        <n v="258.75663300219907"/>
        <n v="281.26664229689828"/>
        <n v="256.08532799999887"/>
        <n v="284.40584789039866"/>
        <n v="267.10971724499836"/>
        <n v="260.14423560989837"/>
        <n v="259.27655463089832"/>
        <n v="797.75847672519728"/>
        <n v="279.77803440299732"/>
        <n v="274.84633621049733"/>
        <n v="267.89415537329785"/>
        <n v="264.16097515079815"/>
        <n v="815.96445682159708"/>
        <n v="806.16825383719731"/>
        <n v="292.83650688239811"/>
        <n v="290.08051140719795"/>
        <n v="262.95767949599815"/>
        <n v="371.56330975399646"/>
        <n v="367.64927239039645"/>
        <n v="347.11257365699765"/>
        <n v="348.15878029099719"/>
        <n v="313.99660826249715"/>
        <n v="811.33943914849669"/>
        <n v="812.01977718589626"/>
        <n v="809.71780279139614"/>
        <n v="872.87272384249525"/>
        <n v="298.49730328399664"/>
        <n v="597.2813999999928"/>
        <n v="834.90725505739636"/>
        <n v="837.49448153119579"/>
        <n v="925.177421819595"/>
        <n v="830.04391957639655"/>
        <n v="824.54664969259647"/>
        <n v="818.79349793539643"/>
        <n v="293.82719206499712"/>
        <n v="296.70989331059639"/>
        <n v="746.75433999999257"/>
        <n v="683.85603999999171"/>
        <n v="969.30909518999033"/>
        <n v="717.20780453999191"/>
        <n v="704.06343843999298"/>
        <n v="359.95280836319648"/>
        <n v="326.17041873999665"/>
        <n v="890.7775666199941"/>
        <n v="348.18386026499616"/>
        <n v="380.04810409549617"/>
        <n v="1067.7076225435919"/>
        <n v="853.54600985599575"/>
        <n v="835.81185487279583"/>
        <n v="321.22022492249607"/>
        <n v="906.2351999999911"/>
        <n v="844.67519999998979"/>
        <n v="1160.431550639988"/>
        <n v="934.33736831999045"/>
        <n v="1205.816895479988"/>
        <n v="1105.0087251599866"/>
        <n v="815.27245833799589"/>
        <n v="819.26913895099506"/>
        <n v="272.99686499999586"/>
        <n v="290.01418928249564"/>
        <n v="807.47316607998903"/>
        <n v="766.75347943998884"/>
        <n v="729.4368301999898"/>
        <n v="694.06832039999063"/>
        <n v="843.37036195279552"/>
        <n v="824.86653659839533"/>
        <n v="1153.4640269999854"/>
        <n v="832.53604560998872"/>
        <n v="785.66986937998843"/>
        <n v="750.96287963999066"/>
        <n v="739.39836974998957"/>
        <n v="398.57869291679492"/>
        <n v="327.61720022999543"/>
        <n v="374.10963316319476"/>
        <n v="873.79781342179479"/>
        <n v="853.29306346999556"/>
        <n v="837.74773281409557"/>
        <n v="1285.2600070199835"/>
        <n v="857.03782031998503"/>
        <n v="842.45839715998625"/>
        <n v="798.90516572998706"/>
        <n v="787.89546795998615"/>
        <n v="733.09830389998831"/>
        <n v="732.565404999988"/>
        <n v="855.17941727299456"/>
        <n v="920.05896506998613"/>
        <n v="813.91531114998668"/>
        <n v="822.37633386998561"/>
        <n v="790.70369935998792"/>
        <n v="522.89948980479176"/>
        <n v="514.50049591029199"/>
        <n v="502.00905884639144"/>
        <n v="467.28225874419275"/>
        <n v="980.97702778539019"/>
        <n v="963.04216646019108"/>
        <n v="879.24480746449376"/>
        <n v="1213.2497927999816"/>
        <n v="957.1634639999844"/>
        <n v="831.85175849998734"/>
        <n v="814.46200127998736"/>
        <n v="898.32257352079228"/>
        <n v="889.93072840119271"/>
        <n v="919.19279999998344"/>
        <n v="993.34350664998067"/>
        <n v="974.5626036599823"/>
        <n v="916.35367443998223"/>
        <n v="888.71864147998406"/>
        <n v="883.40910399998415"/>
        <n v="1244.2339597999776"/>
        <n v="848.45452127998465"/>
        <n v="862.15535911998302"/>
        <n v="845.87202587998468"/>
        <n v="773.23617359998525"/>
        <n v="636.89999999998736"/>
        <n v="622.73529999998868"/>
        <n v="297.82479659999456"/>
        <n v="355.83687396719347"/>
        <n v="973.56264226998235"/>
        <n v="972.06660257998249"/>
        <n v="923.29216523998332"/>
        <n v="922.85841929998264"/>
        <n v="891.20662994998247"/>
        <n v="813.85780993998492"/>
        <n v="1015.2021256347884"/>
        <n v="991.54477669068865"/>
        <n v="280.57155500999488"/>
        <n v="281.20880898239477"/>
        <n v="971.19899999998074"/>
        <n v="923.63039999998193"/>
        <n v="1265.0099723999751"/>
        <n v="1015.6912181399802"/>
        <n v="978.25579343998061"/>
        <n v="924.0235379999832"/>
        <n v="1286.1726683999741"/>
        <n v="1211.8547552399762"/>
        <n v="866.33467595998286"/>
        <n v="839.00147423998476"/>
        <n v="831.12101351998467"/>
        <n v="1059.2788556499772"/>
        <n v="1024.7740738999792"/>
        <n v="984.24178379997875"/>
        <n v="957.98019371998078"/>
        <n v="1067.5551226999778"/>
        <n v="1052.154181749979"/>
        <n v="1313.2062098999731"/>
        <n v="1063.2938444099768"/>
        <n v="1030.0132155599792"/>
        <n v="1032.4208867699788"/>
        <n v="874.29879602998221"/>
        <n v="1133.6738959799741"/>
        <n v="1112.682376459974"/>
        <n v="1089.9017447999754"/>
        <n v="1062.1886390599759"/>
        <n v="1040.8734028799772"/>
        <n v="1024.7475758399762"/>
        <n v="1137.713451599974"/>
        <n v="1132.7433334699735"/>
        <n v="1216.1033022599722"/>
        <n v="1155.5142454199745"/>
        <n v="1169.7639916799722"/>
        <n v="1087.7275642499742"/>
        <n v="1144.1937167999718"/>
        <n v="302.44599089999269"/>
        <n v="1075.5190758699723"/>
        <n v="325.00492174799211"/>
        <n v="1021.3405534531869"/>
        <n v="965.81274214158861"/>
        <n v="1331.0711247599661"/>
        <n v="1289.5063439999683"/>
        <n v="1221.9566744399704"/>
        <n v="1207.4578846999693"/>
        <n v="845.96729599997843"/>
        <n v="745.02719599998215"/>
        <n v="1045.6746308599857"/>
        <n v="457.60336820998896"/>
        <n v="731.97269084838081"/>
        <n v="580.30199155298612"/>
        <n v="1081.7912989249853"/>
        <n v="1364.383718039966"/>
        <n v="935.25029999997616"/>
        <n v="1253.3517008999702"/>
        <n v="1227.0904258199698"/>
        <n v="1184.2260665399697"/>
        <n v="817.05688663999183"/>
        <n v="311.94135845999193"/>
        <n v="955.077299999974"/>
        <n v="836.55299999997783"/>
        <n v="305.75572919999206"/>
        <n v="833.33901262999154"/>
        <n v="1106.5767359999695"/>
        <n v="1089.9931359999709"/>
        <n v="939.59033999997405"/>
        <n v="820.97927999997898"/>
        <n v="1042.7460066999859"/>
        <n v="983.38497503998428"/>
        <n v="849.78572815999087"/>
        <n v="1230.3443999999679"/>
        <n v="1041.4403999999713"/>
        <n v="874.21949999997742"/>
        <n v="1047.3699999999697"/>
        <n v="998.61339999997222"/>
        <n v="899.58219999997425"/>
        <n v="893.6255999999745"/>
        <n v="872.56479999997578"/>
        <n v="712.98239999998032"/>
        <n v="701.07409999997981"/>
        <n v="846.9064352299896"/>
        <n v="844.03237081998986"/>
        <n v="1118.9673639999667"/>
        <n v="931.28665199997351"/>
        <n v="911.05949999997279"/>
        <n v="864.10039599997583"/>
        <n v="325.92548981999022"/>
        <n v="820.73711999997681"/>
        <n v="779.48531199997672"/>
        <n v="466.40741792998608"/>
        <n v="429.74360399998716"/>
        <n v="351.7502361999895"/>
        <n v="865.22297881998975"/>
        <n v="337.34337515999016"/>
        <n v="1217.1491999999666"/>
        <n v="1214.4040499999651"/>
        <n v="1161.3187499999676"/>
        <n v="950.7041999999725"/>
        <n v="906.30899999997473"/>
        <n v="845.91853505998904"/>
        <n v="837.65555383998992"/>
        <n v="340.2242766899891"/>
        <n v="333.83585591998934"/>
        <n v="962.59849999997027"/>
        <n v="947.48099999997078"/>
        <n v="814.32009999997388"/>
        <n v="322.17160959999029"/>
        <n v="321.49730115999029"/>
        <n v="348.29898371998922"/>
        <n v="346.12710851998929"/>
        <n v="347.49549743998898"/>
        <n v="1165.5813359999649"/>
        <n v="336.25865027998918"/>
        <n v="864.146555999974"/>
        <n v="864.82943999997337"/>
        <n v="849.67399999997451"/>
        <n v="852.55379199997378"/>
        <n v="1116.7934043199809"/>
        <n v="1095.8344064999808"/>
        <n v="446.17535731998623"/>
        <n v="446.82917020998559"/>
        <n v="386.15421805998801"/>
        <n v="1411.729199999955"/>
        <n v="336.67208669998973"/>
        <n v="1236.5009999999627"/>
        <n v="341.076853649989"/>
        <n v="1066.5379499999683"/>
        <n v="1035.5039999999669"/>
        <n v="968.12999999997089"/>
        <n v="988.07219999996835"/>
        <n v="873.69254999997349"/>
        <n v="329.14200266998944"/>
        <n v="850.66592726998806"/>
        <n v="339.49255999998911"/>
        <n v="339.49912688998904"/>
        <n v="1106.6426999999644"/>
        <n v="339.85013414998866"/>
        <n v="331.25344459998928"/>
        <n v="338.30529290998845"/>
        <n v="864.86666863998801"/>
        <n v="352.46620547998828"/>
        <n v="352.51074125998809"/>
        <n v="352.05517997998822"/>
        <n v="349.48257083998811"/>
        <n v="1222.9907039999607"/>
        <n v="1168.6637119999605"/>
        <n v="1113.9086399999624"/>
        <n v="1022.1262799999653"/>
        <n v="989.73372799996821"/>
        <n v="922.06235199996888"/>
        <n v="878.55259199997022"/>
        <n v="1108.5171262099807"/>
        <n v="1073.6817108799814"/>
        <n v="1069.8898449699816"/>
        <n v="469.47283415998402"/>
        <n v="400.01605441998674"/>
        <n v="397.36377795998686"/>
        <n v="388.85513855998676"/>
        <n v="349.74610871998863"/>
        <n v="1304.0039999999567"/>
        <n v="1221.7499999999584"/>
        <n v="1092.5969999999638"/>
        <n v="1064.0123999999655"/>
        <n v="848.49749999997175"/>
        <n v="857.27551749998747"/>
        <n v="356.27551499998708"/>
        <n v="345.31146935998805"/>
        <n v="1130.494199999961"/>
        <n v="1148.6729999999586"/>
        <n v="1072.5672999999613"/>
        <n v="1047.9671999999625"/>
        <n v="845.90819999997029"/>
        <n v="342.3966557399882"/>
        <n v="826.78589999997087"/>
        <n v="826.2499999999709"/>
        <n v="876.26571655998646"/>
        <n v="1201.3744999999587"/>
        <n v="1178.0113919999594"/>
        <n v="347.61804359998808"/>
        <n v="889.7015199999687"/>
        <n v="430.57597274998489"/>
        <n v="386.27198549998593"/>
        <n v="1384.8164999999515"/>
        <n v="1185.6649499999571"/>
        <n v="932.39249999996809"/>
        <n v="355.46865137998714"/>
        <n v="947.8703999999658"/>
        <n v="907.968599999969"/>
        <n v="881.71019999996884"/>
        <n v="874.01176111998575"/>
        <n v="363.6238517999862"/>
        <n v="357.83809508998684"/>
        <n v="1161.9449999999572"/>
        <n v="1056.9851999999601"/>
        <n v="959.05199999996364"/>
        <n v="937.3255999999659"/>
        <n v="766.99199999997199"/>
        <n v="369.98688275998654"/>
        <n v="375.0200437499858"/>
        <n v="1359.1269119999486"/>
        <n v="1335.9993359999507"/>
        <n v="1316.6438999999521"/>
        <n v="1230.9639439999535"/>
        <n v="364.25378123998621"/>
        <n v="859.74422399996854"/>
        <n v="352.2088694399871"/>
        <n v="355.27230782998674"/>
        <n v="536.74595977998035"/>
        <n v="481.75039178998236"/>
        <n v="454.3979294399835"/>
        <n v="374.05927991998607"/>
        <n v="369.65902844998652"/>
        <n v="899.61862786998518"/>
        <n v="1508.5837499999432"/>
        <n v="1489.825349999943"/>
        <n v="1370.7242999999496"/>
        <n v="1353.3398999999511"/>
        <n v="1376.1467999999477"/>
        <n v="370.77523475998595"/>
        <n v="365.63367839998608"/>
        <n v="940.15499999996598"/>
        <n v="882.69288472998494"/>
        <n v="1204.0863999999531"/>
        <n v="1159.5604999999539"/>
        <n v="1117.7419999999559"/>
        <n v="1092.9599999999582"/>
        <n v="370.15776775998523"/>
        <n v="971.75739999996222"/>
        <n v="929.98079999996287"/>
        <n v="902.24137843998403"/>
        <n v="374.58159818998558"/>
        <n v="372.77916719998569"/>
        <n v="1382.4511039999447"/>
        <n v="1338.8140559999481"/>
        <n v="1098.929987999958"/>
        <n v="1071.6941119999592"/>
        <n v="368.64456299998568"/>
        <n v="1004.5861639999609"/>
        <n v="902.08051199996464"/>
        <n v="888.61825999996609"/>
        <n v="361.04116229998601"/>
        <n v="1181.5455165799733"/>
        <n v="1164.7686115999732"/>
        <n v="1146.360992269975"/>
        <n v="407.34119195998369"/>
        <n v="385.72458483998486"/>
        <n v="391.65647201998456"/>
        <n v="383.34969287998473"/>
        <n v="1310.6897999999501"/>
        <n v="1302.5060999999494"/>
        <n v="1116.9143999999569"/>
        <n v="369.17440055998577"/>
        <n v="376.76655899998491"/>
        <n v="895.1130516299836"/>
        <n v="381.41756036998436"/>
        <n v="374.27427491998486"/>
        <n v="1155.0479999999532"/>
        <n v="1067.9129999999559"/>
        <n v="1012.5451999999585"/>
        <n v="379.21166754998421"/>
        <n v="874.70759999996426"/>
        <n v="1306.4316479999475"/>
        <n v="1252.046231999949"/>
        <n v="1207.9478239999507"/>
        <n v="1186.3894399999529"/>
        <n v="384.56935919998392"/>
        <n v="1075.070879999957"/>
        <n v="960.91559199996141"/>
        <n v="898.6131359999639"/>
        <n v="367.70995556998525"/>
        <n v="1122.5641845499749"/>
        <n v="1114.015673679975"/>
        <n v="477.77442474998043"/>
        <n v="402.33061543998321"/>
        <n v="928.97829499998215"/>
        <n v="1324.2053999999457"/>
        <n v="1295.5847999999462"/>
        <n v="1212.7247999999493"/>
        <n v="1177.3552499999521"/>
        <n v="1145.7506999999523"/>
        <n v="383.75886779998382"/>
        <n v="1254.9592999999456"/>
        <n v="1226.5139999999476"/>
        <n v="1174.5077999999512"/>
        <n v="1112.0783999999533"/>
        <n v="1055.5999999999558"/>
        <n v="1017.8837999999573"/>
        <n v="991.52669999995737"/>
        <n v="938.30099999996014"/>
        <n v="383.63209279998364"/>
        <n v="388.19889577998299"/>
        <n v="905.72937343998296"/>
        <n v="394.35939287998281"/>
        <n v="1075.9898519999533"/>
        <n v="1013.4336799999566"/>
        <n v="1022.5971679999557"/>
        <n v="1007.9636599999562"/>
        <n v="967.19865599995956"/>
        <n v="953.38235999995914"/>
        <n v="920.9023679999608"/>
        <n v="924.07838399995978"/>
        <n v="896.54860399996187"/>
        <n v="1118.6664583199736"/>
        <n v="489.80111969997927"/>
        <n v="462.66991950997993"/>
        <n v="450.34567593998116"/>
        <n v="931.59973249998143"/>
        <n v="1630.4759999999287"/>
        <n v="1563.9761999999344"/>
        <n v="392.90105411998354"/>
        <n v="1309.128149999945"/>
        <n v="1244.674499999946"/>
        <n v="1111.0216499999533"/>
        <n v="1018.4429999999575"/>
        <n v="384.51226670998375"/>
        <n v="951.72659999995869"/>
        <n v="915.14770414998111"/>
        <n v="409.67598159998147"/>
        <n v="405.37583204998191"/>
        <n v="398.79126319998261"/>
        <n v="1230.9156999999454"/>
        <n v="1089.1259999999525"/>
        <n v="1082.2175999999508"/>
        <n v="1004.6343999999549"/>
        <n v="870.86999999996135"/>
        <n v="931.85565028998076"/>
        <n v="928.21650835998105"/>
        <n v="926.73511003998112"/>
        <n v="414.41520575998186"/>
        <n v="415.00418216998116"/>
        <n v="1316.8464399999407"/>
        <n v="406.7097618599816"/>
        <n v="1187.5005079999482"/>
        <n v="400.95093239998209"/>
        <n v="1136.4590319999495"/>
        <n v="391.01722334998283"/>
        <n v="388.28083628998297"/>
        <n v="1213.3347778699685"/>
        <n v="531.12971639997602"/>
        <n v="526.61962279997624"/>
        <n v="493.4247575399778"/>
        <n v="482.98728989997869"/>
        <n v="465.70779751997964"/>
        <n v="420.22764775998161"/>
        <n v="954.28811674997951"/>
        <n v="1628.7707999999291"/>
        <n v="1548.2369999999316"/>
        <n v="1537.7312999999317"/>
        <n v="1234.0007999999457"/>
        <n v="1249.1404499999437"/>
        <n v="1064.9024999999533"/>
        <n v="1025.0327999999542"/>
        <n v="1476.5852612899548"/>
        <n v="1457.1790277599569"/>
        <n v="1475.1292179199543"/>
        <n v="969.41937449995498"/>
        <n v="948.67526204995625"/>
        <n v="957.70119353995506"/>
        <n v="952.15924619995553"/>
        <n v="942.7521155999566"/>
        <n v="930.60230213995783"/>
        <n v="1533.8773078699519"/>
        <n v="1499.4032675699546"/>
        <n v="1500.2091943899541"/>
        <n v="968.56977907995588"/>
        <n v="964.90502613995568"/>
        <n v="964.57569499995566"/>
        <n v="946.61544639995702"/>
        <n v="957.94297192995509"/>
        <n v="949.51884488995552"/>
        <n v="938.4697739999566"/>
        <n v="922.96308435995797"/>
        <n v="920.29022425995799"/>
        <n v="1258.2280146799421"/>
        <n v="1076.7834361999498"/>
        <n v="1072.1561840999498"/>
        <n v="1038.3347620799516"/>
        <n v="1021.2620059199529"/>
        <n v="999.42676655995467"/>
        <n v="952.85232449995658"/>
        <n v="1538.8139815299528"/>
        <n v="1558.445719829951"/>
        <n v="1008.5019279999544"/>
        <n v="1012.2468575399532"/>
        <n v="987.18401377995474"/>
        <n v="2428.6688999998896"/>
        <n v="2352.2624999998925"/>
        <n v="2342.292599999892"/>
        <n v="1789.8732422999155"/>
        <n v="1627.6495354799235"/>
        <n v="1626.7543558799216"/>
        <n v="1540.655001899926"/>
        <n v="1387.186167099934"/>
        <n v="1364.9564105099339"/>
        <n v="1280.8783025999383"/>
        <n v="1264.0411750999397"/>
        <n v="1217.1950734199429"/>
        <n v="1946.0970371099061"/>
        <n v="1785.8297179799158"/>
        <n v="1727.2324871999178"/>
        <n v="1435.5896828699317"/>
        <n v="1401.1817439199333"/>
        <n v="1381.8243685799343"/>
        <n v="1295.0122870399391"/>
        <n v="1243.58128668994"/>
        <n v="1164.6461279199436"/>
        <n v="1138.7794007999455"/>
        <n v="1073.1776703699495"/>
        <n v="1046.8576872299507"/>
        <n v="1565.7309873899251"/>
        <n v="1277.4111425999383"/>
        <n v="1270.0854368599387"/>
        <n v="1216.8420387999413"/>
        <n v="1195.5989434999433"/>
        <n v="1164.3445583999455"/>
        <n v="1091.8019012399486"/>
        <n v="2350.3694462198896"/>
        <n v="2252.9383148998927"/>
        <n v="2241.367551299893"/>
        <n v="1865.1032513599125"/>
        <n v="1889.036211359909"/>
        <n v="1657.3516514999224"/>
        <n v="1611.893450579923"/>
        <n v="1510.353072469929"/>
        <n v="1932.6339731999055"/>
        <n v="1766.1637741599145"/>
        <n v="1766.2090210799124"/>
        <n v="1678.098579299917"/>
        <n v="1520.2338215999257"/>
        <n v="1498.2680156099257"/>
        <n v="1412.2148165999297"/>
        <n v="1394.3049945999314"/>
        <n v="1345.659038019935"/>
        <n v="2093.1387564098959"/>
        <n v="1927.9728082799068"/>
        <n v="1868.4216200999081"/>
        <n v="1569.8061939699235"/>
        <n v="1534.5811841199247"/>
        <n v="1514.8978307799255"/>
        <n v="1425.3482918399304"/>
        <n v="1374.0515723899314"/>
        <n v="1293.2559406199357"/>
        <n v="1266.0820127999377"/>
        <n v="1198.1976412699419"/>
        <n v="1171.2601645299428"/>
        <n v="1703.1137802899161"/>
        <n v="1408.6314245999299"/>
        <n v="1401.1406481599302"/>
        <n v="1346.652967399933"/>
        <n v="1324.0776452999351"/>
        <n v="1291.5052919999375"/>
        <n v="1217.2627278399409"/>
        <n v="2506.1645368198788"/>
        <n v="2406.7226578998821"/>
        <n v="2394.9735874998819"/>
        <n v="2009.1772002599027"/>
        <n v="2034.7450712598991"/>
        <n v="1796.4082564999128"/>
        <n v="1750.6058283799139"/>
        <n v="1645.8702251699199"/>
        <n v="1797.9398140999347"/>
        <n v="1275.5014768399369"/>
        <n v="1298.1447065999337"/>
        <n v="1292.0391141599341"/>
        <n v="1267.8029860999357"/>
        <n v="1279.4869131299347"/>
        <n v="1273.561738799935"/>
        <n v="1261.8837381499361"/>
        <n v="1247.284104619938"/>
        <n v="1861.1192082399307"/>
        <n v="1320.8521418399341"/>
        <n v="1323.1022529999332"/>
        <n v="1289.1876300699357"/>
        <n v="1285.2730243199351"/>
        <n v="1285.2731429799351"/>
        <n v="1264.3170787199369"/>
        <n v="1279.8517060599347"/>
        <n v="1270.8556533199348"/>
        <n v="1257.3492247999361"/>
        <n v="1239.0301871699382"/>
        <n v="1236.2006668299382"/>
        <n v="1600.3325433799187"/>
        <n v="1407.317519999928"/>
        <n v="1402.3727972699282"/>
        <n v="1366.1256238199298"/>
        <n v="1345.8521255399323"/>
        <n v="1321.1412027999343"/>
        <n v="1271.1220544399366"/>
        <n v="1939.0133601999282"/>
        <n v="1932.2189511999281"/>
        <n v="1931.8399498199283"/>
        <n v="1363.2400605399321"/>
        <n v="1387.5215687399295"/>
        <n v="1330.6895324999334"/>
        <n v="1336.8033575599325"/>
        <n v="1307.8241562099342"/>
        <n v="1704.6084711499384"/>
        <n v="1214.9594729999367"/>
        <n v="1204.687578149938"/>
        <n v="1201.695187749938"/>
        <n v="1209.4450815599366"/>
        <n v="1188.038975159938"/>
        <n v="1190.5166527999379"/>
        <n v="1179.8085826499387"/>
        <n v="1166.0557148799403"/>
        <n v="1171.0226233599392"/>
        <n v="1781.2270505599326"/>
        <n v="1778.3515263199333"/>
        <n v="1235.9342969999366"/>
        <n v="1248.5675768399351"/>
        <n v="1241.3853276299353"/>
        <n v="1208.067166169938"/>
        <n v="1203.7650301799376"/>
        <n v="1216.1024380799363"/>
        <n v="1210.6478264999364"/>
        <n v="1208.3484518399368"/>
        <n v="1196.8830417599374"/>
        <n v="1163.2728323399401"/>
        <n v="1157.6838830699405"/>
        <n v="1154.7562191299407"/>
        <n v="1311.6056470199312"/>
        <n v="1285.0912274199327"/>
        <n v="1265.9614023399345"/>
        <n v="1241.7200613999364"/>
        <n v="1854.4903441999295"/>
        <n v="1853.8820310199299"/>
        <n v="1844.8054465999307"/>
        <n v="1831.0886767999309"/>
        <n v="1817.9450791999316"/>
        <n v="1804.316521759933"/>
        <n v="1784.9742994399344"/>
        <n v="1307.1218186399319"/>
        <n v="1256.1882153599349"/>
        <n v="1228.2296039099365"/>
        <n v="1175.1959120999395"/>
        <n v="2884.6919999998527"/>
        <n v="1742.3157422099334"/>
        <n v="1722.1888342399361"/>
        <n v="1634.1689519999125"/>
        <n v="1539.1915729599177"/>
        <n v="1346.5255659099275"/>
        <n v="1254.415023599933"/>
        <n v="1238.5038830999338"/>
        <n v="1189.5371614799376"/>
        <n v="1808.4970468399301"/>
        <n v="1777.4105877199331"/>
        <n v="1769.6531224399337"/>
        <n v="1275.6943546199323"/>
        <n v="1270.6210187999322"/>
        <n v="1397.6951788799254"/>
        <n v="1375.092049919926"/>
        <n v="1333.8950896799292"/>
        <n v="1275.1944191599327"/>
        <n v="1213.5210244899349"/>
        <n v="1127.0779387199391"/>
        <n v="1101.1331387999417"/>
        <n v="1031.6176089699456"/>
        <n v="1002.6955814299471"/>
        <n v="1580.3729234999164"/>
        <n v="1266.191670999933"/>
        <n v="1223.1884885999355"/>
        <n v="1184.3424531999367"/>
        <n v="1163.9097464799383"/>
        <n v="1131.8097927999406"/>
        <n v="1052.0712976399445"/>
        <n v="1884.8171371999265"/>
        <n v="1884.1488372199265"/>
        <n v="1847.3220811999286"/>
        <n v="1839.0005568499296"/>
        <n v="1672.5984764999121"/>
        <n v="1619.0277967799141"/>
        <n v="1520.5850520499184"/>
        <n v="3029.5072499998369"/>
        <n v="2958.1565999998434"/>
        <n v="1841.5347959399001"/>
        <n v="1821.8746499799008"/>
        <n v="1676.6267889599098"/>
        <n v="1668.8077468799086"/>
        <n v="1572.339613899914"/>
        <n v="1519.5007200999175"/>
        <n v="1399.6239224399233"/>
        <n v="1375.6678210099244"/>
        <n v="1281.5575875999298"/>
        <n v="1265.545452599931"/>
        <n v="1215.7505760799347"/>
        <n v="2023.7985094398894"/>
        <n v="1853.8343728498999"/>
        <n v="1785.0867016999032"/>
        <n v="1493.2836974999186"/>
        <n v="1458.345783369921"/>
        <n v="1419.934147499923"/>
        <n v="1397.4551945799242"/>
        <n v="1303.2921739599296"/>
        <n v="1239.7727601899319"/>
        <n v="1151.4569014199365"/>
        <n v="1125.1643007999387"/>
        <n v="1054.3378298699431"/>
        <n v="1024.7737087299447"/>
        <n v="1603.8484868899134"/>
        <n v="1277.6801047999299"/>
        <n v="1269.4516440899306"/>
        <n v="1209.9717317999339"/>
        <n v="1189.3752982799356"/>
        <n v="1156.7568763999379"/>
        <n v="1075.244674239942"/>
        <n v="2486.7843549598665"/>
        <n v="2374.0035848998714"/>
        <n v="2360.3968882798717"/>
        <n v="2250.1531030998781"/>
        <n v="2070.3547957498886"/>
        <n v="2087.7961747998861"/>
        <n v="2050.8596778598894"/>
        <n v="1942.3949858598955"/>
        <n v="1962.4065472798927"/>
        <n v="1709.4783314999079"/>
        <n v="1555.2593879999163"/>
        <n v="1553.4345301499147"/>
        <n v="1374.3382509055232"/>
        <n v="1604.6174003935243"/>
        <n v="1462.7916827557929"/>
        <n v="2168.3939314206577"/>
        <n v="2819.8707737864224"/>
        <n v="1839.5008181206344"/>
        <n v="2722.0165724527919"/>
        <n v="2701.0853910342803"/>
        <n v="3461.6556669454526"/>
        <n v="3240.1952543226512"/>
        <n v="2343.5721662652841"/>
        <n v="2047.2749731260824"/>
        <n v="1239.0254449405484"/>
        <n v="2364.4621564395165"/>
        <n v="1317.0529810061887"/>
        <n v="2412.4310312791608"/>
        <n v="1411.3070915294049"/>
        <n v="3661.1245424898952"/>
        <n v="2918.6403809958447"/>
        <n v="2901.7598059622833"/>
        <n v="4007.566955163355"/>
        <n v="2953.8098790806971"/>
        <n v="3806.06605187689"/>
        <n v="2933.1729715579545"/>
        <n v="1531.3754340309092"/>
        <n v="3224.268066367043"/>
        <n v="2536.7401133679964"/>
        <n v="2864.852229655623"/>
        <n v="3423.0288437989648"/>
        <n v="2993.7673304448913"/>
        <n v="2180.3102537850018"/>
        <n v="2103.7723041357826"/>
        <n v="1636.0989658499825"/>
        <n v="2098.8239544208868"/>
        <n v="3718.7120609974659"/>
        <n v="3988.0536354431483"/>
        <n v="2669.4902407873219"/>
        <n v="4641.9034439275219"/>
        <n v="4765.4973581946069"/>
        <n v="3160.6125137421818"/>
        <n v="4514.7349960132487"/>
        <n v="1727.0971545149355"/>
        <n v="1580.7260386350654"/>
        <n v="2997.257924839324"/>
        <n v="1771.345187170311"/>
        <n v="2081.5992947381224"/>
        <n v="1914.4887820945241"/>
        <n v="3477.3635652434209"/>
        <n v="2589.0432531144847"/>
        <n v="2832.2097189860428"/>
        <n v="1688.812841089981"/>
        <n v="2753.8062692381609"/>
        <n v="2371.5854255936811"/>
        <n v="2548.4466290891469"/>
        <n v="2904.5088775452555"/>
        <n v="1761.0306270292758"/>
        <n v="3618.4091981091428"/>
        <n v="3445.8423201256333"/>
        <n v="3419.8699700318684"/>
        <n v="3419.9452626147131"/>
        <n v="2930.1420040605749"/>
        <n v="3031.2087713393526"/>
        <n v="2767.7148392752933"/>
        <n v="2146.4836958300352"/>
        <n v="1879.4314939769899"/>
        <n v="2680.780997817611"/>
        <n v="3350.9640572325625"/>
        <n v="1624.348173372329"/>
        <n v="2897.541552552435"/>
        <n v="2016.6102854832125"/>
        <n v="3387.9052809299428"/>
        <n v="2978.9590919975062"/>
        <n v="3110.8092901376572"/>
        <n v="1540.6083220480036"/>
        <n v="2269.1890812801489"/>
        <n v="2251.6013727397271"/>
        <n v="3927.4765246418524"/>
        <n v="4044.4294970396363"/>
        <n v="4775.0350829202598"/>
        <n v="4023.5833660970857"/>
        <n v="4897.3890278240824"/>
        <n v="4785.518953056122"/>
        <n v="1765.9398293984682"/>
        <n v="2280.9375244357611"/>
        <n v="1884.0940092256469"/>
        <n v="1640.0912371908203"/>
        <n v="3286.6337181512981"/>
        <n v="2353.7919468983255"/>
        <n v="2763.1411227846434"/>
        <n v="3472.7968601665989"/>
        <n v="3324.6060366936936"/>
        <n v="2444.2914884891288"/>
        <n v="2397.1549640270141"/>
        <n v="3166.5491936701901"/>
        <n v="1219.6042373531309"/>
        <n v="2066.0994572841091"/>
        <n v="3474.2279020663145"/>
        <n v="2126.0173123400095"/>
        <n v="1788.4490746383601"/>
        <n v="3123.0561126109988"/>
        <n v="2287.3630368886625"/>
        <n v="1747.9591266409238"/>
        <n v="3501.574130437124"/>
        <n v="4206.0946101533673"/>
        <n v="4928.6279898128141"/>
        <n v="1820.3821604305399"/>
        <n v="1998.8252934516777"/>
        <n v="2726.438408547197"/>
        <n v="2243.460681550102"/>
        <n v="3103.5512915586019"/>
        <n v="1866.7719004463656"/>
        <n v="1832.8383852717495"/>
        <n v="2773.3664193978084"/>
        <n v="3013.8454428826053"/>
        <n v="1512.203838727658"/>
        <n v="2717.6426307972993"/>
        <n v="2984.2983110267037"/>
        <n v="3677.3841523707847"/>
        <n v="3927.1452701410199"/>
        <n v="3251.9555741923173"/>
        <n v="2762.3926128909575"/>
        <n v="3412.699962719691"/>
        <n v="4336.3752970066325"/>
        <n v="1758.7548237302608"/>
        <n v="1907.6830202940287"/>
        <n v="2089.0079444140915"/>
        <n v="1506.9573338611622"/>
        <n v="3116.284757234791"/>
        <n v="3271.5856663977506"/>
        <n v="3636.8905030844753"/>
        <n v="3783.4251682827403"/>
        <n v="4158.7983219407115"/>
        <n v="3119.5240658155358"/>
        <n v="3405.2171325638174"/>
        <n v="2012.1120063038909"/>
        <n v="1712.3132579727258"/>
        <n v="2074.207569428951"/>
        <n v="2831.3089325479586"/>
        <n v="2769.4842802920957"/>
        <n v="2723.6098307341463"/>
        <n v="2168.837075462955"/>
        <n v="1757.4832426930789"/>
        <n v="4401.4429394135532"/>
        <n v="2311.325889040123"/>
        <n v="3242.6427520254156"/>
        <n v="2539.5253921531366"/>
        <n v="1906.628999348075"/>
        <n v="1973.0788644678455"/>
        <n v="2390.9087211969668"/>
        <n v="2676.0246879061538"/>
        <n v="3227.6584050643992"/>
        <n v="3460.6876994417903"/>
        <n v="2125.7690739169675"/>
        <n v="3074.3118347209929"/>
        <n v="1851.8472608148436"/>
        <n v="2648.1541114773618"/>
        <n v="3297.0161258009175"/>
        <n v="4229.9754332457196"/>
        <n v="3217.9188541088656"/>
        <n v="3724.330750721454"/>
        <n v="4170.7219916453942"/>
        <n v="4495.1852404853043"/>
        <n v="4297.3121098184829"/>
        <n v="5703.6663828664487"/>
        <n v="2424.8740523575789"/>
        <n v="2087.2279705456594"/>
        <n v="2350.5137023958505"/>
        <n v="2129.2864419459052"/>
        <n v="4341.7432206017684"/>
        <n v="4510.3085692336072"/>
        <n v="5005.9432609300229"/>
        <n v="5204.9665431418462"/>
        <n v="5706.7381738500944"/>
        <n v="4276.3987806139703"/>
        <n v="4608.6204924698004"/>
        <n v="2699.9025314888377"/>
        <n v="1783.2234986335352"/>
        <n v="2944.6144521284928"/>
        <n v="3928.0794676076757"/>
        <n v="3832.7800866988973"/>
        <n v="3741.4158964242047"/>
        <n v="2961.4877389513827"/>
        <n v="2394.6844762289456"/>
        <n v="5964.8862376915185"/>
        <n v="3128.6421996967051"/>
        <n v="4388.572362992667"/>
        <n v="3398.8461683436481"/>
        <n v="2520.5012342402979"/>
        <n v="2608.2421535586545"/>
        <n v="3444.5384615061275"/>
        <n v="3650.8244514755079"/>
        <n v="4329.9325160235394"/>
        <n v="4633.0405592026273"/>
        <n v="2827.4038883657631"/>
        <n v="4076.2254690625978"/>
        <n v="2453.2421718377682"/>
        <n v="3674.3442670810214"/>
        <n v="4510.8498694161772"/>
        <n v="5761.7207876906523"/>
        <n v="4378.3136647468818"/>
        <n v="5052.794328105665"/>
        <n v="5636.3494096451614"/>
        <n v="6041.1094491414333"/>
        <n v="5752.7941030052643"/>
        <n v="7623.6364010065445"/>
        <n v="249.89450220679981"/>
        <n v="248.22220852149943"/>
        <n v="244.40938505759948"/>
        <n v="237.2157687691998"/>
        <n v="257.35016749499977"/>
        <n v="255.19767989429948"/>
        <n v="1045.2568958399979"/>
        <n v="1013.7295648799968"/>
        <n v="1001.5098916499975"/>
        <n v="241.35562529459949"/>
        <n v="273.54740898599937"/>
        <n v="268.36371252479933"/>
        <n v="263.21204137199942"/>
        <n v="253.34084750669982"/>
        <n v="1137.9530972699974"/>
        <n v="1039.1354938499981"/>
        <n v="250.71874473839947"/>
        <n v="277.37432724439856"/>
        <n v="270.83721589169858"/>
        <n v="266.78903738199904"/>
        <n v="653.79999999999734"/>
        <n v="844.57985849999636"/>
        <n v="762.30234490999874"/>
        <n v="321.3759922451984"/>
        <n v="277.44410014379883"/>
        <n v="255.08754149999891"/>
        <n v="273.765411717299"/>
        <n v="271.71980604779873"/>
        <n v="297.42371284619873"/>
        <n v="275.6032355339982"/>
        <n v="332.12501321999838"/>
        <n v="400.05876651579797"/>
        <n v="334.28414635199852"/>
        <n v="330.85758124959864"/>
        <n v="317.64986176829836"/>
        <n v="788.08383807999837"/>
        <n v="900.96184755369791"/>
        <n v="964.63939145839777"/>
        <n v="287.3013554837986"/>
        <n v="274.65388580189853"/>
        <n v="1186.9402935599953"/>
        <n v="263.81017045679846"/>
        <n v="250.91633939999889"/>
        <n v="269.92229903099883"/>
        <n v="746.92904999999621"/>
        <n v="253.50383236979866"/>
        <n v="796.81821437179747"/>
        <n v="286.46050994099755"/>
        <n v="273.58731522799792"/>
        <n v="274.44338517269767"/>
        <n v="255.56636069999814"/>
        <n v="289.01814068969787"/>
        <n v="267.05672245359733"/>
        <n v="806.8089892687974"/>
        <n v="806.12353810699722"/>
        <n v="302.34903367499749"/>
        <n v="301.31445426719733"/>
        <n v="276.9950960234973"/>
        <n v="350.78577726649735"/>
        <n v="350.55748603519731"/>
        <n v="867.62856639999541"/>
        <n v="1031.9798998039937"/>
        <n v="286.64307605149781"/>
        <n v="309.25564497359744"/>
        <n v="306.14142467999739"/>
        <n v="279.30065121479788"/>
        <n v="280.1732244167975"/>
        <n v="821.70590906749601"/>
        <n v="812.95743343549645"/>
        <n v="297.06545498859646"/>
        <n v="290.80057109749691"/>
        <n v="286.15208644259695"/>
        <n v="679.73311661999219"/>
        <n v="676.1611710799915"/>
        <n v="659.73792849999325"/>
        <n v="833.82985081489664"/>
        <n v="830.52125590099627"/>
        <n v="829.4963082289961"/>
        <n v="822.34193459059634"/>
        <n v="820.8945934879963"/>
        <n v="304.85829689639661"/>
        <n v="449.76313144279504"/>
        <n v="401.75894073299571"/>
        <n v="392.30666422799595"/>
        <n v="848.75413446169568"/>
        <n v="842.91156486859575"/>
        <n v="826.77686158579672"/>
        <n v="1282.6229133299853"/>
        <n v="822.78986025649533"/>
        <n v="780.44628030999604"/>
        <n v="814.85749596949563"/>
        <n v="356.18141255119497"/>
        <n v="277.21934201999602"/>
        <n v="273.76506629999625"/>
        <n v="332.6525014625953"/>
        <n v="323.00991263719555"/>
        <n v="706.5663779199906"/>
        <n v="707.22429695999017"/>
        <n v="693.83653583999103"/>
        <n v="702.74559851998924"/>
        <n v="846.35245975879548"/>
        <n v="900.32644603639437"/>
        <n v="635.08401599999115"/>
        <n v="742.08013769998956"/>
        <n v="731.63864499999033"/>
        <n v="486.90829337259265"/>
        <n v="478.84458291999294"/>
        <n v="465.06768430009356"/>
        <n v="447.337410193094"/>
        <n v="577.21191695999175"/>
        <n v="842.2203099999939"/>
        <n v="870.43515471319483"/>
        <n v="847.63532787679549"/>
        <n v="834.07756784419541"/>
        <n v="964.62179999998716"/>
        <n v="921.05999999998778"/>
        <n v="1289.8806545699824"/>
        <n v="1221.9033599999834"/>
        <n v="884.27465450998511"/>
        <n v="852.81471743998475"/>
        <n v="782.86589039998762"/>
        <n v="785.73795749998681"/>
        <n v="932.2738739999844"/>
        <n v="930.56356866998351"/>
        <n v="926.55765747998339"/>
        <n v="866.81571991998555"/>
        <n v="834.08143543998688"/>
        <n v="810.48842489998719"/>
        <n v="814.65622567998616"/>
        <n v="766.73422517998722"/>
        <n v="529.98754633109149"/>
        <n v="532.38811889879037"/>
        <n v="520.96973438049122"/>
        <n v="665.93848627258922"/>
        <n v="894.68330567999192"/>
        <n v="975.89152970838973"/>
        <n v="1136.3894999999793"/>
        <n v="1327.2119474399792"/>
        <n v="1212.3534227399809"/>
        <n v="1547.8013330999722"/>
        <n v="919.65530927998441"/>
        <n v="869.46321983998553"/>
        <n v="987.88282579998122"/>
        <n v="980.44729199998142"/>
        <n v="953.61762581998153"/>
        <n v="946.17295449998198"/>
        <n v="898.96479743998202"/>
        <n v="850.98116339998364"/>
        <n v="801.99609068998473"/>
        <n v="1068.1790700865895"/>
        <n v="517.01122548219018"/>
        <n v="502.77414350459003"/>
        <n v="1044.7415639399799"/>
        <n v="986.05896479998114"/>
        <n v="935.47683617998212"/>
        <n v="1012.2228525199789"/>
        <n v="769.91609999998377"/>
        <n v="980.40286061997983"/>
        <n v="909.36319994998155"/>
        <n v="916.58604374998004"/>
        <n v="993.31902452997906"/>
        <n v="302.80031144999384"/>
        <n v="355.27096676189274"/>
        <n v="298.33000223999363"/>
        <n v="328.32143300099295"/>
        <n v="1230.9838668399748"/>
        <n v="1228.0380823199744"/>
        <n v="1012.5381100799794"/>
        <n v="1007.7479369999796"/>
        <n v="982.83232336997935"/>
        <n v="974.35246909997954"/>
        <n v="967.60108484997977"/>
        <n v="966.9088256799796"/>
        <n v="904.00798019998081"/>
        <n v="888.03809093998132"/>
        <n v="862.81835051998235"/>
        <n v="985.9708489999897"/>
        <n v="1108.2916700079868"/>
        <n v="1093.6766624843883"/>
        <n v="1089.2012312191875"/>
        <n v="444.92098247999093"/>
        <n v="638.31569836648646"/>
        <n v="567.32231128318847"/>
        <n v="299.2678158599939"/>
        <n v="327.18254681429323"/>
        <n v="1062.6051754799778"/>
        <n v="1025.5342123499777"/>
        <n v="928.55694215998039"/>
        <n v="937.04679587997953"/>
        <n v="1127.5559403499733"/>
        <n v="1104.8086962699758"/>
        <n v="1083.4776596599756"/>
        <n v="1027.5518237399765"/>
        <n v="980.84400449997804"/>
        <n v="298.1416919999931"/>
        <n v="316.96572358759272"/>
        <n v="917.97938219997945"/>
        <n v="1135.3101586399746"/>
        <n v="1131.6327201999743"/>
        <n v="1113.2419039999745"/>
        <n v="1121.3099665199734"/>
        <n v="1069.9524494599762"/>
        <n v="369.40103995999146"/>
        <n v="426.52257390929014"/>
        <n v="1211.0306597999722"/>
        <n v="1125.497715659975"/>
        <n v="1058.3286968399761"/>
        <n v="1036.8454648499751"/>
        <n v="1341.7083185799663"/>
        <n v="1234.9702873199701"/>
        <n v="1215.6253460999708"/>
        <n v="1220.4873676799696"/>
        <n v="1219.1571417999692"/>
        <n v="1201.2905855999688"/>
        <n v="1162.1720626499709"/>
        <n v="1142.4178345199716"/>
        <n v="1098.5901845699714"/>
        <n v="1148.0737229359838"/>
        <n v="1302.6451795199682"/>
        <n v="1302.8703947999679"/>
        <n v="1297.8466663499682"/>
        <n v="1291.486352489969"/>
        <n v="1289.5574285999689"/>
        <n v="1292.8784559599678"/>
        <n v="819.81872335999162"/>
        <n v="821.85223795999138"/>
        <n v="1002.2481999999738"/>
        <n v="945.01879999997482"/>
        <n v="790.56809999997938"/>
        <n v="757.2215999999795"/>
        <n v="736.50979999998026"/>
        <n v="714.46319999998025"/>
        <n v="837.38895103999073"/>
        <n v="1180.1435639999677"/>
        <n v="1059.0305879999723"/>
        <n v="1032.8365599999731"/>
        <n v="910.98907199997541"/>
        <n v="313.38240731999156"/>
        <n v="309.4042463699916"/>
        <n v="1044.3403634199856"/>
        <n v="1014.2128022699867"/>
        <n v="995.1999337499866"/>
        <n v="860.40488587999027"/>
        <n v="329.33166731999108"/>
        <n v="1126.5508499999705"/>
        <n v="1089.5084999999713"/>
        <n v="960.24194999997485"/>
        <n v="947.98919999997509"/>
        <n v="317.68164839999145"/>
        <n v="772.6612499999793"/>
        <n v="328.4650268399904"/>
        <n v="326.41822872999018"/>
        <n v="900.29759999997407"/>
        <n v="882.35919999997498"/>
        <n v="837.61799999997584"/>
        <n v="721.68799999997907"/>
        <n v="317.63326303999077"/>
        <n v="842.53919719999033"/>
        <n v="336.10968479999053"/>
        <n v="330.9019213499904"/>
        <n v="1139.0590239999681"/>
        <n v="1039.0137799999704"/>
        <n v="959.75236799997197"/>
        <n v="930.45211199997368"/>
        <n v="902.965359999974"/>
        <n v="867.5055999999754"/>
        <n v="810.55048399997554"/>
        <n v="320.88507884999035"/>
        <n v="1080.4413543899839"/>
        <n v="1079.6982416299832"/>
        <n v="1070.9151190399834"/>
        <n v="1039.5832271199847"/>
        <n v="419.97899519998782"/>
        <n v="409.51710039998795"/>
        <n v="401.65588313998853"/>
        <n v="328.95412259999034"/>
        <n v="342.09481061999014"/>
        <n v="1334.8163999999606"/>
        <n v="1203.232499999966"/>
        <n v="1095.6863999999682"/>
        <n v="1098.0605999999673"/>
        <n v="836.02889999997626"/>
        <n v="336.6684799099894"/>
        <n v="1078.6775999999663"/>
        <n v="1006.8813999999695"/>
        <n v="986.74409999996919"/>
        <n v="916.31079999997132"/>
        <n v="905.0279999999708"/>
        <n v="814.33929999997372"/>
        <n v="325.35034314999007"/>
        <n v="723.92599999997788"/>
        <n v="327.76303519998976"/>
        <n v="333.89027894998975"/>
        <n v="1190.3447599999615"/>
        <n v="1103.1667199999658"/>
        <n v="1012.4232119999684"/>
        <n v="913.4977279999714"/>
        <n v="473.19190755998511"/>
        <n v="412.6474552799873"/>
        <n v="1410.6610499999554"/>
        <n v="1372.8842999999581"/>
        <n v="1306.1242499999591"/>
        <n v="1220.6072999999626"/>
        <n v="1098.2266499999644"/>
        <n v="963.93959999997048"/>
        <n v="959.42339999997091"/>
        <n v="802.61249999997483"/>
        <n v="847.70830941998838"/>
        <n v="341.74491939998893"/>
        <n v="340.11729443998877"/>
        <n v="1109.2397999999637"/>
        <n v="888.75839999997038"/>
        <n v="822.88239999997177"/>
        <n v="814.15889999997285"/>
        <n v="788.36399999997377"/>
        <n v="334.315703339989"/>
        <n v="871.17532435998714"/>
        <n v="862.16089549998776"/>
        <n v="1236.311839999958"/>
        <n v="1224.9899999999586"/>
        <n v="1147.2383159999629"/>
        <n v="933.72881599996958"/>
        <n v="925.13819999996986"/>
        <n v="868.19815999997104"/>
        <n v="844.29763599997204"/>
        <n v="808.64028399997358"/>
        <n v="1122.169161529979"/>
        <n v="460.29616204998445"/>
        <n v="425.91773088998571"/>
        <n v="373.28580889998756"/>
        <n v="365.78574199998769"/>
        <n v="872.21856124998783"/>
        <n v="359.05375043998816"/>
        <n v="1405.0007999999543"/>
        <n v="1385.7803999999542"/>
        <n v="1274.6603999999575"/>
        <n v="1152.1799999999625"/>
        <n v="1023.8396999999667"/>
        <n v="341.15268164998889"/>
        <n v="353.24106464998761"/>
        <n v="351.5667653399878"/>
        <n v="1143.1843999999599"/>
        <n v="1003.1449999999652"/>
        <n v="945.40229999996723"/>
        <n v="352.03044831998722"/>
        <n v="768.19049999997276"/>
        <n v="1306.6101119999537"/>
        <n v="1190.6368879999573"/>
        <n v="1164.4710039999597"/>
        <n v="1136.5512839999599"/>
        <n v="1100.9942919999601"/>
        <n v="958.30003199996611"/>
        <n v="943.83449599996663"/>
        <n v="918.87352799996813"/>
        <n v="878.62627199996905"/>
        <n v="865.08825599996942"/>
        <n v="547.03021371998022"/>
        <n v="378.35832589998677"/>
        <n v="895.05465121998634"/>
        <n v="886.1069604799867"/>
        <n v="1087.673999999962"/>
        <n v="1071.9224999999612"/>
        <n v="987.73439999996504"/>
        <n v="998.59679999996399"/>
        <n v="350.18928773998761"/>
        <n v="870.56887459998597"/>
        <n v="867.38991183998633"/>
        <n v="359.4315195999867"/>
        <n v="361.61279122998656"/>
        <n v="983.28899999996372"/>
        <n v="993.64979999996228"/>
        <n v="945.94499999996481"/>
        <n v="351.22860811998714"/>
        <n v="378.32603003998565"/>
        <n v="369.2452579499859"/>
        <n v="1305.3680399999514"/>
        <n v="1185.805711999956"/>
        <n v="1175.4622799999554"/>
        <n v="1121.7701119999585"/>
        <n v="1047.5843599999607"/>
        <n v="1046.8930399999608"/>
        <n v="355.3034722199867"/>
        <n v="1148.1163935999753"/>
        <n v="1132.1840597199769"/>
        <n v="1128.4854072799762"/>
        <n v="1072.7262496199787"/>
        <n v="371.09123369998639"/>
        <n v="373.25797685998606"/>
        <n v="1325.3309999999515"/>
        <n v="1312.3529999999519"/>
        <n v="367.37824259998615"/>
        <n v="1109.3198999999584"/>
        <n v="876.16307411998525"/>
        <n v="365.5799829599859"/>
        <n v="1204.9234999999519"/>
        <n v="1176.3875999999548"/>
        <n v="1108.6139999999564"/>
        <n v="1101.0824999999568"/>
        <n v="1066.4324999999581"/>
        <n v="1029.4751999999594"/>
        <n v="857.56759999996632"/>
        <n v="808.15349999996829"/>
        <n v="895.85476639998433"/>
        <n v="380.92380932998537"/>
        <n v="378.56768051998552"/>
        <n v="373.6879672499856"/>
        <n v="1388.6802239999463"/>
        <n v="1214.2386159999533"/>
        <n v="1214.5383679999525"/>
        <n v="1086.2548199999574"/>
        <n v="1084.2012999999565"/>
        <n v="1079.9674239999563"/>
        <n v="872.80455599996662"/>
        <n v="1160.2099601199732"/>
        <n v="560.16267999997808"/>
        <n v="467.56898089998197"/>
        <n v="444.0934527599826"/>
        <n v="384.17190811998466"/>
        <n v="401.90395664998425"/>
        <n v="395.3293489799845"/>
        <n v="382.67263229998508"/>
        <n v="1523.8462499999414"/>
        <n v="1504.1669999999406"/>
        <n v="1359.0773999999476"/>
        <n v="1181.4554999999534"/>
        <n v="1078.7831999999576"/>
        <n v="369.39296078998569"/>
        <n v="359.40657755998609"/>
        <n v="379.66216149998456"/>
        <n v="1187.9941999999519"/>
        <n v="1108.7396999999551"/>
        <n v="1102.8479999999547"/>
        <n v="1023.3566999999571"/>
        <n v="377.5450621499844"/>
        <n v="873.40239999996447"/>
        <n v="884.99879999996267"/>
        <n v="374.65491867998458"/>
        <n v="905.33423074998336"/>
        <n v="903.00482083998361"/>
        <n v="394.31558627998356"/>
        <n v="1421.4938639999416"/>
        <n v="1371.7084639999432"/>
        <n v="383.8976685599842"/>
        <n v="1307.6263599999461"/>
        <n v="1293.1433439999457"/>
        <n v="1228.3268999999498"/>
        <n v="1044.347191999957"/>
        <n v="919.58099999996307"/>
        <n v="907.33932799996319"/>
        <n v="865.7294719999644"/>
        <n v="372.12543683998501"/>
        <n v="1130.0426932099745"/>
        <n v="1133.4087388399737"/>
        <n v="1121.8898882099741"/>
        <n v="592.08168249997584"/>
        <n v="524.10019784997883"/>
        <n v="480.51915473998042"/>
        <n v="414.72014363998289"/>
        <n v="934.63265047998163"/>
        <n v="415.15526051998279"/>
        <n v="395.85087305998366"/>
        <n v="1425.5720999999428"/>
        <n v="1385.5850999999443"/>
        <n v="1052.5220999999569"/>
        <n v="901.17553441998291"/>
        <n v="1166.14559999995"/>
        <n v="973.02799999995864"/>
        <n v="912.29619999996066"/>
        <n v="900.05989999996098"/>
        <n v="882.18049999996242"/>
        <n v="891.23099999996123"/>
        <n v="920.8055236999819"/>
        <n v="1357.3513039999425"/>
        <n v="1174.4963999999502"/>
        <n v="1150.7614159999505"/>
        <n v="1141.767427999951"/>
        <n v="1035.0920879999567"/>
        <n v="1009.0558919999575"/>
        <n v="1014.3999679999564"/>
        <n v="957.19760399995903"/>
        <n v="1117.3098594199728"/>
        <n v="593.4718212599746"/>
        <n v="483.17329751997954"/>
        <n v="394.62524963998328"/>
        <n v="1126.9259999999517"/>
        <n v="393.16096031998313"/>
        <n v="984.38969999995743"/>
        <n v="393.82985747998276"/>
        <n v="387.58502738998334"/>
        <n v="907.11819859998184"/>
        <n v="404.39974619998191"/>
        <n v="1204.9847999999463"/>
        <n v="1105.6115999999499"/>
        <n v="1003.6874999999553"/>
        <n v="935.24759999995888"/>
        <n v="395.47552526998243"/>
        <n v="394.85556799998233"/>
        <n v="931.05538735998084"/>
        <n v="924.21410515998116"/>
        <n v="408.76281578998191"/>
        <n v="1371.78287999994"/>
        <n v="1378.2231119999385"/>
        <n v="1210.4252159999469"/>
        <n v="394.55172431998255"/>
        <n v="917.60007999995889"/>
        <n v="393.46846247998258"/>
        <n v="1188.2337275099696"/>
        <n v="588.59213900997406"/>
        <n v="541.21220539997626"/>
        <n v="499.86320351997801"/>
        <n v="397.32502250998198"/>
        <n v="962.10582349997935"/>
        <n v="942.46618603998058"/>
        <n v="419.50066247998109"/>
        <n v="1667.1680999999255"/>
        <n v="1633.4999999999277"/>
        <n v="1465.7759999999355"/>
        <n v="1462.5239999999351"/>
        <n v="1408.2059999999371"/>
        <n v="1312.6244999999426"/>
        <n v="1274.535899999943"/>
        <n v="1213.3547999999462"/>
        <n v="400.14831437998208"/>
        <n v="1477.1488602199547"/>
        <n v="1478.3535251199539"/>
        <n v="962.62093949995597"/>
        <n v="949.6232247199564"/>
        <n v="945.79314899995643"/>
        <n v="943.01776618995632"/>
        <n v="933.93535923995682"/>
        <n v="934.56691187995671"/>
        <n v="1506.280936959954"/>
        <n v="977.41686539995499"/>
        <n v="971.26868271995477"/>
        <n v="963.25562451995552"/>
        <n v="942.8933967799569"/>
        <n v="2168.2209599999014"/>
        <n v="2181.0530879999001"/>
        <n v="928.5209203999575"/>
        <n v="927.5434614599576"/>
        <n v="1229.2084031399438"/>
        <n v="1127.1636529999482"/>
        <n v="1078.6447235399507"/>
        <n v="1036.3767178799526"/>
        <n v="940.90009463995591"/>
        <n v="1590.0020105199496"/>
        <n v="1580.6209827999505"/>
        <n v="1556.3115796999518"/>
        <n v="1556.7954624799518"/>
        <n v="1545.899531199952"/>
        <n v="1006.7029615999531"/>
        <n v="977.2543183699554"/>
        <n v="960.56413935995556"/>
        <n v="2476.8785999998854"/>
        <n v="2436.5087999998882"/>
        <n v="2263.3852499998966"/>
        <n v="938.7925475699567"/>
        <n v="1761.204445979916"/>
        <n v="1653.6911657599198"/>
        <n v="1536.3466222499267"/>
        <n v="1457.7275266399308"/>
        <n v="1279.599451999939"/>
        <n v="1236.7525081799408"/>
        <n v="1099.7673022099477"/>
        <n v="1077.7829597599484"/>
        <n v="2006.9092547999055"/>
        <n v="2017.2469378399044"/>
        <n v="1814.6640588799144"/>
        <n v="1468.5938574999295"/>
        <n v="1410.3767780799321"/>
        <n v="1351.6749438799357"/>
        <n v="1230.2553496599417"/>
        <n v="1096.0349164799482"/>
        <n v="1085.1913604399485"/>
        <n v="1523.6215762599281"/>
        <n v="1363.3944826499358"/>
        <n v="1287.7706105999389"/>
        <n v="1221.2235483199424"/>
        <n v="1063.2817917699485"/>
        <n v="2400.9107012798854"/>
        <n v="2357.7801614398886"/>
        <n v="2150.4300575998986"/>
        <n v="2149.1253031198971"/>
        <n v="2082.455126999901"/>
        <n v="1963.3317758599073"/>
        <n v="1918.3755687399087"/>
        <n v="1843.2803446399118"/>
        <n v="1524.4563646499264"/>
        <n v="1420.026709589933"/>
        <n v="1234.8360122399408"/>
        <n v="1106.0967847599472"/>
        <n v="1903.4111197799064"/>
        <n v="1793.8959001599108"/>
        <n v="1673.2093897499176"/>
        <n v="1592.2073810399222"/>
        <n v="1410.3876549999309"/>
        <n v="1366.5351672799325"/>
        <n v="1226.2900395099398"/>
        <n v="1203.9536289599405"/>
        <n v="2154.5848477998952"/>
        <n v="2165.586107439894"/>
        <n v="1957.7336732799047"/>
        <n v="1604.011800499921"/>
        <n v="1544.4158182799235"/>
        <n v="1484.1917890799273"/>
        <n v="1359.2994587599337"/>
        <n v="1221.8664036799405"/>
        <n v="1210.7799086399409"/>
        <n v="1659.6349229599186"/>
        <n v="1495.5698617499274"/>
        <n v="1418.3410787399309"/>
        <n v="1350.0331207199342"/>
        <n v="1189.6289234699409"/>
        <n v="2558.4231253798735"/>
        <n v="2513.9268342398773"/>
        <n v="2301.4958220998878"/>
        <n v="2300.6334163198871"/>
        <n v="2232.3767129998905"/>
        <n v="2109.7401967998971"/>
        <n v="2064.3913045398986"/>
        <n v="1987.5096998399019"/>
        <n v="1661.6719927499173"/>
        <n v="1553.6304392899244"/>
        <n v="1364.8399514399325"/>
        <n v="1232.7795318599394"/>
        <n v="1799.156531659934"/>
        <n v="1301.8758860799335"/>
        <n v="1283.5082452499353"/>
        <n v="1268.1107836799365"/>
        <n v="1265.5273816999359"/>
        <n v="1262.5691243799361"/>
        <n v="1252.8405278099367"/>
        <n v="1253.9210341599364"/>
        <n v="1851.0393360999319"/>
        <n v="1861.0405573599319"/>
        <n v="1828.9513339199339"/>
        <n v="1299.7242940999342"/>
        <n v="1293.1666808999341"/>
        <n v="1284.252247199935"/>
        <n v="1260.9862959699367"/>
        <n v="1245.6114908799373"/>
        <n v="1244.6037568399374"/>
        <n v="1568.4550721699211"/>
        <n v="1458.8794251899269"/>
        <n v="1406.7821468799293"/>
        <n v="1361.4201770399318"/>
        <n v="1261.9275301699354"/>
        <n v="1959.2600355299269"/>
        <n v="1944.1738054399275"/>
        <n v="1910.1687874999297"/>
        <n v="1920.1173923999277"/>
        <n v="1909.9360407999293"/>
        <n v="1882.6741543599301"/>
        <n v="1384.5670246999302"/>
        <n v="1372.8898508799302"/>
        <n v="1332.352781889932"/>
        <n v="1297.8328500999351"/>
        <n v="1282.0543346399347"/>
        <n v="1258.0756949599363"/>
        <n v="1723.4855957299364"/>
        <n v="1716.9034349999374"/>
        <n v="1718.7887091299363"/>
        <n v="1717.7664104599371"/>
        <n v="1695.2277430399386"/>
        <n v="1192.7579762599385"/>
        <n v="1187.0867280799389"/>
        <n v="1183.2386096999385"/>
        <n v="1180.1964934799389"/>
        <n v="1781.128451959934"/>
        <n v="1749.3421233199356"/>
        <n v="1741.6417321399372"/>
        <n v="1247.8151359199351"/>
        <n v="1227.2454374399369"/>
        <n v="1242.5943059999349"/>
        <n v="1218.0156620999369"/>
        <n v="1212.9960839999367"/>
        <n v="1184.9710725599393"/>
        <n v="1183.6527085199391"/>
        <n v="1179.7158800699392"/>
        <n v="1163.9385280799402"/>
        <n v="1494.3155938699228"/>
        <n v="1382.1880292899286"/>
        <n v="1328.8770494799314"/>
        <n v="1322.1915835699308"/>
        <n v="1282.4395494399339"/>
        <n v="1190.5316810399388"/>
        <n v="1199.2545621999375"/>
        <n v="1178.2744868699383"/>
        <n v="1846.2064095499304"/>
        <n v="1841.5360255999303"/>
        <n v="1840.0770118399305"/>
        <n v="1805.0907154999327"/>
        <n v="1250.4218949899348"/>
        <n v="1239.3617730299354"/>
        <n v="1225.9973198999364"/>
        <n v="1199.6136188399378"/>
        <n v="1194.6322700399373"/>
        <n v="2937.0874499998472"/>
        <n v="2893.1195999998508"/>
        <n v="1744.9136142599341"/>
        <n v="1246.2505348799327"/>
        <n v="1537.3604534999183"/>
        <n v="1452.8901187599231"/>
        <n v="1370.0170926399269"/>
        <n v="1254.9710639999334"/>
        <n v="1207.9698745799355"/>
        <n v="1057.8789464099436"/>
        <n v="1033.2316665599446"/>
        <n v="1800.5960470999312"/>
        <n v="1809.7015715599314"/>
        <n v="1786.4738301199322"/>
        <n v="1784.9788050199318"/>
        <n v="1358.0586997199273"/>
        <n v="1335.9929602799289"/>
        <n v="1305.3033293399308"/>
        <n v="1203.0088960599364"/>
        <n v="1055.805905279944"/>
        <n v="1043.8585232399448"/>
        <n v="1559.6126724499168"/>
        <n v="1554.6092083199169"/>
        <n v="1527.7031866399188"/>
        <n v="1349.8917236099292"/>
        <n v="1294.006625519932"/>
        <n v="1193.1710179199372"/>
        <n v="1015.6723535699455"/>
        <n v="1899.9148850599254"/>
        <n v="1862.7162664999287"/>
        <n v="1871.4529087999267"/>
        <n v="1860.7656127999285"/>
        <n v="1834.7160514099305"/>
        <n v="1336.0539185399289"/>
        <n v="1511.3100182699206"/>
        <n v="1428.3928424699241"/>
        <n v="3002.6089499998402"/>
        <n v="1204.8914140399356"/>
        <n v="1064.7824331599434"/>
        <n v="1854.8020967998996"/>
        <n v="1813.4688500699019"/>
        <n v="1698.3198777599071"/>
        <n v="1569.9839547499148"/>
        <n v="1474.74024455992"/>
        <n v="1282.3156169999302"/>
        <n v="1234.2842836799327"/>
        <n v="1080.9211337099414"/>
        <n v="1055.6880857599424"/>
        <n v="2172.8496648598816"/>
        <n v="2086.372985999888"/>
        <n v="2012.1532708398915"/>
        <n v="1934.7775680798952"/>
        <n v="1884.4274008798982"/>
        <n v="1534.5838013199166"/>
        <n v="1428.0937690799224"/>
        <n v="1362.9559848799258"/>
        <n v="1229.4211551599337"/>
        <n v="1078.9809424799419"/>
        <n v="1066.7660214399425"/>
        <n v="1558.5735897599161"/>
        <n v="1322.0914954099289"/>
        <n v="1293.85759305993"/>
        <n v="1219.3733403199344"/>
        <n v="2537.8746517798618"/>
        <n v="2493.0071304398657"/>
        <n v="2261.6838496498776"/>
        <n v="2181.2298819998814"/>
        <n v="1997.4644027398915"/>
        <n v="1913.3589406398958"/>
        <n v="1654.3088245799102"/>
        <n v="1594.6745093999134"/>
        <n v="1476.1121228199199"/>
        <n v="1442.0689530899219"/>
        <n v="1231.0458032399329"/>
        <n v="1087.9723302599409"/>
        <n v="1628.8660969606849"/>
        <n v="2065.5831927359473"/>
        <n v="2453.2518726331014"/>
        <n v="2266.608256591574"/>
        <n v="3615.538210947725"/>
        <n v="3223.7745585481712"/>
        <n v="2811.0162067766132"/>
        <n v="2053.8504922834636"/>
        <n v="2463.3062615429785"/>
        <n v="3327.5294718804298"/>
        <n v="1690.7827070360554"/>
        <n v="3002.1491634030699"/>
        <n v="2313.824586841517"/>
        <n v="2938.807766802654"/>
        <n v="1786.2104015754153"/>
        <n v="3881.4865771300583"/>
        <n v="2656.471373576529"/>
        <n v="1949.1110092207925"/>
        <n v="1857.0169491342485"/>
        <n v="2641.777752429527"/>
        <n v="2715.0469732184547"/>
        <n v="2435.9337854226051"/>
        <n v="2932.8076703717256"/>
        <n v="2568.2860477962449"/>
        <n v="2711.8999015209374"/>
        <n v="3197.7880318207303"/>
        <n v="2835.1762701680022"/>
        <n v="2418.8980731905258"/>
        <n v="3204.9183717790156"/>
        <n v="2653.0599819625349"/>
        <n v="2706.2903860010515"/>
        <n v="2076.4049559576974"/>
        <n v="2452.9688650023577"/>
        <n v="3211.4275648387907"/>
        <n v="5180.2447263749"/>
        <n v="3359.2055634360149"/>
        <n v="4296.1916083744054"/>
        <n v="2178.3724429627891"/>
        <n v="2140.5152601713662"/>
        <n v="1613.4734644976252"/>
        <n v="1879.638591522199"/>
        <n v="2538.7272014145701"/>
        <n v="3085.2265489102097"/>
        <n v="4079.269503606647"/>
        <n v="3268.8088724365816"/>
        <n v="2139.0630057017124"/>
        <n v="2449.9661611355759"/>
        <n v="2065.911334803613"/>
        <n v="1878.7494880445984"/>
        <n v="2498.0435080535585"/>
        <n v="2842.3843653539616"/>
        <n v="2126.9288209884958"/>
        <n v="2450.324159477093"/>
        <n v="2198.5379216918"/>
        <n v="4208.2773116275857"/>
        <n v="2320.5409479331447"/>
        <n v="1712.9923480128327"/>
        <n v="3159.4926384275436"/>
        <n v="2345.576335510224"/>
        <n v="1851.0868785342795"/>
        <n v="1706.6480648926554"/>
        <n v="2862.4197861997586"/>
        <n v="1945.2777692167369"/>
        <n v="3231.9857976057069"/>
        <n v="1616.4867137110218"/>
        <n v="2369.7378626394088"/>
        <n v="2639.4822179101184"/>
        <n v="3069.7362385615834"/>
        <n v="1980.5355075802736"/>
        <n v="3086.0839359500915"/>
        <n v="4063.244956010155"/>
        <n v="2614.6961609981172"/>
        <n v="3488.0788163430666"/>
        <n v="2702.3171742654149"/>
        <n v="3558.8079830636098"/>
        <n v="2841.0143574774656"/>
        <n v="3811.0356128390367"/>
        <n v="3746.2718514274447"/>
        <n v="3716.9345282110135"/>
        <n v="3626.6546816537339"/>
        <n v="3937.5280629838207"/>
        <n v="2229.2555253173996"/>
        <n v="3133.5791397396688"/>
        <n v="2537.2535392788122"/>
        <n v="2588.1920102123941"/>
        <n v="2437.5205249562314"/>
        <n v="2142.9446800140663"/>
        <n v="2560.7769210593374"/>
        <n v="3098.5686503114116"/>
        <n v="3205.1168125599415"/>
        <n v="2380.9130583993028"/>
        <n v="4255.7434130432084"/>
        <n v="3385.8642560641165"/>
        <n v="1724.6632805554964"/>
        <n v="3059.6094193472381"/>
        <n v="1938.1858508103956"/>
        <n v="1733.5937264312061"/>
        <n v="2083.407034273388"/>
        <n v="2518.7707238683552"/>
        <n v="4599.6590658577297"/>
        <n v="2337.0965331408042"/>
        <n v="3501.6615010839942"/>
        <n v="3266.0835529942497"/>
        <n v="2150.3554373890943"/>
        <n v="1699.0562330583452"/>
        <n v="2105.3604037894406"/>
        <n v="1491.070218053042"/>
        <n v="2446.7748716921305"/>
        <n v="2278.1190273982952"/>
        <n v="4008.1564895174433"/>
        <n v="3212.0722454390216"/>
        <n v="3403.3392850039518"/>
        <n v="4433.4771480085074"/>
        <n v="1627.6480308356117"/>
        <n v="1985.2212150905257"/>
        <n v="1732.495959115854"/>
        <n v="3138.5471306816244"/>
        <n v="3815.0878242720014"/>
        <n v="3910.545083339412"/>
        <n v="4608.0388863549169"/>
        <n v="3169.0423803953195"/>
        <n v="2032.3456403292612"/>
        <n v="1847.4228077017879"/>
        <n v="1866.1639390171454"/>
        <n v="3390.4673796300258"/>
        <n v="2385.1915938406823"/>
        <n v="1381.2625712342378"/>
        <n v="2843.1560606734338"/>
        <n v="2365.6743375503447"/>
        <n v="2705.4278711101956"/>
        <n v="3110.2286533920587"/>
        <n v="1789.7746953220162"/>
        <n v="2484.2487558018656"/>
        <n v="1834.0659774167982"/>
        <n v="2474.5483432262417"/>
        <n v="2884.8366857192564"/>
        <n v="2902.5081638711008"/>
        <n v="2455.1155134084229"/>
        <n v="3156.2331366338694"/>
        <n v="2012.0888038234557"/>
        <n v="2542.5610166327961"/>
        <n v="2365.3778656996856"/>
        <n v="3124.4987361107856"/>
        <n v="1815.6880177597454"/>
        <n v="2303.1037195632612"/>
        <n v="3334.4768679744716"/>
        <n v="4021.5093670682763"/>
        <n v="5417.1623481266179"/>
        <n v="3894.2659234524058"/>
        <n v="4724.4035618228572"/>
        <n v="2733.2580422260166"/>
        <n v="2887.9319543597912"/>
        <n v="2515.9363016598936"/>
        <n v="4372.51942489261"/>
        <n v="5250.7056026144683"/>
        <n v="5362.3376361753308"/>
        <n v="6246.8689638369342"/>
        <n v="4288.8999387775475"/>
        <n v="2703.35161197256"/>
        <n v="2440.2169028137832"/>
        <n v="2015.5614587380733"/>
        <n v="4746.2603048327173"/>
        <n v="3338.3343481176266"/>
        <n v="1924.514376325453"/>
        <n v="3939.8268212180478"/>
        <n v="3252.4034664555688"/>
        <n v="3700.8925443295889"/>
        <n v="4216.7160593318131"/>
        <n v="2398.7973181439884"/>
        <n v="3296.7545232896059"/>
        <n v="2433.2293020787538"/>
        <n v="3280.1404144881958"/>
        <n v="4085.0205403232121"/>
        <n v="4021.9269297147207"/>
        <n v="3348.9752217293894"/>
        <n v="4248.8167124060019"/>
        <n v="2698.2647910297533"/>
        <n v="3397.1838165723011"/>
        <n v="3125.2661466336722"/>
        <n v="4385.294054747259"/>
        <n v="2544.9443626887605"/>
        <n v="3206.1011663570894"/>
        <n v="4568.4851138841586"/>
        <n v="5491.7099283736115"/>
        <n v="7343.6997875906918"/>
        <n v="5271.4394854233742"/>
        <n v="6349.7638440106248"/>
        <n v="3614.4923998268641"/>
      </sharedItems>
    </cacheField>
    <cacheField name="Total Profit" numFmtId="164">
      <sharedItems containsSemiMixedTypes="0" containsString="0" containsNumber="1" minValue="25389.982587370127" maxValue="18178286.219055835" count="5438">
        <n v="67939.954330406239"/>
        <n v="60493.865454066894"/>
        <n v="57760.926127538223"/>
        <n v="54524.900638529791"/>
        <n v="51604.991896345069"/>
        <n v="49304.529479911078"/>
        <n v="951010.83909567946"/>
        <n v="45605.00297894299"/>
        <n v="59469.431174965299"/>
        <n v="1139536.1026179891"/>
        <n v="44446.615881839884"/>
        <n v="33752.645997504223"/>
        <n v="507479.57758431113"/>
        <n v="72611.935762946159"/>
        <n v="66227.434158379241"/>
        <n v="62813.72982702966"/>
        <n v="360290.68749999802"/>
        <n v="26041.713307362857"/>
        <n v="86486.633344480942"/>
        <n v="83843.870875813955"/>
        <n v="77604.356602079613"/>
        <n v="74692.540381516694"/>
        <n v="523801.10089999659"/>
        <n v="39128.706837989797"/>
        <n v="688361.24999549566"/>
        <n v="37153.222798387258"/>
        <n v="106125.56094141546"/>
        <n v="93940.29023430431"/>
        <n v="72021.498239879555"/>
        <n v="81906.340760656327"/>
        <n v="60298.643489339287"/>
        <n v="66042.133056989551"/>
        <n v="71669.672683864323"/>
        <n v="60167.321810129601"/>
        <n v="64687.594007902975"/>
        <n v="46830.398536687237"/>
        <n v="44934.761377053335"/>
        <n v="86502.921130079514"/>
        <n v="105535.5192274134"/>
        <n v="81998.38996620907"/>
        <n v="78455.410566156585"/>
        <n v="77295.687747569566"/>
        <n v="71734.682840435547"/>
        <n v="68071.955424767628"/>
        <n v="65960.717221214582"/>
        <n v="58979.863035010421"/>
        <n v="1170748.9427129938"/>
        <n v="494939.33279999747"/>
        <n v="45358.94424878071"/>
        <n v="648481.15700279665"/>
        <n v="243817.32143864405"/>
        <n v="82830.065998343256"/>
        <n v="82191.380094344786"/>
        <n v="70241.796587499499"/>
        <n v="236308.14481496395"/>
        <n v="71471.467462396497"/>
        <n v="69867.49008353331"/>
        <n v="183327.73761521082"/>
        <n v="161057.52454349058"/>
        <n v="156495.0524061085"/>
        <n v="128470.92666464113"/>
        <n v="98395.490721499125"/>
        <n v="114818.1177870665"/>
        <n v="925157.61260383599"/>
        <n v="263608.5114129993"/>
        <n v="102344.56974323912"/>
        <n v="117097.5150208179"/>
        <n v="53563.45516139469"/>
        <n v="1219126.8280237983"/>
        <n v="338167.93106521177"/>
        <n v="324231.83714158298"/>
        <n v="310748.37817244424"/>
        <n v="74870.928971819143"/>
        <n v="354968.11384176556"/>
        <n v="318801.81580580538"/>
        <n v="300125.57128560747"/>
        <n v="272658.96517727862"/>
        <n v="91077.185371160507"/>
        <n v="90110.916967459867"/>
        <n v="276694.43885043554"/>
        <n v="209656.62982227822"/>
        <n v="205110.39369981422"/>
        <n v="176215.71072070935"/>
        <n v="130120.11115800706"/>
        <n v="84520.756771925298"/>
        <n v="82198.051959303935"/>
        <n v="335743.20188564836"/>
        <n v="263775.23232180637"/>
        <n v="238674.58006260329"/>
        <n v="81614.345867647251"/>
        <n v="294433.04736600368"/>
        <n v="90242.118476384814"/>
        <n v="617175.12499999069"/>
        <n v="486800.14703852258"/>
        <n v="442176.25122935342"/>
        <n v="814581.38609373767"/>
        <n v="405404.86971551471"/>
        <n v="350525.34533887531"/>
        <n v="341075.05459199491"/>
        <n v="319880.00946329522"/>
        <n v="341225.41424743261"/>
        <n v="269138.96345647849"/>
        <n v="256035.66713918885"/>
        <n v="299287.2771766464"/>
        <n v="657601.24503831053"/>
        <n v="418492.04376095376"/>
        <n v="382392.79082171427"/>
        <n v="359723.2310406852"/>
        <n v="31897.717885799542"/>
        <n v="32461.964963149923"/>
        <n v="315235.5267926493"/>
        <n v="288734.14493619936"/>
        <n v="505499.63377193408"/>
        <n v="171706.06486318301"/>
        <n v="87491.928271768702"/>
        <n v="705138.27066232415"/>
        <n v="100471.04964791714"/>
        <n v="277085.04331880825"/>
        <n v="463499.52986674669"/>
        <n v="241502.49365699454"/>
        <n v="403970.04793966567"/>
        <n v="360056.53124999482"/>
        <n v="368666.22229960276"/>
        <n v="465057.3615999918"/>
        <n v="623587.39694386953"/>
        <n v="592211.51676498959"/>
        <n v="399121.08141311316"/>
        <n v="383821.28396699356"/>
        <n v="352223.26891583449"/>
        <n v="599137.43523086922"/>
        <n v="334017.1496717243"/>
        <n v="512364.92628563137"/>
        <n v="473662.13354417204"/>
        <n v="468251.82524499157"/>
        <n v="456570.70058815193"/>
        <n v="399836.30516621296"/>
        <n v="394464.5497659932"/>
        <n v="337258.62889487436"/>
        <n v="443549.75711928552"/>
        <n v="419466.09633656591"/>
        <n v="371191.64780153136"/>
        <n v="191994.91467324679"/>
        <n v="237164.57932215102"/>
        <n v="315154.5080112904"/>
        <n v="253650.05966903563"/>
        <n v="713441.28874502634"/>
        <n v="640883.98375475733"/>
        <n v="547599.44554621959"/>
        <n v="436584.89912299148"/>
        <n v="410451.56764991186"/>
        <n v="430678.93440367148"/>
        <n v="369262.75650590868"/>
        <n v="365138.82258995628"/>
        <n v="362352.32360952813"/>
        <n v="1193648.695320307"/>
        <n v="629842.29946324776"/>
        <n v="622741.79879278748"/>
        <n v="513914.01616348972"/>
        <n v="77609.612521438336"/>
        <n v="87915.751664084921"/>
        <n v="62690.29119521864"/>
        <n v="68540.081356416631"/>
        <n v="954843.35009665985"/>
        <n v="886190.82204133167"/>
        <n v="852920.32289515145"/>
        <n v="803442.19990846305"/>
        <n v="792671.70439782273"/>
        <n v="771340.56326450466"/>
        <n v="498005.92343698954"/>
        <n v="35383.349416139215"/>
        <n v="36009.981701577708"/>
        <n v="51877.034999998868"/>
        <n v="55603.864838811292"/>
        <n v="686550.53139198537"/>
        <n v="675512.78532919567"/>
        <n v="602559.32438095729"/>
        <n v="518518.33754862944"/>
        <n v="515710.88821222907"/>
        <n v="1083008.8923375462"/>
        <n v="1023838.6916047591"/>
        <n v="1008469.3901427337"/>
        <n v="670509.98846672324"/>
        <n v="915852.52262145421"/>
        <n v="438960.60701026197"/>
        <n v="421514.41940416046"/>
        <n v="89795.675566078018"/>
        <n v="106526.43265030684"/>
        <n v="1099714.6412999753"/>
        <n v="774256.88717782323"/>
        <n v="621585.49068334745"/>
        <n v="1499158.0283172866"/>
        <n v="1066510.5679329755"/>
        <n v="1015816.8250018557"/>
        <n v="965849.96653935802"/>
        <n v="962569.92092322791"/>
        <n v="926862.94202461862"/>
        <n v="934175.14966681809"/>
        <n v="910525.58859402989"/>
        <n v="748102.63480972277"/>
        <n v="1027413.1498009468"/>
        <n v="900248.75396234996"/>
        <n v="872758.98991997947"/>
        <n v="858569.6791756599"/>
        <n v="842627.83987443056"/>
        <n v="728516.80025584297"/>
        <n v="658776.95454998419"/>
        <n v="617047.56221821578"/>
        <n v="746446.19509150297"/>
        <n v="923187.91357020836"/>
        <n v="803394.44939518091"/>
        <n v="780562.30401598196"/>
        <n v="777085.62087694171"/>
        <n v="756730.43545201188"/>
        <n v="1181236.2065949801"/>
        <n v="1177681.6128834609"/>
        <n v="1142482.5165311727"/>
        <n v="1087571.0560994737"/>
        <n v="1096812.5816002921"/>
        <n v="1031051.3651903752"/>
        <n v="1036720.061093224"/>
        <n v="1026980.7516499744"/>
        <n v="1162095.8370681307"/>
        <n v="1148593.7113181711"/>
        <n v="1048561.0732053347"/>
        <n v="1046034.0932223634"/>
        <n v="1009396.1620079742"/>
        <n v="730396.44366199186"/>
        <n v="750899.01599997934"/>
        <n v="726896.33279998042"/>
        <n v="445546.91519998759"/>
        <n v="433357.96479998832"/>
        <n v="414473.68479998864"/>
        <n v="340166.32649999112"/>
        <n v="221710.87563049747"/>
        <n v="1086451.1819919711"/>
        <n v="724768.41452398"/>
        <n v="58363.763535358434"/>
        <n v="53177.011601998616"/>
        <n v="467362.69433598738"/>
        <n v="459916.8837119877"/>
        <n v="351415.2972239909"/>
        <n v="276031.80947999255"/>
        <n v="797404.65841426875"/>
        <n v="762035.23599730956"/>
        <n v="729109.9031537798"/>
        <n v="717881.31457535038"/>
        <n v="718243.31441998994"/>
        <n v="99034.742403997356"/>
        <n v="57845.105096758394"/>
        <n v="291372.91859584668"/>
        <n v="81095.099751747824"/>
        <n v="970588.07999997376"/>
        <n v="904106.48219997552"/>
        <n v="397932.93539998925"/>
        <n v="66297.80259164804"/>
        <n v="1055599.3703999703"/>
        <n v="997318.43749997066"/>
        <n v="543812.47999998427"/>
        <n v="475057.73759998591"/>
        <n v="358834.55489998957"/>
        <n v="274507.56479999202"/>
        <n v="253592.46912040716"/>
        <n v="88875.876790797382"/>
        <n v="86026.50257480747"/>
        <n v="1139224.3099439663"/>
        <n v="66427.948536748139"/>
        <n v="994885.84943997022"/>
        <n v="939740.62259997183"/>
        <n v="683319.04225198017"/>
        <n v="484910.3382399854"/>
        <n v="294716.63635199121"/>
        <n v="1067105.801827153"/>
        <n v="804890.53941450838"/>
        <n v="218791.73709823744"/>
        <n v="83151.563189757566"/>
        <n v="72668.714207037876"/>
        <n v="1023968.7589499711"/>
        <n v="1002536.2210499699"/>
        <n v="693961.36199997948"/>
        <n v="41959.24434773875"/>
        <n v="281814.04646599642"/>
        <n v="817715.96639997512"/>
        <n v="687934.78399997833"/>
        <n v="565843.00079998211"/>
        <n v="453071.00159998582"/>
        <n v="352428.753599989"/>
        <n v="37584.865460748813"/>
        <n v="73392.557067897709"/>
        <n v="864115.25759997382"/>
        <n v="858575.2904959725"/>
        <n v="607842.17388798052"/>
        <n v="543607.4047319825"/>
        <n v="528451.2863999831"/>
        <n v="473398.6826599848"/>
        <n v="52908.082742338382"/>
        <n v="441150.96614398586"/>
        <n v="1077773.718802342"/>
        <n v="711823.52945150807"/>
        <n v="207495.35955455335"/>
        <n v="193257.732721404"/>
        <n v="138107.5021871955"/>
        <n v="260981.52701143647"/>
        <n v="110029.9023331166"/>
        <n v="1184188.0049999633"/>
        <n v="1105447.439999965"/>
        <n v="50123.018024998433"/>
        <n v="393026.79779998766"/>
        <n v="914878.77029996971"/>
        <n v="808309.86809997272"/>
        <n v="515317.63139998226"/>
        <n v="458252.1215999847"/>
        <n v="451646.2664999846"/>
        <n v="384679.18719998718"/>
        <n v="375994.49579998717"/>
        <n v="48956.035763248357"/>
        <n v="294767.99999999034"/>
        <n v="819813.990399973"/>
        <n v="824065.33129997225"/>
        <n v="806064.47679997259"/>
        <n v="723617.52153597597"/>
        <n v="668495.99519997789"/>
        <n v="497716.69989998342"/>
        <n v="53134.132671358209"/>
        <n v="398831.00025598687"/>
        <n v="53381.217986248179"/>
        <n v="1103157.5155159796"/>
        <n v="1046117.7586261998"/>
        <n v="979644.17335294234"/>
        <n v="353184.00976573769"/>
        <n v="188208.27122978383"/>
        <n v="67984.434306247727"/>
        <n v="88680.545879036945"/>
        <n v="653446.33919997781"/>
        <n v="406909.61954998621"/>
        <n v="377687.08184998709"/>
        <n v="364717.16099998739"/>
        <n v="342320.55659998849"/>
        <n v="317723.47199998936"/>
        <n v="42837.788075038559"/>
        <n v="37816.373750398721"/>
        <n v="1125719.5903999596"/>
        <n v="766995.98359997279"/>
        <n v="529695.93599998136"/>
        <n v="431852.93119998457"/>
        <n v="377945.43499998649"/>
        <n v="350451.32939998712"/>
        <n v="36511.159193298707"/>
        <n v="271101.54092559585"/>
        <n v="1196121.2647999583"/>
        <n v="1001479.6123199638"/>
        <n v="748115.57620797283"/>
        <n v="678548.25999997556"/>
        <n v="636411.55841997755"/>
        <n v="549321.44009598088"/>
        <n v="546737.62449598056"/>
        <n v="449139.76243198372"/>
        <n v="53798.581350358101"/>
        <n v="380260.59195598646"/>
        <n v="51118.436879998146"/>
        <n v="849682.97257262329"/>
        <n v="749967.33324706543"/>
        <n v="159334.35043247452"/>
        <n v="105021.88782011627"/>
        <n v="102546.28034243641"/>
        <n v="64338.709706247704"/>
        <n v="61826.315782137804"/>
        <n v="1428249.0023999505"/>
        <n v="996909.36344996456"/>
        <n v="731347.74989997421"/>
        <n v="370392.46019998658"/>
        <n v="366110.77919998684"/>
        <n v="309577.71599998913"/>
        <n v="314114.07788639516"/>
        <n v="254363.58158388594"/>
        <n v="93240.194354996551"/>
        <n v="1198678.5437999547"/>
        <n v="977098.43839996308"/>
        <n v="968582.18239996396"/>
        <n v="460675.03679998289"/>
        <n v="408340.92959998501"/>
        <n v="114196.32773567579"/>
        <n v="92051.587138676492"/>
        <n v="1113517.3117119586"/>
        <n v="652788.74073597556"/>
        <n v="488147.05539998173"/>
        <n v="113108.60394170569"/>
        <n v="785244.14236797066"/>
        <n v="482848.3591679816"/>
        <n v="949449.93750748015"/>
        <n v="207164.69272386242"/>
        <n v="268442.44181974541"/>
        <n v="258768.98279803569"/>
        <n v="103076.42332301624"/>
        <n v="1509570.6286499433"/>
        <n v="71702.700456957231"/>
        <n v="796552.83044996951"/>
        <n v="63218.046600447567"/>
        <n v="1087758.8387999565"/>
        <n v="1044115.872799959"/>
        <n v="939254.36489996279"/>
        <n v="726516.43739997142"/>
        <n v="588502.79669997643"/>
        <n v="536568.31619997858"/>
        <n v="446286.39789998229"/>
        <n v="337240.82699998689"/>
        <n v="321557.53139998729"/>
        <n v="93716.684259386297"/>
        <n v="118547.7731044153"/>
        <n v="1224923.6929799514"/>
        <n v="1097806.6520839569"/>
        <n v="67391.352218607353"/>
        <n v="600504.60153597663"/>
        <n v="507675.75177597965"/>
        <n v="465427.19231998152"/>
        <n v="918757.16557221976"/>
        <n v="344495.44697215641"/>
        <n v="258930.02343009977"/>
        <n v="239980.40059499053"/>
        <n v="170629.23890612341"/>
        <n v="108138.56939378587"/>
        <n v="99370.956249176059"/>
        <n v="92050.205834246342"/>
        <n v="1462785.5423999426"/>
        <n v="1331355.941999947"/>
        <n v="1093899.3311999578"/>
        <n v="1059102.7199999578"/>
        <n v="992519.78594996035"/>
        <n v="855378.176399966"/>
        <n v="713780.28149997198"/>
        <n v="365131.84499998559"/>
        <n v="42660.993819598298"/>
        <n v="95475.104999996111"/>
        <n v="92952.798787696112"/>
        <n v="908713.98379996268"/>
        <n v="747851.8739999684"/>
        <n v="709224.34879997058"/>
        <n v="428925.59999998193"/>
        <n v="403268.35769998311"/>
        <n v="48710.824889997995"/>
        <n v="330860.61652491381"/>
        <n v="81717.9725249966"/>
        <n v="1221166.6064639511"/>
        <n v="1164083.6879999533"/>
        <n v="1100521.1799999548"/>
        <n v="74432.535030116924"/>
        <n v="964502.05241595977"/>
        <n v="780030.71999996796"/>
        <n v="640670.92491597368"/>
        <n v="571805.06583197648"/>
        <n v="450297.51170798176"/>
        <n v="336986.39378798619"/>
        <n v="804965.41143950168"/>
        <n v="230103.28396043036"/>
        <n v="211515.28999199107"/>
        <n v="133963.80513515446"/>
        <n v="87409.140422326425"/>
        <n v="137412.1865159944"/>
        <n v="97434.768470396026"/>
        <n v="85224.793620236451"/>
        <n v="1468284.1361999386"/>
        <n v="890210.21759996272"/>
        <n v="67346.272572477203"/>
        <n v="51970.315231047847"/>
        <n v="277046.90830431483"/>
        <n v="256038.00138559498"/>
        <n v="104245.73975514548"/>
        <n v="88848.914955836124"/>
        <n v="1029014.7053999563"/>
        <n v="66722.175300147093"/>
        <n v="520532.267199978"/>
        <n v="452387.71199998073"/>
        <n v="113107.2107759951"/>
        <n v="109201.0689539953"/>
        <n v="79788.002874476573"/>
        <n v="1141444.2374999507"/>
        <n v="956239.72088395862"/>
        <n v="788056.26843996602"/>
        <n v="579298.9754999748"/>
        <n v="491733.58079997892"/>
        <n v="46159.810271998016"/>
        <n v="1171142.9258144104"/>
        <n v="1108281.3792998523"/>
        <n v="1091983.4521497327"/>
        <n v="223123.20517941029"/>
        <n v="154420.22760275338"/>
        <n v="295972.63708949403"/>
        <n v="90603.101513726055"/>
        <n v="884725.69559996168"/>
        <n v="726228.35879996943"/>
        <n v="619286.03999997303"/>
        <n v="45139.451372998083"/>
        <n v="350368.47876155295"/>
        <n v="257132.90082731476"/>
        <n v="93336.466404995852"/>
        <n v="106222.57408223522"/>
        <n v="95566.495289425759"/>
        <n v="1231790.0374999451"/>
        <n v="1120429.0655999498"/>
        <n v="1116720.5874999498"/>
        <n v="1053479.9791999531"/>
        <n v="919819.78079995944"/>
        <n v="872637.10189996089"/>
        <n v="308832.74805899349"/>
        <n v="271944.45042367425"/>
        <n v="124696.86027356444"/>
        <n v="1165580.4874879487"/>
        <n v="1043428.6034479544"/>
        <n v="999493.35551995481"/>
        <n v="579831.51148797385"/>
        <n v="510267.24851197685"/>
        <n v="382260.60443998303"/>
        <n v="55932.573162597539"/>
        <n v="917148.6766074365"/>
        <n v="410821.51161049178"/>
        <n v="377437.85119604296"/>
        <n v="286187.7073287472"/>
        <n v="271720.73310667434"/>
        <n v="121560.65677604449"/>
        <n v="115338.62014199482"/>
        <n v="1621889.9549999274"/>
        <n v="1631926.863449926"/>
        <n v="1436372.3078999356"/>
        <n v="1310924.3471999408"/>
        <n v="1296086.5511999419"/>
        <n v="1185250.7393999468"/>
        <n v="911365.9199999593"/>
        <n v="48508.176673437803"/>
        <n v="1331221.2137578591"/>
        <n v="1290480.9903143602"/>
        <n v="1177208.8831874444"/>
        <n v="1123900.0431275656"/>
        <n v="473701.57180343813"/>
        <n v="374599.35124078236"/>
        <n v="320553.49572088511"/>
        <n v="352379.60738638364"/>
        <n v="327534.09562366502"/>
        <n v="2008981.5514999072"/>
        <n v="1841850.6227999153"/>
        <n v="1225361.8634496527"/>
        <n v="1180799.8809375623"/>
        <n v="547736.42651357444"/>
        <n v="593745.84741183242"/>
        <n v="502451.6335769369"/>
        <n v="431197.16930397961"/>
        <n v="393088.86639306147"/>
        <n v="389546.01978202205"/>
        <n v="1851043.0756799155"/>
        <n v="226410.14690126962"/>
        <n v="960432.78075496573"/>
        <n v="777462.40105236403"/>
        <n v="731242.50500492577"/>
        <n v="561944.52350061387"/>
        <n v="1286834.7325003091"/>
        <n v="1091679.8491583657"/>
        <n v="395342.45801188168"/>
        <n v="376114.97579808236"/>
        <n v="368644.40252428292"/>
        <n v="2416730.5889998879"/>
        <n v="2434239.6266998863"/>
        <n v="2189717.1787498989"/>
        <n v="2037019.6223999057"/>
        <n v="1982064.1070999082"/>
        <n v="299277.25137280591"/>
        <n v="1780123.4857065645"/>
        <n v="1653943.8878869812"/>
        <n v="1623643.6294824723"/>
        <n v="1551049.8327676062"/>
        <n v="1368496.937463175"/>
        <n v="1318414.2362696968"/>
        <n v="682309.77877244714"/>
        <n v="508982.04486945539"/>
        <n v="546872.50867317361"/>
        <n v="444947.60565357871"/>
        <n v="407468.35716793087"/>
        <n v="1739996.2503679178"/>
        <n v="1552505.2902736263"/>
        <n v="1482648.7843169684"/>
        <n v="1073173.8390911485"/>
        <n v="958132.92991288379"/>
        <n v="769291.4564709831"/>
        <n v="629538.93772506935"/>
        <n v="559409.59419741284"/>
        <n v="517269.25012902525"/>
        <n v="373699.14001740224"/>
        <n v="1180207.3437795937"/>
        <n v="944690.07069445506"/>
        <n v="884511.69438445731"/>
        <n v="673688.87636249745"/>
        <n v="2340032.144907488"/>
        <n v="2355989.0340541257"/>
        <n v="2103314.2591368984"/>
        <n v="1945056.7271427868"/>
        <n v="1926852.9937206677"/>
        <n v="1747828.4179739463"/>
        <n v="1389326.492735934"/>
        <n v="722299.51358750544"/>
        <n v="505462.57193085569"/>
        <n v="490863.63150597643"/>
        <n v="339596.35990980355"/>
        <n v="1914663.6018393559"/>
        <n v="1779118.5511371123"/>
        <n v="1779712.0173810623"/>
        <n v="1669649.1727085779"/>
        <n v="1473730.926955488"/>
        <n v="1422306.3332976496"/>
        <n v="745164.84088756319"/>
        <n v="699638.3532390052"/>
        <n v="598385.75398557051"/>
        <n v="489059.39283597592"/>
        <n v="449603.28281712817"/>
        <n v="1862185.6463055094"/>
        <n v="1663651.6904847987"/>
        <n v="1624709.2722234391"/>
        <n v="1156450.9409279427"/>
        <n v="1065335.0555933169"/>
        <n v="832367.88604159898"/>
        <n v="841032.59263435798"/>
        <n v="762823.79675996199"/>
        <n v="566056.300946192"/>
        <n v="433821.09131715883"/>
        <n v="1284030.2388601867"/>
        <n v="1028971.3129079497"/>
        <n v="964064.89421580196"/>
        <n v="761028.00676547247"/>
        <n v="2529282.576941676"/>
        <n v="2504530.3287409758"/>
        <n v="2237390.4748270898"/>
        <n v="2068611.8054550581"/>
        <n v="2051901.3454969786"/>
        <n v="1865495.8863205772"/>
        <n v="1698250.3249487164"/>
        <n v="786252.49867886142"/>
        <n v="698234.49872950534"/>
        <n v="680194.81819256663"/>
        <n v="377309.82074938121"/>
        <n v="1752903.7550523356"/>
        <n v="1637142.0087789502"/>
        <n v="1638978.0974099394"/>
        <n v="1558907.0492303232"/>
        <n v="1421381.3538115486"/>
        <n v="1385500.9638970587"/>
        <n v="623628.80280140822"/>
        <n v="619657.78169916838"/>
        <n v="546766.33193277218"/>
        <n v="589392.87832905026"/>
        <n v="555231.1169862221"/>
        <n v="1603961.4706025012"/>
        <n v="1473541.1345279459"/>
        <n v="1449739.8122001858"/>
        <n v="848863.44139867695"/>
        <n v="800107.86222435907"/>
        <n v="788875.34093276039"/>
        <n v="694893.36398166441"/>
        <n v="644224.59004284686"/>
        <n v="639029.62610496767"/>
        <n v="439476.82576959784"/>
        <n v="1244206.1793065171"/>
        <n v="990437.57204848994"/>
        <n v="932500.25708890241"/>
        <n v="743988.02845134202"/>
        <n v="1929269.2136444263"/>
        <n v="1941362.2323827259"/>
        <n v="1760682.8476029742"/>
        <n v="1667817.7897339771"/>
        <n v="1657151.7610348174"/>
        <n v="1573207.4404674009"/>
        <n v="1496826.4390607439"/>
        <n v="646580.03300828731"/>
        <n v="645062.10121548688"/>
        <n v="611129.03992796887"/>
        <n v="518741.94149763335"/>
        <n v="1668917.3136151386"/>
        <n v="1381117.9417469499"/>
        <n v="1357635.0450067304"/>
        <n v="1319051.1192293414"/>
        <n v="842973.9540077562"/>
        <n v="773255.5006276404"/>
        <n v="527661.28537037235"/>
        <n v="430476.1658815777"/>
        <n v="516583.22372142342"/>
        <n v="488170.97795265476"/>
        <n v="1656109.7491738172"/>
        <n v="634389.11692610709"/>
        <n v="648419.8212638658"/>
        <n v="621089.86938197759"/>
        <n v="572345.51418237039"/>
        <n v="495044.14457031427"/>
        <n v="411763.14584997843"/>
        <n v="959904.85310491011"/>
        <n v="878259.42933600384"/>
        <n v="699574.94068073353"/>
        <n v="438763.29500377731"/>
        <n v="1686228.6797962561"/>
        <n v="1594668.2821554588"/>
        <n v="1586218.8090934595"/>
        <n v="1236653.8245993047"/>
        <n v="599147.54143880843"/>
        <n v="569817.43811997049"/>
        <n v="2885683.4999998501"/>
        <n v="2904706.0349998474"/>
        <n v="364160.86782622081"/>
        <n v="1690093.5534809362"/>
        <n v="1580904.5291654402"/>
        <n v="1403453.1457565068"/>
        <n v="660761.26430156524"/>
        <n v="506905.37260353268"/>
        <n v="540639.02932417125"/>
        <n v="439397.28900637658"/>
        <n v="402311.07012282882"/>
        <n v="1549193.384125541"/>
        <n v="1450745.2757915445"/>
        <n v="1409878.5521105458"/>
        <n v="920210.58630355063"/>
        <n v="970766.15949233796"/>
        <n v="774986.14288387878"/>
        <n v="587749.36102931865"/>
        <n v="551456.05850829114"/>
        <n v="513213.83640807268"/>
        <n v="364917.64629670075"/>
        <n v="1187147.6070214168"/>
        <n v="945614.10656646977"/>
        <n v="860700.05476450385"/>
        <n v="672062.26105553424"/>
        <n v="1614944.9938751361"/>
        <n v="1604465.0092879371"/>
        <n v="1521598.5799090797"/>
        <n v="1335281.4247863488"/>
        <n v="504147.12257127289"/>
        <n v="489293.49026017392"/>
        <n v="330900.00236616225"/>
        <n v="1686345.9680182578"/>
        <n v="1417684.244742403"/>
        <n v="1334464.5703788674"/>
        <n v="695630.19569732226"/>
        <n v="512639.68102701171"/>
        <n v="548653.91961597023"/>
        <n v="444211.15169997583"/>
        <n v="407687.87362227804"/>
        <n v="1925549.3409624547"/>
        <n v="1620743.2228879116"/>
        <n v="934964.20661274879"/>
        <n v="985124.65466339595"/>
        <n v="709421.49455356097"/>
        <n v="521814.02372805146"/>
        <n v="369711.81177928002"/>
        <n v="1208970.3170358839"/>
        <n v="962575.20325794793"/>
        <n v="898922.71134570066"/>
        <n v="330995.71915111179"/>
        <n v="2478411.222855865"/>
        <n v="2495552.9833843629"/>
        <n v="2222492.3940329985"/>
        <n v="2013570.39706981"/>
        <n v="1994032.7723509313"/>
        <n v="1842709.3609815494"/>
        <n v="775405.90744177776"/>
        <n v="511074.01525056199"/>
        <n v="496043.62914207298"/>
        <n v="334906.31166718155"/>
        <n v="2143208.1227828725"/>
        <n v="1799596.3491584798"/>
        <n v="1565525.7996521648"/>
        <n v="3630456.4122559931"/>
        <n v="1681001.5944705626"/>
        <n v="6298033.0590259172"/>
        <n v="1340463.1794185892"/>
        <n v="2294325.3820506353"/>
        <n v="1798119.9759691635"/>
        <n v="5653520.4331088755"/>
        <n v="1061335.3685731641"/>
        <n v="4255311.1496458249"/>
        <n v="4523005.7559156427"/>
        <n v="2678162.6643136027"/>
        <n v="3150607.0447807396"/>
        <n v="1345966.4366986854"/>
        <n v="4343936.3291897457"/>
        <n v="761974.73794635094"/>
        <n v="2551192.5267840582"/>
        <n v="2630177.5157802901"/>
        <n v="2467213.8315519644"/>
        <n v="4537859.035606253"/>
        <n v="2584601.0886907578"/>
        <n v="7461249.0698049795"/>
        <n v="1792897.6834742881"/>
        <n v="5807574.8269276954"/>
        <n v="1693295.7368266031"/>
        <n v="1749615.4313806491"/>
        <n v="1499192.1159096812"/>
        <n v="2377467.9717439073"/>
        <n v="4633110.8119611042"/>
        <n v="4902461.4377477746"/>
        <n v="3340476.3275045236"/>
        <n v="1632284.40425328"/>
        <n v="4878126.8989159837"/>
        <n v="2196492.1391204963"/>
        <n v="977004.74753858789"/>
        <n v="3772149.868871144"/>
        <n v="1846456.2161425012"/>
        <n v="1767596.7544970645"/>
        <n v="4464682.5892334124"/>
        <n v="1362359.4727393857"/>
        <n v="2811676.0247698082"/>
        <n v="2496635.1161289457"/>
        <n v="1776052.5880153319"/>
        <n v="1525537.2733724923"/>
        <n v="4245607.0116886552"/>
        <n v="2827275.2004217613"/>
        <n v="4165435.868189408"/>
        <n v="1718418.0105229982"/>
        <n v="3213558.7585751871"/>
        <n v="3499624.5119968867"/>
        <n v="5204997.5895926859"/>
        <n v="691129.69809574296"/>
        <n v="2526251.3492723871"/>
        <n v="2319209.258194143"/>
        <n v="2310921.5360015007"/>
        <n v="1370886.6226201863"/>
        <n v="2412990.5283911433"/>
        <n v="2606848.8832395375"/>
        <n v="2599279.8466092767"/>
        <n v="5651793.724696748"/>
        <n v="5498707.005574557"/>
        <n v="2453702.7724947184"/>
        <n v="908614.93028245331"/>
        <n v="2349861.3119904222"/>
        <n v="4121222.7361277025"/>
        <n v="2945152.8874343419"/>
        <n v="1658232.5638555496"/>
        <n v="1960313.6399991293"/>
        <n v="1197334.749816061"/>
        <n v="2404123.6255126707"/>
        <n v="3245870.1963756816"/>
        <n v="3379347.5606383821"/>
        <n v="3089217.3753691711"/>
        <n v="2736510.9743210347"/>
        <n v="7128553.9883648781"/>
        <n v="7006335.660513686"/>
        <n v="2326157.2641014396"/>
        <n v="6649574.3771483582"/>
        <n v="1674460.2260279411"/>
        <n v="3306100.7015508502"/>
        <n v="2938977.4758411543"/>
        <n v="4374431.617983833"/>
        <n v="1275182.8978646521"/>
        <n v="7269254.767081785"/>
        <n v="2513533.9053461375"/>
        <n v="2956714.8026253278"/>
        <n v="5122966.0394718815"/>
        <n v="1956707.5545466268"/>
        <n v="6161426.3172478992"/>
        <n v="3606478.4949485506"/>
        <n v="1279391.0489889586"/>
        <n v="2505715.5078158895"/>
        <n v="2210097.1151500209"/>
        <n v="1678534.5444284333"/>
        <n v="2543415.8779380154"/>
        <n v="7430029.6344489306"/>
        <n v="741016.30553169083"/>
        <n v="2192834.1766948039"/>
        <n v="1626954.6036700285"/>
        <n v="4137957.9240001175"/>
        <n v="1444261.5349312017"/>
        <n v="7295922.0714958087"/>
        <n v="5625161.7997358069"/>
        <n v="2067156.0940171697"/>
        <n v="7459721.4164390843"/>
        <n v="2099184.8428477342"/>
        <n v="5088588.390559976"/>
        <n v="4485542.3859472498"/>
        <n v="6599021.9252628097"/>
        <n v="2193485.5231436836"/>
        <n v="10956175.260435166"/>
        <n v="3750719.7203406091"/>
        <n v="4316434.8869632967"/>
        <n v="8138654.2676121052"/>
        <n v="2798736.0472912956"/>
        <n v="9107085.661970403"/>
        <n v="6267602.2201008601"/>
        <n v="2457170.2308462122"/>
        <n v="3827866.2063278216"/>
        <n v="4072198.8836914566"/>
        <n v="2505313.7379901954"/>
        <n v="3652456.1164050917"/>
        <n v="11648285.514727727"/>
        <n v="1060868.6527152786"/>
        <n v="2593622.4378224132"/>
        <n v="2457918.7943958822"/>
        <n v="7171203.722029713"/>
        <n v="2194115.1332536186"/>
        <n v="11558572.293878328"/>
        <n v="9512844.1341491658"/>
        <n v="3768465.5195134198"/>
        <n v="11644455.730118979"/>
        <n v="3012325.2114587803"/>
        <n v="55489.035476842415"/>
        <n v="52739.938890038306"/>
        <n v="51379.43308627871"/>
        <n v="51390.658656103114"/>
        <n v="915002.40406783868"/>
        <n v="1042072.8015999992"/>
        <n v="418830.16089638066"/>
        <n v="69636.808101329865"/>
        <n v="81203.770637933252"/>
        <n v="64587.018701249996"/>
        <n v="48528.690492902322"/>
        <n v="996842.2064691186"/>
        <n v="936155.45833295875"/>
        <n v="839440.56156499765"/>
        <n v="39440.850609599947"/>
        <n v="290715.74716799951"/>
        <n v="26443.005907650258"/>
        <n v="25487.624009098115"/>
        <n v="1019174.4713264789"/>
        <n v="243583.01299531577"/>
        <n v="71389.240477824642"/>
        <n v="60465.393519392317"/>
        <n v="413488.14849359979"/>
        <n v="55209.937221948516"/>
        <n v="44902.966754669906"/>
        <n v="47166.880848573506"/>
        <n v="345775.0854901197"/>
        <n v="260808.92148948993"/>
        <n v="112019.23111937894"/>
        <n v="1016935.9199999988"/>
        <n v="44548.646388749905"/>
        <n v="928709.60189174872"/>
        <n v="237989.11499999958"/>
        <n v="241228.99699199962"/>
        <n v="102071.19072255955"/>
        <n v="56831.96281361689"/>
        <n v="79273.337142332326"/>
        <n v="81718.712538377804"/>
        <n v="73694.164156559695"/>
        <n v="1046951.8739629156"/>
        <n v="36772.077586643827"/>
        <n v="101855.45087999935"/>
        <n v="119528.79945727924"/>
        <n v="88157.462070377296"/>
        <n v="63280.337653810915"/>
        <n v="59303.778828495313"/>
        <n v="48163.74339040769"/>
        <n v="88233.026846280816"/>
        <n v="77591.136766687254"/>
        <n v="69067.827562499748"/>
        <n v="57561.703156639531"/>
        <n v="274112.99064856418"/>
        <n v="237723.03337831865"/>
        <n v="84017.643291009445"/>
        <n v="82813.873123122554"/>
        <n v="71669.779605441305"/>
        <n v="256932.0785923943"/>
        <n v="235756.28820507691"/>
        <n v="77140.819226260181"/>
        <n v="73888.855140327621"/>
        <n v="71291.4761212507"/>
        <n v="70342.50396277383"/>
        <n v="52536.75853929708"/>
        <n v="181719.64631807874"/>
        <n v="122331.67184678302"/>
        <n v="119608.81901692264"/>
        <n v="68656.904161011335"/>
        <n v="60330.964355356307"/>
        <n v="313695.04022175708"/>
        <n v="111016.67557603758"/>
        <n v="58906.920930085311"/>
        <n v="49837.634086118007"/>
        <n v="313008.1927618786"/>
        <n v="290248.6358375987"/>
        <n v="62568.214772359381"/>
        <n v="517781.69999999431"/>
        <n v="676156.25768299238"/>
        <n v="348019.87454471615"/>
        <n v="340767.76732799847"/>
        <n v="320852.63144633535"/>
        <n v="264453.23250156862"/>
        <n v="80813.860386446293"/>
        <n v="103058.42381669881"/>
        <n v="100761.84418868044"/>
        <n v="683338.06364399253"/>
        <n v="912144.74646706984"/>
        <n v="455974.18161047471"/>
        <n v="455155.93617749924"/>
        <n v="197938.62743233325"/>
        <n v="102728.66030622776"/>
        <n v="657322.52726399596"/>
        <n v="656365.61716256605"/>
        <n v="53756.719415249383"/>
        <n v="56919.263174029955"/>
        <n v="320824.69649062358"/>
        <n v="443979.76723623509"/>
        <n v="340709.97973470547"/>
        <n v="315026.95421090879"/>
        <n v="312268.92381229618"/>
        <n v="93009.468436808558"/>
        <n v="89825.357013728673"/>
        <n v="336274.51499999641"/>
        <n v="243239.34239999726"/>
        <n v="302651.43334448175"/>
        <n v="292595.15870991233"/>
        <n v="287869.07799694361"/>
        <n v="269082.16168416804"/>
        <n v="260596.42129717142"/>
        <n v="386449.3807257546"/>
        <n v="380266.04180076485"/>
        <n v="367610.12726983509"/>
        <n v="333403.68769622548"/>
        <n v="341992.01823268319"/>
        <n v="299385.16532129428"/>
        <n v="277389.66187620111"/>
        <n v="239620.49826619253"/>
        <n v="344071.34225203528"/>
        <n v="319275.5054237959"/>
        <n v="343921.63166341092"/>
        <n v="319703.36952707532"/>
        <n v="294706.81880793988"/>
        <n v="167421.39304364228"/>
        <n v="659517.48542054964"/>
        <n v="34977.600255999525"/>
        <n v="35650.473387877915"/>
        <n v="321762.41794466699"/>
        <n v="316019.81454844971"/>
        <n v="76903.580029018834"/>
        <n v="89853.481911204755"/>
        <n v="338633.52839669539"/>
        <n v="571844.09410882043"/>
        <n v="427877.91602774302"/>
        <n v="421687.56623924262"/>
        <n v="376890.39009899402"/>
        <n v="324340.17456749425"/>
        <n v="338223.5899570231"/>
        <n v="307333.86886252835"/>
        <n v="522106.62971139082"/>
        <n v="412180.42133751314"/>
        <n v="403675.6674999934"/>
        <n v="397680.52480199363"/>
        <n v="347490.13239951426"/>
        <n v="360014.43338470894"/>
        <n v="343840.2269657196"/>
        <n v="357817.71616996248"/>
        <n v="341641.27846913785"/>
        <n v="299472.45511323545"/>
        <n v="457818.99352199194"/>
        <n v="370173.03849791398"/>
        <n v="403681.84195621661"/>
        <n v="716167.64229882683"/>
        <n v="641507.20859608846"/>
        <n v="290391.67039999447"/>
        <n v="480275.83701526048"/>
        <n v="391737.13934375648"/>
        <n v="690341.71613438695"/>
        <n v="597128.40762307867"/>
        <n v="371694.71680799301"/>
        <n v="473871.55081135139"/>
        <n v="289925.39519999456"/>
        <n v="1142040.814553299"/>
        <n v="655728.18085935432"/>
        <n v="891199.37660389452"/>
        <n v="393582.26061521703"/>
        <n v="340564.56455677364"/>
        <n v="561294.88482072437"/>
        <n v="405250.36902831669"/>
        <n v="758556.97062274208"/>
        <n v="389104.91349366284"/>
        <n v="508033.77950924047"/>
        <n v="502459.78268303064"/>
        <n v="296567.63954999443"/>
        <n v="374501.73676616291"/>
        <n v="350276.56675199344"/>
        <n v="889539.16373953188"/>
        <n v="880995.27794198226"/>
        <n v="897937.49482548062"/>
        <n v="888192.39525247063"/>
        <n v="842454.11228164262"/>
        <n v="772737.79312130436"/>
        <n v="52395.508367998911"/>
        <n v="55875.58108271884"/>
        <n v="852544.25272923324"/>
        <n v="805081.46558734332"/>
        <n v="759440.13583271438"/>
        <n v="667035.30534198612"/>
        <n v="665074.7378105456"/>
        <n v="648887.18666548654"/>
        <n v="718762.08480879513"/>
        <n v="1055755.0792688709"/>
        <n v="1052161.663960052"/>
        <n v="469688.94334406324"/>
        <n v="51618.346201998953"/>
        <n v="53997.300996608916"/>
        <n v="643922.40001759678"/>
        <n v="405862.95685967169"/>
        <n v="1144988.6491922126"/>
        <n v="1073122.0372896951"/>
        <n v="996023.59528713801"/>
        <n v="949250.81765532866"/>
        <n v="857730.46901650028"/>
        <n v="840178.96026569081"/>
        <n v="840031.27544230095"/>
        <n v="819891.98632900126"/>
        <n v="907897.30709437875"/>
        <n v="876999.54562899924"/>
        <n v="559011.2881639871"/>
        <n v="1152151.0233467179"/>
        <n v="1096994.5023624455"/>
        <n v="1161050.511692734"/>
        <n v="822746.84279911057"/>
        <n v="716246.7753934639"/>
        <n v="296179.43143172713"/>
        <n v="329407.41551793535"/>
        <n v="72557.187239038176"/>
        <n v="80676.613708765988"/>
        <n v="846422.03999997932"/>
        <n v="1042979.8737599753"/>
        <n v="1136210.7379539721"/>
        <n v="260448.43073283744"/>
        <n v="132457.74900541236"/>
        <n v="1147119.7734545115"/>
        <n v="1128423.6679594629"/>
        <n v="1108072.3371255724"/>
        <n v="1089897.8549218136"/>
        <n v="1081013.4727039738"/>
        <n v="1055927.9675790048"/>
        <n v="1061803.5995651437"/>
        <n v="1018572.2370489356"/>
        <n v="960190.07968628639"/>
        <n v="1138441.5765299343"/>
        <n v="776218.87751951092"/>
        <n v="966221.73201198643"/>
        <n v="81498.900281367969"/>
        <n v="94283.492319200435"/>
        <n v="1035184.2242057743"/>
        <n v="538276.0193999866"/>
        <n v="1016953.8526619755"/>
        <n v="1005484.8770137553"/>
        <n v="1001845.4256719749"/>
        <n v="911909.5526508973"/>
        <n v="877128.3566192477"/>
        <n v="833783.17666552006"/>
        <n v="813026.80682493991"/>
        <n v="806399.06769742037"/>
        <n v="715242.84335593251"/>
        <n v="699455.48028298258"/>
        <n v="311165.30850047688"/>
        <n v="65166.000530398276"/>
        <n v="735783.51949998061"/>
        <n v="657989.76759998186"/>
        <n v="331065.6799999912"/>
        <n v="294865.06310234673"/>
        <n v="255804.41019491723"/>
        <n v="213688.92507390777"/>
        <n v="1129080.8876759701"/>
        <n v="63053.582659828317"/>
        <n v="676811.93425998243"/>
        <n v="622611.01139998343"/>
        <n v="1009598.182323972"/>
        <n v="846661.4468560986"/>
        <n v="147738.82533123612"/>
        <n v="101019.8365294973"/>
        <n v="70146.577455038147"/>
        <n v="62403.857381248345"/>
        <n v="35911.699571999045"/>
        <n v="213498.01231047758"/>
        <n v="592056.9697499841"/>
        <n v="564717.60479998507"/>
        <n v="394332.99209998967"/>
        <n v="346959.21404999046"/>
        <n v="308591.33158531651"/>
        <n v="1065648.3848999699"/>
        <n v="1042287.1577999711"/>
        <n v="876038.86719997402"/>
        <n v="770469.95059997775"/>
        <n v="740948.16419997881"/>
        <n v="671137.87859998015"/>
        <n v="564620.81129998423"/>
        <n v="461518.49519998679"/>
        <n v="271606.1399999921"/>
        <n v="227187.17365499731"/>
        <n v="80545.075977597677"/>
        <n v="1218081.9650999638"/>
        <n v="379049.49585198896"/>
        <n v="359516.87999998964"/>
        <n v="131210.34914791622"/>
        <n v="47853.60418985867"/>
        <n v="233625.2085107172"/>
        <n v="226430.80652543731"/>
        <n v="97583.662124637223"/>
        <n v="91781.686039677385"/>
        <n v="774458.01674997772"/>
        <n v="441527.0975999877"/>
        <n v="46405.967589718617"/>
        <n v="37996.590257008895"/>
        <n v="317443.17401224602"/>
        <n v="71816.487510947802"/>
        <n v="83338.93623941741"/>
        <n v="688212.34559997777"/>
        <n v="57030.172474078252"/>
        <n v="55361.488283788283"/>
        <n v="348375.93999998923"/>
        <n v="296743.40599999088"/>
        <n v="37760.831571598828"/>
        <n v="273854.72627199651"/>
        <n v="1035181.0505919668"/>
        <n v="968622.10367997026"/>
        <n v="64724.392539717999"/>
        <n v="437288.16313598643"/>
        <n v="413840.63884798728"/>
        <n v="403748.66999998718"/>
        <n v="370132.88576398889"/>
        <n v="287419.51295199111"/>
        <n v="43345.658568958643"/>
        <n v="281280.08575116133"/>
        <n v="256053.56024975207"/>
        <n v="215281.99442079331"/>
        <n v="68084.796769077962"/>
        <n v="97671.142770116989"/>
        <n v="69261.866674347868"/>
        <n v="1300398.8213999611"/>
        <n v="1296324.6911999597"/>
        <n v="1231930.730549962"/>
        <n v="811857.71519997506"/>
        <n v="651759.36794997973"/>
        <n v="425735.03699998662"/>
        <n v="297669.22739999084"/>
        <n v="84476.910909997212"/>
        <n v="1123132.9427999631"/>
        <n v="641590.19999997946"/>
        <n v="370071.05849998782"/>
        <n v="366464.98719998781"/>
        <n v="367268.99199998745"/>
        <n v="320368.63359998947"/>
        <n v="247518.85054770659"/>
        <n v="1216569.0493439597"/>
        <n v="1144692.4283199622"/>
        <n v="1028692.8150719653"/>
        <n v="968148.55929996877"/>
        <n v="912832.67609597067"/>
        <n v="65941.308476997758"/>
        <n v="469283.19494398445"/>
        <n v="462351.40156798466"/>
        <n v="329321.25472398917"/>
        <n v="946176.18856548308"/>
        <n v="194482.59579055343"/>
        <n v="286094.08938403591"/>
        <n v="119224.86297767592"/>
        <n v="102869.61980687658"/>
        <n v="72917.349693747514"/>
        <n v="1138632.1537499628"/>
        <n v="900644.65919997031"/>
        <n v="604444.67999997991"/>
        <n v="319118.34796022536"/>
        <n v="303923.70499074575"/>
        <n v="284756.10665885598"/>
        <n v="76947.860219997339"/>
        <n v="836173.8454999706"/>
        <n v="424630.07999998517"/>
        <n v="367070.11249998672"/>
        <n v="319670.45694968512"/>
        <n v="315100.46174647514"/>
        <n v="254120.72698463625"/>
        <n v="226364.07268516649"/>
        <n v="87317.15921774687"/>
        <n v="85190.199997436983"/>
        <n v="68826.015296997575"/>
        <n v="577546.94079997973"/>
        <n v="50796.938134798213"/>
        <n v="1127985.1228700476"/>
        <n v="703303.95652598725"/>
        <n v="196951.08733442303"/>
        <n v="78230.427649637248"/>
        <n v="66101.031498117605"/>
        <n v="109660.54989533621"/>
        <n v="65299.077055437709"/>
        <n v="830782.23614997137"/>
        <n v="717678.15209997492"/>
        <n v="433697.13584998489"/>
        <n v="341129.87999998825"/>
        <n v="312316.59822843509"/>
        <n v="279221.82425143558"/>
        <n v="94778.097608726457"/>
        <n v="1059034.2949999613"/>
        <n v="897789.65759996674"/>
        <n v="880054.80419996742"/>
        <n v="484938.00249998167"/>
        <n v="320566.82399998815"/>
        <n v="296094.73786524538"/>
        <n v="92633.027397116588"/>
        <n v="979064.5938919636"/>
        <n v="720212.47999997332"/>
        <n v="717612.01337597298"/>
        <n v="401782.15996798512"/>
        <n v="332933.3297919879"/>
        <n v="39151.822389928551"/>
        <n v="37757.257092658561"/>
        <n v="1312233.9880799516"/>
        <n v="1117783.0019792772"/>
        <n v="914332.73567403154"/>
        <n v="801398.81263826368"/>
        <n v="130222.12873340523"/>
        <n v="90901.635396516562"/>
        <n v="83169.773782076896"/>
        <n v="315262.98059324484"/>
        <n v="115965.53723585568"/>
        <n v="78325.749702897083"/>
        <n v="1343122.1633999501"/>
        <n v="833568.27839996875"/>
        <n v="827671.21079996915"/>
        <n v="420527.25314998429"/>
        <n v="394243.91999998549"/>
        <n v="372975.83999998611"/>
        <n v="302799.08251724497"/>
        <n v="1061288.1935999598"/>
        <n v="975048.57449996239"/>
        <n v="984867.37499996112"/>
        <n v="974540.56809996115"/>
        <n v="75546.085939117052"/>
        <n v="470594.36159998173"/>
        <n v="463115.87239998206"/>
        <n v="437250.23279998306"/>
        <n v="284562.10347487486"/>
        <n v="261495.87794508555"/>
        <n v="1192995.6662679533"/>
        <n v="1172720.8839719552"/>
        <n v="1126726.0223999559"/>
        <n v="1099516.946631958"/>
        <n v="933614.89689996454"/>
        <n v="71333.215326717196"/>
        <n v="885256.41651196568"/>
        <n v="779056.86207996984"/>
        <n v="610476.93871997576"/>
        <n v="419701.62509998376"/>
        <n v="356538.60748798616"/>
        <n v="52751.922537597944"/>
        <n v="804141.96510178281"/>
        <n v="761690.79107659392"/>
        <n v="715145.32359598437"/>
        <n v="238060.27181663091"/>
        <n v="162502.18740991366"/>
        <n v="89051.114929916526"/>
        <n v="81832.09626584682"/>
        <n v="257133.0040223955"/>
        <n v="1400166.7265999441"/>
        <n v="1273143.8746499515"/>
        <n v="886668.95294996467"/>
        <n v="60798.704891757625"/>
        <n v="343399.21874998661"/>
        <n v="74405.811457876916"/>
        <n v="1177596.2303999513"/>
        <n v="83472.858870956581"/>
        <n v="1043845.6643999573"/>
        <n v="830646.41679996648"/>
        <n v="745648.66709997016"/>
        <n v="461176.32469998125"/>
        <n v="292718.80095263483"/>
        <n v="232333.41245015583"/>
        <n v="1379290.5125999444"/>
        <n v="1185923.0127679515"/>
        <n v="1137909.2170599534"/>
        <n v="1090775.0243519563"/>
        <n v="490185.99999998009"/>
        <n v="363062.24189998506"/>
        <n v="1303121.8387159472"/>
        <n v="1124966.0557163735"/>
        <n v="1121539.8982194935"/>
        <n v="781685.14714522194"/>
        <n v="254828.0178868752"/>
        <n v="98819.515124996018"/>
        <n v="83480.310603176607"/>
        <n v="1111443.9167999546"/>
        <n v="982624.12199995981"/>
        <n v="551781.17999997688"/>
        <n v="348962.18233799329"/>
        <n v="324226.52899199387"/>
        <n v="270149.27110807481"/>
        <n v="263380.80883924512"/>
        <n v="258016.36702463514"/>
        <n v="82884.672717206442"/>
        <n v="81758.85276371651"/>
        <n v="952680.68609995954"/>
        <n v="1198665.5560879488"/>
        <n v="758354.52249196765"/>
        <n v="570455.10227197618"/>
        <n v="513189.79043197801"/>
        <n v="495846.99449997902"/>
        <n v="412669.2476159826"/>
        <n v="56359.317785757579"/>
        <n v="348482.60339198523"/>
        <n v="837038.77727196447"/>
        <n v="1231009.1124907278"/>
        <n v="977896.62894147635"/>
        <n v="167914.25157727281"/>
        <n v="129533.77515896448"/>
        <n v="94309.177757455953"/>
        <n v="326269.13309728337"/>
        <n v="127011.00731879461"/>
        <n v="1435966.7701499388"/>
        <n v="1109066.2559999523"/>
        <n v="1104779.5199999523"/>
        <n v="973940.21234995779"/>
        <n v="69317.766393747035"/>
        <n v="815532.10559996532"/>
        <n v="611478.51749997376"/>
        <n v="59958.715103457427"/>
        <n v="461845.95839998039"/>
        <n v="358411.8815999846"/>
        <n v="1320253.4771999405"/>
        <n v="1043400.6274999543"/>
        <n v="1002615.1811999555"/>
        <n v="81821.756211916363"/>
        <n v="922104.20639995916"/>
        <n v="723143.41289996787"/>
        <n v="547117.33499997552"/>
        <n v="442178.28449998033"/>
        <n v="229091.1309648254"/>
        <n v="101449.91112431549"/>
        <n v="121718.3961035645"/>
        <n v="110883.0623759951"/>
        <n v="101234.26574999551"/>
        <n v="1054849.5015359523"/>
        <n v="1020060.8302039541"/>
        <n v="906472.59979995957"/>
        <n v="733755.6126719676"/>
        <n v="63626.181695997169"/>
        <n v="779931.37382034108"/>
        <n v="385258.4697023828"/>
        <n v="271518.59492629801"/>
        <n v="113274.83297743494"/>
        <n v="48203.387367437885"/>
        <n v="264119.53888088447"/>
        <n v="115936.18966874495"/>
        <n v="1680074.9999999267"/>
        <n v="1683643.5791999253"/>
        <n v="1337036.0189999407"/>
        <n v="1152143.5049999489"/>
        <n v="772976.66354996571"/>
        <n v="620863.79039997247"/>
        <n v="359237.93039998412"/>
        <n v="1281039.5675459616"/>
        <n v="1257511.3300033619"/>
        <n v="1180591.3994986846"/>
        <n v="989173.08993596979"/>
        <n v="537934.822862225"/>
        <n v="461068.31999463879"/>
        <n v="2128384.9691999005"/>
        <n v="289673.06426978664"/>
        <n v="1235560.5476759612"/>
        <n v="1214151.9776337214"/>
        <n v="1121809.5102757653"/>
        <n v="958502.8838594004"/>
        <n v="339590.4654632844"/>
        <n v="334581.6543825448"/>
        <n v="388260.68111150188"/>
        <n v="352304.68673398386"/>
        <n v="335459.70048098476"/>
        <n v="252138.16841398843"/>
        <n v="806953.52353040338"/>
        <n v="741019.02259184571"/>
        <n v="541128.49482282542"/>
        <n v="363257.64781522332"/>
        <n v="306912.03046432597"/>
        <n v="1267144.6246676603"/>
        <n v="956012.10828813026"/>
        <n v="663740.49000716954"/>
        <n v="469077.65265813854"/>
        <n v="388020.73756192223"/>
        <n v="363491.45208598342"/>
        <n v="2483673.1919998871"/>
        <n v="2492945.716799886"/>
        <n v="2063831.7005999051"/>
        <n v="1893786.2843084089"/>
        <n v="1534943.493242478"/>
        <n v="1493556.5014615695"/>
        <n v="1373377.332688835"/>
        <n v="1088599.0123424083"/>
        <n v="847549.68945915974"/>
        <n v="842884.49972281989"/>
        <n v="351848.51789428329"/>
        <n v="1572630.1884844045"/>
        <n v="1530476.712149326"/>
        <n v="1372590.9341599748"/>
        <n v="1116515.380614307"/>
        <n v="600010.84648779151"/>
        <n v="591274.96703405213"/>
        <n v="512571.89437521523"/>
        <n v="458746.87872087822"/>
        <n v="428871.00970997981"/>
        <n v="411019.10039518046"/>
        <n v="1008263.3569644528"/>
        <n v="897876.45062059734"/>
        <n v="646793.14789701963"/>
        <n v="417226.08981550008"/>
        <n v="346961.80984078365"/>
        <n v="2452004.9715198861"/>
        <n v="2420228.2119274046"/>
        <n v="1971206.998927467"/>
        <n v="1709671.160353719"/>
        <n v="1359579.5235664854"/>
        <n v="1144005.1875260654"/>
        <n v="727555.58541076549"/>
        <n v="707189.54061440635"/>
        <n v="485007.36953797715"/>
        <n v="2067753.5942538972"/>
        <n v="1651028.33009392"/>
        <n v="1606862.3679536814"/>
        <n v="1480738.1944277773"/>
        <n v="1206565.087937061"/>
        <n v="920408.38837305468"/>
        <n v="917973.59492539486"/>
        <n v="515245.48642267467"/>
        <n v="1682622.3212159164"/>
        <n v="1642311.9981843985"/>
        <n v="1475197.2575116074"/>
        <n v="1203023.9690140812"/>
        <n v="656703.47949400777"/>
        <n v="644571.29391868878"/>
        <n v="562504.62340797193"/>
        <n v="525906.63544647431"/>
        <n v="603791.43842247059"/>
        <n v="453993.36673677783"/>
        <n v="1098041.8092933865"/>
        <n v="980142.94056947215"/>
        <n v="706894.20081346587"/>
        <n v="460130.46758221742"/>
        <n v="383344.21159654134"/>
        <n v="2613919.9853540324"/>
        <n v="2101167.1394698974"/>
        <n v="1821109.899515311"/>
        <n v="1492266.1921961566"/>
        <n v="1229613.9650845001"/>
        <n v="984919.58371375164"/>
        <n v="768608.09640509228"/>
        <n v="672420.0214214673"/>
        <n v="1828207.9082021327"/>
        <n v="1547281.2306624944"/>
        <n v="1518927.7346277647"/>
        <n v="1425542.9811672678"/>
        <n v="879677.33383975574"/>
        <n v="730342.9332737627"/>
        <n v="755761.33133943169"/>
        <n v="527499.92148341332"/>
        <n v="1485996.4749856251"/>
        <n v="1460272.5854448951"/>
        <n v="1348909.8817734702"/>
        <n v="860690.29715851648"/>
        <n v="593511.10160922003"/>
        <n v="564445.71229813166"/>
        <n v="637707.0587620975"/>
        <n v="609016.96491216938"/>
        <n v="565594.43034597184"/>
        <n v="454477.44067437714"/>
        <n v="1051573.2257449275"/>
        <n v="945204.39738859213"/>
        <n v="836008.35272635834"/>
        <n v="603686.8578509693"/>
        <n v="402936.75353661983"/>
        <n v="1684284.0575485774"/>
        <n v="1516758.0913583436"/>
        <n v="1001113.3900210899"/>
        <n v="863132.12115415651"/>
        <n v="765031.44890594145"/>
        <n v="636505.53100156784"/>
        <n v="624644.17469346884"/>
        <n v="3081445.6784998449"/>
        <n v="1445165.3013301571"/>
        <n v="680175.52262636484"/>
        <n v="703741.60307306354"/>
        <n v="618015.24880256783"/>
        <n v="576893.23444112972"/>
        <n v="422452.98310968804"/>
        <n v="1586928.7694938602"/>
        <n v="1531732.5223717839"/>
        <n v="1434809.8669875874"/>
        <n v="1382912.5928124688"/>
        <n v="1338032.1849178707"/>
        <n v="1284914.4879001523"/>
        <n v="1148937.5453359573"/>
        <n v="759010.82248652074"/>
        <n v="630920.32120844745"/>
        <n v="589858.41105590982"/>
        <n v="472905.32179083506"/>
        <n v="448906.66339677677"/>
        <n v="428196.05656497821"/>
        <n v="478623.21840603487"/>
        <n v="464172.84903597587"/>
        <n v="422352.04126077821"/>
        <n v="405843.2720589391"/>
        <n v="1352185.1197746492"/>
        <n v="996024.63277206873"/>
        <n v="892251.50404091366"/>
        <n v="613614.23026376835"/>
        <n v="1610914.6479203193"/>
        <n v="1502985.9628331428"/>
        <n v="1460837.9132686448"/>
        <n v="1301189.8340870216"/>
        <n v="876742.53058219468"/>
        <n v="810100.6277817185"/>
        <n v="793990.64514055895"/>
        <n v="716064.80758046301"/>
        <n v="602818.46364200872"/>
        <n v="588032.47955336981"/>
        <n v="462429.87131697626"/>
        <n v="2975218.5824998464"/>
        <n v="1764500.9272890328"/>
        <n v="1553997.3820568412"/>
        <n v="1520509.5300526437"/>
        <n v="1102876.5434586313"/>
        <n v="856167.04400845477"/>
        <n v="702926.27629127272"/>
        <n v="755961.33296315942"/>
        <n v="711786.34602176223"/>
        <n v="552946.43364909082"/>
        <n v="346828.23040948156"/>
        <n v="1463963.0871125832"/>
        <n v="1399465.5547369854"/>
        <n v="1301895.80833307"/>
        <n v="1182508.7647161151"/>
        <n v="655047.08042189537"/>
        <n v="589285.83835404902"/>
        <n v="489218.92950221384"/>
        <n v="454516.13384237589"/>
        <n v="424500.73481247772"/>
        <n v="402896.00879997865"/>
        <n v="986941.4509466982"/>
        <n v="876870.26227707358"/>
        <n v="590280.14972846839"/>
        <n v="391274.84133373917"/>
        <n v="337581.41183158226"/>
        <n v="1633483.1276920764"/>
        <n v="1499097.3424965413"/>
        <n v="1318529.7520385394"/>
        <n v="893636.64606523211"/>
        <n v="846545.79092539544"/>
        <n v="736599.70814396092"/>
        <n v="703566.42965350277"/>
        <n v="678731.77600055421"/>
        <n v="3032760.9149998389"/>
        <n v="2846543.4899998503"/>
        <n v="484403.92461997445"/>
        <n v="1856996.3523414494"/>
        <n v="1422062.4800717228"/>
        <n v="1121486.4060799789"/>
        <n v="871478.10944770277"/>
        <n v="739346.57584316004"/>
        <n v="723069.29526071076"/>
        <n v="351023.067626381"/>
        <n v="1823785.8524765009"/>
        <n v="1600749.4917217526"/>
        <n v="1471883.6062462206"/>
        <n v="1434297.205001282"/>
        <n v="1160448.458689827"/>
        <n v="794319.20060257695"/>
        <n v="609572.14650104695"/>
        <n v="598319.57709212787"/>
        <n v="517653.37715669163"/>
        <n v="460751.427176675"/>
        <n v="431448.44285247673"/>
        <n v="407315.49853677786"/>
        <n v="1005234.0938639459"/>
        <n v="915560.20375163038"/>
        <n v="796926.50423423678"/>
        <n v="415539.09811717743"/>
        <n v="341925.71195630165"/>
        <n v="2567007.8787037013"/>
        <n v="2086254.4492095674"/>
        <n v="1806984.7343250215"/>
        <n v="1655993.2430827895"/>
        <n v="1419231.7980423127"/>
        <n v="1189314.5657042558"/>
        <n v="708983.25182519178"/>
        <n v="722490.55340711086"/>
        <n v="492504.26516847347"/>
        <n v="2518251.5215726076"/>
        <n v="861007.33365047653"/>
        <n v="4030445.6040127538"/>
        <n v="5091921.6311023915"/>
        <n v="2458986.2383318543"/>
        <n v="4078510.7691179737"/>
        <n v="1332824.0905665718"/>
        <n v="2791363.8077570167"/>
        <n v="3731516.7594798161"/>
        <n v="714452.2030428875"/>
        <n v="2778032.5393513758"/>
        <n v="1444209.4068874007"/>
        <n v="4695778.3200416993"/>
        <n v="1013193.9481037904"/>
        <n v="6034689.7886107685"/>
        <n v="1191509.170399863"/>
        <n v="5067343.9480346069"/>
        <n v="9151617.5518774427"/>
        <n v="1671387.3208603025"/>
        <n v="2507656.0267593348"/>
        <n v="4245263.7195312548"/>
        <n v="3241855.9958623205"/>
        <n v="4329309.8639925998"/>
        <n v="1923502.1171348311"/>
        <n v="1567857.3482630746"/>
        <n v="997286.00501459627"/>
        <n v="956241.94602007326"/>
        <n v="1514924.1857263825"/>
        <n v="2647921.4628964844"/>
        <n v="4391706.4947782811"/>
        <n v="1913169.3372638319"/>
        <n v="4570768.1440505357"/>
        <n v="8470175.2075457945"/>
        <n v="7025330.6944837859"/>
        <n v="8675129.9307550825"/>
        <n v="950228.60091609263"/>
        <n v="3065421.9840480732"/>
        <n v="2006121.8447969463"/>
        <n v="4619993.4907721085"/>
        <n v="5024116.6936187949"/>
        <n v="2354077.5936212726"/>
        <n v="2037348.6638033206"/>
        <n v="1786260.9059055508"/>
        <n v="2393518.3681927198"/>
        <n v="751869.05402967986"/>
        <n v="2291525.714254471"/>
        <n v="3576603.6050567422"/>
        <n v="1929033.7801624315"/>
        <n v="2773022.7946567019"/>
        <n v="5312842.8107645717"/>
        <n v="2440148.3499432257"/>
        <n v="1545805.9926703281"/>
        <n v="5064611.3377749566"/>
        <n v="2801878.5711573181"/>
        <n v="1715170.2175882719"/>
        <n v="1844174.2727355147"/>
        <n v="1861608.3592990863"/>
        <n v="1909411.697049771"/>
        <n v="3775972.8735079812"/>
        <n v="2559339.5686812066"/>
        <n v="1526945.6032824125"/>
        <n v="2271745.9199502952"/>
        <n v="2308387.7163428762"/>
        <n v="1402634.3015401387"/>
        <n v="2347594.504054416"/>
        <n v="5199106.4096210999"/>
        <n v="4963120.1894349875"/>
        <n v="7231295.4725421956"/>
        <n v="3190809.3324886793"/>
        <n v="3353309.7260687314"/>
        <n v="4180459.6502160868"/>
        <n v="2627124.570915929"/>
        <n v="2255320.5325843552"/>
        <n v="774299.49167302088"/>
        <n v="1470740.8599026559"/>
        <n v="4444716.5502619473"/>
        <n v="3265164.6303281896"/>
        <n v="4994928.5323088365"/>
        <n v="1971357.7929774434"/>
        <n v="1331935.5771532799"/>
        <n v="1168887.8963528029"/>
        <n v="5237909.8119515534"/>
        <n v="4626209.3822176391"/>
        <n v="2789627.0166420103"/>
        <n v="3385227.4808362834"/>
        <n v="4493768.1631160527"/>
        <n v="2004046.0853106042"/>
        <n v="4632761.7209365936"/>
        <n v="3045601.7217526324"/>
        <n v="3391182.0408328935"/>
        <n v="1848326.0211512952"/>
        <n v="2507291.4859361099"/>
        <n v="1421602.7242053216"/>
        <n v="3410622.4406527956"/>
        <n v="4995545.350348644"/>
        <n v="1452419.7999851124"/>
        <n v="1939130.7985585039"/>
        <n v="3186033.9218718819"/>
        <n v="1046362.4641728289"/>
        <n v="2028745.0795989544"/>
        <n v="2725884.4822342466"/>
        <n v="3276801.9343079193"/>
        <n v="4829028.2619503541"/>
        <n v="3566714.7956984392"/>
        <n v="3421983.9102668711"/>
        <n v="5484266.4466652498"/>
        <n v="5752414.4819420753"/>
        <n v="945508.15219821339"/>
        <n v="3013015.4070766764"/>
        <n v="916654.48623213382"/>
        <n v="3538914.65738797"/>
        <n v="3832404.431436352"/>
        <n v="5323125.4520754516"/>
        <n v="1117946.6259751241"/>
        <n v="2235422.1079225098"/>
        <n v="1288678.4973147376"/>
        <n v="2915966.2035582513"/>
        <n v="1959748.8387858686"/>
        <n v="4532474.9386382718"/>
        <n v="941858.26974079933"/>
        <n v="4553361.6824049773"/>
        <n v="2370306.6245562369"/>
        <n v="6123484.5064287819"/>
        <n v="2080120.5662786369"/>
        <n v="4592934.1520377416"/>
        <n v="1275317.3755194461"/>
        <n v="858596.56928132055"/>
        <n v="1792850.4931539209"/>
        <n v="2986529.0477459147"/>
        <n v="4473140.6340534501"/>
        <n v="2995725.8821445159"/>
        <n v="2212895.5917322012"/>
        <n v="1759959.3616270372"/>
        <n v="2458760.5966923418"/>
        <n v="2167148.1218679533"/>
        <n v="1210658.9182751598"/>
        <n v="5137157.3668982955"/>
        <n v="7547595.4222671418"/>
        <n v="2736822.3530193926"/>
        <n v="8242887.7611764064"/>
        <n v="8013116.4211787265"/>
        <n v="5506850.9307476887"/>
        <n v="3091472.9630088559"/>
        <n v="1618220.1801461971"/>
        <n v="5030386.1683196872"/>
        <n v="1625216.2617202494"/>
        <n v="5808571.8028814839"/>
        <n v="5790215.7678231085"/>
        <n v="7916626.9448201405"/>
        <n v="1636457.8690439798"/>
        <n v="3135871.1443952331"/>
        <n v="1506826.657023563"/>
        <n v="5354429.5887314081"/>
        <n v="3045524.6475889459"/>
        <n v="6746881.5742129851"/>
        <n v="1398301.9433505936"/>
        <n v="6803904.4513391256"/>
        <n v="3447356.405820963"/>
        <n v="9734195.6915972475"/>
        <n v="3833528.052496348"/>
        <n v="6837912.8305900982"/>
        <n v="2439713.5001708404"/>
        <n v="1233323.6282742268"/>
        <n v="2835202.3568719351"/>
        <n v="4526480.3793089455"/>
        <n v="7693986.8775804257"/>
        <n v="5284561.7418986503"/>
        <n v="4004431.5020237546"/>
        <n v="2558921.201985063"/>
        <n v="4218981.1189773167"/>
        <n v="3262276.8725702944"/>
        <n v="1814068.1031636847"/>
        <n v="7699649.512419194"/>
        <n v="12677620.067723176"/>
        <n v="4058161.8561294256"/>
        <n v="12328503.501463359"/>
        <n v="13328969.540914658"/>
        <n v="8018387.5090886485"/>
        <n v="4442706.4627044331"/>
        <n v="2296644.2413567314"/>
        <n v="65081.873186009907"/>
        <n v="79118.469423305942"/>
        <n v="70809.260945268121"/>
        <n v="69129.721705869844"/>
        <n v="61317.741188159853"/>
        <n v="56457.150301552872"/>
        <n v="55664.249552390342"/>
        <n v="51292.196899257578"/>
        <n v="41672.841155891292"/>
        <n v="50745.590344283344"/>
        <n v="1022282.4404551494"/>
        <n v="987033.69914489717"/>
        <n v="854190.66564864002"/>
        <n v="44809.565346719945"/>
        <n v="68192.125246389798"/>
        <n v="74524.608682061793"/>
        <n v="66345.520946965145"/>
        <n v="43963.165473589892"/>
        <n v="29613.008494370682"/>
        <n v="25389.982587370127"/>
        <n v="62141.516995565558"/>
        <n v="53608.206045895022"/>
        <n v="51279.518520115053"/>
        <n v="1159663.20569694"/>
        <n v="1081171.7874436495"/>
        <n v="928843.53302663926"/>
        <n v="875721.68051822938"/>
        <n v="818996.45106527931"/>
        <n v="822064.52944079891"/>
        <n v="41098.998131482469"/>
        <n v="32159.060938777486"/>
        <n v="29731.464134150381"/>
        <n v="46276.062587673427"/>
        <n v="44594.318246980598"/>
        <n v="32136.099829069073"/>
        <n v="80295.87781199126"/>
        <n v="77707.527189448156"/>
        <n v="72898.368599865251"/>
        <n v="68129.766562499601"/>
        <n v="47968.557516366105"/>
        <n v="101406.62026133772"/>
        <n v="91818.90732517236"/>
        <n v="70691.467843180391"/>
        <n v="46307.098700624796"/>
        <n v="40823.03704908504"/>
        <n v="40118.025282497321"/>
        <n v="83372.454682593932"/>
        <n v="79970.969044575453"/>
        <n v="37142.369260932457"/>
        <n v="37051.176832415775"/>
        <n v="277283.90045649925"/>
        <n v="256319.90636156566"/>
        <n v="78199.316593933851"/>
        <n v="72596.559955449062"/>
        <n v="76419.344776685553"/>
        <n v="76570.50538367944"/>
        <n v="48141.392726284423"/>
        <n v="45033.714381631929"/>
        <n v="929208.41868799261"/>
        <n v="1045819.2799999947"/>
        <n v="347549.93362658523"/>
        <n v="234892.39908941824"/>
        <n v="81600.360192844179"/>
        <n v="76072.497895832988"/>
        <n v="75744.673648761935"/>
        <n v="56566.504406789594"/>
        <n v="53230.007056016322"/>
        <n v="1082084.0386585509"/>
        <n v="236926.15086399825"/>
        <n v="278188.54203791771"/>
        <n v="163123.71035900817"/>
        <n v="129471.05345615896"/>
        <n v="103799.09144176029"/>
        <n v="847346.2867007968"/>
        <n v="79007.047785799412"/>
        <n v="1013525.2480671445"/>
        <n v="90530.919712247138"/>
        <n v="451387.41214493843"/>
        <n v="109416.44220249524"/>
        <n v="103945.04671281044"/>
        <n v="98585.947397375334"/>
        <n v="65683.772291519475"/>
        <n v="75576.674640959376"/>
        <n v="1034347.8599999922"/>
        <n v="973145.25795374182"/>
        <n v="1416486.6502289891"/>
        <n v="351754.78332517843"/>
        <n v="73583.601651987134"/>
        <n v="297342.99957604101"/>
        <n v="258643.51928162875"/>
        <n v="99919.554222103121"/>
        <n v="79955.214824735202"/>
        <n v="76916.263589543814"/>
        <n v="1094590.2444749894"/>
        <n v="246151.35500217532"/>
        <n v="410654.56966257142"/>
        <n v="210884.22786712111"/>
        <n v="195107.49879935553"/>
        <n v="96744.74362783895"/>
        <n v="606796.08922127669"/>
        <n v="298337.23988541309"/>
        <n v="292430.06555871858"/>
        <n v="281902.09471482143"/>
        <n v="272318.06690114283"/>
        <n v="255807.16468953728"/>
        <n v="306886.36462685198"/>
        <n v="97219.015417023882"/>
        <n v="89332.743950369942"/>
        <n v="499156.73324999417"/>
        <n v="651387.5468400222"/>
        <n v="285511.18264401774"/>
        <n v="426493.20144319464"/>
        <n v="425763.67007999378"/>
        <n v="381783.72521333513"/>
        <n v="349107.05307523167"/>
        <n v="335505.53798241721"/>
        <n v="287657.63513933273"/>
        <n v="279759.36640597589"/>
        <n v="255048.88623343487"/>
        <n v="226946.17495583874"/>
        <n v="84018.371393848822"/>
        <n v="84303.713206649059"/>
        <n v="1145853.9820205036"/>
        <n v="432292.1368323738"/>
        <n v="376378.75802355458"/>
        <n v="366426.91648939514"/>
        <n v="201587.20985825144"/>
        <n v="692264.25707554165"/>
        <n v="314782.1810732946"/>
        <n v="299266.54475724848"/>
        <n v="69606.924106978899"/>
        <n v="83547.296038896282"/>
        <n v="625162.69022298942"/>
        <n v="516607.12096145202"/>
        <n v="503163.35155219224"/>
        <n v="492297.16296023235"/>
        <n v="344188.41925439413"/>
        <n v="283101.68137306639"/>
        <n v="623935.43999999005"/>
        <n v="679047.52261674812"/>
        <n v="517016.59779699187"/>
        <n v="498621.20727499202"/>
        <n v="824820.16780798684"/>
        <n v="412848.02882095345"/>
        <n v="344907.44844128407"/>
        <n v="30910.682795849512"/>
        <n v="31307.751624094897"/>
        <n v="374872.60714374238"/>
        <n v="267360.39794226608"/>
        <n v="393880.45425502083"/>
        <n v="579024.0836863952"/>
        <n v="44159.392264679293"/>
        <n v="45753.173554333669"/>
        <n v="333475.27114851138"/>
        <n v="286015.99699694803"/>
        <n v="985392.84479998448"/>
        <n v="1340213.4741810989"/>
        <n v="388569.48086879379"/>
        <n v="350379.60758099455"/>
        <n v="31692.214653749481"/>
        <n v="32225.389605584478"/>
        <n v="250504.15995439832"/>
        <n v="115973.73686151305"/>
        <n v="728171.24266942672"/>
        <n v="712204.34469748696"/>
        <n v="614589.57162898802"/>
        <n v="592156.64472039905"/>
        <n v="580867.80562998878"/>
        <n v="548558.55697049003"/>
        <n v="467680.63522399124"/>
        <n v="641292.4886911884"/>
        <n v="604778.09677918837"/>
        <n v="357538.91804999299"/>
        <n v="430139.10399820132"/>
        <n v="369948.07054002781"/>
        <n v="354190.75197918562"/>
        <n v="638436.5666122362"/>
        <n v="838491.20873747079"/>
        <n v="939224.79167361395"/>
        <n v="577145.85406090925"/>
        <n v="395397.01081151265"/>
        <n v="899966.58405388065"/>
        <n v="731460.12070820411"/>
        <n v="606492.72316400753"/>
        <n v="590715.7650682081"/>
        <n v="789107.35964238376"/>
        <n v="768969.2856483442"/>
        <n v="612144.7994816578"/>
        <n v="454680.88154873054"/>
        <n v="403171.91315855191"/>
        <n v="997814.48089292552"/>
        <n v="719859.93732745445"/>
        <n v="922092.13249997899"/>
        <n v="847635.03599998122"/>
        <n v="1068466.6777814156"/>
        <n v="1044641.8280188568"/>
        <n v="1045327.2678573763"/>
        <n v="950738.51300865901"/>
        <n v="907086.97285694012"/>
        <n v="863763.38949489954"/>
        <n v="827721.902064041"/>
        <n v="452736.34559998976"/>
        <n v="1248590.707731721"/>
        <n v="1140579.8854500544"/>
        <n v="578680.89042454679"/>
        <n v="260613.00518574764"/>
        <n v="130998.02319574228"/>
        <n v="976889.80463606829"/>
        <n v="785114.31812623295"/>
        <n v="672705.9340819848"/>
        <n v="1142733.6655718707"/>
        <n v="704522.22569535195"/>
        <n v="451668.4741455866"/>
        <n v="92635.873910007911"/>
        <n v="110500.82253628669"/>
        <n v="1147363.3231499747"/>
        <n v="833609.08473982161"/>
        <n v="775292.48400895286"/>
        <n v="1568114.9652904747"/>
        <n v="1174806.6167649003"/>
        <n v="1151784.648421162"/>
        <n v="987130.41781281494"/>
        <n v="1335985.6520692864"/>
        <n v="1333965.4542771864"/>
        <n v="1246813.5840268899"/>
        <n v="1137380.278170371"/>
        <n v="945509.20666701719"/>
        <n v="1146113.4756802223"/>
        <n v="1135727.3744602227"/>
        <n v="1025484.895221904"/>
        <n v="1007023.0085618154"/>
        <n v="785845.435629791"/>
        <n v="308895.17547591677"/>
        <n v="240952.99231163756"/>
        <n v="238483.66966399743"/>
        <n v="77665.524903928002"/>
        <n v="703997.88479998137"/>
        <n v="643853.199699983"/>
        <n v="447190.80209998839"/>
        <n v="52977.120468088549"/>
        <n v="274795.52939999255"/>
        <n v="304645.12406888686"/>
        <n v="78515.573482497915"/>
        <n v="757061.64151198009"/>
        <n v="726960.97641598003"/>
        <n v="684624.25292798143"/>
        <n v="52732.301971048611"/>
        <n v="969118.80032650684"/>
        <n v="117673.45130865677"/>
        <n v="234550.46563967742"/>
        <n v="220251.0480911276"/>
        <n v="65270.879624158304"/>
        <n v="1203907.7308499687"/>
        <n v="910509.91199997626"/>
        <n v="722961.40559998085"/>
        <n v="261167.03999999323"/>
        <n v="1028768.7199999711"/>
        <n v="929540.94529997266"/>
        <n v="856877.29119997611"/>
        <n v="821064.01299997687"/>
        <n v="793227.14639997738"/>
        <n v="521898.43749998522"/>
        <n v="445224.98079998686"/>
        <n v="421782.48089998827"/>
        <n v="52431.047812918529"/>
        <n v="253043.23199999705"/>
        <n v="246594.01900064707"/>
        <n v="228709.02289023736"/>
        <n v="72740.263733757965"/>
        <n v="1058976.5374999705"/>
        <n v="605543.94700798276"/>
        <n v="442875.4018759873"/>
        <n v="50327.723416318586"/>
        <n v="365606.74897598964"/>
        <n v="42894.704355298716"/>
        <n v="40322.024251648843"/>
        <n v="904182.47706296679"/>
        <n v="894454.87832317629"/>
        <n v="175252.87329883504"/>
        <n v="144153.45262499596"/>
        <n v="45046.945403488746"/>
        <n v="252404.91667800699"/>
        <n v="101790.71500127719"/>
        <n v="87224.592621837437"/>
        <n v="1095791.9387999694"/>
        <n v="584532.74879998376"/>
        <n v="410137.13159998838"/>
        <n v="373251.46694998938"/>
        <n v="322685.49715967604"/>
        <n v="292736.0084190864"/>
        <n v="64435.425892518004"/>
        <n v="82887.881824877462"/>
        <n v="880165.2347999732"/>
        <n v="434209.20999998628"/>
        <n v="331700.59999998938"/>
        <n v="83196.624095997453"/>
        <n v="83874.824623197375"/>
        <n v="82178.899000797479"/>
        <n v="1254592.1871999607"/>
        <n v="1186125.5249999643"/>
        <n v="813926.38573197532"/>
        <n v="505407.53615998401"/>
        <n v="467455.85577598581"/>
        <n v="456677.61843198538"/>
        <n v="39550.087876738777"/>
        <n v="100572.21249999678"/>
        <n v="42817.913812498693"/>
        <n v="106794.87839999679"/>
        <n v="107563.57413587658"/>
        <n v="1130993.9099999645"/>
        <n v="672619.28579997935"/>
        <n v="624726.97559998091"/>
        <n v="51168.648956038436"/>
        <n v="365350.70879998902"/>
        <n v="329814.97163619549"/>
        <n v="995592.60399996722"/>
        <n v="729787.49999997544"/>
        <n v="654189.30719997862"/>
        <n v="406886.74919998617"/>
        <n v="358465.80909998831"/>
        <n v="42266.766906248566"/>
        <n v="258839.41379999637"/>
        <n v="1204526.4537239592"/>
        <n v="1049398.4471039656"/>
        <n v="828255.3276479732"/>
        <n v="803221.52411197405"/>
        <n v="726747.16172797547"/>
        <n v="574140.61043598107"/>
        <n v="395458.10550398723"/>
        <n v="44813.768182558539"/>
        <n v="898333.96277246403"/>
        <n v="848347.137159865"/>
        <n v="122769.88978767599"/>
        <n v="80709.913679997364"/>
        <n v="48494.909649118359"/>
        <n v="67584.007480317712"/>
        <n v="1140625.8935999628"/>
        <n v="1011354.4943999666"/>
        <n v="751238.67839997553"/>
        <n v="563860.57499998133"/>
        <n v="448101.9658499849"/>
        <n v="301553.33328383567"/>
        <n v="97996.897032606648"/>
        <n v="980607.85919996467"/>
        <n v="623222.67149997852"/>
        <n v="63610.160142717781"/>
        <n v="508815.43999998219"/>
        <n v="59724.583937967909"/>
        <n v="388603.25839998602"/>
        <n v="44761.944672338446"/>
        <n v="303041.13467775536"/>
        <n v="269949.50951216591"/>
        <n v="230323.62384274654"/>
        <n v="84845.592162207118"/>
        <n v="1077286.5575679613"/>
        <n v="69727.098307317588"/>
        <n v="690463.67459997593"/>
        <n v="393243.65999998595"/>
        <n v="388286.76455998607"/>
        <n v="877508.49604948342"/>
        <n v="795064.71641086519"/>
        <n v="751925.34232123569"/>
        <n v="725043.96670173656"/>
        <n v="299652.68972725922"/>
        <n v="235328.11291079188"/>
        <n v="109042.46832599625"/>
        <n v="1453718.0668499498"/>
        <n v="1357822.583999953"/>
        <n v="1106367.5668499614"/>
        <n v="1036673.7407999637"/>
        <n v="927140.62499996764"/>
        <n v="874314.65624996985"/>
        <n v="784557.83339997299"/>
        <n v="51197.266517668213"/>
        <n v="91846.32166566659"/>
        <n v="100650.96417599634"/>
        <n v="946160.44879996579"/>
        <n v="868917.6521999673"/>
        <n v="656692.9487999758"/>
        <n v="644850.16749997553"/>
        <n v="65026.502696637617"/>
        <n v="62741.545260237697"/>
        <n v="298742.05305118521"/>
        <n v="298559.995880495"/>
        <n v="243789.94193827614"/>
        <n v="232132.88857515616"/>
        <n v="101488.80237407633"/>
        <n v="97937.730894956389"/>
        <n v="1307859.5824639509"/>
        <n v="75787.101116997233"/>
        <n v="1154140.6638079563"/>
        <n v="963097.08112796501"/>
        <n v="822918.83309997001"/>
        <n v="67037.755581717545"/>
        <n v="123033.34959999548"/>
        <n v="65537.867981247575"/>
        <n v="58095.506636837868"/>
        <n v="57072.828984497901"/>
        <n v="43878.802583968398"/>
        <n v="37681.039745178576"/>
        <n v="301447.67287799483"/>
        <n v="120702.10708205539"/>
        <n v="442627.6175999837"/>
        <n v="52279.520497918027"/>
        <n v="341852.63714998716"/>
        <n v="43856.255877118383"/>
        <n v="101933.29667156597"/>
        <n v="99794.142829076096"/>
        <n v="81598.254130496818"/>
        <n v="1113304.2623999568"/>
        <n v="986544.47429996077"/>
        <n v="818739.28639996855"/>
        <n v="801431.21249996929"/>
        <n v="728107.83999997121"/>
        <n v="323994.02081917448"/>
        <n v="95159.127374996213"/>
        <n v="74533.548938307111"/>
        <n v="1042615.9669639596"/>
        <n v="604645.40479997685"/>
        <n v="522635.1206679793"/>
        <n v="445744.10111998284"/>
        <n v="56074.955595117848"/>
        <n v="842408.83665745228"/>
        <n v="127369.51790723496"/>
        <n v="304687.23294879484"/>
        <n v="109857.28672268568"/>
        <n v="1510998.2984999423"/>
        <n v="1356633.3233999461"/>
        <n v="1192009.9967999542"/>
        <n v="895218.10559996567"/>
        <n v="312469.97759998799"/>
        <n v="98402.607075235981"/>
        <n v="85069.140788856559"/>
        <n v="1255982.4148999485"/>
        <n v="1230678.6022999501"/>
        <n v="1169377.2684999527"/>
        <n v="1143050.8103999542"/>
        <n v="1043806.5071999577"/>
        <n v="593552.69759997621"/>
        <n v="530759.59999997797"/>
        <n v="244899.94252671552"/>
        <n v="230045.78299903587"/>
        <n v="229132.58956124584"/>
        <n v="1389859.834103944"/>
        <n v="1356117.7499999453"/>
        <n v="1375226.1626879431"/>
        <n v="352926.05594398582"/>
        <n v="49450.801566657959"/>
        <n v="1115246.1170073331"/>
        <n v="273475.37402872893"/>
        <n v="253921.35480185971"/>
        <n v="220270.68943307101"/>
        <n v="142821.50159420414"/>
        <n v="311713.42834299413"/>
        <n v="301475.53635551431"/>
        <n v="230600.82860639578"/>
        <n v="80184.568074866678"/>
        <n v="1245298.5224999492"/>
        <n v="1082107.6577999557"/>
        <n v="816755.68319996598"/>
        <n v="671128.35299997288"/>
        <n v="62760.879596247461"/>
        <n v="471367.82384998078"/>
        <n v="337890.94379998639"/>
        <n v="49799.366182437974"/>
        <n v="313815.24142499414"/>
        <n v="246434.75881391548"/>
        <n v="981280.39679995726"/>
        <n v="79896.156762236613"/>
        <n v="851939.42389996292"/>
        <n v="707924.31359997031"/>
        <n v="659355.11999997217"/>
        <n v="546420.65759997675"/>
        <n v="116873.24847812505"/>
        <n v="113413.22601605521"/>
        <n v="106950.38394239548"/>
        <n v="1463021.4287359363"/>
        <n v="1460832.1892999366"/>
        <n v="1363285.4784639427"/>
        <n v="70014.525767997038"/>
        <n v="715765.32773196977"/>
        <n v="725221.96214396867"/>
        <n v="62982.175494207266"/>
        <n v="482639.24767997913"/>
        <n v="43876.374792748131"/>
        <n v="1218320.7994202098"/>
        <n v="903331.55353257782"/>
        <n v="821819.28020094009"/>
        <n v="325988.72661467618"/>
        <n v="104520.84729519548"/>
        <n v="327046.00964607339"/>
        <n v="287113.83389963419"/>
        <n v="252492.93122971497"/>
        <n v="136487.67608447428"/>
        <n v="120772.79446409491"/>
        <n v="94595.343055285935"/>
        <n v="437950.48499998142"/>
        <n v="294033.84043679421"/>
        <n v="96587.987615995648"/>
        <n v="756924.4799999661"/>
        <n v="655703.81099997123"/>
        <n v="639269.95439997187"/>
        <n v="67221.51041891698"/>
        <n v="504195.86679997784"/>
        <n v="386740.27999998257"/>
        <n v="293437.06908074388"/>
        <n v="270317.5700615446"/>
        <n v="939684.03967995837"/>
        <n v="916477.0506239594"/>
        <n v="785831.64428796538"/>
        <n v="632937.689999972"/>
        <n v="527572.11833597673"/>
        <n v="392401.18556798273"/>
        <n v="55830.209567997495"/>
        <n v="1202416.2420562182"/>
        <n v="185989.91385599179"/>
        <n v="152161.64649223333"/>
        <n v="105918.0013945153"/>
        <n v="71225.459945996787"/>
        <n v="81136.399417916356"/>
        <n v="1281659.2424999434"/>
        <n v="1161844.7903999479"/>
        <n v="903466.59434996056"/>
        <n v="333527.24999998545"/>
        <n v="43729.373439358082"/>
        <n v="1039533.473395468"/>
        <n v="932873.90382680227"/>
        <n v="919464.04422365245"/>
        <n v="510904.71068595687"/>
        <n v="510807.96774277627"/>
        <n v="413922.77263034106"/>
        <n v="333262.24073338439"/>
        <n v="262736.60144758772"/>
        <n v="1141810.692800405"/>
        <n v="1127189.6282975657"/>
        <n v="1021624.479555649"/>
        <n v="863535.69125247374"/>
        <n v="516710.99292781635"/>
        <n v="502971.873108097"/>
        <n v="405645.2734174311"/>
        <n v="385269.04311712243"/>
        <n v="322236.23761278496"/>
        <n v="1252549.5014699427"/>
        <n v="489444.6256127776"/>
        <n v="421673.10642859084"/>
        <n v="334700.31643767463"/>
        <n v="271743.22036048735"/>
        <n v="1275851.2327784202"/>
        <n v="1083869.2497407666"/>
        <n v="455683.2420524793"/>
        <n v="298256.99020414613"/>
        <n v="1963499.3069999099"/>
        <n v="297304.33454958646"/>
        <n v="1154758.3367748447"/>
        <n v="1002488.1785738528"/>
        <n v="984255.25918677344"/>
        <n v="795145.23736133287"/>
        <n v="755516.06764916377"/>
        <n v="575734.6101256127"/>
        <n v="413001.57618718012"/>
        <n v="422352.36716592964"/>
        <n v="1408707.8746914531"/>
        <n v="1383964.0062594542"/>
        <n v="1207060.992110343"/>
        <n v="971972.97392695397"/>
        <n v="1003235.2827363524"/>
        <n v="775022.59430036345"/>
        <n v="586269.10923357168"/>
        <n v="548856.68858745415"/>
        <n v="376510.69687678182"/>
        <n v="1562591.1615846762"/>
        <n v="578360.87516877265"/>
        <n v="495235.12977669673"/>
        <n v="384809.71728346177"/>
        <n v="417496.42426377995"/>
        <n v="1873312.5761090112"/>
        <n v="1725823.7076270974"/>
        <n v="1373986.7035170954"/>
        <n v="699109.83677996718"/>
        <n v="490067.35711221641"/>
        <n v="339382.215009704"/>
        <n v="1247639.2805099383"/>
        <n v="1084922.1860567476"/>
        <n v="1065488.3650845082"/>
        <n v="864360.2354458078"/>
        <n v="848771.38070895779"/>
        <n v="628766.76473684912"/>
        <n v="586122.54052677099"/>
        <n v="468062.43376552686"/>
        <n v="1511368.8692872659"/>
        <n v="1487283.4521584874"/>
        <n v="1297704.9504751367"/>
        <n v="1260803.3979584386"/>
        <n v="1082408.1525719473"/>
        <n v="867925.91038969741"/>
        <n v="818012.29358045966"/>
        <n v="747242.48928152362"/>
        <n v="437081.10979837831"/>
        <n v="1694114.5441066672"/>
        <n v="635628.25749756908"/>
        <n v="566456.4530935525"/>
        <n v="445664.68825501815"/>
        <n v="463327.08795117703"/>
        <n v="2035703.3222609009"/>
        <n v="1840251.1116453593"/>
        <n v="1682273.4809125587"/>
        <n v="923792.44046395528"/>
        <n v="537855.73086165322"/>
        <n v="375884.89577014174"/>
        <n v="905426.67163595441"/>
        <n v="807665.85184259992"/>
        <n v="795882.28466246021"/>
        <n v="800003.23000933998"/>
        <n v="693484.86811516469"/>
        <n v="671046.76758332632"/>
        <n v="564050.52652317123"/>
        <n v="469319.88767375611"/>
        <n v="1372918.44230599"/>
        <n v="1355336.7452571101"/>
        <n v="892075.3676082755"/>
        <n v="905514.26469595451"/>
        <n v="806846.52315003937"/>
        <n v="681545.34477894579"/>
        <n v="681218.05299296544"/>
        <n v="632268.50980972825"/>
        <n v="444586.76779997733"/>
        <n v="1605202.9982524193"/>
        <n v="656272.85767996707"/>
        <n v="566518.95001545153"/>
        <n v="586139.42606645054"/>
        <n v="481938.6163391755"/>
        <n v="1646805.8108267388"/>
        <n v="1527253.5630765026"/>
        <n v="1486019.4251172361"/>
        <n v="725286.94212396408"/>
        <n v="517363.74700917356"/>
        <n v="514472.55886177428"/>
        <n v="1740587.4051841353"/>
        <n v="852294.97122547519"/>
        <n v="825463.9440571568"/>
        <n v="627941.68019608781"/>
        <n v="646385.4034637661"/>
        <n v="580862.36187052971"/>
        <n v="564791.59072453028"/>
        <n v="504950.35885821399"/>
        <n v="523451.35841357271"/>
        <n v="1404542.4745290074"/>
        <n v="1293001.9976210725"/>
        <n v="1167374.3192348371"/>
        <n v="635414.49285035732"/>
        <n v="1527895.6430399208"/>
        <n v="1403985.0313775265"/>
        <n v="675072.52803416515"/>
        <n v="531005.78758653253"/>
        <n v="425589.87857397803"/>
        <n v="399195.48710597947"/>
        <n v="392882.80785205972"/>
        <n v="1495494.9520319444"/>
        <n v="1480576.8891471443"/>
        <n v="678758.89039196505"/>
        <n v="407922.02731479879"/>
        <n v="1577388.9793159696"/>
        <n v="1462820.1821267447"/>
        <n v="859391.73028795398"/>
        <n v="1014570.2696437867"/>
        <n v="997227.74628016737"/>
        <n v="802819.71953689749"/>
        <n v="388979.64497917914"/>
        <n v="305784.66936823365"/>
        <n v="991388.43400294753"/>
        <n v="827356.00259755622"/>
        <n v="783302.95392731833"/>
        <n v="692748.11073296296"/>
        <n v="584994.46962326905"/>
        <n v="559344.99809339037"/>
        <n v="368232.66237118031"/>
        <n v="489619.92800424411"/>
        <n v="377258.74059436005"/>
        <n v="390513.05730777909"/>
        <n v="1596823.4037724873"/>
        <n v="1510783.3732944615"/>
        <n v="1421058.2428489453"/>
        <n v="1291536.9484980307"/>
        <n v="709117.05711796274"/>
        <n v="763368.23684539937"/>
        <n v="462002.29967553529"/>
        <n v="331496.59646302252"/>
        <n v="1687861.1043837885"/>
        <n v="1191110.9194997351"/>
        <n v="1033447.5643211444"/>
        <n v="1012545.8835552052"/>
        <n v="815768.57383555593"/>
        <n v="768894.48532195785"/>
        <n v="709318.05085436127"/>
        <n v="768027.4150405582"/>
        <n v="583629.91135676845"/>
        <n v="413724.62085597729"/>
        <n v="418753.45712607715"/>
        <n v="1860824.6448568995"/>
        <n v="1641870.72199063"/>
        <n v="1256459.6453135323"/>
        <n v="1006168.2993464456"/>
        <n v="1007635.4519951454"/>
        <n v="738873.94170025957"/>
        <n v="696194.21553692245"/>
        <n v="371898.68909757969"/>
        <n v="1611233.3907681624"/>
        <n v="582495.8724515686"/>
        <n v="496755.97297687316"/>
        <n v="382189.37377533934"/>
        <n v="306500.90296798322"/>
        <n v="1977297.004174294"/>
        <n v="1815104.8367279011"/>
        <n v="469646.63492145424"/>
        <n v="334641.44207134203"/>
        <n v="1188357.3106193948"/>
        <n v="2345621.0504958429"/>
        <n v="2603462.0872247368"/>
        <n v="1988180.2061149953"/>
        <n v="2266010.0595312873"/>
        <n v="1333732.413855429"/>
        <n v="2042723.3387574465"/>
        <n v="3734024.7790705571"/>
        <n v="2902852.304295525"/>
        <n v="2658778.2804894778"/>
        <n v="1924803.7441218006"/>
        <n v="4991858.5404070793"/>
        <n v="2672918.8597135413"/>
        <n v="3181221.2358974894"/>
        <n v="744913.80011486693"/>
        <n v="2636908.9630172588"/>
        <n v="2067384.5270062925"/>
        <n v="2389314.9251640961"/>
        <n v="1154039.5858685081"/>
        <n v="5063969.5884500556"/>
        <n v="2416650.6058135191"/>
        <n v="1019023.2986262467"/>
        <n v="9147462.0849051178"/>
        <n v="5355680.4486919558"/>
        <n v="1340678.9082408985"/>
        <n v="9411749.0361522585"/>
        <n v="5459548.623477228"/>
        <n v="763425.74102724087"/>
        <n v="3301561.7981318412"/>
        <n v="1356240.0407863681"/>
        <n v="2334326.0845704437"/>
        <n v="1115528.7850879829"/>
        <n v="846851.25924567401"/>
        <n v="733413.27799219568"/>
        <n v="1749800.096909631"/>
        <n v="1940368.5235924865"/>
        <n v="4737074.304647387"/>
        <n v="2595620.4172393326"/>
        <n v="1916978.0501813837"/>
        <n v="2286776.7851169347"/>
        <n v="2504129.5125203244"/>
        <n v="3124812.0525581734"/>
        <n v="2317706.7855522744"/>
        <n v="2396144.9705860689"/>
        <n v="3071187.1871330971"/>
        <n v="3641250.9361402881"/>
        <n v="957392.18348503578"/>
        <n v="6498420.5837804731"/>
        <n v="2678469.6358106439"/>
        <n v="3985905.8580993307"/>
        <n v="6511735.8409924237"/>
        <n v="6366836.3096304853"/>
        <n v="3543907.6904036412"/>
        <n v="2313064.3776108595"/>
        <n v="2670547.1653403123"/>
        <n v="851446.02328504156"/>
        <n v="3025606.0654351059"/>
        <n v="2298473.7971715489"/>
        <n v="2053345.5219390106"/>
        <n v="3874298.9930690373"/>
        <n v="1377481.1941215177"/>
        <n v="2147944.2133564195"/>
        <n v="4644410.2044002535"/>
        <n v="1551055.5017092205"/>
        <n v="3787106.3629290489"/>
        <n v="3073799.4830899164"/>
        <n v="4227300.1113385819"/>
        <n v="3257924.0001302608"/>
        <n v="2386952.5169159905"/>
        <n v="4940013.4480004534"/>
        <n v="803628.10745476559"/>
        <n v="6429988.5964441681"/>
        <n v="1812823.6222821672"/>
        <n v="2794144.9099878226"/>
        <n v="983344.85329210502"/>
        <n v="5414506.1903424626"/>
        <n v="3538142.1107609025"/>
        <n v="4707613.3853850067"/>
        <n v="2031605.2330061386"/>
        <n v="1218516.3545735111"/>
        <n v="3342301.814781405"/>
        <n v="5601244.4307328938"/>
        <n v="4560139.0040933248"/>
        <n v="2001486.850059279"/>
        <n v="1790139.5049009337"/>
        <n v="3215659.9954659203"/>
        <n v="3046766.8855991182"/>
        <n v="1783589.794601958"/>
        <n v="1878400.8374826701"/>
        <n v="2223430.8831163561"/>
        <n v="2186293.3636426134"/>
        <n v="2767046.4225079278"/>
        <n v="2360808.3609143188"/>
        <n v="2634471.2295785984"/>
        <n v="1954812.9239300548"/>
        <n v="3245895.0514341998"/>
        <n v="2231887.207071064"/>
        <n v="5029466.9719604645"/>
        <n v="1555250.3934819328"/>
        <n v="2564588.9598344127"/>
        <n v="1185641.7501174512"/>
        <n v="1415236.0438512454"/>
        <n v="1129645.7513360747"/>
        <n v="3397593.8908583638"/>
        <n v="2229084.4850844098"/>
        <n v="8359777.4293121118"/>
        <n v="5318450.8204617724"/>
        <n v="1987229.5665438818"/>
        <n v="11194455.028073139"/>
        <n v="5431150.9472903069"/>
        <n v="1836140.3607483164"/>
        <n v="1875149.8159645032"/>
        <n v="3394987.2817152394"/>
        <n v="5872080.1532258578"/>
        <n v="5484463.7270965492"/>
        <n v="3314492.1776685636"/>
        <n v="2761023.5548888631"/>
        <n v="3194525.5562215317"/>
        <n v="2766518.1121793352"/>
        <n v="5033520.2388312379"/>
        <n v="3600447.9266405585"/>
        <n v="3870780.2328079003"/>
        <n v="2949589.2445478104"/>
        <n v="4737841.7115056142"/>
        <n v="3700575.6333176596"/>
        <n v="8581178.3578785509"/>
        <n v="2175411.2277484722"/>
        <n v="4322671.4730607495"/>
        <n v="1755100.5450307163"/>
        <n v="2382589.3672272218"/>
        <n v="2216845.9346193662"/>
        <n v="5198830.3747183206"/>
        <n v="4077315.2783076488"/>
        <n v="13193590.83406713"/>
        <n v="7915619.5693500396"/>
        <n v="2841258.9857033649"/>
        <n v="18178286.219055835"/>
        <n v="9194572.2205887791"/>
        <n v="2665651.6376626915"/>
        <n v="2691026.2724390738"/>
        <n v="64583.034096644915"/>
        <n v="56826.581484646245"/>
        <n v="55439.338295922149"/>
        <n v="50491.620068294964"/>
        <n v="996292.34725262993"/>
        <n v="56984.796118799859"/>
        <n v="39647.61200932278"/>
        <n v="29437.894225530865"/>
        <n v="58613.595668175578"/>
        <n v="56281.308433319879"/>
        <n v="60349.533141196662"/>
        <n v="49729.220487827064"/>
        <n v="51858.881573729945"/>
        <n v="55285.777621288333"/>
        <n v="57867.866739589423"/>
        <n v="48391.585966799968"/>
        <n v="944406.16717787785"/>
        <n v="909067.90606631944"/>
        <n v="856552.6689010181"/>
        <n v="60717.712577064842"/>
        <n v="80350.194803184466"/>
        <n v="70529.835854302088"/>
        <n v="53478.614643441259"/>
        <n v="36775.060824902241"/>
        <n v="87399.07323377984"/>
        <n v="85876.901987557852"/>
        <n v="84233.348316537711"/>
        <n v="72176.759630945744"/>
        <n v="68480.26239256651"/>
        <n v="44802.355699107036"/>
        <n v="39368.861864085367"/>
        <n v="28336.579478441832"/>
        <n v="98506.013381999626"/>
        <n v="75061.294148715751"/>
        <n v="62626.538917482831"/>
        <n v="61461.837878093771"/>
        <n v="80310.205739812329"/>
        <n v="549749.18339333707"/>
        <n v="39810.400070095551"/>
        <n v="25829.265653049471"/>
        <n v="308378.41502085014"/>
        <n v="269071.99718839349"/>
        <n v="266298.03516825521"/>
        <n v="80244.434012768528"/>
        <n v="78609.351606674507"/>
        <n v="54065.492886123095"/>
        <n v="441609.56999999605"/>
        <n v="46639.49282528687"/>
        <n v="570165.6745822446"/>
        <n v="522364.41841783456"/>
        <n v="239919.40732225872"/>
        <n v="236583.58258297938"/>
        <n v="237213.54136164425"/>
        <n v="227360.06174599356"/>
        <n v="79988.716295135266"/>
        <n v="74623.954485385286"/>
        <n v="666701.21595599409"/>
        <n v="394973.89862399641"/>
        <n v="890305.68629627209"/>
        <n v="67352.736482009379"/>
        <n v="169026.77277452836"/>
        <n v="207759.2822349483"/>
        <n v="135568.36138898879"/>
        <n v="124748.60691979044"/>
        <n v="78449.910215039301"/>
        <n v="73978.076613311321"/>
        <n v="78273.715865599122"/>
        <n v="56174.551796245883"/>
        <n v="47434.446281249569"/>
        <n v="49767.359651624552"/>
        <n v="303733.78320415888"/>
        <n v="92913.713586661557"/>
        <n v="937606.98779999174"/>
        <n v="715794.04349999363"/>
        <n v="1275879.4498403883"/>
        <n v="958682.0071136615"/>
        <n v="352334.44524841587"/>
        <n v="328884.84031099209"/>
        <n v="411663.65411893179"/>
        <n v="78286.796931339835"/>
        <n v="287352.19839999656"/>
        <n v="343912.75947351847"/>
        <n v="320493.93814364012"/>
        <n v="317903.23213639564"/>
        <n v="88209.883703316475"/>
        <n v="80621.832180349593"/>
        <n v="384700.29359533696"/>
        <n v="113018.04880159203"/>
        <n v="577373.65340159705"/>
        <n v="258066.98134334086"/>
        <n v="319834.8965654776"/>
        <n v="316834.10268567852"/>
        <n v="76899.133196864088"/>
        <n v="90607.189654963848"/>
        <n v="387098.56354599487"/>
        <n v="378531.44087692443"/>
        <n v="370209.23353871529"/>
        <n v="367930.03737671464"/>
        <n v="334252.32119707565"/>
        <n v="328700.20515709516"/>
        <n v="317387.50727423589"/>
        <n v="360175.94760550378"/>
        <n v="354607.59279011784"/>
        <n v="349868.09128039068"/>
        <n v="325217.95287416194"/>
        <n v="248387.77327450959"/>
        <n v="232421.4573061979"/>
        <n v="401096.9399601341"/>
        <n v="172007.12751343989"/>
        <n v="625748.90883112513"/>
        <n v="102427.22275779213"/>
        <n v="524684.3023995125"/>
        <n v="350666.28984214936"/>
        <n v="274148.4407979683"/>
        <n v="128593.60220703913"/>
        <n v="817674.64409998618"/>
        <n v="396486.35999999294"/>
        <n v="596991.10581472982"/>
        <n v="1101409.5505738212"/>
        <n v="428614.62777791254"/>
        <n v="331700.13179523416"/>
        <n v="323554.99351174443"/>
        <n v="360020.16883483378"/>
        <n v="348733.20779158152"/>
        <n v="670441.00916798867"/>
        <n v="571080.42229314032"/>
        <n v="527645.76185087103"/>
        <n v="890671.38835400483"/>
        <n v="422576.06485391327"/>
        <n v="424968.90082865261"/>
        <n v="399233.31372061616"/>
        <n v="368138.74274176371"/>
        <n v="687957.57103518955"/>
        <n v="893948.75582975149"/>
        <n v="406076.79321803653"/>
        <n v="339456.58199636749"/>
        <n v="310201.91999999469"/>
        <n v="462385.11474899208"/>
        <n v="249666.96824999576"/>
        <n v="815757.03875279485"/>
        <n v="560534.70960298972"/>
        <n v="623227.50192142848"/>
        <n v="583417.35546873906"/>
        <n v="571895.04750574939"/>
        <n v="495058.05466090055"/>
        <n v="947830.5157844302"/>
        <n v="932754.75240624102"/>
        <n v="888602.9356738464"/>
        <n v="922387.00429295911"/>
        <n v="629637.7984980176"/>
        <n v="594334.58515198901"/>
        <n v="542666.30441470956"/>
        <n v="534330.49477498955"/>
        <n v="417248.63372345228"/>
        <n v="951795.31376873946"/>
        <n v="838884.25894078321"/>
        <n v="853781.39294723282"/>
        <n v="791217.28639770299"/>
        <n v="703029.59297842497"/>
        <n v="697431.91042973485"/>
        <n v="1100971.1622556699"/>
        <n v="768646.36780798319"/>
        <n v="693461.20992454502"/>
        <n v="666333.95969593571"/>
        <n v="639214.92022552609"/>
        <n v="610968.27449698676"/>
        <n v="451308.48998975009"/>
        <n v="66517.310516798461"/>
        <n v="114249.61574147019"/>
        <n v="1028762.8172782161"/>
        <n v="1018892.0677976372"/>
        <n v="1025386.5898079763"/>
        <n v="978599.07332261698"/>
        <n v="963524.79554185818"/>
        <n v="948779.86140265828"/>
        <n v="794436.21119518229"/>
        <n v="966246.80266797706"/>
        <n v="628380.68075998547"/>
        <n v="1173559.513078654"/>
        <n v="1154293.3117202236"/>
        <n v="891281.99552509934"/>
        <n v="774347.374354742"/>
        <n v="692366.72450938402"/>
        <n v="627398.26688702533"/>
        <n v="1310318.2425084889"/>
        <n v="827050.17060916079"/>
        <n v="775046.22930335079"/>
        <n v="672008.9158084325"/>
        <n v="512434.714210412"/>
        <n v="426261.69538720162"/>
        <n v="1009944.5633999764"/>
        <n v="733045.11498718301"/>
        <n v="691851.37316398369"/>
        <n v="633090.32690350502"/>
        <n v="1369295.7736757977"/>
        <n v="1018232.3113999746"/>
        <n v="957600.43090676563"/>
        <n v="867544.35362813878"/>
        <n v="1385232.8405190147"/>
        <n v="1187572.7747166902"/>
        <n v="1185652.8088408096"/>
        <n v="1150035.8817284713"/>
        <n v="1110813.8771109721"/>
        <n v="1098690.0423698924"/>
        <n v="1088298.369263252"/>
        <n v="991152.14944597497"/>
        <n v="1155482.3356481369"/>
        <n v="719996.44783590198"/>
        <n v="911111.06491555739"/>
        <n v="1236018.8755874392"/>
        <n v="1120197.0223756528"/>
        <n v="1102543.4504069733"/>
        <n v="1023500.7951705337"/>
        <n v="937438.95363765745"/>
        <n v="939088.48437357636"/>
        <n v="854173.11283413833"/>
        <n v="839927.12939517945"/>
        <n v="715942.49603182252"/>
        <n v="692093.63806798251"/>
        <n v="72894.466507167977"/>
        <n v="66085.729667998196"/>
        <n v="743747.92069998058"/>
        <n v="452537.27999998798"/>
        <n v="428748.58309998829"/>
        <n v="284689.69735179684"/>
        <n v="254750.02033149728"/>
        <n v="228290.40277952747"/>
        <n v="778822.78496397939"/>
        <n v="731456.27099998016"/>
        <n v="504354.53951998625"/>
        <n v="369689.59169998992"/>
        <n v="985685.56851182575"/>
        <n v="189817.01240471477"/>
        <n v="64577.111039998235"/>
        <n v="100179.92970647744"/>
        <n v="78517.271199147872"/>
        <n v="1308968.6015999659"/>
        <n v="812327.26859997783"/>
        <n v="46243.771378558798"/>
        <n v="41576.437172158869"/>
        <n v="283081.7348204368"/>
        <n v="250402.59444311698"/>
        <n v="1064564.4575999684"/>
        <n v="1008762.0304999703"/>
        <n v="975324.10709997243"/>
        <n v="948999.11039997195"/>
        <n v="605512.59999998205"/>
        <n v="61427.823668998179"/>
        <n v="329965.61919999035"/>
        <n v="274171.63474999694"/>
        <n v="270021.85793555679"/>
        <n v="103482.63103562707"/>
        <n v="1198561.279551965"/>
        <n v="1044501.0444959707"/>
        <n v="723700.69768797851"/>
        <n v="722261.88969597849"/>
        <n v="387557.20079998893"/>
        <n v="261248.6190159969"/>
        <n v="780496.7244354178"/>
        <n v="710021.58793726924"/>
        <n v="241260.18732321303"/>
        <n v="136424.35552355612"/>
        <n v="38680.381453998911"/>
        <n v="241121.22472043702"/>
        <n v="231168.0790870371"/>
        <n v="109651.00405202675"/>
        <n v="1289485.2095999622"/>
        <n v="999650.51999997045"/>
        <n v="939355.42499997269"/>
        <n v="689120.24999997986"/>
        <n v="680854.5743999799"/>
        <n v="541200.75749998377"/>
        <n v="363726.5957999893"/>
        <n v="293355.10510607628"/>
        <n v="69356.810665517827"/>
        <n v="1031127.6887999673"/>
        <n v="643588.54559997981"/>
        <n v="537836.15599998378"/>
        <n v="391389.53279998753"/>
        <n v="269893.95376639662"/>
        <n v="247479.51405758693"/>
        <n v="213873.08422338724"/>
        <n v="92168.190003837197"/>
        <n v="779039.35119997524"/>
        <n v="766230.71459197579"/>
        <n v="727874.72080397687"/>
        <n v="609164.28371998074"/>
        <n v="480046.20102398493"/>
        <n v="52765.888588438305"/>
        <n v="364584.25458398828"/>
        <n v="966949.57030397037"/>
        <n v="681704.21905598883"/>
        <n v="305088.29654561053"/>
        <n v="257845.45154804213"/>
        <n v="259694.75946224172"/>
        <n v="138455.38185127563"/>
        <n v="122788.26526207611"/>
        <n v="110691.76512818644"/>
        <n v="50538.487829758407"/>
        <n v="263098.58427831659"/>
        <n v="295652.83307097602"/>
        <n v="94815.085733997083"/>
        <n v="1217107.5599999633"/>
        <n v="1057929.7612499665"/>
        <n v="745886.23199997703"/>
        <n v="254259.50642975647"/>
        <n v="90351.408374637016"/>
        <n v="63859.209508157932"/>
        <n v="826718.14939997322"/>
        <n v="789686.28719997406"/>
        <n v="705270.90319997619"/>
        <n v="611949.03839997959"/>
        <n v="599795.10079997976"/>
        <n v="581239.06559998018"/>
        <n v="56784.786709308071"/>
        <n v="316109.65482615546"/>
        <n v="231484.4797476767"/>
        <n v="463464.14399998495"/>
        <n v="49877.53653959831"/>
        <n v="311266.65437198943"/>
        <n v="769201.43034582655"/>
        <n v="724938.86795070732"/>
        <n v="256115.79112756622"/>
        <n v="305189.52163612575"/>
        <n v="1155737.0533499608"/>
        <n v="1115935.8209999639"/>
        <n v="1050985.9268999647"/>
        <n v="664188.87149997754"/>
        <n v="616077.81674997916"/>
        <n v="391590.60989998683"/>
        <n v="94750.500303356588"/>
        <n v="1066141.4399999627"/>
        <n v="952299.04459996603"/>
        <n v="863574.56639996998"/>
        <n v="70930.926840357439"/>
        <n v="61741.532437317794"/>
        <n v="366357.35499998683"/>
        <n v="50922.983304958201"/>
        <n v="263101.54822107614"/>
        <n v="108183.21703199614"/>
        <n v="1010231.052299964"/>
        <n v="925273.91756796802"/>
        <n v="711501.65116797481"/>
        <n v="647289.03052797681"/>
        <n v="54025.408677238091"/>
        <n v="354357.44678398722"/>
        <n v="39523.892241958587"/>
        <n v="86704.915750646891"/>
        <n v="1144879.0387660565"/>
        <n v="202202.2973044829"/>
        <n v="100764.96249599641"/>
        <n v="102211.32771086636"/>
        <n v="74402.524270797352"/>
        <n v="94869.721925996622"/>
        <n v="920868.41339996725"/>
        <n v="909131.97374996752"/>
        <n v="718239.02699997486"/>
        <n v="695684.63999997522"/>
        <n v="652366.81919997663"/>
        <n v="480154.39199998276"/>
        <n v="54486.486290788038"/>
        <n v="36316.007386618723"/>
        <n v="254805.71015720596"/>
        <n v="103230.7748505561"/>
        <n v="74236.851278757167"/>
        <n v="620265.34999997716"/>
        <n v="492671.59199998138"/>
        <n v="385045.98639998533"/>
        <n v="334833.36799998768"/>
        <n v="249466.84949291588"/>
        <n v="102268.33303367626"/>
        <n v="97952.253097046399"/>
        <n v="1214342.5891519552"/>
        <n v="1009644.4031999621"/>
        <n v="813706.12959996925"/>
        <n v="62666.582013027633"/>
        <n v="551800.88495997922"/>
        <n v="348950.42604798678"/>
        <n v="43453.230625708398"/>
        <n v="142948.51201223474"/>
        <n v="97634.065334396306"/>
        <n v="86105.038769996841"/>
        <n v="123329.28617219537"/>
        <n v="1042702.718399961"/>
        <n v="874978.20539996703"/>
        <n v="771984.69119997078"/>
        <n v="730302.6149999724"/>
        <n v="465360.55334998295"/>
        <n v="339487.31965439412"/>
        <n v="297817.83756555483"/>
        <n v="83427.161687636719"/>
        <n v="93708.500184746372"/>
        <n v="1086117.6339999577"/>
        <n v="1041112.4639999587"/>
        <n v="919677.1783999647"/>
        <n v="915399.19379996462"/>
        <n v="119592.78253829526"/>
        <n v="1158422.1487999544"/>
        <n v="935238.33969996416"/>
        <n v="870289.71052796568"/>
        <n v="666342.29689997365"/>
        <n v="617287.04793597548"/>
        <n v="486381.63852398086"/>
        <n v="362605.44319998572"/>
        <n v="42881.037146428353"/>
        <n v="764592.32013822393"/>
        <n v="179708.30824799291"/>
        <n v="104943.27119093583"/>
        <n v="55784.264479857797"/>
        <n v="80419.507084946817"/>
        <n v="1149656.6549999556"/>
        <n v="847093.67999996629"/>
        <n v="714620.6360999716"/>
        <n v="673356.90239997394"/>
        <n v="48921.214351678063"/>
        <n v="75863.933039596843"/>
        <n v="101363.10193424582"/>
        <n v="1126959.1199999531"/>
        <n v="1077345.1919999551"/>
        <n v="1057877.0335999574"/>
        <n v="1045666.4143999566"/>
        <n v="365738.64599998516"/>
        <n v="336561.33039998601"/>
        <n v="45769.458529078111"/>
        <n v="42759.560587918284"/>
        <n v="118820.66230358509"/>
        <n v="103281.90126407577"/>
        <n v="85260.422015996475"/>
        <n v="1264093.2728839475"/>
        <n v="792220.4058999673"/>
        <n v="667263.35216797283"/>
        <n v="60663.073663617477"/>
        <n v="381379.1694479842"/>
        <n v="372247.023699985"/>
        <n v="339885.57819598634"/>
        <n v="45644.82981002811"/>
        <n v="1095787.8779231738"/>
        <n v="1005493.7170386666"/>
        <n v="140395.6826999943"/>
        <n v="90549.03055535625"/>
        <n v="47388.983815678032"/>
        <n v="262737.05793682497"/>
        <n v="259527.07558399506"/>
        <n v="249761.18377799523"/>
        <n v="125678.03326847477"/>
        <n v="787721.43779996748"/>
        <n v="727216.80524996982"/>
        <n v="696091.43999997107"/>
        <n v="635604.07679997361"/>
        <n v="626645.24999997381"/>
        <n v="50156.914103997922"/>
        <n v="301503.26734079438"/>
        <n v="87684.346391036175"/>
        <n v="1160825.5719999499"/>
        <n v="85679.125190846258"/>
        <n v="78721.706747996679"/>
        <n v="486628.47309997893"/>
        <n v="476876.87999998004"/>
        <n v="63163.56824657727"/>
        <n v="53002.044248427701"/>
        <n v="269503.34689774481"/>
        <n v="269070.65190124488"/>
        <n v="124223.81151167466"/>
        <n v="100964.81017055575"/>
        <n v="1304061.7811759438"/>
        <n v="1301980.4167679439"/>
        <n v="1199012.0280319478"/>
        <n v="819104.39363996463"/>
        <n v="698354.6874999702"/>
        <n v="399597.19675198273"/>
        <n v="349885.24646398483"/>
        <n v="343811.34028798545"/>
        <n v="1189936.34267381"/>
        <n v="976811.32843005587"/>
        <n v="870477.77010653936"/>
        <n v="809430.36141823046"/>
        <n v="78103.465623036609"/>
        <n v="62693.323439217333"/>
        <n v="44465.596848498077"/>
        <n v="116376.72952871493"/>
        <n v="1643759.0783999292"/>
        <n v="1603304.7565499318"/>
        <n v="1481375.6099999361"/>
        <n v="1356985.2167999411"/>
        <n v="1034630.8829999565"/>
        <n v="931445.22239996062"/>
        <n v="55292.799520527602"/>
        <n v="252780.50436439487"/>
        <n v="753815.40129996638"/>
        <n v="510631.67999997747"/>
        <n v="485621.83799997834"/>
        <n v="443668.77229998057"/>
        <n v="435700.95309998037"/>
        <n v="422134.02239998139"/>
        <n v="276043.05527831428"/>
        <n v="261830.45355611455"/>
        <n v="244559.92602623499"/>
        <n v="1296987.8482439418"/>
        <n v="1240650.5354879445"/>
        <n v="1036379.0814399535"/>
        <n v="764433.8166079662"/>
        <n v="539660.97359997616"/>
        <n v="541771.51676397561"/>
        <n v="1056260.701091012"/>
        <n v="179259.22044499189"/>
        <n v="94123.634244175861"/>
        <n v="293198.95469113375"/>
        <n v="77087.160296996619"/>
        <n v="1264595.0453999443"/>
        <n v="1066574.9951999518"/>
        <n v="797996.83739996399"/>
        <n v="587600.32499997364"/>
        <n v="1038261.5856802182"/>
        <n v="515231.46759597631"/>
        <n v="504337.3432439866"/>
        <n v="459380.74278137903"/>
        <n v="460927.13010369847"/>
        <n v="451406.58427077939"/>
        <n v="369558.86382400274"/>
        <n v="1222655.7334840412"/>
        <n v="1004183.2495702095"/>
        <n v="520116.23080269631"/>
        <n v="527255.91035037546"/>
        <n v="394094.23107598163"/>
        <n v="383373.01458258199"/>
        <n v="354458.12031358352"/>
        <n v="2048661.5130239045"/>
        <n v="1982566.8807359077"/>
        <n v="1105508.5913641884"/>
        <n v="482400.40954461735"/>
        <n v="313166.25558073574"/>
        <n v="1191501.3772799619"/>
        <n v="974116.39554524957"/>
        <n v="634327.0681435708"/>
        <n v="409683.26765224093"/>
        <n v="273203.14282318752"/>
        <n v="1943035.7192999111"/>
        <n v="1154212.613832905"/>
        <n v="802912.58052386169"/>
        <n v="776620.79938670259"/>
        <n v="842468.32088996039"/>
        <n v="841359.30661479943"/>
        <n v="821405.8240079612"/>
        <n v="500992.35050157603"/>
        <n v="1899731.7651143088"/>
        <n v="1833282.5843129123"/>
        <n v="1549033.4380816056"/>
        <n v="1180471.4719121838"/>
        <n v="1013516.070030592"/>
        <n v="1023445.5824652908"/>
        <n v="562706.8885723229"/>
        <n v="540413.47883433383"/>
        <n v="630063.50839916978"/>
        <n v="1369570.6072223338"/>
        <n v="567691.46170757257"/>
        <n v="357803.59813261323"/>
        <n v="1852114.4049407123"/>
        <n v="1576985.8249599244"/>
        <n v="1231358.4662040314"/>
        <n v="1107398.5715527469"/>
        <n v="757591.94330636377"/>
        <n v="356454.45871198317"/>
        <n v="1245354.5270879387"/>
        <n v="871011.65644555737"/>
        <n v="1003544.8320084105"/>
        <n v="917573.87387125555"/>
        <n v="914803.91065595439"/>
        <n v="895143.72711307649"/>
        <n v="691352.58950636582"/>
        <n v="2030256.6199074204"/>
        <n v="1962504.0191609028"/>
        <n v="1659828.572132078"/>
        <n v="1267613.6605016978"/>
        <n v="1096709.6200569067"/>
        <n v="1105504.309061615"/>
        <n v="763053.77801813208"/>
        <n v="740694.51986708317"/>
        <n v="712728.48899388465"/>
        <n v="1487243.9294705661"/>
        <n v="622566.94446426909"/>
        <n v="519393.13170408481"/>
        <n v="2013267.9870591813"/>
        <n v="1721478.0036635145"/>
        <n v="1526041.9768712849"/>
        <n v="1190972.7411413407"/>
        <n v="823685.5921174793"/>
        <n v="520769.55765897472"/>
        <n v="903871.33913407405"/>
        <n v="806057.02376905945"/>
        <n v="792342.08403499983"/>
        <n v="754066.19587776205"/>
        <n v="734502.02160760248"/>
        <n v="720673.24769276381"/>
        <n v="612487.23808268888"/>
        <n v="1704017.1769256368"/>
        <n v="1663770.0927183381"/>
        <n v="1470582.2538928646"/>
        <n v="876539.88749615592"/>
        <n v="811321.62400235934"/>
        <n v="821601.07229848835"/>
        <n v="645139.069368497"/>
        <n v="631002.34962956794"/>
        <n v="613132.52806396887"/>
        <n v="1423848.3332632876"/>
        <n v="622130.70333110832"/>
        <n v="558081.69330897206"/>
        <n v="1636035.2612583386"/>
        <n v="1456888.0027917051"/>
        <n v="1018701.8149457984"/>
        <n v="846441.04547395674"/>
        <n v="689486.61575102515"/>
        <n v="502536.6944399749"/>
        <n v="1559771.1408149428"/>
        <n v="633027.11775566731"/>
        <n v="617537.08248008776"/>
        <n v="701127.01497836411"/>
        <n v="684874.9571078642"/>
        <n v="671003.01297284546"/>
        <n v="436011.2560011372"/>
        <n v="1548732.2861833428"/>
        <n v="1391349.115026888"/>
        <n v="777997.73657335923"/>
        <n v="637131.06874856679"/>
        <n v="552053.52812607156"/>
        <n v="1179142.702283459"/>
        <n v="645050.7666719663"/>
        <n v="1323043.1077616005"/>
        <n v="692165.71961246477"/>
        <n v="362495.04203734139"/>
        <n v="1532957.3400906813"/>
        <n v="1397856.6831470474"/>
        <n v="857974.03136883443"/>
        <n v="810362.92693945719"/>
        <n v="755620.71411865973"/>
        <n v="703852.26792646281"/>
        <n v="700048.7937070824"/>
        <n v="499091.74804997322"/>
        <n v="1675352.074392335"/>
        <n v="1608690.9559775381"/>
        <n v="1450777.1686645043"/>
        <n v="1161997.5000439559"/>
        <n v="866452.80720763421"/>
        <n v="1010216.8315497959"/>
        <n v="632644.24643546599"/>
        <n v="563429.49195866985"/>
        <n v="604110.83751476766"/>
        <n v="561030.08336226991"/>
        <n v="351755.61703007156"/>
        <n v="1586226.5444807378"/>
        <n v="1409824.6300361054"/>
        <n v="1099086.3275831416"/>
        <n v="2943902.2499998435"/>
        <n v="445920.7904639765"/>
        <n v="1972261.6480894913"/>
        <n v="1595414.5315061645"/>
        <n v="1161900.1367384365"/>
        <n v="714854.33150164131"/>
        <n v="506046.45945717231"/>
        <n v="1545913.9870202749"/>
        <n v="1197208.0782200955"/>
        <n v="880449.90634651249"/>
        <n v="887791.39080256154"/>
        <n v="640504.91649686487"/>
        <n v="711855.90090455092"/>
        <n v="689584.59231140208"/>
        <n v="637430.17422392522"/>
        <n v="1406577.4508322433"/>
        <n v="680982.27546191274"/>
        <n v="570683.1054014687"/>
        <n v="357306.51804235071"/>
        <n v="1954378.7684496944"/>
        <n v="1454175.1900371704"/>
        <n v="1119299.815893539"/>
        <n v="453413.58434397558"/>
        <n v="2137868.4264083956"/>
        <n v="3728021.5576649071"/>
        <n v="2080617.2489838903"/>
        <n v="5152612.3264895128"/>
        <n v="2582596.3500078246"/>
        <n v="1010245.4784094387"/>
        <n v="1149124.1341225235"/>
        <n v="1460376.5888629258"/>
        <n v="1791951.3121783584"/>
        <n v="958017.80199832353"/>
        <n v="3313702.6277179671"/>
        <n v="5804152.7396544386"/>
        <n v="5727270.6179247629"/>
        <n v="2405604.5240709148"/>
        <n v="1536224.7307136473"/>
        <n v="1325388.2857564499"/>
        <n v="4402551.8560184157"/>
        <n v="3272580.2738422086"/>
        <n v="1111937.7623942494"/>
        <n v="2356643.8941276073"/>
        <n v="2905010.7406016421"/>
        <n v="1090761.5468772419"/>
        <n v="1772593.6499525015"/>
        <n v="3794595.7158874245"/>
        <n v="847744.53925905633"/>
        <n v="3138689.6561253136"/>
        <n v="1362892.6451346152"/>
        <n v="1301991.5218716075"/>
        <n v="2294016.0591077507"/>
        <n v="2385010.7415268882"/>
        <n v="3575015.0228651427"/>
        <n v="3643340.4355110317"/>
        <n v="4276383.464022791"/>
        <n v="1877385.2449416467"/>
        <n v="1047137.9001113081"/>
        <n v="2926945.9147261879"/>
        <n v="5064194.078599208"/>
        <n v="2960402.4722706033"/>
        <n v="6217920.7599765435"/>
        <n v="1953391.4255282744"/>
        <n v="1047518.3589727208"/>
        <n v="2650691.8439346598"/>
        <n v="796548.55484859506"/>
        <n v="3800303.5412193458"/>
        <n v="5253023.9719814286"/>
        <n v="1259942.2621125812"/>
        <n v="987889.68423453183"/>
        <n v="1430739.6524284622"/>
        <n v="4730802.1188046308"/>
        <n v="1138848.3012334965"/>
        <n v="3623460.1628096118"/>
        <n v="4721374.1504733674"/>
        <n v="1723253.1361011937"/>
        <n v="2293904.3244748996"/>
        <n v="4010938.1469368348"/>
        <n v="3727556.6421051919"/>
        <n v="6186041.7166587664"/>
        <n v="2904333.6848210418"/>
        <n v="1844405.0760828489"/>
        <n v="843986.47068620112"/>
        <n v="2564193.5463567358"/>
        <n v="3458162.0039018635"/>
        <n v="7141581.0175694022"/>
        <n v="4024275.3498660536"/>
        <n v="3038208.2741266731"/>
        <n v="2070141.0493152414"/>
        <n v="1569574.9972193018"/>
        <n v="1515297.5968796655"/>
        <n v="2690826.9314623354"/>
        <n v="2804916.3307547583"/>
        <n v="4146824.2279516999"/>
        <n v="2309479.0762069914"/>
        <n v="2651308.3873561518"/>
        <n v="2721503.8455797471"/>
        <n v="2313205.8757023648"/>
        <n v="3095778.6693216162"/>
        <n v="822019.19201158884"/>
        <n v="4465365.2944953311"/>
        <n v="732879.62792634661"/>
        <n v="3240546.0490303757"/>
        <n v="4679297.0330786305"/>
        <n v="5201541.3497352926"/>
        <n v="11422079.761842474"/>
        <n v="6045217.4657659661"/>
        <n v="4359465.3636096288"/>
        <n v="3022784.1814275701"/>
        <n v="2970770.3373088026"/>
        <n v="2872518.2560631856"/>
        <n v="4819190.9122952465"/>
        <n v="5014999.8234224077"/>
        <n v="6219062.3756917268"/>
        <n v="3383936.2406174545"/>
        <n v="4074165.9378997739"/>
        <n v="4819058.7589150341"/>
        <n v="4257191.1640234049"/>
        <n v="4564550.8606576789"/>
        <n v="1224160.3984519825"/>
        <n v="7753739.2537944987"/>
        <n v="1062997.5430683554"/>
        <n v="5705424.1365798889"/>
        <n v="416763.66101038962"/>
        <n v="58221.699010394397"/>
        <n v="54937.522335505186"/>
        <n v="47361.571434752252"/>
        <n v="42509.16839571196"/>
        <n v="275820.8298999999"/>
        <n v="61612.132181760011"/>
        <n v="760090.60454399756"/>
        <n v="49400.898671111245"/>
        <n v="940154.34190499992"/>
        <n v="45144.626974559913"/>
        <n v="45676.783677599851"/>
        <n v="43568.496204187424"/>
        <n v="43991.820977194657"/>
        <n v="1027989.130331517"/>
        <n v="32066.092953001193"/>
        <n v="30723.071091898433"/>
        <n v="212593.29056732182"/>
        <n v="108459.18645749969"/>
        <n v="128370.13517022706"/>
        <n v="62468.216019654981"/>
        <n v="369633.40751699958"/>
        <n v="50422.090023052791"/>
        <n v="47067.469006095846"/>
        <n v="29619.000487439898"/>
        <n v="29870.578835908702"/>
        <n v="51154.400419199992"/>
        <n v="57043.268398771172"/>
        <n v="51446.082569011036"/>
        <n v="43973.936423189989"/>
        <n v="45622.031155568984"/>
        <n v="47817.087598952086"/>
        <n v="987319.05891749857"/>
        <n v="905575.70876255899"/>
        <n v="743973.55874999776"/>
        <n v="72463.913226639546"/>
        <n v="70020.387865934666"/>
        <n v="56982.640825442999"/>
        <n v="55500.027583684248"/>
        <n v="40494.408181835242"/>
        <n v="72570.371074836439"/>
        <n v="68891.298171796836"/>
        <n v="1049852.6357620452"/>
        <n v="45894.357187430098"/>
        <n v="89993.484247428612"/>
        <n v="83798.023292772021"/>
        <n v="68461.646601420536"/>
        <n v="69119.025664288172"/>
        <n v="64799.305286244969"/>
        <n v="45173.750726666476"/>
        <n v="43473.144980555342"/>
        <n v="36642.14246975987"/>
        <n v="37778.468418321063"/>
        <n v="67785.260793552487"/>
        <n v="52241.406911999766"/>
        <n v="58018.792969641327"/>
        <n v="48613.968538589703"/>
        <n v="39802.068048314446"/>
        <n v="38632.20664000386"/>
        <n v="268844.60665639152"/>
        <n v="82534.520148884199"/>
        <n v="70085.81573367682"/>
        <n v="61347.76158048521"/>
        <n v="59700.380384080374"/>
        <n v="270900.19966477028"/>
        <n v="240238.13964348481"/>
        <n v="72623.453706834742"/>
        <n v="96306.729787189717"/>
        <n v="47332.382309279667"/>
        <n v="141194.05770651865"/>
        <n v="134927.2829672755"/>
        <n v="114547.14930680924"/>
        <n v="110366.33335224612"/>
        <n v="105188.86376793656"/>
        <n v="328592.47285514115"/>
        <n v="306131.45599908289"/>
        <n v="290688.69120211119"/>
        <n v="374462.39852843044"/>
        <n v="88952.196378630993"/>
        <n v="256233.72059999686"/>
        <n v="338972.34555330296"/>
        <n v="331647.81468635349"/>
        <n v="447785.87216068397"/>
        <n v="314586.64551945427"/>
        <n v="287766.78074271622"/>
        <n v="260376.33234345604"/>
        <n v="89029.639195694122"/>
        <n v="82188.640447035214"/>
        <n v="457760.41041999543"/>
        <n v="330986.32335999602"/>
        <n v="594186.475351464"/>
        <n v="314137.0183885165"/>
        <n v="304859.4688445169"/>
        <n v="120944.14361003402"/>
        <n v="98177.296040738991"/>
        <n v="856928.01908843429"/>
        <n v="99232.400175523901"/>
        <n v="114394.47933274435"/>
        <n v="1027134.7328869354"/>
        <n v="300448.19546931045"/>
        <n v="319280.12856140797"/>
        <n v="104396.57309981121"/>
        <n v="654301.81439999363"/>
        <n v="516941.2223999938"/>
        <n v="989848.11269590992"/>
        <n v="568077.11993855424"/>
        <n v="870599.7985365513"/>
        <n v="676265.33979791193"/>
        <n v="317956.25875181844"/>
        <n v="299852.50485606422"/>
        <n v="47774.451374999284"/>
        <n v="50752.483124436738"/>
        <n v="520012.71895551297"/>
        <n v="435515.97632191365"/>
        <n v="382224.89902479463"/>
        <n v="327600.24722879566"/>
        <n v="351685.44093431579"/>
        <n v="231787.49678414912"/>
        <n v="1124627.4263249857"/>
        <n v="463722.57740476372"/>
        <n v="382621.22638805432"/>
        <n v="349948.7019122357"/>
        <n v="321638.29084124544"/>
        <n v="168598.78710380424"/>
        <n v="81576.682857268868"/>
        <n v="93153.298657635489"/>
        <n v="351266.72099556151"/>
        <n v="292679.5207702085"/>
        <n v="310804.40887402941"/>
        <n v="1226138.0466970643"/>
        <n v="572501.26397374994"/>
        <n v="557707.45891991083"/>
        <n v="476946.38394080225"/>
        <n v="445948.8348653522"/>
        <n v="367282.25025389413"/>
        <n v="366282.70249999396"/>
        <n v="364306.43175829569"/>
        <n v="595278.15040028095"/>
        <n v="411027.23213074333"/>
        <n v="413655.29593660275"/>
        <n v="385863.40528767405"/>
        <n v="402109.70765988482"/>
        <n v="382273.86846134684"/>
        <n v="345382.23248631728"/>
        <n v="279434.79072902724"/>
        <n v="888765.18717356352"/>
        <n v="840735.81131974689"/>
        <n v="342026.23010368808"/>
        <n v="1021556.3255375845"/>
        <n v="543668.84755199123"/>
        <n v="374333.29132499429"/>
        <n v="351847.58455295453"/>
        <n v="366515.60999648325"/>
        <n v="358642.08354568062"/>
        <n v="878748.3167999842"/>
        <n v="829441.82805273391"/>
        <n v="812785.21145242534"/>
        <n v="663440.06029454712"/>
        <n v="629212.79816782882"/>
        <n v="618386.37279998895"/>
        <n v="1189487.6655687783"/>
        <n v="549798.52978942997"/>
        <n v="556952.36199150898"/>
        <n v="544741.58466671011"/>
        <n v="408268.69966079225"/>
        <n v="259855.19999999483"/>
        <n v="250962.32589999549"/>
        <n v="92921.336539198295"/>
        <n v="111021.10467776435"/>
        <n v="661049.03410131799"/>
        <n v="658089.08994664811"/>
        <n v="570594.55811830959"/>
        <n v="563866.49419228942"/>
        <n v="499966.91940194019"/>
        <n v="389837.89096125279"/>
        <n v="995913.28524772753"/>
        <n v="903297.29156521731"/>
        <n v="30301.727941079444"/>
        <n v="30370.551370098634"/>
        <n v="660415.31999998691"/>
        <n v="574498.10879998875"/>
        <n v="1057548.3369263792"/>
        <n v="600273.50992072816"/>
        <n v="541953.70956574916"/>
        <n v="477720.16914599133"/>
        <n v="874597.41451198258"/>
        <n v="753773.65775926516"/>
        <n v="384652.59612623235"/>
        <n v="362448.63687167346"/>
        <n v="352395.30973247346"/>
        <n v="948054.57580672973"/>
        <n v="886429.57392348198"/>
        <n v="776566.76741818315"/>
        <n v="745308.59071414499"/>
        <n v="804936.56251578312"/>
        <n v="783854.86540373438"/>
        <n v="1142489.4026129763"/>
        <n v="651799.12662331574"/>
        <n v="619037.94255154743"/>
        <n v="616355.2694016773"/>
        <n v="392560.15941746201"/>
        <n v="1113267.7658523344"/>
        <n v="1042583.3867429956"/>
        <n v="1003799.5069607773"/>
        <n v="935788.19101183885"/>
        <n v="899314.62008830043"/>
        <n v="836194.02188542055"/>
        <n v="914721.61508637911"/>
        <n v="891469.00344086927"/>
        <n v="907213.06348593929"/>
        <n v="807704.45754856232"/>
        <n v="809476.68224254076"/>
        <n v="668952.45201373426"/>
        <n v="1098425.9681279729"/>
        <n v="57464.738270998612"/>
        <n v="917417.77171708643"/>
        <n v="61750.935132118495"/>
        <n v="568886.6882734251"/>
        <n v="422060.16831587424"/>
        <n v="1300456.488890487"/>
        <n v="1222452.0141119699"/>
        <n v="1077765.7868560539"/>
        <n v="1015472.0810326743"/>
        <n v="471203.78387198801"/>
        <n v="325576.88465199224"/>
        <n v="918102.32589506742"/>
        <n v="269528.38387568347"/>
        <n v="642672.02256487845"/>
        <n v="341797.87302470882"/>
        <n v="607966.70999584184"/>
        <n v="1170641.2300782907"/>
        <n v="525610.6685999867"/>
        <n v="960067.40288937709"/>
        <n v="900684.37255185784"/>
        <n v="806457.95131371939"/>
        <n v="230410.04203247774"/>
        <n v="81728.635916517887"/>
        <n v="803220.00929997803"/>
        <n v="552124.97999998543"/>
        <n v="35467.664587199077"/>
        <n v="255835.07687740738"/>
        <n v="976000.68115197332"/>
        <n v="955923.98027197446"/>
        <n v="617310.85337998287"/>
        <n v="426909.22559998912"/>
        <n v="899889.80378208775"/>
        <n v="977484.66518974444"/>
        <n v="231141.7180595175"/>
        <n v="1099927.8935999714"/>
        <n v="683184.90239998116"/>
        <n v="428367.55499998888"/>
        <n v="1012806.7899999707"/>
        <n v="906740.96719997469"/>
        <n v="651297.51279998128"/>
        <n v="638048.67839998181"/>
        <n v="609050.23039998324"/>
        <n v="308008.39679999149"/>
        <n v="281130.71409999189"/>
        <n v="236286.89542916708"/>
        <n v="210164.06033417745"/>
        <n v="958955.03094797139"/>
        <n v="585779.30410798336"/>
        <n v="532969.80749998405"/>
        <n v="476119.31819598668"/>
        <n v="52799.929350838414"/>
        <n v="395595.29183998884"/>
        <n v="321927.43385599041"/>
        <n v="236468.56089050288"/>
        <n v="163302.5695199951"/>
        <n v="73867.549601997787"/>
        <n v="288984.4749258766"/>
        <n v="74890.229285517824"/>
        <n v="1030925.3723999718"/>
        <n v="1004312.1493499711"/>
        <n v="911635.21874997462"/>
        <n v="511478.85959998518"/>
        <n v="454967.11799998727"/>
        <n v="316373.5321124359"/>
        <n v="306581.93270543625"/>
        <n v="84715.844895807299"/>
        <n v="69437.858031357799"/>
        <n v="755639.82249997673"/>
        <n v="724822.96499997762"/>
        <n v="434032.61329998611"/>
        <n v="38660.593151998837"/>
        <n v="36650.69233223889"/>
        <n v="82546.859141637455"/>
        <n v="74071.201223277705"/>
        <n v="99731.207765276864"/>
        <n v="1063010.1784319677"/>
        <n v="58172.746498438122"/>
        <n v="448492.06256398646"/>
        <n v="441063.01439998648"/>
        <n v="424836.99999998719"/>
        <n v="421161.57324798708"/>
        <n v="1114559.8175113408"/>
        <n v="985155.13144348282"/>
        <n v="183824.24721583433"/>
        <n v="177391.18057336431"/>
        <n v="81478.540010657482"/>
        <n v="1389141.5327999555"/>
        <n v="65651.056906498008"/>
        <n v="1026295.8299999691"/>
        <n v="59006.2956814481"/>
        <n v="690050.05364997953"/>
        <n v="608876.35199998063"/>
        <n v="523758.3299999843"/>
        <n v="531582.84359998303"/>
        <n v="383551.02944998833"/>
        <n v="34889.052283018878"/>
        <n v="235634.46185378669"/>
        <n v="67898.51199999782"/>
        <n v="67560.326251107821"/>
        <n v="1092256.344899965"/>
        <n v="75786.579915447452"/>
        <n v="39750.413351998715"/>
        <n v="41273.245735018601"/>
        <n v="269838.40061567625"/>
        <n v="101510.26717823662"/>
        <n v="99408.029035316664"/>
        <n v="97519.284854456724"/>
        <n v="74789.270159757449"/>
        <n v="1153280.2338719626"/>
        <n v="984014.84550396667"/>
        <n v="862165.28735997097"/>
        <n v="674603.34479997703"/>
        <n v="640357.72201597947"/>
        <n v="494225.42067198333"/>
        <n v="423462.34934398567"/>
        <n v="1034246.4787539123"/>
        <n v="876124.27607806481"/>
        <n v="859121.5455108952"/>
        <n v="202812.2643571131"/>
        <n v="88403.54802681705"/>
        <n v="84241.120927517215"/>
        <n v="64938.808139517787"/>
        <n v="75545.159483517535"/>
        <n v="1111011.407999963"/>
        <n v="916312.4999999688"/>
        <n v="688336.10999997717"/>
        <n v="646919.53919997893"/>
        <n v="319883.5574999894"/>
        <n v="255468.10421499627"/>
        <n v="69473.725424997465"/>
        <n v="78040.392075357289"/>
        <n v="1104492.8333999617"/>
        <n v="1110766.7909999602"/>
        <n v="914899.906899967"/>
        <n v="855141.23519996949"/>
        <n v="446639.52959998435"/>
        <n v="55810.654885618082"/>
        <n v="414219.73589998542"/>
        <n v="413124.99999998545"/>
        <n v="246230.66635335621"/>
        <n v="1051202.6874999641"/>
        <n v="996597.63763196557"/>
        <n v="62571.247847997853"/>
        <n v="426167.028079985"/>
        <n v="122714.1522337457"/>
        <n v="125538.3952874954"/>
        <n v="1239410.7674999563"/>
        <n v="807437.83094997087"/>
        <n v="418644.23249998566"/>
        <n v="52964.82905561808"/>
        <n v="420854.45759998477"/>
        <n v="384978.68639998685"/>
        <n v="342985.26779998787"/>
        <n v="319888.30456991482"/>
        <n v="92724.082208996479"/>
        <n v="81944.923775606978"/>
        <n v="1115467.199999959"/>
        <n v="833961.32279996842"/>
        <n v="619547.59199997655"/>
        <n v="603637.686399978"/>
        <n v="299126.87999998906"/>
        <n v="112106.02547627594"/>
        <n v="103880.55211874607"/>
        <n v="1348253.896703949"/>
        <n v="1310615.3486159516"/>
        <n v="1283727.8024999532"/>
        <n v="1035240.6769039608"/>
        <n v="64108.665498237577"/>
        <n v="366251.03942398657"/>
        <n v="47195.988504958266"/>
        <n v="45119.583094408314"/>
        <n v="320974.08394842828"/>
        <n v="203780.41572716256"/>
        <n v="152677.70429183444"/>
        <n v="63964.136866317611"/>
        <n v="61733.057751147746"/>
        <n v="243796.64815276599"/>
        <n v="1455783.3187499449"/>
        <n v="1404905.3050499463"/>
        <n v="1169227.8278999568"/>
        <n v="1139512.1957999589"/>
        <n v="1150458.7247999562"/>
        <n v="67481.092726317438"/>
        <n v="55941.952795197874"/>
        <n v="406146.95999998529"/>
        <n v="297467.50215400493"/>
        <n v="1182412.8447999537"/>
        <n v="1037806.647499959"/>
        <n v="933314.56999996316"/>
        <n v="911528.63999996509"/>
        <n v="69959.818106637205"/>
        <n v="625811.76559997571"/>
        <n v="528229.09439997887"/>
        <n v="299544.13764207467"/>
        <n v="96267.470734826289"/>
        <n v="89467.00012799658"/>
        <n v="1350654.7286079463"/>
        <n v="1269195.7250879509"/>
        <n v="746173.46185197157"/>
        <n v="693386.0904639737"/>
        <n v="64512.798524997495"/>
        <n v="559554.49334797822"/>
        <n v="395111.26425598451"/>
        <n v="384771.70657998533"/>
        <n v="41519.733664498388"/>
        <n v="1159096.151764954"/>
        <n v="1055280.3621095759"/>
        <n v="1000773.1462516882"/>
        <n v="92059.109382956318"/>
        <n v="67116.077762157365"/>
        <n v="94389.209756816272"/>
        <n v="75136.539804477012"/>
        <n v="1003988.3867999617"/>
        <n v="971669.55059996224"/>
        <n v="634407.37919997552"/>
        <n v="60544.60169183767"/>
        <n v="60282.649439997578"/>
        <n v="337457.62046450377"/>
        <n v="78953.434996586759"/>
        <n v="87580.180331276468"/>
        <n v="999116.51999995951"/>
        <n v="773169.01199996797"/>
        <n v="670304.92239997245"/>
        <n v="64845.195151047308"/>
        <n v="412861.98719998315"/>
        <n v="1152272.7135359538"/>
        <n v="1006645.1705279589"/>
        <n v="910792.65929596289"/>
        <n v="883860.13279996498"/>
        <n v="69222.484655997105"/>
        <n v="664393.80383997352"/>
        <n v="468926.80889598111"/>
        <n v="374721.6777119849"/>
        <n v="41551.224979408333"/>
        <n v="863251.85791893071"/>
        <n v="827713.64554422139"/>
        <n v="151454.4926457438"/>
        <n v="72017.180163756988"/>
        <n v="261971.87918999494"/>
        <n v="971966.76359996013"/>
        <n v="896544.68159996264"/>
        <n v="743400.30239996896"/>
        <n v="702881.08424997143"/>
        <n v="634745.88779997372"/>
        <n v="85194.468651596399"/>
        <n v="1175896.8640999491"/>
        <n v="1129619.3939999519"/>
        <n v="1014774.739199958"/>
        <n v="865196.99519996368"/>
        <n v="738919.99999996903"/>
        <n v="659588.70239997224"/>
        <n v="591941.4398999745"/>
        <n v="491669.72399997909"/>
        <n v="59846.606476797453"/>
        <n v="56677.03878387752"/>
        <n v="224620.88461311578"/>
        <n v="68618.53436111701"/>
        <n v="603630.30697197397"/>
        <n v="511784.00839997805"/>
        <n v="514366.3755039777"/>
        <n v="490878.30241997872"/>
        <n v="450714.57369598112"/>
        <n v="414721.32659998228"/>
        <n v="373886.36140798416"/>
        <n v="365935.04006398405"/>
        <n v="339791.9209159856"/>
        <n v="769642.52332414174"/>
        <n v="161634.36950099314"/>
        <n v="102250.05221170558"/>
        <n v="96373.974651155964"/>
        <n v="312085.91038749379"/>
        <n v="1566887.4359999313"/>
        <n v="1459189.7945999384"/>
        <n v="71115.090795717028"/>
        <n v="915080.57684996154"/>
        <n v="765474.81749996671"/>
        <n v="574398.1930499759"/>
        <n v="439967.37599998165"/>
        <n v="52678.180539267771"/>
        <n v="335007.76319998538"/>
        <n v="328538.02578984323"/>
        <n v="106515.75521599516"/>
        <n v="103370.83717274535"/>
        <n v="85341.33032479629"/>
        <n v="1084436.7316999522"/>
        <n v="771101.20799996622"/>
        <n v="722921.35679996735"/>
        <n v="568623.07039997447"/>
        <n v="352702.34999998438"/>
        <n v="325217.62195120327"/>
        <n v="295172.84965847398"/>
        <n v="276167.06279191433"/>
        <n v="96144.327736315783"/>
        <n v="109146.09991070506"/>
        <n v="1036358.1482799535"/>
        <n v="78494.984038976443"/>
        <n v="803937.84391596494"/>
        <n v="72171.167831996761"/>
        <n v="694376.46855196916"/>
        <n v="51223.256258847759"/>
        <n v="47370.262027377925"/>
        <n v="1105347.9826395416"/>
        <n v="201829.2922319909"/>
        <n v="193269.40156759124"/>
        <n v="135198.38356595393"/>
        <n v="126542.66995379442"/>
        <n v="104318.54664447543"/>
        <n v="81524.163665436441"/>
        <n v="327320.82404524297"/>
        <n v="1553847.3431999325"/>
        <n v="1346966.1899999406"/>
        <n v="1319373.4553999412"/>
        <n v="741634.48079996731"/>
        <n v="738242.00594996684"/>
        <n v="479206.12499997905"/>
        <n v="412063.18559998157"/>
        <n v="1309731.1267641899"/>
        <n v="1047711.7209594091"/>
        <n v="991286.83444220922"/>
        <n v="552569.04346497438"/>
        <n v="487619.08469367749"/>
        <n v="445331.05499607918"/>
        <n v="343729.48787818389"/>
        <n v="337505.25738478446"/>
        <n v="293139.72517408669"/>
        <n v="1224034.0916802217"/>
        <n v="1031589.4480881288"/>
        <n v="928629.49132738169"/>
        <n v="440699.24948137999"/>
        <n v="418768.78134474077"/>
        <n v="391617.73216998199"/>
        <n v="326582.32900798513"/>
        <n v="351565.07069829351"/>
        <n v="281057.57808742684"/>
        <n v="270279.2949119875"/>
        <n v="311038.55942930584"/>
        <n v="294492.87176318659"/>
        <n v="1148762.1774027874"/>
        <n v="426406.24073518015"/>
        <n v="503913.40652697632"/>
        <n v="398720.54863870144"/>
        <n v="386037.03823774221"/>
        <n v="329810.83296478505"/>
        <n v="288714.25432348682"/>
        <n v="937137.71475174138"/>
        <n v="941301.21477729036"/>
        <n v="567786.58546397428"/>
        <n v="517258.14420291618"/>
        <n v="452130.2783112193"/>
        <n v="2336379.481799894"/>
        <n v="2072343.2624999052"/>
        <n v="2044821.4397999058"/>
        <n v="1584037.8194354251"/>
        <n v="1168652.3664745851"/>
        <n v="1091552.1727954275"/>
        <n v="876632.69608105789"/>
        <n v="711626.50372226618"/>
        <n v="631974.81806609931"/>
        <n v="481610.2417775768"/>
        <n v="577666.81702067237"/>
        <n v="523393.88157057541"/>
        <n v="1551039.3385765951"/>
        <n v="1226865.0162522022"/>
        <n v="1065702.4446023493"/>
        <n v="650322.12634007912"/>
        <n v="606711.69511733111"/>
        <n v="558257.04490629339"/>
        <n v="573690.44315869291"/>
        <n v="455150.75092851801"/>
        <n v="460035.2205283778"/>
        <n v="439568.84870877897"/>
        <n v="359514.51957393304"/>
        <n v="332900.74453912431"/>
        <n v="1427946.6604996114"/>
        <n v="632318.51558696944"/>
        <n v="595670.0698873112"/>
        <n v="466050.50086037751"/>
        <n v="450740.80169947859"/>
        <n v="498339.47099517676"/>
        <n v="329724.17417446448"/>
        <n v="2256354.6683710939"/>
        <n v="1982585.7171119056"/>
        <n v="1952231.1371822068"/>
        <n v="1318627.9987114582"/>
        <n v="1326103.4203746561"/>
        <n v="929774.27649145643"/>
        <n v="822065.65979576064"/>
        <n v="688721.00104628759"/>
        <n v="1706515.7983355168"/>
        <n v="1264573.2622984985"/>
        <n v="1181593.8351024613"/>
        <n v="951481.89446305286"/>
        <n v="773799.01519436226"/>
        <n v="690701.5551961757"/>
        <n v="667977.60825176677"/>
        <n v="656717.65245656762"/>
        <n v="574596.40923451225"/>
        <n v="1664045.3113458673"/>
        <n v="1320661.3736717363"/>
        <n v="1147210.8747413433"/>
        <n v="864963.21287742781"/>
        <n v="811793.44639944017"/>
        <n v="758963.81322074262"/>
        <n v="628578.5967014092"/>
        <n v="637559.92958892812"/>
        <n v="528941.67971355363"/>
        <n v="484909.41090237611"/>
        <n v="398999.81454289064"/>
        <n v="370118.21199146198"/>
        <n v="1577083.3605484625"/>
        <n v="691638.02947856556"/>
        <n v="676750.93306124618"/>
        <n v="646393.42435196787"/>
        <n v="626288.72622686927"/>
        <n v="550181.25439197337"/>
        <n v="484470.56568029651"/>
        <n v="2398399.4617366237"/>
        <n v="2113102.4936360968"/>
        <n v="2078837.0739498974"/>
        <n v="1414460.7489829715"/>
        <n v="1424321.5498819293"/>
        <n v="1004192.2153834512"/>
        <n v="1060867.1319982279"/>
        <n v="910166.23451896559"/>
        <n v="1612752.0132476417"/>
        <n v="908157.05151003506"/>
        <n v="886632.8346077546"/>
        <n v="750674.72532692179"/>
        <n v="642776.11395266745"/>
        <n v="607756.28373671905"/>
        <n v="598574.01723596954"/>
        <n v="590561.58945417008"/>
        <n v="528848.46035885368"/>
        <n v="1472145.2937177853"/>
        <n v="899500.3085929954"/>
        <n v="942048.80413595261"/>
        <n v="728391.0109895136"/>
        <n v="677338.88381660567"/>
        <n v="641351.29834698769"/>
        <n v="553770.88047933229"/>
        <n v="611769.11549664871"/>
        <n v="515967.39524789352"/>
        <n v="479050.05464877567"/>
        <n v="429943.4749479685"/>
        <n v="386930.80871777068"/>
        <n v="1475506.6049962849"/>
        <n v="688178.26727996487"/>
        <n v="673138.94268956548"/>
        <n v="651641.92256210651"/>
        <n v="633896.35112930811"/>
        <n v="581302.12923197111"/>
        <n v="503364.33355821489"/>
        <n v="1851757.7589909318"/>
        <n v="1688759.3633487374"/>
        <n v="1672973.3965440583"/>
        <n v="956994.52249903209"/>
        <n v="967102.53341173078"/>
        <n v="739863.38006996294"/>
        <n v="807429.22796619916"/>
        <n v="720611.11007167376"/>
        <n v="1501760.0630830959"/>
        <n v="843181.87426195596"/>
        <n v="821596.92829825799"/>
        <n v="701789.98964596377"/>
        <n v="697849.8120600835"/>
        <n v="570258.70807677018"/>
        <n v="557161.793510371"/>
        <n v="548610.99093222141"/>
        <n v="492075.51167933486"/>
        <n v="401660.75981245912"/>
        <n v="1446356.3650546651"/>
        <n v="1403119.3542664275"/>
        <n v="723021.56374496291"/>
        <n v="814066.0600996376"/>
        <n v="765934.74714767002"/>
        <n v="558127.03077051137"/>
        <n v="617531.46048230794"/>
        <n v="600754.60441148863"/>
        <n v="587164.19585246907"/>
        <n v="571548.81772029027"/>
        <n v="447634.25761821662"/>
        <n v="408308.76415131893"/>
        <n v="398243.25577605958"/>
        <n v="357974.42793028161"/>
        <n v="604650.20327618823"/>
        <n v="610418.33302446804"/>
        <n v="592469.93629508931"/>
        <n v="542631.66683177219"/>
        <n v="1617115.5801423383"/>
        <n v="1598046.3107391791"/>
        <n v="1564395.0187167409"/>
        <n v="1375147.5962767485"/>
        <n v="1247110.324331153"/>
        <n v="1221522.2852314748"/>
        <n v="1278041.5983989933"/>
        <n v="907142.54213611269"/>
        <n v="650705.49555644637"/>
        <n v="671841.59333873517"/>
        <n v="467727.97301577596"/>
        <n v="2795266.547999857"/>
        <n v="1332871.5427905989"/>
        <n v="1246864.7159897138"/>
        <n v="1106332.3805039406"/>
        <n v="885035.15445195267"/>
        <n v="631520.49041175609"/>
        <n v="582048.57095036888"/>
        <n v="449576.90956527594"/>
        <n v="497226.53349861392"/>
        <n v="1452223.1286124638"/>
        <n v="1253074.4643425527"/>
        <n v="1226369.6138508739"/>
        <n v="818995.7756659966"/>
        <n v="790326.27369355783"/>
        <n v="589827.3654873285"/>
        <n v="561037.55636732979"/>
        <n v="629598.48232892656"/>
        <n v="552159.183496251"/>
        <n v="451429.82111025584"/>
        <n v="451958.25342669559"/>
        <n v="430543.05727077718"/>
        <n v="351781.60465875152"/>
        <n v="308830.23908042372"/>
        <n v="1556667.3296474176"/>
        <n v="560922.91025297029"/>
        <n v="573675.40115336981"/>
        <n v="460709.21429477533"/>
        <n v="424827.05746517744"/>
        <n v="378024.47079518024"/>
        <n v="322985.88837546296"/>
        <n v="1669947.9835591349"/>
        <n v="1620368.0000091363"/>
        <n v="1446453.1895795437"/>
        <n v="1336953.4048298986"/>
        <n v="921601.76055145159"/>
        <n v="833799.31534165563"/>
        <n v="808951.24769055669"/>
        <n v="2962858.0904998407"/>
        <n v="2854621.1189998481"/>
        <n v="1609501.4116514726"/>
        <n v="1563168.4496827547"/>
        <n v="1208847.914840095"/>
        <n v="1124776.4213970585"/>
        <n v="899378.25915075082"/>
        <n v="822049.88957405544"/>
        <n v="692813.84160776215"/>
        <n v="642436.87241163466"/>
        <n v="592079.60547116748"/>
        <n v="580885.36274336837"/>
        <n v="505752.23964925285"/>
        <n v="1617015.0090424714"/>
        <n v="1279145.7172664311"/>
        <n v="1106753.75505394"/>
        <n v="704829.90521996166"/>
        <n v="666464.02300005383"/>
        <n v="736945.82255246001"/>
        <n v="708509.78365202143"/>
        <n v="582571.60176008847"/>
        <n v="457476.14851008489"/>
        <n v="457128.38986371475"/>
        <n v="437688.91301117616"/>
        <n v="357420.52432591072"/>
        <n v="329977.13421104214"/>
        <n v="1465917.517017381"/>
        <n v="614564.13040876633"/>
        <n v="597911.72436635743"/>
        <n v="465839.11674297455"/>
        <n v="431743.23327561654"/>
        <n v="499718.97060477315"/>
        <n v="326874.38096894242"/>
        <n v="2394773.3338263519"/>
        <n v="2096245.1654665864"/>
        <n v="2062986.8803566077"/>
        <n v="1800122.4824799024"/>
        <n v="1443037.2926376725"/>
        <n v="1421789.1950387226"/>
        <n v="1378177.7035218454"/>
        <n v="1184860.9413745361"/>
        <n v="1385459.0223796044"/>
        <n v="965855.25729744788"/>
        <n v="720085.09664396115"/>
        <n v="823320.30097945489"/>
        <n v="844611.64556957572"/>
        <n v="1100808.9802370938"/>
        <n v="1024867.6648538166"/>
        <n v="2119533.028242839"/>
        <n v="3150592.9029139248"/>
        <n v="1286473.1202566109"/>
        <n v="2846732.1438484644"/>
        <n v="2593770.5706326594"/>
        <n v="4152803.1453922801"/>
        <n v="3856604.4031826793"/>
        <n v="1714583.1405222488"/>
        <n v="1218484.1886366832"/>
        <n v="796139.2277151593"/>
        <n v="2619128.160515741"/>
        <n v="697636.46911784529"/>
        <n v="2576401.0086155725"/>
        <n v="659108.22437802539"/>
        <n v="4546643.560138247"/>
        <n v="2547367.0353188952"/>
        <n v="2566697.3174806023"/>
        <n v="5119637.987628134"/>
        <n v="2304234.8670763643"/>
        <n v="4708959.1259259693"/>
        <n v="1838925.0139413876"/>
        <n v="659412.92064851127"/>
        <n v="3711824.3468395644"/>
        <n v="1811582.2146443399"/>
        <n v="2256072.4101842772"/>
        <n v="2847873.761447371"/>
        <n v="2463576.1482673609"/>
        <n v="1314661.4502810014"/>
        <n v="1087266.3999970015"/>
        <n v="1110933.0128217272"/>
        <n v="1627681.9331154854"/>
        <n v="4681074.2598868962"/>
        <n v="5185228.8803680409"/>
        <n v="3386569.0175737133"/>
        <n v="8097568.6973873004"/>
        <n v="6247880.4627400152"/>
        <n v="3576385.6960865185"/>
        <n v="5192867.2882763762"/>
        <n v="1350204.9479888105"/>
        <n v="1082355.4721731276"/>
        <n v="3379762.1209069984"/>
        <n v="1843233.6595787979"/>
        <n v="1654059.4940653876"/>
        <n v="2053431.6934802467"/>
        <n v="5516377.620696581"/>
        <n v="2108004.5905343825"/>
        <n v="2351410.2215867834"/>
        <n v="1010687.758222823"/>
        <n v="3275766.0828728508"/>
        <n v="1358599.7530673898"/>
        <n v="2626500.6390982252"/>
        <n v="2967878.6705713621"/>
        <n v="1207481.3095757293"/>
        <n v="5493576.6519988496"/>
        <n v="3432038.1114788097"/>
        <n v="3573191.8022288559"/>
        <n v="5190648.0465404503"/>
        <n v="2255352.7940352014"/>
        <n v="2760914.5724239405"/>
        <n v="1911503.6957248223"/>
        <n v="1304213.4711991644"/>
        <n v="872687.49236323463"/>
        <n v="1759718.6444154754"/>
        <n v="3872838.0510078957"/>
        <n v="1063136.1199562813"/>
        <n v="2167161.426164641"/>
        <n v="1160854.4252844483"/>
        <n v="2679213.0759142186"/>
        <n v="2280889.3029261194"/>
        <n v="2413323.3710403359"/>
        <n v="974066.17472523288"/>
        <n v="1773700.90471389"/>
        <n v="3457638.1665543774"/>
        <n v="6414828.1581288977"/>
        <n v="6427545.8610308012"/>
        <n v="6556903.3608742105"/>
        <n v="4791625.4954051636"/>
        <n v="7115441.5579833761"/>
        <n v="5461063.7532666363"/>
        <n v="1342668.5147517943"/>
        <n v="2195960.6519883578"/>
        <n v="1505518.7181343287"/>
        <n v="1194896.990124081"/>
        <n v="4160463.8579196054"/>
        <n v="3060585.4233660027"/>
        <n v="2565214.9883135231"/>
        <n v="3734151.4107535845"/>
        <n v="3612568.1102151917"/>
        <n v="1771258.4580076279"/>
        <n v="1935053.2345414516"/>
        <n v="2680797.7998365453"/>
        <n v="691004.10543793137"/>
        <n v="1878384.1814460577"/>
        <n v="4520298.177143828"/>
        <n v="1649598.1915162064"/>
        <n v="1213742.9020431635"/>
        <n v="2738931.5045548142"/>
        <n v="1462106.6409505643"/>
        <n v="1021418.2272794226"/>
        <n v="4558520.7709363531"/>
        <n v="4804203.6035257336"/>
        <n v="6931138.053491734"/>
        <n v="811587.6457104797"/>
        <n v="1104935.6913464975"/>
        <n v="3126925.8477644129"/>
        <n v="1525473.7573941704"/>
        <n v="2644993.1722775428"/>
        <n v="946851.43601248204"/>
        <n v="930622.26517244778"/>
        <n v="2207632.2483658609"/>
        <n v="2546016.3096693587"/>
        <n v="934756.78220534278"/>
        <n v="4109193.7240038458"/>
        <n v="3049693.9573371727"/>
        <n v="6679279.0066757854"/>
        <n v="4528703.5353777595"/>
        <n v="3442926.346636741"/>
        <n v="2376902.4892224809"/>
        <n v="3246603.901339191"/>
        <n v="5474074.0804321924"/>
        <n v="1366172.0414954894"/>
        <n v="1418112.0497137285"/>
        <n v="1819492.9075528719"/>
        <n v="907889.12012895569"/>
        <n v="3330780.1971430699"/>
        <n v="3574155.1609853958"/>
        <n v="4335429.790228229"/>
        <n v="4870144.771370152"/>
        <n v="6574284.3878920944"/>
        <n v="2864660.9942402299"/>
        <n v="2956672.9913488091"/>
        <n v="1208274.7944166642"/>
        <n v="1175414.4068591802"/>
        <n v="1716111.0735517372"/>
        <n v="2974056.354689192"/>
        <n v="3804233.0254832185"/>
        <n v="3351257.6797228847"/>
        <n v="1623125.659870516"/>
        <n v="1087912.1640488468"/>
        <n v="5969603.1899323026"/>
        <n v="1500599.0587061732"/>
        <n v="3407656.2242960031"/>
        <n v="1613068.5011238335"/>
        <n v="807042.41289727576"/>
        <n v="897554.26371291291"/>
        <n v="3698022.6006040834"/>
        <n v="2179373.8376905792"/>
        <n v="2566176.9594776444"/>
        <n v="2991600.113239964"/>
        <n v="1239564.915348097"/>
        <n v="2434219.8153320886"/>
        <n v="896359.77296549676"/>
        <n v="3297912.9716830058"/>
        <n v="4638894.3186432747"/>
        <n v="4980132.2150876159"/>
        <n v="2827937.7725340202"/>
        <n v="4272851.1271997634"/>
        <n v="5292841.8531603515"/>
        <n v="4876855.596249802"/>
        <n v="4415805.7407698985"/>
        <n v="7912818.8027679054"/>
        <n v="2047714.1043018969"/>
        <n v="1685865.9018722847"/>
        <n v="2487037.6895142389"/>
        <n v="1624031.3648405462"/>
        <n v="5929577.549947327"/>
        <n v="5284874.9360283809"/>
        <n v="6414002.5801897459"/>
        <n v="7317947.999255822"/>
        <n v="9923417.4046422821"/>
        <n v="5132237.5517043294"/>
        <n v="5277354.8847918212"/>
        <n v="1756423.8569874757"/>
        <n v="1328667.4427465706"/>
        <n v="3239350.3021620195"/>
        <n v="4499454.8144524237"/>
        <n v="5791283.0767417131"/>
        <n v="5063975.565033149"/>
        <n v="2408352.2130631553"/>
        <n v="1606638.8349235987"/>
        <n v="9495571.2297420204"/>
        <n v="2828796.4715358145"/>
        <n v="5029204.893923549"/>
        <n v="3020566.5813287431"/>
        <n v="1652467.3024518157"/>
        <n v="1800705.301207985"/>
        <n v="5860440.8704548487"/>
        <n v="3964240.2336879596"/>
        <n v="4609491.3656890057"/>
        <n v="5285825.5198147856"/>
        <n v="1785293.4718088377"/>
        <n v="3427994.4943676777"/>
        <n v="1281669.4486946943"/>
        <n v="5033481.3692103717"/>
        <n v="6981431.2506720508"/>
        <n v="8556601.1231977101"/>
        <n v="5064353.7727103187"/>
        <n v="6225084.4426484369"/>
        <n v="7811707.4839214422"/>
        <n v="8357253.4619453084"/>
        <n v="7595594.0246179597"/>
        <n v="13082568.779619325"/>
        <n v="57725.630009770757"/>
        <n v="45921.108576477396"/>
        <n v="38372.273454043127"/>
        <n v="28940.323789842376"/>
        <n v="60477.289361324947"/>
        <n v="51805.129018542786"/>
        <n v="1028532.7855065578"/>
        <n v="934658.65881935693"/>
        <n v="916381.55085974757"/>
        <n v="29204.030660646538"/>
        <n v="61821.714430835862"/>
        <n v="61186.926455654248"/>
        <n v="55274.528688119884"/>
        <n v="45854.693398712676"/>
        <n v="1059434.3335583676"/>
        <n v="844817.15650004847"/>
        <n v="39112.124179190316"/>
        <n v="76000.565664965223"/>
        <n v="59313.350280282"/>
        <n v="54691.752663309802"/>
        <n v="424969.99999999825"/>
        <n v="548976.90802499768"/>
        <n v="188288.67919276966"/>
        <n v="111517.46930908386"/>
        <n v="84065.562343571044"/>
        <n v="70914.336536999705"/>
        <n v="76928.080692561023"/>
        <n v="73092.627826857861"/>
        <n v="82683.792171243244"/>
        <n v="70554.42829670354"/>
        <n v="132185.75526155936"/>
        <n v="159223.38907328757"/>
        <n v="105633.79024723152"/>
        <n v="100580.70469987797"/>
        <n v="79094.815580306284"/>
        <n v="527228.08767551882"/>
        <n v="602743.47601342376"/>
        <n v="537304.14104232751"/>
        <n v="80157.078179979813"/>
        <n v="60698.508762219586"/>
        <n v="1144210.4429918355"/>
        <n v="46430.590000396536"/>
        <n v="42655.777697999816"/>
        <n v="45886.7908352698"/>
        <n v="416039.4808499979"/>
        <n v="34730.025034662416"/>
        <n v="282073.6478876163"/>
        <n v="77344.337684069324"/>
        <n v="79340.32141611939"/>
        <n v="74923.044152146467"/>
        <n v="66191.687421299532"/>
        <n v="74855.698438631764"/>
        <n v="50206.663821276299"/>
        <n v="238815.46082356406"/>
        <n v="237806.44374156417"/>
        <n v="82843.635226949293"/>
        <n v="80752.273743608879"/>
        <n v="59553.945645051921"/>
        <n v="117513.23538427663"/>
        <n v="117086.20033575589"/>
        <n v="798218.28108799574"/>
        <n v="949421.50781967433"/>
        <n v="63348.11980738103"/>
        <n v="101435.85155133999"/>
        <n v="96434.548774199182"/>
        <n v="60887.541964825927"/>
        <n v="58556.203903110683"/>
        <n v="365659.12953503575"/>
        <n v="329247.76054137613"/>
        <n v="82287.131031841214"/>
        <n v="75317.347914251703"/>
        <n v="63525.763190256519"/>
        <n v="321513.76416125626"/>
        <n v="309005.65518355614"/>
        <n v="300180.75746749691"/>
        <n v="342704.06868492253"/>
        <n v="307292.86468336859"/>
        <n v="304425.1451200415"/>
        <n v="268083.4706765344"/>
        <n v="261044.48072918286"/>
        <n v="71946.558067549602"/>
        <n v="271656.93139144819"/>
        <n v="186817.907440843"/>
        <n v="170261.09227495026"/>
        <n v="279240.11023789784"/>
        <n v="257930.93884979031"/>
        <n v="308387.76937150222"/>
        <n v="1242861.6030167555"/>
        <n v="333229.89340388065"/>
        <n v="263010.39646446868"/>
        <n v="281125.83610947593"/>
        <n v="120033.13602975267"/>
        <n v="68195.958136919027"/>
        <n v="60502.079652299159"/>
        <n v="81832.515359798446"/>
        <n v="103686.18195653977"/>
        <n v="350456.92344831536"/>
        <n v="342296.55972863524"/>
        <n v="330266.19105983566"/>
        <n v="328884.94010735501"/>
        <n v="357160.73801821168"/>
        <n v="347526.00817004818"/>
        <n v="245142.43017599659"/>
        <n v="327257.34072569537"/>
        <n v="318994.44921999582"/>
        <n v="322333.29021265637"/>
        <n v="311248.97889799532"/>
        <n v="284156.35510735714"/>
        <n v="254534.98639987048"/>
        <n v="415592.58021119412"/>
        <n v="606398.62319999572"/>
        <n v="338599.27518343279"/>
        <n v="266157.49295331375"/>
        <n v="301936.0795595987"/>
        <n v="730218.7025999903"/>
        <n v="644741.99999999139"/>
        <n v="976439.65550947678"/>
        <n v="855332.35199998855"/>
        <n v="635793.47659267939"/>
        <n v="562004.89879294997"/>
        <n v="454062.21643199283"/>
        <n v="451799.32556249242"/>
        <n v="601316.64872998977"/>
        <n v="587185.61183075956"/>
        <n v="580025.09358246974"/>
        <n v="492351.32891455176"/>
        <n v="447067.64939583302"/>
        <n v="410917.6314242935"/>
        <n v="408957.42529135308"/>
        <n v="341963.46443027427"/>
        <n v="414980.24877724459"/>
        <n v="402485.41788748559"/>
        <n v="387080.51264470501"/>
        <n v="598678.69915905769"/>
        <n v="804320.29180631274"/>
        <n v="864639.89532163343"/>
        <n v="1034114.4449999814"/>
        <n v="1263505.7739628602"/>
        <n v="1015952.1682561041"/>
        <n v="1408499.2131209746"/>
        <n v="485578.00329983182"/>
        <n v="414733.95586367318"/>
        <n v="825870.0423687842"/>
        <n v="808869.01589998463"/>
        <n v="749543.45389450539"/>
        <n v="733284.03973748605"/>
        <n v="625679.49901822757"/>
        <n v="541224.01992238965"/>
        <n v="369720.19780808297"/>
        <n v="911156.74678386073"/>
        <n v="356220.73435722897"/>
        <n v="318758.80698191014"/>
        <n v="654008.21902642737"/>
        <n v="560081.49200638942"/>
        <n v="484577.00114123075"/>
        <n v="852291.64182182215"/>
        <n v="487356.89129998971"/>
        <n v="791185.10852032364"/>
        <n v="641101.05596473697"/>
        <n v="635194.12831873621"/>
        <n v="628770.9425274767"/>
        <n v="86903.689386148239"/>
        <n v="101962.76746066322"/>
        <n v="61455.980461438681"/>
        <n v="67634.215198204547"/>
        <n v="1158355.8186964164"/>
        <n v="1144531.4927222158"/>
        <n v="704726.52461566578"/>
        <n v="695346.07652998599"/>
        <n v="641789.50716059655"/>
        <n v="626508.63763128687"/>
        <n v="614426.68887973728"/>
        <n v="613020.1954811071"/>
        <n v="504436.45295158931"/>
        <n v="481316.64528946986"/>
        <n v="449528.36062091083"/>
        <n v="744407.9909949922"/>
        <n v="1001895.6696872201"/>
        <n v="975559.58293607447"/>
        <n v="941069.86377337796"/>
        <n v="272291.64127775445"/>
        <n v="481928.35226669721"/>
        <n v="347201.25450531137"/>
        <n v="55963.081565818866"/>
        <n v="61183.136254272831"/>
        <n v="660940.41914854618"/>
        <n v="593784.30895063712"/>
        <n v="456850.01554271032"/>
        <n v="461027.02357294993"/>
        <n v="1076815.9230342244"/>
        <n v="1048463.452760207"/>
        <n v="995715.96922751772"/>
        <n v="853895.56552792038"/>
        <n v="760154.10348748311"/>
        <n v="52472.937791998789"/>
        <n v="55785.967351416315"/>
        <n v="630651.8355713858"/>
        <n v="918465.91833973932"/>
        <n v="900779.64527917968"/>
        <n v="862762.47559998021"/>
        <n v="865651.29415341956"/>
        <n v="785345.09790362255"/>
        <n v="102324.08806891766"/>
        <n v="118146.75297287336"/>
        <n v="896162.68825197942"/>
        <n v="749581.47862954333"/>
        <n v="637113.87549766572"/>
        <n v="585817.68764023599"/>
        <n v="1339024.9019428063"/>
        <n v="1101593.4962894132"/>
        <n v="1057594.0511069745"/>
        <n v="1054501.0856754938"/>
        <n v="1048475.1419479734"/>
        <n v="999473.76721917395"/>
        <n v="928575.47805732675"/>
        <n v="887658.65742201789"/>
        <n v="789886.34270580951"/>
        <n v="1091818.1105121206"/>
        <n v="1052537.3050521342"/>
        <n v="1052719.278998374"/>
        <n v="1044766.5664117245"/>
        <n v="1029314.6229345053"/>
        <n v="1025198.1557369753"/>
        <n v="1018788.2232964548"/>
        <n v="259062.71658175738"/>
        <n v="239980.85348431749"/>
        <n v="949129.04539997526"/>
        <n v="791925.75439997879"/>
        <n v="464063.47469998786"/>
        <n v="395269.67519998935"/>
        <n v="358680.27259999042"/>
        <n v="312934.88159999135"/>
        <n v="229444.57258495744"/>
        <n v="1155360.5491559685"/>
        <n v="890644.72450797667"/>
        <n v="831433.43079997844"/>
        <n v="571190.14814398461"/>
        <n v="47634.125912638716"/>
        <n v="32796.850115219109"/>
        <n v="879334.58599962771"/>
        <n v="761673.81450475997"/>
        <n v="661807.95594374102"/>
        <n v="286514.82699803676"/>
        <n v="77063.610152877925"/>
        <n v="868570.70534997736"/>
        <n v="794251.69649997901"/>
        <n v="559821.05684998538"/>
        <n v="539405.85479998589"/>
        <n v="50511.382095598645"/>
        <n v="282021.35624999239"/>
        <n v="80802.396602637629"/>
        <n v="75402.610836627719"/>
        <n v="650915.16479998117"/>
        <n v="623827.95439998223"/>
        <n v="519323.15999998502"/>
        <n v="310325.83999999106"/>
        <n v="36845.458512638928"/>
        <n v="254446.83755439706"/>
        <n v="77977.446873597801"/>
        <n v="81070.970730747649"/>
        <n v="1039960.8889119709"/>
        <n v="809391.73461997695"/>
        <n v="631517.0581439815"/>
        <n v="589906.63900798338"/>
        <n v="529137.70095998468"/>
        <n v="477128.07999998645"/>
        <n v="365558.26828398899"/>
        <n v="36260.01391004891"/>
        <n v="1016695.314480975"/>
        <n v="992242.68405795447"/>
        <n v="950972.62570750527"/>
        <n v="827508.24878750788"/>
        <n v="151192.43827199563"/>
        <n v="131045.47212799615"/>
        <n v="124111.66789025645"/>
        <n v="45724.623041398656"/>
        <n v="88260.46113995745"/>
        <n v="1253392.5995999628"/>
        <n v="992666.81249997194"/>
        <n v="758214.98879997805"/>
        <n v="749975.38979997777"/>
        <n v="348624.0512999901"/>
        <n v="75077.071019927651"/>
        <n v="1042002.5615999675"/>
        <n v="873973.05519997363"/>
        <n v="808143.41789997474"/>
        <n v="645082.80319997994"/>
        <n v="609083.84399998048"/>
        <n v="430785.48969998612"/>
        <n v="51730.704560848433"/>
        <n v="298257.51199999091"/>
        <n v="45886.824927998561"/>
        <n v="71786.409974247799"/>
        <n v="1077262.0077999653"/>
        <n v="893565.04319997225"/>
        <n v="701609.28591597814"/>
        <n v="517039.71404798375"/>
        <n v="235176.37805731263"/>
        <n v="127508.06368151607"/>
        <n v="1400786.4226499558"/>
        <n v="1333070.6552999592"/>
        <n v="1155919.9612499641"/>
        <n v="985030.09109996993"/>
        <n v="714945.54914997669"/>
        <n v="512815.86719998426"/>
        <n v="505616.13179998467"/>
        <n v="280914.37499999115"/>
        <n v="234815.20170933678"/>
        <n v="73133.412751597643"/>
        <n v="94212.490559876867"/>
        <n v="1091491.963199964"/>
        <n v="556362.75839998154"/>
        <n v="418847.1415999856"/>
        <n v="412778.5622999862"/>
        <n v="370531.07999998768"/>
        <n v="50481.671204338338"/>
        <n v="275291.40249775595"/>
        <n v="232783.44178499668"/>
        <n v="1139879.5164799611"/>
        <n v="1120865.8499999624"/>
        <n v="964827.4237559688"/>
        <n v="533159.15393598261"/>
        <n v="518077.39199998317"/>
        <n v="415866.91863998614"/>
        <n v="379089.63856398739"/>
        <n v="333968.4372919891"/>
        <n v="1067182.87261501"/>
        <n v="191022.90725074353"/>
        <n v="128201.23699788572"/>
        <n v="84735.878620297197"/>
        <n v="73157.148399997532"/>
        <n v="292193.21801874589"/>
        <n v="87250.061356917126"/>
        <n v="1354420.7711999561"/>
        <n v="1290161.5523999576"/>
        <n v="1036298.9051999652"/>
        <n v="806525.99999997369"/>
        <n v="579493.27019998117"/>
        <n v="52878.665655748278"/>
        <n v="91489.435744346789"/>
        <n v="78047.821905477293"/>
        <n v="1113461.6055999608"/>
        <n v="777437.37499997311"/>
        <n v="649491.3800999776"/>
        <n v="66181.724284157594"/>
        <n v="311117.15249998891"/>
        <n v="1285704.3502079546"/>
        <n v="984656.70637596457"/>
        <n v="958359.63629196689"/>
        <n v="883100.34766796883"/>
        <n v="791614.89594797138"/>
        <n v="534731.41785598116"/>
        <n v="511558.29683198198"/>
        <n v="478733.10808798339"/>
        <n v="405046.71139198571"/>
        <n v="385829.36217598629"/>
        <n v="346817.15549846739"/>
        <n v="83617.19002389707"/>
        <n v="281047.16048307566"/>
        <n v="232160.0236457565"/>
        <n v="654779.74799997709"/>
        <n v="605636.21249997802"/>
        <n v="485965.32479998277"/>
        <n v="491309.62559998228"/>
        <n v="47975.932420378304"/>
        <n v="300346.26173699513"/>
        <n v="240267.00557967622"/>
        <n v="68291.988723997463"/>
        <n v="98720.292005786323"/>
        <n v="693218.7449999745"/>
        <n v="688599.31139997381"/>
        <n v="601621.01999997755"/>
        <n v="42849.890190638427"/>
        <n v="89284.943089436594"/>
        <n v="79387.730459246959"/>
        <n v="1228351.3256399541"/>
        <n v="947458.76388796477"/>
        <n v="907456.88015996548"/>
        <n v="823379.26220796956"/>
        <n v="665216.06859997509"/>
        <n v="663730.18735997519"/>
        <n v="42991.720138618395"/>
        <n v="1037897.2198143774"/>
        <n v="1009908.1812702192"/>
        <n v="975011.3918898995"/>
        <n v="739108.38598816528"/>
        <n v="80897.888946597013"/>
        <n v="78010.917163737075"/>
        <n v="1070867.447999961"/>
        <n v="1043320.6349999618"/>
        <n v="64658.570697597555"/>
        <n v="642296.2220999758"/>
        <n v="240068.68230887598"/>
        <n v="84448.976063756752"/>
        <n v="1150701.942499954"/>
        <n v="1116391.8323999571"/>
        <n v="926801.30399996357"/>
        <n v="908393.06249996438"/>
        <n v="826485.18749996752"/>
        <n v="740192.66879997076"/>
        <n v="405629.47479998408"/>
        <n v="327302.16749998712"/>
        <n v="265173.0108543954"/>
        <n v="115419.91422698557"/>
        <n v="106377.51822611596"/>
        <n v="87816.672303746614"/>
        <n v="1385902.8635519466"/>
        <n v="982319.04034396214"/>
        <n v="966772.54092796217"/>
        <n v="700634.35889997263"/>
        <n v="684131.02029997262"/>
        <n v="676059.60742397257"/>
        <n v="358722.67251598625"/>
        <n v="1027946.0246662961"/>
        <n v="338338.25871998677"/>
        <n v="156635.60860149396"/>
        <n v="110579.26973723568"/>
        <n v="58778.301942357648"/>
        <n v="126599.74634474504"/>
        <n v="110296.88836541568"/>
        <n v="80361.25278299686"/>
        <n v="1473559.3237499434"/>
        <n v="1406396.1449999444"/>
        <n v="1098134.5391999576"/>
        <n v="739591.14299997082"/>
        <n v="569597.52959997766"/>
        <n v="57994.694844027748"/>
        <n v="40253.536686718442"/>
        <n v="77830.743107496834"/>
        <n v="1091766.6697999556"/>
        <n v="894752.9378999637"/>
        <n v="866838.52799996454"/>
        <n v="674392.06529997173"/>
        <n v="69845.836497747106"/>
        <n v="415739.54239998304"/>
        <n v="414179.43839998252"/>
        <n v="53575.6533712378"/>
        <n v="267073.59807124501"/>
        <n v="247423.32091015554"/>
        <n v="100944.79008767579"/>
        <n v="1404435.9376319421"/>
        <n v="1278432.288447947"/>
        <n v="77931.226717676793"/>
        <n v="1124558.6695999538"/>
        <n v="1075895.2622079549"/>
        <n v="951953.34749996103"/>
        <n v="593189.20505597559"/>
        <n v="400937.31599998387"/>
        <n v="382897.19641598454"/>
        <n v="317722.71622398694"/>
        <n v="47259.930478678099"/>
        <n v="884823.42878341"/>
        <n v="856857.00656302017"/>
        <n v="833564.18694001075"/>
        <n v="384853.09362498426"/>
        <n v="243706.59200024023"/>
        <n v="160493.39768315348"/>
        <n v="93726.752462636126"/>
        <n v="285997.59104687435"/>
        <n v="136170.92545055438"/>
        <n v="87483.042946256377"/>
        <n v="1194629.4197999521"/>
        <n v="1104311.3246999558"/>
        <n v="502053.04169997945"/>
        <n v="319016.13918467396"/>
        <n v="969066.99359995848"/>
        <n v="564356.23999997601"/>
        <n v="441551.36079998093"/>
        <n v="411327.37429998216"/>
        <n v="401392.12749998295"/>
        <n v="396597.79499998275"/>
        <n v="300182.6007261941"/>
        <n v="1210757.3631679486"/>
        <n v="810402.5159999656"/>
        <n v="751447.20464796759"/>
        <n v="734156.4562039685"/>
        <n v="554809.35916797677"/>
        <n v="511591.3372439784"/>
        <n v="509228.78393597808"/>
        <n v="422124.14336398197"/>
        <n v="739659.12693602196"/>
        <n v="362611.28278984444"/>
        <n v="146884.68244607377"/>
        <n v="71427.17018483697"/>
        <n v="583747.66799997503"/>
        <n v="61333.109809917369"/>
        <n v="382927.59329998342"/>
        <n v="54348.520332237626"/>
        <n v="47672.958368967942"/>
        <n v="244921.91362199507"/>
        <n v="88563.544417796045"/>
        <n v="1014597.2015999546"/>
        <n v="769505.67359996517"/>
        <n v="577120.31249997427"/>
        <n v="463882.80959997955"/>
        <n v="62089.657467387246"/>
        <n v="50541.512703997738"/>
        <n v="296075.61318047397"/>
        <n v="247689.38018287494"/>
        <n v="109957.19744750514"/>
        <n v="1193451.1055999477"/>
        <n v="1190784.7687679469"/>
        <n v="842455.95033596305"/>
        <n v="58393.655199357425"/>
        <n v="339512.02959998476"/>
        <n v="54298.647822237595"/>
        <n v="1013563.3695660038"/>
        <n v="334908.92709667527"/>
        <n v="234886.09714358975"/>
        <n v="157956.77231231306"/>
        <n v="42911.102431078063"/>
        <n v="316532.81593149318"/>
        <n v="257293.26878891469"/>
        <n v="95646.151045435676"/>
        <n v="1615485.888899928"/>
        <n v="1555091.9999999311"/>
        <n v="1179949.6799999482"/>
        <n v="1152468.9119999488"/>
        <n v="1042072.4399999536"/>
        <n v="874207.91699996183"/>
        <n v="792761.32979996456"/>
        <n v="689185.52639996947"/>
        <n v="55620.615698817506"/>
        <n v="1265916.5732085013"/>
        <n v="1048152.6493100473"/>
        <n v="555432.28209147463"/>
        <n v="471962.74268581835"/>
        <n v="364130.36236498324"/>
        <n v="314967.9339074454"/>
        <n v="254030.41771326828"/>
        <n v="314014.48239166546"/>
        <n v="1054396.6558719678"/>
        <n v="460363.34360337886"/>
        <n v="406961.57805966109"/>
        <n v="355441.32544786361"/>
        <n v="350756.34360214393"/>
        <n v="1918875.5495999125"/>
        <n v="1919326.7174399118"/>
        <n v="245129.52298558876"/>
        <n v="371017.38458398305"/>
        <n v="1059577.6435066317"/>
        <n v="650373.42778097012"/>
        <n v="472446.38891049847"/>
        <n v="447714.74212413956"/>
        <n v="299206.23009550601"/>
        <n v="1270411.6064054398"/>
        <n v="1175982.0112031631"/>
        <n v="1042728.7583989678"/>
        <n v="971440.36858748994"/>
        <n v="1037298.5854351679"/>
        <n v="447982.81791197904"/>
        <n v="367447.62370710319"/>
        <n v="323710.11496430502"/>
        <n v="2414956.634999888"/>
        <n v="2341484.9567998927"/>
        <n v="1831078.6672499168"/>
        <n v="319189.46617378527"/>
        <n v="1505829.8013128284"/>
        <n v="1169159.6541922633"/>
        <n v="884935.65441595775"/>
        <n v="746356.49363964458"/>
        <n v="490086.59011597664"/>
        <n v="534277.08353373443"/>
        <n v="406913.90181768069"/>
        <n v="359979.5085598228"/>
        <n v="1772100.8719883163"/>
        <n v="1773160.0583612761"/>
        <n v="1268450.1771570602"/>
        <n v="713736.61474496569"/>
        <n v="612103.52168669051"/>
        <n v="519043.17844989523"/>
        <n v="456424.73472383834"/>
        <n v="397860.67468222114"/>
        <n v="370050.2539100225"/>
        <n v="1311838.1771597981"/>
        <n v="783951.827523713"/>
        <n v="562755.75683217333"/>
        <n v="526347.34932589519"/>
        <n v="335997.04619930376"/>
        <n v="2336086.1123453286"/>
        <n v="2263468.9549822933"/>
        <n v="1737547.4865407182"/>
        <n v="1715001.9918896779"/>
        <n v="1547264.1593609264"/>
        <n v="1313468.958050278"/>
        <n v="1386985.5361989541"/>
        <n v="1234997.8309087411"/>
        <n v="676858.62590456719"/>
        <n v="674512.68705521803"/>
        <n v="414904.90011262009"/>
        <n v="392664.35858978122"/>
        <n v="1621706.2740524802"/>
        <n v="1264696.6096127373"/>
        <n v="987193.53995245148"/>
        <n v="969654.29505331255"/>
        <n v="676986.07439996686"/>
        <n v="586243.58676309104"/>
        <n v="450048.44450014783"/>
        <n v="398508.65118574025"/>
        <n v="1896034.6660639078"/>
        <n v="1894887.8440099075"/>
        <n v="1364540.3702760937"/>
        <n v="774737.69964146195"/>
        <n v="820084.79950663925"/>
        <n v="713896.25054744491"/>
        <n v="523330.29162257456"/>
        <n v="438650.03892109857"/>
        <n v="410454.38902894"/>
        <n v="1422307.1289766501"/>
        <n v="855465.96092095855"/>
        <n v="758812.4771258632"/>
        <n v="576464.14254741184"/>
        <n v="372353.85304609151"/>
        <n v="2484228.8547438569"/>
        <n v="2403314.0535333226"/>
        <n v="1855005.6326125097"/>
        <n v="1831304.1993906302"/>
        <n v="1654191.144332919"/>
        <n v="1618170.730945521"/>
        <n v="1521456.3914459054"/>
        <n v="1359456.6346904929"/>
        <n v="897302.87608495541"/>
        <n v="759725.284812773"/>
        <n v="589610.85902205086"/>
        <n v="433938.39521469874"/>
        <n v="1529283.0519109443"/>
        <n v="913916.87202811311"/>
        <n v="752135.83171646227"/>
        <n v="768475.1349100417"/>
        <n v="604922.08845256933"/>
        <n v="539117.01611023268"/>
        <n v="457286.79265062691"/>
        <n v="412540.02023861912"/>
        <n v="1625212.5370957404"/>
        <n v="1624688.4065752206"/>
        <n v="1300384.3984170728"/>
        <n v="753840.09057796188"/>
        <n v="682792.00751516526"/>
        <n v="613872.57416156901"/>
        <n v="607795.39465750952"/>
        <n v="444683.30224413757"/>
        <n v="439345.12616449792"/>
        <n v="1341029.0867052823"/>
        <n v="831561.27235825825"/>
        <n v="772323.39863708115"/>
        <n v="578603.57524197106"/>
        <n v="518652.21489984344"/>
        <n v="1929871.1349969781"/>
        <n v="1854741.810389691"/>
        <n v="1566338.4057499426"/>
        <n v="1520732.9747807425"/>
        <n v="1442001.7108039465"/>
        <n v="1470368.5145551055"/>
        <n v="1014887.6291050487"/>
        <n v="934937.98844923265"/>
        <n v="716805.79665678344"/>
        <n v="630746.76514856843"/>
        <n v="551283.36389517202"/>
        <n v="439068.4175410177"/>
        <n v="1559754.4641355923"/>
        <n v="1534911.6708899438"/>
        <n v="1485033.4446882647"/>
        <n v="1453230.3832491068"/>
        <n v="1203611.6975583564"/>
        <n v="743088.21920994157"/>
        <n v="598291.71095228917"/>
        <n v="560855.1009977709"/>
        <n v="499223.11674201413"/>
        <n v="1549581.7532051429"/>
        <n v="1236784.8811871943"/>
        <n v="1182574.736123017"/>
        <n v="803592.94753243821"/>
        <n v="753528.69858812122"/>
        <n v="746799.17790596094"/>
        <n v="582211.48648376984"/>
        <n v="635609.9480159668"/>
        <n v="545086.693377572"/>
        <n v="514888.92820617359"/>
        <n v="447112.31854650698"/>
        <n v="412034.23894029879"/>
        <n v="1298560.2510729632"/>
        <n v="807197.80910531827"/>
        <n v="591350.28701856965"/>
        <n v="630685.38536285702"/>
        <n v="541189.48986365215"/>
        <n v="488117.98922637489"/>
        <n v="447321.9517005767"/>
        <n v="361730.26746907103"/>
        <n v="1576660.2737556403"/>
        <n v="1454813.4602239449"/>
        <n v="1392938.2979628271"/>
        <n v="1319521.3130304508"/>
        <n v="668975.71381961508"/>
        <n v="641989.39842950646"/>
        <n v="592156.70551166928"/>
        <n v="532628.44676493248"/>
        <n v="480242.17255605484"/>
        <n v="2884219.8758998499"/>
        <n v="2800539.7727998556"/>
        <n v="1472707.0904353843"/>
        <n v="868636.62281131325"/>
        <n v="893206.42348345253"/>
        <n v="726445.05937996157"/>
        <n v="682268.51213468367"/>
        <n v="466849.23580797523"/>
        <n v="508555.31719815294"/>
        <n v="379778.54176116979"/>
        <n v="350265.53496382129"/>
        <n v="1570119.7530711405"/>
        <n v="1569011.2625424606"/>
        <n v="1352360.6894007889"/>
        <n v="1338734.1037649491"/>
        <n v="655942.35196472495"/>
        <n v="627916.69133156654"/>
        <n v="599134.2281670284"/>
        <n v="453534.35381459608"/>
        <n v="370587.87275326042"/>
        <n v="362218.90756426088"/>
        <n v="1430164.8206365735"/>
        <n v="1377383.7585714464"/>
        <n v="1322990.9596301699"/>
        <n v="782937.19969375886"/>
        <n v="644415.29950892611"/>
        <n v="499938.6565084536"/>
        <n v="309780.06783883332"/>
        <n v="1740322.0347148916"/>
        <n v="1516251.0409309417"/>
        <n v="1504648.1386751411"/>
        <n v="1393713.4439871465"/>
        <n v="1253111.0631129825"/>
        <n v="924549.31162963109"/>
        <n v="823663.95995710674"/>
        <n v="687056.95722803357"/>
        <n v="2939554.162049843"/>
        <n v="410867.97218761803"/>
        <n v="365220.37457386061"/>
        <n v="1648919.0640551108"/>
        <n v="1519686.8963585778"/>
        <n v="1207505.4330872938"/>
        <n v="907450.72584545065"/>
        <n v="715249.01861156116"/>
        <n v="494973.82816197304"/>
        <n v="536913.66340077075"/>
        <n v="403183.5828738081"/>
        <n v="355766.88490110054"/>
        <n v="1994675.9923413715"/>
        <n v="1790108.0219879039"/>
        <n v="1625819.8428386324"/>
        <n v="1445278.8433556815"/>
        <n v="1322868.0354176883"/>
        <n v="787241.49007711734"/>
        <n v="742608.75992155971"/>
        <n v="640589.31289356528"/>
        <n v="458574.09087465523"/>
        <n v="376564.34892549971"/>
        <n v="366967.51137534023"/>
        <n v="1345049.0079628078"/>
        <n v="655757.38172332477"/>
        <n v="569297.34094636911"/>
        <n v="508478.68291341269"/>
        <n v="2479503.5347889247"/>
        <n v="2398272.8594831508"/>
        <n v="1834225.6020660505"/>
        <n v="1627197.4919719116"/>
        <n v="1448161.6919864216"/>
        <n v="1285777.20811001"/>
        <n v="847006.118184914"/>
        <n v="907369.79584855062"/>
        <n v="739532.17353277991"/>
        <n v="687866.89062389277"/>
        <n v="416093.4814950974"/>
        <n v="370998.56461863982"/>
        <n v="1648595.8901912807"/>
        <n v="2277805.3999787089"/>
        <n v="3281380.6022379464"/>
        <n v="2080247.2147148727"/>
        <n v="4158747.1855890797"/>
        <n v="3793997.0620917142"/>
        <n v="2044453.4085991033"/>
        <n v="1009234.748943978"/>
        <n v="1915864.0313984689"/>
        <n v="4066909.9055838352"/>
        <n v="1196226.0183113508"/>
        <n v="3245975.6809957628"/>
        <n v="3495774.6096904036"/>
        <n v="2809675.1607239312"/>
        <n v="1076125.5074695982"/>
        <n v="5018811.0588601371"/>
        <n v="2235993.2724379441"/>
        <n v="1062174.920218633"/>
        <n v="1024667.219310248"/>
        <n v="1957929.8367079205"/>
        <n v="1776651.4902769565"/>
        <n v="2365579.11046683"/>
        <n v="3056809.3908050177"/>
        <n v="2317778.0528391744"/>
        <n v="2312551.5757160014"/>
        <n v="2996903.1376657486"/>
        <n v="2182886.4722194625"/>
        <n v="1592096.7098943535"/>
        <n v="3895756.8080479149"/>
        <n v="3247214.1859549913"/>
        <n v="2632993.6892360356"/>
        <n v="1849876.1011436053"/>
        <n v="3381423.9823703016"/>
        <n v="5490056.3576894812"/>
        <n v="9894700.464705281"/>
        <n v="3273585.4716675105"/>
        <n v="5081450.0266961958"/>
        <n v="1038767.8936163241"/>
        <n v="2076241.8512892555"/>
        <n v="1176755.0052022345"/>
        <n v="1309027.282456791"/>
        <n v="2697044.8320970973"/>
        <n v="4170763.4463398289"/>
        <n v="5262680.0409741821"/>
        <n v="2774432.3592236452"/>
        <n v="974206.44781394897"/>
        <n v="1510802.9884141125"/>
        <n v="1581285.049071061"/>
        <n v="1398945.2434240279"/>
        <n v="2413845.2487450922"/>
        <n v="3370130.1657662629"/>
        <n v="1572867.8662253427"/>
        <n v="2686165.4576944849"/>
        <n v="1444630.3640397675"/>
        <n v="5065326.9527859464"/>
        <n v="1572318.7002392281"/>
        <n v="752894.82469932688"/>
        <n v="2302286.0869023693"/>
        <n v="1681350.8916173612"/>
        <n v="3123021.2793241888"/>
        <n v="1041072.9325128391"/>
        <n v="2640137.7947011865"/>
        <n v="1133618.4556974997"/>
        <n v="3081935.2344447407"/>
        <n v="774342.20877605106"/>
        <n v="1378265.7343492603"/>
        <n v="2708044.6193035403"/>
        <n v="4849881.6244475106"/>
        <n v="1359798.2993247721"/>
        <n v="6116254.7825817429"/>
        <n v="4647686.1695829537"/>
        <n v="2715996.0606722683"/>
        <n v="3585361.0625705468"/>
        <n v="2221945.5947066257"/>
        <n v="3820855.6140594482"/>
        <n v="2144682.7294870187"/>
        <n v="5210498.7869221745"/>
        <n v="4789563.4418054428"/>
        <n v="4426805.3525780011"/>
        <n v="6153269.7793782176"/>
        <n v="4166311.0812606649"/>
        <n v="1449202.2667255281"/>
        <n v="2907858.3357120855"/>
        <n v="1764628.6233727348"/>
        <n v="1530622.2477665744"/>
        <n v="2912019.694365263"/>
        <n v="1942660.9060134273"/>
        <n v="2288412.2493902794"/>
        <n v="3599384.0316280518"/>
        <n v="2894266.9860083126"/>
        <n v="1823127.1206708541"/>
        <n v="6915109.6736456854"/>
        <n v="3373255.89671817"/>
        <n v="884142.14370951848"/>
        <n v="2480821.7804143066"/>
        <n v="1032325.9316663537"/>
        <n v="775524.95599599637"/>
        <n v="1744162.1528908366"/>
        <n v="2369327.0538605903"/>
        <n v="5955205.616676257"/>
        <n v="1711803.2472463602"/>
        <n v="3225740.937657644"/>
        <n v="2353810.4434332754"/>
        <n v="1281637.1007463019"/>
        <n v="1279736.3805482048"/>
        <n v="1974773.0630545025"/>
        <n v="955741.56382018258"/>
        <n v="3352057.4668523497"/>
        <n v="1948114.338793461"/>
        <n v="7963310.6020015785"/>
        <n v="4543803.4836664367"/>
        <n v="3672036.8780492088"/>
        <n v="5188670.9325751904"/>
        <n v="823825.33590187621"/>
        <n v="1733775.1887843143"/>
        <n v="1420393.8514504391"/>
        <n v="3594980.3513763873"/>
        <n v="4230375.8969276352"/>
        <n v="4874377.88127633"/>
        <n v="7462693.720277206"/>
        <n v="2714031.7267900687"/>
        <n v="1043452.3539088436"/>
        <n v="762985.61958083836"/>
        <n v="1196807.4471495748"/>
        <n v="3964138.1797724897"/>
        <n v="3164684.0076405602"/>
        <n v="757382.71767549962"/>
        <n v="2825796.1836574608"/>
        <n v="1764344.0140646626"/>
        <n v="2211701.2905119895"/>
        <n v="3129881.5572215174"/>
        <n v="993737.6947763511"/>
        <n v="1373274.1553057448"/>
        <n v="914866.78243357688"/>
        <n v="1559934.6358979032"/>
        <n v="4271055.796980517"/>
        <n v="2940260.2282886319"/>
        <n v="1739249.7004102287"/>
        <n v="2820261.8472506544"/>
        <n v="1233784.5890341522"/>
        <n v="1936849.2251203635"/>
        <n v="1291102.8636001977"/>
        <n v="3390966.3622862669"/>
        <n v="1998913.1233629556"/>
        <n v="1863886.5914456514"/>
        <n v="3703591.7495531179"/>
        <n v="4400244.3110043071"/>
        <n v="7886074.5126265977"/>
        <n v="4352908.3004280636"/>
        <n v="5625905.2877095491"/>
        <n v="1895659.5395209417"/>
        <n v="3323071.5625177659"/>
        <n v="2243811.2964455099"/>
        <n v="5465522.5055284332"/>
        <n v="7402127.3267565565"/>
        <n v="8371237.5767347598"/>
        <n v="11128447.053355195"/>
        <n v="3911743.3279238939"/>
        <n v="2040395.0513678484"/>
        <n v="1572231.7504829206"/>
        <n v="1804837.5767576331"/>
        <n v="7006055.4887381382"/>
        <n v="4872250.382744628"/>
        <n v="1141543.0762266247"/>
        <n v="4701330.6060115267"/>
        <n v="3286199.8508136626"/>
        <n v="4031218.2792021781"/>
        <n v="5089368.3017769363"/>
        <n v="1441086.2932826595"/>
        <n v="2631046.7611525021"/>
        <n v="1310782.560489743"/>
        <n v="2602564.5156364674"/>
        <n v="6652746.0013564359"/>
        <n v="5245828.9535304839"/>
        <n v="3246029.5723871891"/>
        <n v="4048733.0944154342"/>
        <n v="1793009.223709834"/>
        <n v="2812691.8523587026"/>
        <n v="2470263.5816299566"/>
        <n v="6068421.011369192"/>
        <n v="3081936.3781406526"/>
        <n v="3463303.312659414"/>
        <n v="6038468.9244930046"/>
        <n v="7653219.737221119"/>
        <n v="13155013.302763252"/>
        <n v="7483077.9645803627"/>
        <n v="9524010.2397179157"/>
        <n v="3118975.8187557659"/>
      </sharedItems>
    </cacheField>
  </cacheFields>
  <extLst>
    <ext xmlns:x14="http://schemas.microsoft.com/office/spreadsheetml/2009/9/main" uri="{725AE2AE-9491-48be-B2B4-4EB974FC3084}">
      <x14:pivotCacheDefinition pivotCacheId="5720991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Chai" refreshedDate="44630.160008333332" createdVersion="7" refreshedVersion="7" minRefreshableVersion="3" recordCount="5438" xr:uid="{7144B31F-199E-45F7-B49E-4E6618835957}">
  <cacheSource type="worksheet">
    <worksheetSource name="Table4"/>
  </cacheSource>
  <cacheFields count="19">
    <cacheField name="Year" numFmtId="0">
      <sharedItems containsSemiMixedTypes="0" containsString="0" containsNumber="1" containsInteger="1" minValue="1990" maxValue="2021" count="32">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Store" numFmtId="0">
      <sharedItems count="6">
        <s v="Centereach"/>
        <s v="Lake Grove"/>
        <s v="Selden"/>
        <s v="Smithtown"/>
        <s v="St James"/>
        <s v="Stony Brook"/>
      </sharedItems>
    </cacheField>
    <cacheField name="Group" numFmtId="0">
      <sharedItems/>
    </cacheField>
    <cacheField name="Brand" numFmtId="0">
      <sharedItems/>
    </cacheField>
    <cacheField name="Flavor" numFmtId="0">
      <sharedItems/>
    </cacheField>
    <cacheField name="Units" numFmtId="1">
      <sharedItems containsSemiMixedTypes="0" containsString="0" containsNumber="1" minValue="106" maxValue="2094.6700035437179"/>
    </cacheField>
    <cacheField name="Cost" numFmtId="164">
      <sharedItems containsSemiMixedTypes="0" containsString="0" containsNumber="1" minValue="108.45159081329969" maxValue="5432.6843953280077" count="5438">
        <n v="333.00439518239926"/>
        <n v="297.02755775909975"/>
        <n v="283.65709121159904"/>
        <n v="283.33679570699906"/>
        <n v="267.67670962739942"/>
        <n v="255.12070774519938"/>
        <n v="963.78479999999934"/>
        <n v="234.67361036489947"/>
        <n v="323.72154219449891"/>
        <n v="1104.0388589999993"/>
        <n v="237.60304283999946"/>
        <n v="172.01436149609964"/>
        <n v="956.43820334249494"/>
        <n v="481.67705544449763"/>
        <n v="454.1825446976971"/>
        <n v="436.65419373899766"/>
        <n v="541.11582499999713"/>
        <n v="111.74490231449936"/>
        <n v="446.1127965197976"/>
        <n v="433.30844637439765"/>
        <n v="402.62044796399778"/>
        <n v="388.07924109989784"/>
        <n v="736.87162499999522"/>
        <n v="197.35409956499899"/>
        <n v="737.02574999999524"/>
        <n v="185.47884500249873"/>
        <n v="421.47629415599766"/>
        <n v="392.224480453198"/>
        <n v="342.69348707999774"/>
        <n v="361.31844194289755"/>
        <n v="306.4377684195984"/>
        <n v="244.1015937299984"/>
        <n v="254.79440794959828"/>
        <n v="226.75975372999847"/>
        <n v="236.05458535139843"/>
        <n v="184.67004489749897"/>
        <n v="178.75610176559903"/>
        <n v="494.47705943999739"/>
        <n v="521.6026197269972"/>
        <n v="443.58109167839717"/>
        <n v="424.83795801029845"/>
        <n v="419.22334890899771"/>
        <n v="390.19995898799772"/>
        <n v="370.61620492799807"/>
        <n v="359.26579703099759"/>
        <n v="320.75637876779786"/>
        <n v="1141.712309999994"/>
        <n v="732.26318399999616"/>
        <n v="241.90155798899838"/>
        <n v="732.57293999999604"/>
        <n v="564.76722724439514"/>
        <n v="535.2457394339948"/>
        <n v="532.39228165919485"/>
        <n v="474.19322864999646"/>
        <n v="608.65679021559413"/>
        <n v="516.66380833689561"/>
        <n v="363.88180147799648"/>
        <n v="588.63640107749495"/>
        <n v="547.51776091619479"/>
        <n v="538.33228612899472"/>
        <n v="474.83662706809645"/>
        <n v="414.90910369999642"/>
        <n v="439.15544494649623"/>
        <n v="1100.857822991992"/>
        <n v="540.15981149999595"/>
        <n v="544.70804137199536"/>
        <n v="570.22435240739583"/>
        <n v="289.41159127439721"/>
        <n v="1189.7566109999887"/>
        <n v="737.66275370039227"/>
        <n v="719.9607005843917"/>
        <n v="701.16746554919109"/>
        <n v="501.98318943599429"/>
        <n v="508.79305099999368"/>
        <n v="777.2839467203911"/>
        <n v="742.54885618759135"/>
        <n v="694.08431798399124"/>
        <n v="470.13675564959453"/>
        <n v="465.6967888609941"/>
        <n v="761.65824952829109"/>
        <n v="645.89968141949237"/>
        <n v="637.58526265379248"/>
        <n v="584.71178553179254"/>
        <n v="484.57426086539488"/>
        <n v="380.16597098129552"/>
        <n v="372.14407392119602"/>
        <n v="870.75601666499006"/>
        <n v="716.87765053949261"/>
        <n v="670.56955094459215"/>
        <n v="442.55134033889533"/>
        <n v="676.05452676539107"/>
        <n v="577.02847291229159"/>
        <n v="805.36294999998779"/>
        <n v="635.05934699999045"/>
        <n v="595.67704799999092"/>
        <n v="805.82562499998778"/>
        <n v="558.12813599999265"/>
        <n v="505.6605919999933"/>
        <n v="499.37855999999243"/>
        <n v="477.71342999999268"/>
        <n v="837.27773606178789"/>
        <n v="709.11927695998918"/>
        <n v="674.51367595118973"/>
        <n v="749.75140766678851"/>
        <n v="809.16929999998843"/>
        <n v="606.73859999999081"/>
        <n v="571.57244999999136"/>
        <n v="545.00242499999274"/>
        <n v="151.94034689999779"/>
        <n v="154.09454112719774"/>
        <n v="831.86162079658811"/>
        <n v="793.30055956738772"/>
        <n v="1049.750578717084"/>
        <n v="577.72706354609227"/>
        <n v="396.88006220999421"/>
        <n v="979.75412896998512"/>
        <n v="419.09956819779387"/>
        <n v="782.51528120998807"/>
        <n v="1103.0509130699841"/>
        <n v="690.38999591398999"/>
        <n v="829.21039475848727"/>
        <n v="613.01932499999123"/>
        <n v="834.32667078958502"/>
        <n v="671.59952799998803"/>
        <n v="751.02361199998757"/>
        <n v="729.48424999998701"/>
        <n v="559.2982559999906"/>
        <n v="544.67294999999081"/>
        <n v="511.87735199999184"/>
        <n v="672.72427599998798"/>
        <n v="495.05409099999162"/>
        <n v="696.78494999998827"/>
        <n v="662.18984999998884"/>
        <n v="659.72249999998814"/>
        <n v="648.94859999998835"/>
        <n v="594.57644999998934"/>
        <n v="587.19149999999001"/>
        <n v="528.670799999991"/>
        <n v="1029.9809255966825"/>
        <n v="996.73318176898306"/>
        <n v="926.29697863918443"/>
        <n v="645.01670154998919"/>
        <n v="686.94707407698843"/>
        <n v="859.8571608233857"/>
        <n v="734.93144250748674"/>
        <n v="827.46269599998402"/>
        <n v="774.23357899998462"/>
        <n v="734.35477499998581"/>
        <n v="633.60449999998775"/>
        <n v="609.73559999998781"/>
        <n v="629.4500999999874"/>
        <n v="937.05398554198109"/>
        <n v="986.5614852533804"/>
        <n v="977.69636601718071"/>
        <n v="1225.6185869999763"/>
        <n v="831.59177399998396"/>
        <n v="827.92997999998352"/>
        <n v="733.48178999998538"/>
        <n v="394.53915287999155"/>
        <n v="412.25875399859115"/>
        <n v="314.66901005999324"/>
        <n v="327.04041021629297"/>
        <n v="1002.8553259999786"/>
        <n v="955.71640499997989"/>
        <n v="936.58374899997955"/>
        <n v="898.61395199998117"/>
        <n v="894.22162399998047"/>
        <n v="873.29916199998218"/>
        <n v="658.99844999998606"/>
        <n v="165.50151065999634"/>
        <n v="167.83426509149629"/>
        <n v="270.13979999999424"/>
        <n v="279.73210124249397"/>
        <n v="854.96399999998175"/>
        <n v="846.31432499998198"/>
        <n v="786.21097499998348"/>
        <n v="711.83969999998544"/>
        <n v="711.358199999985"/>
        <n v="1256.0127116342733"/>
        <n v="1208.2880794703742"/>
        <n v="1194.2393194511747"/>
        <n v="911.4536809699805"/>
        <n v="1118.6369321029763"/>
        <n v="1047.133235857777"/>
        <n v="974.4494313854791"/>
        <n v="512.96019455998862"/>
        <n v="539.68089746938813"/>
        <n v="1286.4878819999719"/>
        <n v="955.3960679999791"/>
        <n v="828.0365519999832"/>
        <n v="1287.8608679999718"/>
        <n v="1081.7361399999752"/>
        <n v="1053.4876919999749"/>
        <n v="1017.8241059999765"/>
        <n v="1015.7328149999765"/>
        <n v="992.07390399997701"/>
        <n v="999.90057399997613"/>
        <n v="977.92480499997805"/>
        <n v="866.38192199997991"/>
        <n v="1105.4382749999745"/>
        <n v="1016.9871749999772"/>
        <n v="1003.9499999999761"/>
        <n v="993.94559999997625"/>
        <n v="979.4058749999773"/>
        <n v="897.19244999997852"/>
        <n v="842.10749999997984"/>
        <n v="805.1150249999813"/>
        <n v="907.69139999997913"/>
        <n v="1072.9402529999743"/>
        <n v="985.90055999997639"/>
        <n v="964.95467999997777"/>
        <n v="966.00645599997688"/>
        <n v="950.40585899997723"/>
        <n v="1166.41123699997"/>
        <n v="1213.0296749999695"/>
        <n v="1186.0559999999712"/>
        <n v="1151.3407499999721"/>
        <n v="1161.9737999999707"/>
        <n v="1115.1539999999727"/>
        <n v="1122.1233749999719"/>
        <n v="1115.7524999999721"/>
        <n v="1239.7929119999687"/>
        <n v="1231.272629999969"/>
        <n v="1161.2154839999716"/>
        <n v="1167.10209299997"/>
        <n v="1142.4020399999706"/>
        <n v="934.86477299997648"/>
        <n v="961.57595999997352"/>
        <n v="938.08281599997486"/>
        <n v="674.76283199998136"/>
        <n v="660.32339199998216"/>
        <n v="641.37063199998238"/>
        <n v="554.4070349999854"/>
        <n v="671.27991629998144"/>
        <n v="1270.3531499999658"/>
        <n v="985.95427499997277"/>
        <n v="306.1980489599917"/>
        <n v="275.6207893999927"/>
        <n v="735.60779999998022"/>
        <n v="727.67564999998035"/>
        <n v="602.78444999998419"/>
        <n v="509.09174999998623"/>
        <n v="1077.0599343599708"/>
        <n v="1047.4618635799709"/>
        <n v="1014.9515275899718"/>
        <n v="998.90823871997293"/>
        <n v="1004.1654979999722"/>
        <n v="451.80780459998783"/>
        <n v="230.07481325999362"/>
        <n v="895.31187794997527"/>
        <n v="460.41682784998761"/>
        <n v="1220.5880399999669"/>
        <n v="1167.0425819999687"/>
        <n v="686.6618219999815"/>
        <n v="505.91093444998523"/>
        <n v="1201.7407019999662"/>
        <n v="1164.0256249999661"/>
        <n v="778.55167999997741"/>
        <n v="711.87115799997866"/>
        <n v="581.97291299998301"/>
        <n v="478.34505599998607"/>
        <n v="748.7770915899788"/>
        <n v="482.82350759998599"/>
        <n v="466.58675240998639"/>
        <n v="1321.8376499999615"/>
        <n v="353.31144164999"/>
        <n v="1219.0634999999636"/>
        <n v="1176.1132499999649"/>
        <n v="955.35247499997217"/>
        <n v="763.22699999997712"/>
        <n v="539.16839999998388"/>
        <n v="1349.1426757099607"/>
        <n v="1094.697810659969"/>
        <n v="719.54599295997969"/>
        <n v="471.96492095998616"/>
        <n v="408.13324355998799"/>
        <n v="1267.5526769999644"/>
        <n v="1261.7210969999621"/>
        <n v="998.24597999997093"/>
        <n v="210.95531393999369"/>
        <n v="761.60288039997624"/>
        <n v="1029.2566559999686"/>
        <n v="921.25855999997134"/>
        <n v="807.76726799997459"/>
        <n v="692.48179199997821"/>
        <n v="578.65777199998195"/>
        <n v="155.93502794999509"/>
        <n v="392.69168129998758"/>
        <n v="1117.6987499999659"/>
        <n v="1121.727599999964"/>
        <n v="896.08769999997116"/>
        <n v="831.80317499997329"/>
        <n v="816.18299999997373"/>
        <n v="757.59412499997563"/>
        <n v="271.64399405999171"/>
        <n v="721.90439999997682"/>
        <n v="1371.9606468599584"/>
        <n v="1033.8875929599667"/>
        <n v="724.9904032799767"/>
        <n v="691.37258516997827"/>
        <n v="565.3983971999819"/>
        <n v="846.96907571997338"/>
        <n v="629.10411335998083"/>
        <n v="1407.1238999999559"/>
        <n v="1349.2961399999576"/>
        <n v="263.74669649999174"/>
        <n v="692.59499399997833"/>
        <n v="1121.7552389999626"/>
        <n v="1038.4355309999646"/>
        <n v="765.85667399997374"/>
        <n v="703.64330399997641"/>
        <n v="698.34970499997621"/>
        <n v="621.35680399997909"/>
        <n v="612.80020199997898"/>
        <n v="235.82593214999207"/>
        <n v="510.07679999998334"/>
        <n v="1091.5199999999645"/>
        <n v="1099.6008749999633"/>
        <n v="1087.5779999999629"/>
        <n v="1010.9150999999662"/>
        <n v="959.01299999996809"/>
        <n v="788.16937499997357"/>
        <n v="271.19080943999097"/>
        <n v="674.55179999997802"/>
        <n v="272.11132024999068"/>
        <n v="1418.9282457999536"/>
        <n v="1383.5603183799526"/>
        <n v="1310.8650700799562"/>
        <n v="1018.6433563499651"/>
        <n v="684.40290716997754"/>
        <n v="380.00209324998724"/>
        <n v="503.34720383998274"/>
        <n v="982.53706799996644"/>
        <n v="717.8214329999754"/>
        <n v="682.2204089999766"/>
        <n v="666.04013999997721"/>
        <n v="635.62877399997865"/>
        <n v="603.45647999997971"/>
        <n v="213.58257095999284"/>
        <n v="179.77898579999396"/>
        <n v="1299.4095039999531"/>
        <n v="1008.8050279999642"/>
        <n v="784.2968099999722"/>
        <n v="679.89504199997589"/>
        <n v="618.00444999997808"/>
        <n v="586.54175399997871"/>
        <n v="156.66994694999443"/>
        <n v="845.23397179996925"/>
        <n v="1399.4887499999516"/>
        <n v="1261.2104999999544"/>
        <n v="1045.9448999999622"/>
        <n v="981.1912499999645"/>
        <n v="937.44337499996675"/>
        <n v="846.97469999997054"/>
        <n v="846.58769999997003"/>
        <n v="743.0183999999731"/>
        <n v="273.88984865999032"/>
        <n v="659.74702499997659"/>
        <n v="256.99665599999065"/>
        <n v="1212.599455119956"/>
        <n v="1109.5636314599597"/>
        <n v="624.70881287997827"/>
        <n v="489.55600211998257"/>
        <n v="480.92280785998332"/>
        <n v="255.57000524999094"/>
        <n v="247.53618593999116"/>
        <n v="1603.0380959999445"/>
        <n v="1291.8575669999543"/>
        <n v="1062.1498379999625"/>
        <n v="678.64402199997551"/>
        <n v="672.28306799997586"/>
        <n v="596.8629599999789"/>
        <n v="870.97043279996808"/>
        <n v="742.63332626997226"/>
        <n v="665.84307899997509"/>
        <n v="1365.409445999948"/>
        <n v="1197.3065839999545"/>
        <n v="1186.8710239999557"/>
        <n v="717.32654399997318"/>
        <n v="656.38000799997587"/>
        <n v="623.31145307997656"/>
        <n v="497.80178555998094"/>
        <n v="1357.0946999999492"/>
        <n v="961.56719999996415"/>
        <n v="790.96274999997036"/>
        <n v="617.12219570997649"/>
        <n v="1085.3108999999595"/>
        <n v="787.29839999997"/>
        <n v="1325.7067564999504"/>
        <n v="741.12423418997275"/>
        <n v="917.57036594996509"/>
        <n v="886.67285285996672"/>
        <n v="588.15869237997833"/>
        <n v="1680.6755489999375"/>
        <n v="396.66338711998492"/>
        <n v="1136.9541689999567"/>
        <n v="342.75727604998696"/>
        <n v="1295.4159719999482"/>
        <n v="1257.7424859999505"/>
        <n v="1177.7669729999529"/>
        <n v="989.57406599996125"/>
        <n v="860.4853529999657"/>
        <n v="807.08310599996764"/>
        <n v="708.78685699997163"/>
        <n v="575.07218999997792"/>
        <n v="556.91861399997811"/>
        <n v="724.73798120997162"/>
        <n v="647.20227593997447"/>
        <n v="1454.7633749999429"/>
        <n v="1357.0890749999469"/>
        <n v="352.72373618998608"/>
        <n v="918.09044999996388"/>
        <n v="821.87189999996713"/>
        <n v="774.19799999996906"/>
        <n v="1316.4153775199479"/>
        <n v="1030.0120275299596"/>
        <n v="862.843353729966"/>
        <n v="823.22381699996743"/>
        <n v="664.4324439299744"/>
        <n v="617.46483572997624"/>
        <n v="565.27239593997751"/>
        <n v="521.04779144997906"/>
        <n v="1667.7362639999344"/>
        <n v="1580.8661399999369"/>
        <n v="1390.4080319999466"/>
        <n v="1373.523839999945"/>
        <n v="1319.1215729999474"/>
        <n v="1201.292531999952"/>
        <n v="1066.494389999958"/>
        <n v="681.03242999997326"/>
        <n v="180.56930189999275"/>
        <n v="685.51757999997221"/>
        <n v="675.84762569997179"/>
        <n v="1158.4502419999526"/>
        <n v="1021.4311799999574"/>
        <n v="985.58411599995884"/>
        <n v="693.95279999997103"/>
        <n v="663.77504699997223"/>
        <n v="230.72504699999047"/>
        <n v="1036.2580103399573"/>
        <n v="435.77904749998174"/>
        <n v="1460.8187999999409"/>
        <n v="1417.7699999999427"/>
        <n v="1372.6012499999438"/>
        <n v="393.28498101998372"/>
        <n v="1267.421399999947"/>
        <n v="1101.5999999999547"/>
        <n v="967.27432499996019"/>
        <n v="896.10884999996301"/>
        <n v="758.06527499996935"/>
        <n v="618.99502499997459"/>
        <n v="1216.4337218399501"/>
        <n v="812.96483861996603"/>
        <n v="771.90752879996774"/>
        <n v="583.01996093997593"/>
        <n v="456.65343132998117"/>
        <n v="785.0105147999675"/>
        <n v="553.03581839997719"/>
        <n v="478.16846483998"/>
        <n v="1694.9594339999292"/>
        <n v="1243.8964319999479"/>
        <n v="366.37586447998484"/>
        <n v="266.49941834998907"/>
        <n v="836.64366695996387"/>
        <n v="791.43110159996547"/>
        <n v="738.23761094996837"/>
        <n v="447.86194415998045"/>
        <n v="1264.8173339999464"/>
        <n v="328.16132534998565"/>
        <n v="798.04253599996616"/>
        <n v="722.51327999996943"/>
        <n v="615.77585579997356"/>
        <n v="593.66862599997432"/>
        <n v="423.65628275998171"/>
        <n v="1418.7656249999393"/>
        <n v="1268.5065749999455"/>
        <n v="1119.0307499999519"/>
        <n v="914.16937499996016"/>
        <n v="814.96799999996495"/>
        <n v="221.00315439999048"/>
        <n v="1612.0245421199306"/>
        <n v="1550.9229244599333"/>
        <n v="1533.2675155199342"/>
        <n v="805.65430581996497"/>
        <n v="641.94542165997234"/>
        <n v="1029.8198966999564"/>
        <n v="510.06239186997772"/>
        <n v="1250.9750039999456"/>
        <n v="1093.9556039999538"/>
        <n v="993.25103999995679"/>
        <n v="219.4454264999907"/>
        <n v="1030.1335114199533"/>
        <n v="807.44185673996333"/>
        <n v="686.12242649996927"/>
        <n v="540.19132883997588"/>
        <n v="483.67409276997864"/>
        <n v="1437.6904249999361"/>
        <n v="1353.7667519999395"/>
        <n v="1350.9264249999396"/>
        <n v="1299.705615999942"/>
        <n v="1185.5190179999479"/>
        <n v="1149.2705709999486"/>
        <n v="1019.1338576999539"/>
        <n v="922.38340495995828"/>
        <n v="680.34789156996953"/>
        <n v="1447.7741999999362"/>
        <n v="1348.6720499999408"/>
        <n v="1321.0559999999402"/>
        <n v="922.22819999995829"/>
        <n v="844.91279999996175"/>
        <n v="688.2232499999692"/>
        <n v="279.88850969998765"/>
        <n v="1378.8028633799383"/>
        <n v="1182.9972425699473"/>
        <n v="1126.6111653799489"/>
        <n v="946.06045523995761"/>
        <n v="985.87010861995577"/>
        <n v="694.36124294996853"/>
        <n v="658.04226539997046"/>
        <n v="1831.5219899999183"/>
        <n v="1844.1106829999167"/>
        <n v="1701.9115139999237"/>
        <n v="1609.566875999928"/>
        <n v="1598.4425519999286"/>
        <n v="1516.9747319999315"/>
        <n v="1282.091039999943"/>
        <n v="197.97520247999103"/>
        <n v="2460.5953264498858"/>
        <n v="2382.1529271998902"/>
        <n v="2207.038210839899"/>
        <n v="2156.8189801999001"/>
        <n v="1306.9032227799387"/>
        <n v="1078.7391200999493"/>
        <n v="952.65145689995575"/>
        <n v="803.04897639996273"/>
        <n v="742.4983461599661"/>
        <n v="1481.9360649999317"/>
        <n v="1396.1743339999352"/>
        <n v="2473.0595553298872"/>
        <n v="2438.0924131198858"/>
        <n v="1832.8366659199141"/>
        <n v="1715.5360673099196"/>
        <n v="1474.6984601699316"/>
        <n v="1295.5195733999394"/>
        <n v="1196.382827639944"/>
        <n v="946.66886027995599"/>
        <n v="1492.6559999999317"/>
        <n v="533.59410987997558"/>
        <n v="1662.1746049099229"/>
        <n v="1461.0740314399325"/>
        <n v="1405.5857346799341"/>
        <n v="1218.8764213399434"/>
        <n v="2760.1445915498707"/>
        <n v="2396.276629599889"/>
        <n v="1259.9192618999416"/>
        <n v="962.75825893995489"/>
        <n v="923.83225969995715"/>
        <n v="1885.4282199999129"/>
        <n v="1898.0293539999111"/>
        <n v="1752.0884749999186"/>
        <n v="1657.4388479999232"/>
        <n v="1646.0331579999238"/>
        <n v="454.01823900997863"/>
        <n v="1962.6622456499065"/>
        <n v="1878.3264803799104"/>
        <n v="1875.4919508499102"/>
        <n v="1822.0112035599129"/>
        <n v="1702.3012143799197"/>
        <n v="1669.9899331199199"/>
        <n v="1096.8304825599471"/>
        <n v="942.29645171995446"/>
        <n v="855.78968859995894"/>
        <n v="754.51825679996386"/>
        <n v="711.49179454996636"/>
        <n v="1905.1690559999099"/>
        <n v="1808.210985659915"/>
        <n v="1788.7360378399135"/>
        <n v="1401.5549151999323"/>
        <n v="1326.4906299899358"/>
        <n v="1170.986445179944"/>
        <n v="1057.5661390999489"/>
        <n v="994.38653327995189"/>
        <n v="832.84650398996007"/>
        <n v="566.16736005997325"/>
        <n v="1606.4590180499231"/>
        <n v="1425.942448499932"/>
        <n v="1376.8289467499335"/>
        <n v="1209.3775764899422"/>
        <n v="2230.7565916998933"/>
        <n v="2245.4766370798911"/>
        <n v="2108.0226792998992"/>
        <n v="2021.1720913599029"/>
        <n v="2010.7247430199038"/>
        <n v="1936.8431369699067"/>
        <n v="1711.0109951999179"/>
        <n v="1012.4834371799516"/>
        <n v="831.33032192995972"/>
        <n v="805.89983129996142"/>
        <n v="518.5782415399749"/>
        <n v="2072.241246149898"/>
        <n v="1985.9283370799023"/>
        <n v="1983.0282853499023"/>
        <n v="1928.2296828599051"/>
        <n v="1805.4930277799122"/>
        <n v="1772.6280802199126"/>
        <n v="1186.085822759941"/>
        <n v="1027.9060819199487"/>
        <n v="939.06434159995354"/>
        <n v="835.39197719995877"/>
        <n v="790.86895964996143"/>
        <n v="2013.282577599902"/>
        <n v="1913.9620095599071"/>
        <n v="1894.5770625599057"/>
        <n v="1498.0114847999255"/>
        <n v="1421.1748750899292"/>
        <n v="1261.7508534799379"/>
        <n v="1145.897252099943"/>
        <n v="1081.2376144799462"/>
        <n v="915.57996788995479"/>
        <n v="642.05911625996873"/>
        <n v="1707.5735743499158"/>
        <n v="1522.6995761999251"/>
        <n v="1472.6822660499267"/>
        <n v="1301.3633369699357"/>
        <n v="2346.7674586998842"/>
        <n v="2361.6118973698822"/>
        <n v="2221.1086703998903"/>
        <n v="2131.9296946798945"/>
        <n v="2121.2363818798954"/>
        <n v="2045.9633136698985"/>
        <n v="1814.5964431999105"/>
        <n v="1099.4851517799457"/>
        <n v="914.33142102995441"/>
        <n v="888.00221829995621"/>
        <n v="594.19184923997034"/>
        <n v="2946.5625755998508"/>
        <n v="2812.744119569858"/>
        <n v="2808.2097924998575"/>
        <n v="2724.0576335698624"/>
        <n v="2536.1306228998728"/>
        <n v="2482.1350775898741"/>
        <n v="1570.3149789599197"/>
        <n v="1325.5753772799321"/>
        <n v="1189.6668545999396"/>
        <n v="1029.1317447599477"/>
        <n v="963.03034974995182"/>
        <n v="2984.9745598398504"/>
        <n v="2821.8982458398591"/>
        <n v="2783.8933074398574"/>
        <n v="2134.5392145598908"/>
        <n v="2008.6972988998973"/>
        <n v="1749.957560639911"/>
        <n v="1558.1103150999204"/>
        <n v="1451.7640127199259"/>
        <n v="1183.2566567899398"/>
        <n v="738.67242245996295"/>
        <n v="1951.2000885799009"/>
        <n v="1735.2527533699122"/>
        <n v="1676.2046350499143"/>
        <n v="1475.4048668299251"/>
        <n v="3644.7563584998161"/>
        <n v="3667.8294570498119"/>
        <n v="3430.5706367398261"/>
        <n v="3278.5503523598341"/>
        <n v="3260.275837519835"/>
        <n v="3129.41871557984"/>
        <n v="2739.2124527998612"/>
        <n v="1519.4495250399229"/>
        <n v="1201.1638931299385"/>
        <n v="1158.7570279999413"/>
        <n v="655.41563093996638"/>
        <n v="2933.0791760998477"/>
        <n v="2514.3213512998705"/>
        <n v="2521.9560081298696"/>
        <n v="2457.6820596898719"/>
        <n v="2282.3079519598809"/>
        <n v="2114.0014883398912"/>
        <n v="1135.7189075999408"/>
        <n v="971.49758015994939"/>
        <n v="904.93634984995356"/>
        <n v="823.25390795995725"/>
        <n v="3153.0182046298355"/>
        <n v="1708.8319689399111"/>
        <n v="1511.7854030999208"/>
        <n v="1410.2743332299265"/>
        <n v="1322.7464175999312"/>
        <n v="1129.1502956899412"/>
        <n v="677.51376899996467"/>
        <n v="1693.977356069912"/>
        <n v="1632.5188293499143"/>
        <n v="1427.9660079299256"/>
        <n v="825.20789389995718"/>
        <n v="3427.7903378398214"/>
        <n v="3272.2908345598298"/>
        <n v="3253.5819781198311"/>
        <n v="2697.5485284898614"/>
        <n v="1146.7268772299399"/>
        <n v="1104.0811649999425"/>
        <n v="2087.0635499998916"/>
        <n v="2099.5951949998898"/>
        <n v="588.64800863996902"/>
        <n v="2998.5035765998405"/>
        <n v="2853.2918114998474"/>
        <n v="2578.4021904298634"/>
        <n v="1275.4781297599327"/>
        <n v="990.41176251994671"/>
        <n v="896.55113059995199"/>
        <n v="785.60503839995818"/>
        <n v="739.60687994996101"/>
        <n v="3039.8866280398397"/>
        <n v="2869.754493639849"/>
        <n v="2854.120177729847"/>
        <n v="1493.1998435999201"/>
        <n v="1411.0107953899242"/>
        <n v="1241.8487683799337"/>
        <n v="1083.6935726499419"/>
        <n v="1030.3809794599458"/>
        <n v="871.40772458995366"/>
        <n v="580.26987985996936"/>
        <n v="1720.4202916399083"/>
        <n v="1522.8497011099189"/>
        <n v="1466.9058088299212"/>
        <n v="1284.2504402699315"/>
        <n v="3345.119141759822"/>
        <n v="3325.985418719823"/>
        <n v="3187.6392589798293"/>
        <n v="2593.4809886998623"/>
        <n v="868.90511332995334"/>
        <n v="841.8658142999551"/>
        <n v="526.5676023399717"/>
        <n v="2057.5313183498884"/>
        <n v="1866.2438363798992"/>
        <n v="1827.4951986199003"/>
        <n v="1303.5398301599296"/>
        <n v="1011.8102427199444"/>
        <n v="916.0458335999499"/>
        <n v="802.68340879995628"/>
        <n v="755.84319504995915"/>
        <n v="2165.4158425598816"/>
        <n v="1990.9559403898909"/>
        <n v="1525.4760631999166"/>
        <n v="1441.5069904899208"/>
        <n v="1070.0212492799412"/>
        <n v="890.35353848995157"/>
        <n v="593.00538605996792"/>
        <n v="1756.4758245499045"/>
        <n v="1554.8195869999154"/>
        <n v="1497.9496682499177"/>
        <n v="528.70214772997099"/>
        <n v="2455.3575559998662"/>
        <n v="2469.3145965798644"/>
        <n v="2317.9406644898736"/>
        <n v="2220.408147359879"/>
        <n v="2208.6811010198794"/>
        <n v="2124.1254854698836"/>
        <n v="1135.2569158599381"/>
        <n v="887.67196242995135"/>
        <n v="860.1651512999531"/>
        <n v="537.93926003997046"/>
        <n v="3339.7558031125154"/>
        <n v="2494.9938544313582"/>
        <n v="2924.4551860305069"/>
        <n v="3013.9501302870212"/>
        <n v="2218.4191902352745"/>
        <n v="3511.9886953894033"/>
        <n v="1746.6896627081135"/>
        <n v="1823.3879585246284"/>
        <n v="1714.6992776536026"/>
        <n v="2693.4439880193358"/>
        <n v="1188.9918836726642"/>
        <n v="3763.3932986298241"/>
        <n v="3702.6726513860403"/>
        <n v="2814.6748307814237"/>
        <n v="2916.6866789827363"/>
        <n v="1782.9385213842145"/>
        <n v="2562.5060087301081"/>
        <n v="806.41194651085084"/>
        <n v="2898.1607308392245"/>
        <n v="2644.7198647377354"/>
        <n v="2052.7490697696926"/>
        <n v="3417.068348681973"/>
        <n v="2232.1567012142682"/>
        <n v="3587.7291296033331"/>
        <n v="1672.7772952128173"/>
        <n v="2972.8293247258989"/>
        <n v="1113.2867139312661"/>
        <n v="2878.4803698613537"/>
        <n v="2337.2047643125861"/>
        <n v="2991.5369827502304"/>
        <n v="3120.2968828837725"/>
        <n v="3874.6895112746629"/>
        <n v="2803.9331101836315"/>
        <n v="1982.875044741849"/>
        <n v="2545.1046205936577"/>
        <n v="2273.156718057206"/>
        <n v="1321.6562411962047"/>
        <n v="2667.6289586622547"/>
        <n v="2665.3598792468051"/>
        <n v="2403.8063462242144"/>
        <n v="3586.3027842640645"/>
        <n v="2028.7772312364707"/>
        <n v="2375.6502294564443"/>
        <n v="2017.3397766033072"/>
        <n v="1169.7190861411416"/>
        <n v="2029.8440025956329"/>
        <n v="3356.7417001534691"/>
        <n v="2287.114575738141"/>
        <n v="2765.6380961540672"/>
        <n v="2149.491250038579"/>
        <n v="2867.2959225037966"/>
        <n v="2599.2814738480056"/>
        <n v="3024.426087658579"/>
        <n v="749.42663017965697"/>
        <n v="4093.0323594483825"/>
        <n v="2930.0473726831751"/>
        <n v="3411.356346550238"/>
        <n v="2559.043427271406"/>
        <n v="2798.8918253918519"/>
        <n v="2991.8424347125606"/>
        <n v="2504.428097621183"/>
        <n v="3404.9605866451216"/>
        <n v="3586.8561608128889"/>
        <n v="2429.3807518930457"/>
        <n v="1226.2867360540745"/>
        <n v="3990.5462694806679"/>
        <n v="3006.1309180615349"/>
        <n v="2913.729857216862"/>
        <n v="2075.0577200048037"/>
        <n v="2350.0084518810872"/>
        <n v="1426.4753665822507"/>
        <n v="1479.6324676837803"/>
        <n v="3180.092103034407"/>
        <n v="3394.1495309395423"/>
        <n v="2703.4506745156255"/>
        <n v="2262.2008904031832"/>
        <n v="3431.1569633637873"/>
        <n v="3133.2510729533665"/>
        <n v="1779.1221763421004"/>
        <n v="2983.652801374416"/>
        <n v="1240.4586989512686"/>
        <n v="3074.3795989286214"/>
        <n v="2302.0251521654491"/>
        <n v="3619.4391054294683"/>
        <n v="1878.3277387461133"/>
        <n v="3991.0143858513666"/>
        <n v="2466.7700611888922"/>
        <n v="2634.6876386904887"/>
        <n v="2908.8584283855716"/>
        <n v="1785.0261214906905"/>
        <n v="2804.575300716016"/>
        <n v="2436.3361965841345"/>
        <n v="2184.9578962046367"/>
        <n v="2560.686864113356"/>
        <n v="2883.6419925574301"/>
        <n v="2095.8655541146632"/>
        <n v="2139.6005687146589"/>
        <n v="3381.1425422092352"/>
        <n v="851.46537755690463"/>
        <n v="2599.4974163436777"/>
        <n v="2369.8678389351549"/>
        <n v="3287.2151323369408"/>
        <n v="2258.4558848118627"/>
        <n v="3967.6253851755196"/>
        <n v="3461.4231523220437"/>
        <n v="2074.4092916819964"/>
        <n v="3122.4299992887977"/>
        <n v="1328.3198957067596"/>
        <n v="3604.5956960464487"/>
        <n v="2699.0174752819125"/>
        <n v="4244.455272805676"/>
        <n v="2201.9921494570494"/>
        <n v="4679.241820140136"/>
        <n v="2892.7221872477035"/>
        <n v="3089.1467197454431"/>
        <n v="3410.5620638469613"/>
        <n v="2093.1857288942547"/>
        <n v="3288.7324872864119"/>
        <n v="2856.1260485784278"/>
        <n v="2561.4793742610559"/>
        <n v="3002.8017021434307"/>
        <n v="3380.5505410900819"/>
        <n v="2457.1788694270822"/>
        <n v="2508.9775026428456"/>
        <n v="3963.7415466083753"/>
        <n v="998.45085146214365"/>
        <n v="3048.0442287788633"/>
        <n v="2778.5708681327878"/>
        <n v="3854.0612065456685"/>
        <n v="2647.950255604721"/>
        <n v="4652.9085655313238"/>
        <n v="4058.4542009002998"/>
        <n v="2431.8520300808832"/>
        <n v="3660.4292375717528"/>
        <n v="1557.1852712539767"/>
        <n v="272.45901975749956"/>
        <n v="258.7891047455995"/>
        <n v="251.97942370019956"/>
        <n v="252.03447710279954"/>
        <n v="819.60617599999898"/>
        <n v="818.70669599999906"/>
        <n v="878.15846631919874"/>
        <n v="379.06058872999938"/>
        <n v="397.74530698539934"/>
        <n v="336.32485969499999"/>
        <n v="250.92596356279952"/>
        <n v="994.91039999999839"/>
        <n v="958.11929999999847"/>
        <n v="901.18124999999736"/>
        <n v="200.06398268999968"/>
        <n v="488.05469999999934"/>
        <n v="123.41037872269979"/>
        <n v="109.54196052529961"/>
        <n v="1006.7885999999987"/>
        <n v="653.05734874619895"/>
        <n v="254.10449359879951"/>
        <n v="223.51671210119963"/>
        <n v="612.19053359999918"/>
        <n v="208.33593985019965"/>
        <n v="177.90578128999962"/>
        <n v="183.66617590319962"/>
        <n v="817.15040989199861"/>
        <n v="515.47833410999931"/>
        <n v="544.25610674489917"/>
        <n v="1128.4181999999987"/>
        <n v="238.32789134999956"/>
        <n v="980.64790499999867"/>
        <n v="443.88980999999927"/>
        <n v="547.16062439999746"/>
        <n v="576.51505219199726"/>
        <n v="407.50928775479809"/>
        <n v="386.95273919039761"/>
        <n v="423.06684576869742"/>
        <n v="382.94756247199825"/>
        <n v="1035.6416999999954"/>
        <n v="183.80608548599909"/>
        <n v="419.52531599999742"/>
        <n v="444.45438329599722"/>
        <n v="377.37777972509826"/>
        <n v="313.86092999359846"/>
        <n v="221.75448284459893"/>
        <n v="189.10967636399877"/>
        <n v="474.38117618939765"/>
        <n v="420.35731500749853"/>
        <n v="375.82841474999867"/>
        <n v="312.98967351539858"/>
        <n v="615.29825562299504"/>
        <n v="552.69487544069545"/>
        <n v="535.99841572199637"/>
        <n v="532.6149519935957"/>
        <n v="351.32382606869709"/>
        <n v="647.94046580279394"/>
        <n v="600.82142129679517"/>
        <n v="543.87823368239549"/>
        <n v="527.76752309819574"/>
        <n v="513.0223710951966"/>
        <n v="366.24673239279701"/>
        <n v="271.93855088949772"/>
        <n v="581.40558143999613"/>
        <n v="462.63876926399627"/>
        <n v="456.63426976779624"/>
        <n v="335.26632324199676"/>
        <n v="310.94369453279745"/>
        <n v="638.37342533099491"/>
        <n v="586.26628210859428"/>
        <n v="320.1833785721974"/>
        <n v="268.04158763519774"/>
        <n v="703.80268231199136"/>
        <n v="658.27670333999276"/>
        <n v="441.91171396199553"/>
        <n v="705.74354999999241"/>
        <n v="706.02612999999235"/>
        <n v="499.29020399999456"/>
        <n v="815.82128399999101"/>
        <n v="778.41054272119152"/>
        <n v="664.93962459959334"/>
        <n v="568.96983965529296"/>
        <n v="527.49637197999334"/>
        <n v="516.20442683119416"/>
        <n v="889.57777499999008"/>
        <n v="889.75529999999014"/>
        <n v="972.26885228398908"/>
        <n v="971.36543150828891"/>
        <n v="619.49404965039378"/>
        <n v="423.39659603269536"/>
        <n v="907.68633119998981"/>
        <n v="906.85290216998987"/>
        <n v="209.2876822499976"/>
        <n v="216.74318866339755"/>
        <n v="838.25700352499064"/>
        <n v="1044.1890383924886"/>
        <n v="859.13914074239051"/>
        <n v="654.02788408619267"/>
        <n v="648.37901109239283"/>
        <n v="500.54412384959431"/>
        <n v="484.30246253279495"/>
        <n v="578.46185999999364"/>
        <n v="463.04737199999488"/>
        <n v="692.59014613769057"/>
        <n v="675.89242484789054"/>
        <n v="662.04263984099146"/>
        <n v="628.488997497892"/>
        <n v="617.04101075759161"/>
        <n v="541.54108799999256"/>
        <n v="535.26801099999273"/>
        <n v="523.08821599999283"/>
        <n v="489.51791099999321"/>
        <n v="834.34915692298853"/>
        <n v="753.45237328798953"/>
        <n v="704.60408092849093"/>
        <n v="635.14169984819102"/>
        <n v="530.16569999999263"/>
        <n v="502.11224999999359"/>
        <n v="874.97180509558768"/>
        <n v="841.40029546198753"/>
        <n v="798.44753030198888"/>
        <n v="570.63724183619195"/>
        <n v="909.35516337628735"/>
        <n v="148.89329799999794"/>
        <n v="151.2601307771979"/>
        <n v="856.3921337495882"/>
        <n v="844.67733628738824"/>
        <n v="438.30401645999342"/>
        <n v="460.48478443529302"/>
        <n v="771.43176065278737"/>
        <n v="709.41131899998834"/>
        <n v="585.4689449999903"/>
        <n v="582.07798499998967"/>
        <n v="536.78060999999127"/>
        <n v="486.22664999999142"/>
        <n v="838.12947049258696"/>
        <n v="783.57337783918706"/>
        <n v="707.37524999998755"/>
        <n v="603.63269999999"/>
        <n v="594.78749999999036"/>
        <n v="588.95099999999036"/>
        <n v="538.29809999999122"/>
        <n v="913.58511984238373"/>
        <n v="880.75961452498632"/>
        <n v="946.02694994698459"/>
        <n v="907.24648727398596"/>
        <n v="825.82205297248629"/>
        <n v="674.99915999998814"/>
        <n v="585.06235199999037"/>
        <n v="883.03671542998313"/>
        <n v="827.56418599998449"/>
        <n v="769.06136999998603"/>
        <n v="483.17677599999081"/>
        <n v="1094.426419504879"/>
        <n v="938.62654657198254"/>
        <n v="849.45599999998399"/>
        <n v="774.93442499998537"/>
        <n v="611.00054999998838"/>
        <n v="665.69669999998791"/>
        <n v="513.32399999999041"/>
        <n v="1156.5710999999783"/>
        <n v="880.37292023998339"/>
        <n v="1078.1448814298797"/>
        <n v="972.51498596278066"/>
        <n v="888.41615836598328"/>
        <n v="1133.3298311369783"/>
        <n v="941.34041048458221"/>
        <n v="1058.0420980499798"/>
        <n v="999.56147379448134"/>
        <n v="725.08924499998625"/>
        <n v="719.4337079999865"/>
        <n v="545.18525099998976"/>
        <n v="595.41701699998862"/>
        <n v="569.7518399999891"/>
        <n v="956.69548499998018"/>
        <n v="948.80811999998093"/>
        <n v="967.05442999997888"/>
        <n v="960.51747899997906"/>
        <n v="925.09090199998082"/>
        <n v="875.51323599998182"/>
        <n v="259.10688239999456"/>
        <n v="267.81612669599434"/>
        <n v="973.73362499998041"/>
        <n v="942.57539999998039"/>
        <n v="908.98627499998111"/>
        <n v="837.86849999998253"/>
        <n v="839.77739999998164"/>
        <n v="822.92624999998293"/>
        <n v="877.71307499998181"/>
        <n v="1228.8946355360747"/>
        <n v="1226.9553485439744"/>
        <n v="1084.1256201550773"/>
        <n v="206.39140939999584"/>
        <n v="212.69118336699569"/>
        <n v="848.50908299998218"/>
        <n v="631.77873599998691"/>
        <n v="1133.4737519999733"/>
        <n v="1089.1465019999744"/>
        <n v="1032.9604439999771"/>
        <n v="1005.739034999977"/>
        <n v="943.84864199997844"/>
        <n v="931.72735299997862"/>
        <n v="931.56357599997864"/>
        <n v="917.01229799997918"/>
        <n v="1028.0339999999755"/>
        <n v="1006.4290499999761"/>
        <n v="754.55099999998276"/>
        <n v="1332.8928730467685"/>
        <n v="1273.871809586072"/>
        <n v="1225.0167539999723"/>
        <n v="999.57489299997633"/>
        <n v="914.13328199997909"/>
        <n v="749.87806028998148"/>
        <n v="791.31751874698045"/>
        <n v="366.75974735999085"/>
        <n v="382.25599711199044"/>
        <n v="1027.0608899999747"/>
        <n v="1071.7343999999744"/>
        <n v="1028.3006599999746"/>
        <n v="742.80647293998163"/>
        <n v="784.51817267458057"/>
        <n v="1191.7246499999706"/>
        <n v="1175.6760749999719"/>
        <n v="1167.0704999999712"/>
        <n v="1155.4937999999713"/>
        <n v="1148.5979999999718"/>
        <n v="1129.4039249999728"/>
        <n v="1137.3689249999718"/>
        <n v="1104.9587999999735"/>
        <n v="1069.6776749999733"/>
        <n v="1333.1738879417667"/>
        <n v="1398.1225177059655"/>
        <n v="1303.4839223999679"/>
        <n v="463.3991091299884"/>
        <n v="486.33727461718786"/>
        <n v="1154.9964599999712"/>
        <n v="831.97224599997935"/>
        <n v="1141.3114199999718"/>
        <n v="1135.0978739999719"/>
        <n v="1133.8563599999716"/>
        <n v="1070.0461259999734"/>
        <n v="1048.5243089999731"/>
        <n v="1009.3210019999757"/>
        <n v="997.72108799997511"/>
        <n v="991.40445599997565"/>
        <n v="920.74846499997739"/>
        <n v="832.54394999997919"/>
        <n v="787.81740287997968"/>
        <n v="495.02855159998683"/>
        <n v="945.26094499997475"/>
        <n v="880.56465199997592"/>
        <n v="544.47991999998544"/>
        <n v="832.08516014997804"/>
        <n v="743.34885317998032"/>
        <n v="646.63731036998274"/>
        <n v="1298.4441749999658"/>
        <n v="334.20941882999108"/>
        <n v="936.15637499997581"/>
        <n v="889.67024999997625"/>
        <n v="1216.5527249999666"/>
        <n v="1114.8599090899711"/>
        <n v="572.96655597998483"/>
        <n v="456.52593969998782"/>
        <n v="371.35056783999005"/>
        <n v="348.80920424999067"/>
        <n v="145.55568299999612"/>
        <n v="701.70550151998066"/>
        <n v="892.65628499997592"/>
        <n v="864.78895199997692"/>
        <n v="681.15792599998201"/>
        <n v="626.71631699998272"/>
        <n v="800.89690307997694"/>
        <n v="1212.4872989999651"/>
        <n v="1189.9893539999671"/>
        <n v="1073.4712719999682"/>
        <n v="982.21345399997199"/>
        <n v="958.08112199997231"/>
        <n v="900.58285799997327"/>
        <n v="795.18429899997784"/>
        <n v="694.19637599998009"/>
        <n v="474.11948999998629"/>
        <n v="690.02287349998028"/>
        <n v="435.2113895999874"/>
        <n v="1381.5326249999589"/>
        <n v="641.6930249999815"/>
        <n v="618.4349999999821"/>
        <n v="538.7898876399845"/>
        <n v="197.63117961999447"/>
        <n v="759.31989623997822"/>
        <n v="741.27513503997864"/>
        <n v="557.49303791998398"/>
        <n v="523.50012623998498"/>
        <n v="1068.6619349999692"/>
        <n v="738.84574799997938"/>
        <n v="240.53712533999283"/>
        <n v="185.35341320999464"/>
        <n v="835.93749074997402"/>
        <n v="537.02245964998383"/>
        <n v="422.74838357998686"/>
        <n v="924.11779199997056"/>
        <n v="281.02615607999127"/>
        <n v="271.92796808999157"/>
        <n v="572.94885999998235"/>
        <n v="509.50765999998424"/>
        <n v="157.12587989999511"/>
        <n v="813.38082039997494"/>
        <n v="1261.6226999999597"/>
        <n v="1204.7804999999626"/>
        <n v="341.98931261998939"/>
        <n v="714.29489999997782"/>
        <n v="687.1283999999788"/>
        <n v="678.44249999997828"/>
        <n v="634.89082499998062"/>
        <n v="531.17414999998357"/>
        <n v="213.10351071999338"/>
        <n v="870.62297572997284"/>
        <n v="821.38788731997454"/>
        <n v="737.71499119997691"/>
        <n v="372.72153605998869"/>
        <n v="351.87803273998907"/>
        <n v="386.15624354998801"/>
        <n v="1479.5490359999555"/>
        <n v="1482.0240959999544"/>
        <n v="1437.1082309999558"/>
        <n v="1111.9503359999655"/>
        <n v="966.86376299996994"/>
        <n v="731.59436999997695"/>
        <n v="570.58997399998236"/>
        <n v="609.95848199997977"/>
        <n v="1277.8928279999579"/>
        <n v="882.96299999997143"/>
        <n v="603.14611499998011"/>
        <n v="599.23198399998012"/>
        <n v="602.03071999997951"/>
        <n v="543.04393599998207"/>
        <n v="765.4395376699747"/>
        <n v="1403.5031999999535"/>
        <n v="1351.5164999999552"/>
        <n v="1269.0580499999569"/>
        <n v="1211.666624999961"/>
        <n v="1167.3980999999624"/>
        <n v="347.47855169998815"/>
        <n v="755.67329999997503"/>
        <n v="748.49669999997514"/>
        <n v="590.56717499998035"/>
        <n v="1275.6533252999577"/>
        <n v="703.06160007997596"/>
        <n v="924.14561717996924"/>
        <n v="681.52565123997692"/>
        <n v="587.64545015998044"/>
        <n v="407.04548624998614"/>
        <n v="1384.7101649999543"/>
        <n v="1197.9728639999605"/>
        <n v="929.0538599999694"/>
        <n v="869.39120486996944"/>
        <n v="830.92007234997129"/>
        <n v="788.98867457997289"/>
        <n v="573.04989899998031"/>
        <n v="1065.9743449999628"/>
        <n v="670.64591999997651"/>
        <n v="606.19877499997824"/>
        <n v="954.73475936996635"/>
        <n v="943.84703643996681"/>
        <n v="796.25971295997192"/>
        <n v="733.63096836997352"/>
        <n v="680.28110534997541"/>
        <n v="666.24483007997651"/>
        <n v="363.89741539998715"/>
        <n v="877.07924999996931"/>
        <n v="255.76378619999093"/>
        <n v="1470.3243457099484"/>
        <n v="1049.7562221999631"/>
        <n v="712.82152520997488"/>
        <n v="414.14584693998535"/>
        <n v="261.55655645999059"/>
        <n v="626.8500136199782"/>
        <n v="358.47651431998742"/>
        <n v="1146.3828029999606"/>
        <n v="1047.7974779999633"/>
        <n v="752.28552299997364"/>
        <n v="636.26471999997818"/>
        <n v="870.68549483996765"/>
        <n v="795.14398547997064"/>
        <n v="481.90476428998204"/>
        <n v="1250.7289299999547"/>
        <n v="1127.9049359999583"/>
        <n v="1113.3560459999587"/>
        <n v="745.19430499997168"/>
        <n v="550.88771999997959"/>
        <n v="907.53114584996695"/>
        <n v="501.59844543998145"/>
        <n v="1249.4585249999536"/>
        <n v="1025.0999999999619"/>
        <n v="1026.228599999961"/>
        <n v="689.83109999997453"/>
        <n v="602.40284999997812"/>
        <n v="182.83420636999321"/>
        <n v="162.27593038999385"/>
        <n v="1499.5664999999447"/>
        <n v="1475.0283002999461"/>
        <n v="1287.8325719499521"/>
        <n v="1179.8017225799551"/>
        <n v="560.0359476299792"/>
        <n v="457.44882481998263"/>
        <n v="315.20808527998832"/>
        <n v="1032.8862241499614"/>
        <n v="663.00859985997533"/>
        <n v="438.7602260999837"/>
        <n v="1563.5222939999421"/>
        <n v="1164.7502879999568"/>
        <n v="1158.4605479999573"/>
        <n v="743.4241109999723"/>
        <n v="711.35315999997351"/>
        <n v="684.13247999997475"/>
        <n v="862.1021449499666"/>
        <n v="1263.8919839999517"/>
        <n v="1199.9670149999533"/>
        <n v="1213.5517499999517"/>
        <n v="1205.3049909999522"/>
        <n v="378.20893547998526"/>
        <n v="732.77212799997142"/>
        <n v="723.95961199997191"/>
        <n v="694.990385999973"/>
        <n v="907.2214863199639"/>
        <n v="841.40857786996742"/>
        <n v="1428.0608249999445"/>
        <n v="1407.5052749999463"/>
        <n v="1376.8919999999466"/>
        <n v="1351.8355499999484"/>
        <n v="1218.8891249999533"/>
        <n v="376.40800083998533"/>
        <n v="1182.1211999999539"/>
        <n v="1088.3654999999576"/>
        <n v="930.201749999963"/>
        <n v="717.20437499997206"/>
        <n v="638.74439999997526"/>
        <n v="264.80386459998965"/>
        <n v="1193.9352121999534"/>
        <n v="1148.9386346099552"/>
        <n v="1106.4262193999559"/>
        <n v="814.04419751996886"/>
        <n v="646.0969923199749"/>
        <n v="454.72233575998234"/>
        <n v="312.61935844998783"/>
        <n v="893.30611679996525"/>
        <n v="1629.9276059999347"/>
        <n v="1523.7338369999418"/>
        <n v="1227.5817029999512"/>
        <n v="326.35861847998729"/>
        <n v="651.47737499997459"/>
        <n v="576.86882483997601"/>
        <n v="1375.2444239999427"/>
        <n v="420.11526023998277"/>
        <n v="1267.3904039999481"/>
        <n v="1090.3604019999555"/>
        <n v="1011.4797869999594"/>
        <n v="727.78817299997036"/>
        <n v="930.75805463996255"/>
        <n v="783.49420547996795"/>
        <n v="1578.1837499999358"/>
        <n v="1437.6140999999413"/>
        <n v="1400.9366249999428"/>
        <n v="1358.5778999999454"/>
        <n v="805.04999999996721"/>
        <n v="652.3638749999734"/>
        <n v="1523.699324999938"/>
        <n v="1537.4233387999375"/>
        <n v="1535.6497059199371"/>
        <n v="1197.77369237995"/>
        <n v="904.6045321199631"/>
        <n v="561.75238949997743"/>
        <n v="468.13675313998084"/>
        <n v="1422.5111039999417"/>
        <n v="1317.573539999946"/>
        <n v="911.39975999996204"/>
        <n v="1009.581241199956"/>
        <n v="944.8796327999595"/>
        <n v="818.2067479199651"/>
        <n v="796.45853384996656"/>
        <n v="788.44414871996639"/>
        <n v="625.03566488997319"/>
        <n v="410.08659347998235"/>
        <n v="1205.2349429999485"/>
        <n v="1461.8506499999376"/>
        <n v="1088.7833249999537"/>
        <n v="897.87059999996234"/>
        <n v="838.27754999996421"/>
        <n v="818.04937499996515"/>
        <n v="718.03529999996988"/>
        <n v="283.77049943998787"/>
        <n v="638.17379999997286"/>
        <n v="1161.3208499999505"/>
        <n v="1676.2903333799272"/>
        <n v="1414.7502704999397"/>
        <n v="673.37129743997127"/>
        <n v="576.82718810997528"/>
        <n v="353.86984697998491"/>
        <n v="865.61553278996223"/>
        <n v="726.19101059996888"/>
        <n v="1679.8483709999284"/>
        <n v="1434.9571199999389"/>
        <n v="1432.7609399999387"/>
        <n v="1328.4640529999422"/>
        <n v="377.51050274998386"/>
        <n v="1181.3117759999498"/>
        <n v="980.72882999995818"/>
        <n v="317.10095117998645"/>
        <n v="812.1443759999654"/>
        <n v="682.29784799997083"/>
        <n v="1507.346195999932"/>
        <n v="1285.6763149999438"/>
        <n v="1257.2175239999442"/>
        <n v="409.62703667998181"/>
        <n v="1189.2335519999474"/>
        <n v="1011.2827769999551"/>
        <n v="834.30152999996301"/>
        <n v="717.1432649999681"/>
        <n v="801.17454032996443"/>
        <n v="781.70808771996576"/>
        <n v="663.57350772997006"/>
        <n v="602.70751119997328"/>
        <n v="547.89563699997609"/>
        <n v="1366.3538999999384"/>
        <n v="1337.5235249999396"/>
        <n v="1234.9912499999452"/>
        <n v="1075.5935999999522"/>
        <n v="326.29960439998553"/>
        <n v="1218.3135560399467"/>
        <n v="1135.7034191999496"/>
        <n v="910.31792786996027"/>
        <n v="411.38523463998172"/>
        <n v="207.34857547999093"/>
        <n v="961.73542508995729"/>
        <n v="661.84968074997096"/>
        <n v="1859.2829999999187"/>
        <n v="1868.2141319999173"/>
        <n v="1624.8021899999283"/>
        <n v="1482.6032699999344"/>
        <n v="1152.8672609999487"/>
        <n v="998.67625199995575"/>
        <n v="688.60850399996946"/>
        <n v="2355.9237709998933"/>
        <n v="2317.3136621998933"/>
        <n v="2214.536993759898"/>
        <n v="1948.0602732799102"/>
        <n v="1681.7334227499225"/>
        <n v="1505.7149629799308"/>
        <n v="1552.9081329999274"/>
        <n v="668.06934241996908"/>
        <n v="2506.069456799883"/>
        <n v="2462.4047882198852"/>
        <n v="2302.7859453298938"/>
        <n v="2060.8712276099054"/>
        <n v="1068.949473539951"/>
        <n v="1047.0528244799525"/>
        <n v="930.66536211995651"/>
        <n v="865.48694049996016"/>
        <n v="807.41828049996332"/>
        <n v="582.1427117999732"/>
        <n v="1494.7835444299321"/>
        <n v="1412.428455319935"/>
        <n v="1178.8520685699466"/>
        <n v="669.84681403996899"/>
        <n v="458.30292785997915"/>
        <n v="2701.939497699876"/>
        <n v="2196.4748457398987"/>
        <n v="1959.7179483999098"/>
        <n v="1484.7477213799316"/>
        <n v="1233.8772219899431"/>
        <n v="924.251593999958"/>
        <n v="1914.4999999999131"/>
        <n v="1923.3068959999118"/>
        <n v="1673.7142839999233"/>
        <n v="2036.8722716999016"/>
        <n v="1802.3411456499155"/>
        <n v="1778.3802644299153"/>
        <n v="1707.6863405499189"/>
        <n v="1528.1367252099271"/>
        <n v="1348.2704511999357"/>
        <n v="1229.3035259399414"/>
        <n v="662.41548729996839"/>
        <n v="1832.0979508799117"/>
        <n v="1804.1919001399131"/>
        <n v="1700.2889674199189"/>
        <n v="1545.6059009899263"/>
        <n v="909.82007105995694"/>
        <n v="894.17585795995797"/>
        <n v="823.97403437996024"/>
        <n v="779.55941209996308"/>
        <n v="740.71390249996512"/>
        <n v="598.09941919997152"/>
        <n v="1455.2980764999318"/>
        <n v="1381.9552382399343"/>
        <n v="1172.292218149945"/>
        <n v="716.84479343996577"/>
        <n v="525.96148023997523"/>
        <n v="2250.6972799998939"/>
        <n v="2261.9593198398929"/>
        <n v="2032.2777457199036"/>
        <n v="1897.9079268999099"/>
        <n v="1588.3713698299243"/>
        <n v="1441.2503466799315"/>
        <n v="1149.8750875999453"/>
        <n v="995.73058792995255"/>
        <n v="802.88097799996228"/>
        <n v="2148.327593999893"/>
        <n v="1908.1078739999077"/>
        <n v="1883.5159551299075"/>
        <n v="1811.0879428499115"/>
        <n v="1627.2835955099204"/>
        <n v="1443.1203116999291"/>
        <n v="1321.3131206399351"/>
        <n v="740.89626389996363"/>
        <n v="1938.7005064799037"/>
        <n v="1910.1374020399051"/>
        <n v="1803.5615521199115"/>
        <n v="1645.1833122899193"/>
        <n v="994.12323995995143"/>
        <n v="977.78074635995256"/>
        <n v="906.72214947995519"/>
        <n v="860.74534909995782"/>
        <n v="820.63131749996012"/>
        <n v="674.94188519996692"/>
        <n v="1552.622939889925"/>
        <n v="1477.5974490399276"/>
        <n v="1262.5946088499388"/>
        <n v="796.62167283996087"/>
        <n v="600.70923443997071"/>
        <n v="2378.6671154398837"/>
        <n v="2143.4757983198951"/>
        <n v="2005.8835958999018"/>
        <n v="1688.9783441299169"/>
        <n v="1538.2761318799246"/>
        <n v="1239.9919901999392"/>
        <n v="1082.1729948299469"/>
        <n v="884.29497049995712"/>
        <n v="3061.4956462998439"/>
        <n v="2696.1615873498658"/>
        <n v="2654.4879388298659"/>
        <n v="2544.1428508298718"/>
        <n v="2257.9995315498859"/>
        <n v="1972.0391921999005"/>
        <n v="1783.0494432099101"/>
        <n v="883.75192135995553"/>
        <n v="2856.8773928398541"/>
        <n v="2810.0184489298572"/>
        <n v="2638.8865285598667"/>
        <n v="2379.1281707798803"/>
        <n v="1313.9698445499339"/>
        <n v="1289.8019380399357"/>
        <n v="1166.5311467099407"/>
        <n v="1095.4974437999449"/>
        <n v="1032.3837539999483"/>
        <n v="791.26555119996021"/>
        <n v="1770.8675830199118"/>
        <n v="1682.9191130399151"/>
        <n v="1431.4242071999286"/>
        <n v="885.6739394999554"/>
        <n v="657.3505886399671"/>
        <n v="3302.202183379834"/>
        <n v="3067.5639797998456"/>
        <n v="2524.7326676098724"/>
        <n v="2270.498485079886"/>
        <n v="1760.7541182599111"/>
        <n v="1491.1978431999248"/>
        <n v="1157.7599214999423"/>
        <n v="2102.8156799998942"/>
        <n v="2634.6259245298634"/>
        <n v="1936.5010526998997"/>
        <n v="1743.1789829099098"/>
        <n v="1561.7590493999194"/>
        <n v="1273.9597774799331"/>
        <n v="703.13054888996351"/>
        <n v="3082.1341678398389"/>
        <n v="2973.1993564398467"/>
        <n v="2806.6756697398559"/>
        <n v="2765.3533172398547"/>
        <n v="2663.0439172798629"/>
        <n v="2618.6511132598644"/>
        <n v="2398.5511079998764"/>
        <n v="2014.9917160798962"/>
        <n v="1458.6696934799245"/>
        <n v="1380.2370124899292"/>
        <n v="1111.5393368099421"/>
        <n v="1040.0573807999465"/>
        <n v="976.2650189999498"/>
        <n v="831.56979197995634"/>
        <n v="787.13558319995911"/>
        <n v="728.84286719996226"/>
        <n v="664.19791095996584"/>
        <n v="2078.6820595198915"/>
        <n v="1731.8553081199113"/>
        <n v="1640.6907238399151"/>
        <n v="1175.4333221999393"/>
        <n v="3297.4077709798298"/>
        <n v="3118.7055622798366"/>
        <n v="3082.6414214698389"/>
        <n v="2501.87144690987"/>
        <n v="2365.648855919877"/>
        <n v="2242.0152652798843"/>
        <n v="2189.2819232998859"/>
        <n v="1720.3457058599108"/>
        <n v="1473.0256496399234"/>
        <n v="1417.213870199927"/>
        <n v="1104.6871597499432"/>
        <n v="2129.7689399998899"/>
        <n v="3117.0612008998328"/>
        <n v="2804.7313040998515"/>
        <n v="2739.0458653498563"/>
        <n v="1634.7348228899134"/>
        <n v="1437.1527090999236"/>
        <n v="1306.5735328699307"/>
        <n v="1236.9658587999338"/>
        <n v="1183.5688748999373"/>
        <n v="1046.9747248799447"/>
        <n v="685.17176869996365"/>
        <n v="2903.1504790398444"/>
        <n v="2826.4696520398484"/>
        <n v="2677.1718979598577"/>
        <n v="2486.6820182398687"/>
        <n v="1136.9807607299399"/>
        <n v="940.40764655995054"/>
        <n v="861.06886477995374"/>
        <n v="813.77470509995703"/>
        <n v="772.05393749995937"/>
        <n v="614.9053631999675"/>
        <n v="1556.9311433499181"/>
        <n v="1474.4965427199218"/>
        <n v="1082.4479219399418"/>
        <n v="744.82095103996051"/>
        <n v="536.51647703997173"/>
        <n v="3371.2274335798215"/>
        <n v="3125.8164677998348"/>
        <n v="2557.7759012098641"/>
        <n v="2418.3668107198714"/>
        <n v="2292.1840204798787"/>
        <n v="1219.3531979999354"/>
        <n v="1068.1885905799429"/>
        <n v="1032.7560576099454"/>
        <n v="2177.4596999998848"/>
        <n v="2071.1010599998913"/>
        <n v="840.24278799995579"/>
        <n v="2155.7782431498827"/>
        <n v="1871.2966270498987"/>
        <n v="1669.6963817099095"/>
        <n v="1468.0503357499201"/>
        <n v="1360.1156815999266"/>
        <n v="1209.3341959499344"/>
        <n v="700.12669529996197"/>
        <n v="2119.8724851598849"/>
        <n v="1976.2483496398916"/>
        <n v="1890.5270437398979"/>
        <n v="1862.4340309198988"/>
        <n v="1689.1456024899082"/>
        <n v="1278.4983191399308"/>
        <n v="977.46337555994717"/>
        <n v="961.13348495994819"/>
        <n v="879.69822987995178"/>
        <n v="831.57339209995507"/>
        <n v="789.06150249995756"/>
        <n v="628.35287919996608"/>
        <n v="1590.3649519999144"/>
        <n v="1506.0347622399183"/>
        <n v="1405.5433757399242"/>
        <n v="761.07968043995868"/>
        <n v="548.33128123997039"/>
        <n v="2492.0574078398649"/>
        <n v="2234.7407887198788"/>
        <n v="2088.4574188798865"/>
        <n v="2019.3914291198894"/>
        <n v="1736.9725563299057"/>
        <n v="1572.8998457599146"/>
        <n v="1189.3089920299358"/>
        <n v="1073.3362774299417"/>
        <n v="858.75463049995381"/>
        <n v="3363.8994691753605"/>
        <n v="1886.1198617513096"/>
        <n v="2765.4651054391252"/>
        <n v="3343.8672825473445"/>
        <n v="2150.7761734574328"/>
        <n v="2687.5219741576061"/>
        <n v="1236.5153684625916"/>
        <n v="3143.0933574018932"/>
        <n v="3573.2336757948765"/>
        <n v="1424.3852752685968"/>
        <n v="2936.6821590292902"/>
        <n v="2067.0395982649957"/>
        <n v="3807.7548600167897"/>
        <n v="1556.9986136707462"/>
        <n v="3214.6734673135443"/>
        <n v="1481.1555811856304"/>
        <n v="3027.2180985121113"/>
        <n v="3392.2050196806408"/>
        <n v="1216.5330043808674"/>
        <n v="2567.9512816123206"/>
        <n v="3120.7069505653731"/>
        <n v="2551.3256677633381"/>
        <n v="2726.7447177870899"/>
        <n v="1580.3062374517845"/>
        <n v="1013.6477220272291"/>
        <n v="2089.9571564158477"/>
        <n v="2017.0764897061536"/>
        <n v="2331.8306324854643"/>
        <n v="2401.5452612089389"/>
        <n v="3055.0467457037362"/>
        <n v="1928.5955233273228"/>
        <n v="2826.5467077565222"/>
        <n v="3641.6359275180703"/>
        <n v="3536.5528511635412"/>
        <n v="3474.0050348423065"/>
        <n v="1060.6238850354082"/>
        <n v="4511.3166389803764"/>
        <n v="2287.233890967133"/>
        <n v="3172.6958431515491"/>
        <n v="2390.0908316774512"/>
        <n v="1835.5441059152238"/>
        <n v="1612.957976238227"/>
        <n v="1370.6407621587396"/>
        <n v="2535.4282802623406"/>
        <n v="1591.4532499409002"/>
        <n v="2824.2583182789954"/>
        <n v="2795.9729646852797"/>
        <n v="2392.8410202561695"/>
        <n v="2541.8606098945502"/>
        <n v="3166.661397604174"/>
        <n v="2276.7750198152812"/>
        <n v="1615.986346179192"/>
        <n v="3024.5963095854258"/>
        <n v="2004.8942364161576"/>
        <n v="1258.4165265510469"/>
        <n v="2062.2778980555918"/>
        <n v="2395.8453592461842"/>
        <n v="2163.8661977491543"/>
        <n v="2984.4892983072191"/>
        <n v="1886.4129215189073"/>
        <n v="1205.4540038665073"/>
        <n v="2733.4491563204901"/>
        <n v="2837.8900446232196"/>
        <n v="2158.8628338852263"/>
        <n v="2337.3513462913038"/>
        <n v="3805.2259181127652"/>
        <n v="3579.3715079259578"/>
        <n v="4367.2336502434564"/>
        <n v="2845.7591350470261"/>
        <n v="2257.5170785786236"/>
        <n v="2340.1329193411557"/>
        <n v="1646.7295846900054"/>
        <n v="2770.776526466168"/>
        <n v="1644.7299465315111"/>
        <n v="2207.0419166314164"/>
        <n v="3383.0026849707756"/>
        <n v="2603.9672184113192"/>
        <n v="2947.8315822167715"/>
        <n v="1697.4699176079775"/>
        <n v="2894.3195390881365"/>
        <n v="1937.583213826573"/>
        <n v="4167.4608997889554"/>
        <n v="3459.5050705941412"/>
        <n v="2841.8871881430396"/>
        <n v="2083.2507179958643"/>
        <n v="3176.2318820071819"/>
        <n v="1866.6773621684365"/>
        <n v="2398.6639143355374"/>
        <n v="2204.6525451444118"/>
        <n v="2251.1798993519574"/>
        <n v="1333.6173329724122"/>
        <n v="3156.4961380538775"/>
        <n v="2241.7057297842703"/>
        <n v="3109.2163830789145"/>
        <n v="3135.1053990536429"/>
        <n v="1495.6287436650764"/>
        <n v="1387.739811419963"/>
        <n v="4123.6307041632253"/>
        <n v="2129.7898779573111"/>
        <n v="2390.3180691757398"/>
        <n v="3023.7890679131638"/>
        <n v="2381.2046562225764"/>
        <n v="3223.8028667108697"/>
        <n v="2473.5958131995922"/>
        <n v="2630.4394375655443"/>
        <n v="3083.3974681071954"/>
        <n v="3424.3423226116902"/>
        <n v="1183.4250896677686"/>
        <n v="3402.3482606383363"/>
        <n v="1832.4705810695752"/>
        <n v="3265.3570199421333"/>
        <n v="3058.4076589194433"/>
        <n v="2851.0147300196359"/>
        <n v="1453.666531958492"/>
        <n v="1471.9177209786919"/>
        <n v="2930.8339367262975"/>
        <n v="4362.127007588736"/>
        <n v="2631.1223750055187"/>
        <n v="3883.8441787962756"/>
        <n v="1542.6857023736216"/>
        <n v="3413.2840484258109"/>
        <n v="2323.1121704807365"/>
        <n v="3541.6284757360468"/>
        <n v="2317.2726814912207"/>
        <n v="2609.7654711387536"/>
        <n v="1518.6405442130067"/>
        <n v="943.33661644481276"/>
        <n v="2375.271864109402"/>
        <n v="2748.3054360516962"/>
        <n v="3114.4675473468437"/>
        <n v="2379.1690725596818"/>
        <n v="1808.6228308804925"/>
        <n v="1048.7027170069011"/>
        <n v="3716.5504127742147"/>
        <n v="2596.742816491153"/>
        <n v="1875.7515500204402"/>
        <n v="3722.0442840485748"/>
        <n v="4618.9838731821337"/>
        <n v="2512.3439899843684"/>
        <n v="3984.2314346350909"/>
        <n v="4314.3939838736414"/>
        <n v="3512.2546532259148"/>
        <n v="2376.1536814799701"/>
        <n v="1482.894681655974"/>
        <n v="3989.4042020937695"/>
        <n v="2148.6487269103113"/>
        <n v="3829.3763366356789"/>
        <n v="3586.2045232694695"/>
        <n v="3342.8745917420129"/>
        <n v="1704.3901850429752"/>
        <n v="1725.8406786236521"/>
        <n v="3436.3073584475042"/>
        <n v="5114.7975426585153"/>
        <n v="3084.6255510307724"/>
        <n v="4553.1162490029328"/>
        <n v="1809.147396856692"/>
        <n v="4002.5796970489937"/>
        <n v="2723.7033307544016"/>
        <n v="4152.2389651809153"/>
        <n v="2717.153784848842"/>
        <n v="3060.0108643641756"/>
        <n v="1780.3637018326933"/>
        <n v="1106.1128392824246"/>
        <n v="2785.0228632209091"/>
        <n v="3221.8865206375799"/>
        <n v="3652.3870023393179"/>
        <n v="2790.0678766029337"/>
        <n v="2120.3050536520768"/>
        <n v="1229.8034618104089"/>
        <n v="4357.9507216482143"/>
        <n v="3045.2859355618684"/>
        <n v="2199.7512412556666"/>
        <n v="4363.8980014403196"/>
        <n v="5415.4903230119144"/>
        <n v="2945.4090912844813"/>
        <n v="4671.4557114192112"/>
        <n v="5058.8990310441077"/>
        <n v="4118.2086713858425"/>
        <n v="2786.084504388833"/>
        <n v="1738.4948809261759"/>
        <n v="459.03465296999963"/>
        <n v="482.73074668199951"/>
        <n v="346.69256737289908"/>
        <n v="338.55647600309965"/>
        <n v="301.08423531599919"/>
        <n v="277.25907260729986"/>
        <n v="273.33954107519975"/>
        <n v="251.60932340279987"/>
        <n v="202.44390182939949"/>
        <n v="263.14810625659976"/>
        <n v="1007.1101249999991"/>
        <n v="992.64824999999746"/>
        <n v="902.29679999999962"/>
        <n v="230.46091189599974"/>
        <n v="248.41300710999931"/>
        <n v="259.77513823799927"/>
        <n v="239.85392984279974"/>
        <n v="174.63315257299956"/>
        <n v="127.02831398909993"/>
        <n v="108.45159081329969"/>
        <n v="338.46178954529921"/>
        <n v="290.81398862159909"/>
        <n v="277.52758394879919"/>
        <n v="1113.8701259999998"/>
        <n v="1069.1474849999995"/>
        <n v="979.24528799999916"/>
        <n v="945.56978099999924"/>
        <n v="908.48944799999924"/>
        <n v="911.89277999999888"/>
        <n v="218.00152828949987"/>
        <n v="162.5204850824999"/>
        <n v="146.92179179039991"/>
        <n v="225.98337600959911"/>
        <n v="217.30038732959906"/>
        <n v="151.9480451267994"/>
        <n v="415.70067245239824"/>
        <n v="402.93651382049825"/>
        <n v="378.91817362079837"/>
        <n v="354.77305874999797"/>
        <n v="247.53375885509905"/>
        <n v="407.62817309169844"/>
        <n v="388.49403353489771"/>
        <n v="335.08720681919806"/>
        <n v="182.60647492499919"/>
        <n v="165.11823505059934"/>
        <n v="163.02416748549928"/>
        <n v="449.7765782837983"/>
        <n v="433.04474406329751"/>
        <n v="192.65745417419924"/>
        <n v="191.25839148599883"/>
        <n v="616.42349540999578"/>
        <n v="583.14879833639554"/>
        <n v="510.24917353559641"/>
        <n v="484.77028514879652"/>
        <n v="373.74144887189732"/>
        <n v="374.53601174399705"/>
        <n v="235.09248293279811"/>
        <n v="219.12432203489828"/>
        <n v="847.23055999999349"/>
        <n v="847.0554399999935"/>
        <n v="790.97372905209431"/>
        <n v="595.00622220269588"/>
        <n v="564.33624712159565"/>
        <n v="537.87455133439585"/>
        <n v="536.3241088724958"/>
        <n v="293.94592040099786"/>
        <n v="275.87455292669796"/>
        <n v="1074.0635999999906"/>
        <n v="429.11729999999704"/>
        <n v="721.12196229569486"/>
        <n v="547.45172785139573"/>
        <n v="477.81733724399623"/>
        <n v="420.18654384629662"/>
        <n v="1059.9226491999925"/>
        <n v="362.52584059999737"/>
        <n v="1137.8331594511919"/>
        <n v="382.76444967459713"/>
        <n v="675.49090013999523"/>
        <n v="577.07094385199593"/>
        <n v="551.4535629575962"/>
        <n v="525.92391417599629"/>
        <n v="372.81844391999704"/>
        <n v="391.19006615999689"/>
        <n v="1168.0390799999911"/>
        <n v="1035.7341749999914"/>
        <n v="1168.7636699999912"/>
        <n v="770.15031557399072"/>
        <n v="494.69986716569468"/>
        <n v="729.0574548097926"/>
        <n v="663.18632839799216"/>
        <n v="511.73714294229478"/>
        <n v="415.0996670639957"/>
        <n v="399.85648842619588"/>
        <n v="1087.2224999999889"/>
        <n v="705.83958712379285"/>
        <n v="913.76244673199017"/>
        <n v="645.37828842239298"/>
        <n v="616.26936780369329"/>
        <n v="408.55108967199561"/>
        <n v="854.03910995999081"/>
        <n v="789.24320993279161"/>
        <n v="784.18825211999069"/>
        <n v="752.92697095649237"/>
        <n v="735.82767659399212"/>
        <n v="701.52801912359246"/>
        <n v="634.80175603079306"/>
        <n v="521.82466865069352"/>
        <n v="481.93106531009477"/>
        <n v="753.95830499999101"/>
        <n v="754.25660699999094"/>
        <n v="658.73896151039139"/>
        <n v="577.02835999999252"/>
        <n v="580.0451999999915"/>
        <n v="535.48153799999307"/>
        <n v="846.81799085278863"/>
        <n v="817.99813491898931"/>
        <n v="734.46921340238919"/>
        <n v="719.79844456348928"/>
        <n v="663.90396689819102"/>
        <n v="607.63950563129174"/>
        <n v="586.60600290999218"/>
        <n v="590.22742144189135"/>
        <n v="1138.9225499999834"/>
        <n v="618.69194999999092"/>
        <n v="564.91604999999163"/>
        <n v="552.26924999999255"/>
        <n v="634.53663045299163"/>
        <n v="937.73553546708729"/>
        <n v="836.81834963458914"/>
        <n v="803.53986076498973"/>
        <n v="501.45507665999213"/>
        <n v="526.95409021919158"/>
        <n v="753.49956999998722"/>
        <n v="661.83061799998961"/>
        <n v="650.45338999998978"/>
        <n v="641.1636719999899"/>
        <n v="505.82615999999132"/>
        <n v="733.22839752138816"/>
        <n v="854.54999999998631"/>
        <n v="835.55864999998551"/>
        <n v="697.866749999989"/>
        <n v="682.58249999998907"/>
        <n v="855.03599999998619"/>
        <n v="603.38969999999028"/>
        <n v="537.17107499999076"/>
        <n v="145.21643954999772"/>
        <n v="146.79937993419767"/>
        <n v="933.93514735878387"/>
        <n v="765.12464462828655"/>
        <n v="913.17855750558556"/>
        <n v="853.99634719998653"/>
        <n v="180.51091757999708"/>
        <n v="185.17035386639697"/>
        <n v="901.29463245778447"/>
        <n v="801.27586108498622"/>
        <n v="1171.7422079999817"/>
        <n v="1173.0808319999815"/>
        <n v="603.45647999999028"/>
        <n v="563.08112999999116"/>
        <n v="152.42124974999754"/>
        <n v="154.5096399209975"/>
        <n v="625.02117659998851"/>
        <n v="658.57149548278778"/>
        <n v="835.27941599998462"/>
        <n v="823.5913499999848"/>
        <n v="752.32148999998526"/>
        <n v="731.13973099998657"/>
        <n v="725.19579999998575"/>
        <n v="695.94080999998698"/>
        <n v="626.26891999998838"/>
        <n v="809.74799999998493"/>
        <n v="782.75699999998483"/>
        <n v="555.0524999999891"/>
        <n v="1022.8905820071801"/>
        <n v="936.41442207298167"/>
        <n v="911.96931923948227"/>
        <n v="1220.8682121107763"/>
        <n v="1138.6667351799779"/>
        <n v="1201.0087535903767"/>
        <n v="784.4411339999856"/>
        <n v="616.20328799998856"/>
        <n v="967.91012999997895"/>
        <n v="848.36127799998178"/>
        <n v="748.84058199998458"/>
        <n v="735.14938199998505"/>
        <n v="929.88899999998091"/>
        <n v="915.09614999998121"/>
        <n v="791.58397499998398"/>
        <n v="1062.2601463319781"/>
        <n v="988.13521325997988"/>
        <n v="1259.1405216674741"/>
        <n v="912.65696099998024"/>
        <n v="1076.2248349999759"/>
        <n v="1017.9805199999774"/>
        <n v="1080.9234239999757"/>
        <n v="1064.3745839999765"/>
        <n v="1066.458909999976"/>
        <n v="1003.9235579999777"/>
        <n v="974.89940799997828"/>
        <n v="950.48728199997777"/>
        <n v="924.4509179999784"/>
        <n v="670.34622599998477"/>
        <n v="1078.1252849999755"/>
        <n v="1019.4244639999773"/>
        <n v="670.70084399998473"/>
        <n v="731.34423024998353"/>
        <n v="772.48890922908242"/>
        <n v="1070.1654749999759"/>
        <n v="933.5418749999792"/>
        <n v="848.67299999998079"/>
        <n v="1311.8054903849709"/>
        <n v="953.67039503997842"/>
        <n v="1019.9069366551768"/>
        <n v="529.43320490998826"/>
        <n v="557.27400879718766"/>
        <n v="1321.7370689999707"/>
        <n v="1000.9680479999778"/>
        <n v="957.55614299997876"/>
        <n v="1323.6115409999707"/>
        <n v="1160.0623409999707"/>
        <n v="1141.6429009999722"/>
        <n v="1042.3512539999736"/>
        <n v="1309.9180499999668"/>
        <n v="1308.8236499999666"/>
        <n v="1249.5658499999697"/>
        <n v="1189.2869999999698"/>
        <n v="1056.5747999999744"/>
        <n v="1223.7167249999702"/>
        <n v="1218.4553549999703"/>
        <n v="1151.8508429999706"/>
        <n v="1133.9669159999723"/>
        <n v="974.18336699997633"/>
        <n v="791.67020291997846"/>
        <n v="646.30167293998284"/>
        <n v="645.31515839998247"/>
        <n v="393.79981442998968"/>
        <n v="916.85588399997584"/>
        <n v="863.97024099997725"/>
        <n v="672.64527299998247"/>
        <n v="260.21628338999284"/>
        <n v="475.92959399998699"/>
        <n v="850.91222096997774"/>
        <n v="424.36592149998876"/>
        <n v="1007.2309499999739"/>
        <n v="986.71769999997309"/>
        <n v="949.13279999997405"/>
        <n v="273.04784954999286"/>
        <n v="1233.1221888199675"/>
        <n v="501.05699265998635"/>
        <n v="747.59454431998029"/>
        <n v="716.6240559299805"/>
        <n v="363.9052612799905"/>
        <n v="1386.8749709999636"/>
        <n v="1168.9454399999693"/>
        <n v="1011.9021359999734"/>
        <n v="511.24679999998671"/>
        <n v="1183.3813599999664"/>
        <n v="1113.6583269999674"/>
        <n v="1049.9912619999707"/>
        <n v="1023.1167099999709"/>
        <n v="1000.3308119999716"/>
        <n v="755.32937499997854"/>
        <n v="679.44609799997988"/>
        <n v="650.15270099998179"/>
        <n v="257.00681237999277"/>
        <n v="749.09855999997876"/>
        <n v="741.08410784997795"/>
        <n v="692.49017207998031"/>
        <n v="390.36337575998908"/>
        <n v="1256.0343749999649"/>
        <n v="879.83279999997501"/>
        <n v="713.7830249999796"/>
        <n v="257.4937209599928"/>
        <n v="624.76469999998221"/>
        <n v="211.29331589999373"/>
        <n v="196.21770104999439"/>
        <n v="1187.4151068599667"/>
        <n v="1191.4251416699651"/>
        <n v="640.33587123998211"/>
        <n v="568.32974249998404"/>
        <n v="188.33809508999471"/>
        <n v="805.15242542997703"/>
        <n v="581.92422131998364"/>
        <n v="496.28477603998533"/>
        <n v="1320.0396359999629"/>
        <n v="888.57542399997521"/>
        <n v="704.7905159999799"/>
        <n v="661.25660099998129"/>
        <n v="843.74539247997416"/>
        <n v="780.1857645899762"/>
        <n v="498.74711141998472"/>
        <n v="420.46034711998709"/>
        <n v="1079.1921239999674"/>
        <n v="672.43293999997888"/>
        <n v="554.69259999998235"/>
        <n v="644.1685595999802"/>
        <n v="650.21683119997942"/>
        <n v="637.85614839998061"/>
        <n v="1420.2787499999549"/>
        <n v="1362.3187499999588"/>
        <n v="1075.0043249999674"/>
        <n v="790.00649999997506"/>
        <n v="745.45379999997738"/>
        <n v="737.99459999997657"/>
        <n v="159.91514482999506"/>
        <n v="467.87614999998505"/>
        <n v="181.95943749999438"/>
        <n v="610.5882719999812"/>
        <n v="614.95908293998036"/>
        <n v="1370.4013799999566"/>
        <n v="984.61024199996996"/>
        <n v="937.65531599997166"/>
        <n v="271.05199973999169"/>
        <n v="656.36599199998011"/>
        <n v="882.29599829997017"/>
        <n v="1182.1177099999613"/>
        <n v="968.18474999996749"/>
        <n v="896.58176399997058"/>
        <n v="647.24590799997816"/>
        <n v="589.05611899998064"/>
        <n v="198.86058974999327"/>
        <n v="791.23535399997411"/>
        <n v="1399.3971749999528"/>
        <n v="1275.5231999999587"/>
        <n v="1097.9252999999644"/>
        <n v="1076.5376999999651"/>
        <n v="1015.2872999999656"/>
        <n v="863.95252499997196"/>
        <n v="670.0963499999782"/>
        <n v="221.16383015999278"/>
        <n v="1223.8895353599603"/>
        <n v="1174.962181979962"/>
        <n v="528.8744879599825"/>
        <n v="303.84435599999011"/>
        <n v="202.75378991999312"/>
        <n v="373.87854503998739"/>
        <n v="1385.1053279999546"/>
        <n v="1287.4604759999577"/>
        <n v="1067.6851079999649"/>
        <n v="887.21189999997091"/>
        <n v="764.49050699997429"/>
        <n v="826.82276207997143"/>
        <n v="499.6975431899827"/>
        <n v="1186.9888319999575"/>
        <n v="874.00501499996983"/>
        <n v="315.25843991998897"/>
        <n v="761.31031999997344"/>
        <n v="294.11987210998973"/>
        <n v="630.76711599997759"/>
        <n v="212.29017185999265"/>
        <n v="918.33448495996731"/>
        <n v="832.57906886997091"/>
        <n v="736.08776464997436"/>
        <n v="662.70220062997703"/>
        <n v="1318.2511499999528"/>
        <n v="369.58174331998714"/>
        <n v="986.62724999996556"/>
        <n v="676.45124999997574"/>
        <n v="669.82949999997618"/>
        <n v="1227.3134440999572"/>
        <n v="1140.7260364799606"/>
        <n v="1108.3325557499602"/>
        <n v="1077.7412494499615"/>
        <n v="927.49017662996664"/>
        <n v="793.03566059997263"/>
        <n v="623.26301399997817"/>
        <n v="1618.4922809999443"/>
        <n v="1553.4014399999462"/>
        <n v="1373.6500829999522"/>
        <n v="1319.692031999954"/>
        <n v="1231.2427499999571"/>
        <n v="1184.7855749999592"/>
        <n v="1106.5131719999617"/>
        <n v="267.95774438999075"/>
        <n v="657.30319160997578"/>
        <n v="513.15895079998097"/>
        <n v="1163.6954839999576"/>
        <n v="1106.2995059999585"/>
        <n v="914.49892799996633"/>
        <n v="906.89175499996577"/>
        <n v="322.27797803998817"/>
        <n v="309.73184087998857"/>
        <n v="917.70768812996619"/>
        <n v="924.92920169996512"/>
        <n v="782.46146235997116"/>
        <n v="758.85567067997147"/>
        <n v="552.19397991997971"/>
        <n v="532.0525711199806"/>
        <n v="1501.1855999999436"/>
        <n v="404.15137229998521"/>
        <n v="1389.8015999999477"/>
        <n v="1232.5486499999549"/>
        <n v="1114.4621249999593"/>
        <n v="352.4988524399871"/>
        <n v="541.07317999998008"/>
        <n v="260.33337224999042"/>
        <n v="236.12986201999135"/>
        <n v="232.9629100999914"/>
        <n v="188.41119860999308"/>
        <n v="160.95237996999393"/>
        <n v="1000.5583433999624"/>
        <n v="690.12780941997369"/>
        <n v="768.5793359999717"/>
        <n v="272.06704631998969"/>
        <n v="645.59201099997574"/>
        <n v="217.37766911999205"/>
        <n v="519.15622190997931"/>
        <n v="508.10022251998032"/>
        <n v="410.93869649998413"/>
        <n v="1306.2945059999495"/>
        <n v="1214.1147209999519"/>
        <n v="1067.687535999959"/>
        <n v="1052.7050249999595"/>
        <n v="992.42095999996093"/>
        <n v="992.95153961996186"/>
        <n v="515.01604049997968"/>
        <n v="395.52712268998465"/>
        <n v="1310.2872749999494"/>
        <n v="918.23174999996479"/>
        <n v="836.38867499996695"/>
        <n v="746.93474999997113"/>
        <n v="285.47892371998904"/>
        <n v="1230.4289507299522"/>
        <n v="561.13215443997774"/>
        <n v="774.69552239997017"/>
        <n v="627.2786100299752"/>
        <n v="1691.3399699999352"/>
        <n v="1596.0392039999367"/>
        <n v="1464.6458879999436"/>
        <n v="1226.123807999953"/>
        <n v="608.80300799997644"/>
        <n v="700.47630821997177"/>
        <n v="428.93599781998267"/>
        <n v="1430.6840329999409"/>
        <n v="1406.6917969999429"/>
        <n v="1361.6505349999447"/>
        <n v="1339.617851999946"/>
        <n v="1263.488411999949"/>
        <n v="866.59564799996497"/>
        <n v="806.26839999996662"/>
        <n v="813.428268239967"/>
        <n v="775.45719615996848"/>
        <n v="773.18510024996863"/>
        <n v="1584.2830499999357"/>
        <n v="1557.5624999999372"/>
        <n v="1580.5097999999348"/>
        <n v="637.9411499999743"/>
        <n v="242.64105913998995"/>
        <n v="1537.6488422399361"/>
        <n v="898.68331817996341"/>
        <n v="858.34762446996501"/>
        <n v="786.20501747996798"/>
        <n v="604.18751192997547"/>
        <n v="1052.7029741999577"/>
        <n v="1028.4591415199584"/>
        <n v="833.06362679996653"/>
        <n v="447.05366870998131"/>
        <n v="1525.6055699999374"/>
        <n v="1396.8108179999433"/>
        <n v="1175.9015039999513"/>
        <n v="1029.6423899999586"/>
        <n v="337.78355774998636"/>
        <n v="815.92344899996692"/>
        <n v="647.68933799997387"/>
        <n v="252.96504731998976"/>
        <n v="915.36897449996138"/>
        <n v="758.14830707996794"/>
        <n v="1232.7954479999466"/>
        <n v="400.29567371998314"/>
        <n v="1122.0115509999516"/>
        <n v="985.84281599995848"/>
        <n v="940.58543999996004"/>
        <n v="825.02056799996524"/>
        <n v="637.15916356997297"/>
        <n v="617.69712917997367"/>
        <n v="581.12212319997536"/>
        <n v="1660.3775999999282"/>
        <n v="1658.9306249999281"/>
        <n v="1578.7862999999336"/>
        <n v="366.15445239998445"/>
        <n v="1045.8425249999559"/>
        <n v="1060.5140999999542"/>
        <n v="323.36703238998604"/>
        <n v="805.7834999999651"/>
        <n v="207.31097114999122"/>
        <n v="1645.1369642399304"/>
        <n v="1344.803530699942"/>
        <n v="1258.0173129599457"/>
        <n v="1010.8062679899573"/>
        <n v="511.57145479997786"/>
        <n v="1122.7385836799515"/>
        <n v="1006.2214230599575"/>
        <n v="910.99359467996135"/>
        <n v="780.00154847996703"/>
        <n v="690.31100489997084"/>
        <n v="534.70506140997679"/>
        <n v="781.71806999996704"/>
        <n v="886.71442679996073"/>
        <n v="488.72441159997794"/>
        <n v="1046.0275799999529"/>
        <n v="943.49282999995864"/>
        <n v="927.22099799995931"/>
        <n v="330.18275531998518"/>
        <n v="785.70851599996547"/>
        <n v="652.21453999997073"/>
        <n v="975.25429394995615"/>
        <n v="905.95565164996037"/>
        <n v="1262.2319999999443"/>
        <n v="1242.0931499999451"/>
        <n v="1123.7867999999503"/>
        <n v="973.41749999995704"/>
        <n v="860.22179999996195"/>
        <n v="699.53939999996908"/>
        <n v="278.46526879998748"/>
        <n v="1659.2805472499267"/>
        <n v="723.26519039996799"/>
        <n v="639.57618567997179"/>
        <n v="389.84720627998274"/>
        <n v="284.7887261999872"/>
        <n v="450.20838647997965"/>
        <n v="1581.8247899999303"/>
        <n v="1496.2469759999326"/>
        <n v="1269.9022409999443"/>
        <n v="651.35909999997148"/>
        <n v="207.88937771999088"/>
        <n v="2003.1342248999067"/>
        <n v="1842.5933233699161"/>
        <n v="1818.1848247599171"/>
        <n v="1605.5213502899267"/>
        <n v="1411.6270570999341"/>
        <n v="1156.2781207599471"/>
        <n v="751.10895219996496"/>
        <n v="588.16368782997267"/>
        <n v="2342.6769051398928"/>
        <n v="2312.1459795198939"/>
        <n v="2132.5531780799024"/>
        <n v="1904.3262387499126"/>
        <n v="1732.5476828399205"/>
        <n v="1488.6668109299317"/>
        <n v="1249.4376251499418"/>
        <n v="1174.9947136199467"/>
        <n v="535.17959039997515"/>
        <n v="1948.4141299999105"/>
        <n v="988.71252479995462"/>
        <n v="901.85675070995876"/>
        <n v="646.86913516997026"/>
        <n v="541.69275649997473"/>
        <n v="2726.6546124598726"/>
        <n v="2373.5185151998921"/>
        <n v="1423.3253474999353"/>
        <n v="711.65878031996681"/>
        <n v="1629.5097399999256"/>
        <n v="459.26433319997903"/>
        <n v="1566.6610816999246"/>
        <n v="1455.3421998999315"/>
        <n v="1438.8438297799323"/>
        <n v="1295.0898409899389"/>
        <n v="1167.0368267999438"/>
        <n v="992.1442842799529"/>
        <n v="720.13221279996526"/>
        <n v="609.58365194997066"/>
        <n v="1724.4702057399186"/>
        <n v="1704.9470569199193"/>
        <n v="1590.3924047999249"/>
        <n v="1444.4693489999315"/>
        <n v="1334.5002131999368"/>
        <n v="1178.353702639944"/>
        <n v="1026.8249716499506"/>
        <n v="976.47550025995406"/>
        <n v="569.93568959997265"/>
        <n v="1861.8752647499118"/>
        <n v="1002.6274823999524"/>
        <n v="924.34491840995634"/>
        <n v="695.90801405996694"/>
        <n v="602.37428019997117"/>
        <n v="1991.303499149906"/>
        <n v="1915.2918385899079"/>
        <n v="1695.1374758599202"/>
        <n v="1109.8757069999479"/>
        <n v="676.15373815996736"/>
        <n v="517.26376067997558"/>
        <n v="1666.9231406999177"/>
        <n v="1552.5395261999245"/>
        <n v="1535.6461339799255"/>
        <n v="1388.4294906899327"/>
        <n v="1257.8338997999376"/>
        <n v="1078.3598806799473"/>
        <n v="800.34286679996023"/>
        <n v="687.09481784996592"/>
        <n v="1828.240256339911"/>
        <n v="1808.2501343199117"/>
        <n v="1690.9496551999175"/>
        <n v="1541.5292064999246"/>
        <n v="1428.9252119999301"/>
        <n v="1269.0362719399379"/>
        <n v="1114.2239431499447"/>
        <n v="1062.1495375599484"/>
        <n v="646.51063359996806"/>
        <n v="1968.9455122499039"/>
        <n v="1089.0854783999469"/>
        <n v="1008.7568111099508"/>
        <n v="775.01623415996221"/>
        <n v="679.70820719996641"/>
        <n v="2101.4935286498976"/>
        <n v="2023.8410064898997"/>
        <n v="1798.1340249599125"/>
        <n v="1198.6811919999418"/>
        <n v="755.32664375996251"/>
        <n v="591.88097387997118"/>
        <n v="2317.2049179998821"/>
        <n v="2144.6103820398926"/>
        <n v="2118.389778539894"/>
        <n v="1889.9235800199053"/>
        <n v="1682.4734527999142"/>
        <n v="1407.6296875199293"/>
        <n v="973.73440079995032"/>
        <n v="798.68373213995937"/>
        <n v="2681.7922666798654"/>
        <n v="2648.9983231798669"/>
        <n v="2456.1079174398769"/>
        <n v="2210.9885954998886"/>
        <n v="2026.5031897598981"/>
        <n v="1764.8012837699114"/>
        <n v="1508.3145944999233"/>
        <n v="1427.4261501899286"/>
        <n v="741.83739999996226"/>
        <n v="2258.0737224998866"/>
        <n v="1227.6824511999382"/>
        <n v="1134.0078011399432"/>
        <n v="860.57540425995671"/>
        <n v="748.84204079996198"/>
        <n v="3230.2426809498384"/>
        <n v="3093.6462885698425"/>
        <n v="2715.0071443898642"/>
        <n v="1694.0751939999154"/>
        <n v="931.4159053599526"/>
        <n v="658.58575507996704"/>
        <n v="3049.5307985998402"/>
        <n v="2311.0670815198791"/>
        <n v="2237.4563531998829"/>
        <n v="1853.4210997199048"/>
        <n v="1639.3633757999141"/>
        <n v="1524.2793891599201"/>
        <n v="1464.0123137699234"/>
        <n v="1359.5166739199299"/>
        <n v="914.51430479995213"/>
        <n v="2814.8576384598528"/>
        <n v="2629.4808255798644"/>
        <n v="2432.1495178398745"/>
        <n v="1724.8867280699108"/>
        <n v="2229.478919999885"/>
        <n v="2126.7455257198899"/>
        <n v="1384.5560978999292"/>
        <n v="1080.0542438399443"/>
        <n v="799.9036743599587"/>
        <n v="759.11090449996095"/>
        <n v="592.54319283996949"/>
        <n v="3087.2713979998412"/>
        <n v="3057.3784487998423"/>
        <n v="1653.3202289999153"/>
        <n v="685.3647719399645"/>
        <n v="2858.0572979698482"/>
        <n v="2693.5106352298571"/>
        <n v="2339.2800359998751"/>
        <n v="1555.9850706399181"/>
        <n v="1537.8669079399192"/>
        <n v="1379.9949274199275"/>
        <n v="747.57370879995995"/>
        <n v="626.68824054996651"/>
        <n v="1542.8541589999184"/>
        <n v="1422.2746583999246"/>
        <n v="1251.0874998399338"/>
        <n v="1181.9791454999372"/>
        <n v="1081.1906126999424"/>
        <n v="1046.9532196199443"/>
        <n v="583.25992559996882"/>
        <n v="973.23728420994871"/>
        <n v="722.27348445996188"/>
        <n v="618.80537819996698"/>
        <n v="3296.4644149498263"/>
        <n v="3151.0086293698314"/>
        <n v="2714.7276248398571"/>
        <n v="2496.0071976598688"/>
        <n v="1177.0162769999383"/>
        <n v="1111.1349281599407"/>
        <n v="699.40877555996258"/>
        <n v="526.83554847997232"/>
        <n v="2060.7366238798877"/>
        <n v="1711.0341216999066"/>
        <n v="1589.8735313999143"/>
        <n v="1571.3568857799155"/>
        <n v="1410.0434618599243"/>
        <n v="1396.0105284999238"/>
        <n v="1330.7739727199273"/>
        <n v="1263.7827817999307"/>
        <n v="1069.9108712799421"/>
        <n v="763.77341279995824"/>
        <n v="640.28855644996497"/>
        <n v="2115.1900004998861"/>
        <n v="2007.5259988798903"/>
        <n v="1739.8195354799059"/>
        <n v="1576.6730664999145"/>
        <n v="1453.4433071999213"/>
        <n v="1107.2278941499394"/>
        <n v="1053.0450667599432"/>
        <n v="595.91631959996744"/>
        <n v="2044.5194172498898"/>
        <n v="1081.6923973999417"/>
        <n v="994.64692690994639"/>
        <n v="738.0945545599601"/>
        <n v="632.23615519996554"/>
        <n v="2189.6212046998812"/>
        <n v="2101.0140930898856"/>
        <n v="714.56303115996093"/>
        <n v="538.41971167997099"/>
        <n v="2833.497897511716"/>
        <n v="2981.3695668152195"/>
        <n v="2778.8200678248832"/>
        <n v="1583.2480766508672"/>
        <n v="1715.3522478870989"/>
        <n v="1227.4127694531787"/>
        <n v="3639.9223205665785"/>
        <n v="3745.4152856925016"/>
        <n v="2698.6363851578544"/>
        <n v="1812.3340783241727"/>
        <n v="2044.369225283675"/>
        <n v="2622.6466670440209"/>
        <n v="1835.4376680791149"/>
        <n v="2248.353364737482"/>
        <n v="791.58999446884343"/>
        <n v="2976.9134315593883"/>
        <n v="1995.7229624577051"/>
        <n v="2209.8861395150739"/>
        <n v="1141.0025729271597"/>
        <n v="3507.6457238361891"/>
        <n v="2482.0889660907678"/>
        <n v="1318.9170074013641"/>
        <n v="3855.2375869195707"/>
        <n v="2840.6881320054408"/>
        <n v="1670.5415998082067"/>
        <n v="3815.7196723769689"/>
        <n v="2730.1813896225208"/>
        <n v="818.21178506875015"/>
        <n v="4084.0719179113312"/>
        <n v="2337.8432614867447"/>
        <n v="2597.7963378905629"/>
        <n v="1574.5761687598692"/>
        <n v="1234.8664860025044"/>
        <n v="813.33518592155099"/>
        <n v="3418.6568133686019"/>
        <n v="2655.7507167924859"/>
        <n v="4043.1155423887167"/>
        <n v="2676.4856292422701"/>
        <n v="1877.765058768882"/>
        <n v="2292.0414699092066"/>
        <n v="2077.9013272758289"/>
        <n v="2320.066292761323"/>
        <n v="1346.7906393572837"/>
        <n v="2644.5914183305335"/>
        <n v="2032.9499145865668"/>
        <n v="2001.4112883703492"/>
        <n v="903.10240946442241"/>
        <n v="3538.288856484704"/>
        <n v="2798.71162747178"/>
        <n v="2784.3033004982299"/>
        <n v="3618.2577203284136"/>
        <n v="3546.9166573381235"/>
        <n v="2604.6330784088505"/>
        <n v="1947.3466683511285"/>
        <n v="1928.3450468070214"/>
        <n v="910.87502826834748"/>
        <n v="4172.8272428219379"/>
        <n v="2912.5499338885716"/>
        <n v="2628.4514274102316"/>
        <n v="3382.1737003408848"/>
        <n v="1790.76990530222"/>
        <n v="1397.9608443104639"/>
        <n v="4556.0652179437157"/>
        <n v="2530.9834518351799"/>
        <n v="3758.8917277547525"/>
        <n v="2904.3573850491398"/>
        <n v="2895.7974720900247"/>
        <n v="2838.7529198500579"/>
        <n v="2266.4677653664148"/>
        <n v="2866.3453028825234"/>
        <n v="856.86997369018968"/>
        <n v="3122.6947193234591"/>
        <n v="1848.2218289491639"/>
        <n v="1908.4266639228488"/>
        <n v="903.15076168428027"/>
        <n v="3475.8946750275236"/>
        <n v="3449.1958081658581"/>
        <n v="3524.3552136070443"/>
        <n v="2070.4546215806954"/>
        <n v="1532.2623551217064"/>
        <n v="2441.3765564963342"/>
        <n v="3070.125418867538"/>
        <n v="3045.8485886806252"/>
        <n v="1292.4432756461465"/>
        <n v="3345.6217593971951"/>
        <n v="4633.8591940328297"/>
        <n v="3646.6954090671302"/>
        <n v="2242.4453299225402"/>
        <n v="1911.0449223430001"/>
        <n v="1368.4896471789718"/>
        <n v="3782.8464700557224"/>
        <n v="3713.5914829973699"/>
        <n v="3004.5737711082584"/>
        <n v="2660.1279630936469"/>
        <n v="2065.9252022843739"/>
        <n v="2770.2816385888495"/>
        <n v="2253.0034071732734"/>
        <n v="3140.7450040733393"/>
        <n v="1179.4370160696426"/>
        <n v="3255.8625342376063"/>
        <n v="1653.3030218439058"/>
        <n v="1407.1849146920031"/>
        <n v="1083.3067444010696"/>
        <n v="2770.0819548059412"/>
        <n v="2829.6932749774232"/>
        <n v="4239.222445981598"/>
        <n v="2901.9808251641589"/>
        <n v="1914.6056345177901"/>
        <n v="4318.3887935905341"/>
        <n v="3060.6990701411623"/>
        <n v="1591.2219623175085"/>
        <n v="1236.0831325435968"/>
        <n v="3923.1331699670177"/>
        <n v="5432.6843953280077"/>
        <n v="4275.3278612264476"/>
        <n v="2629.4874769320941"/>
        <n v="2241.1000113235618"/>
        <n v="1604.4113399863002"/>
        <n v="4435.8392309966512"/>
        <n v="4354.6120084674139"/>
        <n v="3523.1932716179745"/>
        <n v="3119.4746630646196"/>
        <n v="2422.5099937248342"/>
        <n v="3247.9109862690366"/>
        <n v="2641.8519839959731"/>
        <n v="3682.7952277837167"/>
        <n v="1382.7722979908301"/>
        <n v="3817.8646486446273"/>
        <n v="1938.652468030861"/>
        <n v="1650.1620721302934"/>
        <n v="1270.06663908839"/>
        <n v="3248.2127933078555"/>
        <n v="3317.9276077480754"/>
        <n v="4971.0944573870211"/>
        <n v="3402.5117406803688"/>
        <n v="2244.697462650347"/>
        <n v="5062.4732419688971"/>
        <n v="3589.1940363153194"/>
        <n v="1866.0255797470868"/>
        <n v="1449.5075583065184"/>
        <n v="316.82709872099969"/>
        <n v="279.05557352639926"/>
        <n v="272.18978647829925"/>
        <n v="247.59474140099991"/>
        <n v="739.78070899999966"/>
        <n v="296.56776545999924"/>
        <n v="200.93355161689945"/>
        <n v="141.64368369169983"/>
        <n v="217.77321260759987"/>
        <n v="213.30253361999948"/>
        <n v="221.86408826879943"/>
        <n v="192.52508750559946"/>
        <n v="290.17599302999974"/>
        <n v="300.37470007349918"/>
        <n v="303.17183478449971"/>
        <n v="261.2288302799999"/>
        <n v="995.65239599999734"/>
        <n v="965.23455599999966"/>
        <n v="938.49046199999771"/>
        <n v="427.45034933339741"/>
        <n v="391.93374448829758"/>
        <n v="345.66041367149802"/>
        <n v="262.27440998639844"/>
        <n v="176.5480748111992"/>
        <n v="450.59361323329739"/>
        <n v="443.29310267039745"/>
        <n v="435.32128121819744"/>
        <n v="375.21772776199862"/>
        <n v="356.49684492579843"/>
        <n v="229.49232295989864"/>
        <n v="198.56537340359887"/>
        <n v="133.38240704699919"/>
        <n v="400.89064805999845"/>
        <n v="346.74737623739793"/>
        <n v="313.94823148919806"/>
        <n v="227.48744772299915"/>
        <n v="434.77594488239754"/>
        <n v="724.41520199999582"/>
        <n v="208.28530567139865"/>
        <n v="111.17349915839947"/>
        <n v="680.2654096031938"/>
        <n v="610.09019892119466"/>
        <n v="600.45420230399543"/>
        <n v="522.30874984859531"/>
        <n v="384.27702954719655"/>
        <n v="265.01196233819752"/>
        <n v="629.96633999999426"/>
        <n v="227.26616874509796"/>
        <n v="630.3514049999942"/>
        <n v="1089.71602127039"/>
        <n v="612.3613118864946"/>
        <n v="598.1800815559958"/>
        <n v="602.41014036899537"/>
        <n v="589.46104297079455"/>
        <n v="559.24223787599476"/>
        <n v="387.93970222259719"/>
        <n v="867.91972499999247"/>
        <n v="616.32494999999437"/>
        <n v="868.45229999999231"/>
        <n v="350.85333338999686"/>
        <n v="578.59681340999464"/>
        <n v="615.94386072939426"/>
        <n v="492.9899315729956"/>
        <n v="470.31265663539563"/>
        <n v="359.94367250399677"/>
        <n v="348.99163329599673"/>
        <n v="276.97672020779754"/>
        <n v="214.52761716319807"/>
        <n v="188.4218962499983"/>
        <n v="194.42474320499821"/>
        <n v="621.21411043199441"/>
        <n v="499.21836649439541"/>
        <n v="1106.9897579999899"/>
        <n v="936.3420899999918"/>
        <n v="1107.6665399999899"/>
        <n v="936.91653299999166"/>
        <n v="763.21571021189186"/>
        <n v="729.39352745159135"/>
        <n v="852.91025179798964"/>
        <n v="518.64479741279376"/>
        <n v="469.8692479999944"/>
        <n v="827.11536032799029"/>
        <n v="783.81113837759051"/>
        <n v="768.00786972479216"/>
        <n v="456.28153192349441"/>
        <n v="418.42064214319572"/>
        <n v="878.46851740479099"/>
        <n v="445.81605427259547"/>
        <n v="821.33512959999166"/>
        <n v="712.61217611969164"/>
        <n v="667.40244241229198"/>
        <n v="660.52910996399214"/>
        <n v="418.18021847699504"/>
        <n v="579.36282042359142"/>
        <n v="541.48297999999272"/>
        <n v="535.71178099999202"/>
        <n v="524.4071879999932"/>
        <n v="525.45074399999214"/>
        <n v="488.93265199999371"/>
        <n v="486.25450999999276"/>
        <n v="471.74462399999385"/>
        <n v="875.03414099668714"/>
        <n v="864.50312363998728"/>
        <n v="843.88351291048923"/>
        <n v="801.18084041488908"/>
        <n v="648.39990121459152"/>
        <n v="624.0082103243908"/>
        <n v="589.18904999999131"/>
        <n v="578.74002742139214"/>
        <n v="871.84759909758873"/>
        <n v="548.43878459759196"/>
        <n v="1064.8562261687812"/>
        <n v="791.42938748218717"/>
        <n v="665.02413548998845"/>
        <n v="701.50613110378788"/>
        <n v="974.93861099998333"/>
        <n v="600.46259999998949"/>
        <n v="731.35007399998744"/>
        <n v="975.8530159999832"/>
        <n v="588.01634399998977"/>
        <n v="493.48577199999136"/>
        <n v="485.04956499999156"/>
        <n v="892.77471548018434"/>
        <n v="870.88423793598486"/>
        <n v="898.57529999998462"/>
        <n v="747.83362499998725"/>
        <n v="710.88839999998777"/>
        <n v="899.58644999998455"/>
        <n v="612.65969999999015"/>
        <n v="617.98544999998921"/>
        <n v="962.92474628838477"/>
        <n v="924.04362572198397"/>
        <n v="1259.8751252771783"/>
        <n v="1174.4972659199796"/>
        <n v="1022.2851121379819"/>
        <n v="896.35497096178415"/>
        <n v="559.71215999999026"/>
        <n v="677.99960999998837"/>
        <n v="481.35559499999158"/>
        <n v="898.29137299998342"/>
        <n v="705.42713999998705"/>
        <n v="795.26069999998526"/>
        <n v="762.60937499998579"/>
        <n v="752.98679999998592"/>
        <n v="688.11502499998664"/>
        <n v="1130.3361953099777"/>
        <n v="1110.2265976983795"/>
        <n v="1081.9275885919787"/>
        <n v="1185.080932509577"/>
        <n v="832.96401299998354"/>
        <n v="799.68839999998499"/>
        <n v="757.56556799998532"/>
        <n v="750.62294999998528"/>
        <n v="637.64467799998818"/>
        <n v="1002.3395179999783"/>
        <n v="920.52623999998127"/>
        <n v="975.1466249999803"/>
        <n v="935.42084999997985"/>
        <n v="868.76009999998121"/>
        <n v="864.79537499998128"/>
        <n v="1272.7329945231725"/>
        <n v="950.22383999997942"/>
        <n v="891.85126799998056"/>
        <n v="869.48683499998117"/>
        <n v="847.30765799998176"/>
        <n v="823.72436999998217"/>
        <n v="679.61462399998527"/>
        <n v="496.71576239998836"/>
        <n v="521.16987764038777"/>
        <n v="1059.2077479999755"/>
        <n v="1049.7341539999763"/>
        <n v="1057.1198399999755"/>
        <n v="1027.8055479999759"/>
        <n v="1014.0108679999771"/>
        <n v="1007.2818819999766"/>
        <n v="898.15067999997973"/>
        <n v="1162.7705249999728"/>
        <n v="882.62324999997952"/>
        <n v="1196.020349999973"/>
        <n v="1188.9393749999722"/>
        <n v="1015.5743999999761"/>
        <n v="930.67604999997809"/>
        <n v="866.67974999997978"/>
        <n v="814.94819999998083"/>
        <n v="1164.5990999999726"/>
        <n v="883.85984999997936"/>
        <n v="1028.3394591199758"/>
        <n v="926.2054324599784"/>
        <n v="1100.286835257974"/>
        <n v="990.14680793937691"/>
        <n v="1230.013187999971"/>
        <n v="930.25403999997809"/>
        <n v="896.66891999997915"/>
        <n v="848.42566799998019"/>
        <n v="1231.9471709999709"/>
        <n v="1159.8639379999706"/>
        <n v="1022.879302999974"/>
        <n v="955.98963199997695"/>
        <n v="1161.6495649999706"/>
        <n v="1219.7465999999692"/>
        <n v="1218.6391499999693"/>
        <n v="1196.4712499999698"/>
        <n v="1171.6627499999704"/>
        <n v="1163.9627999999705"/>
        <n v="1158.0380999999704"/>
        <n v="1093.2344999999723"/>
        <n v="1351.0612027391658"/>
        <n v="1339.0382718101671"/>
        <n v="1249.4430039299693"/>
        <n v="1286.8815509999674"/>
        <n v="1208.5703039999703"/>
        <n v="1197.2393099999706"/>
        <n v="1150.5871679999707"/>
        <n v="1084.7963879999738"/>
        <n v="1092.367979999972"/>
        <n v="1031.2076039999738"/>
        <n v="1015.8403199999751"/>
        <n v="920.76415199997734"/>
        <n v="905.74745999997685"/>
        <n v="367.96934192999004"/>
        <n v="331.35136919999098"/>
        <n v="949.36392699997543"/>
        <n v="679.14719999998215"/>
        <n v="655.81066899998223"/>
        <n v="814.52997889997766"/>
        <n v="739.99710169998048"/>
        <n v="684.92258738998123"/>
        <n v="1027.145474999973"/>
        <n v="990.596249999973"/>
        <n v="775.00799999997901"/>
        <n v="627.0176249999829"/>
        <n v="1257.1764032799656"/>
        <n v="670.63170155998171"/>
        <n v="251.10887999999315"/>
        <n v="572.74554323998495"/>
        <n v="444.73655204998789"/>
        <n v="1456.3591679999622"/>
        <n v="1092.7579139999705"/>
        <n v="242.47397327999371"/>
        <n v="210.66954311999427"/>
        <n v="743.09120717997916"/>
        <n v="683.17154087997994"/>
        <n v="1214.7266459999644"/>
        <n v="1174.6263549999653"/>
        <n v="1143.7212569999676"/>
        <n v="1129.4905679999667"/>
        <n v="839.70039999997528"/>
        <n v="305.37845489999091"/>
        <n v="548.10649599998385"/>
        <n v="794.48196999997765"/>
        <n v="794.47797857997648"/>
        <n v="565.02985692998379"/>
        <n v="1365.36659999996"/>
        <n v="1245.3776999999652"/>
        <n v="993.43934999997066"/>
        <n v="992.21489999997073"/>
        <n v="650.63249999998152"/>
        <n v="774.11599799997714"/>
        <n v="1082.3027646899679"/>
        <n v="1011.39311231997"/>
        <n v="782.09040117997779"/>
        <n v="551.08427867998421"/>
        <n v="157.78799299999557"/>
        <n v="784.24886363997678"/>
        <n v="759.22525271997756"/>
        <n v="626.91434126998149"/>
        <n v="1467.1319039999569"/>
        <n v="1257.1362599999629"/>
        <n v="1208.7829499999643"/>
        <n v="994.73009999997078"/>
        <n v="987.95331599997076"/>
        <n v="851.55758999997488"/>
        <n v="652.03687799998079"/>
        <n v="788.09704403997512"/>
        <n v="526.86372107998329"/>
        <n v="1202.0762159999622"/>
        <n v="882.05317199997216"/>
        <n v="776.70097999997654"/>
        <n v="625.09243199998014"/>
        <n v="802.07736959997544"/>
        <n v="747.57535550997727"/>
        <n v="675.37908010997864"/>
        <n v="501.15554827998483"/>
        <n v="1051.1144999999669"/>
        <n v="1040.7977999999671"/>
        <n v="1006.785674999968"/>
        <n v="895.85324999997158"/>
        <n v="763.51859999997578"/>
        <n v="269.96820181999141"/>
        <n v="631.34144999997989"/>
        <n v="1201.0535999999634"/>
        <n v="999.22743359996821"/>
        <n v="913.72711781997202"/>
        <n v="823.2535573499747"/>
        <n v="830.71624964997375"/>
        <n v="565.12105171998201"/>
        <n v="525.43017151998333"/>
        <n v="494.71768310998425"/>
        <n v="208.40817887999339"/>
        <n v="844.41919883997434"/>
        <n v="714.36545621997743"/>
        <n v="540.94919579998339"/>
        <n v="1422.8158799999571"/>
        <n v="1315.4782049999583"/>
        <n v="1052.8666199999675"/>
        <n v="717.58265375997576"/>
        <n v="640.497284279979"/>
        <n v="499.29288167998368"/>
        <n v="1045.879921999966"/>
        <n v="1016.4784679999666"/>
        <n v="946.38509599996826"/>
        <n v="860.01312599997095"/>
        <n v="848.92763199997137"/>
        <n v="830.93803199997183"/>
        <n v="278.54113406999062"/>
        <n v="934.25788131996853"/>
        <n v="731.20434523997528"/>
        <n v="747.62999999997578"/>
        <n v="251.13457739999146"/>
        <n v="568.29982499998084"/>
        <n v="1098.8309173599639"/>
        <n v="1061.8809438399639"/>
        <n v="852.13986686997112"/>
        <n v="745.38792962997547"/>
        <n v="1403.4553829999525"/>
        <n v="1364.1041699999557"/>
        <n v="1322.6964659999555"/>
        <n v="990.61412999996662"/>
        <n v="944.31133499996804"/>
        <n v="698.21741399997643"/>
        <n v="670.31268575997592"/>
        <n v="1251.6940799999554"/>
        <n v="1164.7665019999583"/>
        <n v="1086.2916479999626"/>
        <n v="354.53291981998723"/>
        <n v="304.79514683998912"/>
        <n v="605.02168999997832"/>
        <n v="246.00639647999142"/>
        <n v="813.47648645997185"/>
        <n v="590.02907039997876"/>
        <n v="1266.0806249999546"/>
        <n v="1190.0186999999589"/>
        <n v="1009.5340499999641"/>
        <n v="949.61159999996596"/>
        <n v="275.04463193999015"/>
        <n v="628.63019999997744"/>
        <n v="186.21869685999337"/>
        <n v="468.08155034998333"/>
        <n v="1491.1053617599468"/>
        <n v="723.37144312997475"/>
        <n v="478.45614959998289"/>
        <n v="369.33986606998678"/>
        <n v="287.24101539998969"/>
        <n v="539.89695479998068"/>
        <n v="1231.7820839999558"/>
        <n v="1221.9911549999563"/>
        <n v="1047.6948899999634"/>
        <n v="1031.1040199999629"/>
        <n v="988.0738319999648"/>
        <n v="808.37351999997111"/>
        <n v="288.16022156998963"/>
        <n v="156.3113397299945"/>
        <n v="745.67735102997187"/>
        <n v="526.60089215998016"/>
        <n v="371.654469539986"/>
        <n v="878.52529999996796"/>
        <n v="753.00803999997163"/>
        <n v="631.69127199997615"/>
        <n v="568.53105999997899"/>
        <n v="802.06515593996983"/>
        <n v="556.60482243997967"/>
        <n v="532.13146384998061"/>
        <n v="1428.1753499999475"/>
        <n v="1276.8097499999521"/>
        <n v="1112.782499999958"/>
        <n v="325.73144088998771"/>
        <n v="860.30099999996764"/>
        <n v="626.38694999997631"/>
        <n v="209.56173522999225"/>
        <n v="590.58814931997847"/>
        <n v="475.73633519998208"/>
        <n v="323.44096499998813"/>
        <n v="705.07374269997354"/>
        <n v="1343.8559879999493"/>
        <n v="1204.3646939999546"/>
        <n v="1112.4084959999582"/>
        <n v="1072.8339299999598"/>
        <n v="793.934756999971"/>
        <n v="952.22307839996222"/>
        <n v="856.42193537996616"/>
        <n v="619.64447237997535"/>
        <n v="475.74209054998158"/>
        <n v="1285.7668599999504"/>
        <n v="1257.1685699999503"/>
        <n v="1152.4921819999558"/>
        <n v="1150.7545139999556"/>
        <n v="652.99357129997418"/>
        <n v="1406.1554999999446"/>
        <n v="1221.0086249999531"/>
        <n v="1172.4898499999538"/>
        <n v="984.72937499996112"/>
        <n v="935.86319999996306"/>
        <n v="796.63882499996839"/>
        <n v="648.33299999997439"/>
        <n v="204.78656302999212"/>
        <n v="1145.7293874399561"/>
        <n v="689.56002959997272"/>
        <n v="501.4569853799801"/>
        <n v="230.38410961999085"/>
        <n v="449.98676444998216"/>
        <n v="1434.9098099999444"/>
        <n v="1191.6741599999527"/>
        <n v="1069.6756139999575"/>
        <n v="1023.6011519999604"/>
        <n v="247.88583575999016"/>
        <n v="584.36161319997575"/>
        <n v="515.56943354997861"/>
        <n v="1334.9099099999448"/>
        <n v="1297.7705399999461"/>
        <n v="1276.6375359999481"/>
        <n v="1271.9291959999475"/>
        <n v="615.23237999997502"/>
        <n v="580.37872399997605"/>
        <n v="214.40470985999107"/>
        <n v="177.92599637999282"/>
        <n v="648.28726958997299"/>
        <n v="561.08509575997743"/>
        <n v="456.79374719998106"/>
        <n v="1501.2825749999377"/>
        <n v="1114.4778749999537"/>
        <n v="990.93284999995979"/>
        <n v="310.74125681998703"/>
        <n v="677.228849999972"/>
        <n v="662.30887499997334"/>
        <n v="621.80257499997469"/>
        <n v="219.07894856999087"/>
        <n v="1516.7311031999373"/>
        <n v="1414.357658989943"/>
        <n v="596.83049099997595"/>
        <n v="467.02103915998055"/>
        <n v="203.12530367999156"/>
        <n v="931.55583098996135"/>
        <n v="921.42270719996191"/>
        <n v="894.63463859996284"/>
        <n v="718.5796648799701"/>
        <n v="1149.0488459999522"/>
        <n v="1090.4967449999549"/>
        <n v="1060.1025599999562"/>
        <n v="999.15034799995874"/>
        <n v="990.69629999995891"/>
        <n v="254.14717799998948"/>
        <n v="888.81996719996221"/>
        <n v="441.72500903998088"/>
        <n v="1373.3905399999408"/>
        <n v="430.9408528499813"/>
        <n v="393.95191439998337"/>
        <n v="764.31780699996682"/>
        <n v="749.59319999996831"/>
        <n v="308.95166033998657"/>
        <n v="253.174295609989"/>
        <n v="891.01743754996221"/>
        <n v="887.85737024996251"/>
        <n v="678.0439090799706"/>
        <n v="546.98140335997675"/>
        <n v="1544.7064499999333"/>
        <n v="1543.2484499999334"/>
        <n v="1467.2038499999364"/>
        <n v="1148.7352499999504"/>
        <n v="1030.3593749999563"/>
        <n v="705.43709999996952"/>
        <n v="642.03839999997217"/>
        <n v="630.89279999997336"/>
        <n v="1632.4372068399296"/>
        <n v="1423.0204985599382"/>
        <n v="1298.4454069599449"/>
        <n v="1244.6901594499461"/>
        <n v="305.19366591998676"/>
        <n v="255.17770253998918"/>
        <n v="180.45294609999218"/>
        <n v="664.56986675997132"/>
        <n v="1828.8472319999212"/>
        <n v="1797.0870329999234"/>
        <n v="1719.6388199999253"/>
        <n v="1628.7747359999298"/>
        <n v="1369.6070699999423"/>
        <n v="1284.2184959999456"/>
        <n v="286.01034266998766"/>
        <n v="794.02603019996445"/>
        <n v="1042.4549329999531"/>
        <n v="793.8726899999649"/>
        <n v="768.80465999996534"/>
        <n v="717.22246699996856"/>
        <n v="711.27555099996789"/>
        <n v="691.96598399996958"/>
        <n v="929.75412743995821"/>
        <n v="893.48862833995986"/>
        <n v="847.88150783996173"/>
        <n v="1554.5945249999302"/>
        <n v="1512.0377999999321"/>
        <n v="1350.1394999999393"/>
        <n v="1103.6240999999513"/>
        <n v="873.65249999996138"/>
        <n v="879.42307499996048"/>
        <n v="1524.6034599599316"/>
        <n v="710.7090174999679"/>
        <n v="354.73495377998438"/>
        <n v="1047.086302979953"/>
        <n v="425.77037369998123"/>
        <n v="1568.9295779999306"/>
        <n v="1418.6814839999361"/>
        <n v="1179.5857079999471"/>
        <n v="965.75894999995671"/>
        <n v="1997.2692759499071"/>
        <n v="1619.5891125999258"/>
        <n v="1586.7017791299261"/>
        <n v="1502.6284067599315"/>
        <n v="1500.3149893199302"/>
        <n v="1464.7161195999331"/>
        <n v="1063.5869358199507"/>
        <n v="2481.0936420398848"/>
        <n v="2101.9869343199039"/>
        <n v="1752.8903246399198"/>
        <n v="1766.4382306999175"/>
        <n v="1202.8179539999442"/>
        <n v="1165.9236581199457"/>
        <n v="1119.2030303999477"/>
        <n v="1601.4507999999257"/>
        <n v="1557.8206999999277"/>
        <n v="1811.7767266799158"/>
        <n v="978.62369583995451"/>
        <n v="609.8192802899722"/>
        <n v="2608.0447129598788"/>
        <n v="2240.2751707798957"/>
        <n v="1912.5295323999112"/>
        <n v="1323.0541423399386"/>
        <n v="682.63366479996887"/>
        <n v="1616.284357999926"/>
        <n v="1562.967292259925"/>
        <n v="1305.2535598999382"/>
        <n v="1285.3112838299385"/>
        <n v="1225.6168837499422"/>
        <n v="1226.8795232199411"/>
        <n v="1199.9728681599433"/>
        <n v="930.97738179995531"/>
        <n v="2013.5225646399033"/>
        <n v="1972.2148305999051"/>
        <n v="1815.5757525599124"/>
        <n v="1570.8421912799256"/>
        <n v="1347.5041003599363"/>
        <n v="1358.5210144099347"/>
        <n v="997.13639812995211"/>
        <n v="974.00659747995314"/>
        <n v="944.12266511995449"/>
        <n v="1741.6386565199166"/>
        <n v="994.68320869995216"/>
        <n v="662.11657118996879"/>
        <n v="1979.1791468799065"/>
        <n v="1842.1609599999113"/>
        <n v="1615.8409446899225"/>
        <n v="1414.1308171999322"/>
        <n v="1051.9296573599497"/>
        <n v="654.68694799996911"/>
        <n v="1663.1080401599179"/>
        <n v="1398.9648428999317"/>
        <n v="1378.9043115299319"/>
        <n v="1317.287822849936"/>
        <n v="1319.0890291199348"/>
        <n v="1291.0291185599372"/>
        <n v="1016.1017675999498"/>
        <n v="2124.3793595398947"/>
        <n v="2082.0904229998969"/>
        <n v="1921.7540593599047"/>
        <n v="1670.9324684799183"/>
        <n v="1442.2378479599297"/>
        <n v="1453.859893709928"/>
        <n v="1083.8387598299464"/>
        <n v="1060.2311176799474"/>
        <n v="1029.6428755199488"/>
        <n v="1846.0227601199088"/>
        <n v="1081.3936792999466"/>
        <n v="740.21463708996396"/>
        <n v="2089.0793686798984"/>
        <n v="1948.9752827999039"/>
        <n v="1717.2425299899153"/>
        <n v="1510.7374781999254"/>
        <n v="1139.9393950599438"/>
        <n v="732.61154699996428"/>
        <n v="2310.8934140598831"/>
        <n v="1905.1910072999042"/>
        <n v="1870.3329090599048"/>
        <n v="1779.3891069499111"/>
        <n v="1777.6370296299094"/>
        <n v="1738.6653849599131"/>
        <n v="1308.8769730399335"/>
        <n v="3162.2151347298391"/>
        <n v="3092.9232254398426"/>
        <n v="2830.4573698798563"/>
        <n v="2423.2786557998784"/>
        <n v="2048.3478434798972"/>
        <n v="2063.2049950698947"/>
        <n v="1458.2903965299258"/>
        <n v="1418.8223282999277"/>
        <n v="1368.6971737599301"/>
        <n v="2111.8191059198925"/>
        <n v="1217.857315379938"/>
        <n v="820.30563859995891"/>
        <n v="3209.0317415998393"/>
        <n v="2965.9973213598491"/>
        <n v="2571.7010525498695"/>
        <n v="2219.948337299887"/>
        <n v="1587.3133312699194"/>
        <n v="898.51395389995491"/>
        <n v="2791.1926769998545"/>
        <n v="1868.5231652999034"/>
        <n v="1831.5092067599044"/>
        <n v="1740.3277810499108"/>
        <n v="1736.6978505299094"/>
        <n v="1698.6524253599127"/>
        <n v="735.66138803996171"/>
        <n v="3006.3119858998457"/>
        <n v="2792.307475829854"/>
        <n v="2286.8162240998818"/>
        <n v="1467.4278938999234"/>
        <n v="1263.5404384499348"/>
        <n v="1914.6229948799003"/>
        <n v="1224.9958479999357"/>
        <n v="2549.0552428498668"/>
        <n v="1967.1153374998992"/>
        <n v="593.65976327996952"/>
        <n v="2765.7727271698532"/>
        <n v="2570.8229546998641"/>
        <n v="2332.9903398598753"/>
        <n v="1390.2795368999264"/>
        <n v="1366.5305296299271"/>
        <n v="1303.6163651499314"/>
        <n v="1302.5292168199303"/>
        <n v="978.71217499994793"/>
        <n v="3223.0606995298281"/>
        <n v="3150.5940102398317"/>
        <n v="2875.8312584798464"/>
        <n v="2452.3239351998704"/>
        <n v="1436.5490057599241"/>
        <n v="1446.6527366099226"/>
        <n v="1116.6028460999401"/>
        <n v="1051.1476299299438"/>
        <n v="1102.5421643999409"/>
        <n v="1048.2303660999439"/>
        <n v="685.68269978996375"/>
        <n v="3274.2526451998274"/>
        <n v="3017.5436769598386"/>
        <n v="1507.8656411999193"/>
        <n v="2133.5242499998867"/>
        <n v="677.52374399996427"/>
        <n v="2236.6504831998777"/>
        <n v="1979.8892418498936"/>
        <n v="1707.0175433499069"/>
        <n v="1332.1494853599283"/>
        <n v="999.96421079994559"/>
        <n v="1958.5562568398923"/>
        <n v="1718.2843372799068"/>
        <n v="1468.0341033599207"/>
        <n v="1478.0191659099191"/>
        <n v="1140.7305090999373"/>
        <n v="1073.9699416299413"/>
        <n v="1047.8034584799427"/>
        <n v="1014.3548121199443"/>
        <n v="1907.2262295198959"/>
        <n v="1311.6030776099285"/>
        <n v="1070.9529866999414"/>
        <n v="700.76311568996209"/>
        <n v="2176.0030830998821"/>
        <n v="1766.3432661899037"/>
        <n v="1540.6153521999158"/>
        <n v="692.42299299996262"/>
        <n v="2891.826273572372"/>
        <n v="3401.3425687299332"/>
        <n v="2556.4271616870792"/>
        <n v="3030.90513900515"/>
        <n v="2002.5357545856752"/>
        <n v="1105.4948238687139"/>
        <n v="1999.4267424745756"/>
        <n v="1973.8194543561206"/>
        <n v="2235.7852224121971"/>
        <n v="1543.6017520757464"/>
        <n v="2585.1463339898787"/>
        <n v="2800.2716577749766"/>
        <n v="4110.6207681579808"/>
        <n v="2034.3755110044433"/>
        <n v="2702.5387045451098"/>
        <n v="2101.6054474371799"/>
        <n v="3603.653625787535"/>
        <n v="2387.6430437703507"/>
        <n v="1416.4879934714061"/>
        <n v="1660.3509299170023"/>
        <n v="4266.4029267292235"/>
        <n v="2491.9934790930301"/>
        <n v="3031.8097581619022"/>
        <n v="2723.6576970877827"/>
        <n v="1149.2997343120535"/>
        <n v="2144.6320187345996"/>
        <n v="2896.2873917640864"/>
        <n v="1964.0487826468238"/>
        <n v="2631.1191333147699"/>
        <n v="2384.3483687970488"/>
        <n v="2780.1085609503625"/>
        <n v="2646.174471155291"/>
        <n v="3307.0911311644577"/>
        <n v="2092.609039125397"/>
        <n v="2204.8661395996937"/>
        <n v="2969.9296627527192"/>
        <n v="3010.7348189946192"/>
        <n v="2171.0712346494456"/>
        <n v="2869.2066906109153"/>
        <n v="1475.4522604994177"/>
        <n v="2468.9937561190486"/>
        <n v="3289.5843219040707"/>
        <n v="2026.107227813284"/>
        <n v="3477.6651126315469"/>
        <n v="4000.1468349091087"/>
        <n v="1375.6898064505199"/>
        <n v="1985.3614712814699"/>
        <n v="2182.3299431702007"/>
        <n v="3866.4309366654425"/>
        <n v="1903.0207059014137"/>
        <n v="3053.0707958689154"/>
        <n v="2599.8548096483546"/>
        <n v="2888.3235933256719"/>
        <n v="1934.1043293584362"/>
        <n v="4157.6797283916667"/>
        <n v="2779.0571490240191"/>
        <n v="3229.4392919565098"/>
        <n v="2237.9186562408822"/>
        <n v="1658.8298384405578"/>
        <n v="989.61617329597868"/>
        <n v="3480.1548639199477"/>
        <n v="3267.1257634945146"/>
        <n v="4406.8508319027733"/>
        <n v="3342.4179937150575"/>
        <n v="2210.1932677066552"/>
        <n v="1835.8219412553042"/>
        <n v="2510.83645946058"/>
        <n v="2214.7181111070081"/>
        <n v="2744.3877170762407"/>
        <n v="2790.2474764573167"/>
        <n v="2634.142274793142"/>
        <n v="2018.5723536137932"/>
        <n v="2870.1046508760369"/>
        <n v="2099.4725520025045"/>
        <n v="3406.7444227746419"/>
        <n v="3233.6460474802016"/>
        <n v="1511.2951485053138"/>
        <n v="3674.9484427227558"/>
        <n v="1086.3663342444354"/>
        <n v="2337.0390924066187"/>
        <n v="4080.0863909302238"/>
        <n v="3830.2211381683724"/>
        <n v="5166.3698734814043"/>
        <n v="3918.7058733554359"/>
        <n v="2591.2976455547087"/>
        <n v="2152.3266517747838"/>
        <n v="2943.65905580874"/>
        <n v="2596.5770893975136"/>
        <n v="3218.0706921802043"/>
        <n v="3271.8327618730987"/>
        <n v="3088.305672671519"/>
        <n v="2366.518958180096"/>
        <n v="3364.9778483390605"/>
        <n v="2461.3593013300228"/>
        <n v="3994.1547552261281"/>
        <n v="3791.1948081631749"/>
        <n v="1771.9197999286794"/>
        <n v="4308.9884746567986"/>
        <n v="1273.9532187382899"/>
        <n v="2739.9507021689255"/>
        <n v="795.27544438140001"/>
        <n v="285.92508210839998"/>
        <n v="269.76160031339998"/>
        <n v="231.58144458839925"/>
        <n v="206.67802274489932"/>
        <n v="441.57960700000001"/>
        <n v="320.95411217600002"/>
        <n v="923.87519999999733"/>
        <n v="255.52904887019923"/>
        <n v="954.78750000000002"/>
        <n v="232.18417360799955"/>
        <n v="234.92111867999924"/>
        <n v="223.44797679749965"/>
        <n v="225.48156923979928"/>
        <n v="924.47459999999728"/>
        <n v="157.54667007819998"/>
        <n v="149.05391034449971"/>
        <n v="608.05595286449807"/>
        <n v="430.61569649999865"/>
        <n v="456.60717823049856"/>
        <n v="230.05071159479925"/>
        <n v="570.78998339999828"/>
        <n v="193.60489994879995"/>
        <n v="184.54129537599937"/>
        <n v="119.16361547999959"/>
        <n v="120.0922480295996"/>
        <n v="286.06984260000002"/>
        <n v="298.90658787359996"/>
        <n v="278.42903777279912"/>
        <n v="240.95144600999998"/>
        <n v="245.07155135099993"/>
        <n v="250.5493164758999"/>
        <n v="1018.4473499999984"/>
        <n v="966.12199199999873"/>
        <n v="863.90549999999746"/>
        <n v="482.59727703599708"/>
        <n v="469.46202096299783"/>
        <n v="406.49952897119863"/>
        <n v="400.74944686649815"/>
        <n v="196.17551178419927"/>
        <n v="377.45260240369765"/>
        <n v="358.54351890969878"/>
        <n v="1038.511124999995"/>
        <n v="235.51630704959851"/>
        <n v="384.48216765419761"/>
        <n v="366.72838101979829"/>
        <n v="326.08989678079888"/>
        <n v="331.64643390339796"/>
        <n v="316.42884422819884"/>
        <n v="179.17834647229915"/>
        <n v="173.45547443349935"/>
        <n v="151.55624543999943"/>
        <n v="155.06131337779942"/>
        <n v="369.12709871309772"/>
        <n v="291.44587199999864"/>
        <n v="304.20711426959855"/>
        <n v="261.30429325499836"/>
        <n v="208.24171310009865"/>
        <n v="200.99175497909872"/>
        <n v="612.35266635479422"/>
        <n v="402.73133429699618"/>
        <n v="343.82227423949672"/>
        <n v="301.28298719669749"/>
        <n v="293.18152216919799"/>
        <n v="674.81504581839374"/>
        <n v="610.40211404279501"/>
        <n v="519.49553207759641"/>
        <n v="493.38080947279661"/>
        <n v="243.43605890399832"/>
        <n v="506.11177684599522"/>
        <n v="492.81633976959534"/>
        <n v="442.96543164299698"/>
        <n v="436.09126360899637"/>
        <n v="558.73235298749466"/>
        <n v="724.24929150149205"/>
        <n v="691.76494192409143"/>
        <n v="664.49877226859178"/>
        <n v="795.43241940749033"/>
        <n v="565.55102031599358"/>
        <n v="432.48948599999477"/>
        <n v="812.55449140259122"/>
        <n v="806.06099894879026"/>
        <n v="991.04217502038784"/>
        <n v="766.70973198359161"/>
        <n v="715.51537884739218"/>
        <n v="662.43019472459275"/>
        <n v="459.67779643499546"/>
        <n v="426.62422742939464"/>
        <n v="682.03912499999331"/>
        <n v="551.57849999999326"/>
        <n v="682.31497499999318"/>
        <n v="494.03114999999451"/>
        <n v="482.05889999999522"/>
        <n v="463.20488491679532"/>
        <n v="416.67692725999586"/>
        <n v="1104.2446313799865"/>
        <n v="415.09890823499541"/>
        <n v="440.93737285449555"/>
        <n v="1184.9548738963852"/>
        <n v="802.86177254399024"/>
        <n v="667.43223624719178"/>
        <n v="556.70905032749306"/>
        <n v="888.82243199999118"/>
        <n v="771.69283199999074"/>
        <n v="1055.1882959999889"/>
        <n v="752.26684799999225"/>
        <n v="889.18198799999118"/>
        <n v="772.14999599999067"/>
        <n v="715.05832186199086"/>
        <n v="693.91701894898961"/>
        <n v="235.56163499999647"/>
        <n v="243.22872996749632"/>
        <n v="660.25971199999083"/>
        <n v="589.23581599999113"/>
        <n v="537.54277999999249"/>
        <n v="483.25955999999337"/>
        <n v="847.21306116718915"/>
        <n v="623.89887876159071"/>
        <n v="1117.0574999999858"/>
        <n v="645.7997249999911"/>
        <n v="571.32404999999142"/>
        <n v="534.1058999999932"/>
        <n v="507.48187499999267"/>
        <n v="570.19332580319258"/>
        <n v="380.26696676999461"/>
        <n v="401.19998011679434"/>
        <n v="918.09286979818705"/>
        <n v="789.99499952998985"/>
        <n v="655.29154807589089"/>
        <n v="1209.8217779999848"/>
        <n v="713.04724799998735"/>
        <n v="697.94792399998857"/>
        <n v="629.53709699998956"/>
        <n v="604.39404399998932"/>
        <n v="527.40770999999143"/>
        <n v="526.45449999999141"/>
        <n v="888.17227442698629"/>
        <n v="762.95857499998817"/>
        <n v="602.55337499999007"/>
        <n v="607.63657499998919"/>
        <n v="575.57159999999112"/>
        <n v="966.0331041151851"/>
        <n v="937.67540395968547"/>
        <n v="886.99247571358535"/>
        <n v="778.7967394357878"/>
        <n v="1142.5632298745797"/>
        <n v="1092.1164081197819"/>
        <n v="913.68823958548501"/>
        <n v="1098.6079199999831"/>
        <n v="749.58959999998763"/>
        <n v="587.47814999999093"/>
        <n v="564.08659199999124"/>
        <n v="826.25679679918335"/>
        <n v="803.27987507878538"/>
        <n v="1025.0346719999816"/>
        <n v="912.07968499998208"/>
        <n v="894.39077399998394"/>
        <n v="791.1213159999844"/>
        <n v="759.54877199998634"/>
        <n v="751.10559999998645"/>
        <n v="1026.3663799999813"/>
        <n v="695.82499199998733"/>
        <n v="706.01856799998598"/>
        <n v="691.65793199998734"/>
        <n v="572.11703999998917"/>
        <n v="446.55599999999112"/>
        <n v="433.14399699999211"/>
        <n v="507.45534339999074"/>
        <n v="533.58787091279021"/>
        <n v="823.9155749999851"/>
        <n v="821.64104999998506"/>
        <n v="750.59189999998637"/>
        <n v="746.48924999998599"/>
        <n v="693.6063749999862"/>
        <n v="586.94264999998882"/>
        <n v="1245.3103752851762"/>
        <n v="1165.7090663392778"/>
        <n v="128.99247398999762"/>
        <n v="129.27931997759762"/>
        <n v="929.05883999998173"/>
        <n v="849.97046399998328"/>
        <n v="1142.8203599999774"/>
        <n v="808.49154599998394"/>
        <n v="758.15121599998497"/>
        <n v="695.15819999998723"/>
        <n v="930.75203999998155"/>
        <n v="851.51924399998302"/>
        <n v="607.94744399998785"/>
        <n v="581.08233599998937"/>
        <n v="570.42712799998958"/>
        <n v="1000.4157849999782"/>
        <n v="954.66070999998021"/>
        <n v="882.40181999998072"/>
        <n v="853.68850799998279"/>
        <n v="942.40574999998046"/>
        <n v="924.45187499998133"/>
        <n v="1201.6466099999752"/>
        <n v="858.88839899998106"/>
        <n v="825.46388399998341"/>
        <n v="825.17280299998288"/>
        <n v="616.80611699998758"/>
        <n v="1109.7788219999748"/>
        <n v="1069.9246939999748"/>
        <n v="1041.0247199999762"/>
        <n v="996.86383399997726"/>
        <n v="969.20323199997858"/>
        <n v="931.92177599997785"/>
        <n v="1029.3209999999765"/>
        <n v="1016.5875749999759"/>
        <n v="1057.1260139999758"/>
        <n v="981.29953799997827"/>
        <n v="989.7371519999765"/>
        <n v="879.7605749999791"/>
        <n v="1110.5155199999726"/>
        <n v="285.6766190999931"/>
        <n v="996.24514299997452"/>
        <n v="295.83774745199281"/>
        <n v="1301.4859008267665"/>
        <n v="1031.2181884983752"/>
        <n v="1289.933099999967"/>
        <n v="1237.1399999999696"/>
        <n v="1143.4688999999726"/>
        <n v="1110.7507499999715"/>
        <n v="735.90839999998116"/>
        <n v="567.04027499998631"/>
        <n v="1179.9418631399697"/>
        <n v="821.15894078998008"/>
        <n v="1263.8000495115675"/>
        <n v="876.3911121469788"/>
        <n v="1452.8855835749628"/>
        <n v="1242.9691559999692"/>
        <n v="821.57599799997899"/>
        <n v="1099.5815099999736"/>
        <n v="1060.591097999974"/>
        <n v="996.04830599997445"/>
        <n v="621.6447693599838"/>
        <n v="415.47877553998927"/>
        <n v="1004.6560769999724"/>
        <n v="779.24021999997944"/>
        <n v="164.57095079999576"/>
        <n v="739.30111436998084"/>
        <n v="1191.0968999999673"/>
        <n v="1170.531899999969"/>
        <n v="887.68912499997555"/>
        <n v="688.66199999998219"/>
        <n v="1164.6884232999698"/>
        <n v="1331.0106409599646"/>
        <n v="740.00353583998026"/>
        <n v="1309.8137039999663"/>
        <n v="981.0440639999731"/>
        <n v="718.27286999998137"/>
        <n v="1173.8412999999662"/>
        <n v="1088.30791599997"/>
        <n v="879.29582799997468"/>
        <n v="867.29294399997491"/>
        <n v="837.02345199997671"/>
        <n v="518.55897599998548"/>
        <n v="486.05570899998605"/>
        <n v="717.82923176997872"/>
        <n v="656.19200717998046"/>
        <n v="1190.3087249999646"/>
        <n v="861.46267499997532"/>
        <n v="812.78437499997585"/>
        <n v="747.44527499997923"/>
        <n v="271.39398817999194"/>
        <n v="660.46049999998104"/>
        <n v="573.90479999998286"/>
        <n v="777.07307906997687"/>
        <n v="618.50799599998152"/>
        <n v="281.22474379999159"/>
        <n v="891.24579917997517"/>
        <n v="421.7921888399876"/>
        <n v="1270.4796719999649"/>
        <n v="1256.3362229999639"/>
        <n v="1177.6766249999673"/>
        <n v="817.97197199997629"/>
        <n v="753.73793999997906"/>
        <n v="840.23973893997311"/>
        <n v="806.5729821599756"/>
        <n v="608.93902430998048"/>
        <n v="347.89751207998887"/>
        <n v="979.62426499996968"/>
        <n v="952.07768999997063"/>
        <n v="673.20724899997856"/>
        <n v="180.55223039999453"/>
        <n v="151.60366283999542"/>
        <n v="641.50780427998006"/>
        <n v="593.60159947998159"/>
        <n v="543.45507855998255"/>
        <n v="1271.6243999999617"/>
        <n v="302.37316171999032"/>
        <n v="724.12177499997824"/>
        <n v="717.87599999997792"/>
        <n v="697.72499999997899"/>
        <n v="695.46554999997852"/>
        <n v="1409.6231236799565"/>
        <n v="1301.8694434999586"/>
        <n v="669.25487067997915"/>
        <n v="657.65893878997906"/>
        <n v="413.00515593998716"/>
        <n v="1553.8914719999505"/>
        <n v="364.01634329998905"/>
        <n v="1280.9406599999613"/>
        <n v="320.65023134998972"/>
        <n v="998.67749699996989"/>
        <n v="928.98413999997024"/>
        <n v="835.19579999997484"/>
        <n v="850.1228519999728"/>
        <n v="678.05613299997947"/>
        <n v="150.16944032999518"/>
        <n v="678.49785572997689"/>
        <n v="520.53143999998304"/>
        <n v="518.75175410998315"/>
        <n v="1251.3472229999597"/>
        <n v="381.67040084998735"/>
        <n v="185.64189539999396"/>
        <n v="168.93924608999421"/>
        <n v="818.82038735997287"/>
        <n v="553.21568651998166"/>
        <n v="541.34591273998205"/>
        <n v="530.67776201998242"/>
        <n v="399.61086515998642"/>
        <n v="1351.9790999999564"/>
        <n v="1234.0772999999581"/>
        <n v="1134.5872499999614"/>
        <n v="967.77449999996713"/>
        <n v="928.18619999996997"/>
        <n v="786.07079999997325"/>
        <n v="706.985549999976"/>
        <n v="1351.2433827899563"/>
        <n v="1200.5758411199613"/>
        <n v="1183.9970680299618"/>
        <n v="721.41822983997542"/>
        <n v="437.63076357998546"/>
        <n v="425.97430603998595"/>
        <n v="372.19868543998729"/>
        <n v="424.28837927998626"/>
        <n v="1364.1116399999551"/>
        <n v="1216.8629999999587"/>
        <n v="1011.1840199999665"/>
        <n v="969.21158399996841"/>
        <n v="605.48084999997991"/>
        <n v="729.90023249997421"/>
        <n v="536.86798499998065"/>
        <n v="393.37927463998648"/>
        <n v="1272.6929579999564"/>
        <n v="1287.3767699999537"/>
        <n v="1135.7771769999592"/>
        <n v="1086.6737279999609"/>
        <n v="695.4715679999756"/>
        <n v="272.98639025999057"/>
        <n v="658.91069099997696"/>
        <n v="657.69499999997697"/>
        <n v="782.60430743997176"/>
        <n v="1288.9406249999558"/>
        <n v="1246.4117999999571"/>
        <n v="327.22839639998875"/>
        <n v="713.47049999997489"/>
        <n v="534.98250224998128"/>
        <n v="717.39096449997419"/>
        <n v="1474.8543899999484"/>
        <n v="1134.9253169999593"/>
        <n v="732.29654999997479"/>
        <n v="278.21215061998998"/>
        <n v="740.0618639999733"/>
        <n v="691.62837599997624"/>
        <n v="640.4449319999776"/>
        <n v="893.41868687996612"/>
        <n v="470.74436819998215"/>
        <n v="413.42256590998466"/>
        <n v="1298.1167999999518"/>
        <n v="1078.3515479999592"/>
        <n v="883.16597999996645"/>
        <n v="861.72094399996865"/>
        <n v="522.16007999998101"/>
        <n v="611.85512123997773"/>
        <n v="565.29433124997854"/>
        <n v="1532.0447999999421"/>
        <n v="1499.6056499999445"/>
        <n v="1474.4193749999465"/>
        <n v="1299.2188499999509"/>
        <n v="334.12981475998731"/>
        <n v="644.68709999997657"/>
        <n v="232.92050655999148"/>
        <n v="219.56389916999183"/>
        <n v="970.33840221996468"/>
        <n v="732.39129920997334"/>
        <n v="614.04544655997756"/>
        <n v="255.41648807999053"/>
        <n v="247.82597654999097"/>
        <n v="843.27789512996878"/>
        <n v="1649.5565249999374"/>
        <n v="1616.1765809999386"/>
        <n v="1434.5293379999473"/>
        <n v="1409.5307339999488"/>
        <n v="1429.4621879999459"/>
        <n v="370.10916923998599"/>
        <n v="295.85768159998878"/>
        <n v="723.39479999997377"/>
        <n v="858.0181322699658"/>
        <n v="1358.5459359999475"/>
        <n v="1255.4621449999502"/>
        <n v="1171.7955799999534"/>
        <n v="1145.1653999999562"/>
        <n v="347.62233623998617"/>
        <n v="893.37547599996515"/>
        <n v="797.55379199996821"/>
        <n v="944.7140975599624"/>
        <n v="521.89865280998004"/>
        <n v="482.84571279998153"/>
        <n v="1549.3265999999385"/>
        <n v="1483.0748999999425"/>
        <n v="1054.6058249999596"/>
        <n v="1005.0497999999616"/>
        <n v="335.93813699998697"/>
        <n v="873.89122499996597"/>
        <n v="687.48479999997323"/>
        <n v="672.71962499997426"/>
        <n v="173.56450769999324"/>
        <n v="1546.3135654199398"/>
        <n v="1457.4250283999422"/>
        <n v="1394.1380907299456"/>
        <n v="344.29749203998631"/>
        <n v="266.94945115998956"/>
        <n v="535.29458597997859"/>
        <n v="416.91645911998336"/>
        <n v="1316.4460679999497"/>
        <n v="1294.5196259999495"/>
        <n v="986.06390399996155"/>
        <n v="325.42882343998758"/>
        <n v="322.24454099998718"/>
        <n v="965.69097536995969"/>
        <n v="598.87321262997546"/>
        <n v="442.46419307998229"/>
        <n v="1231.1095199999497"/>
        <n v="1043.8306199999565"/>
        <n v="944.6931979999614"/>
        <n v="318.92972744998667"/>
        <n v="672.33662399997252"/>
        <n v="1406.2166999999436"/>
        <n v="1296.5102999999469"/>
        <n v="1216.2208499999501"/>
        <n v="1188.1259999999522"/>
        <n v="362.01232079998493"/>
        <n v="985.86449999996046"/>
        <n v="778.59179999996877"/>
        <n v="665.40689999997323"/>
        <n v="172.14769742999309"/>
        <n v="1268.1185104499491"/>
        <n v="1230.9939983199506"/>
        <n v="626.69485024997425"/>
        <n v="284.60216055998814"/>
        <n v="930.52720499996121"/>
        <n v="1307.5079639999467"/>
        <n v="1248.5437679999479"/>
        <n v="1108.7551679999535"/>
        <n v="1063.6122149999567"/>
        <n v="999.69466199995838"/>
        <n v="428.91575219998197"/>
        <n v="1387.0982569999398"/>
        <n v="1345.2678599999429"/>
        <n v="1251.1782719999474"/>
        <n v="1126.7945159999529"/>
        <n v="1014.1039999999574"/>
        <n v="938.89951199996062"/>
        <n v="874.50888299996268"/>
        <n v="767.99273999996717"/>
        <n v="291.14502719998757"/>
        <n v="273.28466621998814"/>
        <n v="771.6616025599676"/>
        <n v="356.99595911998449"/>
        <n v="939.49267499995915"/>
        <n v="836.73449999996421"/>
        <n v="842.47469999996338"/>
        <n v="815.78587499996456"/>
        <n v="763.72739999996793"/>
        <n v="723.6877499999689"/>
        <n v="671.14844999997138"/>
        <n v="663.43859999997119"/>
        <n v="626.68597499997327"/>
        <n v="1196.4066696799487"/>
        <n v="655.81101029997251"/>
        <n v="506.17615948997792"/>
        <n v="484.98755005997958"/>
        <n v="825.69951749996403"/>
        <n v="1780.3101599999227"/>
        <n v="1690.3384919999291"/>
        <n v="389.66909387998362"/>
        <n v="1266.9172289999469"/>
        <n v="1139.6306699999504"/>
        <n v="937.56243899996059"/>
        <n v="783.63287999996714"/>
        <n v="270.12929228998865"/>
        <n v="652.71465599997157"/>
        <n v="977.02583084995604"/>
        <n v="756.64665839996587"/>
        <n v="738.18761294996716"/>
        <n v="640.8240167999719"/>
        <n v="1323.1324929999414"/>
        <n v="1052.4632399999541"/>
        <n v="1014.5370239999542"/>
        <n v="859.84795599996119"/>
        <n v="607.68629999997313"/>
        <n v="1052.2206907099535"/>
        <n v="974.45973563995665"/>
        <n v="926.16200595995872"/>
        <n v="751.913498239967"/>
        <n v="592.48061082997322"/>
        <n v="1351.082249999939"/>
        <n v="414.47663213998129"/>
        <n v="1138.0200749999503"/>
        <n v="377.43302759998323"/>
        <n v="1036.2865499999541"/>
        <n v="251.33799164998899"/>
        <n v="191.53490470999157"/>
        <n v="1567.6625451299301"/>
        <n v="764.42784359996551"/>
        <n v="744.54649719996632"/>
        <n v="600.96510845997284"/>
        <n v="575.10842009997452"/>
        <n v="512.88901047997751"/>
        <n v="316.24285623998611"/>
        <n v="1129.3429582499507"/>
        <n v="1773.9935279999224"/>
        <n v="1632.0904199999279"/>
        <n v="1612.7834579999285"/>
        <n v="1118.1773279999511"/>
        <n v="1123.2646469999493"/>
        <n v="837.34964999996339"/>
        <n v="758.34244799996623"/>
        <n v="2416.3393797098893"/>
        <n v="2005.655076239909"/>
        <n v="1956.7739500799087"/>
        <n v="1724.2116754999195"/>
        <n v="1340.4351829499385"/>
        <n v="1251.8994724599415"/>
        <n v="1026.0367337999521"/>
        <n v="1004.8991243999535"/>
        <n v="902.65930385995898"/>
        <n v="2482.937015129884"/>
        <n v="2151.359185429902"/>
        <n v="2000.4900366099082"/>
        <n v="1326.2955529199389"/>
        <n v="1246.5937798599425"/>
        <n v="1197.6898049999447"/>
        <n v="1016.6591135999537"/>
        <n v="857.96412506995989"/>
        <n v="675.49183610996829"/>
        <n v="635.17482599997072"/>
        <n v="503.38355963997714"/>
        <n v="442.11712973997987"/>
        <n v="1855.2205573199144"/>
        <n v="1034.0715437999515"/>
        <n v="1013.6227058999526"/>
        <n v="866.61126991995957"/>
        <n v="837.21916207996162"/>
        <n v="771.54825743996491"/>
        <n v="569.91372549997402"/>
        <n v="2139.7907554699027"/>
        <n v="2155.3130871698991"/>
        <n v="1708.7692719999225"/>
        <n v="1592.7894084599263"/>
        <n v="1403.5117482199364"/>
        <n v="1827.0238139999171"/>
        <n v="1681.1917499999229"/>
        <n v="1660.8997959999238"/>
        <n v="1845.3894276999122"/>
        <n v="1565.2893565199265"/>
        <n v="1535.4436961199258"/>
        <n v="1378.6805080999334"/>
        <n v="1116.9184228999468"/>
        <n v="1059.5160684899488"/>
        <n v="906.7692373999563"/>
        <n v="890.18661489995759"/>
        <n v="819.21184457996151"/>
        <n v="1817.3125818899125"/>
        <n v="1601.3884240199247"/>
        <n v="1506.0203927999285"/>
        <n v="1074.424640129949"/>
        <n v="1023.4196240799513"/>
        <n v="992.55051341995261"/>
        <n v="874.64812895995885"/>
        <n v="777.30811430996243"/>
        <n v="660.468840079968"/>
        <n v="632.54291919996979"/>
        <n v="546.00040262997436"/>
        <n v="506.82127976997617"/>
        <n v="1779.0304436099152"/>
        <n v="1044.4723973999496"/>
        <n v="1026.1334571399505"/>
        <n v="894.23048119995713"/>
        <n v="866.78720649995887"/>
        <n v="806.75480159996209"/>
        <n v="626.17969475997052"/>
        <n v="2170.1785917798984"/>
        <n v="2039.1048950999034"/>
        <n v="2022.4412186999039"/>
        <n v="1550.677692639927"/>
        <n v="1564.3287326399245"/>
        <n v="1285.4876984999396"/>
        <n v="1216.7192314199419"/>
        <n v="1097.7110905299483"/>
        <n v="1952.1283067999043"/>
        <n v="1665.2932898399192"/>
        <n v="1635.0081109199186"/>
        <n v="1474.5413906999268"/>
        <n v="1206.1688183999408"/>
        <n v="1147.8292533899428"/>
        <n v="991.4733233999508"/>
        <n v="974.0993453999522"/>
        <n v="901.01521997995633"/>
        <n v="1923.5668325899046"/>
        <n v="1702.0672037199172"/>
        <n v="1604.5966698999214"/>
        <n v="1162.6603190299431"/>
        <n v="1110.4367638799454"/>
        <n v="1078.9074312199471"/>
        <n v="957.78604415995358"/>
        <n v="858.95635860995731"/>
        <n v="739.35585737996314"/>
        <n v="710.31510719996504"/>
        <n v="621.22604172996989"/>
        <n v="581.11297246997185"/>
        <n v="1884.1770607099074"/>
        <n v="1132.4199153999436"/>
        <n v="1113.6510158399446"/>
        <n v="978.63249259995166"/>
        <n v="950.05372469995359"/>
        <n v="888.24150799995698"/>
        <n v="703.33600815996579"/>
        <n v="2284.6162411798896"/>
        <n v="2150.4652520998948"/>
        <n v="2133.4301624998957"/>
        <n v="1650.1355537399199"/>
        <n v="1664.5935827399173"/>
        <n v="1378.5355934999332"/>
        <n v="1308.5124736199355"/>
        <n v="1186.2267678299424"/>
        <n v="2760.8220758998614"/>
        <n v="2319.7837591598841"/>
        <n v="2267.4804333998841"/>
        <n v="2017.9495498398971"/>
        <n v="1605.4777038999193"/>
        <n v="1511.1804638699227"/>
        <n v="1268.8487811999353"/>
        <n v="1245.378396849937"/>
        <n v="1134.8274933799432"/>
        <n v="2832.0526877598554"/>
        <n v="2476.3471941598764"/>
        <n v="2314.2814469998834"/>
        <n v="1590.3010729299197"/>
        <n v="1504.7215036799241"/>
        <n v="1452.3524990199267"/>
        <n v="1257.1652092799372"/>
        <n v="1088.5628679399442"/>
        <n v="892.81297467995444"/>
        <n v="848.46269519995701"/>
        <n v="705.7691058299647"/>
        <n v="639.97664016996794"/>
        <n v="2158.064258619891"/>
        <n v="1277.4904799999347"/>
        <n v="1255.5607857299358"/>
        <n v="1097.8524541799443"/>
        <n v="1065.1549404599464"/>
        <n v="993.85691719995043"/>
        <n v="777.23382155996126"/>
        <n v="3545.4532197998237"/>
        <n v="3314.1715287998336"/>
        <n v="3282.2047281798345"/>
        <n v="2463.914905459877"/>
        <n v="2480.5091772598735"/>
        <n v="2000.7797174999002"/>
        <n v="1876.6451664399051"/>
        <n v="1672.7919527899166"/>
        <n v="2678.6093638498628"/>
        <n v="2288.5422269998803"/>
        <n v="2229.0105568498843"/>
        <n v="1991.0267872498964"/>
        <n v="1982.2630424398963"/>
        <n v="1257.4565888399345"/>
        <n v="1216.1844671999363"/>
        <n v="1193.1476023499381"/>
        <n v="1080.9542371199445"/>
        <n v="632.35472063996713"/>
        <n v="2840.2615734398514"/>
        <n v="2813.4488016798532"/>
        <n v="2181.3770029998873"/>
        <n v="2101.2932591598897"/>
        <n v="2028.7682993698938"/>
        <n v="1546.2212268299199"/>
        <n v="1404.873491819927"/>
        <n v="1403.0239939199264"/>
        <n v="1369.7240234999285"/>
        <n v="1318.4498841599311"/>
        <n v="1031.7700622399457"/>
        <n v="675.40395365996517"/>
        <n v="642.08851992996711"/>
        <n v="574.75775786997053"/>
        <n v="1164.1797109799393"/>
        <n v="1041.2572905799457"/>
        <n v="1009.0083836599479"/>
        <n v="936.83799859995202"/>
        <n v="3309.6698357998293"/>
        <n v="3276.7301269798309"/>
        <n v="3202.4156933998352"/>
        <n v="2910.8220431998488"/>
        <n v="2720.8966007998588"/>
        <n v="2655.0701822398637"/>
        <n v="2440.9524765598749"/>
        <n v="2455.3226373598714"/>
        <n v="1838.6059286399045"/>
        <n v="1631.5318350899165"/>
        <n v="839.13017789995683"/>
        <n v="2025.3973199998964"/>
        <n v="2512.3547667898661"/>
        <n v="2345.2468617598765"/>
        <n v="1640.9418479999119"/>
        <n v="1468.6420110399213"/>
        <n v="1118.9775730899401"/>
        <n v="951.72341639994897"/>
        <n v="934.77710689995035"/>
        <n v="858.06713051995484"/>
        <n v="2877.1767891598461"/>
        <n v="2573.9978002798639"/>
        <n v="2509.0599535598681"/>
        <n v="2405.4930433798727"/>
        <n v="2337.9935011998759"/>
        <n v="1087.5395731199417"/>
        <n v="1047.3967180799436"/>
        <n v="994.89098231994694"/>
        <n v="919.08314483995161"/>
        <n v="809.96799650995649"/>
        <n v="682.04834927996342"/>
        <n v="652.42938119996541"/>
        <n v="558.50240402997065"/>
        <n v="515.51656556997284"/>
        <n v="2278.3802264998794"/>
        <n v="1169.3542289999384"/>
        <n v="1058.4984513999441"/>
        <n v="938.01182679994974"/>
        <n v="909.29104551995181"/>
        <n v="844.54932719995566"/>
        <n v="646.43985835996602"/>
        <n v="3383.7727427998211"/>
        <n v="3349.9833007798225"/>
        <n v="2781.5453987998521"/>
        <n v="2605.6678081498608"/>
        <n v="1369.633373499928"/>
        <n v="1292.2288652199311"/>
        <n v="1159.8758929499377"/>
        <n v="2146.008584999885"/>
        <n v="2074.4948159998908"/>
        <n v="1998.2814300598911"/>
        <n v="1962.4962920198932"/>
        <n v="1713.8331950399079"/>
        <n v="1675.724205119908"/>
        <n v="1500.2706960999178"/>
        <n v="1420.7575698999231"/>
        <n v="1184.659153559935"/>
        <n v="1143.1951079899372"/>
        <n v="972.3164523999468"/>
        <n v="955.18708739994804"/>
        <n v="876.97605591995284"/>
        <n v="1989.4868665598913"/>
        <n v="1754.2168921499056"/>
        <n v="1645.2882282999108"/>
        <n v="1207.6890524999344"/>
        <n v="1161.8599896299372"/>
        <n v="1104.8436024999398"/>
        <n v="1069.8150874199416"/>
        <n v="939.3343100399494"/>
        <n v="827.48979080995457"/>
        <n v="696.80121657996176"/>
        <n v="666.66801919996385"/>
        <n v="570.80279312996925"/>
        <n v="526.86760826997158"/>
        <n v="1950.7614941098939"/>
        <n v="1126.2838151999383"/>
        <n v="1105.7542169099393"/>
        <n v="958.31048819994749"/>
        <n v="929.1857137199496"/>
        <n v="863.16468359995361"/>
        <n v="660.67862175996436"/>
        <n v="2391.9170290398715"/>
        <n v="2242.422625099879"/>
        <n v="2223.3751237198794"/>
        <n v="2084.2158868998872"/>
        <n v="1858.7028792498998"/>
        <n v="1873.7707451998981"/>
        <n v="1832.408116139901"/>
        <n v="1697.1160081399087"/>
        <n v="1708.2765647199064"/>
        <n v="1399.8330184999247"/>
        <n v="1202.9658119999353"/>
        <n v="1184.9329048499349"/>
        <n v="2184.7424931478845"/>
        <n v="2478.1971261944163"/>
        <n v="2243.5107116170689"/>
        <n v="3188.9317593316705"/>
        <n v="3712.9615748445776"/>
        <n v="2191.0763683726286"/>
        <n v="3030.641509291117"/>
        <n v="2812.7352715583793"/>
        <n v="3553.6298791115637"/>
        <n v="3196.4591629653883"/>
        <n v="2287.2594199196783"/>
        <n v="1544.8283084663017"/>
        <n v="2107.8214951298805"/>
        <n v="3674.024997915828"/>
        <n v="1470.2479084489635"/>
        <n v="2376.2551431536972"/>
        <n v="1279.6415495605531"/>
        <n v="2982.8972682286167"/>
        <n v="2377.4172387342787"/>
        <n v="2297.9417748935975"/>
        <n v="3030.9570484681085"/>
        <n v="2189.4976864005848"/>
        <n v="2590.1157576912783"/>
        <n v="1385.5281754740367"/>
        <n v="714.90198309219193"/>
        <n v="3252.5893741878003"/>
        <n v="1740.5472280873714"/>
        <n v="1805.6541365352132"/>
        <n v="1798.085947331301"/>
        <n v="1505.2781813937831"/>
        <n v="1018.6826202926874"/>
        <n v="977.42753565705425"/>
        <n v="2115.3456771956667"/>
        <n v="2367.2649780141778"/>
        <n v="3599.4062871633491"/>
        <n v="3721.0362211241841"/>
        <n v="2447.2992906270961"/>
        <n v="3968.2862170247076"/>
        <n v="3650.495288337162"/>
        <n v="2051.1149163920104"/>
        <n v="2637.3411063786184"/>
        <n v="2784.0439148378323"/>
        <n v="2593.738724861535"/>
        <n v="4778.5125082309005"/>
        <n v="2305.3219066050178"/>
        <n v="2604.8115490292435"/>
        <n v="1988.2835423450456"/>
        <n v="3368.4271393966987"/>
        <n v="2401.0100829447642"/>
        <n v="2432.7858607354551"/>
        <n v="1362.153171401402"/>
        <n v="1998.9797454406851"/>
        <n v="1384.9280250729319"/>
        <n v="4466.3114666649481"/>
        <n v="2991.8333820564681"/>
        <n v="1752.9746044523913"/>
        <n v="3240.00180841683"/>
        <n v="2860.5579060859486"/>
        <n v="2798.4248424085472"/>
        <n v="2632.8651269860948"/>
        <n v="2089.5068680814225"/>
        <n v="2157.9927482098624"/>
        <n v="1943.5587151009074"/>
        <n v="1332.995722930209"/>
        <n v="892.86835457515076"/>
        <n v="1220.4019109583312"/>
        <n v="4293.99188161039"/>
        <n v="1713.4363197172559"/>
        <n v="1891.6597193534215"/>
        <n v="1126.7551326892371"/>
        <n v="1886.0836675991295"/>
        <n v="1621.5847016655352"/>
        <n v="1566.8655630767394"/>
        <n v="1906.4336128234595"/>
        <n v="2763.1248027465886"/>
        <n v="2568.9421173361093"/>
        <n v="3908.0085536195252"/>
        <n v="3387.0852289177569"/>
        <n v="3564.1073818554546"/>
        <n v="2810.1003057055404"/>
        <n v="3360.6772577040419"/>
        <n v="2809.9246071330381"/>
        <n v="2877.9635930172358"/>
        <n v="3247.3408077745166"/>
        <n v="2583.6641036015444"/>
        <n v="2200.4440438068546"/>
        <n v="4365.1899437836664"/>
        <n v="2962.69791623938"/>
        <n v="3294.1805379429447"/>
        <n v="3387.8190944407816"/>
        <n v="3159.9027888079991"/>
        <n v="2276.8364287152308"/>
        <n v="1999.5817724752703"/>
        <n v="1933.6893992438042"/>
        <n v="2143.7501436741877"/>
        <n v="2940.4481277466693"/>
        <n v="4666.6445063037054"/>
        <n v="2640.6174974708597"/>
        <n v="1851.6595274573585"/>
        <n v="2737.7073662708763"/>
        <n v="1808.8222073214254"/>
        <n v="1343.3442681226857"/>
        <n v="2600.5694389956352"/>
        <n v="3002.074646575823"/>
        <n v="3447.3729602308308"/>
        <n v="866.60221552155838"/>
        <n v="914.08074353250811"/>
        <n v="3823.6981957284165"/>
        <n v="1802.2215529122784"/>
        <n v="2102.0485928926996"/>
        <n v="1097.0275662562099"/>
        <n v="1017.284764728269"/>
        <n v="1460.3113602244885"/>
        <n v="1504.1435341915267"/>
        <n v="2197.1035311841492"/>
        <n v="2992.0309190442636"/>
        <n v="3162.145655764511"/>
        <n v="3572.727911893468"/>
        <n v="3329.6569293594985"/>
        <n v="2683.2002337714616"/>
        <n v="2191.9265964962665"/>
        <n v="2531.802191648223"/>
        <n v="3143.4735553705918"/>
        <n v="3146.6807363497546"/>
        <n v="2872.4277574592793"/>
        <n v="3186.8529411099867"/>
        <n v="2049.7258270102675"/>
        <n v="3635.9144430409679"/>
        <n v="3341.3388788544585"/>
        <n v="3631.3894389704255"/>
        <n v="3750.1595910301871"/>
        <n v="3985.6226503233866"/>
        <n v="2946.7988130248791"/>
        <n v="2642.671444188808"/>
        <n v="1332.5014944671241"/>
        <n v="2334.9024680735456"/>
        <n v="2951.5856293274196"/>
        <n v="3133.1866920623461"/>
        <n v="2978.4206518909805"/>
        <n v="2651.1400349645637"/>
        <n v="1935.4181317897855"/>
        <n v="1514.2942163158946"/>
        <n v="3493.9120613094606"/>
        <n v="1788.8703395479597"/>
        <n v="2502.7659007786006"/>
        <n v="1590.5704384516055"/>
        <n v="884.36085477956829"/>
        <n v="914.21804055801579"/>
        <n v="3896.61435750189"/>
        <n v="2362.0147648148445"/>
        <n v="2115.2860972086096"/>
        <n v="2189.1920063073308"/>
        <n v="1155.4694469119179"/>
        <n v="1548.2690019485401"/>
        <n v="909.50989267517059"/>
        <n v="2937.7758370530719"/>
        <n v="3034.808810885188"/>
        <n v="3637.4152770712967"/>
        <n v="2710.8667244271905"/>
        <n v="3012.0987983356135"/>
        <n v="3145.0041307193987"/>
        <n v="3070.1854417572677"/>
        <n v="2697.8675427380413"/>
        <n v="3466.9534512851924"/>
        <n v="3689.1403576753592"/>
        <n v="3368.4612502100854"/>
        <n v="3737.3351172921975"/>
        <n v="2403.0235639592925"/>
        <n v="4262.5879707597041"/>
        <n v="3917.8445639923511"/>
        <n v="4258.3490526651121"/>
        <n v="4397.7401076989454"/>
        <n v="4673.2820233045268"/>
        <n v="3455.3281595903368"/>
        <n v="3098.1166343362911"/>
        <n v="1562.1821318122891"/>
        <n v="2737.86418129089"/>
        <n v="3460.9617968317866"/>
        <n v="3673.8957020536373"/>
        <n v="3491.763995348645"/>
        <n v="3108.4555166195073"/>
        <n v="2269.3319223443737"/>
        <n v="1775.8483694549923"/>
        <n v="4096.070401967334"/>
        <n v="2097.8332416454509"/>
        <n v="2935.0226007892466"/>
        <n v="1865.032974414182"/>
        <n v="1037.0855512105923"/>
        <n v="1072.0967574075644"/>
        <n v="4568.9713446786818"/>
        <n v="2769.1016709963014"/>
        <n v="2480.6054855419397"/>
        <n v="2566.4632119565613"/>
        <n v="1354.9776933841895"/>
        <n v="1815.4757142081419"/>
        <n v="1066.5798576930854"/>
        <n v="3444.4124138904467"/>
        <n v="3557.9407363526066"/>
        <n v="4264.827073078075"/>
        <n v="3179.0905949514213"/>
        <n v="3531.1222900722209"/>
        <n v="3687.7083155973755"/>
        <n v="3599.2954579967986"/>
        <n v="3163.7949595481709"/>
        <n v="4065.580506170254"/>
        <n v="283.49565751319977"/>
        <n v="224.31130382849946"/>
        <n v="185.2956019823996"/>
        <n v="135.3431019107999"/>
        <n v="315.03956800499981"/>
        <n v="268.78457357569943"/>
        <n v="1015.3403999999979"/>
        <n v="963.39779999999678"/>
        <n v="949.2896249999975"/>
        <n v="139.89404904539967"/>
        <n v="227.66985041399951"/>
        <n v="333.23396939519921"/>
        <n v="300.37833742799938"/>
        <n v="246.3213619232998"/>
        <n v="1063.3537529999978"/>
        <n v="930.19801499999789"/>
        <n v="205.41987662159957"/>
        <n v="497.13276151559756"/>
        <n v="419.61031003829788"/>
        <n v="396.32177041799832"/>
        <n v="604.06449999999757"/>
        <n v="604.19384999999761"/>
        <n v="497.44739408999754"/>
        <n v="524.22935883479738"/>
        <n v="434.04727687619828"/>
        <n v="385.95780849999846"/>
        <n v="399.04072845269832"/>
        <n v="379.87549257219843"/>
        <n v="405.21058113379826"/>
        <n v="367.23261306599767"/>
        <n v="489.46232477999746"/>
        <n v="520.1274893041973"/>
        <n v="418.09867444799829"/>
        <n v="406.44036259039831"/>
        <n v="355.76062630169815"/>
        <n v="740.58259391999707"/>
        <n v="791.4170981762968"/>
        <n v="1155.8835179015941"/>
        <n v="433.83970753619781"/>
        <n v="330.41201970809817"/>
        <n v="1120.7280839999955"/>
        <n v="248.57791426319861"/>
        <n v="231.00192059999904"/>
        <n v="239.56609086899897"/>
        <n v="653.38272299999687"/>
        <n v="176.99540005019907"/>
        <n v="630.86522384819477"/>
        <n v="508.46951895899565"/>
        <n v="387.47644597199712"/>
        <n v="366.83425565729686"/>
        <n v="336.30666929999751"/>
        <n v="351.47329944029735"/>
        <n v="245.43391298639756"/>
        <n v="609.06085025119478"/>
        <n v="606.39137219299494"/>
        <n v="571.40862382499517"/>
        <n v="561.49316061279535"/>
        <n v="309.73457212649697"/>
        <n v="450.78509558349663"/>
        <n v="449.86785604479661"/>
        <n v="1032.0939935999902"/>
        <n v="1106.7663317959891"/>
        <n v="234.76627329849825"/>
        <n v="540.29429846639539"/>
        <n v="516.16614731999562"/>
        <n v="331.32723170519751"/>
        <n v="318.14334430319724"/>
        <n v="797.14638668249006"/>
        <n v="728.01312951449165"/>
        <n v="536.26153195139375"/>
        <n v="502.26761165249479"/>
        <n v="447.21891709739526"/>
        <n v="473.83531799999452"/>
        <n v="462.35421199999416"/>
        <n v="450.00864999999533"/>
        <n v="816.20359239509162"/>
        <n v="756.22005699899114"/>
        <n v="749.9943558709914"/>
        <n v="680.48789814939209"/>
        <n v="666.79612171199221"/>
        <n v="524.13358266359398"/>
        <n v="752.77981267719122"/>
        <n v="599.84278496699369"/>
        <n v="567.79719697199403"/>
        <n v="760.64624446829043"/>
        <n v="716.02007407139092"/>
        <n v="636.83829723419331"/>
        <n v="1212.9195869999862"/>
        <n v="750.88568359348915"/>
        <n v="628.77571868999109"/>
        <n v="657.7632155804904"/>
        <n v="663.0932259287905"/>
        <n v="491.844715979993"/>
        <n v="449.97020369999399"/>
        <n v="517.03326007739258"/>
        <n v="472.22217524279364"/>
        <n v="505.5618879999933"/>
        <n v="499.30214399999278"/>
        <n v="485.36577599999356"/>
        <n v="486.98722799999263"/>
        <n v="860.98980076118869"/>
        <n v="831.10593952358818"/>
        <n v="448.92764999999366"/>
        <n v="512.99324999999271"/>
        <n v="502.76249999999334"/>
        <n v="846.81640716738707"/>
        <n v="826.50988507998795"/>
        <n v="782.19870598988882"/>
        <n v="729.87966979689031"/>
        <n v="934.97926703998667"/>
        <n v="873.67868999998757"/>
        <n v="892.46375356678732"/>
        <n v="737.25327484319007"/>
        <n v="635.02862033579152"/>
        <n v="964.3301879999874"/>
        <n v="891.89309999998829"/>
        <n v="964.89566699998727"/>
        <n v="892.41599999998823"/>
        <n v="761.04783899998711"/>
        <n v="705.01401599998746"/>
        <n v="608.03255999999033"/>
        <n v="607.59674999998992"/>
        <n v="772.06499999998698"/>
        <n v="763.39957499998638"/>
        <n v="757.4912999999865"/>
        <n v="678.4901999999887"/>
        <n v="635.44139999998981"/>
        <n v="601.17524999999046"/>
        <n v="601.34579999998982"/>
        <n v="533.1595499999911"/>
        <n v="986.07393385888429"/>
        <n v="976.97364762118252"/>
        <n v="949.46556906948422"/>
        <n v="1158.1256242673817"/>
        <n v="1080.8591663199829"/>
        <n v="1123.2259046515799"/>
        <n v="1217.4680699999785"/>
        <n v="1248.5318159999802"/>
        <n v="1096.1014859999827"/>
        <n v="1218.8276099999782"/>
        <n v="698.24779199998841"/>
        <n v="630.92217599998946"/>
        <n v="907.51561999998262"/>
        <n v="895.7387999999828"/>
        <n v="853.55119799998363"/>
        <n v="841.76004999998383"/>
        <n v="762.32601599998475"/>
        <n v="691.67225999998664"/>
        <n v="567.27202499998896"/>
        <n v="1092.5069010533798"/>
        <n v="914.04091289778239"/>
        <n v="858.85033983538278"/>
        <n v="850.9161659999836"/>
        <n v="772.21871999998507"/>
        <n v="704.37070199998641"/>
        <n v="932.62782799998035"/>
        <n v="701.25828899998533"/>
        <n v="887.43691799998203"/>
        <n v="775.6910549999842"/>
        <n v="775.72687499998301"/>
        <n v="702.76989299998513"/>
        <n v="473.5553935499903"/>
        <n v="497.25112274808976"/>
        <n v="327.04449375999309"/>
        <n v="340.55346989899277"/>
        <n v="1178.0378999999753"/>
        <n v="1171.384199999975"/>
        <n v="865.68479999998237"/>
        <n v="858.53249999998252"/>
        <n v="818.22532499998283"/>
        <n v="805.83974999998304"/>
        <n v="795.95662499998321"/>
        <n v="794.84579999998323"/>
        <n v="701.82449999998505"/>
        <n v="680.11514999998565"/>
        <n v="648.48869999998681"/>
        <n v="981.54125099997907"/>
        <n v="1195.3049531919737"/>
        <n v="1160.8250222755762"/>
        <n v="1138.417944460776"/>
        <n v="813.44420951998336"/>
        <n v="1050.3963644834778"/>
        <n v="868.65784999678215"/>
        <n v="308.32277813999372"/>
        <n v="320.89557465569339"/>
        <n v="863.28997199998173"/>
        <n v="809.5201649999824"/>
        <n v="683.34962399998551"/>
        <n v="689.59753199998477"/>
        <n v="1092.1886149999741"/>
        <n v="1067.5747029999761"/>
        <n v="1034.0091739999768"/>
        <n v="941.6110859999784"/>
        <n v="872.60504999998045"/>
        <n v="258.88510799999403"/>
        <n v="267.36420045239379"/>
        <n v="773.79557999998269"/>
        <n v="1029.5333999999768"/>
        <n v="1019.9744999999765"/>
        <n v="993.23999999997716"/>
        <n v="998.94869999997616"/>
        <n v="934.58384999997907"/>
        <n v="452.3968440399895"/>
        <n v="478.11032306068887"/>
        <n v="1049.7292199999758"/>
        <n v="938.7862739999789"/>
        <n v="848.72247599998093"/>
        <n v="810.20491499998059"/>
        <n v="1309.3510499999672"/>
        <n v="1160.2466999999717"/>
        <n v="1132.0222499999725"/>
        <n v="1133.7407999999716"/>
        <n v="1130.6204999999716"/>
        <n v="1100.7359999999717"/>
        <n v="1048.9871249999737"/>
        <n v="1020.2786999999744"/>
        <n v="951.72232499997551"/>
        <n v="1297.2939914639674"/>
        <n v="1163.6945279999718"/>
        <n v="1163.8957199999718"/>
        <n v="1157.9707649999721"/>
        <n v="1148.4475109999719"/>
        <n v="1145.763539999972"/>
        <n v="1145.2894439999711"/>
        <n v="682.84862063998219"/>
        <n v="647.61344603998248"/>
        <n v="1113.0034179999709"/>
        <n v="992.40066199997341"/>
        <n v="690.71526899998196"/>
        <n v="618.38573399998347"/>
        <n v="577.02000199998452"/>
        <n v="524.19226799998557"/>
        <n v="689.09706495998091"/>
        <n v="1323.6324749999635"/>
        <n v="1117.7520749999708"/>
        <n v="1070.0864999999719"/>
        <n v="841.3712999999774"/>
        <n v="241.87282067999351"/>
        <n v="140.95672662999618"/>
        <n v="1155.3525545799687"/>
        <n v="1036.0352807299728"/>
        <n v="942.29544124997449"/>
        <n v="877.65096611997649"/>
        <n v="436.06876067998826"/>
        <n v="1134.4039109999703"/>
        <n v="1072.789109999972"/>
        <n v="858.08213699997759"/>
        <n v="837.61807199997804"/>
        <n v="269.62271159999273"/>
        <n v="541.22017499998549"/>
        <n v="582.76520915998299"/>
        <n v="380.6303882699886"/>
        <n v="879.37622399997451"/>
        <n v="852.03680799997608"/>
        <n v="754.34531999997807"/>
        <n v="523.34611999998481"/>
        <n v="170.96395295999505"/>
        <n v="750.67268279997882"/>
        <n v="609.83623519998264"/>
        <n v="438.17749364998724"/>
        <n v="1243.2320999999649"/>
        <n v="1061.2901249999702"/>
        <n v="907.39844999997354"/>
        <n v="864.03104999997561"/>
        <n v="806.26274999997668"/>
        <n v="749.67749999997886"/>
        <n v="628.23172499998122"/>
        <n v="150.2260861499955"/>
        <n v="1293.6618766099634"/>
        <n v="1278.8359853699628"/>
        <n v="1240.698096959964"/>
        <n v="1116.5794208799684"/>
        <n v="587.94708479998292"/>
        <n v="539.7540595999842"/>
        <n v="520.01822285998526"/>
        <n v="191.1714173999944"/>
        <n v="502.58418737998539"/>
        <n v="1445.8872239999569"/>
        <n v="1243.6429499999649"/>
        <n v="1055.9034239999692"/>
        <n v="1052.3745959999685"/>
        <n v="631.09697399998197"/>
        <n v="556.88835908998249"/>
        <n v="1208.3829239999623"/>
        <n v="1074.9112359999674"/>
        <n v="1024.987508999968"/>
        <n v="882.88499199997227"/>
        <n v="851.77571999997269"/>
        <n v="670.26045699997849"/>
        <n v="252.26629184999226"/>
        <n v="510.78523999998441"/>
        <n v="219.91104479999311"/>
        <n v="383.74617604998826"/>
        <n v="1294.6477499999585"/>
        <n v="1145.9879999999641"/>
        <n v="980.9241749999693"/>
        <n v="801.286199999975"/>
        <n v="780.54201643997544"/>
        <n v="534.24885671998368"/>
        <n v="1557.4718429999514"/>
        <n v="1504.3489379999544"/>
        <n v="1385.4347549999568"/>
        <n v="1251.0711179999619"/>
        <n v="1031.111738999967"/>
        <n v="824.87823599997489"/>
        <n v="817.2568439999751"/>
        <n v="548.60924999998281"/>
        <n v="672.77520857997752"/>
        <n v="549.15534059998197"/>
        <n v="480.12498155998435"/>
        <n v="1252.6349519999592"/>
        <n v="804.62346599997318"/>
        <n v="662.03797599997733"/>
        <n v="653.48396099997808"/>
        <n v="604.39085999997985"/>
        <n v="244.54138265999197"/>
        <n v="840.76731963997122"/>
        <n v="731.91105449997565"/>
        <n v="1354.6484999999539"/>
        <n v="1338.1874999999548"/>
        <n v="1210.8507749999605"/>
        <n v="822.7538999999731"/>
        <n v="807.0299999999736"/>
        <n v="696.2264999999768"/>
        <n v="652.7225249999783"/>
        <n v="595.3704749999805"/>
        <n v="1392.9877754699535"/>
        <n v="692.99628294997694"/>
        <n v="544.1023501099819"/>
        <n v="316.56500109998939"/>
        <n v="281.76605799999055"/>
        <n v="712.09656374997655"/>
        <n v="495.09092555998342"/>
        <n v="1535.7503279999501"/>
        <n v="1496.6234639999502"/>
        <n v="1310.1722639999562"/>
        <n v="1115.6942999999637"/>
        <n v="902.40040199997054"/>
        <n v="280.5556033499908"/>
        <n v="650.58292034997737"/>
        <n v="579.69012065997981"/>
        <n v="1285.2602059999547"/>
        <n v="1014.4920499999648"/>
        <n v="899.43482699996889"/>
        <n v="328.68487967998811"/>
        <n v="536.03734499998097"/>
        <n v="1468.3247999999483"/>
        <n v="1247.8189499999548"/>
        <n v="1217.8959749999578"/>
        <n v="1159.6142249999591"/>
        <n v="1085.0249249999608"/>
        <n v="834.40529999997045"/>
        <n v="809.38214999997138"/>
        <n v="771.57494999997323"/>
        <n v="689.56379999997557"/>
        <n v="666.22364999997637"/>
        <n v="1017.363574279963"/>
        <n v="314.44178409998904"/>
        <n v="923.42808677996788"/>
        <n v="795.97123151997232"/>
        <n v="986.32883999996579"/>
        <n v="943.99634999996579"/>
        <n v="813.20810399997117"/>
        <n v="822.15118799997015"/>
        <n v="246.01655825999131"/>
        <n v="845.87346539996838"/>
        <n v="710.85682415997326"/>
        <n v="532.1313203999805"/>
        <n v="502.79207576998112"/>
        <n v="948.11360999996521"/>
        <n v="949.62760199996376"/>
        <n v="863.79929999996773"/>
        <n v="200.7281398799926"/>
        <n v="694.73908595997409"/>
        <n v="424.38029704998382"/>
        <n v="1441.8472499999464"/>
        <n v="1224.6272999999544"/>
        <n v="1195.9244999999544"/>
        <n v="1115.9185499999592"/>
        <n v="973.55024999996374"/>
        <n v="972.15974999996376"/>
        <n v="206.34496577999229"/>
        <n v="1419.5450463999459"/>
        <n v="1376.5631282799493"/>
        <n v="1349.3717047199498"/>
        <n v="1108.3266483799584"/>
        <n v="454.79349629998325"/>
        <n v="436.50951713998364"/>
        <n v="1359.0519599999502"/>
        <n v="1337.383979999951"/>
        <n v="352.5112973999868"/>
        <n v="988.14803399996276"/>
        <n v="722.00507387997175"/>
        <n v="426.2962010399836"/>
        <n v="1343.0480149999464"/>
        <n v="1307.6043239999497"/>
        <n v="1162.8843599999545"/>
        <n v="1147.747424999955"/>
        <n v="1078.4954249999578"/>
        <n v="1002.7116479999605"/>
        <n v="660.01852399997404"/>
        <n v="563.92321499997797"/>
        <n v="854.94779359996642"/>
        <n v="629.94174766997571"/>
        <n v="579.21982747997765"/>
        <n v="473.17955774998177"/>
        <n v="1568.9308499999386"/>
        <n v="1260.7051499999516"/>
        <n v="1252.2671999999509"/>
        <n v="1017.18112499996"/>
        <n v="1004.4731249999599"/>
        <n v="996.65459999996017"/>
        <n v="640.75927499997533"/>
        <n v="1433.3283878799427"/>
        <n v="1017.60931999996"/>
        <n v="630.88062909997564"/>
        <n v="515.46155123997971"/>
        <n v="240.61563987999037"/>
        <n v="723.75182834997156"/>
        <n v="629.91049301997521"/>
        <n v="449.91403769998232"/>
        <n v="1667.4222749999358"/>
        <n v="1626.9112199999365"/>
        <n v="1393.6569839999463"/>
        <n v="1090.3386299999572"/>
        <n v="919.77811199996393"/>
        <n v="308.65023020998814"/>
        <n v="166.47994643999357"/>
        <n v="592.12118849997603"/>
        <n v="1301.7469579999474"/>
        <n v="1143.5827529999538"/>
        <n v="1123.052519999954"/>
        <n v="952.4770829999602"/>
        <n v="346.34667284998574"/>
        <n v="674.81377599997268"/>
        <n v="676.69711199997175"/>
        <n v="257.5640533199894"/>
        <n v="873.27244424996411"/>
        <n v="823.11361515996612"/>
        <n v="547.13062571997705"/>
        <n v="1599.8930999999341"/>
        <n v="1509.4205999999378"/>
        <n v="414.03315543998298"/>
        <n v="1393.0064999999427"/>
        <n v="1358.6975999999433"/>
        <n v="1251.8381249999486"/>
        <n v="917.73179999996239"/>
        <n v="698.96249999997167"/>
        <n v="676.6136999999726"/>
        <n v="593.21879999997566"/>
        <n v="229.97939915999066"/>
        <n v="1294.0121157899475"/>
        <n v="1280.1118971599465"/>
        <n v="1246.7804207899487"/>
        <n v="1114.4225674999539"/>
        <n v="836.00606714996604"/>
        <n v="647.36259125997367"/>
        <n v="350.53441235998559"/>
        <n v="997.84654151995835"/>
        <n v="778.01744747996815"/>
        <n v="492.49760093997963"/>
        <n v="1482.1261859999402"/>
        <n v="1413.3822659999428"/>
        <n v="853.027685999965"/>
        <n v="934.0104835799599"/>
        <n v="1219.7617439999478"/>
        <n v="844.41271999996434"/>
        <n v="712.06418799996936"/>
        <n v="678.16195099997037"/>
        <n v="662.87994499997194"/>
        <n v="660.4431899999712"/>
        <n v="975.17820629995799"/>
        <n v="1467.719099999938"/>
        <n v="1135.653749999952"/>
        <n v="1084.0126499999535"/>
        <n v="1067.5568249999542"/>
        <n v="882.43019999996261"/>
        <n v="834.91492499996468"/>
        <n v="834.81344999996406"/>
        <n v="732.37972499996863"/>
        <n v="1172.1214585799489"/>
        <n v="1084.1768327399536"/>
        <n v="620.37351047997367"/>
        <n v="391.37910635998344"/>
        <n v="951.88715999995918"/>
        <n v="325.919167679986"/>
        <n v="715.02790199996934"/>
        <n v="279.3196345199878"/>
        <n v="235.57730360998985"/>
        <n v="773.00374139996541"/>
        <n v="660.4462337999704"/>
        <n v="1268.2465019999433"/>
        <n v="1059.0015839999521"/>
        <n v="866.76937499996131"/>
        <n v="740.87222399996733"/>
        <n v="302.30245772998649"/>
        <n v="238.7716319999893"/>
        <n v="980.9199566399559"/>
        <n v="852.75285883996196"/>
        <n v="597.56847520997371"/>
        <n v="1468.3207499999355"/>
        <n v="1471.0247999999344"/>
        <n v="1175.1263999999483"/>
        <n v="294.87280367998699"/>
        <n v="631.95074999997166"/>
        <n v="269.90872951998813"/>
        <n v="1469.2555514899352"/>
        <n v="1038.4654899899542"/>
        <n v="833.61345459996323"/>
        <n v="654.61100447997114"/>
        <n v="182.66975648999173"/>
        <n v="1115.8673264999495"/>
        <n v="938.45772995995867"/>
        <n v="540.03332951997584"/>
        <n v="1825.5320459999186"/>
        <n v="1777.8599999999219"/>
        <n v="1500.9321599999341"/>
        <n v="1485.3248399999336"/>
        <n v="1395.0324599999378"/>
        <n v="1244.5841699999451"/>
        <n v="1172.8910939999478"/>
        <n v="1071.2059679999522"/>
        <n v="286.48518761998724"/>
        <n v="2334.9199777798922"/>
        <n v="2024.0325228799054"/>
        <n v="1731.5986104999197"/>
        <n v="1538.8476632799297"/>
        <n v="1041.2289509999518"/>
        <n v="925.76008480995711"/>
        <n v="558.62283675997423"/>
        <n v="494.08434011997701"/>
        <n v="2209.9082470398989"/>
        <n v="1389.3227945999356"/>
        <n v="1254.8152052799417"/>
        <n v="1122.9694834799482"/>
        <n v="859.2282652199608"/>
        <n v="1513.4009999999309"/>
        <n v="1515.9131999999299"/>
        <n v="548.92823959997486"/>
        <n v="523.39177253997605"/>
        <n v="1752.97370285992"/>
        <n v="1311.2800469999402"/>
        <n v="1101.2465424599498"/>
        <n v="917.75113411995801"/>
        <n v="438.36236135997945"/>
        <n v="2707.3456974798751"/>
        <n v="2569.5371371998813"/>
        <n v="2335.1365502998933"/>
        <n v="2228.7585295198969"/>
        <n v="2072.772948799904"/>
        <n v="1394.4616783999345"/>
        <n v="1208.6996546299447"/>
        <n v="803.24960463996263"/>
        <n v="1879.1314359999133"/>
        <n v="1830.8271679999166"/>
        <n v="1546.8961549999296"/>
        <n v="542.43810542997494"/>
        <n v="1790.0748960199146"/>
        <n v="1581.6215382399237"/>
        <n v="1381.8079027499341"/>
        <n v="1250.597729359941"/>
        <n v="915.21134799995616"/>
        <n v="837.19721381995998"/>
        <n v="588.73110678997182"/>
        <n v="545.53234423997378"/>
        <n v="1924.2896651999092"/>
        <n v="1930.7107981599077"/>
        <n v="1639.5226931199225"/>
        <n v="1116.3428924999466"/>
        <n v="1030.1356539199505"/>
        <n v="945.32830811995484"/>
        <n v="774.67066433996342"/>
        <n v="575.95887551997271"/>
        <n v="559.66191555997352"/>
        <n v="1687.4815777399203"/>
        <n v="1291.335202349939"/>
        <n v="1103.4201293999479"/>
        <n v="938.69057967995559"/>
        <n v="510.32834122997531"/>
        <n v="2224.2190107198935"/>
        <n v="2176.0460145598972"/>
        <n v="1913.0569823999099"/>
        <n v="1902.7377448799093"/>
        <n v="1817.5631729999131"/>
        <n v="1672.3202181399211"/>
        <n v="1607.9917772599235"/>
        <n v="1512.0671113599276"/>
        <n v="1097.1311203499467"/>
        <n v="978.8691014099536"/>
        <n v="732.01748375996488"/>
        <n v="570.81101923997267"/>
        <n v="1895.5322422199067"/>
        <n v="1682.3265638399164"/>
        <n v="1477.5208852499272"/>
        <n v="1342.9256349599348"/>
        <n v="999.81184499995072"/>
        <n v="919.9459447199547"/>
        <n v="665.55653948996724"/>
        <n v="621.44235503996947"/>
        <n v="2032.8337721999012"/>
        <n v="2039.5334685598996"/>
        <n v="1741.2148387199152"/>
        <n v="1205.8096494999406"/>
        <n v="1117.5531937199446"/>
        <n v="1030.6525429199492"/>
        <n v="855.56294523995837"/>
        <n v="652.08026831996824"/>
        <n v="635.40314735996901"/>
        <n v="1790.3136610399129"/>
        <n v="1384.6292132499325"/>
        <n v="1192.3552672599419"/>
        <n v="1023.5209672799501"/>
        <n v="585.75313952997089"/>
        <n v="2340.056476619885"/>
        <n v="2290.6604617598887"/>
        <n v="2021.3082678999017"/>
        <n v="2010.8979116799012"/>
        <n v="1923.6909869999054"/>
        <n v="1774.5905231999136"/>
        <n v="1709.1198614599161"/>
        <n v="1610.9078361599206"/>
        <n v="1186.4069822499407"/>
        <n v="1064.671501709948"/>
        <n v="812.42722455995988"/>
        <n v="647.21486213996809"/>
        <n v="2673.6678823398647"/>
        <n v="2339.6625459198804"/>
        <n v="2025.6554797498973"/>
        <n v="1818.3666883199089"/>
        <n v="1284.566548299935"/>
        <n v="1160.623377619941"/>
        <n v="766.52422118996128"/>
        <n v="697.5356298399646"/>
        <n v="3017.0303538998492"/>
        <n v="3024.4777866398472"/>
        <n v="2539.2110340798727"/>
        <n v="1658.323595899916"/>
        <n v="1513.962929099923"/>
        <n v="1372.3046327999305"/>
        <n v="1088.3885170299454"/>
        <n v="755.12806111996213"/>
        <n v="727.72907915996348"/>
        <n v="2048.3807208298972"/>
        <n v="1573.9391258099211"/>
        <n v="1348.3398051199324"/>
        <n v="1151.2612389599421"/>
        <n v="638.6364628299674"/>
        <n v="3633.7913014698156"/>
        <n v="3553.0803705598219"/>
        <n v="3095.939962499845"/>
        <n v="3073.1845675998447"/>
        <n v="2924.8702791998521"/>
        <n v="2673.7330896398662"/>
        <n v="2559.3716052998707"/>
        <n v="2391.9145011198789"/>
        <n v="1664.2425991099149"/>
        <n v="1463.7434398999267"/>
        <n v="1029.4965213599478"/>
        <n v="749.1652890399622"/>
        <n v="2795.847321269855"/>
        <n v="2743.4080649998587"/>
        <n v="2705.4470678698599"/>
        <n v="2653.8745235398619"/>
        <n v="2293.5114729598827"/>
        <n v="2087.1617777398928"/>
        <n v="1780.0135039199085"/>
        <n v="1232.996520299936"/>
        <n v="1106.2173985199424"/>
        <n v="3012.7542320398434"/>
        <n v="2517.4395046798704"/>
        <n v="2453.7044738598738"/>
        <n v="2352.9230320798783"/>
        <n v="1992.6311385598972"/>
        <n v="1972.5930939998966"/>
        <n v="1615.099427899916"/>
        <n v="1461.4475159999238"/>
        <n v="1239.6813514399364"/>
        <n v="1206.2659994799383"/>
        <n v="1033.1978229299468"/>
        <n v="692.24890391996428"/>
        <n v="2015.2981291298961"/>
        <n v="1529.9274117099212"/>
        <n v="1299.1324425199332"/>
        <n v="1202.5572694299369"/>
        <n v="1097.5018265599435"/>
        <n v="715.21133495996332"/>
        <n v="684.66581779996432"/>
        <n v="571.47893612996995"/>
        <n v="3224.1317854498343"/>
        <n v="3062.5542143998409"/>
        <n v="2952.0797241598457"/>
        <n v="2536.9392344998682"/>
        <n v="1620.3424760099149"/>
        <n v="1542.2533139699196"/>
        <n v="1444.6193900999251"/>
        <n v="971.72341715994935"/>
        <n v="871.22524595995435"/>
        <n v="2080.541276999892"/>
        <n v="2028.8856959998957"/>
        <n v="2713.0363397398555"/>
        <n v="2362.1374171198736"/>
        <n v="1474.0546964999214"/>
        <n v="1331.0362852399298"/>
        <n v="1159.5995633599377"/>
        <n v="961.91453599994884"/>
        <n v="876.42240741995329"/>
        <n v="604.2276425899679"/>
        <n v="556.69335743997033"/>
        <n v="3073.8855428998381"/>
        <n v="3079.9479524398362"/>
        <n v="2722.7675178798563"/>
        <n v="2688.4447529798576"/>
        <n v="1025.5744882799452"/>
        <n v="992.83785171994668"/>
        <n v="956.53975665994938"/>
        <n v="808.88167793995729"/>
        <n v="591.01540671996884"/>
        <n v="573.12687275996973"/>
        <n v="2173.4899325498845"/>
        <n v="2124.5889196798867"/>
        <n v="2060.3260693598913"/>
        <n v="1376.1087453899272"/>
        <n v="1245.6713824799347"/>
        <n v="988.72495007994769"/>
        <n v="517.52699942997219"/>
        <n v="3504.0883889398133"/>
        <n v="3156.7715834998335"/>
        <n v="3130.8506111998336"/>
        <n v="2975.7195071998417"/>
        <n v="2758.2681375898546"/>
        <n v="2509.6692474598653"/>
        <n v="1163.6569647299386"/>
        <n v="1050.4043205299442"/>
        <n v="2126.9546669998867"/>
        <n v="760.78730195995945"/>
        <n v="584.58573083996885"/>
        <n v="2025.0386231998905"/>
        <n v="1949.9703529298938"/>
        <n v="1726.9576262399053"/>
        <n v="1505.334820249918"/>
        <n v="1334.9609794399275"/>
        <n v="982.8736829999466"/>
        <n v="895.51438831995119"/>
        <n v="617.3886252899664"/>
        <n v="568.79261823996899"/>
        <n v="2211.4304291398789"/>
        <n v="2092.9864139998867"/>
        <n v="1984.8201651598931"/>
        <n v="1868.6258639198988"/>
        <n v="1795.7511511199029"/>
        <n v="1268.8640266799309"/>
        <n v="1111.1925629199391"/>
        <n v="1016.5661671199446"/>
        <n v="826.6408088399553"/>
        <n v="603.98824951996733"/>
        <n v="585.70415455996829"/>
        <n v="1849.6687142399001"/>
        <n v="1272.7071935899316"/>
        <n v="1194.9042809399357"/>
        <n v="1010.4375876799453"/>
        <n v="2448.4115102198666"/>
        <n v="2396.92914555987"/>
        <n v="2103.0101353498867"/>
        <n v="1993.0779179998915"/>
        <n v="1758.4215432599046"/>
        <n v="1651.0169153599102"/>
        <n v="1320.388457419928"/>
        <n v="1245.9827505999324"/>
        <n v="1091.4180551799404"/>
        <n v="1055.4330079099429"/>
        <n v="777.30159275995754"/>
        <n v="597.31742373996747"/>
        <n v="2769.9379735469615"/>
        <n v="3498.6930131392314"/>
        <n v="3257.6887372978267"/>
        <n v="2972.9403773801496"/>
        <n v="4380.6343159168091"/>
        <n v="3508.4293074337024"/>
        <n v="2015.4988035816784"/>
        <n v="1050.6041682610614"/>
        <n v="1183.0326269387401"/>
        <n v="4390.1123786457547"/>
        <n v="2120.6331687976913"/>
        <n v="3352.9475225220995"/>
        <n v="2311.3789368299958"/>
        <n v="2848.0658826235772"/>
        <n v="1672.1777568156226"/>
        <n v="3387.7311837046309"/>
        <n v="2249.2390689221647"/>
        <n v="1228.439422181724"/>
        <n v="1155.2611190348734"/>
        <n v="1255.8968964046844"/>
        <n v="1279.300131909388"/>
        <n v="2290.3423129686325"/>
        <n v="2692.0169533181684"/>
        <n v="2327.4393308974013"/>
        <n v="2039.8222503284387"/>
        <n v="2149.4996056855321"/>
        <n v="1680.8242981337603"/>
        <n v="1114.0614048958396"/>
        <n v="4812.3841838354219"/>
        <n v="3093.2733207086012"/>
        <n v="3034.2113024578116"/>
        <n v="2166.0129702559448"/>
        <n v="2415.9950502953866"/>
        <n v="3156.3637263838814"/>
        <n v="3462.3718083003191"/>
        <n v="2234.0042308671145"/>
        <n v="2694.6920433637083"/>
        <n v="1119.1608679590461"/>
        <n v="3578.9946092666069"/>
        <n v="2595.9255056811726"/>
        <n v="2194.9797525754329"/>
        <n v="2651.663536283907"/>
        <n v="3173.353643987653"/>
        <n v="4016.1441114762847"/>
        <n v="2320.304541161423"/>
        <n v="987.94930522112941"/>
        <n v="1115.3333006447162"/>
        <n v="2751.626611041705"/>
        <n v="2502.288989504701"/>
        <n v="3187.0509705706968"/>
        <n v="3368.6672145796865"/>
        <n v="2253.9490849217214"/>
        <n v="2321.9778906250872"/>
        <n v="1507.9419324497633"/>
        <n v="2768.133844571722"/>
        <n v="1233.8994565791056"/>
        <n v="898.28366823231272"/>
        <n v="1615.6085404898963"/>
        <n v="1150.8916407765032"/>
        <n v="2657.5347498729711"/>
        <n v="1722.0000324051275"/>
        <n v="2402.1597673878282"/>
        <n v="1500.564734864608"/>
        <n v="2203.065670507342"/>
        <n v="1068.0993845709877"/>
        <n v="1092.1857699969264"/>
        <n v="3748.5680016049546"/>
        <n v="3471.6937863780058"/>
        <n v="2160.306950029234"/>
        <n v="3331.0377920676256"/>
        <n v="3648.5731823473034"/>
        <n v="2205.7675920002193"/>
        <n v="2916.3282577253708"/>
        <n v="2226.7076409607989"/>
        <n v="2715.1745374741768"/>
        <n v="1335.6574649536406"/>
        <n v="4470.6355391068655"/>
        <n v="3876.1609353309796"/>
        <n v="2982.4390710931002"/>
        <n v="2788.6442283429515"/>
        <n v="2972.9067589437036"/>
        <n v="1646.0505983128614"/>
        <n v="2233.7890550809634"/>
        <n v="1217.9396231834639"/>
        <n v="1191.0444909890382"/>
        <n v="4303.7734405699521"/>
        <n v="2943.1779373538034"/>
        <n v="2930.0569660035849"/>
        <n v="2814.3671397288513"/>
        <n v="2692.0392282213143"/>
        <n v="1949.7145508771457"/>
        <n v="3396.1378975741177"/>
        <n v="2650.5066677448121"/>
        <n v="944.51837554096312"/>
        <n v="1558.0377720304598"/>
        <n v="978.69598490898863"/>
        <n v="828.49620075287305"/>
        <n v="2228.9199277214489"/>
        <n v="2605.9999160978587"/>
        <n v="3520.1157370947653"/>
        <n v="1702.0775154469204"/>
        <n v="2171.0172826254111"/>
        <n v="1769.3519913332266"/>
        <n v="980.56896172521965"/>
        <n v="2785.9801313746129"/>
        <n v="2854.676477871541"/>
        <n v="1806.6736909745778"/>
        <n v="2949.8530742452695"/>
        <n v="2379.2880035320845"/>
        <n v="4183.4740174176422"/>
        <n v="3304.9815871556584"/>
        <n v="2593.5801494231746"/>
        <n v="3108.8494834316834"/>
        <n v="849.69827002004604"/>
        <n v="3509.6418213208603"/>
        <n v="3016.4573239519877"/>
        <n v="3660.6201584280871"/>
        <n v="3810.8601326907642"/>
        <n v="3711.0780073649271"/>
        <n v="3670.2954479698865"/>
        <n v="2455.3560588018577"/>
        <n v="1111.0600769598122"/>
        <n v="842.58130571995434"/>
        <n v="2692.3720044702609"/>
        <n v="4177.7567743180225"/>
        <n v="2924.8239618255916"/>
        <n v="1612.3250767867003"/>
        <n v="3106.7446639330674"/>
        <n v="2330.3678753657487"/>
        <n v="2481.0286421981059"/>
        <n v="2475.1647865122786"/>
        <n v="1158.7605653892833"/>
        <n v="1281.4106864174285"/>
        <n v="937.011036751652"/>
        <n v="1236.7576341413239"/>
        <n v="4000.391058179353"/>
        <n v="3160.9914620494883"/>
        <n v="2154.0765975257227"/>
        <n v="2217.8400917833287"/>
        <n v="1313.3789054787344"/>
        <n v="1534.2529222482935"/>
        <n v="1090.9581715462339"/>
        <n v="3955.0077817055421"/>
        <n v="2264.9249599799859"/>
        <n v="2652.7578796808516"/>
        <n v="3124.6197326188717"/>
        <n v="3594.7068437154221"/>
        <n v="4307.7714905309276"/>
        <n v="3027.361625349216"/>
        <n v="3216.9961165464956"/>
        <n v="1286.5001703346784"/>
        <n v="4115.087747570361"/>
        <n v="3537.355835848296"/>
        <n v="4291.4425906601273"/>
        <n v="4468.2335055799167"/>
        <n v="4351.3601526849598"/>
        <n v="4303.3616143032832"/>
        <n v="2878.739624437138"/>
        <n v="1302.6869242903019"/>
        <n v="987.86593701270363"/>
        <n v="3156.7122552877327"/>
        <n v="4897.7052128920632"/>
        <n v="3429.6709686335221"/>
        <n v="1890.2235096800339"/>
        <n v="3642.2838504161305"/>
        <n v="2732.2371919433558"/>
        <n v="2908.9945277828133"/>
        <n v="2902.4787822337471"/>
        <n v="1358.4565337540778"/>
        <n v="1502.4719488675933"/>
        <n v="1098.7617501219995"/>
        <n v="1450.2489303637508"/>
        <n v="4691.0966097852415"/>
        <n v="3706.7442974878563"/>
        <n v="2525.9678900793774"/>
        <n v="2600.5469871231248"/>
        <n v="1539.958195988806"/>
        <n v="1799.1092231727991"/>
        <n v="1278.9293578902098"/>
        <n v="4637.2650518143091"/>
        <n v="2655.6297915690348"/>
        <n v="3110.7754837791904"/>
        <n v="3663.8283294014"/>
        <n v="4214.7686637614552"/>
        <n v="5051.24485633327"/>
        <n v="3549.3846397203038"/>
        <n v="3772.3575829643587"/>
        <n v="1508.3825474844073"/>
      </sharedItems>
    </cacheField>
    <cacheField name="Total Cost" numFmtId="164">
      <sharedItems containsSemiMixedTypes="0" containsString="0" containsNumber="1" minValue="11495.868626209767" maxValue="10604210.843694966"/>
    </cacheField>
    <cacheField name="Revenue" numFmtId="164">
      <sharedItems containsSemiMixedTypes="0" containsString="0" containsNumber="1" minValue="347.979728429999" maxValue="13740.826485344798" count="5438">
        <n v="590.35270703999902"/>
        <n v="548.03944760999968"/>
        <n v="539.23641035999822"/>
        <n v="542.9791796999981"/>
        <n v="523.14696653999874"/>
        <n v="509.26776691999879"/>
        <n v="1969.0816700799987"/>
        <n v="486.63495278999886"/>
        <n v="592.81399094999801"/>
        <n v="2268.0185348099985"/>
        <n v="493.0433639999988"/>
        <n v="418.38404030999908"/>
        <n v="1839.0113817499928"/>
        <n v="757.7680659499963"/>
        <n v="731.28477966999526"/>
        <n v="709.75736689999621"/>
        <n v="1167.7083249999937"/>
        <n v="357.42144294999798"/>
        <n v="727.82821457999603"/>
        <n v="713.72273023999617"/>
        <n v="679.77886439999634"/>
        <n v="663.69747128999632"/>
        <n v="1501.5447649999903"/>
        <n v="451.4366114999977"/>
        <n v="1741.9326842999888"/>
        <n v="441.70796774999707"/>
        <n v="759.45578759999592"/>
        <n v="720.68703371999629"/>
        <n v="644.03866799999582"/>
        <n v="704.02279658999521"/>
        <n v="609.44602715999679"/>
        <n v="522.76038299999652"/>
        <n v="557.19809015999624"/>
        <n v="501.49638299999663"/>
        <n v="531.43172693999645"/>
        <n v="452.27232224999744"/>
        <n v="444.64226375999749"/>
        <n v="766.49882399999592"/>
        <n v="853.47532169999533"/>
        <n v="735.39030863999528"/>
        <n v="708.07048712999733"/>
        <n v="705.5036738999961"/>
        <n v="673.73625479999589"/>
        <n v="649.59962879999659"/>
        <n v="639.94970009999577"/>
        <n v="596.36321537999606"/>
        <n v="2348.6699828999876"/>
        <n v="1527.9855839999921"/>
        <n v="507.15854189999664"/>
        <n v="1775.1471473999907"/>
        <n v="1356.3819072399926"/>
        <n v="826.90090139999211"/>
        <n v="823.85107631999199"/>
        <n v="755.16041499999449"/>
        <n v="1417.9312587599911"/>
        <n v="813.22591398999316"/>
        <n v="646.74613379999369"/>
        <n v="982.88960024999142"/>
        <n v="931.90326101999096"/>
        <n v="920.02753589999099"/>
        <n v="832.69436150999377"/>
        <n v="737.51726999999357"/>
        <n v="815.60829014999297"/>
        <n v="2044.8962031999879"/>
        <n v="1320.0666499999938"/>
        <n v="854.8431011999927"/>
        <n v="916.66670453999313"/>
        <n v="568.38792023999451"/>
        <n v="2447.8854324899767"/>
        <n v="1548.617024839989"/>
        <n v="1532.5718212399881"/>
        <n v="1514.6448953199874"/>
        <n v="795.59467559999098"/>
        <n v="1214.4950665899848"/>
        <n v="1609.6646668399874"/>
        <n v="1571.6250199599876"/>
        <n v="1520.3236063999871"/>
        <n v="769.7327601599909"/>
        <n v="767.07109309999032"/>
        <n v="1214.5133049299859"/>
        <n v="1064.3759884499877"/>
        <n v="1053.6306859799877"/>
        <n v="987.03075977998742"/>
        <n v="852.145196339991"/>
        <n v="719.60676122999143"/>
        <n v="706.28249651999249"/>
        <n v="1731.6360214999859"/>
        <n v="1554.2593404499889"/>
        <n v="1505.0960546599883"/>
        <n v="743.71128818999216"/>
        <n v="1489.405486339987"/>
        <n v="885.02205132998722"/>
        <n v="1601.7179499999759"/>
        <n v="1431.7862652299784"/>
        <n v="1367.3633503199794"/>
        <n v="1856.8983812499719"/>
        <n v="1297.9180442399829"/>
        <n v="1212.364917279984"/>
        <n v="1209.9515903999818"/>
        <n v="1174.6197686999824"/>
        <n v="1683.9909227799831"/>
        <n v="1507.7512159999847"/>
        <n v="1505.7983095199847"/>
        <n v="1637.8442182799824"/>
        <n v="1756.7215262799748"/>
        <n v="1417.7696925599787"/>
        <n v="1358.3888920199795"/>
        <n v="1305.5166555299827"/>
        <n v="422.25998999999388"/>
        <n v="429.19593911999374"/>
        <n v="1311.6721638599813"/>
        <n v="1264.3187405399806"/>
        <n v="1673.0546894099743"/>
        <n v="979.84899530998689"/>
        <n v="729.54899099998931"/>
        <n v="1849.2217869999779"/>
        <n v="801.1187683799883"/>
        <n v="1599.875290999983"/>
        <n v="2078.839396999977"/>
        <n v="1534.804309399985"/>
        <n v="1749.4155153499808"/>
        <n v="1371.0330749999803"/>
        <n v="1674.1130541599787"/>
        <n v="1412.1367279999749"/>
        <n v="1628.0804290799729"/>
        <n v="1597.8295824999716"/>
        <n v="1315.2093950399776"/>
        <n v="1291.4069654999782"/>
        <n v="1233.6463456799804"/>
        <n v="1626.7647779599708"/>
        <n v="1210.2942401899795"/>
        <n v="1577.1370570199736"/>
        <n v="1518.7217370599744"/>
        <n v="1518.9001609999727"/>
        <n v="1500.7596085599732"/>
        <n v="1408.907010419975"/>
        <n v="1392.2211933999763"/>
        <n v="1293.4295956799781"/>
        <n v="1575.5525825699733"/>
        <n v="1532.4497798999739"/>
        <n v="1440.4128343199759"/>
        <n v="1040.8825049999825"/>
        <n v="1175.9462066999802"/>
        <n v="1732.8613381399796"/>
        <n v="1594.7621532499804"/>
        <n v="1764.9676746399659"/>
        <n v="1680.7172901099666"/>
        <n v="1651.6067775899683"/>
        <n v="1481.3421681999712"/>
        <n v="1443.9867537599712"/>
        <n v="1477.2432779599706"/>
        <n v="1463.0693081999707"/>
        <n v="1885.9181911399724"/>
        <n v="1874.6080581199731"/>
        <n v="2550.4229103299508"/>
        <n v="1862.4302346599638"/>
        <n v="1858.9594481999629"/>
        <n v="1694.0687360999661"/>
        <n v="690.75904799998523"/>
        <n v="747.81505805998393"/>
        <n v="608.98962599998686"/>
        <n v="648.82482972998605"/>
        <n v="2061.4399713399562"/>
        <n v="1982.5887364499586"/>
        <n v="1955.6044454099574"/>
        <n v="1889.2948396799602"/>
        <n v="1886.3013541599589"/>
        <n v="1844.7608285799627"/>
        <n v="1497.3922604999684"/>
        <n v="457.92588599998987"/>
        <n v="465.43741964998975"/>
        <n v="566.57999999998776"/>
        <n v="597.46847174998709"/>
        <n v="1864.5971343999602"/>
        <n v="1850.0480327699606"/>
        <n v="1747.2306311099633"/>
        <n v="1618.340290119967"/>
        <n v="1620.9012127199658"/>
        <n v="2380.6325375299598"/>
        <n v="2318.7421918399614"/>
        <n v="2300.0171595199618"/>
        <n v="1881.8009869999705"/>
        <n v="2202.4860712999634"/>
        <n v="1611.3499543799646"/>
        <n v="1584.455827049966"/>
        <n v="831.38457599998162"/>
        <n v="917.4342047399798"/>
        <n v="2483.1305819999452"/>
        <n v="2090.6700961199545"/>
        <n v="1860.5705896799625"/>
        <n v="2919.1536082799357"/>
        <n v="2198.5011325999494"/>
        <n v="2156.4375562799487"/>
        <n v="2094.579921539952"/>
        <n v="2091.2299333499518"/>
        <n v="2052.5578193599526"/>
        <n v="2068.7508596599509"/>
        <n v="2025.7102924499547"/>
        <n v="1846.8571969799573"/>
        <n v="2295.9517741899476"/>
        <n v="2143.7065166299521"/>
        <n v="2128.6394199999495"/>
        <n v="2111.8748697599499"/>
        <n v="2083.7673951499519"/>
        <n v="1948.4432440199539"/>
        <n v="1855.6105069999555"/>
        <n v="1789.2419184899586"/>
        <n v="1961.9939354399551"/>
        <n v="2305.5008852699452"/>
        <n v="2153.6250503999486"/>
        <n v="2112.8404211999514"/>
        <n v="2118.9524810399498"/>
        <n v="2091.7790648099499"/>
        <n v="2351.20181532994"/>
        <n v="2488.957749629938"/>
        <n v="2438.7780575999409"/>
        <n v="2380.2345986999426"/>
        <n v="2402.7120144799392"/>
        <n v="2319.6532583999438"/>
        <n v="2334.6614581499416"/>
        <n v="2323.9651489999419"/>
        <n v="2603.7551620799345"/>
        <n v="2588.9484116999347"/>
        <n v="2462.1597435599401"/>
        <n v="2479.5664508699365"/>
        <n v="2436.4996835999377"/>
        <n v="2070.7845920699483"/>
        <n v="1895.5299599999478"/>
        <n v="1855.8812159999502"/>
        <n v="1464.7396319999593"/>
        <n v="1439.7441919999612"/>
        <n v="1414.6424319999612"/>
        <n v="1276.6285349999664"/>
        <n v="1507.924729999972"/>
        <n v="2417.608885999935"/>
        <n v="1980.1496309999454"/>
        <n v="623.3924159999832"/>
        <n v="588.42673999998453"/>
        <n v="1588.4594319999571"/>
        <n v="1576.2307859999576"/>
        <n v="1378.5356579999641"/>
        <n v="1237.4078699999666"/>
        <n v="2103.3207559999564"/>
        <n v="2068.9568179999569"/>
        <n v="2029.0125889999576"/>
        <n v="2007.1685119999593"/>
        <n v="2015.7757999999581"/>
        <n v="832.71065999997768"/>
        <n v="562.51794599998436"/>
        <n v="1759.9199449999653"/>
        <n v="791.41723499997875"/>
        <n v="2404.2320399999348"/>
        <n v="2317.3052819999375"/>
        <n v="1547.9885219999583"/>
        <n v="832.50109499997563"/>
        <n v="2259.4555019999366"/>
        <n v="2208.3381249999356"/>
        <n v="1628.2586799999528"/>
        <n v="1533.7703579999543"/>
        <n v="1334.2466129999611"/>
        <n v="1178.6194559999656"/>
        <n v="1591.2769889999693"/>
        <n v="815.69195999997623"/>
        <n v="798.73541099997669"/>
        <n v="2509.7670659999267"/>
        <n v="677.35021499998084"/>
        <n v="2354.7779399999295"/>
        <n v="2288.2323299999316"/>
        <n v="1941.3828389999435"/>
        <n v="1648.0998799999506"/>
        <n v="1300.7100959999611"/>
        <n v="2445.8598409999431"/>
        <n v="2129.2614859999539"/>
        <n v="1574.2012159999697"/>
        <n v="812.7500159999762"/>
        <n v="744.56247599997812"/>
        <n v="2485.1136269999301"/>
        <n v="2485.8190469999254"/>
        <n v="2059.3489799999397"/>
        <n v="536.22077399998398"/>
        <n v="1602.8388399999656"/>
        <n v="2013.2710559999389"/>
        <n v="1855.952559999942"/>
        <n v="1686.4054679999469"/>
        <n v="1513.2625919999525"/>
        <n v="1341.4905719999581"/>
        <n v="482.75994499998484"/>
        <n v="730.90622999997697"/>
        <n v="2200.5499499999332"/>
        <n v="2216.8491439999289"/>
        <n v="1867.08158799994"/>
        <n v="1767.4441469999433"/>
        <n v="1743.2905199999441"/>
        <n v="1652.4876649999469"/>
        <n v="600.26562599998169"/>
        <n v="1597.2039359999487"/>
        <n v="2478.5045059999397"/>
        <n v="2068.5148159999494"/>
        <n v="1188.1496879999618"/>
        <n v="1143.9668069999641"/>
        <n v="991.65611999996804"/>
        <n v="1722.7460119999616"/>
        <n v="986.34405599996978"/>
        <n v="2727.288899999915"/>
        <n v="2634.7001399999172"/>
        <n v="597.90014999998129"/>
        <n v="1581.7958939999505"/>
        <n v="2169.726338999928"/>
        <n v="2050.0874309999303"/>
        <n v="1640.7592739999436"/>
        <n v="1542.9329039999484"/>
        <n v="1539.4042049999475"/>
        <n v="1419.4464039999525"/>
        <n v="1411.0900019999517"/>
        <n v="573.45376499998076"/>
        <n v="1246.9967999999592"/>
        <n v="2173.0687999999291"/>
        <n v="2191.0781349999265"/>
        <n v="2176.8543199999258"/>
        <n v="2053.5916439999314"/>
        <n v="1971.8857199999345"/>
        <n v="1708.1632749999428"/>
        <n v="611.79422399997952"/>
        <n v="1526.7547919999499"/>
        <n v="616.50627499997893"/>
        <n v="2544.5991799999329"/>
        <n v="2507.2098979999309"/>
        <n v="2414.0679679999362"/>
        <n v="1557.8555849999464"/>
        <n v="1140.1130069999626"/>
        <n v="768.48457499997426"/>
        <n v="866.7920639999702"/>
        <n v="2064.4018679999294"/>
        <n v="1640.518982999944"/>
        <n v="1583.6215589999458"/>
        <n v="1557.7691399999464"/>
        <n v="1504.4626739999494"/>
        <n v="1452.9844799999514"/>
        <n v="553.56501599998137"/>
        <n v="517.42517999998256"/>
        <n v="2455.1791039999116"/>
        <n v="2014.0422279999286"/>
        <n v="1676.0408099999408"/>
        <n v="1520.0758419999459"/>
        <n v="1427.3094499999493"/>
        <n v="1384.8363539999496"/>
        <n v="501.11484499998221"/>
        <n v="1725.4337799999557"/>
        <n v="2663.8875499999076"/>
        <n v="2459.1526199999112"/>
        <n v="2125.4767559999232"/>
        <n v="2025.1116499999268"/>
        <n v="1952.4538349999309"/>
        <n v="1807.3268679999371"/>
        <n v="1810.8515879999359"/>
        <n v="1655.90409599994"/>
        <n v="623.23128599997801"/>
        <n v="1522.015940999946"/>
        <n v="609.53759999997783"/>
        <n v="2304.7369519999347"/>
        <n v="2177.8931659999389"/>
        <n v="1074.8058479999627"/>
        <n v="911.33065199996759"/>
        <n v="897.77760599996873"/>
        <n v="623.21977499997786"/>
        <n v="613.37237399997821"/>
        <n v="3061.9236959998939"/>
        <n v="2568.3100169999088"/>
        <n v="2199.5491379999226"/>
        <n v="1590.9407219999425"/>
        <n v="1578.4978679999433"/>
        <n v="1454.4189599999488"/>
        <n v="1738.6888799999547"/>
        <n v="1610.7684169999584"/>
        <n v="1031.4908999999616"/>
        <n v="2567.6948459999026"/>
        <n v="2315.2681839999123"/>
        <n v="2295.0886239999145"/>
        <n v="1589.8171439999408"/>
        <n v="1493.1442079999451"/>
        <n v="998.9572679999626"/>
        <n v="870.48027599996681"/>
        <n v="2616.7296679999022"/>
        <n v="2002.6975679999252"/>
        <n v="1738.8211099999348"/>
        <n v="995.41184099996201"/>
        <n v="2194.4127959999182"/>
        <n v="1737.7872959999338"/>
        <n v="2449.3161499999269"/>
        <n v="1226.2874489999549"/>
        <n v="1827.5447449999494"/>
        <n v="1791.4595059999517"/>
        <n v="968.51449799996442"/>
        <n v="3203.9556989998805"/>
        <n v="770.11495199997057"/>
        <n v="2338.3913189999107"/>
        <n v="712.45345499997279"/>
        <n v="2476.4787719999013"/>
        <n v="2415.298885999905"/>
        <n v="2299.9346729999083"/>
        <n v="2011.397465999921"/>
        <n v="1823.6650529999272"/>
        <n v="1743.5025059999302"/>
        <n v="1596.0361569999363"/>
        <n v="1383.8031899999467"/>
        <n v="1362.8272139999463"/>
        <n v="1113.6038909999563"/>
        <n v="1033.3513739999592"/>
        <n v="2781.8746349998905"/>
        <n v="2629.1709429998969"/>
        <n v="725.05164899997146"/>
        <n v="1949.8852979999235"/>
        <n v="1805.7396359999277"/>
        <n v="1731.867119999931"/>
        <n v="2446.4979919999232"/>
        <n v="1593.8343629999374"/>
        <n v="1388.0563829999453"/>
        <n v="1339.310699999947"/>
        <n v="1139.722802999956"/>
        <n v="1007.8567829999613"/>
        <n v="958.04297399996199"/>
        <n v="912.75079499996355"/>
        <n v="3197.8466639998746"/>
        <n v="3063.4451399998779"/>
        <n v="2747.6032319998944"/>
        <n v="2731.3478399998908"/>
        <n v="2644.2481229998943"/>
        <n v="2455.5127319999019"/>
        <n v="2234.7108899999121"/>
        <n v="1617.2679299999363"/>
        <n v="548.33648999997808"/>
        <n v="1067.4179999999567"/>
        <n v="1064.7714699999556"/>
        <n v="2278.9360419999066"/>
        <n v="2079.2131799999129"/>
        <n v="2025.5025159999157"/>
        <n v="1587.5477999999334"/>
        <n v="1542.3553469999354"/>
        <n v="605.42369999997504"/>
        <n v="1950.2376139999403"/>
        <n v="824.91224999996552"/>
        <n v="2799.817271999887"/>
        <n v="2733.1187999998897"/>
        <n v="2667.3320499998908"/>
        <n v="776.95784199996785"/>
        <n v="2510.3364159998951"/>
        <n v="2248.7039999999074"/>
        <n v="2040.4249529999161"/>
        <n v="1930.1143939999206"/>
        <n v="1710.0684709999307"/>
        <n v="1498.8550609999386"/>
        <n v="2331.3442639999248"/>
        <n v="1338.3148019999439"/>
        <n v="1287.798479999946"/>
        <n v="1051.4248739999566"/>
        <n v="895.89534299996319"/>
        <n v="1201.4110799999505"/>
        <n v="952.35863999996081"/>
        <n v="876.4151639999634"/>
        <n v="3260.2943339998637"/>
        <n v="2537.8066319998939"/>
        <n v="753.42340799996884"/>
        <n v="645.8447849999734"/>
        <n v="1736.1466159999468"/>
        <n v="1692.9733599999479"/>
        <n v="1134.6092449999512"/>
        <n v="840.99873599996329"/>
        <n v="2448.9539339998964"/>
        <n v="718.34948499996858"/>
        <n v="1747.9189359999259"/>
        <n v="1634.5852799999307"/>
        <n v="1019.7301799999561"/>
        <n v="996.62459999995701"/>
        <n v="818.64639599996474"/>
        <n v="2753.7881249998818"/>
        <n v="2521.7696429998914"/>
        <n v="2289.9910299999015"/>
        <n v="1977.103274999914"/>
        <n v="1818.5059199999218"/>
        <n v="605.66823999997393"/>
        <n v="2828.1646519998999"/>
        <n v="2752.9634659999033"/>
        <n v="2730.6177919999045"/>
        <n v="1338.1679219999417"/>
        <n v="1133.7295859999513"/>
        <n v="1969.4155699999376"/>
        <n v="920.03117699995983"/>
        <n v="2563.6244039998887"/>
        <n v="2300.3150039999032"/>
        <n v="2150.7950399999063"/>
        <n v="601.98314999997444"/>
        <n v="1947.3284819999346"/>
        <n v="1719.2606539999447"/>
        <n v="1091.9331499999512"/>
        <n v="942.54956399995785"/>
        <n v="880.21556699996108"/>
        <n v="2727.5229249998783"/>
        <n v="2602.8515519998837"/>
        <n v="2598.6589249998838"/>
        <n v="2520.4240159998876"/>
        <n v="2343.9822179998969"/>
        <n v="2295.9684709998974"/>
        <n v="1954.9906699999342"/>
        <n v="1853.7000159999386"/>
        <n v="1097.3942469999508"/>
        <n v="2809.433647999876"/>
        <n v="2654.5902019998834"/>
        <n v="2622.4796399998813"/>
        <n v="2004.0034079999095"/>
        <n v="1884.1536319999148"/>
        <n v="1636.760729999927"/>
        <n v="673.77986999997029"/>
        <n v="2550.1293979999082"/>
        <n v="1808.2963469999195"/>
        <n v="1742.333597999921"/>
        <n v="1517.293403999932"/>
        <n v="1935.9426019999357"/>
        <n v="1126.961444999949"/>
        <n v="1085.2223399999514"/>
        <n v="3503.5734899998438"/>
        <n v="3528.2457329998401"/>
        <n v="3296.1094139998522"/>
        <n v="3148.2104759998588"/>
        <n v="3130.4597519998601"/>
        <n v="3004.1149319998644"/>
        <n v="2622.3350399998831"/>
        <n v="595.58320799997296"/>
        <n v="3943.0242949998405"/>
        <n v="3860.3671199998448"/>
        <n v="3673.0517639998548"/>
        <n v="3631.7534199998549"/>
        <n v="2267.7583379998941"/>
        <n v="2034.3497099999045"/>
        <n v="1898.2369899999119"/>
        <n v="1745.2404399999191"/>
        <n v="1672.9929359999237"/>
        <n v="3572.4475649998349"/>
        <n v="3447.232933999841"/>
        <n v="3991.4757429998408"/>
        <n v="3971.5987519998371"/>
        <n v="2837.8576319998674"/>
        <n v="2715.1082009998731"/>
        <n v="2456.0493069998865"/>
        <n v="2275.5131399998932"/>
        <n v="2171.7894439998981"/>
        <n v="1903.7843879999118"/>
        <n v="3652.5662399998332"/>
        <n v="1461.504547999933"/>
        <n v="2879.4531609998667"/>
        <n v="2630.1904239998785"/>
        <n v="2569.9846279998796"/>
        <n v="2333.8457139998914"/>
        <n v="4362.6785049998198"/>
        <n v="3964.7821599998397"/>
        <n v="2250.7524899998957"/>
        <n v="1939.6802739999091"/>
        <n v="1891.4028699999124"/>
        <n v="4369.2212199997975"/>
        <n v="4399.817253999794"/>
        <n v="4155.7297249998073"/>
        <n v="4004.2356479998143"/>
        <n v="3986.1324579998154"/>
        <n v="1395.1416709999344"/>
        <n v="3818.8911149998175"/>
        <n v="3689.875097999824"/>
        <n v="3685.5740349998237"/>
        <n v="3600.7380759998282"/>
        <n v="3408.6564979998388"/>
        <n v="3366.7907519998384"/>
        <n v="2483.6389759998801"/>
        <n v="2244.0408119998915"/>
        <n v="2104.3570599998989"/>
        <n v="1947.4072799999067"/>
        <n v="1872.3703049999117"/>
        <n v="3900.5775999998159"/>
        <n v="3736.7889859998236"/>
        <n v="3716.7578639998201"/>
        <n v="3067.9739199998521"/>
        <n v="2942.2291289998579"/>
        <n v="2676.4491779998721"/>
        <n v="2491.5956099998793"/>
        <n v="2385.9526879998843"/>
        <n v="2110.054528999899"/>
        <n v="1655.6692259999215"/>
        <n v="3106.0871549998515"/>
        <n v="2850.8143499998641"/>
        <n v="2789.7869249998653"/>
        <n v="2548.7192789998776"/>
        <n v="4638.1970699997783"/>
        <n v="4669.3336679997738"/>
        <n v="4419.3570299997882"/>
        <n v="4264.6054559997956"/>
        <n v="4246.0530419997967"/>
        <n v="4118.9010869998019"/>
        <n v="3710.0419199998228"/>
        <n v="2465.8023779998821"/>
        <n v="2147.6391029998963"/>
        <n v="2097.6462299998993"/>
        <n v="1589.8601339999229"/>
        <n v="4072.9346649997997"/>
        <n v="3941.0036679998061"/>
        <n v="3936.6089849998061"/>
        <n v="3849.5751059998106"/>
        <n v="3652.2736379998219"/>
        <n v="3610.2331619998217"/>
        <n v="2706.8303959998657"/>
        <n v="2461.5912319998774"/>
        <n v="2317.8333599998855"/>
        <n v="2157.1741199998937"/>
        <n v="2079.1305149998989"/>
        <n v="4156.1889599997976"/>
        <n v="3988.3406759998061"/>
        <n v="3969.5569759998025"/>
        <n v="3304.966079999836"/>
        <n v="3176.257338999842"/>
        <n v="2903.5021079998569"/>
        <n v="2714.9879099998648"/>
        <n v="2606.8852079998701"/>
        <n v="2323.6802189998853"/>
        <n v="1857.2442459999095"/>
        <n v="3343.2808849998355"/>
        <n v="3081.7470199998488"/>
        <n v="3020.1379549998496"/>
        <n v="2773.3710869998631"/>
        <n v="4911.9627699997582"/>
        <n v="4943.6019269997541"/>
        <n v="4687.9118399997687"/>
        <n v="4528.9306279997763"/>
        <n v="4509.9457479997773"/>
        <n v="4380.7516569997824"/>
        <n v="3961.5627199998048"/>
        <n v="2687.8740379998676"/>
        <n v="2362.9507129998824"/>
        <n v="2311.0039299998862"/>
        <n v="1792.0008039999107"/>
        <n v="4751.8187599997846"/>
        <n v="4617.7518469997922"/>
        <n v="4613.2517499997912"/>
        <n v="4524.1812469997967"/>
        <n v="4321.7855899998085"/>
        <n v="4279.1531889998078"/>
        <n v="2853.5018159998544"/>
        <n v="2603.2202879998667"/>
        <n v="2455.3296599998753"/>
        <n v="2291.2149959998837"/>
        <n v="2210.7407249998892"/>
        <n v="4837.1240639997823"/>
        <n v="4663.8246639997915"/>
        <n v="4644.9200239997881"/>
        <n v="3465.0461759998229"/>
        <n v="3333.3791899998296"/>
        <n v="3053.8837439998451"/>
        <n v="2861.8502099998536"/>
        <n v="2750.6039119998591"/>
        <n v="2461.3159089998753"/>
        <n v="1983.6492659999003"/>
        <n v="3508.4043179998221"/>
        <n v="3240.4770269998362"/>
        <n v="3177.8153549998374"/>
        <n v="2922.8523929998514"/>
        <n v="5607.3903499997414"/>
        <n v="5640.7585549997366"/>
        <n v="5378.2286539997531"/>
        <n v="5215.6209559997606"/>
        <n v="5196.2007919997623"/>
        <n v="5064.4832179997675"/>
        <n v="4636.3308799997903"/>
        <n v="2833.6365839998566"/>
        <n v="2501.692322999872"/>
        <n v="2448.0587999998756"/>
        <n v="1917.5614739999016"/>
        <n v="4657.1673099997843"/>
        <n v="4219.4052299998084"/>
        <n v="4231.8238229998069"/>
        <n v="4172.9630989998086"/>
        <n v="3495.2201159998181"/>
        <n v="3307.2970139998301"/>
        <n v="2318.8159599998789"/>
        <n v="2150.8843359998882"/>
        <n v="2071.0384349998935"/>
        <n v="1993.9277159998967"/>
        <n v="4945.3447729997679"/>
        <n v="2931.1616739998476"/>
        <n v="2732.9150099998565"/>
        <n v="2620.9758329998631"/>
        <n v="2525.1529599998689"/>
        <n v="2324.909098999879"/>
        <n v="1853.9798999999032"/>
        <n v="3122.4071969998381"/>
        <n v="3055.9538849998394"/>
        <n v="2796.9972029998544"/>
        <n v="2050.8036899998938"/>
        <n v="5297.2234639997505"/>
        <n v="5130.8785759997591"/>
        <n v="5110.98105199976"/>
        <n v="4502.8825789997954"/>
        <n v="2364.5064329998759"/>
        <n v="2311.32149999988"/>
        <n v="5031.6385499997386"/>
        <n v="5063.5809449997341"/>
        <n v="1767.1621439999071"/>
        <n v="4749.8958599997741"/>
        <n v="4604.0166499997813"/>
        <n v="4315.3491529997973"/>
        <n v="2696.4700959998577"/>
        <n v="2267.251491999878"/>
        <n v="2116.9552599998869"/>
        <n v="1944.9646399998962"/>
        <n v="1866.5286449999016"/>
        <n v="4841.2742839997709"/>
        <n v="4660.7980439997809"/>
        <n v="4661.6567829997775"/>
        <n v="3169.3575599998303"/>
        <n v="3031.6554689998375"/>
        <n v="2743.7598979998538"/>
        <n v="2479.7728149998675"/>
        <n v="2381.9889659998748"/>
        <n v="2123.1487889998871"/>
        <n v="1628.8838059999139"/>
        <n v="3217.4538439998287"/>
        <n v="2938.4396809998439"/>
        <n v="2866.4180929998461"/>
        <n v="2604.608516999861"/>
        <n v="5233.9436959997474"/>
        <n v="5213.5913119997485"/>
        <n v="5073.1393579997548"/>
        <n v="4427.6587699997917"/>
        <n v="2161.5900429998837"/>
        <n v="2109.4655299998876"/>
        <n v="1551.0258139999166"/>
        <n v="3933.333284999786"/>
        <n v="3629.5326979998035"/>
        <n v="3576.4658019998051"/>
        <n v="2755.7949359998511"/>
        <n v="2316.2369119998725"/>
        <n v="2162.986559999882"/>
        <n v="1987.2464799998918"/>
        <n v="1907.5038549998972"/>
        <n v="4307.2949759997646"/>
        <n v="4016.8849689997801"/>
        <n v="3237.8647199998227"/>
        <n v="3097.17867899983"/>
        <n v="2474.816287999864"/>
        <n v="2169.3094789998818"/>
        <n v="1664.63382599991"/>
        <n v="3284.8833049998211"/>
        <n v="3000.1276999998372"/>
        <n v="2927.0795749998392"/>
        <n v="1566.3062829999139"/>
        <n v="4999.927599999728"/>
        <n v="5028.8561179997241"/>
        <n v="4754.8840789997403"/>
        <n v="4580.9830559997499"/>
        <n v="4560.1348419997512"/>
        <n v="4413.2054369997586"/>
        <n v="2646.7694059998557"/>
        <n v="2208.2766529998789"/>
        <n v="2155.3182299998825"/>
        <n v="1584.5214839999128"/>
        <n v="5347.4283319734704"/>
        <n v="4139.282163316142"/>
        <n v="4910.1901507217044"/>
        <n v="5166.5006737208041"/>
        <n v="4471.8362127307946"/>
        <n v="7365.6767417902411"/>
        <n v="3666.2610851226877"/>
        <n v="3964.8250485323701"/>
        <n v="4087.1911610467423"/>
        <n v="6866.9164433672158"/>
        <n v="3078.317317583253"/>
        <n v="7257.6724490523056"/>
        <n v="7204.1130785863015"/>
        <n v="5661.860307234323"/>
        <n v="6081.8724747044207"/>
        <n v="3799.0121462190104"/>
        <n v="5485.9449556145019"/>
        <n v="2474.9307384040267"/>
        <n v="5371.4485816380638"/>
        <n v="5339.2255399784681"/>
        <n v="4478.4204812418548"/>
        <n v="6563.1508207890802"/>
        <n v="5215.3566878292822"/>
        <n v="8641.4903071640529"/>
        <n v="4400.0158822128178"/>
        <n v="8018.1859795492182"/>
        <n v="3560.9766467366489"/>
        <n v="4749.306756300417"/>
        <n v="3907.0094280926664"/>
        <n v="5488.3161564597012"/>
        <n v="5788.2326698927818"/>
        <n v="7599.851643545453"/>
        <n v="5980.6026349925141"/>
        <n v="4332.6242923003101"/>
        <n v="5638.6681193591776"/>
        <n v="5063.3068942955397"/>
        <n v="3106.9143608273966"/>
        <n v="6439.7364518425738"/>
        <n v="4806.2101931649258"/>
        <n v="4672.430882215358"/>
        <n v="7126.6048625363974"/>
        <n v="4110.9983300074728"/>
        <n v="5434.1006339593487"/>
        <n v="5039.081754349435"/>
        <n v="3632.3442942564184"/>
        <n v="3718.3074509551648"/>
        <n v="7073.3855328006221"/>
        <n v="5306.3902558205173"/>
        <n v="5516.4123017889406"/>
        <n v="4435.2064104659839"/>
        <n v="6153.9458345407238"/>
        <n v="6283.6417887713578"/>
        <n v="7575.4992738243036"/>
        <n v="2358.5834168542933"/>
        <n v="6362.208584238384"/>
        <n v="4586.6220074799394"/>
        <n v="5639.2050476349596"/>
        <n v="4458.9836054900352"/>
        <n v="4978.5580634611633"/>
        <n v="5659.1209030490199"/>
        <n v="5273.1865929651276"/>
        <n v="7226.9637767787081"/>
        <n v="7674.6323702871132"/>
        <n v="5438.2537450570862"/>
        <n v="2838.5582662061097"/>
        <n v="6116.3058172055935"/>
        <n v="5699.6352388484074"/>
        <n v="5650.474843752042"/>
        <n v="4288.6162707061512"/>
        <n v="4947.3570675836445"/>
        <n v="3408.0274374557603"/>
        <n v="4633.8848083613866"/>
        <n v="6213.3373918434063"/>
        <n v="6681.8402095709707"/>
        <n v="5785.3261357549181"/>
        <n v="5419.2539576816816"/>
        <n v="8339.6735845421535"/>
        <n v="7962.4944964316237"/>
        <n v="4682.2109273919114"/>
        <n v="7923.8916484932934"/>
        <n v="3940.9026362351965"/>
        <n v="5585.6983816309821"/>
        <n v="4377.6734902722874"/>
        <n v="7079.1707558810549"/>
        <n v="3840.9346103542289"/>
        <n v="8239.1839770183087"/>
        <n v="5114.006047647581"/>
        <n v="5612.7684505315074"/>
        <n v="6894.3479500460035"/>
        <n v="4288.4548361561519"/>
        <n v="6942.5298805171424"/>
        <n v="6155.3851146291545"/>
        <n v="4062.5663255096292"/>
        <n v="4848.1124340852675"/>
        <n v="5584.3467933395486"/>
        <n v="4262.0080029996971"/>
        <n v="5100.2303916062092"/>
        <n v="8287.1578658874732"/>
        <n v="2477.6339427107373"/>
        <n v="4467.4038720917924"/>
        <n v="4465.9019072420224"/>
        <n v="6976.7272836060865"/>
        <n v="4128.5746630034082"/>
        <n v="8791.3695174941731"/>
        <n v="7848.0026518865043"/>
        <n v="4768.8594574566605"/>
        <n v="7976.2561900646097"/>
        <n v="4218.8680506669698"/>
        <n v="7118.503841307047"/>
        <n v="5578.9333258648194"/>
        <n v="9023.5046774830043"/>
        <n v="4894.3326162996791"/>
        <n v="10499.982368481731"/>
        <n v="6518.5570043958533"/>
        <n v="7153.1725402378534"/>
        <n v="8786.3549254799818"/>
        <n v="5466.0827563014009"/>
        <n v="8848.9425135235724"/>
        <n v="7843.4576358037402"/>
        <n v="5176.7885657203969"/>
        <n v="6179.5241743089591"/>
        <n v="7115.9132544518434"/>
        <n v="5431.2498956421232"/>
        <n v="6500.7883988418835"/>
        <n v="10559.895812890578"/>
        <n v="3157.9773668607704"/>
        <n v="5056.5052203576997"/>
        <n v="5691.3946733257126"/>
        <n v="8891.0775766067054"/>
        <n v="5261.5115254200146"/>
        <n v="11206.308274886729"/>
        <n v="10001.779341596659"/>
        <n v="6076.7223455145313"/>
        <n v="10163.670383784607"/>
        <n v="5375.8324553084785"/>
        <n v="523.54062824999914"/>
        <n v="508.74142175999907"/>
        <n v="501.39414741999911"/>
        <n v="501.5036938799991"/>
        <n v="1831.7769769599975"/>
        <n v="1971.4420959999982"/>
        <n v="1758.0537623199984"/>
        <n v="628.6548829999989"/>
        <n v="688.79824833999885"/>
        <n v="594.6729345"/>
        <n v="503.67955987999909"/>
        <n v="2024.7060678399969"/>
        <n v="1962.5779462799971"/>
        <n v="1870.5121524999945"/>
        <n v="446.56929899999932"/>
        <n v="1098.8020679999984"/>
        <n v="361.63565716999943"/>
        <n v="349.99124362999879"/>
        <n v="2043.5886725599976"/>
        <n v="1096.7422540199982"/>
        <n v="535.16449547999889"/>
        <n v="494.66197451999926"/>
        <n v="1365.3565599999988"/>
        <n v="475.05061241999925"/>
        <n v="431.59485899999913"/>
        <n v="450.14572871999911"/>
        <n v="1703.7531931999979"/>
        <n v="1280.3138809999991"/>
        <n v="872.75825078999867"/>
        <n v="2149.4381999999973"/>
        <n v="492.891584999999"/>
        <n v="2054.3006239499973"/>
        <n v="1054.1183099999982"/>
        <n v="1301.0012399999964"/>
        <n v="895.48752319999585"/>
        <n v="676.85508307999669"/>
        <n v="657.51020383999594"/>
        <n v="703.88716376999571"/>
        <n v="655.8889111999971"/>
        <n v="2102.8709293199909"/>
        <n v="435.6696305999979"/>
        <n v="737.82359999999539"/>
        <n v="817.98188159999484"/>
        <n v="700.29888620999679"/>
        <n v="618.09332255999709"/>
        <n v="498.8749446599976"/>
        <n v="459.69250439999706"/>
        <n v="766.54351673999633"/>
        <n v="702.50690324999766"/>
        <n v="652.09972499999765"/>
        <n v="583.23241133999727"/>
        <n v="1409.8286632999927"/>
        <n v="1342.4723949699933"/>
        <n v="820.80398619999448"/>
        <n v="820.16312255999344"/>
        <n v="623.83249376999481"/>
        <n v="1461.016663879991"/>
        <n v="1405.4503912799928"/>
        <n v="842.87365703999308"/>
        <n v="824.50991321999334"/>
        <n v="805.20055191999461"/>
        <n v="645.38365287999477"/>
        <n v="541.35782544999552"/>
        <n v="969.69542399999341"/>
        <n v="818.25409439999339"/>
        <n v="810.5065153799934"/>
        <n v="656.09297819999369"/>
        <n v="621.92804687999489"/>
        <n v="1459.5646300999924"/>
        <n v="904.36563905999128"/>
        <n v="599.36309861999507"/>
        <n v="540.37838591999559"/>
        <n v="1516.8109751999878"/>
        <n v="1464.5229139999892"/>
        <n v="726.31269019999274"/>
        <n v="1435.0135499999844"/>
        <n v="1658.3588872999817"/>
        <n v="1192.5568863599869"/>
        <n v="1651.0363999999872"/>
        <n v="1609.6349765199877"/>
        <n v="1481.1533051599904"/>
        <n v="880.99246662998905"/>
        <n v="835.13345799998967"/>
        <n v="819.70395751999069"/>
        <n v="1755.6589709999805"/>
        <n v="2045.8322917199773"/>
        <n v="1556.8511363999824"/>
        <n v="1555.6477629299825"/>
        <n v="1025.9388698399898"/>
        <n v="774.00635816999147"/>
        <n v="1750.4075199999847"/>
        <n v="1749.4275069999849"/>
        <n v="490.73647499999441"/>
        <n v="514.74980213999413"/>
        <n v="1693.7895274999869"/>
        <n v="1998.9842367499834"/>
        <n v="1775.0261830399859"/>
        <n v="1485.233568019989"/>
        <n v="1478.8814680399892"/>
        <n v="811.61258015999078"/>
        <n v="790.87364687999172"/>
        <n v="1301.6328599999858"/>
        <n v="1116.9165719999876"/>
        <n v="1508.3622036699862"/>
        <n v="1490.9207220899862"/>
        <n v="1472.9414510999875"/>
        <n v="1436.5435370899881"/>
        <n v="1426.3466669599873"/>
        <n v="1273.4527939199822"/>
        <n v="1262.3541329899829"/>
        <n v="1242.4818114399832"/>
        <n v="1188.4774239899837"/>
        <n v="1678.7738932999839"/>
        <n v="1589.7237847999847"/>
        <n v="1532.6329223499868"/>
        <n v="1458.5798382199866"/>
        <n v="1283.0570397199824"/>
        <n v="1231.0517600999842"/>
        <n v="1366.9913067599809"/>
        <n v="1325.7993401999804"/>
        <n v="1267.7259041999823"/>
        <n v="972.12739301998636"/>
        <n v="1811.5678657299804"/>
        <n v="422.1557999999942"/>
        <n v="429.77945411999411"/>
        <n v="1721.3448701599832"/>
        <n v="1708.1194525399831"/>
        <n v="730.713065999989"/>
        <n v="802.13300462998791"/>
        <n v="1601.415898879982"/>
        <n v="1559.1053667099743"/>
        <n v="1356.4201450499777"/>
        <n v="1355.8166386499761"/>
        <n v="1275.7813748999795"/>
        <n v="1199.0621984999789"/>
        <n v="1687.9374854599816"/>
        <n v="1630.2231543199814"/>
        <n v="1598.3421948999719"/>
        <n v="1418.2185129199765"/>
        <n v="1402.1388349999772"/>
        <n v="1392.3459995999774"/>
        <n v="1307.0815787599786"/>
        <n v="1426.4261930399748"/>
        <n v="1378.3576274999784"/>
        <n v="1829.5274836999783"/>
        <n v="1783.2497653999803"/>
        <n v="1693.8581547499803"/>
        <n v="1581.5714243999721"/>
        <n v="1418.7854116799767"/>
        <n v="1788.1529529999755"/>
        <n v="1762.5088887399672"/>
        <n v="1663.77156329997"/>
        <n v="1134.2791759999784"/>
        <n v="2056.9030467899702"/>
        <n v="1871.3340211999741"/>
        <n v="1844.1846975999651"/>
        <n v="1718.2652427299674"/>
        <n v="1355.8797419999744"/>
        <n v="1530.4258073199721"/>
        <n v="1203.6225599999775"/>
        <n v="2362.5276095599561"/>
        <n v="1836.2449039999749"/>
        <n v="2142.8992142899688"/>
        <n v="1508.73059987997"/>
        <n v="1396.7214785999738"/>
        <n v="1797.5841326999657"/>
        <n v="1532.0843886599712"/>
        <n v="1955.7426549999705"/>
        <n v="1965.0823509499724"/>
        <n v="1674.6850945499684"/>
        <n v="1663.9069837199688"/>
        <n v="1281.085100999976"/>
        <n v="1448.4961440299724"/>
        <n v="1403.7436655999734"/>
        <n v="1982.6922136499593"/>
        <n v="1967.2997707999605"/>
        <n v="2005.1324586999565"/>
        <n v="1994.5016411099566"/>
        <n v="1931.60716517996"/>
        <n v="1849.9619032399621"/>
        <n v="550.19303999998851"/>
        <n v="578.23602159998791"/>
        <n v="2059.777259049959"/>
        <n v="2010.3227018399582"/>
        <n v="1953.6081949899597"/>
        <n v="1833.4435825999619"/>
        <n v="1841.3959810399599"/>
        <n v="1807.5805544999625"/>
        <n v="1900.1342482699606"/>
        <n v="2343.7363243099617"/>
        <n v="2341.5333823999617"/>
        <n v="1656.2193392099655"/>
        <n v="510.02873999998968"/>
        <n v="530.32236569998929"/>
        <n v="1898.9534549699606"/>
        <n v="1519.8814862399686"/>
        <n v="2286.533821679946"/>
        <n v="2214.0123691799481"/>
        <n v="2114.4192879599532"/>
        <n v="2073.512733149953"/>
        <n v="1972.3024417799547"/>
        <n v="1952.6009377699554"/>
        <n v="1952.2577138399554"/>
        <n v="1927.976522819956"/>
        <n v="2168.608506399949"/>
        <n v="2132.2307773799494"/>
        <n v="1702.027759599961"/>
        <n v="2487.352816279953"/>
        <n v="2405.9610793099578"/>
        <n v="2565.7217328599422"/>
        <n v="2176.6090028699487"/>
        <n v="2022.874420379954"/>
        <n v="1565.7993589999737"/>
        <n v="1698.7759636999704"/>
        <n v="674.20545599998309"/>
        <n v="724.10605519998194"/>
        <n v="1978.0968899999514"/>
        <n v="2187.220895999948"/>
        <n v="2304.9419385999431"/>
        <n v="1572.2600739999734"/>
        <n v="1206.3581376599702"/>
        <n v="2450.9121071399395"/>
        <n v="2419.8036030699418"/>
        <n v="2409.3040617999404"/>
        <n v="2389.806206479941"/>
        <n v="2377.0224007999418"/>
        <n v="2341.7207649299439"/>
        <n v="2359.2372789299416"/>
        <n v="2300.4661204799449"/>
        <n v="2244.9409304299443"/>
        <n v="2491.3036707799502"/>
        <n v="2178.2419925999461"/>
        <n v="2274.5610399999541"/>
        <n v="788.0959229999803"/>
        <n v="861.96871811997846"/>
        <n v="2453.8474313999391"/>
        <n v="1769.7353459999561"/>
        <n v="2428.5947777999409"/>
        <n v="2419.2420336599403"/>
        <n v="2418.2735723999394"/>
        <n v="2305.6959263399426"/>
        <n v="2271.855350309942"/>
        <n v="2195.3568151799473"/>
        <n v="2179.4460979199457"/>
        <n v="2166.9133010399469"/>
        <n v="2043.5786743499498"/>
        <n v="2051.1075044999488"/>
        <n v="1608.8340479999713"/>
        <n v="811.36835999997845"/>
        <n v="1866.1414449999504"/>
        <n v="1773.3594519999513"/>
        <n v="1264.1879199999662"/>
        <n v="1672.1565649999689"/>
        <n v="1579.3109779999713"/>
        <n v="1478.1117269999741"/>
        <n v="2458.8561869999353"/>
        <n v="651.06159299998262"/>
        <n v="1893.4575549999511"/>
        <n v="1825.9274099999514"/>
        <n v="2337.0834489999356"/>
        <n v="2146.1162389999572"/>
        <n v="981.08485799997402"/>
        <n v="837.73286999997765"/>
        <n v="732.93086399998049"/>
        <n v="705.40267499998117"/>
        <n v="455.13929999998788"/>
        <n v="1552.2951919999709"/>
        <n v="1877.7760349999494"/>
        <n v="1831.7711519999511"/>
        <n v="1536.5440259999596"/>
        <n v="1454.7812669999598"/>
        <n v="1632.6794679999675"/>
        <n v="2279.2023989999348"/>
        <n v="2239.6239539999378"/>
        <n v="2075.8040719999385"/>
        <n v="1932.2380539999447"/>
        <n v="1897.1789219999455"/>
        <n v="1816.1870579999461"/>
        <n v="1646.7993989999541"/>
        <n v="1499.638775999957"/>
        <n v="1170.5454899999661"/>
        <n v="1531.4568499999702"/>
        <n v="765.31415999997785"/>
        <n v="2605.7356049999225"/>
        <n v="1453.3621809999579"/>
        <n v="1417.3613999999591"/>
        <n v="946.27544399997282"/>
        <n v="523.16590199998541"/>
        <n v="1618.236103999968"/>
        <n v="1598.9675839999684"/>
        <n v="902.31163199997411"/>
        <n v="865.96910399997523"/>
        <n v="2170.3091849999373"/>
        <n v="1636.2585479999543"/>
        <n v="567.33971399998313"/>
        <n v="504.65249099998539"/>
        <n v="1677.9618249999635"/>
        <n v="867.97401499997375"/>
        <n v="754.77601799997649"/>
        <n v="1864.2985919999403"/>
        <n v="608.7857679999812"/>
        <n v="599.51073899998141"/>
        <n v="1330.287859999959"/>
        <n v="1235.0416599999619"/>
        <n v="482.65028999998498"/>
        <n v="1669.1768399999639"/>
        <n v="2432.6419879999221"/>
        <n v="2338.9984199999276"/>
        <n v="675.62020199997903"/>
        <n v="1578.500755999951"/>
        <n v="1535.1624959999526"/>
        <n v="1528.4396999999512"/>
        <n v="1451.9612129999559"/>
        <n v="1293.5601259999601"/>
        <n v="541.47971199998312"/>
        <n v="1363.2325829999577"/>
        <n v="1302.6915719999597"/>
        <n v="1199.6935199999625"/>
        <n v="746.81382599997755"/>
        <n v="724.66865399997755"/>
        <n v="727.34770499997751"/>
        <n v="2835.5436359999148"/>
        <n v="2843.7096959999121"/>
        <n v="2771.8110809999148"/>
        <n v="2252.1999359999304"/>
        <n v="2019.7868129999374"/>
        <n v="1645.1888699999483"/>
        <n v="1383.8938739999573"/>
        <n v="954.7621999999684"/>
        <n v="2402.1500279999209"/>
        <n v="1804.7879999999418"/>
        <n v="1388.8596149999541"/>
        <n v="1383.9535839999539"/>
        <n v="1393.5587199999525"/>
        <n v="1298.6303359999572"/>
        <n v="1627.8745569999628"/>
        <n v="2660.2894079999119"/>
        <n v="2579.7272599999146"/>
        <n v="2456.9250419999166"/>
        <n v="2357.4045649999239"/>
        <n v="2288.8141639999262"/>
        <n v="694.5380699999763"/>
        <n v="1654.6832519999452"/>
        <n v="1644.5265479999455"/>
        <n v="1399.7103069999537"/>
        <n v="2369.4986299999382"/>
        <n v="1168.3309679999602"/>
        <n v="1812.6365779999564"/>
        <n v="1056.4466039999641"/>
        <n v="952.43133599996827"/>
        <n v="762.73987499997406"/>
        <n v="2701.0479149999114"/>
        <n v="2402.0432639999208"/>
        <n v="1971.1998599999349"/>
        <n v="1729.5484769999568"/>
        <n v="1687.0431849999593"/>
        <n v="1644.1121179999607"/>
        <n v="922.81289999996818"/>
        <n v="2097.0148449999265"/>
        <n v="1503.2539199999474"/>
        <n v="1412.9462749999491"/>
        <n v="1835.369626999953"/>
        <n v="1824.0159239999534"/>
        <n v="1669.5268159999589"/>
        <n v="1607.6235269999599"/>
        <n v="1051.8434849999621"/>
        <n v="1033.4439679999634"/>
        <n v="716.8513399999747"/>
        <n v="1855.9723699999349"/>
        <n v="603.68801999997868"/>
        <n v="2617.8168409999257"/>
        <n v="2099.4636199999441"/>
        <n v="1185.1262909999582"/>
        <n v="817.39547399997116"/>
        <n v="632.91066599997714"/>
        <n v="1001.1181019999652"/>
        <n v="715.30207199997494"/>
        <n v="2328.1498529999199"/>
        <n v="2174.450777999924"/>
        <n v="1701.2945729999406"/>
        <n v="1510.9567199999481"/>
        <n v="1740.6481639999538"/>
        <n v="1662.292507999957"/>
        <n v="842.27775899996857"/>
        <n v="2383.3859299999135"/>
        <n v="2204.3913359999183"/>
        <n v="2182.6814459999191"/>
        <n v="1634.9888049999381"/>
        <n v="1336.5907199999506"/>
        <n v="1791.3960349999531"/>
        <n v="869.18982399996787"/>
        <n v="2447.824000999909"/>
        <n v="2100.0439999999221"/>
        <n v="2106.9695839999204"/>
        <n v="1578.7296839999417"/>
        <n v="1438.9187539999477"/>
        <n v="535.55332699998019"/>
        <n v="518.47646899998028"/>
        <n v="2834.4942599998953"/>
        <n v="2628.5711299999225"/>
        <n v="2401.5143449999296"/>
        <n v="2271.6257179999329"/>
        <n v="1004.4800729999629"/>
        <n v="882.22282199996664"/>
        <n v="703.85188799997388"/>
        <n v="1946.6919649999463"/>
        <n v="1050.8532059999609"/>
        <n v="809.97230999996987"/>
        <n v="3013.9781939998884"/>
        <n v="2376.3320879999114"/>
        <n v="2364.9783479999123"/>
        <n v="1701.3449609999366"/>
        <n v="1650.0291599999389"/>
        <n v="1605.0604799999405"/>
        <n v="1739.7806449999518"/>
        <n v="2416.2135839999078"/>
        <n v="2324.5905149999098"/>
        <n v="2352.1267499999067"/>
        <n v="2339.8108909999069"/>
        <n v="744.93750799997099"/>
        <n v="1624.0493279999368"/>
        <n v="1609.4584119999377"/>
        <n v="1566.0067859999392"/>
        <n v="1807.7344719999478"/>
        <n v="1733.8859769999522"/>
        <n v="2737.6060129998932"/>
        <n v="2700.4720709998969"/>
        <n v="2657.2624799998966"/>
        <n v="2614.1971419998999"/>
        <n v="2408.2074649999081"/>
        <n v="747.93516399997077"/>
        <n v="2356.2013279999082"/>
        <n v="2210.925819999914"/>
        <n v="1971.9712699999218"/>
        <n v="1635.5886749999365"/>
        <n v="1512.6135359999414"/>
        <n v="631.13665999997534"/>
        <n v="2293.99261999993"/>
        <n v="2238.6250309999323"/>
        <n v="2189.9797399999325"/>
        <n v="1322.7199919999493"/>
        <n v="1118.4870719999565"/>
        <n v="882.8526959999657"/>
        <n v="707.94349499997247"/>
        <n v="1805.1252799999493"/>
        <n v="3141.9867059998742"/>
        <n v="2959.0707869998869"/>
        <n v="2496.0637529999008"/>
        <n v="699.35680799997272"/>
        <n v="1567.2086249999388"/>
        <n v="962.39116399995999"/>
        <n v="2609.6220239998916"/>
        <n v="797.82050399996729"/>
        <n v="2441.5700039999001"/>
        <n v="2174.7552019999116"/>
        <n v="2051.4360869999177"/>
        <n v="1630.2858729999336"/>
        <n v="1834.2111439999464"/>
        <n v="1684.0113079999517"/>
        <n v="2984.1883499998789"/>
        <n v="2767.124203999887"/>
        <n v="2710.3833649998892"/>
        <n v="2638.8302759998942"/>
        <n v="1785.4219999999273"/>
        <n v="1548.8138549999367"/>
        <n v="2899.7519529998822"/>
        <n v="2725.3494799999094"/>
        <n v="2723.7216319999088"/>
        <n v="2311.2852979999243"/>
        <n v="1827.8944519999457"/>
        <n v="957.03044999996155"/>
        <n v="860.06309399996485"/>
        <n v="2817.0455039998851"/>
        <n v="2649.0425399998917"/>
        <n v="2004.0357599999163"/>
        <n v="1915.9765199999385"/>
        <n v="1845.5088799999426"/>
        <n v="1715.7126319999479"/>
        <n v="1689.2748349999499"/>
        <n v="1684.3343119999495"/>
        <n v="1017.8540189999563"/>
        <n v="797.56930799996576"/>
        <n v="2362.8056429998992"/>
        <n v="2819.3427859998797"/>
        <n v="2239.5489129999046"/>
        <n v="1938.8470639999186"/>
        <n v="1852.4866219999208"/>
        <n v="1819.7604749999227"/>
        <n v="1660.2025319999302"/>
        <n v="669.79322399997136"/>
        <n v="1540.9784719999345"/>
        <n v="2351.9876739998999"/>
        <n v="2909.7663979998952"/>
        <n v="2583.0855499999111"/>
        <n v="1170.15902399995"/>
        <n v="1051.3098809999551"/>
        <n v="776.78095799996686"/>
        <n v="1800.4841089999434"/>
        <n v="1146.757259999951"/>
        <n v="3242.3802209998616"/>
        <n v="2851.3891199998784"/>
        <n v="2849.1449399998778"/>
        <n v="2686.8186029998833"/>
        <n v="773.61202499996682"/>
        <n v="2443.7453759998962"/>
        <n v="2123.6793299999094"/>
        <n v="708.98797799996964"/>
        <n v="1852.3379759999211"/>
        <n v="1645.7706479999295"/>
        <n v="2836.906595999872"/>
        <n v="2491.9198149998911"/>
        <n v="2455.085123999891"/>
        <n v="806.82002799996417"/>
        <n v="2352.0383519998959"/>
        <n v="2085.7900769999073"/>
        <n v="1820.098529999919"/>
        <n v="1644.1417649999269"/>
        <n v="1721.2192429999459"/>
        <n v="1197.4864119999474"/>
        <n v="1081.8497829999512"/>
        <n v="1013.385519999955"/>
        <n v="952.83269999995821"/>
        <n v="2691.5417159998788"/>
        <n v="2646.9726009998808"/>
        <n v="2481.8586499998896"/>
        <n v="2234.7651839999007"/>
        <n v="723.96323999996787"/>
        <n v="2347.0130839999192"/>
        <n v="1749.1723199999224"/>
        <n v="1467.8509769999357"/>
        <n v="857.34914399996183"/>
        <n v="602.45830799997361"/>
        <n v="1908.4004389999375"/>
        <n v="1083.4358249999525"/>
        <n v="3539.3579999998456"/>
        <n v="3558.6193319998424"/>
        <n v="3168.7236899998597"/>
        <n v="2941.0127699998698"/>
        <n v="2413.8406109998928"/>
        <n v="2165.713451999904"/>
        <n v="1670.1329039999259"/>
        <n v="3821.6440999998495"/>
        <n v="3791.5356199998487"/>
        <n v="3684.7628959998538"/>
        <n v="3413.5018879998656"/>
        <n v="2640.6190249998781"/>
        <n v="2460.3077579998867"/>
        <n v="3689.8408329998274"/>
        <n v="1602.498581999926"/>
        <n v="4040.9272799998348"/>
        <n v="3995.4249619998368"/>
        <n v="3818.7447429998469"/>
        <n v="3565.5853309998588"/>
        <n v="2025.542333999907"/>
        <n v="1994.8762079999094"/>
        <n v="1891.7066519999116"/>
        <n v="1812.5425499999169"/>
        <n v="1744.4565499999208"/>
        <n v="1515.9877799999304"/>
        <n v="2660.9013529998792"/>
        <n v="2568.4643719998817"/>
        <n v="2272.0409469998967"/>
        <n v="1654.2848839999237"/>
        <n v="1385.5296059999368"/>
        <n v="4287.8526699998265"/>
        <n v="3748.4425539998506"/>
        <n v="2993.5816399998625"/>
        <n v="2487.0503979998857"/>
        <n v="2218.7014289998979"/>
        <n v="1878.2973999999147"/>
        <n v="4395.6919999998008"/>
        <n v="4421.2484959997973"/>
        <n v="4021.6456839998154"/>
        <n v="3940.1750699998101"/>
        <n v="3560.5811149998331"/>
        <n v="3531.3808529998323"/>
        <n v="3420.1269049998377"/>
        <n v="3143.2687909998504"/>
        <n v="2864.4595199998635"/>
        <n v="2680.0513739998723"/>
        <n v="1801.0838299999141"/>
        <n v="3788.1056479998174"/>
        <n v="3741.5041939998196"/>
        <n v="3560.1682819998305"/>
        <n v="3301.1332289998427"/>
        <n v="2234.3473259998941"/>
        <n v="2202.3063159998965"/>
        <n v="2099.0284979998987"/>
        <n v="2016.0739099999043"/>
        <n v="1945.4077499999084"/>
        <n v="1711.9723199999187"/>
        <n v="2881.4131499998648"/>
        <n v="2787.0827039998676"/>
        <n v="2484.2458649998835"/>
        <n v="1853.7006239999116"/>
        <n v="1577.3609039999258"/>
        <n v="4664.0879999997815"/>
        <n v="4689.4700639997773"/>
        <n v="4279.9482119997974"/>
        <n v="4040.3529899998084"/>
        <n v="3489.8811929998337"/>
        <n v="3225.9698279998465"/>
        <n v="2707.8099599998714"/>
        <n v="2433.1077029998842"/>
        <n v="2082.5837999999021"/>
        <n v="4197.6373999997913"/>
        <n v="3808.0253999998158"/>
        <n v="3778.4008229998149"/>
        <n v="3664.3272349998206"/>
        <n v="3381.0119209998347"/>
        <n v="3095.5590699998479"/>
        <n v="2906.7597439998572"/>
        <n v="2006.8556899999014"/>
        <n v="4041.9784079997994"/>
        <n v="3994.2896839998016"/>
        <n v="3807.905651999813"/>
        <n v="3542.6974589998263"/>
        <n v="2450.2285159998801"/>
        <n v="2416.5559559998828"/>
        <n v="2312.9837079998852"/>
        <n v="2226.7366099998912"/>
        <n v="2153.5042499998954"/>
        <n v="1915.3609199999062"/>
        <n v="3112.3414189998493"/>
        <n v="3016.2833839998525"/>
        <n v="2705.235834999869"/>
        <n v="2060.7163639998989"/>
        <n v="1776.6117239999135"/>
        <n v="4964.1468239997575"/>
        <n v="4544.8096719997775"/>
        <n v="4299.4728899997899"/>
        <n v="3735.9827229998164"/>
        <n v="3465.5707479998305"/>
        <n v="2935.2064199998558"/>
        <n v="2653.9686929998697"/>
        <n v="2293.9805499998888"/>
        <n v="4878.7997299997769"/>
        <n v="4480.7996849998017"/>
        <n v="4449.9107929998008"/>
        <n v="4335.0259929998065"/>
        <n v="3544.0775049998215"/>
        <n v="3251.0986199998356"/>
        <n v="3057.5204909998456"/>
        <n v="2136.7208559998921"/>
        <n v="4719.0283639997851"/>
        <n v="4670.2383029997873"/>
        <n v="4479.1455759997989"/>
        <n v="3707.3539379998128"/>
        <n v="2590.3378049998696"/>
        <n v="2555.3752839998724"/>
        <n v="2449.6439409998752"/>
        <n v="2361.6449799998813"/>
        <n v="2286.4733999998857"/>
        <n v="2043.2695199998971"/>
        <n v="3270.9720419998371"/>
        <n v="3173.7777839998398"/>
        <n v="2853.2071199998577"/>
        <n v="2192.3554499998891"/>
        <n v="1900.9825439999049"/>
        <n v="5233.7205979997616"/>
        <n v="4982.6625799997746"/>
        <n v="3903.6767309998031"/>
        <n v="3629.7616679998173"/>
        <n v="3086.6318459998442"/>
        <n v="2798.1907199998586"/>
        <n v="2429.9476499998786"/>
        <n v="5162.8411799997402"/>
        <n v="4348.9382629998008"/>
        <n v="3133.9931699998374"/>
        <n v="2935.9613609998478"/>
        <n v="2747.9687399998579"/>
        <n v="2468.3557079998704"/>
        <n v="1873.3604189999028"/>
        <n v="4871.2308639997718"/>
        <n v="4746.0379239997819"/>
        <n v="4569.341353999791"/>
        <n v="4545.1636039997884"/>
        <n v="4421.2990879997978"/>
        <n v="4378.8079459997989"/>
        <n v="4144.6567999998115"/>
        <n v="3243.1645679998328"/>
        <n v="2662.7161079998623"/>
        <n v="2574.2823789998679"/>
        <n v="2311.8066509998789"/>
        <n v="2224.5076799998851"/>
        <n v="2149.4048999998899"/>
        <n v="2019.2204579998941"/>
        <n v="1962.256719999898"/>
        <n v="1898.7931199999018"/>
        <n v="1827.0726159999058"/>
        <n v="3599.700191999812"/>
        <n v="3156.7832519998383"/>
        <n v="3054.7184639998418"/>
        <n v="2478.223619999872"/>
        <n v="5151.1645579997603"/>
        <n v="4974.243787999766"/>
        <n v="4931.8033369997693"/>
        <n v="4301.5807609998028"/>
        <n v="3658.7794319998097"/>
        <n v="3521.7950879998184"/>
        <n v="3474.0564299998191"/>
        <n v="2965.6758059998465"/>
        <n v="2705.7832439998592"/>
        <n v="2634.6724199998644"/>
        <n v="2296.5167249998822"/>
        <n v="5090.1854399997374"/>
        <n v="4879.7993899997655"/>
        <n v="4548.8361099997855"/>
        <n v="4470.8334849997918"/>
        <n v="3259.0007189998269"/>
        <n v="2952.4926099998434"/>
        <n v="2749.9539769998541"/>
        <n v="2647.3414799998582"/>
        <n v="2557.6737899998643"/>
        <n v="2344.9710479998762"/>
        <n v="1786.2137699999053"/>
        <n v="4712.7463839997745"/>
        <n v="4634.564683999778"/>
        <n v="4465.4903159997893"/>
        <n v="4262.2207039998011"/>
        <n v="2564.0985829998644"/>
        <n v="2229.8733759998827"/>
        <n v="2109.0763379998871"/>
        <n v="2022.5942099998929"/>
        <n v="1947.9562499998976"/>
        <n v="1689.2947199999105"/>
        <n v="2976.9907849998435"/>
        <n v="2868.5669119998479"/>
        <n v="2325.1429739998753"/>
        <n v="1843.907583999902"/>
        <n v="1544.2221839999188"/>
        <n v="5255.291017999748"/>
        <n v="4992.687379999762"/>
        <n v="4386.5272909997939"/>
        <n v="3740.3145119998007"/>
        <n v="3600.6010079998096"/>
        <n v="2779.9457999998526"/>
        <n v="2512.8835179998664"/>
        <n v="2443.8408309998708"/>
        <n v="5204.1671999997243"/>
        <n v="5020.8870599997363"/>
        <n v="2098.4347999998895"/>
        <n v="4084.123364999778"/>
        <n v="3640.0310549998026"/>
        <n v="3328.6999409998193"/>
        <n v="3015.9688249998362"/>
        <n v="2844.7473599998461"/>
        <n v="2613.3522449998582"/>
        <n v="1825.2006299999009"/>
        <n v="4228.2954359997702"/>
        <n v="3992.3056439997813"/>
        <n v="3840.0417539997925"/>
        <n v="3795.4491319997937"/>
        <n v="3505.1838789998096"/>
        <n v="2814.8990939998475"/>
        <n v="2311.3192759998747"/>
        <n v="2279.0180159998772"/>
        <n v="2154.7065479998819"/>
        <n v="2066.831909999888"/>
        <n v="1990.8677499998928"/>
        <n v="1726.2383199999065"/>
        <n v="3040.9191999998366"/>
        <n v="2929.9231039998413"/>
        <n v="2784.3089539998496"/>
        <n v="1884.1583239998977"/>
        <n v="1578.228003999915"/>
        <n v="5061.6348639997259"/>
        <n v="4602.793511999751"/>
        <n v="4344.3684479997637"/>
        <n v="4224.442351999769"/>
        <n v="3716.3753429997982"/>
        <n v="3422.5336959998144"/>
        <n v="2733.9348129998525"/>
        <n v="2532.9131529998626"/>
        <n v="2144.6665499998844"/>
        <n v="5666.7907867378672"/>
        <n v="3325.0231470581698"/>
        <n v="5711.6792286515893"/>
        <n v="7271.1648492642962"/>
        <n v="5150.2672275663554"/>
        <n v="6454.6117054933475"/>
        <n v="3441.9250210154828"/>
        <n v="5970.7262832482338"/>
        <n v="6970.5559719340936"/>
        <n v="2827.3609476112943"/>
        <n v="5893.574254556589"/>
        <n v="4200.2705481256353"/>
        <n v="7905.6689184006818"/>
        <n v="3305.1537464726221"/>
        <n v="7395.639213981528"/>
        <n v="3507.0946210529019"/>
        <n v="7285.3051132648934"/>
        <n v="8607.8687548284306"/>
        <n v="3641.8933821088567"/>
        <n v="5144.1877407853144"/>
        <n v="6861.2330795083362"/>
        <n v="5889.1569758319765"/>
        <n v="6628.7678111514633"/>
        <n v="4293.8418733657008"/>
        <n v="3196.7026603874801"/>
        <n v="3582.8549782640971"/>
        <n v="3464.9105776415736"/>
        <n v="4053.8577788902562"/>
        <n v="4817.1808189646281"/>
        <n v="6169.0712038750535"/>
        <n v="4226.7092792102894"/>
        <n v="6591.2749187521804"/>
        <n v="8945.7565725709101"/>
        <n v="8766.9310357397171"/>
        <n v="8696.7816820348999"/>
        <n v="2947.1811043355101"/>
        <n v="7056.8273510982026"/>
        <n v="3799.2307586509278"/>
        <n v="6631.0250984281156"/>
        <n v="5286.9032199751191"/>
        <n v="4731.2665224319026"/>
        <n v="4270.0739613543928"/>
        <n v="3827.8719042688294"/>
        <n v="4692.0127846454816"/>
        <n v="2984.2876907431501"/>
        <n v="5311.168035172027"/>
        <n v="5429.9236415873493"/>
        <n v="4818.2938440366624"/>
        <n v="5309.1313101992228"/>
        <n v="7029.8409261301749"/>
        <n v="5343.5545533861759"/>
        <n v="3840.9573775346694"/>
        <n v="7225.4015982837082"/>
        <n v="5049.2960889730275"/>
        <n v="3640.3707623175869"/>
        <n v="3721.8364522286565"/>
        <n v="4724.2833157108744"/>
        <n v="4513.3600563659984"/>
        <n v="6615.7915526752922"/>
        <n v="5177.7904397176335"/>
        <n v="3770.2497346244386"/>
        <n v="5081.1680177258941"/>
        <n v="5474.1223861292992"/>
        <n v="4169.7007062937764"/>
        <n v="4749.035706779985"/>
        <n v="7764.7834164837695"/>
        <n v="7490.276809831581"/>
        <n v="9344.1042820976236"/>
        <n v="6116.5555845858771"/>
        <n v="5085.6048434737195"/>
        <n v="5298.3933626095841"/>
        <n v="4906.6980515397045"/>
        <n v="4966.6817397395762"/>
        <n v="3032.7752970452098"/>
        <n v="4267.2489537216479"/>
        <n v="6807.4429979680053"/>
        <n v="5371.5078345633583"/>
        <n v="6297.8318678114438"/>
        <n v="4582.009427092964"/>
        <n v="4525.5471815659948"/>
        <n v="3664.7369766455358"/>
        <n v="8438.4319051574657"/>
        <n v="7225.2981998212053"/>
        <n v="6036.4416446468003"/>
        <n v="4466.5412134709413"/>
        <n v="6905.1786566822557"/>
        <n v="4167.3201719412655"/>
        <n v="5780.3861823607331"/>
        <n v="5526.5794199138372"/>
        <n v="5648.1538220797056"/>
        <n v="3944.984108351744"/>
        <n v="5578.098921938813"/>
        <n v="4115.5637090328801"/>
        <n v="6174.8266836613702"/>
        <n v="6752.0402713312114"/>
        <n v="3608.179090374224"/>
        <n v="4398.8158406452749"/>
        <n v="6967.9475784291099"/>
        <n v="3703.2862933547171"/>
        <n v="4573.2527198521566"/>
        <n v="5928.3935149009912"/>
        <n v="5061.1248744337045"/>
        <n v="7162.7892462222644"/>
        <n v="5539.3050641035788"/>
        <n v="6111.0343789085891"/>
        <n v="7390.9438896718493"/>
        <n v="8224.7127754084104"/>
        <n v="2976.2609415924162"/>
        <n v="6053.1595797095224"/>
        <n v="3427.999528402484"/>
        <n v="6507.7379629648094"/>
        <n v="6209.2600448033963"/>
        <n v="6600.1679039744431"/>
        <n v="3369.4502897092484"/>
        <n v="4494.810307187915"/>
        <n v="4635.6313361559696"/>
        <n v="7054.8380643289111"/>
        <n v="4568.3975176843696"/>
        <n v="7510.5872025878598"/>
        <n v="3172.511283889316"/>
        <n v="7118.8779981954258"/>
        <n v="4973.2348048572885"/>
        <n v="7748.3773197134033"/>
        <n v="5124.2981128474312"/>
        <n v="5979.5334194994166"/>
        <n v="3674.3400804218413"/>
        <n v="2670.9810352628806"/>
        <n v="3859.4978826269098"/>
        <n v="5452.864206884914"/>
        <n v="7129.1835406097343"/>
        <n v="5658.464957117355"/>
        <n v="4765.0095118541603"/>
        <n v="3318.021990344846"/>
        <n v="6097.9148479778005"/>
        <n v="5048.7548821522969"/>
        <n v="3677.4326378446594"/>
        <n v="7610.0253309749596"/>
        <n v="9785.0089168334471"/>
        <n v="5456.5125621404277"/>
        <n v="8749.5567283801302"/>
        <n v="9576.8399120001231"/>
        <n v="8019.8402023381204"/>
        <n v="5743.0591085767792"/>
        <n v="3740.8885167163344"/>
        <n v="7714.78045178723"/>
        <n v="4368.9928650338079"/>
        <n v="8295.4434558758694"/>
        <n v="7913.9208536555825"/>
        <n v="8411.7775586867228"/>
        <n v="4294.1326791938272"/>
        <n v="5728.4972376952082"/>
        <n v="5270.5359557197498"/>
        <n v="8991.4423410644195"/>
        <n v="5821.5343367713967"/>
        <n v="9570.4642822336227"/>
        <n v="4044.0065024796718"/>
        <n v="9073.8434003256698"/>
        <n v="6337.8325246168233"/>
        <n v="9874.2080288336492"/>
        <n v="6531.0594588707654"/>
        <n v="7620.8069060174485"/>
        <n v="4682.1493624246814"/>
        <n v="3404.2051017553486"/>
        <n v="4918.7915698903016"/>
        <n v="6948.3565876826906"/>
        <n v="9087.5109486999772"/>
        <n v="7212.7398201032238"/>
        <n v="6071.9234019080623"/>
        <n v="4229.3609460393072"/>
        <n v="7772.0541025480534"/>
        <n v="6435.6971160162175"/>
        <n v="4687.6497662130359"/>
        <n v="9698.204335870174"/>
        <n v="12469.950702737915"/>
        <n v="6953.3461888609991"/>
        <n v="11150.796808166006"/>
        <n v="12205.922559906716"/>
        <n v="10221.161248653014"/>
        <n v="7319.3955511168706"/>
        <n v="4767.0537321347865"/>
        <n v="702.78698699999927"/>
        <n v="779.05460219999929"/>
        <n v="606.06714958999839"/>
        <n v="593.64770000999943"/>
        <n v="556.57482359999858"/>
        <n v="525.96898582999972"/>
        <n v="522.9550099199995"/>
        <n v="498.20642387999976"/>
        <n v="449.02876073999886"/>
        <n v="515.61372985999947"/>
        <n v="2042.8572784499984"/>
        <n v="2024.0314256999945"/>
        <n v="1864.2232252799997"/>
        <n v="479.40294159999945"/>
        <n v="520.09478099999853"/>
        <n v="556.68592979999846"/>
        <n v="515.1465478799995"/>
        <n v="433.24000829999892"/>
        <n v="367.78448060999978"/>
        <n v="347.979728429999"/>
        <n v="607.47268562999864"/>
        <n v="554.89382135999824"/>
        <n v="539.15778047999845"/>
        <n v="2284.0650863399997"/>
        <n v="2206.0263361499992"/>
        <n v="2050.5757759199983"/>
        <n v="1991.8322427899984"/>
        <n v="1927.1417503199984"/>
        <n v="1934.3611001999975"/>
        <n v="467.08636544999973"/>
        <n v="404.31793574999978"/>
        <n v="386.69166383999976"/>
        <n v="477.48371615999815"/>
        <n v="469.24568815999794"/>
        <n v="397.26178427999844"/>
        <n v="691.63152403999709"/>
        <n v="677.52141554999707"/>
        <n v="650.92701167999712"/>
        <n v="627.29212499999642"/>
        <n v="504.05010920999803"/>
        <n v="737.94289706999723"/>
        <n v="717.59405978999575"/>
        <n v="647.88131231999625"/>
        <n v="447.21846749999804"/>
        <n v="423.49188725999829"/>
        <n v="421.85013704999812"/>
        <n v="736.27985897999736"/>
        <n v="721.74860342999591"/>
        <n v="445.32663281999828"/>
        <n v="448.55823059999727"/>
        <n v="1408.6632109999937"/>
        <n v="1374.2596204399933"/>
        <n v="793.58003075999443"/>
        <n v="766.15230047999444"/>
        <n v="645.6964124899954"/>
        <n v="648.00210239999501"/>
        <n v="496.73048687999608"/>
        <n v="479.43480978999617"/>
        <n v="1903.1492175999851"/>
        <n v="2035.4864399999874"/>
        <n v="1666.4143679099916"/>
        <n v="1396.6867651699936"/>
        <n v="864.33757135999338"/>
        <n v="835.03274623999346"/>
        <n v="833.36204474999352"/>
        <n v="563.31022709999593"/>
        <n v="543.36202556999604"/>
        <n v="2182.7562625599812"/>
        <n v="1025.9086119999927"/>
        <n v="1201.5857654699914"/>
        <n v="927.69347693999282"/>
        <n v="837.4591523999934"/>
        <n v="762.75780272999395"/>
        <n v="1928.1053199999892"/>
        <n v="669.94625999999505"/>
        <n v="2176.2811595199873"/>
        <n v="735.02483765999455"/>
        <n v="1455.0891939999924"/>
        <n v="887.91310919999376"/>
        <n v="858.98328695999396"/>
        <n v="830.20152959999416"/>
        <n v="642.01423199999488"/>
        <n v="700.93053599999439"/>
        <n v="2234.3770799999829"/>
        <n v="2173.9157632499819"/>
        <n v="2629.0591856999799"/>
        <n v="1588.184695399987"/>
        <n v="785.54414246999158"/>
        <n v="1552.7222735799892"/>
        <n v="1484.2768657999882"/>
        <n v="811.79586432999179"/>
        <n v="704.79247439999278"/>
        <n v="687.93238201999293"/>
        <n v="2209.879160999978"/>
        <n v="1138.4430229799884"/>
        <n v="1474.7659571999841"/>
        <n v="1061.3235110399887"/>
        <n v="1023.5919122699888"/>
        <n v="754.06803119999188"/>
        <n v="1682.9955159999863"/>
        <n v="1636.7921868799879"/>
        <n v="1634.2756519999866"/>
        <n v="1594.4257611499891"/>
        <n v="1576.3155373999884"/>
        <n v="1537.4991455599888"/>
        <n v="1461.9887226799897"/>
        <n v="838.49898596998958"/>
        <n v="788.91643970999155"/>
        <n v="1587.2750549999812"/>
        <n v="1841.714948969978"/>
        <n v="1469.8502758399873"/>
        <n v="1327.8966723999831"/>
        <n v="1340.3374679999804"/>
        <n v="1259.9288344199838"/>
        <n v="1692.113518879984"/>
        <n v="1658.8641448999849"/>
        <n v="1570.6832690399842"/>
        <n v="1554.9010308499844"/>
        <n v="1489.3048932199868"/>
        <n v="1426.9397762299875"/>
        <n v="903.65646099998776"/>
        <n v="910.77385948998665"/>
        <n v="2315.3640099799663"/>
        <n v="1435.8793542199792"/>
        <n v="1345.7848425799802"/>
        <n v="1318.8527572999824"/>
        <n v="1052.7673562999864"/>
        <n v="1847.4126144099803"/>
        <n v="1696.8789536599843"/>
        <n v="1658.5871314999854"/>
        <n v="783.26448599998764"/>
        <n v="865.2022523199862"/>
        <n v="1634.0104012999723"/>
        <n v="1477.9556116199769"/>
        <n v="1459.3976850999773"/>
        <n v="1444.2585544799774"/>
        <n v="1228.911074399979"/>
        <n v="1573.2927339399828"/>
        <n v="1721.1269999999724"/>
        <n v="1814.0132935399683"/>
        <n v="1574.1660682999752"/>
        <n v="1549.7498169999751"/>
        <n v="2000.6195663999679"/>
        <n v="1416.0826701199774"/>
        <n v="1308.7761050699776"/>
        <n v="418.76230499999338"/>
        <n v="423.85912881999326"/>
        <n v="1451.714991479975"/>
        <n v="1233.3565149299784"/>
        <n v="1485.6792177599764"/>
        <n v="1695.6011199999796"/>
        <n v="467.26021799999245"/>
        <n v="482.26888343999218"/>
        <n v="1781.176614379978"/>
        <n v="1667.99100349998"/>
        <n v="2271.5110079999645"/>
        <n v="2668.8547987199577"/>
        <n v="1450.0130831999768"/>
        <n v="1377.9174266999785"/>
        <n v="428.00572499999305"/>
        <n v="434.73041909999296"/>
        <n v="1417.7558599999832"/>
        <n v="1025.5769918799811"/>
        <n v="1773.6444194399674"/>
        <n v="1754.5774214999676"/>
        <n v="1643.0310140999679"/>
        <n v="1603.2408277899706"/>
        <n v="1598.6812219999688"/>
        <n v="1546.4191928999714"/>
        <n v="1432.6148427999733"/>
        <n v="1775.5499407999673"/>
        <n v="1733.6659571999664"/>
        <n v="1349.5834289999736"/>
        <n v="1572.9405871199695"/>
        <n v="1461.1634582999714"/>
        <n v="1429.0361104499723"/>
        <n v="1919.3764906799627"/>
        <n v="2056.0531779999678"/>
        <n v="2204.4540438399645"/>
        <n v="1776.1006770599672"/>
        <n v="1483.3019959199723"/>
        <n v="2005.9338716999566"/>
        <n v="1809.5440910199609"/>
        <n v="1642.0551963799664"/>
        <n v="1618.1325883799673"/>
        <n v="1987.6736643999591"/>
        <n v="1962.7382285399597"/>
        <n v="1752.5648219099646"/>
        <n v="1627.0811171999665"/>
        <n v="1530.0329459999689"/>
        <n v="2282.5399892499618"/>
        <n v="2015.0458389899563"/>
        <n v="2041.7663349999539"/>
        <n v="1952.5285199999566"/>
        <n v="2195.0701161599504"/>
        <n v="2166.317440559952"/>
        <n v="2171.4560218999509"/>
        <n v="2067.3894562199544"/>
        <n v="2019.9304827199553"/>
        <n v="1986.1747993799534"/>
        <n v="1942.5590386199549"/>
        <n v="1432.5286259999675"/>
        <n v="2385.5501098499453"/>
        <n v="2276.9546574399492"/>
        <n v="1644.9110972399626"/>
        <n v="1553.4672749999761"/>
        <n v="1185.7318846099729"/>
        <n v="2234.51565930995"/>
        <n v="2001.7246207499559"/>
        <n v="1860.260870799958"/>
        <n v="2455.6830334999568"/>
        <n v="1937.6399839999674"/>
        <n v="1650.7288279199624"/>
        <n v="849.97256099998106"/>
        <n v="939.62979611997912"/>
        <n v="2541.0392189999438"/>
        <n v="2171.767324319952"/>
        <n v="2096.0179403699535"/>
        <n v="2990.0461481099333"/>
        <n v="2338.4039826899411"/>
        <n v="2303.887753089944"/>
        <n v="2146.5239808599454"/>
        <n v="2653.9680017799328"/>
        <n v="2652.1926875399331"/>
        <n v="2545.6298666599387"/>
        <n v="2450.2407451999379"/>
        <n v="2219.5627540799464"/>
        <n v="2570.5010677499376"/>
        <n v="2562.5114194499379"/>
        <n v="2451.5782133699377"/>
        <n v="2415.1666724399411"/>
        <n v="2134.9594905299482"/>
        <n v="1617.5931319999697"/>
        <n v="1465.8696739999746"/>
        <n v="1467.6726399999736"/>
        <n v="705.70955299998161"/>
        <n v="1821.737483999952"/>
        <n v="1742.3511409999542"/>
        <n v="1453.0829729999623"/>
        <n v="573.69036899998423"/>
        <n v="1164.6401939999682"/>
        <n v="1690.154986999969"/>
        <n v="744.83764999998027"/>
        <n v="2004.6771179999478"/>
        <n v="1979.8337879999458"/>
        <n v="1921.6104319999477"/>
        <n v="585.07330499998466"/>
        <n v="2293.427221999953"/>
        <n v="894.61368599997559"/>
        <n v="1597.4150719999709"/>
        <n v="1567.0142029999711"/>
        <n v="685.43668799998215"/>
        <n v="2666.2668209999301"/>
        <n v="2317.1294399999392"/>
        <n v="2065.7817359999453"/>
        <n v="1261.7267999999672"/>
        <n v="2233.1453599999368"/>
        <n v="2134.0106269999374"/>
        <n v="2030.4000619999433"/>
        <n v="1992.4957099999435"/>
        <n v="1958.3346119999442"/>
        <n v="1590.3668749999549"/>
        <n v="1483.1012979999562"/>
        <n v="1429.7876009999602"/>
        <n v="572.85649799998396"/>
        <n v="1592.5759999999689"/>
        <n v="1588.4862349999678"/>
        <n v="1533.3321679999706"/>
        <n v="715.09669599997994"/>
        <n v="2400.8738749999329"/>
        <n v="1820.1184319999484"/>
        <n v="1563.8317809999553"/>
        <n v="576.0236159999838"/>
        <n v="1424.7794679999597"/>
        <n v="533.80988999998408"/>
        <n v="513.71395499998528"/>
        <n v="2242.4705059999515"/>
        <n v="2252.4629569999488"/>
        <n v="1068.82700399997"/>
        <n v="980.19674999997255"/>
        <n v="512.41683899998566"/>
        <n v="1666.6026529999667"/>
        <n v="925.8117719999741"/>
        <n v="839.6886839999753"/>
        <n v="2568.0942359999281"/>
        <n v="1875.9618239999477"/>
        <n v="1584.9131159999549"/>
        <n v="1515.3789509999569"/>
        <n v="1684.0722079999639"/>
        <n v="1618.9708889999658"/>
        <n v="830.88848199997449"/>
        <n v="750.69095199997696"/>
        <n v="2087.3997239999367"/>
        <n v="1484.0389399999533"/>
        <n v="1308.5575999999583"/>
        <n v="990.82115999996961"/>
        <n v="1001.1575199999685"/>
        <n v="983.14563999997006"/>
        <n v="2677.3851499999155"/>
        <n v="2578.8577499999219"/>
        <n v="2133.4261529999353"/>
        <n v="1699.0128599999464"/>
        <n v="1622.4816719999508"/>
        <n v="1619.6116239999483"/>
        <n v="484.09619299998508"/>
        <n v="870.16499999997222"/>
        <n v="513.88124999998422"/>
        <n v="966.57119999997042"/>
        <n v="975.91067399996894"/>
        <n v="2670.3943799999156"/>
        <n v="2045.5239419999373"/>
        <n v="1968.5579159999404"/>
        <n v="603.3159539999815"/>
        <n v="1518.0421919999542"/>
        <n v="1736.7389299999584"/>
        <n v="2257.2717099999259"/>
        <n v="1941.2347499999348"/>
        <n v="1828.4753639999401"/>
        <n v="1459.3951079999506"/>
        <n v="1366.6392189999553"/>
        <n v="536.99472499998183"/>
        <n v="1654.0333999999621"/>
        <n v="2658.0455069999102"/>
        <n v="2457.2782079999201"/>
        <n v="2182.0291319999292"/>
        <n v="2148.9295879999304"/>
        <n v="2062.4734119999302"/>
        <n v="1819.2613609999407"/>
        <n v="1518.7188939999508"/>
        <n v="555.59493599998189"/>
        <n v="2303.6178559999412"/>
        <n v="2243.4094579999432"/>
        <n v="949.31931599996869"/>
        <n v="670.70759999997813"/>
        <n v="551.63803199998131"/>
        <n v="725.87858399997549"/>
        <n v="2700.7061279999116"/>
        <n v="2545.3640759999162"/>
        <n v="2192.2939079999283"/>
        <n v="1903.1768999999374"/>
        <n v="1711.8519569999423"/>
        <n v="1683.5083679999591"/>
        <n v="848.44094899997071"/>
        <n v="2283.8656319999182"/>
        <n v="1805.5785149999376"/>
        <n v="660.9658319999769"/>
        <n v="1638.5783199999428"/>
        <n v="639.34868099997766"/>
        <n v="1447.1605159999483"/>
        <n v="553.98440599998082"/>
        <n v="1799.2680159999536"/>
        <n v="1706.2020769999579"/>
        <n v="1605.2335149999612"/>
        <n v="1026.8463729999646"/>
        <n v="2545.2290059999086"/>
        <n v="719.96917199997506"/>
        <n v="2024.9184899999293"/>
        <n v="1550.3260499999444"/>
        <n v="1538.479979999945"/>
        <n v="2317.3861099999367"/>
        <n v="2209.3614079999406"/>
        <n v="2174.89332499994"/>
        <n v="2136.1995949999418"/>
        <n v="1452.2759729999477"/>
        <n v="1281.2682599999557"/>
        <n v="997.97939999996527"/>
        <n v="3085.4126309998937"/>
        <n v="2981.185439999897"/>
        <n v="2695.4751329999062"/>
        <n v="2609.0872319999089"/>
        <n v="2467.4302499999139"/>
        <n v="2390.7368249999176"/>
        <n v="2265.3873719999219"/>
        <n v="616.23846899997864"/>
        <n v="1020.3321309999624"/>
        <n v="872.62667999996791"/>
        <n v="2253.7420839999181"/>
        <n v="2175.0789059999183"/>
        <n v="1881.6461279999307"/>
        <n v="1876.5912549999291"/>
        <n v="675.68288399997527"/>
        <n v="664.20384799997555"/>
        <n v="1804.1826229999519"/>
        <n v="1816.1530699999503"/>
        <n v="1662.5695559999572"/>
        <n v="1641.4902279999569"/>
        <n v="919.90703199996642"/>
        <n v="898.86055199996713"/>
        <n v="2841.2056639998932"/>
        <n v="765.04232999997203"/>
        <n v="2669.3367039998993"/>
        <n v="2417.1699059999119"/>
        <n v="2234.0795849999186"/>
        <n v="710.98952399997404"/>
        <n v="980.47799999996391"/>
        <n v="634.83547499997655"/>
        <n v="603.82294199997784"/>
        <n v="601.17470999997784"/>
        <n v="545.14943099998004"/>
        <n v="516.43388699998047"/>
        <n v="1914.0361399999467"/>
        <n v="1083.2942819999587"/>
        <n v="1739.2539359999359"/>
        <n v="635.11927199997592"/>
        <n v="1547.5778609999418"/>
        <n v="571.05715199997906"/>
        <n v="892.53826099996456"/>
        <n v="876.344291999966"/>
        <n v="776.85014999996986"/>
        <n v="2483.1489059999039"/>
        <n v="2351.9976209999068"/>
        <n v="2122.7639359999184"/>
        <n v="2100.3275249999192"/>
        <n v="2017.9249599999205"/>
        <n v="1890.4419019999466"/>
        <n v="895.65254999996455"/>
        <n v="766.34079899997027"/>
        <n v="2552.9761509999016"/>
        <n v="1943.0544699999255"/>
        <n v="1824.3567669999279"/>
        <n v="1679.4537899999352"/>
        <n v="649.60201199997505"/>
        <n v="2337.4050829999292"/>
        <n v="1017.6537239999597"/>
        <n v="1676.1370399999548"/>
        <n v="1023.8753129999595"/>
        <n v="3228.4694699998763"/>
        <n v="3085.2086039998776"/>
        <n v="2865.3626879998901"/>
        <n v="2483.4526079999046"/>
        <n v="1496.5018079999422"/>
        <n v="1081.8817619999563"/>
        <n v="803.68992199996751"/>
        <n v="2690.4457329998891"/>
        <n v="2648.5470969998928"/>
        <n v="2581.0220349998954"/>
        <n v="2545.3676519998976"/>
        <n v="2431.0572119999019"/>
        <n v="1834.8708479999261"/>
        <n v="1754.0533999999273"/>
        <n v="1713.7957039999505"/>
        <n v="1674.0735359999524"/>
        <n v="1671.7442749999523"/>
        <n v="2992.4490419998788"/>
        <n v="2948.4524999998812"/>
        <n v="2992.4463119998763"/>
        <n v="1522.4676059999388"/>
        <n v="620.12809399997434"/>
        <n v="2729.1511039999073"/>
        <n v="1438.0824779999416"/>
        <n v="1388.4548369999436"/>
        <n v="1299.6565079999471"/>
        <n v="1075.5456029999561"/>
        <n v="1983.1908199999402"/>
        <n v="1958.9391919999407"/>
        <n v="1748.1462799999497"/>
        <n v="842.05154099996491"/>
        <n v="2982.095069999878"/>
        <n v="2773.5381179998872"/>
        <n v="2426.6759039998992"/>
        <n v="2182.7838899999119"/>
        <n v="718.15252499997098"/>
        <n v="1842.8685989999251"/>
        <n v="1570.8886379999367"/>
        <n v="627.39637199997458"/>
        <n v="1811.9839499999446"/>
        <n v="1651.0278679999515"/>
        <n v="2409.3906479998955"/>
        <n v="784.41181199996686"/>
        <n v="2241.511450999903"/>
        <n v="2028.4412159999147"/>
        <n v="1962.8414399999169"/>
        <n v="1787.0287679999244"/>
        <n v="1038.7854469999561"/>
        <n v="1018.4505779999567"/>
        <n v="980.19071999995845"/>
        <n v="3132.2301439998641"/>
        <n v="3130.0607249998643"/>
        <n v="2995.9229719998739"/>
        <n v="755.12403999996798"/>
        <n v="2169.4929609999085"/>
        <n v="2200.8002039999051"/>
        <n v="714.56066899996904"/>
        <n v="1807.1097399999219"/>
        <n v="588.84466499997495"/>
        <n v="2864.6773039999002"/>
        <n v="2499.9589699999137"/>
        <n v="2393.1268159999181"/>
        <n v="1583.7214289999331"/>
        <n v="974.05307999995784"/>
        <n v="2073.4537279999322"/>
        <n v="1944.5019259999387"/>
        <n v="1842.7018279999429"/>
        <n v="1201.2598079999493"/>
        <n v="1105.3377899999534"/>
        <n v="944.20871099995918"/>
        <n v="1800.2075699999239"/>
        <n v="1794.2262799999428"/>
        <n v="891.17435999995973"/>
        <n v="2143.0195799999037"/>
        <n v="1979.3598299999132"/>
        <n v="1954.9861979999141"/>
        <n v="727.94317199996726"/>
        <n v="1742.4369159999235"/>
        <n v="1551.6105399999301"/>
        <n v="1906.8005449999368"/>
        <n v="1828.5412149999418"/>
        <n v="2521.8620799998885"/>
        <n v="2490.6994859998899"/>
        <n v="2307.2681919998981"/>
        <n v="2074.1786999999085"/>
        <n v="1898.7495919999162"/>
        <n v="1649.6633359999271"/>
        <n v="677.25247999996952"/>
        <n v="2892.527974999894"/>
        <n v="1239.9038399999451"/>
        <n v="1135.2167279999501"/>
        <n v="829.3409879999632"/>
        <n v="703.76201999996829"/>
        <n v="864.16960799996104"/>
        <n v="3098.5812899998632"/>
        <n v="2968.8005759998664"/>
        <n v="2596.5785909998863"/>
        <n v="1604.2940999999298"/>
        <n v="598.3302119999737"/>
        <n v="3477.6497899998612"/>
        <n v="3297.9348269998727"/>
        <n v="3273.0329959998735"/>
        <n v="2555.1583589998836"/>
        <n v="2371.7924099998895"/>
        <n v="2099.1545959999039"/>
        <n v="1695.1946199999209"/>
        <n v="1526.5086929999288"/>
        <n v="3857.0146939998463"/>
        <n v="3825.1521919998477"/>
        <n v="3637.1547679998566"/>
        <n v="3398.3326249998672"/>
        <n v="2718.6373639998756"/>
        <n v="2463.4185029998871"/>
        <n v="2222.2080649998966"/>
        <n v="2130.9973019999029"/>
        <n v="1474.6438399999313"/>
        <n v="3225.2229999998522"/>
        <n v="2043.5500799999063"/>
        <n v="1932.8423409999118"/>
        <n v="1622.6718069999256"/>
        <n v="1501.91614999993"/>
        <n v="4323.4646659998225"/>
        <n v="3930.8019199998444"/>
        <n v="2411.7922499998904"/>
        <n v="1667.6106719999223"/>
        <n v="3947.6907399998195"/>
        <n v="1382.569719999937"/>
        <n v="3209.2760699998457"/>
        <n v="3024.1812899998577"/>
        <n v="2998.6778379998586"/>
        <n v="2775.8072289998695"/>
        <n v="2589.8542799998754"/>
        <n v="2309.6147879998907"/>
        <n v="1896.7748799999085"/>
        <n v="1723.9698449999171"/>
        <n v="3597.7519539998298"/>
        <n v="3565.1137319998311"/>
        <n v="3373.3480799998406"/>
        <n v="3128.9978999998516"/>
        <n v="2944.8297199998606"/>
        <n v="2683.2519439998728"/>
        <n v="2436.1257149998828"/>
        <n v="2341.7906459998899"/>
        <n v="1670.8441599999196"/>
        <n v="3457.9847249998365"/>
        <n v="2251.7870399998933"/>
        <n v="2138.1565109998992"/>
        <n v="1821.0826259999137"/>
        <n v="1698.1654199999186"/>
        <n v="4205.6209649998009"/>
        <n v="4077.9781889998044"/>
        <n v="3674.9454059998275"/>
        <n v="2629.6796999998764"/>
        <n v="1868.5317359999099"/>
        <n v="1574.5292279999258"/>
        <n v="3449.2649699998296"/>
        <n v="3258.392019999842"/>
        <n v="3232.2836579998429"/>
        <n v="3004.0560989998539"/>
        <n v="2815.2125799998603"/>
        <n v="2527.1312279998765"/>
        <n v="2105.7382799998954"/>
        <n v="1928.6397349999045"/>
        <n v="3846.0892139998123"/>
        <n v="3812.675271999814"/>
        <n v="3616.3279199998237"/>
        <n v="3366.1361499998357"/>
        <n v="3177.5651999998449"/>
        <n v="2909.7279739998576"/>
        <n v="2657.6433649998685"/>
        <n v="2559.6294759998755"/>
        <n v="1874.266559999907"/>
        <n v="3702.9419749998192"/>
        <n v="2467.8886399998796"/>
        <n v="2351.0706809998856"/>
        <n v="2026.883335999901"/>
        <n v="1902.2071199999059"/>
        <n v="4468.5904149997823"/>
        <n v="4338.6222789997855"/>
        <n v="3924.9020159998095"/>
        <n v="2854.2231999998617"/>
        <n v="2076.8394959998968"/>
        <n v="1773.9089479999138"/>
        <n v="3614.3777999998165"/>
        <n v="3418.5312839998292"/>
        <n v="3391.8014339998304"/>
        <n v="3157.757541999842"/>
        <n v="2964.330879999849"/>
        <n v="2668.995791999866"/>
        <n v="2238.4216799998858"/>
        <n v="2056.9139939998954"/>
        <n v="4519.7018279997983"/>
        <n v="4485.4979779997993"/>
        <n v="3783.6010239998104"/>
        <n v="3527.1430499998228"/>
        <n v="3334.1960959998323"/>
        <n v="3060.5148669998462"/>
        <n v="2803.4059499998575"/>
        <n v="2702.1610489998648"/>
        <n v="2001.2899999998981"/>
        <n v="3877.8547499998049"/>
        <n v="2609.3095199998688"/>
        <n v="2489.3162939998751"/>
        <n v="2157.3440459998915"/>
        <n v="2030.5936799998967"/>
        <n v="5154.0812449997666"/>
        <n v="5021.99674699977"/>
        <n v="4598.4284689997958"/>
        <n v="3003.2573999998503"/>
        <n v="2208.8572559998875"/>
        <n v="1898.2786679999051"/>
        <n v="4784.9120599997759"/>
        <n v="3530.3731919998149"/>
        <n v="3453.1617199998191"/>
        <n v="3040.456411999844"/>
        <n v="2838.5941799998513"/>
        <n v="2724.4082359998574"/>
        <n v="2660.6046669998605"/>
        <n v="2539.3072319998691"/>
        <n v="2096.1200799998905"/>
        <n v="4595.0128659997863"/>
        <n v="4386.2770179997997"/>
        <n v="4179.7158639998106"/>
        <n v="2939.8283969998483"/>
        <n v="3775.9319999998052"/>
        <n v="3652.8162119998101"/>
        <n v="2729.3220899998601"/>
        <n v="2356.5104639998785"/>
        <n v="2015.874755999896"/>
        <n v="1961.5069499998992"/>
        <n v="1754.9183639999096"/>
        <n v="4919.985799999773"/>
        <n v="4894.3224799997733"/>
        <n v="2882.9558999998521"/>
        <n v="1860.9325739999033"/>
        <n v="4608.7664869997816"/>
        <n v="4434.9632329997912"/>
        <n v="3581.1755999998086"/>
        <n v="3131.4047439998353"/>
        <n v="3103.3735739998365"/>
        <n v="2858.4842819998494"/>
        <n v="1888.2764799998988"/>
        <n v="1699.6169049999091"/>
        <n v="3243.3488999998285"/>
        <n v="3041.3666399998392"/>
        <n v="2754.5480639998541"/>
        <n v="2643.4730499998591"/>
        <n v="2470.7261699998689"/>
        <n v="2414.5449019998719"/>
        <n v="1641.3997599999122"/>
        <n v="2158.7576909998861"/>
        <n v="1809.4744659999044"/>
        <n v="1671.4012199999106"/>
        <n v="5172.872644999753"/>
        <n v="5030.0924269997586"/>
        <n v="4548.3511639997869"/>
        <n v="4309.9635859997998"/>
        <n v="2698.7266999998583"/>
        <n v="2590.5307359998619"/>
        <n v="1857.3092759999006"/>
        <n v="1540.5866079999189"/>
        <n v="3938.2239479997861"/>
        <n v="3398.1600699998144"/>
        <n v="3199.6049399998278"/>
        <n v="3170.955437999829"/>
        <n v="2920.7260059998425"/>
        <n v="2909.582349999841"/>
        <n v="2808.5199119998465"/>
        <n v="2704.734779999852"/>
        <n v="2396.3424879998706"/>
        <n v="1929.1948799998943"/>
        <n v="1736.5017949999051"/>
        <n v="4215.4435499997726"/>
        <n v="4044.5864479997786"/>
        <n v="3587.554307999806"/>
        <n v="3314.4421499998207"/>
        <n v="3108.0171199998317"/>
        <n v="2533.6254649998614"/>
        <n v="2434.3827959998689"/>
        <n v="1677.0171599999082"/>
        <n v="3683.6174749998008"/>
        <n v="2331.683539999874"/>
        <n v="2206.2468609998809"/>
        <n v="1849.1101759999001"/>
        <n v="1707.6779199999066"/>
        <n v="4521.3393699997559"/>
        <n v="4369.8951389997619"/>
        <n v="1897.5520359998961"/>
        <n v="1574.4613279999153"/>
        <n v="4436.5413268022567"/>
        <n v="5210.7326790016486"/>
        <n v="5620.803190585727"/>
        <n v="3901.5588962390143"/>
        <n v="4444.1971662829055"/>
        <n v="3633.255289445528"/>
        <n v="5728.284098819342"/>
        <n v="6908.4379460907267"/>
        <n v="5793.5180443741874"/>
        <n v="4044.0642648267344"/>
        <n v="4727.043552680936"/>
        <n v="6130.7591148026095"/>
        <n v="4453.4415228131284"/>
        <n v="5536.8875672889844"/>
        <n v="2377.9112058490705"/>
        <n v="4869.6966591343962"/>
        <n v="4549.994164550043"/>
        <n v="5220.4176121827841"/>
        <n v="3347.9941411284008"/>
        <n v="7165.4773790298623"/>
        <n v="5175.8129166147528"/>
        <n v="3041.622619061262"/>
        <n v="8986.6880836018554"/>
        <n v="6706.4758301162574"/>
        <n v="3968.4989659828771"/>
        <n v="9634.8481250309487"/>
        <n v="7115.7293173893559"/>
        <n v="2548.7825558559853"/>
        <n v="6788.0416081131007"/>
        <n v="4010.7836873960732"/>
        <n v="4769.6620298999733"/>
        <n v="3483.5361133334077"/>
        <n v="2800.1499559245176"/>
        <n v="2526.4866024304597"/>
        <n v="5348.4138405033491"/>
        <n v="5082.9797688560839"/>
        <n v="7847.7946291848111"/>
        <n v="5195.6101442632607"/>
        <n v="4095.6177672924637"/>
        <n v="5023.4138604680056"/>
        <n v="4791.4508425278655"/>
        <n v="5636.9662338278777"/>
        <n v="4248.6643933212545"/>
        <n v="4080.9859475918461"/>
        <n v="5466.4129330362039"/>
        <n v="5670.8749964525923"/>
        <n v="2750.8100544554268"/>
        <n v="7066.9601197593565"/>
        <n v="5696.9764016786467"/>
        <n v="5680.3670816512613"/>
        <n v="8091.0454411120154"/>
        <n v="8161.4376205974986"/>
        <n v="6218.8213469256707"/>
        <n v="4973.5873733124918"/>
        <n v="5040.1785005947913"/>
        <n v="2855.706492751689"/>
        <n v="6413.5976629791312"/>
        <n v="5305.2942648274066"/>
        <n v="5208.1187993619569"/>
        <n v="7017.7488812285901"/>
        <n v="3967.5883877488395"/>
        <n v="4150.7084226890083"/>
        <n v="8176.6938280593113"/>
        <n v="4587.5714685712892"/>
        <n v="7002.0516262563015"/>
        <n v="6131.6076376116853"/>
        <n v="6316.99739076477"/>
        <n v="6280.4547845938232"/>
        <n v="5057.7476870084483"/>
        <n v="7436.1160345257495"/>
        <n v="2584.6186222131832"/>
        <n v="7002.1514221398138"/>
        <n v="4152.5712813062355"/>
        <n v="5101.153111622878"/>
        <n v="2733.6047630036469"/>
        <n v="6353.8010303270821"/>
        <n v="6919.7165845810032"/>
        <n v="7307.2484420874507"/>
        <n v="4522.0454520410021"/>
        <n v="3497.166897062622"/>
        <n v="5641.0192124011219"/>
        <n v="7113.0816728882546"/>
        <n v="7218.3215516778482"/>
        <n v="4127.9156178813755"/>
        <n v="5346.9259018894963"/>
        <n v="7432.9386457312166"/>
        <n v="6659.0975580412542"/>
        <n v="4656.4209045933758"/>
        <n v="4411.4448596625698"/>
        <n v="4297.6049607718523"/>
        <n v="5998.6731216954786"/>
        <n v="6429.3010342058642"/>
        <n v="5454.0704501519585"/>
        <n v="5379.4740439063298"/>
        <n v="4234.3459457226763"/>
        <n v="5945.2420968099359"/>
        <n v="4856.7706797702831"/>
        <n v="7546.0780502926809"/>
        <n v="3513.5617522412313"/>
        <n v="5732.3966344316077"/>
        <n v="3513.2784247711925"/>
        <n v="3631.3030342927018"/>
        <n v="3363.816833934437"/>
        <n v="5195.0934694465523"/>
        <n v="5398.4149107114745"/>
        <n v="9344.2681499484625"/>
        <n v="6666.4691427031612"/>
        <n v="4547.1568857878838"/>
        <n v="10783.498501818169"/>
        <n v="7666.1083197180878"/>
        <n v="4193.8781111081862"/>
        <n v="3910.0181694954781"/>
        <n v="6815.1049574161189"/>
        <n v="9472.0583251959433"/>
        <n v="8485.891700186703"/>
        <n v="5934.9032817824891"/>
        <n v="5623.1979195364438"/>
        <n v="5476.6233232710802"/>
        <n v="7008.5335683177545"/>
        <n v="8194.666285404408"/>
        <n v="6951.6278155088739"/>
        <n v="6856.9490597736476"/>
        <n v="5396.9636540415459"/>
        <n v="7576.3828381057665"/>
        <n v="6190.2245567698819"/>
        <n v="9617.8579743156643"/>
        <n v="4477.5008828674418"/>
        <n v="7306.3903732397184"/>
        <n v="4477.8778675390586"/>
        <n v="4628.6047359042177"/>
        <n v="4286.6652846910229"/>
        <n v="6621.5153892945846"/>
        <n v="6880.2778443061243"/>
        <n v="11910.315742746048"/>
        <n v="8495.9733179190844"/>
        <n v="5794.6951602521058"/>
        <n v="13740.826485344798"/>
        <n v="9771.5493550594492"/>
        <n v="5345.8258324882891"/>
        <n v="4983.8361090691451"/>
        <n v="570.09389909999936"/>
        <n v="532.74566943999855"/>
        <n v="525.33744992999857"/>
        <n v="493.89532709999975"/>
        <n v="1950.3424918099995"/>
        <n v="555.58956599999863"/>
        <n v="450.28960198999874"/>
        <n v="380.97615706999954"/>
        <n v="485.41520195999976"/>
        <n v="476.29930199999887"/>
        <n v="503.87125247999876"/>
        <n v="457.04221775999872"/>
        <n v="538.30461299999945"/>
        <n v="564.89995184999839"/>
        <n v="580.05157994999934"/>
        <n v="515.92138799999975"/>
        <n v="2084.9328656399948"/>
        <n v="2024.7542600399991"/>
        <n v="1984.3423165799952"/>
        <n v="700.95355913999583"/>
        <n v="662.47312092999607"/>
        <n v="611.81073764999644"/>
        <n v="521.87933543999679"/>
        <n v="425.02821551999813"/>
        <n v="733.43851042999586"/>
        <n v="725.78291183999568"/>
        <n v="717.03816521999579"/>
        <n v="645.5426701999977"/>
        <n v="626.10417717999724"/>
        <n v="488.46547728999712"/>
        <n v="454.20733355999738"/>
        <n v="381.94889369999771"/>
        <n v="729.24402599999723"/>
        <n v="663.46169753999607"/>
        <n v="620.94106931999625"/>
        <n v="504.34257329999809"/>
        <n v="723.66157703999579"/>
        <n v="1621.2327931799909"/>
        <n v="468.48399893999698"/>
        <n v="354.8458166399983"/>
        <n v="1483.334198719991"/>
        <n v="1406.161196519992"/>
        <n v="1393.0078783999932"/>
        <n v="810.95779305999292"/>
        <n v="661.07052111999405"/>
        <n v="532.66291721999505"/>
        <n v="1314.6323399999881"/>
        <n v="490.76612820999554"/>
        <n v="1514.3291950499859"/>
        <n v="2025.8529718399859"/>
        <n v="1420.170764149992"/>
        <n v="1400.1583275999938"/>
        <n v="1406.5238398999929"/>
        <n v="1395.7023966799916"/>
        <n v="862.22979959999202"/>
        <n v="667.43016845999523"/>
        <n v="1712.914928999985"/>
        <n v="1324.1634779999879"/>
        <n v="1996.8498745199824"/>
        <n v="630.32526899999425"/>
        <n v="940.53851099999122"/>
        <n v="1060.8245507399902"/>
        <n v="859.39090829999236"/>
        <n v="830.85776333999229"/>
        <n v="686.81829839999386"/>
        <n v="673.45688159999372"/>
        <n v="579.19183937999492"/>
        <n v="498.23747471999548"/>
        <n v="459.47587499999582"/>
        <n v="478.80965549999564"/>
        <n v="1442.1162271999915"/>
        <n v="804.8555822399926"/>
        <n v="2141.8760579999807"/>
        <n v="1867.1535899999835"/>
        <n v="2515.9220033999768"/>
        <n v="2183.5771404299808"/>
        <n v="1576.9211264899886"/>
        <n v="1543.4649143599877"/>
        <n v="1734.417005799985"/>
        <n v="815.18569487999014"/>
        <n v="1085.184447999987"/>
        <n v="1665.9269687999865"/>
        <n v="1618.4307689599866"/>
        <n v="1595.8808700799891"/>
        <n v="755.29808684999091"/>
        <n v="708.42723271999284"/>
        <n v="1424.9177980799855"/>
        <n v="801.21872345999179"/>
        <n v="1641.4681599999874"/>
        <n v="1553.2212358699876"/>
        <n v="1502.4805013299879"/>
        <n v="1494.3030643999882"/>
        <n v="719.74544669999148"/>
        <n v="888.60237555998674"/>
        <n v="1271.8576281999831"/>
        <n v="1267.8809122899813"/>
        <n v="1241.866942919984"/>
        <n v="1251.1510149599815"/>
        <n v="1183.8439226799846"/>
        <n v="1187.1078258999823"/>
        <n v="1155.769424159985"/>
        <n v="1726.513922569982"/>
        <n v="1714.881043999982"/>
        <n v="1686.939154549985"/>
        <n v="1641.5373077899847"/>
        <n v="1470.8759716599875"/>
        <n v="1448.1977752399862"/>
        <n v="1386.5984733799796"/>
        <n v="981.56702393998671"/>
        <n v="1760.6954809599824"/>
        <n v="874.64013095998723"/>
        <n v="1995.1475424799737"/>
        <n v="1622.3921596199818"/>
        <n v="1455.0772789999835"/>
        <n v="1072.0928809799814"/>
        <n v="1864.6825109999681"/>
        <n v="1303.4525999999771"/>
        <n v="1597.8103146599728"/>
        <n v="2174.3400133599625"/>
        <n v="1364.4921189599763"/>
        <n v="1209.9007434799787"/>
        <n v="1196.1594408499793"/>
        <n v="1754.066985419978"/>
        <n v="1729.8330255999786"/>
        <n v="1793.6901319999695"/>
        <n v="1664.4956190499718"/>
        <n v="1602.1819166399725"/>
        <n v="2088.7338309799643"/>
        <n v="1431.6055621199771"/>
        <n v="1446.3848668199748"/>
        <n v="1485.4814396399765"/>
        <n v="1438.9229861999752"/>
        <n v="1967.650404119966"/>
        <n v="2094.1976319999708"/>
        <n v="1989.1346197999737"/>
        <n v="1836.6779127799766"/>
        <n v="1298.2881599999776"/>
        <n v="1584.6370898999728"/>
        <n v="1172.9538449999798"/>
        <n v="1877.5915395699651"/>
        <n v="1561.2053225999714"/>
        <n v="1751.1311017199675"/>
        <n v="1696.0771437499684"/>
        <n v="1679.8831492799686"/>
        <n v="1573.7287184899697"/>
        <n v="2212.3345009999666"/>
        <n v="2183.5922506399688"/>
        <n v="2149.9599631999672"/>
        <n v="2183.3352661599656"/>
        <n v="1866.852023669963"/>
        <n v="1803.6319559999665"/>
        <n v="1733.5841011199666"/>
        <n v="1722.1329404999663"/>
        <n v="1519.7770960199719"/>
        <n v="2062.2452126199555"/>
        <n v="1921.5814415999612"/>
        <n v="2062.7662338499586"/>
        <n v="2001.7514246599569"/>
        <n v="1889.1223539599594"/>
        <n v="1882.9441493499592"/>
        <n v="2403.0935307199588"/>
        <n v="2080.5861455999548"/>
        <n v="1978.7810641199571"/>
        <n v="1939.0437526499582"/>
        <n v="1900.3800142199589"/>
        <n v="1859.2638182999599"/>
        <n v="1608.232916159965"/>
        <n v="801.84103999998138"/>
        <n v="880.44539883997948"/>
        <n v="2163.0305133199499"/>
        <n v="2144.1402418599519"/>
        <n v="2159.6860655999499"/>
        <n v="2112.7269153199504"/>
        <n v="2085.7848341199528"/>
        <n v="2078.1395133799519"/>
        <n v="1896.1861211999574"/>
        <n v="2232.8112809999475"/>
        <n v="1797.2967299999584"/>
        <n v="2447.1498948599451"/>
        <n v="2439.5280117499433"/>
        <n v="2146.6429222399497"/>
        <n v="2003.1793385799531"/>
        <n v="1893.9300830999562"/>
        <n v="1807.6669767199576"/>
        <n v="2615.6713508399384"/>
        <n v="2087.7174491399514"/>
        <n v="2032.2853519999637"/>
        <n v="1905.8102659999674"/>
        <n v="1764.0623717999583"/>
        <n v="1611.5195417399623"/>
        <n v="2400.2849879999435"/>
        <n v="2054.556363599952"/>
        <n v="1994.8457027999534"/>
        <n v="1910.6577601199554"/>
        <n v="2818.6166654099334"/>
        <n v="2181.1601379999452"/>
        <n v="2114.7840132699462"/>
        <n v="1998.7112108799515"/>
        <n v="2551.0506086499354"/>
        <n v="2500.839129359937"/>
        <n v="2499.0417513399366"/>
        <n v="2461.6372364999379"/>
        <n v="2419.7682298999389"/>
        <n v="2406.8248388799389"/>
        <n v="2397.5578827599388"/>
        <n v="2287.393716199942"/>
        <n v="2515.8619443199486"/>
        <n v="2096.1323284199484"/>
        <n v="2207.4988029999558"/>
        <n v="2686.6764270899325"/>
        <n v="2545.3209273599377"/>
        <n v="2525.6049128999384"/>
        <n v="2449.4460451199375"/>
        <n v="2328.0841249199439"/>
        <n v="2347.8338681999403"/>
        <n v="2241.0845343599431"/>
        <n v="2208.918628799946"/>
        <n v="2042.93107367995"/>
        <n v="2022.0275213999487"/>
        <n v="683.52980299998137"/>
        <n v="646.04531999998244"/>
        <n v="1868.7062269999515"/>
        <n v="1464.8021999999612"/>
        <n v="1433.938768999961"/>
        <n v="1656.8071899999684"/>
        <n v="1575.2430699999716"/>
        <n v="1521.151168999972"/>
        <n v="2037.2917589999463"/>
        <n v="1985.7748499999459"/>
        <n v="1650.6235199999551"/>
        <n v="1422.0490049999612"/>
        <n v="2326.2496879999499"/>
        <n v="1104.0038759999698"/>
        <n v="587.44799999998395"/>
        <n v="908.91980399997635"/>
        <n v="776.03305499997896"/>
        <n v="2775.8839679999278"/>
        <n v="2199.4708139999402"/>
        <n v="554.93188799998563"/>
        <n v="525.6425519999857"/>
        <n v="1570.8155779999699"/>
        <n v="1515.07384799997"/>
        <n v="2285.7170459999329"/>
        <n v="2226.5158549999342"/>
        <n v="2173.6305569999386"/>
        <n v="2158.7737679999364"/>
        <n v="1723.660399999949"/>
        <n v="628.68278999998131"/>
        <n v="1284.6368959999622"/>
        <n v="1638.0869999999682"/>
        <n v="1643.6033179999663"/>
        <n v="899.92510299997423"/>
        <n v="2578.4853039999243"/>
        <n v="2384.4191879999335"/>
        <n v="2002.7848139999408"/>
        <n v="2000.9605559999409"/>
        <n v="1464.8282999999583"/>
        <n v="1622.3257999999671"/>
        <n v="2118.8189989999519"/>
        <n v="2031.5390719999546"/>
        <n v="1245.1617779999644"/>
        <n v="960.76702799997258"/>
        <n v="474.84029999998666"/>
        <n v="1648.4826439999661"/>
        <n v="1621.7927119999667"/>
        <n v="979.489916999971"/>
        <n v="2811.7463039999175"/>
        <n v="2476.2222599999268"/>
        <n v="2397.8404499999297"/>
        <n v="2054.9150999999397"/>
        <n v="2045.1809159999395"/>
        <n v="1826.6940899999458"/>
        <n v="1505.8551779999557"/>
        <n v="1631.0714839999644"/>
        <n v="863.54726799997275"/>
        <n v="2279.5346159999281"/>
        <n v="1798.8459719999432"/>
        <n v="1633.1279799999506"/>
        <n v="1414.184231999955"/>
        <n v="1656.1721599999646"/>
        <n v="1598.0204209999667"/>
        <n v="1527.4630809999676"/>
        <n v="840.00918799997453"/>
        <n v="2103.8703799999334"/>
        <n v="2088.9930319999339"/>
        <n v="2036.3114469999352"/>
        <n v="1864.3179299999408"/>
        <n v="1659.1271839999476"/>
        <n v="603.92952199998069"/>
        <n v="1454.3307379999535"/>
        <n v="2330.6675839999289"/>
        <n v="2024.3465599999515"/>
        <n v="1414.6931219999565"/>
        <n v="1303.41268499996"/>
        <n v="1316.1270149999584"/>
        <n v="989.83081199996855"/>
        <n v="940.25539199997024"/>
        <n v="903.17438099997116"/>
        <n v="549.88444799998263"/>
        <n v="1715.6065639999631"/>
        <n v="1581.3825619999659"/>
        <n v="892.11617999997259"/>
        <n v="2745.7588799999171"/>
        <n v="2582.4599549999184"/>
        <n v="2156.2486199999335"/>
        <n v="1567.948895999964"/>
        <n v="985.34998799996765"/>
        <n v="838.96952799997268"/>
        <n v="2050.3977219999333"/>
        <n v="2008.546667999934"/>
        <n v="1908.5554959999358"/>
        <n v="1778.8555259999403"/>
        <n v="1763.2494319999405"/>
        <n v="1736.2948319999412"/>
        <n v="618.56979699997908"/>
        <n v="1807.488971999956"/>
        <n v="1594.9524039999631"/>
        <n v="1638.9071999999469"/>
        <n v="592.76153999997985"/>
        <n v="1368.4711729999538"/>
        <n v="2151.0900559999454"/>
        <n v="2109.4804639999456"/>
        <n v="1738.353676999958"/>
        <n v="1619.8564729999632"/>
        <n v="2736.4854329999075"/>
        <n v="2664.7286699999136"/>
        <n v="2605.9515659999124"/>
        <n v="2074.1196299999301"/>
        <n v="2001.0485849999322"/>
        <n v="1606.7803139999457"/>
        <n v="1029.216095999963"/>
        <n v="2379.8860799999156"/>
        <n v="2250.6263019999196"/>
        <n v="2124.2418479999264"/>
        <n v="705.67612199997461"/>
        <n v="653.61736399997665"/>
        <n v="1410.2026899999494"/>
        <n v="590.08060799997929"/>
        <n v="1684.673665999959"/>
        <n v="956.75183999996557"/>
        <n v="2464.4567249999118"/>
        <n v="2338.0012279999191"/>
        <n v="2065.1744819999267"/>
        <n v="1973.8031039999291"/>
        <n v="625.85897399997771"/>
        <n v="1476.3752879999467"/>
        <n v="532.91950599998097"/>
        <n v="827.85298499997043"/>
        <n v="2645.2172959999234"/>
        <n v="1196.9131229999582"/>
        <n v="898.31015999996794"/>
        <n v="763.97819699997274"/>
        <n v="663.01133999997626"/>
        <n v="911.93507999996746"/>
        <n v="2474.5194839999117"/>
        <n v="2458.9054049999122"/>
        <n v="2173.461389999924"/>
        <n v="2153.176019999923"/>
        <n v="2082.6490319999257"/>
        <n v="1796.3455199999357"/>
        <n v="644.28104699997675"/>
        <n v="498.91518299998245"/>
        <n v="1615.3214129999581"/>
        <n v="890.08953599996642"/>
        <n v="732.02753399997232"/>
        <n v="1825.4952999999332"/>
        <n v="1645.5290399999378"/>
        <n v="1463.3240719999446"/>
        <n v="1361.9750599999497"/>
        <n v="1686.6993739999552"/>
        <n v="924.47652399996628"/>
        <n v="898.99383499996713"/>
        <n v="2722.7836539998998"/>
        <n v="2493.2487899999064"/>
        <n v="2239.7992999999155"/>
        <n v="687.96601899997404"/>
        <n v="1847.4224399999305"/>
        <n v="1485.8707579999439"/>
        <n v="562.84003299997926"/>
        <n v="1040.111771999962"/>
        <n v="903.95591999996589"/>
        <n v="711.30149999997388"/>
        <n v="1097.8421699999587"/>
        <n v="2667.0827879998997"/>
        <n v="2443.7105939999078"/>
        <n v="2296.4340959999136"/>
        <n v="2232.0444299999158"/>
        <n v="1777.783706999935"/>
        <n v="1836.3046399999471"/>
        <n v="1737.5397979999509"/>
        <n v="995.44249799996055"/>
        <n v="843.22640499996737"/>
        <n v="2452.3808599999052"/>
        <n v="2416.5365699999043"/>
        <n v="2249.9589819999137"/>
        <n v="2249.6731139999133"/>
        <n v="1040.0252299999588"/>
        <n v="2707.7534199998931"/>
        <n v="2412.3950449999074"/>
        <n v="2345.3870339999075"/>
        <n v="2054.2996749999188"/>
        <n v="1978.5778079999218"/>
        <n v="1763.6003329999303"/>
        <n v="1532.7365199999394"/>
        <n v="565.13141299997824"/>
        <n v="2231.7980239999333"/>
        <n v="1175.2581599999535"/>
        <n v="944.25559799996256"/>
        <n v="609.86890199997583"/>
        <n v="834.76909499996691"/>
        <n v="2820.0383099998908"/>
        <n v="2437.4001599999033"/>
        <n v="2243.1085139999109"/>
        <n v="2161.0283519999166"/>
        <n v="618.50109599997552"/>
        <n v="969.45771999995964"/>
        <n v="898.07170499996278"/>
        <n v="2546.6939099998945"/>
        <n v="2492.1665399998965"/>
        <n v="2453.3639359999006"/>
        <n v="2452.1395959998986"/>
        <n v="1459.8943799999408"/>
        <n v="1413.4513239999415"/>
        <n v="589.56420599997557"/>
        <n v="546.54289799997798"/>
        <n v="1045.6807889999566"/>
        <n v="947.90869599996165"/>
        <n v="844.34111999996503"/>
        <n v="2870.8310829998809"/>
        <n v="2271.0040149999058"/>
        <n v="2072.3969539999157"/>
        <n v="692.27002199997116"/>
        <n v="1591.807193999934"/>
        <n v="1559.2896549999373"/>
        <n v="1500.0598829999392"/>
        <n v="596.30894699997521"/>
        <n v="2702.6487199999092"/>
        <n v="2571.4275289999164"/>
        <n v="1064.816099999957"/>
        <n v="910.88883599996211"/>
        <n v="585.29452799997568"/>
        <n v="1859.9553289999435"/>
        <n v="1848.3051199999443"/>
        <n v="1819.6760599999452"/>
        <n v="1131.9942479999529"/>
        <n v="2383.721945999901"/>
        <n v="2288.5474949999052"/>
        <n v="2239.9185599999073"/>
        <n v="2142.3231479999113"/>
        <n v="2130.0512999999114"/>
        <n v="634.12379999997381"/>
        <n v="1786.1511199999454"/>
        <n v="833.17298399996389"/>
        <n v="2618.9115399998868"/>
        <n v="822.16973499996425"/>
        <n v="777.96023999996714"/>
        <n v="1705.5721069999261"/>
        <n v="1673.7731999999296"/>
        <n v="696.45821399996987"/>
        <n v="640.05053099997224"/>
        <n v="1804.5881049999446"/>
        <n v="1799.9612749999451"/>
        <n v="1086.674867999953"/>
        <n v="944.48065599995994"/>
        <n v="2951.4613379998727"/>
        <n v="2949.2748179998725"/>
        <n v="2832.8211939998773"/>
        <n v="2337.5660099998991"/>
        <n v="2147.7268749999089"/>
        <n v="1650.1113239999288"/>
        <n v="1553.1978959999326"/>
        <n v="1526.2348319999355"/>
        <n v="2854.1377639998987"/>
        <n v="2597.0725759999091"/>
        <n v="2437.8142159999179"/>
        <n v="2376.7605949999188"/>
        <n v="720.63763199996868"/>
        <n v="654.49823399997217"/>
        <n v="567.11030999997547"/>
        <n v="1083.1911959999532"/>
        <n v="3485.8624319998498"/>
        <n v="3431.444582999854"/>
        <n v="3312.5158199998564"/>
        <n v="3165.5643359998635"/>
        <n v="2741.7965699998845"/>
        <n v="2607.2940959998896"/>
        <n v="678.1578569999707"/>
        <n v="1703.308419999946"/>
        <n v="2136.5266329999045"/>
        <n v="1757.3286899999223"/>
        <n v="1726.6386599999225"/>
        <n v="1639.610766999928"/>
        <n v="1640.2754509999261"/>
        <n v="1601.7375839999295"/>
        <n v="1859.192023999939"/>
        <n v="1821.9654139999404"/>
        <n v="1774.2448639999427"/>
        <n v="2981.4238409998661"/>
        <n v="2915.4886319998691"/>
        <n v="2665.3413799998802"/>
        <n v="2276.0686039998996"/>
        <n v="1919.5070999999152"/>
        <n v="1935.5079029999129"/>
        <n v="2730.3805159998997"/>
        <n v="1228.7992499999445"/>
        <n v="784.52323799996543"/>
        <n v="2002.1317579999327"/>
        <n v="831.49226999996336"/>
        <n v="3077.992877999864"/>
        <n v="2844.5838839998719"/>
        <n v="2460.4795079998894"/>
        <n v="2117.9164499999051"/>
        <n v="3469.9807449998621"/>
        <n v="2573.721459999882"/>
        <n v="2551.0179229998812"/>
        <n v="2449.8051959998884"/>
        <n v="2462.5845719998852"/>
        <n v="2411.0611599998897"/>
        <n v="2013.6097219999065"/>
        <n v="4013.2436839998363"/>
        <n v="3605.255271999858"/>
        <n v="2739.8281439998746"/>
        <n v="2765.0289699998712"/>
        <n v="2173.4933999998989"/>
        <n v="2136.4882519999001"/>
        <n v="2087.6678399999028"/>
        <n v="3835.5418719998215"/>
        <n v="3768.0401879998249"/>
        <n v="3065.1878279998573"/>
        <n v="2041.1796639999047"/>
        <n v="1573.4077589999283"/>
        <n v="4196.7132159998282"/>
        <n v="3801.359137999847"/>
        <n v="2950.7080399998631"/>
        <n v="2319.8504139998922"/>
        <n v="1621.476079999926"/>
        <n v="3926.6716579998201"/>
        <n v="3202.4738459998466"/>
        <n v="2794.8872899998673"/>
        <n v="2773.0905929998667"/>
        <n v="2668.1996249998742"/>
        <n v="2682.5184619998709"/>
        <n v="2628.5047359998757"/>
        <n v="2222.1947799998934"/>
        <n v="4089.7321439998036"/>
        <n v="4020.5752599998068"/>
        <n v="3759.155975999819"/>
        <n v="3340.6644879998416"/>
        <n v="2966.5393559998597"/>
        <n v="2993.4181109998558"/>
        <n v="2386.5361229998853"/>
        <n v="2349.1045079998867"/>
        <n v="2299.0979519998896"/>
        <n v="3297.9688919998416"/>
        <n v="2250.6377699998916"/>
        <n v="1769.8676489999166"/>
        <n v="4184.0772479998022"/>
        <n v="3947.6159999998104"/>
        <n v="3542.8494989998303"/>
        <n v="3183.1381199998473"/>
        <n v="2537.4040559998784"/>
        <n v="1819.570799999914"/>
        <n v="3442.1859359998302"/>
        <n v="3023.9865899998522"/>
        <n v="3002.7632629998516"/>
        <n v="2893.8752349998595"/>
        <n v="2910.0523519998555"/>
        <n v="2853.2345759998611"/>
        <n v="2438.6379599998795"/>
        <n v="4350.5379339997853"/>
        <n v="4279.7432999997882"/>
        <n v="4012.2182559998014"/>
        <n v="3582.8686079998247"/>
        <n v="3199.785315999844"/>
        <n v="3228.3451409998397"/>
        <n v="2606.9001929998708"/>
        <n v="2568.7739279998723"/>
        <n v="2517.5937919998751"/>
        <n v="3539.9224519998247"/>
        <n v="2467.9570299998777"/>
        <n v="1973.9275389999041"/>
        <n v="4446.5360279997831"/>
        <n v="4205.1718799997916"/>
        <n v="3790.669128999813"/>
        <n v="3422.4112199998303"/>
        <n v="2761.3677259998635"/>
        <n v="2024.8436999999014"/>
        <n v="3605.8380259998171"/>
        <n v="3178.5828299998402"/>
        <n v="3156.6025259998396"/>
        <n v="3044.6008449998476"/>
        <n v="3061.7314729998438"/>
        <n v="3003.0044159998497"/>
        <n v="2579.5973839998692"/>
        <n v="5034.7614829997692"/>
        <n v="4962.3278239997735"/>
        <n v="4689.6005479997866"/>
        <n v="3749.3601799998114"/>
        <n v="3356.9311079998315"/>
        <n v="3386.2340969998277"/>
        <n v="2751.1542629998598"/>
        <n v="2711.8599299998618"/>
        <n v="2659.5024959998645"/>
        <n v="3708.0616319998112"/>
        <n v="2609.648597999867"/>
        <n v="2103.2520599998948"/>
        <n v="5131.517359999767"/>
        <n v="4885.4808559997773"/>
        <n v="3961.4716049997992"/>
        <n v="3585.1758299998173"/>
        <n v="2908.1689169998526"/>
        <n v="2154.8556899998921"/>
        <n v="4514.6966999997912"/>
        <n v="3060.664629999842"/>
        <n v="3035.2851959998416"/>
        <n v="2924.6639549998499"/>
        <n v="2938.2328629998465"/>
        <n v="2882.0792559998517"/>
        <n v="1910.8938839999003"/>
        <n v="4778.31688999978"/>
        <n v="4571.5262929997871"/>
        <n v="3529.6241099998169"/>
        <n v="2678.7036899998602"/>
        <n v="2458.4614949998731"/>
        <n v="3395.9580479998235"/>
        <n v="2552.2607999998663"/>
        <n v="4358.9637349997993"/>
        <n v="3218.7712499998352"/>
        <n v="1751.79088799991"/>
        <n v="4511.7378069997867"/>
        <n v="4302.9873699997988"/>
        <n v="3572.8372059998092"/>
        <n v="2877.1839899998477"/>
        <n v="2848.139772999848"/>
        <n v="2740.0495649998556"/>
        <n v="2748.9110219998529"/>
        <n v="2245.4424999998801"/>
        <n v="5044.095562999757"/>
        <n v="4968.3239039997616"/>
        <n v="4682.5276079997766"/>
        <n v="4226.3659199998028"/>
        <n v="3065.2196959998382"/>
        <n v="3089.2817309998345"/>
        <n v="2538.2753099998636"/>
        <n v="2425.3659029998703"/>
        <n v="2353.2892399998736"/>
        <n v="2275.8673099998782"/>
        <n v="1754.8487089999076"/>
        <n v="5149.2249199997541"/>
        <n v="4887.3376159997661"/>
        <n v="3297.908519999824"/>
        <n v="5143.6492499997266"/>
        <n v="1809.3023999999045"/>
        <n v="4214.8467199997685"/>
        <n v="3803.2201349997958"/>
        <n v="3390.9307849998149"/>
        <n v="2800.0228559998491"/>
        <n v="2294.2006799998749"/>
        <n v="3963.6327639997821"/>
        <n v="3551.6810879998079"/>
        <n v="3132.4006559998306"/>
        <n v="3156.2637609998274"/>
        <n v="2593.1226099998576"/>
        <n v="2478.0249729998645"/>
        <n v="2435.2976079998666"/>
        <n v="2379.30165199987"/>
        <n v="3498.3771919998089"/>
        <n v="2660.0828309998547"/>
        <n v="2325.2015699998728"/>
        <n v="1793.4435989999033"/>
        <n v="4497.1180099997564"/>
        <n v="3772.1021489997943"/>
        <n v="3369.5366199998161"/>
        <n v="1849.0902999999003"/>
        <n v="4777.0593260449023"/>
        <n v="6548.034142539288"/>
        <n v="5012.4474608547616"/>
        <n v="6471.6494625852902"/>
        <n v="5050.1813025483389"/>
        <n v="2929.1314570735826"/>
        <n v="3753.9427691783148"/>
        <n v="3940.4250235346976"/>
        <n v="4517.1441228119111"/>
        <n v="3147.9017251553837"/>
        <n v="5738.1403253585322"/>
        <n v="6351.3589844032585"/>
        <n v="8129.92607287176"/>
        <n v="4939.4628140155128"/>
        <n v="4617.8796309908093"/>
        <n v="4016.1316520479227"/>
        <n v="7308.8619250520005"/>
        <n v="5137.6575949868875"/>
        <n v="3333.1891526815748"/>
        <n v="4816.8559298328655"/>
        <n v="6852.8199704709277"/>
        <n v="4015.4043148498595"/>
        <n v="5067.3703113823403"/>
        <n v="5168.0802850036816"/>
        <n v="2869.8577097395869"/>
        <n v="5637.1361515077679"/>
        <n v="4615.5785584343366"/>
        <n v="3878.6833413572135"/>
        <n v="5217.201320423761"/>
        <n v="5004.0622850375794"/>
        <n v="5880.6602074998063"/>
        <n v="6128.5377217457808"/>
        <n v="6899.5710903801855"/>
        <n v="4563.4750074743533"/>
        <n v="3787.7397532794821"/>
        <n v="6048.2136491763722"/>
        <n v="6983.4450306274784"/>
        <n v="5604.6761851955289"/>
        <n v="7610.0961585425521"/>
        <n v="4100.9809065640275"/>
        <n v="3956.9615352850851"/>
        <n v="5340.7485571499601"/>
        <n v="3451.3255289743956"/>
        <n v="6677.9125395845513"/>
        <n v="8210.7188244094032"/>
        <n v="3480.7812029270285"/>
        <n v="3590.6513145591289"/>
        <n v="4165.2793440552623"/>
        <n v="7515.1646679189525"/>
        <n v="3729.1810085637044"/>
        <n v="6584.449933383522"/>
        <n v="6301.9212207172723"/>
        <n v="4810.4228934755092"/>
        <n v="4917.4626695765992"/>
        <n v="7657.3061518379382"/>
        <n v="6416.2956199791315"/>
        <n v="7707.8565112968217"/>
        <n v="5363.8289811605691"/>
        <n v="4282.2957162869661"/>
        <n v="2585.6393887067979"/>
        <n v="6112.187259475133"/>
        <n v="6450.1282140855983"/>
        <n v="8739.8624124865328"/>
        <n v="6693.7760123656317"/>
        <n v="5462.4874909562095"/>
        <n v="4545.4645472095954"/>
        <n v="4632.2613221564206"/>
        <n v="4425.1076241374958"/>
        <n v="5682.4957591002212"/>
        <n v="5853.6433257371209"/>
        <n v="5651.0037195062141"/>
        <n v="4848.3491668859833"/>
        <n v="5256.927704283321"/>
        <n v="5235.0672985235324"/>
        <n v="5797.3170473539631"/>
        <n v="6391.6660730548356"/>
        <n v="3016.7606585171079"/>
        <n v="7624.4301335217115"/>
        <n v="2663.3994863591279"/>
        <n v="5993.5378829797382"/>
        <n v="7788.9624954017927"/>
        <n v="8219.3697277651263"/>
        <n v="11137.146009947481"/>
        <n v="8530.3186729365461"/>
        <n v="6961.2892057735226"/>
        <n v="5792.5271069867604"/>
        <n v="5903.0206839342645"/>
        <n v="5639.2165751643843"/>
        <n v="7242.7151676376097"/>
        <n v="7460.8241161801679"/>
        <n v="7201.4312121066278"/>
        <n v="6178.3389280543925"/>
        <n v="6699.2880911131397"/>
        <n v="6671.1277264146165"/>
        <n v="7387.9603983832612"/>
        <n v="8145.3522539716423"/>
        <n v="3844.5702535331866"/>
        <n v="9717.2559854513675"/>
        <n v="3394.889680153407"/>
        <n v="7637.8688930829385"/>
        <n v="1640.6378399399998"/>
        <n v="534.73576163999996"/>
        <n v="517.22791713999993"/>
        <n v="482.17176963999844"/>
        <n v="455.26965078999854"/>
        <n v="1001.0539069999999"/>
        <n v="577.67132960000004"/>
        <n v="1779.8330879999946"/>
        <n v="511.4922544199984"/>
        <n v="1951.7698350000001"/>
        <n v="482.98765679999906"/>
        <n v="488.68102799999843"/>
        <n v="472.41081224999925"/>
        <n v="478.30812657999849"/>
        <n v="2082.1200170399939"/>
        <n v="396.84587121999994"/>
        <n v="390.9678559499992"/>
        <n v="1037.5373479499967"/>
        <n v="744.9901499999977"/>
        <n v="828.69452654999736"/>
        <n v="506.45874707999832"/>
        <n v="1317.5241399999973"/>
        <n v="453.51258047999988"/>
        <n v="447.48804959999853"/>
        <n v="361.94230799999877"/>
        <n v="364.93305815999878"/>
        <n v="532.00445999999999"/>
        <n v="573.15307055999983"/>
        <n v="540.90905087999829"/>
        <n v="483.90137099999993"/>
        <n v="497.12697209999988"/>
        <n v="514.73212088999981"/>
        <n v="2121.5971364999969"/>
        <n v="2029.0042792799975"/>
        <n v="1855.8702449999946"/>
        <n v="761.30463559999532"/>
        <n v="744.0517772999965"/>
        <n v="672.77355151999768"/>
        <n v="668.86552214999688"/>
        <n v="444.60746381999837"/>
        <n v="653.38557226999592"/>
        <n v="626.6030448699978"/>
        <n v="2108.69729804999"/>
        <n v="496.27970015999682"/>
        <n v="712.92554081999549"/>
        <n v="686.56816457999685"/>
        <n v="631.72224767999774"/>
        <n v="644.402206139996"/>
        <n v="619.22933621999778"/>
        <n v="443.35232732999788"/>
        <n v="433.7737078499984"/>
        <n v="402.52982399999848"/>
        <n v="413.81794637999849"/>
        <n v="650.39374100999601"/>
        <n v="547.53119999999751"/>
        <n v="588.61296215999721"/>
        <n v="528.41401049999672"/>
        <n v="468.38594870999702"/>
        <n v="460.26830960999706"/>
        <n v="1410.1111430799915"/>
        <n v="682.5093686999935"/>
        <n v="618.66861044999405"/>
        <n v="569.17714256999534"/>
        <n v="557.34249731999614"/>
        <n v="1490.7795026399908"/>
        <n v="1416.5703678799923"/>
        <n v="812.33203895999452"/>
        <n v="783.46132087999456"/>
        <n v="506.39373839999649"/>
        <n v="877.67508659999169"/>
        <n v="860.46561215999179"/>
        <n v="790.07800529999463"/>
        <n v="784.25004389999356"/>
        <n v="872.72896124999181"/>
        <n v="1535.5887306499887"/>
        <n v="1503.7847191099877"/>
        <n v="1474.2165750599879"/>
        <n v="1668.3051432499856"/>
        <n v="864.04832359999023"/>
        <n v="1029.7708859999875"/>
        <n v="1647.4617464599876"/>
        <n v="1643.555480479986"/>
        <n v="1916.2195968399828"/>
        <n v="1596.7536515599882"/>
        <n v="1540.0620285399887"/>
        <n v="1481.2236926599892"/>
        <n v="753.50498849999258"/>
        <n v="723.33412073999102"/>
        <n v="1428.7934649999859"/>
        <n v="1235.434539999985"/>
        <n v="1651.6240701899835"/>
        <n v="1211.2389545399865"/>
        <n v="1186.1223384399882"/>
        <n v="823.1576932799918"/>
        <n v="742.84734599999251"/>
        <n v="1995.0221979999806"/>
        <n v="763.28276849999156"/>
        <n v="820.98547694999172"/>
        <n v="2252.6624964399771"/>
        <n v="1656.407782399986"/>
        <n v="1503.2440911199876"/>
        <n v="877.92927524998913"/>
        <n v="1795.0576319999823"/>
        <n v="1616.3680319999805"/>
        <n v="2215.6198466399769"/>
        <n v="1686.6042163199827"/>
        <n v="2094.9988834799792"/>
        <n v="1877.1587211599772"/>
        <n v="1530.3307801999867"/>
        <n v="1513.1861578999847"/>
        <n v="508.55849999999236"/>
        <n v="533.24291924999193"/>
        <n v="1467.7328780799799"/>
        <n v="1355.98929543998"/>
        <n v="1266.9796101999823"/>
        <n v="1177.327880399984"/>
        <n v="1690.5834231199847"/>
        <n v="1448.765415359986"/>
        <n v="2270.5215269999712"/>
        <n v="1478.3357706099798"/>
        <n v="1356.9939193799798"/>
        <n v="1285.0687796399839"/>
        <n v="1246.8802447499822"/>
        <n v="968.7720187199875"/>
        <n v="707.88416699999004"/>
        <n v="775.30961327998909"/>
        <n v="1791.8906832199818"/>
        <n v="1643.2880629999854"/>
        <n v="1493.0392808899865"/>
        <n v="2495.0817850199683"/>
        <n v="1570.0850683199724"/>
        <n v="1540.4063211599748"/>
        <n v="1428.4422627299766"/>
        <n v="1392.2895119599755"/>
        <n v="1260.5060138999797"/>
        <n v="1259.0199049999794"/>
        <n v="1743.3516916999808"/>
        <n v="1683.0175400699743"/>
        <n v="1416.4686861499767"/>
        <n v="1430.0129088699748"/>
        <n v="1366.275299359979"/>
        <n v="1488.9325939199769"/>
        <n v="1452.1758998699775"/>
        <n v="1389.0015345599768"/>
        <n v="1246.0789981799805"/>
        <n v="2123.5402576599699"/>
        <n v="2055.158574579973"/>
        <n v="1792.9330470499788"/>
        <n v="2311.8577127999647"/>
        <n v="1706.753063999972"/>
        <n v="1419.3299084999783"/>
        <n v="1378.5485932799786"/>
        <n v="1724.5793703199756"/>
        <n v="1693.2106034799781"/>
        <n v="1944.227471999965"/>
        <n v="1905.4231916499627"/>
        <n v="1868.9533776599662"/>
        <n v="1707.4749904399666"/>
        <n v="1648.2674134799704"/>
        <n v="1634.5147039999706"/>
        <n v="2270.6003397999589"/>
        <n v="1544.279513279972"/>
        <n v="1568.173927119969"/>
        <n v="1537.529957879972"/>
        <n v="1345.3532135999744"/>
        <n v="1083.4559999999785"/>
        <n v="1055.8792969999809"/>
        <n v="805.28013999998529"/>
        <n v="889.42474487998368"/>
        <n v="1797.4782172699674"/>
        <n v="1793.7076525799675"/>
        <n v="1673.8840652399697"/>
        <n v="1669.3476692999686"/>
        <n v="1584.8130049499687"/>
        <n v="1400.8004599399737"/>
        <n v="2260.5125009199646"/>
        <n v="2157.2538430299664"/>
        <n v="409.5640289999925"/>
        <n v="410.48812895999242"/>
        <n v="1900.2578399999625"/>
        <n v="1773.6008639999652"/>
        <n v="2407.8303323999526"/>
        <n v="1824.1827641399641"/>
        <n v="1736.4070094399656"/>
        <n v="1619.1817379999704"/>
        <n v="2216.9247083999558"/>
        <n v="2063.3739992399592"/>
        <n v="1474.2821199599707"/>
        <n v="1420.0838102399741"/>
        <n v="1401.5481415199743"/>
        <n v="2059.6946406499555"/>
        <n v="1979.4347838999593"/>
        <n v="1866.6436037999595"/>
        <n v="1811.6687017199636"/>
        <n v="2009.9608726999581"/>
        <n v="1976.6060567499603"/>
        <n v="2514.8528198999484"/>
        <n v="1922.1822434099579"/>
        <n v="1855.4770995599627"/>
        <n v="1857.5936897699617"/>
        <n v="1491.1049130299698"/>
        <n v="2243.4527179799488"/>
        <n v="2182.6070704599488"/>
        <n v="2130.9264647999516"/>
        <n v="2059.0524730599532"/>
        <n v="2010.0766348799559"/>
        <n v="1956.6693518399541"/>
        <n v="2167.0344515999504"/>
        <n v="2149.3309084699495"/>
        <n v="2273.2293162599481"/>
        <n v="2136.8137834199529"/>
        <n v="2159.5011436799487"/>
        <n v="1967.4881392499533"/>
        <n v="2254.7092367999444"/>
        <n v="588.1226099999858"/>
        <n v="2071.7642188699469"/>
        <n v="620.84266919998493"/>
        <n v="2322.8264542799534"/>
        <n v="1997.0309306399638"/>
        <n v="2621.0042247599331"/>
        <n v="2526.6463439999379"/>
        <n v="2365.4255744399429"/>
        <n v="2318.2086346999408"/>
        <n v="1581.8756959999596"/>
        <n v="1312.0674709999685"/>
        <n v="2225.6164939999553"/>
        <n v="1278.762308999969"/>
        <n v="1995.7727403599483"/>
        <n v="1456.6931036999649"/>
        <n v="2534.6768824999481"/>
        <n v="2607.3528740399352"/>
        <n v="1756.8262979999552"/>
        <n v="2352.9332108999438"/>
        <n v="2287.6815238199438"/>
        <n v="2180.2743725399441"/>
        <n v="1438.7016559999756"/>
        <n v="727.4201339999812"/>
        <n v="1959.7333769999464"/>
        <n v="1615.7932199999573"/>
        <n v="470.32667999998779"/>
        <n v="1572.6401269999724"/>
        <n v="2297.6736359999368"/>
        <n v="2260.52503599994"/>
        <n v="1827.2794649999496"/>
        <n v="1509.6412799999612"/>
        <n v="2207.4344299999557"/>
        <n v="2314.3956159999489"/>
        <n v="1589.7892639999711"/>
        <n v="2540.1581039999342"/>
        <n v="2022.4844639999444"/>
        <n v="1592.4923699999588"/>
        <n v="2221.2112999999358"/>
        <n v="2086.9213159999422"/>
        <n v="1778.8780279999489"/>
        <n v="1760.9185439999494"/>
        <n v="1709.5882519999525"/>
        <n v="1231.5413759999658"/>
        <n v="1187.1298089999659"/>
        <n v="1564.7356669999683"/>
        <n v="1500.2243779999703"/>
        <n v="2309.2760889999313"/>
        <n v="1792.7493269999488"/>
        <n v="1723.8438749999486"/>
        <n v="1611.5456709999551"/>
        <n v="597.31947799998215"/>
        <n v="1481.1976199999579"/>
        <n v="1353.3901119999596"/>
        <n v="1243.480496999963"/>
        <n v="1048.2515999999687"/>
        <n v="632.97497999998109"/>
        <n v="1756.4687779999649"/>
        <n v="759.13556399997776"/>
        <n v="2487.6288719999316"/>
        <n v="2470.7402729999289"/>
        <n v="2338.9953749999349"/>
        <n v="1768.6761719999488"/>
        <n v="1660.0469399999538"/>
        <n v="1686.1582739999621"/>
        <n v="1644.2285359999655"/>
        <n v="949.16330099996958"/>
        <n v="681.73336799997821"/>
        <n v="1942.22276499994"/>
        <n v="1899.5586899999414"/>
        <n v="1487.5273489999524"/>
        <n v="502.72383999998482"/>
        <n v="473.10096399998571"/>
        <n v="989.80678799996929"/>
        <n v="939.72870799997088"/>
        <n v="890.95057599997153"/>
        <n v="2437.2057359999267"/>
        <n v="638.6318119999795"/>
        <n v="1588.2683309999522"/>
        <n v="1582.7054399999513"/>
        <n v="1547.3989999999535"/>
        <n v="1548.0193419999523"/>
        <n v="2526.4165279999374"/>
        <n v="2397.7038499999394"/>
        <n v="1115.4302279999654"/>
        <n v="1104.4881089999647"/>
        <n v="799.15937399997517"/>
        <n v="2965.6206719999054"/>
        <n v="700.68842999997878"/>
        <n v="2517.441659999924"/>
        <n v="661.72708499997873"/>
        <n v="2065.2154469999382"/>
        <n v="1964.4881399999372"/>
        <n v="1803.3257999999457"/>
        <n v="1838.1950519999411"/>
        <n v="1551.748682999953"/>
        <n v="479.31144299998465"/>
        <n v="1529.163782999965"/>
        <n v="860.02399999997215"/>
        <n v="858.2508809999722"/>
        <n v="2357.9899229999241"/>
        <n v="721.52053499997601"/>
        <n v="516.89533999998321"/>
        <n v="507.24453899998269"/>
        <n v="1683.6870559999609"/>
        <n v="905.68189199996993"/>
        <n v="893.85665399997015"/>
        <n v="882.73294199997065"/>
        <n v="749.09343599997453"/>
        <n v="2574.9698039999171"/>
        <n v="2402.7410119999186"/>
        <n v="2248.4958899999237"/>
        <n v="1989.9007799999324"/>
        <n v="1917.9199279999382"/>
        <n v="1708.1331519999421"/>
        <n v="1585.5381419999462"/>
        <n v="2459.760508999937"/>
        <n v="2274.2575519999427"/>
        <n v="2253.8869129999434"/>
        <n v="1190.8910639999594"/>
        <n v="837.6468179999722"/>
        <n v="823.33808399997281"/>
        <n v="761.05382399997404"/>
        <n v="774.03448799997489"/>
        <n v="2668.1156399999118"/>
        <n v="2438.6129999999171"/>
        <n v="2103.7810199999303"/>
        <n v="2033.2239839999338"/>
        <n v="1453.9783499999517"/>
        <n v="1587.1757499999617"/>
        <n v="893.14349999996773"/>
        <n v="738.69074399997453"/>
        <n v="2403.1871579999174"/>
        <n v="2436.0497699999123"/>
        <n v="2208.3444769999205"/>
        <n v="2134.6409279999234"/>
        <n v="1541.3797679999459"/>
        <n v="615.38304599997878"/>
        <n v="1485.6965909999478"/>
        <n v="1483.9449999999479"/>
        <n v="1658.8700239999582"/>
        <n v="2490.3151249999146"/>
        <n v="2424.4231919999165"/>
        <n v="674.84643999997684"/>
        <n v="1603.1720199999436"/>
        <n v="965.55847499996617"/>
        <n v="1103.6629499999601"/>
        <n v="2859.6708899998998"/>
        <n v="2320.5902669999164"/>
        <n v="1664.6890499999429"/>
        <n v="633.68080199997712"/>
        <n v="1687.9322639999391"/>
        <n v="1599.5969759999452"/>
        <n v="1522.1551319999464"/>
        <n v="1767.4304479999519"/>
        <n v="834.36821999996835"/>
        <n v="771.26066099997149"/>
        <n v="2460.061799999909"/>
        <n v="2135.3367479999192"/>
        <n v="1842.2179799999301"/>
        <n v="1799.0465439999346"/>
        <n v="1289.152079999953"/>
        <n v="981.84200399996428"/>
        <n v="940.31437499996434"/>
        <n v="2891.1717119998907"/>
        <n v="2835.6049859998952"/>
        <n v="2791.0632749998986"/>
        <n v="2530.1827939999043"/>
        <n v="698.38359599997352"/>
        <n v="1504.4313239999451"/>
        <n v="585.12937599997861"/>
        <n v="574.83620699997857"/>
        <n v="1507.084361999945"/>
        <n v="1214.1416909999557"/>
        <n v="1068.4433759999611"/>
        <n v="629.4757679999766"/>
        <n v="617.48500499997749"/>
        <n v="1742.896522999954"/>
        <n v="3158.1402749998806"/>
        <n v="3106.0019309998816"/>
        <n v="2805.2536379998969"/>
        <n v="2762.8706339998998"/>
        <n v="2805.6089879998935"/>
        <n v="740.88440399997194"/>
        <n v="661.49135999997486"/>
        <n v="1663.5497999999398"/>
        <n v="1740.7110169999507"/>
        <n v="2562.6323359999005"/>
        <n v="2415.0226449999041"/>
        <n v="2289.5375799999092"/>
        <n v="2238.1253999999144"/>
        <n v="717.7801039999714"/>
        <n v="1865.1328759999274"/>
        <n v="1727.5345919999311"/>
        <n v="1846.9554759999464"/>
        <n v="896.48025099996562"/>
        <n v="855.62487999996722"/>
        <n v="2931.7777039998832"/>
        <n v="2821.8889559998906"/>
        <n v="2153.5358129999177"/>
        <n v="2076.7439119999208"/>
        <n v="704.58269999997265"/>
        <n v="1878.4773889999269"/>
        <n v="1589.5653119999379"/>
        <n v="1561.3378849999403"/>
        <n v="534.60566999997923"/>
        <n v="2727.8590819999131"/>
        <n v="2622.1936399999154"/>
        <n v="2540.4990829999206"/>
        <n v="751.63868399997"/>
        <n v="652.67403599997442"/>
        <n v="926.95105799996315"/>
        <n v="800.26615199996809"/>
        <n v="2627.1358679998998"/>
        <n v="2597.0257259998989"/>
        <n v="2102.9783039999184"/>
        <n v="694.60322399997335"/>
        <n v="699.01109999997209"/>
        <n v="1860.8040269999433"/>
        <n v="980.29077299995981"/>
        <n v="816.73846799996716"/>
        <n v="2386.1575199999029"/>
        <n v="2111.7436199999124"/>
        <n v="1957.2383979999199"/>
        <n v="698.14139499997088"/>
        <n v="1547.0442239999368"/>
        <n v="2712.648347999891"/>
        <n v="2548.5565319998959"/>
        <n v="2424.1686739999009"/>
        <n v="2374.5154399999051"/>
        <n v="746.58167999996886"/>
        <n v="2060.9353799999176"/>
        <n v="1739.5073919999302"/>
        <n v="1564.0200359999371"/>
        <n v="539.85765299997831"/>
        <n v="2390.682694999924"/>
        <n v="2345.0096719999256"/>
        <n v="1104.4692749999547"/>
        <n v="686.93277599997134"/>
        <n v="1859.5054999999434"/>
        <n v="2631.7133639998924"/>
        <n v="2544.1285679998941"/>
        <n v="2321.4799679999028"/>
        <n v="2240.9674649999088"/>
        <n v="2145.4453619999108"/>
        <n v="812.67461999996578"/>
        <n v="2642.0575569998855"/>
        <n v="2571.7818599998905"/>
        <n v="2425.6860719998986"/>
        <n v="2238.8729159999061"/>
        <n v="2069.7039999999133"/>
        <n v="1956.7833119999179"/>
        <n v="1866.0355829999201"/>
        <n v="1706.2937399999273"/>
        <n v="674.77711999997121"/>
        <n v="661.48356199997113"/>
        <n v="1677.3909759999506"/>
        <n v="751.3553519999673"/>
        <n v="2015.4825269999126"/>
        <n v="1850.1681799999208"/>
        <n v="1865.071867999919"/>
        <n v="1823.7495349999208"/>
        <n v="1730.9260559999275"/>
        <n v="1677.070109999928"/>
        <n v="1592.0508179999322"/>
        <n v="1587.516983999931"/>
        <n v="1523.2345789999351"/>
        <n v="2315.0731279999222"/>
        <n v="1145.6121299999518"/>
        <n v="968.84607899995785"/>
        <n v="935.33322599996075"/>
        <n v="1757.2992499999455"/>
        <n v="3410.7861599998514"/>
        <n v="3254.3146919998635"/>
        <n v="782.57014799996716"/>
        <n v="2576.0453789998919"/>
        <n v="2384.3051699998964"/>
        <n v="2048.584088999914"/>
        <n v="1802.0758799999246"/>
        <n v="654.6415589999724"/>
        <n v="1604.4412559999303"/>
        <n v="1892.1735349999371"/>
        <n v="1166.3226399999473"/>
        <n v="1143.5634449999491"/>
        <n v="1039.6152799999545"/>
        <n v="2554.0481929998869"/>
        <n v="2141.5892399999066"/>
        <n v="2096.7546239999051"/>
        <n v="1864.4823559999161"/>
        <n v="1478.5562999999345"/>
        <n v="1984.0763409999342"/>
        <n v="1902.6762439999377"/>
        <n v="1852.8971159999398"/>
        <n v="1166.3287039999489"/>
        <n v="1007.4847929999544"/>
        <n v="2667.9286899998797"/>
        <n v="821.18639399996289"/>
        <n v="2325.5205829998986"/>
        <n v="778.38395999996533"/>
        <n v="2172.7455819999036"/>
        <n v="642.35521499997185"/>
        <n v="579.81574099997454"/>
        <n v="2780.9973229998986"/>
        <n v="1295.5575599999415"/>
        <n v="1271.1661199999426"/>
        <n v="1094.3898659999506"/>
        <n v="1058.0957099999532"/>
        <n v="978.59680799995715"/>
        <n v="736.47050399996772"/>
        <n v="2083.6310749999302"/>
        <n v="3402.7643279998515"/>
        <n v="3180.3274199998596"/>
        <n v="3150.5147579998602"/>
        <n v="2352.1781279998968"/>
        <n v="2372.405096999893"/>
        <n v="1902.2521499999168"/>
        <n v="1783.3752479999205"/>
        <n v="3892.9246409998441"/>
        <n v="3462.8341039998659"/>
        <n v="3431.9031679998629"/>
        <n v="2693.6310499998744"/>
        <n v="2289.1104449998948"/>
        <n v="2209.6006659998966"/>
        <n v="1978.1959799999076"/>
        <n v="1947.6512399999101"/>
        <n v="1833.2616059999168"/>
        <n v="4016.8143229998359"/>
        <n v="3650.7624529998566"/>
        <n v="3500.6992309998623"/>
        <n v="2294.8653319998948"/>
        <n v="2211.4988059998982"/>
        <n v="2162.2654999999004"/>
        <n v="1963.2745599999107"/>
        <n v="1815.907096999915"/>
        <n v="1625.0106809999238"/>
        <n v="1573.6445999999273"/>
        <n v="1426.3466439999352"/>
        <n v="1362.4073539999379"/>
        <n v="3113.4485719998565"/>
        <n v="2110.8549799999014"/>
        <n v="2085.7788899999023"/>
        <n v="1904.9460319999112"/>
        <n v="1858.4811679999145"/>
        <n v="1770.9750239999196"/>
        <n v="1522.7660499999306"/>
        <n v="3678.6047369998555"/>
        <n v="3713.7588069998501"/>
        <n v="2717.2711999998769"/>
        <n v="2605.0362659998796"/>
        <n v="2390.6957619998911"/>
        <n v="4255.692713999807"/>
        <n v="4033.4542499998151"/>
        <n v="4003.1923959998157"/>
        <n v="3635.2626699998277"/>
        <n v="3192.9388919998501"/>
        <n v="3162.1980519998474"/>
        <n v="2919.3355099998594"/>
        <n v="2504.1045899998808"/>
        <n v="2424.4724789998827"/>
        <n v="2187.6475399998944"/>
        <n v="2154.2277899998971"/>
        <n v="2036.4069179999044"/>
        <n v="3763.4096189998186"/>
        <n v="3387.2181419998406"/>
        <n v="3233.2528799998463"/>
        <n v="2510.0143229998807"/>
        <n v="2424.6013679998846"/>
        <n v="2374.3748819998868"/>
        <n v="2169.6604159998979"/>
        <n v="2020.8894009999024"/>
        <n v="1825.1149679999116"/>
        <n v="1771.3223199999154"/>
        <n v="1619.1780729999239"/>
        <n v="1553.6789669999268"/>
        <n v="3344.7614309998403"/>
        <n v="2321.8835399998879"/>
        <n v="2296.2188939998891"/>
        <n v="2111.0725199998983"/>
        <n v="2062.386149999902"/>
        <n v="1971.0993599999076"/>
        <n v="1717.9815959999191"/>
        <n v="4520.548037999788"/>
        <n v="4292.0432099997961"/>
        <n v="4263.8087699997968"/>
        <n v="3415.7809439998396"/>
        <n v="3453.3649439998335"/>
        <n v="2942.839349999862"/>
        <n v="2828.6126819998649"/>
        <n v="2608.0641629998772"/>
        <n v="3884.7622799998098"/>
        <n v="3431.4570639998337"/>
        <n v="3401.2171319998311"/>
        <n v="3152.6399699998437"/>
        <n v="2726.4026399998666"/>
        <n v="2646.0972689998684"/>
        <n v="2403.6881399998806"/>
        <n v="2368.4043399998836"/>
        <n v="2246.6742579998913"/>
        <n v="4016.7055889998005"/>
        <n v="3630.0400119998239"/>
        <n v="3473.0182899998294"/>
        <n v="2732.4665129998666"/>
        <n v="2645.0179479998701"/>
        <n v="2593.8052619998725"/>
        <n v="2383.1343359998841"/>
        <n v="2233.0079309998887"/>
        <n v="2032.6117979998987"/>
        <n v="1976.3971199999028"/>
        <n v="1819.4236829999118"/>
        <n v="1752.3731369999148"/>
        <n v="3587.2908409998236"/>
        <n v="2541.0513399998736"/>
        <n v="2514.7916639998748"/>
        <n v="2325.2854599998846"/>
        <n v="2274.1313699998886"/>
        <n v="2179.7467999998944"/>
        <n v="1920.5987359999067"/>
        <n v="4790.7807779997684"/>
        <n v="4557.1879099997768"/>
        <n v="4528.4037499997776"/>
        <n v="3659.3127539998227"/>
        <n v="3699.3386539998164"/>
        <n v="3174.943849999846"/>
        <n v="3059.1183019998493"/>
        <n v="2832.0969929998623"/>
        <n v="4558.761889999796"/>
        <n v="3595.285235999821"/>
        <n v="3565.6251399998177"/>
        <n v="3309.9886639998313"/>
        <n v="2873.280689999855"/>
        <n v="2790.6673769998574"/>
        <n v="2542.4105199998703"/>
        <n v="2507.2621349998731"/>
        <n v="2382.1115979998813"/>
        <n v="4693.1718959997861"/>
        <n v="3797.1993359998105"/>
        <n v="3637.3836999998166"/>
        <n v="2879.4887029998554"/>
        <n v="2789.9945279998592"/>
        <n v="2737.6256419998617"/>
        <n v="2521.4822879998742"/>
        <n v="2368.4145739998789"/>
        <n v="2163.6686279998894"/>
        <n v="2105.8119199998932"/>
        <n v="1944.7992929999029"/>
        <n v="1876.177306999906"/>
        <n v="3758.3968019998097"/>
        <n v="2684.8079999998627"/>
        <n v="2657.933582999864"/>
        <n v="2463.9780779998741"/>
        <n v="2411.0070659998787"/>
        <n v="2314.9981199998847"/>
        <n v="2048.3558759998978"/>
        <n v="5484.466579999752"/>
        <n v="5246.3904799997617"/>
        <n v="5214.0446779997628"/>
        <n v="3827.1549659998091"/>
        <n v="3868.030745999803"/>
        <n v="3331.4692499998337"/>
        <n v="3213.4485239998376"/>
        <n v="2980.6161089998509"/>
        <n v="4383.2178349998012"/>
        <n v="3503.501699999817"/>
        <n v="3433.6981349998223"/>
        <n v="3192.7219749998344"/>
        <n v="3191.7081239998329"/>
        <n v="2445.4955639998725"/>
        <n v="2406.7011199998742"/>
        <n v="2372.9561849998768"/>
        <n v="2247.0099519998848"/>
        <n v="1803.3773439999063"/>
        <n v="4621.4886239997841"/>
        <n v="4591.8003279997865"/>
        <n v="3417.3112999998239"/>
        <n v="3349.8608359998248"/>
        <n v="3270.1536269998292"/>
        <n v="2754.2883929998579"/>
        <n v="2608.6385219998647"/>
        <n v="2619.1264319998627"/>
        <n v="2580.3718499998649"/>
        <n v="2526.798335999868"/>
        <n v="2228.6531039998831"/>
        <n v="1838.6767859999052"/>
        <n v="1799.7724029999076"/>
        <n v="1729.5139769999112"/>
        <n v="2475.7853579998705"/>
        <n v="2326.3485179998784"/>
        <n v="2274.9697859998823"/>
        <n v="2178.5580599998884"/>
        <n v="5164.1601799997588"/>
        <n v="5130.6121579997607"/>
        <n v="5047.2211399997659"/>
        <n v="4741.9107199997798"/>
        <n v="4538.8416799997904"/>
        <n v="4459.3867039997967"/>
        <n v="4225.9267759998093"/>
        <n v="3762.4444559998033"/>
        <n v="3094.7941439998394"/>
        <n v="2859.761438999853"/>
        <n v="2014.3260899998963"/>
        <n v="4910.089319999749"/>
        <n v="4254.6705089997995"/>
        <n v="4067.4356959998127"/>
        <n v="3275.1107999998244"/>
        <n v="3007.833583999839"/>
        <n v="2465.5031389998676"/>
        <n v="2206.1384399998819"/>
        <n v="2173.2809899998842"/>
        <n v="2047.6042919998924"/>
        <n v="4685.6738359997762"/>
        <n v="4351.408387999797"/>
        <n v="4278.7130759998017"/>
        <n v="3681.1873979998049"/>
        <n v="3608.6145199998082"/>
        <n v="2485.2347519998671"/>
        <n v="2422.4887679998697"/>
        <n v="2328.7860719998762"/>
        <n v="2194.2775639998845"/>
        <n v="2023.4890209998914"/>
        <n v="1809.1262879999026"/>
        <n v="1753.562519999907"/>
        <n v="1590.1200129999163"/>
        <n v="1518.2121469999199"/>
        <n v="3858.7531499997958"/>
        <n v="2435.5458999998714"/>
        <n v="2281.6869399998795"/>
        <n v="2122.3542799998863"/>
        <n v="2073.20079199989"/>
        <n v="1976.3591199998964"/>
        <n v="1698.5111559999107"/>
        <n v="5268.5898799997476"/>
        <n v="5234.1321379997489"/>
        <n v="4628.8674799997807"/>
        <n v="4444.6683649997904"/>
        <n v="3042.2318499998401"/>
        <n v="2911.2566619998452"/>
        <n v="2680.4609449998561"/>
        <n v="5175.5158349997218"/>
        <n v="5032.6514159997341"/>
        <n v="3839.8162259997912"/>
        <n v="3784.370941999794"/>
        <n v="3390.4599839998177"/>
        <n v="3344.5319519998166"/>
        <n v="3072.6103099998318"/>
        <n v="2940.2582899998406"/>
        <n v="2584.2830759998583"/>
        <n v="2518.8629289998617"/>
        <n v="2253.8740399998765"/>
        <n v="2220.732539999879"/>
        <n v="2092.7266319998876"/>
        <n v="4013.2853759997806"/>
        <n v="3608.0512649998054"/>
        <n v="3430.374929999814"/>
        <n v="2700.972749999853"/>
        <n v="2620.2057729998583"/>
        <n v="2524.7777499998629"/>
        <n v="2467.2702819998658"/>
        <n v="2242.6264839998789"/>
        <n v="2067.2625509998866"/>
        <n v="1848.2581179998983"/>
        <n v="1791.8323199999027"/>
        <n v="1625.1406229999125"/>
        <n v="1551.6413169999162"/>
        <n v="3554.6099809998072"/>
        <n v="2403.9639199998683"/>
        <n v="2375.2058609998699"/>
        <n v="2168.2822199998814"/>
        <n v="2118.5610119998851"/>
        <n v="2019.9215599998915"/>
        <n v="1735.9232959999065"/>
        <n v="4878.701383999738"/>
        <n v="4616.4262099997504"/>
        <n v="4583.7720119997512"/>
        <n v="4334.3689899997653"/>
        <n v="3929.0576749997886"/>
        <n v="3961.5669199997842"/>
        <n v="3883.2677939997902"/>
        <n v="3639.5109939998042"/>
        <n v="3670.6831119997992"/>
        <n v="3109.3113499998326"/>
        <n v="2758.2251999998516"/>
        <n v="2738.3674349998496"/>
        <n v="3559.0807440534077"/>
        <n v="4082.8145265879407"/>
        <n v="3706.3023943728617"/>
        <n v="5357.3256907523282"/>
        <n v="6532.8323486310001"/>
        <n v="4030.5771864932631"/>
        <n v="5752.658081743909"/>
        <n v="5513.8206625926596"/>
        <n v="7015.2855460570163"/>
        <n v="6436.6544172880394"/>
        <n v="4630.8315861849624"/>
        <n v="3592.1032815923841"/>
        <n v="3346.8469400704289"/>
        <n v="6038.4871543553445"/>
        <n v="2787.3008894551522"/>
        <n v="4788.686174432858"/>
        <n v="2690.9486410899581"/>
        <n v="6644.0218107185119"/>
        <n v="5296.0576197301234"/>
        <n v="5199.7015808558808"/>
        <n v="7038.5240036314635"/>
        <n v="5143.3075654812819"/>
        <n v="6396.1818095681683"/>
        <n v="4318.7011470319912"/>
        <n v="2246.2774171231013"/>
        <n v="6476.8574405548434"/>
        <n v="4277.2873414553678"/>
        <n v="4670.5063661908362"/>
        <n v="5221.114791130266"/>
        <n v="4499.0455118386744"/>
        <n v="3198.9928740776891"/>
        <n v="3081.1998397928369"/>
        <n v="3751.4446430456492"/>
        <n v="4466.0889324350646"/>
        <n v="7318.118348160815"/>
        <n v="7709.0898565673324"/>
        <n v="5116.789531414418"/>
        <n v="8610.18966095223"/>
        <n v="8415.9926465317694"/>
        <n v="5211.7274301341922"/>
        <n v="7152.0761023918676"/>
        <n v="4511.1410693527678"/>
        <n v="4174.4647634966004"/>
        <n v="7775.7704330702245"/>
        <n v="4076.6670937753288"/>
        <n v="4686.4108437673658"/>
        <n v="3902.7723244395697"/>
        <n v="6845.7907046401197"/>
        <n v="4990.053336059249"/>
        <n v="5264.995579721498"/>
        <n v="3050.966012491383"/>
        <n v="4752.7860146788462"/>
        <n v="3756.5134506666127"/>
        <n v="7014.7580957540949"/>
        <n v="5896.3422596017235"/>
        <n v="3514.0052314816671"/>
        <n v="6858.4110065259729"/>
        <n v="6306.4002262115819"/>
        <n v="6218.2948124404156"/>
        <n v="6052.8103896008079"/>
        <n v="5019.6488721419973"/>
        <n v="5189.2015195492149"/>
        <n v="4711.273554376201"/>
        <n v="3479.4794187602442"/>
        <n v="2772.2998485521407"/>
        <n v="3901.1829087759425"/>
        <n v="7644.9559388429525"/>
        <n v="3337.7844930895849"/>
        <n v="4789.2012719058566"/>
        <n v="3143.3654181724496"/>
        <n v="5273.9889485290723"/>
        <n v="4600.5437936630415"/>
        <n v="4677.6748532143965"/>
        <n v="3447.0419348714631"/>
        <n v="5032.3138840267375"/>
        <n v="4820.5434900758364"/>
        <n v="7835.4850782613776"/>
        <n v="7431.5147259573932"/>
        <n v="8339.142464775714"/>
        <n v="6833.6836718026261"/>
        <n v="8258.0662855281244"/>
        <n v="7595.4435601891601"/>
        <n v="4643.903422415704"/>
        <n v="5528.2783322102778"/>
        <n v="4467.7581128271913"/>
        <n v="3840.5352809976748"/>
        <n v="7651.8236619349645"/>
        <n v="5316.4898631377055"/>
        <n v="6057.3216607275881"/>
        <n v="6860.6159546073804"/>
        <n v="6484.5088255016926"/>
        <n v="4721.1279172043596"/>
        <n v="4396.7367365022847"/>
        <n v="5100.2385929139946"/>
        <n v="3363.3543810273186"/>
        <n v="5006.5475850307785"/>
        <n v="8140.8724083700199"/>
        <n v="4766.6348098108692"/>
        <n v="3640.1086020957187"/>
        <n v="5860.763478881875"/>
        <n v="4096.1852442100881"/>
        <n v="3091.3033947636095"/>
        <n v="6102.1435694327593"/>
        <n v="7208.1692567291902"/>
        <n v="8376.0009500436445"/>
        <n v="2686.9843759520982"/>
        <n v="2912.9060369841859"/>
        <n v="6550.1366042756135"/>
        <n v="4045.6822344623806"/>
        <n v="5205.5998844513015"/>
        <n v="2963.7994667025755"/>
        <n v="2850.1231500000185"/>
        <n v="4233.6777796222968"/>
        <n v="4517.988977074132"/>
        <n v="3709.3073699118072"/>
        <n v="5709.6735498415628"/>
        <n v="6146.4439667912147"/>
        <n v="7250.1120642642527"/>
        <n v="7256.8021995005183"/>
        <n v="5935.1558079637789"/>
        <n v="4954.319209387224"/>
        <n v="5944.502154367914"/>
        <n v="7479.8488523772239"/>
        <n v="4905.4355600800154"/>
        <n v="4780.110777753308"/>
        <n v="5275.8608855240782"/>
        <n v="3556.6831608714297"/>
        <n v="6752.1992002757588"/>
        <n v="6612.9245452522091"/>
        <n v="7268.2799420549009"/>
        <n v="7533.5847593129274"/>
        <n v="8144.4209722640981"/>
        <n v="6066.3228788404149"/>
        <n v="6047.8885767526253"/>
        <n v="3344.613500771015"/>
        <n v="4047.2157260462714"/>
        <n v="5025.7931987563707"/>
        <n v="5964.4956246103047"/>
        <n v="5747.9049321830762"/>
        <n v="5374.74986569871"/>
        <n v="4104.2552072527405"/>
        <n v="3271.7774590089734"/>
        <n v="7895.3550007230133"/>
        <n v="4100.1962285880827"/>
        <n v="5745.4086528040161"/>
        <n v="4130.0958306047423"/>
        <n v="2790.9898541276434"/>
        <n v="2887.2969050258612"/>
        <n v="6287.5230786988568"/>
        <n v="5038.0394527209983"/>
        <n v="5342.9445022730088"/>
        <n v="5649.8797057491211"/>
        <n v="3281.2385208288856"/>
        <n v="4622.5808366695328"/>
        <n v="2761.3571534900143"/>
        <n v="5585.9299485304336"/>
        <n v="6331.8249366861055"/>
        <n v="7867.3907103170159"/>
        <n v="5928.7855785360562"/>
        <n v="6736.4295490570676"/>
        <n v="7315.7261223647929"/>
        <n v="7565.370682242572"/>
        <n v="6995.1796525565242"/>
        <n v="9170.619834151641"/>
        <n v="6114.014410032938"/>
        <n v="5455.6892207557448"/>
        <n v="6087.848819688048"/>
        <n v="4532.3100059051976"/>
        <n v="8604.3311913614725"/>
        <n v="8428.1531332259583"/>
        <n v="9264.2923135951351"/>
        <n v="9602.7066508407916"/>
        <n v="10380.020197154621"/>
        <n v="7731.7269402043066"/>
        <n v="7706.7371268060915"/>
        <n v="4262.084663301127"/>
        <n v="4521.0876799244252"/>
        <n v="6405.5762489602794"/>
        <n v="7601.975169661313"/>
        <n v="7324.5440820475424"/>
        <n v="6849.871413043712"/>
        <n v="5230.8196612957563"/>
        <n v="4170.5328456839379"/>
        <n v="10060.956639658853"/>
        <n v="5226.475441342156"/>
        <n v="7323.594963781914"/>
        <n v="5263.8791427578299"/>
        <n v="3557.5867854508901"/>
        <n v="3680.3389109662189"/>
        <n v="8013.5098061848093"/>
        <n v="6419.9261224718093"/>
        <n v="6810.5380015654791"/>
        <n v="7199.5037711591885"/>
        <n v="4182.3815817499526"/>
        <n v="5891.7011832707394"/>
        <n v="3519.8220295308533"/>
        <n v="7118.7566809714681"/>
        <n v="8068.7906057687842"/>
        <n v="10026.547860768727"/>
        <n v="7557.4042596983027"/>
        <n v="8583.9166181778855"/>
        <n v="9324.0577252425373"/>
        <n v="9640.4049071382324"/>
        <n v="8916.5890625534357"/>
        <n v="11689.216907176798"/>
        <n v="533.39015971999959"/>
        <n v="472.53351234999889"/>
        <n v="429.70498703999908"/>
        <n v="372.5588706799997"/>
        <n v="572.38973549999957"/>
        <n v="523.98225346999891"/>
        <n v="2060.5972958399957"/>
        <n v="1977.1273648799936"/>
        <n v="1950.799516649995"/>
        <n v="381.24967433999916"/>
        <n v="501.21725939999891"/>
        <n v="601.59768191999854"/>
        <n v="563.5903787999988"/>
        <n v="499.66220942999962"/>
        <n v="2201.3068502699953"/>
        <n v="1969.333508849996"/>
        <n v="456.13862135999904"/>
        <n v="774.50708875999612"/>
        <n v="690.44752592999646"/>
        <n v="663.11080779999736"/>
        <n v="1257.8644999999949"/>
        <n v="1448.773708499994"/>
        <n v="1259.7497389999962"/>
        <n v="845.60535107999578"/>
        <n v="711.49137701999712"/>
        <n v="641.04534999999737"/>
        <n v="672.80614016999732"/>
        <n v="651.59529861999715"/>
        <n v="702.63429397999698"/>
        <n v="642.83584859999587"/>
        <n v="821.58733799999584"/>
        <n v="920.18625581999527"/>
        <n v="752.38282079999681"/>
        <n v="737.29794383999695"/>
        <n v="673.41048806999652"/>
        <n v="1528.6664319999954"/>
        <n v="1692.3789457299947"/>
        <n v="2120.5229093599919"/>
        <n v="721.14106301999641"/>
        <n v="605.0659055099967"/>
        <n v="2307.6683775599909"/>
        <n v="512.3880847199971"/>
        <n v="481.91825999999793"/>
        <n v="509.4883898999978"/>
        <n v="1400.3117729999931"/>
        <n v="430.49923241999772"/>
        <n v="1427.6834382199922"/>
        <n v="794.9300288999932"/>
        <n v="661.06376119999504"/>
        <n v="641.27764082999454"/>
        <n v="591.87302999999565"/>
        <n v="640.49144012999523"/>
        <n v="512.49063543999489"/>
        <n v="1415.8698395199922"/>
        <n v="1412.5149102999922"/>
        <n v="873.75765749999266"/>
        <n v="862.80761487999268"/>
        <n v="586.72966814999427"/>
        <n v="801.57087284999398"/>
        <n v="800.42534207999392"/>
        <n v="1899.7225599999856"/>
        <n v="2138.7462315999828"/>
        <n v="521.40934934999609"/>
        <n v="849.54994343999283"/>
        <n v="822.307571999993"/>
        <n v="610.62788291999539"/>
        <n v="598.31656871999473"/>
        <n v="1618.8522957499861"/>
        <n v="1540.9705629499881"/>
        <n v="833.32698693999021"/>
        <n v="793.06818274999171"/>
        <n v="733.37100353999222"/>
        <n v="1153.5684346199866"/>
        <n v="1138.5153830799857"/>
        <n v="1109.7465784999886"/>
        <n v="1650.0334432099883"/>
        <n v="1586.7413128999874"/>
        <n v="1579.4906640999875"/>
        <n v="1502.8298327399884"/>
        <n v="1487.6907151999885"/>
        <n v="828.99187955999059"/>
        <n v="1202.5429441199863"/>
        <n v="1001.6017256999894"/>
        <n v="960.10386119998998"/>
        <n v="1609.4003789299861"/>
        <n v="1558.9316389399867"/>
        <n v="1463.61515881999"/>
        <n v="2495.5425003299715"/>
        <n v="1573.6755438499845"/>
        <n v="1409.2219989999871"/>
        <n v="1472.620711549986"/>
        <n v="1019.2746384799855"/>
        <n v="769.06405799998902"/>
        <n v="723.73526999999024"/>
        <n v="849.68576153998788"/>
        <n v="795.23208787998919"/>
        <n v="1212.128265919984"/>
        <n v="1206.5264409599829"/>
        <n v="1179.2023118399845"/>
        <n v="1189.7328265199819"/>
        <n v="1707.3422605199842"/>
        <n v="1731.4323855599825"/>
        <n v="1084.0116659999849"/>
        <n v="1255.0733876999823"/>
        <n v="1234.4011449999837"/>
        <n v="1333.7247005399797"/>
        <n v="1305.3544679999809"/>
        <n v="1247.2663902899824"/>
        <n v="1177.2170799899843"/>
        <n v="1512.1911839999784"/>
        <n v="1715.8989999999815"/>
        <n v="1762.8989082799822"/>
        <n v="1584.8886027199856"/>
        <n v="1469.1061881799869"/>
        <n v="1928.9519879999746"/>
        <n v="1812.9530999999761"/>
        <n v="2254.7763215699697"/>
        <n v="2114.3193599999718"/>
        <n v="1645.3224935099722"/>
        <n v="1557.8287334399722"/>
        <n v="1390.8984503999779"/>
        <n v="1393.3347074999767"/>
        <n v="1704.3388739999714"/>
        <n v="1693.9631436699699"/>
        <n v="1684.0489574799699"/>
        <n v="1545.3059199199743"/>
        <n v="1469.5228354399767"/>
        <n v="1411.6636748999777"/>
        <n v="1416.002025679976"/>
        <n v="1299.8937751799783"/>
        <n v="1516.0614801899758"/>
        <n v="1509.3617665199729"/>
        <n v="1470.4353034499754"/>
        <n v="1824.0641105399709"/>
        <n v="1975.5424719999749"/>
        <n v="2099.1174343599696"/>
        <n v="2353.8575699999578"/>
        <n v="2575.7437634399594"/>
        <n v="2308.4549087399637"/>
        <n v="2766.6289430999504"/>
        <n v="1617.9031012799728"/>
        <n v="1500.385395839975"/>
        <n v="1895.3984457999638"/>
        <n v="1876.1860919999642"/>
        <n v="1807.1688238199652"/>
        <n v="1787.9330044999658"/>
        <n v="1661.2908134399668"/>
        <n v="1542.6534233999703"/>
        <n v="1369.2681156899737"/>
        <n v="2160.6859711399693"/>
        <n v="1431.0521383799726"/>
        <n v="1361.6244833399728"/>
        <n v="1895.6577299399635"/>
        <n v="1758.2776847999662"/>
        <n v="1639.8475381799685"/>
        <n v="1944.8506805199593"/>
        <n v="1471.1743889999691"/>
        <n v="1867.8397786199619"/>
        <n v="1685.0542549499658"/>
        <n v="1692.312918749963"/>
        <n v="1696.0889175299642"/>
        <n v="776.35570499998414"/>
        <n v="852.52208950998249"/>
        <n v="625.37449599998672"/>
        <n v="668.87490289998573"/>
        <n v="2409.02176683995"/>
        <n v="2399.4222823199493"/>
        <n v="1878.2229100799618"/>
        <n v="1866.2804369999621"/>
        <n v="1801.0576483699622"/>
        <n v="1780.1922190999626"/>
        <n v="1763.557709849963"/>
        <n v="1761.7546256799628"/>
        <n v="1605.8324801999659"/>
        <n v="1568.153240939967"/>
        <n v="1511.3070505199692"/>
        <n v="1967.5120999999688"/>
        <n v="2303.5966231999605"/>
        <n v="2254.5016847599645"/>
        <n v="2227.6191756799635"/>
        <n v="1258.3651919999743"/>
        <n v="1688.7120628499642"/>
        <n v="1435.9801612799706"/>
        <n v="607.59059399998762"/>
        <n v="648.07812146998663"/>
        <n v="1925.8951474799594"/>
        <n v="1835.0543773499601"/>
        <n v="1611.9065661599659"/>
        <n v="1626.6443278799643"/>
        <n v="2219.7445553499474"/>
        <n v="2172.383399269952"/>
        <n v="2117.4868336599525"/>
        <n v="1969.1629097399548"/>
        <n v="1853.4490544999585"/>
        <n v="557.02679999998713"/>
        <n v="584.32992403998651"/>
        <n v="1691.7749621999621"/>
        <n v="2164.8435586399514"/>
        <n v="2151.6072201999509"/>
        <n v="2106.4819039999516"/>
        <n v="2120.2586665199497"/>
        <n v="2004.5362994599552"/>
        <n v="821.79788399998097"/>
        <n v="904.63289696997902"/>
        <n v="2260.7598797999481"/>
        <n v="2064.2839896599539"/>
        <n v="1907.0511728399572"/>
        <n v="1847.0503798499558"/>
        <n v="2651.0593685799336"/>
        <n v="2395.2169873199418"/>
        <n v="2347.6475960999433"/>
        <n v="2354.2281676799412"/>
        <n v="2349.7776417999407"/>
        <n v="2302.0265855999405"/>
        <n v="2211.1591876499447"/>
        <n v="2162.696534519946"/>
        <n v="2050.312509569947"/>
        <n v="2445.3677143999512"/>
        <n v="2466.33970751994"/>
        <n v="2466.7661147999397"/>
        <n v="2455.8174313499403"/>
        <n v="2439.9338634899409"/>
        <n v="2435.3209685999409"/>
        <n v="2438.1678999599389"/>
        <n v="1502.6673439999738"/>
        <n v="1469.4656839999739"/>
        <n v="2115.2516179999448"/>
        <n v="1937.4194619999482"/>
        <n v="1481.2833689999613"/>
        <n v="1375.607333999963"/>
        <n v="1313.5298019999648"/>
        <n v="1238.6554679999658"/>
        <n v="1526.4860159999716"/>
        <n v="2503.7760389999312"/>
        <n v="2176.7826629999431"/>
        <n v="2102.9230599999451"/>
        <n v="1752.3603719999528"/>
        <n v="555.2552279999851"/>
        <n v="450.36097299998778"/>
        <n v="2199.6929179999543"/>
        <n v="2050.2480829999595"/>
        <n v="1937.4953749999611"/>
        <n v="1738.0558519999668"/>
        <n v="765.40042799997934"/>
        <n v="2260.9547609999408"/>
        <n v="2162.2976099999432"/>
        <n v="1818.3240869999524"/>
        <n v="1785.6072719999531"/>
        <n v="587.30435999998417"/>
        <n v="1313.8814249999648"/>
        <n v="911.23023599997339"/>
        <n v="707.04861699997878"/>
        <n v="1779.6738239999486"/>
        <n v="1734.3960079999511"/>
        <n v="1591.9633199999539"/>
        <n v="1245.0341199999639"/>
        <n v="488.59721599998579"/>
        <n v="1593.2118799999691"/>
        <n v="945.94591999997317"/>
        <n v="769.07941499997764"/>
        <n v="2382.291123999933"/>
        <n v="2100.3039049999406"/>
        <n v="1867.1508179999455"/>
        <n v="1794.4831619999493"/>
        <n v="1709.2281099999507"/>
        <n v="1617.1830999999543"/>
        <n v="1438.7822089999568"/>
        <n v="471.11116499998587"/>
        <n v="2374.1032309999473"/>
        <n v="2358.534226999946"/>
        <n v="2311.6132159999474"/>
        <n v="2156.1626479999532"/>
        <n v="1007.9260799999707"/>
        <n v="949.27115999997216"/>
        <n v="921.67410599997379"/>
        <n v="520.12553999998477"/>
        <n v="844.67899799997554"/>
        <n v="2780.7036239999175"/>
        <n v="2446.8754499999309"/>
        <n v="2151.5898239999374"/>
        <n v="2150.4351959999358"/>
        <n v="1467.1258739999582"/>
        <n v="893.55683899997189"/>
        <n v="2287.0605239999286"/>
        <n v="2081.7926359999369"/>
        <n v="2011.7316089999372"/>
        <n v="1799.1957919999436"/>
        <n v="1756.8037199999435"/>
        <n v="1484.5997569999522"/>
        <n v="577.61663499998235"/>
        <n v="1234.7112399999623"/>
        <n v="547.67407999998284"/>
        <n v="717.63645499997801"/>
        <n v="2484.99250999992"/>
        <n v="2249.15471999993"/>
        <n v="1993.3473869999377"/>
        <n v="1714.7839279999464"/>
        <n v="1253.7339239999606"/>
        <n v="946.89631199997098"/>
        <n v="2968.1328929999067"/>
        <n v="2877.2332379999125"/>
        <n v="2691.5590049999159"/>
        <n v="2471.6784179999245"/>
        <n v="2129.3383889999313"/>
        <n v="1788.8178359999454"/>
        <n v="1776.680243999946"/>
        <n v="1351.2217499999576"/>
        <n v="1520.4835179999659"/>
        <n v="890.9002599999709"/>
        <n v="820.24227599997312"/>
        <n v="2361.8747519999229"/>
        <n v="1693.3818659999436"/>
        <n v="1484.9203759999491"/>
        <n v="1467.6428609999509"/>
        <n v="1392.7548599999536"/>
        <n v="578.857085999981"/>
        <n v="1711.9426439999584"/>
        <n v="1594.0719499999634"/>
        <n v="2590.9603399999119"/>
        <n v="2563.1774999999134"/>
        <n v="2358.0890909999234"/>
        <n v="1756.4827159999427"/>
        <n v="1732.1681999999435"/>
        <n v="1564.4246599999478"/>
        <n v="1497.0201609999503"/>
        <n v="1404.0107589999541"/>
        <n v="2515.1569369999324"/>
        <n v="1153.2924449999614"/>
        <n v="970.0200809999676"/>
        <n v="689.85080999997695"/>
        <n v="647.55179999997824"/>
        <n v="1584.3151249999644"/>
        <n v="854.14467599997158"/>
        <n v="2940.7511279999044"/>
        <n v="2882.4038639999044"/>
        <n v="2584.8326639999136"/>
        <n v="2267.8742999999263"/>
        <n v="1926.2401019999372"/>
        <n v="621.7082849999797"/>
        <n v="1003.823984999965"/>
        <n v="931.25688599996761"/>
        <n v="2428.4446059999145"/>
        <n v="2017.63704999993"/>
        <n v="1844.8371269999361"/>
        <n v="680.71532799997533"/>
        <n v="1304.2278449999537"/>
        <n v="2774.9349119999019"/>
        <n v="2438.4558379999121"/>
        <n v="2382.3669789999176"/>
        <n v="2296.165508999919"/>
        <n v="2186.0192169999209"/>
        <n v="1792.7053319999366"/>
        <n v="1753.216645999938"/>
        <n v="1690.4484779999414"/>
        <n v="1568.1900719999446"/>
        <n v="1531.3119059999458"/>
        <n v="1564.3937879999432"/>
        <n v="692.8001099999758"/>
        <n v="1818.4827379999542"/>
        <n v="1682.078191999959"/>
        <n v="2074.0028399999278"/>
        <n v="2015.918849999927"/>
        <n v="1800.9425039999362"/>
        <n v="1820.7479879999341"/>
        <n v="596.20584599997892"/>
        <n v="1716.4423399999544"/>
        <n v="1578.2467359999596"/>
        <n v="891.5628399999672"/>
        <n v="864.40486699996768"/>
        <n v="1931.4026099999289"/>
        <n v="1943.277401999926"/>
        <n v="1809.7442999999325"/>
        <n v="551.95674799997971"/>
        <n v="1073.0651159999597"/>
        <n v="793.62555499996972"/>
        <n v="2747.2152899998978"/>
        <n v="2410.4330119999104"/>
        <n v="2371.3867799999098"/>
        <n v="2237.6886619999177"/>
        <n v="2021.1346099999246"/>
        <n v="2019.0527899999245"/>
        <n v="561.64843799997902"/>
        <n v="2567.6614399999212"/>
        <n v="2508.7471879999262"/>
        <n v="2477.857111999926"/>
        <n v="2181.0528979999372"/>
        <n v="825.88472999996964"/>
        <n v="809.7674939999697"/>
        <n v="2684.3829599999017"/>
        <n v="2649.7369799999028"/>
        <n v="719.88953999997295"/>
        <n v="2097.4679339999211"/>
        <n v="1598.168147999957"/>
        <n v="791.8761839999695"/>
        <n v="2547.9715149998983"/>
        <n v="2483.9919239999044"/>
        <n v="2271.4983599999109"/>
        <n v="2248.8299249999118"/>
        <n v="2144.9279249999158"/>
        <n v="2032.18684799992"/>
        <n v="1517.5861239999404"/>
        <n v="1372.0767149999463"/>
        <n v="1750.8025599999507"/>
        <n v="1010.8655569999611"/>
        <n v="957.78750799996317"/>
        <n v="846.86752499996737"/>
        <n v="2957.6110739998849"/>
        <n v="2474.9437659999048"/>
        <n v="2466.8055679999034"/>
        <n v="2103.4359449999174"/>
        <n v="2088.6744249999165"/>
        <n v="2076.6220239999166"/>
        <n v="1513.563830999942"/>
        <n v="2593.5383479999159"/>
        <n v="1577.7719999999381"/>
        <n v="1098.4496099999576"/>
        <n v="959.55500399996231"/>
        <n v="624.787547999975"/>
        <n v="1125.6557849999558"/>
        <n v="1025.2398419999597"/>
        <n v="832.5866699999674"/>
        <n v="3191.2685249998772"/>
        <n v="3131.0782199998771"/>
        <n v="2752.7343839998939"/>
        <n v="2271.7941299999106"/>
        <n v="1998.5613119999216"/>
        <n v="678.04319099997383"/>
        <n v="525.88652399997966"/>
        <n v="971.78334999996059"/>
        <n v="2489.7411579998993"/>
        <n v="2252.3224529999088"/>
        <n v="2225.9005199999087"/>
        <n v="1975.8337829999173"/>
        <n v="723.89173499997014"/>
        <n v="1548.2161759999371"/>
        <n v="1561.6959119999344"/>
        <n v="632.21897199997397"/>
        <n v="1778.6066749999475"/>
        <n v="1726.1184359999497"/>
        <n v="941.44621199996061"/>
        <n v="3021.3869639998757"/>
        <n v="2881.1290639998811"/>
        <n v="797.93082399996717"/>
        <n v="2700.6328599998888"/>
        <n v="2651.8409439998891"/>
        <n v="2480.1650249998984"/>
        <n v="1962.0789919999193"/>
        <n v="1618.5434999999347"/>
        <n v="1583.9530279999358"/>
        <n v="1458.9482719999401"/>
        <n v="602.10483599997565"/>
        <n v="2424.054808999922"/>
        <n v="2413.5206359999202"/>
        <n v="2368.6703089999228"/>
        <n v="1706.5042499999297"/>
        <n v="1360.1062649999449"/>
        <n v="1127.8817459999541"/>
        <n v="765.25455599996849"/>
        <n v="1932.47919199994"/>
        <n v="1193.1727079999509"/>
        <n v="888.34847399996329"/>
        <n v="2907.698285999883"/>
        <n v="2798.9673659998871"/>
        <n v="1905.5497859999218"/>
        <n v="1835.1860179999428"/>
        <n v="2385.9073439998979"/>
        <n v="1817.440719999923"/>
        <n v="1624.36038799993"/>
        <n v="1578.2218509999313"/>
        <n v="1545.0604449999344"/>
        <n v="1551.6741899999324"/>
        <n v="1895.9837299999399"/>
        <n v="2825.0704039998805"/>
        <n v="2310.1501499999022"/>
        <n v="2234.774065999904"/>
        <n v="2209.3242529999052"/>
        <n v="1917.5222879999192"/>
        <n v="1843.9708169999221"/>
        <n v="1849.2134179999205"/>
        <n v="1689.5773289999277"/>
        <n v="2289.4313179999217"/>
        <n v="1677.6486539999282"/>
        <n v="1103.5468079999532"/>
        <n v="786.00435599996672"/>
        <n v="2078.813159999911"/>
        <n v="719.08012799996914"/>
        <n v="1699.4176019999268"/>
        <n v="673.14949199997056"/>
        <n v="623.16233099997316"/>
        <n v="1680.1219399999472"/>
        <n v="1064.8459799999523"/>
        <n v="2473.2313019998896"/>
        <n v="2164.613183999902"/>
        <n v="1870.4568749999166"/>
        <n v="1676.1198239999262"/>
        <n v="697.77798299996891"/>
        <n v="633.62719999997159"/>
        <n v="1911.9753439999367"/>
        <n v="1776.9669639999431"/>
        <n v="1006.3312909999556"/>
        <n v="2840.1036299998755"/>
        <n v="2849.2479119998729"/>
        <n v="2385.5516159998951"/>
        <n v="689.42452799996954"/>
        <n v="1549.5508299999306"/>
        <n v="663.37719199997071"/>
        <n v="2657.4892789999049"/>
        <n v="1627.0576289999283"/>
        <n v="1374.8256599999395"/>
        <n v="1154.4742079999492"/>
        <n v="579.99477899997373"/>
        <n v="2077.9731499999289"/>
        <n v="1880.9239159999393"/>
        <n v="959.53399199995692"/>
        <n v="3492.7001459998442"/>
        <n v="3411.3599999998496"/>
        <n v="2966.7081599998696"/>
        <n v="2947.8488399998687"/>
        <n v="2803.238459999875"/>
        <n v="2557.2086699998877"/>
        <n v="2447.4269939998908"/>
        <n v="2284.5607679998984"/>
        <n v="686.63350199996933"/>
        <n v="3812.0688379998469"/>
        <n v="3502.3860479998593"/>
        <n v="2694.2195499998757"/>
        <n v="2488.4708879998861"/>
        <n v="1987.0220999999083"/>
        <n v="1868.7778509999134"/>
        <n v="1492.5581959999311"/>
        <n v="1428.6512519999337"/>
        <n v="3716.189183999853"/>
        <n v="2366.7396599998906"/>
        <n v="2226.0838879998964"/>
        <n v="2086.2251079999037"/>
        <n v="1802.1216619999177"/>
        <n v="3681.6219599998321"/>
        <n v="3696.96628799983"/>
        <n v="1477.4491599999324"/>
        <n v="1450.9352339999336"/>
        <n v="2982.1821059998638"/>
        <n v="2438.4436999998884"/>
        <n v="2179.8912659999005"/>
        <n v="1954.1278519999107"/>
        <n v="1379.2624559999354"/>
        <n v="4297.3477079998247"/>
        <n v="4150.1581199998318"/>
        <n v="3891.4481299998452"/>
        <n v="3785.5539919998487"/>
        <n v="3618.672479999856"/>
        <n v="2401.1646399998876"/>
        <n v="2185.9539729999001"/>
        <n v="1763.8137439999182"/>
        <n v="4356.0100359997987"/>
        <n v="4267.3359679998048"/>
        <n v="3810.2814049998265"/>
        <n v="1481.2306529999316"/>
        <n v="3551.2793419998306"/>
        <n v="3235.3127039998435"/>
        <n v="2918.1545249998608"/>
        <n v="2708.3252559998718"/>
        <n v="2194.8107999998952"/>
        <n v="2073.9497219999007"/>
        <n v="1688.4984089999195"/>
        <n v="1623.3153039999222"/>
        <n v="3931.1989199998147"/>
        <n v="3947.957735999812"/>
        <n v="3454.1867519998368"/>
        <n v="2584.9367499998762"/>
        <n v="2440.5124319998827"/>
        <n v="2297.0032519998904"/>
        <n v="2004.9260139999051"/>
        <n v="1671.9937919999209"/>
        <n v="1644.8532759999221"/>
        <n v="3211.1031539998485"/>
        <n v="2654.7296849998747"/>
        <n v="2391.1907399998868"/>
        <n v="2159.914127999898"/>
        <n v="1573.610132999924"/>
        <n v="4625.1297119997789"/>
        <n v="4533.8261759997858"/>
        <n v="4063.4870399998085"/>
        <n v="4051.8630479998064"/>
        <n v="3900.0182999998142"/>
        <n v="3635.6519939998284"/>
        <n v="3526.3673459998322"/>
        <n v="3355.3474559998394"/>
        <n v="2621.5874849998731"/>
        <n v="2398.8958109998866"/>
        <n v="1966.8534959999058"/>
        <n v="1676.9078039999199"/>
        <n v="3798.9433619998131"/>
        <n v="3476.2224639998271"/>
        <n v="3150.7302749998448"/>
        <n v="2935.133015999857"/>
        <n v="2410.1994999998815"/>
        <n v="2286.4811119998872"/>
        <n v="1891.846578999907"/>
        <n v="1825.39598399991"/>
        <n v="4187.4186199997966"/>
        <n v="4205.1195759997936"/>
        <n v="3698.9485119998199"/>
        <n v="2809.8214499998617"/>
        <n v="2661.9690119998681"/>
        <n v="2514.8443319998764"/>
        <n v="2214.8624039998922"/>
        <n v="1873.9466719999086"/>
        <n v="1846.1830559999098"/>
        <n v="3449.9485839998315"/>
        <n v="2880.1990749998599"/>
        <n v="2610.6963459998728"/>
        <n v="2373.5540879998844"/>
        <n v="1775.3820629999118"/>
        <n v="4898.4796019997584"/>
        <n v="4804.587295999766"/>
        <n v="4322.8040899997895"/>
        <n v="4311.5313279997881"/>
        <n v="4156.0676999997959"/>
        <n v="3884.3307199998108"/>
        <n v="3773.5111659998147"/>
        <n v="3598.4175359998226"/>
        <n v="2848.078974999858"/>
        <n v="2618.3019409998724"/>
        <n v="2177.2671759998925"/>
        <n v="1879.9943939999075"/>
        <n v="4472.8244139997987"/>
        <n v="3641.5384319998138"/>
        <n v="3309.1637249998325"/>
        <n v="3086.4774719998454"/>
        <n v="2550.0939299998709"/>
        <n v="2423.1925019998771"/>
        <n v="2019.364748999898"/>
        <n v="1951.4566639999011"/>
        <n v="4868.0696899997811"/>
        <n v="4885.5183439997791"/>
        <n v="4368.1623679998065"/>
        <n v="2958.0478899998502"/>
        <n v="2807.1296099998572"/>
        <n v="2656.5568799998655"/>
        <n v="2349.3748129998821"/>
        <n v="2000.7395519998995"/>
        <n v="1972.3328359999009"/>
        <n v="3616.8357929998183"/>
        <n v="3032.818550999848"/>
        <n v="2755.1219519998617"/>
        <n v="2512.6814159998739"/>
        <n v="1900.5639929999029"/>
        <n v="5593.0513369997425"/>
        <n v="5497.2541759997494"/>
        <n v="5006.1087499997748"/>
        <n v="4993.3019599997724"/>
        <n v="4834.8063199997814"/>
        <n v="4556.4072439997963"/>
        <n v="3943.9386299998009"/>
        <n v="3764.8043519998091"/>
        <n v="2996.5953809998468"/>
        <n v="2761.5762899998617"/>
        <n v="2311.5508559998825"/>
        <n v="2007.2409839998984"/>
        <n v="4519.3329169997915"/>
        <n v="4460.3114999997961"/>
        <n v="4424.2357769997961"/>
        <n v="4371.640933999799"/>
        <n v="3988.7392159998212"/>
        <n v="3279.9197539998313"/>
        <n v="2967.1002319998474"/>
        <n v="2416.2351299998745"/>
        <n v="2286.4138919998813"/>
        <n v="4793.8826839997773"/>
        <n v="4266.781627999806"/>
        <n v="4195.346205999811"/>
        <n v="3600.7381679998134"/>
        <n v="3219.8765759998341"/>
        <n v="3215.1873999998315"/>
        <n v="2833.1150899998529"/>
        <n v="2674.4435999998605"/>
        <n v="2424.6524239998757"/>
        <n v="2389.9187079998774"/>
        <n v="2212.913702999886"/>
        <n v="1856.1874319999044"/>
        <n v="3509.6137229998189"/>
        <n v="2912.1154409998499"/>
        <n v="2628.0094919998646"/>
        <n v="2524.7488529998677"/>
        <n v="2379.9413759998774"/>
        <n v="1905.7430159999021"/>
        <n v="1883.9203799999018"/>
        <n v="1749.7534229999083"/>
        <n v="5070.3381949997647"/>
        <n v="4904.0902399997713"/>
        <n v="4792.1567359997762"/>
        <n v="4342.0299499998009"/>
        <n v="2870.7643709998497"/>
        <n v="2781.6150869998551"/>
        <n v="2670.6167099998615"/>
        <n v="2171.3370359998871"/>
        <n v="2065.8575159998918"/>
        <n v="5017.6287269997392"/>
        <n v="4922.0052959997465"/>
        <n v="4457.9499539997896"/>
        <n v="3608.3879519998063"/>
        <n v="3011.4151499998397"/>
        <n v="2783.9264039998529"/>
        <n v="2529.6166559998646"/>
        <n v="2216.8855999998823"/>
        <n v="2084.3922819998888"/>
        <n v="1662.1065889999115"/>
        <n v="1589.9250239999151"/>
        <n v="4874.4815899997693"/>
        <n v="4889.6495239997676"/>
        <n v="4509.2413479997886"/>
        <n v="4473.4235579997894"/>
        <n v="2383.6331879998725"/>
        <n v="2328.8308119998756"/>
        <n v="2261.8430859998803"/>
        <n v="2011.8905739998938"/>
        <n v="1646.821311999913"/>
        <n v="1616.9853959999145"/>
        <n v="3733.1026049998013"/>
        <n v="3679.1981279998035"/>
        <n v="3588.0292559998102"/>
        <n v="2726.0004689998564"/>
        <n v="2539.6780079998666"/>
        <n v="2181.8959679998848"/>
        <n v="1533.1993529999177"/>
        <n v="5404.0032739997387"/>
        <n v="5019.4878499997621"/>
        <n v="5002.3035199997603"/>
        <n v="4836.4851199997702"/>
        <n v="4592.9841889997851"/>
        <n v="3845.7231659997942"/>
        <n v="2674.9669829998593"/>
        <n v="2478.7971629998683"/>
        <n v="5129.5636169997269"/>
        <n v="1965.6787159998951"/>
        <n v="1649.3681639999122"/>
        <n v="3879.8407199997901"/>
        <n v="3763.4392029997957"/>
        <n v="3425.2775039998123"/>
        <n v="3075.3187749998328"/>
        <n v="2809.7012239998476"/>
        <n v="2265.1892999998768"/>
        <n v="2129.7986719998839"/>
        <n v="1698.3097589999077"/>
        <n v="1624.4807039999114"/>
        <n v="4384.2800939997605"/>
        <n v="4179.3593999997747"/>
        <n v="3996.9734359997847"/>
        <n v="3803.4034319997941"/>
        <n v="3680.1785519998011"/>
        <n v="2803.4478279998475"/>
        <n v="2539.2863319998614"/>
        <n v="2379.5221519998704"/>
        <n v="2056.061963999889"/>
        <n v="1682.9691919999091"/>
        <n v="1652.4701759999107"/>
        <n v="3408.2423039998162"/>
        <n v="2594.7986889998606"/>
        <n v="2488.7618739998657"/>
        <n v="2229.8109279998798"/>
        <n v="4986.2861619997284"/>
        <n v="4889.9362759997357"/>
        <n v="4364.6939849997643"/>
        <n v="4174.3077999997731"/>
        <n v="3755.8859459997961"/>
        <n v="3564.3758559998059"/>
        <n v="2974.6972819998382"/>
        <n v="2840.6572599998458"/>
        <n v="2567.5301779998604"/>
        <n v="2497.5019609998649"/>
        <n v="2008.3473959998905"/>
        <n v="1685.2897539999083"/>
        <n v="4398.8040705076464"/>
        <n v="5564.2762058751787"/>
        <n v="5710.9406099309281"/>
        <n v="5239.5486339717236"/>
        <n v="7996.1725268645341"/>
        <n v="6732.2038659818736"/>
        <n v="4826.5150103582919"/>
        <n v="3104.4546605445248"/>
        <n v="3646.3388884817186"/>
        <n v="7717.6418505261845"/>
        <n v="3811.4158758337467"/>
        <n v="6355.0966859251694"/>
        <n v="4625.2035236715128"/>
        <n v="5786.8736494262312"/>
        <n v="3458.3881583910379"/>
        <n v="7269.2177608346892"/>
        <n v="4905.7104424986937"/>
        <n v="3177.5504314025166"/>
        <n v="3012.278068169122"/>
        <n v="3897.6746488342114"/>
        <n v="3994.347105127843"/>
        <n v="4726.2760983912376"/>
        <n v="5624.824623689894"/>
        <n v="4895.7253786936462"/>
        <n v="4751.7221518493761"/>
        <n v="5347.2876375062624"/>
        <n v="4516.0005683017625"/>
        <n v="3532.9594780863654"/>
        <n v="8017.3025556144376"/>
        <n v="5746.3333026711362"/>
        <n v="5740.5016884588631"/>
        <n v="4242.4179262136422"/>
        <n v="4868.9639152977443"/>
        <n v="6367.791291222672"/>
        <n v="8642.6165346752186"/>
        <n v="5593.2097943031295"/>
        <n v="6990.8836517381133"/>
        <n v="3297.5333109218354"/>
        <n v="5719.5098694379731"/>
        <n v="4209.3989701787978"/>
        <n v="4074.618344097632"/>
        <n v="5190.3907376984771"/>
        <n v="6258.5801928978626"/>
        <n v="8095.4136150829318"/>
        <n v="5589.1134135980046"/>
        <n v="3127.0123109228416"/>
        <n v="3565.2994617802919"/>
        <n v="4817.5379458453181"/>
        <n v="4381.0384775492994"/>
        <n v="5685.0944786242553"/>
        <n v="6211.0515799336481"/>
        <n v="4380.8779059102171"/>
        <n v="4772.3020501021801"/>
        <n v="3706.479854141563"/>
        <n v="6976.4111561993077"/>
        <n v="3554.4404045122506"/>
        <n v="2611.2760162451455"/>
        <n v="4775.1011789174399"/>
        <n v="3496.4679762867272"/>
        <n v="4508.6216284072507"/>
        <n v="3428.6480972977829"/>
        <n v="5264.5795535875868"/>
        <n v="3445.8425040813449"/>
        <n v="5435.0514681130489"/>
        <n v="2684.5860982820095"/>
        <n v="3461.9236326363352"/>
        <n v="6388.050219515073"/>
        <n v="6541.4300249395892"/>
        <n v="4140.8424576095076"/>
        <n v="6417.121728017717"/>
        <n v="7711.8181383574583"/>
        <n v="4820.4637529983365"/>
        <n v="6404.4070740684374"/>
        <n v="4929.0248152262138"/>
        <n v="6273.9825205377865"/>
        <n v="4176.6718224311062"/>
        <n v="8281.6711519459022"/>
        <n v="7622.4327867584243"/>
        <n v="6699.3735993041137"/>
        <n v="6415.2989099966853"/>
        <n v="6910.4348219275244"/>
        <n v="3875.306123630261"/>
        <n v="5367.3681948206322"/>
        <n v="3755.1931624622762"/>
        <n v="3779.2365012014325"/>
        <n v="6741.2939655261835"/>
        <n v="5086.1226173678697"/>
        <n v="5490.8338870629223"/>
        <n v="5912.9357900402629"/>
        <n v="5897.1560407812558"/>
        <n v="4330.6276092764483"/>
        <n v="7651.8813106173257"/>
        <n v="6036.3709238089286"/>
        <n v="2669.1816560964594"/>
        <n v="4617.6471913776977"/>
        <n v="2916.8818357193841"/>
        <n v="2562.089927184079"/>
        <n v="4312.3269619948369"/>
        <n v="5124.7706399662138"/>
        <n v="8119.7748029524946"/>
        <n v="4039.1740485877249"/>
        <n v="5672.6787837094053"/>
        <n v="5035.4355443274762"/>
        <n v="3130.9243991143139"/>
        <n v="4485.0363644329582"/>
        <n v="4960.0368816609816"/>
        <n v="3297.7439090276198"/>
        <n v="5396.6279459374"/>
        <n v="4657.4070309303797"/>
        <n v="8191.6305069350856"/>
        <n v="6517.05383259468"/>
        <n v="5996.9194344271264"/>
        <n v="7542.3266314401908"/>
        <n v="2477.3463008556578"/>
        <n v="5494.863036411386"/>
        <n v="4748.9532830678418"/>
        <n v="6799.1672891097114"/>
        <n v="7625.9479569627656"/>
        <n v="7621.6230907043391"/>
        <n v="8278.3343343248034"/>
        <n v="5624.3984391971771"/>
        <n v="3143.4057172890734"/>
        <n v="2690.0041134217422"/>
        <n v="4558.5359434874063"/>
        <n v="7568.2241539480483"/>
        <n v="5310.0155556662739"/>
        <n v="2993.5876480209381"/>
        <n v="5949.9007246065012"/>
        <n v="4696.0422129160934"/>
        <n v="5186.4565133083015"/>
        <n v="5585.3934399043374"/>
        <n v="2948.5352607112995"/>
        <n v="3765.6594422192943"/>
        <n v="2771.0770141684502"/>
        <n v="3711.3059773675654"/>
        <n v="6885.2277438986093"/>
        <n v="6063.4996259205891"/>
        <n v="4609.1921109341456"/>
        <n v="5374.0732284171982"/>
        <n v="3325.4677093021901"/>
        <n v="4076.8139388810896"/>
        <n v="3456.3360372459192"/>
        <n v="7079.5065178163277"/>
        <n v="4080.6129777397314"/>
        <n v="4955.8615992441128"/>
        <n v="6459.0966005933433"/>
        <n v="7616.2162107836984"/>
        <n v="9724.9338386575455"/>
        <n v="6921.6275488016217"/>
        <n v="7941.3996783693528"/>
        <n v="4019.758212560695"/>
        <n v="7003.0197019301522"/>
        <n v="6053.2921375081896"/>
        <n v="8663.9620155527373"/>
        <n v="9718.939108194385"/>
        <n v="9713.6977888602905"/>
        <n v="10550.230578140217"/>
        <n v="7167.639563214685"/>
        <n v="4006.0385362628622"/>
        <n v="3428.0828398264871"/>
        <n v="5172.2737140258059"/>
        <n v="9643.9655177247805"/>
        <n v="6768.0053167511487"/>
        <n v="3814.7378860054869"/>
        <n v="7582.1106716341783"/>
        <n v="5984.6406583989246"/>
        <n v="6609.8870721124022"/>
        <n v="7119.1948415655606"/>
        <n v="3757.2538518980659"/>
        <n v="4799.2264721571992"/>
        <n v="3531.9910522007535"/>
        <n v="4730.3893448519466"/>
        <n v="8776.1171501084536"/>
        <n v="7728.671227202577"/>
        <n v="5874.9431118087668"/>
        <n v="6849.3636995291272"/>
        <n v="4238.2229870185593"/>
        <n v="5196.2930397451"/>
        <n v="4404.1955045238819"/>
        <n v="9022.5591065615681"/>
        <n v="5200.5741542577953"/>
        <n v="6316.8766501362797"/>
        <n v="8232.3134432855586"/>
        <n v="9706.4785921350667"/>
        <n v="12394.944643923962"/>
        <n v="8820.8241251436775"/>
        <n v="10122.121426974983"/>
        <n v="5122.8749473112712"/>
      </sharedItems>
    </cacheField>
    <cacheField name="Total Revenue" numFmtId="164">
      <sharedItems containsSemiMixedTypes="0" containsString="0" containsNumber="1" minValue="36885.851213579896" maxValue="28782497.062750801"/>
    </cacheField>
    <cacheField name="Gross Profit" numFmtId="164">
      <sharedItems containsSemiMixedTypes="0" containsString="0" containsNumber="1" minValue="237.2157687691998" maxValue="8678.353243375901"/>
    </cacheField>
    <cacheField name="Total Profit" numFmtId="164">
      <sharedItems containsSemiMixedTypes="0" containsString="0" containsNumber="1" minValue="25389.982587370127" maxValue="18178286.219055835"/>
    </cacheField>
    <cacheField name="Unit Sales Price" numFmtId="164">
      <sharedItems containsSemiMixedTypes="0" containsString="0" containsNumber="1" minValue="1.9351761538461461" maxValue="7.8587183019920994"/>
    </cacheField>
    <cacheField name="Profit Margin" numFmtId="9">
      <sharedItems containsSemiMixedTypes="0" containsString="0" containsNumber="1" minValue="0.34536011237695868" maxValue="0.71183136955269588"/>
    </cacheField>
    <cacheField name="TOTAL COST BY YEAR" numFmtId="0">
      <sharedItems containsString="0" containsBlank="1" containsNumber="1" minValue="40395326.501172394" maxValue="527252630.37225753"/>
    </cacheField>
    <cacheField name="TOTAL REVENUE BY YEAR" numFmtId="0">
      <sharedItems containsString="0" containsBlank="1" containsNumber="1" minValue="80905564.91298604" maxValue="1123692338.4569211"/>
    </cacheField>
    <cacheField name="AVERAGE CHANGE IN COST" numFmtId="0">
      <sharedItems containsString="0" containsBlank="1" containsNumber="1" minValue="-0.85902199013933345" maxValue="1.5026035337914601"/>
    </cacheField>
    <cacheField name="AVERAGE CHANGE IN REVENUE" numFmtId="0">
      <sharedItems containsString="0" containsBlank="1" containsNumber="1" minValue="-0.86786788631992751" maxValue="1.7946055352639814"/>
    </cacheField>
    <cacheField name="YEAR2" numFmtId="0">
      <sharedItems containsString="0" containsBlank="1" containsNumber="1" containsInteger="1" minValue="1990" maxValue="2021" count="33">
        <n v="1990"/>
        <n v="1991"/>
        <n v="1992"/>
        <n v="1993"/>
        <n v="1994"/>
        <n v="1995"/>
        <n v="1996"/>
        <n v="1997"/>
        <n v="1998"/>
        <n v="1999"/>
        <n v="2000"/>
        <n v="2001"/>
        <n v="2002"/>
        <n v="2003"/>
        <n v="2004"/>
        <n v="2005"/>
        <n v="2006"/>
        <n v="2007"/>
        <n v="2008"/>
        <n v="2009"/>
        <n v="2010"/>
        <n v="2011"/>
        <n v="2012"/>
        <n v="2013"/>
        <n v="2014"/>
        <n v="2015"/>
        <n v="2016"/>
        <n v="2017"/>
        <n v="2018"/>
        <n v="2019"/>
        <n v="2020"/>
        <n v="2021"/>
        <m/>
      </sharedItems>
    </cacheField>
  </cacheFields>
  <extLst>
    <ext xmlns:x14="http://schemas.microsoft.com/office/spreadsheetml/2009/9/main" uri="{725AE2AE-9491-48be-B2B4-4EB974FC3084}">
      <x14:pivotCacheDefinition pivotCacheId="2691602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Chai" refreshedDate="44630.164457407409" createdVersion="7" refreshedVersion="7" minRefreshableVersion="3" recordCount="5438" xr:uid="{FCEF9583-155C-46ED-B5B7-D2439C0793F4}">
  <cacheSource type="worksheet">
    <worksheetSource ref="A1:N5439" sheet="REVENUE DATA"/>
  </cacheSource>
  <cacheFields count="14">
    <cacheField name="Year" numFmtId="0">
      <sharedItems containsSemiMixedTypes="0" containsString="0" containsNumber="1" containsInteger="1" minValue="1990" maxValue="2021" count="32">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Store" numFmtId="0">
      <sharedItems/>
    </cacheField>
    <cacheField name="Group" numFmtId="0">
      <sharedItems/>
    </cacheField>
    <cacheField name="Brand" numFmtId="0">
      <sharedItems/>
    </cacheField>
    <cacheField name="Flavor" numFmtId="0">
      <sharedItems/>
    </cacheField>
    <cacheField name="Units" numFmtId="1">
      <sharedItems containsSemiMixedTypes="0" containsString="0" containsNumber="1" minValue="106" maxValue="2094.6700035437179"/>
    </cacheField>
    <cacheField name="Cost" numFmtId="164">
      <sharedItems containsSemiMixedTypes="0" containsString="0" containsNumber="1" minValue="108.45159081329969" maxValue="5432.6843953280077"/>
    </cacheField>
    <cacheField name="Total Cost" numFmtId="164">
      <sharedItems containsSemiMixedTypes="0" containsString="0" containsNumber="1" minValue="11495.868626209767" maxValue="10604210.843694966"/>
    </cacheField>
    <cacheField name="Revenue" numFmtId="164">
      <sharedItems containsSemiMixedTypes="0" containsString="0" containsNumber="1" minValue="347.979728429999" maxValue="13740.826485344798"/>
    </cacheField>
    <cacheField name="Total Revenue" numFmtId="164">
      <sharedItems containsSemiMixedTypes="0" containsString="0" containsNumber="1" minValue="36885.851213579896" maxValue="28782497.062750801"/>
    </cacheField>
    <cacheField name="Gross Profit" numFmtId="164">
      <sharedItems containsSemiMixedTypes="0" containsString="0" containsNumber="1" minValue="237.2157687691998" maxValue="8678.353243375901"/>
    </cacheField>
    <cacheField name="Total Profit" numFmtId="164">
      <sharedItems containsSemiMixedTypes="0" containsString="0" containsNumber="1" minValue="25389.982587370127" maxValue="18178286.219055835"/>
    </cacheField>
    <cacheField name="Unit Sales Price" numFmtId="164">
      <sharedItems containsSemiMixedTypes="0" containsString="0" containsNumber="1" minValue="1.9351761538461461" maxValue="7.8587183019920994"/>
    </cacheField>
    <cacheField name="Profit Margin" numFmtId="9">
      <sharedItems containsSemiMixedTypes="0" containsString="0" containsNumber="1" minValue="0.34536011237695868" maxValue="0.7118313695526958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k Chai" refreshedDate="44630.164497106482" createdVersion="7" refreshedVersion="7" minRefreshableVersion="3" recordCount="5438" xr:uid="{6DF7A55E-E503-4EB1-AE9F-F3064EA44472}">
  <cacheSource type="worksheet">
    <worksheetSource ref="A1:O5439" sheet="REVENUE DATA"/>
  </cacheSource>
  <cacheFields count="15">
    <cacheField name="Year" numFmtId="0">
      <sharedItems containsSemiMixedTypes="0" containsString="0" containsNumber="1" containsInteger="1" minValue="1990" maxValue="2021" count="32">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Store" numFmtId="0">
      <sharedItems count="6">
        <s v="Centereach"/>
        <s v="Lake Grove"/>
        <s v="Selden"/>
        <s v="Smithtown"/>
        <s v="St James"/>
        <s v="Stony Brook"/>
      </sharedItems>
    </cacheField>
    <cacheField name="Group" numFmtId="0">
      <sharedItems/>
    </cacheField>
    <cacheField name="Brand" numFmtId="0">
      <sharedItems count="4">
        <s v="Baskin-Robbins"/>
        <s v="Ben and Jerry's"/>
        <s v="Häagen-Dazs"/>
        <s v="EDY's"/>
      </sharedItems>
    </cacheField>
    <cacheField name="Flavor" numFmtId="0">
      <sharedItems count="160">
        <s v="Pralines 'n Cream"/>
        <s v="Chocolate"/>
        <s v="Oreo Cookies'n Cream"/>
        <s v="Raspberry Peach Cobbler"/>
        <s v="Coconut Seven Layer Bar"/>
        <s v="Chocolate Fudge Brownie"/>
        <s v="Fossil Fuel"/>
        <s v="Half Baked"/>
        <s v="Radish and Rice"/>
        <s v="Peaches and Cream"/>
        <s v="Dulce de Leche"/>
        <s v="Crème Brûlée"/>
        <s v="Butterscotch Ribbon"/>
        <s v="Lemon Custard"/>
        <s v="Date Nut"/>
        <s v="Chocolate Mint"/>
        <s v="New York Super Fudge Chunk"/>
        <s v="Chocolate Peanut Butter Swirl"/>
        <s v="Stephen Colbert's AmeriCone Dream"/>
        <s v="Karamel Sutra"/>
        <s v="Turtle Soup"/>
        <s v="Peanut Butter Cup"/>
        <s v="Chocolate Macadamia"/>
        <s v="Chocolate Fudge Chunk"/>
        <s v="Take the Cake"/>
        <s v="Rocky Road"/>
        <s v="French Silk®"/>
        <s v="Mint Chip"/>
        <s v="Neapolitan"/>
        <s v="Strawberry"/>
        <s v="Chocolate Chip Cookie Dough"/>
        <s v="Peppermint (Holiday)"/>
        <s v="English Toffee"/>
        <s v="Vanilla Swiss Almond"/>
        <s v="Rockmelon"/>
        <s v="Banana Split"/>
        <s v="Pineapple Coconut"/>
        <s v="Cookies and Cream"/>
        <s v="Cherries Jubilee"/>
        <s v="Green Mint Stick"/>
        <s v="Goodbye Yellow Brickle Road"/>
        <s v="Phish Food"/>
        <s v="Chunky Monkey"/>
        <s v="Double Fudge Brownie"/>
        <s v="Mint Chocolate Chip"/>
        <s v="Pumpkin (Holiday)"/>
        <s v="Mayan Chocolate"/>
        <s v="Imagine Whirled Peace"/>
        <s v="Jamoca"/>
        <s v="Chocolate Chip"/>
        <s v="Reese's Peanut Butter Cup"/>
        <s v="Bananas on the Rum"/>
        <s v="Strawberry Banana"/>
        <s v="Pumpkin Cheesecake"/>
        <s v="Willie Nelson’s Country PeachCobbler"/>
        <s v="Fudge Tracks"/>
        <s v="Butter Pecan"/>
        <s v="Triple Chocolate"/>
        <s v="Black Walnut"/>
        <s v="Classic Flavors"/>
        <s v="Raspberry Sorbet"/>
        <s v="Vanilla"/>
        <s v="French Vanilla"/>
        <s v="Baileys Irish Cream"/>
        <s v="Peanut Butter Cookie Dough"/>
        <s v="Sweet Cream &amp; Cookies"/>
        <s v="Mocha Almond Fudge"/>
        <s v="Caramel Cone"/>
        <s v="Cookie Dough"/>
        <s v="Rainbow Sherbet"/>
        <s v="Coconut Macaroon"/>
        <s v="Daiquiri Ice"/>
        <s v="Peanut Butter ’n Chocolate"/>
        <s v="Mint Chocolate Cookie"/>
        <s v="Coffee Coffee BuzzBuzzBuzz"/>
        <s v="Mission to Marzipan"/>
        <s v="Pralines and Cream"/>
        <s v="Cherry Vanilla"/>
        <s v="Brownie Batter"/>
        <s v="Vanilla Bean"/>
        <s v="Gold Medal Ribbon"/>
        <s v="Coffee"/>
        <s v="Vanilla Caramel Fudge"/>
        <s v="Black Raspberry Chip"/>
        <s v="Waffle Cone"/>
        <s v="Maple Nut"/>
        <s v="Peach"/>
        <s v="Pineapple Sherbet"/>
        <s v="Cake Batter"/>
        <s v="Girl Scouts® Thin Mint Cookie (Jan-Apr)"/>
        <s v="Mango Sorbet"/>
        <s v="Lychee"/>
        <s v="ONE Cheesecake Brownie"/>
        <s v="Dublin Mudslide"/>
        <s v="Chocolate Peanut Butter"/>
        <s v="Dave Matthews Band MagicBrownies Encore Edition"/>
        <s v="Vanilla Chocolate Chip"/>
        <s v="Banana Nut Fudge"/>
        <s v="Mint Chocolate Chunk"/>
        <s v="Triple Caramel Chunk"/>
        <s v="Vanilla Honey Bee"/>
        <s v="Mint Cookie Crunch "/>
        <s v="Key Lime Pie"/>
        <s v="Eggnog (Holiday)"/>
        <s v="Mango"/>
        <s v="Chocolate Ribbon"/>
        <s v="Nestlé® Drumstick® Sundae Cone Limited Edition New!"/>
        <s v="Caramel Delight"/>
        <s v="Black Raspberry"/>
        <s v="Orange Sherbet"/>
        <s v="Pistachio Pistachio"/>
        <s v="Orange &amp; Cream"/>
        <s v="Strawberry Cheesecake"/>
        <s v="Vanilla HEATH Bar Crunch"/>
        <s v="Banoffee"/>
        <s v="Almond Hazelnut Swirl"/>
        <s v="World Class Chocolate"/>
        <s v="Hot Chocolate Limited Edition  New!"/>
        <s v="Egg Nog"/>
        <s v="S'mores"/>
        <s v="Macadamia Nut Brittle"/>
        <s v="Peppermint Stick"/>
        <s v="Neapolitan Dynamite"/>
        <s v="Cinnamon Dulce de Leche"/>
        <s v="Coffee Candy"/>
        <s v="Lemon Sherbet"/>
        <s v="Pistachio Almond"/>
        <s v="Very Berry Strawberry"/>
        <s v="Burgundy Cherry"/>
        <s v="S'Mores Limited Edition New!"/>
        <s v="Red, White and No More Blues  New!"/>
        <s v="Mud Pie Limited Edition"/>
        <s v="Rum Raisin"/>
        <s v="Belgian Chocolate"/>
        <s v="Jamoca Almond Fudge"/>
        <s v="Gingersnap"/>
        <s v="Honey Vanilla"/>
        <s v="Mocha Chip"/>
        <s v="Lemon Crisp"/>
        <s v="Raspberry Sherbet"/>
        <s v="Chocolate Fudge"/>
        <s v="Coffee HEATH Bar Crunch"/>
        <s v="Cookies 'N Cream"/>
        <s v="Strawberry Cheesecake Limited Editions "/>
        <s v="Pannacotta"/>
        <s v="Old Fashioned Butter Pecan"/>
        <s v="Oatmeal Cookie Chunk"/>
        <s v="Everything But The..."/>
        <s v="Chocolate Therapy"/>
        <s v="Raspberry Chocolate Chunk"/>
        <s v="Vanilla Burnt Almond"/>
        <s v="Chubby Hubby"/>
        <s v="Cinnamon Buns"/>
        <s v="Cherry Garcia"/>
        <s v="Girl Scouts® Samoas® Cookie (Jan-Apr)"/>
        <s v="Fudge Ribbon"/>
        <s v="Pistachio"/>
        <s v="Chocolate Almond"/>
        <s v="Cherry Macaroon"/>
        <s v="Lemon Sorbet"/>
      </sharedItems>
    </cacheField>
    <cacheField name="Units" numFmtId="1">
      <sharedItems containsSemiMixedTypes="0" containsString="0" containsNumber="1" minValue="106" maxValue="2094.6700035437179"/>
    </cacheField>
    <cacheField name="Cost" numFmtId="164">
      <sharedItems containsSemiMixedTypes="0" containsString="0" containsNumber="1" minValue="108.45159081329969" maxValue="5432.6843953280077" count="5438">
        <n v="333.00439518239926"/>
        <n v="297.02755775909975"/>
        <n v="283.65709121159904"/>
        <n v="283.33679570699906"/>
        <n v="267.67670962739942"/>
        <n v="255.12070774519938"/>
        <n v="963.78479999999934"/>
        <n v="234.67361036489947"/>
        <n v="323.72154219449891"/>
        <n v="1104.0388589999993"/>
        <n v="237.60304283999946"/>
        <n v="172.01436149609964"/>
        <n v="956.43820334249494"/>
        <n v="481.67705544449763"/>
        <n v="454.1825446976971"/>
        <n v="436.65419373899766"/>
        <n v="541.11582499999713"/>
        <n v="111.74490231449936"/>
        <n v="446.1127965197976"/>
        <n v="433.30844637439765"/>
        <n v="402.62044796399778"/>
        <n v="388.07924109989784"/>
        <n v="736.87162499999522"/>
        <n v="197.35409956499899"/>
        <n v="737.02574999999524"/>
        <n v="185.47884500249873"/>
        <n v="421.47629415599766"/>
        <n v="392.224480453198"/>
        <n v="342.69348707999774"/>
        <n v="361.31844194289755"/>
        <n v="306.4377684195984"/>
        <n v="244.1015937299984"/>
        <n v="254.79440794959828"/>
        <n v="226.75975372999847"/>
        <n v="236.05458535139843"/>
        <n v="184.67004489749897"/>
        <n v="178.75610176559903"/>
        <n v="494.47705943999739"/>
        <n v="521.6026197269972"/>
        <n v="443.58109167839717"/>
        <n v="424.83795801029845"/>
        <n v="419.22334890899771"/>
        <n v="390.19995898799772"/>
        <n v="370.61620492799807"/>
        <n v="359.26579703099759"/>
        <n v="320.75637876779786"/>
        <n v="1141.712309999994"/>
        <n v="732.26318399999616"/>
        <n v="241.90155798899838"/>
        <n v="732.57293999999604"/>
        <n v="564.76722724439514"/>
        <n v="535.2457394339948"/>
        <n v="532.39228165919485"/>
        <n v="474.19322864999646"/>
        <n v="608.65679021559413"/>
        <n v="516.66380833689561"/>
        <n v="363.88180147799648"/>
        <n v="588.63640107749495"/>
        <n v="547.51776091619479"/>
        <n v="538.33228612899472"/>
        <n v="474.83662706809645"/>
        <n v="414.90910369999642"/>
        <n v="439.15544494649623"/>
        <n v="1100.857822991992"/>
        <n v="540.15981149999595"/>
        <n v="544.70804137199536"/>
        <n v="570.22435240739583"/>
        <n v="289.41159127439721"/>
        <n v="1189.7566109999887"/>
        <n v="737.66275370039227"/>
        <n v="719.9607005843917"/>
        <n v="701.16746554919109"/>
        <n v="501.98318943599429"/>
        <n v="508.79305099999368"/>
        <n v="777.2839467203911"/>
        <n v="742.54885618759135"/>
        <n v="694.08431798399124"/>
        <n v="470.13675564959453"/>
        <n v="465.6967888609941"/>
        <n v="761.65824952829109"/>
        <n v="645.89968141949237"/>
        <n v="637.58526265379248"/>
        <n v="584.71178553179254"/>
        <n v="484.57426086539488"/>
        <n v="380.16597098129552"/>
        <n v="372.14407392119602"/>
        <n v="870.75601666499006"/>
        <n v="716.87765053949261"/>
        <n v="670.56955094459215"/>
        <n v="442.55134033889533"/>
        <n v="676.05452676539107"/>
        <n v="577.02847291229159"/>
        <n v="805.36294999998779"/>
        <n v="635.05934699999045"/>
        <n v="595.67704799999092"/>
        <n v="805.82562499998778"/>
        <n v="558.12813599999265"/>
        <n v="505.6605919999933"/>
        <n v="499.37855999999243"/>
        <n v="477.71342999999268"/>
        <n v="837.27773606178789"/>
        <n v="709.11927695998918"/>
        <n v="674.51367595118973"/>
        <n v="749.75140766678851"/>
        <n v="809.16929999998843"/>
        <n v="606.73859999999081"/>
        <n v="571.57244999999136"/>
        <n v="545.00242499999274"/>
        <n v="151.94034689999779"/>
        <n v="154.09454112719774"/>
        <n v="831.86162079658811"/>
        <n v="793.30055956738772"/>
        <n v="1049.750578717084"/>
        <n v="577.72706354609227"/>
        <n v="396.88006220999421"/>
        <n v="979.75412896998512"/>
        <n v="419.09956819779387"/>
        <n v="782.51528120998807"/>
        <n v="1103.0509130699841"/>
        <n v="690.38999591398999"/>
        <n v="829.21039475848727"/>
        <n v="613.01932499999123"/>
        <n v="834.32667078958502"/>
        <n v="671.59952799998803"/>
        <n v="751.02361199998757"/>
        <n v="729.48424999998701"/>
        <n v="559.2982559999906"/>
        <n v="544.67294999999081"/>
        <n v="511.87735199999184"/>
        <n v="672.72427599998798"/>
        <n v="495.05409099999162"/>
        <n v="696.78494999998827"/>
        <n v="662.18984999998884"/>
        <n v="659.72249999998814"/>
        <n v="648.94859999998835"/>
        <n v="594.57644999998934"/>
        <n v="587.19149999999001"/>
        <n v="528.670799999991"/>
        <n v="1029.9809255966825"/>
        <n v="996.73318176898306"/>
        <n v="926.29697863918443"/>
        <n v="645.01670154998919"/>
        <n v="686.94707407698843"/>
        <n v="859.8571608233857"/>
        <n v="734.93144250748674"/>
        <n v="827.46269599998402"/>
        <n v="774.23357899998462"/>
        <n v="734.35477499998581"/>
        <n v="633.60449999998775"/>
        <n v="609.73559999998781"/>
        <n v="629.4500999999874"/>
        <n v="937.05398554198109"/>
        <n v="986.5614852533804"/>
        <n v="977.69636601718071"/>
        <n v="1225.6185869999763"/>
        <n v="831.59177399998396"/>
        <n v="827.92997999998352"/>
        <n v="733.48178999998538"/>
        <n v="394.53915287999155"/>
        <n v="412.25875399859115"/>
        <n v="314.66901005999324"/>
        <n v="327.04041021629297"/>
        <n v="1002.8553259999786"/>
        <n v="955.71640499997989"/>
        <n v="936.58374899997955"/>
        <n v="898.61395199998117"/>
        <n v="894.22162399998047"/>
        <n v="873.29916199998218"/>
        <n v="658.99844999998606"/>
        <n v="165.50151065999634"/>
        <n v="167.83426509149629"/>
        <n v="270.13979999999424"/>
        <n v="279.73210124249397"/>
        <n v="854.96399999998175"/>
        <n v="846.31432499998198"/>
        <n v="786.21097499998348"/>
        <n v="711.83969999998544"/>
        <n v="711.358199999985"/>
        <n v="1256.0127116342733"/>
        <n v="1208.2880794703742"/>
        <n v="1194.2393194511747"/>
        <n v="911.4536809699805"/>
        <n v="1118.6369321029763"/>
        <n v="1047.133235857777"/>
        <n v="974.4494313854791"/>
        <n v="512.96019455998862"/>
        <n v="539.68089746938813"/>
        <n v="1286.4878819999719"/>
        <n v="955.3960679999791"/>
        <n v="828.0365519999832"/>
        <n v="1287.8608679999718"/>
        <n v="1081.7361399999752"/>
        <n v="1053.4876919999749"/>
        <n v="1017.8241059999765"/>
        <n v="1015.7328149999765"/>
        <n v="992.07390399997701"/>
        <n v="999.90057399997613"/>
        <n v="977.92480499997805"/>
        <n v="866.38192199997991"/>
        <n v="1105.4382749999745"/>
        <n v="1016.9871749999772"/>
        <n v="1003.9499999999761"/>
        <n v="993.94559999997625"/>
        <n v="979.4058749999773"/>
        <n v="897.19244999997852"/>
        <n v="842.10749999997984"/>
        <n v="805.1150249999813"/>
        <n v="907.69139999997913"/>
        <n v="1072.9402529999743"/>
        <n v="985.90055999997639"/>
        <n v="964.95467999997777"/>
        <n v="966.00645599997688"/>
        <n v="950.40585899997723"/>
        <n v="1166.41123699997"/>
        <n v="1213.0296749999695"/>
        <n v="1186.0559999999712"/>
        <n v="1151.3407499999721"/>
        <n v="1161.9737999999707"/>
        <n v="1115.1539999999727"/>
        <n v="1122.1233749999719"/>
        <n v="1115.7524999999721"/>
        <n v="1239.7929119999687"/>
        <n v="1231.272629999969"/>
        <n v="1161.2154839999716"/>
        <n v="1167.10209299997"/>
        <n v="1142.4020399999706"/>
        <n v="934.86477299997648"/>
        <n v="961.57595999997352"/>
        <n v="938.08281599997486"/>
        <n v="674.76283199998136"/>
        <n v="660.32339199998216"/>
        <n v="641.37063199998238"/>
        <n v="554.4070349999854"/>
        <n v="671.27991629998144"/>
        <n v="1270.3531499999658"/>
        <n v="985.95427499997277"/>
        <n v="306.1980489599917"/>
        <n v="275.6207893999927"/>
        <n v="735.60779999998022"/>
        <n v="727.67564999998035"/>
        <n v="602.78444999998419"/>
        <n v="509.09174999998623"/>
        <n v="1077.0599343599708"/>
        <n v="1047.4618635799709"/>
        <n v="1014.9515275899718"/>
        <n v="998.90823871997293"/>
        <n v="1004.1654979999722"/>
        <n v="451.80780459998783"/>
        <n v="230.07481325999362"/>
        <n v="895.31187794997527"/>
        <n v="460.41682784998761"/>
        <n v="1220.5880399999669"/>
        <n v="1167.0425819999687"/>
        <n v="686.6618219999815"/>
        <n v="505.91093444998523"/>
        <n v="1201.7407019999662"/>
        <n v="1164.0256249999661"/>
        <n v="778.55167999997741"/>
        <n v="711.87115799997866"/>
        <n v="581.97291299998301"/>
        <n v="478.34505599998607"/>
        <n v="748.7770915899788"/>
        <n v="482.82350759998599"/>
        <n v="466.58675240998639"/>
        <n v="1321.8376499999615"/>
        <n v="353.31144164999"/>
        <n v="1219.0634999999636"/>
        <n v="1176.1132499999649"/>
        <n v="955.35247499997217"/>
        <n v="763.22699999997712"/>
        <n v="539.16839999998388"/>
        <n v="1349.1426757099607"/>
        <n v="1094.697810659969"/>
        <n v="719.54599295997969"/>
        <n v="471.96492095998616"/>
        <n v="408.13324355998799"/>
        <n v="1267.5526769999644"/>
        <n v="1261.7210969999621"/>
        <n v="998.24597999997093"/>
        <n v="210.95531393999369"/>
        <n v="761.60288039997624"/>
        <n v="1029.2566559999686"/>
        <n v="921.25855999997134"/>
        <n v="807.76726799997459"/>
        <n v="692.48179199997821"/>
        <n v="578.65777199998195"/>
        <n v="155.93502794999509"/>
        <n v="392.69168129998758"/>
        <n v="1117.6987499999659"/>
        <n v="1121.727599999964"/>
        <n v="896.08769999997116"/>
        <n v="831.80317499997329"/>
        <n v="816.18299999997373"/>
        <n v="757.59412499997563"/>
        <n v="271.64399405999171"/>
        <n v="721.90439999997682"/>
        <n v="1371.9606468599584"/>
        <n v="1033.8875929599667"/>
        <n v="724.9904032799767"/>
        <n v="691.37258516997827"/>
        <n v="565.3983971999819"/>
        <n v="846.96907571997338"/>
        <n v="629.10411335998083"/>
        <n v="1407.1238999999559"/>
        <n v="1349.2961399999576"/>
        <n v="263.74669649999174"/>
        <n v="692.59499399997833"/>
        <n v="1121.7552389999626"/>
        <n v="1038.4355309999646"/>
        <n v="765.85667399997374"/>
        <n v="703.64330399997641"/>
        <n v="698.34970499997621"/>
        <n v="621.35680399997909"/>
        <n v="612.80020199997898"/>
        <n v="235.82593214999207"/>
        <n v="510.07679999998334"/>
        <n v="1091.5199999999645"/>
        <n v="1099.6008749999633"/>
        <n v="1087.5779999999629"/>
        <n v="1010.9150999999662"/>
        <n v="959.01299999996809"/>
        <n v="788.16937499997357"/>
        <n v="271.19080943999097"/>
        <n v="674.55179999997802"/>
        <n v="272.11132024999068"/>
        <n v="1418.9282457999536"/>
        <n v="1383.5603183799526"/>
        <n v="1310.8650700799562"/>
        <n v="1018.6433563499651"/>
        <n v="684.40290716997754"/>
        <n v="380.00209324998724"/>
        <n v="503.34720383998274"/>
        <n v="982.53706799996644"/>
        <n v="717.8214329999754"/>
        <n v="682.2204089999766"/>
        <n v="666.04013999997721"/>
        <n v="635.62877399997865"/>
        <n v="603.45647999997971"/>
        <n v="213.58257095999284"/>
        <n v="179.77898579999396"/>
        <n v="1299.4095039999531"/>
        <n v="1008.8050279999642"/>
        <n v="784.2968099999722"/>
        <n v="679.89504199997589"/>
        <n v="618.00444999997808"/>
        <n v="586.54175399997871"/>
        <n v="156.66994694999443"/>
        <n v="845.23397179996925"/>
        <n v="1399.4887499999516"/>
        <n v="1261.2104999999544"/>
        <n v="1045.9448999999622"/>
        <n v="981.1912499999645"/>
        <n v="937.44337499996675"/>
        <n v="846.97469999997054"/>
        <n v="846.58769999997003"/>
        <n v="743.0183999999731"/>
        <n v="273.88984865999032"/>
        <n v="659.74702499997659"/>
        <n v="256.99665599999065"/>
        <n v="1212.599455119956"/>
        <n v="1109.5636314599597"/>
        <n v="624.70881287997827"/>
        <n v="489.55600211998257"/>
        <n v="480.92280785998332"/>
        <n v="255.57000524999094"/>
        <n v="247.53618593999116"/>
        <n v="1603.0380959999445"/>
        <n v="1291.8575669999543"/>
        <n v="1062.1498379999625"/>
        <n v="678.64402199997551"/>
        <n v="672.28306799997586"/>
        <n v="596.8629599999789"/>
        <n v="870.97043279996808"/>
        <n v="742.63332626997226"/>
        <n v="665.84307899997509"/>
        <n v="1365.409445999948"/>
        <n v="1197.3065839999545"/>
        <n v="1186.8710239999557"/>
        <n v="717.32654399997318"/>
        <n v="656.38000799997587"/>
        <n v="623.31145307997656"/>
        <n v="497.80178555998094"/>
        <n v="1357.0946999999492"/>
        <n v="961.56719999996415"/>
        <n v="790.96274999997036"/>
        <n v="617.12219570997649"/>
        <n v="1085.3108999999595"/>
        <n v="787.29839999997"/>
        <n v="1325.7067564999504"/>
        <n v="741.12423418997275"/>
        <n v="917.57036594996509"/>
        <n v="886.67285285996672"/>
        <n v="588.15869237997833"/>
        <n v="1680.6755489999375"/>
        <n v="396.66338711998492"/>
        <n v="1136.9541689999567"/>
        <n v="342.75727604998696"/>
        <n v="1295.4159719999482"/>
        <n v="1257.7424859999505"/>
        <n v="1177.7669729999529"/>
        <n v="989.57406599996125"/>
        <n v="860.4853529999657"/>
        <n v="807.08310599996764"/>
        <n v="708.78685699997163"/>
        <n v="575.07218999997792"/>
        <n v="556.91861399997811"/>
        <n v="724.73798120997162"/>
        <n v="647.20227593997447"/>
        <n v="1454.7633749999429"/>
        <n v="1357.0890749999469"/>
        <n v="352.72373618998608"/>
        <n v="918.09044999996388"/>
        <n v="821.87189999996713"/>
        <n v="774.19799999996906"/>
        <n v="1316.4153775199479"/>
        <n v="1030.0120275299596"/>
        <n v="862.843353729966"/>
        <n v="823.22381699996743"/>
        <n v="664.4324439299744"/>
        <n v="617.46483572997624"/>
        <n v="565.27239593997751"/>
        <n v="521.04779144997906"/>
        <n v="1667.7362639999344"/>
        <n v="1580.8661399999369"/>
        <n v="1390.4080319999466"/>
        <n v="1373.523839999945"/>
        <n v="1319.1215729999474"/>
        <n v="1201.292531999952"/>
        <n v="1066.494389999958"/>
        <n v="681.03242999997326"/>
        <n v="180.56930189999275"/>
        <n v="685.51757999997221"/>
        <n v="675.84762569997179"/>
        <n v="1158.4502419999526"/>
        <n v="1021.4311799999574"/>
        <n v="985.58411599995884"/>
        <n v="693.95279999997103"/>
        <n v="663.77504699997223"/>
        <n v="230.72504699999047"/>
        <n v="1036.2580103399573"/>
        <n v="435.77904749998174"/>
        <n v="1460.8187999999409"/>
        <n v="1417.7699999999427"/>
        <n v="1372.6012499999438"/>
        <n v="393.28498101998372"/>
        <n v="1267.421399999947"/>
        <n v="1101.5999999999547"/>
        <n v="967.27432499996019"/>
        <n v="896.10884999996301"/>
        <n v="758.06527499996935"/>
        <n v="618.99502499997459"/>
        <n v="1216.4337218399501"/>
        <n v="812.96483861996603"/>
        <n v="771.90752879996774"/>
        <n v="583.01996093997593"/>
        <n v="456.65343132998117"/>
        <n v="785.0105147999675"/>
        <n v="553.03581839997719"/>
        <n v="478.16846483998"/>
        <n v="1694.9594339999292"/>
        <n v="1243.8964319999479"/>
        <n v="366.37586447998484"/>
        <n v="266.49941834998907"/>
        <n v="836.64366695996387"/>
        <n v="791.43110159996547"/>
        <n v="738.23761094996837"/>
        <n v="447.86194415998045"/>
        <n v="1264.8173339999464"/>
        <n v="328.16132534998565"/>
        <n v="798.04253599996616"/>
        <n v="722.51327999996943"/>
        <n v="615.77585579997356"/>
        <n v="593.66862599997432"/>
        <n v="423.65628275998171"/>
        <n v="1418.7656249999393"/>
        <n v="1268.5065749999455"/>
        <n v="1119.0307499999519"/>
        <n v="914.16937499996016"/>
        <n v="814.96799999996495"/>
        <n v="221.00315439999048"/>
        <n v="1612.0245421199306"/>
        <n v="1550.9229244599333"/>
        <n v="1533.2675155199342"/>
        <n v="805.65430581996497"/>
        <n v="641.94542165997234"/>
        <n v="1029.8198966999564"/>
        <n v="510.06239186997772"/>
        <n v="1250.9750039999456"/>
        <n v="1093.9556039999538"/>
        <n v="993.25103999995679"/>
        <n v="219.4454264999907"/>
        <n v="1030.1335114199533"/>
        <n v="807.44185673996333"/>
        <n v="686.12242649996927"/>
        <n v="540.19132883997588"/>
        <n v="483.67409276997864"/>
        <n v="1437.6904249999361"/>
        <n v="1353.7667519999395"/>
        <n v="1350.9264249999396"/>
        <n v="1299.705615999942"/>
        <n v="1185.5190179999479"/>
        <n v="1149.2705709999486"/>
        <n v="1019.1338576999539"/>
        <n v="922.38340495995828"/>
        <n v="680.34789156996953"/>
        <n v="1447.7741999999362"/>
        <n v="1348.6720499999408"/>
        <n v="1321.0559999999402"/>
        <n v="922.22819999995829"/>
        <n v="844.91279999996175"/>
        <n v="688.2232499999692"/>
        <n v="279.88850969998765"/>
        <n v="1378.8028633799383"/>
        <n v="1182.9972425699473"/>
        <n v="1126.6111653799489"/>
        <n v="946.06045523995761"/>
        <n v="985.87010861995577"/>
        <n v="694.36124294996853"/>
        <n v="658.04226539997046"/>
        <n v="1831.5219899999183"/>
        <n v="1844.1106829999167"/>
        <n v="1701.9115139999237"/>
        <n v="1609.566875999928"/>
        <n v="1598.4425519999286"/>
        <n v="1516.9747319999315"/>
        <n v="1282.091039999943"/>
        <n v="197.97520247999103"/>
        <n v="2460.5953264498858"/>
        <n v="2382.1529271998902"/>
        <n v="2207.038210839899"/>
        <n v="2156.8189801999001"/>
        <n v="1306.9032227799387"/>
        <n v="1078.7391200999493"/>
        <n v="952.65145689995575"/>
        <n v="803.04897639996273"/>
        <n v="742.4983461599661"/>
        <n v="1481.9360649999317"/>
        <n v="1396.1743339999352"/>
        <n v="2473.0595553298872"/>
        <n v="2438.0924131198858"/>
        <n v="1832.8366659199141"/>
        <n v="1715.5360673099196"/>
        <n v="1474.6984601699316"/>
        <n v="1295.5195733999394"/>
        <n v="1196.382827639944"/>
        <n v="946.66886027995599"/>
        <n v="1492.6559999999317"/>
        <n v="533.59410987997558"/>
        <n v="1662.1746049099229"/>
        <n v="1461.0740314399325"/>
        <n v="1405.5857346799341"/>
        <n v="1218.8764213399434"/>
        <n v="2760.1445915498707"/>
        <n v="2396.276629599889"/>
        <n v="1259.9192618999416"/>
        <n v="962.75825893995489"/>
        <n v="923.83225969995715"/>
        <n v="1885.4282199999129"/>
        <n v="1898.0293539999111"/>
        <n v="1752.0884749999186"/>
        <n v="1657.4388479999232"/>
        <n v="1646.0331579999238"/>
        <n v="454.01823900997863"/>
        <n v="1962.6622456499065"/>
        <n v="1878.3264803799104"/>
        <n v="1875.4919508499102"/>
        <n v="1822.0112035599129"/>
        <n v="1702.3012143799197"/>
        <n v="1669.9899331199199"/>
        <n v="1096.8304825599471"/>
        <n v="942.29645171995446"/>
        <n v="855.78968859995894"/>
        <n v="754.51825679996386"/>
        <n v="711.49179454996636"/>
        <n v="1905.1690559999099"/>
        <n v="1808.210985659915"/>
        <n v="1788.7360378399135"/>
        <n v="1401.5549151999323"/>
        <n v="1326.4906299899358"/>
        <n v="1170.986445179944"/>
        <n v="1057.5661390999489"/>
        <n v="994.38653327995189"/>
        <n v="832.84650398996007"/>
        <n v="566.16736005997325"/>
        <n v="1606.4590180499231"/>
        <n v="1425.942448499932"/>
        <n v="1376.8289467499335"/>
        <n v="1209.3775764899422"/>
        <n v="2230.7565916998933"/>
        <n v="2245.4766370798911"/>
        <n v="2108.0226792998992"/>
        <n v="2021.1720913599029"/>
        <n v="2010.7247430199038"/>
        <n v="1936.8431369699067"/>
        <n v="1711.0109951999179"/>
        <n v="1012.4834371799516"/>
        <n v="831.33032192995972"/>
        <n v="805.89983129996142"/>
        <n v="518.5782415399749"/>
        <n v="2072.241246149898"/>
        <n v="1985.9283370799023"/>
        <n v="1983.0282853499023"/>
        <n v="1928.2296828599051"/>
        <n v="1805.4930277799122"/>
        <n v="1772.6280802199126"/>
        <n v="1186.085822759941"/>
        <n v="1027.9060819199487"/>
        <n v="939.06434159995354"/>
        <n v="835.39197719995877"/>
        <n v="790.86895964996143"/>
        <n v="2013.282577599902"/>
        <n v="1913.9620095599071"/>
        <n v="1894.5770625599057"/>
        <n v="1498.0114847999255"/>
        <n v="1421.1748750899292"/>
        <n v="1261.7508534799379"/>
        <n v="1145.897252099943"/>
        <n v="1081.2376144799462"/>
        <n v="915.57996788995479"/>
        <n v="642.05911625996873"/>
        <n v="1707.5735743499158"/>
        <n v="1522.6995761999251"/>
        <n v="1472.6822660499267"/>
        <n v="1301.3633369699357"/>
        <n v="2346.7674586998842"/>
        <n v="2361.6118973698822"/>
        <n v="2221.1086703998903"/>
        <n v="2131.9296946798945"/>
        <n v="2121.2363818798954"/>
        <n v="2045.9633136698985"/>
        <n v="1814.5964431999105"/>
        <n v="1099.4851517799457"/>
        <n v="914.33142102995441"/>
        <n v="888.00221829995621"/>
        <n v="594.19184923997034"/>
        <n v="2946.5625755998508"/>
        <n v="2812.744119569858"/>
        <n v="2808.2097924998575"/>
        <n v="2724.0576335698624"/>
        <n v="2536.1306228998728"/>
        <n v="2482.1350775898741"/>
        <n v="1570.3149789599197"/>
        <n v="1325.5753772799321"/>
        <n v="1189.6668545999396"/>
        <n v="1029.1317447599477"/>
        <n v="963.03034974995182"/>
        <n v="2984.9745598398504"/>
        <n v="2821.8982458398591"/>
        <n v="2783.8933074398574"/>
        <n v="2134.5392145598908"/>
        <n v="2008.6972988998973"/>
        <n v="1749.957560639911"/>
        <n v="1558.1103150999204"/>
        <n v="1451.7640127199259"/>
        <n v="1183.2566567899398"/>
        <n v="738.67242245996295"/>
        <n v="1951.2000885799009"/>
        <n v="1735.2527533699122"/>
        <n v="1676.2046350499143"/>
        <n v="1475.4048668299251"/>
        <n v="3644.7563584998161"/>
        <n v="3667.8294570498119"/>
        <n v="3430.5706367398261"/>
        <n v="3278.5503523598341"/>
        <n v="3260.275837519835"/>
        <n v="3129.41871557984"/>
        <n v="2739.2124527998612"/>
        <n v="1519.4495250399229"/>
        <n v="1201.1638931299385"/>
        <n v="1158.7570279999413"/>
        <n v="655.41563093996638"/>
        <n v="2933.0791760998477"/>
        <n v="2514.3213512998705"/>
        <n v="2521.9560081298696"/>
        <n v="2457.6820596898719"/>
        <n v="2282.3079519598809"/>
        <n v="2114.0014883398912"/>
        <n v="1135.7189075999408"/>
        <n v="971.49758015994939"/>
        <n v="904.93634984995356"/>
        <n v="823.25390795995725"/>
        <n v="3153.0182046298355"/>
        <n v="1708.8319689399111"/>
        <n v="1511.7854030999208"/>
        <n v="1410.2743332299265"/>
        <n v="1322.7464175999312"/>
        <n v="1129.1502956899412"/>
        <n v="677.51376899996467"/>
        <n v="1693.977356069912"/>
        <n v="1632.5188293499143"/>
        <n v="1427.9660079299256"/>
        <n v="825.20789389995718"/>
        <n v="3427.7903378398214"/>
        <n v="3272.2908345598298"/>
        <n v="3253.5819781198311"/>
        <n v="2697.5485284898614"/>
        <n v="1146.7268772299399"/>
        <n v="1104.0811649999425"/>
        <n v="2087.0635499998916"/>
        <n v="2099.5951949998898"/>
        <n v="588.64800863996902"/>
        <n v="2998.5035765998405"/>
        <n v="2853.2918114998474"/>
        <n v="2578.4021904298634"/>
        <n v="1275.4781297599327"/>
        <n v="990.41176251994671"/>
        <n v="896.55113059995199"/>
        <n v="785.60503839995818"/>
        <n v="739.60687994996101"/>
        <n v="3039.8866280398397"/>
        <n v="2869.754493639849"/>
        <n v="2854.120177729847"/>
        <n v="1493.1998435999201"/>
        <n v="1411.0107953899242"/>
        <n v="1241.8487683799337"/>
        <n v="1083.6935726499419"/>
        <n v="1030.3809794599458"/>
        <n v="871.40772458995366"/>
        <n v="580.26987985996936"/>
        <n v="1720.4202916399083"/>
        <n v="1522.8497011099189"/>
        <n v="1466.9058088299212"/>
        <n v="1284.2504402699315"/>
        <n v="3345.119141759822"/>
        <n v="3325.985418719823"/>
        <n v="3187.6392589798293"/>
        <n v="2593.4809886998623"/>
        <n v="868.90511332995334"/>
        <n v="841.8658142999551"/>
        <n v="526.5676023399717"/>
        <n v="2057.5313183498884"/>
        <n v="1866.2438363798992"/>
        <n v="1827.4951986199003"/>
        <n v="1303.5398301599296"/>
        <n v="1011.8102427199444"/>
        <n v="916.0458335999499"/>
        <n v="802.68340879995628"/>
        <n v="755.84319504995915"/>
        <n v="2165.4158425598816"/>
        <n v="1990.9559403898909"/>
        <n v="1525.4760631999166"/>
        <n v="1441.5069904899208"/>
        <n v="1070.0212492799412"/>
        <n v="890.35353848995157"/>
        <n v="593.00538605996792"/>
        <n v="1756.4758245499045"/>
        <n v="1554.8195869999154"/>
        <n v="1497.9496682499177"/>
        <n v="528.70214772997099"/>
        <n v="2455.3575559998662"/>
        <n v="2469.3145965798644"/>
        <n v="2317.9406644898736"/>
        <n v="2220.408147359879"/>
        <n v="2208.6811010198794"/>
        <n v="2124.1254854698836"/>
        <n v="1135.2569158599381"/>
        <n v="887.67196242995135"/>
        <n v="860.1651512999531"/>
        <n v="537.93926003997046"/>
        <n v="3339.7558031125154"/>
        <n v="2494.9938544313582"/>
        <n v="2924.4551860305069"/>
        <n v="3013.9501302870212"/>
        <n v="2218.4191902352745"/>
        <n v="3511.9886953894033"/>
        <n v="1746.6896627081135"/>
        <n v="1823.3879585246284"/>
        <n v="1714.6992776536026"/>
        <n v="2693.4439880193358"/>
        <n v="1188.9918836726642"/>
        <n v="3763.3932986298241"/>
        <n v="3702.6726513860403"/>
        <n v="2814.6748307814237"/>
        <n v="2916.6866789827363"/>
        <n v="1782.9385213842145"/>
        <n v="2562.5060087301081"/>
        <n v="806.41194651085084"/>
        <n v="2898.1607308392245"/>
        <n v="2644.7198647377354"/>
        <n v="2052.7490697696926"/>
        <n v="3417.068348681973"/>
        <n v="2232.1567012142682"/>
        <n v="3587.7291296033331"/>
        <n v="1672.7772952128173"/>
        <n v="2972.8293247258989"/>
        <n v="1113.2867139312661"/>
        <n v="2878.4803698613537"/>
        <n v="2337.2047643125861"/>
        <n v="2991.5369827502304"/>
        <n v="3120.2968828837725"/>
        <n v="3874.6895112746629"/>
        <n v="2803.9331101836315"/>
        <n v="1982.875044741849"/>
        <n v="2545.1046205936577"/>
        <n v="2273.156718057206"/>
        <n v="1321.6562411962047"/>
        <n v="2667.6289586622547"/>
        <n v="2665.3598792468051"/>
        <n v="2403.8063462242144"/>
        <n v="3586.3027842640645"/>
        <n v="2028.7772312364707"/>
        <n v="2375.6502294564443"/>
        <n v="2017.3397766033072"/>
        <n v="1169.7190861411416"/>
        <n v="2029.8440025956329"/>
        <n v="3356.7417001534691"/>
        <n v="2287.114575738141"/>
        <n v="2765.6380961540672"/>
        <n v="2149.491250038579"/>
        <n v="2867.2959225037966"/>
        <n v="2599.2814738480056"/>
        <n v="3024.426087658579"/>
        <n v="749.42663017965697"/>
        <n v="4093.0323594483825"/>
        <n v="2930.0473726831751"/>
        <n v="3411.356346550238"/>
        <n v="2559.043427271406"/>
        <n v="2798.8918253918519"/>
        <n v="2991.8424347125606"/>
        <n v="2504.428097621183"/>
        <n v="3404.9605866451216"/>
        <n v="3586.8561608128889"/>
        <n v="2429.3807518930457"/>
        <n v="1226.2867360540745"/>
        <n v="3990.5462694806679"/>
        <n v="3006.1309180615349"/>
        <n v="2913.729857216862"/>
        <n v="2075.0577200048037"/>
        <n v="2350.0084518810872"/>
        <n v="1426.4753665822507"/>
        <n v="1479.6324676837803"/>
        <n v="3180.092103034407"/>
        <n v="3394.1495309395423"/>
        <n v="2703.4506745156255"/>
        <n v="2262.2008904031832"/>
        <n v="3431.1569633637873"/>
        <n v="3133.2510729533665"/>
        <n v="1779.1221763421004"/>
        <n v="2983.652801374416"/>
        <n v="1240.4586989512686"/>
        <n v="3074.3795989286214"/>
        <n v="2302.0251521654491"/>
        <n v="3619.4391054294683"/>
        <n v="1878.3277387461133"/>
        <n v="3991.0143858513666"/>
        <n v="2466.7700611888922"/>
        <n v="2634.6876386904887"/>
        <n v="2908.8584283855716"/>
        <n v="1785.0261214906905"/>
        <n v="2804.575300716016"/>
        <n v="2436.3361965841345"/>
        <n v="2184.9578962046367"/>
        <n v="2560.686864113356"/>
        <n v="2883.6419925574301"/>
        <n v="2095.8655541146632"/>
        <n v="2139.6005687146589"/>
        <n v="3381.1425422092352"/>
        <n v="851.46537755690463"/>
        <n v="2599.4974163436777"/>
        <n v="2369.8678389351549"/>
        <n v="3287.2151323369408"/>
        <n v="2258.4558848118627"/>
        <n v="3967.6253851755196"/>
        <n v="3461.4231523220437"/>
        <n v="2074.4092916819964"/>
        <n v="3122.4299992887977"/>
        <n v="1328.3198957067596"/>
        <n v="3604.5956960464487"/>
        <n v="2699.0174752819125"/>
        <n v="4244.455272805676"/>
        <n v="2201.9921494570494"/>
        <n v="4679.241820140136"/>
        <n v="2892.7221872477035"/>
        <n v="3089.1467197454431"/>
        <n v="3410.5620638469613"/>
        <n v="2093.1857288942547"/>
        <n v="3288.7324872864119"/>
        <n v="2856.1260485784278"/>
        <n v="2561.4793742610559"/>
        <n v="3002.8017021434307"/>
        <n v="3380.5505410900819"/>
        <n v="2457.1788694270822"/>
        <n v="2508.9775026428456"/>
        <n v="3963.7415466083753"/>
        <n v="998.45085146214365"/>
        <n v="3048.0442287788633"/>
        <n v="2778.5708681327878"/>
        <n v="3854.0612065456685"/>
        <n v="2647.950255604721"/>
        <n v="4652.9085655313238"/>
        <n v="4058.4542009002998"/>
        <n v="2431.8520300808832"/>
        <n v="3660.4292375717528"/>
        <n v="1557.1852712539767"/>
        <n v="272.45901975749956"/>
        <n v="258.7891047455995"/>
        <n v="251.97942370019956"/>
        <n v="252.03447710279954"/>
        <n v="819.60617599999898"/>
        <n v="818.70669599999906"/>
        <n v="878.15846631919874"/>
        <n v="379.06058872999938"/>
        <n v="397.74530698539934"/>
        <n v="336.32485969499999"/>
        <n v="250.92596356279952"/>
        <n v="994.91039999999839"/>
        <n v="958.11929999999847"/>
        <n v="901.18124999999736"/>
        <n v="200.06398268999968"/>
        <n v="488.05469999999934"/>
        <n v="123.41037872269979"/>
        <n v="109.54196052529961"/>
        <n v="1006.7885999999987"/>
        <n v="653.05734874619895"/>
        <n v="254.10449359879951"/>
        <n v="223.51671210119963"/>
        <n v="612.19053359999918"/>
        <n v="208.33593985019965"/>
        <n v="177.90578128999962"/>
        <n v="183.66617590319962"/>
        <n v="817.15040989199861"/>
        <n v="515.47833410999931"/>
        <n v="544.25610674489917"/>
        <n v="1128.4181999999987"/>
        <n v="238.32789134999956"/>
        <n v="980.64790499999867"/>
        <n v="443.88980999999927"/>
        <n v="547.16062439999746"/>
        <n v="576.51505219199726"/>
        <n v="407.50928775479809"/>
        <n v="386.95273919039761"/>
        <n v="423.06684576869742"/>
        <n v="382.94756247199825"/>
        <n v="1035.6416999999954"/>
        <n v="183.80608548599909"/>
        <n v="419.52531599999742"/>
        <n v="444.45438329599722"/>
        <n v="377.37777972509826"/>
        <n v="313.86092999359846"/>
        <n v="221.75448284459893"/>
        <n v="189.10967636399877"/>
        <n v="474.38117618939765"/>
        <n v="420.35731500749853"/>
        <n v="375.82841474999867"/>
        <n v="312.98967351539858"/>
        <n v="615.29825562299504"/>
        <n v="552.69487544069545"/>
        <n v="535.99841572199637"/>
        <n v="532.6149519935957"/>
        <n v="351.32382606869709"/>
        <n v="647.94046580279394"/>
        <n v="600.82142129679517"/>
        <n v="543.87823368239549"/>
        <n v="527.76752309819574"/>
        <n v="513.0223710951966"/>
        <n v="366.24673239279701"/>
        <n v="271.93855088949772"/>
        <n v="581.40558143999613"/>
        <n v="462.63876926399627"/>
        <n v="456.63426976779624"/>
        <n v="335.26632324199676"/>
        <n v="310.94369453279745"/>
        <n v="638.37342533099491"/>
        <n v="586.26628210859428"/>
        <n v="320.1833785721974"/>
        <n v="268.04158763519774"/>
        <n v="703.80268231199136"/>
        <n v="658.27670333999276"/>
        <n v="441.91171396199553"/>
        <n v="705.74354999999241"/>
        <n v="706.02612999999235"/>
        <n v="499.29020399999456"/>
        <n v="815.82128399999101"/>
        <n v="778.41054272119152"/>
        <n v="664.93962459959334"/>
        <n v="568.96983965529296"/>
        <n v="527.49637197999334"/>
        <n v="516.20442683119416"/>
        <n v="889.57777499999008"/>
        <n v="889.75529999999014"/>
        <n v="972.26885228398908"/>
        <n v="971.36543150828891"/>
        <n v="619.49404965039378"/>
        <n v="423.39659603269536"/>
        <n v="907.68633119998981"/>
        <n v="906.85290216998987"/>
        <n v="209.2876822499976"/>
        <n v="216.74318866339755"/>
        <n v="838.25700352499064"/>
        <n v="1044.1890383924886"/>
        <n v="859.13914074239051"/>
        <n v="654.02788408619267"/>
        <n v="648.37901109239283"/>
        <n v="500.54412384959431"/>
        <n v="484.30246253279495"/>
        <n v="578.46185999999364"/>
        <n v="463.04737199999488"/>
        <n v="692.59014613769057"/>
        <n v="675.89242484789054"/>
        <n v="662.04263984099146"/>
        <n v="628.488997497892"/>
        <n v="617.04101075759161"/>
        <n v="541.54108799999256"/>
        <n v="535.26801099999273"/>
        <n v="523.08821599999283"/>
        <n v="489.51791099999321"/>
        <n v="834.34915692298853"/>
        <n v="753.45237328798953"/>
        <n v="704.60408092849093"/>
        <n v="635.14169984819102"/>
        <n v="530.16569999999263"/>
        <n v="502.11224999999359"/>
        <n v="874.97180509558768"/>
        <n v="841.40029546198753"/>
        <n v="798.44753030198888"/>
        <n v="570.63724183619195"/>
        <n v="909.35516337628735"/>
        <n v="148.89329799999794"/>
        <n v="151.2601307771979"/>
        <n v="856.3921337495882"/>
        <n v="844.67733628738824"/>
        <n v="438.30401645999342"/>
        <n v="460.48478443529302"/>
        <n v="771.43176065278737"/>
        <n v="709.41131899998834"/>
        <n v="585.4689449999903"/>
        <n v="582.07798499998967"/>
        <n v="536.78060999999127"/>
        <n v="486.22664999999142"/>
        <n v="838.12947049258696"/>
        <n v="783.57337783918706"/>
        <n v="707.37524999998755"/>
        <n v="603.63269999999"/>
        <n v="594.78749999999036"/>
        <n v="588.95099999999036"/>
        <n v="538.29809999999122"/>
        <n v="913.58511984238373"/>
        <n v="880.75961452498632"/>
        <n v="946.02694994698459"/>
        <n v="907.24648727398596"/>
        <n v="825.82205297248629"/>
        <n v="674.99915999998814"/>
        <n v="585.06235199999037"/>
        <n v="883.03671542998313"/>
        <n v="827.56418599998449"/>
        <n v="769.06136999998603"/>
        <n v="483.17677599999081"/>
        <n v="1094.426419504879"/>
        <n v="938.62654657198254"/>
        <n v="849.45599999998399"/>
        <n v="774.93442499998537"/>
        <n v="611.00054999998838"/>
        <n v="665.69669999998791"/>
        <n v="513.32399999999041"/>
        <n v="1156.5710999999783"/>
        <n v="880.37292023998339"/>
        <n v="1078.1448814298797"/>
        <n v="972.51498596278066"/>
        <n v="888.41615836598328"/>
        <n v="1133.3298311369783"/>
        <n v="941.34041048458221"/>
        <n v="1058.0420980499798"/>
        <n v="999.56147379448134"/>
        <n v="725.08924499998625"/>
        <n v="719.4337079999865"/>
        <n v="545.18525099998976"/>
        <n v="595.41701699998862"/>
        <n v="569.7518399999891"/>
        <n v="956.69548499998018"/>
        <n v="948.80811999998093"/>
        <n v="967.05442999997888"/>
        <n v="960.51747899997906"/>
        <n v="925.09090199998082"/>
        <n v="875.51323599998182"/>
        <n v="259.10688239999456"/>
        <n v="267.81612669599434"/>
        <n v="973.73362499998041"/>
        <n v="942.57539999998039"/>
        <n v="908.98627499998111"/>
        <n v="837.86849999998253"/>
        <n v="839.77739999998164"/>
        <n v="822.92624999998293"/>
        <n v="877.71307499998181"/>
        <n v="1228.8946355360747"/>
        <n v="1226.9553485439744"/>
        <n v="1084.1256201550773"/>
        <n v="206.39140939999584"/>
        <n v="212.69118336699569"/>
        <n v="848.50908299998218"/>
        <n v="631.77873599998691"/>
        <n v="1133.4737519999733"/>
        <n v="1089.1465019999744"/>
        <n v="1032.9604439999771"/>
        <n v="1005.739034999977"/>
        <n v="943.84864199997844"/>
        <n v="931.72735299997862"/>
        <n v="931.56357599997864"/>
        <n v="917.01229799997918"/>
        <n v="1028.0339999999755"/>
        <n v="1006.4290499999761"/>
        <n v="754.55099999998276"/>
        <n v="1332.8928730467685"/>
        <n v="1273.871809586072"/>
        <n v="1225.0167539999723"/>
        <n v="999.57489299997633"/>
        <n v="914.13328199997909"/>
        <n v="749.87806028998148"/>
        <n v="791.31751874698045"/>
        <n v="366.75974735999085"/>
        <n v="382.25599711199044"/>
        <n v="1027.0608899999747"/>
        <n v="1071.7343999999744"/>
        <n v="1028.3006599999746"/>
        <n v="742.80647293998163"/>
        <n v="784.51817267458057"/>
        <n v="1191.7246499999706"/>
        <n v="1175.6760749999719"/>
        <n v="1167.0704999999712"/>
        <n v="1155.4937999999713"/>
        <n v="1148.5979999999718"/>
        <n v="1129.4039249999728"/>
        <n v="1137.3689249999718"/>
        <n v="1104.9587999999735"/>
        <n v="1069.6776749999733"/>
        <n v="1333.1738879417667"/>
        <n v="1398.1225177059655"/>
        <n v="1303.4839223999679"/>
        <n v="463.3991091299884"/>
        <n v="486.33727461718786"/>
        <n v="1154.9964599999712"/>
        <n v="831.97224599997935"/>
        <n v="1141.3114199999718"/>
        <n v="1135.0978739999719"/>
        <n v="1133.8563599999716"/>
        <n v="1070.0461259999734"/>
        <n v="1048.5243089999731"/>
        <n v="1009.3210019999757"/>
        <n v="997.72108799997511"/>
        <n v="991.40445599997565"/>
        <n v="920.74846499997739"/>
        <n v="832.54394999997919"/>
        <n v="787.81740287997968"/>
        <n v="495.02855159998683"/>
        <n v="945.26094499997475"/>
        <n v="880.56465199997592"/>
        <n v="544.47991999998544"/>
        <n v="832.08516014997804"/>
        <n v="743.34885317998032"/>
        <n v="646.63731036998274"/>
        <n v="1298.4441749999658"/>
        <n v="334.20941882999108"/>
        <n v="936.15637499997581"/>
        <n v="889.67024999997625"/>
        <n v="1216.5527249999666"/>
        <n v="1114.8599090899711"/>
        <n v="572.96655597998483"/>
        <n v="456.52593969998782"/>
        <n v="371.35056783999005"/>
        <n v="348.80920424999067"/>
        <n v="145.55568299999612"/>
        <n v="701.70550151998066"/>
        <n v="892.65628499997592"/>
        <n v="864.78895199997692"/>
        <n v="681.15792599998201"/>
        <n v="626.71631699998272"/>
        <n v="800.89690307997694"/>
        <n v="1212.4872989999651"/>
        <n v="1189.9893539999671"/>
        <n v="1073.4712719999682"/>
        <n v="982.21345399997199"/>
        <n v="958.08112199997231"/>
        <n v="900.58285799997327"/>
        <n v="795.18429899997784"/>
        <n v="694.19637599998009"/>
        <n v="474.11948999998629"/>
        <n v="690.02287349998028"/>
        <n v="435.2113895999874"/>
        <n v="1381.5326249999589"/>
        <n v="641.6930249999815"/>
        <n v="618.4349999999821"/>
        <n v="538.7898876399845"/>
        <n v="197.63117961999447"/>
        <n v="759.31989623997822"/>
        <n v="741.27513503997864"/>
        <n v="557.49303791998398"/>
        <n v="523.50012623998498"/>
        <n v="1068.6619349999692"/>
        <n v="738.84574799997938"/>
        <n v="240.53712533999283"/>
        <n v="185.35341320999464"/>
        <n v="835.93749074997402"/>
        <n v="537.02245964998383"/>
        <n v="422.74838357998686"/>
        <n v="924.11779199997056"/>
        <n v="281.02615607999127"/>
        <n v="271.92796808999157"/>
        <n v="572.94885999998235"/>
        <n v="509.50765999998424"/>
        <n v="157.12587989999511"/>
        <n v="813.38082039997494"/>
        <n v="1261.6226999999597"/>
        <n v="1204.7804999999626"/>
        <n v="341.98931261998939"/>
        <n v="714.29489999997782"/>
        <n v="687.1283999999788"/>
        <n v="678.44249999997828"/>
        <n v="634.89082499998062"/>
        <n v="531.17414999998357"/>
        <n v="213.10351071999338"/>
        <n v="870.62297572997284"/>
        <n v="821.38788731997454"/>
        <n v="737.71499119997691"/>
        <n v="372.72153605998869"/>
        <n v="351.87803273998907"/>
        <n v="386.15624354998801"/>
        <n v="1479.5490359999555"/>
        <n v="1482.0240959999544"/>
        <n v="1437.1082309999558"/>
        <n v="1111.9503359999655"/>
        <n v="966.86376299996994"/>
        <n v="731.59436999997695"/>
        <n v="570.58997399998236"/>
        <n v="609.95848199997977"/>
        <n v="1277.8928279999579"/>
        <n v="882.96299999997143"/>
        <n v="603.14611499998011"/>
        <n v="599.23198399998012"/>
        <n v="602.03071999997951"/>
        <n v="543.04393599998207"/>
        <n v="765.4395376699747"/>
        <n v="1403.5031999999535"/>
        <n v="1351.5164999999552"/>
        <n v="1269.0580499999569"/>
        <n v="1211.666624999961"/>
        <n v="1167.3980999999624"/>
        <n v="347.47855169998815"/>
        <n v="755.67329999997503"/>
        <n v="748.49669999997514"/>
        <n v="590.56717499998035"/>
        <n v="1275.6533252999577"/>
        <n v="703.06160007997596"/>
        <n v="924.14561717996924"/>
        <n v="681.52565123997692"/>
        <n v="587.64545015998044"/>
        <n v="407.04548624998614"/>
        <n v="1384.7101649999543"/>
        <n v="1197.9728639999605"/>
        <n v="929.0538599999694"/>
        <n v="869.39120486996944"/>
        <n v="830.92007234997129"/>
        <n v="788.98867457997289"/>
        <n v="573.04989899998031"/>
        <n v="1065.9743449999628"/>
        <n v="670.64591999997651"/>
        <n v="606.19877499997824"/>
        <n v="954.73475936996635"/>
        <n v="943.84703643996681"/>
        <n v="796.25971295997192"/>
        <n v="733.63096836997352"/>
        <n v="680.28110534997541"/>
        <n v="666.24483007997651"/>
        <n v="363.89741539998715"/>
        <n v="877.07924999996931"/>
        <n v="255.76378619999093"/>
        <n v="1470.3243457099484"/>
        <n v="1049.7562221999631"/>
        <n v="712.82152520997488"/>
        <n v="414.14584693998535"/>
        <n v="261.55655645999059"/>
        <n v="626.8500136199782"/>
        <n v="358.47651431998742"/>
        <n v="1146.3828029999606"/>
        <n v="1047.7974779999633"/>
        <n v="752.28552299997364"/>
        <n v="636.26471999997818"/>
        <n v="870.68549483996765"/>
        <n v="795.14398547997064"/>
        <n v="481.90476428998204"/>
        <n v="1250.7289299999547"/>
        <n v="1127.9049359999583"/>
        <n v="1113.3560459999587"/>
        <n v="745.19430499997168"/>
        <n v="550.88771999997959"/>
        <n v="907.53114584996695"/>
        <n v="501.59844543998145"/>
        <n v="1249.4585249999536"/>
        <n v="1025.0999999999619"/>
        <n v="1026.228599999961"/>
        <n v="689.83109999997453"/>
        <n v="602.40284999997812"/>
        <n v="182.83420636999321"/>
        <n v="162.27593038999385"/>
        <n v="1499.5664999999447"/>
        <n v="1475.0283002999461"/>
        <n v="1287.8325719499521"/>
        <n v="1179.8017225799551"/>
        <n v="560.0359476299792"/>
        <n v="457.44882481998263"/>
        <n v="315.20808527998832"/>
        <n v="1032.8862241499614"/>
        <n v="663.00859985997533"/>
        <n v="438.7602260999837"/>
        <n v="1563.5222939999421"/>
        <n v="1164.7502879999568"/>
        <n v="1158.4605479999573"/>
        <n v="743.4241109999723"/>
        <n v="711.35315999997351"/>
        <n v="684.13247999997475"/>
        <n v="862.1021449499666"/>
        <n v="1263.8919839999517"/>
        <n v="1199.9670149999533"/>
        <n v="1213.5517499999517"/>
        <n v="1205.3049909999522"/>
        <n v="378.20893547998526"/>
        <n v="732.77212799997142"/>
        <n v="723.95961199997191"/>
        <n v="694.990385999973"/>
        <n v="907.2214863199639"/>
        <n v="841.40857786996742"/>
        <n v="1428.0608249999445"/>
        <n v="1407.5052749999463"/>
        <n v="1376.8919999999466"/>
        <n v="1351.8355499999484"/>
        <n v="1218.8891249999533"/>
        <n v="376.40800083998533"/>
        <n v="1182.1211999999539"/>
        <n v="1088.3654999999576"/>
        <n v="930.201749999963"/>
        <n v="717.20437499997206"/>
        <n v="638.74439999997526"/>
        <n v="264.80386459998965"/>
        <n v="1193.9352121999534"/>
        <n v="1148.9386346099552"/>
        <n v="1106.4262193999559"/>
        <n v="814.04419751996886"/>
        <n v="646.0969923199749"/>
        <n v="454.72233575998234"/>
        <n v="312.61935844998783"/>
        <n v="893.30611679996525"/>
        <n v="1629.9276059999347"/>
        <n v="1523.7338369999418"/>
        <n v="1227.5817029999512"/>
        <n v="326.35861847998729"/>
        <n v="651.47737499997459"/>
        <n v="576.86882483997601"/>
        <n v="1375.2444239999427"/>
        <n v="420.11526023998277"/>
        <n v="1267.3904039999481"/>
        <n v="1090.3604019999555"/>
        <n v="1011.4797869999594"/>
        <n v="727.78817299997036"/>
        <n v="930.75805463996255"/>
        <n v="783.49420547996795"/>
        <n v="1578.1837499999358"/>
        <n v="1437.6140999999413"/>
        <n v="1400.9366249999428"/>
        <n v="1358.5778999999454"/>
        <n v="805.04999999996721"/>
        <n v="652.3638749999734"/>
        <n v="1523.699324999938"/>
        <n v="1537.4233387999375"/>
        <n v="1535.6497059199371"/>
        <n v="1197.77369237995"/>
        <n v="904.6045321199631"/>
        <n v="561.75238949997743"/>
        <n v="468.13675313998084"/>
        <n v="1422.5111039999417"/>
        <n v="1317.573539999946"/>
        <n v="911.39975999996204"/>
        <n v="1009.581241199956"/>
        <n v="944.8796327999595"/>
        <n v="818.2067479199651"/>
        <n v="796.45853384996656"/>
        <n v="788.44414871996639"/>
        <n v="625.03566488997319"/>
        <n v="410.08659347998235"/>
        <n v="1205.2349429999485"/>
        <n v="1461.8506499999376"/>
        <n v="1088.7833249999537"/>
        <n v="897.87059999996234"/>
        <n v="838.27754999996421"/>
        <n v="818.04937499996515"/>
        <n v="718.03529999996988"/>
        <n v="283.77049943998787"/>
        <n v="638.17379999997286"/>
        <n v="1161.3208499999505"/>
        <n v="1676.2903333799272"/>
        <n v="1414.7502704999397"/>
        <n v="673.37129743997127"/>
        <n v="576.82718810997528"/>
        <n v="353.86984697998491"/>
        <n v="865.61553278996223"/>
        <n v="726.19101059996888"/>
        <n v="1679.8483709999284"/>
        <n v="1434.9571199999389"/>
        <n v="1432.7609399999387"/>
        <n v="1328.4640529999422"/>
        <n v="377.51050274998386"/>
        <n v="1181.3117759999498"/>
        <n v="980.72882999995818"/>
        <n v="317.10095117998645"/>
        <n v="812.1443759999654"/>
        <n v="682.29784799997083"/>
        <n v="1507.346195999932"/>
        <n v="1285.6763149999438"/>
        <n v="1257.2175239999442"/>
        <n v="409.62703667998181"/>
        <n v="1189.2335519999474"/>
        <n v="1011.2827769999551"/>
        <n v="834.30152999996301"/>
        <n v="717.1432649999681"/>
        <n v="801.17454032996443"/>
        <n v="781.70808771996576"/>
        <n v="663.57350772997006"/>
        <n v="602.70751119997328"/>
        <n v="547.89563699997609"/>
        <n v="1366.3538999999384"/>
        <n v="1337.5235249999396"/>
        <n v="1234.9912499999452"/>
        <n v="1075.5935999999522"/>
        <n v="326.29960439998553"/>
        <n v="1218.3135560399467"/>
        <n v="1135.7034191999496"/>
        <n v="910.31792786996027"/>
        <n v="411.38523463998172"/>
        <n v="207.34857547999093"/>
        <n v="961.73542508995729"/>
        <n v="661.84968074997096"/>
        <n v="1859.2829999999187"/>
        <n v="1868.2141319999173"/>
        <n v="1624.8021899999283"/>
        <n v="1482.6032699999344"/>
        <n v="1152.8672609999487"/>
        <n v="998.67625199995575"/>
        <n v="688.60850399996946"/>
        <n v="2355.9237709998933"/>
        <n v="2317.3136621998933"/>
        <n v="2214.536993759898"/>
        <n v="1948.0602732799102"/>
        <n v="1681.7334227499225"/>
        <n v="1505.7149629799308"/>
        <n v="1552.9081329999274"/>
        <n v="668.06934241996908"/>
        <n v="2506.069456799883"/>
        <n v="2462.4047882198852"/>
        <n v="2302.7859453298938"/>
        <n v="2060.8712276099054"/>
        <n v="1068.949473539951"/>
        <n v="1047.0528244799525"/>
        <n v="930.66536211995651"/>
        <n v="865.48694049996016"/>
        <n v="807.41828049996332"/>
        <n v="582.1427117999732"/>
        <n v="1494.7835444299321"/>
        <n v="1412.428455319935"/>
        <n v="1178.8520685699466"/>
        <n v="669.84681403996899"/>
        <n v="458.30292785997915"/>
        <n v="2701.939497699876"/>
        <n v="2196.4748457398987"/>
        <n v="1959.7179483999098"/>
        <n v="1484.7477213799316"/>
        <n v="1233.8772219899431"/>
        <n v="924.251593999958"/>
        <n v="1914.4999999999131"/>
        <n v="1923.3068959999118"/>
        <n v="1673.7142839999233"/>
        <n v="2036.8722716999016"/>
        <n v="1802.3411456499155"/>
        <n v="1778.3802644299153"/>
        <n v="1707.6863405499189"/>
        <n v="1528.1367252099271"/>
        <n v="1348.2704511999357"/>
        <n v="1229.3035259399414"/>
        <n v="662.41548729996839"/>
        <n v="1832.0979508799117"/>
        <n v="1804.1919001399131"/>
        <n v="1700.2889674199189"/>
        <n v="1545.6059009899263"/>
        <n v="909.82007105995694"/>
        <n v="894.17585795995797"/>
        <n v="823.97403437996024"/>
        <n v="779.55941209996308"/>
        <n v="740.71390249996512"/>
        <n v="598.09941919997152"/>
        <n v="1455.2980764999318"/>
        <n v="1381.9552382399343"/>
        <n v="1172.292218149945"/>
        <n v="716.84479343996577"/>
        <n v="525.96148023997523"/>
        <n v="2250.6972799998939"/>
        <n v="2261.9593198398929"/>
        <n v="2032.2777457199036"/>
        <n v="1897.9079268999099"/>
        <n v="1588.3713698299243"/>
        <n v="1441.2503466799315"/>
        <n v="1149.8750875999453"/>
        <n v="995.73058792995255"/>
        <n v="802.88097799996228"/>
        <n v="2148.327593999893"/>
        <n v="1908.1078739999077"/>
        <n v="1883.5159551299075"/>
        <n v="1811.0879428499115"/>
        <n v="1627.2835955099204"/>
        <n v="1443.1203116999291"/>
        <n v="1321.3131206399351"/>
        <n v="740.89626389996363"/>
        <n v="1938.7005064799037"/>
        <n v="1910.1374020399051"/>
        <n v="1803.5615521199115"/>
        <n v="1645.1833122899193"/>
        <n v="994.12323995995143"/>
        <n v="977.78074635995256"/>
        <n v="906.72214947995519"/>
        <n v="860.74534909995782"/>
        <n v="820.63131749996012"/>
        <n v="674.94188519996692"/>
        <n v="1552.622939889925"/>
        <n v="1477.5974490399276"/>
        <n v="1262.5946088499388"/>
        <n v="796.62167283996087"/>
        <n v="600.70923443997071"/>
        <n v="2378.6671154398837"/>
        <n v="2143.4757983198951"/>
        <n v="2005.8835958999018"/>
        <n v="1688.9783441299169"/>
        <n v="1538.2761318799246"/>
        <n v="1239.9919901999392"/>
        <n v="1082.1729948299469"/>
        <n v="884.29497049995712"/>
        <n v="3061.4956462998439"/>
        <n v="2696.1615873498658"/>
        <n v="2654.4879388298659"/>
        <n v="2544.1428508298718"/>
        <n v="2257.9995315498859"/>
        <n v="1972.0391921999005"/>
        <n v="1783.0494432099101"/>
        <n v="883.75192135995553"/>
        <n v="2856.8773928398541"/>
        <n v="2810.0184489298572"/>
        <n v="2638.8865285598667"/>
        <n v="2379.1281707798803"/>
        <n v="1313.9698445499339"/>
        <n v="1289.8019380399357"/>
        <n v="1166.5311467099407"/>
        <n v="1095.4974437999449"/>
        <n v="1032.3837539999483"/>
        <n v="791.26555119996021"/>
        <n v="1770.8675830199118"/>
        <n v="1682.9191130399151"/>
        <n v="1431.4242071999286"/>
        <n v="885.6739394999554"/>
        <n v="657.3505886399671"/>
        <n v="3302.202183379834"/>
        <n v="3067.5639797998456"/>
        <n v="2524.7326676098724"/>
        <n v="2270.498485079886"/>
        <n v="1760.7541182599111"/>
        <n v="1491.1978431999248"/>
        <n v="1157.7599214999423"/>
        <n v="2102.8156799998942"/>
        <n v="2634.6259245298634"/>
        <n v="1936.5010526998997"/>
        <n v="1743.1789829099098"/>
        <n v="1561.7590493999194"/>
        <n v="1273.9597774799331"/>
        <n v="703.13054888996351"/>
        <n v="3082.1341678398389"/>
        <n v="2973.1993564398467"/>
        <n v="2806.6756697398559"/>
        <n v="2765.3533172398547"/>
        <n v="2663.0439172798629"/>
        <n v="2618.6511132598644"/>
        <n v="2398.5511079998764"/>
        <n v="2014.9917160798962"/>
        <n v="1458.6696934799245"/>
        <n v="1380.2370124899292"/>
        <n v="1111.5393368099421"/>
        <n v="1040.0573807999465"/>
        <n v="976.2650189999498"/>
        <n v="831.56979197995634"/>
        <n v="787.13558319995911"/>
        <n v="728.84286719996226"/>
        <n v="664.19791095996584"/>
        <n v="2078.6820595198915"/>
        <n v="1731.8553081199113"/>
        <n v="1640.6907238399151"/>
        <n v="1175.4333221999393"/>
        <n v="3297.4077709798298"/>
        <n v="3118.7055622798366"/>
        <n v="3082.6414214698389"/>
        <n v="2501.87144690987"/>
        <n v="2365.648855919877"/>
        <n v="2242.0152652798843"/>
        <n v="2189.2819232998859"/>
        <n v="1720.3457058599108"/>
        <n v="1473.0256496399234"/>
        <n v="1417.213870199927"/>
        <n v="1104.6871597499432"/>
        <n v="2129.7689399998899"/>
        <n v="3117.0612008998328"/>
        <n v="2804.7313040998515"/>
        <n v="2739.0458653498563"/>
        <n v="1634.7348228899134"/>
        <n v="1437.1527090999236"/>
        <n v="1306.5735328699307"/>
        <n v="1236.9658587999338"/>
        <n v="1183.5688748999373"/>
        <n v="1046.9747248799447"/>
        <n v="685.17176869996365"/>
        <n v="2903.1504790398444"/>
        <n v="2826.4696520398484"/>
        <n v="2677.1718979598577"/>
        <n v="2486.6820182398687"/>
        <n v="1136.9807607299399"/>
        <n v="940.40764655995054"/>
        <n v="861.06886477995374"/>
        <n v="813.77470509995703"/>
        <n v="772.05393749995937"/>
        <n v="614.9053631999675"/>
        <n v="1556.9311433499181"/>
        <n v="1474.4965427199218"/>
        <n v="1082.4479219399418"/>
        <n v="744.82095103996051"/>
        <n v="536.51647703997173"/>
        <n v="3371.2274335798215"/>
        <n v="3125.8164677998348"/>
        <n v="2557.7759012098641"/>
        <n v="2418.3668107198714"/>
        <n v="2292.1840204798787"/>
        <n v="1219.3531979999354"/>
        <n v="1068.1885905799429"/>
        <n v="1032.7560576099454"/>
        <n v="2177.4596999998848"/>
        <n v="2071.1010599998913"/>
        <n v="840.24278799995579"/>
        <n v="2155.7782431498827"/>
        <n v="1871.2966270498987"/>
        <n v="1669.6963817099095"/>
        <n v="1468.0503357499201"/>
        <n v="1360.1156815999266"/>
        <n v="1209.3341959499344"/>
        <n v="700.12669529996197"/>
        <n v="2119.8724851598849"/>
        <n v="1976.2483496398916"/>
        <n v="1890.5270437398979"/>
        <n v="1862.4340309198988"/>
        <n v="1689.1456024899082"/>
        <n v="1278.4983191399308"/>
        <n v="977.46337555994717"/>
        <n v="961.13348495994819"/>
        <n v="879.69822987995178"/>
        <n v="831.57339209995507"/>
        <n v="789.06150249995756"/>
        <n v="628.35287919996608"/>
        <n v="1590.3649519999144"/>
        <n v="1506.0347622399183"/>
        <n v="1405.5433757399242"/>
        <n v="761.07968043995868"/>
        <n v="548.33128123997039"/>
        <n v="2492.0574078398649"/>
        <n v="2234.7407887198788"/>
        <n v="2088.4574188798865"/>
        <n v="2019.3914291198894"/>
        <n v="1736.9725563299057"/>
        <n v="1572.8998457599146"/>
        <n v="1189.3089920299358"/>
        <n v="1073.3362774299417"/>
        <n v="858.75463049995381"/>
        <n v="3363.8994691753605"/>
        <n v="1886.1198617513096"/>
        <n v="2765.4651054391252"/>
        <n v="3343.8672825473445"/>
        <n v="2150.7761734574328"/>
        <n v="2687.5219741576061"/>
        <n v="1236.5153684625916"/>
        <n v="3143.0933574018932"/>
        <n v="3573.2336757948765"/>
        <n v="1424.3852752685968"/>
        <n v="2936.6821590292902"/>
        <n v="2067.0395982649957"/>
        <n v="3807.7548600167897"/>
        <n v="1556.9986136707462"/>
        <n v="3214.6734673135443"/>
        <n v="1481.1555811856304"/>
        <n v="3027.2180985121113"/>
        <n v="3392.2050196806408"/>
        <n v="1216.5330043808674"/>
        <n v="2567.9512816123206"/>
        <n v="3120.7069505653731"/>
        <n v="2551.3256677633381"/>
        <n v="2726.7447177870899"/>
        <n v="1580.3062374517845"/>
        <n v="1013.6477220272291"/>
        <n v="2089.9571564158477"/>
        <n v="2017.0764897061536"/>
        <n v="2331.8306324854643"/>
        <n v="2401.5452612089389"/>
        <n v="3055.0467457037362"/>
        <n v="1928.5955233273228"/>
        <n v="2826.5467077565222"/>
        <n v="3641.6359275180703"/>
        <n v="3536.5528511635412"/>
        <n v="3474.0050348423065"/>
        <n v="1060.6238850354082"/>
        <n v="4511.3166389803764"/>
        <n v="2287.233890967133"/>
        <n v="3172.6958431515491"/>
        <n v="2390.0908316774512"/>
        <n v="1835.5441059152238"/>
        <n v="1612.957976238227"/>
        <n v="1370.6407621587396"/>
        <n v="2535.4282802623406"/>
        <n v="1591.4532499409002"/>
        <n v="2824.2583182789954"/>
        <n v="2795.9729646852797"/>
        <n v="2392.8410202561695"/>
        <n v="2541.8606098945502"/>
        <n v="3166.661397604174"/>
        <n v="2276.7750198152812"/>
        <n v="1615.986346179192"/>
        <n v="3024.5963095854258"/>
        <n v="2004.8942364161576"/>
        <n v="1258.4165265510469"/>
        <n v="2062.2778980555918"/>
        <n v="2395.8453592461842"/>
        <n v="2163.8661977491543"/>
        <n v="2984.4892983072191"/>
        <n v="1886.4129215189073"/>
        <n v="1205.4540038665073"/>
        <n v="2733.4491563204901"/>
        <n v="2837.8900446232196"/>
        <n v="2158.8628338852263"/>
        <n v="2337.3513462913038"/>
        <n v="3805.2259181127652"/>
        <n v="3579.3715079259578"/>
        <n v="4367.2336502434564"/>
        <n v="2845.7591350470261"/>
        <n v="2257.5170785786236"/>
        <n v="2340.1329193411557"/>
        <n v="1646.7295846900054"/>
        <n v="2770.776526466168"/>
        <n v="1644.7299465315111"/>
        <n v="2207.0419166314164"/>
        <n v="3383.0026849707756"/>
        <n v="2603.9672184113192"/>
        <n v="2947.8315822167715"/>
        <n v="1697.4699176079775"/>
        <n v="2894.3195390881365"/>
        <n v="1937.583213826573"/>
        <n v="4167.4608997889554"/>
        <n v="3459.5050705941412"/>
        <n v="2841.8871881430396"/>
        <n v="2083.2507179958643"/>
        <n v="3176.2318820071819"/>
        <n v="1866.6773621684365"/>
        <n v="2398.6639143355374"/>
        <n v="2204.6525451444118"/>
        <n v="2251.1798993519574"/>
        <n v="1333.6173329724122"/>
        <n v="3156.4961380538775"/>
        <n v="2241.7057297842703"/>
        <n v="3109.2163830789145"/>
        <n v="3135.1053990536429"/>
        <n v="1495.6287436650764"/>
        <n v="1387.739811419963"/>
        <n v="4123.6307041632253"/>
        <n v="2129.7898779573111"/>
        <n v="2390.3180691757398"/>
        <n v="3023.7890679131638"/>
        <n v="2381.2046562225764"/>
        <n v="3223.8028667108697"/>
        <n v="2473.5958131995922"/>
        <n v="2630.4394375655443"/>
        <n v="3083.3974681071954"/>
        <n v="3424.3423226116902"/>
        <n v="1183.4250896677686"/>
        <n v="3402.3482606383363"/>
        <n v="1832.4705810695752"/>
        <n v="3265.3570199421333"/>
        <n v="3058.4076589194433"/>
        <n v="2851.0147300196359"/>
        <n v="1453.666531958492"/>
        <n v="1471.9177209786919"/>
        <n v="2930.8339367262975"/>
        <n v="4362.127007588736"/>
        <n v="2631.1223750055187"/>
        <n v="3883.8441787962756"/>
        <n v="1542.6857023736216"/>
        <n v="3413.2840484258109"/>
        <n v="2323.1121704807365"/>
        <n v="3541.6284757360468"/>
        <n v="2317.2726814912207"/>
        <n v="2609.7654711387536"/>
        <n v="1518.6405442130067"/>
        <n v="943.33661644481276"/>
        <n v="2375.271864109402"/>
        <n v="2748.3054360516962"/>
        <n v="3114.4675473468437"/>
        <n v="2379.1690725596818"/>
        <n v="1808.6228308804925"/>
        <n v="1048.7027170069011"/>
        <n v="3716.5504127742147"/>
        <n v="2596.742816491153"/>
        <n v="1875.7515500204402"/>
        <n v="3722.0442840485748"/>
        <n v="4618.9838731821337"/>
        <n v="2512.3439899843684"/>
        <n v="3984.2314346350909"/>
        <n v="4314.3939838736414"/>
        <n v="3512.2546532259148"/>
        <n v="2376.1536814799701"/>
        <n v="1482.894681655974"/>
        <n v="3989.4042020937695"/>
        <n v="2148.6487269103113"/>
        <n v="3829.3763366356789"/>
        <n v="3586.2045232694695"/>
        <n v="3342.8745917420129"/>
        <n v="1704.3901850429752"/>
        <n v="1725.8406786236521"/>
        <n v="3436.3073584475042"/>
        <n v="5114.7975426585153"/>
        <n v="3084.6255510307724"/>
        <n v="4553.1162490029328"/>
        <n v="1809.147396856692"/>
        <n v="4002.5796970489937"/>
        <n v="2723.7033307544016"/>
        <n v="4152.2389651809153"/>
        <n v="2717.153784848842"/>
        <n v="3060.0108643641756"/>
        <n v="1780.3637018326933"/>
        <n v="1106.1128392824246"/>
        <n v="2785.0228632209091"/>
        <n v="3221.8865206375799"/>
        <n v="3652.3870023393179"/>
        <n v="2790.0678766029337"/>
        <n v="2120.3050536520768"/>
        <n v="1229.8034618104089"/>
        <n v="4357.9507216482143"/>
        <n v="3045.2859355618684"/>
        <n v="2199.7512412556666"/>
        <n v="4363.8980014403196"/>
        <n v="5415.4903230119144"/>
        <n v="2945.4090912844813"/>
        <n v="4671.4557114192112"/>
        <n v="5058.8990310441077"/>
        <n v="4118.2086713858425"/>
        <n v="2786.084504388833"/>
        <n v="1738.4948809261759"/>
        <n v="459.03465296999963"/>
        <n v="482.73074668199951"/>
        <n v="346.69256737289908"/>
        <n v="338.55647600309965"/>
        <n v="301.08423531599919"/>
        <n v="277.25907260729986"/>
        <n v="273.33954107519975"/>
        <n v="251.60932340279987"/>
        <n v="202.44390182939949"/>
        <n v="263.14810625659976"/>
        <n v="1007.1101249999991"/>
        <n v="992.64824999999746"/>
        <n v="902.29679999999962"/>
        <n v="230.46091189599974"/>
        <n v="248.41300710999931"/>
        <n v="259.77513823799927"/>
        <n v="239.85392984279974"/>
        <n v="174.63315257299956"/>
        <n v="127.02831398909993"/>
        <n v="108.45159081329969"/>
        <n v="338.46178954529921"/>
        <n v="290.81398862159909"/>
        <n v="277.52758394879919"/>
        <n v="1113.8701259999998"/>
        <n v="1069.1474849999995"/>
        <n v="979.24528799999916"/>
        <n v="945.56978099999924"/>
        <n v="908.48944799999924"/>
        <n v="911.89277999999888"/>
        <n v="218.00152828949987"/>
        <n v="162.5204850824999"/>
        <n v="146.92179179039991"/>
        <n v="225.98337600959911"/>
        <n v="217.30038732959906"/>
        <n v="151.9480451267994"/>
        <n v="415.70067245239824"/>
        <n v="402.93651382049825"/>
        <n v="378.91817362079837"/>
        <n v="354.77305874999797"/>
        <n v="247.53375885509905"/>
        <n v="407.62817309169844"/>
        <n v="388.49403353489771"/>
        <n v="335.08720681919806"/>
        <n v="182.60647492499919"/>
        <n v="165.11823505059934"/>
        <n v="163.02416748549928"/>
        <n v="449.7765782837983"/>
        <n v="433.04474406329751"/>
        <n v="192.65745417419924"/>
        <n v="191.25839148599883"/>
        <n v="616.42349540999578"/>
        <n v="583.14879833639554"/>
        <n v="510.24917353559641"/>
        <n v="484.77028514879652"/>
        <n v="373.74144887189732"/>
        <n v="374.53601174399705"/>
        <n v="235.09248293279811"/>
        <n v="219.12432203489828"/>
        <n v="847.23055999999349"/>
        <n v="847.0554399999935"/>
        <n v="790.97372905209431"/>
        <n v="595.00622220269588"/>
        <n v="564.33624712159565"/>
        <n v="537.87455133439585"/>
        <n v="536.3241088724958"/>
        <n v="293.94592040099786"/>
        <n v="275.87455292669796"/>
        <n v="1074.0635999999906"/>
        <n v="429.11729999999704"/>
        <n v="721.12196229569486"/>
        <n v="547.45172785139573"/>
        <n v="477.81733724399623"/>
        <n v="420.18654384629662"/>
        <n v="1059.9226491999925"/>
        <n v="362.52584059999737"/>
        <n v="1137.8331594511919"/>
        <n v="382.76444967459713"/>
        <n v="675.49090013999523"/>
        <n v="577.07094385199593"/>
        <n v="551.4535629575962"/>
        <n v="525.92391417599629"/>
        <n v="372.81844391999704"/>
        <n v="391.19006615999689"/>
        <n v="1168.0390799999911"/>
        <n v="1035.7341749999914"/>
        <n v="1168.7636699999912"/>
        <n v="770.15031557399072"/>
        <n v="494.69986716569468"/>
        <n v="729.0574548097926"/>
        <n v="663.18632839799216"/>
        <n v="511.73714294229478"/>
        <n v="415.0996670639957"/>
        <n v="399.85648842619588"/>
        <n v="1087.2224999999889"/>
        <n v="705.83958712379285"/>
        <n v="913.76244673199017"/>
        <n v="645.37828842239298"/>
        <n v="616.26936780369329"/>
        <n v="408.55108967199561"/>
        <n v="854.03910995999081"/>
        <n v="789.24320993279161"/>
        <n v="784.18825211999069"/>
        <n v="752.92697095649237"/>
        <n v="735.82767659399212"/>
        <n v="701.52801912359246"/>
        <n v="634.80175603079306"/>
        <n v="521.82466865069352"/>
        <n v="481.93106531009477"/>
        <n v="753.95830499999101"/>
        <n v="754.25660699999094"/>
        <n v="658.73896151039139"/>
        <n v="577.02835999999252"/>
        <n v="580.0451999999915"/>
        <n v="535.48153799999307"/>
        <n v="846.81799085278863"/>
        <n v="817.99813491898931"/>
        <n v="734.46921340238919"/>
        <n v="719.79844456348928"/>
        <n v="663.90396689819102"/>
        <n v="607.63950563129174"/>
        <n v="586.60600290999218"/>
        <n v="590.22742144189135"/>
        <n v="1138.9225499999834"/>
        <n v="618.69194999999092"/>
        <n v="564.91604999999163"/>
        <n v="552.26924999999255"/>
        <n v="634.53663045299163"/>
        <n v="937.73553546708729"/>
        <n v="836.81834963458914"/>
        <n v="803.53986076498973"/>
        <n v="501.45507665999213"/>
        <n v="526.95409021919158"/>
        <n v="753.49956999998722"/>
        <n v="661.83061799998961"/>
        <n v="650.45338999998978"/>
        <n v="641.1636719999899"/>
        <n v="505.82615999999132"/>
        <n v="733.22839752138816"/>
        <n v="854.54999999998631"/>
        <n v="835.55864999998551"/>
        <n v="697.866749999989"/>
        <n v="682.58249999998907"/>
        <n v="855.03599999998619"/>
        <n v="603.38969999999028"/>
        <n v="537.17107499999076"/>
        <n v="145.21643954999772"/>
        <n v="146.79937993419767"/>
        <n v="933.93514735878387"/>
        <n v="765.12464462828655"/>
        <n v="913.17855750558556"/>
        <n v="853.99634719998653"/>
        <n v="180.51091757999708"/>
        <n v="185.17035386639697"/>
        <n v="901.29463245778447"/>
        <n v="801.27586108498622"/>
        <n v="1171.7422079999817"/>
        <n v="1173.0808319999815"/>
        <n v="603.45647999999028"/>
        <n v="563.08112999999116"/>
        <n v="152.42124974999754"/>
        <n v="154.5096399209975"/>
        <n v="625.02117659998851"/>
        <n v="658.57149548278778"/>
        <n v="835.27941599998462"/>
        <n v="823.5913499999848"/>
        <n v="752.32148999998526"/>
        <n v="731.13973099998657"/>
        <n v="725.19579999998575"/>
        <n v="695.94080999998698"/>
        <n v="626.26891999998838"/>
        <n v="809.74799999998493"/>
        <n v="782.75699999998483"/>
        <n v="555.0524999999891"/>
        <n v="1022.8905820071801"/>
        <n v="936.41442207298167"/>
        <n v="911.96931923948227"/>
        <n v="1220.8682121107763"/>
        <n v="1138.6667351799779"/>
        <n v="1201.0087535903767"/>
        <n v="784.4411339999856"/>
        <n v="616.20328799998856"/>
        <n v="967.91012999997895"/>
        <n v="848.36127799998178"/>
        <n v="748.84058199998458"/>
        <n v="735.14938199998505"/>
        <n v="929.88899999998091"/>
        <n v="915.09614999998121"/>
        <n v="791.58397499998398"/>
        <n v="1062.2601463319781"/>
        <n v="988.13521325997988"/>
        <n v="1259.1405216674741"/>
        <n v="912.65696099998024"/>
        <n v="1076.2248349999759"/>
        <n v="1017.9805199999774"/>
        <n v="1080.9234239999757"/>
        <n v="1064.3745839999765"/>
        <n v="1066.458909999976"/>
        <n v="1003.9235579999777"/>
        <n v="974.89940799997828"/>
        <n v="950.48728199997777"/>
        <n v="924.4509179999784"/>
        <n v="670.34622599998477"/>
        <n v="1078.1252849999755"/>
        <n v="1019.4244639999773"/>
        <n v="670.70084399998473"/>
        <n v="731.34423024998353"/>
        <n v="772.48890922908242"/>
        <n v="1070.1654749999759"/>
        <n v="933.5418749999792"/>
        <n v="848.67299999998079"/>
        <n v="1311.8054903849709"/>
        <n v="953.67039503997842"/>
        <n v="1019.9069366551768"/>
        <n v="529.43320490998826"/>
        <n v="557.27400879718766"/>
        <n v="1321.7370689999707"/>
        <n v="1000.9680479999778"/>
        <n v="957.55614299997876"/>
        <n v="1323.6115409999707"/>
        <n v="1160.0623409999707"/>
        <n v="1141.6429009999722"/>
        <n v="1042.3512539999736"/>
        <n v="1309.9180499999668"/>
        <n v="1308.8236499999666"/>
        <n v="1249.5658499999697"/>
        <n v="1189.2869999999698"/>
        <n v="1056.5747999999744"/>
        <n v="1223.7167249999702"/>
        <n v="1218.4553549999703"/>
        <n v="1151.8508429999706"/>
        <n v="1133.9669159999723"/>
        <n v="974.18336699997633"/>
        <n v="791.67020291997846"/>
        <n v="646.30167293998284"/>
        <n v="645.31515839998247"/>
        <n v="393.79981442998968"/>
        <n v="916.85588399997584"/>
        <n v="863.97024099997725"/>
        <n v="672.64527299998247"/>
        <n v="260.21628338999284"/>
        <n v="475.92959399998699"/>
        <n v="850.91222096997774"/>
        <n v="424.36592149998876"/>
        <n v="1007.2309499999739"/>
        <n v="986.71769999997309"/>
        <n v="949.13279999997405"/>
        <n v="273.04784954999286"/>
        <n v="1233.1221888199675"/>
        <n v="501.05699265998635"/>
        <n v="747.59454431998029"/>
        <n v="716.6240559299805"/>
        <n v="363.9052612799905"/>
        <n v="1386.8749709999636"/>
        <n v="1168.9454399999693"/>
        <n v="1011.9021359999734"/>
        <n v="511.24679999998671"/>
        <n v="1183.3813599999664"/>
        <n v="1113.6583269999674"/>
        <n v="1049.9912619999707"/>
        <n v="1023.1167099999709"/>
        <n v="1000.3308119999716"/>
        <n v="755.32937499997854"/>
        <n v="679.44609799997988"/>
        <n v="650.15270099998179"/>
        <n v="257.00681237999277"/>
        <n v="749.09855999997876"/>
        <n v="741.08410784997795"/>
        <n v="692.49017207998031"/>
        <n v="390.36337575998908"/>
        <n v="1256.0343749999649"/>
        <n v="879.83279999997501"/>
        <n v="713.7830249999796"/>
        <n v="257.4937209599928"/>
        <n v="624.76469999998221"/>
        <n v="211.29331589999373"/>
        <n v="196.21770104999439"/>
        <n v="1187.4151068599667"/>
        <n v="1191.4251416699651"/>
        <n v="640.33587123998211"/>
        <n v="568.32974249998404"/>
        <n v="188.33809508999471"/>
        <n v="805.15242542997703"/>
        <n v="581.92422131998364"/>
        <n v="496.28477603998533"/>
        <n v="1320.0396359999629"/>
        <n v="888.57542399997521"/>
        <n v="704.7905159999799"/>
        <n v="661.25660099998129"/>
        <n v="843.74539247997416"/>
        <n v="780.1857645899762"/>
        <n v="498.74711141998472"/>
        <n v="420.46034711998709"/>
        <n v="1079.1921239999674"/>
        <n v="672.43293999997888"/>
        <n v="554.69259999998235"/>
        <n v="644.1685595999802"/>
        <n v="650.21683119997942"/>
        <n v="637.85614839998061"/>
        <n v="1420.2787499999549"/>
        <n v="1362.3187499999588"/>
        <n v="1075.0043249999674"/>
        <n v="790.00649999997506"/>
        <n v="745.45379999997738"/>
        <n v="737.99459999997657"/>
        <n v="159.91514482999506"/>
        <n v="467.87614999998505"/>
        <n v="181.95943749999438"/>
        <n v="610.5882719999812"/>
        <n v="614.95908293998036"/>
        <n v="1370.4013799999566"/>
        <n v="984.61024199996996"/>
        <n v="937.65531599997166"/>
        <n v="271.05199973999169"/>
        <n v="656.36599199998011"/>
        <n v="882.29599829997017"/>
        <n v="1182.1177099999613"/>
        <n v="968.18474999996749"/>
        <n v="896.58176399997058"/>
        <n v="647.24590799997816"/>
        <n v="589.05611899998064"/>
        <n v="198.86058974999327"/>
        <n v="791.23535399997411"/>
        <n v="1399.3971749999528"/>
        <n v="1275.5231999999587"/>
        <n v="1097.9252999999644"/>
        <n v="1076.5376999999651"/>
        <n v="1015.2872999999656"/>
        <n v="863.95252499997196"/>
        <n v="670.0963499999782"/>
        <n v="221.16383015999278"/>
        <n v="1223.8895353599603"/>
        <n v="1174.962181979962"/>
        <n v="528.8744879599825"/>
        <n v="303.84435599999011"/>
        <n v="202.75378991999312"/>
        <n v="373.87854503998739"/>
        <n v="1385.1053279999546"/>
        <n v="1287.4604759999577"/>
        <n v="1067.6851079999649"/>
        <n v="887.21189999997091"/>
        <n v="764.49050699997429"/>
        <n v="826.82276207997143"/>
        <n v="499.6975431899827"/>
        <n v="1186.9888319999575"/>
        <n v="874.00501499996983"/>
        <n v="315.25843991998897"/>
        <n v="761.31031999997344"/>
        <n v="294.11987210998973"/>
        <n v="630.76711599997759"/>
        <n v="212.29017185999265"/>
        <n v="918.33448495996731"/>
        <n v="832.57906886997091"/>
        <n v="736.08776464997436"/>
        <n v="662.70220062997703"/>
        <n v="1318.2511499999528"/>
        <n v="369.58174331998714"/>
        <n v="986.62724999996556"/>
        <n v="676.45124999997574"/>
        <n v="669.82949999997618"/>
        <n v="1227.3134440999572"/>
        <n v="1140.7260364799606"/>
        <n v="1108.3325557499602"/>
        <n v="1077.7412494499615"/>
        <n v="927.49017662996664"/>
        <n v="793.03566059997263"/>
        <n v="623.26301399997817"/>
        <n v="1618.4922809999443"/>
        <n v="1553.4014399999462"/>
        <n v="1373.6500829999522"/>
        <n v="1319.692031999954"/>
        <n v="1231.2427499999571"/>
        <n v="1184.7855749999592"/>
        <n v="1106.5131719999617"/>
        <n v="267.95774438999075"/>
        <n v="657.30319160997578"/>
        <n v="513.15895079998097"/>
        <n v="1163.6954839999576"/>
        <n v="1106.2995059999585"/>
        <n v="914.49892799996633"/>
        <n v="906.89175499996577"/>
        <n v="322.27797803998817"/>
        <n v="309.73184087998857"/>
        <n v="917.70768812996619"/>
        <n v="924.92920169996512"/>
        <n v="782.46146235997116"/>
        <n v="758.85567067997147"/>
        <n v="552.19397991997971"/>
        <n v="532.0525711199806"/>
        <n v="1501.1855999999436"/>
        <n v="404.15137229998521"/>
        <n v="1389.8015999999477"/>
        <n v="1232.5486499999549"/>
        <n v="1114.4621249999593"/>
        <n v="352.4988524399871"/>
        <n v="541.07317999998008"/>
        <n v="260.33337224999042"/>
        <n v="236.12986201999135"/>
        <n v="232.9629100999914"/>
        <n v="188.41119860999308"/>
        <n v="160.95237996999393"/>
        <n v="1000.5583433999624"/>
        <n v="690.12780941997369"/>
        <n v="768.5793359999717"/>
        <n v="272.06704631998969"/>
        <n v="645.59201099997574"/>
        <n v="217.37766911999205"/>
        <n v="519.15622190997931"/>
        <n v="508.10022251998032"/>
        <n v="410.93869649998413"/>
        <n v="1306.2945059999495"/>
        <n v="1214.1147209999519"/>
        <n v="1067.687535999959"/>
        <n v="1052.7050249999595"/>
        <n v="992.42095999996093"/>
        <n v="992.95153961996186"/>
        <n v="515.01604049997968"/>
        <n v="395.52712268998465"/>
        <n v="1310.2872749999494"/>
        <n v="918.23174999996479"/>
        <n v="836.38867499996695"/>
        <n v="746.93474999997113"/>
        <n v="285.47892371998904"/>
        <n v="1230.4289507299522"/>
        <n v="561.13215443997774"/>
        <n v="774.69552239997017"/>
        <n v="627.2786100299752"/>
        <n v="1691.3399699999352"/>
        <n v="1596.0392039999367"/>
        <n v="1464.6458879999436"/>
        <n v="1226.123807999953"/>
        <n v="608.80300799997644"/>
        <n v="700.47630821997177"/>
        <n v="428.93599781998267"/>
        <n v="1430.6840329999409"/>
        <n v="1406.6917969999429"/>
        <n v="1361.6505349999447"/>
        <n v="1339.617851999946"/>
        <n v="1263.488411999949"/>
        <n v="866.59564799996497"/>
        <n v="806.26839999996662"/>
        <n v="813.428268239967"/>
        <n v="775.45719615996848"/>
        <n v="773.18510024996863"/>
        <n v="1584.2830499999357"/>
        <n v="1557.5624999999372"/>
        <n v="1580.5097999999348"/>
        <n v="637.9411499999743"/>
        <n v="242.64105913998995"/>
        <n v="1537.6488422399361"/>
        <n v="898.68331817996341"/>
        <n v="858.34762446996501"/>
        <n v="786.20501747996798"/>
        <n v="604.18751192997547"/>
        <n v="1052.7029741999577"/>
        <n v="1028.4591415199584"/>
        <n v="833.06362679996653"/>
        <n v="447.05366870998131"/>
        <n v="1525.6055699999374"/>
        <n v="1396.8108179999433"/>
        <n v="1175.9015039999513"/>
        <n v="1029.6423899999586"/>
        <n v="337.78355774998636"/>
        <n v="815.92344899996692"/>
        <n v="647.68933799997387"/>
        <n v="252.96504731998976"/>
        <n v="915.36897449996138"/>
        <n v="758.14830707996794"/>
        <n v="1232.7954479999466"/>
        <n v="400.29567371998314"/>
        <n v="1122.0115509999516"/>
        <n v="985.84281599995848"/>
        <n v="940.58543999996004"/>
        <n v="825.02056799996524"/>
        <n v="637.15916356997297"/>
        <n v="617.69712917997367"/>
        <n v="581.12212319997536"/>
        <n v="1660.3775999999282"/>
        <n v="1658.9306249999281"/>
        <n v="1578.7862999999336"/>
        <n v="366.15445239998445"/>
        <n v="1045.8425249999559"/>
        <n v="1060.5140999999542"/>
        <n v="323.36703238998604"/>
        <n v="805.7834999999651"/>
        <n v="207.31097114999122"/>
        <n v="1645.1369642399304"/>
        <n v="1344.803530699942"/>
        <n v="1258.0173129599457"/>
        <n v="1010.8062679899573"/>
        <n v="511.57145479997786"/>
        <n v="1122.7385836799515"/>
        <n v="1006.2214230599575"/>
        <n v="910.99359467996135"/>
        <n v="780.00154847996703"/>
        <n v="690.31100489997084"/>
        <n v="534.70506140997679"/>
        <n v="781.71806999996704"/>
        <n v="886.71442679996073"/>
        <n v="488.72441159997794"/>
        <n v="1046.0275799999529"/>
        <n v="943.49282999995864"/>
        <n v="927.22099799995931"/>
        <n v="330.18275531998518"/>
        <n v="785.70851599996547"/>
        <n v="652.21453999997073"/>
        <n v="975.25429394995615"/>
        <n v="905.95565164996037"/>
        <n v="1262.2319999999443"/>
        <n v="1242.0931499999451"/>
        <n v="1123.7867999999503"/>
        <n v="973.41749999995704"/>
        <n v="860.22179999996195"/>
        <n v="699.53939999996908"/>
        <n v="278.46526879998748"/>
        <n v="1659.2805472499267"/>
        <n v="723.26519039996799"/>
        <n v="639.57618567997179"/>
        <n v="389.84720627998274"/>
        <n v="284.7887261999872"/>
        <n v="450.20838647997965"/>
        <n v="1581.8247899999303"/>
        <n v="1496.2469759999326"/>
        <n v="1269.9022409999443"/>
        <n v="651.35909999997148"/>
        <n v="207.88937771999088"/>
        <n v="2003.1342248999067"/>
        <n v="1842.5933233699161"/>
        <n v="1818.1848247599171"/>
        <n v="1605.5213502899267"/>
        <n v="1411.6270570999341"/>
        <n v="1156.2781207599471"/>
        <n v="751.10895219996496"/>
        <n v="588.16368782997267"/>
        <n v="2342.6769051398928"/>
        <n v="2312.1459795198939"/>
        <n v="2132.5531780799024"/>
        <n v="1904.3262387499126"/>
        <n v="1732.5476828399205"/>
        <n v="1488.6668109299317"/>
        <n v="1249.4376251499418"/>
        <n v="1174.9947136199467"/>
        <n v="535.17959039997515"/>
        <n v="1948.4141299999105"/>
        <n v="988.71252479995462"/>
        <n v="901.85675070995876"/>
        <n v="646.86913516997026"/>
        <n v="541.69275649997473"/>
        <n v="2726.6546124598726"/>
        <n v="2373.5185151998921"/>
        <n v="1423.3253474999353"/>
        <n v="711.65878031996681"/>
        <n v="1629.5097399999256"/>
        <n v="459.26433319997903"/>
        <n v="1566.6610816999246"/>
        <n v="1455.3421998999315"/>
        <n v="1438.8438297799323"/>
        <n v="1295.0898409899389"/>
        <n v="1167.0368267999438"/>
        <n v="992.1442842799529"/>
        <n v="720.13221279996526"/>
        <n v="609.58365194997066"/>
        <n v="1724.4702057399186"/>
        <n v="1704.9470569199193"/>
        <n v="1590.3924047999249"/>
        <n v="1444.4693489999315"/>
        <n v="1334.5002131999368"/>
        <n v="1178.353702639944"/>
        <n v="1026.8249716499506"/>
        <n v="976.47550025995406"/>
        <n v="569.93568959997265"/>
        <n v="1861.8752647499118"/>
        <n v="1002.6274823999524"/>
        <n v="924.34491840995634"/>
        <n v="695.90801405996694"/>
        <n v="602.37428019997117"/>
        <n v="1991.303499149906"/>
        <n v="1915.2918385899079"/>
        <n v="1695.1374758599202"/>
        <n v="1109.8757069999479"/>
        <n v="676.15373815996736"/>
        <n v="517.26376067997558"/>
        <n v="1666.9231406999177"/>
        <n v="1552.5395261999245"/>
        <n v="1535.6461339799255"/>
        <n v="1388.4294906899327"/>
        <n v="1257.8338997999376"/>
        <n v="1078.3598806799473"/>
        <n v="800.34286679996023"/>
        <n v="687.09481784996592"/>
        <n v="1828.240256339911"/>
        <n v="1808.2501343199117"/>
        <n v="1690.9496551999175"/>
        <n v="1541.5292064999246"/>
        <n v="1428.9252119999301"/>
        <n v="1269.0362719399379"/>
        <n v="1114.2239431499447"/>
        <n v="1062.1495375599484"/>
        <n v="646.51063359996806"/>
        <n v="1968.9455122499039"/>
        <n v="1089.0854783999469"/>
        <n v="1008.7568111099508"/>
        <n v="775.01623415996221"/>
        <n v="679.70820719996641"/>
        <n v="2101.4935286498976"/>
        <n v="2023.8410064898997"/>
        <n v="1798.1340249599125"/>
        <n v="1198.6811919999418"/>
        <n v="755.32664375996251"/>
        <n v="591.88097387997118"/>
        <n v="2317.2049179998821"/>
        <n v="2144.6103820398926"/>
        <n v="2118.389778539894"/>
        <n v="1889.9235800199053"/>
        <n v="1682.4734527999142"/>
        <n v="1407.6296875199293"/>
        <n v="973.73440079995032"/>
        <n v="798.68373213995937"/>
        <n v="2681.7922666798654"/>
        <n v="2648.9983231798669"/>
        <n v="2456.1079174398769"/>
        <n v="2210.9885954998886"/>
        <n v="2026.5031897598981"/>
        <n v="1764.8012837699114"/>
        <n v="1508.3145944999233"/>
        <n v="1427.4261501899286"/>
        <n v="741.83739999996226"/>
        <n v="2258.0737224998866"/>
        <n v="1227.6824511999382"/>
        <n v="1134.0078011399432"/>
        <n v="860.57540425995671"/>
        <n v="748.84204079996198"/>
        <n v="3230.2426809498384"/>
        <n v="3093.6462885698425"/>
        <n v="2715.0071443898642"/>
        <n v="1694.0751939999154"/>
        <n v="931.4159053599526"/>
        <n v="658.58575507996704"/>
        <n v="3049.5307985998402"/>
        <n v="2311.0670815198791"/>
        <n v="2237.4563531998829"/>
        <n v="1853.4210997199048"/>
        <n v="1639.3633757999141"/>
        <n v="1524.2793891599201"/>
        <n v="1464.0123137699234"/>
        <n v="1359.5166739199299"/>
        <n v="914.51430479995213"/>
        <n v="2814.8576384598528"/>
        <n v="2629.4808255798644"/>
        <n v="2432.1495178398745"/>
        <n v="1724.8867280699108"/>
        <n v="2229.478919999885"/>
        <n v="2126.7455257198899"/>
        <n v="1384.5560978999292"/>
        <n v="1080.0542438399443"/>
        <n v="799.9036743599587"/>
        <n v="759.11090449996095"/>
        <n v="592.54319283996949"/>
        <n v="3087.2713979998412"/>
        <n v="3057.3784487998423"/>
        <n v="1653.3202289999153"/>
        <n v="685.3647719399645"/>
        <n v="2858.0572979698482"/>
        <n v="2693.5106352298571"/>
        <n v="2339.2800359998751"/>
        <n v="1555.9850706399181"/>
        <n v="1537.8669079399192"/>
        <n v="1379.9949274199275"/>
        <n v="747.57370879995995"/>
        <n v="626.68824054996651"/>
        <n v="1542.8541589999184"/>
        <n v="1422.2746583999246"/>
        <n v="1251.0874998399338"/>
        <n v="1181.9791454999372"/>
        <n v="1081.1906126999424"/>
        <n v="1046.9532196199443"/>
        <n v="583.25992559996882"/>
        <n v="973.23728420994871"/>
        <n v="722.27348445996188"/>
        <n v="618.80537819996698"/>
        <n v="3296.4644149498263"/>
        <n v="3151.0086293698314"/>
        <n v="2714.7276248398571"/>
        <n v="2496.0071976598688"/>
        <n v="1177.0162769999383"/>
        <n v="1111.1349281599407"/>
        <n v="699.40877555996258"/>
        <n v="526.83554847997232"/>
        <n v="2060.7366238798877"/>
        <n v="1711.0341216999066"/>
        <n v="1589.8735313999143"/>
        <n v="1571.3568857799155"/>
        <n v="1410.0434618599243"/>
        <n v="1396.0105284999238"/>
        <n v="1330.7739727199273"/>
        <n v="1263.7827817999307"/>
        <n v="1069.9108712799421"/>
        <n v="763.77341279995824"/>
        <n v="640.28855644996497"/>
        <n v="2115.1900004998861"/>
        <n v="2007.5259988798903"/>
        <n v="1739.8195354799059"/>
        <n v="1576.6730664999145"/>
        <n v="1453.4433071999213"/>
        <n v="1107.2278941499394"/>
        <n v="1053.0450667599432"/>
        <n v="595.91631959996744"/>
        <n v="2044.5194172498898"/>
        <n v="1081.6923973999417"/>
        <n v="994.64692690994639"/>
        <n v="738.0945545599601"/>
        <n v="632.23615519996554"/>
        <n v="2189.6212046998812"/>
        <n v="2101.0140930898856"/>
        <n v="714.56303115996093"/>
        <n v="538.41971167997099"/>
        <n v="2833.497897511716"/>
        <n v="2981.3695668152195"/>
        <n v="2778.8200678248832"/>
        <n v="1583.2480766508672"/>
        <n v="1715.3522478870989"/>
        <n v="1227.4127694531787"/>
        <n v="3639.9223205665785"/>
        <n v="3745.4152856925016"/>
        <n v="2698.6363851578544"/>
        <n v="1812.3340783241727"/>
        <n v="2044.369225283675"/>
        <n v="2622.6466670440209"/>
        <n v="1835.4376680791149"/>
        <n v="2248.353364737482"/>
        <n v="791.58999446884343"/>
        <n v="2976.9134315593883"/>
        <n v="1995.7229624577051"/>
        <n v="2209.8861395150739"/>
        <n v="1141.0025729271597"/>
        <n v="3507.6457238361891"/>
        <n v="2482.0889660907678"/>
        <n v="1318.9170074013641"/>
        <n v="3855.2375869195707"/>
        <n v="2840.6881320054408"/>
        <n v="1670.5415998082067"/>
        <n v="3815.7196723769689"/>
        <n v="2730.1813896225208"/>
        <n v="818.21178506875015"/>
        <n v="4084.0719179113312"/>
        <n v="2337.8432614867447"/>
        <n v="2597.7963378905629"/>
        <n v="1574.5761687598692"/>
        <n v="1234.8664860025044"/>
        <n v="813.33518592155099"/>
        <n v="3418.6568133686019"/>
        <n v="2655.7507167924859"/>
        <n v="4043.1155423887167"/>
        <n v="2676.4856292422701"/>
        <n v="1877.765058768882"/>
        <n v="2292.0414699092066"/>
        <n v="2077.9013272758289"/>
        <n v="2320.066292761323"/>
        <n v="1346.7906393572837"/>
        <n v="2644.5914183305335"/>
        <n v="2032.9499145865668"/>
        <n v="2001.4112883703492"/>
        <n v="903.10240946442241"/>
        <n v="3538.288856484704"/>
        <n v="2798.71162747178"/>
        <n v="2784.3033004982299"/>
        <n v="3618.2577203284136"/>
        <n v="3546.9166573381235"/>
        <n v="2604.6330784088505"/>
        <n v="1947.3466683511285"/>
        <n v="1928.3450468070214"/>
        <n v="910.87502826834748"/>
        <n v="4172.8272428219379"/>
        <n v="2912.5499338885716"/>
        <n v="2628.4514274102316"/>
        <n v="3382.1737003408848"/>
        <n v="1790.76990530222"/>
        <n v="1397.9608443104639"/>
        <n v="4556.0652179437157"/>
        <n v="2530.9834518351799"/>
        <n v="3758.8917277547525"/>
        <n v="2904.3573850491398"/>
        <n v="2895.7974720900247"/>
        <n v="2838.7529198500579"/>
        <n v="2266.4677653664148"/>
        <n v="2866.3453028825234"/>
        <n v="856.86997369018968"/>
        <n v="3122.6947193234591"/>
        <n v="1848.2218289491639"/>
        <n v="1908.4266639228488"/>
        <n v="903.15076168428027"/>
        <n v="3475.8946750275236"/>
        <n v="3449.1958081658581"/>
        <n v="3524.3552136070443"/>
        <n v="2070.4546215806954"/>
        <n v="1532.2623551217064"/>
        <n v="2441.3765564963342"/>
        <n v="3070.125418867538"/>
        <n v="3045.8485886806252"/>
        <n v="1292.4432756461465"/>
        <n v="3345.6217593971951"/>
        <n v="4633.8591940328297"/>
        <n v="3646.6954090671302"/>
        <n v="2242.4453299225402"/>
        <n v="1911.0449223430001"/>
        <n v="1368.4896471789718"/>
        <n v="3782.8464700557224"/>
        <n v="3713.5914829973699"/>
        <n v="3004.5737711082584"/>
        <n v="2660.1279630936469"/>
        <n v="2065.9252022843739"/>
        <n v="2770.2816385888495"/>
        <n v="2253.0034071732734"/>
        <n v="3140.7450040733393"/>
        <n v="1179.4370160696426"/>
        <n v="3255.8625342376063"/>
        <n v="1653.3030218439058"/>
        <n v="1407.1849146920031"/>
        <n v="1083.3067444010696"/>
        <n v="2770.0819548059412"/>
        <n v="2829.6932749774232"/>
        <n v="4239.222445981598"/>
        <n v="2901.9808251641589"/>
        <n v="1914.6056345177901"/>
        <n v="4318.3887935905341"/>
        <n v="3060.6990701411623"/>
        <n v="1591.2219623175085"/>
        <n v="1236.0831325435968"/>
        <n v="3923.1331699670177"/>
        <n v="5432.6843953280077"/>
        <n v="4275.3278612264476"/>
        <n v="2629.4874769320941"/>
        <n v="2241.1000113235618"/>
        <n v="1604.4113399863002"/>
        <n v="4435.8392309966512"/>
        <n v="4354.6120084674139"/>
        <n v="3523.1932716179745"/>
        <n v="3119.4746630646196"/>
        <n v="2422.5099937248342"/>
        <n v="3247.9109862690366"/>
        <n v="2641.8519839959731"/>
        <n v="3682.7952277837167"/>
        <n v="1382.7722979908301"/>
        <n v="3817.8646486446273"/>
        <n v="1938.652468030861"/>
        <n v="1650.1620721302934"/>
        <n v="1270.06663908839"/>
        <n v="3248.2127933078555"/>
        <n v="3317.9276077480754"/>
        <n v="4971.0944573870211"/>
        <n v="3402.5117406803688"/>
        <n v="2244.697462650347"/>
        <n v="5062.4732419688971"/>
        <n v="3589.1940363153194"/>
        <n v="1866.0255797470868"/>
        <n v="1449.5075583065184"/>
        <n v="316.82709872099969"/>
        <n v="279.05557352639926"/>
        <n v="272.18978647829925"/>
        <n v="247.59474140099991"/>
        <n v="739.78070899999966"/>
        <n v="296.56776545999924"/>
        <n v="200.93355161689945"/>
        <n v="141.64368369169983"/>
        <n v="217.77321260759987"/>
        <n v="213.30253361999948"/>
        <n v="221.86408826879943"/>
        <n v="192.52508750559946"/>
        <n v="290.17599302999974"/>
        <n v="300.37470007349918"/>
        <n v="303.17183478449971"/>
        <n v="261.2288302799999"/>
        <n v="995.65239599999734"/>
        <n v="965.23455599999966"/>
        <n v="938.49046199999771"/>
        <n v="427.45034933339741"/>
        <n v="391.93374448829758"/>
        <n v="345.66041367149802"/>
        <n v="262.27440998639844"/>
        <n v="176.5480748111992"/>
        <n v="450.59361323329739"/>
        <n v="443.29310267039745"/>
        <n v="435.32128121819744"/>
        <n v="375.21772776199862"/>
        <n v="356.49684492579843"/>
        <n v="229.49232295989864"/>
        <n v="198.56537340359887"/>
        <n v="133.38240704699919"/>
        <n v="400.89064805999845"/>
        <n v="346.74737623739793"/>
        <n v="313.94823148919806"/>
        <n v="227.48744772299915"/>
        <n v="434.77594488239754"/>
        <n v="724.41520199999582"/>
        <n v="208.28530567139865"/>
        <n v="111.17349915839947"/>
        <n v="680.2654096031938"/>
        <n v="610.09019892119466"/>
        <n v="600.45420230399543"/>
        <n v="522.30874984859531"/>
        <n v="384.27702954719655"/>
        <n v="265.01196233819752"/>
        <n v="629.96633999999426"/>
        <n v="227.26616874509796"/>
        <n v="630.3514049999942"/>
        <n v="1089.71602127039"/>
        <n v="612.3613118864946"/>
        <n v="598.1800815559958"/>
        <n v="602.41014036899537"/>
        <n v="589.46104297079455"/>
        <n v="559.24223787599476"/>
        <n v="387.93970222259719"/>
        <n v="867.91972499999247"/>
        <n v="616.32494999999437"/>
        <n v="868.45229999999231"/>
        <n v="350.85333338999686"/>
        <n v="578.59681340999464"/>
        <n v="615.94386072939426"/>
        <n v="492.9899315729956"/>
        <n v="470.31265663539563"/>
        <n v="359.94367250399677"/>
        <n v="348.99163329599673"/>
        <n v="276.97672020779754"/>
        <n v="214.52761716319807"/>
        <n v="188.4218962499983"/>
        <n v="194.42474320499821"/>
        <n v="621.21411043199441"/>
        <n v="499.21836649439541"/>
        <n v="1106.9897579999899"/>
        <n v="936.3420899999918"/>
        <n v="1107.6665399999899"/>
        <n v="936.91653299999166"/>
        <n v="763.21571021189186"/>
        <n v="729.39352745159135"/>
        <n v="852.91025179798964"/>
        <n v="518.64479741279376"/>
        <n v="469.8692479999944"/>
        <n v="827.11536032799029"/>
        <n v="783.81113837759051"/>
        <n v="768.00786972479216"/>
        <n v="456.28153192349441"/>
        <n v="418.42064214319572"/>
        <n v="878.46851740479099"/>
        <n v="445.81605427259547"/>
        <n v="821.33512959999166"/>
        <n v="712.61217611969164"/>
        <n v="667.40244241229198"/>
        <n v="660.52910996399214"/>
        <n v="418.18021847699504"/>
        <n v="579.36282042359142"/>
        <n v="541.48297999999272"/>
        <n v="535.71178099999202"/>
        <n v="524.4071879999932"/>
        <n v="525.45074399999214"/>
        <n v="488.93265199999371"/>
        <n v="486.25450999999276"/>
        <n v="471.74462399999385"/>
        <n v="875.03414099668714"/>
        <n v="864.50312363998728"/>
        <n v="843.88351291048923"/>
        <n v="801.18084041488908"/>
        <n v="648.39990121459152"/>
        <n v="624.0082103243908"/>
        <n v="589.18904999999131"/>
        <n v="578.74002742139214"/>
        <n v="871.84759909758873"/>
        <n v="548.43878459759196"/>
        <n v="1064.8562261687812"/>
        <n v="791.42938748218717"/>
        <n v="665.02413548998845"/>
        <n v="701.50613110378788"/>
        <n v="974.93861099998333"/>
        <n v="600.46259999998949"/>
        <n v="731.35007399998744"/>
        <n v="975.8530159999832"/>
        <n v="588.01634399998977"/>
        <n v="493.48577199999136"/>
        <n v="485.04956499999156"/>
        <n v="892.77471548018434"/>
        <n v="870.88423793598486"/>
        <n v="898.57529999998462"/>
        <n v="747.83362499998725"/>
        <n v="710.88839999998777"/>
        <n v="899.58644999998455"/>
        <n v="612.65969999999015"/>
        <n v="617.98544999998921"/>
        <n v="962.92474628838477"/>
        <n v="924.04362572198397"/>
        <n v="1259.8751252771783"/>
        <n v="1174.4972659199796"/>
        <n v="1022.2851121379819"/>
        <n v="896.35497096178415"/>
        <n v="559.71215999999026"/>
        <n v="677.99960999998837"/>
        <n v="481.35559499999158"/>
        <n v="898.29137299998342"/>
        <n v="705.42713999998705"/>
        <n v="795.26069999998526"/>
        <n v="762.60937499998579"/>
        <n v="752.98679999998592"/>
        <n v="688.11502499998664"/>
        <n v="1130.3361953099777"/>
        <n v="1110.2265976983795"/>
        <n v="1081.9275885919787"/>
        <n v="1185.080932509577"/>
        <n v="832.96401299998354"/>
        <n v="799.68839999998499"/>
        <n v="757.56556799998532"/>
        <n v="750.62294999998528"/>
        <n v="637.64467799998818"/>
        <n v="1002.3395179999783"/>
        <n v="920.52623999998127"/>
        <n v="975.1466249999803"/>
        <n v="935.42084999997985"/>
        <n v="868.76009999998121"/>
        <n v="864.79537499998128"/>
        <n v="1272.7329945231725"/>
        <n v="950.22383999997942"/>
        <n v="891.85126799998056"/>
        <n v="869.48683499998117"/>
        <n v="847.30765799998176"/>
        <n v="823.72436999998217"/>
        <n v="679.61462399998527"/>
        <n v="496.71576239998836"/>
        <n v="521.16987764038777"/>
        <n v="1059.2077479999755"/>
        <n v="1049.7341539999763"/>
        <n v="1057.1198399999755"/>
        <n v="1027.8055479999759"/>
        <n v="1014.0108679999771"/>
        <n v="1007.2818819999766"/>
        <n v="898.15067999997973"/>
        <n v="1162.7705249999728"/>
        <n v="882.62324999997952"/>
        <n v="1196.020349999973"/>
        <n v="1188.9393749999722"/>
        <n v="1015.5743999999761"/>
        <n v="930.67604999997809"/>
        <n v="866.67974999997978"/>
        <n v="814.94819999998083"/>
        <n v="1164.5990999999726"/>
        <n v="883.85984999997936"/>
        <n v="1028.3394591199758"/>
        <n v="926.2054324599784"/>
        <n v="1100.286835257974"/>
        <n v="990.14680793937691"/>
        <n v="1230.013187999971"/>
        <n v="930.25403999997809"/>
        <n v="896.66891999997915"/>
        <n v="848.42566799998019"/>
        <n v="1231.9471709999709"/>
        <n v="1159.8639379999706"/>
        <n v="1022.879302999974"/>
        <n v="955.98963199997695"/>
        <n v="1161.6495649999706"/>
        <n v="1219.7465999999692"/>
        <n v="1218.6391499999693"/>
        <n v="1196.4712499999698"/>
        <n v="1171.6627499999704"/>
        <n v="1163.9627999999705"/>
        <n v="1158.0380999999704"/>
        <n v="1093.2344999999723"/>
        <n v="1351.0612027391658"/>
        <n v="1339.0382718101671"/>
        <n v="1249.4430039299693"/>
        <n v="1286.8815509999674"/>
        <n v="1208.5703039999703"/>
        <n v="1197.2393099999706"/>
        <n v="1150.5871679999707"/>
        <n v="1084.7963879999738"/>
        <n v="1092.367979999972"/>
        <n v="1031.2076039999738"/>
        <n v="1015.8403199999751"/>
        <n v="920.76415199997734"/>
        <n v="905.74745999997685"/>
        <n v="367.96934192999004"/>
        <n v="331.35136919999098"/>
        <n v="949.36392699997543"/>
        <n v="679.14719999998215"/>
        <n v="655.81066899998223"/>
        <n v="814.52997889997766"/>
        <n v="739.99710169998048"/>
        <n v="684.92258738998123"/>
        <n v="1027.145474999973"/>
        <n v="990.596249999973"/>
        <n v="775.00799999997901"/>
        <n v="627.0176249999829"/>
        <n v="1257.1764032799656"/>
        <n v="670.63170155998171"/>
        <n v="251.10887999999315"/>
        <n v="572.74554323998495"/>
        <n v="444.73655204998789"/>
        <n v="1456.3591679999622"/>
        <n v="1092.7579139999705"/>
        <n v="242.47397327999371"/>
        <n v="210.66954311999427"/>
        <n v="743.09120717997916"/>
        <n v="683.17154087997994"/>
        <n v="1214.7266459999644"/>
        <n v="1174.6263549999653"/>
        <n v="1143.7212569999676"/>
        <n v="1129.4905679999667"/>
        <n v="839.70039999997528"/>
        <n v="305.37845489999091"/>
        <n v="548.10649599998385"/>
        <n v="794.48196999997765"/>
        <n v="794.47797857997648"/>
        <n v="565.02985692998379"/>
        <n v="1365.36659999996"/>
        <n v="1245.3776999999652"/>
        <n v="993.43934999997066"/>
        <n v="992.21489999997073"/>
        <n v="650.63249999998152"/>
        <n v="774.11599799997714"/>
        <n v="1082.3027646899679"/>
        <n v="1011.39311231997"/>
        <n v="782.09040117997779"/>
        <n v="551.08427867998421"/>
        <n v="157.78799299999557"/>
        <n v="784.24886363997678"/>
        <n v="759.22525271997756"/>
        <n v="626.91434126998149"/>
        <n v="1467.1319039999569"/>
        <n v="1257.1362599999629"/>
        <n v="1208.7829499999643"/>
        <n v="994.73009999997078"/>
        <n v="987.95331599997076"/>
        <n v="851.55758999997488"/>
        <n v="652.03687799998079"/>
        <n v="788.09704403997512"/>
        <n v="526.86372107998329"/>
        <n v="1202.0762159999622"/>
        <n v="882.05317199997216"/>
        <n v="776.70097999997654"/>
        <n v="625.09243199998014"/>
        <n v="802.07736959997544"/>
        <n v="747.57535550997727"/>
        <n v="675.37908010997864"/>
        <n v="501.15554827998483"/>
        <n v="1051.1144999999669"/>
        <n v="1040.7977999999671"/>
        <n v="1006.785674999968"/>
        <n v="895.85324999997158"/>
        <n v="763.51859999997578"/>
        <n v="269.96820181999141"/>
        <n v="631.34144999997989"/>
        <n v="1201.0535999999634"/>
        <n v="999.22743359996821"/>
        <n v="913.72711781997202"/>
        <n v="823.2535573499747"/>
        <n v="830.71624964997375"/>
        <n v="565.12105171998201"/>
        <n v="525.43017151998333"/>
        <n v="494.71768310998425"/>
        <n v="208.40817887999339"/>
        <n v="844.41919883997434"/>
        <n v="714.36545621997743"/>
        <n v="540.94919579998339"/>
        <n v="1422.8158799999571"/>
        <n v="1315.4782049999583"/>
        <n v="1052.8666199999675"/>
        <n v="717.58265375997576"/>
        <n v="640.497284279979"/>
        <n v="499.29288167998368"/>
        <n v="1045.879921999966"/>
        <n v="1016.4784679999666"/>
        <n v="946.38509599996826"/>
        <n v="860.01312599997095"/>
        <n v="848.92763199997137"/>
        <n v="830.93803199997183"/>
        <n v="278.54113406999062"/>
        <n v="934.25788131996853"/>
        <n v="731.20434523997528"/>
        <n v="747.62999999997578"/>
        <n v="251.13457739999146"/>
        <n v="568.29982499998084"/>
        <n v="1098.8309173599639"/>
        <n v="1061.8809438399639"/>
        <n v="852.13986686997112"/>
        <n v="745.38792962997547"/>
        <n v="1403.4553829999525"/>
        <n v="1364.1041699999557"/>
        <n v="1322.6964659999555"/>
        <n v="990.61412999996662"/>
        <n v="944.31133499996804"/>
        <n v="698.21741399997643"/>
        <n v="670.31268575997592"/>
        <n v="1251.6940799999554"/>
        <n v="1164.7665019999583"/>
        <n v="1086.2916479999626"/>
        <n v="354.53291981998723"/>
        <n v="304.79514683998912"/>
        <n v="605.02168999997832"/>
        <n v="246.00639647999142"/>
        <n v="813.47648645997185"/>
        <n v="590.02907039997876"/>
        <n v="1266.0806249999546"/>
        <n v="1190.0186999999589"/>
        <n v="1009.5340499999641"/>
        <n v="949.61159999996596"/>
        <n v="275.04463193999015"/>
        <n v="628.63019999997744"/>
        <n v="186.21869685999337"/>
        <n v="468.08155034998333"/>
        <n v="1491.1053617599468"/>
        <n v="723.37144312997475"/>
        <n v="478.45614959998289"/>
        <n v="369.33986606998678"/>
        <n v="287.24101539998969"/>
        <n v="539.89695479998068"/>
        <n v="1231.7820839999558"/>
        <n v="1221.9911549999563"/>
        <n v="1047.6948899999634"/>
        <n v="1031.1040199999629"/>
        <n v="988.0738319999648"/>
        <n v="808.37351999997111"/>
        <n v="288.16022156998963"/>
        <n v="156.3113397299945"/>
        <n v="745.67735102997187"/>
        <n v="526.60089215998016"/>
        <n v="371.654469539986"/>
        <n v="878.52529999996796"/>
        <n v="753.00803999997163"/>
        <n v="631.69127199997615"/>
        <n v="568.53105999997899"/>
        <n v="802.06515593996983"/>
        <n v="556.60482243997967"/>
        <n v="532.13146384998061"/>
        <n v="1428.1753499999475"/>
        <n v="1276.8097499999521"/>
        <n v="1112.782499999958"/>
        <n v="325.73144088998771"/>
        <n v="860.30099999996764"/>
        <n v="626.38694999997631"/>
        <n v="209.56173522999225"/>
        <n v="590.58814931997847"/>
        <n v="475.73633519998208"/>
        <n v="323.44096499998813"/>
        <n v="705.07374269997354"/>
        <n v="1343.8559879999493"/>
        <n v="1204.3646939999546"/>
        <n v="1112.4084959999582"/>
        <n v="1072.8339299999598"/>
        <n v="793.934756999971"/>
        <n v="952.22307839996222"/>
        <n v="856.42193537996616"/>
        <n v="619.64447237997535"/>
        <n v="475.74209054998158"/>
        <n v="1285.7668599999504"/>
        <n v="1257.1685699999503"/>
        <n v="1152.4921819999558"/>
        <n v="1150.7545139999556"/>
        <n v="652.99357129997418"/>
        <n v="1406.1554999999446"/>
        <n v="1221.0086249999531"/>
        <n v="1172.4898499999538"/>
        <n v="984.72937499996112"/>
        <n v="935.86319999996306"/>
        <n v="796.63882499996839"/>
        <n v="648.33299999997439"/>
        <n v="204.78656302999212"/>
        <n v="1145.7293874399561"/>
        <n v="689.56002959997272"/>
        <n v="501.4569853799801"/>
        <n v="230.38410961999085"/>
        <n v="449.98676444998216"/>
        <n v="1434.9098099999444"/>
        <n v="1191.6741599999527"/>
        <n v="1069.6756139999575"/>
        <n v="1023.6011519999604"/>
        <n v="247.88583575999016"/>
        <n v="584.36161319997575"/>
        <n v="515.56943354997861"/>
        <n v="1334.9099099999448"/>
        <n v="1297.7705399999461"/>
        <n v="1276.6375359999481"/>
        <n v="1271.9291959999475"/>
        <n v="615.23237999997502"/>
        <n v="580.37872399997605"/>
        <n v="214.40470985999107"/>
        <n v="177.92599637999282"/>
        <n v="648.28726958997299"/>
        <n v="561.08509575997743"/>
        <n v="456.79374719998106"/>
        <n v="1501.2825749999377"/>
        <n v="1114.4778749999537"/>
        <n v="990.93284999995979"/>
        <n v="310.74125681998703"/>
        <n v="677.228849999972"/>
        <n v="662.30887499997334"/>
        <n v="621.80257499997469"/>
        <n v="219.07894856999087"/>
        <n v="1516.7311031999373"/>
        <n v="1414.357658989943"/>
        <n v="596.83049099997595"/>
        <n v="467.02103915998055"/>
        <n v="203.12530367999156"/>
        <n v="931.55583098996135"/>
        <n v="921.42270719996191"/>
        <n v="894.63463859996284"/>
        <n v="718.5796648799701"/>
        <n v="1149.0488459999522"/>
        <n v="1090.4967449999549"/>
        <n v="1060.1025599999562"/>
        <n v="999.15034799995874"/>
        <n v="990.69629999995891"/>
        <n v="254.14717799998948"/>
        <n v="888.81996719996221"/>
        <n v="441.72500903998088"/>
        <n v="1373.3905399999408"/>
        <n v="430.9408528499813"/>
        <n v="393.95191439998337"/>
        <n v="764.31780699996682"/>
        <n v="749.59319999996831"/>
        <n v="308.95166033998657"/>
        <n v="253.174295609989"/>
        <n v="891.01743754996221"/>
        <n v="887.85737024996251"/>
        <n v="678.0439090799706"/>
        <n v="546.98140335997675"/>
        <n v="1544.7064499999333"/>
        <n v="1543.2484499999334"/>
        <n v="1467.2038499999364"/>
        <n v="1148.7352499999504"/>
        <n v="1030.3593749999563"/>
        <n v="705.43709999996952"/>
        <n v="642.03839999997217"/>
        <n v="630.89279999997336"/>
        <n v="1632.4372068399296"/>
        <n v="1423.0204985599382"/>
        <n v="1298.4454069599449"/>
        <n v="1244.6901594499461"/>
        <n v="305.19366591998676"/>
        <n v="255.17770253998918"/>
        <n v="180.45294609999218"/>
        <n v="664.56986675997132"/>
        <n v="1828.8472319999212"/>
        <n v="1797.0870329999234"/>
        <n v="1719.6388199999253"/>
        <n v="1628.7747359999298"/>
        <n v="1369.6070699999423"/>
        <n v="1284.2184959999456"/>
        <n v="286.01034266998766"/>
        <n v="794.02603019996445"/>
        <n v="1042.4549329999531"/>
        <n v="793.8726899999649"/>
        <n v="768.80465999996534"/>
        <n v="717.22246699996856"/>
        <n v="711.27555099996789"/>
        <n v="691.96598399996958"/>
        <n v="929.75412743995821"/>
        <n v="893.48862833995986"/>
        <n v="847.88150783996173"/>
        <n v="1554.5945249999302"/>
        <n v="1512.0377999999321"/>
        <n v="1350.1394999999393"/>
        <n v="1103.6240999999513"/>
        <n v="873.65249999996138"/>
        <n v="879.42307499996048"/>
        <n v="1524.6034599599316"/>
        <n v="710.7090174999679"/>
        <n v="354.73495377998438"/>
        <n v="1047.086302979953"/>
        <n v="425.77037369998123"/>
        <n v="1568.9295779999306"/>
        <n v="1418.6814839999361"/>
        <n v="1179.5857079999471"/>
        <n v="965.75894999995671"/>
        <n v="1997.2692759499071"/>
        <n v="1619.5891125999258"/>
        <n v="1586.7017791299261"/>
        <n v="1502.6284067599315"/>
        <n v="1500.3149893199302"/>
        <n v="1464.7161195999331"/>
        <n v="1063.5869358199507"/>
        <n v="2481.0936420398848"/>
        <n v="2101.9869343199039"/>
        <n v="1752.8903246399198"/>
        <n v="1766.4382306999175"/>
        <n v="1202.8179539999442"/>
        <n v="1165.9236581199457"/>
        <n v="1119.2030303999477"/>
        <n v="1601.4507999999257"/>
        <n v="1557.8206999999277"/>
        <n v="1811.7767266799158"/>
        <n v="978.62369583995451"/>
        <n v="609.8192802899722"/>
        <n v="2608.0447129598788"/>
        <n v="2240.2751707798957"/>
        <n v="1912.5295323999112"/>
        <n v="1323.0541423399386"/>
        <n v="682.63366479996887"/>
        <n v="1616.284357999926"/>
        <n v="1562.967292259925"/>
        <n v="1305.2535598999382"/>
        <n v="1285.3112838299385"/>
        <n v="1225.6168837499422"/>
        <n v="1226.8795232199411"/>
        <n v="1199.9728681599433"/>
        <n v="930.97738179995531"/>
        <n v="2013.5225646399033"/>
        <n v="1972.2148305999051"/>
        <n v="1815.5757525599124"/>
        <n v="1570.8421912799256"/>
        <n v="1347.5041003599363"/>
        <n v="1358.5210144099347"/>
        <n v="997.13639812995211"/>
        <n v="974.00659747995314"/>
        <n v="944.12266511995449"/>
        <n v="1741.6386565199166"/>
        <n v="994.68320869995216"/>
        <n v="662.11657118996879"/>
        <n v="1979.1791468799065"/>
        <n v="1842.1609599999113"/>
        <n v="1615.8409446899225"/>
        <n v="1414.1308171999322"/>
        <n v="1051.9296573599497"/>
        <n v="654.68694799996911"/>
        <n v="1663.1080401599179"/>
        <n v="1398.9648428999317"/>
        <n v="1378.9043115299319"/>
        <n v="1317.287822849936"/>
        <n v="1319.0890291199348"/>
        <n v="1291.0291185599372"/>
        <n v="1016.1017675999498"/>
        <n v="2124.3793595398947"/>
        <n v="2082.0904229998969"/>
        <n v="1921.7540593599047"/>
        <n v="1670.9324684799183"/>
        <n v="1442.2378479599297"/>
        <n v="1453.859893709928"/>
        <n v="1083.8387598299464"/>
        <n v="1060.2311176799474"/>
        <n v="1029.6428755199488"/>
        <n v="1846.0227601199088"/>
        <n v="1081.3936792999466"/>
        <n v="740.21463708996396"/>
        <n v="2089.0793686798984"/>
        <n v="1948.9752827999039"/>
        <n v="1717.2425299899153"/>
        <n v="1510.7374781999254"/>
        <n v="1139.9393950599438"/>
        <n v="732.61154699996428"/>
        <n v="2310.8934140598831"/>
        <n v="1905.1910072999042"/>
        <n v="1870.3329090599048"/>
        <n v="1779.3891069499111"/>
        <n v="1777.6370296299094"/>
        <n v="1738.6653849599131"/>
        <n v="1308.8769730399335"/>
        <n v="3162.2151347298391"/>
        <n v="3092.9232254398426"/>
        <n v="2830.4573698798563"/>
        <n v="2423.2786557998784"/>
        <n v="2048.3478434798972"/>
        <n v="2063.2049950698947"/>
        <n v="1458.2903965299258"/>
        <n v="1418.8223282999277"/>
        <n v="1368.6971737599301"/>
        <n v="2111.8191059198925"/>
        <n v="1217.857315379938"/>
        <n v="820.30563859995891"/>
        <n v="3209.0317415998393"/>
        <n v="2965.9973213598491"/>
        <n v="2571.7010525498695"/>
        <n v="2219.948337299887"/>
        <n v="1587.3133312699194"/>
        <n v="898.51395389995491"/>
        <n v="2791.1926769998545"/>
        <n v="1868.5231652999034"/>
        <n v="1831.5092067599044"/>
        <n v="1740.3277810499108"/>
        <n v="1736.6978505299094"/>
        <n v="1698.6524253599127"/>
        <n v="735.66138803996171"/>
        <n v="3006.3119858998457"/>
        <n v="2792.307475829854"/>
        <n v="2286.8162240998818"/>
        <n v="1467.4278938999234"/>
        <n v="1263.5404384499348"/>
        <n v="1914.6229948799003"/>
        <n v="1224.9958479999357"/>
        <n v="2549.0552428498668"/>
        <n v="1967.1153374998992"/>
        <n v="593.65976327996952"/>
        <n v="2765.7727271698532"/>
        <n v="2570.8229546998641"/>
        <n v="2332.9903398598753"/>
        <n v="1390.2795368999264"/>
        <n v="1366.5305296299271"/>
        <n v="1303.6163651499314"/>
        <n v="1302.5292168199303"/>
        <n v="978.71217499994793"/>
        <n v="3223.0606995298281"/>
        <n v="3150.5940102398317"/>
        <n v="2875.8312584798464"/>
        <n v="2452.3239351998704"/>
        <n v="1436.5490057599241"/>
        <n v="1446.6527366099226"/>
        <n v="1116.6028460999401"/>
        <n v="1051.1476299299438"/>
        <n v="1102.5421643999409"/>
        <n v="1048.2303660999439"/>
        <n v="685.68269978996375"/>
        <n v="3274.2526451998274"/>
        <n v="3017.5436769598386"/>
        <n v="1507.8656411999193"/>
        <n v="2133.5242499998867"/>
        <n v="677.52374399996427"/>
        <n v="2236.6504831998777"/>
        <n v="1979.8892418498936"/>
        <n v="1707.0175433499069"/>
        <n v="1332.1494853599283"/>
        <n v="999.96421079994559"/>
        <n v="1958.5562568398923"/>
        <n v="1718.2843372799068"/>
        <n v="1468.0341033599207"/>
        <n v="1478.0191659099191"/>
        <n v="1140.7305090999373"/>
        <n v="1073.9699416299413"/>
        <n v="1047.8034584799427"/>
        <n v="1014.3548121199443"/>
        <n v="1907.2262295198959"/>
        <n v="1311.6030776099285"/>
        <n v="1070.9529866999414"/>
        <n v="700.76311568996209"/>
        <n v="2176.0030830998821"/>
        <n v="1766.3432661899037"/>
        <n v="1540.6153521999158"/>
        <n v="692.42299299996262"/>
        <n v="2891.826273572372"/>
        <n v="3401.3425687299332"/>
        <n v="2556.4271616870792"/>
        <n v="3030.90513900515"/>
        <n v="2002.5357545856752"/>
        <n v="1105.4948238687139"/>
        <n v="1999.4267424745756"/>
        <n v="1973.8194543561206"/>
        <n v="2235.7852224121971"/>
        <n v="1543.6017520757464"/>
        <n v="2585.1463339898787"/>
        <n v="2800.2716577749766"/>
        <n v="4110.6207681579808"/>
        <n v="2034.3755110044433"/>
        <n v="2702.5387045451098"/>
        <n v="2101.6054474371799"/>
        <n v="3603.653625787535"/>
        <n v="2387.6430437703507"/>
        <n v="1416.4879934714061"/>
        <n v="1660.3509299170023"/>
        <n v="4266.4029267292235"/>
        <n v="2491.9934790930301"/>
        <n v="3031.8097581619022"/>
        <n v="2723.6576970877827"/>
        <n v="1149.2997343120535"/>
        <n v="2144.6320187345996"/>
        <n v="2896.2873917640864"/>
        <n v="1964.0487826468238"/>
        <n v="2631.1191333147699"/>
        <n v="2384.3483687970488"/>
        <n v="2780.1085609503625"/>
        <n v="2646.174471155291"/>
        <n v="3307.0911311644577"/>
        <n v="2092.609039125397"/>
        <n v="2204.8661395996937"/>
        <n v="2969.9296627527192"/>
        <n v="3010.7348189946192"/>
        <n v="2171.0712346494456"/>
        <n v="2869.2066906109153"/>
        <n v="1475.4522604994177"/>
        <n v="2468.9937561190486"/>
        <n v="3289.5843219040707"/>
        <n v="2026.107227813284"/>
        <n v="3477.6651126315469"/>
        <n v="4000.1468349091087"/>
        <n v="1375.6898064505199"/>
        <n v="1985.3614712814699"/>
        <n v="2182.3299431702007"/>
        <n v="3866.4309366654425"/>
        <n v="1903.0207059014137"/>
        <n v="3053.0707958689154"/>
        <n v="2599.8548096483546"/>
        <n v="2888.3235933256719"/>
        <n v="1934.1043293584362"/>
        <n v="4157.6797283916667"/>
        <n v="2779.0571490240191"/>
        <n v="3229.4392919565098"/>
        <n v="2237.9186562408822"/>
        <n v="1658.8298384405578"/>
        <n v="989.61617329597868"/>
        <n v="3480.1548639199477"/>
        <n v="3267.1257634945146"/>
        <n v="4406.8508319027733"/>
        <n v="3342.4179937150575"/>
        <n v="2210.1932677066552"/>
        <n v="1835.8219412553042"/>
        <n v="2510.83645946058"/>
        <n v="2214.7181111070081"/>
        <n v="2744.3877170762407"/>
        <n v="2790.2474764573167"/>
        <n v="2634.142274793142"/>
        <n v="2018.5723536137932"/>
        <n v="2870.1046508760369"/>
        <n v="2099.4725520025045"/>
        <n v="3406.7444227746419"/>
        <n v="3233.6460474802016"/>
        <n v="1511.2951485053138"/>
        <n v="3674.9484427227558"/>
        <n v="1086.3663342444354"/>
        <n v="2337.0390924066187"/>
        <n v="4080.0863909302238"/>
        <n v="3830.2211381683724"/>
        <n v="5166.3698734814043"/>
        <n v="3918.7058733554359"/>
        <n v="2591.2976455547087"/>
        <n v="2152.3266517747838"/>
        <n v="2943.65905580874"/>
        <n v="2596.5770893975136"/>
        <n v="3218.0706921802043"/>
        <n v="3271.8327618730987"/>
        <n v="3088.305672671519"/>
        <n v="2366.518958180096"/>
        <n v="3364.9778483390605"/>
        <n v="2461.3593013300228"/>
        <n v="3994.1547552261281"/>
        <n v="3791.1948081631749"/>
        <n v="1771.9197999286794"/>
        <n v="4308.9884746567986"/>
        <n v="1273.9532187382899"/>
        <n v="2739.9507021689255"/>
        <n v="795.27544438140001"/>
        <n v="285.92508210839998"/>
        <n v="269.76160031339998"/>
        <n v="231.58144458839925"/>
        <n v="206.67802274489932"/>
        <n v="441.57960700000001"/>
        <n v="320.95411217600002"/>
        <n v="923.87519999999733"/>
        <n v="255.52904887019923"/>
        <n v="954.78750000000002"/>
        <n v="232.18417360799955"/>
        <n v="234.92111867999924"/>
        <n v="223.44797679749965"/>
        <n v="225.48156923979928"/>
        <n v="924.47459999999728"/>
        <n v="157.54667007819998"/>
        <n v="149.05391034449971"/>
        <n v="608.05595286449807"/>
        <n v="430.61569649999865"/>
        <n v="456.60717823049856"/>
        <n v="230.05071159479925"/>
        <n v="570.78998339999828"/>
        <n v="193.60489994879995"/>
        <n v="184.54129537599937"/>
        <n v="119.16361547999959"/>
        <n v="120.0922480295996"/>
        <n v="286.06984260000002"/>
        <n v="298.90658787359996"/>
        <n v="278.42903777279912"/>
        <n v="240.95144600999998"/>
        <n v="245.07155135099993"/>
        <n v="250.5493164758999"/>
        <n v="1018.4473499999984"/>
        <n v="966.12199199999873"/>
        <n v="863.90549999999746"/>
        <n v="482.59727703599708"/>
        <n v="469.46202096299783"/>
        <n v="406.49952897119863"/>
        <n v="400.74944686649815"/>
        <n v="196.17551178419927"/>
        <n v="377.45260240369765"/>
        <n v="358.54351890969878"/>
        <n v="1038.511124999995"/>
        <n v="235.51630704959851"/>
        <n v="384.48216765419761"/>
        <n v="366.72838101979829"/>
        <n v="326.08989678079888"/>
        <n v="331.64643390339796"/>
        <n v="316.42884422819884"/>
        <n v="179.17834647229915"/>
        <n v="173.45547443349935"/>
        <n v="151.55624543999943"/>
        <n v="155.06131337779942"/>
        <n v="369.12709871309772"/>
        <n v="291.44587199999864"/>
        <n v="304.20711426959855"/>
        <n v="261.30429325499836"/>
        <n v="208.24171310009865"/>
        <n v="200.99175497909872"/>
        <n v="612.35266635479422"/>
        <n v="402.73133429699618"/>
        <n v="343.82227423949672"/>
        <n v="301.28298719669749"/>
        <n v="293.18152216919799"/>
        <n v="674.81504581839374"/>
        <n v="610.40211404279501"/>
        <n v="519.49553207759641"/>
        <n v="493.38080947279661"/>
        <n v="243.43605890399832"/>
        <n v="506.11177684599522"/>
        <n v="492.81633976959534"/>
        <n v="442.96543164299698"/>
        <n v="436.09126360899637"/>
        <n v="558.73235298749466"/>
        <n v="724.24929150149205"/>
        <n v="691.76494192409143"/>
        <n v="664.49877226859178"/>
        <n v="795.43241940749033"/>
        <n v="565.55102031599358"/>
        <n v="432.48948599999477"/>
        <n v="812.55449140259122"/>
        <n v="806.06099894879026"/>
        <n v="991.04217502038784"/>
        <n v="766.70973198359161"/>
        <n v="715.51537884739218"/>
        <n v="662.43019472459275"/>
        <n v="459.67779643499546"/>
        <n v="426.62422742939464"/>
        <n v="682.03912499999331"/>
        <n v="551.57849999999326"/>
        <n v="682.31497499999318"/>
        <n v="494.03114999999451"/>
        <n v="482.05889999999522"/>
        <n v="463.20488491679532"/>
        <n v="416.67692725999586"/>
        <n v="1104.2446313799865"/>
        <n v="415.09890823499541"/>
        <n v="440.93737285449555"/>
        <n v="1184.9548738963852"/>
        <n v="802.86177254399024"/>
        <n v="667.43223624719178"/>
        <n v="556.70905032749306"/>
        <n v="888.82243199999118"/>
        <n v="771.69283199999074"/>
        <n v="1055.1882959999889"/>
        <n v="752.26684799999225"/>
        <n v="889.18198799999118"/>
        <n v="772.14999599999067"/>
        <n v="715.05832186199086"/>
        <n v="693.91701894898961"/>
        <n v="235.56163499999647"/>
        <n v="243.22872996749632"/>
        <n v="660.25971199999083"/>
        <n v="589.23581599999113"/>
        <n v="537.54277999999249"/>
        <n v="483.25955999999337"/>
        <n v="847.21306116718915"/>
        <n v="623.89887876159071"/>
        <n v="1117.0574999999858"/>
        <n v="645.7997249999911"/>
        <n v="571.32404999999142"/>
        <n v="534.1058999999932"/>
        <n v="507.48187499999267"/>
        <n v="570.19332580319258"/>
        <n v="380.26696676999461"/>
        <n v="401.19998011679434"/>
        <n v="918.09286979818705"/>
        <n v="789.99499952998985"/>
        <n v="655.29154807589089"/>
        <n v="1209.8217779999848"/>
        <n v="713.04724799998735"/>
        <n v="697.94792399998857"/>
        <n v="629.53709699998956"/>
        <n v="604.39404399998932"/>
        <n v="527.40770999999143"/>
        <n v="526.45449999999141"/>
        <n v="888.17227442698629"/>
        <n v="762.95857499998817"/>
        <n v="602.55337499999007"/>
        <n v="607.63657499998919"/>
        <n v="575.57159999999112"/>
        <n v="966.0331041151851"/>
        <n v="937.67540395968547"/>
        <n v="886.99247571358535"/>
        <n v="778.7967394357878"/>
        <n v="1142.5632298745797"/>
        <n v="1092.1164081197819"/>
        <n v="913.68823958548501"/>
        <n v="1098.6079199999831"/>
        <n v="749.58959999998763"/>
        <n v="587.47814999999093"/>
        <n v="564.08659199999124"/>
        <n v="826.25679679918335"/>
        <n v="803.27987507878538"/>
        <n v="1025.0346719999816"/>
        <n v="912.07968499998208"/>
        <n v="894.39077399998394"/>
        <n v="791.1213159999844"/>
        <n v="759.54877199998634"/>
        <n v="751.10559999998645"/>
        <n v="1026.3663799999813"/>
        <n v="695.82499199998733"/>
        <n v="706.01856799998598"/>
        <n v="691.65793199998734"/>
        <n v="572.11703999998917"/>
        <n v="446.55599999999112"/>
        <n v="433.14399699999211"/>
        <n v="507.45534339999074"/>
        <n v="533.58787091279021"/>
        <n v="823.9155749999851"/>
        <n v="821.64104999998506"/>
        <n v="750.59189999998637"/>
        <n v="746.48924999998599"/>
        <n v="693.6063749999862"/>
        <n v="586.94264999998882"/>
        <n v="1245.3103752851762"/>
        <n v="1165.7090663392778"/>
        <n v="128.99247398999762"/>
        <n v="129.27931997759762"/>
        <n v="929.05883999998173"/>
        <n v="849.97046399998328"/>
        <n v="1142.8203599999774"/>
        <n v="808.49154599998394"/>
        <n v="758.15121599998497"/>
        <n v="695.15819999998723"/>
        <n v="930.75203999998155"/>
        <n v="851.51924399998302"/>
        <n v="607.94744399998785"/>
        <n v="581.08233599998937"/>
        <n v="570.42712799998958"/>
        <n v="1000.4157849999782"/>
        <n v="954.66070999998021"/>
        <n v="882.40181999998072"/>
        <n v="853.68850799998279"/>
        <n v="942.40574999998046"/>
        <n v="924.45187499998133"/>
        <n v="1201.6466099999752"/>
        <n v="858.88839899998106"/>
        <n v="825.46388399998341"/>
        <n v="825.17280299998288"/>
        <n v="616.80611699998758"/>
        <n v="1109.7788219999748"/>
        <n v="1069.9246939999748"/>
        <n v="1041.0247199999762"/>
        <n v="996.86383399997726"/>
        <n v="969.20323199997858"/>
        <n v="931.92177599997785"/>
        <n v="1029.3209999999765"/>
        <n v="1016.5875749999759"/>
        <n v="1057.1260139999758"/>
        <n v="981.29953799997827"/>
        <n v="989.7371519999765"/>
        <n v="879.7605749999791"/>
        <n v="1110.5155199999726"/>
        <n v="285.6766190999931"/>
        <n v="996.24514299997452"/>
        <n v="295.83774745199281"/>
        <n v="1301.4859008267665"/>
        <n v="1031.2181884983752"/>
        <n v="1289.933099999967"/>
        <n v="1237.1399999999696"/>
        <n v="1143.4688999999726"/>
        <n v="1110.7507499999715"/>
        <n v="735.90839999998116"/>
        <n v="567.04027499998631"/>
        <n v="1179.9418631399697"/>
        <n v="821.15894078998008"/>
        <n v="1263.8000495115675"/>
        <n v="876.3911121469788"/>
        <n v="1452.8855835749628"/>
        <n v="1242.9691559999692"/>
        <n v="821.57599799997899"/>
        <n v="1099.5815099999736"/>
        <n v="1060.591097999974"/>
        <n v="996.04830599997445"/>
        <n v="621.6447693599838"/>
        <n v="415.47877553998927"/>
        <n v="1004.6560769999724"/>
        <n v="779.24021999997944"/>
        <n v="164.57095079999576"/>
        <n v="739.30111436998084"/>
        <n v="1191.0968999999673"/>
        <n v="1170.531899999969"/>
        <n v="887.68912499997555"/>
        <n v="688.66199999998219"/>
        <n v="1164.6884232999698"/>
        <n v="1331.0106409599646"/>
        <n v="740.00353583998026"/>
        <n v="1309.8137039999663"/>
        <n v="981.0440639999731"/>
        <n v="718.27286999998137"/>
        <n v="1173.8412999999662"/>
        <n v="1088.30791599997"/>
        <n v="879.29582799997468"/>
        <n v="867.29294399997491"/>
        <n v="837.02345199997671"/>
        <n v="518.55897599998548"/>
        <n v="486.05570899998605"/>
        <n v="717.82923176997872"/>
        <n v="656.19200717998046"/>
        <n v="1190.3087249999646"/>
        <n v="861.46267499997532"/>
        <n v="812.78437499997585"/>
        <n v="747.44527499997923"/>
        <n v="271.39398817999194"/>
        <n v="660.46049999998104"/>
        <n v="573.90479999998286"/>
        <n v="777.07307906997687"/>
        <n v="618.50799599998152"/>
        <n v="281.22474379999159"/>
        <n v="891.24579917997517"/>
        <n v="421.7921888399876"/>
        <n v="1270.4796719999649"/>
        <n v="1256.3362229999639"/>
        <n v="1177.6766249999673"/>
        <n v="817.97197199997629"/>
        <n v="753.73793999997906"/>
        <n v="840.23973893997311"/>
        <n v="806.5729821599756"/>
        <n v="608.93902430998048"/>
        <n v="347.89751207998887"/>
        <n v="979.62426499996968"/>
        <n v="952.07768999997063"/>
        <n v="673.20724899997856"/>
        <n v="180.55223039999453"/>
        <n v="151.60366283999542"/>
        <n v="641.50780427998006"/>
        <n v="593.60159947998159"/>
        <n v="543.45507855998255"/>
        <n v="1271.6243999999617"/>
        <n v="302.37316171999032"/>
        <n v="724.12177499997824"/>
        <n v="717.87599999997792"/>
        <n v="697.72499999997899"/>
        <n v="695.46554999997852"/>
        <n v="1409.6231236799565"/>
        <n v="1301.8694434999586"/>
        <n v="669.25487067997915"/>
        <n v="657.65893878997906"/>
        <n v="413.00515593998716"/>
        <n v="1553.8914719999505"/>
        <n v="364.01634329998905"/>
        <n v="1280.9406599999613"/>
        <n v="320.65023134998972"/>
        <n v="998.67749699996989"/>
        <n v="928.98413999997024"/>
        <n v="835.19579999997484"/>
        <n v="850.1228519999728"/>
        <n v="678.05613299997947"/>
        <n v="150.16944032999518"/>
        <n v="678.49785572997689"/>
        <n v="520.53143999998304"/>
        <n v="518.75175410998315"/>
        <n v="1251.3472229999597"/>
        <n v="381.67040084998735"/>
        <n v="185.64189539999396"/>
        <n v="168.93924608999421"/>
        <n v="818.82038735997287"/>
        <n v="553.21568651998166"/>
        <n v="541.34591273998205"/>
        <n v="530.67776201998242"/>
        <n v="399.61086515998642"/>
        <n v="1351.9790999999564"/>
        <n v="1234.0772999999581"/>
        <n v="1134.5872499999614"/>
        <n v="967.77449999996713"/>
        <n v="928.18619999996997"/>
        <n v="786.07079999997325"/>
        <n v="706.985549999976"/>
        <n v="1351.2433827899563"/>
        <n v="1200.5758411199613"/>
        <n v="1183.9970680299618"/>
        <n v="721.41822983997542"/>
        <n v="437.63076357998546"/>
        <n v="425.97430603998595"/>
        <n v="372.19868543998729"/>
        <n v="424.28837927998626"/>
        <n v="1364.1116399999551"/>
        <n v="1216.8629999999587"/>
        <n v="1011.1840199999665"/>
        <n v="969.21158399996841"/>
        <n v="605.48084999997991"/>
        <n v="729.90023249997421"/>
        <n v="536.86798499998065"/>
        <n v="393.37927463998648"/>
        <n v="1272.6929579999564"/>
        <n v="1287.3767699999537"/>
        <n v="1135.7771769999592"/>
        <n v="1086.6737279999609"/>
        <n v="695.4715679999756"/>
        <n v="272.98639025999057"/>
        <n v="658.91069099997696"/>
        <n v="657.69499999997697"/>
        <n v="782.60430743997176"/>
        <n v="1288.9406249999558"/>
        <n v="1246.4117999999571"/>
        <n v="327.22839639998875"/>
        <n v="713.47049999997489"/>
        <n v="534.98250224998128"/>
        <n v="717.39096449997419"/>
        <n v="1474.8543899999484"/>
        <n v="1134.9253169999593"/>
        <n v="732.29654999997479"/>
        <n v="278.21215061998998"/>
        <n v="740.0618639999733"/>
        <n v="691.62837599997624"/>
        <n v="640.4449319999776"/>
        <n v="893.41868687996612"/>
        <n v="470.74436819998215"/>
        <n v="413.42256590998466"/>
        <n v="1298.1167999999518"/>
        <n v="1078.3515479999592"/>
        <n v="883.16597999996645"/>
        <n v="861.72094399996865"/>
        <n v="522.16007999998101"/>
        <n v="611.85512123997773"/>
        <n v="565.29433124997854"/>
        <n v="1532.0447999999421"/>
        <n v="1499.6056499999445"/>
        <n v="1474.4193749999465"/>
        <n v="1299.2188499999509"/>
        <n v="334.12981475998731"/>
        <n v="644.68709999997657"/>
        <n v="232.92050655999148"/>
        <n v="219.56389916999183"/>
        <n v="970.33840221996468"/>
        <n v="732.39129920997334"/>
        <n v="614.04544655997756"/>
        <n v="255.41648807999053"/>
        <n v="247.82597654999097"/>
        <n v="843.27789512996878"/>
        <n v="1649.5565249999374"/>
        <n v="1616.1765809999386"/>
        <n v="1434.5293379999473"/>
        <n v="1409.5307339999488"/>
        <n v="1429.4621879999459"/>
        <n v="370.10916923998599"/>
        <n v="295.85768159998878"/>
        <n v="723.39479999997377"/>
        <n v="858.0181322699658"/>
        <n v="1358.5459359999475"/>
        <n v="1255.4621449999502"/>
        <n v="1171.7955799999534"/>
        <n v="1145.1653999999562"/>
        <n v="347.62233623998617"/>
        <n v="893.37547599996515"/>
        <n v="797.55379199996821"/>
        <n v="944.7140975599624"/>
        <n v="521.89865280998004"/>
        <n v="482.84571279998153"/>
        <n v="1549.3265999999385"/>
        <n v="1483.0748999999425"/>
        <n v="1054.6058249999596"/>
        <n v="1005.0497999999616"/>
        <n v="335.93813699998697"/>
        <n v="873.89122499996597"/>
        <n v="687.48479999997323"/>
        <n v="672.71962499997426"/>
        <n v="173.56450769999324"/>
        <n v="1546.3135654199398"/>
        <n v="1457.4250283999422"/>
        <n v="1394.1380907299456"/>
        <n v="344.29749203998631"/>
        <n v="266.94945115998956"/>
        <n v="535.29458597997859"/>
        <n v="416.91645911998336"/>
        <n v="1316.4460679999497"/>
        <n v="1294.5196259999495"/>
        <n v="986.06390399996155"/>
        <n v="325.42882343998758"/>
        <n v="322.24454099998718"/>
        <n v="965.69097536995969"/>
        <n v="598.87321262997546"/>
        <n v="442.46419307998229"/>
        <n v="1231.1095199999497"/>
        <n v="1043.8306199999565"/>
        <n v="944.6931979999614"/>
        <n v="318.92972744998667"/>
        <n v="672.33662399997252"/>
        <n v="1406.2166999999436"/>
        <n v="1296.5102999999469"/>
        <n v="1216.2208499999501"/>
        <n v="1188.1259999999522"/>
        <n v="362.01232079998493"/>
        <n v="985.86449999996046"/>
        <n v="778.59179999996877"/>
        <n v="665.40689999997323"/>
        <n v="172.14769742999309"/>
        <n v="1268.1185104499491"/>
        <n v="1230.9939983199506"/>
        <n v="626.69485024997425"/>
        <n v="284.60216055998814"/>
        <n v="930.52720499996121"/>
        <n v="1307.5079639999467"/>
        <n v="1248.5437679999479"/>
        <n v="1108.7551679999535"/>
        <n v="1063.6122149999567"/>
        <n v="999.69466199995838"/>
        <n v="428.91575219998197"/>
        <n v="1387.0982569999398"/>
        <n v="1345.2678599999429"/>
        <n v="1251.1782719999474"/>
        <n v="1126.7945159999529"/>
        <n v="1014.1039999999574"/>
        <n v="938.89951199996062"/>
        <n v="874.50888299996268"/>
        <n v="767.99273999996717"/>
        <n v="291.14502719998757"/>
        <n v="273.28466621998814"/>
        <n v="771.6616025599676"/>
        <n v="356.99595911998449"/>
        <n v="939.49267499995915"/>
        <n v="836.73449999996421"/>
        <n v="842.47469999996338"/>
        <n v="815.78587499996456"/>
        <n v="763.72739999996793"/>
        <n v="723.6877499999689"/>
        <n v="671.14844999997138"/>
        <n v="663.43859999997119"/>
        <n v="626.68597499997327"/>
        <n v="1196.4066696799487"/>
        <n v="655.81101029997251"/>
        <n v="506.17615948997792"/>
        <n v="484.98755005997958"/>
        <n v="825.69951749996403"/>
        <n v="1780.3101599999227"/>
        <n v="1690.3384919999291"/>
        <n v="389.66909387998362"/>
        <n v="1266.9172289999469"/>
        <n v="1139.6306699999504"/>
        <n v="937.56243899996059"/>
        <n v="783.63287999996714"/>
        <n v="270.12929228998865"/>
        <n v="652.71465599997157"/>
        <n v="977.02583084995604"/>
        <n v="756.64665839996587"/>
        <n v="738.18761294996716"/>
        <n v="640.8240167999719"/>
        <n v="1323.1324929999414"/>
        <n v="1052.4632399999541"/>
        <n v="1014.5370239999542"/>
        <n v="859.84795599996119"/>
        <n v="607.68629999997313"/>
        <n v="1052.2206907099535"/>
        <n v="974.45973563995665"/>
        <n v="926.16200595995872"/>
        <n v="751.913498239967"/>
        <n v="592.48061082997322"/>
        <n v="1351.082249999939"/>
        <n v="414.47663213998129"/>
        <n v="1138.0200749999503"/>
        <n v="377.43302759998323"/>
        <n v="1036.2865499999541"/>
        <n v="251.33799164998899"/>
        <n v="191.53490470999157"/>
        <n v="1567.6625451299301"/>
        <n v="764.42784359996551"/>
        <n v="744.54649719996632"/>
        <n v="600.96510845997284"/>
        <n v="575.10842009997452"/>
        <n v="512.88901047997751"/>
        <n v="316.24285623998611"/>
        <n v="1129.3429582499507"/>
        <n v="1773.9935279999224"/>
        <n v="1632.0904199999279"/>
        <n v="1612.7834579999285"/>
        <n v="1118.1773279999511"/>
        <n v="1123.2646469999493"/>
        <n v="837.34964999996339"/>
        <n v="758.34244799996623"/>
        <n v="2416.3393797098893"/>
        <n v="2005.655076239909"/>
        <n v="1956.7739500799087"/>
        <n v="1724.2116754999195"/>
        <n v="1340.4351829499385"/>
        <n v="1251.8994724599415"/>
        <n v="1026.0367337999521"/>
        <n v="1004.8991243999535"/>
        <n v="902.65930385995898"/>
        <n v="2482.937015129884"/>
        <n v="2151.359185429902"/>
        <n v="2000.4900366099082"/>
        <n v="1326.2955529199389"/>
        <n v="1246.5937798599425"/>
        <n v="1197.6898049999447"/>
        <n v="1016.6591135999537"/>
        <n v="857.96412506995989"/>
        <n v="675.49183610996829"/>
        <n v="635.17482599997072"/>
        <n v="503.38355963997714"/>
        <n v="442.11712973997987"/>
        <n v="1855.2205573199144"/>
        <n v="1034.0715437999515"/>
        <n v="1013.6227058999526"/>
        <n v="866.61126991995957"/>
        <n v="837.21916207996162"/>
        <n v="771.54825743996491"/>
        <n v="569.91372549997402"/>
        <n v="2139.7907554699027"/>
        <n v="2155.3130871698991"/>
        <n v="1708.7692719999225"/>
        <n v="1592.7894084599263"/>
        <n v="1403.5117482199364"/>
        <n v="1827.0238139999171"/>
        <n v="1681.1917499999229"/>
        <n v="1660.8997959999238"/>
        <n v="1845.3894276999122"/>
        <n v="1565.2893565199265"/>
        <n v="1535.4436961199258"/>
        <n v="1378.6805080999334"/>
        <n v="1116.9184228999468"/>
        <n v="1059.5160684899488"/>
        <n v="906.7692373999563"/>
        <n v="890.18661489995759"/>
        <n v="819.21184457996151"/>
        <n v="1817.3125818899125"/>
        <n v="1601.3884240199247"/>
        <n v="1506.0203927999285"/>
        <n v="1074.424640129949"/>
        <n v="1023.4196240799513"/>
        <n v="992.55051341995261"/>
        <n v="874.64812895995885"/>
        <n v="777.30811430996243"/>
        <n v="660.468840079968"/>
        <n v="632.54291919996979"/>
        <n v="546.00040262997436"/>
        <n v="506.82127976997617"/>
        <n v="1779.0304436099152"/>
        <n v="1044.4723973999496"/>
        <n v="1026.1334571399505"/>
        <n v="894.23048119995713"/>
        <n v="866.78720649995887"/>
        <n v="806.75480159996209"/>
        <n v="626.17969475997052"/>
        <n v="2170.1785917798984"/>
        <n v="2039.1048950999034"/>
        <n v="2022.4412186999039"/>
        <n v="1550.677692639927"/>
        <n v="1564.3287326399245"/>
        <n v="1285.4876984999396"/>
        <n v="1216.7192314199419"/>
        <n v="1097.7110905299483"/>
        <n v="1952.1283067999043"/>
        <n v="1665.2932898399192"/>
        <n v="1635.0081109199186"/>
        <n v="1474.5413906999268"/>
        <n v="1206.1688183999408"/>
        <n v="1147.8292533899428"/>
        <n v="991.4733233999508"/>
        <n v="974.0993453999522"/>
        <n v="901.01521997995633"/>
        <n v="1923.5668325899046"/>
        <n v="1702.0672037199172"/>
        <n v="1604.5966698999214"/>
        <n v="1162.6603190299431"/>
        <n v="1110.4367638799454"/>
        <n v="1078.9074312199471"/>
        <n v="957.78604415995358"/>
        <n v="858.95635860995731"/>
        <n v="739.35585737996314"/>
        <n v="710.31510719996504"/>
        <n v="621.22604172996989"/>
        <n v="581.11297246997185"/>
        <n v="1884.1770607099074"/>
        <n v="1132.4199153999436"/>
        <n v="1113.6510158399446"/>
        <n v="978.63249259995166"/>
        <n v="950.05372469995359"/>
        <n v="888.24150799995698"/>
        <n v="703.33600815996579"/>
        <n v="2284.6162411798896"/>
        <n v="2150.4652520998948"/>
        <n v="2133.4301624998957"/>
        <n v="1650.1355537399199"/>
        <n v="1664.5935827399173"/>
        <n v="1378.5355934999332"/>
        <n v="1308.5124736199355"/>
        <n v="1186.2267678299424"/>
        <n v="2760.8220758998614"/>
        <n v="2319.7837591598841"/>
        <n v="2267.4804333998841"/>
        <n v="2017.9495498398971"/>
        <n v="1605.4777038999193"/>
        <n v="1511.1804638699227"/>
        <n v="1268.8487811999353"/>
        <n v="1245.378396849937"/>
        <n v="1134.8274933799432"/>
        <n v="2832.0526877598554"/>
        <n v="2476.3471941598764"/>
        <n v="2314.2814469998834"/>
        <n v="1590.3010729299197"/>
        <n v="1504.7215036799241"/>
        <n v="1452.3524990199267"/>
        <n v="1257.1652092799372"/>
        <n v="1088.5628679399442"/>
        <n v="892.81297467995444"/>
        <n v="848.46269519995701"/>
        <n v="705.7691058299647"/>
        <n v="639.97664016996794"/>
        <n v="2158.064258619891"/>
        <n v="1277.4904799999347"/>
        <n v="1255.5607857299358"/>
        <n v="1097.8524541799443"/>
        <n v="1065.1549404599464"/>
        <n v="993.85691719995043"/>
        <n v="777.23382155996126"/>
        <n v="3545.4532197998237"/>
        <n v="3314.1715287998336"/>
        <n v="3282.2047281798345"/>
        <n v="2463.914905459877"/>
        <n v="2480.5091772598735"/>
        <n v="2000.7797174999002"/>
        <n v="1876.6451664399051"/>
        <n v="1672.7919527899166"/>
        <n v="2678.6093638498628"/>
        <n v="2288.5422269998803"/>
        <n v="2229.0105568498843"/>
        <n v="1991.0267872498964"/>
        <n v="1982.2630424398963"/>
        <n v="1257.4565888399345"/>
        <n v="1216.1844671999363"/>
        <n v="1193.1476023499381"/>
        <n v="1080.9542371199445"/>
        <n v="632.35472063996713"/>
        <n v="2840.2615734398514"/>
        <n v="2813.4488016798532"/>
        <n v="2181.3770029998873"/>
        <n v="2101.2932591598897"/>
        <n v="2028.7682993698938"/>
        <n v="1546.2212268299199"/>
        <n v="1404.873491819927"/>
        <n v="1403.0239939199264"/>
        <n v="1369.7240234999285"/>
        <n v="1318.4498841599311"/>
        <n v="1031.7700622399457"/>
        <n v="675.40395365996517"/>
        <n v="642.08851992996711"/>
        <n v="574.75775786997053"/>
        <n v="1164.1797109799393"/>
        <n v="1041.2572905799457"/>
        <n v="1009.0083836599479"/>
        <n v="936.83799859995202"/>
        <n v="3309.6698357998293"/>
        <n v="3276.7301269798309"/>
        <n v="3202.4156933998352"/>
        <n v="2910.8220431998488"/>
        <n v="2720.8966007998588"/>
        <n v="2655.0701822398637"/>
        <n v="2440.9524765598749"/>
        <n v="2455.3226373598714"/>
        <n v="1838.6059286399045"/>
        <n v="1631.5318350899165"/>
        <n v="839.13017789995683"/>
        <n v="2025.3973199998964"/>
        <n v="2512.3547667898661"/>
        <n v="2345.2468617598765"/>
        <n v="1640.9418479999119"/>
        <n v="1468.6420110399213"/>
        <n v="1118.9775730899401"/>
        <n v="951.72341639994897"/>
        <n v="934.77710689995035"/>
        <n v="858.06713051995484"/>
        <n v="2877.1767891598461"/>
        <n v="2573.9978002798639"/>
        <n v="2509.0599535598681"/>
        <n v="2405.4930433798727"/>
        <n v="2337.9935011998759"/>
        <n v="1087.5395731199417"/>
        <n v="1047.3967180799436"/>
        <n v="994.89098231994694"/>
        <n v="919.08314483995161"/>
        <n v="809.96799650995649"/>
        <n v="682.04834927996342"/>
        <n v="652.42938119996541"/>
        <n v="558.50240402997065"/>
        <n v="515.51656556997284"/>
        <n v="2278.3802264998794"/>
        <n v="1169.3542289999384"/>
        <n v="1058.4984513999441"/>
        <n v="938.01182679994974"/>
        <n v="909.29104551995181"/>
        <n v="844.54932719995566"/>
        <n v="646.43985835996602"/>
        <n v="3383.7727427998211"/>
        <n v="3349.9833007798225"/>
        <n v="2781.5453987998521"/>
        <n v="2605.6678081498608"/>
        <n v="1369.633373499928"/>
        <n v="1292.2288652199311"/>
        <n v="1159.8758929499377"/>
        <n v="2146.008584999885"/>
        <n v="2074.4948159998908"/>
        <n v="1998.2814300598911"/>
        <n v="1962.4962920198932"/>
        <n v="1713.8331950399079"/>
        <n v="1675.724205119908"/>
        <n v="1500.2706960999178"/>
        <n v="1420.7575698999231"/>
        <n v="1184.659153559935"/>
        <n v="1143.1951079899372"/>
        <n v="972.3164523999468"/>
        <n v="955.18708739994804"/>
        <n v="876.97605591995284"/>
        <n v="1989.4868665598913"/>
        <n v="1754.2168921499056"/>
        <n v="1645.2882282999108"/>
        <n v="1207.6890524999344"/>
        <n v="1161.8599896299372"/>
        <n v="1104.8436024999398"/>
        <n v="1069.8150874199416"/>
        <n v="939.3343100399494"/>
        <n v="827.48979080995457"/>
        <n v="696.80121657996176"/>
        <n v="666.66801919996385"/>
        <n v="570.80279312996925"/>
        <n v="526.86760826997158"/>
        <n v="1950.7614941098939"/>
        <n v="1126.2838151999383"/>
        <n v="1105.7542169099393"/>
        <n v="958.31048819994749"/>
        <n v="929.1857137199496"/>
        <n v="863.16468359995361"/>
        <n v="660.67862175996436"/>
        <n v="2391.9170290398715"/>
        <n v="2242.422625099879"/>
        <n v="2223.3751237198794"/>
        <n v="2084.2158868998872"/>
        <n v="1858.7028792498998"/>
        <n v="1873.7707451998981"/>
        <n v="1832.408116139901"/>
        <n v="1697.1160081399087"/>
        <n v="1708.2765647199064"/>
        <n v="1399.8330184999247"/>
        <n v="1202.9658119999353"/>
        <n v="1184.9329048499349"/>
        <n v="2184.7424931478845"/>
        <n v="2478.1971261944163"/>
        <n v="2243.5107116170689"/>
        <n v="3188.9317593316705"/>
        <n v="3712.9615748445776"/>
        <n v="2191.0763683726286"/>
        <n v="3030.641509291117"/>
        <n v="2812.7352715583793"/>
        <n v="3553.6298791115637"/>
        <n v="3196.4591629653883"/>
        <n v="2287.2594199196783"/>
        <n v="1544.8283084663017"/>
        <n v="2107.8214951298805"/>
        <n v="3674.024997915828"/>
        <n v="1470.2479084489635"/>
        <n v="2376.2551431536972"/>
        <n v="1279.6415495605531"/>
        <n v="2982.8972682286167"/>
        <n v="2377.4172387342787"/>
        <n v="2297.9417748935975"/>
        <n v="3030.9570484681085"/>
        <n v="2189.4976864005848"/>
        <n v="2590.1157576912783"/>
        <n v="1385.5281754740367"/>
        <n v="714.90198309219193"/>
        <n v="3252.5893741878003"/>
        <n v="1740.5472280873714"/>
        <n v="1805.6541365352132"/>
        <n v="1798.085947331301"/>
        <n v="1505.2781813937831"/>
        <n v="1018.6826202926874"/>
        <n v="977.42753565705425"/>
        <n v="2115.3456771956667"/>
        <n v="2367.2649780141778"/>
        <n v="3599.4062871633491"/>
        <n v="3721.0362211241841"/>
        <n v="2447.2992906270961"/>
        <n v="3968.2862170247076"/>
        <n v="3650.495288337162"/>
        <n v="2051.1149163920104"/>
        <n v="2637.3411063786184"/>
        <n v="2784.0439148378323"/>
        <n v="2593.738724861535"/>
        <n v="4778.5125082309005"/>
        <n v="2305.3219066050178"/>
        <n v="2604.8115490292435"/>
        <n v="1988.2835423450456"/>
        <n v="3368.4271393966987"/>
        <n v="2401.0100829447642"/>
        <n v="2432.7858607354551"/>
        <n v="1362.153171401402"/>
        <n v="1998.9797454406851"/>
        <n v="1384.9280250729319"/>
        <n v="4466.3114666649481"/>
        <n v="2991.8333820564681"/>
        <n v="1752.9746044523913"/>
        <n v="3240.00180841683"/>
        <n v="2860.5579060859486"/>
        <n v="2798.4248424085472"/>
        <n v="2632.8651269860948"/>
        <n v="2089.5068680814225"/>
        <n v="2157.9927482098624"/>
        <n v="1943.5587151009074"/>
        <n v="1332.995722930209"/>
        <n v="892.86835457515076"/>
        <n v="1220.4019109583312"/>
        <n v="4293.99188161039"/>
        <n v="1713.4363197172559"/>
        <n v="1891.6597193534215"/>
        <n v="1126.7551326892371"/>
        <n v="1886.0836675991295"/>
        <n v="1621.5847016655352"/>
        <n v="1566.8655630767394"/>
        <n v="1906.4336128234595"/>
        <n v="2763.1248027465886"/>
        <n v="2568.9421173361093"/>
        <n v="3908.0085536195252"/>
        <n v="3387.0852289177569"/>
        <n v="3564.1073818554546"/>
        <n v="2810.1003057055404"/>
        <n v="3360.6772577040419"/>
        <n v="2809.9246071330381"/>
        <n v="2877.9635930172358"/>
        <n v="3247.3408077745166"/>
        <n v="2583.6641036015444"/>
        <n v="2200.4440438068546"/>
        <n v="4365.1899437836664"/>
        <n v="2962.69791623938"/>
        <n v="3294.1805379429447"/>
        <n v="3387.8190944407816"/>
        <n v="3159.9027888079991"/>
        <n v="2276.8364287152308"/>
        <n v="1999.5817724752703"/>
        <n v="1933.6893992438042"/>
        <n v="2143.7501436741877"/>
        <n v="2940.4481277466693"/>
        <n v="4666.6445063037054"/>
        <n v="2640.6174974708597"/>
        <n v="1851.6595274573585"/>
        <n v="2737.7073662708763"/>
        <n v="1808.8222073214254"/>
        <n v="1343.3442681226857"/>
        <n v="2600.5694389956352"/>
        <n v="3002.074646575823"/>
        <n v="3447.3729602308308"/>
        <n v="866.60221552155838"/>
        <n v="914.08074353250811"/>
        <n v="3823.6981957284165"/>
        <n v="1802.2215529122784"/>
        <n v="2102.0485928926996"/>
        <n v="1097.0275662562099"/>
        <n v="1017.284764728269"/>
        <n v="1460.3113602244885"/>
        <n v="1504.1435341915267"/>
        <n v="2197.1035311841492"/>
        <n v="2992.0309190442636"/>
        <n v="3162.145655764511"/>
        <n v="3572.727911893468"/>
        <n v="3329.6569293594985"/>
        <n v="2683.2002337714616"/>
        <n v="2191.9265964962665"/>
        <n v="2531.802191648223"/>
        <n v="3143.4735553705918"/>
        <n v="3146.6807363497546"/>
        <n v="2872.4277574592793"/>
        <n v="3186.8529411099867"/>
        <n v="2049.7258270102675"/>
        <n v="3635.9144430409679"/>
        <n v="3341.3388788544585"/>
        <n v="3631.3894389704255"/>
        <n v="3750.1595910301871"/>
        <n v="3985.6226503233866"/>
        <n v="2946.7988130248791"/>
        <n v="2642.671444188808"/>
        <n v="1332.5014944671241"/>
        <n v="2334.9024680735456"/>
        <n v="2951.5856293274196"/>
        <n v="3133.1866920623461"/>
        <n v="2978.4206518909805"/>
        <n v="2651.1400349645637"/>
        <n v="1935.4181317897855"/>
        <n v="1514.2942163158946"/>
        <n v="3493.9120613094606"/>
        <n v="1788.8703395479597"/>
        <n v="2502.7659007786006"/>
        <n v="1590.5704384516055"/>
        <n v="884.36085477956829"/>
        <n v="914.21804055801579"/>
        <n v="3896.61435750189"/>
        <n v="2362.0147648148445"/>
        <n v="2115.2860972086096"/>
        <n v="2189.1920063073308"/>
        <n v="1155.4694469119179"/>
        <n v="1548.2690019485401"/>
        <n v="909.50989267517059"/>
        <n v="2937.7758370530719"/>
        <n v="3034.808810885188"/>
        <n v="3637.4152770712967"/>
        <n v="2710.8667244271905"/>
        <n v="3012.0987983356135"/>
        <n v="3145.0041307193987"/>
        <n v="3070.1854417572677"/>
        <n v="2697.8675427380413"/>
        <n v="3466.9534512851924"/>
        <n v="3689.1403576753592"/>
        <n v="3368.4612502100854"/>
        <n v="3737.3351172921975"/>
        <n v="2403.0235639592925"/>
        <n v="4262.5879707597041"/>
        <n v="3917.8445639923511"/>
        <n v="4258.3490526651121"/>
        <n v="4397.7401076989454"/>
        <n v="4673.2820233045268"/>
        <n v="3455.3281595903368"/>
        <n v="3098.1166343362911"/>
        <n v="1562.1821318122891"/>
        <n v="2737.86418129089"/>
        <n v="3460.9617968317866"/>
        <n v="3673.8957020536373"/>
        <n v="3491.763995348645"/>
        <n v="3108.4555166195073"/>
        <n v="2269.3319223443737"/>
        <n v="1775.8483694549923"/>
        <n v="4096.070401967334"/>
        <n v="2097.8332416454509"/>
        <n v="2935.0226007892466"/>
        <n v="1865.032974414182"/>
        <n v="1037.0855512105923"/>
        <n v="1072.0967574075644"/>
        <n v="4568.9713446786818"/>
        <n v="2769.1016709963014"/>
        <n v="2480.6054855419397"/>
        <n v="2566.4632119565613"/>
        <n v="1354.9776933841895"/>
        <n v="1815.4757142081419"/>
        <n v="1066.5798576930854"/>
        <n v="3444.4124138904467"/>
        <n v="3557.9407363526066"/>
        <n v="4264.827073078075"/>
        <n v="3179.0905949514213"/>
        <n v="3531.1222900722209"/>
        <n v="3687.7083155973755"/>
        <n v="3599.2954579967986"/>
        <n v="3163.7949595481709"/>
        <n v="4065.580506170254"/>
        <n v="283.49565751319977"/>
        <n v="224.31130382849946"/>
        <n v="185.2956019823996"/>
        <n v="135.3431019107999"/>
        <n v="315.03956800499981"/>
        <n v="268.78457357569943"/>
        <n v="1015.3403999999979"/>
        <n v="963.39779999999678"/>
        <n v="949.2896249999975"/>
        <n v="139.89404904539967"/>
        <n v="227.66985041399951"/>
        <n v="333.23396939519921"/>
        <n v="300.37833742799938"/>
        <n v="246.3213619232998"/>
        <n v="1063.3537529999978"/>
        <n v="930.19801499999789"/>
        <n v="205.41987662159957"/>
        <n v="497.13276151559756"/>
        <n v="419.61031003829788"/>
        <n v="396.32177041799832"/>
        <n v="604.06449999999757"/>
        <n v="604.19384999999761"/>
        <n v="497.44739408999754"/>
        <n v="524.22935883479738"/>
        <n v="434.04727687619828"/>
        <n v="385.95780849999846"/>
        <n v="399.04072845269832"/>
        <n v="379.87549257219843"/>
        <n v="405.21058113379826"/>
        <n v="367.23261306599767"/>
        <n v="489.46232477999746"/>
        <n v="520.1274893041973"/>
        <n v="418.09867444799829"/>
        <n v="406.44036259039831"/>
        <n v="355.76062630169815"/>
        <n v="740.58259391999707"/>
        <n v="791.4170981762968"/>
        <n v="1155.8835179015941"/>
        <n v="433.83970753619781"/>
        <n v="330.41201970809817"/>
        <n v="1120.7280839999955"/>
        <n v="248.57791426319861"/>
        <n v="231.00192059999904"/>
        <n v="239.56609086899897"/>
        <n v="653.38272299999687"/>
        <n v="176.99540005019907"/>
        <n v="630.86522384819477"/>
        <n v="508.46951895899565"/>
        <n v="387.47644597199712"/>
        <n v="366.83425565729686"/>
        <n v="336.30666929999751"/>
        <n v="351.47329944029735"/>
        <n v="245.43391298639756"/>
        <n v="609.06085025119478"/>
        <n v="606.39137219299494"/>
        <n v="571.40862382499517"/>
        <n v="561.49316061279535"/>
        <n v="309.73457212649697"/>
        <n v="450.78509558349663"/>
        <n v="449.86785604479661"/>
        <n v="1032.0939935999902"/>
        <n v="1106.7663317959891"/>
        <n v="234.76627329849825"/>
        <n v="540.29429846639539"/>
        <n v="516.16614731999562"/>
        <n v="331.32723170519751"/>
        <n v="318.14334430319724"/>
        <n v="797.14638668249006"/>
        <n v="728.01312951449165"/>
        <n v="536.26153195139375"/>
        <n v="502.26761165249479"/>
        <n v="447.21891709739526"/>
        <n v="473.83531799999452"/>
        <n v="462.35421199999416"/>
        <n v="450.00864999999533"/>
        <n v="816.20359239509162"/>
        <n v="756.22005699899114"/>
        <n v="749.9943558709914"/>
        <n v="680.48789814939209"/>
        <n v="666.79612171199221"/>
        <n v="524.13358266359398"/>
        <n v="752.77981267719122"/>
        <n v="599.84278496699369"/>
        <n v="567.79719697199403"/>
        <n v="760.64624446829043"/>
        <n v="716.02007407139092"/>
        <n v="636.83829723419331"/>
        <n v="1212.9195869999862"/>
        <n v="750.88568359348915"/>
        <n v="628.77571868999109"/>
        <n v="657.7632155804904"/>
        <n v="663.0932259287905"/>
        <n v="491.844715979993"/>
        <n v="449.97020369999399"/>
        <n v="517.03326007739258"/>
        <n v="472.22217524279364"/>
        <n v="505.5618879999933"/>
        <n v="499.30214399999278"/>
        <n v="485.36577599999356"/>
        <n v="486.98722799999263"/>
        <n v="860.98980076118869"/>
        <n v="831.10593952358818"/>
        <n v="448.92764999999366"/>
        <n v="512.99324999999271"/>
        <n v="502.76249999999334"/>
        <n v="846.81640716738707"/>
        <n v="826.50988507998795"/>
        <n v="782.19870598988882"/>
        <n v="729.87966979689031"/>
        <n v="934.97926703998667"/>
        <n v="873.67868999998757"/>
        <n v="892.46375356678732"/>
        <n v="737.25327484319007"/>
        <n v="635.02862033579152"/>
        <n v="964.3301879999874"/>
        <n v="891.89309999998829"/>
        <n v="964.89566699998727"/>
        <n v="892.41599999998823"/>
        <n v="761.04783899998711"/>
        <n v="705.01401599998746"/>
        <n v="608.03255999999033"/>
        <n v="607.59674999998992"/>
        <n v="772.06499999998698"/>
        <n v="763.39957499998638"/>
        <n v="757.4912999999865"/>
        <n v="678.4901999999887"/>
        <n v="635.44139999998981"/>
        <n v="601.17524999999046"/>
        <n v="601.34579999998982"/>
        <n v="533.1595499999911"/>
        <n v="986.07393385888429"/>
        <n v="976.97364762118252"/>
        <n v="949.46556906948422"/>
        <n v="1158.1256242673817"/>
        <n v="1080.8591663199829"/>
        <n v="1123.2259046515799"/>
        <n v="1217.4680699999785"/>
        <n v="1248.5318159999802"/>
        <n v="1096.1014859999827"/>
        <n v="1218.8276099999782"/>
        <n v="698.24779199998841"/>
        <n v="630.92217599998946"/>
        <n v="907.51561999998262"/>
        <n v="895.7387999999828"/>
        <n v="853.55119799998363"/>
        <n v="841.76004999998383"/>
        <n v="762.32601599998475"/>
        <n v="691.67225999998664"/>
        <n v="567.27202499998896"/>
        <n v="1092.5069010533798"/>
        <n v="914.04091289778239"/>
        <n v="858.85033983538278"/>
        <n v="850.9161659999836"/>
        <n v="772.21871999998507"/>
        <n v="704.37070199998641"/>
        <n v="932.62782799998035"/>
        <n v="701.25828899998533"/>
        <n v="887.43691799998203"/>
        <n v="775.6910549999842"/>
        <n v="775.72687499998301"/>
        <n v="702.76989299998513"/>
        <n v="473.5553935499903"/>
        <n v="497.25112274808976"/>
        <n v="327.04449375999309"/>
        <n v="340.55346989899277"/>
        <n v="1178.0378999999753"/>
        <n v="1171.384199999975"/>
        <n v="865.68479999998237"/>
        <n v="858.53249999998252"/>
        <n v="818.22532499998283"/>
        <n v="805.83974999998304"/>
        <n v="795.95662499998321"/>
        <n v="794.84579999998323"/>
        <n v="701.82449999998505"/>
        <n v="680.11514999998565"/>
        <n v="648.48869999998681"/>
        <n v="981.54125099997907"/>
        <n v="1195.3049531919737"/>
        <n v="1160.8250222755762"/>
        <n v="1138.417944460776"/>
        <n v="813.44420951998336"/>
        <n v="1050.3963644834778"/>
        <n v="868.65784999678215"/>
        <n v="308.32277813999372"/>
        <n v="320.89557465569339"/>
        <n v="863.28997199998173"/>
        <n v="809.5201649999824"/>
        <n v="683.34962399998551"/>
        <n v="689.59753199998477"/>
        <n v="1092.1886149999741"/>
        <n v="1067.5747029999761"/>
        <n v="1034.0091739999768"/>
        <n v="941.6110859999784"/>
        <n v="872.60504999998045"/>
        <n v="258.88510799999403"/>
        <n v="267.36420045239379"/>
        <n v="773.79557999998269"/>
        <n v="1029.5333999999768"/>
        <n v="1019.9744999999765"/>
        <n v="993.23999999997716"/>
        <n v="998.94869999997616"/>
        <n v="934.58384999997907"/>
        <n v="452.3968440399895"/>
        <n v="478.11032306068887"/>
        <n v="1049.7292199999758"/>
        <n v="938.7862739999789"/>
        <n v="848.72247599998093"/>
        <n v="810.20491499998059"/>
        <n v="1309.3510499999672"/>
        <n v="1160.2466999999717"/>
        <n v="1132.0222499999725"/>
        <n v="1133.7407999999716"/>
        <n v="1130.6204999999716"/>
        <n v="1100.7359999999717"/>
        <n v="1048.9871249999737"/>
        <n v="1020.2786999999744"/>
        <n v="951.72232499997551"/>
        <n v="1297.2939914639674"/>
        <n v="1163.6945279999718"/>
        <n v="1163.8957199999718"/>
        <n v="1157.9707649999721"/>
        <n v="1148.4475109999719"/>
        <n v="1145.763539999972"/>
        <n v="1145.2894439999711"/>
        <n v="682.84862063998219"/>
        <n v="647.61344603998248"/>
        <n v="1113.0034179999709"/>
        <n v="992.40066199997341"/>
        <n v="690.71526899998196"/>
        <n v="618.38573399998347"/>
        <n v="577.02000199998452"/>
        <n v="524.19226799998557"/>
        <n v="689.09706495998091"/>
        <n v="1323.6324749999635"/>
        <n v="1117.7520749999708"/>
        <n v="1070.0864999999719"/>
        <n v="841.3712999999774"/>
        <n v="241.87282067999351"/>
        <n v="140.95672662999618"/>
        <n v="1155.3525545799687"/>
        <n v="1036.0352807299728"/>
        <n v="942.29544124997449"/>
        <n v="877.65096611997649"/>
        <n v="436.06876067998826"/>
        <n v="1134.4039109999703"/>
        <n v="1072.789109999972"/>
        <n v="858.08213699997759"/>
        <n v="837.61807199997804"/>
        <n v="269.62271159999273"/>
        <n v="541.22017499998549"/>
        <n v="582.76520915998299"/>
        <n v="380.6303882699886"/>
        <n v="879.37622399997451"/>
        <n v="852.03680799997608"/>
        <n v="754.34531999997807"/>
        <n v="523.34611999998481"/>
        <n v="170.96395295999505"/>
        <n v="750.67268279997882"/>
        <n v="609.83623519998264"/>
        <n v="438.17749364998724"/>
        <n v="1243.2320999999649"/>
        <n v="1061.2901249999702"/>
        <n v="907.39844999997354"/>
        <n v="864.03104999997561"/>
        <n v="806.26274999997668"/>
        <n v="749.67749999997886"/>
        <n v="628.23172499998122"/>
        <n v="150.2260861499955"/>
        <n v="1293.6618766099634"/>
        <n v="1278.8359853699628"/>
        <n v="1240.698096959964"/>
        <n v="1116.5794208799684"/>
        <n v="587.94708479998292"/>
        <n v="539.7540595999842"/>
        <n v="520.01822285998526"/>
        <n v="191.1714173999944"/>
        <n v="502.58418737998539"/>
        <n v="1445.8872239999569"/>
        <n v="1243.6429499999649"/>
        <n v="1055.9034239999692"/>
        <n v="1052.3745959999685"/>
        <n v="631.09697399998197"/>
        <n v="556.88835908998249"/>
        <n v="1208.3829239999623"/>
        <n v="1074.9112359999674"/>
        <n v="1024.987508999968"/>
        <n v="882.88499199997227"/>
        <n v="851.77571999997269"/>
        <n v="670.26045699997849"/>
        <n v="252.26629184999226"/>
        <n v="510.78523999998441"/>
        <n v="219.91104479999311"/>
        <n v="383.74617604998826"/>
        <n v="1294.6477499999585"/>
        <n v="1145.9879999999641"/>
        <n v="980.9241749999693"/>
        <n v="801.286199999975"/>
        <n v="780.54201643997544"/>
        <n v="534.24885671998368"/>
        <n v="1557.4718429999514"/>
        <n v="1504.3489379999544"/>
        <n v="1385.4347549999568"/>
        <n v="1251.0711179999619"/>
        <n v="1031.111738999967"/>
        <n v="824.87823599997489"/>
        <n v="817.2568439999751"/>
        <n v="548.60924999998281"/>
        <n v="672.77520857997752"/>
        <n v="549.15534059998197"/>
        <n v="480.12498155998435"/>
        <n v="1252.6349519999592"/>
        <n v="804.62346599997318"/>
        <n v="662.03797599997733"/>
        <n v="653.48396099997808"/>
        <n v="604.39085999997985"/>
        <n v="244.54138265999197"/>
        <n v="840.76731963997122"/>
        <n v="731.91105449997565"/>
        <n v="1354.6484999999539"/>
        <n v="1338.1874999999548"/>
        <n v="1210.8507749999605"/>
        <n v="822.7538999999731"/>
        <n v="807.0299999999736"/>
        <n v="696.2264999999768"/>
        <n v="652.7225249999783"/>
        <n v="595.3704749999805"/>
        <n v="1392.9877754699535"/>
        <n v="692.99628294997694"/>
        <n v="544.1023501099819"/>
        <n v="316.56500109998939"/>
        <n v="281.76605799999055"/>
        <n v="712.09656374997655"/>
        <n v="495.09092555998342"/>
        <n v="1535.7503279999501"/>
        <n v="1496.6234639999502"/>
        <n v="1310.1722639999562"/>
        <n v="1115.6942999999637"/>
        <n v="902.40040199997054"/>
        <n v="280.5556033499908"/>
        <n v="650.58292034997737"/>
        <n v="579.69012065997981"/>
        <n v="1285.2602059999547"/>
        <n v="1014.4920499999648"/>
        <n v="899.43482699996889"/>
        <n v="328.68487967998811"/>
        <n v="536.03734499998097"/>
        <n v="1468.3247999999483"/>
        <n v="1247.8189499999548"/>
        <n v="1217.8959749999578"/>
        <n v="1159.6142249999591"/>
        <n v="1085.0249249999608"/>
        <n v="834.40529999997045"/>
        <n v="809.38214999997138"/>
        <n v="771.57494999997323"/>
        <n v="689.56379999997557"/>
        <n v="666.22364999997637"/>
        <n v="1017.363574279963"/>
        <n v="314.44178409998904"/>
        <n v="923.42808677996788"/>
        <n v="795.97123151997232"/>
        <n v="986.32883999996579"/>
        <n v="943.99634999996579"/>
        <n v="813.20810399997117"/>
        <n v="822.15118799997015"/>
        <n v="246.01655825999131"/>
        <n v="845.87346539996838"/>
        <n v="710.85682415997326"/>
        <n v="532.1313203999805"/>
        <n v="502.79207576998112"/>
        <n v="948.11360999996521"/>
        <n v="949.62760199996376"/>
        <n v="863.79929999996773"/>
        <n v="200.7281398799926"/>
        <n v="694.73908595997409"/>
        <n v="424.38029704998382"/>
        <n v="1441.8472499999464"/>
        <n v="1224.6272999999544"/>
        <n v="1195.9244999999544"/>
        <n v="1115.9185499999592"/>
        <n v="973.55024999996374"/>
        <n v="972.15974999996376"/>
        <n v="206.34496577999229"/>
        <n v="1419.5450463999459"/>
        <n v="1376.5631282799493"/>
        <n v="1349.3717047199498"/>
        <n v="1108.3266483799584"/>
        <n v="454.79349629998325"/>
        <n v="436.50951713998364"/>
        <n v="1359.0519599999502"/>
        <n v="1337.383979999951"/>
        <n v="352.5112973999868"/>
        <n v="988.14803399996276"/>
        <n v="722.00507387997175"/>
        <n v="426.2962010399836"/>
        <n v="1343.0480149999464"/>
        <n v="1307.6043239999497"/>
        <n v="1162.8843599999545"/>
        <n v="1147.747424999955"/>
        <n v="1078.4954249999578"/>
        <n v="1002.7116479999605"/>
        <n v="660.01852399997404"/>
        <n v="563.92321499997797"/>
        <n v="854.94779359996642"/>
        <n v="629.94174766997571"/>
        <n v="579.21982747997765"/>
        <n v="473.17955774998177"/>
        <n v="1568.9308499999386"/>
        <n v="1260.7051499999516"/>
        <n v="1252.2671999999509"/>
        <n v="1017.18112499996"/>
        <n v="1004.4731249999599"/>
        <n v="996.65459999996017"/>
        <n v="640.75927499997533"/>
        <n v="1433.3283878799427"/>
        <n v="1017.60931999996"/>
        <n v="630.88062909997564"/>
        <n v="515.46155123997971"/>
        <n v="240.61563987999037"/>
        <n v="723.75182834997156"/>
        <n v="629.91049301997521"/>
        <n v="449.91403769998232"/>
        <n v="1667.4222749999358"/>
        <n v="1626.9112199999365"/>
        <n v="1393.6569839999463"/>
        <n v="1090.3386299999572"/>
        <n v="919.77811199996393"/>
        <n v="308.65023020998814"/>
        <n v="166.47994643999357"/>
        <n v="592.12118849997603"/>
        <n v="1301.7469579999474"/>
        <n v="1143.5827529999538"/>
        <n v="1123.052519999954"/>
        <n v="952.4770829999602"/>
        <n v="346.34667284998574"/>
        <n v="674.81377599997268"/>
        <n v="676.69711199997175"/>
        <n v="257.5640533199894"/>
        <n v="873.27244424996411"/>
        <n v="823.11361515996612"/>
        <n v="547.13062571997705"/>
        <n v="1599.8930999999341"/>
        <n v="1509.4205999999378"/>
        <n v="414.03315543998298"/>
        <n v="1393.0064999999427"/>
        <n v="1358.6975999999433"/>
        <n v="1251.8381249999486"/>
        <n v="917.73179999996239"/>
        <n v="698.96249999997167"/>
        <n v="676.6136999999726"/>
        <n v="593.21879999997566"/>
        <n v="229.97939915999066"/>
        <n v="1294.0121157899475"/>
        <n v="1280.1118971599465"/>
        <n v="1246.7804207899487"/>
        <n v="1114.4225674999539"/>
        <n v="836.00606714996604"/>
        <n v="647.36259125997367"/>
        <n v="350.53441235998559"/>
        <n v="997.84654151995835"/>
        <n v="778.01744747996815"/>
        <n v="492.49760093997963"/>
        <n v="1482.1261859999402"/>
        <n v="1413.3822659999428"/>
        <n v="853.027685999965"/>
        <n v="934.0104835799599"/>
        <n v="1219.7617439999478"/>
        <n v="844.41271999996434"/>
        <n v="712.06418799996936"/>
        <n v="678.16195099997037"/>
        <n v="662.87994499997194"/>
        <n v="660.4431899999712"/>
        <n v="975.17820629995799"/>
        <n v="1467.719099999938"/>
        <n v="1135.653749999952"/>
        <n v="1084.0126499999535"/>
        <n v="1067.5568249999542"/>
        <n v="882.43019999996261"/>
        <n v="834.91492499996468"/>
        <n v="834.81344999996406"/>
        <n v="732.37972499996863"/>
        <n v="1172.1214585799489"/>
        <n v="1084.1768327399536"/>
        <n v="620.37351047997367"/>
        <n v="391.37910635998344"/>
        <n v="951.88715999995918"/>
        <n v="325.919167679986"/>
        <n v="715.02790199996934"/>
        <n v="279.3196345199878"/>
        <n v="235.57730360998985"/>
        <n v="773.00374139996541"/>
        <n v="660.4462337999704"/>
        <n v="1268.2465019999433"/>
        <n v="1059.0015839999521"/>
        <n v="866.76937499996131"/>
        <n v="740.87222399996733"/>
        <n v="302.30245772998649"/>
        <n v="238.7716319999893"/>
        <n v="980.9199566399559"/>
        <n v="852.75285883996196"/>
        <n v="597.56847520997371"/>
        <n v="1468.3207499999355"/>
        <n v="1471.0247999999344"/>
        <n v="1175.1263999999483"/>
        <n v="294.87280367998699"/>
        <n v="631.95074999997166"/>
        <n v="269.90872951998813"/>
        <n v="1469.2555514899352"/>
        <n v="1038.4654899899542"/>
        <n v="833.61345459996323"/>
        <n v="654.61100447997114"/>
        <n v="182.66975648999173"/>
        <n v="1115.8673264999495"/>
        <n v="938.45772995995867"/>
        <n v="540.03332951997584"/>
        <n v="1825.5320459999186"/>
        <n v="1777.8599999999219"/>
        <n v="1500.9321599999341"/>
        <n v="1485.3248399999336"/>
        <n v="1395.0324599999378"/>
        <n v="1244.5841699999451"/>
        <n v="1172.8910939999478"/>
        <n v="1071.2059679999522"/>
        <n v="286.48518761998724"/>
        <n v="2334.9199777798922"/>
        <n v="2024.0325228799054"/>
        <n v="1731.5986104999197"/>
        <n v="1538.8476632799297"/>
        <n v="1041.2289509999518"/>
        <n v="925.76008480995711"/>
        <n v="558.62283675997423"/>
        <n v="494.08434011997701"/>
        <n v="2209.9082470398989"/>
        <n v="1389.3227945999356"/>
        <n v="1254.8152052799417"/>
        <n v="1122.9694834799482"/>
        <n v="859.2282652199608"/>
        <n v="1513.4009999999309"/>
        <n v="1515.9131999999299"/>
        <n v="548.92823959997486"/>
        <n v="523.39177253997605"/>
        <n v="1752.97370285992"/>
        <n v="1311.2800469999402"/>
        <n v="1101.2465424599498"/>
        <n v="917.75113411995801"/>
        <n v="438.36236135997945"/>
        <n v="2707.3456974798751"/>
        <n v="2569.5371371998813"/>
        <n v="2335.1365502998933"/>
        <n v="2228.7585295198969"/>
        <n v="2072.772948799904"/>
        <n v="1394.4616783999345"/>
        <n v="1208.6996546299447"/>
        <n v="803.24960463996263"/>
        <n v="1879.1314359999133"/>
        <n v="1830.8271679999166"/>
        <n v="1546.8961549999296"/>
        <n v="542.43810542997494"/>
        <n v="1790.0748960199146"/>
        <n v="1581.6215382399237"/>
        <n v="1381.8079027499341"/>
        <n v="1250.597729359941"/>
        <n v="915.21134799995616"/>
        <n v="837.19721381995998"/>
        <n v="588.73110678997182"/>
        <n v="545.53234423997378"/>
        <n v="1924.2896651999092"/>
        <n v="1930.7107981599077"/>
        <n v="1639.5226931199225"/>
        <n v="1116.3428924999466"/>
        <n v="1030.1356539199505"/>
        <n v="945.32830811995484"/>
        <n v="774.67066433996342"/>
        <n v="575.95887551997271"/>
        <n v="559.66191555997352"/>
        <n v="1687.4815777399203"/>
        <n v="1291.335202349939"/>
        <n v="1103.4201293999479"/>
        <n v="938.69057967995559"/>
        <n v="510.32834122997531"/>
        <n v="2224.2190107198935"/>
        <n v="2176.0460145598972"/>
        <n v="1913.0569823999099"/>
        <n v="1902.7377448799093"/>
        <n v="1817.5631729999131"/>
        <n v="1672.3202181399211"/>
        <n v="1607.9917772599235"/>
        <n v="1512.0671113599276"/>
        <n v="1097.1311203499467"/>
        <n v="978.8691014099536"/>
        <n v="732.01748375996488"/>
        <n v="570.81101923997267"/>
        <n v="1895.5322422199067"/>
        <n v="1682.3265638399164"/>
        <n v="1477.5208852499272"/>
        <n v="1342.9256349599348"/>
        <n v="999.81184499995072"/>
        <n v="919.9459447199547"/>
        <n v="665.55653948996724"/>
        <n v="621.44235503996947"/>
        <n v="2032.8337721999012"/>
        <n v="2039.5334685598996"/>
        <n v="1741.2148387199152"/>
        <n v="1205.8096494999406"/>
        <n v="1117.5531937199446"/>
        <n v="1030.6525429199492"/>
        <n v="855.56294523995837"/>
        <n v="652.08026831996824"/>
        <n v="635.40314735996901"/>
        <n v="1790.3136610399129"/>
        <n v="1384.6292132499325"/>
        <n v="1192.3552672599419"/>
        <n v="1023.5209672799501"/>
        <n v="585.75313952997089"/>
        <n v="2340.056476619885"/>
        <n v="2290.6604617598887"/>
        <n v="2021.3082678999017"/>
        <n v="2010.8979116799012"/>
        <n v="1923.6909869999054"/>
        <n v="1774.5905231999136"/>
        <n v="1709.1198614599161"/>
        <n v="1610.9078361599206"/>
        <n v="1186.4069822499407"/>
        <n v="1064.671501709948"/>
        <n v="812.42722455995988"/>
        <n v="647.21486213996809"/>
        <n v="2673.6678823398647"/>
        <n v="2339.6625459198804"/>
        <n v="2025.6554797498973"/>
        <n v="1818.3666883199089"/>
        <n v="1284.566548299935"/>
        <n v="1160.623377619941"/>
        <n v="766.52422118996128"/>
        <n v="697.5356298399646"/>
        <n v="3017.0303538998492"/>
        <n v="3024.4777866398472"/>
        <n v="2539.2110340798727"/>
        <n v="1658.323595899916"/>
        <n v="1513.962929099923"/>
        <n v="1372.3046327999305"/>
        <n v="1088.3885170299454"/>
        <n v="755.12806111996213"/>
        <n v="727.72907915996348"/>
        <n v="2048.3807208298972"/>
        <n v="1573.9391258099211"/>
        <n v="1348.3398051199324"/>
        <n v="1151.2612389599421"/>
        <n v="638.6364628299674"/>
        <n v="3633.7913014698156"/>
        <n v="3553.0803705598219"/>
        <n v="3095.939962499845"/>
        <n v="3073.1845675998447"/>
        <n v="2924.8702791998521"/>
        <n v="2673.7330896398662"/>
        <n v="2559.3716052998707"/>
        <n v="2391.9145011198789"/>
        <n v="1664.2425991099149"/>
        <n v="1463.7434398999267"/>
        <n v="1029.4965213599478"/>
        <n v="749.1652890399622"/>
        <n v="2795.847321269855"/>
        <n v="2743.4080649998587"/>
        <n v="2705.4470678698599"/>
        <n v="2653.8745235398619"/>
        <n v="2293.5114729598827"/>
        <n v="2087.1617777398928"/>
        <n v="1780.0135039199085"/>
        <n v="1232.996520299936"/>
        <n v="1106.2173985199424"/>
        <n v="3012.7542320398434"/>
        <n v="2517.4395046798704"/>
        <n v="2453.7044738598738"/>
        <n v="2352.9230320798783"/>
        <n v="1992.6311385598972"/>
        <n v="1972.5930939998966"/>
        <n v="1615.099427899916"/>
        <n v="1461.4475159999238"/>
        <n v="1239.6813514399364"/>
        <n v="1206.2659994799383"/>
        <n v="1033.1978229299468"/>
        <n v="692.24890391996428"/>
        <n v="2015.2981291298961"/>
        <n v="1529.9274117099212"/>
        <n v="1299.1324425199332"/>
        <n v="1202.5572694299369"/>
        <n v="1097.5018265599435"/>
        <n v="715.21133495996332"/>
        <n v="684.66581779996432"/>
        <n v="571.47893612996995"/>
        <n v="3224.1317854498343"/>
        <n v="3062.5542143998409"/>
        <n v="2952.0797241598457"/>
        <n v="2536.9392344998682"/>
        <n v="1620.3424760099149"/>
        <n v="1542.2533139699196"/>
        <n v="1444.6193900999251"/>
        <n v="971.72341715994935"/>
        <n v="871.22524595995435"/>
        <n v="2080.541276999892"/>
        <n v="2028.8856959998957"/>
        <n v="2713.0363397398555"/>
        <n v="2362.1374171198736"/>
        <n v="1474.0546964999214"/>
        <n v="1331.0362852399298"/>
        <n v="1159.5995633599377"/>
        <n v="961.91453599994884"/>
        <n v="876.42240741995329"/>
        <n v="604.2276425899679"/>
        <n v="556.69335743997033"/>
        <n v="3073.8855428998381"/>
        <n v="3079.9479524398362"/>
        <n v="2722.7675178798563"/>
        <n v="2688.4447529798576"/>
        <n v="1025.5744882799452"/>
        <n v="992.83785171994668"/>
        <n v="956.53975665994938"/>
        <n v="808.88167793995729"/>
        <n v="591.01540671996884"/>
        <n v="573.12687275996973"/>
        <n v="2173.4899325498845"/>
        <n v="2124.5889196798867"/>
        <n v="2060.3260693598913"/>
        <n v="1376.1087453899272"/>
        <n v="1245.6713824799347"/>
        <n v="988.72495007994769"/>
        <n v="517.52699942997219"/>
        <n v="3504.0883889398133"/>
        <n v="3156.7715834998335"/>
        <n v="3130.8506111998336"/>
        <n v="2975.7195071998417"/>
        <n v="2758.2681375898546"/>
        <n v="2509.6692474598653"/>
        <n v="1163.6569647299386"/>
        <n v="1050.4043205299442"/>
        <n v="2126.9546669998867"/>
        <n v="760.78730195995945"/>
        <n v="584.58573083996885"/>
        <n v="2025.0386231998905"/>
        <n v="1949.9703529298938"/>
        <n v="1726.9576262399053"/>
        <n v="1505.334820249918"/>
        <n v="1334.9609794399275"/>
        <n v="982.8736829999466"/>
        <n v="895.51438831995119"/>
        <n v="617.3886252899664"/>
        <n v="568.79261823996899"/>
        <n v="2211.4304291398789"/>
        <n v="2092.9864139998867"/>
        <n v="1984.8201651598931"/>
        <n v="1868.6258639198988"/>
        <n v="1795.7511511199029"/>
        <n v="1268.8640266799309"/>
        <n v="1111.1925629199391"/>
        <n v="1016.5661671199446"/>
        <n v="826.6408088399553"/>
        <n v="603.98824951996733"/>
        <n v="585.70415455996829"/>
        <n v="1849.6687142399001"/>
        <n v="1272.7071935899316"/>
        <n v="1194.9042809399357"/>
        <n v="1010.4375876799453"/>
        <n v="2448.4115102198666"/>
        <n v="2396.92914555987"/>
        <n v="2103.0101353498867"/>
        <n v="1993.0779179998915"/>
        <n v="1758.4215432599046"/>
        <n v="1651.0169153599102"/>
        <n v="1320.388457419928"/>
        <n v="1245.9827505999324"/>
        <n v="1091.4180551799404"/>
        <n v="1055.4330079099429"/>
        <n v="777.30159275995754"/>
        <n v="597.31742373996747"/>
        <n v="2769.9379735469615"/>
        <n v="3498.6930131392314"/>
        <n v="3257.6887372978267"/>
        <n v="2972.9403773801496"/>
        <n v="4380.6343159168091"/>
        <n v="3508.4293074337024"/>
        <n v="2015.4988035816784"/>
        <n v="1050.6041682610614"/>
        <n v="1183.0326269387401"/>
        <n v="4390.1123786457547"/>
        <n v="2120.6331687976913"/>
        <n v="3352.9475225220995"/>
        <n v="2311.3789368299958"/>
        <n v="2848.0658826235772"/>
        <n v="1672.1777568156226"/>
        <n v="3387.7311837046309"/>
        <n v="2249.2390689221647"/>
        <n v="1228.439422181724"/>
        <n v="1155.2611190348734"/>
        <n v="1255.8968964046844"/>
        <n v="1279.300131909388"/>
        <n v="2290.3423129686325"/>
        <n v="2692.0169533181684"/>
        <n v="2327.4393308974013"/>
        <n v="2039.8222503284387"/>
        <n v="2149.4996056855321"/>
        <n v="1680.8242981337603"/>
        <n v="1114.0614048958396"/>
        <n v="4812.3841838354219"/>
        <n v="3093.2733207086012"/>
        <n v="3034.2113024578116"/>
        <n v="2166.0129702559448"/>
        <n v="2415.9950502953866"/>
        <n v="3156.3637263838814"/>
        <n v="3462.3718083003191"/>
        <n v="2234.0042308671145"/>
        <n v="2694.6920433637083"/>
        <n v="1119.1608679590461"/>
        <n v="3578.9946092666069"/>
        <n v="2595.9255056811726"/>
        <n v="2194.9797525754329"/>
        <n v="2651.663536283907"/>
        <n v="3173.353643987653"/>
        <n v="4016.1441114762847"/>
        <n v="2320.304541161423"/>
        <n v="987.94930522112941"/>
        <n v="1115.3333006447162"/>
        <n v="2751.626611041705"/>
        <n v="2502.288989504701"/>
        <n v="3187.0509705706968"/>
        <n v="3368.6672145796865"/>
        <n v="2253.9490849217214"/>
        <n v="2321.9778906250872"/>
        <n v="1507.9419324497633"/>
        <n v="2768.133844571722"/>
        <n v="1233.8994565791056"/>
        <n v="898.28366823231272"/>
        <n v="1615.6085404898963"/>
        <n v="1150.8916407765032"/>
        <n v="2657.5347498729711"/>
        <n v="1722.0000324051275"/>
        <n v="2402.1597673878282"/>
        <n v="1500.564734864608"/>
        <n v="2203.065670507342"/>
        <n v="1068.0993845709877"/>
        <n v="1092.1857699969264"/>
        <n v="3748.5680016049546"/>
        <n v="3471.6937863780058"/>
        <n v="2160.306950029234"/>
        <n v="3331.0377920676256"/>
        <n v="3648.5731823473034"/>
        <n v="2205.7675920002193"/>
        <n v="2916.3282577253708"/>
        <n v="2226.7076409607989"/>
        <n v="2715.1745374741768"/>
        <n v="1335.6574649536406"/>
        <n v="4470.6355391068655"/>
        <n v="3876.1609353309796"/>
        <n v="2982.4390710931002"/>
        <n v="2788.6442283429515"/>
        <n v="2972.9067589437036"/>
        <n v="1646.0505983128614"/>
        <n v="2233.7890550809634"/>
        <n v="1217.9396231834639"/>
        <n v="1191.0444909890382"/>
        <n v="4303.7734405699521"/>
        <n v="2943.1779373538034"/>
        <n v="2930.0569660035849"/>
        <n v="2814.3671397288513"/>
        <n v="2692.0392282213143"/>
        <n v="1949.7145508771457"/>
        <n v="3396.1378975741177"/>
        <n v="2650.5066677448121"/>
        <n v="944.51837554096312"/>
        <n v="1558.0377720304598"/>
        <n v="978.69598490898863"/>
        <n v="828.49620075287305"/>
        <n v="2228.9199277214489"/>
        <n v="2605.9999160978587"/>
        <n v="3520.1157370947653"/>
        <n v="1702.0775154469204"/>
        <n v="2171.0172826254111"/>
        <n v="1769.3519913332266"/>
        <n v="980.56896172521965"/>
        <n v="2785.9801313746129"/>
        <n v="2854.676477871541"/>
        <n v="1806.6736909745778"/>
        <n v="2949.8530742452695"/>
        <n v="2379.2880035320845"/>
        <n v="4183.4740174176422"/>
        <n v="3304.9815871556584"/>
        <n v="2593.5801494231746"/>
        <n v="3108.8494834316834"/>
        <n v="849.69827002004604"/>
        <n v="3509.6418213208603"/>
        <n v="3016.4573239519877"/>
        <n v="3660.6201584280871"/>
        <n v="3810.8601326907642"/>
        <n v="3711.0780073649271"/>
        <n v="3670.2954479698865"/>
        <n v="2455.3560588018577"/>
        <n v="1111.0600769598122"/>
        <n v="842.58130571995434"/>
        <n v="2692.3720044702609"/>
        <n v="4177.7567743180225"/>
        <n v="2924.8239618255916"/>
        <n v="1612.3250767867003"/>
        <n v="3106.7446639330674"/>
        <n v="2330.3678753657487"/>
        <n v="2481.0286421981059"/>
        <n v="2475.1647865122786"/>
        <n v="1158.7605653892833"/>
        <n v="1281.4106864174285"/>
        <n v="937.011036751652"/>
        <n v="1236.7576341413239"/>
        <n v="4000.391058179353"/>
        <n v="3160.9914620494883"/>
        <n v="2154.0765975257227"/>
        <n v="2217.8400917833287"/>
        <n v="1313.3789054787344"/>
        <n v="1534.2529222482935"/>
        <n v="1090.9581715462339"/>
        <n v="3955.0077817055421"/>
        <n v="2264.9249599799859"/>
        <n v="2652.7578796808516"/>
        <n v="3124.6197326188717"/>
        <n v="3594.7068437154221"/>
        <n v="4307.7714905309276"/>
        <n v="3027.361625349216"/>
        <n v="3216.9961165464956"/>
        <n v="1286.5001703346784"/>
        <n v="4115.087747570361"/>
        <n v="3537.355835848296"/>
        <n v="4291.4425906601273"/>
        <n v="4468.2335055799167"/>
        <n v="4351.3601526849598"/>
        <n v="4303.3616143032832"/>
        <n v="2878.739624437138"/>
        <n v="1302.6869242903019"/>
        <n v="987.86593701270363"/>
        <n v="3156.7122552877327"/>
        <n v="4897.7052128920632"/>
        <n v="3429.6709686335221"/>
        <n v="1890.2235096800339"/>
        <n v="3642.2838504161305"/>
        <n v="2732.2371919433558"/>
        <n v="2908.9945277828133"/>
        <n v="2902.4787822337471"/>
        <n v="1358.4565337540778"/>
        <n v="1502.4719488675933"/>
        <n v="1098.7617501219995"/>
        <n v="1450.2489303637508"/>
        <n v="4691.0966097852415"/>
        <n v="3706.7442974878563"/>
        <n v="2525.9678900793774"/>
        <n v="2600.5469871231248"/>
        <n v="1539.958195988806"/>
        <n v="1799.1092231727991"/>
        <n v="1278.9293578902098"/>
        <n v="4637.2650518143091"/>
        <n v="2655.6297915690348"/>
        <n v="3110.7754837791904"/>
        <n v="3663.8283294014"/>
        <n v="4214.7686637614552"/>
        <n v="5051.24485633327"/>
        <n v="3549.3846397203038"/>
        <n v="3772.3575829643587"/>
        <n v="1508.3825474844073"/>
      </sharedItems>
    </cacheField>
    <cacheField name="Total Cost" numFmtId="164">
      <sharedItems containsSemiMixedTypes="0" containsString="0" containsNumber="1" minValue="11495.868626209767" maxValue="10604210.843694966"/>
    </cacheField>
    <cacheField name="Revenue" numFmtId="164">
      <sharedItems containsSemiMixedTypes="0" containsString="0" containsNumber="1" minValue="347.979728429999" maxValue="13740.826485344798"/>
    </cacheField>
    <cacheField name="Total Revenue" numFmtId="164">
      <sharedItems containsSemiMixedTypes="0" containsString="0" containsNumber="1" minValue="36885.851213579896" maxValue="28782497.062750801"/>
    </cacheField>
    <cacheField name="Gross Profit" numFmtId="164">
      <sharedItems containsSemiMixedTypes="0" containsString="0" containsNumber="1" minValue="237.2157687691998" maxValue="8678.353243375901"/>
    </cacheField>
    <cacheField name="Total Profit" numFmtId="164">
      <sharedItems containsSemiMixedTypes="0" containsString="0" containsNumber="1" minValue="25389.982587370127" maxValue="18178286.219055835"/>
    </cacheField>
    <cacheField name="Unit Sales Price" numFmtId="164">
      <sharedItems containsSemiMixedTypes="0" containsString="0" containsNumber="1" minValue="1.9351761538461461" maxValue="7.8587183019920994" count="5438">
        <n v="2.2939832120082562"/>
        <n v="2.2740226041908702"/>
        <n v="2.3860018157522047"/>
        <n v="2.5856151414285624"/>
        <n v="2.5898364680197958"/>
        <n v="2.6250915820618492"/>
        <n v="2.0814816808456644"/>
        <n v="2.6885908993922589"/>
        <n v="2.6824162486425251"/>
        <n v="2.3166685748825318"/>
        <n v="2.8335825517241311"/>
        <n v="3.0538981044525482"/>
        <n v="3.1982806639130308"/>
        <n v="2.8812473990494154"/>
        <n v="3.0597689525941223"/>
        <n v="3.0859015952173747"/>
        <n v="2.0307970869565106"/>
        <n v="3.3719004051886601"/>
        <n v="2.3707759432573159"/>
        <n v="2.3870325426086829"/>
        <n v="2.4277816585714156"/>
        <n v="2.4490681597416839"/>
        <n v="2.1920361532846573"/>
        <n v="2.9314065681818033"/>
        <n v="2.5429674223357499"/>
        <n v="3.0462618465517037"/>
        <n v="2.4186490050955283"/>
        <n v="2.5198847332867005"/>
        <n v="2.6947224602510285"/>
        <n v="2.9457020777824066"/>
        <n v="3.0625428500502352"/>
        <n v="2.2057400126582132"/>
        <n v="2.3510467939240347"/>
        <n v="2.2899378219177926"/>
        <n v="2.4266288901369699"/>
        <n v="2.5844132699999856"/>
        <n v="2.6310193121893342"/>
        <n v="2.4103736603773456"/>
        <n v="2.6838846594339474"/>
        <n v="2.6170473617081682"/>
        <n v="2.5562111448736364"/>
        <n v="2.6129765699999856"/>
        <n v="2.6629891494070983"/>
        <n v="2.6622935606557236"/>
        <n v="2.7231902131914714"/>
        <n v="2.7867439971027852"/>
        <n v="2.4213092607216367"/>
        <n v="2.4565684630224953"/>
        <n v="2.9658394263157697"/>
        <n v="2.8539343205787633"/>
        <n v="4.4038373611688071"/>
        <n v="2.9116228922534932"/>
        <n v="2.92145771744678"/>
        <n v="3.0206416599999781"/>
        <n v="4.8559289683561344"/>
        <n v="3.3743813858505942"/>
        <n v="2.6184053999999746"/>
        <n v="2.1137410758064332"/>
        <n v="2.2241127947971147"/>
        <n v="2.2439695997560758"/>
        <n v="2.3194829011420439"/>
        <n v="2.4180894098360444"/>
        <n v="2.6741255414753868"/>
        <n v="2.086628778775498"/>
        <n v="3.9055226331360764"/>
        <n v="2.5904336399999779"/>
        <n v="2.7120316702366662"/>
        <n v="2.9603537512499716"/>
        <n v="2.5261975567492021"/>
        <n v="3.7137098917026115"/>
        <n v="3.8410321334335542"/>
        <n v="3.9650389929842604"/>
        <n v="3.1199791199999645"/>
        <n v="2.4145031144930118"/>
        <n v="4.2027798089816901"/>
        <n v="4.341505579999966"/>
        <n v="4.6070412315151126"/>
        <n v="2.5320156584210225"/>
        <n v="2.5654551608695328"/>
        <n v="1.987746816579355"/>
        <n v="2.1245029709580594"/>
        <n v="2.1371819188235044"/>
        <n v="2.253494885342437"/>
        <n v="2.4071898201694659"/>
        <n v="2.889986992891532"/>
        <n v="2.8710670590243597"/>
        <n v="4.4400923628204767"/>
        <n v="4.9341566363491713"/>
        <n v="5.2625736176922668"/>
        <n v="2.7443220966420374"/>
        <n v="4.1143797965193007"/>
        <n v="3.0205530762115607"/>
        <n v="2.0667328387096462"/>
        <n v="2.3433490429295882"/>
        <n v="2.3863234735078174"/>
        <n v="2.3959979112902863"/>
        <n v="2.3684635843795308"/>
        <n v="2.4442841074193224"/>
        <n v="2.5207324799999622"/>
        <n v="2.5590844633986545"/>
        <n v="4.178637525508643"/>
        <n v="4.4740392166171654"/>
        <n v="4.8889555503895608"/>
        <n v="4.8600718643322924"/>
        <n v="2.5312990292218656"/>
        <n v="2.7476156832557725"/>
        <n v="2.7950388724690938"/>
        <n v="2.7600774958350587"/>
        <n v="3.5784744915253719"/>
        <n v="3.6372537213558793"/>
        <n v="1.9964568704109305"/>
        <n v="2.0625101803262327"/>
        <n v="2.0629527612946661"/>
        <n v="2.2947283262528968"/>
        <n v="2.7739505361216326"/>
        <n v="2.2801748298396767"/>
        <n v="3.0460789672242901"/>
        <n v="4.7193961386430177"/>
        <n v="4.3765039936841621"/>
        <n v="5.3664486342656819"/>
        <n v="3.9850011739179516"/>
        <n v="2.8863854210525899"/>
        <n v="3.8134693716628214"/>
        <n v="2.2486253630572848"/>
        <n v="2.2898458918143079"/>
        <n v="2.3428586253665271"/>
        <n v="2.490926884545412"/>
        <n v="2.5124649134240822"/>
        <n v="2.5279638231147139"/>
        <n v="2.5903897738216095"/>
        <n v="2.5916364886295065"/>
        <n v="2.7098574862886142"/>
        <n v="2.7463322550813283"/>
        <n v="2.7869727724770144"/>
        <n v="2.7999246428357711"/>
        <n v="2.8694643796740835"/>
        <n v="2.8412677416326049"/>
        <n v="2.932946928979542"/>
        <n v="1.9379490560516277"/>
        <n v="1.9571516984673996"/>
        <n v="1.995031626481961"/>
        <n v="2.146149494845325"/>
        <n v="2.4246313540205775"/>
        <n v="4.8001699117450958"/>
        <n v="5.4059734008473912"/>
        <n v="2.3192742110906255"/>
        <n v="2.3772521783733613"/>
        <n v="2.7665105152260776"/>
        <n v="2.8763925596115945"/>
        <n v="2.9349324263414047"/>
        <n v="2.9079592085826191"/>
        <n v="2.0841443136751718"/>
        <n v="4.6451186973890941"/>
        <n v="4.6401189557425075"/>
        <n v="2.8306580580798566"/>
        <n v="3.0481673235023958"/>
        <n v="3.0777474307946404"/>
        <n v="3.1664836188784413"/>
        <n v="2.636484916030478"/>
        <n v="2.854255946793832"/>
        <n v="2.8591062253520509"/>
        <n v="3.0461259611736433"/>
        <n v="2.2854101677826564"/>
        <n v="2.2973218267091062"/>
        <n v="2.3364449765949313"/>
        <n v="2.3295867320344761"/>
        <n v="2.3608277273591476"/>
        <n v="2.3233763584130513"/>
        <n v="2.5208623914140884"/>
        <n v="3.7845114545453709"/>
        <n v="3.8465902450412375"/>
        <n v="3.2375999999999299"/>
        <n v="3.4141055528570692"/>
        <n v="2.742054609411706"/>
        <n v="2.7489569580534332"/>
        <n v="2.7866517242583146"/>
        <n v="2.8292662414684737"/>
        <n v="2.8587322975660774"/>
        <n v="2.4721002466562405"/>
        <n v="2.5149047633839059"/>
        <n v="2.5219486398245197"/>
        <n v="2.7233009942112454"/>
        <n v="2.6064923920709626"/>
        <n v="2.0711439002313172"/>
        <n v="2.2929896194644952"/>
        <n v="2.9481722553190837"/>
        <n v="3.2533127827658856"/>
        <n v="2.7019919281827476"/>
        <n v="3.06549867466269"/>
        <n v="3.0906488200663831"/>
        <n v="3.1764457108595603"/>
        <n v="2.3020954268062299"/>
        <n v="2.3414088558957098"/>
        <n v="2.335094672842756"/>
        <n v="2.336569757932907"/>
        <n v="2.3484643242104721"/>
        <n v="2.3669918302745434"/>
        <n v="2.3310820396432161"/>
        <n v="2.4205205727129191"/>
        <n v="2.6604307928041107"/>
        <n v="2.6829868793866734"/>
        <n v="2.7430920360824089"/>
        <n v="2.7498370699999346"/>
        <n v="2.7310188665136983"/>
        <n v="2.811606412727206"/>
        <n v="2.854785395384547"/>
        <n v="2.8536553723922786"/>
        <n v="2.7711778749151907"/>
        <n v="3.0781053207876439"/>
        <n v="3.1302689686045766"/>
        <n v="3.1071182664705166"/>
        <n v="3.1438464110385014"/>
        <n v="3.1550212138913269"/>
        <n v="2.3582766452657373"/>
        <n v="2.6965956117334104"/>
        <n v="2.6740987473683564"/>
        <n v="2.6895306199999349"/>
        <n v="2.7180000163800218"/>
        <n v="2.7098753018690931"/>
        <n v="2.7305981966665982"/>
        <n v="2.7340766458822845"/>
        <n v="3.0560506597182329"/>
        <n v="3.060222708865171"/>
        <n v="3.0547887637220099"/>
        <n v="3.1111247815181136"/>
        <n v="3.1237175430768431"/>
        <n v="3.2205048088179602"/>
        <n v="2.3576243283581442"/>
        <n v="2.3432843636363008"/>
        <n v="2.5970560851063107"/>
        <n v="2.5894679712229518"/>
        <n v="2.6392582686566439"/>
        <n v="2.7104639808916486"/>
        <n v="5.6902819999998941"/>
        <n v="2.5529132903906389"/>
        <n v="2.7162546378600076"/>
        <n v="3.3880022608694738"/>
        <n v="3.4613337647057913"/>
        <n v="2.8986485985400678"/>
        <n v="2.908174881918741"/>
        <n v="3.0431250728476029"/>
        <n v="3.2649284168864554"/>
        <n v="2.7069765199484639"/>
        <n v="2.773400560321658"/>
        <n v="2.8219924742697602"/>
        <n v="2.8190568988763474"/>
        <n v="2.8391208450703633"/>
        <n v="3.2027333076922218"/>
        <n v="3.2328617586205999"/>
        <n v="5.2223143768544968"/>
        <n v="3.2302744285713416"/>
        <n v="2.9319902926828472"/>
        <n v="2.948225549618241"/>
        <n v="3.3506245064934164"/>
        <n v="4.1009906157634264"/>
        <n v="2.2639834689378122"/>
        <n v="2.3123959424083096"/>
        <n v="2.5441541874999265"/>
        <n v="2.6535819342559761"/>
        <n v="2.7971627106917425"/>
        <n v="3.0066822857141977"/>
        <n v="5.2866345149500642"/>
        <n v="3.0550260674156413"/>
        <n v="3.0839205057914159"/>
        <n v="2.6170668050051371"/>
        <n v="3.3041473902438088"/>
        <n v="2.6881026712327962"/>
        <n v="2.7079672544377891"/>
        <n v="2.8014182380951564"/>
        <n v="3.0074815328466253"/>
        <n v="3.3610079999998996"/>
        <n v="2.5137305662897669"/>
        <n v="2.7368399562981414"/>
        <n v="6.1492234999998816"/>
        <n v="3.3309426885244928"/>
        <n v="3.4470484999998985"/>
        <n v="2.9549508049939717"/>
        <n v="3.0351880915750002"/>
        <n v="3.1488516513760545"/>
        <n v="4.1567501860463878"/>
        <n v="4.7845935522387029"/>
        <n v="2.4227088519854858"/>
        <n v="2.5216746739129645"/>
        <n v="2.6186420310558183"/>
        <n v="2.7414177391303487"/>
        <n v="2.9036592467531559"/>
        <n v="4.1979125652172593"/>
        <n v="3.3682314746542716"/>
        <n v="2.7575813909773599"/>
        <n v="2.8276137040815419"/>
        <n v="2.9825584472842492"/>
        <n v="3.0420725421685773"/>
        <n v="3.0584044210525336"/>
        <n v="3.1237952079394082"/>
        <n v="3.7283579254657249"/>
        <n v="3.169055428571327"/>
        <n v="2.544665817248398"/>
        <n v="3.0065622325580659"/>
        <n v="2.6521198392856289"/>
        <n v="2.6790791733020236"/>
        <n v="3.0606670370369384"/>
        <n v="5.781026885905912"/>
        <n v="3.2024157662336683"/>
        <n v="3.0404558528427144"/>
        <n v="3.063604813953392"/>
        <n v="3.9860009999998751"/>
        <n v="3.578723742081336"/>
        <n v="2.4853680859105705"/>
        <n v="2.5658165594492246"/>
        <n v="2.7856693955856429"/>
        <n v="2.8258844395603449"/>
        <n v="2.8666744972066063"/>
        <n v="2.9449095518671213"/>
        <n v="2.995944802547668"/>
        <n v="3.9548535517240051"/>
        <n v="3.1174919999998978"/>
        <n v="2.8668453825856584"/>
        <n v="2.9020902450330155"/>
        <n v="2.9416950270269266"/>
        <n v="2.9590657694523506"/>
        <n v="2.987705636363537"/>
        <n v="3.1574182532346446"/>
        <n v="3.921757846153715"/>
        <n v="3.2622965641024573"/>
        <n v="3.9774598387095415"/>
        <n v="2.5965297755101355"/>
        <n v="2.6930288915144263"/>
        <n v="2.7185450090089369"/>
        <n v="2.3784054732823607"/>
        <n v="2.7605641815979727"/>
        <n v="4.3913404285712812"/>
        <n v="3.5524264918031565"/>
        <n v="3.4178838874171018"/>
        <n v="3.7199976938774242"/>
        <n v="3.7795263937946202"/>
        <n v="3.8087265036673505"/>
        <n v="3.8184331827409883"/>
        <n v="3.8849852406415812"/>
        <n v="4.3933731428569951"/>
        <n v="4.6198676785712731"/>
        <n v="2.520717765913667"/>
        <n v="2.6396359475752669"/>
        <n v="2.8216175252524258"/>
        <n v="2.957345996108844"/>
        <n v="3.0563371520341525"/>
        <n v="3.1545247243734615"/>
        <n v="4.7274985377356815"/>
        <n v="5.6020577272725838"/>
        <n v="2.8159487843550819"/>
        <n v="2.9415701196171185"/>
        <n v="3.0670660259739151"/>
        <n v="3.1155563846152718"/>
        <n v="3.1139614593300333"/>
        <n v="3.1596623566432469"/>
        <n v="3.1937417777776647"/>
        <n v="3.3656587317071951"/>
        <n v="4.0469564025972602"/>
        <n v="3.4512833129250478"/>
        <n v="4.2037075862067432"/>
        <n v="2.9623868277634124"/>
        <n v="3.1024119173788303"/>
        <n v="3.0361747118643012"/>
        <n v="3.6599624578311953"/>
        <n v="3.6495024634145072"/>
        <n v="3.5612558571427306"/>
        <n v="3.6294223313608178"/>
        <n v="3.1276033667006065"/>
        <n v="3.2884891382841341"/>
        <n v="3.4207607122860382"/>
        <n v="3.9185732068964101"/>
        <n v="3.9071729405939193"/>
        <n v="4.0288613850414094"/>
        <n v="4.8030079558009797"/>
        <n v="5.4975031296926904"/>
        <n v="4.0450623529410255"/>
        <n v="2.5754211093278863"/>
        <n v="2.6490482654461238"/>
        <n v="2.6259595240273623"/>
        <n v="3.0110173181817061"/>
        <n v="3.0597217377048058"/>
        <n v="3.2860436447367189"/>
        <n v="3.5242116437245619"/>
        <n v="2.9601014343890295"/>
        <n v="3.19409500478457"/>
        <n v="3.3763516699027862"/>
        <n v="3.3291365919731173"/>
        <n v="3.0994531016947997"/>
        <n v="3.4208411338581373"/>
        <n v="2.8985989940827537"/>
        <n v="2.8718675620607845"/>
        <n v="6.1950669322032184"/>
        <n v="6.2638444265732574"/>
        <n v="3.5738542361622305"/>
        <n v="3.2330531775982649"/>
        <n v="4.0110153749998467"/>
        <n v="3.5269853981899106"/>
        <n v="4.1663944736840515"/>
        <n v="2.6889020325731825"/>
        <n v="2.6777149512194067"/>
        <n v="2.7478311505375248"/>
        <n v="2.8289697130800575"/>
        <n v="2.9847218543370331"/>
        <n v="3.0427617905757947"/>
        <n v="3.1730341093438099"/>
        <n v="3.3184728776977139"/>
        <n v="3.4156070526314442"/>
        <n v="4.6207630331948399"/>
        <n v="3.3659653876220168"/>
        <n v="3.013948683640185"/>
        <n v="3.0465480220161028"/>
        <n v="4.0058102154694559"/>
        <n v="3.3503183814431674"/>
        <n v="3.4994954186045111"/>
        <n v="3.5635125925924505"/>
        <n v="3.0092226223861296"/>
        <n v="2.6085668788869678"/>
        <n v="2.8155301886408628"/>
        <n v="2.8802380645160151"/>
        <n v="3.1747153286906853"/>
        <n v="3.6384721407940841"/>
        <n v="3.7867311225294942"/>
        <n v="3.8840459361700574"/>
        <n v="3.3450278912132578"/>
        <n v="3.411408841870688"/>
        <n v="3.4089370124068168"/>
        <n v="3.5017279999998601"/>
        <n v="3.5303713257675491"/>
        <n v="3.6004585513195044"/>
        <n v="3.6574646317510835"/>
        <n v="4.1468408461536832"/>
        <n v="4.7270387068963631"/>
        <n v="4.2696719999998267"/>
        <n v="4.4551107531378893"/>
        <n v="2.810032110973991"/>
        <n v="2.9408955869871471"/>
        <n v="2.9699450381230434"/>
        <n v="3.3073912499998612"/>
        <n v="3.360251300653454"/>
        <n v="4.6571053846151926"/>
        <n v="5.3873967237567415"/>
        <n v="3.9281535714284073"/>
        <n v="3.0699750789472446"/>
        <n v="3.08826983050835"/>
        <n v="3.1380377058822244"/>
        <n v="4.0049373298967419"/>
        <n v="3.2349696082472876"/>
        <n v="3.3069176470586874"/>
        <n v="3.4177972412058897"/>
        <n v="3.4902611103072707"/>
        <n v="3.6153667463000647"/>
        <n v="3.913459689294879"/>
        <n v="3.229008675900173"/>
        <n v="3.0555132465752144"/>
        <n v="3.1409719024388929"/>
        <n v="3.6763107482515966"/>
        <n v="4.5019866482410213"/>
        <n v="3.6406396363634865"/>
        <n v="3.903109180327708"/>
        <n v="4.0953979626166515"/>
        <n v="3.4757935330488952"/>
        <n v="3.6886724302324039"/>
        <n v="4.3300195862067179"/>
        <n v="4.714195510948711"/>
        <n v="5.6368396623374899"/>
        <n v="5.9611738028167176"/>
        <n v="4.3141035931557079"/>
        <n v="3.721233345132581"/>
        <n v="2.8181288078249671"/>
        <n v="4.2008741812863661"/>
        <n v="3.1896330948903757"/>
        <n v="3.2955348387095378"/>
        <n v="3.6418934999998434"/>
        <n v="3.6775815498153395"/>
        <n v="4.0527049306928946"/>
        <n v="3.2208048245612653"/>
        <n v="3.3050716159893727"/>
        <n v="3.4026612630013395"/>
        <n v="3.6277124311925029"/>
        <n v="3.7112365714284121"/>
        <n v="5.0472353333331164"/>
        <n v="2.9368272606437174"/>
        <n v="2.9858605921907846"/>
        <n v="2.9940984561402462"/>
        <n v="3.1937181909306482"/>
        <n v="3.6106037770699086"/>
        <n v="6.2521129206347226"/>
        <n v="4.163036999999818"/>
        <n v="3.8035970385755027"/>
        <n v="3.8211212691028291"/>
        <n v="4.020177644859638"/>
        <n v="5.1015521186438511"/>
        <n v="5.0977185392668449"/>
        <n v="6.0966689858154064"/>
        <n v="4.7475354347823968"/>
        <n v="3.5702634999998404"/>
        <n v="3.6523467510371828"/>
        <n v="2.8560449476438516"/>
        <n v="2.9017297123744523"/>
        <n v="2.9035295251395348"/>
        <n v="2.9205376778677725"/>
        <n v="2.9521186624683842"/>
        <n v="3.0170413547961856"/>
        <n v="5.9242141515149518"/>
        <n v="6.3482877260271868"/>
        <n v="3.6702148729095345"/>
        <n v="3.2820486542054628"/>
        <n v="3.3223907409260116"/>
        <n v="3.4146870312498456"/>
        <n v="3.7388123283580401"/>
        <n v="3.8373801059061399"/>
        <n v="4.0614410173695461"/>
        <n v="4.7449286619716213"/>
        <n v="3.2568702401020539"/>
        <n v="2.7523536484017037"/>
        <n v="2.8423060326262988"/>
        <n v="3.0285297485028582"/>
        <n v="6.769030076922852"/>
        <n v="4.0105389501777546"/>
        <n v="4.0193419999998197"/>
        <n v="3.6119314329895298"/>
        <n v="3.6411204674920952"/>
        <n v="3.658279038845563"/>
        <n v="3.6950827183096933"/>
        <n v="3.7003070354608276"/>
        <n v="3.7692784592219128"/>
        <n v="3.8563750588233576"/>
        <n v="4.8818295737702702"/>
        <n v="4.3908956514474839"/>
        <n v="4.4219554639173477"/>
        <n v="4.5741615990035553"/>
        <n v="4.7660806036743502"/>
        <n v="4.5999154929003936"/>
        <n v="5.1896676275507767"/>
        <n v="5.599519144542513"/>
        <n v="4.6664182887698376"/>
        <n v="4.7528208409088739"/>
        <n v="3.7174272268468624"/>
        <n v="3.8387894587971503"/>
        <n v="4.9460665960344992"/>
        <n v="5.1579204571426454"/>
        <n v="5.2070782238529674"/>
        <n v="4.5708892272725139"/>
        <n v="4.7969713027341534"/>
        <n v="5.1716207727270298"/>
        <n v="5.3890556923074397"/>
        <n v="4.6776029189187023"/>
        <n v="4.2620376196030723"/>
        <n v="5.9897727377046435"/>
        <n v="3.6494970354877903"/>
        <n v="3.9551735699246291"/>
        <n v="4.0923322101908912"/>
        <n v="4.6306462579362924"/>
        <n v="5.4329744769611708"/>
        <n v="5.6965260919537926"/>
        <n v="5.6409836842102647"/>
        <n v="5.0381305818179456"/>
        <n v="4.9643119947504264"/>
        <n v="4.4904637410069865"/>
        <n v="4.5219087913666947"/>
        <n v="4.5617230790338175"/>
        <n v="4.6131747096772058"/>
        <n v="4.7061776363634182"/>
        <n v="4.3872379591192905"/>
        <n v="3.9821596611051278"/>
        <n v="4.0414842256295991"/>
        <n v="4.1087781884056005"/>
        <n v="4.1292867844034724"/>
        <n v="4.2501951346631408"/>
        <n v="4.3330640308878232"/>
        <n v="5.0480466991867479"/>
        <n v="5.739234813298955"/>
        <n v="4.8044681735157511"/>
        <n v="5.2209310455761573"/>
        <n v="5.3343883333330817"/>
        <n v="4.4731394495410735"/>
        <n v="4.6419738956519545"/>
        <n v="4.8332351937578935"/>
        <n v="4.7639346583848639"/>
        <n v="4.9616005548058313"/>
        <n v="5.2376696242658944"/>
        <n v="5.67561642368993"/>
        <n v="5.9352056915420013"/>
        <n v="5.2100111827158004"/>
        <n v="4.8270239825070602"/>
        <n v="3.9467435260480959"/>
        <n v="4.2998708144794326"/>
        <n v="4.456528634185088"/>
        <n v="5.0670363399599951"/>
        <n v="4.7718076851849567"/>
        <n v="4.8038412222219895"/>
        <n v="4.8564362967030643"/>
        <n v="4.9188067543250238"/>
        <n v="4.9258155939672816"/>
        <n v="5.142198610486644"/>
        <n v="5.338189812949385"/>
        <n v="4.9613729939635451"/>
        <n v="5.5928101640622296"/>
        <n v="5.5201216578944718"/>
        <n v="5.0153316529966023"/>
        <n v="4.2559400888190178"/>
        <n v="4.3307732615382486"/>
        <n v="4.3211953732160326"/>
        <n v="4.4298908009203801"/>
        <n v="4.5767840075185742"/>
        <n v="4.6643839302323276"/>
        <n v="5.5241436653058482"/>
        <n v="5.0442443278686016"/>
        <n v="5.3406298617508883"/>
        <n v="5.8302003243240375"/>
        <n v="5.9573940257876759"/>
        <n v="4.7827260759491343"/>
        <n v="4.9729933615957682"/>
        <n v="5.0696768531287386"/>
        <n v="5.1640094999997439"/>
        <n v="5.2327139028003984"/>
        <n v="5.7268286153843331"/>
        <n v="5.0652759514922847"/>
        <n v="5.2137704159997398"/>
        <n v="5.7802990522385205"/>
        <n v="5.2023648347336398"/>
        <n v="4.2589565414010639"/>
        <n v="4.6693136666664374"/>
        <n v="4.847733475120144"/>
        <n v="5.3643541334620179"/>
        <n v="4.9817066632857587"/>
        <n v="5.0964968319585093"/>
        <n v="5.1685907828001865"/>
        <n v="5.2478918053299841"/>
        <n v="5.2502278789287278"/>
        <n v="5.4827930625779508"/>
        <n v="5.0082967383056953"/>
        <n v="5.4300485616158944"/>
        <n v="4.9023873713690502"/>
        <n v="4.8347362552298874"/>
        <n v="5.6888914412695577"/>
        <n v="4.8937371369719713"/>
        <n v="5.0912368765157581"/>
        <n v="5.0806737334799461"/>
        <n v="5.2242277678981486"/>
        <n v="5.4293788819093072"/>
        <n v="5.550133837872643"/>
        <n v="5.8714029135799475"/>
        <n v="5.3674645113399313"/>
        <n v="5.6836334722219339"/>
        <n v="4.9062419614558541"/>
        <n v="4.9679566853930091"/>
        <n v="5.5855936073900487"/>
        <n v="5.8297808299997396"/>
        <n v="5.9626701206672506"/>
        <n v="5.4311068589338918"/>
        <n v="5.5188397185427638"/>
        <n v="5.0477417256195789"/>
        <n v="5.3693249718571359"/>
        <n v="5.5455724032255223"/>
        <n v="4.9226318179997506"/>
        <n v="5.619403019829746"/>
        <n v="4.3909941401749961"/>
        <n v="4.924737123100055"/>
        <n v="5.1172549999997381"/>
        <n v="5.686483254863524"/>
        <n v="5.704364547303908"/>
        <n v="5.7324782063005451"/>
        <n v="5.9493679800882227"/>
        <n v="6.0576317723574453"/>
        <n v="6.070328028037105"/>
        <n v="6.2293766519062332"/>
        <n v="5.8762115082380104"/>
        <n v="5.7594239512192207"/>
        <n v="5.0437345221771617"/>
        <n v="5.1646810126579652"/>
        <n v="4.6655996934304174"/>
        <n v="4.8111232541320081"/>
        <n v="5.2091422592590231"/>
        <n v="5.3297529256924516"/>
        <n v="5.4264799726915589"/>
        <n v="5.0290936920860689"/>
        <n v="5.1038534166664045"/>
        <n v="5.1991389237665446"/>
        <n v="5.8928337972599678"/>
        <n v="4.6750303273135296"/>
        <n v="4.7816012374098245"/>
        <n v="5.3521047326837312"/>
        <n v="5.6477103545276446"/>
        <n v="5.1467325988697858"/>
        <n v="5.109114684210259"/>
        <n v="5.3049431932770359"/>
        <n v="5.6157224613523651"/>
        <n v="5.2970854285711519"/>
        <n v="4.6464392812497595"/>
        <n v="4.9529236385734832"/>
        <n v="5.4735757397257423"/>
        <n v="5.7285019273740048"/>
        <n v="5.8727532860307656"/>
        <n v="5.9800449603726795"/>
        <n v="5.9847553302104917"/>
        <n v="6.5735512102186791"/>
        <n v="4.8059073841460895"/>
        <n v="4.8968675847455083"/>
        <n v="5.1343250510201415"/>
        <n v="5.166919331632382"/>
        <n v="5.7189713398055249"/>
        <n v="4.9221718756474342"/>
        <n v="5.0985787929122717"/>
        <n v="5.3407786547027198"/>
        <n v="5.7988604215050703"/>
        <n v="5.7109609370274006"/>
        <n v="4.7786800451464719"/>
        <n v="5.1318328232187236"/>
        <n v="5.2283715546215737"/>
        <n v="5.6293887023253149"/>
        <n v="5.7540716592589884"/>
        <n v="5.97648305512792"/>
        <n v="5.7729645901636255"/>
        <n v="5.0611944390648373"/>
        <n v="5.3173641434105692"/>
        <n v="5.8901967102134618"/>
        <n v="5.8382082499996928"/>
        <n v="5.1784116804875291"/>
        <n v="4.6807005919537756"/>
        <n v="4.0573188448925963"/>
        <n v="4.3988617979039581"/>
        <n v="4.6608424276420264"/>
        <n v="5.1171090707266425"/>
        <n v="6.1215715742687102"/>
        <n v="6.1336368376467627"/>
        <n v="6.286418039652732"/>
        <n v="6.0819488598898239"/>
        <n v="5.5425385717945739"/>
        <n v="5.464936606217325"/>
        <n v="4.8019375046437052"/>
        <n v="4.375231685205546"/>
        <n v="4.5143441517410494"/>
        <n v="4.6873732660547907"/>
        <n v="5.753225336116599"/>
        <n v="5.8937326005085815"/>
        <n v="4.9158785454542775"/>
        <n v="5.2993239466663784"/>
        <n v="5.388428968926263"/>
        <n v="4.7912068698551327"/>
        <n v="5.0211062112497249"/>
        <n v="5.9301551648348401"/>
        <n v="5.2053423176467728"/>
        <n v="4.9006263128710179"/>
        <n v="5.3169349975487297"/>
        <n v="4.8250255826084345"/>
        <n v="4.1528233944371946"/>
        <n v="4.5046962462460014"/>
        <n v="4.6535446343399673"/>
        <n v="4.9100510438868774"/>
        <n v="5.1333958932235397"/>
        <n v="5.157801146666384"/>
        <n v="5.2136886831137499"/>
        <n v="5.3704373458379253"/>
        <n v="5.3775175023581969"/>
        <n v="5.4822427788816874"/>
        <n v="5.1593945536059564"/>
        <n v="5.706141222221909"/>
        <n v="5.6274627415140532"/>
        <n v="4.9516296374997273"/>
        <n v="5.0092591792792218"/>
        <n v="3.7820554990004984"/>
        <n v="6.2281543157811905"/>
        <n v="3.063293583507853"/>
        <n v="5.9945879151609187"/>
        <n v="4.5069659284830559"/>
        <n v="5.2501628647231158"/>
        <n v="3.7006187007051046"/>
        <n v="5.392759095639942"/>
        <n v="5.0692107632144809"/>
        <n v="5.4798354732833277"/>
        <n v="5.9596895802625189"/>
        <n v="5.576993295330813"/>
        <n v="6.0191886965141723"/>
        <n v="6.1100150208242825"/>
        <n v="5.6904005773018991"/>
        <n v="3.6920028122739246"/>
        <n v="5.4194295952524341"/>
        <n v="5.2074229516903019"/>
        <n v="5.4698108521371838"/>
        <n v="4.4030137927146944"/>
        <n v="4.5502104840771711"/>
        <n v="6.0196724629587033"/>
        <n v="5.8531792494838184"/>
        <n v="6.6930161202117118"/>
        <n v="6.9658349994830537"/>
        <n v="5.1474568202169388"/>
        <n v="5.0783322081062954"/>
        <n v="4.0910311337457097"/>
        <n v="5.7637426207388005"/>
        <n v="3.3331024683618766"/>
        <n v="5.7747888306527049"/>
        <n v="5.6873320652342487"/>
        <n v="6.2370139935530817"/>
        <n v="3.5758761994442327"/>
        <n v="6.4317947566724536"/>
        <n v="5.6771925659929243"/>
        <n v="6.4396641089372384"/>
        <n v="5.5724996405761047"/>
        <n v="5.9968379751480869"/>
        <n v="5.651092435262095"/>
        <n v="6.2832223293766551"/>
        <n v="5.9110392291384768"/>
        <n v="6.0989308241492575"/>
        <n v="5.0365077497988651"/>
        <n v="4.1154197477072962"/>
        <n v="6.1921074287002114"/>
        <n v="5.6667476325031858"/>
        <n v="3.6429332121739715"/>
        <n v="5.8993902938328375"/>
        <n v="6.2939149569933299"/>
        <n v="6.6153384057003004"/>
        <n v="6.6237593819169591"/>
        <n v="5.4914880993054469"/>
        <n v="5.7147807009254024"/>
        <n v="3.2761518393161921"/>
        <n v="5.436487325425051"/>
        <n v="6.1797977792623442"/>
        <n v="4.4971560383327773"/>
        <n v="5.7903054647561767"/>
        <n v="5.6170097251558788"/>
        <n v="4.8872057182713524"/>
        <n v="5.705373933893096"/>
        <n v="6.6687029117381362"/>
        <n v="5.036816506921328"/>
        <n v="5.5330054677640872"/>
        <n v="3.7251061458454493"/>
        <n v="5.2506302019698801"/>
        <n v="5.7248322241520526"/>
        <n v="6.5550791305417579"/>
        <n v="5.6401802648103638"/>
        <n v="6.0797381000269501"/>
        <n v="5.8063247238394737"/>
        <n v="6.5006109549031637"/>
        <n v="5.7715765796243863"/>
        <n v="6.2520751752895984"/>
        <n v="5.7424586349127091"/>
        <n v="5.4882931741461807"/>
        <n v="5.8434887800265249"/>
        <n v="5.8869808986233139"/>
        <n v="6.3555923670354195"/>
        <n v="4.2429044141698267"/>
        <n v="3.0917251933880228"/>
        <n v="5.5989059292601997"/>
        <n v="5.9115007520111504"/>
        <n v="4.8149985037943983"/>
        <n v="5.3860347041691243"/>
        <n v="5.6533278113238001"/>
        <n v="5.363563080816756"/>
        <n v="5.4866865278019503"/>
        <n v="4.6625362108239656"/>
        <n v="6.347515556456564"/>
        <n v="5.9621401786541037"/>
        <n v="4.4257603519769697"/>
        <n v="6.8239861907518975"/>
        <n v="5.5001051264804648"/>
        <n v="5.9368561515975502"/>
        <n v="5.4719732598751634"/>
        <n v="5.4371953808809179"/>
        <n v="3.8054371013553339"/>
        <n v="5.7534995273871736"/>
        <n v="6.2206335979541265"/>
        <n v="5.3459327259700897"/>
        <n v="5.8124684871206753"/>
        <n v="6.1199817482422851"/>
        <n v="6.2160057447473287"/>
        <n v="5.1899205128968688"/>
        <n v="5.8093222716550219"/>
        <n v="4.9156596506099088"/>
        <n v="3.5819210102303676"/>
        <n v="6.534873674527276"/>
        <n v="6.0074295553890558"/>
        <n v="5.5783767305914669"/>
        <n v="6.3015134977766545"/>
        <n v="6.7348816009630008"/>
        <n v="5.8036159953539643"/>
        <n v="6.5874501806391894"/>
        <n v="5.4026041602692825"/>
        <n v="6.2412901531389888"/>
        <n v="5.5099571646314391"/>
        <n v="5.1283488642748605"/>
        <n v="6.5273130810597504"/>
        <n v="6.4474651241568059"/>
        <n v="7.1047856941597924"/>
        <n v="5.9798243895742891"/>
        <n v="6.4284450683970649"/>
        <n v="3.9156792217335696"/>
        <n v="6.7447427177047832"/>
        <n v="6.2450468619757649"/>
        <n v="6.2673478411011976"/>
        <n v="6.3536754820908872"/>
        <n v="6.2487964455569829"/>
        <n v="5.8774227275291837"/>
        <n v="5.6762463586348924"/>
        <n v="6.8148045202168639"/>
        <n v="2.3689621187782768"/>
        <n v="2.4110967855924126"/>
        <n v="2.4339521719417432"/>
        <n v="2.4344839508737821"/>
        <n v="2.026301965663714"/>
        <n v="2.1807987787610599"/>
        <n v="3.6933902569747867"/>
        <n v="2.2532433082437238"/>
        <n v="2.4688109259498168"/>
        <n v="2.3786917380000001"/>
        <n v="2.6233310410416619"/>
        <n v="2.0916384998347075"/>
        <n v="2.1057703286266065"/>
        <n v="2.1599447488452594"/>
        <n v="2.7910581187499957"/>
        <n v="2.3084077058823493"/>
        <n v="3.2579788934234184"/>
        <n v="3.3018041851886677"/>
        <n v="2.0789304909053894"/>
        <n v="1.9977090237158437"/>
        <n v="2.1069468325984206"/>
        <n v="2.2182151323766783"/>
        <n v="2.4869882695810541"/>
        <n v="2.294930494782605"/>
        <n v="2.4383890338983001"/>
        <n v="2.5431962074576222"/>
        <n v="4.3685979312820455"/>
        <n v="3.75458616129032"/>
        <n v="2.5594083600879727"/>
        <n v="2.1580704819277083"/>
        <n v="2.816523342857137"/>
        <n v="2.3749140161271645"/>
        <n v="2.7028674615384571"/>
        <n v="4.0656288749999892"/>
        <n v="2.7983985099999868"/>
        <n v="3.2078439956397946"/>
        <n v="2.244062129146744"/>
        <n v="2.4188562328865832"/>
        <n v="2.4292181896296188"/>
        <n v="2.143599316330266"/>
        <n v="2.9840385657534103"/>
        <n v="2.3056987499999857"/>
        <n v="2.5561933799999839"/>
        <n v="2.5651973853846037"/>
        <n v="2.9716025123076784"/>
        <n v="2.3311913301869045"/>
        <n v="2.5825421595505453"/>
        <n v="2.5382235653642264"/>
        <n v="2.5545705572727186"/>
        <n v="2.6083988999999907"/>
        <n v="2.7381803349295648"/>
        <n v="4.0864598936231671"/>
        <n v="4.4600411793023031"/>
        <n v="2.7823863938982862"/>
        <n v="2.8477886199999771"/>
        <n v="2.3719866683269766"/>
        <n v="4.6234704553164274"/>
        <n v="4.7967590146074839"/>
        <n v="3.2669521590697408"/>
        <n v="3.3112847920481658"/>
        <n v="3.3000022619671912"/>
        <n v="2.561046241587281"/>
        <n v="2.7761939766666437"/>
        <n v="2.0719987692307553"/>
        <n v="2.3786456232557946"/>
        <n v="2.3979482703550099"/>
        <n v="3.0658550383177277"/>
        <n v="3.2058146746391492"/>
        <n v="3.820849817015687"/>
        <n v="2.5913055560458202"/>
        <n v="2.8405834057819672"/>
        <n v="2.9528873547540742"/>
        <n v="3.9397687667532151"/>
        <n v="4.0681192055555258"/>
        <n v="3.3014213190908763"/>
        <n v="2.0211458450704005"/>
        <n v="2.3357167426760306"/>
        <n v="2.3756113274103328"/>
        <n v="4.0466578431372238"/>
        <n v="4.1700387992745798"/>
        <n v="4.5714608183950318"/>
        <n v="3.401515315173703"/>
        <n v="2.4929356955223572"/>
        <n v="2.4689878238553935"/>
        <n v="2.2251697984790626"/>
        <n v="2.5929433355132794"/>
        <n v="1.9959629953845928"/>
        <n v="1.9969804402182061"/>
        <n v="2.106650656755626"/>
        <n v="2.6416599254948516"/>
        <n v="2.2441122051281854"/>
        <n v="2.2457349255455519"/>
        <n v="2.5693009162303371"/>
        <n v="2.69502514209421"/>
        <n v="4.5167720733332981"/>
        <n v="4.2988908317203949"/>
        <n v="4.771575760860177"/>
        <n v="3.9188220792084141"/>
        <n v="3.9331953937233752"/>
        <n v="2.7144233450166917"/>
        <n v="2.6992274637542382"/>
        <n v="2.7992104516128729"/>
        <n v="3.0024639032257729"/>
        <n v="4.0656663171697742"/>
        <n v="4.1529825127854769"/>
        <n v="4.149130848168979"/>
        <n v="4.3139445558257901"/>
        <n v="4.4296480340372275"/>
        <n v="2.4118424127272391"/>
        <n v="2.4136790305735811"/>
        <n v="2.4314712552641549"/>
        <n v="2.4915669266037392"/>
        <n v="4.1451207241974908"/>
        <n v="4.4405692312848739"/>
        <n v="4.5750236488059306"/>
        <n v="5.0123018495532188"/>
        <n v="2.8075646383369417"/>
        <n v="2.810620456849279"/>
        <n v="1.9556384932188569"/>
        <n v="2.0087868790908794"/>
        <n v="2.0186718219744941"/>
        <n v="2.3312407506474493"/>
        <n v="2.4782050146784957"/>
        <n v="3.2980921874999547"/>
        <n v="3.357651985312454"/>
        <n v="4.6272711563440412"/>
        <n v="4.6669930397267301"/>
        <n v="2.7783766768060416"/>
        <n v="3.0499353788212469"/>
        <n v="3.925038967843093"/>
        <n v="2.3166498762406751"/>
        <n v="2.4440002613513112"/>
        <n v="2.4877369516513324"/>
        <n v="2.5015321076470185"/>
        <n v="2.6353015351647886"/>
        <n v="4.2410489584421649"/>
        <n v="4.4909728769145492"/>
        <n v="2.7275464076791329"/>
        <n v="2.8028033852173451"/>
        <n v="2.8042776699999545"/>
        <n v="2.8128202012120758"/>
        <n v="2.8917734043362358"/>
        <n v="2.031946143931588"/>
        <n v="1.9947288386396214"/>
        <n v="4.5173518116048852"/>
        <n v="4.5724352958973853"/>
        <n v="4.9097337818840003"/>
        <n v="3.1318246027722219"/>
        <n v="3.1954626389188667"/>
        <n v="4.009311553811604"/>
        <n v="2.3009254422192784"/>
        <n v="2.3204624313807112"/>
        <n v="2.5432268520178889"/>
        <n v="4.1220501939678762"/>
        <n v="4.4555571933332718"/>
        <n v="2.6573266536022553"/>
        <n v="2.7144790564454464"/>
        <n v="2.7171938717434356"/>
        <n v="2.7927478235765917"/>
        <n v="2.8657679999999464"/>
        <n v="2.4947493237169547"/>
        <n v="2.6767418425655611"/>
        <n v="2.5602141150417785"/>
        <n v="2.0554912804904224"/>
        <n v="2.0846589232835431"/>
        <n v="2.1273185002366457"/>
        <n v="2.2333591671428152"/>
        <n v="2.3144883491123909"/>
        <n v="4.8761348658808243"/>
        <n v="3.1302525131775112"/>
        <n v="3.127644706240543"/>
        <n v="3.1788712183622234"/>
        <n v="3.2995356356035819"/>
        <n v="3.3422468228570796"/>
        <n v="2.2868422302767697"/>
        <n v="2.2743349951444629"/>
        <n v="2.3180722065895449"/>
        <n v="2.3218878243422081"/>
        <n v="2.3077743908960096"/>
        <n v="2.3328649473391705"/>
        <n v="3.0566279999999364"/>
        <n v="3.2124223422221552"/>
        <n v="2.6239200752228777"/>
        <n v="2.6662104798938437"/>
        <n v="2.6872189752269047"/>
        <n v="2.7364829591044209"/>
        <n v="2.7731867184336747"/>
        <n v="2.7429143467374244"/>
        <n v="2.7028936675248372"/>
        <n v="2.4749063614677524"/>
        <n v="2.4804379050847052"/>
        <n v="2.017319536187534"/>
        <n v="3.0001690588234688"/>
        <n v="3.1195433276469959"/>
        <n v="3.0978033523164119"/>
        <n v="3.3257800574178744"/>
        <n v="2.3026523883987373"/>
        <n v="2.3207676825785621"/>
        <n v="2.295786414723076"/>
        <n v="2.3324102735095082"/>
        <n v="2.3648710333092984"/>
        <n v="2.3725406291250977"/>
        <n v="2.3721235891129471"/>
        <n v="2.3772830121084536"/>
        <n v="2.7243825457285791"/>
        <n v="2.7371383535044278"/>
        <n v="2.8847928128812899"/>
        <n v="2.4923374912624778"/>
        <n v="2.4829319703921131"/>
        <n v="2.9627271742031667"/>
        <n v="3.113889846738124"/>
        <n v="3.1313845516717556"/>
        <n v="4.3134968567492393"/>
        <n v="4.6798235914599733"/>
        <n v="2.8568027796609452"/>
        <n v="3.0682459966100928"/>
        <n v="2.2225807752808442"/>
        <n v="2.3392736855614418"/>
        <n v="2.5898224029212842"/>
        <n v="5.0071976878980049"/>
        <n v="3.8419048970062746"/>
        <n v="2.6903535753457075"/>
        <n v="2.6679201797904541"/>
        <n v="2.7010135221972424"/>
        <n v="2.7064622949942705"/>
        <n v="2.7011618190908431"/>
        <n v="2.6885427840757106"/>
        <n v="2.714887547675422"/>
        <n v="2.7000776061971186"/>
        <n v="2.7477857165605193"/>
        <n v="2.5343882713936421"/>
        <n v="2.1891879322612522"/>
        <n v="2.2859909949748283"/>
        <n v="3.1398243944222322"/>
        <n v="3.4341383192031016"/>
        <n v="3.0788549954829851"/>
        <n v="3.0831626236933034"/>
        <n v="3.0741706048100519"/>
        <n v="3.0897088552489658"/>
        <n v="3.1003507338460761"/>
        <n v="3.1242492226828489"/>
        <n v="3.1685569739329735"/>
        <n v="3.1228404198861268"/>
        <n v="3.1677995609301535"/>
        <n v="3.1587657449561908"/>
        <n v="3.2081297870485868"/>
        <n v="3.5733580217769143"/>
        <n v="4.2449447176780248"/>
        <n v="3.9386813592231964"/>
        <n v="2.3355963016269716"/>
        <n v="2.406186502035212"/>
        <n v="2.7482346086955789"/>
        <n v="4.7639788176637285"/>
        <n v="5.1611469869280109"/>
        <n v="5.7514074980543741"/>
        <n v="2.5270875508735204"/>
        <n v="3.2716662964823247"/>
        <n v="2.6781577864214299"/>
        <n v="2.7457555037593253"/>
        <n v="2.5938773018867209"/>
        <n v="2.6140270876978771"/>
        <n v="2.7101791657457848"/>
        <n v="3.1612561132074628"/>
        <n v="3.7779941443297962"/>
        <n v="4.0308724285713211"/>
        <n v="3.9236146551723095"/>
        <n v="6.1844429960158207"/>
        <n v="3.124419359400914"/>
        <n v="3.1365944383560809"/>
        <n v="3.3330673015183505"/>
        <n v="3.4720316634843909"/>
        <n v="4.4007532830187808"/>
        <n v="2.2814838828828177"/>
        <n v="2.2554118368579434"/>
        <n v="2.3750618672768176"/>
        <n v="2.3825376744758873"/>
        <n v="2.4045360228136192"/>
        <n v="2.4777449631650015"/>
        <n v="2.4838603303166726"/>
        <n v="2.6171706387433806"/>
        <n v="3.0013986923076055"/>
        <n v="5.6720624074072976"/>
        <n v="3.1365334426228602"/>
        <n v="2.6188297537687664"/>
        <n v="3.1121245845823511"/>
        <n v="3.1496919999999089"/>
        <n v="2.9387436149067478"/>
        <n v="3.5589517142856151"/>
        <n v="5.9493974411763526"/>
        <n v="6.0566953939392745"/>
        <n v="3.1883803250882479"/>
        <n v="3.2312279999999074"/>
        <n v="3.0872107894735952"/>
        <n v="3.325728756097468"/>
        <n v="3.9953500985914303"/>
        <n v="4.2407772352939945"/>
        <n v="4.4508271220158182"/>
        <n v="3.9998802534561002"/>
        <n v="3.0070757689242091"/>
        <n v="2.5468559999999183"/>
        <n v="3.4987687816090873"/>
        <n v="3.547400822485097"/>
        <n v="2.8919301304346936"/>
        <n v="3.0196617603911049"/>
        <n v="4.1607783620688359"/>
        <n v="5.2161776249998875"/>
        <n v="2.7518574524885997"/>
        <n v="2.7388740281029595"/>
        <n v="3.4825783608246343"/>
        <n v="3.1195667114623538"/>
        <n v="3.1458247868851488"/>
        <n v="3.2177677894735814"/>
        <n v="3.2052123907283794"/>
        <n v="3.4311939681696555"/>
        <n v="4.1021190303029025"/>
        <n v="2.3874476059543919"/>
        <n v="2.4486683684209769"/>
        <n v="2.5744496137338251"/>
        <n v="4.1033726703295468"/>
        <n v="2.7659108931296852"/>
        <n v="3.5829936206895443"/>
        <n v="2.9567712575598697"/>
        <n v="2.9870900168066306"/>
        <n v="3.0030455915492036"/>
        <n v="3.1632021573032731"/>
        <n v="3.2629835428108844"/>
        <n v="3.5304482188840094"/>
        <n v="3.7811308032785722"/>
        <n v="3.8969885714284422"/>
        <n v="2.4045545825825032"/>
        <n v="2.593086206896468"/>
        <n v="2.9487465286623231"/>
        <n v="2.9634980385437988"/>
        <n v="3.0033593103447251"/>
        <n v="3.0628073962263143"/>
        <n v="5.6720367839719961"/>
        <n v="2.7482328595040411"/>
        <n v="2.7679477038625695"/>
        <n v="2.8370958914548692"/>
        <n v="2.7898278875738742"/>
        <n v="2.8118110122849216"/>
        <n v="3.655463526315665"/>
        <n v="3.1698912873562168"/>
        <n v="3.1870669534882663"/>
        <n v="3.4390916633905495"/>
        <n v="2.7393047745664028"/>
        <n v="2.7950501626793307"/>
        <n v="5.6293061428570077"/>
        <n v="3.3221591320753587"/>
        <n v="3.3774160851062707"/>
        <n v="3.7206823170730443"/>
        <n v="3.1225987456646376"/>
        <n v="3.2112877860961508"/>
        <n v="3.3986204482757501"/>
        <n v="4.6618557331535229"/>
        <n v="4.7522343239435472"/>
        <n v="4.9372736276275093"/>
        <n v="4.1946040909089461"/>
        <n v="2.585714975338997"/>
        <n v="2.9475567058822496"/>
        <n v="3.1053764285713168"/>
        <n v="5.056114674931"/>
        <n v="5.095016547485903"/>
        <n v="5.7372055532644639"/>
        <n v="6.2070406447874902"/>
        <n v="4.4759297234040938"/>
        <n v="4.4544998620688077"/>
        <n v="3.676160717948588"/>
        <n v="3.1457158813558217"/>
        <n v="4.1348494520546488"/>
        <n v="2.6630893601219996"/>
        <n v="3.1335277910446928"/>
        <n v="2.8420294748200439"/>
        <n v="4.2133787319586142"/>
        <n v="3.5556778988762763"/>
        <n v="3.4167853310579019"/>
        <n v="3.9087544918031418"/>
        <n v="3.3117352105262019"/>
        <n v="3.4135804992149512"/>
        <n v="3.7227452363237212"/>
        <n v="3.8742479999998669"/>
        <n v="4.8486021281335763"/>
        <n v="5.1623990931675685"/>
        <n v="3.2025770304181314"/>
        <n v="2.5490758609624744"/>
        <n v="2.6431550791365925"/>
        <n v="2.6521038226001448"/>
        <n v="2.9999794587154827"/>
        <n v="3.2759576470587022"/>
        <n v="5.3474508507461289"/>
        <n v="3.4491659682538409"/>
        <n v="2.9961126083230218"/>
        <n v="3.1343940298506299"/>
        <n v="3.1731469638553018"/>
        <n v="3.4927647876104904"/>
        <n v="3.6153737537687127"/>
        <n v="4.8248047477475691"/>
        <n v="4.89128744339604"/>
        <n v="2.8835139979653057"/>
        <n v="2.7126637048502813"/>
        <n v="2.9251088246040555"/>
        <n v="3.0948579264304263"/>
        <n v="3.4282596348121599"/>
        <n v="4.1225365514017129"/>
        <n v="3.2890275140185694"/>
        <n v="5.6425854057969458"/>
        <n v="3.5145592173911737"/>
        <n v="3.838731327014075"/>
        <n v="3.2548360626348685"/>
        <n v="3.4539710581394063"/>
        <n v="3.4474903032068691"/>
        <n v="3.8755010501137508"/>
        <n v="3.9286408571427116"/>
        <n v="3.9631122962961496"/>
        <n v="5.0428424492752226"/>
        <n v="2.6234675179152092"/>
        <n v="2.681188598615813"/>
        <n v="2.71922167630047"/>
        <n v="2.7238776379509977"/>
        <n v="3.6162014951454902"/>
        <n v="3.0758509999998802"/>
        <n v="3.0773583403440492"/>
        <n v="3.1195354302787632"/>
        <n v="5.7206787088605946"/>
        <n v="5.9176995802046148"/>
        <n v="3.0050559967067985"/>
        <n v="2.9773672227121244"/>
        <n v="3.019616454545337"/>
        <n v="3.0013744454648679"/>
        <n v="3.0677802101909659"/>
        <n v="3.8954956458331811"/>
        <n v="3.1249354482757403"/>
        <n v="3.1857720749278298"/>
        <n v="3.3651386860066923"/>
        <n v="3.5789686542668195"/>
        <n v="3.7073861176469154"/>
        <n v="4.3828934722220509"/>
        <n v="3.1381567989055128"/>
        <n v="3.2026109170242236"/>
        <n v="3.3181511212120189"/>
        <n v="2.826324769230661"/>
        <n v="3.2514159069766175"/>
        <n v="4.2444841153844504"/>
        <n v="3.420016884057838"/>
        <n v="6.4011534751771251"/>
        <n v="3.3930741965441404"/>
        <n v="3.3360437282975051"/>
        <n v="3.5709066566522187"/>
        <n v="4.2905325644170107"/>
        <n v="4.1792229999998369"/>
        <n v="4.9864827150256996"/>
        <n v="2.7354528553457982"/>
        <n v="3.6100475294116166"/>
        <n v="2.746422951630934"/>
        <n v="2.839106007832783"/>
        <n v="2.8611381966526048"/>
        <n v="3.1903833131114161"/>
        <n v="5.6611455061726739"/>
        <n v="6.5271756124029139"/>
        <n v="3.041986085626788"/>
        <n v="3.1021571793720706"/>
        <n v="3.1189681990792741"/>
        <n v="3.0972186338026928"/>
        <n v="3.5708439999998545"/>
        <n v="3.8242317407405841"/>
        <n v="3.0620400770854088"/>
        <n v="2.8778769588172222"/>
        <n v="2.8852983389829543"/>
        <n v="3.2924291994300914"/>
        <n v="6.6228059855070498"/>
        <n v="3.8281217999998463"/>
        <n v="4.0378549014082861"/>
        <n v="3.5345614855707468"/>
        <n v="3.5894885365852192"/>
        <n v="3.9683876435641907"/>
        <n v="4.9765623896102298"/>
        <n v="5.1264135555553958"/>
        <n v="5.7000419667772357"/>
        <n v="5.7263553728811862"/>
        <n v="5.8483830277776025"/>
        <n v="4.8239526966822579"/>
        <n v="3.7799493270140556"/>
        <n v="2.8709667594166453"/>
        <n v="3.1929136874290824"/>
        <n v="3.3984050273139674"/>
        <n v="3.5380420875910925"/>
        <n v="3.6610407549405548"/>
        <n v="3.6762837878786319"/>
        <n v="3.7904167397258681"/>
        <n v="4.5876248219176121"/>
        <n v="3.9921722072537165"/>
        <n v="3.3456439174963015"/>
        <n v="2.9155975931862677"/>
        <n v="3.0861237156510288"/>
        <n v="3.4620089467454145"/>
        <n v="3.8509519450547804"/>
        <n v="3.4833226816142013"/>
        <n v="5.1589802550141641"/>
        <n v="3.7972094701985131"/>
        <n v="3.5281612850923412"/>
        <n v="3.6416208429117223"/>
        <n v="3.6527499230767666"/>
        <n v="3.7473062803345654"/>
        <n v="4.4206401428569535"/>
        <n v="3.7828875789472076"/>
        <n v="3.9694940747661858"/>
        <n v="4.6339083529409777"/>
        <n v="4.1719323783782007"/>
        <n v="4.4241146451611009"/>
        <n v="2.8569049305134664"/>
        <n v="2.8808321560692383"/>
        <n v="2.933196086021375"/>
        <n v="3.916602077669729"/>
        <n v="2.9660004438838534"/>
        <n v="3.0992423135214078"/>
        <n v="3.279456810810665"/>
        <n v="3.4468380817608528"/>
        <n v="6.9125270803210679"/>
        <n v="4.9077311967210964"/>
        <n v="3.7176968487970834"/>
        <n v="3.7532797037035373"/>
        <n v="3.8113307999998329"/>
        <n v="3.3813338140701994"/>
        <n v="3.3979109127084479"/>
        <n v="3.4138358321869182"/>
        <n v="3.5304347298576633"/>
        <n v="4.5247702499997988"/>
        <n v="3.3965457076699264"/>
        <n v="2.785306242038093"/>
        <n v="3.0140677145789234"/>
        <n v="3.3753903307085111"/>
        <n v="4.9381828524587998"/>
        <n v="6.8401449426521053"/>
        <n v="3.9397666363634638"/>
        <n v="3.5393579999998455"/>
        <n v="3.5729109759034561"/>
        <n v="3.6590342840645032"/>
        <n v="3.7228009746833792"/>
        <n v="3.9377497732461544"/>
        <n v="4.0708899473682409"/>
        <n v="4.5632046557375023"/>
        <n v="4.3725905034323223"/>
        <n v="4.4449421101991193"/>
        <n v="4.5887458231629559"/>
        <n v="5.0570398340738754"/>
        <n v="4.7069857843135079"/>
        <n v="5.0938048819873432"/>
        <n v="3.7046594708833607"/>
        <n v="5.1693502645158906"/>
        <n v="5.0197854409935836"/>
        <n v="5.044728487373531"/>
        <n v="5.1604658689187124"/>
        <n v="5.5974651978019763"/>
        <n v="5.7057530535208647"/>
        <n v="5.6512073881017262"/>
        <n v="4.6824422079205732"/>
        <n v="4.8724262096771955"/>
        <n v="4.8727836592176557"/>
        <n v="5.6147695555552977"/>
        <n v="3.8452331690749699"/>
        <n v="4.0069646989077716"/>
        <n v="4.5899817111109025"/>
        <n v="4.4831568672084652"/>
        <n v="4.1858900483381776"/>
        <n v="5.3665239924903965"/>
        <n v="6.0851340162335239"/>
        <n v="4.6628997507786023"/>
        <n v="5.3142102521365082"/>
        <n v="5.6312219010149693"/>
        <n v="4.9299144356953137"/>
        <n v="4.3913006993005004"/>
        <n v="4.4301087134266508"/>
        <n v="4.575251062570894"/>
        <n v="3.9599749447234274"/>
        <n v="4.0785579782357768"/>
        <n v="4.1448132077462825"/>
        <n v="4.264497387780346"/>
        <n v="4.663603547477523"/>
        <n v="5.1242567441858027"/>
        <n v="4.6128250843371292"/>
        <n v="5.8287502588993982"/>
        <n v="4.7115741890544989"/>
        <n v="4.7360812582276193"/>
        <n v="4.8240762628723992"/>
        <n v="5.1904610518865448"/>
        <n v="4.9323340529798987"/>
        <n v="4.8723591061944616"/>
        <n v="5.2214639253728823"/>
        <n v="5.4341614824795261"/>
        <n v="5.4646285112356976"/>
        <n v="4.6394913821136008"/>
        <n v="4.0755490099007989"/>
        <n v="4.3616317746476803"/>
        <n v="5.0390382657198449"/>
        <n v="5.0509553787463535"/>
        <n v="4.7798815272725026"/>
        <n v="4.5906377952753754"/>
        <n v="4.7035808064190343"/>
        <n v="4.8802146088937253"/>
        <n v="5.0630989849621661"/>
        <n v="4.8809527174822849"/>
        <n v="5.032714240249371"/>
        <n v="5.7983082655243496"/>
        <n v="4.9453408597558619"/>
        <n v="5.4949440633242803"/>
        <n v="4.160195639246572"/>
        <n v="4.3820775604140572"/>
        <n v="4.4556613478771405"/>
        <n v="4.5861417209009021"/>
        <n v="4.9142615130811551"/>
        <n v="5.5575566786352741"/>
        <n v="5.0203104386871455"/>
        <n v="4.9308493611791189"/>
        <n v="5.0524730099997495"/>
        <n v="5.0688955380708141"/>
        <n v="5.1737848532606154"/>
        <n v="5.5878508817031962"/>
        <n v="5.43287919290439"/>
        <n v="5.3940981160711674"/>
        <n v="5.7824592699997126"/>
        <n v="5.7837314545451717"/>
        <n v="4.7538725165560605"/>
        <n v="5.2332265573767929"/>
        <n v="4.4209395156247862"/>
        <n v="4.7351387503922329"/>
        <n v="5.5208894591834063"/>
        <n v="5.661308692307415"/>
        <n v="5.4497292147236607"/>
        <n v="4.9101353353113328"/>
        <n v="5.1940681965711741"/>
        <n v="5.4149532619644711"/>
        <n v="5.12480483264721"/>
        <n v="5.4319290721000479"/>
        <n v="5.0519903958689429"/>
        <n v="5.4273388404905312"/>
        <n v="4.8091835429767062"/>
        <n v="4.8497015208745298"/>
        <n v="5.1681657266433696"/>
        <n v="5.2599418356971643"/>
        <n v="5.4460125540198572"/>
        <n v="5.18139986111085"/>
        <n v="5.6936928546406929"/>
        <n v="5.1560210640806838"/>
        <n v="5.0753464513061575"/>
        <n v="5.9135693784458461"/>
        <n v="5.949348156687627"/>
        <n v="6.1107033778987709"/>
        <n v="5.7212252129626737"/>
        <n v="5.5706189354835907"/>
        <n v="5.7295409955154089"/>
        <n v="4.9288610482894875"/>
        <n v="4.9098648232845763"/>
        <n v="5.0697858093123855"/>
        <n v="5.6288416528922784"/>
        <n v="4.6661512724676708"/>
        <n v="5.005958649842019"/>
        <n v="4.8523930612242481"/>
        <n v="4.7453581168828771"/>
        <n v="5.8672300740737811"/>
        <n v="6.0019731628437629"/>
        <n v="6.2912406313128466"/>
        <n v="5.3769651942146046"/>
        <n v="5.7161601070863268"/>
        <n v="5.3494486065855185"/>
        <n v="5.7457714989730153"/>
        <n v="4.9489768839101398"/>
        <n v="5.1269525124128501"/>
        <n v="5.1588828742583637"/>
        <n v="5.5175936091546429"/>
        <n v="4.9762056966099113"/>
        <n v="5.2744121689056778"/>
        <n v="5.1104673043475577"/>
        <n v="5.1893640415509772"/>
        <n v="5.4918048072150754"/>
        <n v="5.4930994490738216"/>
        <n v="5.6134414668302099"/>
        <n v="5.8496314079791354"/>
        <n v="5.809854254927461"/>
        <n v="5.9983670493147931"/>
        <n v="6.2988705167170389"/>
        <n v="5.2478391067958459"/>
        <n v="5.0815192900760735"/>
        <n v="5.2110979331981131"/>
        <n v="5.867529571065683"/>
        <n v="5.8694134036936285"/>
        <n v="5.8887805479449042"/>
        <n v="5.0104726004960147"/>
        <n v="4.9677385316453115"/>
        <n v="5.2598147368418333"/>
        <n v="5.235165088824945"/>
        <n v="4.0491565714283597"/>
        <n v="4.5161419914160774"/>
        <n v="4.8410752202850107"/>
        <n v="5.2616212738850781"/>
        <n v="5.9276922416568016"/>
        <n v="6.1410417135799582"/>
        <n v="6.2427890341769228"/>
        <n v="5.9496276085751072"/>
        <n v="5.3964298407076843"/>
        <n v="5.5636573270139316"/>
        <n v="5.6214505339802896"/>
        <n v="5.1576970539127762"/>
        <n v="5.5332990674843749"/>
        <n v="5.4548083229810853"/>
        <n v="5.9188575386594904"/>
        <n v="5.0648611343280967"/>
        <n v="4.8749244655342316"/>
        <n v="5.1053154994385919"/>
        <n v="5.0920654726649106"/>
        <n v="4.7997065080998924"/>
        <n v="5.2256506371678642"/>
        <n v="5.6467227453795772"/>
        <n v="4.9390699253728698"/>
        <n v="4.9375941891889275"/>
        <n v="5.5046268732391459"/>
        <n v="5.6705199047616039"/>
        <n v="5.8253972608155431"/>
        <n v="5.9878096692503595"/>
        <n v="6.1339152692304797"/>
        <n v="6.3997307867864883"/>
        <n v="5.5862714226576564"/>
        <n v="4.8793728140041193"/>
        <n v="5.3802967806119568"/>
        <n v="5.3792399202124814"/>
        <n v="5.3960006925204924"/>
        <n v="4.5047859199997617"/>
        <n v="4.2834399784170412"/>
        <n v="4.560519732909138"/>
        <n v="4.8950378399997376"/>
        <n v="5.1795156853929836"/>
        <n v="4.6096184597012497"/>
        <n v="6.061465995386099"/>
        <n v="6.217543437110538"/>
        <n v="6.0839490859913923"/>
        <n v="5.5330096331357996"/>
        <n v="5.5650711097369543"/>
        <n v="5.8897156779657891"/>
        <n v="5.159925088295414"/>
        <n v="5.0807501683989003"/>
        <n v="5.1937796407182875"/>
        <n v="5.2029917720204519"/>
        <n v="5.4504799999997129"/>
        <n v="4.24104191588762"/>
        <n v="4.5274018097012467"/>
        <n v="4.9241123387571291"/>
        <n v="5.3569606127883418"/>
        <n v="5.712344096385233"/>
        <n v="5.074470378640501"/>
        <n v="5.8500020192304518"/>
        <n v="4.8882028161847053"/>
        <n v="5.0280927506294475"/>
        <n v="5.0861480185427714"/>
        <n v="5.1151605552557866"/>
        <n v="5.4854207809073703"/>
        <n v="5.4446790986457403"/>
        <n v="5.057591413566465"/>
        <n v="5.019863471365368"/>
        <n v="5.3071589852213839"/>
        <n v="5.5411043163535876"/>
        <n v="5.5455926183841022"/>
        <n v="4.6529334770886965"/>
        <n v="4.3880507936505575"/>
        <n v="4.5566455738722258"/>
        <n v="4.817143519030882"/>
        <n v="5.0923197945943182"/>
        <n v="4.7536988072286599"/>
        <n v="5.0667015655652916"/>
        <n v="5.2245102292846211"/>
        <n v="5.4236809588012029"/>
        <n v="5.6250896830889072"/>
        <n v="5.1832292092047396"/>
        <n v="5.3227584696731176"/>
        <n v="5.9562849956423802"/>
        <n v="5.1169962686865915"/>
        <n v="5.5996515665793325"/>
        <n v="5.182168337606055"/>
        <n v="5.5567316828053457"/>
        <n v="4.1751785445159264"/>
        <n v="5.6081043834783388"/>
        <n v="6.282337100770234"/>
        <n v="5.9617597824271282"/>
        <n v="5.6953162224761806"/>
        <n v="6.0483059151272363"/>
        <n v="6.3462733109201679"/>
        <n v="5.5521119670930963"/>
        <n v="6.2730234008599499"/>
        <n v="6.2041883180645314"/>
        <n v="6.8991229128880693"/>
        <n v="5.702680614515061"/>
        <n v="5.1238614264362257"/>
        <n v="5.9631600711181605"/>
        <n v="6.1218388606396266"/>
        <n v="4.9057719738583376"/>
        <n v="5.2847737915889521"/>
        <n v="5.284873152147739"/>
        <n v="6.0454716847372936"/>
        <n v="6.0635057686558671"/>
        <n v="5.9745330993262522"/>
        <n v="6.0574370231069876"/>
        <n v="4.4510283648951514"/>
        <n v="5.3633926137069805"/>
        <n v="5.2461781945844175"/>
        <n v="4.6080544549270934"/>
        <n v="4.3945990987590458"/>
        <n v="4.3742992925207211"/>
        <n v="5.0771557684294146"/>
        <n v="5.428925259609513"/>
        <n v="5.6019351382388693"/>
        <n v="6.5270044684190021"/>
        <n v="5.2358118710863772"/>
        <n v="5.8512507238876159"/>
        <n v="5.8599532818855229"/>
        <n v="2.8634477121052258"/>
        <n v="4.9637013853313041"/>
        <n v="3.0483302194805257"/>
        <n v="5.8198738073223932"/>
        <n v="5.5690427377129499"/>
        <n v="5.2657291105014892"/>
        <n v="4.2275514573863102"/>
        <n v="5.5283811119125961"/>
        <n v="5.7640179695815572"/>
        <n v="3.9988079839388986"/>
        <n v="6.0582373051232112"/>
        <n v="5.2981185539094353"/>
        <n v="5.1116772172508735"/>
        <n v="6.7157817438540448"/>
        <n v="5.5285197095935574"/>
        <n v="5.9930571612972052"/>
        <n v="5.486349953070305"/>
        <n v="5.0555895083438136"/>
        <n v="3.3492526237052789"/>
        <n v="5.9089767911956201"/>
        <n v="5.5536015362966946"/>
        <n v="6.3623176289770731"/>
        <n v="6.6587737148191168"/>
        <n v="6.3328519381888588"/>
        <n v="5.2510951547988229"/>
        <n v="6.2515747998084468"/>
        <n v="5.9777463645496534"/>
        <n v="4.8786854465979461"/>
        <n v="5.9135366691226805"/>
        <n v="5.9022877081777736"/>
        <n v="6.4309912876794115"/>
        <n v="6.2698852249710528"/>
        <n v="4.2890570838443551"/>
        <n v="3.7493550491926744"/>
        <n v="6.0886648092197282"/>
        <n v="4.8358369319976244"/>
        <n v="5.4366943224006272"/>
        <n v="5.9775427222815765"/>
        <n v="5.2448073948154219"/>
        <n v="4.5528687785150899"/>
        <n v="4.2238319165786802"/>
        <n v="6.7045095884497057"/>
        <n v="5.5424584991460639"/>
        <n v="5.4150310553345724"/>
        <n v="6.8806640991544885"/>
        <n v="5.8814844010498195"/>
        <n v="6.9126594495575144"/>
        <n v="3.1445642226333534"/>
        <n v="5.7299448359916383"/>
        <n v="4.784079198514033"/>
        <n v="4.2194401197742888"/>
        <n v="6.0280018130520787"/>
        <n v="5.6578004407122524"/>
        <n v="5.5735840495998437"/>
        <n v="5.387462907253215"/>
        <n v="5.4248502510349903"/>
        <n v="5.5501928504641391"/>
        <n v="4.8886934666093937"/>
        <n v="5.2481107655217141"/>
        <n v="6.8304670033551469"/>
        <n v="6.2206025931706952"/>
        <n v="5.5689189045886156"/>
        <n v="4.9208310737783361"/>
        <n v="6.3170828694696901"/>
        <n v="4.139222067674595"/>
        <n v="5.8426100966294685"/>
        <n v="4.7612157829614805"/>
        <n v="6.2157029090016618"/>
        <n v="5.8051216536533801"/>
        <n v="6.8634950269579358"/>
        <n v="5.6434704538129479"/>
        <n v="5.3254901692010641"/>
        <n v="5.9667765348443744"/>
        <n v="5.9624397862355858"/>
        <n v="5.1050097078115773"/>
        <n v="4.648592385921039"/>
        <n v="5.7741022581852626"/>
        <n v="6.0781937808795039"/>
        <n v="6.1324932968624424"/>
        <n v="6.514698433798368"/>
        <n v="4.5160087750676885"/>
        <n v="6.0097342203391184"/>
        <n v="5.4898281559421607"/>
        <n v="5.7934495608369696"/>
        <n v="5.5603279279907616"/>
        <n v="5.3230276484220944"/>
        <n v="6.915000675343836"/>
        <n v="4.3870953504179466"/>
        <n v="6.2108251320677779"/>
        <n v="5.3744746292235304"/>
        <n v="3.1951170483440277"/>
        <n v="4.9380372603520684"/>
        <n v="6.3985574165720402"/>
        <n v="6.1940850320742422"/>
        <n v="6.3659626365522977"/>
        <n v="4.2783097247698487"/>
        <n v="5.9059664317905272"/>
        <n v="5.7123958268863264"/>
        <n v="5.47268990079532"/>
        <n v="5.7595343378247925"/>
        <n v="6.6974444559627617"/>
        <n v="5.8699070406616025"/>
        <n v="5.0582375005985014"/>
        <n v="6.2893884913518763"/>
        <n v="6.5645713415634743"/>
        <n v="6.2547326508025893"/>
        <n v="5.2198726180948061"/>
        <n v="5.7133704858861334"/>
        <n v="5.968847301043672"/>
        <n v="6.3781611926403086"/>
        <n v="5.9150135140170805"/>
        <n v="5.3859408207184094"/>
        <n v="6.795590699396878"/>
        <n v="7.3119098286501876"/>
        <n v="6.4157132659364686"/>
        <n v="6.5098676906707347"/>
        <n v="5.2316137009148997"/>
        <n v="7.1171176810185397"/>
        <n v="6.4633999818444119"/>
        <n v="6.7631538647241687"/>
        <n v="6.6444378986609598"/>
        <n v="5.8042713192862392"/>
        <n v="6.497629438590236"/>
        <n v="5.082975877621541"/>
        <n v="5.5689300730116313"/>
        <n v="6.3431667283968984"/>
        <n v="3.7018745773197095"/>
        <n v="5.7203037833797676"/>
        <n v="6.4195259435673027"/>
        <n v="6.0363722851834627"/>
        <n v="5.991842765211187"/>
        <n v="4.9576404577664954"/>
        <n v="6.2893375058473291"/>
        <n v="6.6884756593231272"/>
        <n v="6.4288638990671139"/>
        <n v="6.718902300420817"/>
        <n v="6.9389027829889596"/>
        <n v="6.8672899530943416"/>
        <n v="5.8603881656883283"/>
        <n v="6.5448432048215119"/>
        <n v="7.7795270326390265"/>
        <n v="7.4686673508138224"/>
        <n v="6.2862599764755398"/>
        <n v="2.6321609999999973"/>
        <n v="2.9178074988764018"/>
        <n v="2.2200261889743529"/>
        <n v="2.1905819188560867"/>
        <n v="2.3190617649999941"/>
        <n v="2.3170439904405273"/>
        <n v="2.3450897305829574"/>
        <n v="2.3952231917307683"/>
        <n v="2.6569749156212952"/>
        <n v="2.5652424371144251"/>
        <n v="2.069764213221883"/>
        <n v="2.1149753664576747"/>
        <n v="2.0993504789189186"/>
        <n v="2.6633496755555526"/>
        <n v="2.0720907609561694"/>
        <n v="2.2178722302788785"/>
        <n v="2.1375375430705374"/>
        <n v="2.5484706370588173"/>
        <n v="2.9901177285365836"/>
        <n v="3.2828276266981038"/>
        <n v="2.6297518858441498"/>
        <n v="2.7334671002955577"/>
        <n v="2.7508050024489719"/>
        <n v="2.3048083615943487"/>
        <n v="2.3196912052050465"/>
        <n v="2.3651393032525929"/>
        <n v="2.3797278886379911"/>
        <n v="2.396942475522386"/>
        <n v="2.4059217664179076"/>
        <n v="2.8308264572727255"/>
        <n v="3.0399844793233064"/>
        <n v="3.1184811599999982"/>
        <n v="2.595020196521729"/>
        <n v="2.6511055828248473"/>
        <n v="3.032532704427469"/>
        <n v="2.3767406324398523"/>
        <n v="2.3940686061837351"/>
        <n v="2.4288321331343177"/>
        <n v="2.5091684999999857"/>
        <n v="2.69545512946523"/>
        <n v="2.4037227917589488"/>
        <n v="2.5720217196774042"/>
        <n v="2.8667314704424611"/>
        <n v="2.5555340999999889"/>
        <n v="2.6803284003797359"/>
        <n v="2.7216137874193427"/>
        <n v="2.5301713367010219"/>
        <n v="2.6055906261010682"/>
        <n v="3.0294328763265188"/>
        <n v="3.114987712499981"/>
        <n v="4.0247520314285534"/>
        <n v="4.2415420383950408"/>
        <n v="2.8752899665217191"/>
        <n v="2.9695825599999783"/>
        <n v="2.297852001743756"/>
        <n v="2.3142932228571249"/>
        <n v="2.6996222113043267"/>
        <n v="2.7712994785548912"/>
        <n v="2.1626695654545287"/>
        <n v="2.3130527727272585"/>
        <n v="4.1975172995213894"/>
        <n v="4.7668490278839375"/>
        <n v="3.1777116594117403"/>
        <n v="3.2618466649999744"/>
        <n v="3.2680864499999744"/>
        <n v="2.6824296528571234"/>
        <n v="2.7304624400502315"/>
        <n v="2.2364305968852265"/>
        <n v="2.584152675062954"/>
        <n v="2.0752776605699332"/>
        <n v="2.1624556572027807"/>
        <n v="2.3262754233333149"/>
        <n v="2.517352484257406"/>
        <n v="1.9755177459016282"/>
        <n v="2.6067947859921987"/>
        <n v="2.2297962699999871"/>
        <n v="2.8600188235797455"/>
        <n v="2.5131074162348748"/>
        <n v="2.5224804238636187"/>
        <n v="2.5413706714792719"/>
        <n v="2.5623503999999819"/>
        <n v="2.631205868852438"/>
        <n v="2.8726661311475179"/>
        <n v="2.3034815257731784"/>
        <n v="2.542591535964891"/>
        <n v="2.7103702945360619"/>
        <n v="3.6934527799999697"/>
        <n v="3.1049175591699272"/>
        <n v="4.3011697329085576"/>
        <n v="4.7119900501586924"/>
        <n v="2.4378254184083836"/>
        <n v="2.5535959217391042"/>
        <n v="2.5765257753557789"/>
        <n v="2.2665427292307467"/>
        <n v="2.0007785992618428"/>
        <n v="2.0147075918032571"/>
        <n v="2.0933402584615162"/>
        <n v="2.1369350986847366"/>
        <n v="2.6931001114285422"/>
        <n v="2.2991742021857737"/>
        <n v="4.6499778036363288"/>
        <n v="4.7508013139534491"/>
        <n v="4.759479884029818"/>
        <n v="4.8651714117283591"/>
        <n v="5.0245070116339505"/>
        <n v="3.9406704115363604"/>
        <n v="2.731267055276839"/>
        <n v="2.7110530574226512"/>
        <n v="2.649874883138533"/>
        <n v="3.0746493305007978"/>
        <n v="4.1757110109090547"/>
        <n v="2.3378462542253224"/>
        <n v="2.3934597642856792"/>
        <n v="2.3907568015559466"/>
        <n v="4.0971271643583149"/>
        <n v="4.1575542478696361"/>
        <n v="4.5659397355813498"/>
        <n v="4.6414956144775656"/>
        <n v="4.8197569359870123"/>
        <n v="5.1514071344042867"/>
        <n v="3.4100243811320294"/>
        <n v="3.4630184771482382"/>
        <n v="2.3771704414578712"/>
        <n v="2.7143277017390912"/>
        <n v="2.7920847356431127"/>
        <n v="2.759106186820047"/>
        <n v="2.1841646396265277"/>
        <n v="2.4276118454796061"/>
        <n v="4.6362812941529628"/>
        <n v="4.7388203757142442"/>
        <n v="3.1711112793521767"/>
        <n v="3.5028431268015634"/>
        <n v="2.3014231004224963"/>
        <n v="2.3348429883411956"/>
        <n v="2.3462985290996419"/>
        <n v="2.3560498441761459"/>
        <n v="2.5817459546218049"/>
        <n v="4.6685244330563291"/>
        <n v="2.3904541666666286"/>
        <n v="2.6138520079826635"/>
        <n v="2.6680780818643646"/>
        <n v="2.6952170730434348"/>
        <n v="2.7786382866666219"/>
        <n v="2.7875643112597981"/>
        <n v="2.9279107495972654"/>
        <n v="3.7058611061946318"/>
        <n v="3.7509657417698516"/>
        <n v="2.0051312037016227"/>
        <n v="2.1599938965498744"/>
        <n v="2.1594174676743845"/>
        <n v="2.4645365116278772"/>
        <n v="3.0341572597402107"/>
        <n v="3.1316161262337157"/>
        <n v="4.6996744442743479"/>
        <n v="5.0545181924241822"/>
        <n v="2.5351685357142459"/>
        <n v="2.9786325878570956"/>
        <n v="3.1590698980391649"/>
        <n v="3.204459131860415"/>
        <n v="3.7217889130434179"/>
        <n v="3.7802645139129822"/>
        <n v="4.4865691772151362"/>
        <n v="3.2454968097467756"/>
        <n v="2.2856242518556282"/>
        <n v="2.2935652568627027"/>
        <n v="2.381204368260823"/>
        <n v="2.3611794223710909"/>
        <n v="2.4040319127819081"/>
        <n v="2.3975491362790256"/>
        <n v="2.4700255910344366"/>
        <n v="2.6740209951806735"/>
        <n v="2.7258898698112679"/>
        <n v="2.999074286666608"/>
        <n v="2.0114329758567386"/>
        <n v="2.072572281276555"/>
        <n v="2.086184102846675"/>
        <n v="2.0999742786432853"/>
        <n v="2.2495111356673609"/>
        <n v="2.3551859442734662"/>
        <n v="3.0517193763916963"/>
        <n v="3.2528552542104658"/>
        <n v="2.3136492176470087"/>
        <n v="2.3778503167147975"/>
        <n v="2.4183434409130582"/>
        <n v="2.4187333159640767"/>
        <n v="2.6644419093833234"/>
        <n v="2.6740302841143864"/>
        <n v="2.7512791552746698"/>
        <n v="2.0212187791303933"/>
        <n v="2.0564958951612486"/>
        <n v="2.3410666556409865"/>
        <n v="3.0858282373506221"/>
        <n v="2.1379752198952398"/>
        <n v="2.1527326571113083"/>
        <n v="2.2889156581438481"/>
        <n v="2.2851449794936203"/>
        <n v="2.2954080569766924"/>
        <n v="2.3125161702684052"/>
        <n v="2.3271088510598563"/>
        <n v="2.3815045556114547"/>
        <n v="2.3893715112176568"/>
        <n v="2.4116643535352988"/>
        <n v="2.4979582302093668"/>
        <n v="2.5104240986107489"/>
        <n v="2.7692106014140783"/>
        <n v="4.9005276813879375"/>
        <n v="3.7404791312617443"/>
        <n v="2.6633082947675208"/>
        <n v="2.7234348581632051"/>
        <n v="2.7973847681202377"/>
        <n v="2.4581411746746316"/>
        <n v="2.7062010949720214"/>
        <n v="2.3054871898323497"/>
        <n v="2.9410815259514917"/>
        <n v="3.2513141734255333"/>
        <n v="2.7003604877788989"/>
        <n v="3.0502350060673482"/>
        <n v="3.0778530695594033"/>
        <n v="3.1775198173325538"/>
        <n v="2.3454403036007432"/>
        <n v="2.3248110525630112"/>
        <n v="2.4010335356375228"/>
        <n v="2.6699879293560693"/>
        <n v="2.6708889099092983"/>
        <n v="2.646184892577899"/>
        <n v="2.7164531543236561"/>
        <n v="2.7300894884132183"/>
        <n v="3.020565297003452"/>
        <n v="3.0325578928401633"/>
        <n v="3.1071967216349021"/>
        <n v="3.0727311354197724"/>
        <n v="3.1535590702067182"/>
        <n v="4.3251153262031279"/>
        <n v="4.9859512721087569"/>
        <n v="5.0609401379309435"/>
        <n v="2.8341749116465125"/>
        <n v="2.3415648894600927"/>
        <n v="2.3770138349249033"/>
        <n v="2.5359214188481016"/>
        <n v="3.3946175680472441"/>
        <n v="2.9188977293232288"/>
        <n v="4.6560743443525316"/>
        <n v="3.0401536734693071"/>
        <n v="2.641208324110603"/>
        <n v="2.7046909672130406"/>
        <n v="2.7295602727271984"/>
        <n v="3.4619722189348203"/>
        <n v="2.5092201553609987"/>
        <n v="2.9920190167223262"/>
        <n v="5.7877357681158363"/>
        <n v="6.0502478880307766"/>
        <n v="3.3765354088669071"/>
        <n v="2.8334397672687888"/>
        <n v="2.9219791172760896"/>
        <n v="3.0113436384838854"/>
        <n v="3.6256517241378368"/>
        <n v="2.2787197551019762"/>
        <n v="2.3424924555432902"/>
        <n v="2.3231121990846035"/>
        <n v="2.3524152420306299"/>
        <n v="2.3651384202897878"/>
        <n v="2.544586999999928"/>
        <n v="2.6770781552345779"/>
        <n v="2.6428606303141593"/>
        <n v="3.4509427590360477"/>
        <n v="5.3085866666665629"/>
        <n v="5.4587155841923289"/>
        <n v="5.6372506176469503"/>
        <n v="3.1923959642856246"/>
        <n v="2.5955393243242519"/>
        <n v="2.8262708571427768"/>
        <n v="3.0015965086371503"/>
        <n v="3.6457190886074926"/>
        <n v="3.1176793610502402"/>
        <n v="4.0136081954886018"/>
        <n v="4.0449917716534269"/>
        <n v="2.6166516989497683"/>
        <n v="2.6719608030841622"/>
        <n v="2.6132689584351345"/>
        <n v="2.8005621428570646"/>
        <n v="3.6864520791365876"/>
        <n v="5.6880636621159271"/>
        <n v="3.1277424729728853"/>
        <n v="3.3058609606298242"/>
        <n v="2.9249364874714443"/>
        <n v="3.1688544324323442"/>
        <n v="3.4011011072960406"/>
        <n v="3.4676863867275904"/>
        <n v="4.385604708333239"/>
        <n v="4.6388850687678103"/>
        <n v="4.2829303195874973"/>
        <n v="2.9908006055775975"/>
        <n v="2.3910649759449445"/>
        <n v="2.7739045607475763"/>
        <n v="2.9739945454544507"/>
        <n v="4.128421499999873"/>
        <n v="4.1889435983262278"/>
        <n v="4.13086403361332"/>
        <n v="2.6827506513025203"/>
        <n v="2.6449823076922274"/>
        <n v="2.7742862847853513"/>
        <n v="3.0557785251797598"/>
        <n v="3.0440556697935288"/>
        <n v="3.1266633667952668"/>
        <n v="3.9680015819670906"/>
        <n v="3.4806599999998888"/>
        <n v="3.9835755813952267"/>
        <n v="3.2219039999999013"/>
        <n v="3.2748680335569427"/>
        <n v="3.0694188275861101"/>
        <n v="3.2263784574131504"/>
        <n v="3.2484454059404957"/>
        <n v="3.9176360649349449"/>
        <n v="3.5802881886791371"/>
        <n v="4.4993236528496334"/>
        <n v="2.4376584341251899"/>
        <n v="2.5883129999999133"/>
        <n v="2.6046657606836754"/>
        <n v="2.912964287425051"/>
        <n v="2.9645102364424196"/>
        <n v="4.2959577999998544"/>
        <n v="5.5134446666665404"/>
        <n v="2.7774770188086837"/>
        <n v="2.7672051891890992"/>
        <n v="2.8560590732983364"/>
        <n v="2.869064870493899"/>
        <n v="2.9718637060517725"/>
        <n v="3.0270571730448266"/>
        <n v="3.2590534206007526"/>
        <n v="4.146230865671507"/>
        <n v="2.7687714615383907"/>
        <n v="2.8254527178840596"/>
        <n v="3.2510935479450982"/>
        <n v="3.0486709090908097"/>
        <n v="3.9686189352516639"/>
        <n v="3.7806176249998722"/>
        <n v="3.1150013010379602"/>
        <n v="3.1658757164178062"/>
        <n v="3.2818771077843238"/>
        <n v="3.4291475675674548"/>
        <n v="3.6191373298096035"/>
        <n v="4.7826942272726107"/>
        <n v="3.0193628078290771"/>
        <n v="2.5546595436240693"/>
        <n v="2.6989215470851087"/>
        <n v="3.5922056086955267"/>
        <n v="2.8251350344826598"/>
        <n v="3.6956571156068074"/>
        <n v="3.040253184873841"/>
        <n v="4.2288885954197006"/>
        <n v="5.2304302790696324"/>
        <n v="5.5216895695791512"/>
        <n v="6.057484962264005"/>
        <n v="4.4070659785406203"/>
        <n v="2.8988940842823561"/>
        <n v="3.6179355376883171"/>
        <n v="3.0449902105262097"/>
        <n v="3.4451689999998765"/>
        <n v="3.441789664429407"/>
        <n v="2.8787405093166916"/>
        <n v="2.9695717849461567"/>
        <n v="3.0849550709219007"/>
        <n v="3.1185395547444408"/>
        <n v="2.5433904956216247"/>
        <n v="2.6582329045642235"/>
        <n v="3.4294824742266847"/>
        <n v="3.1134335327950491"/>
        <n v="3.1347901577285984"/>
        <n v="3.2204003978493505"/>
        <n v="3.2451333731342151"/>
        <n v="3.2899069999998853"/>
        <n v="3.2975680344826452"/>
        <n v="3.3462147296896925"/>
        <n v="4.192098428571283"/>
        <n v="4.0329333241105232"/>
        <n v="3.1165238571427425"/>
        <n v="2.5964770552994447"/>
        <n v="2.6753738081179805"/>
        <n v="2.7712019558172765"/>
        <n v="2.8219417368419988"/>
        <n v="3.6721895869563874"/>
        <n v="3.7525641129942122"/>
        <n v="5.3536576350146943"/>
        <n v="5.4213524477610457"/>
        <n v="6.0020561588446109"/>
        <n v="6.2414077110264525"/>
        <n v="3.3329964927535016"/>
        <n v="3.3665189213481916"/>
        <n v="2.9110713770490708"/>
        <n v="3.6430587142855813"/>
        <n v="2.9593533303768287"/>
        <n v="2.9731487158670502"/>
        <n v="3.0395640612243788"/>
        <n v="3.802083016042642"/>
        <n v="3.5017071428570139"/>
        <n v="3.6276312857141519"/>
        <n v="3.8216641898732773"/>
        <n v="3.8785465161288895"/>
        <n v="4.4321091951217886"/>
        <n v="4.8720178018866083"/>
        <n v="5.8001095151513535"/>
        <n v="3.5286458697067058"/>
        <n v="3.8141533684209121"/>
        <n v="4.4105504999998324"/>
        <n v="4.0833188944589489"/>
        <n v="4.6052996129030568"/>
        <n v="3.2693709194137894"/>
        <n v="3.2337427749076237"/>
        <n v="3.4836329596411204"/>
        <n v="2.6248931353064524"/>
        <n v="2.7128000242213459"/>
        <n v="2.7355205360823689"/>
        <n v="2.7455261764704826"/>
        <n v="2.8421478309858035"/>
        <n v="5.2366811689749211"/>
        <n v="3.5826101999998583"/>
        <n v="3.8126407910446281"/>
        <n v="3.0428797985696088"/>
        <n v="3.2933126610168229"/>
        <n v="3.4486895406425857"/>
        <n v="3.5135016527195297"/>
        <n v="4.2181948831167215"/>
        <n v="3.0714915676740198"/>
        <n v="3.6475043870966295"/>
        <n v="4.9589853254436536"/>
        <n v="3.6963007689529226"/>
        <n v="3.284302614445449"/>
        <n v="3.3866175675080985"/>
        <n v="3.3670536874264281"/>
        <n v="3.487995235954922"/>
        <n v="4.2514255909089265"/>
        <n v="4.1933401627905287"/>
        <n v="3.5404842378853196"/>
        <n v="2.6985413570711025"/>
        <n v="2.6726005015135144"/>
        <n v="2.6913681282584938"/>
        <n v="2.6849869746834361"/>
        <n v="2.7193033691274069"/>
        <n v="2.9932640261010213"/>
        <n v="3.1322382142855845"/>
        <n v="6.3007194999998184"/>
        <n v="6.5393497499998139"/>
        <n v="6.5558599019605968"/>
        <n v="3.0318632644375669"/>
        <n v="3.0240538461537243"/>
        <n v="3.0723268090347808"/>
        <n v="3.8157082857141322"/>
        <n v="4.7338022442746137"/>
        <n v="2.9157597264956272"/>
        <n v="2.836454591715861"/>
        <n v="2.898653104384016"/>
        <n v="3.029502349650226"/>
        <n v="3.5496554554453996"/>
        <n v="5.9199725970147465"/>
        <n v="6.0461086172837675"/>
        <n v="6.9370884126982126"/>
        <n v="4.1480371477830786"/>
        <n v="3.4878304912279274"/>
        <n v="3.5286744503815357"/>
        <n v="3.7161958713627858"/>
        <n v="3.7504877835050032"/>
        <n v="4.3524395454543692"/>
        <n v="4.014964267973693"/>
        <n v="4.2920454590162205"/>
        <n v="4.7172659548870266"/>
        <n v="5.1770969999998417"/>
        <n v="5.9819850289853314"/>
        <n v="2.8889576115106661"/>
        <n v="3.7712106346152252"/>
        <n v="2.9454815387646556"/>
        <n v="2.987395016200169"/>
        <n v="3.0431650232556851"/>
        <n v="3.1461774084505714"/>
        <n v="3.5697094398623919"/>
        <n v="3.5987652932860663"/>
        <n v="3.6574280597013376"/>
        <n v="3.151136965794632"/>
        <n v="3.1521256042294707"/>
        <n v="3.1142650436589125"/>
        <n v="4.1951335555553779"/>
        <n v="3.4057974270014264"/>
        <n v="3.4603776792451337"/>
        <n v="4.4382650248445286"/>
        <n v="3.7491903319500453"/>
        <n v="5.1203883913041297"/>
        <n v="2.8675448488487492"/>
        <n v="3.1968784782607593"/>
        <n v="3.305423779005412"/>
        <n v="2.7833417029875802"/>
        <n v="4.309969380530787"/>
        <n v="6.027481767441663"/>
        <n v="6.3545814575161401"/>
        <n v="6.7996377416972065"/>
        <n v="3.7075919999998437"/>
        <n v="3.7984116494843763"/>
        <n v="4.0874835974024206"/>
        <n v="4.1865292325579624"/>
        <n v="5.5377354320985885"/>
        <n v="3.7132264999998323"/>
        <n v="3.10582547826073"/>
        <n v="3.1269507582937019"/>
        <n v="3.1430646270095082"/>
        <n v="4.307356047337084"/>
        <n v="3.3063319089182608"/>
        <n v="3.6083966046510003"/>
        <n v="6.053335063491863"/>
        <n v="6.2407549999998011"/>
        <n v="3.38051217158162"/>
        <n v="3.3933235504085695"/>
        <n v="3.4748014939757503"/>
        <n v="3.6072673043476668"/>
        <n v="3.7376960472439298"/>
        <n v="3.9943422179174992"/>
        <n v="4.8375177142854966"/>
        <n v="2.9666953589742504"/>
        <n v="3.4441773333331809"/>
        <n v="3.6977743583060265"/>
        <n v="3.441248912862918"/>
        <n v="4.1397765882351072"/>
        <n v="4.4090286122446996"/>
        <n v="3.6669601065087138"/>
        <n v="3.7627383726234047"/>
        <n v="3.8128907356826525"/>
        <n v="4.5836974285712282"/>
        <n v="5.3422340357140508"/>
        <n v="4.9328365815600872"/>
        <n v="5.144984129484981"/>
        <n v="5.1788496772149895"/>
        <n v="4.749364979553687"/>
        <n v="4.4582564097742283"/>
        <n v="4.7816733394075257"/>
        <n v="4.802251048158416"/>
        <n v="5.4518167607140313"/>
        <n v="5.1154041034480722"/>
        <n v="5.1344324724830166"/>
        <n v="5.3566344153164307"/>
        <n v="5.8794682093423312"/>
        <n v="5.1882392442745715"/>
        <n v="4.7740668662788508"/>
        <n v="5.3290361270980737"/>
        <n v="5.2878344962776751"/>
        <n v="4.299253177842365"/>
        <n v="3.2876890927623363"/>
        <n v="4.4042027586204879"/>
        <n v="4.7257758948653104"/>
        <n v="4.7308215947519701"/>
        <n v="5.3071242049467493"/>
        <n v="5.4110947008758732"/>
        <n v="5.6477039080457532"/>
        <n v="5.2316534707155977"/>
        <n v="5.3449059999997512"/>
        <n v="4.6607919008262328"/>
        <n v="4.2936947826085001"/>
        <n v="4.5651153200566794"/>
        <n v="4.732678075117148"/>
        <n v="4.7522628177493802"/>
        <n v="5.1691009851021779"/>
        <n v="4.8773150282483533"/>
        <n v="5.2851596979402533"/>
        <n v="5.4039170370367762"/>
        <n v="4.5487331002636333"/>
        <n v="4.7842446196806243"/>
        <n v="4.7918195322578372"/>
        <n v="4.9827888921711088"/>
        <n v="5.4228733102250457"/>
        <n v="4.7268534831458435"/>
        <n v="5.210197949514316"/>
        <n v="5.8560714302881802"/>
        <n v="5.8253498656713676"/>
        <n v="4.8855092397658471"/>
        <n v="3.5321600868231222"/>
        <n v="4.8634709287254712"/>
        <n v="5.2405796838232819"/>
        <n v="5.3248029999997479"/>
        <n v="4.4571270866139594"/>
        <n v="4.9711831737586296"/>
        <n v="5.1102483571426118"/>
        <n v="5.2953103832850541"/>
        <n v="5.7166949999997314"/>
        <n v="4.5463059270070802"/>
        <n v="4.9050754766352824"/>
        <n v="4.9275213857140425"/>
        <n v="5.1232578930815125"/>
        <n v="5.1469484999997501"/>
        <n v="5.6150581289716897"/>
        <n v="5.165527669724514"/>
        <n v="5.8228830138246002"/>
        <n v="4.6898402672603465"/>
        <n v="5.1157552652517362"/>
        <n v="5.1349655727634342"/>
        <n v="5.1383763773582398"/>
        <n v="5.3654716913943972"/>
        <n v="4.8713981910272581"/>
        <n v="5.1333848142162273"/>
        <n v="5.5004309527407518"/>
        <n v="5.0144214433959782"/>
        <n v="5.129517987975702"/>
        <n v="5.2647937078649072"/>
        <n v="3.7901146110540624"/>
        <n v="5.3533376138826023"/>
        <n v="5.5712575379144207"/>
        <n v="5.6934925168536541"/>
        <n v="5.0190161477570072"/>
        <n v="5.1960353662788163"/>
        <n v="5.4573865144651394"/>
        <n v="4.9619494513271931"/>
        <n v="5.1150953405015445"/>
        <n v="5.1027997444714908"/>
        <n v="5.5783300251569621"/>
        <n v="5.1781916905441498"/>
        <n v="5.3920051798104565"/>
        <n v="5.4268822943997286"/>
        <n v="5.0043701141043453"/>
        <n v="5.4793546765246743"/>
        <n v="5.0169093834583949"/>
        <n v="5.0188826905827035"/>
        <n v="5.5145147292222401"/>
        <n v="6.0504709879515373"/>
        <n v="6.0779105392951207"/>
        <n v="5.6303586666663845"/>
        <n v="5.1266614098834635"/>
        <n v="5.4038834619122076"/>
        <n v="5.8184693288970459"/>
        <n v="5.3296691064636077"/>
        <n v="5.4479053407255336"/>
        <n v="5.669376770537955"/>
        <n v="3.9130724016143339"/>
        <n v="5.4932831999997243"/>
        <n v="5.9553021387556822"/>
        <n v="4.7728850575218837"/>
        <n v="5.4005151063827039"/>
        <n v="6.0211229497660828"/>
        <n v="6.3409049835855686"/>
        <n v="5.8281729645117819"/>
        <n v="5.4210422382668781"/>
        <n v="5.4539685333330556"/>
        <n v="4.5741654650600125"/>
        <n v="4.7706002592221095"/>
        <n v="5.0506054248924395"/>
        <n v="5.0856579086889822"/>
        <n v="5.7475546540639773"/>
        <n v="5.2664084972167933"/>
        <n v="5.6289426363633419"/>
        <n v="5.6368742944912293"/>
        <n v="5.9329608224296004"/>
        <n v="4.731648036117134"/>
        <n v="5.8238439366283732"/>
        <n v="5.9596155135866846"/>
        <n v="6.2570596766464233"/>
        <n v="5.6210868011469373"/>
        <n v="3.8217935222670092"/>
        <n v="3.9704524043476197"/>
        <n v="5.4368965936252192"/>
        <n v="5.664688615384323"/>
        <n v="5.7596421599997027"/>
        <n v="5.9081534638551183"/>
        <n v="5.1920661656802061"/>
        <n v="6.0293943627448199"/>
        <n v="6.0723603970220514"/>
        <n v="5.2227461956519061"/>
        <n v="5.3629180806913643"/>
        <n v="5.1151681320752296"/>
        <n v="5.2797181345235611"/>
        <n v="5.1751092485546364"/>
        <n v="4.8624297267078189"/>
        <n v="4.871858043955787"/>
        <n v="5.2642436132593913"/>
        <n v="5.5374676832841612"/>
        <n v="5.9635680877189792"/>
        <n v="5.5632056603770641"/>
        <n v="5.9517938160466519"/>
        <n v="5.2870404299421381"/>
        <n v="5.5769473628689008"/>
        <n v="5.8687082422799737"/>
        <n v="5.9035327677258485"/>
        <n v="4.7166659770112425"/>
        <n v="5.2270162009682473"/>
        <n v="5.2146238213253726"/>
        <n v="4.5051245822100014"/>
        <n v="6.0785812514685702"/>
        <n v="6.2563338644275603"/>
        <n v="5.8688402116126284"/>
        <n v="6.0533196432581455"/>
        <n v="5.7912590128752326"/>
        <n v="5.0204084031005074"/>
        <n v="4.6549104661651644"/>
        <n v="4.7112740305807916"/>
        <n v="4.3806717997772928"/>
        <n v="4.8132578895181508"/>
        <n v="4.9838083177567407"/>
        <n v="5.0094082748812463"/>
        <n v="5.4087518629626716"/>
        <n v="5.7275243110233092"/>
        <n v="5.8510831499996803"/>
        <n v="5.0745493058158573"/>
        <n v="5.4462329272724332"/>
        <n v="5.4343517746475891"/>
        <n v="4.5458162172772383"/>
        <n v="4.7578369638823617"/>
        <n v="5.0180973300245393"/>
        <n v="5.275815158823244"/>
        <n v="5.724425129533369"/>
        <n v="5.1034763875202493"/>
        <n v="4.8911688513510834"/>
        <n v="4.8301245952378355"/>
        <n v="4.8750498837206635"/>
        <n v="3.7473219481178033"/>
        <n v="5.0036127467808456"/>
        <n v="5.3810899048777587"/>
        <n v="5.3753202790694772"/>
        <n v="5.9918523508768651"/>
        <n v="5.3317681249997122"/>
        <n v="5.4623689237497022"/>
        <n v="4.7797280503775719"/>
        <n v="4.8744932755415338"/>
        <n v="5.9847054073319077"/>
        <n v="4.9524688651540689"/>
        <n v="6.1357635597579598"/>
        <n v="4.54939958389674"/>
        <n v="5.3519289566034258"/>
        <n v="6.5538184200437772"/>
        <n v="5.8562651828436616"/>
        <n v="5.8520087745317664"/>
        <n v="6.1767705891684788"/>
        <n v="3.3945140752047109"/>
        <n v="6.5882656462992806"/>
        <n v="4.3084939588641795"/>
        <n v="4.3619457549889109"/>
        <n v="5.7236648414284454"/>
        <n v="5.0638489769359154"/>
        <n v="3.4954866812090652"/>
        <n v="5.621556566947735"/>
        <n v="6.5777145391856262"/>
        <n v="6.4027221685785767"/>
        <n v="5.1758031962454636"/>
        <n v="5.7692291899280077"/>
        <n v="5.142002505214899"/>
        <n v="5.0412611281794506"/>
        <n v="4.8408063195915556"/>
        <n v="6.8021070335942797"/>
        <n v="5.9570669219935652"/>
        <n v="5.7159252741577431"/>
        <n v="5.7777048312801922"/>
        <n v="5.5593867043628027"/>
        <n v="4.947355901933209"/>
        <n v="4.4377113350579549"/>
        <n v="5.9612364958420816"/>
        <n v="5.1756768280838941"/>
        <n v="5.9015213272298821"/>
        <n v="5.8984676083653884"/>
        <n v="6.3583571965889689"/>
        <n v="6.3031183770617929"/>
        <n v="5.0424895712701945"/>
        <n v="4.7384355587208828"/>
        <n v="6.0000670000378209"/>
        <n v="5.1921592098523401"/>
        <n v="5.983480815580914"/>
        <n v="5.3195200399097811"/>
        <n v="2.4463903315830957"/>
        <n v="6.1112284942406641"/>
        <n v="5.7148134961034414"/>
        <n v="5.308893111111197"/>
        <n v="3.837390758539621"/>
        <n v="6.164470115217795"/>
        <n v="4.1272187438638195"/>
        <n v="5.5575855011637696"/>
        <n v="5.9152023326898791"/>
        <n v="6.342149152733934"/>
        <n v="6.5070703195673421"/>
        <n v="5.8730271738953128"/>
        <n v="6.5228654413170783"/>
        <n v="4.7499243520739762"/>
        <n v="5.5228877491443704"/>
        <n v="6.5430849277014627"/>
        <n v="6.5853341995390213"/>
        <n v="6.2699365842887511"/>
        <n v="5.3194363652761432"/>
        <n v="6.3742801146157806"/>
        <n v="6.0827897504553254"/>
        <n v="5.9963388574986896"/>
        <n v="6.4377108545820807"/>
        <n v="5.112414635900933"/>
        <n v="6.6347321001690709"/>
        <n v="5.9144827839803193"/>
        <n v="6.8787961347419273"/>
        <n v="5.5567634955171661"/>
        <n v="4.2246642993702306"/>
        <n v="5.278492204280373"/>
        <n v="5.8288266993699489"/>
        <n v="5.0884872786122495"/>
        <n v="3.3771582712569854"/>
        <n v="6.7874662526000735"/>
        <n v="5.8718799500855567"/>
        <n v="5.4568697624116407"/>
        <n v="5.6393162834231072"/>
        <n v="5.4002441116938824"/>
        <n v="5.1341944438230653"/>
        <n v="6.6046783849266202"/>
        <n v="5.8479477720459805"/>
        <n v="5.9776486289223678"/>
        <n v="6.4700204183081169"/>
        <n v="6.583989043890119"/>
        <n v="6.3021701307635114"/>
        <n v="5.8722165314679771"/>
        <n v="5.6616018955021419"/>
        <n v="6.0797054954152543"/>
        <n v="6.3100185396826287"/>
        <n v="5.6589631230141455"/>
        <n v="5.5527847462848108"/>
        <n v="4.6970446487223363"/>
        <n v="5.8153169689151341"/>
        <n v="5.6660123802089357"/>
        <n v="6.6096441610286183"/>
        <n v="5.2731646507491599"/>
        <n v="5.5355754716825363"/>
        <n v="5.5114552545591584"/>
        <n v="5.706784328607946"/>
        <n v="6.7908175815795628"/>
        <n v="3.7079656626823478"/>
        <n v="6.2209509207044515"/>
        <n v="5.7062423466379366"/>
        <n v="4.7186382001293685"/>
        <n v="6.0237748828491888"/>
        <n v="6.2277708631576729"/>
        <n v="6.5005680207623104"/>
        <n v="5.9446559132907844"/>
        <n v="5.5756262723758461"/>
        <n v="5.8053505447579639"/>
        <n v="6.5157805177380039"/>
        <n v="6.5148372770904617"/>
        <n v="5.918651200939407"/>
        <n v="6.888099845239009"/>
        <n v="6.6384338103058722"/>
        <n v="6.5175118661818949"/>
        <n v="6.2516810947889061"/>
        <n v="6.6195099678059544"/>
        <n v="6.6208025279315574"/>
        <n v="5.4424589203508429"/>
        <n v="6.9217508414940694"/>
        <n v="5.9356233227049051"/>
        <n v="6.6520690031325884"/>
        <n v="6.3696692350722222"/>
        <n v="5.8964765029744566"/>
        <n v="6.4784557496401369"/>
        <n v="5.7861560236906815"/>
        <n v="5.8331291724027947"/>
        <n v="4.2964231263813284"/>
        <n v="6.0112985465333573"/>
        <n v="6.2642776751878753"/>
        <n v="5.4669016464139455"/>
        <n v="7.2401546570407271"/>
        <n v="6.559900348073139"/>
        <n v="6.570310034908192"/>
        <n v="6.9785585708844691"/>
        <n v="6.5456493059948757"/>
        <n v="2.2356623494117622"/>
        <n v="2.378328881428565"/>
        <n v="2.39880114123287"/>
        <n v="2.4092454980487794"/>
        <n v="2.3697964663547988"/>
        <n v="2.5254071181818118"/>
        <n v="2.8320100754087973"/>
        <n v="3.0973671306504027"/>
        <n v="2.2165077715068482"/>
        <n v="2.2256976728971911"/>
        <n v="2.3545385629906486"/>
        <n v="2.431075626382972"/>
        <n v="2.5756201578947344"/>
        <n v="2.7028705830143465"/>
        <n v="2.7753664112440162"/>
        <n v="2.7153757263157883"/>
        <n v="2.4047668577162571"/>
        <n v="2.359853449930069"/>
        <n v="2.4228843914285654"/>
        <n v="3.1574484645945757"/>
        <n v="2.2305492287205255"/>
        <n v="2.3087197647169675"/>
        <n v="2.533394832232994"/>
        <n v="2.8718122670270145"/>
        <n v="2.3735874123948086"/>
        <n v="2.3874437889473543"/>
        <n v="2.3981209539130295"/>
        <n v="2.4177628097378192"/>
        <n v="2.4649770755118001"/>
        <n v="2.823499868728307"/>
        <n v="2.9493982698701129"/>
        <n v="3.350428892105243"/>
        <n v="2.4308134199999909"/>
        <n v="2.7994164453164392"/>
        <n v="3.043828771176452"/>
        <n v="2.2718133932432347"/>
        <n v="2.6030991979855962"/>
        <n v="2.6447517017618125"/>
        <n v="3.0619869211764508"/>
        <n v="3.347602043773569"/>
        <n v="3.8628494758333098"/>
        <n v="4.1602402263905089"/>
        <n v="4.1458567809523608"/>
        <n v="2.9171143635251542"/>
        <n v="2.3277131025351903"/>
        <n v="2.6369451347524508"/>
        <n v="2.0381896744185863"/>
        <n v="2.7726899898869806"/>
        <n v="2.347797201627885"/>
        <n v="3.6305608814336665"/>
        <n v="4.7817197446127677"/>
        <n v="4.7462994155931995"/>
        <n v="4.7678774233898062"/>
        <n v="4.9492992790070627"/>
        <n v="3.2660219681817879"/>
        <n v="2.4997384586516675"/>
        <n v="2.1709948403041635"/>
        <n v="2.3730528279569674"/>
        <n v="2.5308616914068218"/>
        <n v="2.6154575477178184"/>
        <n v="2.0140010942183966"/>
        <n v="2.2715729137901288"/>
        <n v="2.32267813054052"/>
        <n v="2.4013230154335039"/>
        <n v="2.8617429099999745"/>
        <n v="2.9537582526315513"/>
        <n v="2.2362619281080884"/>
        <n v="2.5163508824242196"/>
        <n v="2.6255764285714047"/>
        <n v="2.7360551742856893"/>
        <n v="3.8976114248648419"/>
        <n v="2.6475512573683968"/>
        <n v="2.3641016092715019"/>
        <n v="2.4280280754226053"/>
        <n v="2.7769558536423586"/>
        <n v="2.8395021331989345"/>
        <n v="3.6418501766512441"/>
        <n v="3.8204577088118508"/>
        <n v="3.7139550445395826"/>
        <n v="3.0878246018181446"/>
        <n v="2.3237354346894796"/>
        <n v="4.0632365092682594"/>
        <n v="4.2146634608332985"/>
        <n v="4.1559397658333053"/>
        <n v="2.5603324977965793"/>
        <n v="2.5482993982733557"/>
        <n v="2.0240309631817976"/>
        <n v="2.5195557341509174"/>
        <n v="2.3316309090908911"/>
        <n v="5.0593525598370928"/>
        <n v="3.9229255909399163"/>
        <n v="3.9323764852631267"/>
        <n v="2.8225311635293782"/>
        <n v="3.0327726128327193"/>
        <n v="2.3997313739622324"/>
        <n v="2.452380874835554"/>
        <n v="2.4067188816278762"/>
        <n v="2.4677534811833954"/>
        <n v="2.4612139764656646"/>
        <n v="2.5311467503197917"/>
        <n v="2.4908823796551398"/>
        <n v="4.0815931975649695"/>
        <n v="4.1124245659471992"/>
        <n v="4.0649136254216502"/>
        <n v="4.2416984697415625"/>
        <n v="4.8704502372847269"/>
        <n v="5.1354531036878939"/>
        <n v="2.7566570047315699"/>
        <n v="2.2987518125058237"/>
        <n v="2.5009878990908843"/>
        <n v="2.7854781240763926"/>
        <n v="3.5374956426949891"/>
        <n v="3.844531183933606"/>
        <n v="4.1933062795388576"/>
        <n v="3.0896048443227131"/>
        <n v="2.029034288356875"/>
        <n v="2.3110861702127252"/>
        <n v="2.3190280328882045"/>
        <n v="2.3659847805875542"/>
        <n v="2.4719060126086529"/>
        <n v="2.6131765517926104"/>
        <n v="2.6289218480219327"/>
        <n v="4.1963325010047319"/>
        <n v="4.2606724768472377"/>
        <n v="2.3947798825099724"/>
        <n v="2.6717425666933736"/>
        <n v="2.7063883727026563"/>
        <n v="2.7886967035780565"/>
        <n v="2.7744293839534442"/>
        <n v="2.8194636780116467"/>
        <n v="1.944347434083739"/>
        <n v="2.0124797009789863"/>
        <n v="2.0243316914814464"/>
        <n v="2.1545243127571716"/>
        <n v="4.7360348090475561"/>
        <n v="5.0877504509140623"/>
        <n v="3.0911622857142325"/>
        <n v="3.1071315488234763"/>
        <n v="3.2491796260387251"/>
        <n v="2.254011452064784"/>
        <n v="2.383519576488506"/>
        <n v="2.6857838983435087"/>
        <n v="2.7137234299999493"/>
        <n v="2.7226631268719101"/>
        <n v="2.8152570992664931"/>
        <n v="2.5254960057077245"/>
        <n v="2.5127643850862702"/>
        <n v="2.5840864942307298"/>
        <n v="2.3629169547185773"/>
        <n v="3.0654384625122546"/>
        <n v="3.046675601351295"/>
        <n v="3.1179570164028174"/>
        <n v="3.1311508009090296"/>
        <n v="3.2130593996193908"/>
        <n v="2.2964868737415984"/>
        <n v="2.2930566128877818"/>
        <n v="2.6277276864330683"/>
        <n v="2.6977782003503461"/>
        <n v="2.7418321537880397"/>
        <n v="2.748823575693371"/>
        <n v="2.4672418179876372"/>
        <n v="3.0596855082352277"/>
        <n v="3.1015377180563592"/>
        <n v="3.1124297795344433"/>
        <n v="3.1307743232618761"/>
        <n v="3.1512946072880674"/>
        <n v="3.3091212266665946"/>
        <n v="3.6781699082567951"/>
        <n v="2.7686962227672312"/>
        <n v="2.3208481902574571"/>
        <n v="2.3030507431363607"/>
        <n v="2.3222430812902686"/>
        <n v="2.342269307450056"/>
        <n v="2.3201166119243077"/>
        <n v="2.3455299248080723"/>
        <n v="2.3821433683416551"/>
        <n v="2.4726592259135631"/>
        <n v="2.6161524454147864"/>
        <n v="2.608901806886935"/>
        <n v="2.6430422662512929"/>
        <n v="2.7241661449745553"/>
        <n v="2.7744866185317911"/>
        <n v="2.8099852864984514"/>
        <n v="2.8602325581011985"/>
        <n v="2.896646014219201"/>
        <n v="3.0388900278601914"/>
        <n v="2.6324939792745643"/>
        <n v="2.7781490758017018"/>
        <n v="2.2850548857512414"/>
        <n v="2.3491538509328898"/>
        <n v="2.7813267531864931"/>
        <n v="3.1511600668710922"/>
        <n v="3.1664217504761165"/>
        <n v="3.2058016109395222"/>
        <n v="3.2660679784587874"/>
        <n v="2.1877233079237164"/>
        <n v="2.4113842796692659"/>
        <n v="2.40229712846148"/>
        <n v="2.5587267890169865"/>
        <n v="2.6977768385759839"/>
        <n v="2.6987491915118107"/>
        <n v="2.7080717673266643"/>
        <n v="2.7188407077527401"/>
        <n v="2.7226525326696143"/>
        <n v="2.7307037389065361"/>
        <n v="2.755896043614388"/>
        <n v="2.5361511535483352"/>
        <n v="2.2041349405046775"/>
        <n v="2.321239540483655"/>
        <n v="3.0426686603509996"/>
        <n v="3.037375808305415"/>
        <n v="3.0428974854216126"/>
        <n v="3.1084340674110882"/>
        <n v="3.0876447280105355"/>
        <n v="3.138815331818102"/>
        <n v="3.1743407002265482"/>
        <n v="3.1376685068181049"/>
        <n v="3.202086322382367"/>
        <n v="3.261334711935401"/>
        <n v="2.9590034761903956"/>
        <n v="3.076406285714202"/>
        <n v="2.3098964487020415"/>
        <n v="2.5430593749999328"/>
        <n v="2.602429707803922"/>
        <n v="4.9017964201182496"/>
        <n v="5.1647313770490868"/>
        <n v="5.5719823040292011"/>
        <n v="2.6424017626458447"/>
        <n v="2.7017344897958449"/>
        <n v="2.8656658333332552"/>
        <n v="3.058169903225723"/>
        <n v="2.5230473839478851"/>
        <n v="2.5205567945204788"/>
        <n v="3.0596249999999166"/>
        <n v="3.0500664563757596"/>
        <n v="3.2744010759492781"/>
        <n v="2.7982701290321854"/>
        <n v="2.9965542425067304"/>
        <n v="3.7495397837836868"/>
        <n v="3.982140545454437"/>
        <n v="4.5930280058478656"/>
        <n v="5.0334679335547179"/>
        <n v="2.2995141307846407"/>
        <n v="2.3217057924921107"/>
        <n v="2.2952804192185203"/>
        <n v="2.3414032190888681"/>
        <n v="2.5162925547444512"/>
        <n v="3.3088567894735856"/>
        <n v="2.8674930714284872"/>
        <n v="5.0402676923075944"/>
        <n v="5.1685638930816546"/>
        <n v="2.9123789741099491"/>
        <n v="2.6098029392711783"/>
        <n v="2.6002390272627411"/>
        <n v="2.7932842594141434"/>
        <n v="2.7946376480446102"/>
        <n v="3.0773703781511728"/>
        <n v="5.2672915584414515"/>
        <n v="2.8138366520583689"/>
        <n v="2.9188779770114288"/>
        <n v="2.3899458310939816"/>
        <n v="2.885186270270188"/>
        <n v="3.8921336065572678"/>
        <n v="5.9085399426522081"/>
        <n v="6.051465343283458"/>
        <n v="3.1494852636655017"/>
        <n v="2.9319565213763479"/>
        <n v="3.0197832439023498"/>
        <n v="3.0352410759492781"/>
        <n v="3.1614078461537534"/>
        <n v="3.1757467639750616"/>
        <n v="3.2913407027026049"/>
        <n v="3.5348713098590507"/>
        <n v="4.6869870229884034"/>
        <n v="4.1919770291260816"/>
        <n v="2.3819588463949093"/>
        <n v="2.5624586495725685"/>
        <n v="2.600522261146418"/>
        <n v="2.8511778870966835"/>
        <n v="5.241051139240394"/>
        <n v="5.4914791099655211"/>
        <n v="6.0855102828683965"/>
        <n v="3.0882690735293181"/>
        <n v="2.843068081080991"/>
        <n v="2.8577196060190615"/>
        <n v="2.8802142107495547"/>
        <n v="2.9639394753576167"/>
        <n v="3.0953865373133351"/>
        <n v="3.8223387468353209"/>
        <n v="3.282913629796735"/>
        <n v="2.722742504672814"/>
        <n v="3.0441301654134612"/>
        <n v="2.3229772118225887"/>
        <n v="2.4272117039105399"/>
        <n v="2.460050495327025"/>
        <n v="3.0362908343557318"/>
        <n v="3.1765384864863861"/>
        <n v="3.3327467933578272"/>
        <n v="3.7154354594593419"/>
        <n v="5.6808164370859702"/>
        <n v="4.6374855190614834"/>
        <n v="3.3041339999998987"/>
        <n v="2.9845205217390403"/>
        <n v="3.0927664131735551"/>
        <n v="3.1897168934910258"/>
        <n v="5.2439762408025548"/>
        <n v="3.7608778167937698"/>
        <n v="4.4626038723402806"/>
        <n v="2.4913702575940868"/>
        <n v="2.5232998341707713"/>
        <n v="2.6037592032741279"/>
        <n v="2.6709542432431537"/>
        <n v="2.6878802317072266"/>
        <n v="2.704509084112058"/>
        <n v="3.7040107604789165"/>
        <n v="4.9930634585634142"/>
        <n v="5.9513149402983698"/>
        <n v="3.1517446153845134"/>
        <n v="4.0600105479450672"/>
        <n v="3.5179207532132488"/>
        <n v="2.9426676552666833"/>
        <n v="3.0483821734103262"/>
        <n v="6.0150646262974323"/>
        <n v="4.6414225587391496"/>
        <n v="3.1562692422144263"/>
        <n v="3.10574437062927"/>
        <n v="3.1818700439559371"/>
        <n v="3.3835556769982547"/>
        <n v="3.4323303344767275"/>
        <n v="3.7280285707655354"/>
        <n v="3.8985458181816783"/>
        <n v="2.5183979682538791"/>
        <n v="2.5662785655643323"/>
        <n v="2.5531752980768347"/>
        <n v="3.4934461485147259"/>
        <n v="3.6927534689264219"/>
        <n v="3.0993465714284603"/>
        <n v="3.9870311351349952"/>
        <n v="5.5783896225164202"/>
        <n v="3.2432265762710699"/>
        <n v="2.9234362099643083"/>
        <n v="2.9007459404465497"/>
        <n v="3.0640570949553809"/>
        <n v="3.1231061772150777"/>
        <n v="4.0640193116881669"/>
        <n v="3.5319982966505905"/>
        <n v="4.6747325087717631"/>
        <n v="3.435074626555894"/>
        <n v="2.6665496935483097"/>
        <n v="2.803075229508099"/>
        <n v="3.7429589999998663"/>
        <n v="2.949722768339663"/>
        <n v="3.3485421212120015"/>
        <n v="3.5762159999998722"/>
        <n v="3.3394325020241724"/>
        <n v="3.3454495306121252"/>
        <n v="3.4066792946707274"/>
        <n v="3.4728645483869727"/>
        <n v="3.4943775704696738"/>
        <n v="3.6961841975307319"/>
        <n v="4.2109872352939659"/>
        <n v="4.7067470094337969"/>
        <n v="5.5130423651875704"/>
        <n v="3.1341180845069241"/>
        <n v="3.5535317184464676"/>
        <n v="2.7870157251907375"/>
        <n v="2.9810308695651049"/>
        <n v="3.1605271533476125"/>
        <n v="3.2274290521325821"/>
        <n v="5.9812034539005507"/>
        <n v="3.3254551223020368"/>
        <n v="3.3670181086141091"/>
        <n v="2.9027544285713218"/>
        <n v="3.0039142048191643"/>
        <n v="3.1022150969527917"/>
        <n v="3.976682190751295"/>
        <n v="3.3048701967798397"/>
        <n v="3.6597801921180881"/>
        <n v="4.5759352276421081"/>
        <n v="3.2707917358489369"/>
        <n v="3.9647189473682714"/>
        <n v="3.2040608108106934"/>
        <n v="3.4963126433119704"/>
        <n v="3.3846228274110404"/>
        <n v="3.4613464504247986"/>
        <n v="3.5221381840489472"/>
        <n v="3.5429276666665328"/>
        <n v="3.758527921775761"/>
        <n v="4.7820433333331955"/>
        <n v="5.140650289940683"/>
        <n v="4.4839752162160389"/>
        <n v="3.3067702156861465"/>
        <n v="2.634136262083679"/>
        <n v="2.6910206792871985"/>
        <n v="2.6849152529831906"/>
        <n v="2.7006880120046977"/>
        <n v="3.3657774433655625"/>
        <n v="3.0424195730335879"/>
        <n v="3.0731147070062517"/>
        <n v="3.160898967654862"/>
        <n v="3.2974312600319724"/>
        <n v="3.3421922432431113"/>
        <n v="3.5061636838964816"/>
        <n v="3.7383817560974131"/>
        <n v="4.7490034705880522"/>
        <n v="3.1701676477271779"/>
        <n v="3.1763734054052795"/>
        <n v="3.9842008354428802"/>
        <n v="4.1487680408161625"/>
        <n v="3.9941105023921861"/>
        <n v="3.3976365180721575"/>
        <n v="3.5844119999998578"/>
        <n v="3.6832652118225138"/>
        <n v="3.6503857297295887"/>
        <n v="4.6856143636361782"/>
        <n v="4.9211051776647698"/>
        <n v="3.3889498301885386"/>
        <n v="2.7383805483869832"/>
        <n v="2.7629340798225015"/>
        <n v="2.7289921423803123"/>
        <n v="2.7676519142211045"/>
        <n v="3.3715805542723807"/>
        <n v="3.4986418910889641"/>
        <n v="4.8324934918030786"/>
        <n v="4.7115767068963619"/>
        <n v="3.4972601638794534"/>
        <n v="3.5502198352058487"/>
        <n v="3.8379141818180229"/>
        <n v="3.1103262004332404"/>
        <n v="3.3153343284670158"/>
        <n v="3.3588281264180155"/>
        <n v="4.3538995094337807"/>
        <n v="3.8172834388487629"/>
        <n v="3.7573244698793671"/>
        <n v="3.8761237286820136"/>
        <n v="4.9281731157022746"/>
        <n v="2.9249445021644038"/>
        <n v="2.9590650506328151"/>
        <n v="3.5493869999998569"/>
        <n v="4.4651413529409911"/>
        <n v="4.7201171612901263"/>
        <n v="6.5722803144874327"/>
        <n v="6.6010897142855152"/>
        <n v="6.7395409629627601"/>
        <n v="3.7236652894735291"/>
        <n v="3.7362412946706911"/>
        <n v="3.7702594645797451"/>
        <n v="3.7964721355930631"/>
        <n v="3.8530991870502"/>
        <n v="3.8728205454543843"/>
        <n v="4.8039681818179831"/>
        <n v="5.3159259523807902"/>
        <n v="3.7195222499998386"/>
        <n v="2.8099909227466595"/>
        <n v="3.7541997031961838"/>
        <n v="3.7949279999998398"/>
        <n v="3.2989789303673618"/>
        <n v="3.2437465116277706"/>
        <n v="4.272749779140919"/>
        <n v="4.671901686131184"/>
        <n v="6.1172478135591337"/>
        <n v="6.1015636440676104"/>
        <n v="3.5745883815787929"/>
        <n v="3.7184277795274014"/>
        <n v="3.1838849385111896"/>
        <n v="3.1849620064793438"/>
        <n v="3.2264478291570358"/>
        <n v="3.3926937735847593"/>
        <n v="3.4363629999998544"/>
        <n v="3.9009723971629522"/>
        <n v="4.0447861874998248"/>
        <n v="3.9745698749998319"/>
        <n v="2.9303262464064668"/>
        <n v="3.1214814615383522"/>
        <n v="3.1908563036648139"/>
        <n v="3.3241406923075787"/>
        <n v="3.8331788936168545"/>
        <n v="4.1687785605093772"/>
        <n v="4.9313939999997869"/>
        <n v="3.896371208632925"/>
        <n v="3.5139742258063"/>
        <n v="3.497904773700157"/>
        <n v="3.5618449677417812"/>
        <n v="3.585010573046278"/>
        <n v="3.6363349734746477"/>
        <n v="3.7035427499998432"/>
        <n v="4.8096301914891537"/>
        <n v="6.1270087050357764"/>
        <n v="3.1009094818576264"/>
        <n v="3.3157145094338158"/>
        <n v="3.4055989349110898"/>
        <n v="3.4087541933470438"/>
        <n v="3.497389021321804"/>
        <n v="3.4520206551722619"/>
        <n v="6.2599058047135996"/>
        <n v="6.4608702624111363"/>
        <n v="6.7206244848482681"/>
        <n v="3.2798942145213048"/>
        <n v="3.2980640633482681"/>
        <n v="3.3824129187815739"/>
        <n v="3.4909027668710118"/>
        <n v="3.7199749999998355"/>
        <n v="3.772919888888719"/>
        <n v="3.1168727351597028"/>
        <n v="3.5514429190749843"/>
        <n v="3.5822978904108012"/>
        <n v="6.5216018175893575"/>
        <n v="4.3762751052629651"/>
        <n v="3.6730225274461383"/>
        <n v="3.8029196310158717"/>
        <n v="3.9494053097911546"/>
        <n v="4.1527773529409906"/>
        <n v="4.9219585035459037"/>
        <n v="4.7661508518516333"/>
        <n v="4.8776633326957572"/>
        <n v="5.0511447340203883"/>
        <n v="5.1410951398744995"/>
        <n v="5.0546355555553246"/>
        <n v="5.1763746066835639"/>
        <n v="5.029127423558692"/>
        <n v="5.3970887305387096"/>
        <n v="5.198914884250236"/>
        <n v="5.2367972916664227"/>
        <n v="5.3534320197041847"/>
        <n v="5.4088310177212664"/>
        <n v="5.7040104918030128"/>
        <n v="4.1827065125406993"/>
        <n v="4.2007136989964602"/>
        <n v="3.4752696462583414"/>
        <n v="4.4959904493389971"/>
        <n v="4.8412546430767023"/>
        <n v="5.5956176213331039"/>
        <n v="6.0919216955125757"/>
        <n v="4.8293093944351275"/>
        <n v="5.644404900243047"/>
        <n v="5.5720827491406393"/>
        <n v="4.6690507229486569"/>
        <n v="4.5489685312497823"/>
        <n v="5.185319647495116"/>
        <n v="5.3124340862066415"/>
        <n v="4.5688349743148535"/>
        <n v="4.6410354013838599"/>
        <n v="4.5713125843476101"/>
        <n v="5.7273061340203437"/>
        <n v="4.469652616393228"/>
        <n v="4.4922628603349795"/>
        <n v="4.7166323412795723"/>
        <n v="5.008492485756884"/>
        <n v="4.7388807603831626"/>
        <n v="4.7818180686898657"/>
        <n v="5.8926817851849016"/>
        <n v="5.9773651603050553"/>
        <n v="4.9442966709675042"/>
        <n v="3.7476919227270926"/>
        <n v="4.979287101769672"/>
        <n v="5.4794664055724969"/>
        <n v="4.9810443428569071"/>
        <n v="5.2705153538048206"/>
        <n v="5.5443654131452744"/>
        <n v="5.0848851757186058"/>
        <n v="4.9753020705879969"/>
        <n v="5.9463098039212881"/>
        <n v="4.9174084799997573"/>
        <n v="5.6417660261191269"/>
        <n v="4.8588402313913459"/>
        <n v="4.9722942182128174"/>
        <n v="5.0609606121736617"/>
        <n v="4.9794669738217472"/>
        <n v="5.0177735802466659"/>
        <n v="4.7703266820173083"/>
        <n v="4.7925456886895725"/>
        <n v="5.0531716070526462"/>
        <n v="5.404025049773491"/>
        <n v="5.1278610833330829"/>
        <n v="5.1819344157300797"/>
        <n v="5.2033935988021369"/>
        <n v="5.231718794297092"/>
        <n v="5.2559369352815759"/>
        <n v="4.0318023371296405"/>
        <n v="5.4965635412024003"/>
        <n v="4.6886639881232872"/>
        <n v="5.206716660421292"/>
        <n v="5.511365504586883"/>
        <n v="5.15036566440192"/>
        <n v="5.4934369502404978"/>
        <n v="5.435763240157212"/>
        <n v="5.0244260545903261"/>
        <n v="5.1659570573063283"/>
        <n v="5.0214578672983254"/>
        <n v="5.1243547499997399"/>
        <n v="5.1083906795299452"/>
        <n v="5.3526774003493776"/>
        <n v="5.2684287999997359"/>
        <n v="5.3518617925308485"/>
        <n v="5.5327049263733725"/>
        <n v="5.5756492404491835"/>
        <n v="5.9286985436154067"/>
        <n v="5.6722544326774758"/>
        <n v="5.4144050129029537"/>
        <n v="5.4528729420287076"/>
        <n v="5.5133351963925046"/>
        <n v="5.5570900204915201"/>
        <n v="5.5989526231576097"/>
        <n v="4.1570197668159317"/>
        <n v="5.8381400402681587"/>
        <n v="4.8350622068963096"/>
        <n v="6.0299851468857426"/>
        <n v="6.4367336706189429"/>
        <n v="5.4044633083216906"/>
        <n v="5.7825416612900282"/>
        <n v="5.5712048218387977"/>
        <n v="5.3871392249997303"/>
        <n v="4.9886151381213164"/>
        <n v="5.7639635216569527"/>
        <n v="5.916735274853492"/>
        <n v="4.9403107347970439"/>
        <n v="5.1547944964909584"/>
        <n v="5.0830321975306028"/>
        <n v="5.1506573692719684"/>
        <n v="5.4671817963384211"/>
        <n v="5.8459415511506228"/>
        <n v="5.6383771725236693"/>
        <n v="5.0925925665396585"/>
        <n v="5.3213452272724524"/>
        <n v="4.2662789547736475"/>
        <n v="5.2515654320984906"/>
        <n v="5.9630146853622428"/>
        <n v="5.8205628390593764"/>
        <n v="5.5967759999997124"/>
        <n v="5.1386535387241308"/>
        <n v="5.3320785254024772"/>
        <n v="5.1630595462424989"/>
        <n v="5.279236678898803"/>
        <n v="5.5845877901957808"/>
        <n v="5.5919378877548072"/>
        <n v="5.6795682272724237"/>
        <n v="5.6990926395936041"/>
        <n v="5.4827125684779965"/>
        <n v="5.6139253152539679"/>
        <n v="5.8312921643832833"/>
        <n v="6.4524670534348134"/>
        <n v="5.7616911578944325"/>
        <n v="5.0232223268289991"/>
        <n v="5.703989460673851"/>
        <n v="5.9155265926826104"/>
        <n v="4.872234451345494"/>
        <n v="4.9800159956233658"/>
        <n v="5.3338866534951599"/>
        <n v="6.0865542789595199"/>
        <n v="6.481880127320645"/>
        <n v="5.371186514657694"/>
        <n v="5.2593550613494138"/>
        <n v="4.5921380710657473"/>
        <n v="4.2275293079235388"/>
        <n v="4.3465372971426239"/>
        <n v="4.9143924420287171"/>
        <n v="5.7495335852152962"/>
        <n v="5.8675209207157923"/>
        <n v="5.1408985265885629"/>
        <n v="5.439021574272294"/>
        <n v="5.9213622986764287"/>
        <n v="5.9664721379958925"/>
        <n v="5.8800966213148698"/>
        <n v="4.8876232209070309"/>
        <n v="4.8999951871224683"/>
        <n v="5.0948643511774518"/>
        <n v="3.9574402624432228"/>
        <n v="5.2674907544551575"/>
        <n v="5.1103331208788418"/>
        <n v="5.4845369999997047"/>
        <n v="5.3409952612823712"/>
        <n v="5.2028995158617848"/>
        <n v="5.5057787908493729"/>
        <n v="4.7170670918364799"/>
        <n v="4.2125464896882354"/>
        <n v="5.526964783500425"/>
        <n v="5.9168368033010195"/>
        <n v="4.3215537559685879"/>
        <n v="5.9595695483226008"/>
        <n v="5.2874984771050197"/>
        <n v="5.731628599795564"/>
        <n v="5.3063448533146298"/>
        <n v="5.7508409290639815"/>
        <n v="5.271487275486936"/>
        <n v="5.4598508074169532"/>
        <n v="3.88587816483339"/>
        <n v="5.7054497982608838"/>
        <n v="5.965058080456445"/>
        <n v="5.7574999762748496"/>
        <n v="5.8013107341023327"/>
        <n v="6.1511724900776406"/>
        <n v="4.3172762661660302"/>
        <n v="5.7455801294626259"/>
        <n v="6.4517298792061482"/>
        <n v="6.1012684468246583"/>
        <n v="5.6081097291151965"/>
        <n v="5.8191222306853359"/>
        <n v="3.3292010877294267"/>
        <n v="5.8245808049089023"/>
        <n v="6.2725925348255807"/>
        <n v="5.8225594458358509"/>
        <n v="5.7037707564958549"/>
        <n v="5.8814372060486368"/>
        <n v="5.4965000272723268"/>
        <n v="5.1001997397338261"/>
        <n v="5.8577546951281745"/>
        <n v="5.796152538214689"/>
        <n v="6.0060848585873776"/>
        <n v="5.7256196249937812"/>
        <n v="6.3609372243799358"/>
        <n v="5.4783057195202298"/>
        <n v="6.500549866429119"/>
        <n v="5.8023616126168669"/>
        <n v="5.5120764361070025"/>
        <n v="5.6207427941192849"/>
        <n v="4.1327898808508658"/>
        <n v="6.1752573364392429"/>
        <n v="5.6234909107722695"/>
        <n v="6.5813182806932078"/>
        <n v="5.8156336076963093"/>
        <n v="5.8346960981575791"/>
        <n v="5.7729148456841877"/>
        <n v="5.796233731857952"/>
        <n v="5.9797975831417594"/>
        <n v="6.4171228830981226"/>
        <n v="4.9413857349307406"/>
        <n v="5.3654975483712555"/>
        <n v="6.3954512450518495"/>
        <n v="6.6811578637419835"/>
        <n v="6.2608296830141885"/>
        <n v="5.580142990539124"/>
        <n v="5.7730447713160755"/>
        <n v="6.0911005050942828"/>
        <n v="4.8895813314417857"/>
        <n v="6.2738925840819109"/>
        <n v="5.9369034443430255"/>
        <n v="5.3027368803696193"/>
        <n v="5.5744793692705707"/>
        <n v="5.8473991604530546"/>
        <n v="5.9496353666567385"/>
        <n v="6.2609269112573056"/>
        <n v="6.4549772312491385"/>
        <n v="6.2047046925853993"/>
        <n v="6.3930700786366428"/>
        <n v="4.1111690074525704"/>
        <n v="5.9406236655039688"/>
        <n v="4.7325148196701887"/>
        <n v="6.0316098930360358"/>
        <n v="5.9912122716718352"/>
        <n v="6.5201720186011665"/>
        <n v="5.5249672604893938"/>
        <n v="6.7435798034801353"/>
        <n v="5.7311857599290645"/>
        <n v="6.7628614711175068"/>
        <n v="6.1736403296489586"/>
        <n v="6.9356432300265132"/>
        <n v="5.8218299128569759"/>
        <n v="6.5073799246087995"/>
        <n v="6.9780976656927214"/>
        <n v="6.9756749228860446"/>
        <n v="5.8803511946640539"/>
        <n v="5.9731919837827325"/>
        <n v="6.0485990526698661"/>
        <n v="6.2319698542593516"/>
        <n v="4.7628386482787635"/>
        <n v="6.9595624834563301"/>
        <n v="5.4827184856903246"/>
        <n v="5.8276738814219096"/>
        <n v="5.8896349084212005"/>
        <n v="7.7699092962354044"/>
        <n v="6.5093187869632896"/>
        <n v="6.7778291376605457"/>
        <n v="6.7736236570551061"/>
        <n v="6.5568581924344684"/>
        <n v="3.3278658010953341"/>
        <n v="2.2851955625641023"/>
        <n v="2.3298554826126123"/>
        <n v="2.551173384338616"/>
        <n v="2.662395618654962"/>
        <n v="2.0305353083164297"/>
        <n v="2.4069638733333334"/>
        <n v="2.0043165405405343"/>
        <n v="2.6502189348186445"/>
        <n v="2.0697453181336161"/>
        <n v="2.6832647599999948"/>
        <n v="2.7148945999999912"/>
        <n v="2.6994903557142815"/>
        <n v="2.7488972791953934"/>
        <n v="2.3447297489189118"/>
        <n v="2.9615363523880593"/>
        <n v="3.0784870547244032"/>
        <n v="2.0960350463636299"/>
        <n v="2.1593917391304283"/>
        <n v="2.4020131204347748"/>
        <n v="2.2409679074336211"/>
        <n v="2.661664929292924"/>
        <n v="2.3376937138144323"/>
        <n v="2.4999332379888188"/>
        <n v="2.9667402295081868"/>
        <n v="2.9912545750819572"/>
        <n v="2.55771375"/>
        <n v="2.7555436084615375"/>
        <n v="2.7597400555101954"/>
        <n v="2.6734882375690603"/>
        <n v="2.7465578569060765"/>
        <n v="2.8438238723204408"/>
        <n v="2.3704995938547451"/>
        <n v="2.3814604216901381"/>
        <n v="2.4744936599999927"/>
        <n v="2.9280947523076741"/>
        <n v="2.9178501070588099"/>
        <n v="3.1438016426168116"/>
        <n v="3.231234406521724"/>
        <n v="2.7276531522699288"/>
        <n v="2.4843557880988438"/>
        <n v="2.4381441434630267"/>
        <n v="2.1495385301223138"/>
        <n v="2.8197710236363456"/>
        <n v="2.6019180321897646"/>
        <n v="2.6204891777862476"/>
        <n v="2.8201886057142755"/>
        <n v="2.9158470866063166"/>
        <n v="2.89359502906541"/>
        <n v="2.5927036685964788"/>
        <n v="2.5974473523952"/>
        <n v="2.7570535890410857"/>
        <n v="2.8343694957534145"/>
        <n v="2.6987292158091121"/>
        <n v="2.683976470588223"/>
        <n v="2.8853576576470452"/>
        <n v="2.9033736840659161"/>
        <n v="3.0613460699999804"/>
        <n v="3.089049057785215"/>
        <n v="4.1843060625519035"/>
        <n v="2.313591080338961"/>
        <n v="2.4261514135293885"/>
        <n v="2.4854897055458314"/>
        <n v="2.4661172447787441"/>
        <n v="4.4902997067469599"/>
        <n v="4.7535918385234641"/>
        <n v="3.2755324151612681"/>
        <n v="2.3598232556626342"/>
        <n v="2.8132985466666471"/>
        <n v="2.309671280526294"/>
        <n v="2.3445929486648276"/>
        <n v="2.3941757736363471"/>
        <n v="2.4739749018927242"/>
        <n v="2.6051610783581847"/>
        <n v="3.7915771127160216"/>
        <n v="3.9888188835808691"/>
        <n v="4.1064528553203008"/>
        <n v="3.8888231777388942"/>
        <n v="2.8994910187919136"/>
        <n v="2.4003983356643066"/>
        <n v="4.0577875528571123"/>
        <n v="4.1503926274747123"/>
        <n v="3.9591313984297165"/>
        <n v="4.2130703207387548"/>
        <n v="4.4127851820630051"/>
        <n v="4.657936140440218"/>
        <n v="2.486815143564332"/>
        <n v="2.6113145153068267"/>
        <n v="2.3308213132136801"/>
        <n v="2.5525507024793077"/>
        <n v="2.6943296414192228"/>
        <n v="2.7653857409588731"/>
        <n v="2.739312559907594"/>
        <n v="2.4498740871428328"/>
        <n v="2.4679313820597759"/>
        <n v="2.0738276486486282"/>
        <n v="2.6781851526315492"/>
        <n v="2.7275265014949892"/>
        <n v="2.341645006694363"/>
        <n v="4.7057039272726877"/>
        <n v="3.9351939558114859"/>
        <n v="2.7013208469230436"/>
        <n v="2.4862294072021913"/>
        <n v="2.641124235294086"/>
        <n v="2.5974441343962216"/>
        <n v="2.7740200926315506"/>
        <n v="2.9016605034348744"/>
        <n v="3.0672528123529039"/>
        <n v="3.9239250774358636"/>
        <n v="4.1343884095628001"/>
        <n v="2.9060485714285278"/>
        <n v="3.0471023957142398"/>
        <n v="2.2790883199999685"/>
        <n v="2.3873050976055987"/>
        <n v="2.4179000194656148"/>
        <n v="2.4943387296609831"/>
        <n v="4.0541568899759826"/>
        <n v="5.1557488091102703"/>
        <n v="2.3287400276922781"/>
        <n v="2.6541037174326387"/>
        <n v="2.7864351527309648"/>
        <n v="2.7576583254076907"/>
        <n v="2.8663913672413384"/>
        <n v="2.2902411790070625"/>
        <n v="2.8429083012047793"/>
        <n v="3.1136932260240524"/>
        <n v="4.4574395104974673"/>
        <n v="4.7909272973760508"/>
        <n v="4.0243646385174836"/>
        <n v="2.6153897117609732"/>
        <n v="2.3504267489819948"/>
        <n v="2.3268977661026811"/>
        <n v="2.3927006075879005"/>
        <n v="2.4598754628268118"/>
        <n v="2.5159800676646302"/>
        <n v="2.518039809999959"/>
        <n v="4.092374863145495"/>
        <n v="2.6012635858886775"/>
        <n v="2.8048884874256967"/>
        <n v="2.8429680096818584"/>
        <n v="2.7997444659015964"/>
        <n v="1.9361932300649893"/>
        <n v="1.954476312072648"/>
        <n v="2.0188975793022919"/>
        <n v="2.0837441441136799"/>
        <n v="2.3438634190507392"/>
        <n v="2.3541335333103928"/>
        <n v="4.6090823831618994"/>
        <n v="2.7456742432303618"/>
        <n v="3.0048469436619225"/>
        <n v="3.1540664633332849"/>
        <n v="3.1910847066666173"/>
        <n v="4.2269102213724894"/>
        <n v="4.2015151451116077"/>
        <n v="2.0337107447698379"/>
        <n v="2.2819439420957637"/>
        <n v="2.2409512921582331"/>
        <n v="2.3583908707734347"/>
        <n v="2.3280613184745347"/>
        <n v="2.3350210057142435"/>
        <n v="2.3751049579497479"/>
        <n v="2.3831473970369936"/>
        <n v="2.4275138190711596"/>
        <n v="2.3874688786956089"/>
        <n v="2.5480174499999517"/>
        <n v="2.6555294117646531"/>
        <n v="2.6200478833746423"/>
        <n v="2.5810260897435424"/>
        <n v="2.8507203361537941"/>
        <n v="2.6472433244034868"/>
        <n v="2.6494943169571159"/>
        <n v="2.7085502673785919"/>
        <n v="2.7321565782323547"/>
        <n v="2.8249786184491419"/>
        <n v="2.9244268474738493"/>
        <n v="2.30429408860343"/>
        <n v="2.3680064138638488"/>
        <n v="3.7922595277777083"/>
        <n v="3.8008160088888188"/>
        <n v="2.7944968235293564"/>
        <n v="2.8514483344050889"/>
        <n v="2.8801798234449194"/>
        <n v="3.0866036618273505"/>
        <n v="3.1343086812995771"/>
        <n v="3.1318795705995561"/>
        <n v="3.2601833947058174"/>
        <n v="3.3173215421864297"/>
        <n v="3.3204552251350692"/>
        <n v="3.2872310422221624"/>
        <n v="3.3055380696225809"/>
        <n v="2.3013347940222966"/>
        <n v="2.2883639120230743"/>
        <n v="2.3658347323193403"/>
        <n v="2.3286230099228322"/>
        <n v="2.6657306003978225"/>
        <n v="2.653162492281826"/>
        <n v="2.8906354251723543"/>
        <n v="3.1356969713049883"/>
        <n v="3.0873163054242307"/>
        <n v="3.1115472190451618"/>
        <n v="3.320946354187015"/>
        <n v="2.2845750692260172"/>
        <n v="2.3293565319743315"/>
        <n v="2.3137095166123252"/>
        <n v="2.3371764733938174"/>
        <n v="2.3264775866666159"/>
        <n v="2.3978791076470025"/>
        <n v="2.6953164820894906"/>
        <n v="2.7310430857305583"/>
        <n v="3.0472242845307616"/>
        <n v="3.0569582023175292"/>
        <n v="3.1206663926010818"/>
        <n v="3.199167706097485"/>
        <n v="2.3486554549999421"/>
        <n v="3.0953821578946621"/>
        <n v="2.4287974429893868"/>
        <n v="3.2675929957893945"/>
        <n v="4.1702449807539557"/>
        <n v="4.5698648298397337"/>
        <n v="2.6827064736539743"/>
        <n v="2.6652387594936053"/>
        <n v="2.681888406394493"/>
        <n v="2.7564906476812614"/>
        <n v="2.8399922728904121"/>
        <n v="3.0024427254003854"/>
        <n v="2.5348707220956213"/>
        <n v="2.1710735297113226"/>
        <n v="2.2730896815033579"/>
        <n v="2.4731631641765111"/>
        <n v="4.5101012144127193"/>
        <n v="3.0388728135663579"/>
        <n v="3.1260254412810591"/>
        <n v="3.0717143745430078"/>
        <n v="3.1167323212805775"/>
        <n v="3.2015776395593893"/>
        <n v="5.101778921985729"/>
        <n v="2.776412725190768"/>
        <n v="2.3302418275861432"/>
        <n v="2.4481715454544806"/>
        <n v="4.0545403448274806"/>
        <n v="5.1226062768728742"/>
        <n v="2.6050721496597924"/>
        <n v="2.5775656054731355"/>
        <n v="2.7812472831049462"/>
        <n v="2.9031563076922331"/>
        <n v="2.5578614484356379"/>
        <n v="2.3283658108651397"/>
        <n v="5.8448134705881287"/>
        <n v="2.8413401610737519"/>
        <n v="3.0830555853657691"/>
        <n v="3.2499844285713446"/>
        <n v="2.2970127197517431"/>
        <n v="2.2983714933920067"/>
        <n v="2.4570138508286585"/>
        <n v="2.4662724705881645"/>
        <n v="2.4492668366761499"/>
        <n v="2.8507902222221428"/>
        <n v="2.9604234638403142"/>
        <n v="5.6083715663081302"/>
        <n v="6.0249975020079134"/>
        <n v="2.6946045379229071"/>
        <n v="2.8501579125595371"/>
        <n v="2.9467416666665787"/>
        <n v="2.9247652831215154"/>
        <n v="3.687157271604828"/>
        <n v="3.0730241078837301"/>
        <n v="3.2769736368037763"/>
        <n v="2.4526242544377967"/>
        <n v="2.7585568421051807"/>
        <n v="3.0141665714284813"/>
        <n v="5.2588885568861228"/>
        <n v="3.4195295675674675"/>
        <n v="2.9369880425028709"/>
        <n v="2.9875940423215588"/>
        <n v="2.9796119426750765"/>
        <n v="3.2875021784385665"/>
        <n v="3.3068664143425375"/>
        <n v="4.5084445828875994"/>
        <n v="4.4924276939889767"/>
        <n v="3.8119008072287937"/>
        <n v="3.2775642692306644"/>
        <n v="2.4741691273884587"/>
        <n v="2.4830832549018842"/>
        <n v="2.7908580656659518"/>
        <n v="4.1893653333332068"/>
        <n v="4.1500084561402257"/>
        <n v="4.1763999493669592"/>
        <n v="4.3912556448596769"/>
        <n v="3.1043574076654061"/>
        <n v="2.6723747105262352"/>
        <n v="3.691513364161731"/>
        <n v="3.0602472658958617"/>
        <n v="3.1033439999999044"/>
        <n v="3.0947979999999071"/>
        <n v="3.1336423927124541"/>
        <n v="2.5314794869738853"/>
        <n v="2.6670788097885865"/>
        <n v="2.7073549223300128"/>
        <n v="2.7820859168764853"/>
        <n v="3.7874851848340056"/>
        <n v="3.0138421463413674"/>
        <n v="3.5932739999998913"/>
        <n v="3.0330622409637638"/>
        <n v="3.8250120520229984"/>
        <n v="3.191986780525407"/>
        <n v="3.3409662244896889"/>
        <n v="3.3333194085026725"/>
        <n v="3.4167194275091841"/>
        <n v="3.534735041002171"/>
        <n v="4.5218060660375912"/>
        <n v="5.5204468700359746"/>
        <n v="4.3001199999998612"/>
        <n v="4.3128184974872976"/>
        <n v="2.3890475410333578"/>
        <n v="3.2355180941702959"/>
        <n v="4.3074611666665268"/>
        <n v="4.1577421229506779"/>
        <n v="5.3964328717947465"/>
        <n v="3.1447287916665623"/>
        <n v="3.1697044468084048"/>
        <n v="3.1867615234655982"/>
        <n v="3.5004366168223111"/>
        <n v="2.7306148504771124"/>
        <n v="2.8536116532065541"/>
        <n v="2.9050334496123047"/>
        <n v="3.0150011818180795"/>
        <n v="2.9643275548685288"/>
        <n v="3.1868155820894444"/>
        <n v="3.2894982199169007"/>
        <n v="2.6363992593782819"/>
        <n v="2.7870803333332632"/>
        <n v="2.8068330174345499"/>
        <n v="2.7566922777776841"/>
        <n v="3.7902570950224987"/>
        <n v="3.8836702075470417"/>
        <n v="4.5572085269459519"/>
        <n v="3.5834929999998839"/>
        <n v="3.1315911267604597"/>
        <n v="3.2514839999998895"/>
        <n v="3.3393349523808418"/>
        <n v="3.3441183947367334"/>
        <n v="3.8567064986736117"/>
        <n v="5.3260931208052407"/>
        <n v="4.5802230769229118"/>
        <n v="3.2685431150441353"/>
        <n v="2.4597616765608161"/>
        <n v="2.5191828024818119"/>
        <n v="2.5889149788979138"/>
        <n v="2.6159815294116711"/>
        <n v="2.9192798636362611"/>
        <n v="3.7753561104293176"/>
        <n v="2.9654622574849259"/>
        <n v="2.9678899999998958"/>
        <n v="5.9034520427044779"/>
        <n v="2.8460744285713311"/>
        <n v="2.8657484539006104"/>
        <n v="3.74914688888876"/>
        <n v="3.3469144467639742"/>
        <n v="3.3879244736840919"/>
        <n v="3.3958859999998774"/>
        <n v="3.1951630055864801"/>
        <n v="3.4076215374448111"/>
        <n v="3.7075479955455299"/>
        <n v="4.2528912885904502"/>
        <n v="3.8016492432431059"/>
        <n v="3.7726343773583615"/>
        <n v="3.9129951979433071"/>
        <n v="4.8290449398905793"/>
        <n v="3.2720322352939935"/>
        <n v="3.3679504847160326"/>
        <n v="2.5625643749999054"/>
        <n v="2.7063837110265134"/>
        <n v="2.8517306191949383"/>
        <n v="2.7935505341613891"/>
        <n v="3.3055181538460334"/>
        <n v="3.2404026534652286"/>
        <n v="3.3946367328518567"/>
        <n v="2.9144876129031156"/>
        <n v="2.8905249602445413"/>
        <n v="2.8626289999998962"/>
        <n v="3.0085407776455462"/>
        <n v="3.9680886136362132"/>
        <n v="3.5315289295773358"/>
        <n v="4.3666371343281982"/>
        <n v="4.526269346456524"/>
        <n v="2.5202079632106105"/>
        <n v="2.8703113262410298"/>
        <n v="3.1798909999998841"/>
        <n v="3.6811448421051263"/>
        <n v="3.6975149999998651"/>
        <n v="6.4313524833946643"/>
        <n v="3.2726842227978037"/>
        <n v="3.2937454199362475"/>
        <n v="3.288691252051462"/>
        <n v="3.2813190427552255"/>
        <n v="3.3559916124400639"/>
        <n v="4.0707934285712746"/>
        <n v="4.3234729411763064"/>
        <n v="3.850809722222083"/>
        <n v="5.1653145905043045"/>
        <n v="2.6096052301424648"/>
        <n v="2.6983493240222391"/>
        <n v="2.741961173652586"/>
        <n v="2.6836035971221994"/>
        <n v="3.7977783280421766"/>
        <n v="2.8961690621116887"/>
        <n v="3.0414341408449492"/>
        <n v="5.5631189036142965"/>
        <n v="3.4882500038909168"/>
        <n v="3.5651036666665301"/>
        <n v="3.000796012282378"/>
        <n v="2.9766761139239355"/>
        <n v="3.1716285905742527"/>
        <n v="3.2098051190106967"/>
        <n v="4.0261868571427009"/>
        <n v="3.3724908240573193"/>
        <n v="3.6291445479450637"/>
        <n v="3.6058611662816173"/>
        <n v="4.6487449565215586"/>
        <n v="2.7806922344545497"/>
        <n v="2.8942534657835712"/>
        <n v="2.9100791328750524"/>
        <n v="3.3258348849556194"/>
        <n v="3.7510002068964048"/>
        <n v="3.8462699502073159"/>
        <n v="4.0829905714284083"/>
        <n v="3.4296812898171014"/>
        <n v="3.4812677292223846"/>
        <n v="3.7024265915491519"/>
        <n v="4.2353855121949593"/>
        <n v="4.3688193749998252"/>
        <n v="4.9358197002651014"/>
        <n v="4.7357042173911106"/>
        <n v="3.490335333333193"/>
        <n v="2.758563606936304"/>
        <n v="2.9167729558009841"/>
        <n v="2.9565534712989727"/>
        <n v="4.0826982163740988"/>
        <n v="3.2776360677964762"/>
        <n v="3.0755650204080398"/>
        <n v="3.1698464328356915"/>
        <n v="3.2150778169759957"/>
        <n v="3.1872690469797385"/>
        <n v="4.1476759999998274"/>
        <n v="3.3348468932037503"/>
        <n v="3.5645643278687094"/>
        <n v="3.750647568345173"/>
        <n v="4.7775013539821094"/>
        <n v="3.1088201495447647"/>
        <n v="3.1561368398383922"/>
        <n v="3.4841302050471756"/>
        <n v="3.8376132737428565"/>
        <n v="6.5939911347515725"/>
        <n v="3.5854405504085727"/>
        <n v="3.6764863699420434"/>
        <n v="3.787079882544703"/>
        <n v="3.7537143467335157"/>
        <n v="3.8726450577615719"/>
        <n v="3.6606964864863323"/>
        <n v="2.8196985667021188"/>
        <n v="2.7923798697067213"/>
        <n v="2.8075070277776604"/>
        <n v="2.8777286838045066"/>
        <n v="2.9567199999998763"/>
        <n v="3.0197273333332069"/>
        <n v="3.1256877437184589"/>
        <n v="3.25628576335864"/>
        <n v="4.3254943589741748"/>
        <n v="4.5307093287669256"/>
        <n v="6.7636732903223811"/>
        <n v="4.3181342068963637"/>
        <n v="3.5926604759356731"/>
        <n v="3.663699366336477"/>
        <n v="3.707896357852722"/>
        <n v="3.7448655749485025"/>
        <n v="3.714433596566368"/>
        <n v="3.8553335862067311"/>
        <n v="3.9213074334973701"/>
        <n v="4.0088812727270984"/>
        <n v="4.0190885989444203"/>
        <n v="3.3649318720929102"/>
        <n v="3.4715519090907629"/>
        <n v="4.3839189095020714"/>
        <n v="4.3707160093456112"/>
        <n v="5.2456694029849116"/>
        <n v="3.5492051612901681"/>
        <n v="3.4880114598069278"/>
        <n v="4.3235919779003709"/>
        <n v="3.6853295836908324"/>
        <n v="3.8769189756095876"/>
        <n v="3.9624450464214971"/>
        <n v="4.1714719444442698"/>
        <n v="4.7784055401457843"/>
        <n v="4.5580717499998018"/>
        <n v="5.2706783704733624"/>
        <n v="4.4858563076921047"/>
        <n v="4.4845625294115647"/>
        <n v="4.8580153271025912"/>
        <n v="2.8990331362087249"/>
        <n v="3.0248435593219019"/>
        <n v="3.1388542275447682"/>
        <n v="3.2941384381623959"/>
        <n v="3.6507562962961346"/>
        <n v="5.685032495701817"/>
        <n v="5.9832586289306215"/>
        <n v="6.2177755570467781"/>
        <n v="5.0272788965515041"/>
        <n v="3.8307406577945033"/>
        <n v="3.3899983354509273"/>
        <n v="4.254851782383227"/>
        <n v="3.4350377887738532"/>
        <n v="4.3243553333331404"/>
        <n v="3.55604841571179"/>
        <n v="4.9034749236639072"/>
        <n v="4.7525880409833983"/>
        <n v="3.0526864138308438"/>
        <n v="3.4093619999998461"/>
        <n v="3.4636679019072005"/>
        <n v="3.9941235985399657"/>
        <n v="4.0385332442746309"/>
        <n v="4.368735749999809"/>
        <n v="3.7962397113400397"/>
        <n v="6.0747261661805547"/>
        <n v="3.566838918238838"/>
        <n v="3.6555487586205282"/>
        <n v="3.6719286223774597"/>
        <n v="3.9137739234607269"/>
        <n v="4.0142218223348447"/>
        <n v="4.2272269999998153"/>
        <n v="4.4362568358206973"/>
        <n v="4.3888665625702865"/>
        <n v="4.8161809513210931"/>
        <n v="5.106998761904558"/>
        <n v="4.7256685087717099"/>
        <n v="4.4535222665367602"/>
        <n v="4.7518293892470895"/>
        <n v="5.479767257617473"/>
        <n v="5.4403665921785196"/>
        <n v="5.8198781142854505"/>
        <n v="5.0336019085210975"/>
        <n v="5.3063407747090938"/>
        <n v="5.6554107124391955"/>
        <n v="5.0436600703294392"/>
        <n v="5.0956193686633595"/>
        <n v="5.3257770935958142"/>
        <n v="5.6906508985504658"/>
        <n v="4.9479757411441829"/>
        <n v="5.4899009493240669"/>
        <n v="5.4640437499997478"/>
        <n v="4.2324826231452084"/>
        <n v="4.2575229812498057"/>
        <n v="3.4101298707555929"/>
        <n v="5.33044186868662"/>
        <n v="4.4378274255317072"/>
        <n v="4.960796958333102"/>
        <n v="4.9166168465606201"/>
        <n v="5.3665909818179385"/>
        <n v="5.0256305280525764"/>
        <n v="6.0404018669948369"/>
        <n v="6.1486072963573681"/>
        <n v="4.8264142095912552"/>
        <n v="5.0979183287668874"/>
        <n v="5.2198597423578406"/>
        <n v="4.4237969999997997"/>
        <n v="4.5782681611802669"/>
        <n v="4.5855583001143367"/>
        <n v="4.1076414350280537"/>
        <n v="4.4469901002783425"/>
        <n v="4.712664757078759"/>
        <n v="5.1306423725832326"/>
        <n v="4.8812954970757909"/>
        <n v="5.2364416393086017"/>
        <n v="5.8182115425529108"/>
        <n v="4.7138463676146545"/>
        <n v="4.7358300418602424"/>
        <n v="4.7219694090336493"/>
        <n v="4.9304485327508596"/>
        <n v="5.2402801944892161"/>
        <n v="5.5408704701984126"/>
        <n v="5.5995412655886483"/>
        <n v="5.87716554950467"/>
        <n v="4.8976533092548484"/>
        <n v="5.5215557404368916"/>
        <n v="4.6205442227845861"/>
        <n v="4.5889179274609209"/>
        <n v="4.8333673820893246"/>
        <n v="4.8857829150941097"/>
        <n v="3.6675015690787722"/>
        <n v="4.6906738181815921"/>
        <n v="4.8959891130061601"/>
        <n v="5.5119386945167061"/>
        <n v="5.4705202917769284"/>
        <n v="4.6053723364483821"/>
        <n v="5.6886807814566858"/>
        <n v="4.7089042062497795"/>
        <n v="4.877321829545223"/>
        <n v="4.8953028358206625"/>
        <n v="4.8313733295613011"/>
        <n v="4.9193232820510451"/>
        <n v="5.2457029411762246"/>
        <n v="5.5462993764703237"/>
        <n v="5.7194389539470993"/>
        <n v="4.3995042808604872"/>
        <n v="4.7925377988824494"/>
        <n v="5.0840315874436932"/>
        <n v="5.5602115873013114"/>
        <n v="5.3563902554024887"/>
        <n v="5.739907308025745"/>
        <n v="5.0817931078221577"/>
        <n v="5.0284593205942327"/>
        <n v="5.2615322201402606"/>
        <n v="5.0524598603771071"/>
        <n v="5.2993284846712756"/>
        <n v="5.6563815798042825"/>
        <n v="4.9591043793101024"/>
        <n v="5.0000339281661059"/>
        <n v="5.1772560119757935"/>
        <n v="5.4039327346936146"/>
        <n v="4.8125170926721736"/>
        <n v="4.9697109975547642"/>
        <n v="5.1603057963443932"/>
        <n v="5.4637347837835186"/>
        <n v="5.5454846107592237"/>
        <n v="3.873964191144518"/>
        <n v="5.1752573116087035"/>
        <n v="5.2066079999997408"/>
        <n v="4.8443447083330931"/>
        <n v="4.8078887315008219"/>
        <n v="5.116776525821348"/>
        <n v="4.825624964823886"/>
        <n v="5.0060405203759339"/>
        <n v="5.1904190318904062"/>
        <n v="5.2170550115204808"/>
        <n v="5.1978874346588393"/>
        <n v="5.2847695057140234"/>
        <n v="5.6796848837206548"/>
        <n v="5.048050003300081"/>
        <n v="5.121332717902102"/>
        <n v="5.0822317614267511"/>
        <n v="5.0495579157300856"/>
        <n v="5.22053461200559"/>
        <n v="5.6970544991391243"/>
        <n v="5.6672202958577023"/>
        <n v="5.8750892147365423"/>
        <n v="5.4093840851061072"/>
        <n v="5.3573977243587034"/>
        <n v="5.6181877311317958"/>
        <n v="5.9332135221236237"/>
        <n v="5.5759167929512632"/>
        <n v="5.108684971909855"/>
        <n v="5.0964401823006291"/>
        <n v="5.2941072637568487"/>
        <n v="5.4862237314626485"/>
        <n v="5.7568088767120411"/>
        <n v="4.9548422050206673"/>
        <n v="5.3292330738913529"/>
        <n v="5.5270654068238665"/>
        <n v="5.6046089135443893"/>
        <n v="5.9941766996802111"/>
        <n v="4.0763522798262581"/>
        <n v="5.4904049079751793"/>
        <n v="5.5373616312497171"/>
        <n v="5.1655724905657738"/>
        <n v="5.1189109681526084"/>
        <n v="5.2613593636361013"/>
        <n v="5.1726158484845906"/>
        <n v="5.7428969424081169"/>
        <n v="6.0027351029745555"/>
        <n v="6.0208368106232824"/>
        <n v="5.4517877008544291"/>
        <n v="5.5495419598275513"/>
        <n v="5.9918511690644491"/>
        <n v="5.3202790132447646"/>
        <n v="5.4094666225042669"/>
        <n v="4.9752756356410908"/>
        <n v="5.0482733429392175"/>
        <n v="5.0347479985334633"/>
        <n v="5.4669896832188947"/>
        <n v="5.531556540727613"/>
        <n v="5.0947824249997344"/>
        <n v="5.1425237606834919"/>
        <n v="5.103131580644896"/>
        <n v="5.3246681327011487"/>
        <n v="5.2576598950434583"/>
        <n v="5.6914884532017043"/>
        <n v="5.8197722788336961"/>
        <n v="5.841557777777477"/>
        <n v="5.1378233680978909"/>
        <n v="5.3000869157209545"/>
        <n v="5.9616631883113804"/>
        <n v="5.0850653450289762"/>
        <n v="5.3018753684207747"/>
        <n v="5.3203543298966292"/>
        <n v="5.3420683636360842"/>
        <n v="5.9589655187162647"/>
        <n v="5.2383954017091314"/>
        <n v="5.2318965203485686"/>
        <n v="5.5790773451610036"/>
        <n v="5.3704671540127347"/>
        <n v="4.8975758273681649"/>
        <n v="4.8610465512817997"/>
        <n v="4.9852587185352135"/>
        <n v="5.9222020412841268"/>
        <n v="5.9519862621806965"/>
        <n v="5.9519117216978374"/>
        <n v="6.3141287882819972"/>
        <n v="6.6163872886294319"/>
        <n v="6.5869818375181639"/>
        <n v="5.9021323687148177"/>
        <n v="5.4213897060515901"/>
        <n v="5.9745060694977594"/>
        <n v="5.2280830694695668"/>
        <n v="5.0611208291454686"/>
        <n v="5.0671716408666141"/>
        <n v="5.5616607960781694"/>
        <n v="5.6180051049721174"/>
        <n v="4.8376821270307602"/>
        <n v="5.2310149286953722"/>
        <n v="5.2569363304901229"/>
        <n v="4.7546087068962972"/>
        <n v="5.9869999724514713"/>
        <n v="4.8985748612437616"/>
        <n v="5.835210256537704"/>
        <n v="6.1722104794323362"/>
        <n v="6.1741891428568572"/>
        <n v="5.733936757009042"/>
        <n v="5.8016310610929391"/>
        <n v="5.8891818767769362"/>
        <n v="5.9374724705879158"/>
        <n v="4.9338687966099073"/>
        <n v="5.0676156212468459"/>
        <n v="5.4394866155911057"/>
        <n v="4.5115368778052432"/>
        <n v="4.484814629155772"/>
        <n v="4.6631085425217487"/>
        <n v="4.9292602175322076"/>
        <n v="3.9175158883246657"/>
        <n v="5.4978462753947435"/>
        <n v="4.8650041364602972"/>
        <n v="5.4559235989714301"/>
        <n v="5.6800021698627123"/>
        <n v="5.9172428742511869"/>
        <n v="5.5326096286642041"/>
        <n v="5.9464897065459903"/>
        <n v="6.0862001604648244"/>
        <n v="5.9117081481478682"/>
        <n v="6.113711643741115"/>
        <n v="5.5212919237746645"/>
        <n v="5.6529255572812529"/>
        <n v="5.0384604229320606"/>
        <n v="5.2919384815948076"/>
        <n v="5.2151828145074965"/>
        <n v="4.3933824096107452"/>
        <n v="4.4106887435895032"/>
        <n v="4.7024410318998857"/>
        <n v="4.962213578634743"/>
        <n v="5.3716963461535521"/>
        <n v="5.4348582070237352"/>
        <n v="5.2207738909088048"/>
        <n v="5.3937107687363204"/>
        <n v="4.8785152380949706"/>
        <n v="4.8381972549016972"/>
        <n v="5.030592865384345"/>
        <n v="5.0228853266580487"/>
        <n v="5.2290598043475445"/>
        <n v="5.5328627903222802"/>
        <n v="5.7223998940674852"/>
        <n v="5.7334918446386398"/>
        <n v="4.8646970134872118"/>
        <n v="4.8664108126230099"/>
        <n v="5.017061485458342"/>
        <n v="5.6023375365850585"/>
        <n v="4.655562010075311"/>
        <n v="4.6062527506424233"/>
        <n v="4.7939251415926618"/>
        <n v="4.8187618540370067"/>
        <n v="3.8890700010938812"/>
        <n v="4.9978459875257135"/>
        <n v="5.0428999171971762"/>
        <n v="5.6319018701295622"/>
        <n v="5.8362562314046418"/>
        <n v="4.6757443518516011"/>
        <n v="5.7102739999996928"/>
        <n v="5.0661488930423033"/>
        <n v="5.2281157531140998"/>
        <n v="5.2445904027457111"/>
        <n v="5.417961237499707"/>
        <n v="5.6370985294114613"/>
        <n v="5.8172788839938097"/>
        <n v="5.7786723124996877"/>
        <n v="5.9664114655734499"/>
        <n v="5.1992678640223788"/>
        <n v="5.5032059292032436"/>
        <n v="5.9572898488117749"/>
        <n v="5.1667310094336782"/>
        <n v="5.7912779562911609"/>
        <n v="5.9514006058811573"/>
        <n v="5.2899984087602299"/>
        <n v="5.4808263715060042"/>
        <n v="5.847071829849277"/>
        <n v="5.7632374243262952"/>
        <n v="5.5006336539244653"/>
        <n v="5.7419498120372658"/>
        <n v="5.8477375679830947"/>
        <n v="5.4078704778224385"/>
        <n v="6.3296364903830487"/>
        <n v="6.0353866040037047"/>
        <n v="5.208672521977924"/>
        <n v="5.451346205146324"/>
        <n v="5.2620857823847471"/>
        <n v="4.4839196567722892"/>
        <n v="5.7619595077810883"/>
        <n v="5.350010615593555"/>
        <n v="6.0679467916134184"/>
        <n v="5.8784824169046823"/>
        <n v="5.5096388217764716"/>
        <n v="6.5932309744732338"/>
        <n v="5.1697816430383314"/>
        <n v="6.888533997131395"/>
        <n v="5.2166009292291307"/>
        <n v="5.6261079902053321"/>
        <n v="5.9894418744893629"/>
        <n v="5.9307983717196784"/>
        <n v="6.2755683797378845"/>
        <n v="5.4672941532577291"/>
        <n v="5.3053939960329073"/>
        <n v="5.9618717974561317"/>
        <n v="5.5248468000251707"/>
        <n v="5.758824401292693"/>
        <n v="5.81361744211467"/>
        <n v="5.9292009162494415"/>
        <n v="4.03335046396296"/>
        <n v="4.9357616506469366"/>
        <n v="6.4191994329615714"/>
        <n v="4.6058373826739016"/>
        <n v="6.2180923334045488"/>
        <n v="5.7703676142647318"/>
        <n v="6.0965970225798047"/>
        <n v="6.8957484930911663"/>
        <n v="3.9176718582193422"/>
        <n v="5.8977500762458055"/>
        <n v="3.6386960705495719"/>
        <n v="4.31538680062146"/>
        <n v="6.1287646053609963"/>
        <n v="6.3415441144264175"/>
        <n v="5.0980241303057188"/>
        <n v="3.9954781850881269"/>
        <n v="6.5574077505412767"/>
        <n v="6.8062944119968192"/>
        <n v="5.7704442596911969"/>
        <n v="5.1249413031119122"/>
        <n v="4.5173734786056023"/>
        <n v="6.3317655810547686"/>
        <n v="5.951474443830568"/>
        <n v="3.987995339275038"/>
        <n v="6.5215003367978586"/>
        <n v="5.6972255930741618"/>
        <n v="6.821572857795517"/>
        <n v="5.7265516782907895"/>
        <n v="5.9704621547937275"/>
        <n v="5.9431188298463935"/>
        <n v="6.6147802290680193"/>
        <n v="5.099745971083653"/>
        <n v="6.4032653596289846"/>
        <n v="5.4605839416648196"/>
        <n v="6.669038446742741"/>
        <n v="6.0085475190240434"/>
        <n v="6.0295916263181288"/>
        <n v="5.4519309150730351"/>
        <n v="6.4381044678161095"/>
        <n v="3.1391203523249316"/>
        <n v="4.797273277703713"/>
        <n v="4.6761607019520071"/>
        <n v="6.0729426131827458"/>
        <n v="5.7383232427911901"/>
        <n v="5.6838304254517071"/>
        <n v="6.6558715950552632"/>
        <n v="6.1078769088733429"/>
        <n v="5.7422055727847434"/>
        <n v="5.5912133098407164"/>
        <n v="5.2714403940647516"/>
        <n v="6.0446965798757715"/>
        <n v="4.0887311721747119"/>
        <n v="6.5246907767735722"/>
        <n v="6.38043906772414"/>
        <n v="5.9676209634071853"/>
        <n v="6.5150360930789297"/>
        <n v="5.4467025016621635"/>
        <n v="6.0243843847164102"/>
        <n v="5.9362328277651448"/>
        <n v="5.5068741264291852"/>
        <n v="6.2569425643933574"/>
        <n v="6.1432827578126483"/>
        <n v="5.3636967516286305"/>
        <n v="6.6827130130311136"/>
        <n v="6.4081938057291881"/>
        <n v="5.2901660042678387"/>
        <n v="4.6872898329582569"/>
        <n v="6.3107737227355951"/>
        <n v="5.9560482573690603"/>
        <n v="6.0268763936848897"/>
        <n v="5.269438130898636"/>
        <n v="5.711214428668292"/>
        <n v="5.9498427810166907"/>
        <n v="6.1080861811127907"/>
        <n v="5.8433005987703392"/>
        <n v="5.6132496583924665"/>
        <n v="5.3186121888038675"/>
        <n v="5.3481670317017889"/>
        <n v="6.0007361814136813"/>
        <n v="3.7761306205505774"/>
        <n v="6.0146436349079613"/>
        <n v="3.9916654449365123"/>
        <n v="6.2928642185318546"/>
        <n v="5.6059471130603677"/>
        <n v="5.7578191987134693"/>
        <n v="6.2486225289849493"/>
        <n v="5.9252818489864394"/>
        <n v="6.3150600303198834"/>
        <n v="6.4303354362479954"/>
        <n v="6.0573554630155098"/>
        <n v="5.9035510555897002"/>
        <n v="6.3173713665286533"/>
        <n v="6.0531085475461799"/>
        <n v="6.0971897998669462"/>
        <n v="5.8525476189811334"/>
        <n v="5.1520442795281474"/>
        <n v="6.6060313068803884"/>
        <n v="6.9653877373838577"/>
        <n v="5.5697073318461943"/>
        <n v="5.8958790237246079"/>
        <n v="6.0745125743346726"/>
        <n v="5.6782144405152692"/>
        <n v="4.1844787760530036"/>
        <n v="4.3681277212811978"/>
        <n v="5.4841477038578441"/>
        <n v="5.2854396228361651"/>
        <n v="5.8213173332363288"/>
        <n v="6.3154042635821375"/>
        <n v="5.4671910835982107"/>
        <n v="6.5021933207047082"/>
        <n v="6.5936834393403192"/>
        <n v="6.3470975840321131"/>
        <n v="4.0651167900197889"/>
        <n v="6.1861428824037858"/>
        <n v="6.7201911648620021"/>
        <n v="6.5357896981211372"/>
        <n v="5.6270997068066624"/>
        <n v="5.8381148997379437"/>
        <n v="5.7048652059699174"/>
        <n v="4.485383176159579"/>
        <n v="4.5002380929660948"/>
        <n v="6.6823264907638764"/>
        <n v="6.7463828519976374"/>
        <n v="5.8716512634653633"/>
        <n v="5.7647405061201509"/>
        <n v="6.9732929258287406"/>
        <n v="6.8074711606416667"/>
        <n v="6.6103063095293297"/>
        <n v="7.2401293068612054"/>
        <n v="6.7545509565852173"/>
        <n v="5.7536611242856024"/>
        <n v="5.9423644488647156"/>
        <n v="6.3002458949605717"/>
        <n v="7.1928989351202262"/>
        <n v="7.2305118519542937"/>
        <n v="6.830024871222748"/>
        <n v="5.9693203549742853"/>
        <n v="6.4424039857917146"/>
        <n v="6.7301569494653117"/>
        <n v="6.5515012940003103"/>
        <n v="6.0678161674211877"/>
        <n v="5.8227578487916372"/>
        <n v="6.6366179478666547"/>
        <n v="4.847521063953014"/>
        <n v="5.0608889130877381"/>
        <n v="6.4322021536419589"/>
        <n v="6.2161514125464148"/>
        <n v="6.3200475617455441"/>
        <n v="5.7804694632497906"/>
        <n v="6.3906973634417543"/>
        <n v="5.9230991846292023"/>
        <n v="5.4263717474720847"/>
        <n v="5.3308084785026768"/>
        <n v="4.7100283663330833"/>
        <n v="5.9123619868975181"/>
        <n v="6.3974889212498702"/>
        <n v="6.3103847928528607"/>
        <n v="6.6237188079156173"/>
        <n v="7.0058170918341469"/>
        <n v="6.7372877218871929"/>
        <n v="5.1965550045485882"/>
        <n v="5.2134156655735779"/>
        <n v="6.7515323440222454"/>
        <n v="6.5336443355427587"/>
        <n v="6.967417968519702"/>
        <n v="6.727549305108707"/>
        <n v="6.9686460322463466"/>
        <n v="6.7532968207261019"/>
        <n v="6.811685152509261"/>
        <n v="2.3090483104761885"/>
        <n v="2.5542352018918857"/>
        <n v="2.7369744397452171"/>
        <n v="3.0537612350819647"/>
        <n v="2.4357010021276579"/>
        <n v="2.5811933668472853"/>
        <n v="2.094102942926825"/>
        <n v="2.1443897666811211"/>
        <n v="2.1320213296721255"/>
        <n v="3.1508237548760261"/>
        <n v="2.2177754840707915"/>
        <n v="2.6385863242105199"/>
        <n v="2.6837637085714228"/>
        <n v="2.7605646929834231"/>
        <n v="2.3644541893340443"/>
        <n v="2.4223044389298845"/>
        <n v="2.9239655215384555"/>
        <n v="2.8266682071532707"/>
        <n v="3.1527284289040933"/>
        <n v="3.2346868673170603"/>
        <n v="1.9351761538461461"/>
        <n v="2.2288826284615291"/>
        <n v="5.1002013724696207"/>
        <n v="2.4369030290489793"/>
        <n v="2.3481563598019708"/>
        <n v="2.3059185251798469"/>
        <n v="2.3943279009608447"/>
        <n v="2.4222873554646736"/>
        <n v="2.5274614891366798"/>
        <n v="2.5110775335937339"/>
        <n v="2.0642897939698388"/>
        <n v="2.3120257683919481"/>
        <n v="2.3809582936708762"/>
        <n v="2.4253221836842003"/>
        <n v="2.7044597914457693"/>
        <n v="2.2850021405082144"/>
        <n v="2.5297144181315319"/>
        <n v="3.8070429252423552"/>
        <n v="2.5847349929032131"/>
        <n v="2.7378547760633336"/>
        <n v="2.3938468646887872"/>
        <n v="2.9112959359090742"/>
        <n v="2.8348132941176347"/>
        <n v="2.9969905288235164"/>
        <n v="2.5140247271095029"/>
        <n v="3.1423301636496186"/>
        <n v="4.0330040627683399"/>
        <n v="2.9441852922221972"/>
        <n v="2.2795302110344657"/>
        <n v="2.3490023473626174"/>
        <n v="2.2852240540540372"/>
        <n v="2.4729399232818348"/>
        <n v="2.7260140182978452"/>
        <n v="4.7833440524324065"/>
        <n v="4.7881861366101433"/>
        <n v="3.1888965602189514"/>
        <n v="3.2194313988059426"/>
        <n v="2.7289752006976475"/>
        <n v="2.3927488741790865"/>
        <n v="2.3964830601197424"/>
        <n v="2.0649158260869407"/>
        <n v="2.32472416478259"/>
        <n v="2.3593183228506609"/>
        <n v="2.5900912909755878"/>
        <n v="2.6105002285714063"/>
        <n v="2.8010453344953916"/>
        <n v="2.8627587020095442"/>
        <n v="3.6378703275280584"/>
        <n v="3.804865587530835"/>
        <n v="3.0084006748736107"/>
        <n v="3.0620393156370338"/>
        <n v="3.3034729889188839"/>
        <n v="2.4388338998308385"/>
        <n v="2.4912809257767741"/>
        <n v="2.4390034692307441"/>
        <n v="4.0146799104865893"/>
        <n v="4.2884900348648305"/>
        <n v="4.303789275476805"/>
        <n v="4.6099074623926022"/>
        <n v="4.6782726893081401"/>
        <n v="3.5126774557626721"/>
        <n v="1.9909651392715004"/>
        <n v="2.1539822058064289"/>
        <n v="2.2122208783409909"/>
        <n v="4.8917944648327847"/>
        <n v="5.0945478396731589"/>
        <n v="3.9239012300804021"/>
        <n v="2.575379257306472"/>
        <n v="3.8856186267900852"/>
        <n v="4.1816676528189527"/>
        <n v="4.2684658305796699"/>
        <n v="3.024553823382746"/>
        <n v="3.1262766585365407"/>
        <n v="3.2748202262442998"/>
        <n v="3.454007160731658"/>
        <n v="2.4773585292211502"/>
        <n v="2.4438069877419033"/>
        <n v="2.4928232251239315"/>
        <n v="2.4773157811764381"/>
        <n v="2.5421641592307305"/>
        <n v="4.045834740568683"/>
        <n v="4.4855761283937374"/>
        <n v="2.8083203782383026"/>
        <n v="2.8459714006802321"/>
        <n v="2.8311952866972101"/>
        <n v="2.0146898799697577"/>
        <n v="2.0082376430768938"/>
        <n v="2.0413525209328682"/>
        <n v="2.0689228119331884"/>
        <n v="2.1002655333333036"/>
        <n v="2.3831930555555298"/>
        <n v="4.5318738002056094"/>
        <n v="5.0474159322292538"/>
        <n v="4.0583043872375333"/>
        <n v="2.5481532206076283"/>
        <n v="2.5899329999999656"/>
        <n v="2.9785684564992994"/>
        <n v="3.0204562285713883"/>
        <n v="2.2883483915298641"/>
        <n v="2.3639282753262099"/>
        <n v="2.398100776551686"/>
        <n v="2.4231907956521335"/>
        <n v="2.6423858511627465"/>
        <n v="2.6845691658795086"/>
        <n v="2.6901740534823801"/>
        <n v="2.7206090139436165"/>
        <n v="2.7416470810447326"/>
        <n v="2.7843464988165239"/>
        <n v="2.8207211666931791"/>
        <n v="2.914560034035826"/>
        <n v="1.9362215583524596"/>
        <n v="1.9965102731745674"/>
        <n v="1.979051552422578"/>
        <n v="2.0289923365294449"/>
        <n v="2.1974888453837318"/>
        <n v="2.3692070365236679"/>
        <n v="2.5866566703296239"/>
        <n v="2.7056131968907136"/>
        <n v="2.7547194615035364"/>
        <n v="3.0402515858241212"/>
        <n v="3.0642104190908577"/>
        <n v="3.1454620457861111"/>
        <n v="2.267223021291823"/>
        <n v="2.2741649599999567"/>
        <n v="2.2991969768701845"/>
        <n v="2.3070103283870527"/>
        <n v="2.3869120882758144"/>
        <n v="2.4255556971697647"/>
        <n v="2.9702128322992922"/>
        <n v="2.53304334248531"/>
        <n v="2.07699874946295"/>
        <n v="2.1476726866561084"/>
        <n v="3.0282072363258203"/>
        <n v="3.0955593042252927"/>
        <n v="3.1657288381852675"/>
        <n v="2.3097989079809493"/>
        <n v="2.3241301563980556"/>
        <n v="2.3145474332341536"/>
        <n v="2.3901478793616535"/>
        <n v="2.4420099837661806"/>
        <n v="2.6794453673459149"/>
        <n v="2.7050721428570874"/>
        <n v="2.970460242195061"/>
        <n v="3.03579852427178"/>
        <n v="3.2469655480581832"/>
        <n v="2.5600656395748671"/>
        <n v="2.57448742738192"/>
        <n v="2.6985961351723589"/>
        <n v="2.7047542565216842"/>
        <n v="2.7581280985757459"/>
        <n v="2.7685726580092731"/>
        <n v="2.7772562359841935"/>
        <n v="2.7787927849841685"/>
        <n v="2.8778359860214442"/>
        <n v="2.8932716622508616"/>
        <n v="2.9007812869865051"/>
        <n v="2.6059762913906872"/>
        <n v="2.5482263530973013"/>
        <n v="2.5274682564573592"/>
        <n v="2.5782629348147728"/>
        <n v="2.056152274509762"/>
        <n v="2.2367047190065752"/>
        <n v="2.3463728125489718"/>
        <n v="3.24914756149726"/>
        <n v="3.4656584035828164"/>
        <n v="3.0962944493246938"/>
        <n v="3.1693512562175474"/>
        <n v="3.276232858048711"/>
        <n v="3.3061876582926102"/>
        <n v="2.3243398485339761"/>
        <n v="2.2891289771021621"/>
        <n v="2.3041206024591432"/>
        <n v="2.3696304569674544"/>
        <n v="2.3915471670967205"/>
        <n v="3.1649249999999269"/>
        <n v="3.3200563865908324"/>
        <n v="2.4625545301309493"/>
        <n v="2.6759500106797915"/>
        <n v="2.7030241459798376"/>
        <n v="2.7180411664515503"/>
        <n v="2.7464490498963077"/>
        <n v="2.7309758848228274"/>
        <n v="2.9667793646208698"/>
        <n v="3.2658227327436067"/>
        <n v="3.0550809186485783"/>
        <n v="3.099525509999931"/>
        <n v="3.1678590910962745"/>
        <n v="3.2691157165485945"/>
        <n v="2.6563721128055446"/>
        <n v="2.6852208378026252"/>
        <n v="2.6984455127585556"/>
        <n v="2.724801119999932"/>
        <n v="2.7322995834883033"/>
        <n v="2.7668588769230054"/>
        <n v="2.7674082448685167"/>
        <n v="2.783393223320394"/>
        <n v="2.8516168422391472"/>
        <n v="2.5713645787591495"/>
        <n v="3.0524006281187375"/>
        <n v="3.0529283599009154"/>
        <n v="3.0507048836645221"/>
        <n v="3.0613975702508669"/>
        <n v="3.0632968158489824"/>
        <n v="3.0941217004567751"/>
        <n v="4.7552764050632081"/>
        <n v="5.0324167260273081"/>
        <n v="2.2336342323125078"/>
        <n v="2.3119563985679572"/>
        <n v="2.5234810374786396"/>
        <n v="2.6352630919539521"/>
        <n v="2.6971864517453077"/>
        <n v="2.8279805205478672"/>
        <n v="5.571116846715225"/>
        <n v="2.5574831859039135"/>
        <n v="2.5883265909630713"/>
        <n v="2.6123267826086276"/>
        <n v="2.7948331291865274"/>
        <n v="3.6529949210525334"/>
        <n v="4.2486884245281864"/>
        <n v="2.6124618978621785"/>
        <n v="2.7300240785618635"/>
        <n v="2.9135268796991896"/>
        <n v="5.219386942942843"/>
        <n v="3.2709419999999119"/>
        <n v="2.9324964474707405"/>
        <n v="2.966114691357947"/>
        <n v="3.1189092401371399"/>
        <n v="3.1381498629173166"/>
        <n v="3.6937381132074476"/>
        <n v="3.599675136986205"/>
        <n v="3.7041879512194038"/>
        <n v="3.0608165238094318"/>
        <n v="2.4615128962654889"/>
        <n v="2.4531768147099733"/>
        <n v="2.5676827741934742"/>
        <n v="2.8954281860464275"/>
        <n v="4.2120449655171193"/>
        <n v="5.2755360264899638"/>
        <n v="4.0773531034481598"/>
        <n v="3.139099653061133"/>
        <n v="2.6093002453449432"/>
        <n v="2.6961539216944037"/>
        <n v="2.8376152249239293"/>
        <n v="2.8304150820188476"/>
        <n v="2.9167715187712471"/>
        <n v="2.9403329090908259"/>
        <n v="3.1902044545453587"/>
        <n v="4.1691253539821762"/>
        <n v="2.5229577375132277"/>
        <n v="2.5664137399346529"/>
        <n v="2.603168036035977"/>
        <n v="2.708747045226072"/>
        <n v="2.7997946666665854"/>
        <n v="2.9664723749999129"/>
        <n v="2.9827640970872937"/>
        <n v="3.7419103597121208"/>
        <n v="3.2739496046510679"/>
        <n v="2.961345712459976"/>
        <n v="2.9659096363635524"/>
        <n v="3.109233849710892"/>
        <n v="3.1485141961931711"/>
        <n v="3.5182874676257989"/>
        <n v="4.0069813408070489"/>
        <n v="2.3675574782607955"/>
        <n v="2.3983786129031532"/>
        <n v="2.4563267509156743"/>
        <n v="2.5556758409090108"/>
        <n v="2.6104067161960529"/>
        <n v="2.8064267618146546"/>
        <n v="3.6328090251571217"/>
        <n v="2.9968719417474814"/>
        <n v="3.9119577142855917"/>
        <n v="3.3378439767440837"/>
        <n v="2.7458480773479779"/>
        <n v="2.7767342222221356"/>
        <n v="2.8764031558440659"/>
        <n v="3.0296535830387747"/>
        <n v="2.5226034688127981"/>
        <n v="3.064389359223207"/>
        <n v="2.9890562870089696"/>
        <n v="2.9631650236868308"/>
        <n v="3.0413096101693964"/>
        <n v="3.0627985353158915"/>
        <n v="3.2708731013823829"/>
        <n v="3.3624395413532806"/>
        <n v="3.3713097609107137"/>
        <n v="3.8606335714284503"/>
        <n v="5.4891101732850753"/>
        <n v="4.1630853271026673"/>
        <n v="2.9611634512634408"/>
        <n v="2.4002792195121168"/>
        <n v="2.7050828530350537"/>
        <n v="2.917328833005794"/>
        <n v="2.8947590946744595"/>
        <n v="2.9633082127658588"/>
        <n v="3.8334906357614638"/>
        <n v="5.4175400126580957"/>
        <n v="5.9039701851850497"/>
        <n v="2.8101522125812495"/>
        <n v="2.801286885245807"/>
        <n v="2.8039109286562702"/>
        <n v="3.0761518669000747"/>
        <n v="3.093157499999899"/>
        <n v="3.2660222546971771"/>
        <n v="3.3341206258350788"/>
        <n v="3.3995417893461357"/>
        <n v="2.6447496708726943"/>
        <n v="2.7790179397589432"/>
        <n v="3.2226580764118524"/>
        <n v="3.0389903524228061"/>
        <n v="3.2377589999998913"/>
        <n v="4.7292988805969083"/>
        <n v="3.5149986666665498"/>
        <n v="3.0505717095434695"/>
        <n v="3.0960299291083828"/>
        <n v="3.1793759704795987"/>
        <n v="3.2398204285713232"/>
        <n v="3.4032510636041295"/>
        <n v="4.011021193548256"/>
        <n v="3.8757682818531465"/>
        <n v="4.1948508378376923"/>
        <n v="2.4932696160163395"/>
        <n v="2.6034026451612"/>
        <n v="2.6853524410479421"/>
        <n v="3.6208262127658264"/>
        <n v="3.2203156666665524"/>
        <n v="2.8200558048779492"/>
        <n v="2.9485560314388297"/>
        <n v="2.8947350899148452"/>
        <n v="2.9551679652508609"/>
        <n v="3.0403605243392504"/>
        <n v="3.2127335698923596"/>
        <n v="3.2347170590404759"/>
        <n v="3.2446227984643787"/>
        <n v="3.4017138221256933"/>
        <n v="3.4334347668160219"/>
        <n v="2.4674980883279862"/>
        <n v="3.1348421266967232"/>
        <n v="5.7913462993629112"/>
        <n v="6.4201457709922103"/>
        <n v="3.445187441860345"/>
        <n v="3.5679979646016409"/>
        <n v="3.6604522439023093"/>
        <n v="3.7007072926827931"/>
        <n v="4.3518674890509415"/>
        <n v="4.9751951884056647"/>
        <n v="5.6976416462092407"/>
        <n v="4.6924359999998275"/>
        <n v="3.1663181941390759"/>
        <n v="2.7395781702126651"/>
        <n v="2.8041520952379884"/>
        <n v="2.8455099056602711"/>
        <n v="4.5242356393440959"/>
        <n v="4.5468860847455925"/>
        <n v="3.6912816511626501"/>
        <n v="2.91946364505834"/>
        <n v="3.0168122803503259"/>
        <n v="3.0717445336786398"/>
        <n v="3.0486221553132395"/>
        <n v="3.1828891496061806"/>
        <n v="3.1846258517348964"/>
        <n v="4.641722628099"/>
        <n v="2.8403334513273464"/>
        <n v="2.8124968475335494"/>
        <n v="2.8678901759258402"/>
        <n v="3.1655339593613023"/>
        <n v="3.7884620642200444"/>
        <n v="3.8744856172247353"/>
        <n v="3.3222561386137399"/>
        <n v="3.3330024905659155"/>
        <n v="4.0902814772725735"/>
        <n v="3.6225698341967552"/>
        <n v="5.8327304671531275"/>
        <n v="3.4280354285712966"/>
        <n v="2.6680329999998937"/>
        <n v="2.6174835869335138"/>
        <n v="2.7171033014353001"/>
        <n v="2.7258544545453476"/>
        <n v="2.7676489354837623"/>
        <n v="2.8264072990263145"/>
        <n v="3.2084273234671041"/>
        <n v="3.3878437407406081"/>
        <n v="5.9148735135133474"/>
        <n v="3.3361899570955811"/>
        <n v="3.4084964697507587"/>
        <n v="3.6036915957445421"/>
        <n v="2.9635381503004856"/>
        <n v="3.0592629987637885"/>
        <n v="3.0990019698491249"/>
        <n v="3.2611409999998719"/>
        <n v="3.310102099841389"/>
        <n v="3.3172875782746272"/>
        <n v="3.6826370583940196"/>
        <n v="2.9272441851014852"/>
        <n v="2.6122052980131425"/>
        <n v="3.2789540597013658"/>
        <n v="3.8536345542167161"/>
        <n v="4.083578745097876"/>
        <n v="3.5735104285712884"/>
        <n v="3.6746947741934042"/>
        <n v="3.9646984285712734"/>
        <n v="3.3001742761115587"/>
        <n v="3.3487467593581575"/>
        <n v="3.4068494851483835"/>
        <n v="3.629064105431167"/>
        <n v="3.7851539999998516"/>
        <n v="4.3187464394902788"/>
        <n v="4.6954153928569609"/>
        <n v="4.7404065853656618"/>
        <n v="2.7091851556038078"/>
        <n v="2.7909819739775821"/>
        <n v="2.8319345038166777"/>
        <n v="2.9982303232168701"/>
        <n v="3.9129282972971358"/>
        <n v="3.2525549915965066"/>
        <n v="3.3369570769229369"/>
        <n v="4.4211116923075107"/>
        <n v="6.0291751694913476"/>
        <n v="6.2997023211676995"/>
        <n v="3.6775242656248461"/>
        <n v="3.0580839716597934"/>
        <n v="3.0913401974247652"/>
        <n v="3.9306937142855527"/>
        <n v="3.1402707674417312"/>
        <n v="3.1873088269229437"/>
        <n v="3.2002129354837399"/>
        <n v="3.4543644225350691"/>
        <n v="3.7122557339448043"/>
        <n v="3.7534431943126441"/>
        <n v="3.9753358910080112"/>
        <n v="4.7409829606297293"/>
        <n v="3.095855439335788"/>
        <n v="3.1924876137565081"/>
        <n v="3.1879815733511747"/>
        <n v="2.6253911538460457"/>
        <n v="2.9249597096773008"/>
        <n v="3.3768914550896829"/>
        <n v="3.386082106194551"/>
        <n v="6.3152914771239868"/>
        <n v="3.6377216707315578"/>
        <n v="4.0196763529410102"/>
        <n v="3.4698070238662089"/>
        <n v="3.5118787528229447"/>
        <n v="3.9948632830187041"/>
        <n v="5.1841412937851494"/>
        <n v="2.8711279711190105"/>
        <n v="3.1335184827584879"/>
        <n v="3.3561165041320868"/>
        <n v="3.453439498905758"/>
        <n v="3.3957372417580975"/>
        <n v="3.4869082921346797"/>
        <n v="5.8159010122697543"/>
        <n v="3.1671192869953817"/>
        <n v="3.3480436956520321"/>
        <n v="3.422318630934003"/>
        <n v="3.4359630684290905"/>
        <n v="3.5774669552237297"/>
        <n v="3.6370233076921541"/>
        <n v="3.6836920677289253"/>
        <n v="3.8312411088433733"/>
        <n v="3.4583554652566795"/>
        <n v="2.7457424779049564"/>
        <n v="3.6300881842103725"/>
        <n v="4.3425655027622474"/>
        <n v="4.0131528185326468"/>
        <n v="4.6094879999998017"/>
        <n v="4.368682781490814"/>
        <n v="4.8778948695650044"/>
        <n v="5.0663604146339285"/>
        <n v="6.2226738518516562"/>
        <n v="4.8623104109586865"/>
        <n v="2.9373293372920304"/>
        <n v="3.1100764137929628"/>
        <n v="3.2529684782607244"/>
        <n v="3.3792738387095285"/>
        <n v="4.4444457515921583"/>
        <n v="4.9502124999997781"/>
        <n v="6.0125010817608073"/>
        <n v="6.6304737462684447"/>
        <n v="3.7410085167284595"/>
        <n v="3.2644869310343396"/>
        <n v="3.297740638888742"/>
        <n v="3.4275166896550218"/>
        <n v="4.6582738378376316"/>
        <n v="4.1879752162160289"/>
        <n v="4.8070811014490626"/>
        <n v="3.1154622262601466"/>
        <n v="2.8595037416518951"/>
        <n v="3.1678010599076947"/>
        <n v="3.6533993924049022"/>
        <n v="5.3703220277775348"/>
        <n v="6.3160278115499358"/>
        <n v="6.8898311941389716"/>
        <n v="4.2084824210524427"/>
        <n v="3.6044377151701177"/>
        <n v="3.5833613445376571"/>
        <n v="3.6853517515526333"/>
        <n v="3.7409249238577016"/>
        <n v="3.7881600810809122"/>
        <n v="3.839652657657489"/>
        <n v="3.9347700868165445"/>
        <n v="4.0221140281688355"/>
        <n v="4.9398093669062542"/>
        <n v="4.4481550035004052"/>
        <n v="4.939895695345359"/>
        <n v="4.6693579722701486"/>
        <n v="5.0069836780681811"/>
        <n v="5.1610963636361253"/>
        <n v="5.595143266466807"/>
        <n v="5.4873463088232759"/>
        <n v="4.2519382499998031"/>
        <n v="5.3088416914283609"/>
        <n v="5.024924968152634"/>
        <n v="5.3128493747014236"/>
        <n v="5.6537265799455385"/>
        <n v="4.8444130698922523"/>
        <n v="4.160024813559132"/>
        <n v="4.2010980545452616"/>
        <n v="5.5963983333330773"/>
        <n v="3.6273380849998342"/>
        <n v="3.4596080116007699"/>
        <n v="4.2260722703637583"/>
        <n v="4.9769206986299102"/>
        <n v="4.5234441018516449"/>
        <n v="4.337303320754514"/>
        <n v="5.3784076445554749"/>
        <n v="5.5781695161288063"/>
        <n v="5.8081315373132014"/>
        <n v="6.0665929358971935"/>
        <n v="5.3929545156480714"/>
        <n v="5.3958755955053652"/>
        <n v="5.8137073749997343"/>
        <n v="5.2338686765576208"/>
        <n v="4.4677026010254348"/>
        <n v="4.4405160957334076"/>
        <n v="4.7098657663780301"/>
        <n v="4.3565607441174459"/>
        <n v="4.1535430900582817"/>
        <n v="4.5761141499290572"/>
        <n v="5.0662404947914252"/>
        <n v="5.2896977656247497"/>
        <n v="5.730576501305209"/>
        <n v="4.8008095416664371"/>
        <n v="4.5635092135132957"/>
        <n v="4.8602254610776114"/>
        <n v="4.4520939071345582"/>
        <n v="4.4914194948803319"/>
        <n v="4.9416119484976209"/>
        <n v="5.3187998971190869"/>
        <n v="5.6233005345619418"/>
        <n v="5.9817793020830479"/>
        <n v="5.4041132452827627"/>
        <n v="4.6060435041320131"/>
        <n v="4.8236166451610618"/>
        <n v="3.7295042439022632"/>
        <n v="4.6169211913041304"/>
        <n v="5.4718323569791458"/>
        <n v="5.0114016890948907"/>
        <n v="4.9797789018984933"/>
        <n v="4.7534734964026502"/>
        <n v="4.7227355999997771"/>
        <n v="5.0290681188116446"/>
        <n v="5.0775226165411107"/>
        <n v="5.2490152086134785"/>
        <n v="5.4344573901342725"/>
        <n v="4.8774098838171955"/>
        <n v="5.0079812776117008"/>
        <n v="5.9044763175672816"/>
        <n v="5.0503069705260772"/>
        <n v="5.8537306428568625"/>
        <n v="4.7236839549293519"/>
        <n v="4.4588537112673858"/>
        <n v="4.9308120056735136"/>
        <n v="5.340220805084483"/>
        <n v="4.8195944433495193"/>
        <n v="5.0212489583330866"/>
        <n v="5.3297928018645386"/>
        <n v="5.1548953106264497"/>
        <n v="5.5147914924468582"/>
        <n v="4.758430249999769"/>
        <n v="4.8058509439997641"/>
        <n v="5.3069562582493832"/>
        <n v="5.8174357142854278"/>
        <n v="5.0131243163839327"/>
        <n v="5.2283665945943376"/>
        <n v="5.7528893610386813"/>
        <n v="5.2199071643451491"/>
        <n v="5.4459677168138931"/>
        <n v="4.0256109498247739"/>
        <n v="5.0353130681815736"/>
        <n v="4.87980625420537"/>
        <n v="5.5586746791566375"/>
        <n v="5.6721471661339038"/>
        <n v="5.0447781688977944"/>
        <n v="5.0257189288700479"/>
        <n v="5.3632805086846025"/>
        <n v="5.4164966432158144"/>
        <n v="5.6087283400806962"/>
        <n v="5.064316453715529"/>
        <n v="5.1200965617365188"/>
        <n v="5.2608443508769334"/>
        <n v="5.274220324073811"/>
        <n v="5.3544006973412523"/>
        <n v="5.0399703148145658"/>
        <n v="5.3408931647724645"/>
        <n v="5.2621463694115276"/>
        <n v="5.1873766837604185"/>
        <n v="5.647037073378554"/>
        <n v="5.0931971485145962"/>
        <n v="5.334924539748684"/>
        <n v="5.6749238922713747"/>
        <n v="5.532506161643556"/>
        <n v="5.9314792218841976"/>
        <n v="5.5444985079724161"/>
        <n v="5.5962409438714538"/>
        <n v="6.1436882812936799"/>
        <n v="5.1000825689652594"/>
        <n v="5.3165333522724572"/>
        <n v="5.5576503765687564"/>
        <n v="4.8742216037341954"/>
        <n v="5.6043124705879537"/>
        <n v="5.5873451444756403"/>
        <n v="4.2302173017541733"/>
        <n v="5.3207342999997334"/>
        <n v="5.0184370710379991"/>
        <n v="5.9121915670585272"/>
        <n v="4.6242432919705667"/>
        <n v="5.6782247076139516"/>
        <n v="5.7623209392030912"/>
        <n v="6.1050106707314322"/>
        <n v="6.3046741919189042"/>
        <n v="6.4037169801321605"/>
        <n v="5.8340681741354627"/>
        <n v="5.3805438335604379"/>
        <n v="5.5283470660790153"/>
        <n v="5.5698798903342874"/>
        <n v="5.6822557407404561"/>
        <n v="5.3756996651160058"/>
        <n v="5.7514068309452675"/>
        <n v="4.9937380298340237"/>
        <n v="4.9891627516776245"/>
        <n v="5.1206432604164309"/>
        <n v="5.1674242718673744"/>
        <n v="5.6179425577462272"/>
        <n v="5.2647187062597611"/>
        <n v="5.8871036349203321"/>
        <n v="5.0975424683541659"/>
        <n v="5.4052337872337617"/>
        <n v="5.5102099816089396"/>
        <n v="6.0350518076376325"/>
        <n v="6.1787131163472919"/>
        <n v="5.5912083354034365"/>
        <n v="5.244098657980186"/>
        <n v="5.349729450914861"/>
        <n v="5.9270190167360939"/>
        <n v="5.1038999999997339"/>
        <n v="5.2709835304345125"/>
        <n v="5.4940659954020168"/>
        <n v="5.8388224353559002"/>
        <n v="5.2434673220336281"/>
        <n v="4.0386809240504249"/>
        <n v="4.9864990428079619"/>
        <n v="5.9056393078648641"/>
        <n v="5.2929745345909174"/>
        <n v="5.639671507108714"/>
        <n v="4.6481536975607369"/>
        <n v="5.0507248793563049"/>
        <n v="5.6995225504883003"/>
        <n v="5.9371641627631906"/>
        <n v="6.2077091645566727"/>
        <n v="6.3304580396298231"/>
        <n v="5.939849452804105"/>
        <n v="5.3659147121492516"/>
        <n v="5.3699132953665156"/>
        <n v="5.5292271428568558"/>
        <n v="4.8903987297294753"/>
        <n v="5.1389490447758499"/>
        <n v="5.1096015549895508"/>
        <n v="5.0847162148757716"/>
        <n v="5.2819312251182344"/>
        <n v="5.1770271908175127"/>
        <n v="5.1831586058517036"/>
        <n v="5.5678528079997056"/>
        <n v="5.0795515180720177"/>
        <n v="5.959369892472802"/>
        <n v="4.9510505510686196"/>
        <n v="4.6298233676877762"/>
        <n v="4.6900443185838201"/>
        <n v="5.590001823394231"/>
        <n v="5.6397341683965028"/>
        <n v="5.9567256908847934"/>
        <n v="5.9645647439997189"/>
        <n v="4.935058360248183"/>
        <n v="4.9549591744678203"/>
        <n v="4.9277627145966889"/>
        <n v="5.3365797718830077"/>
        <n v="4.6917986096863613"/>
        <n v="4.6599002766568143"/>
        <n v="4.070995207197166"/>
        <n v="4.1525938239275435"/>
        <n v="4.1432208498843073"/>
        <n v="4.7000008086204419"/>
        <n v="5.0997550361443107"/>
        <n v="5.2073889451071231"/>
        <n v="5.0268831245898937"/>
        <n v="5.8995668930128149"/>
        <n v="6.1664469901716981"/>
        <n v="6.2217705472633833"/>
        <n v="6.4572565020023633"/>
        <n v="6.7247206281109593"/>
        <n v="5.5574034190748467"/>
        <n v="4.9081962990823103"/>
        <n v="5.1534244553011819"/>
        <n v="5.2395951144021726"/>
        <n v="5.7644537126096633"/>
        <n v="4.8086535393583443"/>
        <n v="4.3642752755903151"/>
        <n v="4.4909775692121672"/>
        <n v="4.8175492320672468"/>
        <n v="5.3206207179927905"/>
        <n v="5.7931983999996861"/>
        <n v="5.8683660621758467"/>
        <n v="4.8960889011491586"/>
        <n v="4.5531092734581975"/>
        <n v="4.8204175192875711"/>
        <n v="4.7759042418298048"/>
        <n v="4.8710482517479896"/>
        <n v="4.9467493019799313"/>
        <n v="5.0915708594374749"/>
        <n v="5.2424195897433066"/>
        <n v="5.4648105808963887"/>
        <n v="4.8832429461535796"/>
        <n v="5.062813089361426"/>
        <n v="5.5122304664876385"/>
        <n v="4.822261295128679"/>
        <n v="4.8036923720927636"/>
        <n v="3.9492958331399954"/>
        <n v="5.2314489697577837"/>
        <n v="5.6562769863633306"/>
        <n v="5.3472684124697354"/>
        <n v="5.1036705854654336"/>
        <n v="5.0830938419955674"/>
        <n v="5.3818668125767744"/>
        <n v="5.5955868632704737"/>
        <n v="5.180532339310064"/>
        <n v="5.3041307380949494"/>
        <n v="5.809955628905934"/>
        <n v="4.9923677680137883"/>
        <n v="5.1248107345306595"/>
        <n v="5.2358531677146019"/>
        <n v="5.941856201183108"/>
        <n v="4.9421986920818428"/>
        <n v="4.3461607906781969"/>
        <n v="5.0458548437472963"/>
        <n v="4.2696588552556838"/>
        <n v="5.7089388754216834"/>
        <n v="6.9517251282765882"/>
        <n v="5.7203806937442927"/>
        <n v="6.6362049921521029"/>
        <n v="6.3177429626781478"/>
        <n v="4.6882499324069"/>
        <n v="6.3145437954709367"/>
        <n v="5.3871726191672575"/>
        <n v="5.8777237028291749"/>
        <n v="3.061384335978389"/>
        <n v="6.0528382299032701"/>
        <n v="5.7404167621013622"/>
        <n v="5.6219233667113748"/>
        <n v="5.8282283395890246"/>
        <n v="5.8308649642434638"/>
        <n v="5.4591884298405846"/>
        <n v="5.2590189803797545"/>
        <n v="6.1040896749371374"/>
        <n v="4.8668402491238441"/>
        <n v="5.3966494772214366"/>
        <n v="5.424860749086287"/>
        <n v="5.572284298855223"/>
        <n v="5.7057207471974092"/>
        <n v="5.8654711595221798"/>
        <n v="5.3676820139716206"/>
        <n v="6.5955863054692854"/>
        <n v="4.6949064814619863"/>
        <n v="5.9003045065431383"/>
        <n v="4.7619284349843838"/>
        <n v="3.5320672448396366"/>
        <n v="3.7248616676094106"/>
        <n v="4.5247320912372189"/>
        <n v="5.7394992802546874"/>
        <n v="5.9105522089029394"/>
        <n v="6.915169152231381"/>
        <n v="5.8965665048272378"/>
        <n v="5.7715952002259856"/>
        <n v="5.8507641421468959"/>
        <n v="4.8857126863254789"/>
        <n v="4.6296410760378528"/>
        <n v="6.2750107591524484"/>
        <n v="6.5850383609769443"/>
        <n v="6.8659742169416358"/>
        <n v="5.7816029638950921"/>
        <n v="6.2939988296323284"/>
        <n v="5.8836282802990381"/>
        <n v="5.8833984334254961"/>
        <n v="5.2384314655088131"/>
        <n v="5.9240929765280219"/>
        <n v="4.3533010880588243"/>
        <n v="5.6407761584973839"/>
        <n v="5.7960074559593355"/>
        <n v="5.2458986237356093"/>
        <n v="5.941196150689076"/>
        <n v="6.5530070777759564"/>
        <n v="4.8777638171401358"/>
        <n v="2.6723642236682204"/>
        <n v="5.6206394938415922"/>
        <n v="5.707822035068201"/>
        <n v="5.913030778320592"/>
        <n v="5.6996684933134922"/>
        <n v="5.6042376490692414"/>
        <n v="5.9523002751700016"/>
        <n v="6.226317262772147"/>
        <n v="4.1404030767162041"/>
        <n v="6.0311044091347696"/>
        <n v="3.2378926293702173"/>
        <n v="6.7420658385719534"/>
        <n v="4.6406724412094871"/>
        <n v="6.2306351456496429"/>
        <n v="5.9946510131922857"/>
        <n v="5.8436908731992787"/>
        <n v="5.532745916612356"/>
        <n v="6.057336348125502"/>
        <n v="5.9620685132143407"/>
        <n v="5.6250797280113725"/>
        <n v="3.7810911369627269"/>
        <n v="6.5309648050876872"/>
        <n v="5.9612434970302921"/>
        <n v="5.7840070143834543"/>
        <n v="5.3993667652983968"/>
        <n v="6.3904661854910447"/>
        <n v="5.6428335417955937"/>
        <n v="5.6104899064213534"/>
        <n v="6.1443477673691005"/>
        <n v="5.0902146893272633"/>
        <n v="6.5305219124463783"/>
        <n v="5.6555835899126858"/>
        <n v="4.7091723807584902"/>
        <n v="6.058933319335118"/>
        <n v="5.2066736374398133"/>
        <n v="5.6949664637344739"/>
        <n v="5.476428450607159"/>
        <n v="5.7272470601730507"/>
        <n v="5.151087765444216"/>
        <n v="5.4480120139828099"/>
        <n v="6.2715207818413692"/>
        <n v="5.5146172206951629"/>
        <n v="6.1579033433959518"/>
        <n v="6.9870338367189007"/>
        <n v="5.2531253205523072"/>
        <n v="5.9546083914710728"/>
        <n v="5.2880330643319446"/>
        <n v="5.1448717055503517"/>
        <n v="3.939172815670815"/>
        <n v="5.4463577235781457"/>
        <n v="4.1230762702949537"/>
        <n v="4.6069879150711301"/>
        <n v="5.5581009063918261"/>
        <n v="6.4445660936740268"/>
        <n v="4.8945421469361907"/>
        <n v="6.2917722807819425"/>
        <n v="5.7924373331688441"/>
        <n v="5.9359175574045961"/>
        <n v="6.8773229396163673"/>
        <n v="6.114565064581285"/>
        <n v="5.111677894962404"/>
        <n v="6.5673355407402827"/>
        <n v="6.1224519561308339"/>
        <n v="6.5133271511422333"/>
        <n v="7.1080568663828787"/>
        <n v="6.4729875579568148"/>
        <n v="4.0021071411743216"/>
        <n v="5.4594995045715651"/>
        <n v="5.9864530936109519"/>
        <n v="6.2965648777050705"/>
        <n v="6.3442491368972789"/>
        <n v="5.5503220807754721"/>
        <n v="5.310469579272092"/>
        <n v="6.8120664384192642"/>
        <n v="5.5552766480043019"/>
        <n v="5.8873018433970019"/>
        <n v="4.6505497772173783"/>
        <n v="5.9856460991235192"/>
        <n v="6.5063107690431456"/>
        <n v="6.0142741776841167"/>
        <n v="5.4232614062730482"/>
        <n v="5.3517579265469664"/>
        <n v="6.3322148756795684"/>
        <n v="6.5231874350683423"/>
        <n v="3.7065743389246961"/>
        <n v="6.1236897863013908"/>
        <n v="5.8153569991319438"/>
        <n v="6.9606782415890986"/>
        <n v="6.6803255972852318"/>
        <n v="6.1923331340283116"/>
        <n v="6.6688603891555669"/>
        <n v="5.7958912100124085"/>
        <n v="6.0860092819945528"/>
        <n v="6.787423460000892"/>
        <n v="6.9313303844630916"/>
        <n v="6.8941381003271491"/>
        <n v="6.2222732018024809"/>
        <n v="5.9222915510064"/>
        <n v="7.8587183019920994"/>
        <n v="5.3076636935432315"/>
        <n v="5.3206314447097425"/>
        <n v="5.7761627341352701"/>
        <n v="6.533315471384709"/>
        <n v="4.637254418855532"/>
        <n v="6.4312228389999468"/>
        <n v="6.3539890062933999"/>
        <n v="5.9230926013365259"/>
        <n v="6.0682602850478036"/>
        <n v="5.898496913155304"/>
        <n v="6.2542337024028791"/>
        <n v="6.0135273207553563"/>
        <n v="6.5564986763966751"/>
        <n v="5.9619429885751085"/>
        <n v="5.3888452700833946"/>
        <n v="5.9254983749856134"/>
        <n v="6.0612629896800145"/>
        <n v="7.1878511814096582"/>
        <n v="6.3780195389869405"/>
        <n v="6.2761097010985623"/>
        <n v="5.5719896515507035"/>
        <n v="6.5200774195597466"/>
        <n v="4.2944338405220712"/>
        <n v="5.8477539410731527"/>
        <n v="6.2282677759472307"/>
        <n v="6.9650639448814706"/>
        <n v="6.9193964501474685"/>
        <n v="6.213812124816612"/>
        <n v="6.748531243031783"/>
        <n v="5.9367541264576875"/>
      </sharedItems>
    </cacheField>
    <cacheField name="Profit Margin" numFmtId="9">
      <sharedItems containsSemiMixedTypes="0" containsString="0" containsNumber="1" minValue="0.34536011237695868" maxValue="0.71183136955269588" count="5080">
        <n v="0.43592298093784004"/>
        <n v="0.45801792361035853"/>
        <n v="0.47396524833657383"/>
        <n v="0.47818110472754088"/>
        <n v="0.48833362946216491"/>
        <n v="0.49904407010059904"/>
        <n v="0.51054097214726335"/>
        <n v="0.51776252605889184"/>
        <n v="0.45392391688372991"/>
        <n v="0.51321435779514502"/>
        <n v="0.51808895486929207"/>
        <n v="0.58886012628816664"/>
        <n v="0.47991719201196364"/>
        <n v="0.3643476452908711"/>
        <n v="0.3789252048939748"/>
        <n v="0.38478385135166676"/>
        <n v="0.53660018224157124"/>
        <n v="0.68735814675189455"/>
        <n v="0.38706306298219895"/>
        <n v="0.39288966426963384"/>
        <n v="0.40771849633870444"/>
        <n v="0.41527690267433565"/>
        <n v="0.50925763775014732"/>
        <n v="0.56283098327083736"/>
        <n v="0.57689194499718821"/>
        <n v="0.58008716494904122"/>
        <n v="0.44502853090641198"/>
        <n v="0.45576309534994858"/>
        <n v="0.46789920526945755"/>
        <n v="0.48678019562295488"/>
        <n v="0.49718637128936466"/>
        <n v="0.53305261517875957"/>
        <n v="0.54272203647281791"/>
        <n v="0.54783372040790967"/>
        <n v="0.55581390160762612"/>
        <n v="0.5916839571813971"/>
        <n v="0.59797770852011178"/>
        <n v="0.35488869133607437"/>
        <n v="0.38884862108485724"/>
        <n v="0.39680862466254108"/>
        <n v="0.40000612123761509"/>
        <n v="0.40578148007146753"/>
        <n v="0.42084167772174919"/>
        <n v="0.42946980186451728"/>
        <n v="0.43860306993680864"/>
        <n v="0.46214593640988499"/>
        <n v="0.51388985327334902"/>
        <n v="0.52076564617641052"/>
        <n v="0.52302576412742863"/>
        <n v="0.58731706209652779"/>
        <n v="0.58362226432701336"/>
        <n v="0.35270872419198951"/>
        <n v="0.35377606831891983"/>
        <n v="0.37206291639373085"/>
        <n v="0.5707430903611812"/>
        <n v="0.36467370327397952"/>
        <n v="0.43736532394869027"/>
        <n v="0.40111646218682218"/>
        <n v="0.41247360770374042"/>
        <n v="0.41487372374959808"/>
        <n v="0.42975880585160225"/>
        <n v="0.43742455861406465"/>
        <n v="0.46156083716886431"/>
        <n v="0.46165589174193911"/>
        <n v="0.59080868265250208"/>
        <n v="0.3627976401665321"/>
        <n v="0.37793709580239521"/>
        <n v="0.49082029900952701"/>
        <n v="0.51396556586809938"/>
        <n v="0.52366353858429826"/>
        <n v="0.53022710544039697"/>
        <n v="0.53707468482171139"/>
        <n v="0.36904657002960972"/>
        <n v="0.58106618544893363"/>
        <n v="0.51711436379707842"/>
        <n v="0.52752797470321766"/>
        <n v="0.54346277656798925"/>
        <n v="0.38922080495589739"/>
        <n v="0.39288966426963379"/>
        <n v="0.37286957134471321"/>
        <n v="0.39316586579513813"/>
        <n v="0.39486836219014354"/>
        <n v="0.40760530536847017"/>
        <n v="0.43134777623969822"/>
        <n v="0.47170316975413773"/>
        <n v="0.47309458218937772"/>
        <n v="0.49714835805348995"/>
        <n v="0.53876574398971133"/>
        <n v="0.55446727212631064"/>
        <n v="0.40494201531355678"/>
        <n v="0.54609101888921874"/>
        <n v="0.34800667164716542"/>
        <n v="0.49718803488466873"/>
        <n v="0.55645660080557835"/>
        <n v="0.56436082050861214"/>
        <n v="0.56603676693522353"/>
        <n v="0.56998198886524176"/>
        <n v="0.58291386958435387"/>
        <n v="0.58727393396382954"/>
        <n v="0.59330377137385915"/>
        <n v="0.50280151470200063"/>
        <n v="0.52968416179344247"/>
        <n v="0.55205576225795483"/>
        <n v="0.54223277201896758"/>
        <n v="0.53938669965894848"/>
        <n v="0.57204713629867443"/>
        <n v="0.57922767672957054"/>
        <n v="0.5825388954698969"/>
        <n v="0.64017347014099069"/>
        <n v="0.64096924718545323"/>
        <n v="0.36580065986260585"/>
        <n v="0.37254702146661584"/>
        <n v="0.37255453431274688"/>
        <n v="0.41039173759287118"/>
        <n v="0.45599258294361755"/>
        <n v="0.47018030186662685"/>
        <n v="0.47685713437310745"/>
        <n v="0.5108898264683579"/>
        <n v="0.46939099063553286"/>
        <n v="0.55017718435786089"/>
        <n v="0.52600717926489926"/>
        <n v="0.55287779982988372"/>
        <n v="0.50163062839968953"/>
        <n v="0.5244089933478453"/>
        <n v="0.53870607459829822"/>
        <n v="0.54345303279550461"/>
        <n v="0.57474584799252448"/>
        <n v="0.57823291607451066"/>
        <n v="0.58506961594585094"/>
        <n v="0.58646493634831975"/>
        <n v="0.59096385444064981"/>
        <n v="0.55819632358612203"/>
        <n v="0.56398210821562833"/>
        <n v="0.56565775885779235"/>
        <n v="0.56758657662523626"/>
        <n v="0.57798744303021488"/>
        <n v="0.57823404586594762"/>
        <n v="0.5912643395777103"/>
        <n v="0.34627321424168395"/>
        <n v="0.34958182979801017"/>
        <n v="0.35692257346728479"/>
        <n v="0.38031747247975889"/>
        <n v="0.41583461032223079"/>
        <n v="0.50379344157661221"/>
        <n v="0.53915921505300135"/>
        <n v="0.53117402211415721"/>
        <n v="0.53934336038791642"/>
        <n v="0.55536948324251889"/>
        <n v="0.57227674091671743"/>
        <n v="0.57774155586101583"/>
        <n v="0.57390220731331443"/>
        <n v="0.35952864277164809"/>
        <n v="0.47688002062431029"/>
        <n v="0.47845291618040769"/>
        <n v="0.51944495870239149"/>
        <n v="0.55349104706098518"/>
        <n v="0.55462719705818697"/>
        <n v="0.56702949864443808"/>
        <n v="0.42883245029893552"/>
        <n v="0.44871562887742367"/>
        <n v="0.48329331629698397"/>
        <n v="0.49594960730403365"/>
        <n v="0.51351708517220962"/>
        <n v="0.51794520596778215"/>
        <n v="0.52107710166119936"/>
        <n v="0.52436542294679467"/>
        <n v="0.52593914963380228"/>
        <n v="0.52660575372677465"/>
        <n v="0.5599025937398987"/>
        <n v="0.63858450522275123"/>
        <n v="0.63940530347192936"/>
        <n v="0.52320978502594506"/>
        <n v="0.53180441400839484"/>
        <n v="0.54147521508708374"/>
        <n v="0.54254467451158617"/>
        <n v="0.55002450105826772"/>
        <n v="0.56014213800039725"/>
        <n v="0.56113414289678709"/>
        <n v="0.47240378687865153"/>
        <n v="0.47890365573087834"/>
        <n v="0.4807693870856054"/>
        <n v="0.51564820761251162"/>
        <n v="0.49210260773965836"/>
        <n v="0.35015157135080194"/>
        <n v="0.38499425812345495"/>
        <n v="0.38300491809941883"/>
        <n v="0.41174975308191714"/>
        <n v="0.4819088889945457"/>
        <n v="0.54301921198706316"/>
        <n v="0.55495558373712972"/>
        <n v="0.55882387814500001"/>
        <n v="0.50796653048765406"/>
        <n v="0.51146849166486541"/>
        <n v="0.51406766792089564"/>
        <n v="0.51428927120755719"/>
        <n v="0.51666457595365833"/>
        <n v="0.51666457595365844"/>
        <n v="0.51724350286178067"/>
        <n v="0.53088851513981883"/>
        <n v="0.51852722368700765"/>
        <n v="0.52559402739571459"/>
        <n v="0.5283607028192685"/>
        <n v="0.52935393368596928"/>
        <n v="0.52998310786531078"/>
        <n v="0.53953370068459094"/>
        <n v="0.5461830503635966"/>
        <n v="0.53736279016762634"/>
        <n v="0.53461728865294"/>
        <n v="0.54221346012998628"/>
        <n v="0.54329031652473392"/>
        <n v="0.54411131696267412"/>
        <n v="0.5456471120737949"/>
        <n v="0.50390849930664516"/>
        <n v="0.51263548962198147"/>
        <n v="0.51366792221872093"/>
        <n v="0.51629106196976482"/>
        <n v="0.51639073139130376"/>
        <n v="0.51925832192299881"/>
        <n v="0.51936355865094996"/>
        <n v="0.51989275722137773"/>
        <n v="0.52384428073122047"/>
        <n v="0.52441206459131395"/>
        <n v="0.52837524574217276"/>
        <n v="0.52931203251661141"/>
        <n v="0.53112982214220228"/>
        <n v="0.54854562054400391"/>
        <n v="0.4927139215462466"/>
        <n v="0.49453509852216748"/>
        <n v="0.5393291631778554"/>
        <n v="0.54136061414998926"/>
        <n v="0.54661996735582152"/>
        <n v="0.56572564391254188"/>
        <n v="0.55483194688371884"/>
        <n v="0.47454149537734619"/>
        <n v="0.502080923802672"/>
        <n v="0.5088197400207064"/>
        <n v="0.53159710348989253"/>
        <n v="0.53690488709943962"/>
        <n v="0.53834447565472188"/>
        <n v="0.562735685143953"/>
        <n v="0.58858209783327142"/>
        <n v="0.48792406898113966"/>
        <n v="0.49372463723407073"/>
        <n v="0.49978056662023357"/>
        <n v="0.50232965854737699"/>
        <n v="0.50184663492835213"/>
        <n v="0.45742521826248755"/>
        <n v="0.59099115877807029"/>
        <n v="0.49127692967307501"/>
        <n v="0.41823755221858422"/>
        <n v="0.49231687304192157"/>
        <n v="0.49637944078185547"/>
        <n v="0.55641672257825692"/>
        <n v="0.39229997715498494"/>
        <n v="0.46812818356623698"/>
        <n v="0.47289520032173515"/>
        <n v="0.52185012764679384"/>
        <n v="0.53586848625222949"/>
        <n v="0.56381908162280647"/>
        <n v="0.59414800632647968"/>
        <n v="0.5294489289004648"/>
        <n v="0.40808107560604123"/>
        <n v="0.41584316159735152"/>
        <n v="0.47332257725944671"/>
        <n v="0.47839177750906892"/>
        <n v="0.4823021401330097"/>
        <n v="0.48601667995836767"/>
        <n v="0.50790104053247997"/>
        <n v="0.58548149840762054"/>
        <n v="0.44839738847897781"/>
        <n v="0.48587910979572724"/>
        <n v="0.54291358331666184"/>
        <n v="0.41929878601195869"/>
        <n v="0.45184822400316615"/>
        <n v="0.48994176232892223"/>
        <n v="0.49243244454068263"/>
        <n v="0.51526138129342203"/>
        <n v="0.60658869598364351"/>
        <n v="0.52484126201983439"/>
        <n v="0.48876399284011768"/>
        <n v="0.50361955372393774"/>
        <n v="0.52101242356740274"/>
        <n v="0.54239152169566096"/>
        <n v="0.56864566618810342"/>
        <n v="0.67699261389633303"/>
        <n v="0.46273315894434236"/>
        <n v="0.49208208157238159"/>
        <n v="0.49399912798035661"/>
        <n v="0.52005969864451362"/>
        <n v="0.52937512825405286"/>
        <n v="0.53181469718541241"/>
        <n v="0.54154324958304612"/>
        <n v="0.54746035372680157"/>
        <n v="0.54801989669026208"/>
        <n v="0.44645626282351741"/>
        <n v="0.50017878288187612"/>
        <n v="0.38981560101205021"/>
        <n v="0.39563579909884572"/>
        <n v="0.42984429199105822"/>
        <n v="0.50836102953057238"/>
        <n v="0.36218593346498545"/>
        <n v="0.48405762953825693"/>
        <n v="0.4878748744439661"/>
        <n v="0.55887835703001576"/>
        <n v="0.56214642064306686"/>
        <n v="0.482996902034658"/>
        <n v="0.49346768567159716"/>
        <n v="0.53323032443819662"/>
        <n v="0.54395728927950848"/>
        <n v="0.54635065778581526"/>
        <n v="0.56225412791281415"/>
        <n v="0.58876208241478722"/>
        <n v="0.59095580678314485"/>
        <n v="0.49770573301682847"/>
        <n v="0.49814620600008858"/>
        <n v="0.50039008581888011"/>
        <n v="0.50773314502247757"/>
        <n v="0.51365690705443112"/>
        <n v="0.53858662896262066"/>
        <n v="0.55672871890336761"/>
        <n v="0.55817934645788214"/>
        <n v="0.55862359997876743"/>
        <n v="0.44237652163355995"/>
        <n v="0.44816733553754073"/>
        <n v="0.45698916208808626"/>
        <n v="0.34612465612465604"/>
        <n v="0.39970607916237905"/>
        <n v="0.50551760489141895"/>
        <n v="0.41929878601195864"/>
        <n v="0.52405726654767781"/>
        <n v="0.56244247068246211"/>
        <n v="0.56920237343144187"/>
        <n v="0.57243976472662683"/>
        <n v="0.57750445724916666"/>
        <n v="0.58467795884509388"/>
        <n v="0.61416895073441558"/>
        <n v="0.65255075951270869"/>
        <n v="0.47074757117189936"/>
        <n v="0.49911426186839619"/>
        <n v="0.53205387045438357"/>
        <n v="0.55272294762250418"/>
        <n v="0.56701439200868453"/>
        <n v="0.57645410426595423"/>
        <n v="0.68735720261889266"/>
        <n v="0.51013247706325138"/>
        <n v="0.4746442093623659"/>
        <n v="0.48713614204229422"/>
        <n v="0.51548782507868141"/>
        <n v="0.51986399975495456"/>
        <n v="0.53136606609668346"/>
        <n v="0.53249194709820691"/>
        <n v="0.55129140522398945"/>
        <n v="0.56053257464356498"/>
        <n v="0.56653080481763496"/>
        <n v="0.57837440052918798"/>
        <n v="0.47386644099764913"/>
        <n v="0.49053348952930653"/>
        <n v="0.41877054907873934"/>
        <n v="0.46281187728556727"/>
        <n v="0.46431855211590112"/>
        <n v="0.58991993594875902"/>
        <n v="0.59643408077586502"/>
        <n v="0.47646046892214911"/>
        <n v="0.49700092338969365"/>
        <n v="0.51710565604104275"/>
        <n v="0.57343223879085548"/>
        <n v="0.57409947670578676"/>
        <n v="0.58962102639256031"/>
        <n v="0.49906481670257719"/>
        <n v="0.53895710989099221"/>
        <n v="0.35448477635624331"/>
        <n v="0.46823531303688265"/>
        <n v="0.48286483947122738"/>
        <n v="0.54879934041018252"/>
        <n v="0.56040414282610274"/>
        <n v="0.37603792169416411"/>
        <n v="0.4281297356357332"/>
        <n v="0.4813775696450735"/>
        <n v="0.51986399975495445"/>
        <n v="0.54511551219895182"/>
        <n v="0.38003329848876083"/>
        <n v="0.50542081144517714"/>
        <n v="0.54695353003662428"/>
        <n v="0.45874412476315479"/>
        <n v="0.49792180549319986"/>
        <n v="0.50505559858298543"/>
        <n v="0.39272081771149703"/>
        <n v="0.47543733219389928"/>
        <n v="0.48492963798474586"/>
        <n v="0.51378789351381438"/>
        <n v="0.51890572830473525"/>
        <n v="0.47691214370724277"/>
        <n v="0.47926010594781521"/>
        <n v="0.48791285821012542"/>
        <n v="0.50801664875916663"/>
        <n v="0.52815603304758829"/>
        <n v="0.53709094009182923"/>
        <n v="0.55590802007125206"/>
        <n v="0.58442631571040093"/>
        <n v="0.59135053345067701"/>
        <n v="0.34919589715226662"/>
        <n v="0.37368615146390655"/>
        <n v="0.47705645800965429"/>
        <n v="0.48383383795824941"/>
        <n v="0.51351915870203069"/>
        <n v="0.5291566888874506"/>
        <n v="0.54485581220303902"/>
        <n v="0.55296916775000615"/>
        <n v="0.461918472108033"/>
        <n v="0.35375215176609914"/>
        <n v="0.37838018376087823"/>
        <n v="0.38533768378017141"/>
        <n v="0.41702276888637452"/>
        <n v="0.38734863311427459"/>
        <n v="0.40997177446029687"/>
        <n v="0.42914561750669322"/>
        <n v="0.47848147856034923"/>
        <n v="0.48395807081435122"/>
        <n v="0.49395603564350443"/>
        <n v="0.49712599036818395"/>
        <n v="0.50113547910798684"/>
        <n v="0.51077731491884604"/>
        <n v="0.52275956824106229"/>
        <n v="0.57889944061402365"/>
        <n v="0.67069617799829451"/>
        <n v="0.357779632721202"/>
        <n v="0.36526508763425075"/>
        <n v="0.49167057756331711"/>
        <n v="0.5087414846033248"/>
        <n v="0.51341254418861459"/>
        <n v="0.56287753981328936"/>
        <n v="0.56963546157434231"/>
        <n v="0.61890317970703823"/>
        <n v="0.46865038244514701"/>
        <n v="0.47172678366699011"/>
        <n v="0.47824495026545438"/>
        <n v="0.48126294400375136"/>
        <n v="0.48540293286694475"/>
        <n v="0.49381425894662634"/>
        <n v="0.4951189044138059"/>
        <n v="0.5101178278688524"/>
        <n v="0.52594466972292508"/>
        <n v="0.53572241480315086"/>
        <n v="0.55670472390108172"/>
        <n v="0.58702142648334432"/>
        <n v="0.47822647190128187"/>
        <n v="0.39254588127913415"/>
        <n v="0.40059913038567951"/>
        <n v="0.44549536980042953"/>
        <n v="0.49028261515363192"/>
        <n v="0.34659291239431567"/>
        <n v="0.41929878601195875"/>
        <n v="0.45440416313928594"/>
        <n v="0.48012073133271899"/>
        <n v="0.50985373892741881"/>
        <n v="0.51371850066012281"/>
        <n v="0.58736305604759187"/>
        <n v="0.51810310301581719"/>
        <n v="0.53252005004970082"/>
        <n v="0.34934638140552071"/>
        <n v="0.46746418872144418"/>
        <n v="0.48352751089355528"/>
        <n v="0.54317315985825476"/>
        <n v="0.54343275333679431"/>
        <n v="0.5579837351771576"/>
        <n v="0.39613844144536348"/>
        <n v="0.40432071815205051"/>
        <n v="0.48249172679433627"/>
        <n v="0.48479492226730397"/>
        <n v="0.49697761707888077"/>
        <n v="0.51133836974025171"/>
        <n v="0.53762183970890443"/>
        <n v="0.55184748587455801"/>
        <n v="0.63510856306416197"/>
        <n v="0.43001036344188504"/>
        <n v="0.43663512298132773"/>
        <n v="0.4384906155625064"/>
        <n v="0.39794229664698233"/>
        <n v="0.43377554084576925"/>
        <n v="0.47709365540357285"/>
        <n v="0.44560314408780083"/>
        <n v="0.51202875037071938"/>
        <n v="0.52443226162602563"/>
        <n v="0.53819354167749978"/>
        <n v="0.63546251003869447"/>
        <n v="0.47100167180732078"/>
        <n v="0.53035518211772603"/>
        <n v="0.37164429296793494"/>
        <n v="0.42688284046567121"/>
        <n v="0.45050495480500857"/>
        <n v="0.47289520032173504"/>
        <n v="0.47989091004449264"/>
        <n v="0.48014477313524317"/>
        <n v="0.48433056987662032"/>
        <n v="0.49422866398212578"/>
        <n v="0.49943974165314226"/>
        <n v="0.47870142127072751"/>
        <n v="0.5024095608790301"/>
        <n v="0.38003329848876088"/>
        <n v="0.48467400145554174"/>
        <n v="0.49194717550607459"/>
        <n v="0.496256908976422"/>
        <n v="0.53980707002869532"/>
        <n v="0.55156905166850012"/>
        <n v="0.57952116189884395"/>
        <n v="0.58459947801646261"/>
        <n v="0.45932043116661175"/>
        <n v="0.34579459581798294"/>
        <n v="0.35338951927850043"/>
        <n v="0.37648153432557863"/>
        <n v="0.49075447402133854"/>
        <n v="0.38386424306645206"/>
        <n v="0.39363369040117629"/>
        <n v="0.47724173754950977"/>
        <n v="0.47732929547625697"/>
        <n v="0.48366049173876119"/>
        <n v="0.48873593799705017"/>
        <n v="0.48939047979173633"/>
        <n v="0.49503438905046532"/>
        <n v="0.51108801108801105"/>
        <n v="0.66759438509891633"/>
        <n v="0.37596242316584932"/>
        <n v="0.38292062564246843"/>
        <n v="0.39912684256959841"/>
        <n v="0.40612185609231527"/>
        <n v="0.42370260495543166"/>
        <n v="0.46973761944793652"/>
        <n v="0.49813881937892279"/>
        <n v="0.53986341480833444"/>
        <n v="0.55618560593850586"/>
        <n v="0.58517625856322397"/>
        <n v="0.59498694729051937"/>
        <n v="0.38041473515977575"/>
        <n v="0.38611814401134503"/>
        <n v="0.35414777497900929"/>
        <n v="0.36815185977555087"/>
        <n v="0.39956479865165845"/>
        <n v="0.43066926284591778"/>
        <n v="0.44912577462550735"/>
        <n v="0.5027436582382564"/>
        <n v="0.5913404708027965"/>
        <n v="0.63490082147866156"/>
        <n v="0.42274643414142349"/>
        <n v="0.44449876400279981"/>
        <n v="0.45307620934143583"/>
        <n v="0.47773907502610513"/>
        <n v="0.36732798706422565"/>
        <n v="0.39560951071269301"/>
        <n v="0.44022309538797844"/>
        <n v="0.50365105432834856"/>
        <n v="0.51156240991640245"/>
        <n v="0.56847499243812605"/>
        <n v="0.56861177534715857"/>
        <n v="0.57839210176258515"/>
        <n v="0.58607859434350651"/>
        <n v="0.58706009513143975"/>
        <n v="0.67457194602712145"/>
        <n v="0.48606488466220638"/>
        <n v="0.4909512028203617"/>
        <n v="0.49112623080165585"/>
        <n v="0.49398951961981036"/>
        <n v="0.50059467259936263"/>
        <n v="0.50398166796437727"/>
        <n v="0.55837764942532453"/>
        <n v="0.58008943211679886"/>
        <n v="0.59332486636084469"/>
        <n v="0.61255241030011964"/>
        <n v="0.6200047647358945"/>
        <n v="0.51156745195890996"/>
        <n v="0.51610567456858791"/>
        <n v="0.51873753865823524"/>
        <n v="0.54316596172369036"/>
        <n v="0.54915454513196083"/>
        <n v="0.56248508105241524"/>
        <n v="0.5755466357158977"/>
        <n v="0.58323292063534826"/>
        <n v="0.60529621744671036"/>
        <n v="0.65804319415428936"/>
        <n v="0.48280298076503914"/>
        <n v="0.49981223838725242"/>
        <n v="0.50647523134764139"/>
        <n v="0.52549596714923263"/>
        <n v="0.51904661271755748"/>
        <n v="0.51910126867378115"/>
        <n v="0.5230024039718737"/>
        <n v="0.52605883188646374"/>
        <n v="0.5264485103858012"/>
        <n v="0.52976701890632227"/>
        <n v="0.53881626351003609"/>
        <n v="0.58938986910977831"/>
        <n v="0.61290967333909652"/>
        <n v="0.61580755621504379"/>
        <n v="0.67382146992057346"/>
        <n v="0.49121667382553019"/>
        <n v="0.49608564102457969"/>
        <n v="0.4962597776649641"/>
        <n v="0.49910584161492655"/>
        <n v="0.50565231230355034"/>
        <n v="0.50899900347765958"/>
        <n v="0.56181745834067398"/>
        <n v="0.58242210625488611"/>
        <n v="0.59485252140818279"/>
        <n v="0.61273780848066173"/>
        <n v="0.61961552969174716"/>
        <n v="0.51559407019838677"/>
        <n v="0.52011070140588955"/>
        <n v="0.52272329783534011"/>
        <n v="0.54673922559592503"/>
        <n v="0.5525630566390326"/>
        <n v="0.56543828571589239"/>
        <n v="0.57793651755156428"/>
        <n v="0.58523773461067563"/>
        <n v="0.60597849893303235"/>
        <n v="0.65429473390868154"/>
        <n v="0.48925213492793329"/>
        <n v="0.50589728283407254"/>
        <n v="0.51237914029327836"/>
        <n v="0.53076479989639413"/>
        <n v="0.52223427403949974"/>
        <n v="0.52228922711761872"/>
        <n v="0.52620511088792155"/>
        <n v="0.52926421935028156"/>
        <n v="0.52965368090720544"/>
        <n v="0.53296523659341499"/>
        <n v="0.54194933377200205"/>
        <n v="0.59094617670472849"/>
        <n v="0.61305522963313708"/>
        <n v="0.61575045080083446"/>
        <n v="0.66841987575358253"/>
        <n v="0.37990846780528631"/>
        <n v="0.39088452286639636"/>
        <n v="0.39127323964056709"/>
        <n v="0.39788936719183904"/>
        <n v="0.41317527904016516"/>
        <n v="0.4199471325376789"/>
        <n v="0.44968845992842366"/>
        <n v="0.49079400487524166"/>
        <n v="0.51547571229192901"/>
        <n v="0.55083580259527953"/>
        <n v="0.56438566546513502"/>
        <n v="0.38290303900710854"/>
        <n v="0.39493903627591748"/>
        <n v="0.40065850583954332"/>
        <n v="0.38397957598819604"/>
        <n v="0.39739910031057701"/>
        <n v="0.42697309153363772"/>
        <n v="0.45555839727195224"/>
        <n v="0.47220172036169189"/>
        <n v="0.51925851839525095"/>
        <n v="0.62761944103681078"/>
        <n v="0.44384970723890216"/>
        <n v="0.46450700347149848"/>
        <n v="0.47252925428387577"/>
        <n v="0.49521745594697908"/>
        <n v="0.35000844760165767"/>
        <n v="0.34976308216581997"/>
        <n v="0.36213745129848035"/>
        <n v="0.37139788722791062"/>
        <n v="0.37256546310922772"/>
        <n v="0.38208528276734754"/>
        <n v="0.40918529680090798"/>
        <n v="0.46378108836556442"/>
        <n v="0.51985946389699178"/>
        <n v="0.52666291022094724"/>
        <n v="0.65820358834555937"/>
        <n v="0.37020102975428992"/>
        <n v="0.40410526739097191"/>
        <n v="0.40404985802501242"/>
        <n v="0.41104629938401843"/>
        <n v="0.34702025159665228"/>
        <n v="0.36080688266239885"/>
        <n v="0.51021602093854823"/>
        <n v="0.54832644233827366"/>
        <n v="0.56305188037227316"/>
        <n v="0.58711948213873977"/>
        <n v="0.3624270198825259"/>
        <n v="0.41701203857239028"/>
        <n v="0.44682311833034272"/>
        <n v="0.46192776160939131"/>
        <n v="0.47617176521457144"/>
        <n v="0.51432497030715096"/>
        <n v="0.63456250577473894"/>
        <n v="0.45747711647040512"/>
        <n v="0.46579075117489865"/>
        <n v="0.48946462785218597"/>
        <n v="0.59761731562907427"/>
        <n v="0.35290811098771069"/>
        <n v="0.36223576798984775"/>
        <n v="0.36341341417284051"/>
        <n v="0.4009285205280535"/>
        <n v="0.51502484356742706"/>
        <n v="0.52231605815114868"/>
        <n v="0.5852119485013485"/>
        <n v="0.58535368194849702"/>
        <n v="0.66689643582586844"/>
        <n v="0.36872224887052935"/>
        <n v="0.38026031867196158"/>
        <n v="0.4025043863165747"/>
        <n v="0.52698228263236779"/>
        <n v="0.56316634214833716"/>
        <n v="0.57649027944029385"/>
        <n v="0.59608261135276985"/>
        <n v="0.6037527300043124"/>
        <n v="0.37208956780520563"/>
        <n v="0.38427830029359156"/>
        <n v="0.38774553542030182"/>
        <n v="0.52886355820325937"/>
        <n v="0.53457415929408836"/>
        <n v="0.54739160329399938"/>
        <n v="0.56298675181258495"/>
        <n v="0.56742831550966977"/>
        <n v="0.58956822569160039"/>
        <n v="0.64376226362950273"/>
        <n v="0.46528516800690428"/>
        <n v="0.48174886455666543"/>
        <n v="0.48824429610869052"/>
        <n v="0.50693149013072969"/>
        <n v="0.36087980000310965"/>
        <n v="0.36205482561231039"/>
        <n v="0.37166337566633362"/>
        <n v="0.41425454773697828"/>
        <n v="0.59802502045018902"/>
        <n v="0.60091037169021666"/>
        <n v="0.66050365017329105"/>
        <n v="0.47689881094070563"/>
        <n v="0.48581704818133581"/>
        <n v="0.48902204025044949"/>
        <n v="0.57649027944029396"/>
        <n v="0.59608261135276996"/>
        <n v="0.49726780853747593"/>
        <n v="0.50435325986304091"/>
        <n v="0.52886355820325925"/>
        <n v="0.56763608900249807"/>
        <n v="0.64376226362950284"/>
        <n v="0.46528516800690423"/>
        <n v="0.66245289732391377"/>
        <n v="0.50892137798155324"/>
        <n v="0.50897091930280602"/>
        <n v="0.5125137382996966"/>
        <n v="0.51529876443184119"/>
        <n v="0.51565443182129478"/>
        <n v="0.51868873638614621"/>
        <n v="0.57107826874284195"/>
        <n v="0.59802502045018913"/>
        <n v="0.60091037169021677"/>
        <n v="0.37544636491089217"/>
        <n v="0.39723996674038758"/>
        <n v="0.40441101133310131"/>
        <n v="0.41663607137083014"/>
        <n v="0.50391313887577216"/>
        <n v="0.52319538061402782"/>
        <n v="0.52357739338422971"/>
        <n v="0.54010884813200566"/>
        <n v="0.58047000737433996"/>
        <n v="0.60776514317121988"/>
        <n v="0.61375265737512519"/>
        <n v="0.48146002385086401"/>
        <n v="0.48603351849210091"/>
        <n v="0.50287102152890772"/>
        <n v="0.52042949089877333"/>
        <n v="0.53068364807448831"/>
        <n v="0.53289615016870473"/>
        <n v="0.67416787306505788"/>
        <n v="0.46045081009499145"/>
        <n v="0.50466226891243093"/>
        <n v="0.54163547653290689"/>
        <n v="0.47935550439306485"/>
        <n v="0.5720030604189934"/>
        <n v="0.58482518615695278"/>
        <n v="0.61982471427544972"/>
        <n v="0.62923916552843151"/>
        <n v="0.68736478096493425"/>
        <n v="0.39391567705270464"/>
        <n v="0.40179188012516043"/>
        <n v="0.45492626563992367"/>
        <n v="0.46092407461195384"/>
        <n v="0.49016248039980714"/>
        <n v="0.53116211169459493"/>
        <n v="0.54233856642827305"/>
        <n v="0.54863372578081371"/>
        <n v="0.55105294513784919"/>
        <n v="0.57460808773492011"/>
        <n v="0.58575494841889408"/>
        <n v="0.4454341836656866"/>
        <n v="0.48553410273572878"/>
        <n v="0.49677260723170219"/>
        <n v="0.50650010815431723"/>
        <n v="0.5628254996585299"/>
        <n v="0.59966123294942386"/>
        <n v="0.67797130685250862"/>
        <n v="0.45409463058946259"/>
        <n v="0.52544058505115765"/>
        <n v="0.56898862211850476"/>
        <n v="0.49865275747115806"/>
        <n v="0.51535711055830136"/>
        <n v="0.53407195974811728"/>
        <n v="0.58634155777421493"/>
        <n v="0.6007621440729447"/>
        <n v="0.68225561800176326"/>
        <n v="0.35666485855424734"/>
        <n v="0.36117531204777609"/>
        <n v="0.39506431886513238"/>
        <n v="0.42609265839851163"/>
        <n v="0.43781074967597683"/>
        <n v="0.47132381760908904"/>
        <n v="0.52506363022270064"/>
        <n v="0.52885323742928414"/>
        <n v="0.53263479112046352"/>
        <n v="0.55327925731653327"/>
        <n v="0.56798958448259207"/>
        <n v="0.34755612476815928"/>
        <n v="0.47257485925206089"/>
        <n v="0.48433893826840224"/>
        <n v="0.51614749629648471"/>
        <n v="0.52499720158083052"/>
        <n v="0.58143665426380009"/>
        <n v="0.6806928681062745"/>
        <n v="0.48818293575863259"/>
        <n v="0.49203371758609077"/>
        <n v="0.53270557077023695"/>
        <n v="0.58256230321213132"/>
        <n v="0.58857418955538687"/>
        <n v="0.60649880833732117"/>
        <n v="0.62002519665787281"/>
        <n v="0.62346118123135241"/>
        <n v="0.68523487803385641"/>
        <n v="0.44959799314639587"/>
        <n v="0.47414416418199679"/>
        <n v="0.48871990375107111"/>
        <n v="0.51097117517111668"/>
        <n v="0.51560562344722871"/>
        <n v="0.51764428156599562"/>
        <n v="0.53059035627222528"/>
        <n v="0.57808070473638307"/>
        <n v="0.58376007450491108"/>
        <n v="0.59602978323701417"/>
        <n v="0.60419435157780255"/>
        <n v="0.46217299087897495"/>
        <n v="0.47181776435090012"/>
        <n v="0.48362053803736715"/>
        <n v="0.50824457564614012"/>
        <n v="0.58048942803918369"/>
        <n v="0.59200215599523298"/>
        <n v="0.65633931515107891"/>
        <n v="0.418119003615739"/>
        <n v="0.46934171682272829"/>
        <n v="0.52883135620604826"/>
        <n v="0.45296959140641846"/>
        <n v="0.54869086354745533"/>
        <n v="0.55894215307254191"/>
        <n v="0.5650093465349626"/>
        <n v="0.60853438945727922"/>
        <n v="0.68514779799838421"/>
        <n v="0.49363015369468433"/>
        <n v="0.51621263104743709"/>
        <n v="0.52962231145098548"/>
        <n v="0.5500934811574274"/>
        <n v="0.55435717357145031"/>
        <n v="0.55623273904071591"/>
        <n v="0.5681431277704474"/>
        <n v="0.61183424835747247"/>
        <n v="0.6170592685445182"/>
        <n v="0.62834740057805316"/>
        <n v="0.63585880345157841"/>
        <n v="0.50519915160865703"/>
        <n v="0.51407234320282813"/>
        <n v="0.52493089499437773"/>
        <n v="0.54758500959444878"/>
        <n v="0.61405027379604904"/>
        <n v="0.62464198351561451"/>
        <n v="0.68383216993899254"/>
        <n v="0.39720338535253347"/>
        <n v="0.51179437947691009"/>
        <n v="0.56652484770956446"/>
        <n v="0.49673202409390499"/>
        <n v="0.58479559446365892"/>
        <n v="0.59422678082673852"/>
        <n v="0.59980859881216575"/>
        <n v="0.63985163830069702"/>
        <n v="0.71033597415851357"/>
        <n v="0.47958380867550177"/>
        <n v="0.49131504989250835"/>
        <n v="0.4974424312752781"/>
        <n v="0.5525622462183083"/>
        <n v="0.58471684374543265"/>
        <n v="0.50049396375663424"/>
        <n v="0.39702911886870679"/>
        <n v="0.42255180244147833"/>
        <n v="0.43443725082631957"/>
        <n v="0.50181428124146576"/>
        <n v="0.50861489684703132"/>
        <n v="0.51180573397551798"/>
        <n v="0.51821684302048387"/>
        <n v="0.55199790236811608"/>
        <n v="0.55583019525223532"/>
        <n v="0.65874388690414332"/>
        <n v="0.68701513960988014"/>
        <n v="0.50734283590503682"/>
        <n v="0.40454801813964669"/>
        <n v="0.52518432043798324"/>
        <n v="0.54814252233943883"/>
        <n v="0.55162588913770649"/>
        <n v="0.56144475051006404"/>
        <n v="0.58779448461873363"/>
        <n v="0.59198507464358463"/>
        <n v="0.52038216969840412"/>
        <n v="0.59738128144999803"/>
        <n v="0.37639534630322619"/>
        <n v="0.4750171463408438"/>
        <n v="0.51646995281934049"/>
        <n v="0.52263661239881509"/>
        <n v="0.57889944061402376"/>
        <n v="0.57943112767517502"/>
        <n v="0.35619979368127958"/>
        <n v="0.39793716861747336"/>
        <n v="0.41148785687200995"/>
        <n v="0.39895644139500175"/>
        <n v="0.41613959935476347"/>
        <n v="0.50751057254146703"/>
        <n v="0.57810672909914784"/>
        <n v="0.43140160331005944"/>
        <n v="0.4566451980248849"/>
        <n v="0.46111897768757126"/>
        <n v="0.49221109735717522"/>
        <n v="0.55549083950140432"/>
        <n v="0.58861701125444765"/>
        <n v="0.38114253681659815"/>
        <n v="0.40163247782647332"/>
        <n v="0.42366420297140894"/>
        <n v="0.46335342921650458"/>
        <n v="0.56356522488146643"/>
        <n v="0.58830075202175813"/>
        <n v="0.3469836590298957"/>
        <n v="0.35059875609728369"/>
        <n v="0.43682987087519498"/>
        <n v="0.5565139797364993"/>
        <n v="0.57250613395923133"/>
        <n v="0.35473338247111774"/>
        <n v="0.35990154316388634"/>
        <n v="0.36286386059733983"/>
        <n v="0.43251315592138434"/>
        <n v="0.4976731874828762"/>
        <n v="0.40042453841671416"/>
        <n v="0.43460256119679003"/>
        <n v="0.43660629359196407"/>
        <n v="0.48899571496435201"/>
        <n v="0.50003268691177694"/>
        <n v="0.56262750400627282"/>
        <n v="0.3517375530565639"/>
        <n v="0.46579397478856416"/>
        <n v="0.50397426207405349"/>
        <n v="0.53599842444494661"/>
        <n v="0.550517989819586"/>
        <n v="0.39156823235414817"/>
        <n v="0.50819729193497853"/>
        <n v="0.57426216037621847"/>
        <n v="0.58132797712990769"/>
        <n v="0.50587322968772985"/>
        <n v="0.51640554903689651"/>
        <n v="0.55106630604468843"/>
        <n v="0.35417173107990207"/>
        <n v="0.36836877156944192"/>
        <n v="0.3702550511126389"/>
        <n v="0.49330833055048939"/>
        <n v="0.5650888376329456"/>
        <n v="0.37549016116451855"/>
        <n v="0.37558780679324727"/>
        <n v="0.396168653063108"/>
        <n v="0.45298046771379791"/>
        <n v="0.48144285211937521"/>
        <n v="0.48162876224284856"/>
        <n v="0.57352327998443564"/>
        <n v="0.57893487717271452"/>
        <n v="0.5050996656224177"/>
        <n v="0.47764018385149121"/>
        <n v="0.51598508858557113"/>
        <n v="0.55964644338190017"/>
        <n v="0.56157472718100176"/>
        <n v="0.3832720979375116"/>
        <n v="0.38763611046672836"/>
        <n v="0.55558754102135999"/>
        <n v="0.58542349213169342"/>
        <n v="0.54083300121644917"/>
        <n v="0.54666105659835595"/>
        <n v="0.55053024046096311"/>
        <n v="0.56249916464695204"/>
        <n v="0.56739758639972959"/>
        <n v="0.57597634688122801"/>
        <n v="0.57899728496326552"/>
        <n v="0.58811341206922341"/>
        <n v="0.50300087447577624"/>
        <n v="0.52604824782011605"/>
        <n v="0.54026559742164404"/>
        <n v="0.56454786827212577"/>
        <n v="0.58679490966691761"/>
        <n v="0.59212742609684199"/>
        <n v="0.35992877147885405"/>
        <n v="0.36536376965229694"/>
        <n v="0.37017337292175845"/>
        <n v="0.41300158195988623"/>
        <n v="0.49802865209807745"/>
        <n v="0.64730249353437774"/>
        <n v="0.64805174066099913"/>
        <n v="0.50248660300710435"/>
        <n v="0.50549281841422256"/>
        <n v="0.40016945521540731"/>
        <n v="0.42592465117713507"/>
        <n v="0.51828144007292498"/>
        <n v="0.54498821301796374"/>
        <n v="0.56837197741676238"/>
        <n v="0.57068089562643165"/>
        <n v="0.57925345160170993"/>
        <n v="0.59449422172739774"/>
        <n v="0.50345941261907134"/>
        <n v="0.51934593999430667"/>
        <n v="0.55743191147859494"/>
        <n v="0.57437257058704738"/>
        <n v="0.57579985294394898"/>
        <n v="0.57700815733359623"/>
        <n v="0.58816793936406653"/>
        <n v="0.36100791481635985"/>
        <n v="0.4829118674764209"/>
        <n v="0.49123981122717719"/>
        <n v="0.5124609161300282"/>
        <n v="0.57320981551239514"/>
        <n v="0.58763154231532377"/>
        <n v="0.50617383487888057"/>
        <n v="0.5304624043106998"/>
        <n v="0.53776023886680169"/>
        <n v="0.57402305691275424"/>
        <n v="0.46792513083547849"/>
        <n v="0.49841848866184901"/>
        <n v="0.54900186203570345"/>
        <n v="0.54936965936319748"/>
        <n v="0.56502517350662518"/>
        <n v="0.57351746547522342"/>
        <n v="0.51045181638516346"/>
        <n v="0.52055800491414439"/>
        <n v="0.49687560000944153"/>
        <n v="0.35540845659248177"/>
        <n v="0.36392747446219453"/>
        <n v="0.36952612647135435"/>
        <n v="0.3855818795282418"/>
        <n v="0.45900750523335299"/>
        <n v="0.49133863356349056"/>
        <n v="0.56702949864443819"/>
        <n v="0.56762384253501919"/>
        <n v="0.57443478924668256"/>
        <n v="0.58894124816692073"/>
        <n v="0.59411974282607238"/>
        <n v="0.51747655111895097"/>
        <n v="0.51771045059687659"/>
        <n v="0.51841730324902457"/>
        <n v="0.5267398563902117"/>
        <n v="0.52906186817630418"/>
        <n v="0.53683942768742943"/>
        <n v="0.52726265875510236"/>
        <n v="0.53113229078232893"/>
        <n v="0.53471413698453862"/>
        <n v="0.54300829981808252"/>
        <n v="0.54394524119374754"/>
        <n v="0.54473605729420349"/>
        <n v="0.53807838798804641"/>
        <n v="0.47566856271774366"/>
        <n v="0.47600347799167281"/>
        <n v="0.34542147015852565"/>
        <n v="0.59533376609325972"/>
        <n v="0.59893982014833969"/>
        <n v="0.5531701523387762"/>
        <n v="0.58432368462955431"/>
        <n v="0.50428297134603706"/>
        <n v="0.50806665890336233"/>
        <n v="0.51146849166486552"/>
        <n v="0.51495883342268167"/>
        <n v="0.52144832252594164"/>
        <n v="0.52282756042097656"/>
        <n v="0.52594763095041608"/>
        <n v="0.52799243839981536"/>
        <n v="0.55667526822398594"/>
        <n v="0.4641319621716461"/>
        <n v="0.47053515514414512"/>
        <n v="0.5225449672461252"/>
        <n v="0.54076506543802971"/>
        <n v="0.5481018135429887"/>
        <n v="0.52108930433532386"/>
        <n v="0.53418370894330647"/>
        <n v="0.45601189652787377"/>
        <n v="0.47209943299477053"/>
        <n v="0.48078332502711735"/>
        <n v="0.51000175521366276"/>
        <n v="0.553871339325545"/>
        <n v="0.52755496038882799"/>
        <n v="0.34968053997932363"/>
        <n v="0.51376279609200737"/>
        <n v="0.51414401007237853"/>
        <n v="0.51559850061927126"/>
        <n v="0.51649058535924008"/>
        <n v="0.51679125968125794"/>
        <n v="0.51770341625946992"/>
        <n v="0.51790820908194612"/>
        <n v="0.51968047250813387"/>
        <n v="0.52351633822493859"/>
        <n v="0.46486897459417659"/>
        <n v="0.35814178477150344"/>
        <n v="0.42692946046416314"/>
        <n v="0.41200164141694212"/>
        <n v="0.43578315037008802"/>
        <n v="0.5298888910816838"/>
        <n v="0.53005275707877308"/>
        <n v="0.53080433532202487"/>
        <n v="0.53591186340925601"/>
        <n v="0.53847224082425571"/>
        <n v="0.54024740077742472"/>
        <n v="0.54221346012998617"/>
        <n v="0.54248079259831028"/>
        <n v="0.54944310363149484"/>
        <n v="0.59410028573663187"/>
        <n v="0.51031779576062664"/>
        <n v="0.38988432874064749"/>
        <n v="0.50344829921147871"/>
        <n v="0.56930460148677897"/>
        <n v="0.50238800745910206"/>
        <n v="0.52932078385135251"/>
        <n v="0.56252474115578543"/>
        <n v="0.47193163151839107"/>
        <n v="0.4866700440890544"/>
        <n v="0.50558364906151809"/>
        <n v="0.51275705423579798"/>
        <n v="0.47945687368564299"/>
        <n v="0.48052212232014457"/>
        <n v="0.41598675047535999"/>
        <n v="0.45504592687165302"/>
        <n v="0.49333479311631234"/>
        <n v="0.68019530943603423"/>
        <n v="0.54795614575349805"/>
        <n v="0.52462047211077545"/>
        <n v="0.52789465482312603"/>
        <n v="0.55669482001552495"/>
        <n v="0.56920237343144175"/>
        <n v="0.50945858095399721"/>
        <n v="0.46802122552521946"/>
        <n v="0.46866555348514544"/>
        <n v="0.48286483947122733"/>
        <n v="0.49499696054497921"/>
        <n v="0.50413540607885998"/>
        <n v="0.51713347753049554"/>
        <n v="0.53709094009182912"/>
        <n v="0.59495850947236573"/>
        <n v="0.5494336823789755"/>
        <n v="0.43132975665836365"/>
        <n v="0.46981089625936934"/>
        <n v="0.55847686599462976"/>
        <n v="0.5636716224951519"/>
        <n v="0.43062044877495526"/>
        <n v="0.62223994556128404"/>
        <n v="0.53077310884172857"/>
        <n v="0.53640390058089304"/>
        <n v="0.38215022598755549"/>
        <n v="0.3954748225751944"/>
        <n v="0.50759922024658433"/>
        <n v="0.54845415542483078"/>
        <n v="0.57602628653632382"/>
        <n v="0.63271079303956113"/>
        <n v="0.50181376101926978"/>
        <n v="0.38129200832123983"/>
        <n v="0.43990220476241992"/>
        <n v="0.50430805667850864"/>
        <n v="0.53838251343615517"/>
        <n v="0.54641685227593562"/>
        <n v="0.58745710650764604"/>
        <n v="0.67445191030549256"/>
        <n v="0.51270542406999098"/>
        <n v="0.48137756964507344"/>
        <n v="0.48491606933193232"/>
        <n v="0.54748523414707828"/>
        <n v="0.55240673102008875"/>
        <n v="0.55612085972380854"/>
        <n v="0.58937034365575369"/>
        <n v="0.60644229876520284"/>
        <n v="0.36135404435972179"/>
        <n v="0.36946864094703763"/>
        <n v="0.38508045688202103"/>
        <n v="0.50091773466979184"/>
        <n v="0.514429069344015"/>
        <n v="0.4690898989637976"/>
        <n v="0.47821327197519453"/>
        <n v="0.47884128324187414"/>
        <n v="0.48152735197179192"/>
        <n v="0.50628258254244085"/>
        <n v="0.52130405210245334"/>
        <n v="0.55531283772908091"/>
        <n v="0.58769239121583106"/>
        <n v="0.36114093959731547"/>
        <n v="0.46802122552521935"/>
        <n v="0.51076636147846732"/>
        <n v="0.56799041808586292"/>
        <n v="0.58183332011735789"/>
        <n v="0.52979206267550738"/>
        <n v="0.47242461824664755"/>
        <n v="0.47610101232174445"/>
        <n v="0.48347709909499148"/>
        <n v="0.48995505255008548"/>
        <n v="0.49969833662249791"/>
        <n v="0.54331241397009078"/>
        <n v="0.57807899817086938"/>
        <n v="0.46163576161257752"/>
        <n v="0.39823421672753273"/>
        <n v="0.49016497383073804"/>
        <n v="0.35488869133607426"/>
        <n v="0.38300491809941872"/>
        <n v="0.46633773899653536"/>
        <n v="0.48734335392195377"/>
        <n v="0.50126923942032708"/>
        <n v="0.52868611709418445"/>
        <n v="0.49733053659299592"/>
        <n v="0.50746958955292465"/>
        <n v="0.52011260914507063"/>
        <n v="0.37901832646682759"/>
        <n v="0.49167057756331706"/>
        <n v="0.55387049980218905"/>
        <n v="0.57096827690776841"/>
        <n v="0.47981336003116126"/>
        <n v="0.48254451947427685"/>
        <n v="0.52306263946826503"/>
        <n v="0.54365499381622839"/>
        <n v="0.3532487341973698"/>
        <n v="0.35531596224866629"/>
        <n v="0.49236697332532015"/>
        <n v="0.52742871382293255"/>
        <n v="0.57633118808619066"/>
        <n v="0.43833948858380423"/>
        <n v="0.49998837217289288"/>
        <n v="0.39852694972404418"/>
        <n v="0.49333479311631229"/>
        <n v="0.58674016648662386"/>
        <n v="0.37385008585130952"/>
        <n v="0.4988459724187686"/>
        <n v="0.51813235387938494"/>
        <n v="0.55781583334304807"/>
        <n v="0.4997923688155565"/>
        <n v="0.52165820296171894"/>
        <n v="0.42785528984863053"/>
        <n v="0.47523021166781826"/>
        <n v="0.48833724866354666"/>
        <n v="0.48991363442414126"/>
        <n v="0.54422054590153612"/>
        <n v="0.58784113060428855"/>
        <n v="0.49339446547899124"/>
        <n v="0.42291265775334252"/>
        <n v="0.48956357790038679"/>
        <n v="0.5118673703979536"/>
        <n v="0.51293620572740084"/>
        <n v="0.56304672865072958"/>
        <n v="0.58135033800525471"/>
        <n v="0.65860690774870301"/>
        <n v="0.68701389534034951"/>
        <n v="0.47095800433901741"/>
        <n v="0.43884786549413651"/>
        <n v="0.46374146186913995"/>
        <n v="0.48063551436690066"/>
        <n v="0.44246186391992276"/>
        <n v="0.48148153344870065"/>
        <n v="0.55216702454877831"/>
        <n v="0.46941465690490486"/>
        <n v="0.3690759127207725"/>
        <n v="0.45830219047858561"/>
        <n v="0.48124299734067683"/>
        <n v="0.5098537389274187"/>
        <n v="0.5101601885786059"/>
        <n v="0.56303740391188073"/>
        <n v="0.56888449171407374"/>
        <n v="0.57376529512457997"/>
        <n v="0.50447652844764779"/>
        <n v="0.48379423934799981"/>
        <n v="0.48406192395881736"/>
        <n v="0.48487076642126792"/>
        <n v="0.49229441205691044"/>
        <n v="0.55018433119973031"/>
        <n v="0.55620218749167027"/>
        <n v="0.49814450054919895"/>
        <n v="0.51472669539330917"/>
        <n v="0.47835414657236863"/>
        <n v="0.47879287843225393"/>
        <n v="0.4818381660211451"/>
        <n v="0.48288691457838029"/>
        <n v="0.49386041580101164"/>
        <n v="0.49673712514471369"/>
        <n v="0.49829363647655156"/>
        <n v="0.52828838627045527"/>
        <n v="0.56150076974579211"/>
        <n v="0.5777213512916759"/>
        <n v="0.58043339678604633"/>
        <n v="0.47953833774757748"/>
        <n v="0.48676593056017253"/>
        <n v="0.49477787433778264"/>
        <n v="0.38456800952321279"/>
        <n v="0.42234737575938647"/>
        <n v="0.48493974383241845"/>
        <n v="0.55841199098806604"/>
        <n v="0.50512791178682603"/>
        <n v="0.48506340446664009"/>
        <n v="0.50819296922020563"/>
        <n v="0.53334461787351328"/>
        <n v="0.58430717863105175"/>
        <n v="0.40058798706925786"/>
        <n v="0.47301010975833185"/>
        <n v="0.47342132956763416"/>
        <n v="0.48091170766201796"/>
        <n v="0.49862844287152103"/>
        <n v="0.50694062885518509"/>
        <n v="0.553582482033812"/>
        <n v="0.49255675515621566"/>
        <n v="0.53474528243489061"/>
        <n v="0.47115142715438862"/>
        <n v="0.4804663636269505"/>
        <n v="0.48312233498378188"/>
        <n v="0.48515904476457511"/>
        <n v="0.54909819639278556"/>
        <n v="0.5787977535880191"/>
        <n v="0.43588029715734344"/>
        <n v="0.436194327688187"/>
        <n v="0.48177159547700749"/>
        <n v="0.5051111779839299"/>
        <n v="0.41302558398220246"/>
        <n v="0.45569487121836671"/>
        <n v="0.49503438905046537"/>
        <n v="0.50262273251376333"/>
        <n v="0.54521781587370477"/>
        <n v="0.47307222679326549"/>
        <n v="0.48801133224566823"/>
        <n v="0.52310967894069227"/>
        <n v="0.52852045306766782"/>
        <n v="0.53189569131095982"/>
        <n v="0.38592798847120335"/>
        <n v="0.48582952056124012"/>
        <n v="0.48149240409534227"/>
        <n v="0.51383811325580098"/>
        <n v="0.53690488709943951"/>
        <n v="0.54748523414707817"/>
        <n v="0.55046315916934074"/>
        <n v="0.56750138241567261"/>
        <n v="0.57633118808619055"/>
        <n v="0.58586455839858098"/>
        <n v="0.50623854757497344"/>
        <n v="0.42390896584269799"/>
        <n v="0.45230220094723989"/>
        <n v="0.42454719091240367"/>
        <n v="0.45132524811683006"/>
        <n v="0.54444062597631282"/>
        <n v="0.51923178412790449"/>
        <n v="0.36674391701692832"/>
        <n v="0.48190888899454581"/>
        <n v="0.49675156227011202"/>
        <n v="0.49712599036818389"/>
        <n v="0.50556243301401627"/>
        <n v="0.51201572551822727"/>
        <n v="0.51659784705818712"/>
        <n v="0.53819354167749989"/>
        <n v="0.55274142718961583"/>
        <n v="0.56155713129967166"/>
        <n v="0.46866555348514549"/>
        <n v="0.48406192395881725"/>
        <n v="0.48791285821012537"/>
        <n v="0.49438173446926853"/>
        <n v="0.51515601298931679"/>
        <n v="0.54161738156010697"/>
        <n v="0.56381908162280636"/>
        <n v="0.53453080216929139"/>
        <n v="0.34720922100951568"/>
        <n v="0.38663064118764079"/>
        <n v="0.40525348023524155"/>
        <n v="0.42498233215547693"/>
        <n v="0.49235269441389551"/>
        <n v="0.4946968757837929"/>
        <n v="0.50239259193910979"/>
        <n v="0.51869950019769062"/>
        <n v="0.5492870544090056"/>
        <n v="0.48090892021631843"/>
        <n v="0.35071953391075844"/>
        <n v="0.3798294635259829"/>
        <n v="0.52016604026608781"/>
        <n v="0.65582917070503743"/>
        <n v="0.49605155949663415"/>
        <n v="0.38911962713619891"/>
        <n v="0.4746835443037975"/>
        <n v="0.47501714634084385"/>
        <n v="0.48723765498152344"/>
        <n v="0.49588683016837087"/>
        <n v="0.5223929634184119"/>
        <n v="0.53886962696854512"/>
        <n v="0.38353135212146361"/>
        <n v="0.38881922934433993"/>
        <n v="0.39900149446142658"/>
        <n v="0.42930739832654025"/>
        <n v="0.36312909706844204"/>
        <n v="0.38799731127783565"/>
        <n v="0.57913953384883043"/>
        <n v="0.58310768575769012"/>
        <n v="0.37982812281640826"/>
        <n v="0.38369389698477191"/>
        <n v="0.39697830038230808"/>
        <n v="0.422010403259092"/>
        <n v="0.47226505435259886"/>
        <n v="0.4751289226464121"/>
        <n v="0.50802870987631332"/>
        <n v="0.52250117355865666"/>
        <n v="0.5371519683307675"/>
        <n v="0.61599775441461679"/>
        <n v="0.43824165343644739"/>
        <n v="0.45008835990970869"/>
        <n v="0.48114840530204572"/>
        <n v="0.59508376065171142"/>
        <n v="0.66922184421369912"/>
        <n v="0.36986186195152426"/>
        <n v="0.41403001003814072"/>
        <n v="0.34536011237695868"/>
        <n v="0.40300859099036246"/>
        <n v="0.44387414824619925"/>
        <n v="0.50793117532931686"/>
        <n v="0.56445993031358888"/>
        <n v="0.56498556963263713"/>
        <n v="0.58382353506207085"/>
        <n v="0.48305031235579088"/>
        <n v="0.49380702547202049"/>
        <n v="0.49640655073518353"/>
        <n v="0.50069503618316757"/>
        <n v="0.51383835528623745"/>
        <n v="0.5293106983058361"/>
        <n v="0.54131344724737351"/>
        <n v="0.63221285080328549"/>
        <n v="0.51635510697879039"/>
        <n v="0.51778968922893043"/>
        <n v="0.52241331511868128"/>
        <n v="0.53179535820848867"/>
        <n v="0.5928027569962504"/>
        <n v="0.59398206713402535"/>
        <n v="0.60744981063139425"/>
        <n v="0.6133279597373491"/>
        <n v="0.61925005053567816"/>
        <n v="0.65063721404093744"/>
        <n v="0.49493599121667087"/>
        <n v="0.50415707569185941"/>
        <n v="0.52810942158899399"/>
        <n v="0.61328987854945016"/>
        <n v="0.66655603108570516"/>
        <n v="0.51744107744107759"/>
        <n v="0.51765140005806842"/>
        <n v="0.52516300547236627"/>
        <n v="0.53026185296250572"/>
        <n v="0.54486376985670637"/>
        <n v="0.5532350196921928"/>
        <n v="0.57534867491217889"/>
        <n v="0.5907577018878889"/>
        <n v="0.61447842915132633"/>
        <n v="0.48820553342697021"/>
        <n v="0.49892459383280374"/>
        <n v="0.50150446091780354"/>
        <n v="0.50575158093106276"/>
        <n v="0.51869924344167972"/>
        <n v="0.53380947380855504"/>
        <n v="0.54543435405440921"/>
        <n v="0.63081736888615048"/>
        <n v="0.52035851981720926"/>
        <n v="0.52178295688180243"/>
        <n v="0.526363907894428"/>
        <n v="0.53561281161321994"/>
        <n v="0.5942732551399299"/>
        <n v="0.59538253441543731"/>
        <n v="0.60798593334493123"/>
        <n v="0.61344985965807608"/>
        <n v="0.61893211146437255"/>
        <n v="0.64761634313808591"/>
        <n v="0.50113990373560613"/>
        <n v="0.51012645002854284"/>
        <n v="0.53327743462706279"/>
        <n v="0.61342488138750961"/>
        <n v="0.66187928047242806"/>
        <n v="0.52083062814743208"/>
        <n v="0.52836841297762493"/>
        <n v="0.53345825239056233"/>
        <n v="0.54791591145963658"/>
        <n v="0.55612617841729317"/>
        <n v="0.57754521734795061"/>
        <n v="0.59224349643449237"/>
        <n v="0.61451505310278243"/>
        <n v="0.37248999431669971"/>
        <n v="0.39828562379708676"/>
        <n v="0.40347389817214596"/>
        <n v="0.41311935500775543"/>
        <n v="0.36288088272211766"/>
        <n v="0.3934237552596912"/>
        <n v="0.41683156385753878"/>
        <n v="0.58639804592238221"/>
        <n v="0.39460474223163955"/>
        <n v="0.39831369051876298"/>
        <n v="0.41085046605772896"/>
        <n v="0.358267861507859"/>
        <n v="0.49274189566561183"/>
        <n v="0.49525928887398596"/>
        <n v="0.52379563119944861"/>
        <n v="0.53612949741497562"/>
        <n v="0.54848206237605912"/>
        <n v="0.61274538505326503"/>
        <n v="0.45861121395057158"/>
        <n v="0.46974261351121738"/>
        <n v="0.49831044610599462"/>
        <n v="0.59601717892050754"/>
        <n v="0.65420482649103173"/>
        <n v="0.36905264208374455"/>
        <n v="0.38435245603165358"/>
        <n v="0.35324238107102635"/>
        <n v="0.37447725422395411"/>
        <n v="0.42955486559183254"/>
        <n v="0.46708498725919578"/>
        <n v="0.52354532349698968"/>
        <n v="0.59270184638916201"/>
        <n v="0.39419100359623016"/>
        <n v="0.38209787078125629"/>
        <n v="0.40626637459688281"/>
        <n v="0.43166782552264399"/>
        <n v="0.48388322908604064"/>
        <n v="0.62466883480684887"/>
        <n v="0.36727815743286368"/>
        <n v="0.37354075040046325"/>
        <n v="0.38575924793120975"/>
        <n v="0.39158332720821826"/>
        <n v="0.39767840531127069"/>
        <n v="0.4019716905711524"/>
        <n v="0.4212907790097396"/>
        <n v="0.37869581582083933"/>
        <n v="0.45218730262024615"/>
        <n v="0.46383620392640695"/>
        <n v="0.51919018126832084"/>
        <n v="0.53245502807164946"/>
        <n v="0.54579752795762215"/>
        <n v="0.58817285716109757"/>
        <n v="0.59886207794462287"/>
        <n v="0.61615467239527388"/>
        <n v="0.63646879431966696"/>
        <n v="0.42254022595001711"/>
        <n v="0.45138605666930975"/>
        <n v="0.46289952963730796"/>
        <n v="0.52569521462312585"/>
        <n v="0.35987139726317724"/>
        <n v="0.37302920902195569"/>
        <n v="0.37494640178715161"/>
        <n v="0.41838324422662521"/>
        <n v="0.35343223064231988"/>
        <n v="0.36338849670177065"/>
        <n v="0.36981969999261072"/>
        <n v="0.41991444163266717"/>
        <n v="0.45560101574788225"/>
        <n v="0.46209105183558269"/>
        <n v="0.51897273478380612"/>
        <n v="0.58159305488878221"/>
        <n v="0.36123169176018471"/>
        <n v="0.38341781583773443"/>
        <n v="0.38735229693977657"/>
        <n v="0.49839384405180298"/>
        <n v="0.51324087849283395"/>
        <n v="0.52487440015437026"/>
        <n v="0.53275168007415497"/>
        <n v="0.53724791663130733"/>
        <n v="0.55352338964996894"/>
        <n v="0.61641110363850793"/>
        <n v="0.38397905541950689"/>
        <n v="0.39013265651510676"/>
        <n v="0.40047526508621278"/>
        <n v="0.41657596099932398"/>
        <n v="0.55657681484316002"/>
        <n v="0.57826858839539774"/>
        <n v="0.59173176936945937"/>
        <n v="0.59765794785895288"/>
        <n v="0.60365950852335626"/>
        <n v="0.63599876568607283"/>
        <n v="0.47701176933606132"/>
        <n v="0.48598147160110589"/>
        <n v="0.53445962934578672"/>
        <n v="0.5960638388263173"/>
        <n v="0.65256523148096413"/>
        <n v="0.35850794522451257"/>
        <n v="0.37392105095112449"/>
        <n v="0.41690186073665436"/>
        <n v="0.35343223064231977"/>
        <n v="0.5613751901206131"/>
        <n v="0.57491519884289377"/>
        <n v="0.57740453285273718"/>
        <n v="0.58750295809282749"/>
        <n v="0.59958594472413429"/>
        <n v="0.47215643346512876"/>
        <n v="0.48591190603180162"/>
        <n v="0.49839384405180304"/>
        <n v="0.52188524692048577"/>
        <n v="0.49864608156013435"/>
        <n v="0.50498570854411273"/>
        <n v="0.50768060223024336"/>
        <n v="0.5092981183129186"/>
        <n v="0.51810071573994021"/>
        <n v="0.54581024880602702"/>
        <n v="0.57709720776801932"/>
        <n v="0.59173176936945948"/>
        <n v="0.60365950852335615"/>
        <n v="0.63599876568607272"/>
        <n v="0.49519130277523071"/>
        <n v="0.59606383882631719"/>
        <n v="0.65256523148096424"/>
        <n v="0.50765760968569151"/>
        <n v="0.5144816331878066"/>
        <n v="0.51927249176080925"/>
        <n v="0.52197443807844868"/>
        <n v="0.53261648891259472"/>
        <n v="0.5404282366603762"/>
        <n v="0.56498268123483608"/>
        <n v="0.57624434293819626"/>
        <n v="0.5995859447241344"/>
        <n v="0.40638368421012139"/>
        <n v="0.43274985516414727"/>
        <n v="0.51582275636792108"/>
        <n v="0.54011945102775649"/>
        <n v="0.58239522758244633"/>
        <n v="0.58362762985876782"/>
        <n v="0.64074889461195228"/>
        <n v="0.47358274214975959"/>
        <n v="0.48738182575651495"/>
        <n v="0.49621385395734713"/>
        <n v="0.50171457384136486"/>
        <n v="0.5078794152468562"/>
        <n v="0.51835133758838225"/>
        <n v="0.52891794660613578"/>
        <n v="0.56532851667017869"/>
        <n v="0.57766877109778203"/>
        <n v="0.58447614047073582"/>
        <n v="0.60591812952795732"/>
        <n v="0.66596138965594109"/>
        <n v="0.50080529502208726"/>
        <n v="0.54516820600576399"/>
        <n v="0.56677574086859761"/>
        <n v="0.58864983727444287"/>
        <n v="0.63195984294291874"/>
        <n v="0.68290834972297287"/>
        <n v="0.41667827218939302"/>
        <n v="0.41785611936943634"/>
        <n v="0.42478726199324063"/>
        <n v="0.5014625044269958"/>
        <n v="0.50478011280130264"/>
        <n v="0.54371228397150184"/>
        <n v="0.57116843970276598"/>
        <n v="0.59292029712904371"/>
        <n v="0.59660309442993797"/>
        <n v="0.60054130805437811"/>
        <n v="0.64012259596970267"/>
        <n v="0.36071602513014389"/>
        <n v="0.3979744752910695"/>
        <n v="0.52153765125943552"/>
        <n v="0.54792234088054681"/>
        <n v="0.61203958872058184"/>
        <n v="0.62226462800503224"/>
        <n v="0.64193139257606668"/>
        <n v="0.45962886363833466"/>
        <n v="0.46672257675512679"/>
        <n v="0.46824158083947376"/>
        <n v="0.48508061084484738"/>
        <n v="0.50338416507792327"/>
        <n v="0.52122852847669199"/>
        <n v="0.54954010611625959"/>
        <n v="0.57392125465014598"/>
        <n v="0.57927511624291494"/>
        <n v="0.58139402101830906"/>
        <n v="0.60293589421413163"/>
        <n v="0.65431638458993246"/>
        <n v="0.44589776457783675"/>
        <n v="0.4928658594037611"/>
        <n v="0.52056424244348354"/>
        <n v="0.54888401870818437"/>
        <n v="0.63567221511155225"/>
        <n v="0.68027210696519425"/>
        <n v="0.46204314701172566"/>
        <n v="0.48158081890641374"/>
        <n v="0.48224992968281316"/>
        <n v="0.50782611658312604"/>
        <n v="0.50993791919106268"/>
        <n v="0.52213094404899041"/>
        <n v="0.53262147784345226"/>
        <n v="0.53474482563053516"/>
        <n v="0.55609663981745228"/>
        <n v="0.55833159994210302"/>
        <n v="0.66439149762368865"/>
        <n v="0.44212722464245285"/>
        <n v="0.45768156706698704"/>
        <n v="0.48279513556232478"/>
        <n v="0.5030435530667553"/>
        <n v="0.51522602244831472"/>
        <n v="0.53192913941013631"/>
        <n v="0.62953591767598571"/>
        <n v="0.36044870974329285"/>
        <n v="0.47128996537150891"/>
        <n v="0.50613325477665405"/>
        <n v="0.52119553063155943"/>
        <n v="0.5292115197264825"/>
        <n v="0.53358748561127145"/>
        <n v="0.54002176628210918"/>
        <n v="0.55206768735053036"/>
        <n v="0.58503396855123035"/>
        <n v="0.60108190299402531"/>
        <n v="0.60143084443775807"/>
        <n v="0.66194608233045282"/>
        <n v="0.43412689838839297"/>
        <n v="0.45531016204070607"/>
        <n v="0.49646904401285946"/>
        <n v="0.53568028728070138"/>
        <n v="0.58548932683107024"/>
        <n v="0.68451968400286756"/>
        <n v="0.40820009654939482"/>
        <n v="0.42489191781389762"/>
        <n v="0.47732648606985062"/>
        <n v="0.48994798332585665"/>
        <n v="0.52951078756202152"/>
        <n v="0.54992353454889942"/>
        <n v="0.55344654526625314"/>
        <n v="0.56955905097766246"/>
        <n v="0.58281411493111801"/>
        <n v="0.58365204766173129"/>
        <n v="0.60237858410540113"/>
        <n v="0.43792192889756798"/>
        <n v="0.46544024703423953"/>
        <n v="0.49823471096637473"/>
        <n v="0.50744410173655696"/>
        <n v="0.5680390602937796"/>
        <n v="0.5685745724166984"/>
        <n v="0.67252951284176288"/>
        <n v="0.36775948642269529"/>
        <n v="0.38168290075362887"/>
        <n v="0.42406010754966378"/>
        <n v="0.48288408428863561"/>
        <n v="0.51373358064707098"/>
        <n v="0.52053061601968054"/>
        <n v="0.53287703845959866"/>
        <n v="0.54291997800294989"/>
        <n v="0.54778730072681581"/>
        <n v="0.56355031604502126"/>
        <n v="0.58669025975443856"/>
        <n v="0.64682017431397876"/>
        <n v="0.38456453757847159"/>
        <n v="0.49598865260909641"/>
        <n v="0.56313825705201659"/>
        <n v="0.57953807426745574"/>
        <n v="0.62043667984689477"/>
        <n v="0.68393738195270115"/>
        <n v="0.39052110345445334"/>
        <n v="0.48566668869767848"/>
        <n v="0.48992905248162022"/>
        <n v="0.51090251054765878"/>
        <n v="0.5279530236057367"/>
        <n v="0.53956964977666055"/>
        <n v="0.54463619605873215"/>
        <n v="0.54949711767996123"/>
        <n v="0.56205428479710295"/>
        <n v="0.58625644685923861"/>
        <n v="0.60359826949410822"/>
        <n v="0.48288817458576261"/>
        <n v="0.5082050272715003"/>
        <n v="0.5383759340890647"/>
        <n v="0.54684857359763239"/>
        <n v="0.60259593547027712"/>
        <n v="0.60308860662336261"/>
        <n v="0.69872715181442191"/>
        <n v="0.34801557425705132"/>
        <n v="0.43114826869333867"/>
        <n v="0.47013529894569078"/>
        <n v="0.52425335754554492"/>
        <n v="0.5526348941953052"/>
        <n v="0.55888816673810604"/>
        <n v="0.57024687538283081"/>
        <n v="0.57948637976271378"/>
        <n v="0.58396431666867055"/>
        <n v="0.59846629076141966"/>
        <n v="0.61975503897408335"/>
        <n v="0.67507456036886049"/>
        <n v="0.43379937457219386"/>
        <n v="0.53630956040036881"/>
        <n v="0.59808719648785535"/>
        <n v="0.61317502832605941"/>
        <n v="0.65080174545914315"/>
        <n v="0.70922239139648513"/>
        <n v="0.4392794151780971"/>
        <n v="0.52681335360186421"/>
        <n v="0.53073472828309076"/>
        <n v="0.55003030970384603"/>
        <n v="0.56571678171727791"/>
        <n v="0.57640407779452763"/>
        <n v="0.58106530037403348"/>
        <n v="0.58553734826556436"/>
        <n v="0.59708994201333465"/>
        <n v="0.61935593111049958"/>
        <n v="0.63531040793457938"/>
        <n v="0.34683672085408135"/>
        <n v="0.38036339774028749"/>
        <n v="0.42796344001248876"/>
        <n v="0.42970135991869085"/>
        <n v="0.45904086467916916"/>
        <n v="0.47286041558177777"/>
        <n v="0.47731729137270407"/>
        <n v="0.49496973273993028"/>
        <n v="0.54915159221477883"/>
        <n v="0.48964100252324488"/>
        <n v="0.50700906244212229"/>
        <n v="0.50956875600056539"/>
        <n v="0.515993155881599"/>
        <n v="0.51927514018407928"/>
        <n v="0.52236973685379096"/>
        <n v="0.53335422303321167"/>
        <n v="0.53439670550083473"/>
        <n v="0.59691360625200141"/>
        <n v="0.65461208755080313"/>
        <n v="0.68833934291917742"/>
        <n v="0.44283620061980766"/>
        <n v="0.47591056626141848"/>
        <n v="0.48525720299960534"/>
        <n v="0.5123299538784718"/>
        <n v="0.51535144096878882"/>
        <n v="0.52245349842745648"/>
        <n v="0.52527639593005027"/>
        <n v="0.52858192821096517"/>
        <n v="0.53327362043746851"/>
        <n v="0.59803790355966169"/>
        <n v="0.62005441148793083"/>
        <n v="0.52672024540021123"/>
        <n v="0.5369155373985951"/>
        <n v="0.61751154744926773"/>
        <n v="0.40527855714582367"/>
        <n v="0.41787916798407698"/>
        <n v="0.5089104151905437"/>
        <n v="0.44761556116308404"/>
        <n v="0.45861587309043406"/>
        <n v="0.482795381735452"/>
        <n v="0.61010295588206453"/>
        <n v="0.61354956851376474"/>
        <n v="0.38912280052466103"/>
        <n v="0.4000061212376152"/>
        <n v="0.56737944695961695"/>
        <n v="0.57361524449084544"/>
        <n v="0.56240534245768803"/>
        <n v="0.57566329559352825"/>
        <n v="0.35702871322638774"/>
        <n v="0.36726642360130235"/>
        <n v="0.42118084963390101"/>
        <n v="0.42201420279836438"/>
        <n v="0.54295283204221245"/>
        <n v="0.55482704552803519"/>
        <n v="0.58385601429012779"/>
        <n v="0.52534390948385212"/>
        <n v="0.57398735561851155"/>
        <n v="0.34708814493203177"/>
        <n v="0.35586412178881494"/>
        <n v="0.35643324260898918"/>
        <n v="0.478181104727541"/>
        <n v="0.49228223551820566"/>
        <n v="0.50793241626515506"/>
        <n v="0.58171976043417783"/>
        <n v="0.39985810166981023"/>
        <n v="0.40987864908011284"/>
        <n v="0.42944400825441381"/>
        <n v="0.44912193314522275"/>
        <n v="0.45027761802970467"/>
        <n v="0.45887325260984357"/>
        <n v="0.4771662868679345"/>
        <n v="0.47924963883784416"/>
        <n v="0.53577354369384533"/>
        <n v="0.35008173899816097"/>
        <n v="0.35801595755229237"/>
        <n v="0.36651054542215095"/>
        <n v="0.44189895279437502"/>
        <n v="0.47724173754950971"/>
        <n v="0.52356287556810421"/>
        <n v="0.55544413896912292"/>
        <n v="0.5150750930892033"/>
        <n v="0.37024561648412696"/>
        <n v="0.53046499865757557"/>
        <n v="0.55319230281167842"/>
        <n v="0.36962336785904631"/>
        <n v="0.41103277611274114"/>
        <n v="0.41875611778575195"/>
        <n v="0.50801721687442092"/>
        <n v="0.37999568456558575"/>
        <n v="0.38040172254391119"/>
        <n v="0.39191181415552723"/>
        <n v="0.39793450845365574"/>
        <n v="0.4582039381488634"/>
        <n v="0.49254819645045461"/>
        <n v="0.51781098647762536"/>
        <n v="0.52016157668363949"/>
        <n v="0.52777546041815127"/>
        <n v="0.53319772651122666"/>
        <n v="0.54372136000889837"/>
        <n v="0.56579572319331572"/>
        <n v="0.37766809813486169"/>
        <n v="0.38912280052466097"/>
        <n v="0.52499832803080249"/>
        <n v="0.5904596379467808"/>
        <n v="0.55183261020654872"/>
        <n v="0.56545688230613878"/>
        <n v="0.56723943495698803"/>
        <n v="0.57499064758962726"/>
        <n v="0.49955012982030866"/>
        <n v="0.50689263045810939"/>
        <n v="0.53238872032341478"/>
        <n v="0.53707764656248735"/>
        <n v="0.55421890445630528"/>
        <n v="0.57416597690149807"/>
        <n v="0.35085286474812233"/>
        <n v="0.3519495368780064"/>
        <n v="0.50810216229894756"/>
        <n v="0.56911982320681365"/>
        <n v="0.58023301190032639"/>
        <n v="0.5812502594068012"/>
        <n v="0.39726794656408382"/>
        <n v="0.49240601252115096"/>
        <n v="0.50684853045665834"/>
        <n v="0.51552749596080127"/>
        <n v="0.35978831464599298"/>
        <n v="0.39094692737311204"/>
        <n v="0.53886488764054108"/>
        <n v="0.55219858242253861"/>
        <n v="0.55430010843450805"/>
        <n v="0.55606032589445276"/>
        <n v="0.58839482324059689"/>
        <n v="0.53395297537212227"/>
        <n v="0.50349393159249722"/>
        <n v="0.55667526822398605"/>
        <n v="0.55955310172493478"/>
        <n v="0.57261439687976856"/>
        <n v="0.58956228424473767"/>
        <n v="0.65322466273558211"/>
        <n v="0.65365997815623023"/>
        <n v="0.35666769797102654"/>
        <n v="0.37964032672927089"/>
        <n v="0.38534607835302104"/>
        <n v="0.49634596419705312"/>
        <n v="0.61368224679465444"/>
        <n v="0.6160433313764947"/>
        <n v="0.49398918378932216"/>
        <n v="0.51961619732741215"/>
        <n v="0.48415737195494146"/>
        <n v="0.56045535614653252"/>
        <n v="0.58382687232845798"/>
        <n v="0.59135350269244114"/>
        <n v="0.64388034821263196"/>
        <n v="0.64458516558175682"/>
        <n v="0.5591475272759614"/>
        <n v="0.35785270077523579"/>
        <n v="0.52906038727665261"/>
        <n v="0.53060415578817477"/>
        <n v="0.54211364025158237"/>
        <n v="0.54396138226604085"/>
        <n v="0.54637873390871672"/>
        <n v="0.54996626193257336"/>
        <n v="0.56284906362133069"/>
        <n v="0.54849606595251432"/>
        <n v="0.58872309182747096"/>
        <n v="0.34969534743834324"/>
        <n v="0.35913096050015009"/>
        <n v="0.36182905906252921"/>
        <n v="0.36392457757036051"/>
        <n v="0.44618809116230179"/>
        <n v="0.45518993378590672"/>
        <n v="0.55833520918504764"/>
        <n v="0.58457327658498326"/>
        <n v="0.51747655111895086"/>
        <n v="0.54396138226604096"/>
        <n v="0.54568038040937195"/>
        <n v="0.53217219875944943"/>
        <n v="0.53376556450897561"/>
        <n v="0.54832827573401421"/>
        <n v="0.34713756118071426"/>
        <n v="0.35417389812206046"/>
        <n v="0.44835992902747557"/>
        <n v="0.54707880915629681"/>
        <n v="0.47863474998050221"/>
        <n v="0.50756770089379188"/>
        <n v="0.50867099896271162"/>
        <n v="0.50887381588927583"/>
        <n v="0.51440036855195803"/>
        <n v="0.51735992087845573"/>
        <n v="0.52144832252594175"/>
        <n v="0.52410665538549983"/>
        <n v="0.54806009710364412"/>
        <n v="0.55228600592945143"/>
        <n v="0.59225708603621774"/>
        <n v="0.52921812900758092"/>
        <n v="0.34851299922395185"/>
        <n v="0.52107497186640517"/>
        <n v="0.53363121714003636"/>
        <n v="0.54378817867892337"/>
        <n v="0.46580830160506381"/>
        <n v="0.50781858192703644"/>
        <n v="0.38214749787805358"/>
        <n v="0.37711729860183091"/>
        <n v="0.4069217354554488"/>
        <n v="0.47984389256291921"/>
        <n v="0.53909977519649244"/>
        <n v="0.54315460542720007"/>
        <n v="0.55732738712522834"/>
        <n v="0.50447112735035993"/>
        <n v="0.51440036855195792"/>
        <n v="0.50643035292006311"/>
        <n v="0.50651260892587013"/>
        <n v="0.50913293940902105"/>
        <n v="0.51462442932197472"/>
        <n v="0.52397164799336982"/>
        <n v="0.52393844906233067"/>
        <n v="0.52450734628861839"/>
        <n v="0.53015945535890641"/>
        <n v="0.53048088608544219"/>
        <n v="0.54369936698041954"/>
        <n v="0.51058755922067478"/>
        <n v="0.5591001816850506"/>
        <n v="0.56031396865176009"/>
        <n v="0.44198032638790147"/>
        <n v="0.49671349903452938"/>
        <n v="0.59135053345067712"/>
        <n v="0.4965478151324158"/>
        <n v="0.43025715536801878"/>
        <n v="0.49755951172581792"/>
        <n v="0.50161589019209119"/>
        <n v="0.50607428842268076"/>
        <n v="0.53331001907530196"/>
        <n v="0.46232338354096991"/>
        <n v="0.43991803333534063"/>
        <n v="0.53199731402058914"/>
        <n v="0.54268183749832055"/>
        <n v="0.46908989896379755"/>
        <n v="0.4955200085844147"/>
        <n v="0.59480388305931209"/>
        <n v="0.4700831476550188"/>
        <n v="0.47813834059224669"/>
        <n v="0.48651497472985783"/>
        <n v="0.48919311037535801"/>
        <n v="0.52505966587112174"/>
        <n v="0.54187478703157332"/>
        <n v="0.54528022166000034"/>
        <n v="0.55135917410855662"/>
        <n v="0.52963088731715569"/>
        <n v="0.53346520006199927"/>
        <n v="0.54837563149591895"/>
        <n v="0.45411106226115183"/>
        <n v="0.47684283290391505"/>
        <n v="0.51660684023005377"/>
        <n v="0.54356789926371241"/>
        <n v="0.55298061779467034"/>
        <n v="0.60417871632164766"/>
        <n v="0.61804093671155957"/>
        <n v="0.47048797133209991"/>
        <n v="0.47105672128041476"/>
        <n v="0.40089849073461464"/>
        <n v="0.42018809744064145"/>
        <n v="0.63245139356163904"/>
        <n v="0.51688998935609332"/>
        <n v="0.37144434871152199"/>
        <n v="0.40896574469020719"/>
        <n v="0.48598473627040223"/>
        <n v="0.52633608390529807"/>
        <n v="0.56363614489719804"/>
        <n v="0.4989850266087924"/>
        <n v="0.51809771880957356"/>
        <n v="0.39974241763529461"/>
        <n v="0.43990220476241998"/>
        <n v="0.48299690203465784"/>
        <n v="0.54688996233481579"/>
        <n v="0.57610379550735857"/>
        <n v="0.34986394557823136"/>
        <n v="0.35053493759903048"/>
        <n v="0.351208892712986"/>
        <n v="0.46952766582723454"/>
        <n v="0.47173559689362471"/>
        <n v="0.49611364635783578"/>
        <n v="0.53502029407829199"/>
        <n v="0.5405471674258765"/>
        <n v="0.54433853828650947"/>
        <n v="0.66966246142324037"/>
        <n v="0.46231329690346085"/>
        <n v="0.64591150679266862"/>
        <n v="0.36829457364341095"/>
        <n v="0.36986130050259092"/>
        <n v="0.48681685736621422"/>
        <n v="0.51865132361281341"/>
        <n v="0.52368416068486145"/>
        <n v="0.55072960039773788"/>
        <n v="0.56762335364655003"/>
        <n v="0.49198121660116684"/>
        <n v="0.47630685984187515"/>
        <n v="0.50125313283208017"/>
        <n v="0.50965608744182134"/>
        <n v="0.55649713744278217"/>
        <n v="0.5689746709954473"/>
        <n v="0.62967869051227643"/>
        <n v="0.52163278323158879"/>
        <n v="0.47352399674322054"/>
        <n v="0.48092031425364751"/>
        <n v="0.49683288646395579"/>
        <n v="0.49903537742158915"/>
        <n v="0.52510807764030776"/>
        <n v="0.55877525943257278"/>
        <n v="0.60193332258881493"/>
        <n v="0.46870982434336905"/>
        <n v="0.47626048477683125"/>
        <n v="0.44289083868172346"/>
        <n v="0.54697940503432496"/>
        <n v="0.48492963798474592"/>
        <n v="0.48713215642394397"/>
        <n v="0.49419397871630838"/>
        <n v="0.51298267805066589"/>
        <n v="0.5338258361584779"/>
        <n v="0.55341318863825084"/>
        <n v="0.50886922940439372"/>
        <n v="0.41104028067131876"/>
        <n v="0.48027203729995965"/>
        <n v="0.51594183928357162"/>
        <n v="0.52303368093012104"/>
        <n v="0.53538362450688348"/>
        <n v="0.53996953329133401"/>
        <n v="0.56413465608952518"/>
        <n v="0.61679395744579857"/>
        <n v="0.48960661958435492"/>
        <n v="0.51202786581182236"/>
        <n v="0.5414450559549947"/>
        <n v="0.35462380931056775"/>
        <n v="0.48206972854213964"/>
        <n v="0.48667004408905451"/>
        <n v="0.51275705423579787"/>
        <n v="0.56461604394748111"/>
        <n v="0.47038888392232975"/>
        <n v="0.48368518054607423"/>
        <n v="0.49039681946240249"/>
        <n v="0.49548663337800564"/>
        <n v="0.36135404435972168"/>
        <n v="0.38105415910326224"/>
        <n v="0.37547507092831789"/>
        <n v="0.47543733219389933"/>
        <n v="0.47893162929173572"/>
        <n v="0.49038666089597344"/>
        <n v="0.50100200400801598"/>
        <n v="0.504426600782376"/>
        <n v="0.51155674933284656"/>
        <n v="0.56517199449617606"/>
        <n v="0.35579487145445976"/>
        <n v="0.41193758733115993"/>
        <n v="0.4836607559217056"/>
        <n v="0.49137500117892274"/>
        <n v="0.5139899503994303"/>
        <n v="0.51673452991765112"/>
        <n v="0.52303368093012115"/>
        <n v="0.53367954459667633"/>
        <n v="0.49134434816580613"/>
        <n v="0.49072067934230323"/>
        <n v="0.52936617927581531"/>
        <n v="0.53770320545582229"/>
        <n v="0.39972849352020184"/>
        <n v="0.47163782649702612"/>
        <n v="0.47172678366699006"/>
        <n v="0.47934571239462487"/>
        <n v="0.49008605189874482"/>
        <n v="0.50115379394597537"/>
        <n v="0.50421371828820372"/>
        <n v="0.44815367606412382"/>
        <n v="0.58991993594875891"/>
        <n v="0.60894188412602568"/>
        <n v="0.61248717515079765"/>
        <n v="0.6543861409441698"/>
        <n v="0.68833884835678882"/>
        <n v="0.47725211531272849"/>
        <n v="0.36293598065903943"/>
        <n v="0.55809826265645435"/>
        <n v="0.57162841955140675"/>
        <n v="0.58283713713580965"/>
        <n v="0.6193416572077185"/>
        <n v="0.41833729197408609"/>
        <n v="0.42020479033370595"/>
        <n v="0.47101935102928144"/>
        <n v="0.47393629804333609"/>
        <n v="0.4837942393479997"/>
        <n v="0.49702954817864403"/>
        <n v="0.4987900637068497"/>
        <n v="0.47475162364445417"/>
        <n v="0.42498233215547698"/>
        <n v="0.48387568141207632"/>
        <n v="0.48676086359570542"/>
        <n v="0.541543249583046"/>
        <n v="0.55525138324883594"/>
        <n v="0.47359190767619735"/>
        <n v="0.44860207238823019"/>
        <n v="0.5378089595824509"/>
        <n v="0.38734863311427453"/>
        <n v="0.47611709334206592"/>
        <n v="0.48268029528676887"/>
        <n v="0.48884450330359025"/>
        <n v="0.59318257769856308"/>
        <n v="0.35253894388137391"/>
        <n v="0.46629168031299512"/>
        <n v="0.46888171307455523"/>
        <n v="0.47243746216215471"/>
        <n v="0.47370359211275154"/>
        <n v="0.48027203729995971"/>
        <n v="0.52770755012834569"/>
        <n v="0.54033987790793592"/>
        <n v="0.52536450736721507"/>
        <n v="0.53678426933809997"/>
        <n v="0.53749798230953072"/>
        <n v="0.47057308987920277"/>
        <n v="0.47183353176229009"/>
        <n v="0.58098211910329478"/>
        <n v="0.60872429182348908"/>
        <n v="0.43658347096050409"/>
        <n v="0.37508221403974307"/>
        <n v="0.38179651105929358"/>
        <n v="0.39506707146039238"/>
        <n v="0.43825021436120354"/>
        <n v="0.46918724936413864"/>
        <n v="0.47499179876534448"/>
        <n v="0.52345885677256343"/>
        <n v="0.48841149118696614"/>
        <n v="0.51542704896780478"/>
        <n v="0.52828935804542698"/>
        <n v="0.52964927923911431"/>
        <n v="0.5572535939660882"/>
        <n v="0.59680186464323381"/>
        <n v="0.49482500962550502"/>
        <n v="0.54080223491418966"/>
        <n v="0.48968683592439316"/>
        <n v="0.49943974165314214"/>
        <n v="0.52080416643333149"/>
        <n v="0.53832832309502021"/>
        <n v="0.38663064118764084"/>
        <n v="0.39349327053943711"/>
        <n v="0.4071336206896552"/>
        <n v="0.46990561878712311"/>
        <n v="0.47000049815327466"/>
        <n v="0.47302173161480066"/>
        <n v="0.51510687912942099"/>
        <n v="0.51793228012229531"/>
        <n v="0.51812340889804831"/>
        <n v="0.55410372587555201"/>
        <n v="0.64793606281547944"/>
        <n v="0.42571648054639394"/>
        <n v="0.46206975920889276"/>
        <n v="0.47432066510260995"/>
        <n v="0.36175248406643867"/>
        <n v="0.4748012553894907"/>
        <n v="0.45851765654642657"/>
        <n v="0.48252999413074937"/>
        <n v="0.50562072450497964"/>
        <n v="0.35068039129799977"/>
        <n v="0.37547507092831783"/>
        <n v="0.43370035122457168"/>
        <n v="0.56576225818226056"/>
        <n v="0.50579565315474651"/>
        <n v="0.45159507102515828"/>
        <n v="0.51189079663005232"/>
        <n v="0.52333435502730197"/>
        <n v="0.5257148112101403"/>
        <n v="0.54907491411298814"/>
        <n v="0.57965319054870557"/>
        <n v="0.48853890538929523"/>
        <n v="0.50454731661600027"/>
        <n v="0.49948412722078755"/>
        <n v="0.50130750137393332"/>
        <n v="0.53069737916024307"/>
        <n v="0.54695353003662439"/>
        <n v="0.57595020466648716"/>
        <n v="0.58883093525179853"/>
        <n v="0.42635626635556134"/>
        <n v="0.41667638483965014"/>
        <n v="0.43660433298336676"/>
        <n v="0.5299313407623355"/>
        <n v="0.47902774835839873"/>
        <n v="0.48950030934963784"/>
        <n v="0.4960096046545634"/>
        <n v="0.510932484230746"/>
        <n v="0.59399021663172613"/>
        <n v="0.42399771516384155"/>
        <n v="0.44128873976381122"/>
        <n v="0.44449541847515572"/>
        <n v="0.37165485472362469"/>
        <n v="0.4048268933030274"/>
        <n v="0.4491696214450705"/>
        <n v="0.55691874942359121"/>
        <n v="0.61470007309679953"/>
        <n v="0.39261913915332719"/>
        <n v="0.39554144163056976"/>
        <n v="0.41367543750340996"/>
        <n v="0.43962923913312135"/>
        <n v="0.36271467986783695"/>
        <n v="0.3956906594973319"/>
        <n v="0.43774948672504255"/>
        <n v="0.44861745600652092"/>
        <n v="0.63707874682472476"/>
        <n v="0.39588235294117652"/>
        <n v="0.51617896009673514"/>
        <n v="0.53340387284593327"/>
        <n v="0.60135553450827905"/>
        <n v="0.63933222470508755"/>
        <n v="0.36933574734574121"/>
        <n v="0.39617447953215967"/>
        <n v="0.40984744954711583"/>
        <n v="0.57324644638637812"/>
        <n v="0.5872245706866086"/>
        <n v="0.66781831935390568"/>
        <n v="0.51183349530288313"/>
        <n v="0.51876489524211034"/>
        <n v="0.52017392080382585"/>
        <n v="0.53343667836164432"/>
        <n v="0.54938127762153477"/>
        <n v="0.57042867519083451"/>
        <n v="0.62033859663936508"/>
        <n v="0.64640701012377633"/>
        <n v="0.52068118430935051"/>
        <n v="0.52176923793016317"/>
        <n v="0.52854186194743358"/>
        <n v="0.53836039679029501"/>
        <n v="0.54683280865557149"/>
        <n v="0.56084865408374796"/>
        <n v="0.5785008280453211"/>
        <n v="0.58302186323618954"/>
        <n v="0.65889356814701372"/>
        <n v="0.46157215464565138"/>
        <n v="0.55474142776840929"/>
        <n v="0.56769071223056045"/>
        <n v="0.6178602749131934"/>
        <n v="0.64527938615073188"/>
        <n v="0.5265137976717309"/>
        <n v="0.53033298614584623"/>
        <n v="0.53873124942417183"/>
        <n v="0.57794262662483187"/>
        <n v="0.63813633713952611"/>
        <n v="0.6714803691913428"/>
        <n v="0.51673091073081578"/>
        <n v="0.52352586285796276"/>
        <n v="0.5249036605499553"/>
        <n v="0.5378150590622508"/>
        <n v="0.55320109439124487"/>
        <n v="0.57328694737652142"/>
        <n v="0.61992291520672749"/>
        <n v="0.64374123099252645"/>
        <n v="0.52464954539143449"/>
        <n v="0.52572668656057531"/>
        <n v="0.53241252104151005"/>
        <n v="0.54204787393997722"/>
        <n v="0.55030813781570875"/>
        <n v="0.56386429134285798"/>
        <n v="0.58074738024527983"/>
        <n v="0.58503777694424397"/>
        <n v="0.6550593990216631"/>
        <n v="0.4682753536125826"/>
        <n v="0.55869747899159661"/>
        <n v="0.57093726732156891"/>
        <n v="0.61763155264304759"/>
        <n v="0.64267392333175577"/>
        <n v="0.52971891950629801"/>
        <n v="0.53352910754967342"/>
        <n v="0.54186524462780383"/>
        <n v="0.58003242633582408"/>
        <n v="0.63630957268736377"/>
        <n v="0.66634083753435136"/>
        <n v="0.35889244394982733"/>
        <n v="0.37265152667241186"/>
        <n v="0.37543814997396457"/>
        <n v="0.40149819772958367"/>
        <n v="0.43242724213027128"/>
        <n v="0.47259951037045322"/>
        <n v="0.56499063179195075"/>
        <n v="0.61170776489938161"/>
        <n v="0.4066439847721775"/>
        <n v="0.40943049441276874"/>
        <n v="0.35085441042527848"/>
        <n v="0.37315029071474726"/>
        <n v="0.39220635757111749"/>
        <n v="0.42336457737913019"/>
        <n v="0.46197068087837939"/>
        <n v="0.47174645614914268"/>
        <n v="0.62932038834951465"/>
        <n v="0.41770028325583874"/>
        <n v="0.5294991100940758"/>
        <n v="0.54445009504284392"/>
        <n v="0.60109496403430873"/>
        <n v="0.63122014602153198"/>
        <n v="0.37326508306719858"/>
        <n v="0.38398082587010007"/>
        <n v="0.40957934592371609"/>
        <n v="0.43592074592074598"/>
        <n v="0.57832680096010691"/>
        <n v="0.65306160460946605"/>
        <n v="0.36267777539886847"/>
        <n v="0.34537598269865849"/>
        <n v="0.35205572903200139"/>
        <n v="0.39041352725697293"/>
        <n v="0.4224734950312623"/>
        <n v="0.44050991733971551"/>
        <n v="0.44974451412175914"/>
        <n v="0.46461119127785799"/>
        <n v="0.56371091831723685"/>
        <n v="0.38741028141878903"/>
        <n v="0.40052103075356094"/>
        <n v="0.41810649408297079"/>
        <n v="0.4132695874935452"/>
        <n v="0.40955533097524"/>
        <n v="0.41777921409422381"/>
        <n v="0.4927106247471143"/>
        <n v="0.54167220543265115"/>
        <n v="0.603197732409126"/>
        <n v="0.61299606687603125"/>
        <n v="0.66235284501245328"/>
        <n v="0.3725040023489532"/>
        <n v="0.37532141347580678"/>
        <n v="0.42651907058307753"/>
        <n v="0.63170897134288118"/>
        <n v="0.37986502331334465"/>
        <n v="0.39266449489639232"/>
        <n v="0.34678432523666247"/>
        <n v="0.5031031764190238"/>
        <n v="0.50445317933225386"/>
        <n v="0.51722843602468327"/>
        <n v="0.60409732540861816"/>
        <n v="0.63127676671938016"/>
        <n v="0.52430213135564907"/>
        <n v="0.53235672421263891"/>
        <n v="0.55286884975052031"/>
        <n v="0.562399659732426"/>
        <n v="0.56639728722675875"/>
        <n v="0.64465699349194505"/>
        <n v="0.54916789027898361"/>
        <n v="0.60083797918594106"/>
        <n v="0.6297685015450688"/>
        <n v="0.36274007864154878"/>
        <n v="0.37356844330407718"/>
        <n v="0.40314027502385164"/>
        <n v="0.42087510767660935"/>
        <n v="0.56386236627814146"/>
        <n v="0.62342901928197769"/>
        <n v="0.65802925603517903"/>
        <n v="0.47673452523528265"/>
        <n v="0.49648218846265235"/>
        <n v="0.52020243438031577"/>
        <n v="0.52616537734556035"/>
        <n v="0.53275168007415508"/>
        <n v="0.55352338964996906"/>
        <n v="0.63127676671938027"/>
        <n v="0.49822836543499671"/>
        <n v="0.50365110878698172"/>
        <n v="0.51504022347471601"/>
        <n v="0.52430213135564918"/>
        <n v="0.5323567242126388"/>
        <n v="0.64465699349194494"/>
        <n v="0.44496967149120165"/>
        <n v="0.53608953408831794"/>
        <n v="0.62976850154506891"/>
        <n v="0.51571403393680681"/>
        <n v="0.51920720606334891"/>
        <n v="0.36132728429827848"/>
        <n v="0.42784062233136172"/>
        <n v="0.50561868587053116"/>
        <n v="0.59420115939373075"/>
        <n v="0.61402426946736766"/>
        <n v="0.66217271519048848"/>
        <n v="0.36457021722843602"/>
        <n v="0.45784918169353794"/>
        <n v="0.53419729351177681"/>
        <n v="0.55185329420035301"/>
        <n v="0.5675163127861993"/>
        <n v="0.57221501971726685"/>
        <n v="0.58786083556347801"/>
        <n v="0.59393190896264869"/>
        <n v="0.66710700024385738"/>
        <n v="0.38868606405382466"/>
        <n v="0.56137900615196379"/>
        <n v="0.57668403110932986"/>
        <n v="0.65919815721583119"/>
        <n v="0.51047982733132413"/>
        <n v="0.52044461303400791"/>
        <n v="0.56637717015386269"/>
        <n v="0.57100574193130382"/>
        <n v="0.5764260986002544"/>
        <n v="0.57904950609090955"/>
        <n v="0.60396680644463074"/>
        <n v="0.61631741908021598"/>
        <n v="0.67897936872297793"/>
        <n v="0.39834312255392951"/>
        <n v="0.41711060887341295"/>
        <n v="0.45535001817622656"/>
        <n v="0.5479948771786517"/>
        <n v="0.55899987306401522"/>
        <n v="0.67807658859574838"/>
        <n v="0.36080922020670231"/>
        <n v="0.47752089570284512"/>
        <n v="0.48480869678304833"/>
        <n v="0.48485633930838423"/>
        <n v="0.54151848012656778"/>
        <n v="0.54372832229760404"/>
        <n v="0.56633149424536866"/>
        <n v="0.58841933825354098"/>
        <n v="0.68300846697272921"/>
        <n v="0.35197242717998484"/>
        <n v="0.62810165651766681"/>
        <n v="0.64707187345474393"/>
        <n v="0.67169583083292606"/>
        <n v="0.49931953817150032"/>
        <n v="0.50873736695712424"/>
        <n v="0.50983743471577836"/>
        <n v="0.55280714381562934"/>
        <n v="0.56540540745094192"/>
        <n v="0.58116933529591197"/>
        <n v="0.60846235881965349"/>
        <n v="0.61740540606261118"/>
        <n v="0.68103338680627135"/>
        <n v="0.349378077313997"/>
        <n v="0.45101067188714677"/>
        <n v="0.49531653776172668"/>
        <n v="0.51805432802138529"/>
        <n v="0.54865028065114374"/>
        <n v="0.66319945851440842"/>
        <n v="0.44279860372061036"/>
        <n v="0.44829558096815741"/>
        <n v="0.46317280585883486"/>
        <n v="0.52633019646697221"/>
        <n v="0.54158640680719927"/>
        <n v="0.54800201303675988"/>
        <n v="0.55188200249922259"/>
        <n v="0.61453730824342501"/>
        <n v="0.66847334213027509"/>
        <n v="0.55403781908372629"/>
        <n v="0.55492110700920083"/>
        <n v="0.62588328125761683"/>
        <n v="0.66961179834501361"/>
        <n v="0.4529424735781204"/>
        <n v="0.5015408845137389"/>
        <n v="0.51769051763617779"/>
        <n v="0.54214201437400278"/>
        <n v="0.56185609659959301"/>
        <n v="0.56721002631417161"/>
        <n v="0.56838321840596573"/>
        <n v="0.57803922049265877"/>
        <n v="0.68690172104111857"/>
        <n v="0.37429060720386653"/>
        <n v="0.37657776891592076"/>
        <n v="0.4523739324612342"/>
        <n v="0.51841867909525619"/>
        <n v="0.56679841114705098"/>
        <n v="0.68156923224204624"/>
        <n v="0.36938613034701745"/>
        <n v="0.4223957684917975"/>
        <n v="0.4491135018205446"/>
        <n v="0.5055040806253277"/>
        <n v="0.51210287757161932"/>
        <n v="0.53403383857567188"/>
        <n v="0.53611081195214338"/>
        <n v="0.58379107887023207"/>
        <n v="0.66431868877292299"/>
        <n v="0.43202420525452018"/>
        <n v="0.52941303763831937"/>
        <n v="0.61248485697749211"/>
        <n v="0.67795311163420369"/>
        <n v="0.46678881311811204"/>
        <n v="0.47582886425369464"/>
        <n v="0.54632911021448172"/>
        <n v="0.56468997860125913"/>
        <n v="0.57894445197132283"/>
        <n v="0.59953731223105144"/>
        <n v="0.6007493055806814"/>
        <n v="0.62058459493543894"/>
        <n v="0.68386767555530514"/>
        <n v="0.42434735862755724"/>
        <n v="0.42645154740264707"/>
        <n v="0.49618401786433552"/>
        <n v="0.55694518476763555"/>
        <n v="0.60145453825528694"/>
        <n v="0.7070436936626826"/>
        <n v="0.36708026183266501"/>
        <n v="0.46860410701245375"/>
        <n v="0.49318442167490101"/>
        <n v="0.54506375417530151"/>
        <n v="0.5511346473658898"/>
        <n v="0.5713111314896181"/>
        <n v="0.57322194699597184"/>
        <n v="0.61708779256061352"/>
        <n v="0.6911731936710892"/>
        <n v="0.47746226883415865"/>
        <n v="0.56705999462725387"/>
        <n v="0.6434860684192929"/>
        <n v="0.70371686270346756"/>
        <n v="0.50944570806866307"/>
        <n v="0.51776255511339919"/>
        <n v="0.58262278139732315"/>
        <n v="0.59951478031315841"/>
        <n v="0.61262889581361712"/>
        <n v="0.63157432725256735"/>
        <n v="0.63268936113422691"/>
        <n v="0.6509378273406039"/>
        <n v="0.70915826151088068"/>
        <n v="0.44425453557533073"/>
        <n v="0.4761936332213989"/>
        <n v="0.48187629396196929"/>
        <n v="0.4986898482016433"/>
        <n v="0.62069189790688906"/>
        <n v="0.46621070011239202"/>
        <n v="0.55376817335133066"/>
        <n v="0.62820853467301208"/>
        <n v="0.55136713533428794"/>
        <n v="0.55968099553842598"/>
        <n v="0.57875863536375116"/>
        <n v="0.46094462870597758"/>
        <n v="0.46826920574201136"/>
        <n v="0.47733642099443424"/>
        <n v="0.4936654374949076"/>
        <n v="0.52245349842745659"/>
        <n v="0.5232831089433384"/>
        <n v="0.52705213502805215"/>
        <n v="0.39018734727898546"/>
        <n v="0.40837789171266098"/>
        <n v="0.43502068139699307"/>
        <n v="0.49744243127527799"/>
        <n v="0.58462034198081991"/>
        <n v="0.38564227699316456"/>
        <n v="0.418756117785752"/>
        <n v="0.43061097830160305"/>
        <n v="0.53017698562215632"/>
        <n v="0.65078467499957049"/>
        <n v="0.45026543411135195"/>
        <n v="0.47736639880933801"/>
        <n v="0.49439931259014896"/>
        <n v="0.54894260416186835"/>
        <n v="0.39919990410328493"/>
        <n v="0.55317015233877609"/>
        <n v="0.55540572112885411"/>
        <n v="0.68669914102104712"/>
        <n v="0.5413943734390988"/>
        <n v="0.56613068229228392"/>
        <n v="0.56895132352469091"/>
        <n v="0.35593596322964738"/>
        <n v="0.41870493802060704"/>
        <n v="0.5024771693863852"/>
        <n v="0.58374215655322736"/>
        <n v="0.46209520808380644"/>
        <n v="0.56881149271298492"/>
        <n v="0.57277682833102594"/>
        <n v="0.57170285829508005"/>
        <n v="0.57765993354101342"/>
        <n v="0.35140001176549462"/>
        <n v="0.49330833055048934"/>
        <n v="0.53455524167537871"/>
        <n v="0.56508883763294548"/>
        <n v="0.44337733128385803"/>
        <n v="0.38482389966698555"/>
        <n v="0.41937254346184233"/>
        <n v="0.42634960783073017"/>
        <n v="0.43394323627094677"/>
        <n v="0.47592591324005412"/>
        <n v="0.48179067906045436"/>
        <n v="0.52178759889937043"/>
        <n v="0.56942697398713238"/>
        <n v="0.59394147346095039"/>
        <n v="0.56923436633249602"/>
        <n v="0.37974168594939556"/>
        <n v="0.48316815351413772"/>
        <n v="0.49851897829144304"/>
        <n v="0.55973732949467148"/>
        <n v="0.57092583740114722"/>
        <n v="0.51600895099255473"/>
        <n v="0.5274310930779782"/>
        <n v="0.50824383700931708"/>
        <n v="0.36377097798661995"/>
        <n v="0.50351043243883342"/>
        <n v="0.51569683831377455"/>
        <n v="0.51875614018338478"/>
        <n v="0.39589211217727327"/>
        <n v="0.40936680181438306"/>
        <n v="0.3834953015616136"/>
        <n v="0.4435775884675055"/>
        <n v="0.49963383414028695"/>
        <n v="0.5412036871099406"/>
        <n v="0.55579959818346336"/>
        <n v="0.55796844314896976"/>
        <n v="0.41898872664726511"/>
        <n v="0.34800667164716526"/>
        <n v="0.57425818110920546"/>
        <n v="0.57747468566869031"/>
        <n v="0.57772675165427778"/>
        <n v="0.58002612177331858"/>
        <n v="0.58699568191966689"/>
        <n v="0.59038724251409225"/>
        <n v="0.59183500260628674"/>
        <n v="0.4931786361188647"/>
        <n v="0.49588157927063986"/>
        <n v="0.49975462325693237"/>
        <n v="0.51193260329031109"/>
        <n v="0.55917431944800455"/>
        <n v="0.56911395598506276"/>
        <n v="0.57508315398344478"/>
        <n v="0.41039173759287123"/>
        <n v="0.50482771806614057"/>
        <n v="0.37295492719315693"/>
        <n v="0.46627695270838865"/>
        <n v="0.5121836710135691"/>
        <n v="0.54296301296998262"/>
        <n v="0.34566664554049331"/>
        <n v="0.47715570599889645"/>
        <n v="0.53932916317785551"/>
        <n v="0.54227978922790676"/>
        <n v="0.55119576055079911"/>
        <n v="0.56905845344993333"/>
        <n v="0.59212706111692914"/>
        <n v="0.49102587136008014"/>
        <n v="0.49655011492573065"/>
        <n v="0.55071457296666171"/>
        <n v="0.55629982299960512"/>
        <n v="0.56931494254683057"/>
        <n v="0.57273789004810771"/>
        <n v="0.3517759827939953"/>
        <n v="0.35782273646050128"/>
        <n v="0.35970580818666364"/>
        <n v="0.43916598511367433"/>
        <n v="0.48606539649851238"/>
        <n v="0.51196942875788676"/>
        <n v="0.57214202903531319"/>
        <n v="0.52157252838616652"/>
        <n v="0.548152232260395"/>
        <n v="0.54585884562333609"/>
        <n v="0.5503686976679123"/>
        <n v="0.55176239471017308"/>
        <n v="0.56274863836745037"/>
        <n v="0.48907536595434814"/>
        <n v="0.49155956320462602"/>
        <n v="0.49676849471110407"/>
        <n v="0.45721532057974368"/>
        <n v="0.55381358434478589"/>
        <n v="0.55662329149816869"/>
        <n v="0.56300616306381279"/>
        <n v="0.5641318202867277"/>
        <n v="0.58043539432863733"/>
        <n v="0.51395716093016519"/>
        <n v="0.52095382476553997"/>
        <n v="0.52726265875510225"/>
        <n v="0.53269879642579387"/>
        <n v="0.54012502251169969"/>
        <n v="0.54072170685544185"/>
        <n v="0.47037725404642661"/>
        <n v="0.54329031652473381"/>
        <n v="0.54929260029248239"/>
        <n v="0.55158988351257521"/>
        <n v="0.55413777683419141"/>
        <n v="0.55696208257676716"/>
        <n v="0.57741530025220145"/>
        <n v="0.3805308812829038"/>
        <n v="0.40806110370154808"/>
        <n v="0.51031308089397254"/>
        <n v="0.51041721361967629"/>
        <n v="0.51052152586523591"/>
        <n v="0.51351708517220951"/>
        <n v="0.5138468496786176"/>
        <n v="0.51529631407580456"/>
        <n v="0.52633833253056095"/>
        <n v="0.47923474997885401"/>
        <n v="0.5089162322128078"/>
        <n v="0.51125987316423727"/>
        <n v="0.52690110242449717"/>
        <n v="0.53540053450245195"/>
        <n v="0.54239084233700352"/>
        <n v="0.54917127408129229"/>
        <n v="0.55476092222901041"/>
        <n v="0.5766381842695758"/>
        <n v="0.4939984888893722"/>
        <n v="0.51400963202703509"/>
        <n v="0.37627668224945016"/>
        <n v="0.38558187952824169"/>
        <n v="0.48755535523934213"/>
        <n v="0.54722388906868158"/>
        <n v="0.55050713007957452"/>
        <n v="0.55595099985529906"/>
        <n v="0.56292489641517141"/>
        <n v="0.51631972977781049"/>
        <n v="0.52169696812823019"/>
        <n v="0.54463876135537048"/>
        <n v="0.512265069080173"/>
        <n v="0.51235742686309294"/>
        <n v="0.51395305845260764"/>
        <n v="0.51579546523411446"/>
        <n v="0.51699264141773305"/>
        <n v="0.52206107227741805"/>
        <n v="0.46298277384041236"/>
        <n v="0.36118619342151653"/>
        <n v="0.43400059731312374"/>
        <n v="0.52101356976811297"/>
        <n v="0.52517959876536047"/>
        <n v="0.52595938347883475"/>
        <n v="0.53026637582309677"/>
        <n v="0.53403900813194327"/>
        <n v="0.53473369866775156"/>
        <n v="0.53986224607342259"/>
        <n v="0.54011872291019714"/>
        <n v="0.5492926002924825"/>
        <n v="0.55205977643030124"/>
        <n v="0.461663060900945"/>
        <n v="0.4871081657243489"/>
        <n v="0.49196726950276271"/>
        <n v="0.53635569362197832"/>
        <n v="0.54265085568657212"/>
        <n v="0.50837370587461461"/>
        <n v="0.53023306955415217"/>
        <n v="0.54973404264596548"/>
        <n v="0.49582799298998192"/>
        <n v="0.50115379394597526"/>
        <n v="0.53047561081645067"/>
        <n v="0.55907453062772616"/>
        <n v="0.45956944786917786"/>
        <n v="0.57254279527719898"/>
        <n v="0.36986130050259103"/>
        <n v="0.42691029823465454"/>
        <n v="0.47535301014426262"/>
        <n v="0.50317235080165057"/>
        <n v="0.56305633443793013"/>
        <n v="0.59921520371889525"/>
        <n v="0.52693924252641111"/>
        <n v="0.54908366890377913"/>
        <n v="0.46855773415796625"/>
        <n v="0.47243746216215465"/>
        <n v="0.47381984794208065"/>
        <n v="0.47679067406566705"/>
        <n v="0.51283883994782264"/>
        <n v="0.51425669708566379"/>
        <n v="0.57333741720586551"/>
        <n v="0.51499403267348254"/>
        <n v="0.51662425484347141"/>
        <n v="0.37213679777749242"/>
        <n v="0.47047726125027389"/>
        <n v="0.47770186288234151"/>
        <n v="0.50397099925284328"/>
        <n v="0.50413070511320957"/>
        <n v="0.52283567332776637"/>
        <n v="0.48919527095009191"/>
        <n v="0.50215424046740031"/>
        <n v="0.37189655593491877"/>
        <n v="0.42641216588461034"/>
        <n v="0.66770302983971652"/>
        <n v="0.52426016343306259"/>
        <n v="0.53186048555877763"/>
        <n v="0.35995835139362636"/>
        <n v="0.49231687304192151"/>
        <n v="0.49588683016837098"/>
        <n v="0.51592642440556313"/>
        <n v="0.5169359794671583"/>
        <n v="0.56699894682701024"/>
        <n v="0.51682249872502073"/>
        <n v="0.38988432874064755"/>
        <n v="0.47266595226821501"/>
        <n v="0.51570411037461672"/>
        <n v="0.53218660682560026"/>
        <n v="0.55784261596173201"/>
        <n v="0.40339277779423521"/>
        <n v="0.50177057364162625"/>
        <n v="0.50558364906151798"/>
        <n v="0.5194739933654986"/>
        <n v="0.56588867064157444"/>
        <n v="0.50639507417149354"/>
        <n v="0.35411637788396616"/>
        <n v="0.36838610915467657"/>
        <n v="0.36881756837883917"/>
        <n v="0.42907308514861631"/>
        <n v="0.44118355928556063"/>
        <n v="0.45224566427333146"/>
        <n v="0.62099641181341436"/>
        <n v="0.50780137092084909"/>
        <n v="0.54826525005023241"/>
        <n v="0.39363369040117624"/>
        <n v="0.48181324647122692"/>
        <n v="0.4906104149057367"/>
        <n v="0.51171371880112781"/>
        <n v="0.54234308554914012"/>
        <n v="0.3499799136548018"/>
        <n v="0.40487363960613365"/>
        <n v="0.49392340033993176"/>
        <n v="0.50413540607885987"/>
        <n v="0.51653570881393784"/>
        <n v="0.51854365208155073"/>
        <n v="0.52143033735643807"/>
        <n v="0.54970136689360527"/>
        <n v="0.48311835048917173"/>
        <n v="0.54155099336745338"/>
        <n v="0.54382407985028069"/>
        <n v="0.58471918428931347"/>
        <n v="0.48917484217127927"/>
        <n v="0.49661494289145913"/>
        <n v="0.50980063600142067"/>
        <n v="0.53984322558558406"/>
        <n v="0.48808890550196243"/>
        <n v="0.52239296341841179"/>
        <n v="0.52809175045592405"/>
        <n v="0.56545558349428471"/>
        <n v="0.34871531025880886"/>
        <n v="0.474052942903889"/>
        <n v="0.48247005690596434"/>
        <n v="0.4886214820488744"/>
        <n v="0.49759824830802479"/>
        <n v="0.58309696481332252"/>
        <n v="0.51713111988539173"/>
        <n v="0.3832997798049701"/>
        <n v="0.48626380323233315"/>
        <n v="0.49101023312208453"/>
        <n v="0.51116282967900828"/>
        <n v="0.51889243761164938"/>
        <n v="0.5605325746435651"/>
        <n v="0.57420704267436906"/>
        <n v="0.6505688105550409"/>
        <n v="0.43458372581696975"/>
        <n v="0.43630137153012549"/>
        <n v="0.46738201246660732"/>
        <n v="0.51655705945493102"/>
        <n v="0.56676304299712288"/>
        <n v="0.40796558149731454"/>
        <n v="0.50221362492209831"/>
        <n v="0.50303449961305047"/>
        <n v="0.51796020172228596"/>
        <n v="0.52112413921459155"/>
        <n v="0.52556872674262478"/>
        <n v="0.54998995961534169"/>
        <n v="0.68669756893327494"/>
        <n v="0.53837214994562121"/>
        <n v="0.40837312330790054"/>
        <n v="0.49229441205691032"/>
        <n v="0.51874688474957997"/>
        <n v="0.54239152169566085"/>
        <n v="0.56831758317442616"/>
        <n v="0.58256867053057493"/>
        <n v="0.52447652005828571"/>
        <n v="0.39792433015854495"/>
        <n v="0.47547233585676579"/>
        <n v="0.48789316368223323"/>
        <n v="0.50317758381297828"/>
        <n v="0.5265297530778188"/>
        <n v="0.53432361685505991"/>
        <n v="0.5784377970779071"/>
        <n v="0.62767087814807243"/>
        <n v="0.43218780402381596"/>
        <n v="0.4737173299335215"/>
        <n v="0.54528288637096922"/>
        <n v="0.35776401930343044"/>
        <n v="0.49613263073557062"/>
        <n v="0.50715739541455696"/>
        <n v="0.51559311110315442"/>
        <n v="0.51934920489015524"/>
        <n v="0.55341318863825095"/>
        <n v="0.48144602063414182"/>
        <n v="0.50710657887331434"/>
        <n v="0.37751856724525751"/>
        <n v="0.43580740862829126"/>
        <n v="0.47570669753147554"/>
        <n v="0.47976430996034958"/>
        <n v="0.48777191441261569"/>
        <n v="0.48847923423242723"/>
        <n v="0.37213679777749237"/>
        <n v="0.48069292808796449"/>
        <n v="0.49386041580101159"/>
        <n v="0.50008683726696168"/>
        <n v="0.52064959801933464"/>
        <n v="0.52700207380472153"/>
        <n v="0.54828834510091928"/>
        <n v="0.57700949149433722"/>
        <n v="0.63763018951133754"/>
        <n v="0.48663392694177315"/>
        <n v="0.41326931131454553"/>
        <n v="0.46893935662958075"/>
        <n v="0.62223994556128392"/>
        <n v="0.46094462870597769"/>
        <n v="0.4911736465026959"/>
        <n v="0.52312801305697332"/>
        <n v="0.3972283668028348"/>
        <n v="0.4259150681626252"/>
        <n v="0.47582632339196185"/>
        <n v="0.47963793008164612"/>
        <n v="0.48129821072388895"/>
        <n v="0.57857747215932154"/>
        <n v="0.58938895585200912"/>
        <n v="0.63633357032533289"/>
        <n v="0.380033298488761"/>
        <n v="0.40808107560604112"/>
        <n v="0.458993839835729"/>
        <n v="0.47705645800965435"/>
        <n v="0.52184216055357124"/>
        <n v="0.55112709355483258"/>
        <n v="0.57455346818843434"/>
        <n v="0.57524961903245619"/>
        <n v="0.58548149840762065"/>
        <n v="0.63260831541741069"/>
        <n v="0.43879828259738163"/>
        <n v="0.44997179852857172"/>
        <n v="0.43949899799599196"/>
        <n v="0.48729085185538495"/>
        <n v="0.6529519857735625"/>
        <n v="0.49915150301440941"/>
        <n v="0.50147694921713482"/>
        <n v="0.50835499885623059"/>
        <n v="0.36520908463132051"/>
        <n v="0.52349831175341188"/>
        <n v="0.52672272156180533"/>
        <n v="0.53361361523224315"/>
        <n v="0.53489556800815075"/>
        <n v="0.59921520371889536"/>
        <n v="0.50238254913168301"/>
        <n v="0.46982797387487057"/>
        <n v="0.47558727394053174"/>
        <n v="0.47584928694802903"/>
        <n v="0.49360919216128579"/>
        <n v="0.55187012975699423"/>
        <n v="0.55215366096195118"/>
        <n v="0.55639598452635963"/>
        <n v="0.60444639392073252"/>
        <n v="0.50624885807390951"/>
        <n v="0.50673529337458134"/>
        <n v="0.37603792169416406"/>
        <n v="0.42086542494524104"/>
        <n v="0.47662995611294712"/>
        <n v="0.47673630121504662"/>
        <n v="0.4820697285421397"/>
        <n v="0.50857633748704278"/>
        <n v="0.52025586353944564"/>
        <n v="0.57249120726596503"/>
        <n v="0.5866345160179125"/>
        <n v="0.42804540571574612"/>
        <n v="0.4520674887138818"/>
        <n v="0.46737310889486233"/>
        <n v="0.47630814728734233"/>
        <n v="0.57649496450387983"/>
        <n v="0.61011704954424673"/>
        <n v="0.68180274116335504"/>
        <n v="0.38647039487200552"/>
        <n v="0.4762884873900935"/>
        <n v="0.48086623175734755"/>
        <n v="0.48547097353955027"/>
        <n v="0.50047093756485372"/>
        <n v="0.50745161507856229"/>
        <n v="0.57825403080156301"/>
        <n v="0.53383308573089205"/>
        <n v="0.51207959830753969"/>
        <n v="0.54825031053240247"/>
        <n v="0.55473911374137785"/>
        <n v="0.56256540793989551"/>
        <n v="0.56636822762520267"/>
        <n v="0.49991495475564246"/>
        <n v="0.50960176220996634"/>
        <n v="0.52211697210245434"/>
        <n v="0.4785731221366456"/>
        <n v="0.49344593899637729"/>
        <n v="0.51511826222615908"/>
        <n v="0.54485581220303891"/>
        <n v="0.5456370528702511"/>
        <n v="0.44161502361087474"/>
        <n v="0.42162316790151039"/>
        <n v="0.47701428799772921"/>
        <n v="0.4879442791452529"/>
        <n v="0.49027511102642651"/>
        <n v="0.52058706273931699"/>
        <n v="0.54400517074221699"/>
        <n v="0.42441488217826223"/>
        <n v="0.37072090442918404"/>
        <n v="0.37801229665057123"/>
        <n v="0.38663351305913385"/>
        <n v="0.39075595357055615"/>
        <n v="0.39250146620088222"/>
        <n v="0.47180085385980269"/>
        <n v="0.38177348862925764"/>
        <n v="0.41696585241967671"/>
        <n v="0.36021887778666456"/>
        <n v="0.36115019051681047"/>
        <n v="0.44659691444197619"/>
        <n v="0.45428033267743884"/>
        <n v="0.46389793962625786"/>
        <n v="0.58247078158869325"/>
        <n v="0.5865700411154956"/>
        <n v="0.40891820392547895"/>
        <n v="0.52055974635655577"/>
        <n v="0.61242133401097587"/>
        <n v="0.37855064696420143"/>
        <n v="0.41066468874638967"/>
        <n v="0.35184047134666702"/>
        <n v="0.42968126981139049"/>
        <n v="0.5790047887724622"/>
        <n v="0.5883831145629238"/>
        <n v="0.51195002132111089"/>
        <n v="0.53298526041814009"/>
        <n v="0.53650584403031787"/>
        <n v="0.54065772580640403"/>
        <n v="0.54263892659091784"/>
        <n v="0.54347699978426056"/>
        <n v="0.58105500463825233"/>
        <n v="0.50766395114799479"/>
        <n v="0.50946949054250512"/>
        <n v="0.51702569296103085"/>
        <n v="0.52978151594611733"/>
        <n v="0.54576564182956355"/>
        <n v="0.54616396238874765"/>
        <n v="0.58218256638975663"/>
        <n v="0.58537110879359811"/>
        <n v="0.58935083026858359"/>
        <n v="0.47190567480950024"/>
        <n v="0.55804384785562366"/>
        <n v="0.62589486758283575"/>
        <n v="0.52697356440394283"/>
        <n v="0.53334849184925792"/>
        <n v="0.54391487836384667"/>
        <n v="0.55574318050641169"/>
        <n v="0.58543076540270178"/>
        <n v="0.64019704646832098"/>
        <n v="0.5168453793368819"/>
        <n v="0.53737729938147638"/>
        <n v="0.54078820381185677"/>
        <n v="0.54480144585431656"/>
        <n v="0.54671295579496149"/>
        <n v="0.54752086301648684"/>
        <n v="0.58333225994727"/>
        <n v="0.51169731381084893"/>
        <n v="0.51350109643258279"/>
        <n v="0.52102454633764073"/>
        <n v="0.53363278107685497"/>
        <n v="0.54927043362930417"/>
        <n v="0.54965784938977802"/>
        <n v="0.58424232629223638"/>
        <n v="0.58726180372537629"/>
        <n v="0.59102104605126071"/>
        <n v="0.47851322023254306"/>
        <n v="0.56182637454591333"/>
        <n v="0.62500414910620494"/>
        <n v="0.53017824312566209"/>
        <n v="0.53652898420884521"/>
        <n v="0.5469816880475088"/>
        <n v="0.558575115295467"/>
        <n v="0.58718305268553717"/>
        <n v="0.63818859351958868"/>
        <n v="0.35912445390024839"/>
        <n v="0.40061621508853368"/>
        <n v="0.40748545511998369"/>
        <n v="0.4155591496099712"/>
        <n v="0.41940139254334924"/>
        <n v="0.42102469923241026"/>
        <n v="0.49260416328597117"/>
        <n v="0.37192354684382095"/>
        <n v="0.37671928676673744"/>
        <n v="0.39643956006293413"/>
        <n v="0.35368208455235678"/>
        <n v="0.38981534694038766"/>
        <n v="0.39070810346577178"/>
        <n v="0.46993506829391479"/>
        <n v="0.4768084027481464"/>
        <n v="0.48535593562383339"/>
        <n v="0.43047896299907024"/>
        <n v="0.53332517017296899"/>
        <n v="0.60998224882280638"/>
        <n v="0.37464271940025456"/>
        <n v="0.39289551862282757"/>
        <n v="0.35082178822028948"/>
        <n v="0.38079791827113812"/>
        <n v="0.45418805558673131"/>
        <n v="0.58302824728833702"/>
        <n v="0.38175411052530206"/>
        <n v="0.38950411391528383"/>
        <n v="0.39659403038184887"/>
        <n v="0.40494777935949222"/>
        <n v="0.40893117342755686"/>
        <n v="0.41061564430482128"/>
        <n v="0.61501714239617089"/>
        <n v="0.37084290240533124"/>
        <n v="0.3891957965755084"/>
        <n v="0.35210771662028328"/>
        <n v="0.48604424310904248"/>
        <n v="0.43620534534942529"/>
        <n v="0.5200350026925149"/>
        <n v="0.41521531312992577"/>
        <n v="0.3888614055751865"/>
        <n v="0.66111265485701054"/>
        <n v="0.38698283333777422"/>
        <n v="0.4025492678357584"/>
        <n v="0.34702025159665223"/>
        <n v="0.51679157755218841"/>
        <n v="0.52423621024899225"/>
        <n v="0.56413394019218921"/>
        <n v="0.3610230695920732"/>
        <n v="0.36586380616138209"/>
        <n v="0.38583784245784558"/>
        <n v="0.4197558891919172"/>
        <n v="0.53133897461423596"/>
        <n v="0.53171874157889809"/>
        <n v="0.56009387882357009"/>
        <n v="0.56660245424007671"/>
        <n v="0.53148888557362373"/>
        <n v="0.53941499071841759"/>
        <n v="0.6092639232810354"/>
        <n v="0.36412708784917797"/>
        <n v="0.38257924578788027"/>
        <n v="0.54278124088172108"/>
        <n v="0.62553316460531971"/>
        <n v="0.46934001832455713"/>
        <n v="0.47941765883346643"/>
        <n v="0.49659322127685362"/>
        <n v="0.5058683855303806"/>
        <n v="0.51620534200394974"/>
        <n v="0.5600938788235702"/>
        <n v="0.56974315786376772"/>
        <n v="0.57367540544203366"/>
        <n v="0.45482544481441378"/>
        <n v="0.50693149013072958"/>
        <n v="0.60926392328103551"/>
        <n v="0.51613387101220409"/>
        <n v="0.53173503886731566"/>
        <n v="0.39464300604225111"/>
        <n v="0.48055515675565597"/>
        <n v="0.48998424788453798"/>
        <n v="0.53166419835811596"/>
        <n v="0.60347250234854166"/>
        <n v="0.62258613514970595"/>
        <n v="0.4673795352207189"/>
        <n v="0.49908463108237594"/>
        <n v="0.50504452334798955"/>
        <n v="0.50964106034804735"/>
        <n v="0.54948011247383488"/>
        <n v="0.55910669438596128"/>
        <n v="0.49438399177152997"/>
        <n v="0.58813830823222513"/>
        <n v="0.4147663169026225"/>
        <n v="0.4767090251223412"/>
        <n v="0.50694736571290533"/>
        <n v="0.53526621818859366"/>
        <n v="0.5750352204489112"/>
        <n v="0.65530400865142491"/>
        <n v="0.37742375472968465"/>
        <n v="0.37939164186353957"/>
        <n v="0.40169958541379081"/>
        <n v="0.47298463899814541"/>
        <n v="0.59952727606960632"/>
        <n v="0.61955291461942541"/>
        <n v="0.37249743339943409"/>
        <n v="0.49363002601816636"/>
        <n v="0.49568380215370711"/>
        <n v="0.52351744782906062"/>
        <n v="0.52724550257047753"/>
        <n v="0.56822090500219691"/>
        <n v="0.52068163544609147"/>
        <n v="0.54144395757663033"/>
        <n v="0.41789397286582652"/>
        <n v="0.50895754762943013"/>
        <n v="0.56887541810805975"/>
        <n v="0.61263217304431938"/>
        <n v="0.62297366145759558"/>
        <n v="0.6402196708261163"/>
        <n v="0.37603796900664938"/>
        <n v="0.38405931552420319"/>
        <n v="0.41294809463673887"/>
        <n v="0.47922871226344321"/>
        <n v="0.51281405191745333"/>
        <n v="0.60477555863215804"/>
        <n v="0.44707483479909033"/>
        <n v="0.47606636604460906"/>
        <n v="0.48551613869878013"/>
        <n v="0.48969473417050274"/>
        <n v="0.5363210554021105"/>
        <n v="0.5874504427155558"/>
        <n v="0.39956971407998787"/>
        <n v="0.60668652528378719"/>
        <n v="0.4570310177040886"/>
        <n v="0.56687513892431007"/>
        <n v="0.58101979620101063"/>
        <n v="0.58277591174119336"/>
        <n v="0.61263071297680649"/>
        <n v="0.61726442688864935"/>
        <n v="0.43062037922267515"/>
        <n v="0.4934789425797983"/>
        <n v="0.49577572003802256"/>
        <n v="0.50066778638237985"/>
        <n v="0.59538703358755696"/>
        <n v="0.59612006161563991"/>
        <n v="0.45796744077216051"/>
        <n v="0.49951090476840504"/>
        <n v="0.51704535587532174"/>
        <n v="0.52333148413924679"/>
        <n v="0.53386293735738088"/>
        <n v="0.58365780100976317"/>
        <n v="0.4540338364293105"/>
        <n v="0.59895977792021371"/>
        <n v="0.41235844185379456"/>
        <n v="0.49408401338233376"/>
        <n v="0.49903379168031425"/>
        <n v="0.51800352572379027"/>
        <n v="0.59211288437638765"/>
        <n v="0.61007352618171162"/>
        <n v="0.47617074888486122"/>
        <n v="0.53400062717341445"/>
        <n v="0.53611366243498071"/>
        <n v="0.54061436347178937"/>
        <n v="0.62775607090055241"/>
        <n v="0.62843045668638886"/>
        <n v="0.50133004551038762"/>
        <n v="0.53955003238693255"/>
        <n v="0.55568172740529609"/>
        <n v="0.56146496540810709"/>
        <n v="0.57115390236879038"/>
        <n v="0.61696517692898223"/>
        <n v="0.49771112951496571"/>
        <n v="0.63104299568659661"/>
        <n v="0.459369766505491"/>
        <n v="0.53455729231174709"/>
        <n v="0.53911108834588917"/>
        <n v="0.55656324366588705"/>
        <n v="0.62474385362627671"/>
        <n v="0.64126764408717474"/>
        <n v="0.51526447518089413"/>
        <n v="0.46529650227341024"/>
        <n v="0.47844733168108822"/>
        <n v="0.51971173102626111"/>
        <n v="0.54603162678147998"/>
        <n v="0.55888528688395589"/>
        <n v="0.44440013597655964"/>
        <n v="0.50042440200789773"/>
        <n v="0.51080937778710978"/>
        <n v="0.51927514018407939"/>
        <n v="0.52700494780536222"/>
        <n v="0.52858511760601079"/>
        <n v="0.55599360630793082"/>
        <n v="0.60300287465795344"/>
        <n v="0.61875661112262337"/>
        <n v="0.41394307003413738"/>
        <n v="0.42198471147571553"/>
        <n v="0.44900423062834094"/>
        <n v="0.54576614004366031"/>
        <n v="0.56677075882647621"/>
        <n v="0.57309916354715551"/>
        <n v="0.5876062041411888"/>
        <n v="0.67076627173411296"/>
        <n v="0.67091978831649945"/>
        <n v="0.46227923991464276"/>
        <n v="0.47848733047604025"/>
        <n v="0.50206496519721577"/>
        <n v="0.50702423102140104"/>
        <n v="0.51324328459881907"/>
        <n v="0.51996195107986753"/>
        <n v="0.53450113103138852"/>
        <n v="0.36609176606989252"/>
        <n v="0.36904657002960967"/>
        <n v="0.39578550902782372"/>
        <n v="0.40085198953246715"/>
        <n v="0.55876693994588011"/>
        <n v="0.42231261536377418"/>
        <n v="0.42779799452764183"/>
        <n v="0.52543634774166692"/>
        <n v="0.46069800331185723"/>
        <n v="0.46585291899728304"/>
        <n v="0.48380811665511986"/>
        <n v="0.48534249146976388"/>
        <n v="0.5958556312281803"/>
        <n v="0.60012450894446268"/>
        <n v="0.62349064242256003"/>
        <n v="0.62529098910705394"/>
        <n v="0.43245594869981296"/>
        <n v="0.46770910589204784"/>
        <n v="0.48317972279565813"/>
        <n v="0.50549325327739403"/>
        <n v="0.56331611196650333"/>
        <n v="0.56574155919562341"/>
        <n v="0.40992555887680077"/>
        <n v="0.4706692088225472"/>
        <n v="0.47396524833657372"/>
        <n v="0.54734080752829128"/>
        <n v="0.56909862871386385"/>
        <n v="0.36048868299877512"/>
        <n v="0.37025505111263884"/>
        <n v="0.42334950077412847"/>
        <n v="0.42726782708666466"/>
        <n v="0.43933962384536718"/>
        <n v="0.44393849002499247"/>
        <n v="0.35978708419709854"/>
        <n v="0.52835725018968482"/>
        <n v="0.53998405946463446"/>
        <n v="0.54925295000054353"/>
        <n v="0.52320927461871436"/>
        <n v="0.345463668097093"/>
        <n v="0.5800138731053619"/>
        <n v="0.50678400081301922"/>
        <n v="0.5095626472473036"/>
        <n v="0.48281388174157863"/>
        <n v="0.51983217246158453"/>
        <n v="0.53539833747753918"/>
        <n v="0.55278179926017978"/>
        <n v="0.38994724195512082"/>
        <n v="0.410197562652034"/>
        <n v="0.52264680535895369"/>
        <n v="0.55353482346381544"/>
        <n v="0.58688239817096655"/>
        <n v="0.59212742609684188"/>
        <n v="0.59358416549678283"/>
        <n v="0.43728293047825628"/>
        <n v="0.4390813543271378"/>
        <n v="0.44650007780013823"/>
        <n v="0.45616627891292427"/>
        <n v="0.46291696353435718"/>
        <n v="0.473975850457384"/>
        <n v="0.5152994443308424"/>
        <n v="0.55600541509534662"/>
        <n v="0.36588394302152533"/>
        <n v="0.50485019747822779"/>
        <n v="0.5225760366931087"/>
        <n v="0.52375029606265766"/>
        <n v="0.5539754728934746"/>
        <n v="0.57556923060360732"/>
        <n v="0.58866025163666191"/>
        <n v="0.53274263896819385"/>
        <n v="0.54141992687005891"/>
        <n v="0.53680523479599684"/>
        <n v="0.54386880502867552"/>
        <n v="0.55014994767732395"/>
        <n v="0.57572894175057343"/>
        <n v="0.58952848391239032"/>
        <n v="0.49886349908503719"/>
        <n v="0.56935824658226974"/>
        <n v="0.50801721687442081"/>
        <n v="0.56315761423162614"/>
        <n v="0.57897817975408949"/>
        <n v="0.58437563151318273"/>
        <n v="0.59299870445717884"/>
        <n v="0.41142671878924236"/>
        <n v="0.46281187728556733"/>
        <n v="0.48252933635183987"/>
        <n v="0.48764013430306052"/>
        <n v="0.51925957638384135"/>
        <n v="0.56110227208136287"/>
        <n v="0.51511738602576407"/>
        <n v="0.54585438560793109"/>
        <n v="0.54690660872229369"/>
        <n v="0.55928418429958404"/>
        <n v="0.56589916191413214"/>
        <n v="0.58159048494484944"/>
        <n v="0.58185371183627155"/>
        <n v="0.49053752111204263"/>
        <n v="0.54667223790890085"/>
        <n v="0.57460875705077796"/>
        <n v="0.57508315398344489"/>
        <n v="0.57872941107139009"/>
        <n v="0.35119084096891973"/>
        <n v="0.35429626394182584"/>
        <n v="0.36141720966883123"/>
        <n v="0.37500211417310131"/>
        <n v="0.46195358164124256"/>
        <n v="0.46859749820376495"/>
        <n v="0.49039466861920383"/>
        <n v="0.52479431847497915"/>
        <n v="0.56080957707892543"/>
        <n v="0.58608766962371106"/>
        <n v="0.59081123817488301"/>
        <n v="0.52089372572867954"/>
        <n v="0.52558773644114853"/>
        <n v="0.47278048131602574"/>
        <n v="0.52132434988881127"/>
        <n v="0.53667179874995685"/>
        <n v="0.53918352945147496"/>
        <n v="0.54047179987926253"/>
        <n v="0.54797576569974238"/>
        <n v="0.54941771485261104"/>
        <n v="0.54978299550189247"/>
        <n v="0.58784113060428844"/>
        <n v="0.58977887128702744"/>
        <n v="0.3698399871130561"/>
        <n v="0.40007530262181884"/>
        <n v="0.54162694875303774"/>
        <n v="0.54193145754929284"/>
        <n v="0.55158668656518883"/>
        <n v="0.55282577516460552"/>
        <n v="0.5623418202440339"/>
        <n v="0.58099481918706675"/>
        <n v="0.44910263722126281"/>
        <n v="0.45963287069546555"/>
        <n v="0.68504930888352022"/>
        <n v="0.68505954044240425"/>
        <n v="0.52537338506700504"/>
        <n v="0.55679246515567293"/>
        <n v="0.56337931609449821"/>
        <n v="0.57067314700655303"/>
        <n v="0.58016073506089294"/>
        <n v="0.5873170620965279"/>
        <n v="0.58763154231532388"/>
        <n v="0.59300211594489838"/>
        <n v="0.5142892712075573"/>
        <n v="0.5177104505968767"/>
        <n v="0.52727889876585987"/>
        <n v="0.52878332159212815"/>
        <n v="0.53230342897966543"/>
        <n v="0.52218014490097198"/>
        <n v="0.5551204139378777"/>
        <n v="0.55578401910798392"/>
        <n v="0.58634291148124573"/>
        <n v="0.50532551316738139"/>
        <n v="0.50979509391284727"/>
        <n v="0.51586283154865875"/>
        <n v="0.51782772100235841"/>
        <n v="0.52372035923001237"/>
        <n v="0.52500939740943431"/>
        <n v="0.52702137628325596"/>
        <n v="0.53496727917479858"/>
        <n v="0.5407650654380296"/>
        <n v="0.5416825062137306"/>
        <n v="0.55285088766260015"/>
        <n v="0.50746841239001572"/>
        <n v="0.51913198716049791"/>
        <n v="0.52348998848096573"/>
        <n v="0.43969731426611869"/>
        <n v="0.4836243281580454"/>
        <n v="0.50784776010114352"/>
        <n v="0.51036281633247838"/>
        <n v="0.51659062438660353"/>
        <n v="0.52085816031664367"/>
        <n v="0.53478746663796017"/>
        <n v="0.56782689340828885"/>
        <n v="0.46983594598576273"/>
        <n v="0.35784865177004527"/>
        <n v="0.36676154355949647"/>
        <n v="0.39836942323611835"/>
        <n v="0.42679653031672271"/>
        <n v="0.5323521745232892"/>
        <n v="0.5326762761874535"/>
        <n v="0.53639040794934978"/>
        <n v="0.54315460542720018"/>
        <n v="0.56791266155323428"/>
        <n v="0.42883245029893546"/>
        <n v="0.48735063208549934"/>
        <n v="0.51773518396122487"/>
        <n v="0.65009224907249574"/>
        <n v="0.52989809831426626"/>
        <n v="0.48160744792564614"/>
        <n v="0.48218582791223724"/>
        <n v="0.514201772633613"/>
        <n v="0.54382407985028081"/>
        <n v="0.47237915316017193"/>
        <n v="0.4248992558755374"/>
        <n v="0.5345272781764151"/>
        <n v="0.48435740990396231"/>
        <n v="0.51493122371890809"/>
        <n v="0.5489630697571255"/>
        <n v="0.47153100652783458"/>
        <n v="0.47851032635674123"/>
        <n v="0.5057020132017731"/>
        <n v="0.50747696595328728"/>
        <n v="0.51039470994212244"/>
        <n v="0.57893499471023868"/>
        <n v="0.59056229123802584"/>
        <n v="0.54124568966574638"/>
        <n v="0.56260408989301636"/>
        <n v="0.48455330626341575"/>
        <n v="0.52850464778894202"/>
        <n v="0.53619355104209143"/>
        <n v="0.54564684699600563"/>
        <n v="0.55410372587555212"/>
        <n v="0.37508221403974296"/>
        <n v="0.40996226860040091"/>
        <n v="0.55570954194745581"/>
        <n v="0.49259229065556837"/>
        <n v="0.44437830495318492"/>
        <n v="0.48928086247103186"/>
        <n v="0.491514249098088"/>
        <n v="0.49650322630501137"/>
        <n v="0.53752304409967477"/>
        <n v="0.54595383911252526"/>
        <n v="0.50168394515733816"/>
        <n v="0.50945202293947267"/>
        <n v="0.3584465142421262"/>
        <n v="0.48968683592439327"/>
        <n v="0.49561693815281793"/>
        <n v="0.5474320190129156"/>
        <n v="0.64085206223758961"/>
        <n v="0.67955325738883932"/>
        <n v="0.35188583059101031"/>
        <n v="0.3683266304129979"/>
        <n v="0.39002780490934896"/>
        <n v="0.47824495026545433"/>
        <n v="0.54408095857198069"/>
        <n v="0.54642475987193173"/>
        <n v="0.55073846228466572"/>
        <n v="0.44204642898061686"/>
        <n v="0.45703492802082646"/>
        <n v="0.40000292812577432"/>
        <n v="0.40455770104628613"/>
        <n v="0.48320051121617702"/>
        <n v="0.47603161568466434"/>
        <n v="0.48048757805234477"/>
        <n v="0.51543432539110889"/>
        <n v="0.51642938829906992"/>
        <n v="0.52711135227316774"/>
        <n v="0.53685806524810997"/>
        <n v="0.5562948434477849"/>
        <n v="0.3947477744807123"/>
        <n v="0.39557096229767813"/>
        <n v="0.46931612777719239"/>
        <n v="0.66694713673398465"/>
        <n v="0.51367423985233041"/>
        <n v="0.38917219014024407"/>
        <n v="0.39437055111970992"/>
        <n v="0.39882411002171475"/>
        <n v="0.4665406931158852"/>
        <n v="0.4749534158032403"/>
        <n v="0.48638771559787236"/>
        <n v="0.49540167938665886"/>
        <n v="0.51604538518565313"/>
        <n v="0.45066059161209548"/>
        <n v="0.47210207565796775"/>
        <n v="0.47468656870009007"/>
        <n v="0.39421979755488368"/>
        <n v="0.47754739327380819"/>
        <n v="0.48262528562932355"/>
        <n v="0.5109430191365808"/>
        <n v="0.4518482240031661"/>
        <n v="0.51934920489015535"/>
        <n v="0.52331292979672039"/>
        <n v="0.58356955590157167"/>
        <n v="0.54012639589535572"/>
        <n v="0.39890064138629455"/>
        <n v="0.46746418872144413"/>
        <n v="0.47041454771289182"/>
        <n v="0.48568840195487306"/>
        <n v="0.49093371454367624"/>
        <n v="0.54879934041018241"/>
        <n v="0.55639598452635952"/>
        <n v="0.55679287305122493"/>
        <n v="0.52823048453614618"/>
        <n v="0.48241866579033849"/>
        <n v="0.48589346772755998"/>
        <n v="0.51510687912942088"/>
        <n v="0.55496322846253265"/>
        <n v="0.4459346418662008"/>
        <n v="0.34999089667728711"/>
        <n v="0.48425729857326344"/>
        <n v="0.51093248423074589"/>
        <n v="0.56010009797325222"/>
        <n v="0.56095853031697174"/>
        <n v="0.57925120867378177"/>
        <n v="0.4945098473940116"/>
        <n v="0.4358074086282912"/>
        <n v="0.46396518477428222"/>
        <n v="0.47232350016572761"/>
        <n v="0.4949969605449791"/>
        <n v="0.52059637372554579"/>
        <n v="0.37682934856390604"/>
        <n v="0.39882411002171486"/>
        <n v="0.47009553474767807"/>
        <n v="0.47173559689362465"/>
        <n v="0.48651186266821161"/>
        <n v="0.52156692013711048"/>
        <n v="0.57147455672094205"/>
        <n v="0.35614858286214501"/>
        <n v="0.39678267813472184"/>
        <n v="0.42528966873392837"/>
        <n v="0.59423936382567788"/>
        <n v="0.59865264007504115"/>
        <n v="0.51616295976167315"/>
        <n v="0.47768104600736905"/>
        <n v="0.47966014931624323"/>
        <n v="0.4886275812754155"/>
        <n v="0.4898310776283708"/>
        <n v="0.4904984286427585"/>
        <n v="0.50044950704617608"/>
        <n v="0.56514989812748617"/>
        <n v="0.50708754992041849"/>
        <n v="0.46986311032016875"/>
        <n v="0.4881955246176829"/>
        <n v="0.48833724866354672"/>
        <n v="0.51569800513723907"/>
        <n v="0.48850196453788808"/>
        <n v="0.41783586171827442"/>
        <n v="0.43568060713709023"/>
        <n v="0.47154022015851982"/>
        <n v="0.47443895804381891"/>
        <n v="0.51029102063973897"/>
        <n v="0.52320978502594517"/>
        <n v="0.56913898556941767"/>
        <n v="0.67534106456446685"/>
        <n v="0.4331402323443081"/>
        <n v="0.44419626141721963"/>
        <n v="0.45123456250820887"/>
        <n v="0.54193750352529746"/>
        <n v="0.42252119854638553"/>
        <n v="0.47902774835839868"/>
        <n v="0.49890445940194522"/>
        <n v="0.50153761934663255"/>
        <n v="0.53111075747931269"/>
        <n v="0.53148961566006192"/>
        <n v="0.53899939357186166"/>
        <n v="0.4810356376287071"/>
        <n v="0.38908614757511339"/>
        <n v="0.45825474075747819"/>
        <n v="0.5173336068997354"/>
        <n v="0.54317315985825487"/>
        <n v="0.56540568551969206"/>
        <n v="0.49127661728478389"/>
        <n v="0.49829363647655162"/>
        <n v="0.49963433381591332"/>
        <n v="0.52164220694779861"/>
        <n v="0.55240673102008864"/>
        <n v="0.57455346818843445"/>
        <n v="0.68112391021342067"/>
        <n v="0.46955799985410052"/>
        <n v="0.47505802938965885"/>
        <n v="0.43258281200262455"/>
        <n v="0.58569139440800244"/>
        <n v="0.49958351561746411"/>
        <n v="0.50924501862674731"/>
        <n v="0.52537810940508234"/>
        <n v="0.53403862913195921"/>
        <n v="0.47221711907282149"/>
        <n v="0.4749931721491259"/>
        <n v="0.47691214370724266"/>
        <n v="0.48419612643098869"/>
        <n v="0.49671349903452933"/>
        <n v="0.51002462187829756"/>
        <n v="0.52018217538846223"/>
        <n v="0.53135465852475106"/>
        <n v="0.54990590307153098"/>
        <n v="0.56853156609696553"/>
        <n v="0.58686098654708507"/>
        <n v="0.53996318473100557"/>
        <n v="0.52486402316862713"/>
        <n v="0.53386215835946071"/>
        <n v="0.54775219407351383"/>
        <n v="0.54828834510091917"/>
        <n v="0.55268754873184933"/>
        <n v="0.5684809205740361"/>
        <n v="0.5820903923003321"/>
        <n v="0.48320998796544762"/>
        <n v="0.42754533307883175"/>
        <n v="0.47754739327380824"/>
        <n v="0.53013152569205857"/>
        <n v="0.47803524569244754"/>
        <n v="0.48058542213040534"/>
        <n v="0.52202818484011426"/>
        <n v="0.54233636586640499"/>
        <n v="0.58736305604759198"/>
        <n v="0.48364892924581121"/>
        <n v="0.35125441927458423"/>
        <n v="0.35448477635624315"/>
        <n v="0.38359503834918629"/>
        <n v="0.48194693560349744"/>
        <n v="0.50855970867690758"/>
        <n v="0.516139364908347"/>
        <n v="0.53882751787220462"/>
        <n v="0.58900022948060882"/>
        <n v="0.46966723559656198"/>
        <n v="0.48784784657247837"/>
        <n v="0.50015465081009458"/>
        <n v="0.35531596224866641"/>
        <n v="0.41192103846474631"/>
        <n v="0.49358382213731511"/>
        <n v="0.49527094558753731"/>
        <n v="0.51063857128629853"/>
        <n v="0.52305205055526838"/>
        <n v="0.60872429182348886"/>
        <n v="0.43629483848662187"/>
        <n v="0.41428072579530362"/>
        <n v="0.45086744026922493"/>
        <n v="0.45646843223662636"/>
        <n v="0.47589343610448404"/>
        <n v="0.57059671158262715"/>
        <n v="0.4579928415350647"/>
        <n v="0.47866106582741869"/>
        <n v="0.48808890550196238"/>
        <n v="0.52462047211077534"/>
        <n v="0.52652915456116134"/>
        <n v="0.5598114319387153"/>
        <n v="0.574771238498203"/>
        <n v="0.3792997289849192"/>
        <n v="0.42080532419291816"/>
        <n v="0.42982833305861301"/>
        <n v="0.35989315407542549"/>
        <n v="0.41442965939985471"/>
        <n v="0.43342727411180093"/>
        <n v="0.48132705547202659"/>
        <n v="0.48404565264980404"/>
        <n v="0.50762111588126502"/>
        <n v="0.38186413026042543"/>
        <n v="0.41070962213328466"/>
        <n v="0.42854558343804577"/>
        <n v="0.42205952810132052"/>
        <n v="0.43631270499541935"/>
        <n v="0.4460949383875385"/>
        <n v="0.48216152019002378"/>
        <n v="0.52752862385558486"/>
        <n v="0.58431544850258132"/>
        <n v="0.59636704119850181"/>
        <n v="0.64708189151809015"/>
        <n v="0.6754882976505131"/>
        <n v="0.40412680202767781"/>
        <n v="0.51011720198798316"/>
        <n v="0.51403156357575375"/>
        <n v="0.54507305962356001"/>
        <n v="0.54951431497098702"/>
        <n v="0.56433701944742953"/>
        <n v="0.62573783050915799"/>
        <n v="0.41831457619036205"/>
        <n v="0.41964107009117729"/>
        <n v="0.37114511352418561"/>
        <n v="0.38857303859891829"/>
        <n v="0.41292749561497727"/>
        <n v="0.57068709214139934"/>
        <n v="0.58318809491889001"/>
        <n v="0.58510617734496706"/>
        <n v="0.49236421265261704"/>
        <n v="0.50976532609444003"/>
        <n v="0.51443784643758306"/>
        <n v="0.52774167156278662"/>
        <n v="0.55396494724687195"/>
        <n v="0.5629910928388806"/>
        <n v="0.58550487643909954"/>
        <n v="0.5867722907334697"/>
        <n v="0.59771701945278899"/>
        <n v="0.51711007679974785"/>
        <n v="0.52722607258047682"/>
        <n v="0.53420890703729917"/>
        <n v="0.57194481709338041"/>
        <n v="0.57790190272630415"/>
        <n v="0.58197396672931967"/>
        <n v="0.59687326066790358"/>
        <n v="0.61536335737850711"/>
        <n v="0.6381220626316183"/>
        <n v="0.64289790059214058"/>
        <n v="0.66279162759512"/>
        <n v="0.67379279083077137"/>
        <n v="0.46811439909538943"/>
        <n v="0.55016159105034179"/>
        <n v="0.55312036678154775"/>
        <n v="0.57640939724799223"/>
        <n v="0.57971633658420374"/>
        <n v="0.5907082017417935"/>
        <n v="0.63551431737223341"/>
        <n v="0.51993020015773583"/>
        <n v="0.52491044583402502"/>
        <n v="0.52567262562762629"/>
        <n v="0.54602542784137043"/>
        <n v="0.54701320074557402"/>
        <n v="0.56318115071419039"/>
        <n v="0.56985300986499643"/>
        <n v="0.57910886315491317"/>
        <n v="0.49749092322838351"/>
        <n v="0.51469790856167918"/>
        <n v="0.51928734700963519"/>
        <n v="0.53228360842611544"/>
        <n v="0.55759695919308538"/>
        <n v="0.56621804238368689"/>
        <n v="0.58751998360319735"/>
        <n v="0.58871070747995669"/>
        <n v="0.59895600496082246"/>
        <n v="0.52110833369072196"/>
        <n v="0.53111613147695524"/>
        <n v="0.5379820847704202"/>
        <n v="0.57450153057740327"/>
        <n v="0.58017798528753128"/>
        <n v="0.58404455144481848"/>
        <n v="0.59809817277543509"/>
        <n v="0.61533662882006124"/>
        <n v="0.63625328845011464"/>
        <n v="0.64060102091223448"/>
        <n v="0.65855889008453672"/>
        <n v="0.66838514001370464"/>
        <n v="0.47476322823471895"/>
        <n v="0.55434984820102062"/>
        <n v="0.55715973144724085"/>
        <n v="0.57913447211767277"/>
        <n v="0.58223445785368144"/>
        <n v="0.59250243743906406"/>
        <n v="0.63379336090534633"/>
        <n v="0.52312235791057105"/>
        <n v="0.52811573835233838"/>
        <n v="0.52887810357015974"/>
        <n v="0.54905861710337978"/>
        <n v="0.55002941378721371"/>
        <n v="0.56580788239766822"/>
        <n v="0.57225829652795168"/>
        <n v="0.58114896108362202"/>
        <n v="0.39439213046944532"/>
        <n v="0.35477059346175349"/>
        <n v="0.3640721207726284"/>
        <n v="0.39034548009557773"/>
        <n v="0.44123882171080181"/>
        <n v="0.45848778814530861"/>
        <n v="0.50092686793948604"/>
        <n v="0.50329150691297786"/>
        <n v="0.52360439606070885"/>
        <n v="0.39655892634707268"/>
        <n v="0.34784903950588913"/>
        <n v="0.3637510810311268"/>
        <n v="0.4477140781024278"/>
        <n v="0.46067223839372345"/>
        <n v="0.46948462319377998"/>
        <n v="0.50141818752287826"/>
        <n v="0.54038330962406933"/>
        <n v="0.5873615011438803"/>
        <n v="0.59708524434603816"/>
        <n v="0.63709925832948155"/>
        <n v="0.65889330513579236"/>
        <n v="0.4258019117428995"/>
        <n v="0.52417808647769226"/>
        <n v="0.52761769753747834"/>
        <n v="0.55443903337357514"/>
        <n v="0.55821160564777872"/>
        <n v="0.57068780807476427"/>
        <n v="0.62055723291707932"/>
        <n v="0.3535463899572191"/>
        <n v="0.36829491791850305"/>
        <n v="0.37050698049657488"/>
        <n v="0.35620194965996055"/>
        <n v="0.35871523776662351"/>
        <n v="0.39943023112099862"/>
        <n v="0.41600272964571688"/>
        <n v="0.43877645036575208"/>
        <n v="0.38889430900255856"/>
        <n v="0.34678432523666253"/>
        <n v="0.35084259908304383"/>
        <n v="0.37638579154703888"/>
        <n v="0.3789334846960461"/>
        <n v="0.48580704567575322"/>
        <n v="0.49466742791892671"/>
        <n v="0.4971893666254103"/>
        <n v="0.51893660454958235"/>
        <n v="0.64934974771425324"/>
        <n v="0.3854227924114903"/>
        <n v="0.38728851415335669"/>
        <n v="0.36166863024741125"/>
        <n v="0.37272222279266065"/>
        <n v="0.37961070617004383"/>
        <n v="0.43861317109722153"/>
        <n v="0.4614533673515997"/>
        <n v="0.46431604951249639"/>
        <n v="0.46917572228979315"/>
        <n v="0.47821325296297806"/>
        <n v="0.53704322113290193"/>
        <n v="0.63266847180394004"/>
        <n v="0.6432390457483862"/>
        <n v="0.66767671986845123"/>
        <n v="0.52977356974093548"/>
        <n v="0.5524070093009168"/>
        <n v="0.55647394094226443"/>
        <n v="0.56997336182998037"/>
        <n v="0.35910782771265937"/>
        <n v="0.3613373948232117"/>
        <n v="0.36550913768759818"/>
        <n v="0.38614996884631686"/>
        <n v="0.40053062154836289"/>
        <n v="0.40461091211075539"/>
        <n v="0.42238647143090369"/>
        <n v="0.3474129210214712"/>
        <n v="0.40590364234578313"/>
        <n v="0.42948673520805508"/>
        <n v="0.58341890021391718"/>
        <n v="0.5875029580928276"/>
        <n v="0.40950662067120264"/>
        <n v="0.42340898860027498"/>
        <n v="0.4989660050585159"/>
        <n v="0.5117276371763525"/>
        <n v="0.54614636039609599"/>
        <n v="0.5686021334182455"/>
        <n v="0.5698774750245249"/>
        <n v="0.58094093967644411"/>
        <n v="0.38596306745581521"/>
        <n v="0.40846788654028215"/>
        <n v="0.41359471668392278"/>
        <n v="0.34654425778842129"/>
        <n v="0.35210771662028334"/>
        <n v="0.57278558375026223"/>
        <n v="0.58114544854362826"/>
        <n v="0.59971712813657019"/>
        <n v="0.62299572240807533"/>
        <n v="0.62794062158673425"/>
        <n v="0.64876713740851455"/>
        <n v="0.66044497365624089"/>
        <n v="0.40955533097524005"/>
        <n v="0.51988002812839607"/>
        <n v="0.53608953408831805"/>
        <n v="0.55803240032102475"/>
        <n v="0.56140714925985813"/>
        <n v="0.57267415691132084"/>
        <n v="0.61940794084487005"/>
        <n v="0.35774603454236159"/>
        <n v="0.35997349465846001"/>
        <n v="0.39908726900948482"/>
        <n v="0.41375427947142607"/>
        <n v="0.54979323042062034"/>
        <n v="0.55612678123259207"/>
        <n v="0.56728491227839917"/>
        <n v="0.58535368194849691"/>
        <n v="0.58779286612128823"/>
        <n v="0.4795893052044205"/>
        <n v="0.48142073752874726"/>
        <n v="0.49451307399945998"/>
        <n v="0.54159079376333774"/>
        <n v="0.56987747502452502"/>
        <n v="0.50427475742009131"/>
        <n v="0.51380488709602634"/>
        <n v="0.52037655886786693"/>
        <n v="0.55286884975052042"/>
        <n v="0.62794062158673414"/>
        <n v="0.660444973656241"/>
        <n v="0.45120238098211773"/>
        <n v="0.55803240032102464"/>
        <n v="0.50972260018117965"/>
        <n v="0.51425138774177437"/>
        <n v="0.51494639831576328"/>
        <n v="0.51914202696895906"/>
        <n v="0.52693418295265926"/>
        <n v="0.52701272424801038"/>
        <n v="0.52812728522837493"/>
        <n v="0.53369669416088594"/>
        <n v="0.5346161701794977"/>
        <n v="0.54979323042062023"/>
        <n v="0.38614978128883376"/>
        <n v="0.39301746134780297"/>
        <n v="0.394676830734776"/>
        <n v="0.40475305340567236"/>
        <n v="0.43164597272687483"/>
        <n v="0.45638645112291265"/>
        <n v="0.47317544929206307"/>
        <n v="0.48987545230827295"/>
        <n v="0.49344472783308119"/>
        <n v="0.50339742423018652"/>
        <n v="0.50608019804840254"/>
        <n v="0.56993766955902303"/>
        <n v="0.37020678481175928"/>
        <n v="0.39156532025312246"/>
        <n v="0.47251912629484349"/>
        <n v="0.50377722477603659"/>
        <n v="0.52446452153682155"/>
        <n v="0.55104041599977316"/>
        <n v="0.55109679511843623"/>
        <n v="0.55806275818710505"/>
        <n v="0.56937604433766043"/>
        <n v="0.5743016223460663"/>
        <n v="0.59505282451216823"/>
        <n v="0.67917942726223712"/>
        <n v="0.68173922880469673"/>
        <n v="0.4978136536058812"/>
        <n v="0.59307217655965527"/>
        <n v="0.61339221168691704"/>
        <n v="0.65561263843769046"/>
        <n v="0.66542277080042145"/>
        <n v="0.68156145999969242"/>
        <n v="0.68277697440008589"/>
        <n v="0.43612504555623632"/>
        <n v="0.46994674449452489"/>
        <n v="0.50815139685900956"/>
        <n v="0.51731834881205163"/>
        <n v="0.52171194933816301"/>
        <n v="0.53911744418114926"/>
        <n v="0.56624305157377586"/>
        <n v="0.60644240438736874"/>
        <n v="0.63124817624680851"/>
        <n v="0.38285150651755817"/>
        <n v="0.37866556030311854"/>
        <n v="0.3854612157905325"/>
        <n v="0.43450817700444105"/>
        <n v="0.44417772238354214"/>
        <n v="0.49054585380392152"/>
        <n v="0.50795645313644222"/>
        <n v="0.51884079763345914"/>
        <n v="0.53793202218336111"/>
        <n v="0.55353381000495516"/>
        <n v="0.57940884793321379"/>
        <n v="0.63132621691340707"/>
        <n v="0.36329786349035686"/>
        <n v="0.49259502750463546"/>
        <n v="0.50114627356053876"/>
        <n v="0.52758710358217431"/>
        <n v="0.54640400173200554"/>
        <n v="0.5499690949341971"/>
        <n v="0.56501774258292337"/>
        <n v="0.58373445607366103"/>
        <n v="0.58413780230347911"/>
        <n v="0.58746638405329332"/>
        <n v="0.61689794290975808"/>
        <n v="0.67793225720462402"/>
        <n v="0.68717131713743418"/>
        <n v="0.43832352783183254"/>
        <n v="0.48665459880208395"/>
        <n v="0.60501561493141465"/>
        <n v="0.64154497400294885"/>
        <n v="0.64238004933150972"/>
        <n v="0.6475232549901675"/>
        <n v="0.66503324573745792"/>
        <n v="0.44693634459815512"/>
        <n v="0.45092359768790852"/>
        <n v="0.46708454707962921"/>
        <n v="0.50124229520111896"/>
        <n v="0.54422680250002431"/>
        <n v="0.57260504939085333"/>
        <n v="0.58878689142421525"/>
        <n v="0.59304307552078239"/>
        <n v="0.63005128207903394"/>
        <n v="0.38027057601465947"/>
        <n v="0.41259455247504018"/>
        <n v="0.42170904548666238"/>
        <n v="0.42704756425639856"/>
        <n v="0.42952292987371149"/>
        <n v="0.44273421138607344"/>
        <n v="0.45616549319138233"/>
        <n v="0.50619315862366188"/>
        <n v="0.51269974737623647"/>
        <n v="0.51773464548203318"/>
        <n v="0.54521230350808125"/>
        <n v="0.62086295297432326"/>
        <n v="0.36261544255726313"/>
        <n v="0.41267948065880761"/>
        <n v="0.42676358598794584"/>
        <n v="0.44602059884347756"/>
        <n v="0.49131750454057793"/>
        <n v="0.53287530265712413"/>
        <n v="0.5584129868447294"/>
        <n v="0.56544405495811567"/>
        <n v="0.57382690043174811"/>
        <n v="0.583517736660632"/>
        <n v="0.58842256814537885"/>
        <n v="0.67748148322801882"/>
        <n v="0.6861962823631339"/>
        <n v="0.41624145773807364"/>
        <n v="0.554532103989682"/>
        <n v="0.59619474420780094"/>
        <n v="0.62985769496857147"/>
        <n v="0.64307340027455928"/>
        <n v="0.65507262568414726"/>
        <n v="0.667076758747292"/>
        <n v="0.40767822343167326"/>
        <n v="0.4759716307901195"/>
        <n v="0.48553250093072486"/>
        <n v="0.50721756019421871"/>
        <n v="0.54116746773273261"/>
        <n v="0.54791410359081905"/>
        <n v="0.55757259396142633"/>
        <n v="0.57409348572816987"/>
        <n v="0.57974103255154119"/>
        <n v="0.35853183722213094"/>
        <n v="0.39908761721012992"/>
        <n v="0.39595584298780839"/>
        <n v="0.42369737918739425"/>
        <n v="0.46152144876109735"/>
        <n v="0.49472599362208153"/>
        <n v="0.50037842957053846"/>
        <n v="0.50220781860929031"/>
        <n v="0.51063155208989541"/>
        <n v="0.51423640451064101"/>
        <n v="0.56304230631051522"/>
        <n v="0.60159776483592198"/>
        <n v="0.4230842569010983"/>
        <n v="0.41271247888636015"/>
        <n v="0.474693773077073"/>
        <n v="0.48182499762400122"/>
        <n v="0.50674169008608938"/>
        <n v="0.52843621216106251"/>
        <n v="0.53716466499082227"/>
        <n v="0.55747245551472902"/>
        <n v="0.56371104215078904"/>
        <n v="0.56438853143072099"/>
        <n v="0.61488292192515326"/>
        <n v="0.68313720185271476"/>
        <n v="0.68336542079664397"/>
        <n v="0.38026241673720307"/>
        <n v="0.5311639007631942"/>
        <n v="0.60409731070410344"/>
        <n v="0.61252413850870402"/>
        <n v="0.64785569851836589"/>
        <n v="0.66506394227514831"/>
        <n v="0.67062938905760072"/>
        <n v="0.47407578252463539"/>
        <n v="0.52070550888074307"/>
        <n v="0.53765925565367956"/>
        <n v="0.54276188799248803"/>
        <n v="0.55286420255709012"/>
        <n v="0.57010362633657707"/>
        <n v="0.59417911286705316"/>
        <n v="0.61432476694832949"/>
        <n v="0.62194993206738736"/>
        <n v="0.39660914903609384"/>
        <n v="0.38257823825539095"/>
        <n v="0.38609922355402626"/>
        <n v="0.46980158885240286"/>
        <n v="0.50459973286020965"/>
        <n v="0.53514791413231499"/>
        <n v="0.54034815520489532"/>
        <n v="0.54203119312054704"/>
        <n v="0.54978102792270378"/>
        <n v="0.55309749214978987"/>
        <n v="0.59799892180567393"/>
        <n v="0.63346994364904829"/>
        <n v="0.39442356018703528"/>
        <n v="0.45969548057545134"/>
        <n v="0.51671827123090719"/>
        <n v="0.52327899781408116"/>
        <n v="0.54620235487920232"/>
        <n v="0.56616131518817747"/>
        <n v="0.57419149179155649"/>
        <n v="0.59287465907355075"/>
        <n v="0.59861415877872592"/>
        <n v="0.59923744891626318"/>
        <n v="0.6456922881711411"/>
        <n v="0.70848622570449771"/>
        <n v="0.70869618713291238"/>
        <n v="0.42984142339822684"/>
        <n v="0.56867078870213883"/>
        <n v="0.63576952584777524"/>
        <n v="0.6435222074280077"/>
        <n v="0.67602724263689673"/>
        <n v="0.69185882689313649"/>
        <n v="0.69697903793299276"/>
        <n v="0.51614971992266467"/>
        <n v="0.55904906817028366"/>
        <n v="0.57464651520138521"/>
        <n v="0.57934093695308919"/>
        <n v="0.58863506635252305"/>
        <n v="0.6044953362296509"/>
        <n v="0.62664478383768896"/>
        <n v="0.64517878559246311"/>
        <n v="0.65219393750199639"/>
        <n v="0.46850227296652913"/>
        <n v="0.52530075017757627"/>
        <n v="0.56878414826227897"/>
        <n v="0.63672022715827492"/>
        <n v="0.44960653822730884"/>
        <n v="0.48703496770031557"/>
        <n v="0.50725918060273023"/>
        <n v="0.51272850848510076"/>
        <n v="0.51338432427430447"/>
        <n v="0.63306447595639936"/>
        <n v="0.5457661400436602"/>
        <n v="0.44608501759567415"/>
        <n v="0.46702720854183605"/>
        <n v="0.51694433110514548"/>
        <n v="0.52765846372908543"/>
        <n v="0.54965471678515088"/>
        <n v="0.35813013369378105"/>
        <n v="0.39226328681081896"/>
        <n v="0.40232949643382376"/>
        <n v="0.51976981622424356"/>
        <n v="0.58296188945507765"/>
        <n v="0.60512205028525989"/>
        <n v="0.38005435021755873"/>
        <n v="0.3899472419551207"/>
        <n v="0.39792433015854489"/>
        <n v="0.40690088180248613"/>
        <n v="0.41700700822008629"/>
        <n v="0.42329803056078269"/>
        <n v="0.42873034559945972"/>
        <n v="0.40424796958105025"/>
        <n v="0.43475846763142323"/>
        <n v="0.44430061015555811"/>
        <n v="0.44874339337829344"/>
        <n v="0.47170316975413784"/>
        <n v="0.51553682450456317"/>
        <n v="0.5323641314652936"/>
        <n v="0.45490637578140647"/>
        <n v="0.39839827492368446"/>
        <n v="0.51434612750338271"/>
        <n v="0.51486398361695285"/>
        <n v="0.52066161468959482"/>
        <n v="0.52979087331897612"/>
        <n v="0.53340196404961593"/>
        <n v="0.558119673479756"/>
        <n v="0.36035940211919704"/>
        <n v="0.41385919375064356"/>
        <n v="0.43179254290400765"/>
        <n v="0.45124434548420861"/>
        <n v="0.52109580933965327"/>
        <n v="0.56983273938677981"/>
        <n v="0.57070090533472062"/>
        <n v="0.34603305742702462"/>
        <n v="0.3492255388927078"/>
        <n v="0.47210003355870017"/>
        <n v="0.43762290914997287"/>
        <n v="0.43796400189458629"/>
        <n v="0.45671330365208801"/>
        <n v="0.48251629134699908"/>
        <n v="0.54974671322797597"/>
        <n v="0.36402291279234417"/>
        <n v="0.37229551946774486"/>
        <n v="0.45739911168025049"/>
        <n v="0.50758547350165384"/>
        <n v="0.52756194893119501"/>
        <n v="0.35648126083067655"/>
        <n v="0.36667789406093149"/>
        <n v="0.39018734727898535"/>
        <n v="0.58924385950618763"/>
        <n v="0.59389726404117305"/>
        <n v="0.50534118217189428"/>
        <n v="0.52341314185807941"/>
        <n v="0.52516695861678486"/>
        <n v="0.5471956416324838"/>
        <n v="0.55179116539531836"/>
        <n v="0.36774581803890316"/>
        <n v="0.3740100373479211"/>
        <n v="0.40111646218682223"/>
        <n v="0.40860856838724696"/>
        <n v="0.52737289339150772"/>
        <n v="0.54069822166271708"/>
        <n v="0.56488678502917988"/>
        <n v="0.52284593445707783"/>
        <n v="0.55381358002061898"/>
        <n v="0.5533383372775118"/>
        <n v="0.34944596785254844"/>
        <n v="0.36046326588311317"/>
        <n v="0.3782668575762515"/>
        <n v="0.3915006188401805"/>
        <n v="0.40618319803757957"/>
        <n v="0.58616560147432928"/>
        <n v="0.588394823240597"/>
        <n v="0.59067513550546424"/>
        <n v="0.49571341337326963"/>
        <n v="0.51998937616337204"/>
        <n v="0.5927073609446466"/>
        <n v="0.36507406151768806"/>
        <n v="0.36683107512832286"/>
        <n v="0.37286957134471327"/>
        <n v="0.3817056487746327"/>
        <n v="0.49083326582741932"/>
        <n v="0.49375216617636764"/>
        <n v="0.53482328437600213"/>
        <n v="0.56774491493872103"/>
        <n v="0.50007558819551079"/>
        <n v="0.5080440304826418"/>
        <n v="0.57206590393492174"/>
        <n v="0.57791806815787738"/>
        <n v="0.53744761771508931"/>
        <n v="0.547438045745127"/>
        <n v="0.5628490636213308"/>
        <n v="0.5639262075871313"/>
        <n v="0.54700029919050008"/>
        <n v="0.54934109525778596"/>
        <n v="0.55019639029170198"/>
        <n v="0.560934704737865"/>
        <n v="0.56758657662523637"/>
        <n v="0.57413705495922296"/>
        <n v="0.5753213702422364"/>
        <n v="0.58984375478975437"/>
        <n v="0.35272399944665317"/>
        <n v="0.35429626394182578"/>
        <n v="0.3650850221900665"/>
        <n v="0.4528798131959389"/>
        <n v="0.46490563783342759"/>
        <n v="0.48277751147024572"/>
        <n v="0.51527328388731497"/>
        <n v="0.55945389314321747"/>
        <n v="0.5684242205558645"/>
        <n v="0.57949325703295429"/>
        <n v="0.52120060981850158"/>
        <n v="0.52257465087317156"/>
        <n v="0.52768596561124792"/>
        <n v="0.52919933359840832"/>
        <n v="0.54112428129216728"/>
        <n v="0.55163470322740549"/>
        <n v="0.58571150638811098"/>
        <n v="0.49437034550792336"/>
        <n v="0.36128049538954921"/>
        <n v="0.36924581605004564"/>
        <n v="0.55112352163545231"/>
        <n v="0.57046573806382495"/>
        <n v="0.52046301685708818"/>
        <n v="0.52333435502730186"/>
        <n v="0.52488595212611999"/>
        <n v="0.5396640477768968"/>
        <n v="0.54161735314708925"/>
        <n v="0.58565268262973036"/>
        <n v="0.39002780490934891"/>
        <n v="0.416729338903227"/>
        <n v="0.47704216297301638"/>
        <n v="0.49085625963467427"/>
        <n v="0.5109891009638845"/>
        <n v="0.5118057339755181"/>
        <n v="0.53909368512434586"/>
        <n v="0.5399766921524024"/>
        <n v="0.54569731527443699"/>
        <n v="0.547329922379167"/>
        <n v="0.54866425943741859"/>
        <n v="0.54883285764428946"/>
        <n v="0.56295285551043872"/>
        <n v="0.5662954791380479"/>
        <n v="0.57090870463624677"/>
        <n v="0.50112568507202848"/>
        <n v="0.48111360246241475"/>
        <n v="0.48510793754444742"/>
        <n v="0.48895306841965808"/>
        <n v="0.35357063697292734"/>
        <n v="0.37798965993600442"/>
        <n v="0.39507670550093249"/>
        <n v="0.49254846736485192"/>
        <n v="0.50485047400176042"/>
        <n v="0.55174612017191094"/>
        <n v="0.55885766929205272"/>
        <n v="0.57606126909208843"/>
        <n v="0.50796653048765417"/>
        <n v="0.5085698485089033"/>
        <n v="0.51168094291630029"/>
        <n v="0.52182164241336115"/>
        <n v="0.53523760795710362"/>
        <n v="0.54244307975215444"/>
        <n v="0.54261317415777988"/>
        <n v="0.52443057795512282"/>
        <n v="0.52848396270865861"/>
        <n v="0.52885526856985632"/>
        <n v="0.53376556450897572"/>
        <n v="0.44950351802074001"/>
        <n v="0.4714869151209351"/>
        <n v="0.53567416452344996"/>
        <n v="0.54522426240653854"/>
        <n v="0.55495558373712961"/>
        <n v="0.56135202166721776"/>
        <n v="0.5061027053870415"/>
        <n v="0.51780571671806386"/>
        <n v="0.51842356846946691"/>
        <n v="0.51883936595212854"/>
        <n v="0.521840448374707"/>
        <n v="0.52823769598981407"/>
        <n v="0.53581596924480579"/>
        <n v="0.46948919631814973"/>
        <n v="0.52816940648855715"/>
        <n v="0.52816940648855704"/>
        <n v="0.52847848125117092"/>
        <n v="0.52952257432470262"/>
        <n v="0.53026637582309688"/>
        <n v="0.54557565693662002"/>
        <n v="0.5592864446639273"/>
        <n v="0.48777191441261575"/>
        <n v="0.53370483767309485"/>
        <n v="0.55046347986394195"/>
        <n v="0.5607103842475285"/>
        <n v="0.57680543012788765"/>
        <n v="0.54857295924288785"/>
        <n v="0.4713454980068208"/>
        <n v="0.49114329461012241"/>
        <n v="0.56439343839910672"/>
        <n v="0.47476643438464139"/>
        <n v="0.49467808831503574"/>
        <n v="0.51365280484863429"/>
        <n v="0.49503868640925974"/>
        <n v="0.43027369109336316"/>
        <n v="0.49826333079824059"/>
        <n v="0.50386611674606618"/>
        <n v="0.53090576795097189"/>
        <n v="0.54091484762687614"/>
        <n v="0.58807532803045759"/>
        <n v="0.36046326588311323"/>
        <n v="0.46166306090094505"/>
        <n v="0.5058778681008459"/>
        <n v="0.50874148460332469"/>
        <n v="0.52615408249481532"/>
        <n v="0.52883060174018204"/>
        <n v="0.35531596224866646"/>
        <n v="0.43025715536801884"/>
        <n v="0.47813594758622796"/>
        <n v="0.49469687578379273"/>
        <n v="0.51401973463934714"/>
        <n v="0.51850701734252325"/>
        <n v="0.52828838627045516"/>
        <n v="0.53643004307922826"/>
        <n v="0.56335870636276397"/>
        <n v="0.68112391021342056"/>
        <n v="0.45509451328066863"/>
        <n v="0.45778357984796286"/>
        <n v="0.46327608426340117"/>
        <n v="0.48214508682093044"/>
        <n v="0.43578948407605578"/>
        <n v="0.63245139356163893"/>
        <n v="0.40499978267483816"/>
        <n v="0.48002828797694269"/>
        <n v="0.49174243830024122"/>
        <n v="0.50924501862674743"/>
        <n v="0.51062250192076941"/>
        <n v="0.56984128956885949"/>
        <n v="0.37677343534942154"/>
        <n v="0.47164366166988242"/>
        <n v="0.48366075592170554"/>
        <n v="0.49049490279197577"/>
        <n v="0.50928909687000867"/>
        <n v="0.51515601298931668"/>
        <n v="0.54852447345510369"/>
        <n v="0.5632634578642286"/>
        <n v="0.58631198659858308"/>
        <n v="0.59846366145354191"/>
        <n v="0.46526382073218392"/>
        <n v="0.47901341964205751"/>
        <n v="0.49048058374570169"/>
        <n v="0.53271885342746228"/>
        <n v="0.37742610174437619"/>
        <n v="0.47526883089597555"/>
        <n v="0.47715433071887786"/>
        <n v="0.48526680915174658"/>
        <n v="0.49383742282609511"/>
        <n v="0.51575956910998977"/>
        <n v="0.53886962696854501"/>
        <n v="0.54000904396840921"/>
        <n v="0.59399021663172602"/>
        <n v="0.55752548408749503"/>
        <n v="0.38359503834918635"/>
        <n v="0.41465467507797649"/>
        <n v="0.46964378575143001"/>
        <n v="0.52484228031765168"/>
        <n v="0.55415927567553291"/>
        <n v="0.55473911374137774"/>
        <n v="0.56604649004778917"/>
        <n v="0.57754446032643014"/>
        <n v="0.50888114003894647"/>
        <n v="0.54085444229791979"/>
        <n v="0.47716355241470043"/>
        <n v="0.47791852105443344"/>
        <n v="0.48651186266821167"/>
        <n v="0.53159009621589703"/>
        <n v="0.534092589853572"/>
        <n v="0.56398548128838466"/>
        <n v="0.44616268075442528"/>
        <n v="0.39911486808534485"/>
        <n v="0.54111092353432189"/>
        <n v="0.56487487487487487"/>
        <n v="0.55053350655224442"/>
        <n v="0.4203664326767988"/>
        <n v="0.47776936532386499"/>
        <n v="0.48077246124590961"/>
        <n v="0.49313072283274118"/>
        <n v="0.53152236781746742"/>
        <n v="0.54873433390066539"/>
        <n v="0.35189542183533296"/>
        <n v="0.3775185672452574"/>
        <n v="0.49718803488466867"/>
        <n v="0.5124584095601844"/>
        <n v="0.51714782059380915"/>
        <n v="0.58900022948060893"/>
        <n v="0.47086153493174254"/>
        <n v="0.48827494410419592"/>
        <n v="0.48878741783467272"/>
        <n v="0.49497794455373467"/>
        <n v="0.50365261358999291"/>
        <n v="0.53834447565472177"/>
        <n v="0.56028047089944855"/>
        <n v="0.56493275642304064"/>
        <n v="0.34967552154457932"/>
        <n v="0.54612913658457707"/>
        <n v="0.49219859639932906"/>
        <n v="0.52679296639975004"/>
        <n v="0.52443226162602552"/>
        <n v="0.5317289929602077"/>
        <n v="0.54845415542483089"/>
        <n v="0.50719377768321017"/>
        <n v="0.54959081622330597"/>
        <n v="0.40314771261664506"/>
        <n v="0.50910617750485487"/>
        <n v="0.51132679203563347"/>
        <n v="0.52269538851427799"/>
        <n v="0.35256577107851844"/>
        <n v="0.47516044510657918"/>
        <n v="0.49194717550607464"/>
        <n v="0.49568560047382915"/>
        <n v="0.50130750137393321"/>
        <n v="0.51831498744163296"/>
        <n v="0.63260831541741058"/>
        <n v="0.44714477372842837"/>
        <n v="0.45129460040276093"/>
        <n v="0.45542795902753003"/>
        <n v="0.49183871267115392"/>
        <n v="0.44932569912026349"/>
        <n v="0.49371904819422635"/>
        <n v="0.49527670478448771"/>
        <n v="0.5103258516577418"/>
        <n v="0.52888527257933282"/>
        <n v="0.54822959349832368"/>
        <n v="0.47358753006960258"/>
        <n v="0.48805406137295204"/>
        <n v="0.48962462112380506"/>
        <n v="0.49718803488466862"/>
        <n v="0.50658491418403273"/>
        <n v="0.56508661118991621"/>
        <n v="0.51168234892231912"/>
        <n v="0.39525226353234089"/>
        <n v="0.44125905908365065"/>
        <n v="0.4695276658272346"/>
        <n v="0.49061260812501223"/>
        <n v="0.49235269441389556"/>
        <n v="0.51641925326135851"/>
        <n v="0.51908583119650153"/>
        <n v="0.52005969864451351"/>
        <n v="0.57665526760331265"/>
        <n v="0.44734636795122135"/>
        <n v="0.35503398463149305"/>
        <n v="0.42566265820787175"/>
        <n v="0.61488406635146331"/>
        <n v="0.35703983580557891"/>
        <n v="0.38559694306144615"/>
        <n v="0.45961897552359332"/>
        <n v="0.47750486618796834"/>
        <n v="0.48039904924508708"/>
        <n v="0.52005394520497328"/>
        <n v="0.5397798874233386"/>
        <n v="0.5447926705748749"/>
        <n v="0.68342990580226393"/>
        <n v="0.39068601195935282"/>
        <n v="0.49226508332463886"/>
        <n v="0.49546149528730959"/>
        <n v="0.51793663455140948"/>
        <n v="0.5215490713538814"/>
        <n v="0.56413465608952529"/>
        <n v="0.5666908603651386"/>
        <n v="0.59260309366356689"/>
        <n v="0.50901317501802923"/>
        <n v="0.52314186674964047"/>
        <n v="0.41884027069620844"/>
        <n v="0.47047726125027395"/>
        <n v="0.4761010123217444"/>
        <n v="0.48111647903954141"/>
        <n v="0.48419256810790634"/>
        <n v="0.48763985899148249"/>
        <n v="0.49526014907012089"/>
        <n v="0.53226562042513315"/>
        <n v="0.56815340458875541"/>
        <n v="0.57283221911300264"/>
        <n v="0.59339284922913293"/>
        <n v="0.6180409367115598"/>
        <n v="0.46617868911808535"/>
        <n v="0.46960805801041067"/>
        <n v="0.47363699538398302"/>
        <n v="0.34695587924846966"/>
        <n v="0.38533768378017147"/>
        <n v="0.42603682207301186"/>
        <n v="0.48364435402418071"/>
        <n v="0.34794230352107575"/>
        <n v="0.44560314408780088"/>
        <n v="0.49027511102642657"/>
        <n v="0.5523456315509776"/>
        <n v="0.49105405423811976"/>
        <n v="0.48876399284011757"/>
        <n v="0.56163410948679204"/>
        <n v="0.57029998629768064"/>
        <n v="0.5743673547859941"/>
        <n v="0.48566108934912172"/>
        <n v="0.50840695354801935"/>
        <n v="0.51493411951917645"/>
        <n v="0.5167948645155257"/>
        <n v="0.53980707002869543"/>
        <n v="0.54721901382455562"/>
        <n v="0.54855754242639831"/>
        <n v="0.48802942924536818"/>
        <n v="0.43783670435844352"/>
        <n v="0.54210066670926793"/>
        <n v="0.54675542406311639"/>
        <n v="0.58505556664670255"/>
        <n v="0.62196478848141423"/>
        <n v="0.53991212006910061"/>
        <n v="0.37977299421274052"/>
        <n v="0.48721071863581"/>
        <n v="0.51076636147846721"/>
        <n v="0.53660018224157136"/>
        <n v="0.5667641211173039"/>
        <n v="0.62316701050712475"/>
        <n v="0.48695993401890419"/>
        <n v="0.52010764627811656"/>
        <n v="0.40619110172337863"/>
        <n v="0.48300451628238655"/>
        <n v="0.48371470457008092"/>
        <n v="0.50739845991242638"/>
        <n v="0.57229139419304209"/>
        <n v="0.59217165531768967"/>
        <n v="0.59312931952595671"/>
        <n v="0.44712644257859008"/>
        <n v="0.39365878972610974"/>
        <n v="0.43297909997136985"/>
        <n v="0.68504930888352011"/>
        <n v="0.46300204769248932"/>
        <n v="0.50106555508330886"/>
        <n v="0.43719208071578136"/>
        <n v="0.49407488736606969"/>
        <n v="0.50234970021066272"/>
        <n v="0.51330363274577828"/>
        <n v="0.53111075747931258"/>
        <n v="0.58276841024281967"/>
        <n v="0.38749270356696902"/>
        <n v="0.42209896477979952"/>
        <n v="0.35729120126828579"/>
        <n v="0.38160913567416421"/>
        <n v="0.47598521878543781"/>
        <n v="0.50461737101891624"/>
        <n v="0.62572793593101539"/>
        <n v="0.65416028619418454"/>
        <n v="0.40532945508944618"/>
        <n v="0.41298030447506007"/>
        <n v="0.4363127049954193"/>
        <n v="0.46172180596725904"/>
        <n v="0.52321295318850669"/>
        <n v="0.58893090696362538"/>
        <n v="0.58995752681854052"/>
        <n v="0.62846218031624179"/>
        <n v="0.6392728219183903"/>
        <n v="0.41218421928925625"/>
        <n v="0.46224715091843205"/>
        <n v="0.49481583800244466"/>
        <n v="0.53035256460793745"/>
        <n v="0.68217625336421106"/>
        <n v="0.36999612750907857"/>
        <n v="0.38085801482667714"/>
        <n v="0.39993121524660119"/>
        <n v="0.41124640297562398"/>
        <n v="0.42720073168932199"/>
        <n v="0.41925611631528953"/>
        <n v="0.44706079379558833"/>
        <n v="0.54459499628436969"/>
        <n v="0.57096718380529432"/>
        <n v="0.59402049597436479"/>
        <n v="0.63379227648889336"/>
        <n v="0.49593520429404736"/>
        <n v="0.51113796935778355"/>
        <n v="0.52647884445050075"/>
        <n v="0.53823946123552291"/>
        <n v="0.58301127914989304"/>
        <n v="0.59632714094310146"/>
        <n v="0.65132859844465518"/>
        <n v="0.66393938201915703"/>
        <n v="0.51050819244730561"/>
        <n v="0.51095960816536978"/>
        <n v="0.52535204062990981"/>
        <n v="0.56813531607688272"/>
        <n v="0.58845147158720701"/>
        <n v="0.61361633350526212"/>
        <n v="0.65552570932033705"/>
        <n v="0.65974964227751576"/>
        <n v="0.47448540367258474"/>
        <n v="0.51357186773236385"/>
        <n v="0.53854784106432252"/>
        <n v="0.56540375031057721"/>
        <n v="0.67569582164733044"/>
        <n v="0.52004202850144732"/>
        <n v="0.52920805122095327"/>
        <n v="0.53040423076017051"/>
        <n v="0.5339603475706769"/>
        <n v="0.54002192154258211"/>
        <n v="0.54400899864162933"/>
        <n v="0.54935602610807532"/>
        <n v="0.58150123670200549"/>
        <n v="0.59195013934267116"/>
        <n v="0.6278230761728274"/>
        <n v="0.65960500757500207"/>
        <n v="0.50103698276194519"/>
        <n v="0.51604749659658145"/>
        <n v="0.53105446792013955"/>
        <n v="0.54246515314997901"/>
        <n v="0.58517465255469525"/>
        <n v="0.59765862928326696"/>
        <n v="0.64819740306753493"/>
        <n v="0.65955750944612568"/>
        <n v="0.51453772438925627"/>
        <n v="0.51498799696439368"/>
        <n v="0.52926761941367628"/>
        <n v="0.57085897771191119"/>
        <n v="0.59017242944005821"/>
        <n v="0.6137173380635883"/>
        <n v="0.65202837515965351"/>
        <n v="0.65582874065766539"/>
        <n v="0.48106077019726384"/>
        <n v="0.51925919799484699"/>
        <n v="0.54328075377786578"/>
        <n v="0.56878127511202514"/>
        <n v="0.67006924777633059"/>
        <n v="0.52228922711761849"/>
        <n v="0.52323470869869271"/>
        <n v="0.53240807915030908"/>
        <n v="0.5336000695110803"/>
        <n v="0.53713675381178227"/>
        <n v="0.54314123818993454"/>
        <n v="0.54707438608914927"/>
        <n v="0.55232881675240919"/>
        <n v="0.58343606597145015"/>
        <n v="0.59337329089578827"/>
        <n v="0.62685919600709583"/>
        <n v="0.65573574889074915"/>
        <n v="0.4022417079527269"/>
        <n v="0.35750711145590897"/>
        <n v="0.38786483592618259"/>
        <n v="0.4108602104451064"/>
        <n v="0.49626696758577826"/>
        <n v="0.52103542056106944"/>
        <n v="0.62041319104456649"/>
        <n v="0.64255643350530478"/>
        <n v="0.3802409279190116"/>
        <n v="0.38093001117181274"/>
        <n v="0.4187004007264995"/>
        <n v="0.43938581876711946"/>
        <n v="0.48342734795876086"/>
        <n v="0.53673270394850359"/>
        <n v="0.62257553195009752"/>
        <n v="0.63103130167630594"/>
        <n v="0.43365393452629986"/>
        <n v="0.48103089606497201"/>
        <n v="0.51060612611314271"/>
        <n v="0.54181965464100845"/>
        <n v="0.66397529092302432"/>
        <n v="0.35030253031450354"/>
        <n v="0.35366270927182542"/>
        <n v="0.38156757731242169"/>
        <n v="0.38453860947756807"/>
        <n v="0.39503879046803586"/>
        <n v="0.41319268747085114"/>
        <n v="0.35106201049076674"/>
        <n v="0.36466432847982422"/>
        <n v="0.4446221836747869"/>
        <n v="0.46996088965552352"/>
        <n v="0.55462951693761042"/>
        <n v="0.62676863664517524"/>
        <n v="0.38135840562816764"/>
        <n v="0.38492904251194471"/>
        <n v="0.38849392206115591"/>
        <n v="0.39293401182614512"/>
        <n v="0.42500340364192274"/>
        <n v="0.36365462136852017"/>
        <n v="0.40008312333952861"/>
        <n v="0.48970342124774913"/>
        <n v="0.51617797530421938"/>
        <n v="0.37154193570582938"/>
        <n v="0.40999101332964094"/>
        <n v="0.41513659341133663"/>
        <n v="0.38114673294856138"/>
        <n v="0.3864764791004095"/>
        <n v="0.4299209962910473"/>
        <n v="0.45355081857026258"/>
        <n v="0.48871791306282508"/>
        <n v="0.4952690250751407"/>
        <n v="0.5331052351796115"/>
        <n v="0.62705872694433806"/>
        <n v="0.42577779545284733"/>
        <n v="0.47463366658821954"/>
        <n v="0.50565915135591144"/>
        <n v="0.52369231973268271"/>
        <n v="0.53885341982474111"/>
        <n v="0.62470735615698558"/>
        <n v="0.63657390988041651"/>
        <n v="0.67339458885002001"/>
        <n v="0.36411898744162885"/>
        <n v="0.3755102242164321"/>
        <n v="0.38397680067866974"/>
        <n v="0.41572507243991152"/>
        <n v="0.43557106519140376"/>
        <n v="0.4455547350250621"/>
        <n v="0.45906899155888231"/>
        <n v="0.55247692962945438"/>
        <n v="0.5782742811581203"/>
        <n v="0.39141615142950448"/>
        <n v="0.34537598269865843"/>
        <n v="0.5105109647535645"/>
        <n v="0.52188524692048566"/>
        <n v="0.56609644809817883"/>
        <n v="0.57953096689694994"/>
        <n v="0.63646877607679098"/>
        <n v="0.64986188088325847"/>
        <n v="0.36939231667095423"/>
        <n v="0.3701086473943398"/>
        <n v="0.39618057501233045"/>
        <n v="0.39901851051592641"/>
        <n v="0.57367540544203355"/>
        <n v="0.5979494668381502"/>
        <n v="0.64111746525660696"/>
        <n v="0.64555841123997382"/>
        <n v="0.41777921409422386"/>
        <n v="0.42577779545284722"/>
        <n v="0.49519130277523082"/>
        <n v="0.50951601795340662"/>
        <n v="0.54685055356406442"/>
        <n v="0.35157545040747457"/>
        <n v="0.37109687724416285"/>
        <n v="0.37411822399773464"/>
        <n v="0.38473510548090284"/>
        <n v="0.39946056330959784"/>
        <n v="0.34741292102147125"/>
        <n v="0.61296457260922999"/>
        <n v="0.6455698954305753"/>
        <n v="0.47806140268562364"/>
        <n v="0.48186479234855339"/>
        <n v="0.49581964549637847"/>
        <n v="0.6364687760767912"/>
        <n v="0.64986188088325858"/>
        <n v="0.49560010270183258"/>
        <n v="0.49920879884127706"/>
        <n v="0.50341922533607752"/>
        <n v="0.50869638277173435"/>
        <n v="0.51204781894506302"/>
        <n v="0.54739160329399927"/>
        <n v="0.56239965973242612"/>
        <n v="0.57278558375026212"/>
        <n v="0.59794946683815031"/>
        <n v="0.64111746525660707"/>
        <n v="0.64555841123997393"/>
        <n v="0.45729541820744918"/>
        <n v="0.50897091930280591"/>
        <n v="0.5098240528564304"/>
        <n v="0.5181769575192795"/>
        <n v="0.52253690587934121"/>
        <n v="0.53182243323104361"/>
        <n v="0.53680055581658048"/>
        <n v="0.57491519884289366"/>
        <n v="0.64556989543057541"/>
        <n v="0.37029748787440414"/>
        <n v="0.37122226077759224"/>
        <n v="0.42957054541366918"/>
        <n v="0.43259609079597794"/>
        <n v="0.4521586044824189"/>
        <n v="0.47885872482829106"/>
        <n v="0.58241116017329864"/>
        <n v="0.66158173233659534"/>
        <n v="0.67555604042296313"/>
        <n v="0.43115883534470578"/>
        <n v="0.44361013390232495"/>
        <n v="0.47240023429573041"/>
        <n v="0.50026438296163667"/>
        <n v="0.50784032015180369"/>
        <n v="0.51648638607599862"/>
        <n v="0.53396207196362289"/>
        <n v="0.54150594592033674"/>
        <n v="0.61340049553847309"/>
        <n v="0.61648257800547379"/>
        <n v="0.67778303487174818"/>
        <n v="0.67972234304148116"/>
        <n v="0.5154023452526959"/>
        <n v="0.521404286636727"/>
        <n v="0.52459765389895197"/>
        <n v="0.57071937601937917"/>
        <n v="0.59802057577587819"/>
        <n v="0.62780688958907005"/>
        <n v="0.68466623752523958"/>
        <n v="0.39975020894460855"/>
        <n v="0.46169615339390108"/>
        <n v="0.47143795662354415"/>
        <n v="0.4894390397343264"/>
        <n v="0.50379688732040129"/>
        <n v="0.50432362148322996"/>
        <n v="0.59938384464833472"/>
        <n v="0.60058636936119891"/>
        <n v="0.61454199817876554"/>
        <n v="0.66060665278126285"/>
        <n v="0.37424802282607195"/>
        <n v="0.38330257500611581"/>
        <n v="0.46130420883344481"/>
        <n v="0.48912063266749212"/>
        <n v="0.4929594978125032"/>
        <n v="0.50389883674459512"/>
        <n v="0.58485284347312583"/>
        <n v="0.68405966878666802"/>
        <n v="0.68716981207301253"/>
        <n v="0.42883135701821945"/>
        <n v="0.42883656413251781"/>
        <n v="0.43940228565173534"/>
        <n v="0.4576333538328668"/>
        <n v="0.48550287560378441"/>
        <n v="0.51344699764438184"/>
        <n v="0.59316062900900102"/>
        <n v="0.6032152087091468"/>
        <n v="0.65285690118402062"/>
        <n v="0.65599819297387429"/>
        <n v="0.66165983086955871"/>
        <n v="0.67084164688996872"/>
        <n v="0.4105660290655635"/>
        <n v="0.49776122146735158"/>
        <n v="0.54371289427075742"/>
        <n v="0.56452892635478835"/>
        <n v="0.59465596904969031"/>
        <n v="0.6021362901139532"/>
        <n v="0.68451477100746971"/>
        <n v="0.413190586674894"/>
        <n v="0.46927601867757235"/>
        <n v="0.47829289036116313"/>
        <n v="0.48091404008684735"/>
        <n v="0.52688547410112896"/>
        <n v="0.54241589502084142"/>
        <n v="0.54463727492687997"/>
        <n v="0.54824580430548997"/>
        <n v="0.56723269014759059"/>
        <n v="0.68021009987416314"/>
        <n v="0.46017712402690331"/>
        <n v="0.4914798144150791"/>
        <n v="0.55481821891484062"/>
        <n v="0.56531343785127042"/>
        <n v="0.56979454469198332"/>
        <n v="0.57524630421431211"/>
        <n v="0.58382041738136936"/>
        <n v="0.67566525329289262"/>
        <n v="0.6848452086524881"/>
        <n v="0.36158051220155829"/>
        <n v="0.42133169827570266"/>
        <n v="0.46637304528422208"/>
        <n v="0.52403218305374366"/>
        <n v="0.54350212041113422"/>
        <n v="0.54978475944208482"/>
        <n v="0.55616955364142606"/>
        <n v="0.56091057007604295"/>
        <n v="0.64613934260200467"/>
        <n v="0.66259055587016136"/>
        <n v="0.66447184355426081"/>
        <n v="0.6766326614993371"/>
        <n v="0.48312826291576599"/>
        <n v="0.49148945403046579"/>
        <n v="0.56647618652985443"/>
        <n v="0.57860753337875037"/>
        <n v="0.61728534870332152"/>
        <n v="0.64861987096102569"/>
        <n v="0.68681167708725055"/>
        <n v="0.37882774965485849"/>
        <n v="0.42446466710231651"/>
        <n v="0.45214857769010403"/>
        <n v="0.45338957886360703"/>
        <n v="0.48913891619715494"/>
        <n v="0.48929898463121757"/>
        <n v="0.49287182950277653"/>
        <n v="0.5675145918196024"/>
        <n v="0.58781293421151459"/>
        <n v="0.65701271972894293"/>
        <n v="0.3612867512685165"/>
        <n v="0.36481638286335283"/>
        <n v="0.46160757593193275"/>
        <n v="0.50027719121642955"/>
        <n v="0.51308560352569543"/>
        <n v="0.55663841302572337"/>
        <n v="0.56344556927365663"/>
        <n v="0.64654257932761883"/>
        <n v="0.68677322777466943"/>
        <n v="0.40937791478495578"/>
        <n v="0.44798717779273894"/>
        <n v="0.44918730817943914"/>
        <n v="0.4614070919711975"/>
        <n v="0.47784932762243137"/>
        <n v="0.50375917214793009"/>
        <n v="0.52163319294553878"/>
        <n v="0.5568504147212463"/>
        <n v="0.60700467760058396"/>
        <n v="0.65971147787537887"/>
        <n v="0.66186034095741941"/>
        <n v="0.66675945295716155"/>
        <n v="0.41898929026358989"/>
        <n v="0.47868530435184586"/>
        <n v="0.53265636456859344"/>
        <n v="0.58730743004100461"/>
        <n v="0.60505438022902003"/>
        <n v="0.62366373711198109"/>
        <n v="0.68435992340156493"/>
        <n v="0.44134414287883678"/>
        <n v="0.4449547231419782"/>
        <n v="0.4647231714288671"/>
        <n v="0.51624508412959191"/>
        <n v="0.52801932820319297"/>
        <n v="0.55703847841029808"/>
        <n v="0.56262286521421412"/>
        <n v="0.59490817150169462"/>
        <n v="0.67995583258846237"/>
        <n v="0.41238381116703521"/>
        <n v="0.41563107223428464"/>
        <n v="0.50467896985737826"/>
        <n v="0.54025501591911518"/>
        <n v="0.55203875524363977"/>
        <n v="0.5921073399836656"/>
        <n v="0.59836992373176434"/>
        <n v="0.67481917298140925"/>
        <n v="0.71183136955269588"/>
        <n v="0.38968576880848677"/>
        <n v="0.49214820356931993"/>
        <n v="0.49325232352508408"/>
        <n v="0.50449452461350186"/>
        <n v="0.51962138141263692"/>
        <n v="0.54345843837609575"/>
        <n v="0.55990253750989571"/>
        <n v="0.59230238154354653"/>
        <n v="0.63844430339253733"/>
        <n v="0.68693455964534866"/>
        <n v="0.68891151368082582"/>
        <n v="0.69341869672058865"/>
        <n v="0.46547014704250278"/>
        <n v="0.52039048000369825"/>
        <n v="0.57004385540310587"/>
        <n v="0.62032283563772428"/>
        <n v="0.63665002981069851"/>
        <n v="0.65377063814302272"/>
        <n v="0.70961112952943961"/>
        <n v="0.48603661144852978"/>
        <n v="0.48935834529062006"/>
        <n v="0.5075453177145578"/>
        <n v="0.55494547739922462"/>
        <n v="0.56577778194693762"/>
        <n v="0.59247540013747424"/>
        <n v="0.59761303599707705"/>
        <n v="0.62731551778155903"/>
        <n v="0.70555936598138547"/>
      </sharedItems>
    </cacheField>
    <cacheField name="TOTAL COST BY YEAR" numFmtId="0">
      <sharedItems containsString="0" containsBlank="1" containsNumber="1" minValue="40395326.501172394" maxValue="527252630.37225753"/>
    </cacheField>
  </cacheFields>
  <extLst>
    <ext xmlns:x14="http://schemas.microsoft.com/office/spreadsheetml/2009/9/main" uri="{725AE2AE-9491-48be-B2B4-4EB974FC3084}">
      <x14:pivotCacheDefinition pivotCacheId="19601755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8">
  <r>
    <x v="0"/>
    <x v="0"/>
    <x v="0"/>
    <x v="0"/>
    <x v="0"/>
    <x v="0"/>
    <x v="0"/>
    <n v="87913.160328153404"/>
    <x v="0"/>
    <n v="155853.11465855964"/>
    <x v="0"/>
    <x v="0"/>
  </r>
  <r>
    <x v="0"/>
    <x v="0"/>
    <x v="0"/>
    <x v="0"/>
    <x v="1"/>
    <x v="1"/>
    <x v="1"/>
    <n v="71583.641419943044"/>
    <x v="1"/>
    <n v="132077.50687400994"/>
    <x v="1"/>
    <x v="1"/>
  </r>
  <r>
    <x v="0"/>
    <x v="0"/>
    <x v="0"/>
    <x v="0"/>
    <x v="2"/>
    <x v="2"/>
    <x v="2"/>
    <n v="64106.50261382138"/>
    <x v="2"/>
    <n v="121867.4287413596"/>
    <x v="2"/>
    <x v="2"/>
  </r>
  <r>
    <x v="0"/>
    <x v="0"/>
    <x v="1"/>
    <x v="1"/>
    <x v="3"/>
    <x v="3"/>
    <x v="3"/>
    <n v="59500.727098469804"/>
    <x v="3"/>
    <n v="114025.6277369996"/>
    <x v="3"/>
    <x v="3"/>
  </r>
  <r>
    <x v="0"/>
    <x v="0"/>
    <x v="1"/>
    <x v="1"/>
    <x v="4"/>
    <x v="4"/>
    <x v="4"/>
    <n v="54070.695344734682"/>
    <x v="4"/>
    <n v="105675.68724107975"/>
    <x v="4"/>
    <x v="4"/>
  </r>
  <r>
    <x v="0"/>
    <x v="0"/>
    <x v="1"/>
    <x v="1"/>
    <x v="5"/>
    <x v="5"/>
    <x v="5"/>
    <n v="49493.417302568683"/>
    <x v="5"/>
    <n v="98797.946782479761"/>
    <x v="5"/>
    <x v="5"/>
  </r>
  <r>
    <x v="0"/>
    <x v="0"/>
    <x v="1"/>
    <x v="1"/>
    <x v="6"/>
    <x v="6"/>
    <x v="6"/>
    <n v="911740.42079999938"/>
    <x v="6"/>
    <n v="1862751.2598956788"/>
    <x v="6"/>
    <x v="6"/>
  </r>
  <r>
    <x v="0"/>
    <x v="0"/>
    <x v="1"/>
    <x v="1"/>
    <x v="7"/>
    <x v="7"/>
    <x v="7"/>
    <n v="42475.923476046803"/>
    <x v="7"/>
    <n v="88080.926454989793"/>
    <x v="7"/>
    <x v="7"/>
  </r>
  <r>
    <x v="0"/>
    <x v="0"/>
    <x v="1"/>
    <x v="2"/>
    <x v="8"/>
    <x v="8"/>
    <x v="8"/>
    <n v="71542.460824984257"/>
    <x v="8"/>
    <n v="131011.89199994956"/>
    <x v="8"/>
    <x v="8"/>
  </r>
  <r>
    <x v="0"/>
    <x v="0"/>
    <x v="1"/>
    <x v="2"/>
    <x v="9"/>
    <x v="9"/>
    <x v="9"/>
    <n v="1080854.0429609993"/>
    <x v="9"/>
    <n v="2220390.1455789884"/>
    <x v="9"/>
    <x v="9"/>
  </r>
  <r>
    <x v="0"/>
    <x v="0"/>
    <x v="1"/>
    <x v="2"/>
    <x v="10"/>
    <x v="10"/>
    <x v="10"/>
    <n v="41342.929454159908"/>
    <x v="10"/>
    <n v="85789.545335999792"/>
    <x v="10"/>
    <x v="10"/>
  </r>
  <r>
    <x v="0"/>
    <x v="0"/>
    <x v="1"/>
    <x v="2"/>
    <x v="8"/>
    <x v="11"/>
    <x v="11"/>
    <n v="23565.96752496565"/>
    <x v="11"/>
    <n v="57318.613522469874"/>
    <x v="11"/>
    <x v="11"/>
  </r>
  <r>
    <x v="1"/>
    <x v="0"/>
    <x v="0"/>
    <x v="0"/>
    <x v="11"/>
    <x v="12"/>
    <x v="12"/>
    <n v="549951.96692193463"/>
    <x v="12"/>
    <n v="1057431.5445062458"/>
    <x v="12"/>
    <x v="12"/>
  </r>
  <r>
    <x v="1"/>
    <x v="0"/>
    <x v="0"/>
    <x v="0"/>
    <x v="12"/>
    <x v="13"/>
    <x v="13"/>
    <n v="126681.06558190288"/>
    <x v="13"/>
    <n v="199293.00134484904"/>
    <x v="13"/>
    <x v="13"/>
  </r>
  <r>
    <x v="1"/>
    <x v="0"/>
    <x v="0"/>
    <x v="0"/>
    <x v="13"/>
    <x v="14"/>
    <x v="14"/>
    <n v="108549.62818274961"/>
    <x v="14"/>
    <n v="174777.06234112885"/>
    <x v="14"/>
    <x v="14"/>
  </r>
  <r>
    <x v="1"/>
    <x v="0"/>
    <x v="0"/>
    <x v="0"/>
    <x v="1"/>
    <x v="15"/>
    <x v="15"/>
    <n v="100430.46455996946"/>
    <x v="15"/>
    <n v="163244.19438699912"/>
    <x v="15"/>
    <x v="15"/>
  </r>
  <r>
    <x v="1"/>
    <x v="0"/>
    <x v="0"/>
    <x v="0"/>
    <x v="14"/>
    <x v="12"/>
    <x v="16"/>
    <n v="311141.59937499836"/>
    <x v="16"/>
    <n v="671432.28687499638"/>
    <x v="16"/>
    <x v="16"/>
  </r>
  <r>
    <x v="1"/>
    <x v="0"/>
    <x v="0"/>
    <x v="0"/>
    <x v="15"/>
    <x v="16"/>
    <x v="17"/>
    <n v="11844.959645336932"/>
    <x v="17"/>
    <n v="37886.672952699788"/>
    <x v="17"/>
    <x v="17"/>
  </r>
  <r>
    <x v="1"/>
    <x v="0"/>
    <x v="1"/>
    <x v="1"/>
    <x v="16"/>
    <x v="17"/>
    <x v="18"/>
    <n v="136956.62853157785"/>
    <x v="18"/>
    <n v="223443.26187605879"/>
    <x v="18"/>
    <x v="18"/>
  </r>
  <r>
    <x v="1"/>
    <x v="0"/>
    <x v="1"/>
    <x v="1"/>
    <x v="17"/>
    <x v="18"/>
    <x v="19"/>
    <n v="129559.2254659449"/>
    <x v="19"/>
    <n v="213403.09634175885"/>
    <x v="19"/>
    <x v="19"/>
  </r>
  <r>
    <x v="1"/>
    <x v="0"/>
    <x v="1"/>
    <x v="1"/>
    <x v="5"/>
    <x v="19"/>
    <x v="20"/>
    <n v="112733.72542991937"/>
    <x v="20"/>
    <n v="190338.08203199899"/>
    <x v="20"/>
    <x v="20"/>
  </r>
  <r>
    <x v="1"/>
    <x v="0"/>
    <x v="1"/>
    <x v="1"/>
    <x v="18"/>
    <x v="20"/>
    <x v="21"/>
    <n v="105169.47433807231"/>
    <x v="21"/>
    <n v="179862.014719589"/>
    <x v="21"/>
    <x v="21"/>
  </r>
  <r>
    <x v="1"/>
    <x v="0"/>
    <x v="1"/>
    <x v="1"/>
    <x v="19"/>
    <x v="21"/>
    <x v="22"/>
    <n v="504757.06312499673"/>
    <x v="22"/>
    <n v="1028558.1640249933"/>
    <x v="22"/>
    <x v="22"/>
  </r>
  <r>
    <x v="1"/>
    <x v="0"/>
    <x v="1"/>
    <x v="1"/>
    <x v="20"/>
    <x v="22"/>
    <x v="23"/>
    <n v="30392.531333009843"/>
    <x v="23"/>
    <n v="69521.238170999641"/>
    <x v="23"/>
    <x v="23"/>
  </r>
  <r>
    <x v="1"/>
    <x v="0"/>
    <x v="1"/>
    <x v="1"/>
    <x v="21"/>
    <x v="21"/>
    <x v="24"/>
    <n v="504862.63874999672"/>
    <x v="24"/>
    <n v="1193223.8887454923"/>
    <x v="24"/>
    <x v="24"/>
  </r>
  <r>
    <x v="1"/>
    <x v="0"/>
    <x v="1"/>
    <x v="1"/>
    <x v="22"/>
    <x v="23"/>
    <x v="25"/>
    <n v="26894.432525362317"/>
    <x v="25"/>
    <n v="64047.655323749575"/>
    <x v="25"/>
    <x v="25"/>
  </r>
  <r>
    <x v="1"/>
    <x v="0"/>
    <x v="0"/>
    <x v="3"/>
    <x v="23"/>
    <x v="24"/>
    <x v="26"/>
    <n v="132343.55636498326"/>
    <x v="26"/>
    <n v="238469.11730639872"/>
    <x v="26"/>
    <x v="26"/>
  </r>
  <r>
    <x v="1"/>
    <x v="0"/>
    <x v="0"/>
    <x v="3"/>
    <x v="24"/>
    <x v="25"/>
    <x v="27"/>
    <n v="112176.20140961463"/>
    <x v="27"/>
    <n v="206116.49164391894"/>
    <x v="27"/>
    <x v="27"/>
  </r>
  <r>
    <x v="1"/>
    <x v="0"/>
    <x v="0"/>
    <x v="3"/>
    <x v="1"/>
    <x v="14"/>
    <x v="28"/>
    <n v="81903.743412119453"/>
    <x v="28"/>
    <n v="153925.24165199901"/>
    <x v="28"/>
    <x v="28"/>
  </r>
  <r>
    <x v="1"/>
    <x v="0"/>
    <x v="0"/>
    <x v="3"/>
    <x v="25"/>
    <x v="14"/>
    <x v="29"/>
    <n v="86355.107624352517"/>
    <x v="29"/>
    <n v="168261.44838500884"/>
    <x v="29"/>
    <x v="29"/>
  </r>
  <r>
    <x v="1"/>
    <x v="0"/>
    <x v="0"/>
    <x v="3"/>
    <x v="26"/>
    <x v="26"/>
    <x v="30"/>
    <n v="60981.115915500079"/>
    <x v="30"/>
    <n v="121279.75940483937"/>
    <x v="30"/>
    <x v="30"/>
  </r>
  <r>
    <x v="1"/>
    <x v="0"/>
    <x v="0"/>
    <x v="3"/>
    <x v="24"/>
    <x v="27"/>
    <x v="31"/>
    <n v="57852.077714009618"/>
    <x v="31"/>
    <n v="123894.21077099917"/>
    <x v="31"/>
    <x v="31"/>
  </r>
  <r>
    <x v="1"/>
    <x v="0"/>
    <x v="0"/>
    <x v="3"/>
    <x v="1"/>
    <x v="27"/>
    <x v="32"/>
    <n v="60386.274684054792"/>
    <x v="32"/>
    <n v="132055.94736791911"/>
    <x v="32"/>
    <x v="32"/>
  </r>
  <r>
    <x v="1"/>
    <x v="0"/>
    <x v="0"/>
    <x v="3"/>
    <x v="1"/>
    <x v="28"/>
    <x v="33"/>
    <n v="49660.386066869665"/>
    <x v="33"/>
    <n v="109827.70787699927"/>
    <x v="33"/>
    <x v="33"/>
  </r>
  <r>
    <x v="1"/>
    <x v="0"/>
    <x v="0"/>
    <x v="3"/>
    <x v="27"/>
    <x v="28"/>
    <x v="34"/>
    <n v="51695.954191956254"/>
    <x v="34"/>
    <n v="116383.54819985923"/>
    <x v="34"/>
    <x v="34"/>
  </r>
  <r>
    <x v="1"/>
    <x v="0"/>
    <x v="0"/>
    <x v="3"/>
    <x v="28"/>
    <x v="29"/>
    <x v="35"/>
    <n v="32317.257857062319"/>
    <x v="35"/>
    <n v="79147.656393749552"/>
    <x v="35"/>
    <x v="35"/>
  </r>
  <r>
    <x v="1"/>
    <x v="0"/>
    <x v="0"/>
    <x v="3"/>
    <x v="29"/>
    <x v="30"/>
    <x v="36"/>
    <n v="30209.781198386234"/>
    <x v="36"/>
    <n v="75144.542575439569"/>
    <x v="36"/>
    <x v="36"/>
  </r>
  <r>
    <x v="1"/>
    <x v="0"/>
    <x v="1"/>
    <x v="2"/>
    <x v="30"/>
    <x v="31"/>
    <x v="37"/>
    <n v="157243.70490191918"/>
    <x v="37"/>
    <n v="243746.62603199869"/>
    <x v="37"/>
    <x v="37"/>
  </r>
  <r>
    <x v="1"/>
    <x v="0"/>
    <x v="1"/>
    <x v="2"/>
    <x v="31"/>
    <x v="31"/>
    <x v="38"/>
    <n v="165869.6330731851"/>
    <x v="38"/>
    <n v="271405.15230059851"/>
    <x v="38"/>
    <x v="38"/>
  </r>
  <r>
    <x v="1"/>
    <x v="0"/>
    <x v="1"/>
    <x v="2"/>
    <x v="32"/>
    <x v="32"/>
    <x v="39"/>
    <n v="124646.2867616296"/>
    <x v="39"/>
    <n v="206644.67672783867"/>
    <x v="39"/>
    <x v="39"/>
  </r>
  <r>
    <x v="1"/>
    <x v="0"/>
    <x v="1"/>
    <x v="2"/>
    <x v="33"/>
    <x v="33"/>
    <x v="40"/>
    <n v="117680.11436885266"/>
    <x v="40"/>
    <n v="196135.52493500925"/>
    <x v="40"/>
    <x v="40"/>
  </r>
  <r>
    <x v="1"/>
    <x v="0"/>
    <x v="1"/>
    <x v="2"/>
    <x v="34"/>
    <x v="34"/>
    <x v="41"/>
    <n v="113190.30420542938"/>
    <x v="41"/>
    <n v="190485.99195299894"/>
    <x v="41"/>
    <x v="41"/>
  </r>
  <r>
    <x v="1"/>
    <x v="0"/>
    <x v="1"/>
    <x v="2"/>
    <x v="35"/>
    <x v="35"/>
    <x v="42"/>
    <n v="98720.589623963417"/>
    <x v="42"/>
    <n v="170455.27246439896"/>
    <x v="42"/>
    <x v="42"/>
  </r>
  <r>
    <x v="1"/>
    <x v="0"/>
    <x v="1"/>
    <x v="2"/>
    <x v="36"/>
    <x v="36"/>
    <x v="43"/>
    <n v="90430.35400243153"/>
    <x v="43"/>
    <n v="158502.30942719916"/>
    <x v="43"/>
    <x v="43"/>
  </r>
  <r>
    <x v="1"/>
    <x v="0"/>
    <x v="1"/>
    <x v="2"/>
    <x v="37"/>
    <x v="37"/>
    <x v="44"/>
    <n v="84427.462302284432"/>
    <x v="44"/>
    <n v="150388.17952349901"/>
    <x v="44"/>
    <x v="44"/>
  </r>
  <r>
    <x v="1"/>
    <x v="0"/>
    <x v="1"/>
    <x v="2"/>
    <x v="32"/>
    <x v="38"/>
    <x v="45"/>
    <n v="68641.865056308743"/>
    <x v="45"/>
    <n v="127621.72809131916"/>
    <x v="45"/>
    <x v="45"/>
  </r>
  <r>
    <x v="1"/>
    <x v="0"/>
    <x v="1"/>
    <x v="2"/>
    <x v="34"/>
    <x v="39"/>
    <x v="46"/>
    <n v="1107460.9406999941"/>
    <x v="46"/>
    <n v="2278209.8834129879"/>
    <x v="46"/>
    <x v="46"/>
  </r>
  <r>
    <x v="1"/>
    <x v="0"/>
    <x v="1"/>
    <x v="2"/>
    <x v="34"/>
    <x v="40"/>
    <x v="47"/>
    <n v="455467.7004479976"/>
    <x v="47"/>
    <n v="950407.03324799507"/>
    <x v="47"/>
    <x v="47"/>
  </r>
  <r>
    <x v="1"/>
    <x v="0"/>
    <x v="1"/>
    <x v="2"/>
    <x v="36"/>
    <x v="41"/>
    <x v="48"/>
    <n v="41365.166416118722"/>
    <x v="48"/>
    <n v="86724.110664899432"/>
    <x v="48"/>
    <x v="48"/>
  </r>
  <r>
    <x v="1"/>
    <x v="0"/>
    <x v="1"/>
    <x v="2"/>
    <x v="1"/>
    <x v="40"/>
    <x v="49"/>
    <n v="455660.36867999751"/>
    <x v="49"/>
    <n v="1104141.5256827942"/>
    <x v="49"/>
    <x v="49"/>
  </r>
  <r>
    <x v="2"/>
    <x v="0"/>
    <x v="0"/>
    <x v="0"/>
    <x v="38"/>
    <x v="42"/>
    <x v="50"/>
    <n v="173948.30599127369"/>
    <x v="50"/>
    <n v="417765.62742991775"/>
    <x v="50"/>
    <x v="50"/>
  </r>
  <r>
    <x v="2"/>
    <x v="0"/>
    <x v="0"/>
    <x v="0"/>
    <x v="2"/>
    <x v="43"/>
    <x v="51"/>
    <n v="152009.78999925451"/>
    <x v="51"/>
    <n v="234839.85599759777"/>
    <x v="51"/>
    <x v="51"/>
  </r>
  <r>
    <x v="2"/>
    <x v="0"/>
    <x v="0"/>
    <x v="0"/>
    <x v="25"/>
    <x v="44"/>
    <x v="52"/>
    <n v="150134.62342789295"/>
    <x v="52"/>
    <n v="232326.00352223773"/>
    <x v="52"/>
    <x v="52"/>
  </r>
  <r>
    <x v="2"/>
    <x v="0"/>
    <x v="0"/>
    <x v="0"/>
    <x v="39"/>
    <x v="45"/>
    <x v="53"/>
    <n v="118548.30716249911"/>
    <x v="53"/>
    <n v="188790.10374999861"/>
    <x v="53"/>
    <x v="53"/>
  </r>
  <r>
    <x v="2"/>
    <x v="0"/>
    <x v="1"/>
    <x v="1"/>
    <x v="40"/>
    <x v="46"/>
    <x v="54"/>
    <n v="177727.78274295348"/>
    <x v="54"/>
    <n v="414035.92755791743"/>
    <x v="54"/>
    <x v="54"/>
  </r>
  <r>
    <x v="2"/>
    <x v="0"/>
    <x v="1"/>
    <x v="1"/>
    <x v="41"/>
    <x v="1"/>
    <x v="55"/>
    <n v="124515.97780919184"/>
    <x v="55"/>
    <n v="195987.44527158834"/>
    <x v="55"/>
    <x v="55"/>
  </r>
  <r>
    <x v="2"/>
    <x v="0"/>
    <x v="1"/>
    <x v="1"/>
    <x v="42"/>
    <x v="47"/>
    <x v="56"/>
    <n v="89878.804965065123"/>
    <x v="56"/>
    <n v="159746.29504859843"/>
    <x v="56"/>
    <x v="56"/>
  </r>
  <r>
    <x v="2"/>
    <x v="0"/>
    <x v="0"/>
    <x v="3"/>
    <x v="43"/>
    <x v="48"/>
    <x v="57"/>
    <n v="273715.92650103517"/>
    <x v="57"/>
    <n v="457043.66411624599"/>
    <x v="57"/>
    <x v="57"/>
  </r>
  <r>
    <x v="2"/>
    <x v="0"/>
    <x v="0"/>
    <x v="3"/>
    <x v="25"/>
    <x v="49"/>
    <x v="58"/>
    <n v="229409.94182388563"/>
    <x v="58"/>
    <n v="390467.46636737621"/>
    <x v="58"/>
    <x v="58"/>
  </r>
  <r>
    <x v="2"/>
    <x v="0"/>
    <x v="0"/>
    <x v="3"/>
    <x v="21"/>
    <x v="50"/>
    <x v="59"/>
    <n v="220716.23731288782"/>
    <x v="59"/>
    <n v="377211.28971899633"/>
    <x v="59"/>
    <x v="59"/>
  </r>
  <r>
    <x v="2"/>
    <x v="0"/>
    <x v="0"/>
    <x v="3"/>
    <x v="43"/>
    <x v="51"/>
    <x v="60"/>
    <n v="170466.34911744663"/>
    <x v="60"/>
    <n v="298937.27578208776"/>
    <x v="60"/>
    <x v="60"/>
  </r>
  <r>
    <x v="2"/>
    <x v="0"/>
    <x v="0"/>
    <x v="3"/>
    <x v="44"/>
    <x v="52"/>
    <x v="61"/>
    <n v="126547.2766284989"/>
    <x v="61"/>
    <n v="224942.76734999803"/>
    <x v="61"/>
    <x v="61"/>
  </r>
  <r>
    <x v="2"/>
    <x v="0"/>
    <x v="0"/>
    <x v="3"/>
    <x v="43"/>
    <x v="52"/>
    <x v="62"/>
    <n v="133942.41070868136"/>
    <x v="62"/>
    <n v="248760.52849574786"/>
    <x v="62"/>
    <x v="62"/>
  </r>
  <r>
    <x v="2"/>
    <x v="0"/>
    <x v="0"/>
    <x v="3"/>
    <x v="45"/>
    <x v="53"/>
    <x v="63"/>
    <n v="1078840.6665321521"/>
    <x v="63"/>
    <n v="2003998.2791359881"/>
    <x v="63"/>
    <x v="63"/>
  </r>
  <r>
    <x v="2"/>
    <x v="0"/>
    <x v="1"/>
    <x v="2"/>
    <x v="46"/>
    <x v="54"/>
    <x v="64"/>
    <n v="182574.01628699864"/>
    <x v="64"/>
    <n v="446182.52769999794"/>
    <x v="64"/>
    <x v="64"/>
  </r>
  <r>
    <x v="2"/>
    <x v="0"/>
    <x v="1"/>
    <x v="2"/>
    <x v="10"/>
    <x v="55"/>
    <x v="65"/>
    <n v="179753.65365275848"/>
    <x v="65"/>
    <n v="282098.2233959976"/>
    <x v="65"/>
    <x v="65"/>
  </r>
  <r>
    <x v="2"/>
    <x v="0"/>
    <x v="1"/>
    <x v="2"/>
    <x v="47"/>
    <x v="54"/>
    <x v="66"/>
    <n v="192735.83111369979"/>
    <x v="66"/>
    <n v="309833.34613451769"/>
    <x v="66"/>
    <x v="66"/>
  </r>
  <r>
    <x v="2"/>
    <x v="0"/>
    <x v="1"/>
    <x v="2"/>
    <x v="36"/>
    <x v="56"/>
    <x v="67"/>
    <n v="55567.025524684264"/>
    <x v="67"/>
    <n v="109130.48068607895"/>
    <x v="67"/>
    <x v="67"/>
  </r>
  <r>
    <x v="2"/>
    <x v="0"/>
    <x v="1"/>
    <x v="2"/>
    <x v="8"/>
    <x v="57"/>
    <x v="68"/>
    <n v="1152874.156058989"/>
    <x v="68"/>
    <n v="2372000.9840827873"/>
    <x v="68"/>
    <x v="68"/>
  </r>
  <r>
    <x v="3"/>
    <x v="0"/>
    <x v="0"/>
    <x v="0"/>
    <x v="48"/>
    <x v="58"/>
    <x v="69"/>
    <n v="307605.3682930636"/>
    <x v="69"/>
    <n v="645773.29935827537"/>
    <x v="69"/>
    <x v="69"/>
  </r>
  <r>
    <x v="3"/>
    <x v="0"/>
    <x v="0"/>
    <x v="0"/>
    <x v="39"/>
    <x v="59"/>
    <x v="70"/>
    <n v="287264.3195331723"/>
    <x v="70"/>
    <n v="611496.15667475527"/>
    <x v="70"/>
    <x v="70"/>
  </r>
  <r>
    <x v="3"/>
    <x v="0"/>
    <x v="0"/>
    <x v="0"/>
    <x v="49"/>
    <x v="60"/>
    <x v="71"/>
    <n v="267845.97183979099"/>
    <x v="71"/>
    <n v="578594.35001223523"/>
    <x v="71"/>
    <x v="71"/>
  </r>
  <r>
    <x v="3"/>
    <x v="0"/>
    <x v="0"/>
    <x v="0"/>
    <x v="50"/>
    <x v="61"/>
    <x v="72"/>
    <n v="128005.71330617854"/>
    <x v="72"/>
    <n v="202876.64227799769"/>
    <x v="72"/>
    <x v="72"/>
  </r>
  <r>
    <x v="3"/>
    <x v="0"/>
    <x v="0"/>
    <x v="0"/>
    <x v="12"/>
    <x v="62"/>
    <x v="73"/>
    <n v="255922.90465299683"/>
    <x v="73"/>
    <n v="610891.01849476236"/>
    <x v="73"/>
    <x v="73"/>
  </r>
  <r>
    <x v="3"/>
    <x v="0"/>
    <x v="1"/>
    <x v="1"/>
    <x v="22"/>
    <x v="63"/>
    <x v="74"/>
    <n v="297699.75159390981"/>
    <x v="74"/>
    <n v="616501.56739971519"/>
    <x v="74"/>
    <x v="74"/>
  </r>
  <r>
    <x v="3"/>
    <x v="0"/>
    <x v="1"/>
    <x v="1"/>
    <x v="51"/>
    <x v="64"/>
    <x v="75"/>
    <n v="268802.68593990809"/>
    <x v="75"/>
    <n v="568928.25722551555"/>
    <x v="75"/>
    <x v="75"/>
  </r>
  <r>
    <x v="3"/>
    <x v="0"/>
    <x v="1"/>
    <x v="1"/>
    <x v="52"/>
    <x v="55"/>
    <x v="76"/>
    <n v="229047.82493471712"/>
    <x v="76"/>
    <n v="501706.79011199571"/>
    <x v="76"/>
    <x v="76"/>
  </r>
  <r>
    <x v="3"/>
    <x v="0"/>
    <x v="1"/>
    <x v="1"/>
    <x v="53"/>
    <x v="65"/>
    <x v="77"/>
    <n v="142921.57371747674"/>
    <x v="77"/>
    <n v="233998.75908863725"/>
    <x v="77"/>
    <x v="77"/>
  </r>
  <r>
    <x v="3"/>
    <x v="0"/>
    <x v="0"/>
    <x v="1"/>
    <x v="54"/>
    <x v="18"/>
    <x v="78"/>
    <n v="139243.33986943724"/>
    <x v="78"/>
    <n v="229354.25683689711"/>
    <x v="78"/>
    <x v="78"/>
  </r>
  <r>
    <x v="3"/>
    <x v="0"/>
    <x v="0"/>
    <x v="3"/>
    <x v="43"/>
    <x v="66"/>
    <x v="79"/>
    <n v="465373.19046178588"/>
    <x v="79"/>
    <n v="742067.62931222143"/>
    <x v="79"/>
    <x v="79"/>
  </r>
  <r>
    <x v="3"/>
    <x v="0"/>
    <x v="0"/>
    <x v="3"/>
    <x v="55"/>
    <x v="67"/>
    <x v="80"/>
    <n v="323595.74039116566"/>
    <x v="80"/>
    <n v="533252.37021344388"/>
    <x v="80"/>
    <x v="80"/>
  </r>
  <r>
    <x v="3"/>
    <x v="0"/>
    <x v="0"/>
    <x v="3"/>
    <x v="43"/>
    <x v="68"/>
    <x v="81"/>
    <n v="314329.53448831971"/>
    <x v="81"/>
    <n v="519439.92818813393"/>
    <x v="81"/>
    <x v="81"/>
  </r>
  <r>
    <x v="3"/>
    <x v="0"/>
    <x v="0"/>
    <x v="3"/>
    <x v="25"/>
    <x v="69"/>
    <x v="82"/>
    <n v="256103.76206292515"/>
    <x v="82"/>
    <n v="432319.4727836345"/>
    <x v="82"/>
    <x v="82"/>
  </r>
  <r>
    <x v="3"/>
    <x v="0"/>
    <x v="0"/>
    <x v="3"/>
    <x v="28"/>
    <x v="70"/>
    <x v="83"/>
    <n v="171539.28834634979"/>
    <x v="83"/>
    <n v="301659.39950435684"/>
    <x v="83"/>
    <x v="83"/>
  </r>
  <r>
    <x v="3"/>
    <x v="0"/>
    <x v="0"/>
    <x v="3"/>
    <x v="28"/>
    <x v="71"/>
    <x v="84"/>
    <n v="94661.326774342582"/>
    <x v="84"/>
    <n v="179182.08354626788"/>
    <x v="84"/>
    <x v="84"/>
  </r>
  <r>
    <x v="3"/>
    <x v="0"/>
    <x v="0"/>
    <x v="3"/>
    <x v="56"/>
    <x v="72"/>
    <x v="85"/>
    <n v="91547.442184614221"/>
    <x v="85"/>
    <n v="173745.49414391816"/>
    <x v="85"/>
    <x v="85"/>
  </r>
  <r>
    <x v="3"/>
    <x v="0"/>
    <x v="1"/>
    <x v="2"/>
    <x v="33"/>
    <x v="73"/>
    <x v="86"/>
    <n v="339594.84649934614"/>
    <x v="86"/>
    <n v="675338.0483849945"/>
    <x v="86"/>
    <x v="86"/>
  </r>
  <r>
    <x v="3"/>
    <x v="0"/>
    <x v="1"/>
    <x v="2"/>
    <x v="56"/>
    <x v="74"/>
    <x v="87"/>
    <n v="225816.45991994016"/>
    <x v="87"/>
    <n v="489591.69224174652"/>
    <x v="87"/>
    <x v="87"/>
  </r>
  <r>
    <x v="3"/>
    <x v="0"/>
    <x v="1"/>
    <x v="2"/>
    <x v="56"/>
    <x v="25"/>
    <x v="88"/>
    <n v="191782.89157015336"/>
    <x v="88"/>
    <n v="430457.47163275664"/>
    <x v="88"/>
    <x v="88"/>
  </r>
  <r>
    <x v="3"/>
    <x v="0"/>
    <x v="1"/>
    <x v="2"/>
    <x v="57"/>
    <x v="20"/>
    <x v="89"/>
    <n v="119931.41323184063"/>
    <x v="89"/>
    <n v="201545.75909948788"/>
    <x v="89"/>
    <x v="89"/>
  </r>
  <r>
    <x v="4"/>
    <x v="0"/>
    <x v="0"/>
    <x v="0"/>
    <x v="14"/>
    <x v="64"/>
    <x v="90"/>
    <n v="244731.73868907156"/>
    <x v="90"/>
    <n v="539164.78605507524"/>
    <x v="90"/>
    <x v="90"/>
  </r>
  <r>
    <x v="4"/>
    <x v="0"/>
    <x v="0"/>
    <x v="0"/>
    <x v="58"/>
    <x v="75"/>
    <x v="91"/>
    <n v="169069.34256330144"/>
    <x v="91"/>
    <n v="259311.46103968626"/>
    <x v="91"/>
    <x v="91"/>
  </r>
  <r>
    <x v="4"/>
    <x v="0"/>
    <x v="0"/>
    <x v="0"/>
    <x v="59"/>
    <x v="76"/>
    <x v="92"/>
    <n v="624156.28624999058"/>
    <x v="92"/>
    <n v="1241331.4112499813"/>
    <x v="92"/>
    <x v="92"/>
  </r>
  <r>
    <x v="4"/>
    <x v="0"/>
    <x v="0"/>
    <x v="0"/>
    <x v="25"/>
    <x v="66"/>
    <x v="93"/>
    <n v="388021.26101699419"/>
    <x v="93"/>
    <n v="874821.40805551677"/>
    <x v="93"/>
    <x v="93"/>
  </r>
  <r>
    <x v="4"/>
    <x v="0"/>
    <x v="0"/>
    <x v="0"/>
    <x v="13"/>
    <x v="77"/>
    <x v="94"/>
    <n v="341322.94850399479"/>
    <x v="94"/>
    <n v="783499.19973334821"/>
    <x v="94"/>
    <x v="94"/>
  </r>
  <r>
    <x v="4"/>
    <x v="0"/>
    <x v="0"/>
    <x v="0"/>
    <x v="60"/>
    <x v="76"/>
    <x v="95"/>
    <n v="624514.85937499057"/>
    <x v="95"/>
    <n v="1439096.2454687282"/>
    <x v="95"/>
    <x v="95"/>
  </r>
  <r>
    <x v="4"/>
    <x v="0"/>
    <x v="0"/>
    <x v="0"/>
    <x v="44"/>
    <x v="78"/>
    <x v="96"/>
    <n v="305854.21852799598"/>
    <x v="96"/>
    <n v="711259.08824351069"/>
    <x v="96"/>
    <x v="96"/>
  </r>
  <r>
    <x v="4"/>
    <x v="0"/>
    <x v="0"/>
    <x v="0"/>
    <x v="61"/>
    <x v="79"/>
    <x v="97"/>
    <n v="250807.65363199668"/>
    <x v="97"/>
    <n v="601332.99897087202"/>
    <x v="97"/>
    <x v="97"/>
  </r>
  <r>
    <x v="4"/>
    <x v="0"/>
    <x v="0"/>
    <x v="0"/>
    <x v="30"/>
    <x v="80"/>
    <x v="98"/>
    <n v="239701.70879999636"/>
    <x v="98"/>
    <n v="580776.76339199126"/>
    <x v="98"/>
    <x v="98"/>
  </r>
  <r>
    <x v="4"/>
    <x v="0"/>
    <x v="0"/>
    <x v="0"/>
    <x v="62"/>
    <x v="81"/>
    <x v="99"/>
    <n v="219270.46436999665"/>
    <x v="99"/>
    <n v="539150.47383329191"/>
    <x v="99"/>
    <x v="99"/>
  </r>
  <r>
    <x v="4"/>
    <x v="0"/>
    <x v="1"/>
    <x v="1"/>
    <x v="11"/>
    <x v="82"/>
    <x v="100"/>
    <n v="337422.92763290054"/>
    <x v="100"/>
    <n v="678648.34188033314"/>
    <x v="100"/>
    <x v="100"/>
  </r>
  <r>
    <x v="4"/>
    <x v="0"/>
    <x v="1"/>
    <x v="1"/>
    <x v="1"/>
    <x v="83"/>
    <x v="101"/>
    <n v="238973.19633551635"/>
    <x v="101"/>
    <n v="508112.15979199484"/>
    <x v="101"/>
    <x v="101"/>
  </r>
  <r>
    <x v="4"/>
    <x v="0"/>
    <x v="1"/>
    <x v="1"/>
    <x v="41"/>
    <x v="42"/>
    <x v="102"/>
    <n v="207750.21219296643"/>
    <x v="102"/>
    <n v="463785.87933215528"/>
    <x v="102"/>
    <x v="102"/>
  </r>
  <r>
    <x v="4"/>
    <x v="0"/>
    <x v="1"/>
    <x v="1"/>
    <x v="63"/>
    <x v="83"/>
    <x v="103"/>
    <n v="252666.22438370774"/>
    <x v="103"/>
    <n v="551953.50156035414"/>
    <x v="103"/>
    <x v="103"/>
  </r>
  <r>
    <x v="4"/>
    <x v="0"/>
    <x v="1"/>
    <x v="1"/>
    <x v="64"/>
    <x v="84"/>
    <x v="104"/>
    <n v="561563.49419999192"/>
    <x v="104"/>
    <n v="1219164.7392383025"/>
    <x v="104"/>
    <x v="104"/>
  </r>
  <r>
    <x v="4"/>
    <x v="0"/>
    <x v="1"/>
    <x v="1"/>
    <x v="19"/>
    <x v="85"/>
    <x v="105"/>
    <n v="313077.11759999528"/>
    <x v="105"/>
    <n v="731569.16136094905"/>
    <x v="105"/>
    <x v="105"/>
  </r>
  <r>
    <x v="4"/>
    <x v="0"/>
    <x v="1"/>
    <x v="1"/>
    <x v="19"/>
    <x v="86"/>
    <x v="106"/>
    <n v="277784.21069999581"/>
    <x v="106"/>
    <n v="660177.00152171007"/>
    <x v="106"/>
    <x v="106"/>
  </r>
  <r>
    <x v="4"/>
    <x v="0"/>
    <x v="1"/>
    <x v="1"/>
    <x v="65"/>
    <x v="87"/>
    <x v="107"/>
    <n v="257786.14702499658"/>
    <x v="107"/>
    <n v="617509.37806568178"/>
    <x v="107"/>
    <x v="107"/>
  </r>
  <r>
    <x v="4"/>
    <x v="0"/>
    <x v="1"/>
    <x v="1"/>
    <x v="18"/>
    <x v="88"/>
    <x v="108"/>
    <n v="17928.960934199738"/>
    <x v="108"/>
    <n v="49826.678819999281"/>
    <x v="108"/>
    <x v="108"/>
  </r>
  <r>
    <x v="4"/>
    <x v="0"/>
    <x v="1"/>
    <x v="1"/>
    <x v="61"/>
    <x v="88"/>
    <x v="109"/>
    <n v="18183.155853009335"/>
    <x v="109"/>
    <n v="50645.120816159259"/>
    <x v="109"/>
    <x v="109"/>
  </r>
  <r>
    <x v="4"/>
    <x v="0"/>
    <x v="0"/>
    <x v="3"/>
    <x v="66"/>
    <x v="89"/>
    <x v="110"/>
    <n v="546533.08486335841"/>
    <x v="110"/>
    <n v="861768.61165600771"/>
    <x v="110"/>
    <x v="110"/>
  </r>
  <r>
    <x v="4"/>
    <x v="0"/>
    <x v="0"/>
    <x v="3"/>
    <x v="25"/>
    <x v="90"/>
    <x v="111"/>
    <n v="486293.24301480869"/>
    <x v="111"/>
    <n v="775027.38795100804"/>
    <x v="111"/>
    <x v="111"/>
  </r>
  <r>
    <x v="4"/>
    <x v="0"/>
    <x v="0"/>
    <x v="3"/>
    <x v="67"/>
    <x v="91"/>
    <x v="112"/>
    <n v="851347.71933955513"/>
    <x v="112"/>
    <n v="1356847.3531114892"/>
    <x v="112"/>
    <x v="112"/>
  </r>
  <r>
    <x v="4"/>
    <x v="0"/>
    <x v="0"/>
    <x v="3"/>
    <x v="55"/>
    <x v="92"/>
    <x v="113"/>
    <n v="246689.45613418141"/>
    <x v="113"/>
    <n v="418395.52099736442"/>
    <x v="113"/>
    <x v="113"/>
  </r>
  <r>
    <x v="4"/>
    <x v="0"/>
    <x v="0"/>
    <x v="3"/>
    <x v="28"/>
    <x v="13"/>
    <x v="114"/>
    <n v="104379.45636122848"/>
    <x v="114"/>
    <n v="191871.38463299719"/>
    <x v="114"/>
    <x v="114"/>
  </r>
  <r>
    <x v="4"/>
    <x v="0"/>
    <x v="0"/>
    <x v="3"/>
    <x v="68"/>
    <x v="91"/>
    <x v="115"/>
    <n v="794580.59859465796"/>
    <x v="115"/>
    <n v="1499718.8692569821"/>
    <x v="115"/>
    <x v="115"/>
  </r>
  <r>
    <x v="4"/>
    <x v="0"/>
    <x v="0"/>
    <x v="3"/>
    <x v="69"/>
    <x v="13"/>
    <x v="116"/>
    <n v="110223.18643601979"/>
    <x v="116"/>
    <n v="210694.23608393694"/>
    <x v="116"/>
    <x v="116"/>
  </r>
  <r>
    <x v="4"/>
    <x v="0"/>
    <x v="1"/>
    <x v="2"/>
    <x v="63"/>
    <x v="93"/>
    <x v="117"/>
    <n v="265272.68033018598"/>
    <x v="117"/>
    <n v="542357.72364899423"/>
    <x v="117"/>
    <x v="117"/>
  </r>
  <r>
    <x v="4"/>
    <x v="0"/>
    <x v="1"/>
    <x v="2"/>
    <x v="59"/>
    <x v="94"/>
    <x v="118"/>
    <n v="523949.18370824243"/>
    <x v="118"/>
    <n v="987448.71357498912"/>
    <x v="118"/>
    <x v="118"/>
  </r>
  <r>
    <x v="4"/>
    <x v="0"/>
    <x v="1"/>
    <x v="2"/>
    <x v="9"/>
    <x v="25"/>
    <x v="119"/>
    <n v="197451.53883140115"/>
    <x v="119"/>
    <n v="438954.03248839569"/>
    <x v="119"/>
    <x v="119"/>
  </r>
  <r>
    <x v="4"/>
    <x v="0"/>
    <x v="1"/>
    <x v="2"/>
    <x v="70"/>
    <x v="95"/>
    <x v="120"/>
    <n v="364023.36329897592"/>
    <x v="120"/>
    <n v="767993.41123864159"/>
    <x v="120"/>
    <x v="120"/>
  </r>
  <r>
    <x v="4"/>
    <x v="0"/>
    <x v="1"/>
    <x v="2"/>
    <x v="70"/>
    <x v="94"/>
    <x v="121"/>
    <n v="291184.17937499582"/>
    <x v="121"/>
    <n v="651240.71062499064"/>
    <x v="121"/>
    <x v="121"/>
  </r>
  <r>
    <x v="5"/>
    <x v="0"/>
    <x v="0"/>
    <x v="0"/>
    <x v="71"/>
    <x v="95"/>
    <x v="122"/>
    <n v="366269.40847662784"/>
    <x v="122"/>
    <n v="734935.6307762306"/>
    <x v="122"/>
    <x v="122"/>
  </r>
  <r>
    <x v="5"/>
    <x v="0"/>
    <x v="0"/>
    <x v="0"/>
    <x v="59"/>
    <x v="96"/>
    <x v="123"/>
    <n v="421764.50358399248"/>
    <x v="123"/>
    <n v="886821.86518398428"/>
    <x v="123"/>
    <x v="123"/>
  </r>
  <r>
    <x v="5"/>
    <x v="0"/>
    <x v="0"/>
    <x v="0"/>
    <x v="62"/>
    <x v="97"/>
    <x v="124"/>
    <n v="533977.78813199117"/>
    <x v="124"/>
    <n v="1157565.1850758607"/>
    <x v="124"/>
    <x v="124"/>
  </r>
  <r>
    <x v="5"/>
    <x v="0"/>
    <x v="0"/>
    <x v="0"/>
    <x v="30"/>
    <x v="98"/>
    <x v="125"/>
    <n v="497508.25849999115"/>
    <x v="125"/>
    <n v="1089719.7752649807"/>
    <x v="125"/>
    <x v="125"/>
  </r>
  <r>
    <x v="5"/>
    <x v="0"/>
    <x v="0"/>
    <x v="0"/>
    <x v="61"/>
    <x v="99"/>
    <x v="126"/>
    <n v="295309.47916799504"/>
    <x v="126"/>
    <n v="694430.56058110821"/>
    <x v="126"/>
    <x v="126"/>
  </r>
  <r>
    <x v="5"/>
    <x v="0"/>
    <x v="0"/>
    <x v="0"/>
    <x v="15"/>
    <x v="100"/>
    <x v="127"/>
    <n v="279961.89629999525"/>
    <x v="127"/>
    <n v="663783.18026698881"/>
    <x v="127"/>
    <x v="127"/>
  </r>
  <r>
    <x v="5"/>
    <x v="0"/>
    <x v="0"/>
    <x v="0"/>
    <x v="72"/>
    <x v="101"/>
    <x v="128"/>
    <n v="249796.14777599601"/>
    <x v="128"/>
    <n v="602019.4166918305"/>
    <x v="128"/>
    <x v="128"/>
  </r>
  <r>
    <x v="5"/>
    <x v="0"/>
    <x v="0"/>
    <x v="0"/>
    <x v="25"/>
    <x v="96"/>
    <x v="129"/>
    <n v="422470.84532799246"/>
    <x v="129"/>
    <n v="1021608.2805588617"/>
    <x v="129"/>
    <x v="129"/>
  </r>
  <r>
    <x v="5"/>
    <x v="0"/>
    <x v="0"/>
    <x v="0"/>
    <x v="14"/>
    <x v="102"/>
    <x v="130"/>
    <n v="231190.26049699608"/>
    <x v="130"/>
    <n v="565207.41016872041"/>
    <x v="130"/>
    <x v="130"/>
  </r>
  <r>
    <x v="5"/>
    <x v="0"/>
    <x v="1"/>
    <x v="1"/>
    <x v="11"/>
    <x v="103"/>
    <x v="131"/>
    <n v="405528.8408999932"/>
    <x v="131"/>
    <n v="917893.76718562457"/>
    <x v="131"/>
    <x v="131"/>
  </r>
  <r>
    <x v="5"/>
    <x v="0"/>
    <x v="1"/>
    <x v="1"/>
    <x v="73"/>
    <x v="104"/>
    <x v="132"/>
    <n v="366190.98704999383"/>
    <x v="132"/>
    <n v="839853.12059416587"/>
    <x v="132"/>
    <x v="132"/>
  </r>
  <r>
    <x v="5"/>
    <x v="0"/>
    <x v="1"/>
    <x v="1"/>
    <x v="74"/>
    <x v="105"/>
    <x v="133"/>
    <n v="359548.76249999355"/>
    <x v="133"/>
    <n v="827800.58774498513"/>
    <x v="133"/>
    <x v="133"/>
  </r>
  <r>
    <x v="5"/>
    <x v="0"/>
    <x v="1"/>
    <x v="1"/>
    <x v="20"/>
    <x v="106"/>
    <x v="134"/>
    <n v="347836.44959999376"/>
    <x v="134"/>
    <n v="804407.15018814569"/>
    <x v="134"/>
    <x v="134"/>
  </r>
  <r>
    <x v="5"/>
    <x v="0"/>
    <x v="1"/>
    <x v="1"/>
    <x v="75"/>
    <x v="107"/>
    <x v="135"/>
    <n v="291937.03694999474"/>
    <x v="135"/>
    <n v="691773.3421162077"/>
    <x v="135"/>
    <x v="135"/>
  </r>
  <r>
    <x v="5"/>
    <x v="0"/>
    <x v="1"/>
    <x v="1"/>
    <x v="18"/>
    <x v="108"/>
    <x v="136"/>
    <n v="287723.83499999513"/>
    <x v="136"/>
    <n v="682188.38476598833"/>
    <x v="136"/>
    <x v="136"/>
  </r>
  <r>
    <x v="5"/>
    <x v="0"/>
    <x v="1"/>
    <x v="1"/>
    <x v="17"/>
    <x v="109"/>
    <x v="137"/>
    <n v="233143.82279999604"/>
    <x v="137"/>
    <n v="570402.45169487037"/>
    <x v="137"/>
    <x v="137"/>
  </r>
  <r>
    <x v="5"/>
    <x v="0"/>
    <x v="0"/>
    <x v="3"/>
    <x v="44"/>
    <x v="110"/>
    <x v="138"/>
    <n v="837374.49251010281"/>
    <x v="138"/>
    <n v="1280924.2496293883"/>
    <x v="138"/>
    <x v="138"/>
  </r>
  <r>
    <x v="5"/>
    <x v="0"/>
    <x v="0"/>
    <x v="3"/>
    <x v="23"/>
    <x v="111"/>
    <x v="139"/>
    <n v="780442.08132511377"/>
    <x v="139"/>
    <n v="1199908.1776616797"/>
    <x v="139"/>
    <x v="139"/>
  </r>
  <r>
    <x v="5"/>
    <x v="0"/>
    <x v="0"/>
    <x v="3"/>
    <x v="68"/>
    <x v="112"/>
    <x v="140"/>
    <n v="668786.41857749119"/>
    <x v="140"/>
    <n v="1039978.0663790226"/>
    <x v="140"/>
    <x v="140"/>
  </r>
  <r>
    <x v="5"/>
    <x v="0"/>
    <x v="0"/>
    <x v="3"/>
    <x v="21"/>
    <x v="113"/>
    <x v="141"/>
    <n v="312833.10025174473"/>
    <x v="141"/>
    <n v="504828.01492499153"/>
    <x v="141"/>
    <x v="141"/>
  </r>
  <r>
    <x v="5"/>
    <x v="0"/>
    <x v="0"/>
    <x v="3"/>
    <x v="76"/>
    <x v="113"/>
    <x v="142"/>
    <n v="333169.33092733938"/>
    <x v="142"/>
    <n v="570333.91024949041"/>
    <x v="142"/>
    <x v="142"/>
  </r>
  <r>
    <x v="5"/>
    <x v="0"/>
    <x v="1"/>
    <x v="2"/>
    <x v="77"/>
    <x v="114"/>
    <x v="143"/>
    <n v="310408.43505724223"/>
    <x v="143"/>
    <n v="625562.94306853262"/>
    <x v="143"/>
    <x v="143"/>
  </r>
  <r>
    <x v="5"/>
    <x v="0"/>
    <x v="1"/>
    <x v="2"/>
    <x v="66"/>
    <x v="115"/>
    <x v="144"/>
    <n v="216804.77553970859"/>
    <x v="144"/>
    <n v="470454.83520874422"/>
    <x v="144"/>
    <x v="144"/>
  </r>
  <r>
    <x v="6"/>
    <x v="0"/>
    <x v="0"/>
    <x v="0"/>
    <x v="0"/>
    <x v="116"/>
    <x v="145"/>
    <n v="629699.1116559878"/>
    <x v="145"/>
    <n v="1343140.4004010141"/>
    <x v="145"/>
    <x v="145"/>
  </r>
  <r>
    <x v="6"/>
    <x v="0"/>
    <x v="0"/>
    <x v="0"/>
    <x v="13"/>
    <x v="117"/>
    <x v="146"/>
    <n v="547383.14035298908"/>
    <x v="146"/>
    <n v="1188267.1241077464"/>
    <x v="146"/>
    <x v="146"/>
  </r>
  <r>
    <x v="6"/>
    <x v="0"/>
    <x v="1"/>
    <x v="1"/>
    <x v="73"/>
    <x v="118"/>
    <x v="147"/>
    <n v="438409.80067499151"/>
    <x v="147"/>
    <n v="986009.24622121104"/>
    <x v="147"/>
    <x v="147"/>
  </r>
  <r>
    <x v="6"/>
    <x v="0"/>
    <x v="1"/>
    <x v="1"/>
    <x v="7"/>
    <x v="119"/>
    <x v="148"/>
    <n v="326306.31749999372"/>
    <x v="148"/>
    <n v="762891.2166229852"/>
    <x v="148"/>
    <x v="148"/>
  </r>
  <r>
    <x v="6"/>
    <x v="0"/>
    <x v="1"/>
    <x v="1"/>
    <x v="78"/>
    <x v="120"/>
    <x v="149"/>
    <n v="299989.91519999399"/>
    <x v="149"/>
    <n v="710441.48284990585"/>
    <x v="149"/>
    <x v="149"/>
  </r>
  <r>
    <x v="6"/>
    <x v="0"/>
    <x v="0"/>
    <x v="1"/>
    <x v="54"/>
    <x v="121"/>
    <x v="150"/>
    <n v="319760.6507999936"/>
    <x v="150"/>
    <n v="750439.58520366508"/>
    <x v="150"/>
    <x v="150"/>
  </r>
  <r>
    <x v="6"/>
    <x v="0"/>
    <x v="0"/>
    <x v="3"/>
    <x v="68"/>
    <x v="122"/>
    <x v="151"/>
    <n v="657811.89785047073"/>
    <x v="151"/>
    <n v="1027074.6543563794"/>
    <x v="151"/>
    <x v="151"/>
  </r>
  <r>
    <x v="6"/>
    <x v="0"/>
    <x v="1"/>
    <x v="2"/>
    <x v="66"/>
    <x v="123"/>
    <x v="152"/>
    <n v="400543.96301287244"/>
    <x v="152"/>
    <n v="765682.78560282872"/>
    <x v="152"/>
    <x v="152"/>
  </r>
  <r>
    <x v="6"/>
    <x v="0"/>
    <x v="1"/>
    <x v="2"/>
    <x v="70"/>
    <x v="124"/>
    <x v="153"/>
    <n v="394989.33187094098"/>
    <x v="153"/>
    <n v="757341.65548046911"/>
    <x v="153"/>
    <x v="153"/>
  </r>
  <r>
    <x v="6"/>
    <x v="0"/>
    <x v="1"/>
    <x v="2"/>
    <x v="76"/>
    <x v="125"/>
    <x v="154"/>
    <n v="1104282.3468869787"/>
    <x v="154"/>
    <n v="2297931.0422072858"/>
    <x v="154"/>
    <x v="154"/>
  </r>
  <r>
    <x v="6"/>
    <x v="0"/>
    <x v="1"/>
    <x v="2"/>
    <x v="35"/>
    <x v="66"/>
    <x v="155"/>
    <n v="508102.57391399017"/>
    <x v="155"/>
    <n v="1137944.8733772379"/>
    <x v="155"/>
    <x v="155"/>
  </r>
  <r>
    <x v="6"/>
    <x v="0"/>
    <x v="1"/>
    <x v="2"/>
    <x v="79"/>
    <x v="126"/>
    <x v="156"/>
    <n v="500069.70791999006"/>
    <x v="156"/>
    <n v="1122811.5067127775"/>
    <x v="156"/>
    <x v="156"/>
  </r>
  <r>
    <x v="6"/>
    <x v="0"/>
    <x v="1"/>
    <x v="2"/>
    <x v="32"/>
    <x v="127"/>
    <x v="157"/>
    <n v="392412.75764999219"/>
    <x v="157"/>
    <n v="906326.77381348191"/>
    <x v="157"/>
    <x v="157"/>
  </r>
  <r>
    <x v="7"/>
    <x v="0"/>
    <x v="0"/>
    <x v="0"/>
    <x v="38"/>
    <x v="128"/>
    <x v="158"/>
    <n v="103369.25805455778"/>
    <x v="158"/>
    <n v="180978.87057599612"/>
    <x v="158"/>
    <x v="158"/>
  </r>
  <r>
    <x v="7"/>
    <x v="0"/>
    <x v="0"/>
    <x v="0"/>
    <x v="36"/>
    <x v="128"/>
    <x v="159"/>
    <n v="108011.79354763088"/>
    <x v="159"/>
    <n v="195927.5452117158"/>
    <x v="159"/>
    <x v="159"/>
  </r>
  <r>
    <x v="7"/>
    <x v="0"/>
    <x v="0"/>
    <x v="0"/>
    <x v="38"/>
    <x v="129"/>
    <x v="160"/>
    <n v="67024.499142778557"/>
    <x v="160"/>
    <n v="129714.7903379972"/>
    <x v="160"/>
    <x v="160"/>
  </r>
  <r>
    <x v="7"/>
    <x v="0"/>
    <x v="0"/>
    <x v="0"/>
    <x v="56"/>
    <x v="129"/>
    <x v="161"/>
    <n v="69659.607376070402"/>
    <x v="161"/>
    <n v="138199.68873248703"/>
    <x v="161"/>
    <x v="161"/>
  </r>
  <r>
    <x v="7"/>
    <x v="0"/>
    <x v="0"/>
    <x v="0"/>
    <x v="58"/>
    <x v="130"/>
    <x v="162"/>
    <n v="904575.50405198068"/>
    <x v="162"/>
    <n v="1859418.8541486405"/>
    <x v="162"/>
    <x v="162"/>
  </r>
  <r>
    <x v="7"/>
    <x v="0"/>
    <x v="0"/>
    <x v="0"/>
    <x v="71"/>
    <x v="131"/>
    <x v="163"/>
    <n v="824783.2575149826"/>
    <x v="163"/>
    <n v="1710974.0795563143"/>
    <x v="163"/>
    <x v="163"/>
  </r>
  <r>
    <x v="7"/>
    <x v="0"/>
    <x v="0"/>
    <x v="0"/>
    <x v="80"/>
    <x v="132"/>
    <x v="164"/>
    <n v="783920.59791298292"/>
    <x v="164"/>
    <n v="1636840.9208081344"/>
    <x v="164"/>
    <x v="164"/>
  </r>
  <r>
    <x v="7"/>
    <x v="0"/>
    <x v="0"/>
    <x v="0"/>
    <x v="59"/>
    <x v="91"/>
    <x v="165"/>
    <n v="728775.91507198475"/>
    <x v="165"/>
    <n v="1532218.1149804478"/>
    <x v="165"/>
    <x v="165"/>
  </r>
  <r>
    <x v="7"/>
    <x v="0"/>
    <x v="0"/>
    <x v="0"/>
    <x v="81"/>
    <x v="133"/>
    <x v="166"/>
    <n v="714483.07757598441"/>
    <x v="166"/>
    <n v="1507154.7819738071"/>
    <x v="166"/>
    <x v="166"/>
  </r>
  <r>
    <x v="7"/>
    <x v="0"/>
    <x v="0"/>
    <x v="0"/>
    <x v="38"/>
    <x v="134"/>
    <x v="167"/>
    <n v="693399.53462798579"/>
    <x v="167"/>
    <n v="1464740.0978924904"/>
    <x v="167"/>
    <x v="167"/>
  </r>
  <r>
    <x v="7"/>
    <x v="0"/>
    <x v="0"/>
    <x v="0"/>
    <x v="25"/>
    <x v="135"/>
    <x v="168"/>
    <n v="391445.07929999172"/>
    <x v="168"/>
    <n v="889451.00273698126"/>
    <x v="168"/>
    <x v="168"/>
  </r>
  <r>
    <x v="7"/>
    <x v="0"/>
    <x v="0"/>
    <x v="0"/>
    <x v="49"/>
    <x v="136"/>
    <x v="169"/>
    <n v="20025.682789859558"/>
    <x v="169"/>
    <n v="55409.032205998774"/>
    <x v="169"/>
    <x v="169"/>
  </r>
  <r>
    <x v="7"/>
    <x v="0"/>
    <x v="0"/>
    <x v="0"/>
    <x v="61"/>
    <x v="136"/>
    <x v="170"/>
    <n v="20307.94607607105"/>
    <x v="170"/>
    <n v="56317.927777648758"/>
    <x v="170"/>
    <x v="170"/>
  </r>
  <r>
    <x v="7"/>
    <x v="0"/>
    <x v="1"/>
    <x v="1"/>
    <x v="6"/>
    <x v="29"/>
    <x v="171"/>
    <n v="47274.464999998992"/>
    <x v="171"/>
    <n v="99151.499999997861"/>
    <x v="171"/>
    <x v="171"/>
  </r>
  <r>
    <x v="7"/>
    <x v="0"/>
    <x v="1"/>
    <x v="1"/>
    <x v="49"/>
    <x v="29"/>
    <x v="172"/>
    <n v="48953.117717436442"/>
    <x v="172"/>
    <n v="104556.98255624773"/>
    <x v="172"/>
    <x v="172"/>
  </r>
  <r>
    <x v="7"/>
    <x v="0"/>
    <x v="1"/>
    <x v="1"/>
    <x v="51"/>
    <x v="137"/>
    <x v="173"/>
    <n v="581375.51999998756"/>
    <x v="173"/>
    <n v="1267926.0513919729"/>
    <x v="173"/>
    <x v="173"/>
  </r>
  <r>
    <x v="7"/>
    <x v="0"/>
    <x v="1"/>
    <x v="1"/>
    <x v="4"/>
    <x v="138"/>
    <x v="174"/>
    <n v="569569.54072498786"/>
    <x v="174"/>
    <n v="1245082.3260541835"/>
    <x v="174"/>
    <x v="174"/>
  </r>
  <r>
    <x v="7"/>
    <x v="0"/>
    <x v="1"/>
    <x v="1"/>
    <x v="40"/>
    <x v="139"/>
    <x v="175"/>
    <n v="492954.28132498963"/>
    <x v="175"/>
    <n v="1095513.6057059469"/>
    <x v="175"/>
    <x v="175"/>
  </r>
  <r>
    <x v="7"/>
    <x v="0"/>
    <x v="1"/>
    <x v="1"/>
    <x v="82"/>
    <x v="140"/>
    <x v="176"/>
    <n v="407172.30839999166"/>
    <x v="176"/>
    <n v="925690.6459486211"/>
    <x v="176"/>
    <x v="176"/>
  </r>
  <r>
    <x v="7"/>
    <x v="0"/>
    <x v="1"/>
    <x v="1"/>
    <x v="3"/>
    <x v="141"/>
    <x v="177"/>
    <n v="403340.09939999151"/>
    <x v="177"/>
    <n v="919050.98761222058"/>
    <x v="177"/>
    <x v="177"/>
  </r>
  <r>
    <x v="7"/>
    <x v="0"/>
    <x v="0"/>
    <x v="3"/>
    <x v="45"/>
    <x v="142"/>
    <x v="178"/>
    <n v="1209540.2413038053"/>
    <x v="178"/>
    <n v="2292549.1336413515"/>
    <x v="178"/>
    <x v="178"/>
  </r>
  <r>
    <x v="7"/>
    <x v="0"/>
    <x v="0"/>
    <x v="3"/>
    <x v="55"/>
    <x v="143"/>
    <x v="179"/>
    <n v="1114041.6092716851"/>
    <x v="179"/>
    <n v="2137880.3008764442"/>
    <x v="179"/>
    <x v="179"/>
  </r>
  <r>
    <x v="7"/>
    <x v="0"/>
    <x v="0"/>
    <x v="3"/>
    <x v="25"/>
    <x v="144"/>
    <x v="180"/>
    <n v="1089146.2593394713"/>
    <x v="180"/>
    <n v="2097615.649482205"/>
    <x v="180"/>
    <x v="180"/>
  </r>
  <r>
    <x v="7"/>
    <x v="0"/>
    <x v="0"/>
    <x v="3"/>
    <x v="45"/>
    <x v="145"/>
    <x v="181"/>
    <n v="629814.49355025648"/>
    <x v="181"/>
    <n v="1300324.4820169797"/>
    <x v="181"/>
    <x v="181"/>
  </r>
  <r>
    <x v="7"/>
    <x v="0"/>
    <x v="0"/>
    <x v="3"/>
    <x v="79"/>
    <x v="146"/>
    <x v="182"/>
    <n v="945248.20762701496"/>
    <x v="182"/>
    <n v="1861100.7302484692"/>
    <x v="182"/>
    <x v="182"/>
  </r>
  <r>
    <x v="7"/>
    <x v="0"/>
    <x v="0"/>
    <x v="3"/>
    <x v="66"/>
    <x v="147"/>
    <x v="183"/>
    <n v="814669.65749735048"/>
    <x v="183"/>
    <n v="1253630.2645076124"/>
    <x v="183"/>
    <x v="183"/>
  </r>
  <r>
    <x v="7"/>
    <x v="0"/>
    <x v="0"/>
    <x v="3"/>
    <x v="29"/>
    <x v="145"/>
    <x v="184"/>
    <n v="673344.557087366"/>
    <x v="184"/>
    <n v="1094858.9764915265"/>
    <x v="184"/>
    <x v="184"/>
  </r>
  <r>
    <x v="7"/>
    <x v="0"/>
    <x v="1"/>
    <x v="2"/>
    <x v="36"/>
    <x v="44"/>
    <x v="185"/>
    <n v="144654.77486591678"/>
    <x v="185"/>
    <n v="234450.4504319948"/>
    <x v="185"/>
    <x v="185"/>
  </r>
  <r>
    <x v="7"/>
    <x v="0"/>
    <x v="1"/>
    <x v="2"/>
    <x v="45"/>
    <x v="44"/>
    <x v="186"/>
    <n v="152190.01308636746"/>
    <x v="186"/>
    <n v="258716.4457366743"/>
    <x v="186"/>
    <x v="186"/>
  </r>
  <r>
    <x v="7"/>
    <x v="0"/>
    <x v="1"/>
    <x v="2"/>
    <x v="83"/>
    <x v="148"/>
    <x v="187"/>
    <n v="1182282.3635579741"/>
    <x v="187"/>
    <n v="2281997.0048579494"/>
    <x v="187"/>
    <x v="187"/>
  </r>
  <r>
    <x v="7"/>
    <x v="0"/>
    <x v="1"/>
    <x v="2"/>
    <x v="84"/>
    <x v="98"/>
    <x v="188"/>
    <n v="651580.11837598577"/>
    <x v="188"/>
    <n v="1425837.005553809"/>
    <x v="188"/>
    <x v="188"/>
  </r>
  <r>
    <x v="7"/>
    <x v="0"/>
    <x v="1"/>
    <x v="2"/>
    <x v="76"/>
    <x v="149"/>
    <x v="189"/>
    <n v="498478.00430398987"/>
    <x v="189"/>
    <n v="1120063.4949873374"/>
    <x v="189"/>
    <x v="189"/>
  </r>
  <r>
    <x v="7"/>
    <x v="0"/>
    <x v="1"/>
    <x v="2"/>
    <x v="25"/>
    <x v="148"/>
    <x v="190"/>
    <n v="1183544.1376919742"/>
    <x v="190"/>
    <n v="2682702.1660092608"/>
    <x v="190"/>
    <x v="190"/>
  </r>
  <r>
    <x v="8"/>
    <x v="0"/>
    <x v="0"/>
    <x v="0"/>
    <x v="13"/>
    <x v="150"/>
    <x v="191"/>
    <n v="1033058.0136999763"/>
    <x v="191"/>
    <n v="2099568.5816329517"/>
    <x v="191"/>
    <x v="191"/>
  </r>
  <r>
    <x v="8"/>
    <x v="0"/>
    <x v="0"/>
    <x v="0"/>
    <x v="80"/>
    <x v="151"/>
    <x v="192"/>
    <n v="970262.16433197691"/>
    <x v="192"/>
    <n v="1986078.9893338326"/>
    <x v="192"/>
    <x v="192"/>
  </r>
  <r>
    <x v="8"/>
    <x v="0"/>
    <x v="0"/>
    <x v="0"/>
    <x v="1"/>
    <x v="152"/>
    <x v="193"/>
    <n v="912988.22308197897"/>
    <x v="193"/>
    <n v="1878838.189621337"/>
    <x v="193"/>
    <x v="193"/>
  </r>
  <r>
    <x v="8"/>
    <x v="0"/>
    <x v="0"/>
    <x v="0"/>
    <x v="44"/>
    <x v="153"/>
    <x v="194"/>
    <n v="909080.86942497897"/>
    <x v="194"/>
    <n v="1871650.7903482069"/>
    <x v="194"/>
    <x v="194"/>
  </r>
  <r>
    <x v="8"/>
    <x v="0"/>
    <x v="0"/>
    <x v="0"/>
    <x v="85"/>
    <x v="154"/>
    <x v="195"/>
    <n v="867072.59209597996"/>
    <x v="195"/>
    <n v="1793935.5341205986"/>
    <x v="195"/>
    <x v="195"/>
  </r>
  <r>
    <x v="8"/>
    <x v="0"/>
    <x v="0"/>
    <x v="0"/>
    <x v="71"/>
    <x v="154"/>
    <x v="196"/>
    <n v="873913.10167597909"/>
    <x v="196"/>
    <n v="1808088.2513427972"/>
    <x v="196"/>
    <x v="196"/>
  </r>
  <r>
    <x v="8"/>
    <x v="0"/>
    <x v="0"/>
    <x v="0"/>
    <x v="58"/>
    <x v="155"/>
    <x v="197"/>
    <n v="849816.65554498089"/>
    <x v="197"/>
    <n v="1760342.2441390108"/>
    <x v="197"/>
    <x v="197"/>
  </r>
  <r>
    <x v="8"/>
    <x v="0"/>
    <x v="0"/>
    <x v="0"/>
    <x v="61"/>
    <x v="156"/>
    <x v="198"/>
    <n v="661049.40648598468"/>
    <x v="198"/>
    <n v="1409152.0412957075"/>
    <x v="198"/>
    <x v="198"/>
  </r>
  <r>
    <x v="8"/>
    <x v="0"/>
    <x v="1"/>
    <x v="1"/>
    <x v="75"/>
    <x v="131"/>
    <x v="199"/>
    <n v="953993.23132497806"/>
    <x v="199"/>
    <n v="1981406.3811259249"/>
    <x v="199"/>
    <x v="199"/>
  </r>
  <r>
    <x v="8"/>
    <x v="0"/>
    <x v="1"/>
    <x v="1"/>
    <x v="73"/>
    <x v="133"/>
    <x v="200"/>
    <n v="812572.75282498181"/>
    <x v="200"/>
    <n v="1712821.5067873318"/>
    <x v="200"/>
    <x v="200"/>
  </r>
  <r>
    <x v="8"/>
    <x v="0"/>
    <x v="1"/>
    <x v="1"/>
    <x v="3"/>
    <x v="157"/>
    <x v="201"/>
    <n v="779065.19999998144"/>
    <x v="201"/>
    <n v="1651824.1899199609"/>
    <x v="201"/>
    <x v="201"/>
  </r>
  <r>
    <x v="8"/>
    <x v="0"/>
    <x v="1"/>
    <x v="1"/>
    <x v="74"/>
    <x v="158"/>
    <x v="202"/>
    <n v="763350.22079998173"/>
    <x v="202"/>
    <n v="1621919.8999756416"/>
    <x v="202"/>
    <x v="202"/>
  </r>
  <r>
    <x v="8"/>
    <x v="0"/>
    <x v="1"/>
    <x v="1"/>
    <x v="53"/>
    <x v="156"/>
    <x v="203"/>
    <n v="747286.68262498267"/>
    <x v="203"/>
    <n v="1589914.5224994132"/>
    <x v="203"/>
    <x v="203"/>
  </r>
  <r>
    <x v="8"/>
    <x v="0"/>
    <x v="1"/>
    <x v="1"/>
    <x v="22"/>
    <x v="159"/>
    <x v="204"/>
    <n v="621754.36784998514"/>
    <x v="204"/>
    <n v="1350271.1681058281"/>
    <x v="204"/>
    <x v="204"/>
  </r>
  <r>
    <x v="8"/>
    <x v="0"/>
    <x v="1"/>
    <x v="1"/>
    <x v="78"/>
    <x v="160"/>
    <x v="205"/>
    <n v="547369.87499998685"/>
    <x v="205"/>
    <n v="1206146.829549971"/>
    <x v="205"/>
    <x v="205"/>
  </r>
  <r>
    <x v="8"/>
    <x v="0"/>
    <x v="1"/>
    <x v="1"/>
    <x v="64"/>
    <x v="139"/>
    <x v="206"/>
    <n v="504807.12067498825"/>
    <x v="206"/>
    <n v="1121854.682893204"/>
    <x v="206"/>
    <x v="206"/>
  </r>
  <r>
    <x v="8"/>
    <x v="0"/>
    <x v="0"/>
    <x v="1"/>
    <x v="54"/>
    <x v="161"/>
    <x v="207"/>
    <n v="642645.51119998517"/>
    <x v="207"/>
    <n v="1389091.7062914881"/>
    <x v="207"/>
    <x v="207"/>
  </r>
  <r>
    <x v="8"/>
    <x v="0"/>
    <x v="1"/>
    <x v="2"/>
    <x v="84"/>
    <x v="162"/>
    <x v="208"/>
    <n v="803632.24949698069"/>
    <x v="208"/>
    <n v="1726820.163067189"/>
    <x v="208"/>
    <x v="208"/>
  </r>
  <r>
    <x v="8"/>
    <x v="0"/>
    <x v="1"/>
    <x v="2"/>
    <x v="37"/>
    <x v="163"/>
    <x v="209"/>
    <n v="678299.5852799837"/>
    <x v="209"/>
    <n v="1481694.0346751646"/>
    <x v="209"/>
    <x v="209"/>
  </r>
  <r>
    <x v="8"/>
    <x v="0"/>
    <x v="1"/>
    <x v="2"/>
    <x v="84"/>
    <x v="137"/>
    <x v="210"/>
    <n v="656169.18239998491"/>
    <x v="210"/>
    <n v="1436731.4864159669"/>
    <x v="210"/>
    <x v="210"/>
  </r>
  <r>
    <x v="8"/>
    <x v="0"/>
    <x v="1"/>
    <x v="2"/>
    <x v="66"/>
    <x v="164"/>
    <x v="211"/>
    <n v="651088.35134398437"/>
    <x v="211"/>
    <n v="1428173.9722209261"/>
    <x v="211"/>
    <x v="211"/>
  </r>
  <r>
    <x v="8"/>
    <x v="0"/>
    <x v="1"/>
    <x v="2"/>
    <x v="63"/>
    <x v="165"/>
    <x v="212"/>
    <n v="630119.08451698488"/>
    <x v="212"/>
    <n v="1386849.5199689968"/>
    <x v="212"/>
    <x v="212"/>
  </r>
  <r>
    <x v="9"/>
    <x v="0"/>
    <x v="0"/>
    <x v="0"/>
    <x v="59"/>
    <x v="166"/>
    <x v="213"/>
    <n v="1162912.0032889701"/>
    <x v="213"/>
    <n v="2344148.2098839502"/>
    <x v="213"/>
    <x v="213"/>
  </r>
  <r>
    <x v="9"/>
    <x v="0"/>
    <x v="1"/>
    <x v="1"/>
    <x v="82"/>
    <x v="167"/>
    <x v="214"/>
    <n v="1119626.3900249719"/>
    <x v="214"/>
    <n v="2297308.0029084329"/>
    <x v="214"/>
    <x v="214"/>
  </r>
  <r>
    <x v="9"/>
    <x v="0"/>
    <x v="1"/>
    <x v="1"/>
    <x v="17"/>
    <x v="144"/>
    <x v="215"/>
    <n v="1081683.0719999736"/>
    <x v="215"/>
    <n v="2224165.5885311463"/>
    <x v="215"/>
    <x v="215"/>
  </r>
  <r>
    <x v="9"/>
    <x v="0"/>
    <x v="1"/>
    <x v="1"/>
    <x v="53"/>
    <x v="168"/>
    <x v="216"/>
    <n v="1018936.5637499753"/>
    <x v="216"/>
    <n v="2106507.619849449"/>
    <x v="216"/>
    <x v="216"/>
  </r>
  <r>
    <x v="9"/>
    <x v="0"/>
    <x v="1"/>
    <x v="1"/>
    <x v="17"/>
    <x v="169"/>
    <x v="217"/>
    <n v="1027184.8391999741"/>
    <x v="217"/>
    <n v="2123997.4208002663"/>
    <x v="217"/>
    <x v="217"/>
  </r>
  <r>
    <x v="9"/>
    <x v="0"/>
    <x v="1"/>
    <x v="1"/>
    <x v="78"/>
    <x v="170"/>
    <x v="218"/>
    <n v="954571.82399997662"/>
    <x v="218"/>
    <n v="1985623.1891903519"/>
    <x v="218"/>
    <x v="218"/>
  </r>
  <r>
    <x v="9"/>
    <x v="0"/>
    <x v="1"/>
    <x v="1"/>
    <x v="19"/>
    <x v="171"/>
    <x v="219"/>
    <n v="959415.48562497599"/>
    <x v="219"/>
    <n v="1996135.5467182"/>
    <x v="219"/>
    <x v="219"/>
  </r>
  <r>
    <x v="9"/>
    <x v="0"/>
    <x v="1"/>
    <x v="1"/>
    <x v="42"/>
    <x v="172"/>
    <x v="220"/>
    <n v="948389.62499997625"/>
    <x v="220"/>
    <n v="1975370.3766499506"/>
    <x v="220"/>
    <x v="220"/>
  </r>
  <r>
    <x v="9"/>
    <x v="0"/>
    <x v="1"/>
    <x v="2"/>
    <x v="56"/>
    <x v="173"/>
    <x v="221"/>
    <n v="1056303.5610239734"/>
    <x v="221"/>
    <n v="2218399.3980921041"/>
    <x v="221"/>
    <x v="221"/>
  </r>
  <r>
    <x v="9"/>
    <x v="0"/>
    <x v="1"/>
    <x v="2"/>
    <x v="30"/>
    <x v="174"/>
    <x v="222"/>
    <n v="1041656.6449799738"/>
    <x v="222"/>
    <n v="2190250.3562981449"/>
    <x v="222"/>
    <x v="222"/>
  </r>
  <r>
    <x v="9"/>
    <x v="0"/>
    <x v="1"/>
    <x v="2"/>
    <x v="10"/>
    <x v="175"/>
    <x v="223"/>
    <n v="935939.68010397709"/>
    <x v="223"/>
    <n v="1984500.7533093118"/>
    <x v="223"/>
    <x v="223"/>
  </r>
  <r>
    <x v="9"/>
    <x v="0"/>
    <x v="1"/>
    <x v="2"/>
    <x v="83"/>
    <x v="176"/>
    <x v="224"/>
    <n v="930180.36812097603"/>
    <x v="224"/>
    <n v="1976214.4613433394"/>
    <x v="224"/>
    <x v="224"/>
  </r>
  <r>
    <x v="9"/>
    <x v="0"/>
    <x v="1"/>
    <x v="2"/>
    <x v="83"/>
    <x v="177"/>
    <x v="225"/>
    <n v="891073.59119997709"/>
    <x v="225"/>
    <n v="1900469.7532079513"/>
    <x v="225"/>
    <x v="225"/>
  </r>
  <r>
    <x v="9"/>
    <x v="0"/>
    <x v="1"/>
    <x v="2"/>
    <x v="63"/>
    <x v="178"/>
    <x v="226"/>
    <n v="601118.04903898493"/>
    <x v="226"/>
    <n v="1331514.4927009768"/>
    <x v="226"/>
    <x v="226"/>
  </r>
  <r>
    <x v="10"/>
    <x v="0"/>
    <x v="0"/>
    <x v="0"/>
    <x v="86"/>
    <x v="179"/>
    <x v="227"/>
    <n v="773107.07183997869"/>
    <x v="227"/>
    <n v="1524006.087839958"/>
    <x v="227"/>
    <x v="227"/>
  </r>
  <r>
    <x v="10"/>
    <x v="0"/>
    <x v="0"/>
    <x v="0"/>
    <x v="80"/>
    <x v="180"/>
    <x v="228"/>
    <n v="742961.59027198004"/>
    <x v="228"/>
    <n v="1469857.9230719605"/>
    <x v="228"/>
    <x v="228"/>
  </r>
  <r>
    <x v="10"/>
    <x v="0"/>
    <x v="0"/>
    <x v="0"/>
    <x v="12"/>
    <x v="181"/>
    <x v="229"/>
    <n v="380566.23724798951"/>
    <x v="229"/>
    <n v="826113.1524479771"/>
    <x v="229"/>
    <x v="229"/>
  </r>
  <r>
    <x v="10"/>
    <x v="0"/>
    <x v="0"/>
    <x v="0"/>
    <x v="87"/>
    <x v="182"/>
    <x v="230"/>
    <n v="367139.80595199007"/>
    <x v="230"/>
    <n v="800497.77075197839"/>
    <x v="230"/>
    <x v="230"/>
  </r>
  <r>
    <x v="10"/>
    <x v="0"/>
    <x v="0"/>
    <x v="0"/>
    <x v="49"/>
    <x v="106"/>
    <x v="231"/>
    <n v="343774.65875199053"/>
    <x v="231"/>
    <n v="758248.34355197917"/>
    <x v="231"/>
    <x v="231"/>
  </r>
  <r>
    <x v="10"/>
    <x v="0"/>
    <x v="0"/>
    <x v="0"/>
    <x v="85"/>
    <x v="183"/>
    <x v="232"/>
    <n v="261125.71348499312"/>
    <x v="232"/>
    <n v="601292.03998498421"/>
    <x v="232"/>
    <x v="232"/>
  </r>
  <r>
    <x v="10"/>
    <x v="0"/>
    <x v="1"/>
    <x v="1"/>
    <x v="41"/>
    <x v="184"/>
    <x v="233"/>
    <n v="177889.17781949509"/>
    <x v="233"/>
    <n v="399600.05344999256"/>
    <x v="233"/>
    <x v="233"/>
  </r>
  <r>
    <x v="10"/>
    <x v="0"/>
    <x v="1"/>
    <x v="1"/>
    <x v="88"/>
    <x v="185"/>
    <x v="234"/>
    <n v="1203024.4330499675"/>
    <x v="234"/>
    <n v="2289475.6150419386"/>
    <x v="234"/>
    <x v="234"/>
  </r>
  <r>
    <x v="10"/>
    <x v="0"/>
    <x v="1"/>
    <x v="1"/>
    <x v="75"/>
    <x v="186"/>
    <x v="235"/>
    <n v="718760.66647498019"/>
    <x v="235"/>
    <n v="1443529.0809989602"/>
    <x v="235"/>
    <x v="235"/>
  </r>
  <r>
    <x v="10"/>
    <x v="0"/>
    <x v="1"/>
    <x v="1"/>
    <x v="88"/>
    <x v="187"/>
    <x v="236"/>
    <n v="56340.441008638474"/>
    <x v="236"/>
    <n v="114704.20454399691"/>
    <x v="236"/>
    <x v="236"/>
  </r>
  <r>
    <x v="10"/>
    <x v="0"/>
    <x v="1"/>
    <x v="1"/>
    <x v="64"/>
    <x v="188"/>
    <x v="237"/>
    <n v="46855.534197998757"/>
    <x v="237"/>
    <n v="100032.54579999737"/>
    <x v="237"/>
    <x v="237"/>
  </r>
  <r>
    <x v="10"/>
    <x v="0"/>
    <x v="1"/>
    <x v="1"/>
    <x v="16"/>
    <x v="78"/>
    <x v="238"/>
    <n v="403113.07439998916"/>
    <x v="238"/>
    <n v="870475.76873597654"/>
    <x v="238"/>
    <x v="238"/>
  </r>
  <r>
    <x v="10"/>
    <x v="0"/>
    <x v="1"/>
    <x v="1"/>
    <x v="51"/>
    <x v="189"/>
    <x v="239"/>
    <n v="394400.20229998935"/>
    <x v="239"/>
    <n v="854317.08601197705"/>
    <x v="239"/>
    <x v="239"/>
  </r>
  <r>
    <x v="10"/>
    <x v="0"/>
    <x v="1"/>
    <x v="1"/>
    <x v="18"/>
    <x v="190"/>
    <x v="240"/>
    <n v="273061.35584999283"/>
    <x v="240"/>
    <n v="624476.65307398373"/>
    <x v="240"/>
    <x v="240"/>
  </r>
  <r>
    <x v="10"/>
    <x v="0"/>
    <x v="1"/>
    <x v="1"/>
    <x v="16"/>
    <x v="191"/>
    <x v="241"/>
    <n v="192945.77324999479"/>
    <x v="241"/>
    <n v="468977.58272998733"/>
    <x v="241"/>
    <x v="241"/>
  </r>
  <r>
    <x v="10"/>
    <x v="0"/>
    <x v="0"/>
    <x v="3"/>
    <x v="56"/>
    <x v="192"/>
    <x v="242"/>
    <n v="836875.56899769732"/>
    <x v="242"/>
    <n v="1634280.2274119661"/>
    <x v="242"/>
    <x v="242"/>
  </r>
  <r>
    <x v="10"/>
    <x v="0"/>
    <x v="0"/>
    <x v="3"/>
    <x v="21"/>
    <x v="193"/>
    <x v="243"/>
    <n v="781406.55023065826"/>
    <x v="243"/>
    <n v="1543441.7862279678"/>
    <x v="243"/>
    <x v="243"/>
  </r>
  <r>
    <x v="10"/>
    <x v="0"/>
    <x v="0"/>
    <x v="3"/>
    <x v="89"/>
    <x v="194"/>
    <x v="244"/>
    <n v="729750.14833718969"/>
    <x v="244"/>
    <n v="1458860.0514909695"/>
    <x v="244"/>
    <x v="244"/>
  </r>
  <r>
    <x v="10"/>
    <x v="0"/>
    <x v="0"/>
    <x v="3"/>
    <x v="56"/>
    <x v="195"/>
    <x v="245"/>
    <n v="711222.66596862068"/>
    <x v="245"/>
    <n v="1429103.9805439711"/>
    <x v="245"/>
    <x v="245"/>
  </r>
  <r>
    <x v="10"/>
    <x v="0"/>
    <x v="0"/>
    <x v="3"/>
    <x v="89"/>
    <x v="196"/>
    <x v="246"/>
    <n v="712957.50357998023"/>
    <x v="246"/>
    <n v="1431200.8179999702"/>
    <x v="246"/>
    <x v="246"/>
  </r>
  <r>
    <x v="10"/>
    <x v="0"/>
    <x v="0"/>
    <x v="3"/>
    <x v="89"/>
    <x v="197"/>
    <x v="247"/>
    <n v="117470.02919599683"/>
    <x v="247"/>
    <n v="216504.77159999419"/>
    <x v="247"/>
    <x v="247"/>
  </r>
  <r>
    <x v="10"/>
    <x v="0"/>
    <x v="0"/>
    <x v="3"/>
    <x v="89"/>
    <x v="10"/>
    <x v="248"/>
    <n v="40033.017507238888"/>
    <x v="248"/>
    <n v="97878.122603997283"/>
    <x v="248"/>
    <x v="248"/>
  </r>
  <r>
    <x v="10"/>
    <x v="0"/>
    <x v="1"/>
    <x v="2"/>
    <x v="77"/>
    <x v="83"/>
    <x v="249"/>
    <n v="301720.10286914167"/>
    <x v="249"/>
    <n v="593093.02146498836"/>
    <x v="249"/>
    <x v="249"/>
  </r>
  <r>
    <x v="10"/>
    <x v="0"/>
    <x v="1"/>
    <x v="2"/>
    <x v="90"/>
    <x v="198"/>
    <x v="250"/>
    <n v="112802.12282324696"/>
    <x v="250"/>
    <n v="193897.22257499478"/>
    <x v="250"/>
    <x v="250"/>
  </r>
  <r>
    <x v="10"/>
    <x v="0"/>
    <x v="1"/>
    <x v="2"/>
    <x v="77"/>
    <x v="199"/>
    <x v="251"/>
    <n v="1000882.1927999728"/>
    <x v="251"/>
    <n v="1971470.2727999466"/>
    <x v="251"/>
    <x v="251"/>
  </r>
  <r>
    <x v="10"/>
    <x v="0"/>
    <x v="1"/>
    <x v="2"/>
    <x v="91"/>
    <x v="200"/>
    <x v="252"/>
    <n v="917295.46945197531"/>
    <x v="252"/>
    <n v="1821401.9516519508"/>
    <x v="252"/>
    <x v="252"/>
  </r>
  <r>
    <x v="10"/>
    <x v="0"/>
    <x v="1"/>
    <x v="2"/>
    <x v="33"/>
    <x v="201"/>
    <x v="253"/>
    <n v="317237.76176399144"/>
    <x v="253"/>
    <n v="715170.69716398069"/>
    <x v="253"/>
    <x v="253"/>
  </r>
  <r>
    <x v="11"/>
    <x v="0"/>
    <x v="0"/>
    <x v="0"/>
    <x v="72"/>
    <x v="202"/>
    <x v="254"/>
    <n v="102699.91969334701"/>
    <x v="254"/>
    <n v="168997.72228499505"/>
    <x v="254"/>
    <x v="254"/>
  </r>
  <r>
    <x v="11"/>
    <x v="0"/>
    <x v="0"/>
    <x v="0"/>
    <x v="0"/>
    <x v="203"/>
    <x v="255"/>
    <n v="1199337.2205959663"/>
    <x v="255"/>
    <n v="2254936.5909959367"/>
    <x v="255"/>
    <x v="255"/>
  </r>
  <r>
    <x v="11"/>
    <x v="0"/>
    <x v="0"/>
    <x v="0"/>
    <x v="87"/>
    <x v="150"/>
    <x v="256"/>
    <n v="1111644.4718749677"/>
    <x v="256"/>
    <n v="2108962.9093749383"/>
    <x v="256"/>
    <x v="256"/>
  </r>
  <r>
    <x v="11"/>
    <x v="0"/>
    <x v="0"/>
    <x v="0"/>
    <x v="86"/>
    <x v="204"/>
    <x v="257"/>
    <n v="498273.07519998553"/>
    <x v="257"/>
    <n v="1042085.5551999698"/>
    <x v="257"/>
    <x v="257"/>
  </r>
  <r>
    <x v="11"/>
    <x v="0"/>
    <x v="0"/>
    <x v="0"/>
    <x v="86"/>
    <x v="205"/>
    <x v="258"/>
    <n v="411461.52932398766"/>
    <x v="258"/>
    <n v="886519.26692397357"/>
    <x v="258"/>
    <x v="258"/>
  </r>
  <r>
    <x v="11"/>
    <x v="0"/>
    <x v="0"/>
    <x v="0"/>
    <x v="72"/>
    <x v="206"/>
    <x v="259"/>
    <n v="277601.07950099191"/>
    <x v="259"/>
    <n v="636435.63440098148"/>
    <x v="259"/>
    <x v="259"/>
  </r>
  <r>
    <x v="11"/>
    <x v="0"/>
    <x v="0"/>
    <x v="0"/>
    <x v="87"/>
    <x v="207"/>
    <x v="260"/>
    <n v="187511.26195199453"/>
    <x v="260"/>
    <n v="462018.82675198652"/>
    <x v="260"/>
    <x v="260"/>
  </r>
  <r>
    <x v="11"/>
    <x v="0"/>
    <x v="1"/>
    <x v="1"/>
    <x v="4"/>
    <x v="208"/>
    <x v="261"/>
    <n v="225381.90456858362"/>
    <x v="261"/>
    <n v="478974.37368899077"/>
    <x v="261"/>
    <x v="261"/>
  </r>
  <r>
    <x v="11"/>
    <x v="0"/>
    <x v="1"/>
    <x v="1"/>
    <x v="52"/>
    <x v="209"/>
    <x v="262"/>
    <n v="128913.87652919626"/>
    <x v="262"/>
    <n v="217789.75331999364"/>
    <x v="262"/>
    <x v="262"/>
  </r>
  <r>
    <x v="11"/>
    <x v="0"/>
    <x v="1"/>
    <x v="1"/>
    <x v="74"/>
    <x v="210"/>
    <x v="263"/>
    <n v="120845.96887418648"/>
    <x v="263"/>
    <n v="206872.47144899395"/>
    <x v="263"/>
    <x v="263"/>
  </r>
  <r>
    <x v="11"/>
    <x v="0"/>
    <x v="1"/>
    <x v="1"/>
    <x v="65"/>
    <x v="211"/>
    <x v="264"/>
    <n v="1267642.3063499632"/>
    <x v="264"/>
    <n v="2406866.6162939295"/>
    <x v="264"/>
    <x v="264"/>
  </r>
  <r>
    <x v="11"/>
    <x v="0"/>
    <x v="1"/>
    <x v="1"/>
    <x v="11"/>
    <x v="212"/>
    <x v="265"/>
    <n v="72428.845538247944"/>
    <x v="265"/>
    <n v="138856.79407499608"/>
    <x v="265"/>
    <x v="265"/>
  </r>
  <r>
    <x v="11"/>
    <x v="0"/>
    <x v="1"/>
    <x v="1"/>
    <x v="92"/>
    <x v="213"/>
    <x v="266"/>
    <n v="1067899.625999968"/>
    <x v="266"/>
    <n v="2062785.4754399383"/>
    <x v="266"/>
    <x v="266"/>
  </r>
  <r>
    <x v="11"/>
    <x v="0"/>
    <x v="1"/>
    <x v="1"/>
    <x v="1"/>
    <x v="146"/>
    <x v="267"/>
    <n v="993815.69624997035"/>
    <x v="267"/>
    <n v="1933556.3188499422"/>
    <x v="267"/>
    <x v="267"/>
  </r>
  <r>
    <x v="11"/>
    <x v="0"/>
    <x v="1"/>
    <x v="1"/>
    <x v="65"/>
    <x v="159"/>
    <x v="268"/>
    <n v="662059.26517498074"/>
    <x v="268"/>
    <n v="1345378.3074269609"/>
    <x v="268"/>
    <x v="268"/>
  </r>
  <r>
    <x v="11"/>
    <x v="0"/>
    <x v="1"/>
    <x v="1"/>
    <x v="1"/>
    <x v="78"/>
    <x v="269"/>
    <n v="418248.39599998749"/>
    <x v="269"/>
    <n v="903158.7342399729"/>
    <x v="269"/>
    <x v="269"/>
  </r>
  <r>
    <x v="11"/>
    <x v="0"/>
    <x v="1"/>
    <x v="1"/>
    <x v="92"/>
    <x v="214"/>
    <x v="270"/>
    <n v="208658.17079999376"/>
    <x v="270"/>
    <n v="503374.80715198495"/>
    <x v="270"/>
    <x v="270"/>
  </r>
  <r>
    <x v="11"/>
    <x v="0"/>
    <x v="0"/>
    <x v="3"/>
    <x v="29"/>
    <x v="215"/>
    <x v="271"/>
    <n v="1312715.8234657918"/>
    <x v="271"/>
    <n v="2379821.6252929447"/>
    <x v="271"/>
    <x v="271"/>
  </r>
  <r>
    <x v="11"/>
    <x v="0"/>
    <x v="0"/>
    <x v="3"/>
    <x v="44"/>
    <x v="147"/>
    <x v="272"/>
    <n v="851674.89669345587"/>
    <x v="272"/>
    <n v="1656565.4361079643"/>
    <x v="272"/>
    <x v="272"/>
  </r>
  <r>
    <x v="11"/>
    <x v="0"/>
    <x v="1"/>
    <x v="2"/>
    <x v="34"/>
    <x v="216"/>
    <x v="273"/>
    <n v="184203.7741977548"/>
    <x v="273"/>
    <n v="402995.51129599224"/>
    <x v="273"/>
    <x v="273"/>
  </r>
  <r>
    <x v="11"/>
    <x v="0"/>
    <x v="1"/>
    <x v="2"/>
    <x v="91"/>
    <x v="36"/>
    <x v="274"/>
    <n v="115159.44071423663"/>
    <x v="274"/>
    <n v="198311.00390399419"/>
    <x v="274"/>
    <x v="274"/>
  </r>
  <r>
    <x v="11"/>
    <x v="0"/>
    <x v="1"/>
    <x v="2"/>
    <x v="46"/>
    <x v="217"/>
    <x v="275"/>
    <n v="88156.780608957401"/>
    <x v="275"/>
    <n v="160825.49481599528"/>
    <x v="275"/>
    <x v="275"/>
  </r>
  <r>
    <x v="11"/>
    <x v="0"/>
    <x v="1"/>
    <x v="2"/>
    <x v="35"/>
    <x v="218"/>
    <x v="276"/>
    <n v="1066011.8013569701"/>
    <x v="276"/>
    <n v="2089980.5603069412"/>
    <x v="276"/>
    <x v="276"/>
  </r>
  <r>
    <x v="11"/>
    <x v="0"/>
    <x v="1"/>
    <x v="2"/>
    <x v="90"/>
    <x v="219"/>
    <x v="277"/>
    <n v="1033349.578442969"/>
    <x v="277"/>
    <n v="2035885.7994929389"/>
    <x v="277"/>
    <x v="277"/>
  </r>
  <r>
    <x v="11"/>
    <x v="0"/>
    <x v="1"/>
    <x v="2"/>
    <x v="91"/>
    <x v="220"/>
    <x v="278"/>
    <n v="652852.87091998104"/>
    <x v="278"/>
    <n v="1346814.2329199605"/>
    <x v="278"/>
    <x v="278"/>
  </r>
  <r>
    <x v="11"/>
    <x v="0"/>
    <x v="1"/>
    <x v="2"/>
    <x v="90"/>
    <x v="221"/>
    <x v="279"/>
    <n v="27213.235498259186"/>
    <x v="279"/>
    <n v="69172.479845997936"/>
    <x v="279"/>
    <x v="279"/>
  </r>
  <r>
    <x v="12"/>
    <x v="0"/>
    <x v="0"/>
    <x v="0"/>
    <x v="49"/>
    <x v="222"/>
    <x v="280"/>
    <n v="255136.96493399204"/>
    <x v="280"/>
    <n v="536951.01139998843"/>
    <x v="280"/>
    <x v="280"/>
  </r>
  <r>
    <x v="12"/>
    <x v="0"/>
    <x v="0"/>
    <x v="0"/>
    <x v="15"/>
    <x v="223"/>
    <x v="281"/>
    <n v="855312.28113597399"/>
    <x v="281"/>
    <n v="1673028.2475359491"/>
    <x v="281"/>
    <x v="281"/>
  </r>
  <r>
    <x v="12"/>
    <x v="0"/>
    <x v="0"/>
    <x v="0"/>
    <x v="2"/>
    <x v="224"/>
    <x v="282"/>
    <n v="678046.30015997891"/>
    <x v="282"/>
    <n v="1365981.0841599572"/>
    <x v="282"/>
    <x v="282"/>
  </r>
  <r>
    <x v="12"/>
    <x v="0"/>
    <x v="0"/>
    <x v="0"/>
    <x v="85"/>
    <x v="225"/>
    <x v="283"/>
    <n v="520202.12059198366"/>
    <x v="283"/>
    <n v="1086045.1213919658"/>
    <x v="283"/>
    <x v="283"/>
  </r>
  <r>
    <x v="12"/>
    <x v="0"/>
    <x v="0"/>
    <x v="0"/>
    <x v="48"/>
    <x v="226"/>
    <x v="284"/>
    <n v="382249.94918398798"/>
    <x v="284"/>
    <n v="835320.95078397379"/>
    <x v="284"/>
    <x v="284"/>
  </r>
  <r>
    <x v="12"/>
    <x v="0"/>
    <x v="0"/>
    <x v="0"/>
    <x v="30"/>
    <x v="201"/>
    <x v="285"/>
    <n v="267339.89066399168"/>
    <x v="285"/>
    <n v="619768.64426398068"/>
    <x v="285"/>
    <x v="285"/>
  </r>
  <r>
    <x v="12"/>
    <x v="0"/>
    <x v="0"/>
    <x v="0"/>
    <x v="48"/>
    <x v="227"/>
    <x v="286"/>
    <n v="17932.528214249436"/>
    <x v="286"/>
    <n v="55517.393674998253"/>
    <x v="286"/>
    <x v="286"/>
  </r>
  <r>
    <x v="12"/>
    <x v="0"/>
    <x v="1"/>
    <x v="1"/>
    <x v="6"/>
    <x v="228"/>
    <x v="287"/>
    <n v="85214.0948420973"/>
    <x v="287"/>
    <n v="158606.65190999501"/>
    <x v="287"/>
    <x v="287"/>
  </r>
  <r>
    <x v="12"/>
    <x v="0"/>
    <x v="1"/>
    <x v="1"/>
    <x v="7"/>
    <x v="229"/>
    <x v="288"/>
    <n v="891923.6024999728"/>
    <x v="288"/>
    <n v="1756038.8600999466"/>
    <x v="288"/>
    <x v="288"/>
  </r>
  <r>
    <x v="12"/>
    <x v="0"/>
    <x v="1"/>
    <x v="1"/>
    <x v="20"/>
    <x v="230"/>
    <x v="289"/>
    <n v="879434.43839997181"/>
    <x v="289"/>
    <n v="1738009.7288959443"/>
    <x v="289"/>
    <x v="289"/>
  </r>
  <r>
    <x v="12"/>
    <x v="0"/>
    <x v="1"/>
    <x v="1"/>
    <x v="20"/>
    <x v="231"/>
    <x v="290"/>
    <n v="560950.90019998199"/>
    <x v="290"/>
    <n v="1168793.0740879625"/>
    <x v="290"/>
    <x v="290"/>
  </r>
  <r>
    <x v="12"/>
    <x v="0"/>
    <x v="1"/>
    <x v="1"/>
    <x v="52"/>
    <x v="232"/>
    <x v="291"/>
    <n v="483277.64467498451"/>
    <x v="291"/>
    <n v="1026885.049406967"/>
    <x v="291"/>
    <x v="291"/>
  </r>
  <r>
    <x v="12"/>
    <x v="0"/>
    <x v="1"/>
    <x v="1"/>
    <x v="42"/>
    <x v="233"/>
    <x v="292"/>
    <n v="465224.30999998504"/>
    <x v="292"/>
    <n v="993675.59639996814"/>
    <x v="292"/>
    <x v="292"/>
  </r>
  <r>
    <x v="12"/>
    <x v="0"/>
    <x v="1"/>
    <x v="1"/>
    <x v="93"/>
    <x v="234"/>
    <x v="293"/>
    <n v="400767.29212498711"/>
    <x v="293"/>
    <n v="874165.97478497191"/>
    <x v="293"/>
    <x v="293"/>
  </r>
  <r>
    <x v="12"/>
    <x v="0"/>
    <x v="1"/>
    <x v="1"/>
    <x v="16"/>
    <x v="235"/>
    <x v="294"/>
    <n v="43734.683043658668"/>
    <x v="294"/>
    <n v="96642.76578599705"/>
    <x v="294"/>
    <x v="294"/>
  </r>
  <r>
    <x v="12"/>
    <x v="0"/>
    <x v="1"/>
    <x v="1"/>
    <x v="93"/>
    <x v="236"/>
    <x v="295"/>
    <n v="363839.81759998831"/>
    <x v="295"/>
    <n v="804990.78374397417"/>
    <x v="295"/>
    <x v="295"/>
  </r>
  <r>
    <x v="12"/>
    <x v="0"/>
    <x v="0"/>
    <x v="3"/>
    <x v="79"/>
    <x v="237"/>
    <x v="296"/>
    <n v="1336289.6700415995"/>
    <x v="296"/>
    <n v="2414063.3888439415"/>
    <x v="296"/>
    <x v="296"/>
  </r>
  <r>
    <x v="12"/>
    <x v="0"/>
    <x v="0"/>
    <x v="3"/>
    <x v="24"/>
    <x v="163"/>
    <x v="297"/>
    <n v="711314.66395645705"/>
    <x v="297"/>
    <n v="1423138.1934079651"/>
    <x v="297"/>
    <x v="297"/>
  </r>
  <r>
    <x v="12"/>
    <x v="0"/>
    <x v="0"/>
    <x v="3"/>
    <x v="26"/>
    <x v="238"/>
    <x v="298"/>
    <n v="324795.70066942956"/>
    <x v="298"/>
    <n v="532291.0602239829"/>
    <x v="298"/>
    <x v="298"/>
  </r>
  <r>
    <x v="12"/>
    <x v="0"/>
    <x v="0"/>
    <x v="3"/>
    <x v="79"/>
    <x v="92"/>
    <x v="299"/>
    <n v="295216.0938675807"/>
    <x v="299"/>
    <n v="488473.8265889847"/>
    <x v="299"/>
    <x v="299"/>
  </r>
  <r>
    <x v="12"/>
    <x v="0"/>
    <x v="0"/>
    <x v="3"/>
    <x v="1"/>
    <x v="239"/>
    <x v="300"/>
    <n v="183189.08069279414"/>
    <x v="300"/>
    <n v="321296.58287998964"/>
    <x v="300"/>
    <x v="300"/>
  </r>
  <r>
    <x v="12"/>
    <x v="0"/>
    <x v="1"/>
    <x v="2"/>
    <x v="46"/>
    <x v="240"/>
    <x v="301"/>
    <n v="252396.78456455207"/>
    <x v="301"/>
    <n v="513378.31157598854"/>
    <x v="301"/>
    <x v="301"/>
  </r>
  <r>
    <x v="12"/>
    <x v="0"/>
    <x v="1"/>
    <x v="2"/>
    <x v="29"/>
    <x v="42"/>
    <x v="302"/>
    <n v="193764.0669148741"/>
    <x v="302"/>
    <n v="303793.9692479907"/>
    <x v="302"/>
    <x v="302"/>
  </r>
  <r>
    <x v="12"/>
    <x v="0"/>
    <x v="1"/>
    <x v="2"/>
    <x v="57"/>
    <x v="152"/>
    <x v="303"/>
    <n v="1262190.1382999604"/>
    <x v="303"/>
    <n v="2446378.1432999237"/>
    <x v="303"/>
    <x v="303"/>
  </r>
  <r>
    <x v="12"/>
    <x v="0"/>
    <x v="1"/>
    <x v="2"/>
    <x v="76"/>
    <x v="241"/>
    <x v="304"/>
    <n v="1160394.6803999636"/>
    <x v="304"/>
    <n v="2265842.1203999287"/>
    <x v="304"/>
    <x v="304"/>
  </r>
  <r>
    <x v="12"/>
    <x v="0"/>
    <x v="1"/>
    <x v="2"/>
    <x v="94"/>
    <x v="242"/>
    <x v="305"/>
    <n v="39562.004474998765"/>
    <x v="305"/>
    <n v="89685.022499997198"/>
    <x v="305"/>
    <x v="305"/>
  </r>
  <r>
    <x v="12"/>
    <x v="0"/>
    <x v="1"/>
    <x v="2"/>
    <x v="32"/>
    <x v="243"/>
    <x v="306"/>
    <n v="306126.98734799045"/>
    <x v="306"/>
    <n v="699153.78514797811"/>
    <x v="306"/>
    <x v="306"/>
  </r>
  <r>
    <x v="13"/>
    <x v="0"/>
    <x v="0"/>
    <x v="0"/>
    <x v="81"/>
    <x v="244"/>
    <x v="307"/>
    <n v="979292.3236469673"/>
    <x v="307"/>
    <n v="1894171.093946937"/>
    <x v="307"/>
    <x v="307"/>
  </r>
  <r>
    <x v="13"/>
    <x v="0"/>
    <x v="0"/>
    <x v="0"/>
    <x v="81"/>
    <x v="133"/>
    <x v="308"/>
    <n v="829709.98926897172"/>
    <x v="308"/>
    <n v="1638019.8573689444"/>
    <x v="308"/>
    <x v="308"/>
  </r>
  <r>
    <x v="13"/>
    <x v="0"/>
    <x v="0"/>
    <x v="0"/>
    <x v="81"/>
    <x v="245"/>
    <x v="309"/>
    <n v="451089.58098598453"/>
    <x v="309"/>
    <n v="966407.21238596679"/>
    <x v="309"/>
    <x v="309"/>
  </r>
  <r>
    <x v="13"/>
    <x v="0"/>
    <x v="0"/>
    <x v="0"/>
    <x v="58"/>
    <x v="246"/>
    <x v="310"/>
    <n v="384189.24398398714"/>
    <x v="310"/>
    <n v="842441.36558397184"/>
    <x v="310"/>
    <x v="310"/>
  </r>
  <r>
    <x v="13"/>
    <x v="0"/>
    <x v="0"/>
    <x v="0"/>
    <x v="50"/>
    <x v="247"/>
    <x v="311"/>
    <n v="375013.79158498725"/>
    <x v="311"/>
    <n v="826660.05808497185"/>
    <x v="311"/>
    <x v="311"/>
  </r>
  <r>
    <x v="13"/>
    <x v="0"/>
    <x v="0"/>
    <x v="0"/>
    <x v="14"/>
    <x v="248"/>
    <x v="312"/>
    <n v="299493.97952798993"/>
    <x v="312"/>
    <n v="684173.16672797711"/>
    <x v="312"/>
    <x v="312"/>
  </r>
  <r>
    <x v="13"/>
    <x v="0"/>
    <x v="0"/>
    <x v="0"/>
    <x v="50"/>
    <x v="183"/>
    <x v="313"/>
    <n v="288628.8951419901"/>
    <x v="313"/>
    <n v="664623.39094197727"/>
    <x v="313"/>
    <x v="313"/>
  </r>
  <r>
    <x v="13"/>
    <x v="0"/>
    <x v="0"/>
    <x v="0"/>
    <x v="44"/>
    <x v="23"/>
    <x v="314"/>
    <n v="34194.760161748847"/>
    <x v="314"/>
    <n v="83150.795924997205"/>
    <x v="314"/>
    <x v="314"/>
  </r>
  <r>
    <x v="13"/>
    <x v="0"/>
    <x v="0"/>
    <x v="0"/>
    <x v="87"/>
    <x v="249"/>
    <x v="315"/>
    <n v="204030.71999999334"/>
    <x v="315"/>
    <n v="498798.71999998367"/>
    <x v="315"/>
    <x v="315"/>
  </r>
  <r>
    <x v="13"/>
    <x v="0"/>
    <x v="1"/>
    <x v="1"/>
    <x v="88"/>
    <x v="250"/>
    <x v="316"/>
    <n v="827372.15999997314"/>
    <x v="316"/>
    <n v="1647186.1503999461"/>
    <x v="316"/>
    <x v="316"/>
  </r>
  <r>
    <x v="13"/>
    <x v="0"/>
    <x v="1"/>
    <x v="1"/>
    <x v="6"/>
    <x v="251"/>
    <x v="317"/>
    <n v="830198.66062497231"/>
    <x v="317"/>
    <n v="1654263.9919249446"/>
    <x v="317"/>
    <x v="317"/>
  </r>
  <r>
    <x v="13"/>
    <x v="0"/>
    <x v="1"/>
    <x v="1"/>
    <x v="40"/>
    <x v="252"/>
    <x v="318"/>
    <n v="804807.7199999725"/>
    <x v="318"/>
    <n v="1610872.1967999451"/>
    <x v="318"/>
    <x v="318"/>
  </r>
  <r>
    <x v="13"/>
    <x v="0"/>
    <x v="1"/>
    <x v="1"/>
    <x v="64"/>
    <x v="84"/>
    <x v="319"/>
    <n v="701575.07939997653"/>
    <x v="319"/>
    <n v="1425192.6009359525"/>
    <x v="319"/>
    <x v="319"/>
  </r>
  <r>
    <x v="13"/>
    <x v="0"/>
    <x v="1"/>
    <x v="1"/>
    <x v="1"/>
    <x v="253"/>
    <x v="320"/>
    <n v="632948.57999997889"/>
    <x v="320"/>
    <n v="1301444.5751999568"/>
    <x v="320"/>
    <x v="320"/>
  </r>
  <r>
    <x v="13"/>
    <x v="0"/>
    <x v="1"/>
    <x v="1"/>
    <x v="82"/>
    <x v="254"/>
    <x v="321"/>
    <n v="426399.6318749857"/>
    <x v="321"/>
    <n v="924116.33177496912"/>
    <x v="321"/>
    <x v="321"/>
  </r>
  <r>
    <x v="13"/>
    <x v="0"/>
    <x v="1"/>
    <x v="1"/>
    <x v="92"/>
    <x v="255"/>
    <x v="322"/>
    <n v="42305.76627263859"/>
    <x v="322"/>
    <n v="95439.898943996799"/>
    <x v="322"/>
    <x v="322"/>
  </r>
  <r>
    <x v="13"/>
    <x v="0"/>
    <x v="1"/>
    <x v="1"/>
    <x v="5"/>
    <x v="256"/>
    <x v="323"/>
    <n v="315690.24239998969"/>
    <x v="323"/>
    <n v="714521.24265597656"/>
    <x v="323"/>
    <x v="323"/>
  </r>
  <r>
    <x v="13"/>
    <x v="0"/>
    <x v="1"/>
    <x v="1"/>
    <x v="74"/>
    <x v="257"/>
    <x v="324"/>
    <n v="42177.254638748556"/>
    <x v="324"/>
    <n v="95558.472624996735"/>
    <x v="324"/>
    <x v="324"/>
  </r>
  <r>
    <x v="13"/>
    <x v="0"/>
    <x v="0"/>
    <x v="3"/>
    <x v="45"/>
    <x v="53"/>
    <x v="325"/>
    <n v="1390549.6808839545"/>
    <x v="325"/>
    <n v="2493707.1963999341"/>
    <x v="325"/>
    <x v="325"/>
  </r>
  <r>
    <x v="13"/>
    <x v="0"/>
    <x v="0"/>
    <x v="3"/>
    <x v="26"/>
    <x v="258"/>
    <x v="326"/>
    <n v="1288094.6564117358"/>
    <x v="326"/>
    <n v="2334212.4150379356"/>
    <x v="326"/>
    <x v="326"/>
  </r>
  <r>
    <x v="13"/>
    <x v="0"/>
    <x v="0"/>
    <x v="3"/>
    <x v="1"/>
    <x v="259"/>
    <x v="327"/>
    <n v="1164048.1822310011"/>
    <x v="327"/>
    <n v="2143692.3555839434"/>
    <x v="327"/>
    <x v="327"/>
  </r>
  <r>
    <x v="13"/>
    <x v="0"/>
    <x v="0"/>
    <x v="3"/>
    <x v="66"/>
    <x v="260"/>
    <x v="328"/>
    <n v="667211.39840922714"/>
    <x v="328"/>
    <n v="1020395.4081749648"/>
    <x v="328"/>
    <x v="328"/>
  </r>
  <r>
    <x v="13"/>
    <x v="0"/>
    <x v="0"/>
    <x v="3"/>
    <x v="23"/>
    <x v="261"/>
    <x v="329"/>
    <n v="282658.40066120075"/>
    <x v="329"/>
    <n v="470866.67189098458"/>
    <x v="329"/>
    <x v="329"/>
  </r>
  <r>
    <x v="13"/>
    <x v="0"/>
    <x v="0"/>
    <x v="3"/>
    <x v="79"/>
    <x v="29"/>
    <x v="330"/>
    <n v="66500.366318747765"/>
    <x v="330"/>
    <n v="134484.80062499549"/>
    <x v="330"/>
    <x v="330"/>
  </r>
  <r>
    <x v="13"/>
    <x v="0"/>
    <x v="1"/>
    <x v="2"/>
    <x v="29"/>
    <x v="36"/>
    <x v="331"/>
    <n v="122816.71773695579"/>
    <x v="331"/>
    <n v="211497.26361599274"/>
    <x v="331"/>
    <x v="331"/>
  </r>
  <r>
    <x v="13"/>
    <x v="0"/>
    <x v="1"/>
    <x v="2"/>
    <x v="79"/>
    <x v="126"/>
    <x v="332"/>
    <n v="593452.38907197968"/>
    <x v="332"/>
    <n v="1246898.7282719575"/>
    <x v="332"/>
    <x v="332"/>
  </r>
  <r>
    <x v="13"/>
    <x v="0"/>
    <x v="1"/>
    <x v="2"/>
    <x v="94"/>
    <x v="109"/>
    <x v="333"/>
    <n v="316559.25195298914"/>
    <x v="333"/>
    <n v="723468.87150297535"/>
    <x v="333"/>
    <x v="333"/>
  </r>
  <r>
    <x v="13"/>
    <x v="0"/>
    <x v="1"/>
    <x v="2"/>
    <x v="79"/>
    <x v="49"/>
    <x v="334"/>
    <n v="285850.35137099022"/>
    <x v="334"/>
    <n v="663537.43322097731"/>
    <x v="334"/>
    <x v="334"/>
  </r>
  <r>
    <x v="13"/>
    <x v="0"/>
    <x v="1"/>
    <x v="2"/>
    <x v="94"/>
    <x v="262"/>
    <x v="335"/>
    <n v="272410.4172599907"/>
    <x v="335"/>
    <n v="637127.57825997809"/>
    <x v="335"/>
    <x v="335"/>
  </r>
  <r>
    <x v="13"/>
    <x v="0"/>
    <x v="1"/>
    <x v="2"/>
    <x v="70"/>
    <x v="263"/>
    <x v="336"/>
    <n v="250437.7369559916"/>
    <x v="336"/>
    <n v="592758.29355598008"/>
    <x v="336"/>
    <x v="336"/>
  </r>
  <r>
    <x v="13"/>
    <x v="0"/>
    <x v="1"/>
    <x v="2"/>
    <x v="46"/>
    <x v="264"/>
    <x v="337"/>
    <n v="225692.7235199924"/>
    <x v="337"/>
    <n v="543416.19551998179"/>
    <x v="337"/>
    <x v="337"/>
  </r>
  <r>
    <x v="13"/>
    <x v="0"/>
    <x v="1"/>
    <x v="2"/>
    <x v="30"/>
    <x v="265"/>
    <x v="338"/>
    <n v="26911.403940959099"/>
    <x v="338"/>
    <n v="69749.192015997658"/>
    <x v="338"/>
    <x v="338"/>
  </r>
  <r>
    <x v="13"/>
    <x v="0"/>
    <x v="1"/>
    <x v="2"/>
    <x v="57"/>
    <x v="266"/>
    <x v="339"/>
    <n v="20135.246409599324"/>
    <x v="339"/>
    <n v="57951.620159998049"/>
    <x v="339"/>
    <x v="339"/>
  </r>
  <r>
    <x v="14"/>
    <x v="0"/>
    <x v="0"/>
    <x v="0"/>
    <x v="50"/>
    <x v="237"/>
    <x v="340"/>
    <n v="1265624.8568959543"/>
    <x v="340"/>
    <n v="2391344.4472959139"/>
    <x v="340"/>
    <x v="340"/>
  </r>
  <r>
    <x v="14"/>
    <x v="0"/>
    <x v="0"/>
    <x v="0"/>
    <x v="61"/>
    <x v="156"/>
    <x v="341"/>
    <n v="769718.23636397265"/>
    <x v="341"/>
    <n v="1536714.2199639454"/>
    <x v="341"/>
    <x v="341"/>
  </r>
  <r>
    <x v="14"/>
    <x v="0"/>
    <x v="0"/>
    <x v="0"/>
    <x v="25"/>
    <x v="135"/>
    <x v="342"/>
    <n v="465872.30513998348"/>
    <x v="342"/>
    <n v="995568.2411399649"/>
    <x v="342"/>
    <x v="342"/>
  </r>
  <r>
    <x v="14"/>
    <x v="0"/>
    <x v="0"/>
    <x v="0"/>
    <x v="15"/>
    <x v="100"/>
    <x v="343"/>
    <n v="349466.05158798763"/>
    <x v="343"/>
    <n v="781318.9827879722"/>
    <x v="343"/>
    <x v="343"/>
  </r>
  <r>
    <x v="14"/>
    <x v="0"/>
    <x v="0"/>
    <x v="0"/>
    <x v="14"/>
    <x v="102"/>
    <x v="344"/>
    <n v="288608.07814998977"/>
    <x v="344"/>
    <n v="666553.51314997626"/>
    <x v="344"/>
    <x v="344"/>
  </r>
  <r>
    <x v="14"/>
    <x v="0"/>
    <x v="0"/>
    <x v="0"/>
    <x v="71"/>
    <x v="95"/>
    <x v="345"/>
    <n v="257491.83000599066"/>
    <x v="345"/>
    <n v="607943.15940597781"/>
    <x v="345"/>
    <x v="345"/>
  </r>
  <r>
    <x v="14"/>
    <x v="0"/>
    <x v="0"/>
    <x v="0"/>
    <x v="15"/>
    <x v="16"/>
    <x v="346"/>
    <n v="16607.014376699408"/>
    <x v="346"/>
    <n v="53118.173569998115"/>
    <x v="346"/>
    <x v="346"/>
  </r>
  <r>
    <x v="14"/>
    <x v="0"/>
    <x v="1"/>
    <x v="1"/>
    <x v="41"/>
    <x v="42"/>
    <x v="347"/>
    <n v="260332.06331439054"/>
    <x v="347"/>
    <n v="531433.60423998639"/>
    <x v="347"/>
    <x v="347"/>
  </r>
  <r>
    <x v="14"/>
    <x v="0"/>
    <x v="1"/>
    <x v="1"/>
    <x v="6"/>
    <x v="6"/>
    <x v="348"/>
    <n v="1323916.3574999541"/>
    <x v="348"/>
    <n v="2520037.6222999124"/>
    <x v="348"/>
    <x v="348"/>
  </r>
  <r>
    <x v="14"/>
    <x v="0"/>
    <x v="1"/>
    <x v="1"/>
    <x v="41"/>
    <x v="267"/>
    <x v="349"/>
    <n v="1054371.9779999619"/>
    <x v="349"/>
    <n v="2055851.5903199257"/>
    <x v="349"/>
    <x v="349"/>
  </r>
  <r>
    <x v="14"/>
    <x v="0"/>
    <x v="1"/>
    <x v="1"/>
    <x v="22"/>
    <x v="159"/>
    <x v="350"/>
    <n v="724839.81569997384"/>
    <x v="350"/>
    <n v="1472955.3919079467"/>
    <x v="350"/>
    <x v="350"/>
  </r>
  <r>
    <x v="14"/>
    <x v="0"/>
    <x v="1"/>
    <x v="1"/>
    <x v="78"/>
    <x v="160"/>
    <x v="351"/>
    <n v="637774.31249997695"/>
    <x v="351"/>
    <n v="1316322.5724999525"/>
    <x v="351"/>
    <x v="351"/>
  </r>
  <r>
    <x v="14"/>
    <x v="0"/>
    <x v="1"/>
    <x v="1"/>
    <x v="64"/>
    <x v="139"/>
    <x v="352"/>
    <n v="587776.99612497911"/>
    <x v="352"/>
    <n v="1224188.5545449567"/>
    <x v="352"/>
    <x v="352"/>
  </r>
  <r>
    <x v="14"/>
    <x v="0"/>
    <x v="1"/>
    <x v="1"/>
    <x v="82"/>
    <x v="140"/>
    <x v="353"/>
    <n v="484469.52839998313"/>
    <x v="353"/>
    <n v="1033790.9684959641"/>
    <x v="353"/>
    <x v="353"/>
  </r>
  <r>
    <x v="14"/>
    <x v="0"/>
    <x v="1"/>
    <x v="1"/>
    <x v="3"/>
    <x v="141"/>
    <x v="354"/>
    <n v="480015.22589998302"/>
    <x v="354"/>
    <n v="1026752.8503959636"/>
    <x v="354"/>
    <x v="354"/>
  </r>
  <r>
    <x v="14"/>
    <x v="0"/>
    <x v="1"/>
    <x v="1"/>
    <x v="78"/>
    <x v="120"/>
    <x v="355"/>
    <n v="365565.05279998679"/>
    <x v="355"/>
    <n v="814704.81523197051"/>
    <x v="355"/>
    <x v="355"/>
  </r>
  <r>
    <x v="14"/>
    <x v="0"/>
    <x v="1"/>
    <x v="1"/>
    <x v="20"/>
    <x v="22"/>
    <x v="356"/>
    <n v="42179.036693638511"/>
    <x v="356"/>
    <n v="95977.618043996612"/>
    <x v="356"/>
    <x v="356"/>
  </r>
  <r>
    <x v="14"/>
    <x v="0"/>
    <x v="1"/>
    <x v="1"/>
    <x v="17"/>
    <x v="109"/>
    <x v="357"/>
    <n v="290948.43802498968"/>
    <x v="357"/>
    <n v="671209.02998097613"/>
    <x v="357"/>
    <x v="357"/>
  </r>
  <r>
    <x v="14"/>
    <x v="0"/>
    <x v="1"/>
    <x v="1"/>
    <x v="22"/>
    <x v="23"/>
    <x v="358"/>
    <n v="37264.515119998643"/>
    <x v="358"/>
    <n v="88382.951999996789"/>
    <x v="358"/>
    <x v="358"/>
  </r>
  <r>
    <x v="14"/>
    <x v="0"/>
    <x v="0"/>
    <x v="3"/>
    <x v="66"/>
    <x v="147"/>
    <x v="359"/>
    <n v="943402.37608332583"/>
    <x v="359"/>
    <n v="1793085.3486559491"/>
    <x v="359"/>
    <x v="359"/>
  </r>
  <r>
    <x v="14"/>
    <x v="0"/>
    <x v="0"/>
    <x v="3"/>
    <x v="68"/>
    <x v="122"/>
    <x v="360"/>
    <n v="778913.66928489169"/>
    <x v="360"/>
    <n v="1528881.0025319571"/>
    <x v="360"/>
    <x v="360"/>
  </r>
  <r>
    <x v="14"/>
    <x v="0"/>
    <x v="0"/>
    <x v="3"/>
    <x v="28"/>
    <x v="70"/>
    <x v="361"/>
    <n v="221146.9197595123"/>
    <x v="361"/>
    <n v="380481.27019198681"/>
    <x v="361"/>
    <x v="361"/>
  </r>
  <r>
    <x v="14"/>
    <x v="0"/>
    <x v="0"/>
    <x v="3"/>
    <x v="28"/>
    <x v="71"/>
    <x v="362"/>
    <n v="121899.44452787566"/>
    <x v="362"/>
    <n v="226921.33234799193"/>
    <x v="362"/>
    <x v="362"/>
  </r>
  <r>
    <x v="14"/>
    <x v="0"/>
    <x v="0"/>
    <x v="3"/>
    <x v="56"/>
    <x v="72"/>
    <x v="363"/>
    <n v="118307.0107335559"/>
    <x v="363"/>
    <n v="220853.29107599231"/>
    <x v="363"/>
    <x v="363"/>
  </r>
  <r>
    <x v="14"/>
    <x v="0"/>
    <x v="0"/>
    <x v="3"/>
    <x v="28"/>
    <x v="29"/>
    <x v="364"/>
    <n v="44724.750918748417"/>
    <x v="364"/>
    <n v="109063.46062499612"/>
    <x v="364"/>
    <x v="364"/>
  </r>
  <r>
    <x v="14"/>
    <x v="0"/>
    <x v="0"/>
    <x v="3"/>
    <x v="29"/>
    <x v="30"/>
    <x v="365"/>
    <n v="41833.615423858508"/>
    <x v="365"/>
    <n v="103659.93120599631"/>
    <x v="365"/>
    <x v="365"/>
  </r>
  <r>
    <x v="14"/>
    <x v="0"/>
    <x v="1"/>
    <x v="2"/>
    <x v="9"/>
    <x v="9"/>
    <x v="366"/>
    <n v="1569374.2959839457"/>
    <x v="366"/>
    <n v="2997623.2983838962"/>
    <x v="366"/>
    <x v="366"/>
  </r>
  <r>
    <x v="14"/>
    <x v="0"/>
    <x v="1"/>
    <x v="2"/>
    <x v="9"/>
    <x v="268"/>
    <x v="367"/>
    <n v="1008940.7598269643"/>
    <x v="367"/>
    <n v="2005850.1232769289"/>
    <x v="367"/>
    <x v="367"/>
  </r>
  <r>
    <x v="14"/>
    <x v="0"/>
    <x v="1"/>
    <x v="2"/>
    <x v="63"/>
    <x v="178"/>
    <x v="368"/>
    <n v="682962.34583397594"/>
    <x v="368"/>
    <n v="1414310.0957339501"/>
    <x v="368"/>
    <x v="368"/>
  </r>
  <r>
    <x v="14"/>
    <x v="0"/>
    <x v="1"/>
    <x v="2"/>
    <x v="66"/>
    <x v="123"/>
    <x v="369"/>
    <n v="275529.47293199005"/>
    <x v="369"/>
    <n v="645921.93313197664"/>
    <x v="369"/>
    <x v="369"/>
  </r>
  <r>
    <x v="14"/>
    <x v="0"/>
    <x v="1"/>
    <x v="2"/>
    <x v="70"/>
    <x v="124"/>
    <x v="370"/>
    <n v="271602.35947199026"/>
    <x v="370"/>
    <n v="637713.1386719771"/>
    <x v="370"/>
    <x v="370"/>
  </r>
  <r>
    <x v="14"/>
    <x v="0"/>
    <x v="1"/>
    <x v="2"/>
    <x v="77"/>
    <x v="114"/>
    <x v="371"/>
    <n v="215467.52855999238"/>
    <x v="371"/>
    <n v="525045.24455998151"/>
    <x v="371"/>
    <x v="371"/>
  </r>
  <r>
    <x v="15"/>
    <x v="0"/>
    <x v="0"/>
    <x v="0"/>
    <x v="14"/>
    <x v="64"/>
    <x v="372"/>
    <n v="315291.29667358845"/>
    <x v="372"/>
    <n v="629405.37455998361"/>
    <x v="372"/>
    <x v="372"/>
  </r>
  <r>
    <x v="15"/>
    <x v="0"/>
    <x v="0"/>
    <x v="0"/>
    <x v="58"/>
    <x v="75"/>
    <x v="373"/>
    <n v="217591.56459710188"/>
    <x v="373"/>
    <n v="471955.14618098782"/>
    <x v="373"/>
    <x v="373"/>
  </r>
  <r>
    <x v="15"/>
    <x v="0"/>
    <x v="0"/>
    <x v="0"/>
    <x v="50"/>
    <x v="61"/>
    <x v="374"/>
    <n v="169789.98514499364"/>
    <x v="374"/>
    <n v="263030.17949999019"/>
    <x v="374"/>
    <x v="374"/>
  </r>
  <r>
    <x v="15"/>
    <x v="0"/>
    <x v="0"/>
    <x v="0"/>
    <x v="59"/>
    <x v="166"/>
    <x v="375"/>
    <n v="1361313.2176619482"/>
    <x v="375"/>
    <n v="2559991.7614619029"/>
    <x v="375"/>
    <x v="375"/>
  </r>
  <r>
    <x v="15"/>
    <x v="0"/>
    <x v="0"/>
    <x v="0"/>
    <x v="71"/>
    <x v="154"/>
    <x v="376"/>
    <n v="1046445.9544159602"/>
    <x v="376"/>
    <n v="2023544.3928159233"/>
    <x v="376"/>
    <x v="376"/>
  </r>
  <r>
    <x v="15"/>
    <x v="0"/>
    <x v="0"/>
    <x v="0"/>
    <x v="85"/>
    <x v="154"/>
    <x v="377"/>
    <n v="1037325.2749759613"/>
    <x v="377"/>
    <n v="2005907.4573759253"/>
    <x v="377"/>
    <x v="377"/>
  </r>
  <r>
    <x v="15"/>
    <x v="0"/>
    <x v="0"/>
    <x v="0"/>
    <x v="61"/>
    <x v="99"/>
    <x v="378"/>
    <n v="378748.41523198585"/>
    <x v="378"/>
    <n v="839423.45203196874"/>
    <x v="378"/>
    <x v="378"/>
  </r>
  <r>
    <x v="15"/>
    <x v="0"/>
    <x v="0"/>
    <x v="0"/>
    <x v="72"/>
    <x v="101"/>
    <x v="379"/>
    <n v="320313.44390398823"/>
    <x v="379"/>
    <n v="728654.37350397324"/>
    <x v="379"/>
    <x v="379"/>
  </r>
  <r>
    <x v="15"/>
    <x v="0"/>
    <x v="1"/>
    <x v="1"/>
    <x v="53"/>
    <x v="65"/>
    <x v="380"/>
    <n v="189486.68173631286"/>
    <x v="380"/>
    <n v="303683.00947198865"/>
    <x v="380"/>
    <x v="380"/>
  </r>
  <r>
    <x v="15"/>
    <x v="0"/>
    <x v="1"/>
    <x v="1"/>
    <x v="42"/>
    <x v="47"/>
    <x v="381"/>
    <n v="122957.0410333153"/>
    <x v="381"/>
    <n v="215008.62817199179"/>
    <x v="381"/>
    <x v="381"/>
  </r>
  <r>
    <x v="15"/>
    <x v="0"/>
    <x v="1"/>
    <x v="1"/>
    <x v="17"/>
    <x v="169"/>
    <x v="382"/>
    <n v="1199671.714799955"/>
    <x v="382"/>
    <n v="2313189.0265119136"/>
    <x v="382"/>
    <x v="382"/>
  </r>
  <r>
    <x v="15"/>
    <x v="0"/>
    <x v="1"/>
    <x v="1"/>
    <x v="40"/>
    <x v="139"/>
    <x v="383"/>
    <n v="602902.63439997751"/>
    <x v="383"/>
    <n v="1255691.3751359531"/>
    <x v="383"/>
    <x v="383"/>
  </r>
  <r>
    <x v="15"/>
    <x v="0"/>
    <x v="1"/>
    <x v="1"/>
    <x v="7"/>
    <x v="119"/>
    <x v="384"/>
    <n v="407345.81624998472"/>
    <x v="384"/>
    <n v="895492.87164996646"/>
    <x v="384"/>
    <x v="384"/>
  </r>
  <r>
    <x v="15"/>
    <x v="0"/>
    <x v="0"/>
    <x v="1"/>
    <x v="54"/>
    <x v="18"/>
    <x v="385"/>
    <n v="184519.53651728298"/>
    <x v="385"/>
    <n v="297628.14045898867"/>
    <x v="385"/>
    <x v="385"/>
  </r>
  <r>
    <x v="15"/>
    <x v="0"/>
    <x v="0"/>
    <x v="1"/>
    <x v="54"/>
    <x v="161"/>
    <x v="386"/>
    <n v="768400.11719997134"/>
    <x v="386"/>
    <n v="1553644.259567942"/>
    <x v="386"/>
    <x v="386"/>
  </r>
  <r>
    <x v="15"/>
    <x v="0"/>
    <x v="0"/>
    <x v="1"/>
    <x v="54"/>
    <x v="121"/>
    <x v="387"/>
    <n v="399947.58719998476"/>
    <x v="387"/>
    <n v="882795.94636796636"/>
    <x v="387"/>
    <x v="387"/>
  </r>
  <r>
    <x v="15"/>
    <x v="0"/>
    <x v="0"/>
    <x v="3"/>
    <x v="79"/>
    <x v="146"/>
    <x v="388"/>
    <n v="1120222.209242458"/>
    <x v="388"/>
    <n v="2069672.1467499381"/>
    <x v="388"/>
    <x v="388"/>
  </r>
  <r>
    <x v="15"/>
    <x v="0"/>
    <x v="0"/>
    <x v="3"/>
    <x v="55"/>
    <x v="92"/>
    <x v="389"/>
    <n v="316460.04799911834"/>
    <x v="389"/>
    <n v="523624.74072298076"/>
    <x v="389"/>
    <x v="389"/>
  </r>
  <r>
    <x v="15"/>
    <x v="0"/>
    <x v="1"/>
    <x v="2"/>
    <x v="66"/>
    <x v="115"/>
    <x v="390"/>
    <n v="270683.25795523968"/>
    <x v="390"/>
    <n v="539125.69977498509"/>
    <x v="390"/>
    <x v="390"/>
  </r>
  <r>
    <x v="15"/>
    <x v="0"/>
    <x v="1"/>
    <x v="2"/>
    <x v="9"/>
    <x v="25"/>
    <x v="391"/>
    <n v="253588.4359179505"/>
    <x v="391"/>
    <n v="512357.41871598619"/>
    <x v="391"/>
    <x v="391"/>
  </r>
  <r>
    <x v="15"/>
    <x v="0"/>
    <x v="1"/>
    <x v="2"/>
    <x v="57"/>
    <x v="20"/>
    <x v="392"/>
    <n v="159391.00563497414"/>
    <x v="392"/>
    <n v="262467.42895799037"/>
    <x v="392"/>
    <x v="392"/>
  </r>
  <r>
    <x v="15"/>
    <x v="0"/>
    <x v="1"/>
    <x v="2"/>
    <x v="79"/>
    <x v="269"/>
    <x v="393"/>
    <n v="1665549.4690589381"/>
    <x v="393"/>
    <n v="3175120.0977088814"/>
    <x v="393"/>
    <x v="393"/>
  </r>
  <r>
    <x v="15"/>
    <x v="0"/>
    <x v="1"/>
    <x v="2"/>
    <x v="36"/>
    <x v="56"/>
    <x v="394"/>
    <n v="76159.370327037104"/>
    <x v="394"/>
    <n v="147862.07078399434"/>
    <x v="394"/>
    <x v="394"/>
  </r>
  <r>
    <x v="15"/>
    <x v="0"/>
    <x v="1"/>
    <x v="2"/>
    <x v="63"/>
    <x v="165"/>
    <x v="395"/>
    <n v="753800.61404697131"/>
    <x v="395"/>
    <n v="1550353.4444969408"/>
    <x v="395"/>
    <x v="395"/>
  </r>
  <r>
    <x v="15"/>
    <x v="0"/>
    <x v="1"/>
    <x v="2"/>
    <x v="36"/>
    <x v="41"/>
    <x v="396"/>
    <n v="58611.494204547773"/>
    <x v="396"/>
    <n v="121829.54080499534"/>
    <x v="396"/>
    <x v="396"/>
  </r>
  <r>
    <x v="16"/>
    <x v="0"/>
    <x v="0"/>
    <x v="0"/>
    <x v="80"/>
    <x v="151"/>
    <x v="397"/>
    <n v="1193078.1102119524"/>
    <x v="397"/>
    <n v="2280836.9490119088"/>
    <x v="397"/>
    <x v="397"/>
  </r>
  <r>
    <x v="16"/>
    <x v="0"/>
    <x v="0"/>
    <x v="0"/>
    <x v="58"/>
    <x v="130"/>
    <x v="398"/>
    <n v="1134483.7223719554"/>
    <x v="398"/>
    <n v="2178599.5951719144"/>
    <x v="398"/>
    <x v="398"/>
  </r>
  <r>
    <x v="16"/>
    <x v="0"/>
    <x v="0"/>
    <x v="0"/>
    <x v="80"/>
    <x v="132"/>
    <x v="399"/>
    <n v="985790.95640096057"/>
    <x v="399"/>
    <n v="1925045.3213009234"/>
    <x v="399"/>
    <x v="399"/>
  </r>
  <r>
    <x v="16"/>
    <x v="0"/>
    <x v="0"/>
    <x v="0"/>
    <x v="62"/>
    <x v="97"/>
    <x v="400"/>
    <n v="703587.16092597239"/>
    <x v="400"/>
    <n v="1430103.5983259438"/>
    <x v="400"/>
    <x v="400"/>
  </r>
  <r>
    <x v="16"/>
    <x v="0"/>
    <x v="0"/>
    <x v="0"/>
    <x v="25"/>
    <x v="66"/>
    <x v="401"/>
    <n v="525756.55068297905"/>
    <x v="401"/>
    <n v="1114259.3473829555"/>
    <x v="401"/>
    <x v="401"/>
  </r>
  <r>
    <x v="16"/>
    <x v="0"/>
    <x v="0"/>
    <x v="0"/>
    <x v="13"/>
    <x v="77"/>
    <x v="402"/>
    <n v="462458.61973798147"/>
    <x v="402"/>
    <n v="999026.93593796005"/>
    <x v="402"/>
    <x v="402"/>
  </r>
  <r>
    <x v="16"/>
    <x v="0"/>
    <x v="0"/>
    <x v="0"/>
    <x v="12"/>
    <x v="62"/>
    <x v="403"/>
    <n v="356519.78907098575"/>
    <x v="403"/>
    <n v="802806.18697096803"/>
    <x v="403"/>
    <x v="403"/>
  </r>
  <r>
    <x v="16"/>
    <x v="0"/>
    <x v="0"/>
    <x v="0"/>
    <x v="48"/>
    <x v="58"/>
    <x v="404"/>
    <n v="239805.10322999078"/>
    <x v="404"/>
    <n v="577045.9302299777"/>
    <x v="404"/>
    <x v="404"/>
  </r>
  <r>
    <x v="16"/>
    <x v="0"/>
    <x v="0"/>
    <x v="0"/>
    <x v="39"/>
    <x v="59"/>
    <x v="405"/>
    <n v="222210.52698599125"/>
    <x v="405"/>
    <n v="543768.05838597857"/>
    <x v="405"/>
    <x v="405"/>
  </r>
  <r>
    <x v="16"/>
    <x v="0"/>
    <x v="1"/>
    <x v="1"/>
    <x v="41"/>
    <x v="1"/>
    <x v="406"/>
    <n v="174661.85347160316"/>
    <x v="406"/>
    <n v="268378.53773098945"/>
    <x v="406"/>
    <x v="406"/>
  </r>
  <r>
    <x v="16"/>
    <x v="0"/>
    <x v="1"/>
    <x v="1"/>
    <x v="16"/>
    <x v="17"/>
    <x v="407"/>
    <n v="198691.09871357217"/>
    <x v="407"/>
    <n v="317238.87181798747"/>
    <x v="407"/>
    <x v="407"/>
  </r>
  <r>
    <x v="16"/>
    <x v="0"/>
    <x v="1"/>
    <x v="1"/>
    <x v="82"/>
    <x v="167"/>
    <x v="408"/>
    <n v="1342746.5951249474"/>
    <x v="408"/>
    <n v="2567670.2881048988"/>
    <x v="408"/>
    <x v="408"/>
  </r>
  <r>
    <x v="16"/>
    <x v="0"/>
    <x v="1"/>
    <x v="1"/>
    <x v="75"/>
    <x v="131"/>
    <x v="409"/>
    <n v="1171167.8717249541"/>
    <x v="409"/>
    <n v="2268974.523808911"/>
    <x v="409"/>
    <x v="409"/>
  </r>
  <r>
    <x v="16"/>
    <x v="0"/>
    <x v="1"/>
    <x v="1"/>
    <x v="7"/>
    <x v="7"/>
    <x v="410"/>
    <n v="63842.996250387485"/>
    <x v="410"/>
    <n v="131234.34846899484"/>
    <x v="410"/>
    <x v="410"/>
  </r>
  <r>
    <x v="16"/>
    <x v="0"/>
    <x v="1"/>
    <x v="1"/>
    <x v="11"/>
    <x v="103"/>
    <x v="411"/>
    <n v="534328.64189997897"/>
    <x v="411"/>
    <n v="1134833.2434359556"/>
    <x v="411"/>
    <x v="411"/>
  </r>
  <r>
    <x v="16"/>
    <x v="0"/>
    <x v="1"/>
    <x v="1"/>
    <x v="19"/>
    <x v="85"/>
    <x v="412"/>
    <n v="424085.90039998305"/>
    <x v="412"/>
    <n v="931761.65217596269"/>
    <x v="412"/>
    <x v="412"/>
  </r>
  <r>
    <x v="16"/>
    <x v="0"/>
    <x v="1"/>
    <x v="1"/>
    <x v="19"/>
    <x v="86"/>
    <x v="413"/>
    <n v="376260.22799998499"/>
    <x v="413"/>
    <n v="841687.42031996651"/>
    <x v="413"/>
    <x v="413"/>
  </r>
  <r>
    <x v="16"/>
    <x v="0"/>
    <x v="0"/>
    <x v="3"/>
    <x v="44"/>
    <x v="110"/>
    <x v="414"/>
    <n v="1070245.7019237177"/>
    <x v="414"/>
    <n v="1989002.8674959375"/>
    <x v="414"/>
    <x v="414"/>
  </r>
  <r>
    <x v="16"/>
    <x v="0"/>
    <x v="0"/>
    <x v="3"/>
    <x v="43"/>
    <x v="66"/>
    <x v="415"/>
    <n v="629337.34882080532"/>
    <x v="415"/>
    <n v="973832.79579296173"/>
    <x v="415"/>
    <x v="415"/>
  </r>
  <r>
    <x v="16"/>
    <x v="0"/>
    <x v="0"/>
    <x v="3"/>
    <x v="43"/>
    <x v="68"/>
    <x v="416"/>
    <n v="425381.77338887326"/>
    <x v="416"/>
    <n v="684311.79681897303"/>
    <x v="416"/>
    <x v="416"/>
  </r>
  <r>
    <x v="16"/>
    <x v="0"/>
    <x v="0"/>
    <x v="3"/>
    <x v="43"/>
    <x v="48"/>
    <x v="417"/>
    <n v="382799.07490498485"/>
    <x v="417"/>
    <n v="622779.47549997538"/>
    <x v="417"/>
    <x v="417"/>
  </r>
  <r>
    <x v="16"/>
    <x v="0"/>
    <x v="0"/>
    <x v="3"/>
    <x v="43"/>
    <x v="51"/>
    <x v="418"/>
    <n v="238531.2473708608"/>
    <x v="418"/>
    <n v="409160.48627698421"/>
    <x v="418"/>
    <x v="418"/>
  </r>
  <r>
    <x v="16"/>
    <x v="0"/>
    <x v="1"/>
    <x v="2"/>
    <x v="33"/>
    <x v="33"/>
    <x v="419"/>
    <n v="171037.75949720343"/>
    <x v="419"/>
    <n v="279176.3288909893"/>
    <x v="419"/>
    <x v="419"/>
  </r>
  <r>
    <x v="16"/>
    <x v="0"/>
    <x v="1"/>
    <x v="2"/>
    <x v="35"/>
    <x v="35"/>
    <x v="420"/>
    <n v="143013.91617281432"/>
    <x v="420"/>
    <n v="242384.87242199038"/>
    <x v="420"/>
    <x v="420"/>
  </r>
  <r>
    <x v="16"/>
    <x v="0"/>
    <x v="1"/>
    <x v="2"/>
    <x v="37"/>
    <x v="37"/>
    <x v="421"/>
    <n v="122446.23099074508"/>
    <x v="421"/>
    <n v="214496.43682499143"/>
    <x v="421"/>
    <x v="421"/>
  </r>
  <r>
    <x v="16"/>
    <x v="0"/>
    <x v="1"/>
    <x v="2"/>
    <x v="35"/>
    <x v="270"/>
    <x v="422"/>
    <n v="1594355.8683839373"/>
    <x v="422"/>
    <n v="3057141.4107838799"/>
    <x v="422"/>
    <x v="422"/>
  </r>
  <r>
    <x v="16"/>
    <x v="0"/>
    <x v="1"/>
    <x v="2"/>
    <x v="29"/>
    <x v="271"/>
    <x v="423"/>
    <n v="1419617.7937199434"/>
    <x v="423"/>
    <n v="2750973.7357198903"/>
    <x v="423"/>
    <x v="423"/>
  </r>
  <r>
    <x v="16"/>
    <x v="0"/>
    <x v="1"/>
    <x v="2"/>
    <x v="10"/>
    <x v="175"/>
    <x v="424"/>
    <n v="1120668.873791957"/>
    <x v="424"/>
    <n v="2214568.2049919148"/>
    <x v="424"/>
    <x v="424"/>
  </r>
  <r>
    <x v="16"/>
    <x v="0"/>
    <x v="1"/>
    <x v="2"/>
    <x v="83"/>
    <x v="177"/>
    <x v="425"/>
    <n v="1071348.595199957"/>
    <x v="425"/>
    <n v="2130451.3151999149"/>
    <x v="425"/>
    <x v="425"/>
  </r>
  <r>
    <x v="16"/>
    <x v="0"/>
    <x v="1"/>
    <x v="2"/>
    <x v="84"/>
    <x v="162"/>
    <x v="426"/>
    <n v="988022.05817696056"/>
    <x v="426"/>
    <n v="1980541.8441269209"/>
    <x v="426"/>
    <x v="426"/>
  </r>
  <r>
    <x v="16"/>
    <x v="0"/>
    <x v="1"/>
    <x v="2"/>
    <x v="84"/>
    <x v="98"/>
    <x v="427"/>
    <n v="819281.50682396721"/>
    <x v="427"/>
    <n v="1674659.6832239332"/>
    <x v="427"/>
    <x v="427"/>
  </r>
  <r>
    <x v="16"/>
    <x v="0"/>
    <x v="1"/>
    <x v="2"/>
    <x v="35"/>
    <x v="66"/>
    <x v="428"/>
    <n v="651628.07228997431"/>
    <x v="428"/>
    <n v="1365408.3537899463"/>
    <x v="428"/>
    <x v="428"/>
  </r>
  <r>
    <x v="16"/>
    <x v="0"/>
    <x v="1"/>
    <x v="2"/>
    <x v="33"/>
    <x v="73"/>
    <x v="429"/>
    <n v="265602.64769998955"/>
    <x v="429"/>
    <n v="630734.49269997515"/>
    <x v="429"/>
    <x v="429"/>
  </r>
  <r>
    <x v="16"/>
    <x v="0"/>
    <x v="1"/>
    <x v="2"/>
    <x v="79"/>
    <x v="272"/>
    <x v="430"/>
    <n v="20946.039020399159"/>
    <x v="430"/>
    <n v="63607.032839997461"/>
    <x v="430"/>
    <x v="430"/>
  </r>
  <r>
    <x v="17"/>
    <x v="0"/>
    <x v="0"/>
    <x v="0"/>
    <x v="39"/>
    <x v="45"/>
    <x v="431"/>
    <n v="171379.39499999306"/>
    <x v="431"/>
    <n v="266854.49999998917"/>
    <x v="431"/>
    <x v="431"/>
  </r>
  <r>
    <x v="17"/>
    <x v="0"/>
    <x v="0"/>
    <x v="0"/>
    <x v="13"/>
    <x v="14"/>
    <x v="432"/>
    <n v="161527.58254229327"/>
    <x v="432"/>
    <n v="254480.38132998938"/>
    <x v="432"/>
    <x v="432"/>
  </r>
  <r>
    <x v="17"/>
    <x v="0"/>
    <x v="0"/>
    <x v="0"/>
    <x v="59"/>
    <x v="91"/>
    <x v="433"/>
    <n v="939503.14626196155"/>
    <x v="433"/>
    <n v="1848217.1300619242"/>
    <x v="433"/>
    <x v="433"/>
  </r>
  <r>
    <x v="17"/>
    <x v="0"/>
    <x v="0"/>
    <x v="0"/>
    <x v="13"/>
    <x v="117"/>
    <x v="434"/>
    <n v="722151.84425996989"/>
    <x v="434"/>
    <n v="1470003.7182599383"/>
    <x v="434"/>
    <x v="434"/>
  </r>
  <r>
    <x v="17"/>
    <x v="0"/>
    <x v="0"/>
    <x v="0"/>
    <x v="30"/>
    <x v="98"/>
    <x v="435"/>
    <n v="672168.36711197195"/>
    <x v="435"/>
    <n v="1381392.7159119425"/>
    <x v="435"/>
    <x v="435"/>
  </r>
  <r>
    <x v="17"/>
    <x v="0"/>
    <x v="0"/>
    <x v="0"/>
    <x v="30"/>
    <x v="80"/>
    <x v="436"/>
    <n v="333097.34399998607"/>
    <x v="436"/>
    <n v="762022.943999968"/>
    <x v="436"/>
    <x v="436"/>
  </r>
  <r>
    <x v="17"/>
    <x v="0"/>
    <x v="0"/>
    <x v="0"/>
    <x v="62"/>
    <x v="81"/>
    <x v="437"/>
    <n v="304672.74657298723"/>
    <x v="437"/>
    <n v="707941.10427297035"/>
    <x v="437"/>
    <x v="437"/>
  </r>
  <r>
    <x v="17"/>
    <x v="0"/>
    <x v="0"/>
    <x v="0"/>
    <x v="39"/>
    <x v="273"/>
    <x v="438"/>
    <n v="29994.256109998762"/>
    <x v="438"/>
    <n v="78705.080999996761"/>
    <x v="438"/>
    <x v="438"/>
  </r>
  <r>
    <x v="17"/>
    <x v="0"/>
    <x v="1"/>
    <x v="1"/>
    <x v="51"/>
    <x v="64"/>
    <x v="439"/>
    <n v="375125.39974306454"/>
    <x v="439"/>
    <n v="705986.01626797835"/>
    <x v="439"/>
    <x v="439"/>
  </r>
  <r>
    <x v="17"/>
    <x v="0"/>
    <x v="1"/>
    <x v="1"/>
    <x v="3"/>
    <x v="3"/>
    <x v="440"/>
    <n v="91513.599974996163"/>
    <x v="440"/>
    <n v="173231.57249999276"/>
    <x v="440"/>
    <x v="440"/>
  </r>
  <r>
    <x v="17"/>
    <x v="0"/>
    <x v="1"/>
    <x v="1"/>
    <x v="17"/>
    <x v="144"/>
    <x v="441"/>
    <n v="1332266.745599946"/>
    <x v="441"/>
    <n v="2553433.3520638971"/>
    <x v="441"/>
    <x v="441"/>
  </r>
  <r>
    <x v="17"/>
    <x v="0"/>
    <x v="1"/>
    <x v="1"/>
    <x v="53"/>
    <x v="168"/>
    <x v="442"/>
    <n v="1254726.4499999492"/>
    <x v="442"/>
    <n v="2418810.1379999025"/>
    <x v="442"/>
    <x v="442"/>
  </r>
  <r>
    <x v="17"/>
    <x v="0"/>
    <x v="1"/>
    <x v="1"/>
    <x v="42"/>
    <x v="172"/>
    <x v="443"/>
    <n v="1166711.0624999523"/>
    <x v="443"/>
    <n v="2267232.242499907"/>
    <x v="443"/>
    <x v="443"/>
  </r>
  <r>
    <x v="17"/>
    <x v="0"/>
    <x v="1"/>
    <x v="1"/>
    <x v="5"/>
    <x v="5"/>
    <x v="444"/>
    <n v="76297.286317876846"/>
    <x v="444"/>
    <n v="150729.82134799377"/>
    <x v="444"/>
    <x v="444"/>
  </r>
  <r>
    <x v="17"/>
    <x v="0"/>
    <x v="1"/>
    <x v="1"/>
    <x v="3"/>
    <x v="157"/>
    <x v="445"/>
    <n v="983519.00639995886"/>
    <x v="445"/>
    <n v="1948021.0588159186"/>
    <x v="445"/>
    <x v="445"/>
  </r>
  <r>
    <x v="17"/>
    <x v="0"/>
    <x v="1"/>
    <x v="1"/>
    <x v="51"/>
    <x v="137"/>
    <x v="446"/>
    <n v="749087.99999996915"/>
    <x v="446"/>
    <n v="1529118.7199999371"/>
    <x v="446"/>
    <x v="446"/>
  </r>
  <r>
    <x v="17"/>
    <x v="0"/>
    <x v="1"/>
    <x v="1"/>
    <x v="73"/>
    <x v="118"/>
    <x v="447"/>
    <n v="577462.77202497621"/>
    <x v="447"/>
    <n v="1218133.6969409499"/>
    <x v="447"/>
    <x v="447"/>
  </r>
  <r>
    <x v="17"/>
    <x v="0"/>
    <x v="1"/>
    <x v="1"/>
    <x v="73"/>
    <x v="104"/>
    <x v="448"/>
    <n v="495548.19404997956"/>
    <x v="448"/>
    <n v="1067353.259881956"/>
    <x v="448"/>
    <x v="448"/>
  </r>
  <r>
    <x v="17"/>
    <x v="0"/>
    <x v="1"/>
    <x v="1"/>
    <x v="65"/>
    <x v="87"/>
    <x v="449"/>
    <n v="358564.8750749855"/>
    <x v="449"/>
    <n v="808862.38678296725"/>
    <x v="449"/>
    <x v="449"/>
  </r>
  <r>
    <x v="17"/>
    <x v="0"/>
    <x v="1"/>
    <x v="1"/>
    <x v="22"/>
    <x v="63"/>
    <x v="450"/>
    <n v="237075.09457499027"/>
    <x v="450"/>
    <n v="574061.48836297647"/>
    <x v="450"/>
    <x v="450"/>
  </r>
  <r>
    <x v="17"/>
    <x v="0"/>
    <x v="0"/>
    <x v="3"/>
    <x v="68"/>
    <x v="112"/>
    <x v="451"/>
    <n v="878265.147168444"/>
    <x v="451"/>
    <n v="1683230.5586079457"/>
    <x v="451"/>
    <x v="451"/>
  </r>
  <r>
    <x v="17"/>
    <x v="0"/>
    <x v="0"/>
    <x v="3"/>
    <x v="25"/>
    <x v="69"/>
    <x v="452"/>
    <n v="356078.59931554511"/>
    <x v="452"/>
    <n v="586181.88327597547"/>
    <x v="452"/>
    <x v="452"/>
  </r>
  <r>
    <x v="17"/>
    <x v="0"/>
    <x v="0"/>
    <x v="3"/>
    <x v="21"/>
    <x v="50"/>
    <x v="453"/>
    <n v="316482.08680798678"/>
    <x v="453"/>
    <n v="527997.37679997785"/>
    <x v="453"/>
    <x v="453"/>
  </r>
  <r>
    <x v="17"/>
    <x v="0"/>
    <x v="0"/>
    <x v="3"/>
    <x v="24"/>
    <x v="25"/>
    <x v="454"/>
    <n v="166743.70882883313"/>
    <x v="454"/>
    <n v="300707.51396398759"/>
    <x v="454"/>
    <x v="454"/>
  </r>
  <r>
    <x v="17"/>
    <x v="0"/>
    <x v="0"/>
    <x v="3"/>
    <x v="26"/>
    <x v="26"/>
    <x v="455"/>
    <n v="90874.032834666257"/>
    <x v="455"/>
    <n v="178283.17325699268"/>
    <x v="455"/>
    <x v="455"/>
  </r>
  <r>
    <x v="17"/>
    <x v="0"/>
    <x v="1"/>
    <x v="2"/>
    <x v="10"/>
    <x v="55"/>
    <x v="456"/>
    <n v="259053.46988398928"/>
    <x v="456"/>
    <n v="396465.65639998368"/>
    <x v="456"/>
    <x v="456"/>
  </r>
  <r>
    <x v="17"/>
    <x v="0"/>
    <x v="1"/>
    <x v="2"/>
    <x v="36"/>
    <x v="36"/>
    <x v="457"/>
    <n v="134940.73968959443"/>
    <x v="457"/>
    <n v="232375.50815999045"/>
    <x v="457"/>
    <x v="457"/>
  </r>
  <r>
    <x v="17"/>
    <x v="0"/>
    <x v="1"/>
    <x v="2"/>
    <x v="32"/>
    <x v="38"/>
    <x v="458"/>
    <n v="102328.05147575572"/>
    <x v="458"/>
    <n v="187552.84509599218"/>
    <x v="458"/>
    <x v="458"/>
  </r>
  <r>
    <x v="17"/>
    <x v="0"/>
    <x v="1"/>
    <x v="2"/>
    <x v="37"/>
    <x v="274"/>
    <x v="459"/>
    <n v="1589871.9490919337"/>
    <x v="459"/>
    <n v="3058156.0852918723"/>
    <x v="459"/>
    <x v="459"/>
  </r>
  <r>
    <x v="17"/>
    <x v="0"/>
    <x v="1"/>
    <x v="2"/>
    <x v="37"/>
    <x v="163"/>
    <x v="460"/>
    <n v="855800.74521596415"/>
    <x v="460"/>
    <n v="1746010.9628159269"/>
    <x v="460"/>
    <x v="460"/>
  </r>
  <r>
    <x v="17"/>
    <x v="0"/>
    <x v="1"/>
    <x v="2"/>
    <x v="10"/>
    <x v="10"/>
    <x v="461"/>
    <n v="63749.400419517362"/>
    <x v="461"/>
    <n v="131095.67299199456"/>
    <x v="461"/>
    <x v="461"/>
  </r>
  <r>
    <x v="17"/>
    <x v="0"/>
    <x v="1"/>
    <x v="2"/>
    <x v="8"/>
    <x v="11"/>
    <x v="462"/>
    <n v="36510.420313948503"/>
    <x v="462"/>
    <n v="88480.735544996351"/>
    <x v="462"/>
    <x v="462"/>
  </r>
  <r>
    <x v="18"/>
    <x v="0"/>
    <x v="0"/>
    <x v="0"/>
    <x v="38"/>
    <x v="42"/>
    <x v="463"/>
    <n v="257686.24942366887"/>
    <x v="463"/>
    <n v="534733.15772798366"/>
    <x v="463"/>
    <x v="463"/>
  </r>
  <r>
    <x v="18"/>
    <x v="0"/>
    <x v="0"/>
    <x v="0"/>
    <x v="2"/>
    <x v="43"/>
    <x v="464"/>
    <n v="224766.43285439021"/>
    <x v="464"/>
    <n v="480804.43423998519"/>
    <x v="464"/>
    <x v="464"/>
  </r>
  <r>
    <x v="18"/>
    <x v="0"/>
    <x v="0"/>
    <x v="0"/>
    <x v="12"/>
    <x v="13"/>
    <x v="465"/>
    <n v="194156.49167984168"/>
    <x v="465"/>
    <n v="298402.23143498716"/>
    <x v="465"/>
    <x v="465"/>
  </r>
  <r>
    <x v="18"/>
    <x v="0"/>
    <x v="0"/>
    <x v="0"/>
    <x v="2"/>
    <x v="2"/>
    <x v="466"/>
    <n v="101216.79938015559"/>
    <x v="466"/>
    <n v="190065.71433599171"/>
    <x v="466"/>
    <x v="466"/>
  </r>
  <r>
    <x v="18"/>
    <x v="0"/>
    <x v="0"/>
    <x v="0"/>
    <x v="58"/>
    <x v="155"/>
    <x v="467"/>
    <n v="1099126.2632459535"/>
    <x v="467"/>
    <n v="2128140.9686459098"/>
    <x v="467"/>
    <x v="467"/>
  </r>
  <r>
    <x v="18"/>
    <x v="0"/>
    <x v="0"/>
    <x v="0"/>
    <x v="62"/>
    <x v="41"/>
    <x v="468"/>
    <n v="56115.586634847547"/>
    <x v="468"/>
    <n v="122837.76193499463"/>
    <x v="468"/>
    <x v="468"/>
  </r>
  <r>
    <x v="18"/>
    <x v="0"/>
    <x v="0"/>
    <x v="0"/>
    <x v="44"/>
    <x v="78"/>
    <x v="469"/>
    <n v="437327.30972798145"/>
    <x v="469"/>
    <n v="957859.57692795945"/>
    <x v="469"/>
    <x v="469"/>
  </r>
  <r>
    <x v="18"/>
    <x v="0"/>
    <x v="0"/>
    <x v="0"/>
    <x v="61"/>
    <x v="79"/>
    <x v="470"/>
    <n v="358366.58687998482"/>
    <x v="470"/>
    <n v="810754.29887996556"/>
    <x v="470"/>
    <x v="470"/>
  </r>
  <r>
    <x v="18"/>
    <x v="0"/>
    <x v="1"/>
    <x v="1"/>
    <x v="5"/>
    <x v="19"/>
    <x v="471"/>
    <n v="172417.23962399259"/>
    <x v="471"/>
    <n v="285524.45039998769"/>
    <x v="471"/>
    <x v="471"/>
  </r>
  <r>
    <x v="18"/>
    <x v="0"/>
    <x v="1"/>
    <x v="1"/>
    <x v="18"/>
    <x v="20"/>
    <x v="472"/>
    <n v="160884.19764599303"/>
    <x v="472"/>
    <n v="270085.26659998833"/>
    <x v="472"/>
    <x v="472"/>
  </r>
  <r>
    <x v="18"/>
    <x v="0"/>
    <x v="1"/>
    <x v="1"/>
    <x v="4"/>
    <x v="4"/>
    <x v="473"/>
    <n v="85578.569117516308"/>
    <x v="473"/>
    <n v="165366.57199199288"/>
    <x v="473"/>
    <x v="473"/>
  </r>
  <r>
    <x v="18"/>
    <x v="0"/>
    <x v="1"/>
    <x v="1"/>
    <x v="19"/>
    <x v="171"/>
    <x v="474"/>
    <n v="1213044.6093749481"/>
    <x v="474"/>
    <n v="2354488.8468748988"/>
    <x v="474"/>
    <x v="474"/>
  </r>
  <r>
    <x v="18"/>
    <x v="0"/>
    <x v="1"/>
    <x v="1"/>
    <x v="53"/>
    <x v="156"/>
    <x v="475"/>
    <n v="967870.51672495843"/>
    <x v="475"/>
    <n v="1924110.2376089171"/>
    <x v="475"/>
    <x v="475"/>
  </r>
  <r>
    <x v="18"/>
    <x v="0"/>
    <x v="1"/>
    <x v="1"/>
    <x v="4"/>
    <x v="138"/>
    <x v="476"/>
    <n v="753107.69474996766"/>
    <x v="476"/>
    <n v="1541163.9631899337"/>
    <x v="476"/>
    <x v="476"/>
  </r>
  <r>
    <x v="18"/>
    <x v="0"/>
    <x v="1"/>
    <x v="1"/>
    <x v="74"/>
    <x v="105"/>
    <x v="477"/>
    <n v="498222.3093749783"/>
    <x v="477"/>
    <n v="1077521.2848749531"/>
    <x v="477"/>
    <x v="477"/>
  </r>
  <r>
    <x v="18"/>
    <x v="0"/>
    <x v="1"/>
    <x v="1"/>
    <x v="18"/>
    <x v="108"/>
    <x v="478"/>
    <n v="399334.31999998284"/>
    <x v="478"/>
    <n v="891067.90079996176"/>
    <x v="478"/>
    <x v="478"/>
  </r>
  <r>
    <x v="18"/>
    <x v="0"/>
    <x v="1"/>
    <x v="1"/>
    <x v="93"/>
    <x v="275"/>
    <x v="479"/>
    <n v="26520.378527998859"/>
    <x v="479"/>
    <n v="72680.188799996875"/>
    <x v="479"/>
    <x v="479"/>
  </r>
  <r>
    <x v="18"/>
    <x v="0"/>
    <x v="0"/>
    <x v="3"/>
    <x v="45"/>
    <x v="142"/>
    <x v="480"/>
    <n v="1552379.6340614932"/>
    <x v="480"/>
    <n v="2723522.5598759037"/>
    <x v="480"/>
    <x v="480"/>
  </r>
  <r>
    <x v="18"/>
    <x v="0"/>
    <x v="0"/>
    <x v="3"/>
    <x v="55"/>
    <x v="143"/>
    <x v="481"/>
    <n v="1429950.9363520585"/>
    <x v="481"/>
    <n v="2538232.3156519108"/>
    <x v="481"/>
    <x v="481"/>
  </r>
  <r>
    <x v="18"/>
    <x v="0"/>
    <x v="0"/>
    <x v="3"/>
    <x v="25"/>
    <x v="144"/>
    <x v="482"/>
    <n v="1398339.9741541801"/>
    <x v="482"/>
    <n v="2490323.4263039129"/>
    <x v="482"/>
    <x v="482"/>
  </r>
  <r>
    <x v="18"/>
    <x v="0"/>
    <x v="0"/>
    <x v="3"/>
    <x v="25"/>
    <x v="49"/>
    <x v="483"/>
    <n v="337569.1541385653"/>
    <x v="483"/>
    <n v="560692.35931797558"/>
    <x v="483"/>
    <x v="483"/>
  </r>
  <r>
    <x v="18"/>
    <x v="0"/>
    <x v="0"/>
    <x v="3"/>
    <x v="23"/>
    <x v="24"/>
    <x v="484"/>
    <n v="201570.86240123131"/>
    <x v="484"/>
    <n v="355991.09000398469"/>
    <x v="484"/>
    <x v="484"/>
  </r>
  <r>
    <x v="18"/>
    <x v="0"/>
    <x v="1"/>
    <x v="2"/>
    <x v="56"/>
    <x v="74"/>
    <x v="485"/>
    <n v="324393.26746048627"/>
    <x v="485"/>
    <n v="620365.9045499803"/>
    <x v="485"/>
    <x v="485"/>
  </r>
  <r>
    <x v="18"/>
    <x v="0"/>
    <x v="1"/>
    <x v="2"/>
    <x v="8"/>
    <x v="8"/>
    <x v="486"/>
    <n v="112723.78860326507"/>
    <x v="486"/>
    <n v="203326.89011699113"/>
    <x v="486"/>
    <x v="486"/>
  </r>
  <r>
    <x v="18"/>
    <x v="0"/>
    <x v="1"/>
    <x v="2"/>
    <x v="66"/>
    <x v="164"/>
    <x v="487"/>
    <n v="843157.15269596328"/>
    <x v="487"/>
    <n v="1727882.848295925"/>
    <x v="487"/>
    <x v="487"/>
  </r>
  <r>
    <x v="18"/>
    <x v="0"/>
    <x v="1"/>
    <x v="2"/>
    <x v="76"/>
    <x v="149"/>
    <x v="488"/>
    <n v="658561.27360797219"/>
    <x v="488"/>
    <n v="1384789.6324079416"/>
    <x v="488"/>
    <x v="488"/>
  </r>
  <r>
    <x v="18"/>
    <x v="0"/>
    <x v="1"/>
    <x v="2"/>
    <x v="32"/>
    <x v="127"/>
    <x v="489"/>
    <n v="531389.30639997683"/>
    <x v="489"/>
    <n v="1150675.3463999499"/>
    <x v="489"/>
    <x v="489"/>
  </r>
  <r>
    <x v="18"/>
    <x v="0"/>
    <x v="1"/>
    <x v="2"/>
    <x v="70"/>
    <x v="88"/>
    <x v="490"/>
    <n v="25894.560326998904"/>
    <x v="490"/>
    <n v="71034.011699996991"/>
    <x v="490"/>
    <x v="490"/>
  </r>
  <r>
    <x v="19"/>
    <x v="0"/>
    <x v="0"/>
    <x v="0"/>
    <x v="49"/>
    <x v="60"/>
    <x v="491"/>
    <n v="393511.00136242213"/>
    <x v="491"/>
    <n v="743879.48012397508"/>
    <x v="491"/>
    <x v="491"/>
  </r>
  <r>
    <x v="19"/>
    <x v="0"/>
    <x v="0"/>
    <x v="0"/>
    <x v="25"/>
    <x v="44"/>
    <x v="492"/>
    <n v="227698.60360066965"/>
    <x v="492"/>
    <n v="484831.50442798442"/>
    <x v="492"/>
    <x v="492"/>
  </r>
  <r>
    <x v="19"/>
    <x v="0"/>
    <x v="0"/>
    <x v="0"/>
    <x v="1"/>
    <x v="15"/>
    <x v="493"/>
    <n v="157808.15809499292"/>
    <x v="493"/>
    <n v="251144.62449998877"/>
    <x v="493"/>
    <x v="493"/>
  </r>
  <r>
    <x v="19"/>
    <x v="0"/>
    <x v="0"/>
    <x v="0"/>
    <x v="0"/>
    <x v="0"/>
    <x v="494"/>
    <n v="142610.51081375364"/>
    <x v="494"/>
    <n v="248833.08489598887"/>
    <x v="494"/>
    <x v="494"/>
  </r>
  <r>
    <x v="19"/>
    <x v="0"/>
    <x v="0"/>
    <x v="0"/>
    <x v="1"/>
    <x v="1"/>
    <x v="495"/>
    <n v="116565.45635756485"/>
    <x v="495"/>
    <n v="212131.95164699061"/>
    <x v="495"/>
    <x v="495"/>
  </r>
  <r>
    <x v="19"/>
    <x v="0"/>
    <x v="0"/>
    <x v="0"/>
    <x v="13"/>
    <x v="150"/>
    <x v="496"/>
    <n v="1372994.3558749389"/>
    <x v="496"/>
    <n v="2604784.393374884"/>
    <x v="496"/>
    <x v="496"/>
  </r>
  <r>
    <x v="19"/>
    <x v="0"/>
    <x v="0"/>
    <x v="0"/>
    <x v="1"/>
    <x v="152"/>
    <x v="497"/>
    <n v="1214328.7765439458"/>
    <x v="497"/>
    <n v="2334757.8421438956"/>
    <x v="497"/>
    <x v="497"/>
  </r>
  <r>
    <x v="19"/>
    <x v="0"/>
    <x v="0"/>
    <x v="0"/>
    <x v="44"/>
    <x v="153"/>
    <x v="498"/>
    <n v="1209079.150374946"/>
    <x v="498"/>
    <n v="2325799.7378748958"/>
    <x v="498"/>
    <x v="498"/>
  </r>
  <r>
    <x v="19"/>
    <x v="0"/>
    <x v="0"/>
    <x v="0"/>
    <x v="71"/>
    <x v="131"/>
    <x v="499"/>
    <n v="1121645.9466079499"/>
    <x v="499"/>
    <n v="2175125.9258079031"/>
    <x v="499"/>
    <x v="499"/>
  </r>
  <r>
    <x v="19"/>
    <x v="0"/>
    <x v="0"/>
    <x v="0"/>
    <x v="38"/>
    <x v="134"/>
    <x v="500"/>
    <n v="941302.10029195866"/>
    <x v="500"/>
    <n v="1861121.8810919181"/>
    <x v="500"/>
    <x v="500"/>
  </r>
  <r>
    <x v="19"/>
    <x v="0"/>
    <x v="0"/>
    <x v="0"/>
    <x v="0"/>
    <x v="116"/>
    <x v="501"/>
    <n v="874594.90453096095"/>
    <x v="501"/>
    <n v="1747232.0064309218"/>
    <x v="501"/>
    <x v="501"/>
  </r>
  <r>
    <x v="19"/>
    <x v="0"/>
    <x v="1"/>
    <x v="1"/>
    <x v="52"/>
    <x v="55"/>
    <x v="502"/>
    <n v="336314.17304098478"/>
    <x v="502"/>
    <n v="645146.92109997827"/>
    <x v="502"/>
    <x v="502"/>
  </r>
  <r>
    <x v="19"/>
    <x v="0"/>
    <x v="1"/>
    <x v="1"/>
    <x v="40"/>
    <x v="46"/>
    <x v="503"/>
    <n v="269335.9542483078"/>
    <x v="503"/>
    <n v="541280.40467198205"/>
    <x v="503"/>
    <x v="503"/>
  </r>
  <r>
    <x v="19"/>
    <x v="0"/>
    <x v="1"/>
    <x v="1"/>
    <x v="17"/>
    <x v="18"/>
    <x v="504"/>
    <n v="203424.01957942088"/>
    <x v="504"/>
    <n v="328120.87985298532"/>
    <x v="504"/>
    <x v="504"/>
  </r>
  <r>
    <x v="19"/>
    <x v="0"/>
    <x v="1"/>
    <x v="1"/>
    <x v="78"/>
    <x v="170"/>
    <x v="505"/>
    <n v="1239294.7151999453"/>
    <x v="505"/>
    <n v="2404875.202687894"/>
    <x v="505"/>
    <x v="505"/>
  </r>
  <r>
    <x v="19"/>
    <x v="0"/>
    <x v="1"/>
    <x v="1"/>
    <x v="73"/>
    <x v="133"/>
    <x v="506"/>
    <n v="1077588.9679499527"/>
    <x v="506"/>
    <n v="2121017.5713979071"/>
    <x v="506"/>
    <x v="506"/>
  </r>
  <r>
    <x v="19"/>
    <x v="0"/>
    <x v="1"/>
    <x v="1"/>
    <x v="74"/>
    <x v="158"/>
    <x v="507"/>
    <n v="1014571.007999954"/>
    <x v="507"/>
    <n v="2014064.3635199089"/>
    <x v="507"/>
    <x v="507"/>
  </r>
  <r>
    <x v="19"/>
    <x v="0"/>
    <x v="1"/>
    <x v="1"/>
    <x v="20"/>
    <x v="106"/>
    <x v="508"/>
    <n v="494314.31519997766"/>
    <x v="508"/>
    <n v="1074145.8266879516"/>
    <x v="508"/>
    <x v="508"/>
  </r>
  <r>
    <x v="19"/>
    <x v="0"/>
    <x v="1"/>
    <x v="1"/>
    <x v="75"/>
    <x v="107"/>
    <x v="509"/>
    <n v="414852.18479998125"/>
    <x v="509"/>
    <n v="925119.4333119581"/>
    <x v="509"/>
    <x v="509"/>
  </r>
  <r>
    <x v="19"/>
    <x v="0"/>
    <x v="1"/>
    <x v="1"/>
    <x v="11"/>
    <x v="82"/>
    <x v="510"/>
    <n v="277353.96974998759"/>
    <x v="510"/>
    <n v="659614.57418997062"/>
    <x v="510"/>
    <x v="510"/>
  </r>
  <r>
    <x v="19"/>
    <x v="0"/>
    <x v="1"/>
    <x v="1"/>
    <x v="51"/>
    <x v="276"/>
    <x v="511"/>
    <n v="39744.168377398244"/>
    <x v="511"/>
    <n v="95676.741539995783"/>
    <x v="511"/>
    <x v="511"/>
  </r>
  <r>
    <x v="19"/>
    <x v="0"/>
    <x v="0"/>
    <x v="3"/>
    <x v="23"/>
    <x v="111"/>
    <x v="512"/>
    <n v="1079602.6420264917"/>
    <x v="512"/>
    <n v="1996751.3186339282"/>
    <x v="512"/>
    <x v="512"/>
  </r>
  <r>
    <x v="19"/>
    <x v="0"/>
    <x v="0"/>
    <x v="3"/>
    <x v="66"/>
    <x v="89"/>
    <x v="513"/>
    <n v="777229.18836845539"/>
    <x v="513"/>
    <n v="1188050.6999789472"/>
    <x v="513"/>
    <x v="513"/>
  </r>
  <r>
    <x v="19"/>
    <x v="0"/>
    <x v="0"/>
    <x v="3"/>
    <x v="25"/>
    <x v="90"/>
    <x v="514"/>
    <n v="690612.64437790867"/>
    <x v="514"/>
    <n v="1068050.4955739516"/>
    <x v="514"/>
    <x v="514"/>
  </r>
  <r>
    <x v="19"/>
    <x v="0"/>
    <x v="0"/>
    <x v="3"/>
    <x v="55"/>
    <x v="67"/>
    <x v="515"/>
    <n v="473976.28807521873"/>
    <x v="515"/>
    <n v="760163.99540396594"/>
    <x v="515"/>
    <x v="515"/>
  </r>
  <r>
    <x v="19"/>
    <x v="0"/>
    <x v="1"/>
    <x v="2"/>
    <x v="56"/>
    <x v="25"/>
    <x v="516"/>
    <n v="281958.85106530733"/>
    <x v="516"/>
    <n v="553679.58417198167"/>
    <x v="516"/>
    <x v="516"/>
  </r>
  <r>
    <x v="19"/>
    <x v="0"/>
    <x v="1"/>
    <x v="2"/>
    <x v="32"/>
    <x v="32"/>
    <x v="517"/>
    <n v="195115.50926894115"/>
    <x v="517"/>
    <n v="316676.16604498564"/>
    <x v="517"/>
    <x v="517"/>
  </r>
  <r>
    <x v="19"/>
    <x v="0"/>
    <x v="1"/>
    <x v="2"/>
    <x v="34"/>
    <x v="34"/>
    <x v="518"/>
    <n v="177671.41165799202"/>
    <x v="518"/>
    <n v="293010.03179998684"/>
    <x v="518"/>
    <x v="518"/>
  </r>
  <r>
    <x v="19"/>
    <x v="0"/>
    <x v="1"/>
    <x v="2"/>
    <x v="34"/>
    <x v="39"/>
    <x v="519"/>
    <n v="1776576.3302999209"/>
    <x v="519"/>
    <n v="3398466.2852998483"/>
    <x v="519"/>
    <x v="519"/>
  </r>
  <r>
    <x v="19"/>
    <x v="0"/>
    <x v="1"/>
    <x v="2"/>
    <x v="8"/>
    <x v="57"/>
    <x v="520"/>
    <n v="1786943.2518269191"/>
    <x v="520"/>
    <n v="3418870.1152768452"/>
    <x v="520"/>
    <x v="520"/>
  </r>
  <r>
    <x v="19"/>
    <x v="0"/>
    <x v="1"/>
    <x v="2"/>
    <x v="76"/>
    <x v="125"/>
    <x v="521"/>
    <n v="1533422.2741139312"/>
    <x v="521"/>
    <n v="2969794.5820138669"/>
    <x v="521"/>
    <x v="521"/>
  </r>
  <r>
    <x v="19"/>
    <x v="0"/>
    <x v="1"/>
    <x v="2"/>
    <x v="56"/>
    <x v="173"/>
    <x v="522"/>
    <n v="1371350.9783519388"/>
    <x v="522"/>
    <n v="2682275.3255518796"/>
    <x v="522"/>
    <x v="522"/>
  </r>
  <r>
    <x v="19"/>
    <x v="0"/>
    <x v="1"/>
    <x v="2"/>
    <x v="30"/>
    <x v="174"/>
    <x v="523"/>
    <n v="1352282.3989919396"/>
    <x v="523"/>
    <n v="2648368.9501918815"/>
    <x v="523"/>
    <x v="523"/>
  </r>
  <r>
    <x v="19"/>
    <x v="0"/>
    <x v="1"/>
    <x v="2"/>
    <x v="83"/>
    <x v="176"/>
    <x v="524"/>
    <n v="1209028.8614039454"/>
    <x v="524"/>
    <n v="2394279.6008038921"/>
    <x v="524"/>
    <x v="524"/>
  </r>
  <r>
    <x v="19"/>
    <x v="0"/>
    <x v="1"/>
    <x v="2"/>
    <x v="84"/>
    <x v="137"/>
    <x v="525"/>
    <n v="871821.90719996125"/>
    <x v="525"/>
    <n v="1783187.8271999205"/>
    <x v="525"/>
    <x v="525"/>
  </r>
  <r>
    <x v="19"/>
    <x v="0"/>
    <x v="1"/>
    <x v="2"/>
    <x v="77"/>
    <x v="277"/>
    <x v="526"/>
    <n v="24152.974702558906"/>
    <x v="526"/>
    <n v="72661.151375996706"/>
    <x v="526"/>
    <x v="526"/>
  </r>
  <r>
    <x v="20"/>
    <x v="0"/>
    <x v="0"/>
    <x v="0"/>
    <x v="44"/>
    <x v="271"/>
    <x v="527"/>
    <n v="2209614.6031519976"/>
    <x v="527"/>
    <n v="3540835.8169098566"/>
    <x v="527"/>
    <x v="527"/>
  </r>
  <r>
    <x v="20"/>
    <x v="0"/>
    <x v="0"/>
    <x v="0"/>
    <x v="71"/>
    <x v="244"/>
    <x v="528"/>
    <n v="2079619.5054455041"/>
    <x v="528"/>
    <n v="3370100.4957598643"/>
    <x v="528"/>
    <x v="528"/>
  </r>
  <r>
    <x v="20"/>
    <x v="0"/>
    <x v="0"/>
    <x v="0"/>
    <x v="38"/>
    <x v="278"/>
    <x v="529"/>
    <n v="1772251.6833044388"/>
    <x v="529"/>
    <n v="2949460.5664918832"/>
    <x v="529"/>
    <x v="529"/>
  </r>
  <r>
    <x v="20"/>
    <x v="0"/>
    <x v="0"/>
    <x v="0"/>
    <x v="0"/>
    <x v="279"/>
    <x v="530"/>
    <n v="1643496.062912324"/>
    <x v="530"/>
    <n v="2767396.1060398896"/>
    <x v="530"/>
    <x v="530"/>
  </r>
  <r>
    <x v="20"/>
    <x v="0"/>
    <x v="0"/>
    <x v="0"/>
    <x v="49"/>
    <x v="68"/>
    <x v="531"/>
    <n v="644303.28883050976"/>
    <x v="531"/>
    <n v="1118004.8606339479"/>
    <x v="531"/>
    <x v="531"/>
  </r>
  <r>
    <x v="20"/>
    <x v="0"/>
    <x v="0"/>
    <x v="0"/>
    <x v="25"/>
    <x v="207"/>
    <x v="532"/>
    <n v="422865.73507918016"/>
    <x v="532"/>
    <n v="797465.08631996252"/>
    <x v="532"/>
    <x v="532"/>
  </r>
  <r>
    <x v="20"/>
    <x v="0"/>
    <x v="0"/>
    <x v="0"/>
    <x v="1"/>
    <x v="93"/>
    <x v="533"/>
    <n v="322948.84388908499"/>
    <x v="533"/>
    <n v="643502.33960997011"/>
    <x v="533"/>
    <x v="533"/>
  </r>
  <r>
    <x v="20"/>
    <x v="0"/>
    <x v="0"/>
    <x v="0"/>
    <x v="0"/>
    <x v="264"/>
    <x v="534"/>
    <n v="300340.31717358605"/>
    <x v="534"/>
    <n v="652719.92455996969"/>
    <x v="534"/>
    <x v="534"/>
  </r>
  <r>
    <x v="20"/>
    <x v="0"/>
    <x v="0"/>
    <x v="0"/>
    <x v="1"/>
    <x v="280"/>
    <x v="535"/>
    <n v="261359.41784830808"/>
    <x v="535"/>
    <n v="588893.51347197313"/>
    <x v="535"/>
    <x v="535"/>
  </r>
  <r>
    <x v="20"/>
    <x v="0"/>
    <x v="0"/>
    <x v="0"/>
    <x v="13"/>
    <x v="281"/>
    <x v="536"/>
    <n v="1424140.5584649344"/>
    <x v="536"/>
    <n v="3433122.1099648415"/>
    <x v="536"/>
    <x v="536"/>
  </r>
  <r>
    <x v="20"/>
    <x v="0"/>
    <x v="0"/>
    <x v="0"/>
    <x v="1"/>
    <x v="271"/>
    <x v="537"/>
    <n v="1253764.5519319419"/>
    <x v="537"/>
    <n v="3095615.1747318571"/>
    <x v="537"/>
    <x v="537"/>
  </r>
  <r>
    <x v="20"/>
    <x v="0"/>
    <x v="1"/>
    <x v="1"/>
    <x v="73"/>
    <x v="282"/>
    <x v="538"/>
    <n v="1995759.0611512191"/>
    <x v="538"/>
    <n v="3221120.9246008717"/>
    <x v="538"/>
    <x v="538"/>
  </r>
  <r>
    <x v="20"/>
    <x v="0"/>
    <x v="1"/>
    <x v="1"/>
    <x v="74"/>
    <x v="283"/>
    <x v="539"/>
    <n v="1877331.1581023121"/>
    <x v="539"/>
    <n v="3058131.0390398744"/>
    <x v="539"/>
    <x v="539"/>
  </r>
  <r>
    <x v="20"/>
    <x v="0"/>
    <x v="1"/>
    <x v="1"/>
    <x v="20"/>
    <x v="105"/>
    <x v="540"/>
    <n v="998895.98292635323"/>
    <x v="540"/>
    <n v="1546632.4094399277"/>
    <x v="540"/>
    <x v="540"/>
  </r>
  <r>
    <x v="20"/>
    <x v="0"/>
    <x v="1"/>
    <x v="1"/>
    <x v="75"/>
    <x v="135"/>
    <x v="541"/>
    <n v="1019028.4239820923"/>
    <x v="541"/>
    <n v="1612774.2713939247"/>
    <x v="541"/>
    <x v="541"/>
  </r>
  <r>
    <x v="20"/>
    <x v="0"/>
    <x v="1"/>
    <x v="1"/>
    <x v="11"/>
    <x v="284"/>
    <x v="542"/>
    <n v="755045.611607005"/>
    <x v="542"/>
    <n v="1257497.2451839419"/>
    <x v="542"/>
    <x v="542"/>
  </r>
  <r>
    <x v="20"/>
    <x v="0"/>
    <x v="1"/>
    <x v="1"/>
    <x v="52"/>
    <x v="285"/>
    <x v="543"/>
    <n v="570028.61229597335"/>
    <x v="543"/>
    <n v="1001225.781599953"/>
    <x v="543"/>
    <x v="543"/>
  </r>
  <r>
    <x v="20"/>
    <x v="0"/>
    <x v="1"/>
    <x v="1"/>
    <x v="40"/>
    <x v="82"/>
    <x v="544"/>
    <n v="482142.27953889745"/>
    <x v="544"/>
    <n v="875231.14593195892"/>
    <x v="544"/>
    <x v="544"/>
  </r>
  <r>
    <x v="20"/>
    <x v="0"/>
    <x v="1"/>
    <x v="1"/>
    <x v="17"/>
    <x v="286"/>
    <x v="545"/>
    <n v="385294.22613394208"/>
    <x v="545"/>
    <n v="774840.24591596413"/>
    <x v="545"/>
    <x v="545"/>
  </r>
  <r>
    <x v="20"/>
    <x v="0"/>
    <x v="1"/>
    <x v="1"/>
    <x v="78"/>
    <x v="287"/>
    <x v="546"/>
    <n v="1279206.1919999416"/>
    <x v="546"/>
    <n v="3130249.2676798571"/>
    <x v="546"/>
    <x v="546"/>
  </r>
  <r>
    <x v="20"/>
    <x v="0"/>
    <x v="1"/>
    <x v="1"/>
    <x v="51"/>
    <x v="36"/>
    <x v="547"/>
    <n v="130196.96281071405"/>
    <x v="547"/>
    <n v="356607.10971198365"/>
    <x v="547"/>
    <x v="547"/>
  </r>
  <r>
    <x v="20"/>
    <x v="0"/>
    <x v="0"/>
    <x v="3"/>
    <x v="23"/>
    <x v="288"/>
    <x v="548"/>
    <n v="1311455.7632739292"/>
    <x v="548"/>
    <n v="2271888.544028895"/>
    <x v="548"/>
    <x v="548"/>
  </r>
  <r>
    <x v="20"/>
    <x v="0"/>
    <x v="0"/>
    <x v="3"/>
    <x v="66"/>
    <x v="289"/>
    <x v="549"/>
    <n v="971614.23090755509"/>
    <x v="549"/>
    <n v="1749076.6319599191"/>
    <x v="549"/>
    <x v="549"/>
  </r>
  <r>
    <x v="20"/>
    <x v="0"/>
    <x v="0"/>
    <x v="3"/>
    <x v="25"/>
    <x v="96"/>
    <x v="550"/>
    <n v="882707.84137899859"/>
    <x v="550"/>
    <n v="1613950.3463839244"/>
    <x v="550"/>
    <x v="550"/>
  </r>
  <r>
    <x v="20"/>
    <x v="0"/>
    <x v="0"/>
    <x v="3"/>
    <x v="55"/>
    <x v="236"/>
    <x v="551"/>
    <n v="614313.71635533147"/>
    <x v="551"/>
    <n v="1176258.2398559453"/>
    <x v="551"/>
    <x v="551"/>
  </r>
  <r>
    <x v="20"/>
    <x v="0"/>
    <x v="1"/>
    <x v="2"/>
    <x v="83"/>
    <x v="278"/>
    <x v="552"/>
    <n v="2216396.1070145462"/>
    <x v="552"/>
    <n v="3503230.8395148553"/>
    <x v="552"/>
    <x v="552"/>
  </r>
  <r>
    <x v="20"/>
    <x v="0"/>
    <x v="1"/>
    <x v="2"/>
    <x v="84"/>
    <x v="290"/>
    <x v="553"/>
    <n v="1667808.5342015228"/>
    <x v="553"/>
    <n v="2759488.3833598886"/>
    <x v="553"/>
    <x v="553"/>
  </r>
  <r>
    <x v="20"/>
    <x v="0"/>
    <x v="1"/>
    <x v="2"/>
    <x v="56"/>
    <x v="59"/>
    <x v="554"/>
    <n v="502707.7854980767"/>
    <x v="554"/>
    <n v="898050.24350995838"/>
    <x v="554"/>
    <x v="554"/>
  </r>
  <r>
    <x v="20"/>
    <x v="0"/>
    <x v="1"/>
    <x v="2"/>
    <x v="32"/>
    <x v="291"/>
    <x v="555"/>
    <n v="370661.92969188263"/>
    <x v="555"/>
    <n v="746776.90548996499"/>
    <x v="555"/>
    <x v="555"/>
  </r>
  <r>
    <x v="20"/>
    <x v="0"/>
    <x v="1"/>
    <x v="2"/>
    <x v="34"/>
    <x v="292"/>
    <x v="556"/>
    <n v="351980.09094568365"/>
    <x v="556"/>
    <n v="720624.49346996658"/>
    <x v="556"/>
    <x v="556"/>
  </r>
  <r>
    <x v="20"/>
    <x v="0"/>
    <x v="1"/>
    <x v="2"/>
    <x v="34"/>
    <x v="215"/>
    <x v="557"/>
    <n v="1834521.6580599153"/>
    <x v="557"/>
    <n v="4251252.2470598035"/>
    <x v="557"/>
    <x v="557"/>
  </r>
  <r>
    <x v="20"/>
    <x v="0"/>
    <x v="1"/>
    <x v="2"/>
    <x v="8"/>
    <x v="215"/>
    <x v="558"/>
    <n v="1846782.5614419135"/>
    <x v="558"/>
    <n v="4281022.1881417995"/>
    <x v="558"/>
    <x v="558"/>
  </r>
  <r>
    <x v="20"/>
    <x v="0"/>
    <x v="1"/>
    <x v="2"/>
    <x v="76"/>
    <x v="293"/>
    <x v="559"/>
    <n v="1596152.6007249258"/>
    <x v="559"/>
    <n v="3785869.7794748247"/>
    <x v="559"/>
    <x v="559"/>
  </r>
  <r>
    <x v="20"/>
    <x v="0"/>
    <x v="1"/>
    <x v="2"/>
    <x v="56"/>
    <x v="294"/>
    <x v="560"/>
    <n v="1438656.9200639334"/>
    <x v="560"/>
    <n v="3475676.5424638391"/>
    <x v="560"/>
    <x v="560"/>
  </r>
  <r>
    <x v="20"/>
    <x v="0"/>
    <x v="1"/>
    <x v="2"/>
    <x v="30"/>
    <x v="295"/>
    <x v="561"/>
    <n v="1394190.0848259355"/>
    <x v="561"/>
    <n v="3376254.1919258437"/>
    <x v="561"/>
    <x v="561"/>
  </r>
  <r>
    <x v="20"/>
    <x v="0"/>
    <x v="1"/>
    <x v="2"/>
    <x v="77"/>
    <x v="31"/>
    <x v="562"/>
    <n v="144377.80000517319"/>
    <x v="562"/>
    <n v="443655.05137797911"/>
    <x v="562"/>
    <x v="562"/>
  </r>
  <r>
    <x v="21"/>
    <x v="0"/>
    <x v="0"/>
    <x v="0"/>
    <x v="13"/>
    <x v="211"/>
    <x v="563"/>
    <n v="1882193.0935782604"/>
    <x v="563"/>
    <n v="3662316.5792848249"/>
    <x v="563"/>
    <x v="563"/>
  </r>
  <r>
    <x v="21"/>
    <x v="0"/>
    <x v="0"/>
    <x v="0"/>
    <x v="1"/>
    <x v="296"/>
    <x v="564"/>
    <n v="1714912.0765868581"/>
    <x v="564"/>
    <n v="3368855.9644738394"/>
    <x v="564"/>
    <x v="564"/>
  </r>
  <r>
    <x v="21"/>
    <x v="0"/>
    <x v="0"/>
    <x v="0"/>
    <x v="44"/>
    <x v="152"/>
    <x v="565"/>
    <n v="1682316.2799123693"/>
    <x v="565"/>
    <n v="3305959.9093948416"/>
    <x v="565"/>
    <x v="565"/>
  </r>
  <r>
    <x v="21"/>
    <x v="0"/>
    <x v="0"/>
    <x v="0"/>
    <x v="71"/>
    <x v="297"/>
    <x v="566"/>
    <n v="1588793.769504244"/>
    <x v="566"/>
    <n v="3139843.6022718502"/>
    <x v="566"/>
    <x v="566"/>
  </r>
  <r>
    <x v="21"/>
    <x v="0"/>
    <x v="0"/>
    <x v="0"/>
    <x v="38"/>
    <x v="298"/>
    <x v="567"/>
    <n v="1365245.5739326957"/>
    <x v="567"/>
    <n v="2733742.5113958707"/>
    <x v="567"/>
    <x v="567"/>
  </r>
  <r>
    <x v="21"/>
    <x v="0"/>
    <x v="0"/>
    <x v="0"/>
    <x v="0"/>
    <x v="192"/>
    <x v="568"/>
    <n v="1297582.1780341777"/>
    <x v="568"/>
    <n v="2615996.4143038746"/>
    <x v="568"/>
    <x v="568"/>
  </r>
  <r>
    <x v="21"/>
    <x v="0"/>
    <x v="0"/>
    <x v="0"/>
    <x v="49"/>
    <x v="120"/>
    <x v="569"/>
    <n v="539640.59741949395"/>
    <x v="569"/>
    <n v="1221950.3761919411"/>
    <x v="569"/>
    <x v="569"/>
  </r>
  <r>
    <x v="21"/>
    <x v="0"/>
    <x v="0"/>
    <x v="0"/>
    <x v="25"/>
    <x v="299"/>
    <x v="570"/>
    <n v="368437.91262250219"/>
    <x v="570"/>
    <n v="877419.95749195758"/>
    <x v="570"/>
    <x v="570"/>
  </r>
  <r>
    <x v="21"/>
    <x v="0"/>
    <x v="0"/>
    <x v="0"/>
    <x v="1"/>
    <x v="69"/>
    <x v="571"/>
    <n v="374835.88360678201"/>
    <x v="571"/>
    <n v="921708.39227995567"/>
    <x v="571"/>
    <x v="571"/>
  </r>
  <r>
    <x v="21"/>
    <x v="0"/>
    <x v="0"/>
    <x v="0"/>
    <x v="0"/>
    <x v="300"/>
    <x v="572"/>
    <n v="281435.3097863865"/>
    <x v="572"/>
    <n v="726382.9154399652"/>
    <x v="572"/>
    <x v="572"/>
  </r>
  <r>
    <x v="21"/>
    <x v="0"/>
    <x v="0"/>
    <x v="0"/>
    <x v="1"/>
    <x v="301"/>
    <x v="573"/>
    <n v="249733.61988703819"/>
    <x v="573"/>
    <n v="657201.97705496906"/>
    <x v="573"/>
    <x v="573"/>
  </r>
  <r>
    <x v="21"/>
    <x v="0"/>
    <x v="1"/>
    <x v="1"/>
    <x v="78"/>
    <x v="297"/>
    <x v="574"/>
    <n v="1661307.4168319216"/>
    <x v="574"/>
    <n v="3401303.6671998394"/>
    <x v="574"/>
    <x v="574"/>
  </r>
  <r>
    <x v="21"/>
    <x v="0"/>
    <x v="1"/>
    <x v="1"/>
    <x v="73"/>
    <x v="302"/>
    <x v="575"/>
    <n v="1455609.8434562315"/>
    <x v="575"/>
    <n v="3008115.1337298579"/>
    <x v="575"/>
    <x v="575"/>
  </r>
  <r>
    <x v="21"/>
    <x v="0"/>
    <x v="1"/>
    <x v="1"/>
    <x v="74"/>
    <x v="303"/>
    <x v="576"/>
    <n v="1375538.0130988935"/>
    <x v="576"/>
    <n v="2858186.7974158619"/>
    <x v="576"/>
    <x v="576"/>
  </r>
  <r>
    <x v="21"/>
    <x v="0"/>
    <x v="1"/>
    <x v="1"/>
    <x v="20"/>
    <x v="225"/>
    <x v="577"/>
    <n v="902601.36538875639"/>
    <x v="577"/>
    <n v="1975775.2044799048"/>
    <x v="577"/>
    <x v="577"/>
  </r>
  <r>
    <x v="21"/>
    <x v="0"/>
    <x v="1"/>
    <x v="1"/>
    <x v="75"/>
    <x v="304"/>
    <x v="578"/>
    <n v="786608.94358403189"/>
    <x v="578"/>
    <n v="1744741.8734969157"/>
    <x v="578"/>
    <x v="578"/>
  </r>
  <r>
    <x v="21"/>
    <x v="0"/>
    <x v="1"/>
    <x v="1"/>
    <x v="11"/>
    <x v="305"/>
    <x v="579"/>
    <n v="598374.07348695141"/>
    <x v="579"/>
    <n v="1367665.5299579345"/>
    <x v="579"/>
    <x v="579"/>
  </r>
  <r>
    <x v="21"/>
    <x v="0"/>
    <x v="1"/>
    <x v="1"/>
    <x v="52"/>
    <x v="95"/>
    <x v="580"/>
    <n v="464271.53506487759"/>
    <x v="580"/>
    <n v="1093810.4727899469"/>
    <x v="580"/>
    <x v="580"/>
  </r>
  <r>
    <x v="21"/>
    <x v="0"/>
    <x v="1"/>
    <x v="1"/>
    <x v="40"/>
    <x v="306"/>
    <x v="581"/>
    <n v="399743.38637854066"/>
    <x v="581"/>
    <n v="959152.98057595349"/>
    <x v="581"/>
    <x v="581"/>
  </r>
  <r>
    <x v="21"/>
    <x v="0"/>
    <x v="1"/>
    <x v="1"/>
    <x v="17"/>
    <x v="307"/>
    <x v="582"/>
    <n v="337302.8341159338"/>
    <x v="582"/>
    <n v="854572.08424495906"/>
    <x v="582"/>
    <x v="582"/>
  </r>
  <r>
    <x v="21"/>
    <x v="0"/>
    <x v="1"/>
    <x v="1"/>
    <x v="51"/>
    <x v="308"/>
    <x v="583"/>
    <n v="194195.40450057082"/>
    <x v="583"/>
    <n v="567894.54451797309"/>
    <x v="583"/>
    <x v="583"/>
  </r>
  <r>
    <x v="21"/>
    <x v="0"/>
    <x v="0"/>
    <x v="3"/>
    <x v="23"/>
    <x v="309"/>
    <x v="584"/>
    <n v="1264283.2472052895"/>
    <x v="584"/>
    <n v="2444490.5909848833"/>
    <x v="584"/>
    <x v="584"/>
  </r>
  <r>
    <x v="21"/>
    <x v="0"/>
    <x v="0"/>
    <x v="3"/>
    <x v="66"/>
    <x v="165"/>
    <x v="585"/>
    <n v="945399.84335545485"/>
    <x v="585"/>
    <n v="1890089.9140499099"/>
    <x v="585"/>
    <x v="585"/>
  </r>
  <r>
    <x v="21"/>
    <x v="0"/>
    <x v="0"/>
    <x v="3"/>
    <x v="25"/>
    <x v="231"/>
    <x v="586"/>
    <n v="861894.92066545831"/>
    <x v="586"/>
    <n v="1746406.6150499156"/>
    <x v="586"/>
    <x v="586"/>
  </r>
  <r>
    <x v="21"/>
    <x v="0"/>
    <x v="0"/>
    <x v="3"/>
    <x v="55"/>
    <x v="62"/>
    <x v="587"/>
    <n v="608316.92097444087"/>
    <x v="587"/>
    <n v="1282005.7973369383"/>
    <x v="587"/>
    <x v="587"/>
  </r>
  <r>
    <x v="21"/>
    <x v="0"/>
    <x v="1"/>
    <x v="2"/>
    <x v="34"/>
    <x v="310"/>
    <x v="588"/>
    <n v="2168295.4071322964"/>
    <x v="588"/>
    <n v="4508327.5520397844"/>
    <x v="588"/>
    <x v="588"/>
  </r>
  <r>
    <x v="21"/>
    <x v="0"/>
    <x v="1"/>
    <x v="2"/>
    <x v="8"/>
    <x v="310"/>
    <x v="589"/>
    <n v="2182603.2912416542"/>
    <x v="589"/>
    <n v="4538592.3252957799"/>
    <x v="589"/>
    <x v="589"/>
  </r>
  <r>
    <x v="21"/>
    <x v="0"/>
    <x v="1"/>
    <x v="2"/>
    <x v="76"/>
    <x v="311"/>
    <x v="590"/>
    <n v="1918300.6381629084"/>
    <x v="590"/>
    <n v="4021614.8972998071"/>
    <x v="590"/>
    <x v="590"/>
  </r>
  <r>
    <x v="21"/>
    <x v="0"/>
    <x v="1"/>
    <x v="2"/>
    <x v="56"/>
    <x v="312"/>
    <x v="591"/>
    <n v="1752356.2032090358"/>
    <x v="591"/>
    <n v="3697412.9303518226"/>
    <x v="591"/>
    <x v="591"/>
  </r>
  <r>
    <x v="21"/>
    <x v="0"/>
    <x v="1"/>
    <x v="2"/>
    <x v="30"/>
    <x v="313"/>
    <x v="592"/>
    <n v="1733244.728483157"/>
    <x v="592"/>
    <n v="3660097.7222038247"/>
    <x v="592"/>
    <x v="592"/>
  </r>
  <r>
    <x v="21"/>
    <x v="0"/>
    <x v="1"/>
    <x v="2"/>
    <x v="83"/>
    <x v="314"/>
    <x v="593"/>
    <n v="1551411.3527128953"/>
    <x v="593"/>
    <n v="3299239.7706868416"/>
    <x v="593"/>
    <x v="593"/>
  </r>
  <r>
    <x v="21"/>
    <x v="0"/>
    <x v="1"/>
    <x v="2"/>
    <x v="84"/>
    <x v="315"/>
    <x v="594"/>
    <n v="1189152.641663943"/>
    <x v="594"/>
    <n v="2578479.1343998769"/>
    <x v="594"/>
    <x v="594"/>
  </r>
  <r>
    <x v="21"/>
    <x v="0"/>
    <x v="1"/>
    <x v="2"/>
    <x v="56"/>
    <x v="316"/>
    <x v="595"/>
    <n v="503204.26827843592"/>
    <x v="595"/>
    <n v="1225503.7818659414"/>
    <x v="595"/>
    <x v="595"/>
  </r>
  <r>
    <x v="21"/>
    <x v="0"/>
    <x v="1"/>
    <x v="2"/>
    <x v="32"/>
    <x v="317"/>
    <x v="596"/>
    <n v="319230.84362110455"/>
    <x v="596"/>
    <n v="824693.41555196024"/>
    <x v="596"/>
    <x v="596"/>
  </r>
  <r>
    <x v="21"/>
    <x v="0"/>
    <x v="1"/>
    <x v="2"/>
    <x v="34"/>
    <x v="318"/>
    <x v="597"/>
    <n v="306241.93589398533"/>
    <x v="597"/>
    <n v="797105.56739996176"/>
    <x v="597"/>
    <x v="597"/>
  </r>
  <r>
    <x v="21"/>
    <x v="0"/>
    <x v="1"/>
    <x v="2"/>
    <x v="77"/>
    <x v="319"/>
    <x v="598"/>
    <n v="164389.30256817205"/>
    <x v="598"/>
    <n v="503985.66247797559"/>
    <x v="598"/>
    <x v="598"/>
  </r>
  <r>
    <x v="22"/>
    <x v="0"/>
    <x v="0"/>
    <x v="0"/>
    <x v="13"/>
    <x v="320"/>
    <x v="599"/>
    <n v="1983134.8725654522"/>
    <x v="599"/>
    <n v="3897798.4744048081"/>
    <x v="599"/>
    <x v="599"/>
  </r>
  <r>
    <x v="22"/>
    <x v="0"/>
    <x v="0"/>
    <x v="0"/>
    <x v="1"/>
    <x v="311"/>
    <x v="600"/>
    <n v="1807194.7867427112"/>
    <x v="600"/>
    <n v="3586313.3378798235"/>
    <x v="600"/>
    <x v="600"/>
  </r>
  <r>
    <x v="22"/>
    <x v="0"/>
    <x v="0"/>
    <x v="0"/>
    <x v="44"/>
    <x v="293"/>
    <x v="601"/>
    <n v="1806538.7679537609"/>
    <x v="601"/>
    <n v="3586250.7853348232"/>
    <x v="601"/>
    <x v="601"/>
  </r>
  <r>
    <x v="22"/>
    <x v="0"/>
    <x v="0"/>
    <x v="0"/>
    <x v="71"/>
    <x v="155"/>
    <x v="602"/>
    <n v="1675631.5944052576"/>
    <x v="602"/>
    <n v="3345280.7671138356"/>
    <x v="602"/>
    <x v="602"/>
  </r>
  <r>
    <x v="22"/>
    <x v="0"/>
    <x v="0"/>
    <x v="0"/>
    <x v="38"/>
    <x v="229"/>
    <x v="603"/>
    <n v="1440783.4361683698"/>
    <x v="603"/>
    <n v="2914514.3631238579"/>
    <x v="603"/>
    <x v="603"/>
  </r>
  <r>
    <x v="22"/>
    <x v="0"/>
    <x v="0"/>
    <x v="0"/>
    <x v="0"/>
    <x v="321"/>
    <x v="604"/>
    <n v="1372014.1340902124"/>
    <x v="604"/>
    <n v="2794320.467387862"/>
    <x v="604"/>
    <x v="604"/>
  </r>
  <r>
    <x v="22"/>
    <x v="0"/>
    <x v="0"/>
    <x v="0"/>
    <x v="49"/>
    <x v="108"/>
    <x v="605"/>
    <n v="581182.05315237108"/>
    <x v="605"/>
    <n v="1326346.8940399343"/>
    <x v="605"/>
    <x v="605"/>
  </r>
  <r>
    <x v="22"/>
    <x v="0"/>
    <x v="0"/>
    <x v="0"/>
    <x v="25"/>
    <x v="101"/>
    <x v="606"/>
    <n v="501618.16797693499"/>
    <x v="606"/>
    <n v="1201256.5212159401"/>
    <x v="606"/>
    <x v="606"/>
  </r>
  <r>
    <x v="22"/>
    <x v="0"/>
    <x v="0"/>
    <x v="0"/>
    <x v="1"/>
    <x v="322"/>
    <x v="607"/>
    <n v="407553.92425437982"/>
    <x v="607"/>
    <n v="1005939.6782399503"/>
    <x v="607"/>
    <x v="607"/>
  </r>
  <r>
    <x v="22"/>
    <x v="0"/>
    <x v="0"/>
    <x v="0"/>
    <x v="0"/>
    <x v="323"/>
    <x v="608"/>
    <n v="309095.03156398475"/>
    <x v="608"/>
    <n v="798154.42439996067"/>
    <x v="608"/>
    <x v="608"/>
  </r>
  <r>
    <x v="22"/>
    <x v="0"/>
    <x v="0"/>
    <x v="0"/>
    <x v="1"/>
    <x v="324"/>
    <x v="609"/>
    <n v="276013.26691783656"/>
    <x v="609"/>
    <n v="725616.54973496473"/>
    <x v="609"/>
    <x v="609"/>
  </r>
  <r>
    <x v="22"/>
    <x v="0"/>
    <x v="1"/>
    <x v="1"/>
    <x v="78"/>
    <x v="155"/>
    <x v="610"/>
    <n v="1749542.5599343148"/>
    <x v="610"/>
    <n v="3611728.2062398242"/>
    <x v="610"/>
    <x v="610"/>
  </r>
  <r>
    <x v="22"/>
    <x v="0"/>
    <x v="1"/>
    <x v="1"/>
    <x v="73"/>
    <x v="298"/>
    <x v="611"/>
    <n v="1534997.5316670456"/>
    <x v="611"/>
    <n v="3198649.2221518443"/>
    <x v="611"/>
    <x v="611"/>
  </r>
  <r>
    <x v="22"/>
    <x v="0"/>
    <x v="1"/>
    <x v="1"/>
    <x v="74"/>
    <x v="111"/>
    <x v="612"/>
    <n v="1483453.8399844063"/>
    <x v="612"/>
    <n v="3108163.1122078453"/>
    <x v="612"/>
    <x v="612"/>
  </r>
  <r>
    <x v="22"/>
    <x v="0"/>
    <x v="1"/>
    <x v="1"/>
    <x v="20"/>
    <x v="204"/>
    <x v="613"/>
    <n v="958727.35027195234"/>
    <x v="613"/>
    <n v="2115178.2911998951"/>
    <x v="613"/>
    <x v="613"/>
  </r>
  <r>
    <x v="22"/>
    <x v="0"/>
    <x v="1"/>
    <x v="1"/>
    <x v="75"/>
    <x v="325"/>
    <x v="614"/>
    <n v="862653.14917958702"/>
    <x v="614"/>
    <n v="1927988.204772904"/>
    <x v="614"/>
    <x v="614"/>
  </r>
  <r>
    <x v="22"/>
    <x v="0"/>
    <x v="1"/>
    <x v="1"/>
    <x v="11"/>
    <x v="326"/>
    <x v="615"/>
    <n v="639707.68271432852"/>
    <x v="615"/>
    <n v="1472075.5687559275"/>
    <x v="615"/>
    <x v="615"/>
  </r>
  <r>
    <x v="22"/>
    <x v="0"/>
    <x v="1"/>
    <x v="1"/>
    <x v="52"/>
    <x v="106"/>
    <x v="616"/>
    <n v="614200.92712556943"/>
    <x v="616"/>
    <n v="1455233.5197599274"/>
    <x v="616"/>
    <x v="616"/>
  </r>
  <r>
    <x v="22"/>
    <x v="0"/>
    <x v="1"/>
    <x v="1"/>
    <x v="40"/>
    <x v="327"/>
    <x v="617"/>
    <n v="540618.8072399731"/>
    <x v="617"/>
    <n v="1303442.6039999351"/>
    <x v="617"/>
    <x v="617"/>
  </r>
  <r>
    <x v="22"/>
    <x v="0"/>
    <x v="1"/>
    <x v="1"/>
    <x v="17"/>
    <x v="306"/>
    <x v="618"/>
    <n v="368063.14709176181"/>
    <x v="618"/>
    <n v="934119.44803795381"/>
    <x v="618"/>
    <x v="618"/>
  </r>
  <r>
    <x v="22"/>
    <x v="0"/>
    <x v="1"/>
    <x v="1"/>
    <x v="51"/>
    <x v="328"/>
    <x v="619"/>
    <n v="229215.10450480884"/>
    <x v="619"/>
    <n v="663036.19582196767"/>
    <x v="619"/>
    <x v="619"/>
  </r>
  <r>
    <x v="22"/>
    <x v="0"/>
    <x v="0"/>
    <x v="3"/>
    <x v="23"/>
    <x v="329"/>
    <x v="620"/>
    <n v="1340445.255864684"/>
    <x v="620"/>
    <n v="2624475.4947248707"/>
    <x v="620"/>
    <x v="620"/>
  </r>
  <r>
    <x v="22"/>
    <x v="0"/>
    <x v="0"/>
    <x v="3"/>
    <x v="66"/>
    <x v="253"/>
    <x v="621"/>
    <n v="1004981.7202919506"/>
    <x v="621"/>
    <n v="2033953.0331999003"/>
    <x v="621"/>
    <x v="621"/>
  </r>
  <r>
    <x v="22"/>
    <x v="0"/>
    <x v="0"/>
    <x v="3"/>
    <x v="25"/>
    <x v="330"/>
    <x v="622"/>
    <n v="917481.0517491044"/>
    <x v="622"/>
    <n v="1881545.9459649064"/>
    <x v="622"/>
    <x v="622"/>
  </r>
  <r>
    <x v="22"/>
    <x v="0"/>
    <x v="0"/>
    <x v="3"/>
    <x v="55"/>
    <x v="331"/>
    <x v="623"/>
    <n v="672804.84521345678"/>
    <x v="623"/>
    <n v="1433832.8519789292"/>
    <x v="623"/>
    <x v="623"/>
  </r>
  <r>
    <x v="22"/>
    <x v="0"/>
    <x v="1"/>
    <x v="2"/>
    <x v="34"/>
    <x v="332"/>
    <x v="624"/>
    <n v="2313912.7142780856"/>
    <x v="624"/>
    <n v="4843195.2912197616"/>
    <x v="624"/>
    <x v="624"/>
  </r>
  <r>
    <x v="22"/>
    <x v="0"/>
    <x v="1"/>
    <x v="2"/>
    <x v="8"/>
    <x v="39"/>
    <x v="625"/>
    <n v="2290763.5404487858"/>
    <x v="625"/>
    <n v="4795293.8691897616"/>
    <x v="625"/>
    <x v="625"/>
  </r>
  <r>
    <x v="22"/>
    <x v="0"/>
    <x v="1"/>
    <x v="2"/>
    <x v="76"/>
    <x v="333"/>
    <x v="626"/>
    <n v="2014545.5640527005"/>
    <x v="626"/>
    <n v="4251936.0388797903"/>
    <x v="626"/>
    <x v="626"/>
  </r>
  <r>
    <x v="22"/>
    <x v="0"/>
    <x v="1"/>
    <x v="2"/>
    <x v="56"/>
    <x v="131"/>
    <x v="627"/>
    <n v="1839855.326508749"/>
    <x v="627"/>
    <n v="3908467.1319638072"/>
    <x v="627"/>
    <x v="627"/>
  </r>
  <r>
    <x v="22"/>
    <x v="0"/>
    <x v="1"/>
    <x v="2"/>
    <x v="30"/>
    <x v="334"/>
    <x v="628"/>
    <n v="1822142.0520348302"/>
    <x v="628"/>
    <n v="3874043.3975318088"/>
    <x v="628"/>
    <x v="628"/>
  </r>
  <r>
    <x v="22"/>
    <x v="0"/>
    <x v="1"/>
    <x v="2"/>
    <x v="83"/>
    <x v="133"/>
    <x v="629"/>
    <n v="1634724.6876222489"/>
    <x v="629"/>
    <n v="3500220.5739428261"/>
    <x v="629"/>
    <x v="629"/>
  </r>
  <r>
    <x v="22"/>
    <x v="0"/>
    <x v="1"/>
    <x v="2"/>
    <x v="84"/>
    <x v="335"/>
    <x v="630"/>
    <n v="1435345.7865711292"/>
    <x v="630"/>
    <n v="3133596.1115198457"/>
    <x v="630"/>
    <x v="630"/>
  </r>
  <r>
    <x v="22"/>
    <x v="0"/>
    <x v="1"/>
    <x v="2"/>
    <x v="56"/>
    <x v="336"/>
    <x v="631"/>
    <n v="544245.15013107308"/>
    <x v="631"/>
    <n v="1330497.6488099345"/>
    <x v="631"/>
    <x v="631"/>
  </r>
  <r>
    <x v="22"/>
    <x v="0"/>
    <x v="1"/>
    <x v="2"/>
    <x v="32"/>
    <x v="248"/>
    <x v="632"/>
    <n v="440707.74493643804"/>
    <x v="632"/>
    <n v="1138942.2436659434"/>
    <x v="632"/>
    <x v="632"/>
  </r>
  <r>
    <x v="22"/>
    <x v="0"/>
    <x v="1"/>
    <x v="2"/>
    <x v="34"/>
    <x v="337"/>
    <x v="633"/>
    <n v="424465.06034737907"/>
    <x v="633"/>
    <n v="1104659.8785399457"/>
    <x v="633"/>
    <x v="633"/>
  </r>
  <r>
    <x v="22"/>
    <x v="0"/>
    <x v="1"/>
    <x v="2"/>
    <x v="77"/>
    <x v="74"/>
    <x v="634"/>
    <n v="187170.43251059065"/>
    <x v="634"/>
    <n v="564480.25325997185"/>
    <x v="634"/>
    <x v="634"/>
  </r>
  <r>
    <x v="23"/>
    <x v="0"/>
    <x v="0"/>
    <x v="0"/>
    <x v="13"/>
    <x v="338"/>
    <x v="635"/>
    <n v="2861112.2609074553"/>
    <x v="635"/>
    <n v="4614016.0159597909"/>
    <x v="635"/>
    <x v="635"/>
  </r>
  <r>
    <x v="23"/>
    <x v="0"/>
    <x v="0"/>
    <x v="0"/>
    <x v="1"/>
    <x v="333"/>
    <x v="636"/>
    <n v="2551158.9164498611"/>
    <x v="636"/>
    <n v="4188300.9252288113"/>
    <x v="636"/>
    <x v="636"/>
  </r>
  <r>
    <x v="23"/>
    <x v="0"/>
    <x v="0"/>
    <x v="0"/>
    <x v="44"/>
    <x v="339"/>
    <x v="637"/>
    <n v="2549854.4915898708"/>
    <x v="637"/>
    <n v="4188832.5889998102"/>
    <x v="637"/>
    <x v="637"/>
  </r>
  <r>
    <x v="23"/>
    <x v="0"/>
    <x v="0"/>
    <x v="0"/>
    <x v="71"/>
    <x v="340"/>
    <x v="638"/>
    <n v="2359033.910671501"/>
    <x v="638"/>
    <n v="3917940.9599018241"/>
    <x v="638"/>
    <x v="638"/>
  </r>
  <r>
    <x v="23"/>
    <x v="0"/>
    <x v="0"/>
    <x v="0"/>
    <x v="38"/>
    <x v="341"/>
    <x v="639"/>
    <n v="2018759.9758282988"/>
    <x v="639"/>
    <n v="3440141.3296398474"/>
    <x v="639"/>
    <x v="639"/>
  </r>
  <r>
    <x v="23"/>
    <x v="0"/>
    <x v="0"/>
    <x v="0"/>
    <x v="0"/>
    <x v="342"/>
    <x v="640"/>
    <n v="1913726.1448217928"/>
    <x v="640"/>
    <n v="3299227.1087188516"/>
    <x v="640"/>
    <x v="640"/>
  </r>
  <r>
    <x v="23"/>
    <x v="0"/>
    <x v="0"/>
    <x v="0"/>
    <x v="49"/>
    <x v="86"/>
    <x v="641"/>
    <n v="763173.07977452094"/>
    <x v="641"/>
    <n v="1386801.8825759292"/>
    <x v="641"/>
    <x v="641"/>
  </r>
  <r>
    <x v="23"/>
    <x v="0"/>
    <x v="0"/>
    <x v="0"/>
    <x v="25"/>
    <x v="113"/>
    <x v="642"/>
    <n v="642904.0579807671"/>
    <x v="642"/>
    <n v="1262561.8396799355"/>
    <x v="642"/>
    <x v="642"/>
  </r>
  <r>
    <x v="23"/>
    <x v="0"/>
    <x v="0"/>
    <x v="0"/>
    <x v="1"/>
    <x v="343"/>
    <x v="643"/>
    <n v="513936.0811871739"/>
    <x v="643"/>
    <n v="1060702.4131199461"/>
    <x v="643"/>
    <x v="643"/>
  </r>
  <r>
    <x v="23"/>
    <x v="0"/>
    <x v="0"/>
    <x v="0"/>
    <x v="0"/>
    <x v="102"/>
    <x v="644"/>
    <n v="480604.52480289555"/>
    <x v="644"/>
    <n v="1069997.4031319458"/>
    <x v="644"/>
    <x v="644"/>
  </r>
  <r>
    <x v="23"/>
    <x v="0"/>
    <x v="0"/>
    <x v="0"/>
    <x v="1"/>
    <x v="344"/>
    <x v="645"/>
    <n v="428548.50563872856"/>
    <x v="645"/>
    <n v="983779.62262495072"/>
    <x v="645"/>
    <x v="645"/>
  </r>
  <r>
    <x v="23"/>
    <x v="0"/>
    <x v="1"/>
    <x v="1"/>
    <x v="78"/>
    <x v="340"/>
    <x v="646"/>
    <n v="2584987.9688213104"/>
    <x v="646"/>
    <n v="4188949.4394238116"/>
    <x v="646"/>
    <x v="646"/>
  </r>
  <r>
    <x v="23"/>
    <x v="0"/>
    <x v="1"/>
    <x v="1"/>
    <x v="73"/>
    <x v="345"/>
    <x v="647"/>
    <n v="2257518.5966718872"/>
    <x v="647"/>
    <n v="3731059.7311998331"/>
    <x v="647"/>
    <x v="647"/>
  </r>
  <r>
    <x v="23"/>
    <x v="0"/>
    <x v="1"/>
    <x v="1"/>
    <x v="74"/>
    <x v="346"/>
    <x v="648"/>
    <n v="2168652.8864956489"/>
    <x v="648"/>
    <n v="3618392.6986958347"/>
    <x v="648"/>
    <x v="648"/>
  </r>
  <r>
    <x v="23"/>
    <x v="0"/>
    <x v="1"/>
    <x v="1"/>
    <x v="20"/>
    <x v="347"/>
    <x v="649"/>
    <n v="1361836.0188892102"/>
    <x v="649"/>
    <n v="2210699.4602878871"/>
    <x v="649"/>
    <x v="649"/>
  </r>
  <r>
    <x v="23"/>
    <x v="0"/>
    <x v="1"/>
    <x v="1"/>
    <x v="75"/>
    <x v="126"/>
    <x v="650"/>
    <n v="1213253.168535538"/>
    <x v="650"/>
    <n v="2013361.0307598971"/>
    <x v="650"/>
    <x v="650"/>
  </r>
  <r>
    <x v="23"/>
    <x v="0"/>
    <x v="1"/>
    <x v="1"/>
    <x v="11"/>
    <x v="348"/>
    <x v="651"/>
    <n v="1058724.324187146"/>
    <x v="651"/>
    <n v="1847599.6651199064"/>
    <x v="651"/>
    <x v="651"/>
  </r>
  <r>
    <x v="23"/>
    <x v="0"/>
    <x v="1"/>
    <x v="1"/>
    <x v="52"/>
    <x v="349"/>
    <x v="652"/>
    <n v="830472.79794825753"/>
    <x v="652"/>
    <n v="1525366.1619299219"/>
    <x v="652"/>
    <x v="652"/>
  </r>
  <r>
    <x v="23"/>
    <x v="0"/>
    <x v="1"/>
    <x v="1"/>
    <x v="40"/>
    <x v="79"/>
    <x v="653"/>
    <n v="720074.95030908321"/>
    <x v="653"/>
    <n v="1364299.5403519301"/>
    <x v="653"/>
    <x v="653"/>
  </r>
  <r>
    <x v="23"/>
    <x v="0"/>
    <x v="1"/>
    <x v="1"/>
    <x v="17"/>
    <x v="327"/>
    <x v="654"/>
    <n v="591628.32839496993"/>
    <x v="654"/>
    <n v="1230657.9544999376"/>
    <x v="654"/>
    <x v="654"/>
  </r>
  <r>
    <x v="23"/>
    <x v="0"/>
    <x v="1"/>
    <x v="1"/>
    <x v="51"/>
    <x v="350"/>
    <x v="655"/>
    <n v="260751.36512836692"/>
    <x v="655"/>
    <n v="700228.19089796476"/>
    <x v="655"/>
    <x v="655"/>
  </r>
  <r>
    <x v="23"/>
    <x v="0"/>
    <x v="0"/>
    <x v="3"/>
    <x v="23"/>
    <x v="133"/>
    <x v="656"/>
    <n v="1559008.8707753408"/>
    <x v="656"/>
    <n v="2803215.0500818579"/>
    <x v="656"/>
    <x v="656"/>
  </r>
  <r>
    <x v="23"/>
    <x v="0"/>
    <x v="0"/>
    <x v="3"/>
    <x v="66"/>
    <x v="351"/>
    <x v="657"/>
    <n v="1141796.3117174022"/>
    <x v="657"/>
    <n v="2132233.8837658921"/>
    <x v="657"/>
    <x v="657"/>
  </r>
  <r>
    <x v="23"/>
    <x v="0"/>
    <x v="0"/>
    <x v="3"/>
    <x v="25"/>
    <x v="352"/>
    <x v="658"/>
    <n v="1040923.0783659967"/>
    <x v="658"/>
    <n v="1973423.3354548991"/>
    <x v="658"/>
    <x v="658"/>
  </r>
  <r>
    <x v="23"/>
    <x v="0"/>
    <x v="0"/>
    <x v="3"/>
    <x v="55"/>
    <x v="100"/>
    <x v="659"/>
    <n v="758358.10155058152"/>
    <x v="659"/>
    <n v="1502346.1300019235"/>
    <x v="659"/>
    <x v="659"/>
  </r>
  <r>
    <x v="23"/>
    <x v="0"/>
    <x v="1"/>
    <x v="2"/>
    <x v="34"/>
    <x v="353"/>
    <x v="660"/>
    <n v="3582795.500405319"/>
    <x v="660"/>
    <n v="5512064.7140497454"/>
    <x v="660"/>
    <x v="660"/>
  </r>
  <r>
    <x v="23"/>
    <x v="0"/>
    <x v="1"/>
    <x v="2"/>
    <x v="8"/>
    <x v="354"/>
    <x v="661"/>
    <n v="3609144.1857370147"/>
    <x v="661"/>
    <n v="5550506.4181197407"/>
    <x v="661"/>
    <x v="661"/>
  </r>
  <r>
    <x v="23"/>
    <x v="0"/>
    <x v="1"/>
    <x v="2"/>
    <x v="76"/>
    <x v="355"/>
    <x v="662"/>
    <n v="3101235.8556128028"/>
    <x v="662"/>
    <n v="4861918.7032157769"/>
    <x v="662"/>
    <x v="662"/>
  </r>
  <r>
    <x v="23"/>
    <x v="0"/>
    <x v="1"/>
    <x v="2"/>
    <x v="56"/>
    <x v="356"/>
    <x v="663"/>
    <n v="2822831.8533818172"/>
    <x v="663"/>
    <n v="4490649.6431157943"/>
    <x v="663"/>
    <x v="663"/>
  </r>
  <r>
    <x v="23"/>
    <x v="0"/>
    <x v="1"/>
    <x v="2"/>
    <x v="30"/>
    <x v="170"/>
    <x v="664"/>
    <n v="2790796.1169169787"/>
    <x v="664"/>
    <n v="4447947.8779517962"/>
    <x v="664"/>
    <x v="664"/>
  </r>
  <r>
    <x v="23"/>
    <x v="0"/>
    <x v="1"/>
    <x v="2"/>
    <x v="83"/>
    <x v="110"/>
    <x v="665"/>
    <n v="2544217.4157664101"/>
    <x v="665"/>
    <n v="4117424.856233811"/>
    <x v="665"/>
    <x v="665"/>
  </r>
  <r>
    <x v="23"/>
    <x v="0"/>
    <x v="1"/>
    <x v="2"/>
    <x v="84"/>
    <x v="288"/>
    <x v="666"/>
    <n v="2161238.6252590907"/>
    <x v="666"/>
    <n v="3658065.0643198346"/>
    <x v="666"/>
    <x v="666"/>
  </r>
  <r>
    <x v="23"/>
    <x v="0"/>
    <x v="1"/>
    <x v="2"/>
    <x v="56"/>
    <x v="120"/>
    <x v="667"/>
    <n v="747569.1663196421"/>
    <x v="667"/>
    <n v="1394149.1993279294"/>
    <x v="667"/>
    <x v="667"/>
  </r>
  <r>
    <x v="23"/>
    <x v="0"/>
    <x v="1"/>
    <x v="2"/>
    <x v="32"/>
    <x v="79"/>
    <x v="668"/>
    <n v="595777.2909924495"/>
    <x v="668"/>
    <n v="1240839.3922079364"/>
    <x v="668"/>
    <x v="668"/>
  </r>
  <r>
    <x v="23"/>
    <x v="0"/>
    <x v="1"/>
    <x v="2"/>
    <x v="34"/>
    <x v="357"/>
    <x v="669"/>
    <n v="549250.83127197216"/>
    <x v="669"/>
    <n v="1160379.871199941"/>
    <x v="669"/>
    <x v="669"/>
  </r>
  <r>
    <x v="23"/>
    <x v="0"/>
    <x v="1"/>
    <x v="2"/>
    <x v="77"/>
    <x v="358"/>
    <x v="670"/>
    <n v="269375.82431632618"/>
    <x v="670"/>
    <n v="788117.76581395953"/>
    <x v="670"/>
    <x v="670"/>
  </r>
  <r>
    <x v="24"/>
    <x v="0"/>
    <x v="0"/>
    <x v="0"/>
    <x v="13"/>
    <x v="359"/>
    <x v="671"/>
    <n v="2839220.6424646527"/>
    <x v="671"/>
    <n v="4508137.9560797913"/>
    <x v="671"/>
    <x v="671"/>
  </r>
  <r>
    <x v="24"/>
    <x v="0"/>
    <x v="0"/>
    <x v="0"/>
    <x v="38"/>
    <x v="360"/>
    <x v="672"/>
    <n v="2036600.294552895"/>
    <x v="672"/>
    <n v="3417718.2362998449"/>
    <x v="672"/>
    <x v="672"/>
  </r>
  <r>
    <x v="24"/>
    <x v="0"/>
    <x v="0"/>
    <x v="0"/>
    <x v="62"/>
    <x v="134"/>
    <x v="673"/>
    <n v="2002433.0704551165"/>
    <x v="673"/>
    <n v="3360068.1154618468"/>
    <x v="673"/>
    <x v="673"/>
  </r>
  <r>
    <x v="24"/>
    <x v="0"/>
    <x v="0"/>
    <x v="0"/>
    <x v="0"/>
    <x v="303"/>
    <x v="674"/>
    <n v="1889957.5039015114"/>
    <x v="674"/>
    <n v="3209008.6231308528"/>
    <x v="674"/>
    <x v="674"/>
  </r>
  <r>
    <x v="24"/>
    <x v="0"/>
    <x v="0"/>
    <x v="0"/>
    <x v="80"/>
    <x v="315"/>
    <x v="675"/>
    <n v="1586204.0266121172"/>
    <x v="675"/>
    <n v="2429177.9806198734"/>
    <x v="675"/>
    <x v="675"/>
  </r>
  <r>
    <x v="24"/>
    <x v="0"/>
    <x v="0"/>
    <x v="0"/>
    <x v="1"/>
    <x v="361"/>
    <x v="676"/>
    <n v="1369872.9644442496"/>
    <x v="676"/>
    <n v="2143128.46507189"/>
    <x v="676"/>
    <x v="676"/>
  </r>
  <r>
    <x v="24"/>
    <x v="0"/>
    <x v="0"/>
    <x v="0"/>
    <x v="1"/>
    <x v="362"/>
    <x v="677"/>
    <n v="506530.63278957363"/>
    <x v="677"/>
    <n v="1034191.918159946"/>
    <x v="677"/>
    <x v="677"/>
  </r>
  <r>
    <x v="24"/>
    <x v="0"/>
    <x v="0"/>
    <x v="0"/>
    <x v="0"/>
    <x v="363"/>
    <x v="678"/>
    <n v="354596.61675838154"/>
    <x v="678"/>
    <n v="785072.78263995924"/>
    <x v="678"/>
    <x v="678"/>
  </r>
  <r>
    <x v="24"/>
    <x v="0"/>
    <x v="0"/>
    <x v="0"/>
    <x v="1"/>
    <x v="364"/>
    <x v="679"/>
    <n v="400886.8029835294"/>
    <x v="679"/>
    <n v="917470.02670495282"/>
    <x v="679"/>
    <x v="679"/>
  </r>
  <r>
    <x v="24"/>
    <x v="0"/>
    <x v="0"/>
    <x v="0"/>
    <x v="0"/>
    <x v="58"/>
    <x v="680"/>
    <n v="343296.87961930217"/>
    <x v="680"/>
    <n v="831467.85757195693"/>
    <x v="680"/>
    <x v="680"/>
  </r>
  <r>
    <x v="24"/>
    <x v="0"/>
    <x v="1"/>
    <x v="1"/>
    <x v="20"/>
    <x v="365"/>
    <x v="681"/>
    <n v="2913388.821077968"/>
    <x v="681"/>
    <n v="4569498.5702517852"/>
    <x v="681"/>
    <x v="681"/>
  </r>
  <r>
    <x v="24"/>
    <x v="0"/>
    <x v="1"/>
    <x v="1"/>
    <x v="11"/>
    <x v="366"/>
    <x v="682"/>
    <n v="886883.79187981389"/>
    <x v="682"/>
    <n v="1521272.908805921"/>
    <x v="682"/>
    <x v="682"/>
  </r>
  <r>
    <x v="24"/>
    <x v="0"/>
    <x v="1"/>
    <x v="1"/>
    <x v="52"/>
    <x v="367"/>
    <x v="683"/>
    <n v="802758.04904605797"/>
    <x v="683"/>
    <n v="1451177.8703099238"/>
    <x v="683"/>
    <x v="683"/>
  </r>
  <r>
    <x v="24"/>
    <x v="0"/>
    <x v="1"/>
    <x v="1"/>
    <x v="22"/>
    <x v="368"/>
    <x v="684"/>
    <n v="723470.73294695222"/>
    <x v="684"/>
    <n v="1344560.6023289298"/>
    <x v="684"/>
    <x v="684"/>
  </r>
  <r>
    <x v="24"/>
    <x v="0"/>
    <x v="1"/>
    <x v="1"/>
    <x v="7"/>
    <x v="369"/>
    <x v="685"/>
    <n v="629627.29477756727"/>
    <x v="685"/>
    <n v="1201972.8089599377"/>
    <x v="685"/>
    <x v="685"/>
  </r>
  <r>
    <x v="24"/>
    <x v="0"/>
    <x v="1"/>
    <x v="1"/>
    <x v="17"/>
    <x v="370"/>
    <x v="686"/>
    <n v="467468.22241563565"/>
    <x v="686"/>
    <n v="962512.36698594992"/>
    <x v="686"/>
    <x v="686"/>
  </r>
  <r>
    <x v="24"/>
    <x v="0"/>
    <x v="1"/>
    <x v="1"/>
    <x v="47"/>
    <x v="371"/>
    <x v="687"/>
    <n v="237129.81914998763"/>
    <x v="687"/>
    <n v="648892.96499996609"/>
    <x v="687"/>
    <x v="687"/>
  </r>
  <r>
    <x v="24"/>
    <x v="0"/>
    <x v="0"/>
    <x v="3"/>
    <x v="66"/>
    <x v="372"/>
    <x v="688"/>
    <n v="1138352.783278981"/>
    <x v="688"/>
    <n v="2098257.6363838911"/>
    <x v="688"/>
    <x v="688"/>
  </r>
  <r>
    <x v="24"/>
    <x v="0"/>
    <x v="0"/>
    <x v="3"/>
    <x v="25"/>
    <x v="373"/>
    <x v="689"/>
    <n v="1007264.1177088971"/>
    <x v="689"/>
    <n v="1885523.5470449009"/>
    <x v="689"/>
    <x v="689"/>
  </r>
  <r>
    <x v="24"/>
    <x v="0"/>
    <x v="0"/>
    <x v="3"/>
    <x v="55"/>
    <x v="305"/>
    <x v="690"/>
    <n v="729690.63005219202"/>
    <x v="690"/>
    <n v="1429265.5707329256"/>
    <x v="690"/>
    <x v="690"/>
  </r>
  <r>
    <x v="24"/>
    <x v="0"/>
    <x v="0"/>
    <x v="3"/>
    <x v="45"/>
    <x v="374"/>
    <x v="691"/>
    <n v="295424.42601618468"/>
    <x v="691"/>
    <n v="734187.72101996199"/>
    <x v="691"/>
    <x v="691"/>
  </r>
  <r>
    <x v="24"/>
    <x v="0"/>
    <x v="1"/>
    <x v="2"/>
    <x v="76"/>
    <x v="130"/>
    <x v="692"/>
    <n v="3091866.884731519"/>
    <x v="692"/>
    <n v="4778095.5645277752"/>
    <x v="692"/>
    <x v="692"/>
  </r>
  <r>
    <x v="24"/>
    <x v="0"/>
    <x v="1"/>
    <x v="2"/>
    <x v="56"/>
    <x v="375"/>
    <x v="693"/>
    <n v="2807625.5360523341"/>
    <x v="693"/>
    <n v="4402293.8182077929"/>
    <x v="693"/>
    <x v="693"/>
  </r>
  <r>
    <x v="24"/>
    <x v="0"/>
    <x v="1"/>
    <x v="2"/>
    <x v="30"/>
    <x v="376"/>
    <x v="694"/>
    <n v="2778559.0093143359"/>
    <x v="694"/>
    <n v="4364777.8184077954"/>
    <x v="694"/>
    <x v="694"/>
  </r>
  <r>
    <x v="24"/>
    <x v="0"/>
    <x v="1"/>
    <x v="2"/>
    <x v="60"/>
    <x v="21"/>
    <x v="695"/>
    <n v="1847820.742015555"/>
    <x v="695"/>
    <n v="3084474.5666148597"/>
    <x v="695"/>
    <x v="695"/>
  </r>
  <r>
    <x v="24"/>
    <x v="0"/>
    <x v="1"/>
    <x v="2"/>
    <x v="32"/>
    <x v="120"/>
    <x v="696"/>
    <n v="564189.62359713041"/>
    <x v="696"/>
    <n v="1163337.1650359388"/>
    <x v="696"/>
    <x v="696"/>
  </r>
  <r>
    <x v="24"/>
    <x v="0"/>
    <x v="1"/>
    <x v="2"/>
    <x v="34"/>
    <x v="377"/>
    <x v="697"/>
    <n v="521126.30987997289"/>
    <x v="697"/>
    <n v="1090943.7479999433"/>
    <x v="697"/>
    <x v="697"/>
  </r>
  <r>
    <x v="24"/>
    <x v="0"/>
    <x v="1"/>
    <x v="2"/>
    <x v="34"/>
    <x v="53"/>
    <x v="698"/>
    <n v="2045322.2789998937"/>
    <x v="698"/>
    <n v="4931005.778999744"/>
    <x v="698"/>
    <x v="698"/>
  </r>
  <r>
    <x v="24"/>
    <x v="0"/>
    <x v="1"/>
    <x v="2"/>
    <x v="8"/>
    <x v="53"/>
    <x v="699"/>
    <n v="2057603.291099892"/>
    <x v="699"/>
    <n v="4962309.3260997394"/>
    <x v="699"/>
    <x v="699"/>
  </r>
  <r>
    <x v="24"/>
    <x v="0"/>
    <x v="1"/>
    <x v="2"/>
    <x v="77"/>
    <x v="378"/>
    <x v="700"/>
    <n v="181892.23466975044"/>
    <x v="700"/>
    <n v="546053.10249597125"/>
    <x v="700"/>
    <x v="700"/>
  </r>
  <r>
    <x v="25"/>
    <x v="0"/>
    <x v="0"/>
    <x v="0"/>
    <x v="13"/>
    <x v="379"/>
    <x v="701"/>
    <n v="2893555.9514188459"/>
    <x v="701"/>
    <n v="4583649.5048997821"/>
    <x v="701"/>
    <x v="701"/>
  </r>
  <r>
    <x v="25"/>
    <x v="0"/>
    <x v="0"/>
    <x v="0"/>
    <x v="44"/>
    <x v="380"/>
    <x v="702"/>
    <n v="2576522.5057843621"/>
    <x v="702"/>
    <n v="4157427.0349498023"/>
    <x v="702"/>
    <x v="702"/>
  </r>
  <r>
    <x v="25"/>
    <x v="0"/>
    <x v="0"/>
    <x v="0"/>
    <x v="62"/>
    <x v="381"/>
    <x v="703"/>
    <n v="2083348.9698673296"/>
    <x v="703"/>
    <n v="3486802.1156238364"/>
    <x v="703"/>
    <x v="703"/>
  </r>
  <r>
    <x v="25"/>
    <x v="0"/>
    <x v="0"/>
    <x v="0"/>
    <x v="15"/>
    <x v="48"/>
    <x v="704"/>
    <n v="593097.33033836866"/>
    <x v="704"/>
    <n v="1253858.5946399339"/>
    <x v="704"/>
    <x v="704"/>
  </r>
  <r>
    <x v="25"/>
    <x v="0"/>
    <x v="0"/>
    <x v="0"/>
    <x v="25"/>
    <x v="382"/>
    <x v="705"/>
    <n v="393193.46972041886"/>
    <x v="705"/>
    <n v="900098.84232395154"/>
    <x v="705"/>
    <x v="705"/>
  </r>
  <r>
    <x v="25"/>
    <x v="0"/>
    <x v="0"/>
    <x v="0"/>
    <x v="1"/>
    <x v="364"/>
    <x v="706"/>
    <n v="397172.15085577872"/>
    <x v="706"/>
    <n v="937811.18017994997"/>
    <x v="706"/>
    <x v="706"/>
  </r>
  <r>
    <x v="25"/>
    <x v="0"/>
    <x v="0"/>
    <x v="0"/>
    <x v="0"/>
    <x v="191"/>
    <x v="707"/>
    <n v="297744.30955358414"/>
    <x v="707"/>
    <n v="737141.59855996072"/>
    <x v="707"/>
    <x v="707"/>
  </r>
  <r>
    <x v="25"/>
    <x v="0"/>
    <x v="0"/>
    <x v="0"/>
    <x v="1"/>
    <x v="328"/>
    <x v="708"/>
    <n v="264039.65614213608"/>
    <x v="708"/>
    <n v="666350.72626496491"/>
    <x v="708"/>
    <x v="708"/>
  </r>
  <r>
    <x v="25"/>
    <x v="0"/>
    <x v="1"/>
    <x v="1"/>
    <x v="78"/>
    <x v="241"/>
    <x v="709"/>
    <n v="2614302.5001142621"/>
    <x v="709"/>
    <n v="4163495.8842398031"/>
    <x v="709"/>
    <x v="709"/>
  </r>
  <r>
    <x v="25"/>
    <x v="0"/>
    <x v="1"/>
    <x v="1"/>
    <x v="73"/>
    <x v="360"/>
    <x v="710"/>
    <n v="2324501.1398482779"/>
    <x v="710"/>
    <n v="3775246.4156398224"/>
    <x v="710"/>
    <x v="710"/>
  </r>
  <r>
    <x v="25"/>
    <x v="0"/>
    <x v="1"/>
    <x v="1"/>
    <x v="41"/>
    <x v="177"/>
    <x v="711"/>
    <n v="2226213.7386292806"/>
    <x v="711"/>
    <n v="3636092.2907398264"/>
    <x v="711"/>
    <x v="711"/>
  </r>
  <r>
    <x v="25"/>
    <x v="0"/>
    <x v="1"/>
    <x v="1"/>
    <x v="20"/>
    <x v="383"/>
    <x v="712"/>
    <n v="819766.71413635614"/>
    <x v="712"/>
    <n v="1739977.3004399068"/>
    <x v="712"/>
    <x v="712"/>
  </r>
  <r>
    <x v="25"/>
    <x v="0"/>
    <x v="1"/>
    <x v="1"/>
    <x v="75"/>
    <x v="384"/>
    <x v="713"/>
    <n v="845195.46643856459"/>
    <x v="713"/>
    <n v="1815961.6259309025"/>
    <x v="713"/>
    <x v="713"/>
  </r>
  <r>
    <x v="25"/>
    <x v="0"/>
    <x v="1"/>
    <x v="1"/>
    <x v="11"/>
    <x v="85"/>
    <x v="714"/>
    <n v="640793.96448404586"/>
    <x v="714"/>
    <n v="1415780.1073679246"/>
    <x v="714"/>
    <x v="714"/>
  </r>
  <r>
    <x v="25"/>
    <x v="0"/>
    <x v="1"/>
    <x v="1"/>
    <x v="95"/>
    <x v="385"/>
    <x v="715"/>
    <n v="456234.99408562551"/>
    <x v="715"/>
    <n v="1043984.3551149442"/>
    <x v="715"/>
    <x v="715"/>
  </r>
  <r>
    <x v="25"/>
    <x v="0"/>
    <x v="1"/>
    <x v="1"/>
    <x v="81"/>
    <x v="386"/>
    <x v="716"/>
    <n v="420395.43961965787"/>
    <x v="716"/>
    <n v="971851.49812794896"/>
    <x v="716"/>
    <x v="716"/>
  </r>
  <r>
    <x v="25"/>
    <x v="0"/>
    <x v="1"/>
    <x v="1"/>
    <x v="17"/>
    <x v="50"/>
    <x v="717"/>
    <n v="357277.16708188102"/>
    <x v="717"/>
    <n v="870491.0034899537"/>
    <x v="717"/>
    <x v="717"/>
  </r>
  <r>
    <x v="25"/>
    <x v="0"/>
    <x v="1"/>
    <x v="1"/>
    <x v="51"/>
    <x v="387"/>
    <x v="718"/>
    <n v="201933.91819126933"/>
    <x v="718"/>
    <n v="566851.56448797008"/>
    <x v="718"/>
    <x v="718"/>
  </r>
  <r>
    <x v="25"/>
    <x v="0"/>
    <x v="0"/>
    <x v="3"/>
    <x v="23"/>
    <x v="388"/>
    <x v="719"/>
    <n v="1364293.2912704472"/>
    <x v="719"/>
    <n v="2551440.898291864"/>
    <x v="719"/>
    <x v="719"/>
  </r>
  <r>
    <x v="25"/>
    <x v="0"/>
    <x v="0"/>
    <x v="3"/>
    <x v="66"/>
    <x v="389"/>
    <x v="720"/>
    <n v="1017263.6003414259"/>
    <x v="720"/>
    <n v="1962877.7069078956"/>
    <x v="720"/>
    <x v="720"/>
  </r>
  <r>
    <x v="25"/>
    <x v="0"/>
    <x v="0"/>
    <x v="3"/>
    <x v="25"/>
    <x v="390"/>
    <x v="721"/>
    <n v="902147.07243040157"/>
    <x v="721"/>
    <n v="1762847.1271949054"/>
    <x v="721"/>
    <x v="721"/>
  </r>
  <r>
    <x v="25"/>
    <x v="0"/>
    <x v="0"/>
    <x v="3"/>
    <x v="55"/>
    <x v="391"/>
    <x v="722"/>
    <n v="653683.47409739508"/>
    <x v="722"/>
    <n v="1325745.7351529293"/>
    <x v="722"/>
    <x v="722"/>
  </r>
  <r>
    <x v="25"/>
    <x v="0"/>
    <x v="1"/>
    <x v="2"/>
    <x v="56"/>
    <x v="171"/>
    <x v="723"/>
    <n v="2860076.8662046478"/>
    <x v="723"/>
    <n v="4475021.8600797839"/>
    <x v="723"/>
    <x v="723"/>
  </r>
  <r>
    <x v="25"/>
    <x v="0"/>
    <x v="1"/>
    <x v="2"/>
    <x v="30"/>
    <x v="172"/>
    <x v="724"/>
    <n v="2827087.6059118495"/>
    <x v="724"/>
    <n v="4431552.6151997866"/>
    <x v="724"/>
    <x v="724"/>
  </r>
  <r>
    <x v="25"/>
    <x v="0"/>
    <x v="1"/>
    <x v="2"/>
    <x v="83"/>
    <x v="282"/>
    <x v="725"/>
    <n v="2572424.8819967224"/>
    <x v="725"/>
    <n v="4094023.4619058021"/>
    <x v="725"/>
    <x v="725"/>
  </r>
  <r>
    <x v="25"/>
    <x v="0"/>
    <x v="1"/>
    <x v="2"/>
    <x v="96"/>
    <x v="392"/>
    <x v="726"/>
    <n v="1888054.1597734997"/>
    <x v="726"/>
    <n v="3223335.5845598485"/>
    <x v="726"/>
    <x v="726"/>
  </r>
  <r>
    <x v="25"/>
    <x v="0"/>
    <x v="1"/>
    <x v="2"/>
    <x v="32"/>
    <x v="73"/>
    <x v="727"/>
    <n v="338872.99419868179"/>
    <x v="727"/>
    <n v="843020.11676995468"/>
    <x v="727"/>
    <x v="727"/>
  </r>
  <r>
    <x v="25"/>
    <x v="0"/>
    <x v="1"/>
    <x v="2"/>
    <x v="34"/>
    <x v="393"/>
    <x v="728"/>
    <n v="324960.20431978267"/>
    <x v="728"/>
    <n v="814253.69457995659"/>
    <x v="728"/>
    <x v="728"/>
  </r>
  <r>
    <x v="25"/>
    <x v="0"/>
    <x v="1"/>
    <x v="2"/>
    <x v="77"/>
    <x v="394"/>
    <x v="729"/>
    <n v="170081.33555581086"/>
    <x v="729"/>
    <n v="500981.33792197309"/>
    <x v="729"/>
    <x v="729"/>
  </r>
  <r>
    <x v="26"/>
    <x v="0"/>
    <x v="0"/>
    <x v="0"/>
    <x v="44"/>
    <x v="395"/>
    <x v="730"/>
    <n v="1849720.6551965496"/>
    <x v="730"/>
    <n v="3536066.6232148074"/>
    <x v="730"/>
    <x v="730"/>
  </r>
  <r>
    <x v="26"/>
    <x v="0"/>
    <x v="0"/>
    <x v="0"/>
    <x v="38"/>
    <x v="179"/>
    <x v="731"/>
    <n v="1500460.044449439"/>
    <x v="731"/>
    <n v="2918144.2891918421"/>
    <x v="731"/>
    <x v="731"/>
  </r>
  <r>
    <x v="26"/>
    <x v="0"/>
    <x v="0"/>
    <x v="0"/>
    <x v="0"/>
    <x v="156"/>
    <x v="732"/>
    <n v="1394378.836546984"/>
    <x v="732"/>
    <n v="2728843.4069258515"/>
    <x v="732"/>
    <x v="732"/>
  </r>
  <r>
    <x v="26"/>
    <x v="0"/>
    <x v="0"/>
    <x v="0"/>
    <x v="15"/>
    <x v="396"/>
    <x v="733"/>
    <n v="624395.5786466063"/>
    <x v="733"/>
    <n v="1320025.7743439286"/>
    <x v="733"/>
    <x v="733"/>
  </r>
  <r>
    <x v="26"/>
    <x v="0"/>
    <x v="0"/>
    <x v="0"/>
    <x v="25"/>
    <x v="397"/>
    <x v="734"/>
    <n v="397641.42538893817"/>
    <x v="734"/>
    <n v="910281.10641594988"/>
    <x v="734"/>
    <x v="734"/>
  </r>
  <r>
    <x v="26"/>
    <x v="0"/>
    <x v="0"/>
    <x v="0"/>
    <x v="1"/>
    <x v="285"/>
    <x v="735"/>
    <n v="403060.16678397794"/>
    <x v="735"/>
    <n v="951714.08639994811"/>
    <x v="735"/>
    <x v="735"/>
  </r>
  <r>
    <x v="26"/>
    <x v="0"/>
    <x v="0"/>
    <x v="0"/>
    <x v="0"/>
    <x v="398"/>
    <x v="736"/>
    <n v="301006.27829998359"/>
    <x v="736"/>
    <n v="745217.42999995942"/>
    <x v="736"/>
    <x v="736"/>
  </r>
  <r>
    <x v="26"/>
    <x v="0"/>
    <x v="0"/>
    <x v="0"/>
    <x v="1"/>
    <x v="70"/>
    <x v="737"/>
    <n v="267568.49104768556"/>
    <x v="737"/>
    <n v="675256.3646699636"/>
    <x v="737"/>
    <x v="737"/>
  </r>
  <r>
    <x v="26"/>
    <x v="0"/>
    <x v="1"/>
    <x v="1"/>
    <x v="20"/>
    <x v="395"/>
    <x v="738"/>
    <n v="1946708.8424613336"/>
    <x v="738"/>
    <n v="3872258.1834237883"/>
    <x v="738"/>
    <x v="738"/>
  </r>
  <r>
    <x v="26"/>
    <x v="0"/>
    <x v="1"/>
    <x v="1"/>
    <x v="30"/>
    <x v="345"/>
    <x v="739"/>
    <n v="1592764.7523119126"/>
    <x v="739"/>
    <n v="3213507.9751998242"/>
    <x v="739"/>
    <x v="739"/>
  </r>
  <r>
    <x v="26"/>
    <x v="0"/>
    <x v="1"/>
    <x v="1"/>
    <x v="20"/>
    <x v="246"/>
    <x v="740"/>
    <n v="832909.93050715444"/>
    <x v="740"/>
    <n v="1767874.1371199032"/>
    <x v="740"/>
    <x v="740"/>
  </r>
  <r>
    <x v="26"/>
    <x v="0"/>
    <x v="1"/>
    <x v="1"/>
    <x v="75"/>
    <x v="399"/>
    <x v="741"/>
    <n v="857696.65934150282"/>
    <x v="741"/>
    <n v="1842821.3140048988"/>
    <x v="741"/>
    <x v="741"/>
  </r>
  <r>
    <x v="26"/>
    <x v="0"/>
    <x v="1"/>
    <x v="1"/>
    <x v="40"/>
    <x v="400"/>
    <x v="742"/>
    <n v="540360.73088637029"/>
    <x v="742"/>
    <n v="1249782.2254399313"/>
    <x v="742"/>
    <x v="742"/>
  </r>
  <r>
    <x v="26"/>
    <x v="0"/>
    <x v="1"/>
    <x v="1"/>
    <x v="17"/>
    <x v="386"/>
    <x v="743"/>
    <n v="363264.24370390025"/>
    <x v="743"/>
    <n v="885078.26743195171"/>
    <x v="743"/>
    <x v="743"/>
  </r>
  <r>
    <x v="26"/>
    <x v="0"/>
    <x v="1"/>
    <x v="1"/>
    <x v="51"/>
    <x v="401"/>
    <x v="744"/>
    <n v="204586.85819068894"/>
    <x v="744"/>
    <n v="574298.66996996896"/>
    <x v="744"/>
    <x v="744"/>
  </r>
  <r>
    <x v="26"/>
    <x v="0"/>
    <x v="0"/>
    <x v="3"/>
    <x v="23"/>
    <x v="335"/>
    <x v="745"/>
    <n v="1389372.3772189745"/>
    <x v="745"/>
    <n v="2598342.6942548584"/>
    <x v="745"/>
    <x v="745"/>
  </r>
  <r>
    <x v="26"/>
    <x v="0"/>
    <x v="0"/>
    <x v="3"/>
    <x v="66"/>
    <x v="402"/>
    <x v="746"/>
    <n v="1035509.8449419437"/>
    <x v="746"/>
    <n v="1998085.0481998916"/>
    <x v="746"/>
    <x v="746"/>
  </r>
  <r>
    <x v="26"/>
    <x v="0"/>
    <x v="0"/>
    <x v="3"/>
    <x v="25"/>
    <x v="403"/>
    <x v="747"/>
    <n v="942210.34132919821"/>
    <x v="747"/>
    <n v="1841133.0526748989"/>
    <x v="747"/>
    <x v="747"/>
  </r>
  <r>
    <x v="26"/>
    <x v="0"/>
    <x v="0"/>
    <x v="3"/>
    <x v="81"/>
    <x v="404"/>
    <x v="748"/>
    <n v="168655.98512586075"/>
    <x v="748"/>
    <n v="499651.70427697257"/>
    <x v="748"/>
    <x v="748"/>
  </r>
  <r>
    <x v="26"/>
    <x v="0"/>
    <x v="1"/>
    <x v="2"/>
    <x v="34"/>
    <x v="237"/>
    <x v="749"/>
    <n v="2391518.2595438696"/>
    <x v="749"/>
    <n v="4869929.4823997347"/>
    <x v="749"/>
    <x v="749"/>
  </r>
  <r>
    <x v="26"/>
    <x v="0"/>
    <x v="1"/>
    <x v="2"/>
    <x v="8"/>
    <x v="405"/>
    <x v="750"/>
    <n v="2407581.7316653677"/>
    <x v="750"/>
    <n v="4903134.7150497306"/>
    <x v="750"/>
    <x v="750"/>
  </r>
  <r>
    <x v="26"/>
    <x v="0"/>
    <x v="1"/>
    <x v="2"/>
    <x v="76"/>
    <x v="144"/>
    <x v="751"/>
    <n v="2113961.8860147647"/>
    <x v="751"/>
    <n v="4336454.2800477631"/>
    <x v="751"/>
    <x v="751"/>
  </r>
  <r>
    <x v="26"/>
    <x v="0"/>
    <x v="1"/>
    <x v="2"/>
    <x v="56"/>
    <x v="406"/>
    <x v="752"/>
    <n v="1894008.1496979767"/>
    <x v="752"/>
    <n v="3907578.5467677866"/>
    <x v="752"/>
    <x v="752"/>
  </r>
  <r>
    <x v="26"/>
    <x v="0"/>
    <x v="1"/>
    <x v="2"/>
    <x v="30"/>
    <x v="407"/>
    <x v="753"/>
    <n v="1872961.5736648578"/>
    <x v="753"/>
    <n v="3866994.3460157891"/>
    <x v="753"/>
    <x v="753"/>
  </r>
  <r>
    <x v="26"/>
    <x v="0"/>
    <x v="1"/>
    <x v="2"/>
    <x v="83"/>
    <x v="302"/>
    <x v="754"/>
    <n v="1709921.0158032563"/>
    <x v="754"/>
    <n v="3552630.3767848057"/>
    <x v="754"/>
    <x v="754"/>
  </r>
  <r>
    <x v="26"/>
    <x v="0"/>
    <x v="1"/>
    <x v="2"/>
    <x v="66"/>
    <x v="368"/>
    <x v="755"/>
    <n v="582386.7978361483"/>
    <x v="755"/>
    <n v="1357792.7052779261"/>
    <x v="755"/>
    <x v="755"/>
  </r>
  <r>
    <x v="26"/>
    <x v="0"/>
    <x v="1"/>
    <x v="2"/>
    <x v="32"/>
    <x v="214"/>
    <x v="756"/>
    <n v="343529.04946039116"/>
    <x v="756"/>
    <n v="854603.06471095316"/>
    <x v="756"/>
    <x v="756"/>
  </r>
  <r>
    <x v="26"/>
    <x v="0"/>
    <x v="1"/>
    <x v="2"/>
    <x v="34"/>
    <x v="63"/>
    <x v="757"/>
    <n v="329443.25294788205"/>
    <x v="757"/>
    <n v="825486.88208995503"/>
    <x v="757"/>
    <x v="757"/>
  </r>
  <r>
    <x v="26"/>
    <x v="0"/>
    <x v="1"/>
    <x v="2"/>
    <x v="77"/>
    <x v="408"/>
    <x v="758"/>
    <n v="172140.56321279056"/>
    <x v="758"/>
    <n v="507046.87487997208"/>
    <x v="758"/>
    <x v="758"/>
  </r>
  <r>
    <x v="27"/>
    <x v="0"/>
    <x v="0"/>
    <x v="0"/>
    <x v="1"/>
    <x v="409"/>
    <x v="759"/>
    <n v="3565218.7607522453"/>
    <x v="759"/>
    <n v="5708426.8835351178"/>
    <x v="759"/>
    <x v="759"/>
  </r>
  <r>
    <x v="27"/>
    <x v="0"/>
    <x v="0"/>
    <x v="0"/>
    <x v="71"/>
    <x v="410"/>
    <x v="760"/>
    <n v="2730653.6252470128"/>
    <x v="760"/>
    <n v="4530249.9744054927"/>
    <x v="760"/>
    <x v="760"/>
  </r>
  <r>
    <x v="27"/>
    <x v="0"/>
    <x v="0"/>
    <x v="0"/>
    <x v="48"/>
    <x v="411"/>
    <x v="761"/>
    <n v="2305599.7527692751"/>
    <x v="761"/>
    <n v="3871125.5524214399"/>
    <x v="761"/>
    <x v="761"/>
  </r>
  <r>
    <x v="27"/>
    <x v="0"/>
    <x v="0"/>
    <x v="0"/>
    <x v="44"/>
    <x v="412"/>
    <x v="762"/>
    <n v="5083278.8154955115"/>
    <x v="762"/>
    <n v="8713735.2277515046"/>
    <x v="762"/>
    <x v="762"/>
  </r>
  <r>
    <x v="27"/>
    <x v="0"/>
    <x v="0"/>
    <x v="0"/>
    <x v="25"/>
    <x v="413"/>
    <x v="763"/>
    <n v="1654893.9493941383"/>
    <x v="763"/>
    <n v="3335895.5438647009"/>
    <x v="763"/>
    <x v="763"/>
  </r>
  <r>
    <x v="27"/>
    <x v="0"/>
    <x v="0"/>
    <x v="0"/>
    <x v="1"/>
    <x v="414"/>
    <x v="764"/>
    <n v="5739598.1823556032"/>
    <x v="764"/>
    <n v="12037631.24138152"/>
    <x v="764"/>
    <x v="764"/>
  </r>
  <r>
    <x v="27"/>
    <x v="0"/>
    <x v="0"/>
    <x v="0"/>
    <x v="49"/>
    <x v="415"/>
    <x v="765"/>
    <n v="1219737.4639939966"/>
    <x v="765"/>
    <n v="2560200.6434125858"/>
    <x v="765"/>
    <x v="765"/>
  </r>
  <r>
    <x v="27"/>
    <x v="0"/>
    <x v="0"/>
    <x v="0"/>
    <x v="38"/>
    <x v="416"/>
    <x v="766"/>
    <n v="1953569.0747531701"/>
    <x v="766"/>
    <n v="4247894.4568038052"/>
    <x v="766"/>
    <x v="766"/>
  </r>
  <r>
    <x v="27"/>
    <x v="0"/>
    <x v="0"/>
    <x v="0"/>
    <x v="97"/>
    <x v="417"/>
    <x v="767"/>
    <n v="1299576.6373367703"/>
    <x v="767"/>
    <n v="3097696.6133059338"/>
    <x v="767"/>
    <x v="767"/>
  </r>
  <r>
    <x v="27"/>
    <x v="0"/>
    <x v="0"/>
    <x v="0"/>
    <x v="0"/>
    <x v="418"/>
    <x v="768"/>
    <n v="3648626.1224005823"/>
    <x v="768"/>
    <n v="9302146.5555094574"/>
    <x v="768"/>
    <x v="768"/>
  </r>
  <r>
    <x v="27"/>
    <x v="0"/>
    <x v="0"/>
    <x v="0"/>
    <x v="1"/>
    <x v="419"/>
    <x v="769"/>
    <n v="667920.47385730967"/>
    <x v="769"/>
    <n v="1729255.8424304738"/>
    <x v="769"/>
    <x v="769"/>
  </r>
  <r>
    <x v="27"/>
    <x v="0"/>
    <x v="1"/>
    <x v="1"/>
    <x v="82"/>
    <x v="420"/>
    <x v="770"/>
    <n v="4583036.6650087526"/>
    <x v="770"/>
    <n v="8838347.8146545775"/>
    <x v="770"/>
    <x v="770"/>
  </r>
  <r>
    <x v="27"/>
    <x v="0"/>
    <x v="1"/>
    <x v="1"/>
    <x v="98"/>
    <x v="421"/>
    <x v="771"/>
    <n v="4782948.635765166"/>
    <x v="771"/>
    <n v="9305954.3916808087"/>
    <x v="771"/>
    <x v="771"/>
  </r>
  <r>
    <x v="27"/>
    <x v="0"/>
    <x v="1"/>
    <x v="1"/>
    <x v="52"/>
    <x v="422"/>
    <x v="772"/>
    <n v="2647582.0090840221"/>
    <x v="772"/>
    <n v="5325744.6733976249"/>
    <x v="772"/>
    <x v="772"/>
  </r>
  <r>
    <x v="27"/>
    <x v="0"/>
    <x v="1"/>
    <x v="1"/>
    <x v="40"/>
    <x v="423"/>
    <x v="773"/>
    <n v="2903252.5075280508"/>
    <x v="773"/>
    <n v="6053859.5523087904"/>
    <x v="773"/>
    <x v="773"/>
  </r>
  <r>
    <x v="27"/>
    <x v="0"/>
    <x v="1"/>
    <x v="1"/>
    <x v="99"/>
    <x v="424"/>
    <x v="774"/>
    <n v="1190321.3151141638"/>
    <x v="774"/>
    <n v="2536287.7518128492"/>
    <x v="774"/>
    <x v="774"/>
  </r>
  <r>
    <x v="27"/>
    <x v="0"/>
    <x v="1"/>
    <x v="1"/>
    <x v="74"/>
    <x v="425"/>
    <x v="775"/>
    <n v="3807626.2741702874"/>
    <x v="775"/>
    <n v="8151562.6033600336"/>
    <x v="775"/>
    <x v="775"/>
  </r>
  <r>
    <x v="27"/>
    <x v="0"/>
    <x v="1"/>
    <x v="1"/>
    <x v="51"/>
    <x v="426"/>
    <x v="776"/>
    <n v="368270.06960000272"/>
    <x v="776"/>
    <n v="1130244.8075463537"/>
    <x v="776"/>
    <x v="776"/>
  </r>
  <r>
    <x v="27"/>
    <x v="0"/>
    <x v="0"/>
    <x v="3"/>
    <x v="23"/>
    <x v="427"/>
    <x v="777"/>
    <n v="2989448.2340775519"/>
    <x v="777"/>
    <n v="5540640.7608616101"/>
    <x v="777"/>
    <x v="777"/>
  </r>
  <r>
    <x v="27"/>
    <x v="0"/>
    <x v="0"/>
    <x v="3"/>
    <x v="55"/>
    <x v="428"/>
    <x v="778"/>
    <n v="2581580.2830510684"/>
    <x v="778"/>
    <n v="5211757.7988313586"/>
    <x v="778"/>
    <x v="778"/>
  </r>
  <r>
    <x v="27"/>
    <x v="0"/>
    <x v="0"/>
    <x v="3"/>
    <x v="28"/>
    <x v="429"/>
    <x v="779"/>
    <n v="2087904.7647131563"/>
    <x v="779"/>
    <n v="4555118.5962651204"/>
    <x v="779"/>
    <x v="779"/>
  </r>
  <r>
    <x v="27"/>
    <x v="0"/>
    <x v="1"/>
    <x v="2"/>
    <x v="100"/>
    <x v="430"/>
    <x v="780"/>
    <n v="4928724.729509485"/>
    <x v="780"/>
    <n v="9466583.7651157379"/>
    <x v="780"/>
    <x v="780"/>
  </r>
  <r>
    <x v="27"/>
    <x v="0"/>
    <x v="1"/>
    <x v="2"/>
    <x v="56"/>
    <x v="431"/>
    <x v="781"/>
    <n v="1933908.107392096"/>
    <x v="781"/>
    <n v="4518509.1960828537"/>
    <x v="781"/>
    <x v="781"/>
  </r>
  <r>
    <x v="27"/>
    <x v="0"/>
    <x v="1"/>
    <x v="2"/>
    <x v="83"/>
    <x v="432"/>
    <x v="782"/>
    <n v="5296835.3055190407"/>
    <x v="782"/>
    <n v="12758084.37532402"/>
    <x v="782"/>
    <x v="782"/>
  </r>
  <r>
    <x v="27"/>
    <x v="0"/>
    <x v="1"/>
    <x v="2"/>
    <x v="32"/>
    <x v="433"/>
    <x v="783"/>
    <n v="1099690.5631401015"/>
    <x v="783"/>
    <n v="2892588.2466143896"/>
    <x v="783"/>
    <x v="783"/>
  </r>
  <r>
    <x v="27"/>
    <x v="0"/>
    <x v="1"/>
    <x v="2"/>
    <x v="84"/>
    <x v="434"/>
    <x v="784"/>
    <n v="3421944.1621684884"/>
    <x v="784"/>
    <n v="9229518.9890961833"/>
    <x v="784"/>
    <x v="784"/>
  </r>
  <r>
    <x v="27"/>
    <x v="0"/>
    <x v="1"/>
    <x v="2"/>
    <x v="77"/>
    <x v="435"/>
    <x v="785"/>
    <n v="770164.39921575575"/>
    <x v="785"/>
    <n v="2463460.1360423588"/>
    <x v="785"/>
    <x v="785"/>
  </r>
  <r>
    <x v="28"/>
    <x v="0"/>
    <x v="0"/>
    <x v="0"/>
    <x v="48"/>
    <x v="436"/>
    <x v="786"/>
    <n v="2691983.4520944962"/>
    <x v="786"/>
    <n v="4441598.8834751453"/>
    <x v="786"/>
    <x v="786"/>
  </r>
  <r>
    <x v="28"/>
    <x v="0"/>
    <x v="0"/>
    <x v="0"/>
    <x v="38"/>
    <x v="437"/>
    <x v="787"/>
    <n v="2232073.2233566931"/>
    <x v="787"/>
    <n v="3731265.3392663742"/>
    <x v="787"/>
    <x v="787"/>
  </r>
  <r>
    <x v="28"/>
    <x v="0"/>
    <x v="0"/>
    <x v="0"/>
    <x v="1"/>
    <x v="438"/>
    <x v="788"/>
    <n v="2848583.2618546491"/>
    <x v="788"/>
    <n v="5226051.2335985564"/>
    <x v="788"/>
    <x v="788"/>
  </r>
  <r>
    <x v="28"/>
    <x v="0"/>
    <x v="0"/>
    <x v="0"/>
    <x v="71"/>
    <x v="439"/>
    <x v="789"/>
    <n v="5418676.601967453"/>
    <x v="789"/>
    <n v="10051787.413928557"/>
    <x v="789"/>
    <x v="789"/>
  </r>
  <r>
    <x v="28"/>
    <x v="0"/>
    <x v="0"/>
    <x v="0"/>
    <x v="44"/>
    <x v="440"/>
    <x v="790"/>
    <n v="5099245.4120890815"/>
    <x v="790"/>
    <n v="10001706.849836856"/>
    <x v="790"/>
    <x v="790"/>
  </r>
  <r>
    <x v="28"/>
    <x v="0"/>
    <x v="0"/>
    <x v="0"/>
    <x v="0"/>
    <x v="441"/>
    <x v="791"/>
    <n v="2948519.5439201589"/>
    <x v="791"/>
    <n v="6288995.8714246824"/>
    <x v="791"/>
    <x v="791"/>
  </r>
  <r>
    <x v="28"/>
    <x v="0"/>
    <x v="0"/>
    <x v="0"/>
    <x v="25"/>
    <x v="442"/>
    <x v="792"/>
    <n v="1377430.3851690537"/>
    <x v="792"/>
    <n v="3009714.7894223337"/>
    <x v="792"/>
    <x v="792"/>
  </r>
  <r>
    <x v="28"/>
    <x v="0"/>
    <x v="0"/>
    <x v="0"/>
    <x v="1"/>
    <x v="443"/>
    <x v="793"/>
    <n v="4013282.1955093532"/>
    <x v="793"/>
    <n v="8891409.0944253374"/>
    <x v="793"/>
    <x v="793"/>
  </r>
  <r>
    <x v="28"/>
    <x v="0"/>
    <x v="0"/>
    <x v="0"/>
    <x v="97"/>
    <x v="444"/>
    <x v="794"/>
    <n v="1789498.9684509016"/>
    <x v="794"/>
    <n v="3985991.1075713979"/>
    <x v="794"/>
    <x v="794"/>
  </r>
  <r>
    <x v="28"/>
    <x v="0"/>
    <x v="0"/>
    <x v="0"/>
    <x v="1"/>
    <x v="445"/>
    <x v="795"/>
    <n v="723292.84379866219"/>
    <x v="795"/>
    <n v="1700297.5913372501"/>
    <x v="795"/>
    <x v="795"/>
  </r>
  <r>
    <x v="28"/>
    <x v="0"/>
    <x v="0"/>
    <x v="0"/>
    <x v="49"/>
    <x v="446"/>
    <x v="796"/>
    <n v="2667658.9266894627"/>
    <x v="796"/>
    <n v="6439808.7955606068"/>
    <x v="796"/>
    <x v="796"/>
  </r>
  <r>
    <x v="28"/>
    <x v="0"/>
    <x v="1"/>
    <x v="1"/>
    <x v="82"/>
    <x v="447"/>
    <x v="797"/>
    <n v="2298839.0572178592"/>
    <x v="797"/>
    <n v="4145295.2733603604"/>
    <x v="797"/>
    <x v="797"/>
  </r>
  <r>
    <x v="28"/>
    <x v="0"/>
    <x v="1"/>
    <x v="1"/>
    <x v="52"/>
    <x v="448"/>
    <x v="798"/>
    <n v="1872923.5396235508"/>
    <x v="798"/>
    <n v="3640520.2941206153"/>
    <x v="798"/>
    <x v="798"/>
  </r>
  <r>
    <x v="28"/>
    <x v="0"/>
    <x v="1"/>
    <x v="1"/>
    <x v="98"/>
    <x v="449"/>
    <x v="799"/>
    <n v="4522694.1788076991"/>
    <x v="799"/>
    <n v="8987376.7680411115"/>
    <x v="799"/>
    <x v="799"/>
  </r>
  <r>
    <x v="28"/>
    <x v="0"/>
    <x v="1"/>
    <x v="1"/>
    <x v="40"/>
    <x v="450"/>
    <x v="800"/>
    <n v="1327392.1202144918"/>
    <x v="800"/>
    <n v="2689751.5929538775"/>
    <x v="800"/>
    <x v="800"/>
  </r>
  <r>
    <x v="28"/>
    <x v="0"/>
    <x v="1"/>
    <x v="1"/>
    <x v="74"/>
    <x v="451"/>
    <x v="801"/>
    <n v="2183968.3205480054"/>
    <x v="801"/>
    <n v="4995644.3453178136"/>
    <x v="801"/>
    <x v="801"/>
  </r>
  <r>
    <x v="28"/>
    <x v="0"/>
    <x v="1"/>
    <x v="1"/>
    <x v="99"/>
    <x v="452"/>
    <x v="802"/>
    <n v="1666774.1205317059"/>
    <x v="802"/>
    <n v="4163409.2366606519"/>
    <x v="802"/>
    <x v="802"/>
  </r>
  <r>
    <x v="28"/>
    <x v="0"/>
    <x v="1"/>
    <x v="1"/>
    <x v="51"/>
    <x v="453"/>
    <x v="803"/>
    <n v="843604.86660569243"/>
    <x v="803"/>
    <n v="2619657.4546210244"/>
    <x v="803"/>
    <x v="803"/>
  </r>
  <r>
    <x v="28"/>
    <x v="0"/>
    <x v="0"/>
    <x v="3"/>
    <x v="28"/>
    <x v="454"/>
    <x v="804"/>
    <n v="1833976.736718718"/>
    <x v="804"/>
    <n v="3359514.0100912102"/>
    <x v="804"/>
    <x v="804"/>
  </r>
  <r>
    <x v="28"/>
    <x v="0"/>
    <x v="0"/>
    <x v="3"/>
    <x v="23"/>
    <x v="455"/>
    <x v="805"/>
    <n v="3834482.5978250392"/>
    <x v="805"/>
    <n v="8080089.6095136944"/>
    <x v="805"/>
    <x v="805"/>
  </r>
  <r>
    <x v="28"/>
    <x v="0"/>
    <x v="0"/>
    <x v="3"/>
    <x v="55"/>
    <x v="456"/>
    <x v="806"/>
    <n v="2141673.3699292946"/>
    <x v="806"/>
    <n v="4968948.5703510558"/>
    <x v="806"/>
    <x v="806"/>
  </r>
  <r>
    <x v="28"/>
    <x v="0"/>
    <x v="1"/>
    <x v="2"/>
    <x v="100"/>
    <x v="457"/>
    <x v="807"/>
    <n v="4187943.9252239191"/>
    <x v="807"/>
    <n v="8353379.7934133271"/>
    <x v="807"/>
    <x v="807"/>
  </r>
  <r>
    <x v="28"/>
    <x v="0"/>
    <x v="1"/>
    <x v="2"/>
    <x v="32"/>
    <x v="458"/>
    <x v="808"/>
    <n v="1616003.8404948057"/>
    <x v="808"/>
    <n v="3334421.8510178039"/>
    <x v="808"/>
    <x v="808"/>
  </r>
  <r>
    <x v="28"/>
    <x v="0"/>
    <x v="1"/>
    <x v="2"/>
    <x v="56"/>
    <x v="459"/>
    <x v="809"/>
    <n v="2803530.6989780385"/>
    <x v="809"/>
    <n v="6017089.4575532256"/>
    <x v="809"/>
    <x v="809"/>
  </r>
  <r>
    <x v="28"/>
    <x v="0"/>
    <x v="1"/>
    <x v="2"/>
    <x v="84"/>
    <x v="460"/>
    <x v="810"/>
    <n v="2468952.106180504"/>
    <x v="810"/>
    <n v="5968576.6181773907"/>
    <x v="810"/>
    <x v="810"/>
  </r>
  <r>
    <x v="28"/>
    <x v="0"/>
    <x v="1"/>
    <x v="2"/>
    <x v="83"/>
    <x v="461"/>
    <x v="811"/>
    <n v="3458993.0445453618"/>
    <x v="811"/>
    <n v="8663990.6341380477"/>
    <x v="811"/>
    <x v="811"/>
  </r>
  <r>
    <x v="28"/>
    <x v="0"/>
    <x v="1"/>
    <x v="2"/>
    <x v="77"/>
    <x v="462"/>
    <x v="812"/>
    <n v="321877.27445212798"/>
    <x v="812"/>
    <n v="1013006.9725478709"/>
    <x v="812"/>
    <x v="812"/>
  </r>
  <r>
    <x v="29"/>
    <x v="0"/>
    <x v="0"/>
    <x v="0"/>
    <x v="1"/>
    <x v="463"/>
    <x v="813"/>
    <n v="4556732.2659697467"/>
    <x v="813"/>
    <n v="7082983.6152421338"/>
    <x v="813"/>
    <x v="813"/>
  </r>
  <r>
    <x v="29"/>
    <x v="0"/>
    <x v="0"/>
    <x v="0"/>
    <x v="44"/>
    <x v="464"/>
    <x v="814"/>
    <n v="4102074.7577171084"/>
    <x v="814"/>
    <n v="6421284.0159112513"/>
    <x v="814"/>
    <x v="814"/>
  </r>
  <r>
    <x v="29"/>
    <x v="0"/>
    <x v="0"/>
    <x v="0"/>
    <x v="48"/>
    <x v="465"/>
    <x v="815"/>
    <n v="3538560.2462052256"/>
    <x v="815"/>
    <n v="5849481.7822067263"/>
    <x v="815"/>
    <x v="815"/>
  </r>
  <r>
    <x v="29"/>
    <x v="0"/>
    <x v="0"/>
    <x v="0"/>
    <x v="49"/>
    <x v="466"/>
    <x v="816"/>
    <n v="1846457.2944816132"/>
    <x v="816"/>
    <n v="3217343.9171017995"/>
    <x v="816"/>
    <x v="816"/>
  </r>
  <r>
    <x v="29"/>
    <x v="0"/>
    <x v="0"/>
    <x v="0"/>
    <x v="1"/>
    <x v="467"/>
    <x v="817"/>
    <n v="3098501.6635593614"/>
    <x v="817"/>
    <n v="5511492.1919505047"/>
    <x v="817"/>
    <x v="817"/>
  </r>
  <r>
    <x v="29"/>
    <x v="0"/>
    <x v="0"/>
    <x v="0"/>
    <x v="71"/>
    <x v="468"/>
    <x v="818"/>
    <n v="2924059.5619636932"/>
    <x v="818"/>
    <n v="5530908.4452032307"/>
    <x v="818"/>
    <x v="818"/>
  </r>
  <r>
    <x v="29"/>
    <x v="0"/>
    <x v="0"/>
    <x v="0"/>
    <x v="97"/>
    <x v="469"/>
    <x v="819"/>
    <n v="2351129.3933276376"/>
    <x v="819"/>
    <n v="4950409.2399369143"/>
    <x v="819"/>
    <x v="819"/>
  </r>
  <r>
    <x v="29"/>
    <x v="0"/>
    <x v="0"/>
    <x v="0"/>
    <x v="0"/>
    <x v="470"/>
    <x v="820"/>
    <n v="5035091.2647375464"/>
    <x v="820"/>
    <n v="10686884.989434294"/>
    <x v="820"/>
    <x v="820"/>
  </r>
  <r>
    <x v="29"/>
    <x v="0"/>
    <x v="0"/>
    <x v="0"/>
    <x v="38"/>
    <x v="471"/>
    <x v="821"/>
    <n v="4824890.1331090489"/>
    <x v="821"/>
    <n v="10323597.138683606"/>
    <x v="821"/>
    <x v="821"/>
  </r>
  <r>
    <x v="29"/>
    <x v="0"/>
    <x v="0"/>
    <x v="0"/>
    <x v="25"/>
    <x v="472"/>
    <x v="822"/>
    <n v="1981133.2349049684"/>
    <x v="822"/>
    <n v="4434836.0073996866"/>
    <x v="822"/>
    <x v="822"/>
  </r>
  <r>
    <x v="29"/>
    <x v="0"/>
    <x v="0"/>
    <x v="0"/>
    <x v="1"/>
    <x v="473"/>
    <x v="823"/>
    <n v="691088.57679884741"/>
    <x v="823"/>
    <n v="1599703.5070813007"/>
    <x v="823"/>
    <x v="823"/>
  </r>
  <r>
    <x v="29"/>
    <x v="0"/>
    <x v="1"/>
    <x v="1"/>
    <x v="82"/>
    <x v="474"/>
    <x v="824"/>
    <n v="4411237.5279679289"/>
    <x v="824"/>
    <n v="6761098.8399583511"/>
    <x v="824"/>
    <x v="824"/>
  </r>
  <r>
    <x v="29"/>
    <x v="0"/>
    <x v="1"/>
    <x v="1"/>
    <x v="98"/>
    <x v="475"/>
    <x v="825"/>
    <n v="4599560.1312688347"/>
    <x v="825"/>
    <n v="8720782.8673965372"/>
    <x v="825"/>
    <x v="825"/>
  </r>
  <r>
    <x v="29"/>
    <x v="0"/>
    <x v="1"/>
    <x v="1"/>
    <x v="74"/>
    <x v="476"/>
    <x v="826"/>
    <n v="3135615.4645048743"/>
    <x v="826"/>
    <n v="6080768.3519392163"/>
    <x v="826"/>
    <x v="826"/>
  </r>
  <r>
    <x v="29"/>
    <x v="0"/>
    <x v="1"/>
    <x v="1"/>
    <x v="40"/>
    <x v="477"/>
    <x v="827"/>
    <n v="1554478.0968642493"/>
    <x v="827"/>
    <n v="3212710.6607197989"/>
    <x v="827"/>
    <x v="827"/>
  </r>
  <r>
    <x v="29"/>
    <x v="0"/>
    <x v="1"/>
    <x v="1"/>
    <x v="52"/>
    <x v="478"/>
    <x v="828"/>
    <n v="1773637.0060164803"/>
    <x v="828"/>
    <n v="3733950.6460156096"/>
    <x v="828"/>
    <x v="828"/>
  </r>
  <r>
    <x v="29"/>
    <x v="0"/>
    <x v="1"/>
    <x v="1"/>
    <x v="99"/>
    <x v="479"/>
    <x v="829"/>
    <n v="861934.71838094306"/>
    <x v="829"/>
    <n v="2059269.4681970039"/>
    <x v="829"/>
    <x v="829"/>
  </r>
  <r>
    <x v="29"/>
    <x v="0"/>
    <x v="1"/>
    <x v="1"/>
    <x v="51"/>
    <x v="480"/>
    <x v="830"/>
    <n v="1127753.5810181934"/>
    <x v="830"/>
    <n v="3531877.2065308639"/>
    <x v="830"/>
    <x v="830"/>
  </r>
  <r>
    <x v="29"/>
    <x v="0"/>
    <x v="0"/>
    <x v="3"/>
    <x v="23"/>
    <x v="481"/>
    <x v="831"/>
    <n v="3403010.7017893144"/>
    <x v="831"/>
    <n v="6648880.8981649959"/>
    <x v="831"/>
    <x v="831"/>
  </r>
  <r>
    <x v="29"/>
    <x v="0"/>
    <x v="0"/>
    <x v="3"/>
    <x v="28"/>
    <x v="482"/>
    <x v="832"/>
    <n v="3488774.3583581559"/>
    <x v="832"/>
    <n v="6868121.918996538"/>
    <x v="832"/>
    <x v="832"/>
  </r>
  <r>
    <x v="29"/>
    <x v="0"/>
    <x v="0"/>
    <x v="3"/>
    <x v="55"/>
    <x v="483"/>
    <x v="833"/>
    <n v="2709891.0719152899"/>
    <x v="833"/>
    <n v="5799108.447284461"/>
    <x v="833"/>
    <x v="833"/>
  </r>
  <r>
    <x v="29"/>
    <x v="0"/>
    <x v="1"/>
    <x v="2"/>
    <x v="56"/>
    <x v="484"/>
    <x v="834"/>
    <n v="1960859.5201865295"/>
    <x v="834"/>
    <n v="4697370.4945075642"/>
    <x v="834"/>
    <x v="834"/>
  </r>
  <r>
    <x v="29"/>
    <x v="0"/>
    <x v="1"/>
    <x v="2"/>
    <x v="100"/>
    <x v="485"/>
    <x v="835"/>
    <n v="4983010.0504011409"/>
    <x v="835"/>
    <n v="12111564.038766019"/>
    <x v="835"/>
    <x v="835"/>
  </r>
  <r>
    <x v="29"/>
    <x v="0"/>
    <x v="1"/>
    <x v="2"/>
    <x v="83"/>
    <x v="486"/>
    <x v="836"/>
    <n v="4545765.6201485489"/>
    <x v="836"/>
    <n v="11552101.280662235"/>
    <x v="836"/>
    <x v="836"/>
  </r>
  <r>
    <x v="29"/>
    <x v="0"/>
    <x v="1"/>
    <x v="2"/>
    <x v="32"/>
    <x v="487"/>
    <x v="837"/>
    <n v="1425556.8221004521"/>
    <x v="837"/>
    <n v="3751714.0862018918"/>
    <x v="837"/>
    <x v="837"/>
  </r>
  <r>
    <x v="29"/>
    <x v="0"/>
    <x v="1"/>
    <x v="2"/>
    <x v="84"/>
    <x v="488"/>
    <x v="838"/>
    <n v="4016004.4549054219"/>
    <x v="838"/>
    <n v="10665578.832053781"/>
    <x v="838"/>
    <x v="838"/>
  </r>
  <r>
    <x v="29"/>
    <x v="0"/>
    <x v="1"/>
    <x v="2"/>
    <x v="77"/>
    <x v="489"/>
    <x v="839"/>
    <n v="769169.36683876743"/>
    <x v="839"/>
    <n v="2443629.5928667085"/>
    <x v="839"/>
    <x v="839"/>
  </r>
  <r>
    <x v="30"/>
    <x v="0"/>
    <x v="0"/>
    <x v="0"/>
    <x v="1"/>
    <x v="490"/>
    <x v="840"/>
    <n v="4047358.9489559396"/>
    <x v="840"/>
    <n v="7353459.6505067898"/>
    <x v="840"/>
    <x v="840"/>
  </r>
  <r>
    <x v="30"/>
    <x v="0"/>
    <x v="0"/>
    <x v="0"/>
    <x v="0"/>
    <x v="491"/>
    <x v="841"/>
    <n v="3259511.7134364117"/>
    <x v="841"/>
    <n v="6198489.189277566"/>
    <x v="841"/>
    <x v="841"/>
  </r>
  <r>
    <x v="30"/>
    <x v="0"/>
    <x v="0"/>
    <x v="0"/>
    <x v="1"/>
    <x v="492"/>
    <x v="842"/>
    <n v="4576363.2737501934"/>
    <x v="842"/>
    <n v="8950794.8917340264"/>
    <x v="842"/>
    <x v="842"/>
  </r>
  <r>
    <x v="30"/>
    <x v="0"/>
    <x v="0"/>
    <x v="0"/>
    <x v="49"/>
    <x v="493"/>
    <x v="843"/>
    <n v="1220423.4295130365"/>
    <x v="843"/>
    <n v="2495606.3273776886"/>
    <x v="843"/>
    <x v="843"/>
  </r>
  <r>
    <x v="30"/>
    <x v="0"/>
    <x v="0"/>
    <x v="0"/>
    <x v="44"/>
    <x v="494"/>
    <x v="844"/>
    <n v="6829223.6755719343"/>
    <x v="844"/>
    <n v="14098478.442653719"/>
    <x v="844"/>
    <x v="844"/>
  </r>
  <r>
    <x v="30"/>
    <x v="0"/>
    <x v="0"/>
    <x v="0"/>
    <x v="48"/>
    <x v="495"/>
    <x v="845"/>
    <n v="2342182.6452976875"/>
    <x v="845"/>
    <n v="4855716.550643825"/>
    <x v="845"/>
    <x v="845"/>
  </r>
  <r>
    <x v="30"/>
    <x v="0"/>
    <x v="0"/>
    <x v="0"/>
    <x v="97"/>
    <x v="496"/>
    <x v="846"/>
    <n v="2615785.2770940862"/>
    <x v="846"/>
    <n v="5572500.079719414"/>
    <x v="846"/>
    <x v="846"/>
  </r>
  <r>
    <x v="30"/>
    <x v="0"/>
    <x v="0"/>
    <x v="0"/>
    <x v="71"/>
    <x v="497"/>
    <x v="847"/>
    <n v="3739059.6214746493"/>
    <x v="847"/>
    <n v="8862025.6609465312"/>
    <x v="847"/>
    <x v="847"/>
  </r>
  <r>
    <x v="30"/>
    <x v="0"/>
    <x v="0"/>
    <x v="0"/>
    <x v="1"/>
    <x v="498"/>
    <x v="848"/>
    <n v="1395196.1469973973"/>
    <x v="848"/>
    <n v="3351903.7015440241"/>
    <x v="848"/>
    <x v="848"/>
  </r>
  <r>
    <x v="30"/>
    <x v="0"/>
    <x v="0"/>
    <x v="0"/>
    <x v="38"/>
    <x v="499"/>
    <x v="849"/>
    <n v="4176020.7206927822"/>
    <x v="849"/>
    <n v="10337447.037940681"/>
    <x v="849"/>
    <x v="849"/>
  </r>
  <r>
    <x v="30"/>
    <x v="0"/>
    <x v="0"/>
    <x v="0"/>
    <x v="25"/>
    <x v="500"/>
    <x v="850"/>
    <n v="2362591.6983270668"/>
    <x v="850"/>
    <n v="5969070.1932756174"/>
    <x v="850"/>
    <x v="850"/>
  </r>
  <r>
    <x v="30"/>
    <x v="0"/>
    <x v="1"/>
    <x v="1"/>
    <x v="52"/>
    <x v="501"/>
    <x v="851"/>
    <n v="1488817.1203282767"/>
    <x v="851"/>
    <n v="2768208.1693172352"/>
    <x v="851"/>
    <x v="851"/>
  </r>
  <r>
    <x v="30"/>
    <x v="0"/>
    <x v="1"/>
    <x v="1"/>
    <x v="98"/>
    <x v="502"/>
    <x v="852"/>
    <n v="2805054.2366491365"/>
    <x v="852"/>
    <n v="5310769.7444650261"/>
    <x v="852"/>
    <x v="852"/>
  </r>
  <r>
    <x v="30"/>
    <x v="0"/>
    <x v="1"/>
    <x v="1"/>
    <x v="40"/>
    <x v="503"/>
    <x v="853"/>
    <n v="2359802.0957458918"/>
    <x v="853"/>
    <n v="4569899.2108959127"/>
    <x v="853"/>
    <x v="853"/>
  </r>
  <r>
    <x v="30"/>
    <x v="0"/>
    <x v="1"/>
    <x v="1"/>
    <x v="82"/>
    <x v="504"/>
    <x v="854"/>
    <n v="1624077.2784217829"/>
    <x v="854"/>
    <n v="3302611.8228502162"/>
    <x v="854"/>
    <x v="854"/>
  </r>
  <r>
    <x v="30"/>
    <x v="0"/>
    <x v="1"/>
    <x v="1"/>
    <x v="99"/>
    <x v="505"/>
    <x v="855"/>
    <n v="1838086.6182044847"/>
    <x v="855"/>
    <n v="4381502.4961425001"/>
    <x v="855"/>
    <x v="855"/>
  </r>
  <r>
    <x v="30"/>
    <x v="0"/>
    <x v="1"/>
    <x v="1"/>
    <x v="74"/>
    <x v="506"/>
    <x v="856"/>
    <n v="5120650.3912987467"/>
    <x v="856"/>
    <n v="12550680.025747677"/>
    <x v="856"/>
    <x v="856"/>
  </r>
  <r>
    <x v="30"/>
    <x v="0"/>
    <x v="1"/>
    <x v="1"/>
    <x v="51"/>
    <x v="507"/>
    <x v="857"/>
    <n v="387997.74013936683"/>
    <x v="857"/>
    <n v="1129014.0456710577"/>
    <x v="857"/>
    <x v="857"/>
  </r>
  <r>
    <x v="30"/>
    <x v="0"/>
    <x v="0"/>
    <x v="3"/>
    <x v="28"/>
    <x v="508"/>
    <x v="858"/>
    <n v="3051687.4971157191"/>
    <x v="858"/>
    <n v="5244521.673810523"/>
    <x v="858"/>
    <x v="858"/>
  </r>
  <r>
    <x v="30"/>
    <x v="0"/>
    <x v="0"/>
    <x v="3"/>
    <x v="55"/>
    <x v="509"/>
    <x v="859"/>
    <n v="1839506.0695552621"/>
    <x v="859"/>
    <n v="3466460.6732252906"/>
    <x v="859"/>
    <x v="859"/>
  </r>
  <r>
    <x v="30"/>
    <x v="0"/>
    <x v="0"/>
    <x v="3"/>
    <x v="23"/>
    <x v="510"/>
    <x v="860"/>
    <n v="3686763.2757538683"/>
    <x v="860"/>
    <n v="7824721.1997539857"/>
    <x v="860"/>
    <x v="860"/>
  </r>
  <r>
    <x v="30"/>
    <x v="0"/>
    <x v="1"/>
    <x v="2"/>
    <x v="56"/>
    <x v="511"/>
    <x v="861"/>
    <n v="1744167.8041044187"/>
    <x v="861"/>
    <n v="3188429.3390356204"/>
    <x v="861"/>
    <x v="861"/>
  </r>
  <r>
    <x v="30"/>
    <x v="0"/>
    <x v="1"/>
    <x v="2"/>
    <x v="100"/>
    <x v="512"/>
    <x v="862"/>
    <n v="6001040.8564549629"/>
    <x v="862"/>
    <n v="13296962.927950772"/>
    <x v="862"/>
    <x v="862"/>
  </r>
  <r>
    <x v="30"/>
    <x v="0"/>
    <x v="1"/>
    <x v="2"/>
    <x v="84"/>
    <x v="513"/>
    <x v="863"/>
    <n v="4438780.8977578823"/>
    <x v="863"/>
    <n v="10063942.697493689"/>
    <x v="863"/>
    <x v="863"/>
  </r>
  <r>
    <x v="30"/>
    <x v="0"/>
    <x v="1"/>
    <x v="2"/>
    <x v="32"/>
    <x v="514"/>
    <x v="864"/>
    <n v="1591466.7353119988"/>
    <x v="864"/>
    <n v="3658622.8293291684"/>
    <x v="864"/>
    <x v="864"/>
  </r>
  <r>
    <x v="30"/>
    <x v="0"/>
    <x v="1"/>
    <x v="2"/>
    <x v="83"/>
    <x v="515"/>
    <x v="865"/>
    <n v="4798782.8615065366"/>
    <x v="865"/>
    <n v="12258504.277945621"/>
    <x v="865"/>
    <x v="865"/>
  </r>
  <r>
    <x v="30"/>
    <x v="0"/>
    <x v="1"/>
    <x v="2"/>
    <x v="77"/>
    <x v="516"/>
    <x v="866"/>
    <n v="964657.51201404771"/>
    <x v="866"/>
    <n v="3063842.3548617819"/>
    <x v="866"/>
    <x v="866"/>
  </r>
  <r>
    <x v="31"/>
    <x v="0"/>
    <x v="0"/>
    <x v="0"/>
    <x v="1"/>
    <x v="517"/>
    <x v="867"/>
    <n v="5219915.5621935343"/>
    <x v="867"/>
    <n v="10308503.95275351"/>
    <x v="867"/>
    <x v="867"/>
  </r>
  <r>
    <x v="31"/>
    <x v="0"/>
    <x v="0"/>
    <x v="0"/>
    <x v="0"/>
    <x v="518"/>
    <x v="868"/>
    <n v="4203788.5528283529"/>
    <x v="868"/>
    <n v="8689330.9387756027"/>
    <x v="868"/>
    <x v="868"/>
  </r>
  <r>
    <x v="31"/>
    <x v="0"/>
    <x v="0"/>
    <x v="0"/>
    <x v="1"/>
    <x v="519"/>
    <x v="869"/>
    <n v="5860841.9864061074"/>
    <x v="869"/>
    <n v="12459863.911668917"/>
    <x v="869"/>
    <x v="869"/>
  </r>
  <r>
    <x v="31"/>
    <x v="0"/>
    <x v="0"/>
    <x v="0"/>
    <x v="49"/>
    <x v="520"/>
    <x v="870"/>
    <n v="1793992.238869543"/>
    <x v="870"/>
    <n v="3987477.7620132263"/>
    <x v="870"/>
    <x v="870"/>
  </r>
  <r>
    <x v="31"/>
    <x v="0"/>
    <x v="0"/>
    <x v="0"/>
    <x v="44"/>
    <x v="521"/>
    <x v="871"/>
    <n v="8807572.3426668625"/>
    <x v="871"/>
    <n v="19763747.603102028"/>
    <x v="871"/>
    <x v="871"/>
  </r>
  <r>
    <x v="31"/>
    <x v="0"/>
    <x v="0"/>
    <x v="0"/>
    <x v="48"/>
    <x v="522"/>
    <x v="872"/>
    <n v="2992356.4366096896"/>
    <x v="872"/>
    <n v="6743076.1569502987"/>
    <x v="872"/>
    <x v="872"/>
  </r>
  <r>
    <x v="31"/>
    <x v="0"/>
    <x v="0"/>
    <x v="0"/>
    <x v="97"/>
    <x v="523"/>
    <x v="873"/>
    <n v="3281007.8628983367"/>
    <x v="873"/>
    <n v="7597442.7498616334"/>
    <x v="873"/>
    <x v="873"/>
  </r>
  <r>
    <x v="31"/>
    <x v="0"/>
    <x v="0"/>
    <x v="0"/>
    <x v="71"/>
    <x v="524"/>
    <x v="874"/>
    <n v="5163403.0942650717"/>
    <x v="874"/>
    <n v="13302057.361877177"/>
    <x v="874"/>
    <x v="874"/>
  </r>
  <r>
    <x v="31"/>
    <x v="0"/>
    <x v="0"/>
    <x v="0"/>
    <x v="1"/>
    <x v="525"/>
    <x v="875"/>
    <n v="1736867.2406923429"/>
    <x v="875"/>
    <n v="4535603.2879836382"/>
    <x v="875"/>
    <x v="875"/>
  </r>
  <r>
    <x v="31"/>
    <x v="0"/>
    <x v="0"/>
    <x v="0"/>
    <x v="38"/>
    <x v="526"/>
    <x v="876"/>
    <n v="5386625.3863959424"/>
    <x v="876"/>
    <n v="14493711.048366345"/>
    <x v="876"/>
    <x v="876"/>
  </r>
  <r>
    <x v="31"/>
    <x v="0"/>
    <x v="0"/>
    <x v="0"/>
    <x v="25"/>
    <x v="527"/>
    <x v="877"/>
    <n v="3589306.5559968622"/>
    <x v="877"/>
    <n v="9856908.7760977224"/>
    <x v="877"/>
    <x v="877"/>
  </r>
  <r>
    <x v="31"/>
    <x v="0"/>
    <x v="1"/>
    <x v="1"/>
    <x v="52"/>
    <x v="528"/>
    <x v="878"/>
    <n v="2406595.3218513355"/>
    <x v="878"/>
    <n v="4863765.5526975477"/>
    <x v="878"/>
    <x v="878"/>
  </r>
  <r>
    <x v="31"/>
    <x v="0"/>
    <x v="1"/>
    <x v="1"/>
    <x v="98"/>
    <x v="529"/>
    <x v="879"/>
    <n v="3618296.2977256798"/>
    <x v="879"/>
    <n v="7446162.5040535014"/>
    <x v="879"/>
    <x v="879"/>
  </r>
  <r>
    <x v="31"/>
    <x v="0"/>
    <x v="1"/>
    <x v="1"/>
    <x v="40"/>
    <x v="530"/>
    <x v="880"/>
    <n v="3685391.5392061551"/>
    <x v="880"/>
    <n v="7757590.4228976117"/>
    <x v="880"/>
    <x v="880"/>
  </r>
  <r>
    <x v="31"/>
    <x v="0"/>
    <x v="1"/>
    <x v="1"/>
    <x v="82"/>
    <x v="531"/>
    <x v="881"/>
    <n v="2069891.3791945777"/>
    <x v="881"/>
    <n v="4575205.1171847731"/>
    <x v="881"/>
    <x v="881"/>
  </r>
  <r>
    <x v="31"/>
    <x v="0"/>
    <x v="1"/>
    <x v="1"/>
    <x v="99"/>
    <x v="532"/>
    <x v="882"/>
    <n v="2295682.4518356905"/>
    <x v="882"/>
    <n v="5948138.5682407822"/>
    <x v="882"/>
    <x v="882"/>
  </r>
  <r>
    <x v="31"/>
    <x v="0"/>
    <x v="1"/>
    <x v="1"/>
    <x v="74"/>
    <x v="533"/>
    <x v="883"/>
    <n v="6999653.3400523551"/>
    <x v="883"/>
    <n v="18647938.854780082"/>
    <x v="883"/>
    <x v="883"/>
  </r>
  <r>
    <x v="31"/>
    <x v="0"/>
    <x v="1"/>
    <x v="1"/>
    <x v="51"/>
    <x v="534"/>
    <x v="884"/>
    <n v="490489.55965124822"/>
    <x v="884"/>
    <n v="1551358.2123665267"/>
    <x v="884"/>
    <x v="884"/>
  </r>
  <r>
    <x v="31"/>
    <x v="0"/>
    <x v="0"/>
    <x v="3"/>
    <x v="28"/>
    <x v="535"/>
    <x v="885"/>
    <n v="3936086.3548669345"/>
    <x v="885"/>
    <n v="6529708.7926893476"/>
    <x v="885"/>
    <x v="885"/>
  </r>
  <r>
    <x v="31"/>
    <x v="0"/>
    <x v="0"/>
    <x v="3"/>
    <x v="55"/>
    <x v="536"/>
    <x v="886"/>
    <n v="2344632.5679462519"/>
    <x v="886"/>
    <n v="4802551.3623421341"/>
    <x v="886"/>
    <x v="886"/>
  </r>
  <r>
    <x v="31"/>
    <x v="0"/>
    <x v="0"/>
    <x v="3"/>
    <x v="23"/>
    <x v="537"/>
    <x v="887"/>
    <n v="5487029.6299981484"/>
    <x v="887"/>
    <n v="12658233.352027861"/>
    <x v="887"/>
    <x v="887"/>
  </r>
  <r>
    <x v="31"/>
    <x v="0"/>
    <x v="1"/>
    <x v="2"/>
    <x v="56"/>
    <x v="538"/>
    <x v="888"/>
    <n v="2222985.0874457234"/>
    <x v="888"/>
    <n v="4417100.220699342"/>
    <x v="888"/>
    <x v="888"/>
  </r>
  <r>
    <x v="31"/>
    <x v="0"/>
    <x v="1"/>
    <x v="2"/>
    <x v="100"/>
    <x v="539"/>
    <x v="889"/>
    <n v="8206577.1075619971"/>
    <x v="889"/>
    <n v="19765149.401440326"/>
    <x v="889"/>
    <x v="889"/>
  </r>
  <r>
    <x v="31"/>
    <x v="0"/>
    <x v="1"/>
    <x v="2"/>
    <x v="84"/>
    <x v="540"/>
    <x v="890"/>
    <n v="6495933.055115331"/>
    <x v="890"/>
    <n v="16008777.189264497"/>
    <x v="890"/>
    <x v="890"/>
  </r>
  <r>
    <x v="31"/>
    <x v="0"/>
    <x v="1"/>
    <x v="2"/>
    <x v="32"/>
    <x v="541"/>
    <x v="891"/>
    <n v="2514314.5656276094"/>
    <x v="891"/>
    <n v="6282780.0851410292"/>
    <x v="891"/>
    <x v="891"/>
  </r>
  <r>
    <x v="31"/>
    <x v="0"/>
    <x v="1"/>
    <x v="2"/>
    <x v="83"/>
    <x v="542"/>
    <x v="892"/>
    <n v="6554225.0782072321"/>
    <x v="892"/>
    <n v="18198680.808326211"/>
    <x v="892"/>
    <x v="892"/>
  </r>
  <r>
    <x v="31"/>
    <x v="0"/>
    <x v="1"/>
    <x v="2"/>
    <x v="77"/>
    <x v="543"/>
    <x v="893"/>
    <n v="1228379.6395482044"/>
    <x v="893"/>
    <n v="4240704.8510069847"/>
    <x v="893"/>
    <x v="893"/>
  </r>
  <r>
    <x v="0"/>
    <x v="1"/>
    <x v="0"/>
    <x v="0"/>
    <x v="61"/>
    <x v="8"/>
    <x v="894"/>
    <n v="60213.443366407402"/>
    <x v="894"/>
    <n v="115702.47884324982"/>
    <x v="894"/>
    <x v="894"/>
  </r>
  <r>
    <x v="0"/>
    <x v="1"/>
    <x v="0"/>
    <x v="0"/>
    <x v="72"/>
    <x v="544"/>
    <x v="895"/>
    <n v="54604.501101321497"/>
    <x v="895"/>
    <n v="107344.4399913598"/>
    <x v="895"/>
    <x v="895"/>
  </r>
  <r>
    <x v="0"/>
    <x v="1"/>
    <x v="0"/>
    <x v="0"/>
    <x v="0"/>
    <x v="545"/>
    <x v="896"/>
    <n v="51907.76128224111"/>
    <x v="896"/>
    <n v="103287.19436851982"/>
    <x v="896"/>
    <x v="896"/>
  </r>
  <r>
    <x v="0"/>
    <x v="1"/>
    <x v="0"/>
    <x v="0"/>
    <x v="38"/>
    <x v="545"/>
    <x v="897"/>
    <n v="51919.102283176704"/>
    <x v="897"/>
    <n v="103309.76093927982"/>
    <x v="897"/>
    <x v="897"/>
  </r>
  <r>
    <x v="0"/>
    <x v="1"/>
    <x v="0"/>
    <x v="0"/>
    <x v="101"/>
    <x v="355"/>
    <x v="898"/>
    <n v="740923.98310399905"/>
    <x v="898"/>
    <n v="1655926.3871718377"/>
    <x v="898"/>
    <x v="898"/>
  </r>
  <r>
    <x v="0"/>
    <x v="1"/>
    <x v="0"/>
    <x v="0"/>
    <x v="2"/>
    <x v="355"/>
    <x v="899"/>
    <n v="740110.85318399919"/>
    <x v="899"/>
    <n v="1782183.6547839984"/>
    <x v="899"/>
    <x v="899"/>
  </r>
  <r>
    <x v="0"/>
    <x v="1"/>
    <x v="1"/>
    <x v="1"/>
    <x v="102"/>
    <x v="369"/>
    <x v="900"/>
    <n v="418003.42996793857"/>
    <x v="900"/>
    <n v="836833.59086431924"/>
    <x v="900"/>
    <x v="900"/>
  </r>
  <r>
    <x v="0"/>
    <x v="1"/>
    <x v="1"/>
    <x v="1"/>
    <x v="65"/>
    <x v="546"/>
    <x v="901"/>
    <n v="105757.90425566983"/>
    <x v="901"/>
    <n v="175394.71235699969"/>
    <x v="901"/>
    <x v="901"/>
  </r>
  <r>
    <x v="0"/>
    <x v="1"/>
    <x v="1"/>
    <x v="1"/>
    <x v="49"/>
    <x v="546"/>
    <x v="902"/>
    <n v="110970.94064892642"/>
    <x v="902"/>
    <n v="192174.71128685967"/>
    <x v="902"/>
    <x v="902"/>
  </r>
  <r>
    <x v="0"/>
    <x v="1"/>
    <x v="1"/>
    <x v="1"/>
    <x v="5"/>
    <x v="45"/>
    <x v="903"/>
    <n v="84081.214923749998"/>
    <x v="903"/>
    <n v="148668.23362499999"/>
    <x v="903"/>
    <x v="903"/>
  </r>
  <r>
    <x v="0"/>
    <x v="1"/>
    <x v="1"/>
    <x v="1"/>
    <x v="64"/>
    <x v="56"/>
    <x v="904"/>
    <n v="48177.785004057507"/>
    <x v="904"/>
    <n v="96706.475496959829"/>
    <x v="904"/>
    <x v="904"/>
  </r>
  <r>
    <x v="0"/>
    <x v="1"/>
    <x v="1"/>
    <x v="1"/>
    <x v="16"/>
    <x v="359"/>
    <x v="905"/>
    <n v="963073.26719999849"/>
    <x v="905"/>
    <n v="1959915.4736691171"/>
    <x v="905"/>
    <x v="905"/>
  </r>
  <r>
    <x v="0"/>
    <x v="1"/>
    <x v="1"/>
    <x v="1"/>
    <x v="88"/>
    <x v="547"/>
    <x v="906"/>
    <n v="892967.18759999855"/>
    <x v="906"/>
    <n v="1829122.6459329573"/>
    <x v="906"/>
    <x v="906"/>
  </r>
  <r>
    <x v="0"/>
    <x v="1"/>
    <x v="1"/>
    <x v="1"/>
    <x v="74"/>
    <x v="340"/>
    <x v="907"/>
    <n v="780422.96249999769"/>
    <x v="907"/>
    <n v="1619863.5240649953"/>
    <x v="907"/>
    <x v="907"/>
  </r>
  <r>
    <x v="0"/>
    <x v="1"/>
    <x v="1"/>
    <x v="1"/>
    <x v="19"/>
    <x v="548"/>
    <x v="908"/>
    <n v="32010.237230399947"/>
    <x v="908"/>
    <n v="71451.087839999891"/>
    <x v="908"/>
    <x v="908"/>
  </r>
  <r>
    <x v="0"/>
    <x v="1"/>
    <x v="1"/>
    <x v="1"/>
    <x v="22"/>
    <x v="369"/>
    <x v="909"/>
    <n v="232314.0371999997"/>
    <x v="909"/>
    <n v="523029.78436799924"/>
    <x v="909"/>
    <x v="909"/>
  </r>
  <r>
    <x v="0"/>
    <x v="1"/>
    <x v="1"/>
    <x v="1"/>
    <x v="20"/>
    <x v="549"/>
    <x v="910"/>
    <n v="13698.552038219677"/>
    <x v="910"/>
    <n v="40141.557945869936"/>
    <x v="910"/>
    <x v="910"/>
  </r>
  <r>
    <x v="0"/>
    <x v="1"/>
    <x v="1"/>
    <x v="1"/>
    <x v="78"/>
    <x v="16"/>
    <x v="911"/>
    <n v="11611.447815681759"/>
    <x v="911"/>
    <n v="37099.071824779872"/>
    <x v="911"/>
    <x v="911"/>
  </r>
  <r>
    <x v="0"/>
    <x v="1"/>
    <x v="0"/>
    <x v="1"/>
    <x v="54"/>
    <x v="353"/>
    <x v="912"/>
    <n v="989673.19379999873"/>
    <x v="912"/>
    <n v="2008847.6651264776"/>
    <x v="912"/>
    <x v="912"/>
  </r>
  <r>
    <x v="0"/>
    <x v="1"/>
    <x v="0"/>
    <x v="3"/>
    <x v="10"/>
    <x v="383"/>
    <x v="913"/>
    <n v="358528.48446166323"/>
    <x v="913"/>
    <n v="602111.49745697901"/>
    <x v="913"/>
    <x v="913"/>
  </r>
  <r>
    <x v="0"/>
    <x v="1"/>
    <x v="0"/>
    <x v="3"/>
    <x v="45"/>
    <x v="550"/>
    <x v="914"/>
    <n v="64542.541374095075"/>
    <x v="914"/>
    <n v="135931.78185191972"/>
    <x v="914"/>
    <x v="914"/>
  </r>
  <r>
    <x v="0"/>
    <x v="1"/>
    <x v="0"/>
    <x v="3"/>
    <x v="68"/>
    <x v="551"/>
    <x v="915"/>
    <n v="49844.226798567521"/>
    <x v="915"/>
    <n v="110309.62031795984"/>
    <x v="915"/>
    <x v="915"/>
  </r>
  <r>
    <x v="0"/>
    <x v="1"/>
    <x v="0"/>
    <x v="3"/>
    <x v="26"/>
    <x v="383"/>
    <x v="916"/>
    <n v="336092.60294639954"/>
    <x v="916"/>
    <n v="749580.75143999932"/>
    <x v="916"/>
    <x v="916"/>
  </r>
  <r>
    <x v="0"/>
    <x v="1"/>
    <x v="0"/>
    <x v="3"/>
    <x v="25"/>
    <x v="552"/>
    <x v="917"/>
    <n v="43125.539548991328"/>
    <x v="917"/>
    <n v="98335.476770939844"/>
    <x v="917"/>
    <x v="917"/>
  </r>
  <r>
    <x v="0"/>
    <x v="1"/>
    <x v="0"/>
    <x v="3"/>
    <x v="45"/>
    <x v="553"/>
    <x v="918"/>
    <n v="31489.323288329935"/>
    <x v="918"/>
    <n v="76392.290042999841"/>
    <x v="918"/>
    <x v="918"/>
  </r>
  <r>
    <x v="0"/>
    <x v="1"/>
    <x v="0"/>
    <x v="3"/>
    <x v="49"/>
    <x v="553"/>
    <x v="919"/>
    <n v="32508.913134866332"/>
    <x v="919"/>
    <n v="79675.793983439842"/>
    <x v="919"/>
    <x v="919"/>
  </r>
  <r>
    <x v="0"/>
    <x v="1"/>
    <x v="1"/>
    <x v="2"/>
    <x v="2"/>
    <x v="73"/>
    <x v="920"/>
    <n v="318688.65985787945"/>
    <x v="920"/>
    <n v="664463.74534799915"/>
    <x v="920"/>
    <x v="920"/>
  </r>
  <r>
    <x v="0"/>
    <x v="1"/>
    <x v="1"/>
    <x v="2"/>
    <x v="83"/>
    <x v="554"/>
    <x v="921"/>
    <n v="175778.11193150977"/>
    <x v="921"/>
    <n v="436587.03342099971"/>
    <x v="921"/>
    <x v="921"/>
  </r>
  <r>
    <x v="0"/>
    <x v="1"/>
    <x v="1"/>
    <x v="2"/>
    <x v="26"/>
    <x v="554"/>
    <x v="922"/>
    <n v="185591.33240001061"/>
    <x v="922"/>
    <n v="297610.56351938954"/>
    <x v="922"/>
    <x v="922"/>
  </r>
  <r>
    <x v="0"/>
    <x v="1"/>
    <x v="1"/>
    <x v="2"/>
    <x v="84"/>
    <x v="555"/>
    <x v="923"/>
    <n v="1123904.5271999987"/>
    <x v="923"/>
    <n v="2140840.4471999975"/>
    <x v="923"/>
    <x v="923"/>
  </r>
  <r>
    <x v="0"/>
    <x v="1"/>
    <x v="1"/>
    <x v="2"/>
    <x v="35"/>
    <x v="29"/>
    <x v="924"/>
    <n v="41707.380986249926"/>
    <x v="924"/>
    <n v="86256.02737499983"/>
    <x v="924"/>
    <x v="924"/>
  </r>
  <r>
    <x v="0"/>
    <x v="1"/>
    <x v="1"/>
    <x v="2"/>
    <x v="32"/>
    <x v="556"/>
    <x v="925"/>
    <n v="848260.43782499887"/>
    <x v="925"/>
    <n v="1776970.0397167476"/>
    <x v="925"/>
    <x v="925"/>
  </r>
  <r>
    <x v="0"/>
    <x v="1"/>
    <x v="1"/>
    <x v="2"/>
    <x v="10"/>
    <x v="73"/>
    <x v="926"/>
    <n v="173117.02589999972"/>
    <x v="926"/>
    <n v="411106.1408999993"/>
    <x v="926"/>
    <x v="926"/>
  </r>
  <r>
    <x v="1"/>
    <x v="1"/>
    <x v="0"/>
    <x v="0"/>
    <x v="2"/>
    <x v="408"/>
    <x v="927"/>
    <n v="175091.3998079992"/>
    <x v="927"/>
    <n v="416320.39679999882"/>
    <x v="927"/>
    <x v="927"/>
  </r>
  <r>
    <x v="1"/>
    <x v="1"/>
    <x v="0"/>
    <x v="0"/>
    <x v="103"/>
    <x v="408"/>
    <x v="928"/>
    <n v="184484.81670143912"/>
    <x v="928"/>
    <n v="286556.00742399867"/>
    <x v="928"/>
    <x v="928"/>
  </r>
  <r>
    <x v="1"/>
    <x v="1"/>
    <x v="0"/>
    <x v="0"/>
    <x v="87"/>
    <x v="544"/>
    <x v="929"/>
    <n v="85984.459716262398"/>
    <x v="929"/>
    <n v="142816.42252987929"/>
    <x v="929"/>
    <x v="929"/>
  </r>
  <r>
    <x v="1"/>
    <x v="1"/>
    <x v="0"/>
    <x v="0"/>
    <x v="81"/>
    <x v="75"/>
    <x v="930"/>
    <n v="113377.1525827865"/>
    <x v="930"/>
    <n v="192650.48972511882"/>
    <x v="930"/>
    <x v="930"/>
  </r>
  <r>
    <x v="1"/>
    <x v="1"/>
    <x v="1"/>
    <x v="1"/>
    <x v="52"/>
    <x v="557"/>
    <x v="931"/>
    <n v="123112.45211869096"/>
    <x v="931"/>
    <n v="204831.16465706876"/>
    <x v="931"/>
    <x v="931"/>
  </r>
  <r>
    <x v="1"/>
    <x v="1"/>
    <x v="1"/>
    <x v="1"/>
    <x v="1"/>
    <x v="34"/>
    <x v="932"/>
    <n v="103395.84186743952"/>
    <x v="932"/>
    <n v="177090.00602399922"/>
    <x v="932"/>
    <x v="932"/>
  </r>
  <r>
    <x v="1"/>
    <x v="1"/>
    <x v="1"/>
    <x v="1"/>
    <x v="40"/>
    <x v="558"/>
    <x v="933"/>
    <n v="1015964.5076999954"/>
    <x v="933"/>
    <n v="2062916.381662911"/>
    <x v="933"/>
    <x v="933"/>
  </r>
  <r>
    <x v="1"/>
    <x v="1"/>
    <x v="1"/>
    <x v="1"/>
    <x v="65"/>
    <x v="559"/>
    <x v="934"/>
    <n v="26835.688480955869"/>
    <x v="934"/>
    <n v="63607.766067599696"/>
    <x v="934"/>
    <x v="934"/>
  </r>
  <r>
    <x v="1"/>
    <x v="1"/>
    <x v="0"/>
    <x v="3"/>
    <x v="25"/>
    <x v="408"/>
    <x v="935"/>
    <n v="134248.10111999916"/>
    <x v="935"/>
    <n v="236103.55199999851"/>
    <x v="935"/>
    <x v="935"/>
  </r>
  <r>
    <x v="1"/>
    <x v="1"/>
    <x v="0"/>
    <x v="3"/>
    <x v="30"/>
    <x v="408"/>
    <x v="936"/>
    <n v="142225.4026547191"/>
    <x v="936"/>
    <n v="261754.20211199834"/>
    <x v="936"/>
    <x v="936"/>
  </r>
  <r>
    <x v="1"/>
    <x v="1"/>
    <x v="0"/>
    <x v="3"/>
    <x v="89"/>
    <x v="560"/>
    <x v="937"/>
    <n v="103024.13386495183"/>
    <x v="937"/>
    <n v="191181.59593532913"/>
    <x v="937"/>
    <x v="937"/>
  </r>
  <r>
    <x v="1"/>
    <x v="1"/>
    <x v="0"/>
    <x v="3"/>
    <x v="66"/>
    <x v="561"/>
    <x v="938"/>
    <n v="65283.073438668478"/>
    <x v="938"/>
    <n v="128563.41109247939"/>
    <x v="938"/>
    <x v="938"/>
  </r>
  <r>
    <x v="1"/>
    <x v="1"/>
    <x v="0"/>
    <x v="3"/>
    <x v="44"/>
    <x v="38"/>
    <x v="939"/>
    <n v="47455.459328744168"/>
    <x v="939"/>
    <n v="106759.23815723948"/>
    <x v="939"/>
    <x v="939"/>
  </r>
  <r>
    <x v="1"/>
    <x v="1"/>
    <x v="0"/>
    <x v="3"/>
    <x v="24"/>
    <x v="562"/>
    <x v="940"/>
    <n v="33661.522392791783"/>
    <x v="940"/>
    <n v="81825.265783199473"/>
    <x v="940"/>
    <x v="940"/>
  </r>
  <r>
    <x v="1"/>
    <x v="1"/>
    <x v="1"/>
    <x v="2"/>
    <x v="33"/>
    <x v="563"/>
    <x v="941"/>
    <n v="143263.11520919809"/>
    <x v="941"/>
    <n v="231496.14205547891"/>
    <x v="941"/>
    <x v="941"/>
  </r>
  <r>
    <x v="1"/>
    <x v="1"/>
    <x v="1"/>
    <x v="2"/>
    <x v="9"/>
    <x v="564"/>
    <x v="942"/>
    <n v="115598.26162706209"/>
    <x v="942"/>
    <n v="193189.39839374935"/>
    <x v="942"/>
    <x v="942"/>
  </r>
  <r>
    <x v="1"/>
    <x v="1"/>
    <x v="1"/>
    <x v="2"/>
    <x v="57"/>
    <x v="45"/>
    <x v="943"/>
    <n v="93957.103687499664"/>
    <x v="943"/>
    <n v="163024.93124999941"/>
    <x v="943"/>
    <x v="943"/>
  </r>
  <r>
    <x v="1"/>
    <x v="1"/>
    <x v="1"/>
    <x v="2"/>
    <x v="66"/>
    <x v="129"/>
    <x v="944"/>
    <n v="66666.800458779893"/>
    <x v="944"/>
    <n v="124228.50361541942"/>
    <x v="944"/>
    <x v="944"/>
  </r>
  <r>
    <x v="2"/>
    <x v="1"/>
    <x v="0"/>
    <x v="0"/>
    <x v="49"/>
    <x v="401"/>
    <x v="945"/>
    <n v="212277.8981899333"/>
    <x v="945"/>
    <n v="486390.88883849751"/>
    <x v="945"/>
    <x v="945"/>
  </r>
  <r>
    <x v="2"/>
    <x v="1"/>
    <x v="0"/>
    <x v="0"/>
    <x v="72"/>
    <x v="208"/>
    <x v="946"/>
    <n v="166361.15750764933"/>
    <x v="946"/>
    <n v="404084.19088596798"/>
    <x v="946"/>
    <x v="946"/>
  </r>
  <r>
    <x v="2"/>
    <x v="1"/>
    <x v="0"/>
    <x v="0"/>
    <x v="14"/>
    <x v="115"/>
    <x v="947"/>
    <n v="158119.53263798892"/>
    <x v="947"/>
    <n v="242137.17592899836"/>
    <x v="947"/>
    <x v="947"/>
  </r>
  <r>
    <x v="2"/>
    <x v="1"/>
    <x v="0"/>
    <x v="0"/>
    <x v="62"/>
    <x v="565"/>
    <x v="948"/>
    <n v="153393.10617415555"/>
    <x v="948"/>
    <n v="236206.9792972781"/>
    <x v="948"/>
    <x v="948"/>
  </r>
  <r>
    <x v="2"/>
    <x v="1"/>
    <x v="0"/>
    <x v="0"/>
    <x v="48"/>
    <x v="13"/>
    <x v="949"/>
    <n v="92398.166256067329"/>
    <x v="949"/>
    <n v="164067.94586150863"/>
    <x v="949"/>
    <x v="949"/>
  </r>
  <r>
    <x v="2"/>
    <x v="1"/>
    <x v="1"/>
    <x v="1"/>
    <x v="20"/>
    <x v="566"/>
    <x v="950"/>
    <n v="204749.18719368288"/>
    <x v="950"/>
    <n v="461681.26578607719"/>
    <x v="950"/>
    <x v="950"/>
  </r>
  <r>
    <x v="2"/>
    <x v="1"/>
    <x v="1"/>
    <x v="1"/>
    <x v="22"/>
    <x v="75"/>
    <x v="951"/>
    <n v="176040.67643996098"/>
    <x v="951"/>
    <n v="411796.96464503789"/>
    <x v="951"/>
    <x v="951"/>
  </r>
  <r>
    <x v="2"/>
    <x v="1"/>
    <x v="1"/>
    <x v="1"/>
    <x v="82"/>
    <x v="567"/>
    <x v="952"/>
    <n v="140320.58429005803"/>
    <x v="952"/>
    <n v="217461.40351631821"/>
    <x v="952"/>
    <x v="952"/>
  </r>
  <r>
    <x v="2"/>
    <x v="1"/>
    <x v="1"/>
    <x v="1"/>
    <x v="19"/>
    <x v="71"/>
    <x v="953"/>
    <n v="131414.11325145073"/>
    <x v="953"/>
    <n v="205302.96839177835"/>
    <x v="953"/>
    <x v="953"/>
  </r>
  <r>
    <x v="2"/>
    <x v="1"/>
    <x v="1"/>
    <x v="1"/>
    <x v="17"/>
    <x v="36"/>
    <x v="954"/>
    <n v="125177.45854722797"/>
    <x v="954"/>
    <n v="196468.93466847867"/>
    <x v="954"/>
    <x v="954"/>
  </r>
  <r>
    <x v="2"/>
    <x v="1"/>
    <x v="1"/>
    <x v="1"/>
    <x v="92"/>
    <x v="568"/>
    <x v="955"/>
    <n v="92294.176562984852"/>
    <x v="955"/>
    <n v="162636.68052575868"/>
    <x v="955"/>
    <x v="955"/>
  </r>
  <r>
    <x v="2"/>
    <x v="1"/>
    <x v="1"/>
    <x v="1"/>
    <x v="11"/>
    <x v="569"/>
    <x v="956"/>
    <n v="53028.017423452053"/>
    <x v="956"/>
    <n v="105564.77596274913"/>
    <x v="956"/>
    <x v="956"/>
  </r>
  <r>
    <x v="2"/>
    <x v="1"/>
    <x v="0"/>
    <x v="3"/>
    <x v="79"/>
    <x v="256"/>
    <x v="957"/>
    <n v="272097.81211391819"/>
    <x v="957"/>
    <n v="453817.45843199693"/>
    <x v="957"/>
    <x v="957"/>
  </r>
  <r>
    <x v="2"/>
    <x v="1"/>
    <x v="0"/>
    <x v="3"/>
    <x v="66"/>
    <x v="570"/>
    <x v="958"/>
    <n v="159147.7366268147"/>
    <x v="958"/>
    <n v="281479.40847359772"/>
    <x v="958"/>
    <x v="958"/>
  </r>
  <r>
    <x v="2"/>
    <x v="1"/>
    <x v="0"/>
    <x v="3"/>
    <x v="68"/>
    <x v="54"/>
    <x v="959"/>
    <n v="154342.38318151512"/>
    <x v="959"/>
    <n v="273951.20219843776"/>
    <x v="959"/>
    <x v="959"/>
  </r>
  <r>
    <x v="2"/>
    <x v="1"/>
    <x v="0"/>
    <x v="3"/>
    <x v="1"/>
    <x v="38"/>
    <x v="960"/>
    <n v="71746.993173787312"/>
    <x v="960"/>
    <n v="140403.89733479865"/>
    <x v="960"/>
    <x v="960"/>
  </r>
  <r>
    <x v="2"/>
    <x v="1"/>
    <x v="0"/>
    <x v="3"/>
    <x v="56"/>
    <x v="5"/>
    <x v="961"/>
    <n v="60323.076739362703"/>
    <x v="961"/>
    <n v="120654.04109471901"/>
    <x v="961"/>
    <x v="961"/>
  </r>
  <r>
    <x v="2"/>
    <x v="1"/>
    <x v="1"/>
    <x v="2"/>
    <x v="66"/>
    <x v="60"/>
    <x v="962"/>
    <n v="243858.64847644005"/>
    <x v="962"/>
    <n v="557553.68869819713"/>
    <x v="962"/>
    <x v="962"/>
  </r>
  <r>
    <x v="2"/>
    <x v="1"/>
    <x v="1"/>
    <x v="2"/>
    <x v="63"/>
    <x v="324"/>
    <x v="963"/>
    <n v="204606.9324558994"/>
    <x v="963"/>
    <n v="315623.60803193698"/>
    <x v="963"/>
    <x v="963"/>
  </r>
  <r>
    <x v="2"/>
    <x v="1"/>
    <x v="1"/>
    <x v="2"/>
    <x v="90"/>
    <x v="544"/>
    <x v="964"/>
    <n v="67558.692878733651"/>
    <x v="964"/>
    <n v="126465.61380881896"/>
    <x v="964"/>
    <x v="964"/>
  </r>
  <r>
    <x v="2"/>
    <x v="1"/>
    <x v="1"/>
    <x v="2"/>
    <x v="29"/>
    <x v="571"/>
    <x v="965"/>
    <n v="49051.610537241184"/>
    <x v="965"/>
    <n v="98889.244623359191"/>
    <x v="965"/>
    <x v="965"/>
  </r>
  <r>
    <x v="3"/>
    <x v="1"/>
    <x v="0"/>
    <x v="0"/>
    <x v="30"/>
    <x v="291"/>
    <x v="966"/>
    <n v="270964.03269011667"/>
    <x v="966"/>
    <n v="583972.22545199527"/>
    <x v="966"/>
    <x v="966"/>
  </r>
  <r>
    <x v="3"/>
    <x v="1"/>
    <x v="0"/>
    <x v="0"/>
    <x v="39"/>
    <x v="572"/>
    <x v="967"/>
    <n v="236979.61320239739"/>
    <x v="967"/>
    <n v="527228.24903999607"/>
    <x v="967"/>
    <x v="967"/>
  </r>
  <r>
    <x v="3"/>
    <x v="1"/>
    <x v="0"/>
    <x v="0"/>
    <x v="0"/>
    <x v="573"/>
    <x v="968"/>
    <n v="97220.577071639011"/>
    <x v="968"/>
    <n v="159788.79184399839"/>
    <x v="968"/>
    <x v="968"/>
  </r>
  <r>
    <x v="3"/>
    <x v="1"/>
    <x v="0"/>
    <x v="0"/>
    <x v="81"/>
    <x v="196"/>
    <x v="969"/>
    <n v="501077.92049999459"/>
    <x v="969"/>
    <n v="1018859.6204999889"/>
    <x v="969"/>
    <x v="969"/>
  </r>
  <r>
    <x v="3"/>
    <x v="1"/>
    <x v="0"/>
    <x v="0"/>
    <x v="104"/>
    <x v="196"/>
    <x v="970"/>
    <n v="501278.55229999457"/>
    <x v="970"/>
    <n v="1177434.8099829869"/>
    <x v="970"/>
    <x v="970"/>
  </r>
  <r>
    <x v="3"/>
    <x v="1"/>
    <x v="0"/>
    <x v="0"/>
    <x v="81"/>
    <x v="574"/>
    <x v="971"/>
    <n v="250643.68240799726"/>
    <x v="971"/>
    <n v="598663.55695271341"/>
    <x v="971"/>
    <x v="971"/>
  </r>
  <r>
    <x v="3"/>
    <x v="1"/>
    <x v="1"/>
    <x v="1"/>
    <x v="92"/>
    <x v="386"/>
    <x v="972"/>
    <n v="332855.08387199632"/>
    <x v="972"/>
    <n v="673622.8511999948"/>
    <x v="972"/>
    <x v="972"/>
  </r>
  <r>
    <x v="3"/>
    <x v="1"/>
    <x v="1"/>
    <x v="1"/>
    <x v="74"/>
    <x v="393"/>
    <x v="973"/>
    <n v="300466.46949037991"/>
    <x v="973"/>
    <n v="621319.10093671526"/>
    <x v="973"/>
    <x v="973"/>
  </r>
  <r>
    <x v="3"/>
    <x v="1"/>
    <x v="1"/>
    <x v="1"/>
    <x v="6"/>
    <x v="239"/>
    <x v="974"/>
    <n v="215440.43837026824"/>
    <x v="974"/>
    <n v="479893.67087183689"/>
    <x v="974"/>
    <x v="974"/>
  </r>
  <r>
    <x v="3"/>
    <x v="1"/>
    <x v="1"/>
    <x v="1"/>
    <x v="40"/>
    <x v="210"/>
    <x v="975"/>
    <n v="147363.18847072087"/>
    <x v="975"/>
    <n v="228177.04885716716"/>
    <x v="975"/>
    <x v="975"/>
  </r>
  <r>
    <x v="3"/>
    <x v="1"/>
    <x v="1"/>
    <x v="1"/>
    <x v="75"/>
    <x v="222"/>
    <x v="976"/>
    <n v="176711.28461329776"/>
    <x v="976"/>
    <n v="279769.70842999656"/>
    <x v="976"/>
    <x v="976"/>
  </r>
  <r>
    <x v="3"/>
    <x v="1"/>
    <x v="1"/>
    <x v="1"/>
    <x v="65"/>
    <x v="575"/>
    <x v="977"/>
    <n v="171379.86970795647"/>
    <x v="977"/>
    <n v="272141.71389663691"/>
    <x v="977"/>
    <x v="977"/>
  </r>
  <r>
    <x v="3"/>
    <x v="1"/>
    <x v="1"/>
    <x v="1"/>
    <x v="7"/>
    <x v="288"/>
    <x v="978"/>
    <n v="701876.86447499215"/>
    <x v="978"/>
    <n v="1385214.9281189847"/>
    <x v="978"/>
    <x v="978"/>
  </r>
  <r>
    <x v="3"/>
    <x v="1"/>
    <x v="1"/>
    <x v="1"/>
    <x v="18"/>
    <x v="288"/>
    <x v="979"/>
    <n v="702016.93169999227"/>
    <x v="979"/>
    <n v="1614161.6781670621"/>
    <x v="979"/>
    <x v="979"/>
  </r>
  <r>
    <x v="3"/>
    <x v="1"/>
    <x v="0"/>
    <x v="3"/>
    <x v="29"/>
    <x v="177"/>
    <x v="980"/>
    <n v="758369.70478151145"/>
    <x v="980"/>
    <n v="1214343.8863919862"/>
    <x v="980"/>
    <x v="980"/>
  </r>
  <r>
    <x v="3"/>
    <x v="1"/>
    <x v="0"/>
    <x v="3"/>
    <x v="81"/>
    <x v="346"/>
    <x v="981"/>
    <n v="756693.67114495707"/>
    <x v="981"/>
    <n v="1211849.6073224563"/>
    <x v="981"/>
    <x v="981"/>
  </r>
  <r>
    <x v="3"/>
    <x v="1"/>
    <x v="0"/>
    <x v="3"/>
    <x v="43"/>
    <x v="576"/>
    <x v="982"/>
    <n v="301693.60217974178"/>
    <x v="982"/>
    <n v="499632.22961207503"/>
    <x v="982"/>
    <x v="982"/>
  </r>
  <r>
    <x v="3"/>
    <x v="1"/>
    <x v="0"/>
    <x v="3"/>
    <x v="24"/>
    <x v="75"/>
    <x v="983"/>
    <n v="124055.20263757974"/>
    <x v="983"/>
    <n v="226783.8629438075"/>
    <x v="983"/>
    <x v="983"/>
  </r>
  <r>
    <x v="3"/>
    <x v="1"/>
    <x v="0"/>
    <x v="3"/>
    <x v="56"/>
    <x v="177"/>
    <x v="984"/>
    <n v="707995.33833599207"/>
    <x v="984"/>
    <n v="1365317.865599988"/>
    <x v="984"/>
    <x v="984"/>
  </r>
  <r>
    <x v="3"/>
    <x v="1"/>
    <x v="0"/>
    <x v="3"/>
    <x v="29"/>
    <x v="346"/>
    <x v="985"/>
    <n v="706438.41079042212"/>
    <x v="985"/>
    <n v="1362804.0279529882"/>
    <x v="985"/>
    <x v="985"/>
  </r>
  <r>
    <x v="3"/>
    <x v="1"/>
    <x v="0"/>
    <x v="3"/>
    <x v="56"/>
    <x v="577"/>
    <x v="986"/>
    <n v="39973.947309749543"/>
    <x v="986"/>
    <n v="93730.666724998926"/>
    <x v="986"/>
    <x v="986"/>
  </r>
  <r>
    <x v="3"/>
    <x v="1"/>
    <x v="0"/>
    <x v="3"/>
    <x v="61"/>
    <x v="577"/>
    <x v="987"/>
    <n v="41397.94903470893"/>
    <x v="987"/>
    <n v="98317.212208738885"/>
    <x v="987"/>
    <x v="987"/>
  </r>
  <r>
    <x v="3"/>
    <x v="1"/>
    <x v="1"/>
    <x v="2"/>
    <x v="46"/>
    <x v="398"/>
    <x v="988"/>
    <n v="314346.37632187147"/>
    <x v="988"/>
    <n v="635171.07281249505"/>
    <x v="988"/>
    <x v="988"/>
  </r>
  <r>
    <x v="3"/>
    <x v="1"/>
    <x v="1"/>
    <x v="2"/>
    <x v="56"/>
    <x v="48"/>
    <x v="989"/>
    <n v="485547.90285250719"/>
    <x v="989"/>
    <n v="929527.67008874228"/>
    <x v="989"/>
    <x v="989"/>
  </r>
  <r>
    <x v="3"/>
    <x v="1"/>
    <x v="1"/>
    <x v="2"/>
    <x v="45"/>
    <x v="578"/>
    <x v="990"/>
    <n v="319599.76035616925"/>
    <x v="990"/>
    <n v="660309.74009087472"/>
    <x v="990"/>
    <x v="990"/>
  </r>
  <r>
    <x v="3"/>
    <x v="1"/>
    <x v="1"/>
    <x v="2"/>
    <x v="10"/>
    <x v="191"/>
    <x v="991"/>
    <n v="247876.56806866702"/>
    <x v="991"/>
    <n v="562903.52227957582"/>
    <x v="991"/>
    <x v="991"/>
  </r>
  <r>
    <x v="3"/>
    <x v="1"/>
    <x v="1"/>
    <x v="2"/>
    <x v="46"/>
    <x v="579"/>
    <x v="992"/>
    <n v="243790.50817073969"/>
    <x v="992"/>
    <n v="556059.43198303587"/>
    <x v="992"/>
    <x v="992"/>
  </r>
  <r>
    <x v="3"/>
    <x v="1"/>
    <x v="1"/>
    <x v="2"/>
    <x v="57"/>
    <x v="18"/>
    <x v="993"/>
    <n v="149662.6930310287"/>
    <x v="993"/>
    <n v="242672.16146783726"/>
    <x v="993"/>
    <x v="993"/>
  </r>
  <r>
    <x v="3"/>
    <x v="1"/>
    <x v="1"/>
    <x v="2"/>
    <x v="34"/>
    <x v="75"/>
    <x v="994"/>
    <n v="141900.62152210891"/>
    <x v="994"/>
    <n v="231725.97853583758"/>
    <x v="994"/>
    <x v="994"/>
  </r>
  <r>
    <x v="3"/>
    <x v="1"/>
    <x v="1"/>
    <x v="2"/>
    <x v="77"/>
    <x v="48"/>
    <x v="995"/>
    <n v="268984.76489999704"/>
    <x v="995"/>
    <n v="605259.27989999345"/>
    <x v="995"/>
    <x v="995"/>
  </r>
  <r>
    <x v="3"/>
    <x v="1"/>
    <x v="1"/>
    <x v="2"/>
    <x v="8"/>
    <x v="578"/>
    <x v="996"/>
    <n v="172253.6223839981"/>
    <x v="996"/>
    <n v="415492.96478399535"/>
    <x v="996"/>
    <x v="996"/>
  </r>
  <r>
    <x v="4"/>
    <x v="1"/>
    <x v="0"/>
    <x v="0"/>
    <x v="30"/>
    <x v="580"/>
    <x v="997"/>
    <n v="256950.94421708319"/>
    <x v="997"/>
    <n v="559602.37756156491"/>
    <x v="997"/>
    <x v="997"/>
  </r>
  <r>
    <x v="4"/>
    <x v="1"/>
    <x v="0"/>
    <x v="0"/>
    <x v="15"/>
    <x v="51"/>
    <x v="998"/>
    <n v="242645.3805203927"/>
    <x v="998"/>
    <n v="535240.539230305"/>
    <x v="998"/>
    <x v="998"/>
  </r>
  <r>
    <x v="4"/>
    <x v="1"/>
    <x v="0"/>
    <x v="0"/>
    <x v="44"/>
    <x v="581"/>
    <x v="999"/>
    <n v="235025.13714355195"/>
    <x v="999"/>
    <n v="522894.21514049557"/>
    <x v="999"/>
    <x v="999"/>
  </r>
  <r>
    <x v="4"/>
    <x v="1"/>
    <x v="0"/>
    <x v="0"/>
    <x v="1"/>
    <x v="582"/>
    <x v="1000"/>
    <n v="209286.83616679805"/>
    <x v="1000"/>
    <n v="478368.99785096606"/>
    <x v="1000"/>
    <x v="1000"/>
  </r>
  <r>
    <x v="4"/>
    <x v="1"/>
    <x v="0"/>
    <x v="0"/>
    <x v="59"/>
    <x v="583"/>
    <x v="1001"/>
    <n v="198687.2054639445"/>
    <x v="1001"/>
    <n v="459283.62676111591"/>
    <x v="1001"/>
    <x v="1001"/>
  </r>
  <r>
    <x v="4"/>
    <x v="1"/>
    <x v="0"/>
    <x v="0"/>
    <x v="48"/>
    <x v="99"/>
    <x v="1002"/>
    <n v="285933.69446399604"/>
    <x v="1002"/>
    <n v="672383.07518975064"/>
    <x v="1002"/>
    <x v="1002"/>
  </r>
  <r>
    <x v="4"/>
    <x v="1"/>
    <x v="0"/>
    <x v="0"/>
    <x v="25"/>
    <x v="584"/>
    <x v="1003"/>
    <n v="279945.16975299618"/>
    <x v="1003"/>
    <n v="660211.21155376104"/>
    <x v="1003"/>
    <x v="1003"/>
  </r>
  <r>
    <x v="4"/>
    <x v="1"/>
    <x v="0"/>
    <x v="0"/>
    <x v="13"/>
    <x v="305"/>
    <x v="1004"/>
    <n v="267298.07837599632"/>
    <x v="1004"/>
    <n v="634908.20564583142"/>
    <x v="1004"/>
    <x v="1004"/>
  </r>
  <r>
    <x v="4"/>
    <x v="1"/>
    <x v="0"/>
    <x v="0"/>
    <x v="39"/>
    <x v="206"/>
    <x v="1005"/>
    <n v="233500.04354699675"/>
    <x v="1005"/>
    <n v="566903.73124322225"/>
    <x v="1005"/>
    <x v="1005"/>
  </r>
  <r>
    <x v="4"/>
    <x v="1"/>
    <x v="1"/>
    <x v="1"/>
    <x v="41"/>
    <x v="307"/>
    <x v="1006"/>
    <n v="337911.40855381032"/>
    <x v="1006"/>
    <n v="679903.42678649351"/>
    <x v="1006"/>
    <x v="1006"/>
  </r>
  <r>
    <x v="4"/>
    <x v="1"/>
    <x v="1"/>
    <x v="1"/>
    <x v="11"/>
    <x v="374"/>
    <x v="1007"/>
    <n v="269735.94963710028"/>
    <x v="1007"/>
    <n v="569121.11495839455"/>
    <x v="1007"/>
    <x v="1007"/>
  </r>
  <r>
    <x v="4"/>
    <x v="1"/>
    <x v="1"/>
    <x v="1"/>
    <x v="16"/>
    <x v="222"/>
    <x v="1008"/>
    <n v="236042.36711104447"/>
    <x v="1008"/>
    <n v="513432.02898724558"/>
    <x v="1008"/>
    <x v="1008"/>
  </r>
  <r>
    <x v="4"/>
    <x v="1"/>
    <x v="1"/>
    <x v="1"/>
    <x v="17"/>
    <x v="557"/>
    <x v="1009"/>
    <n v="184826.23465582359"/>
    <x v="1009"/>
    <n v="424446.73292201612"/>
    <x v="1009"/>
    <x v="1009"/>
  </r>
  <r>
    <x v="4"/>
    <x v="1"/>
    <x v="1"/>
    <x v="1"/>
    <x v="5"/>
    <x v="585"/>
    <x v="1010"/>
    <n v="242285.72489999663"/>
    <x v="1010"/>
    <n v="586357.06715203193"/>
    <x v="1010"/>
    <x v="1010"/>
  </r>
  <r>
    <x v="4"/>
    <x v="1"/>
    <x v="1"/>
    <x v="1"/>
    <x v="64"/>
    <x v="69"/>
    <x v="1011"/>
    <n v="219925.16549999718"/>
    <x v="1011"/>
    <n v="539200.67092379311"/>
    <x v="1011"/>
    <x v="1011"/>
  </r>
  <r>
    <x v="4"/>
    <x v="1"/>
    <x v="0"/>
    <x v="3"/>
    <x v="44"/>
    <x v="586"/>
    <x v="1012"/>
    <n v="611605.29176181578"/>
    <x v="1012"/>
    <n v="955526.92342522671"/>
    <x v="1012"/>
    <x v="1012"/>
  </r>
  <r>
    <x v="4"/>
    <x v="1"/>
    <x v="0"/>
    <x v="3"/>
    <x v="66"/>
    <x v="253"/>
    <x v="1013"/>
    <n v="555324.19500491174"/>
    <x v="1013"/>
    <n v="875027.56453198707"/>
    <x v="1013"/>
    <x v="1013"/>
  </r>
  <r>
    <x v="4"/>
    <x v="1"/>
    <x v="0"/>
    <x v="3"/>
    <x v="28"/>
    <x v="96"/>
    <x v="1014"/>
    <n v="501425.049029649"/>
    <x v="1014"/>
    <n v="796131.86783758888"/>
    <x v="1014"/>
    <x v="1014"/>
  </r>
  <r>
    <x v="4"/>
    <x v="1"/>
    <x v="0"/>
    <x v="3"/>
    <x v="29"/>
    <x v="58"/>
    <x v="1015"/>
    <n v="237955.72984569205"/>
    <x v="1015"/>
    <n v="405377.12288933434"/>
    <x v="1015"/>
    <x v="1015"/>
  </r>
  <r>
    <x v="4"/>
    <x v="1"/>
    <x v="0"/>
    <x v="3"/>
    <x v="23"/>
    <x v="587"/>
    <x v="1016"/>
    <n v="664738.62442806608"/>
    <x v="1016"/>
    <n v="1324256.1098486157"/>
    <x v="1016"/>
    <x v="1016"/>
  </r>
  <r>
    <x v="4"/>
    <x v="1"/>
    <x v="0"/>
    <x v="3"/>
    <x v="89"/>
    <x v="588"/>
    <x v="1017"/>
    <n v="19058.342143999736"/>
    <x v="1017"/>
    <n v="54035.942399999258"/>
    <x v="1017"/>
    <x v="1017"/>
  </r>
  <r>
    <x v="4"/>
    <x v="1"/>
    <x v="0"/>
    <x v="3"/>
    <x v="31"/>
    <x v="588"/>
    <x v="1018"/>
    <n v="19361.296739481331"/>
    <x v="1018"/>
    <n v="55011.770127359247"/>
    <x v="1018"/>
    <x v="1018"/>
  </r>
  <r>
    <x v="4"/>
    <x v="1"/>
    <x v="1"/>
    <x v="2"/>
    <x v="34"/>
    <x v="578"/>
    <x v="1019"/>
    <n v="318577.87375484681"/>
    <x v="1019"/>
    <n v="640340.29169951379"/>
    <x v="1019"/>
    <x v="1019"/>
  </r>
  <r>
    <x v="4"/>
    <x v="1"/>
    <x v="1"/>
    <x v="2"/>
    <x v="70"/>
    <x v="589"/>
    <x v="1020"/>
    <n v="309151.90508118412"/>
    <x v="1020"/>
    <n v="625171.71962963382"/>
    <x v="1020"/>
    <x v="1020"/>
  </r>
  <r>
    <x v="4"/>
    <x v="1"/>
    <x v="1"/>
    <x v="2"/>
    <x v="90"/>
    <x v="13"/>
    <x v="1021"/>
    <n v="115273.95632897827"/>
    <x v="1021"/>
    <n v="192177.5363579971"/>
    <x v="1021"/>
    <x v="1021"/>
  </r>
  <r>
    <x v="4"/>
    <x v="1"/>
    <x v="1"/>
    <x v="2"/>
    <x v="105"/>
    <x v="13"/>
    <x v="1022"/>
    <n v="121107.49830648207"/>
    <x v="1022"/>
    <n v="210960.98021768683"/>
    <x v="1022"/>
    <x v="1022"/>
  </r>
  <r>
    <x v="5"/>
    <x v="1"/>
    <x v="0"/>
    <x v="0"/>
    <x v="81"/>
    <x v="386"/>
    <x v="1023"/>
    <n v="314744.15834633727"/>
    <x v="1023"/>
    <n v="653377.68674303265"/>
    <x v="1023"/>
    <x v="1023"/>
  </r>
  <r>
    <x v="5"/>
    <x v="1"/>
    <x v="0"/>
    <x v="0"/>
    <x v="0"/>
    <x v="138"/>
    <x v="1024"/>
    <n v="477433.81768699217"/>
    <x v="1024"/>
    <n v="1049277.9117958127"/>
    <x v="1024"/>
    <x v="1024"/>
  </r>
  <r>
    <x v="5"/>
    <x v="1"/>
    <x v="0"/>
    <x v="0"/>
    <x v="14"/>
    <x v="590"/>
    <x v="1025"/>
    <n v="324935.26447499462"/>
    <x v="1025"/>
    <n v="752813.18050273764"/>
    <x v="1025"/>
    <x v="1025"/>
  </r>
  <r>
    <x v="5"/>
    <x v="1"/>
    <x v="0"/>
    <x v="0"/>
    <x v="86"/>
    <x v="105"/>
    <x v="1026"/>
    <n v="317232.5018249944"/>
    <x v="1026"/>
    <n v="738920.06806423701"/>
    <x v="1026"/>
    <x v="1026"/>
  </r>
  <r>
    <x v="5"/>
    <x v="1"/>
    <x v="0"/>
    <x v="0"/>
    <x v="30"/>
    <x v="591"/>
    <x v="1027"/>
    <n v="273758.11109999556"/>
    <x v="1027"/>
    <n v="650648.50119898957"/>
    <x v="1027"/>
    <x v="1027"/>
  </r>
  <r>
    <x v="5"/>
    <x v="1"/>
    <x v="0"/>
    <x v="0"/>
    <x v="49"/>
    <x v="592"/>
    <x v="1028"/>
    <n v="221233.12574999611"/>
    <x v="1028"/>
    <n v="545573.30031749036"/>
    <x v="1028"/>
    <x v="1028"/>
  </r>
  <r>
    <x v="5"/>
    <x v="1"/>
    <x v="1"/>
    <x v="1"/>
    <x v="88"/>
    <x v="593"/>
    <x v="1029"/>
    <n v="333575.5292560496"/>
    <x v="1029"/>
    <n v="671799.1192130727"/>
    <x v="1029"/>
    <x v="1029"/>
  </r>
  <r>
    <x v="5"/>
    <x v="1"/>
    <x v="1"/>
    <x v="1"/>
    <x v="18"/>
    <x v="594"/>
    <x v="1030"/>
    <n v="284437.13615562487"/>
    <x v="1030"/>
    <n v="591771.00501815323"/>
    <x v="1030"/>
    <x v="1030"/>
  </r>
  <r>
    <x v="5"/>
    <x v="1"/>
    <x v="1"/>
    <x v="1"/>
    <x v="93"/>
    <x v="595"/>
    <x v="1031"/>
    <n v="414521.8964999927"/>
    <x v="1031"/>
    <n v="936628.52621138352"/>
    <x v="1031"/>
    <x v="1031"/>
  </r>
  <r>
    <x v="5"/>
    <x v="1"/>
    <x v="1"/>
    <x v="1"/>
    <x v="7"/>
    <x v="596"/>
    <x v="1032"/>
    <n v="305438.14619999495"/>
    <x v="1032"/>
    <n v="717618.56753750809"/>
    <x v="1032"/>
    <x v="1032"/>
  </r>
  <r>
    <x v="5"/>
    <x v="1"/>
    <x v="1"/>
    <x v="1"/>
    <x v="22"/>
    <x v="327"/>
    <x v="1033"/>
    <n v="297393.74999999517"/>
    <x v="1033"/>
    <n v="701069.41749998857"/>
    <x v="1033"/>
    <x v="1033"/>
  </r>
  <r>
    <x v="5"/>
    <x v="1"/>
    <x v="1"/>
    <x v="1"/>
    <x v="40"/>
    <x v="336"/>
    <x v="1034"/>
    <n v="291530.74499999522"/>
    <x v="1034"/>
    <n v="689211.26980198885"/>
    <x v="1034"/>
    <x v="1034"/>
  </r>
  <r>
    <x v="5"/>
    <x v="1"/>
    <x v="1"/>
    <x v="1"/>
    <x v="93"/>
    <x v="597"/>
    <x v="1035"/>
    <n v="243310.74119999603"/>
    <x v="1035"/>
    <n v="590800.87359951029"/>
    <x v="1035"/>
    <x v="1035"/>
  </r>
  <r>
    <x v="5"/>
    <x v="1"/>
    <x v="0"/>
    <x v="3"/>
    <x v="26"/>
    <x v="122"/>
    <x v="1036"/>
    <n v="641336.75412935333"/>
    <x v="1036"/>
    <n v="1001351.1875140623"/>
    <x v="1036"/>
    <x v="1036"/>
  </r>
  <r>
    <x v="5"/>
    <x v="1"/>
    <x v="0"/>
    <x v="3"/>
    <x v="23"/>
    <x v="145"/>
    <x v="1037"/>
    <n v="608604.89363676554"/>
    <x v="1037"/>
    <n v="952445.12060248514"/>
    <x v="1037"/>
    <x v="1037"/>
  </r>
  <r>
    <x v="5"/>
    <x v="1"/>
    <x v="1"/>
    <x v="2"/>
    <x v="77"/>
    <x v="307"/>
    <x v="1038"/>
    <n v="383140.91472852876"/>
    <x v="1038"/>
    <n v="740958.63089849125"/>
    <x v="1038"/>
    <x v="1038"/>
  </r>
  <r>
    <x v="5"/>
    <x v="1"/>
    <x v="1"/>
    <x v="2"/>
    <x v="30"/>
    <x v="73"/>
    <x v="1039"/>
    <n v="353826.13003685453"/>
    <x v="1039"/>
    <n v="695467.40850599238"/>
    <x v="1039"/>
    <x v="1039"/>
  </r>
  <r>
    <x v="5"/>
    <x v="1"/>
    <x v="1"/>
    <x v="2"/>
    <x v="57"/>
    <x v="401"/>
    <x v="1040"/>
    <n v="284908.60827550775"/>
    <x v="1040"/>
    <n v="584381.0633887432"/>
    <x v="1040"/>
    <x v="1040"/>
  </r>
  <r>
    <x v="5"/>
    <x v="1"/>
    <x v="1"/>
    <x v="2"/>
    <x v="29"/>
    <x v="400"/>
    <x v="1041"/>
    <n v="340874.575799994"/>
    <x v="1041"/>
    <n v="798693.56932198594"/>
    <x v="1041"/>
    <x v="1041"/>
  </r>
  <r>
    <x v="5"/>
    <x v="1"/>
    <x v="1"/>
    <x v="2"/>
    <x v="63"/>
    <x v="598"/>
    <x v="1042"/>
    <n v="259767.68428799571"/>
    <x v="1042"/>
    <n v="629940.72278590966"/>
    <x v="1042"/>
    <x v="1042"/>
  </r>
  <r>
    <x v="6"/>
    <x v="1"/>
    <x v="0"/>
    <x v="0"/>
    <x v="94"/>
    <x v="362"/>
    <x v="1043"/>
    <n v="393834.37508177245"/>
    <x v="1043"/>
    <n v="797516.21703798906"/>
    <x v="1043"/>
    <x v="1043"/>
  </r>
  <r>
    <x v="6"/>
    <x v="1"/>
    <x v="0"/>
    <x v="0"/>
    <x v="25"/>
    <x v="599"/>
    <x v="1044"/>
    <n v="633914.16647598811"/>
    <x v="1044"/>
    <n v="1350081.8087748149"/>
    <x v="1044"/>
    <x v="1044"/>
  </r>
  <r>
    <x v="6"/>
    <x v="1"/>
    <x v="0"/>
    <x v="0"/>
    <x v="48"/>
    <x v="600"/>
    <x v="1045"/>
    <n v="551417.00228998996"/>
    <x v="1045"/>
    <n v="1192924.2108860784"/>
    <x v="1045"/>
    <x v="1045"/>
  </r>
  <r>
    <x v="6"/>
    <x v="1"/>
    <x v="0"/>
    <x v="0"/>
    <x v="61"/>
    <x v="362"/>
    <x v="1046"/>
    <n v="215496.8420959959"/>
    <x v="1046"/>
    <n v="505888.51249599038"/>
    <x v="1046"/>
    <x v="1046"/>
  </r>
  <r>
    <x v="6"/>
    <x v="1"/>
    <x v="1"/>
    <x v="1"/>
    <x v="106"/>
    <x v="601"/>
    <x v="1047"/>
    <n v="546118.7833329346"/>
    <x v="1047"/>
    <n v="1026394.6203481951"/>
    <x v="1047"/>
    <x v="1047"/>
  </r>
  <r>
    <x v="6"/>
    <x v="1"/>
    <x v="1"/>
    <x v="1"/>
    <x v="66"/>
    <x v="602"/>
    <x v="1048"/>
    <n v="394223.14956023265"/>
    <x v="1048"/>
    <n v="785960.28890398913"/>
    <x v="1048"/>
    <x v="1048"/>
  </r>
  <r>
    <x v="6"/>
    <x v="1"/>
    <x v="1"/>
    <x v="1"/>
    <x v="51"/>
    <x v="84"/>
    <x v="1049"/>
    <n v="589522.46399998886"/>
    <x v="1049"/>
    <n v="1279864.1801343758"/>
    <x v="1049"/>
    <x v="1049"/>
  </r>
  <r>
    <x v="6"/>
    <x v="1"/>
    <x v="1"/>
    <x v="1"/>
    <x v="53"/>
    <x v="603"/>
    <x v="1050"/>
    <n v="490533.49102499074"/>
    <x v="1050"/>
    <n v="1087661.8986480695"/>
    <x v="1050"/>
    <x v="1050"/>
  </r>
  <r>
    <x v="6"/>
    <x v="1"/>
    <x v="1"/>
    <x v="1"/>
    <x v="88"/>
    <x v="601"/>
    <x v="1051"/>
    <n v="304889.27444999421"/>
    <x v="1051"/>
    <n v="676583.99125798722"/>
    <x v="1051"/>
    <x v="1051"/>
  </r>
  <r>
    <x v="6"/>
    <x v="1"/>
    <x v="1"/>
    <x v="1"/>
    <x v="73"/>
    <x v="78"/>
    <x v="1052"/>
    <n v="364801.79159999336"/>
    <x v="1052"/>
    <n v="838673.34241134475"/>
    <x v="1052"/>
    <x v="1052"/>
  </r>
  <r>
    <x v="6"/>
    <x v="1"/>
    <x v="1"/>
    <x v="1"/>
    <x v="3"/>
    <x v="602"/>
    <x v="1053"/>
    <n v="215596.07999999597"/>
    <x v="1053"/>
    <n v="505521.47519999056"/>
    <x v="1053"/>
    <x v="1053"/>
  </r>
  <r>
    <x v="6"/>
    <x v="1"/>
    <x v="0"/>
    <x v="1"/>
    <x v="54"/>
    <x v="185"/>
    <x v="1054"/>
    <n v="1095272.8316999795"/>
    <x v="1054"/>
    <n v="2237313.6462532785"/>
    <x v="1054"/>
    <x v="1054"/>
  </r>
  <r>
    <x v="6"/>
    <x v="1"/>
    <x v="0"/>
    <x v="3"/>
    <x v="66"/>
    <x v="604"/>
    <x v="1055"/>
    <n v="603935.82328462857"/>
    <x v="1055"/>
    <n v="1259664.0041439829"/>
    <x v="1055"/>
    <x v="1055"/>
  </r>
  <r>
    <x v="6"/>
    <x v="1"/>
    <x v="0"/>
    <x v="3"/>
    <x v="68"/>
    <x v="132"/>
    <x v="1056"/>
    <n v="902407.26575680927"/>
    <x v="1056"/>
    <n v="1793606.6423607038"/>
    <x v="1056"/>
    <x v="1056"/>
  </r>
  <r>
    <x v="6"/>
    <x v="1"/>
    <x v="0"/>
    <x v="3"/>
    <x v="21"/>
    <x v="605"/>
    <x v="1057"/>
    <n v="713825.99969668104"/>
    <x v="1057"/>
    <n v="1107408.2603118981"/>
    <x v="1057"/>
    <x v="1057"/>
  </r>
  <r>
    <x v="6"/>
    <x v="1"/>
    <x v="0"/>
    <x v="3"/>
    <x v="24"/>
    <x v="606"/>
    <x v="1058"/>
    <n v="595238.82610520883"/>
    <x v="1058"/>
    <n v="935803.39066198247"/>
    <x v="1058"/>
    <x v="1058"/>
  </r>
  <r>
    <x v="6"/>
    <x v="1"/>
    <x v="0"/>
    <x v="3"/>
    <x v="58"/>
    <x v="146"/>
    <x v="1059"/>
    <n v="957663.70731074666"/>
    <x v="1059"/>
    <n v="1518958.592131471"/>
    <x v="1059"/>
    <x v="1059"/>
  </r>
  <r>
    <x v="6"/>
    <x v="1"/>
    <x v="0"/>
    <x v="3"/>
    <x v="23"/>
    <x v="604"/>
    <x v="1060"/>
    <n v="645759.52159242344"/>
    <x v="1060"/>
    <n v="1051009.8906207401"/>
    <x v="1060"/>
    <x v="1060"/>
  </r>
  <r>
    <x v="6"/>
    <x v="1"/>
    <x v="0"/>
    <x v="3"/>
    <x v="23"/>
    <x v="146"/>
    <x v="1061"/>
    <n v="894045.57285223296"/>
    <x v="1061"/>
    <n v="1652602.543474975"/>
    <x v="1061"/>
    <x v="1061"/>
  </r>
  <r>
    <x v="6"/>
    <x v="1"/>
    <x v="1"/>
    <x v="2"/>
    <x v="88"/>
    <x v="82"/>
    <x v="1062"/>
    <n v="402823.273939176"/>
    <x v="1062"/>
    <n v="791928.18743283884"/>
    <x v="1062"/>
    <x v="1062"/>
  </r>
  <r>
    <x v="6"/>
    <x v="1"/>
    <x v="1"/>
    <x v="2"/>
    <x v="57"/>
    <x v="127"/>
    <x v="1063"/>
    <n v="387922.74607499264"/>
    <x v="1063"/>
    <n v="895956.52558423311"/>
    <x v="1063"/>
    <x v="1063"/>
  </r>
  <r>
    <x v="6"/>
    <x v="1"/>
    <x v="1"/>
    <x v="2"/>
    <x v="37"/>
    <x v="607"/>
    <x v="1064"/>
    <n v="382738.73265599279"/>
    <x v="1064"/>
    <n v="885198.51533902343"/>
    <x v="1064"/>
    <x v="1064"/>
  </r>
  <r>
    <x v="6"/>
    <x v="1"/>
    <x v="1"/>
    <x v="2"/>
    <x v="94"/>
    <x v="82"/>
    <x v="1065"/>
    <n v="219709.65615299589"/>
    <x v="1065"/>
    <n v="516277.29570299032"/>
    <x v="1065"/>
    <x v="1065"/>
  </r>
  <r>
    <x v="6"/>
    <x v="1"/>
    <x v="1"/>
    <x v="2"/>
    <x v="30"/>
    <x v="95"/>
    <x v="1066"/>
    <n v="261388.07046299501"/>
    <x v="1066"/>
    <n v="635889.80722915789"/>
    <x v="1066"/>
    <x v="1066"/>
  </r>
  <r>
    <x v="6"/>
    <x v="1"/>
    <x v="1"/>
    <x v="2"/>
    <x v="30"/>
    <x v="602"/>
    <x v="1067"/>
    <n v="239295.77279999544"/>
    <x v="1067"/>
    <n v="589572.33955198887"/>
    <x v="1067"/>
    <x v="1067"/>
  </r>
  <r>
    <x v="7"/>
    <x v="1"/>
    <x v="0"/>
    <x v="0"/>
    <x v="49"/>
    <x v="312"/>
    <x v="1068"/>
    <n v="829454.9854949828"/>
    <x v="1068"/>
    <n v="1718994.1492345147"/>
    <x v="1068"/>
    <x v="1068"/>
  </r>
  <r>
    <x v="7"/>
    <x v="1"/>
    <x v="0"/>
    <x v="0"/>
    <x v="61"/>
    <x v="556"/>
    <x v="1069"/>
    <n v="820719.02379998355"/>
    <x v="1069"/>
    <n v="1701714.3017419658"/>
    <x v="1069"/>
    <x v="1069"/>
  </r>
  <r>
    <x v="7"/>
    <x v="1"/>
    <x v="0"/>
    <x v="0"/>
    <x v="25"/>
    <x v="556"/>
    <x v="1070"/>
    <n v="836502.08194998174"/>
    <x v="1070"/>
    <n v="1734439.5767754624"/>
    <x v="1070"/>
    <x v="1070"/>
  </r>
  <r>
    <x v="7"/>
    <x v="1"/>
    <x v="0"/>
    <x v="0"/>
    <x v="71"/>
    <x v="334"/>
    <x v="1071"/>
    <n v="825084.51446098206"/>
    <x v="1071"/>
    <n v="1713276.9097134527"/>
    <x v="1071"/>
    <x v="1071"/>
  </r>
  <r>
    <x v="7"/>
    <x v="1"/>
    <x v="0"/>
    <x v="0"/>
    <x v="39"/>
    <x v="132"/>
    <x v="1072"/>
    <n v="774301.08497398393"/>
    <x v="1072"/>
    <n v="1616755.1972556266"/>
    <x v="1072"/>
    <x v="1072"/>
  </r>
  <r>
    <x v="7"/>
    <x v="1"/>
    <x v="0"/>
    <x v="0"/>
    <x v="62"/>
    <x v="388"/>
    <x v="1073"/>
    <n v="694281.99614798557"/>
    <x v="1073"/>
    <n v="1467019.7892692899"/>
    <x v="1073"/>
    <x v="1073"/>
  </r>
  <r>
    <x v="7"/>
    <x v="1"/>
    <x v="0"/>
    <x v="0"/>
    <x v="61"/>
    <x v="608"/>
    <x v="1074"/>
    <n v="46639.23883199902"/>
    <x v="1074"/>
    <n v="99034.747199997932"/>
    <x v="1074"/>
    <x v="1074"/>
  </r>
  <r>
    <x v="7"/>
    <x v="1"/>
    <x v="0"/>
    <x v="0"/>
    <x v="38"/>
    <x v="608"/>
    <x v="1075"/>
    <n v="48206.90280527898"/>
    <x v="1075"/>
    <n v="104082.48388799782"/>
    <x v="1075"/>
    <x v="1075"/>
  </r>
  <r>
    <x v="7"/>
    <x v="1"/>
    <x v="1"/>
    <x v="1"/>
    <x v="65"/>
    <x v="329"/>
    <x v="1076"/>
    <n v="764380.89562498464"/>
    <x v="1076"/>
    <n v="1616925.1483542179"/>
    <x v="1076"/>
    <x v="1076"/>
  </r>
  <r>
    <x v="7"/>
    <x v="1"/>
    <x v="1"/>
    <x v="1"/>
    <x v="5"/>
    <x v="609"/>
    <x v="1077"/>
    <n v="710701.85159998527"/>
    <x v="1077"/>
    <n v="1515783.3171873286"/>
    <x v="1077"/>
    <x v="1077"/>
  </r>
  <r>
    <x v="7"/>
    <x v="1"/>
    <x v="1"/>
    <x v="1"/>
    <x v="53"/>
    <x v="610"/>
    <x v="1078"/>
    <n v="660833.02192498627"/>
    <x v="1078"/>
    <n v="1420273.1577577007"/>
    <x v="1078"/>
    <x v="1078"/>
  </r>
  <r>
    <x v="7"/>
    <x v="1"/>
    <x v="1"/>
    <x v="1"/>
    <x v="6"/>
    <x v="606"/>
    <x v="1079"/>
    <n v="561371.89499998826"/>
    <x v="1079"/>
    <n v="1228407.2003419744"/>
    <x v="1079"/>
    <x v="1079"/>
  </r>
  <r>
    <x v="7"/>
    <x v="1"/>
    <x v="1"/>
    <x v="1"/>
    <x v="1"/>
    <x v="611"/>
    <x v="1080"/>
    <n v="557612.19359998778"/>
    <x v="1080"/>
    <n v="1222686.9314105334"/>
    <x v="1080"/>
    <x v="1080"/>
  </r>
  <r>
    <x v="7"/>
    <x v="1"/>
    <x v="1"/>
    <x v="1"/>
    <x v="75"/>
    <x v="612"/>
    <x v="1081"/>
    <n v="542308.39874998876"/>
    <x v="1081"/>
    <n v="1191195.5854154753"/>
    <x v="1081"/>
    <x v="1081"/>
  </r>
  <r>
    <x v="7"/>
    <x v="1"/>
    <x v="0"/>
    <x v="1"/>
    <x v="54"/>
    <x v="613"/>
    <x v="1082"/>
    <n v="617032.29172498721"/>
    <x v="1082"/>
    <n v="1335794.3765337823"/>
    <x v="1082"/>
    <x v="1082"/>
  </r>
  <r>
    <x v="7"/>
    <x v="1"/>
    <x v="0"/>
    <x v="3"/>
    <x v="24"/>
    <x v="185"/>
    <x v="1083"/>
    <n v="1163763.2198526626"/>
    <x v="1083"/>
    <n v="2219518.2991215335"/>
    <x v="1083"/>
    <x v="1083"/>
  </r>
  <r>
    <x v="7"/>
    <x v="1"/>
    <x v="0"/>
    <x v="3"/>
    <x v="79"/>
    <x v="614"/>
    <x v="1084"/>
    <n v="1158245.8490255119"/>
    <x v="1084"/>
    <n v="2210407.5129855638"/>
    <x v="1084"/>
    <x v="1084"/>
  </r>
  <r>
    <x v="7"/>
    <x v="1"/>
    <x v="0"/>
    <x v="3"/>
    <x v="43"/>
    <x v="615"/>
    <x v="1085"/>
    <n v="890067.13414731843"/>
    <x v="1085"/>
    <n v="1359756.0774913817"/>
    <x v="1085"/>
    <x v="1085"/>
  </r>
  <r>
    <x v="7"/>
    <x v="1"/>
    <x v="0"/>
    <x v="3"/>
    <x v="28"/>
    <x v="188"/>
    <x v="1086"/>
    <n v="35086.53959799929"/>
    <x v="1086"/>
    <n v="86704.885799998243"/>
    <x v="1086"/>
    <x v="1086"/>
  </r>
  <r>
    <x v="7"/>
    <x v="1"/>
    <x v="0"/>
    <x v="3"/>
    <x v="6"/>
    <x v="188"/>
    <x v="1087"/>
    <n v="36157.501172389268"/>
    <x v="1087"/>
    <n v="90154.802168998183"/>
    <x v="1087"/>
    <x v="1087"/>
  </r>
  <r>
    <x v="7"/>
    <x v="1"/>
    <x v="1"/>
    <x v="2"/>
    <x v="70"/>
    <x v="90"/>
    <x v="1088"/>
    <n v="520136.0678789891"/>
    <x v="1088"/>
    <n v="1164058.4678965858"/>
    <x v="1088"/>
    <x v="1088"/>
  </r>
  <r>
    <x v="7"/>
    <x v="1"/>
    <x v="1"/>
    <x v="2"/>
    <x v="90"/>
    <x v="585"/>
    <x v="1089"/>
    <n v="288722.88235199399"/>
    <x v="1089"/>
    <n v="694585.83921166568"/>
    <x v="1089"/>
    <x v="1089"/>
  </r>
  <r>
    <x v="8"/>
    <x v="1"/>
    <x v="0"/>
    <x v="0"/>
    <x v="62"/>
    <x v="616"/>
    <x v="1090"/>
    <n v="1125539.4357359735"/>
    <x v="1090"/>
    <n v="2270528.0849281861"/>
    <x v="1090"/>
    <x v="1090"/>
  </r>
  <r>
    <x v="8"/>
    <x v="1"/>
    <x v="0"/>
    <x v="0"/>
    <x v="50"/>
    <x v="617"/>
    <x v="1091"/>
    <n v="1039045.7629079756"/>
    <x v="1091"/>
    <n v="2112167.8001976707"/>
    <x v="1091"/>
    <x v="1091"/>
  </r>
  <r>
    <x v="8"/>
    <x v="1"/>
    <x v="0"/>
    <x v="0"/>
    <x v="87"/>
    <x v="151"/>
    <x v="1092"/>
    <n v="951356.56892397895"/>
    <x v="1092"/>
    <n v="1947380.164211117"/>
    <x v="1092"/>
    <x v="1092"/>
  </r>
  <r>
    <x v="8"/>
    <x v="1"/>
    <x v="0"/>
    <x v="0"/>
    <x v="38"/>
    <x v="618"/>
    <x v="1093"/>
    <n v="894102.00211497955"/>
    <x v="1093"/>
    <n v="1843352.8197703082"/>
    <x v="1093"/>
    <x v="1093"/>
  </r>
  <r>
    <x v="8"/>
    <x v="1"/>
    <x v="0"/>
    <x v="0"/>
    <x v="48"/>
    <x v="619"/>
    <x v="1094"/>
    <n v="787169.76742798206"/>
    <x v="1094"/>
    <n v="1644900.2364444823"/>
    <x v="1094"/>
    <x v="1094"/>
  </r>
  <r>
    <x v="8"/>
    <x v="1"/>
    <x v="0"/>
    <x v="0"/>
    <x v="15"/>
    <x v="620"/>
    <x v="1095"/>
    <n v="766811.61151898245"/>
    <x v="1095"/>
    <n v="1606990.5717846733"/>
    <x v="1095"/>
    <x v="1095"/>
  </r>
  <r>
    <x v="8"/>
    <x v="1"/>
    <x v="0"/>
    <x v="0"/>
    <x v="58"/>
    <x v="620"/>
    <x v="1096"/>
    <n v="766676.82304798241"/>
    <x v="1096"/>
    <n v="1606708.0984902834"/>
    <x v="1096"/>
    <x v="1096"/>
  </r>
  <r>
    <x v="8"/>
    <x v="1"/>
    <x v="0"/>
    <x v="0"/>
    <x v="13"/>
    <x v="91"/>
    <x v="1097"/>
    <n v="743696.97367798316"/>
    <x v="1097"/>
    <n v="1563588.9600069844"/>
    <x v="1097"/>
    <x v="1097"/>
  </r>
  <r>
    <x v="8"/>
    <x v="1"/>
    <x v="1"/>
    <x v="1"/>
    <x v="22"/>
    <x v="341"/>
    <x v="1098"/>
    <n v="818315.06399998057"/>
    <x v="1098"/>
    <n v="1726212.3710943593"/>
    <x v="1098"/>
    <x v="1098"/>
  </r>
  <r>
    <x v="8"/>
    <x v="1"/>
    <x v="1"/>
    <x v="1"/>
    <x v="41"/>
    <x v="346"/>
    <x v="1099"/>
    <n v="784008.22994998132"/>
    <x v="1099"/>
    <n v="1661007.7755789806"/>
    <x v="1099"/>
    <x v="1099"/>
  </r>
  <r>
    <x v="8"/>
    <x v="1"/>
    <x v="1"/>
    <x v="1"/>
    <x v="93"/>
    <x v="621"/>
    <x v="1100"/>
    <n v="445185.08999998984"/>
    <x v="1100"/>
    <n v="1004196.3781639769"/>
    <x v="1100"/>
    <x v="1100"/>
  </r>
  <r>
    <x v="8"/>
    <x v="1"/>
    <x v="0"/>
    <x v="3"/>
    <x v="68"/>
    <x v="203"/>
    <x v="1101"/>
    <n v="1330227.087300675"/>
    <x v="1101"/>
    <n v="2482378.1106473929"/>
    <x v="1101"/>
    <x v="1101"/>
  </r>
  <r>
    <x v="8"/>
    <x v="1"/>
    <x v="0"/>
    <x v="3"/>
    <x v="56"/>
    <x v="57"/>
    <x v="1102"/>
    <n v="1234381.7834889037"/>
    <x v="1102"/>
    <n v="2331376.2858513491"/>
    <x v="1102"/>
    <x v="1102"/>
  </r>
  <r>
    <x v="8"/>
    <x v="1"/>
    <x v="1"/>
    <x v="2"/>
    <x v="84"/>
    <x v="340"/>
    <x v="1103"/>
    <n v="1060864.5089639761"/>
    <x v="1103"/>
    <n v="2221915.02065671"/>
    <x v="1103"/>
    <x v="1103"/>
  </r>
  <r>
    <x v="8"/>
    <x v="1"/>
    <x v="1"/>
    <x v="2"/>
    <x v="66"/>
    <x v="586"/>
    <x v="1104"/>
    <n v="698702.85020698351"/>
    <x v="1104"/>
    <n v="1521449.6930060941"/>
    <x v="1104"/>
    <x v="1104"/>
  </r>
  <r>
    <x v="8"/>
    <x v="1"/>
    <x v="1"/>
    <x v="2"/>
    <x v="63"/>
    <x v="622"/>
    <x v="1105"/>
    <n v="590530.1001719865"/>
    <x v="1105"/>
    <n v="1306776.8755654504"/>
    <x v="1105"/>
    <x v="1105"/>
  </r>
  <r>
    <x v="9"/>
    <x v="1"/>
    <x v="0"/>
    <x v="0"/>
    <x v="80"/>
    <x v="594"/>
    <x v="1106"/>
    <n v="272205.7358852633"/>
    <x v="1106"/>
    <n v="568385.16731699044"/>
    <x v="1106"/>
    <x v="1106"/>
  </r>
  <r>
    <x v="9"/>
    <x v="1"/>
    <x v="0"/>
    <x v="0"/>
    <x v="107"/>
    <x v="594"/>
    <x v="1107"/>
    <n v="287248.25930515392"/>
    <x v="1107"/>
    <n v="616655.67482308927"/>
    <x v="1107"/>
    <x v="1107"/>
  </r>
  <r>
    <x v="9"/>
    <x v="1"/>
    <x v="0"/>
    <x v="0"/>
    <x v="1"/>
    <x v="623"/>
    <x v="1108"/>
    <n v="86555.300376957835"/>
    <x v="1108"/>
    <n v="159112.48761599601"/>
    <x v="1108"/>
    <x v="1108"/>
  </r>
  <r>
    <x v="9"/>
    <x v="1"/>
    <x v="0"/>
    <x v="0"/>
    <x v="80"/>
    <x v="623"/>
    <x v="1109"/>
    <n v="90212.415318429747"/>
    <x v="1109"/>
    <n v="170889.02902719573"/>
    <x v="1109"/>
    <x v="1109"/>
  </r>
  <r>
    <x v="9"/>
    <x v="1"/>
    <x v="0"/>
    <x v="0"/>
    <x v="80"/>
    <x v="624"/>
    <x v="1110"/>
    <n v="914084.19209997752"/>
    <x v="1110"/>
    <n v="1760506.2320999568"/>
    <x v="1110"/>
    <x v="1110"/>
  </r>
  <r>
    <x v="9"/>
    <x v="1"/>
    <x v="0"/>
    <x v="0"/>
    <x v="15"/>
    <x v="625"/>
    <x v="1111"/>
    <n v="1002071.663999976"/>
    <x v="1111"/>
    <n v="2045051.5377599513"/>
    <x v="1111"/>
    <x v="1111"/>
  </r>
  <r>
    <x v="9"/>
    <x v="1"/>
    <x v="0"/>
    <x v="0"/>
    <x v="29"/>
    <x v="624"/>
    <x v="1112"/>
    <n v="915187.58739997738"/>
    <x v="1112"/>
    <n v="2051398.3253539493"/>
    <x v="1112"/>
    <x v="1112"/>
  </r>
  <r>
    <x v="9"/>
    <x v="1"/>
    <x v="1"/>
    <x v="1"/>
    <x v="93"/>
    <x v="24"/>
    <x v="1113"/>
    <n v="233241.23250315423"/>
    <x v="1113"/>
    <n v="493689.66323599167"/>
    <x v="1113"/>
    <x v="1113"/>
  </r>
  <r>
    <x v="9"/>
    <x v="1"/>
    <x v="1"/>
    <x v="1"/>
    <x v="108"/>
    <x v="24"/>
    <x v="1114"/>
    <n v="246338.7062198183"/>
    <x v="1114"/>
    <n v="378796.45522523066"/>
    <x v="1114"/>
    <x v="1114"/>
  </r>
  <r>
    <x v="9"/>
    <x v="1"/>
    <x v="1"/>
    <x v="1"/>
    <x v="64"/>
    <x v="293"/>
    <x v="1115"/>
    <n v="1085661.1561499732"/>
    <x v="1115"/>
    <n v="2232780.9296044847"/>
    <x v="1115"/>
    <x v="1115"/>
  </r>
  <r>
    <x v="9"/>
    <x v="1"/>
    <x v="1"/>
    <x v="1"/>
    <x v="11"/>
    <x v="333"/>
    <x v="1116"/>
    <n v="1066338.2000249745"/>
    <x v="1116"/>
    <n v="2194761.8679844374"/>
    <x v="1116"/>
    <x v="1116"/>
  </r>
  <r>
    <x v="9"/>
    <x v="1"/>
    <x v="1"/>
    <x v="1"/>
    <x v="17"/>
    <x v="626"/>
    <x v="1117"/>
    <n v="1041026.8859999743"/>
    <x v="1117"/>
    <n v="2149099.2231255467"/>
    <x v="1117"/>
    <x v="1117"/>
  </r>
  <r>
    <x v="9"/>
    <x v="1"/>
    <x v="1"/>
    <x v="1"/>
    <x v="7"/>
    <x v="627"/>
    <x v="1118"/>
    <n v="1020301.0253999747"/>
    <x v="1118"/>
    <n v="2110198.8803217881"/>
    <x v="1118"/>
    <x v="1118"/>
  </r>
  <r>
    <x v="9"/>
    <x v="1"/>
    <x v="1"/>
    <x v="1"/>
    <x v="41"/>
    <x v="628"/>
    <x v="1119"/>
    <n v="1010766.2399999752"/>
    <x v="1119"/>
    <n v="2091779.7127039488"/>
    <x v="1119"/>
    <x v="1119"/>
  </r>
  <r>
    <x v="9"/>
    <x v="1"/>
    <x v="1"/>
    <x v="1"/>
    <x v="53"/>
    <x v="629"/>
    <x v="1120"/>
    <n v="983710.81867497636"/>
    <x v="1120"/>
    <n v="2039638.7862539811"/>
    <x v="1120"/>
    <x v="1120"/>
  </r>
  <r>
    <x v="9"/>
    <x v="1"/>
    <x v="1"/>
    <x v="1"/>
    <x v="82"/>
    <x v="155"/>
    <x v="1121"/>
    <n v="988373.59582497552"/>
    <x v="1121"/>
    <n v="2050177.1953901192"/>
    <x v="1121"/>
    <x v="1121"/>
  </r>
  <r>
    <x v="9"/>
    <x v="1"/>
    <x v="1"/>
    <x v="1"/>
    <x v="82"/>
    <x v="173"/>
    <x v="1122"/>
    <n v="941424.89759997744"/>
    <x v="1122"/>
    <n v="1959997.1346489131"/>
    <x v="1122"/>
    <x v="1122"/>
  </r>
  <r>
    <x v="9"/>
    <x v="1"/>
    <x v="1"/>
    <x v="1"/>
    <x v="4"/>
    <x v="630"/>
    <x v="1123"/>
    <n v="873926.66047497815"/>
    <x v="1123"/>
    <n v="1834116.7401612645"/>
    <x v="1123"/>
    <x v="1123"/>
  </r>
  <r>
    <x v="9"/>
    <x v="1"/>
    <x v="0"/>
    <x v="3"/>
    <x v="43"/>
    <x v="353"/>
    <x v="1124"/>
    <n v="1310509.9318467567"/>
    <x v="1124"/>
    <n v="2448951.508376691"/>
    <x v="1124"/>
    <x v="1124"/>
  </r>
  <r>
    <x v="9"/>
    <x v="1"/>
    <x v="0"/>
    <x v="3"/>
    <x v="23"/>
    <x v="631"/>
    <x v="1125"/>
    <n v="1391131.9051174356"/>
    <x v="1125"/>
    <n v="2167350.7826369465"/>
    <x v="1125"/>
    <x v="1125"/>
  </r>
  <r>
    <x v="9"/>
    <x v="1"/>
    <x v="0"/>
    <x v="3"/>
    <x v="21"/>
    <x v="631"/>
    <x v="1126"/>
    <n v="1296966.5027879681"/>
    <x v="1126"/>
    <n v="2263188.2347999546"/>
    <x v="1126"/>
    <x v="1126"/>
  </r>
  <r>
    <x v="9"/>
    <x v="1"/>
    <x v="1"/>
    <x v="2"/>
    <x v="35"/>
    <x v="632"/>
    <x v="1127"/>
    <n v="116313.17639162709"/>
    <x v="1127"/>
    <n v="197812.07667299506"/>
    <x v="1127"/>
    <x v="1127"/>
  </r>
  <r>
    <x v="9"/>
    <x v="1"/>
    <x v="1"/>
    <x v="2"/>
    <x v="93"/>
    <x v="632"/>
    <x v="1128"/>
    <n v="122070.65592891416"/>
    <x v="1128"/>
    <n v="216354.14824811459"/>
    <x v="1128"/>
    <x v="1128"/>
  </r>
  <r>
    <x v="9"/>
    <x v="1"/>
    <x v="1"/>
    <x v="2"/>
    <x v="9"/>
    <x v="176"/>
    <x v="1129"/>
    <n v="920532.17861997709"/>
    <x v="1129"/>
    <n v="1955716.4028257513"/>
    <x v="1129"/>
    <x v="1129"/>
  </r>
  <r>
    <x v="9"/>
    <x v="1"/>
    <x v="1"/>
    <x v="2"/>
    <x v="9"/>
    <x v="633"/>
    <x v="1130"/>
    <n v="477552.06920398813"/>
    <x v="1130"/>
    <n v="1015828.0886039748"/>
    <x v="1130"/>
    <x v="1130"/>
  </r>
  <r>
    <x v="9"/>
    <x v="1"/>
    <x v="1"/>
    <x v="2"/>
    <x v="37"/>
    <x v="634"/>
    <x v="1131"/>
    <n v="901636.02179997775"/>
    <x v="1131"/>
    <n v="1918589.8744619533"/>
    <x v="1131"/>
    <x v="1131"/>
  </r>
  <r>
    <x v="9"/>
    <x v="1"/>
    <x v="1"/>
    <x v="2"/>
    <x v="33"/>
    <x v="111"/>
    <x v="1132"/>
    <n v="888781.63534197793"/>
    <x v="1132"/>
    <n v="1894266.5123557332"/>
    <x v="1132"/>
    <x v="1132"/>
  </r>
  <r>
    <x v="9"/>
    <x v="1"/>
    <x v="1"/>
    <x v="2"/>
    <x v="79"/>
    <x v="177"/>
    <x v="1133"/>
    <n v="884407.96079997788"/>
    <x v="1133"/>
    <n v="1886253.3864719528"/>
    <x v="1133"/>
    <x v="1133"/>
  </r>
  <r>
    <x v="9"/>
    <x v="1"/>
    <x v="1"/>
    <x v="2"/>
    <x v="9"/>
    <x v="635"/>
    <x v="1134"/>
    <n v="789694.04098798032"/>
    <x v="1134"/>
    <n v="1701603.5936388776"/>
    <x v="1134"/>
    <x v="1134"/>
  </r>
  <r>
    <x v="9"/>
    <x v="1"/>
    <x v="1"/>
    <x v="2"/>
    <x v="37"/>
    <x v="600"/>
    <x v="1135"/>
    <n v="751791.9295529807"/>
    <x v="1135"/>
    <n v="1628920.2861722284"/>
    <x v="1135"/>
    <x v="1135"/>
  </r>
  <r>
    <x v="9"/>
    <x v="1"/>
    <x v="1"/>
    <x v="2"/>
    <x v="10"/>
    <x v="613"/>
    <x v="1136"/>
    <n v="709552.66440598294"/>
    <x v="1136"/>
    <n v="1543335.841071503"/>
    <x v="1136"/>
    <x v="1136"/>
  </r>
  <r>
    <x v="9"/>
    <x v="1"/>
    <x v="1"/>
    <x v="2"/>
    <x v="34"/>
    <x v="163"/>
    <x v="1137"/>
    <n v="686432.10854398285"/>
    <x v="1137"/>
    <n v="1499458.9153689228"/>
    <x v="1137"/>
    <x v="1137"/>
  </r>
  <r>
    <x v="9"/>
    <x v="1"/>
    <x v="1"/>
    <x v="2"/>
    <x v="94"/>
    <x v="604"/>
    <x v="1138"/>
    <n v="680103.45681598329"/>
    <x v="1138"/>
    <n v="1486502.5245134037"/>
    <x v="1138"/>
    <x v="1138"/>
  </r>
  <r>
    <x v="9"/>
    <x v="1"/>
    <x v="1"/>
    <x v="2"/>
    <x v="36"/>
    <x v="636"/>
    <x v="1139"/>
    <n v="586516.77220498561"/>
    <x v="1139"/>
    <n v="1301759.6155609181"/>
    <x v="1139"/>
    <x v="1139"/>
  </r>
  <r>
    <x v="9"/>
    <x v="1"/>
    <x v="1"/>
    <x v="2"/>
    <x v="21"/>
    <x v="633"/>
    <x v="1140"/>
    <n v="477880.22729998804"/>
    <x v="1140"/>
    <n v="1177335.7075829706"/>
    <x v="1140"/>
    <x v="1140"/>
  </r>
  <r>
    <x v="10"/>
    <x v="1"/>
    <x v="0"/>
    <x v="0"/>
    <x v="58"/>
    <x v="191"/>
    <x v="1141"/>
    <n v="298582.79569151229"/>
    <x v="1141"/>
    <n v="609748.10419198917"/>
    <x v="1141"/>
    <x v="1141"/>
  </r>
  <r>
    <x v="10"/>
    <x v="1"/>
    <x v="0"/>
    <x v="0"/>
    <x v="80"/>
    <x v="545"/>
    <x v="1142"/>
    <n v="101975.88162959728"/>
    <x v="1142"/>
    <n v="167141.88215999556"/>
    <x v="1142"/>
    <x v="1142"/>
  </r>
  <r>
    <x v="10"/>
    <x v="1"/>
    <x v="0"/>
    <x v="0"/>
    <x v="44"/>
    <x v="133"/>
    <x v="1143"/>
    <n v="755263.49505497981"/>
    <x v="1143"/>
    <n v="1491047.0145549604"/>
    <x v="1143"/>
    <x v="1143"/>
  </r>
  <r>
    <x v="10"/>
    <x v="1"/>
    <x v="0"/>
    <x v="0"/>
    <x v="59"/>
    <x v="637"/>
    <x v="1144"/>
    <n v="648976.14852398227"/>
    <x v="1144"/>
    <n v="1306965.9161239641"/>
    <x v="1144"/>
    <x v="1144"/>
  </r>
  <r>
    <x v="10"/>
    <x v="1"/>
    <x v="0"/>
    <x v="0"/>
    <x v="14"/>
    <x v="638"/>
    <x v="1145"/>
    <n v="250460.76319999329"/>
    <x v="1145"/>
    <n v="581526.4431999845"/>
    <x v="1145"/>
    <x v="1145"/>
  </r>
  <r>
    <x v="10"/>
    <x v="1"/>
    <x v="1"/>
    <x v="1"/>
    <x v="3"/>
    <x v="301"/>
    <x v="1146"/>
    <n v="292061.89121264231"/>
    <x v="1146"/>
    <n v="586926.95431498904"/>
    <x v="1146"/>
    <x v="1146"/>
  </r>
  <r>
    <x v="10"/>
    <x v="1"/>
    <x v="1"/>
    <x v="1"/>
    <x v="42"/>
    <x v="639"/>
    <x v="1147"/>
    <n v="227464.74907307397"/>
    <x v="1147"/>
    <n v="483269.1592679912"/>
    <x v="1147"/>
    <x v="1147"/>
  </r>
  <r>
    <x v="10"/>
    <x v="1"/>
    <x v="1"/>
    <x v="1"/>
    <x v="1"/>
    <x v="640"/>
    <x v="1148"/>
    <n v="166185.78876508557"/>
    <x v="1148"/>
    <n v="379874.71383899334"/>
    <x v="1148"/>
    <x v="1148"/>
  </r>
  <r>
    <x v="10"/>
    <x v="1"/>
    <x v="1"/>
    <x v="1"/>
    <x v="42"/>
    <x v="215"/>
    <x v="1149"/>
    <n v="1263386.1822749667"/>
    <x v="1149"/>
    <n v="2392467.0699509368"/>
    <x v="1149"/>
    <x v="1149"/>
  </r>
  <r>
    <x v="10"/>
    <x v="1"/>
    <x v="1"/>
    <x v="1"/>
    <x v="3"/>
    <x v="26"/>
    <x v="1150"/>
    <n v="66507.674347168228"/>
    <x v="1150"/>
    <n v="129561.25700699654"/>
    <x v="1150"/>
    <x v="1150"/>
  </r>
  <r>
    <x v="10"/>
    <x v="1"/>
    <x v="1"/>
    <x v="1"/>
    <x v="7"/>
    <x v="117"/>
    <x v="1151"/>
    <n v="661862.55712498294"/>
    <x v="1151"/>
    <n v="1338674.4913849654"/>
    <x v="1151"/>
    <x v="1151"/>
  </r>
  <r>
    <x v="10"/>
    <x v="1"/>
    <x v="1"/>
    <x v="1"/>
    <x v="4"/>
    <x v="289"/>
    <x v="1152"/>
    <n v="591630.71624998422"/>
    <x v="1152"/>
    <n v="1214241.7276499677"/>
    <x v="1152"/>
    <x v="1152"/>
  </r>
  <r>
    <x v="10"/>
    <x v="1"/>
    <x v="0"/>
    <x v="1"/>
    <x v="54"/>
    <x v="125"/>
    <x v="1153"/>
    <n v="1096114.0052249699"/>
    <x v="1153"/>
    <n v="2105712.1875489419"/>
    <x v="1153"/>
    <x v="1153"/>
  </r>
  <r>
    <x v="10"/>
    <x v="1"/>
    <x v="0"/>
    <x v="3"/>
    <x v="45"/>
    <x v="615"/>
    <x v="1154"/>
    <n v="915299.98536286631"/>
    <x v="1154"/>
    <n v="1761961.4322189649"/>
    <x v="1154"/>
    <x v="1154"/>
  </r>
  <r>
    <x v="10"/>
    <x v="1"/>
    <x v="0"/>
    <x v="3"/>
    <x v="26"/>
    <x v="64"/>
    <x v="1155"/>
    <n v="207413.8932647545"/>
    <x v="1155"/>
    <n v="355152.71859599062"/>
    <x v="1155"/>
    <x v="1155"/>
  </r>
  <r>
    <x v="10"/>
    <x v="1"/>
    <x v="0"/>
    <x v="3"/>
    <x v="1"/>
    <x v="184"/>
    <x v="1156"/>
    <n v="120979.37402049678"/>
    <x v="1156"/>
    <n v="221999.21054999408"/>
    <x v="1156"/>
    <x v="1156"/>
  </r>
  <r>
    <x v="10"/>
    <x v="1"/>
    <x v="0"/>
    <x v="3"/>
    <x v="21"/>
    <x v="5"/>
    <x v="1157"/>
    <n v="72042.010160958074"/>
    <x v="1157"/>
    <n v="142188.58761599622"/>
    <x v="1157"/>
    <x v="1157"/>
  </r>
  <r>
    <x v="10"/>
    <x v="1"/>
    <x v="0"/>
    <x v="3"/>
    <x v="45"/>
    <x v="29"/>
    <x v="1158"/>
    <n v="61041.610743748366"/>
    <x v="1158"/>
    <n v="123445.46812499671"/>
    <x v="1158"/>
    <x v="1158"/>
  </r>
  <r>
    <x v="10"/>
    <x v="1"/>
    <x v="0"/>
    <x v="3"/>
    <x v="79"/>
    <x v="272"/>
    <x v="1159"/>
    <n v="16884.459227999549"/>
    <x v="1159"/>
    <n v="52796.158799998593"/>
    <x v="1159"/>
    <x v="1159"/>
  </r>
  <r>
    <x v="10"/>
    <x v="1"/>
    <x v="1"/>
    <x v="2"/>
    <x v="83"/>
    <x v="632"/>
    <x v="1160"/>
    <n v="176128.08088151514"/>
    <x v="1160"/>
    <n v="389626.09319199272"/>
    <x v="1160"/>
    <x v="1160"/>
  </r>
  <r>
    <x v="10"/>
    <x v="1"/>
    <x v="1"/>
    <x v="2"/>
    <x v="10"/>
    <x v="641"/>
    <x v="1161"/>
    <n v="536486.42728498555"/>
    <x v="1161"/>
    <n v="1128543.3970349696"/>
    <x v="1161"/>
    <x v="1161"/>
  </r>
  <r>
    <x v="10"/>
    <x v="1"/>
    <x v="1"/>
    <x v="2"/>
    <x v="76"/>
    <x v="642"/>
    <x v="1162"/>
    <n v="505036.74796798651"/>
    <x v="1162"/>
    <n v="1069754.3527679716"/>
    <x v="1162"/>
    <x v="1162"/>
  </r>
  <r>
    <x v="10"/>
    <x v="1"/>
    <x v="1"/>
    <x v="2"/>
    <x v="36"/>
    <x v="643"/>
    <x v="1163"/>
    <n v="314013.80388599169"/>
    <x v="1163"/>
    <n v="708346.79598598136"/>
    <x v="1163"/>
    <x v="1163"/>
  </r>
  <r>
    <x v="10"/>
    <x v="1"/>
    <x v="1"/>
    <x v="2"/>
    <x v="94"/>
    <x v="49"/>
    <x v="1164"/>
    <n v="262594.13682299276"/>
    <x v="1164"/>
    <n v="609553.35087298322"/>
    <x v="1164"/>
    <x v="1164"/>
  </r>
  <r>
    <x v="11"/>
    <x v="1"/>
    <x v="0"/>
    <x v="0"/>
    <x v="12"/>
    <x v="580"/>
    <x v="1165"/>
    <n v="297132.75104267144"/>
    <x v="1165"/>
    <n v="605724.08262798795"/>
    <x v="1165"/>
    <x v="1165"/>
  </r>
  <r>
    <x v="11"/>
    <x v="1"/>
    <x v="0"/>
    <x v="0"/>
    <x v="1"/>
    <x v="644"/>
    <x v="1166"/>
    <n v="1211274.811700965"/>
    <x v="1166"/>
    <n v="2276923.196600935"/>
    <x v="1166"/>
    <x v="1166"/>
  </r>
  <r>
    <x v="11"/>
    <x v="1"/>
    <x v="0"/>
    <x v="0"/>
    <x v="39"/>
    <x v="616"/>
    <x v="1167"/>
    <n v="1181659.4285219673"/>
    <x v="1167"/>
    <n v="2223946.5863219383"/>
    <x v="1167"/>
    <x v="1167"/>
  </r>
  <r>
    <x v="11"/>
    <x v="1"/>
    <x v="0"/>
    <x v="0"/>
    <x v="80"/>
    <x v="154"/>
    <x v="1168"/>
    <n v="938213.89172797219"/>
    <x v="1168"/>
    <n v="1814252.7589279462"/>
    <x v="1168"/>
    <x v="1168"/>
  </r>
  <r>
    <x v="11"/>
    <x v="1"/>
    <x v="0"/>
    <x v="0"/>
    <x v="2"/>
    <x v="91"/>
    <x v="1169"/>
    <n v="796575.1111939773"/>
    <x v="1169"/>
    <n v="1567045.061793955"/>
    <x v="1169"/>
    <x v="1169"/>
  </r>
  <r>
    <x v="11"/>
    <x v="1"/>
    <x v="0"/>
    <x v="0"/>
    <x v="87"/>
    <x v="288"/>
    <x v="1170"/>
    <n v="755926.0052579781"/>
    <x v="1170"/>
    <n v="1496874.1694579569"/>
    <x v="1170"/>
    <x v="1170"/>
  </r>
  <r>
    <x v="11"/>
    <x v="1"/>
    <x v="0"/>
    <x v="0"/>
    <x v="12"/>
    <x v="645"/>
    <x v="1171"/>
    <n v="660127.23491398036"/>
    <x v="1171"/>
    <n v="1331265.1135139605"/>
    <x v="1171"/>
    <x v="1171"/>
  </r>
  <r>
    <x v="11"/>
    <x v="1"/>
    <x v="0"/>
    <x v="0"/>
    <x v="38"/>
    <x v="165"/>
    <x v="1172"/>
    <n v="527207.19023698533"/>
    <x v="1172"/>
    <n v="1091828.0015369696"/>
    <x v="1172"/>
    <x v="1172"/>
  </r>
  <r>
    <x v="11"/>
    <x v="1"/>
    <x v="0"/>
    <x v="0"/>
    <x v="12"/>
    <x v="77"/>
    <x v="1173"/>
    <n v="397774.52344798861"/>
    <x v="1173"/>
    <n v="859293.0186479754"/>
    <x v="1173"/>
    <x v="1173"/>
  </r>
  <r>
    <x v="11"/>
    <x v="1"/>
    <x v="0"/>
    <x v="0"/>
    <x v="44"/>
    <x v="73"/>
    <x v="1174"/>
    <n v="184906.60109999464"/>
    <x v="1174"/>
    <n v="456512.74109998677"/>
    <x v="1174"/>
    <x v="1174"/>
  </r>
  <r>
    <x v="11"/>
    <x v="1"/>
    <x v="1"/>
    <x v="1"/>
    <x v="74"/>
    <x v="34"/>
    <x v="1175"/>
    <n v="186306.17584499466"/>
    <x v="1175"/>
    <n v="413493.34949999198"/>
    <x v="1175"/>
    <x v="1175"/>
  </r>
  <r>
    <x v="11"/>
    <x v="1"/>
    <x v="1"/>
    <x v="1"/>
    <x v="4"/>
    <x v="36"/>
    <x v="1176"/>
    <n v="106191.57906239692"/>
    <x v="1176"/>
    <n v="186736.6550399946"/>
    <x v="1176"/>
    <x v="1176"/>
  </r>
  <r>
    <x v="11"/>
    <x v="1"/>
    <x v="1"/>
    <x v="1"/>
    <x v="19"/>
    <x v="631"/>
    <x v="1177"/>
    <n v="1374624.9618749591"/>
    <x v="1177"/>
    <n v="2592706.9269749229"/>
    <x v="1177"/>
    <x v="1177"/>
  </r>
  <r>
    <x v="11"/>
    <x v="1"/>
    <x v="1"/>
    <x v="1"/>
    <x v="73"/>
    <x v="102"/>
    <x v="1178"/>
    <n v="299670.64267499134"/>
    <x v="1178"/>
    <n v="678720.1385269803"/>
    <x v="1178"/>
    <x v="1178"/>
  </r>
  <r>
    <x v="11"/>
    <x v="1"/>
    <x v="1"/>
    <x v="1"/>
    <x v="18"/>
    <x v="646"/>
    <x v="1179"/>
    <n v="278295.74999999197"/>
    <x v="1179"/>
    <n v="637812.62999998161"/>
    <x v="1179"/>
    <x v="1179"/>
  </r>
  <r>
    <x v="11"/>
    <x v="1"/>
    <x v="0"/>
    <x v="3"/>
    <x v="1"/>
    <x v="583"/>
    <x v="1180"/>
    <n v="173490.34382007501"/>
    <x v="1180"/>
    <n v="304700.69296799123"/>
    <x v="1180"/>
    <x v="1180"/>
  </r>
  <r>
    <x v="11"/>
    <x v="1"/>
    <x v="0"/>
    <x v="3"/>
    <x v="44"/>
    <x v="647"/>
    <x v="1181"/>
    <n v="29051.783404139187"/>
    <x v="1181"/>
    <n v="76905.387593997861"/>
    <x v="1181"/>
    <x v="1181"/>
  </r>
  <r>
    <x v="11"/>
    <x v="1"/>
    <x v="1"/>
    <x v="2"/>
    <x v="36"/>
    <x v="648"/>
    <x v="1182"/>
    <n v="206535.01177727408"/>
    <x v="1182"/>
    <n v="440160.22028799128"/>
    <x v="1182"/>
    <x v="1182"/>
  </r>
  <r>
    <x v="11"/>
    <x v="1"/>
    <x v="1"/>
    <x v="2"/>
    <x v="8"/>
    <x v="0"/>
    <x v="1183"/>
    <n v="195696.63565055435"/>
    <x v="1183"/>
    <n v="422127.44217599166"/>
    <x v="1183"/>
    <x v="1183"/>
  </r>
  <r>
    <x v="11"/>
    <x v="1"/>
    <x v="1"/>
    <x v="2"/>
    <x v="83"/>
    <x v="649"/>
    <x v="1184"/>
    <n v="157770.52973135546"/>
    <x v="1184"/>
    <n v="255354.19185599269"/>
    <x v="1184"/>
    <x v="1184"/>
  </r>
  <r>
    <x v="11"/>
    <x v="1"/>
    <x v="1"/>
    <x v="2"/>
    <x v="8"/>
    <x v="650"/>
    <x v="1185"/>
    <n v="140298.03383231597"/>
    <x v="1185"/>
    <n v="232079.71987199335"/>
    <x v="1185"/>
    <x v="1185"/>
  </r>
  <r>
    <x v="11"/>
    <x v="1"/>
    <x v="1"/>
    <x v="2"/>
    <x v="35"/>
    <x v="613"/>
    <x v="1186"/>
    <n v="751269.34030497831"/>
    <x v="1186"/>
    <n v="1525727.357054956"/>
    <x v="1186"/>
    <x v="1186"/>
  </r>
  <r>
    <x v="11"/>
    <x v="1"/>
    <x v="1"/>
    <x v="2"/>
    <x v="33"/>
    <x v="120"/>
    <x v="1187"/>
    <n v="363512.10801598983"/>
    <x v="1187"/>
    <n v="805039.20561597752"/>
    <x v="1187"/>
    <x v="1187"/>
  </r>
  <r>
    <x v="11"/>
    <x v="1"/>
    <x v="1"/>
    <x v="2"/>
    <x v="84"/>
    <x v="276"/>
    <x v="1188"/>
    <n v="34156.271798278984"/>
    <x v="1188"/>
    <n v="80562.239387997601"/>
    <x v="1188"/>
    <x v="1188"/>
  </r>
  <r>
    <x v="11"/>
    <x v="1"/>
    <x v="1"/>
    <x v="2"/>
    <x v="76"/>
    <x v="651"/>
    <x v="1189"/>
    <n v="22057.056171989363"/>
    <x v="1189"/>
    <n v="60053.646428998261"/>
    <x v="1189"/>
    <x v="1189"/>
  </r>
  <r>
    <x v="12"/>
    <x v="1"/>
    <x v="0"/>
    <x v="0"/>
    <x v="1"/>
    <x v="652"/>
    <x v="1190"/>
    <n v="315148.43401274021"/>
    <x v="1190"/>
    <n v="632591.60802498623"/>
    <x v="1190"/>
    <x v="1190"/>
  </r>
  <r>
    <x v="12"/>
    <x v="1"/>
    <x v="0"/>
    <x v="0"/>
    <x v="72"/>
    <x v="228"/>
    <x v="1191"/>
    <n v="116533.87374404649"/>
    <x v="1191"/>
    <n v="188350.36125499429"/>
    <x v="1191"/>
    <x v="1191"/>
  </r>
  <r>
    <x v="12"/>
    <x v="1"/>
    <x v="0"/>
    <x v="0"/>
    <x v="58"/>
    <x v="632"/>
    <x v="1192"/>
    <n v="106109.8442785767"/>
    <x v="1192"/>
    <n v="189448.78051799411"/>
    <x v="1192"/>
    <x v="1192"/>
  </r>
  <r>
    <x v="12"/>
    <x v="1"/>
    <x v="0"/>
    <x v="0"/>
    <x v="13"/>
    <x v="653"/>
    <x v="1193"/>
    <n v="676454.22374397842"/>
    <x v="1193"/>
    <n v="1364666.5693439562"/>
    <x v="1193"/>
    <x v="1193"/>
  </r>
  <r>
    <x v="12"/>
    <x v="1"/>
    <x v="0"/>
    <x v="0"/>
    <x v="59"/>
    <x v="10"/>
    <x v="1194"/>
    <n v="48898.551157918482"/>
    <x v="1194"/>
    <n v="105928.72363199673"/>
    <x v="1194"/>
    <x v="1194"/>
  </r>
  <r>
    <x v="12"/>
    <x v="1"/>
    <x v="0"/>
    <x v="0"/>
    <x v="71"/>
    <x v="30"/>
    <x v="1195"/>
    <n v="45955.826607208575"/>
    <x v="1195"/>
    <n v="101317.31489099686"/>
    <x v="1195"/>
    <x v="1195"/>
  </r>
  <r>
    <x v="12"/>
    <x v="1"/>
    <x v="0"/>
    <x v="0"/>
    <x v="71"/>
    <x v="638"/>
    <x v="1196"/>
    <n v="263556.47559999186"/>
    <x v="1196"/>
    <n v="611932.41559998109"/>
    <x v="1196"/>
    <x v="1196"/>
  </r>
  <r>
    <x v="12"/>
    <x v="1"/>
    <x v="0"/>
    <x v="0"/>
    <x v="86"/>
    <x v="262"/>
    <x v="1197"/>
    <n v="208388.63293999355"/>
    <x v="1197"/>
    <n v="505132.0389399844"/>
    <x v="1197"/>
    <x v="1197"/>
  </r>
  <r>
    <x v="12"/>
    <x v="1"/>
    <x v="0"/>
    <x v="0"/>
    <x v="85"/>
    <x v="272"/>
    <x v="1198"/>
    <n v="18226.602068399432"/>
    <x v="1198"/>
    <n v="55987.433639998257"/>
    <x v="1198"/>
    <x v="1198"/>
  </r>
  <r>
    <x v="12"/>
    <x v="1"/>
    <x v="1"/>
    <x v="1"/>
    <x v="75"/>
    <x v="408"/>
    <x v="1199"/>
    <n v="260281.86252799199"/>
    <x v="1199"/>
    <n v="534136.5887999885"/>
    <x v="1199"/>
    <x v="1199"/>
  </r>
  <r>
    <x v="12"/>
    <x v="1"/>
    <x v="1"/>
    <x v="1"/>
    <x v="92"/>
    <x v="169"/>
    <x v="1200"/>
    <n v="1115274.4667999644"/>
    <x v="1200"/>
    <n v="2150455.5173919313"/>
    <x v="1200"/>
    <x v="1200"/>
  </r>
  <r>
    <x v="12"/>
    <x v="1"/>
    <x v="1"/>
    <x v="1"/>
    <x v="73"/>
    <x v="376"/>
    <x v="1201"/>
    <n v="1028882.546999968"/>
    <x v="1201"/>
    <n v="1997504.6506799383"/>
    <x v="1201"/>
    <x v="1201"/>
  </r>
  <r>
    <x v="12"/>
    <x v="1"/>
    <x v="1"/>
    <x v="1"/>
    <x v="75"/>
    <x v="5"/>
    <x v="1202"/>
    <n v="66345.926648277935"/>
    <x v="1202"/>
    <n v="131070.31918799593"/>
    <x v="1202"/>
    <x v="1202"/>
  </r>
  <r>
    <x v="12"/>
    <x v="1"/>
    <x v="1"/>
    <x v="1"/>
    <x v="6"/>
    <x v="596"/>
    <x v="1203"/>
    <n v="361433.21939998877"/>
    <x v="1203"/>
    <n v="798721.38253597519"/>
    <x v="1203"/>
    <x v="1203"/>
  </r>
  <r>
    <x v="12"/>
    <x v="1"/>
    <x v="1"/>
    <x v="1"/>
    <x v="78"/>
    <x v="101"/>
    <x v="1204"/>
    <n v="335318.65919998963"/>
    <x v="1204"/>
    <n v="749159.29804797692"/>
    <x v="1204"/>
    <x v="1204"/>
  </r>
  <r>
    <x v="12"/>
    <x v="1"/>
    <x v="1"/>
    <x v="1"/>
    <x v="3"/>
    <x v="94"/>
    <x v="1205"/>
    <n v="322260.1874999897"/>
    <x v="1205"/>
    <n v="726008.85749997688"/>
    <x v="1205"/>
    <x v="1205"/>
  </r>
  <r>
    <x v="12"/>
    <x v="1"/>
    <x v="1"/>
    <x v="1"/>
    <x v="51"/>
    <x v="190"/>
    <x v="1206"/>
    <n v="287605.54372499121"/>
    <x v="1206"/>
    <n v="657738.42948898009"/>
    <x v="1206"/>
    <x v="1206"/>
  </r>
  <r>
    <x v="12"/>
    <x v="1"/>
    <x v="1"/>
    <x v="1"/>
    <x v="78"/>
    <x v="652"/>
    <x v="1207"/>
    <n v="200252.65454999381"/>
    <x v="1207"/>
    <n v="487672.16750198492"/>
    <x v="1207"/>
    <x v="1207"/>
  </r>
  <r>
    <x v="12"/>
    <x v="1"/>
    <x v="1"/>
    <x v="1"/>
    <x v="64"/>
    <x v="654"/>
    <x v="1208"/>
    <n v="28129.663415039126"/>
    <x v="1208"/>
    <n v="71475.321983997768"/>
    <x v="1208"/>
    <x v="1208"/>
  </r>
  <r>
    <x v="12"/>
    <x v="1"/>
    <x v="0"/>
    <x v="3"/>
    <x v="55"/>
    <x v="655"/>
    <x v="1209"/>
    <n v="497125.71914181451"/>
    <x v="1209"/>
    <n v="778405.80489297584"/>
    <x v="1209"/>
    <x v="1209"/>
  </r>
  <r>
    <x v="12"/>
    <x v="1"/>
    <x v="0"/>
    <x v="3"/>
    <x v="55"/>
    <x v="607"/>
    <x v="1210"/>
    <n v="436978.35605422646"/>
    <x v="1210"/>
    <n v="693031.91630397853"/>
    <x v="1210"/>
    <x v="1210"/>
  </r>
  <r>
    <x v="12"/>
    <x v="1"/>
    <x v="0"/>
    <x v="3"/>
    <x v="28"/>
    <x v="656"/>
    <x v="1211"/>
    <n v="343775.18589918927"/>
    <x v="1211"/>
    <n v="559057.18031998258"/>
    <x v="1211"/>
    <x v="1211"/>
  </r>
  <r>
    <x v="12"/>
    <x v="1"/>
    <x v="0"/>
    <x v="3"/>
    <x v="55"/>
    <x v="657"/>
    <x v="1212"/>
    <n v="67835.319562917939"/>
    <x v="1212"/>
    <n v="135920.1163319959"/>
    <x v="1212"/>
    <x v="1212"/>
  </r>
  <r>
    <x v="12"/>
    <x v="1"/>
    <x v="0"/>
    <x v="3"/>
    <x v="55"/>
    <x v="128"/>
    <x v="1213"/>
    <n v="92192.044577877139"/>
    <x v="1213"/>
    <n v="189863.18734799413"/>
    <x v="1213"/>
    <x v="1213"/>
  </r>
  <r>
    <x v="12"/>
    <x v="1"/>
    <x v="1"/>
    <x v="2"/>
    <x v="84"/>
    <x v="202"/>
    <x v="1214"/>
    <n v="78389.717440647568"/>
    <x v="1214"/>
    <n v="147651.58411499544"/>
    <x v="1214"/>
    <x v="1214"/>
  </r>
  <r>
    <x v="12"/>
    <x v="1"/>
    <x v="1"/>
    <x v="2"/>
    <x v="91"/>
    <x v="211"/>
    <x v="1215"/>
    <n v="1418887.5255239573"/>
    <x v="1215"/>
    <n v="2719286.3469239185"/>
    <x v="1215"/>
    <x v="1215"/>
  </r>
  <r>
    <x v="12"/>
    <x v="1"/>
    <x v="1"/>
    <x v="2"/>
    <x v="77"/>
    <x v="658"/>
    <x v="1216"/>
    <n v="1410886.9393919567"/>
    <x v="1216"/>
    <n v="2707211.6305919164"/>
    <x v="1216"/>
    <x v="1216"/>
  </r>
  <r>
    <x v="12"/>
    <x v="1"/>
    <x v="1"/>
    <x v="2"/>
    <x v="79"/>
    <x v="167"/>
    <x v="1217"/>
    <n v="1326450.8972129591"/>
    <x v="1217"/>
    <n v="2558381.6277629212"/>
    <x v="1217"/>
    <x v="1217"/>
  </r>
  <r>
    <x v="12"/>
    <x v="1"/>
    <x v="1"/>
    <x v="2"/>
    <x v="56"/>
    <x v="195"/>
    <x v="1218"/>
    <n v="791708.63923197542"/>
    <x v="1218"/>
    <n v="1603566.3544319505"/>
    <x v="1218"/>
    <x v="1218"/>
  </r>
  <r>
    <x v="12"/>
    <x v="1"/>
    <x v="1"/>
    <x v="2"/>
    <x v="56"/>
    <x v="659"/>
    <x v="1219"/>
    <n v="598488.66929698142"/>
    <x v="1219"/>
    <n v="1250248.0372469611"/>
    <x v="1219"/>
    <x v="1219"/>
  </r>
  <r>
    <x v="12"/>
    <x v="1"/>
    <x v="1"/>
    <x v="2"/>
    <x v="56"/>
    <x v="656"/>
    <x v="1220"/>
    <n v="340922.97641998925"/>
    <x v="1220"/>
    <n v="766658.01341997588"/>
    <x v="1220"/>
    <x v="1220"/>
  </r>
  <r>
    <x v="12"/>
    <x v="1"/>
    <x v="1"/>
    <x v="2"/>
    <x v="32"/>
    <x v="589"/>
    <x v="1221"/>
    <n v="208835.93048399355"/>
    <x v="1221"/>
    <n v="506505.15788398439"/>
    <x v="1221"/>
    <x v="1221"/>
  </r>
  <r>
    <x v="13"/>
    <x v="1"/>
    <x v="0"/>
    <x v="0"/>
    <x v="50"/>
    <x v="198"/>
    <x v="1222"/>
    <n v="149439.82808999505"/>
    <x v="1222"/>
    <n v="233916.73899999226"/>
    <x v="1222"/>
    <x v="1222"/>
  </r>
  <r>
    <x v="13"/>
    <x v="1"/>
    <x v="0"/>
    <x v="0"/>
    <x v="86"/>
    <x v="644"/>
    <x v="1223"/>
    <n v="1276614.9351719581"/>
    <x v="1223"/>
    <n v="2399747.8779719211"/>
    <x v="1223"/>
    <x v="1223"/>
  </r>
  <r>
    <x v="13"/>
    <x v="1"/>
    <x v="0"/>
    <x v="0"/>
    <x v="85"/>
    <x v="290"/>
    <x v="1224"/>
    <n v="614542.24799998011"/>
    <x v="1224"/>
    <n v="1256132.4479999596"/>
    <x v="1224"/>
    <x v="1224"/>
  </r>
  <r>
    <x v="13"/>
    <x v="1"/>
    <x v="0"/>
    <x v="0"/>
    <x v="50"/>
    <x v="183"/>
    <x v="1225"/>
    <n v="284081.82016499061"/>
    <x v="1225"/>
    <n v="654152.87866497843"/>
    <x v="1225"/>
    <x v="1225"/>
  </r>
  <r>
    <x v="13"/>
    <x v="1"/>
    <x v="0"/>
    <x v="0"/>
    <x v="85"/>
    <x v="102"/>
    <x v="1226"/>
    <n v="279841.3365279907"/>
    <x v="1226"/>
    <n v="646306.32372797851"/>
    <x v="1226"/>
    <x v="1226"/>
  </r>
  <r>
    <x v="13"/>
    <x v="1"/>
    <x v="0"/>
    <x v="0"/>
    <x v="2"/>
    <x v="660"/>
    <x v="1227"/>
    <n v="279342.2540799905"/>
    <x v="1227"/>
    <n v="646611.24607997795"/>
    <x v="1227"/>
    <x v="1227"/>
  </r>
  <r>
    <x v="13"/>
    <x v="1"/>
    <x v="0"/>
    <x v="0"/>
    <x v="86"/>
    <x v="661"/>
    <x v="1228"/>
    <n v="230250.6288639924"/>
    <x v="1228"/>
    <n v="550619.26246398187"/>
    <x v="1228"/>
    <x v="1228"/>
  </r>
  <r>
    <x v="13"/>
    <x v="1"/>
    <x v="1"/>
    <x v="1"/>
    <x v="52"/>
    <x v="662"/>
    <x v="1229"/>
    <n v="219681.14731128275"/>
    <x v="1229"/>
    <n v="467199.99785898934"/>
    <x v="1229"/>
    <x v="1229"/>
  </r>
  <r>
    <x v="13"/>
    <x v="1"/>
    <x v="1"/>
    <x v="1"/>
    <x v="16"/>
    <x v="359"/>
    <x v="1230"/>
    <n v="1358591.097599955"/>
    <x v="1230"/>
    <n v="2575160.1469439147"/>
    <x v="1230"/>
    <x v="1230"/>
  </r>
  <r>
    <x v="13"/>
    <x v="1"/>
    <x v="1"/>
    <x v="1"/>
    <x v="88"/>
    <x v="547"/>
    <x v="1231"/>
    <n v="1259613.3779999581"/>
    <x v="1231"/>
    <n v="2404305.8063199203"/>
    <x v="1231"/>
    <x v="1231"/>
  </r>
  <r>
    <x v="13"/>
    <x v="1"/>
    <x v="1"/>
    <x v="1"/>
    <x v="74"/>
    <x v="340"/>
    <x v="1232"/>
    <n v="1099004.2712999627"/>
    <x v="1232"/>
    <n v="2127697.086371928"/>
    <x v="1232"/>
    <x v="1232"/>
  </r>
  <r>
    <x v="13"/>
    <x v="1"/>
    <x v="1"/>
    <x v="1"/>
    <x v="4"/>
    <x v="146"/>
    <x v="1233"/>
    <n v="1023858.298124967"/>
    <x v="1233"/>
    <n v="1992006.8574249358"/>
    <x v="1233"/>
    <x v="1233"/>
  </r>
  <r>
    <x v="13"/>
    <x v="1"/>
    <x v="1"/>
    <x v="1"/>
    <x v="18"/>
    <x v="663"/>
    <x v="1234"/>
    <n v="950262.05339996936"/>
    <x v="1234"/>
    <n v="1863094.72949594"/>
    <x v="1234"/>
    <x v="1234"/>
  </r>
  <r>
    <x v="13"/>
    <x v="1"/>
    <x v="1"/>
    <x v="1"/>
    <x v="42"/>
    <x v="664"/>
    <x v="1235"/>
    <n v="66020.924822997753"/>
    <x v="1235"/>
    <n v="131962.23329999551"/>
    <x v="1235"/>
    <x v="1235"/>
  </r>
  <r>
    <x v="13"/>
    <x v="1"/>
    <x v="1"/>
    <x v="1"/>
    <x v="52"/>
    <x v="665"/>
    <x v="1236"/>
    <n v="394461.46259998699"/>
    <x v="1236"/>
    <n v="863744.65754397144"/>
    <x v="1236"/>
    <x v="1236"/>
  </r>
  <r>
    <x v="13"/>
    <x v="1"/>
    <x v="1"/>
    <x v="1"/>
    <x v="88"/>
    <x v="85"/>
    <x v="1237"/>
    <n v="386224.29719998717"/>
    <x v="1237"/>
    <n v="848575.69876797183"/>
    <x v="1237"/>
    <x v="1237"/>
  </r>
  <r>
    <x v="13"/>
    <x v="1"/>
    <x v="1"/>
    <x v="1"/>
    <x v="16"/>
    <x v="286"/>
    <x v="1238"/>
    <n v="240360.84022499199"/>
    <x v="1238"/>
    <n v="569682.09494898119"/>
    <x v="1238"/>
    <x v="1238"/>
  </r>
  <r>
    <x v="13"/>
    <x v="1"/>
    <x v="0"/>
    <x v="3"/>
    <x v="25"/>
    <x v="556"/>
    <x v="1239"/>
    <n v="1103440.1263844634"/>
    <x v="1239"/>
    <n v="2049616.3149499465"/>
    <x v="1239"/>
    <x v="1239"/>
  </r>
  <r>
    <x v="13"/>
    <x v="1"/>
    <x v="0"/>
    <x v="3"/>
    <x v="89"/>
    <x v="666"/>
    <x v="1240"/>
    <n v="293879.74883342994"/>
    <x v="1240"/>
    <n v="488362.34462398337"/>
    <x v="1240"/>
    <x v="1240"/>
  </r>
  <r>
    <x v="13"/>
    <x v="1"/>
    <x v="1"/>
    <x v="2"/>
    <x v="91"/>
    <x v="583"/>
    <x v="1241"/>
    <n v="297574.88873195008"/>
    <x v="1241"/>
    <n v="583668.97811598598"/>
    <x v="1241"/>
    <x v="1241"/>
  </r>
  <r>
    <x v="13"/>
    <x v="1"/>
    <x v="1"/>
    <x v="2"/>
    <x v="63"/>
    <x v="31"/>
    <x v="1242"/>
    <n v="216725.15709431266"/>
    <x v="1242"/>
    <n v="335950.02007198858"/>
    <x v="1242"/>
    <x v="1242"/>
  </r>
  <r>
    <x v="13"/>
    <x v="1"/>
    <x v="1"/>
    <x v="2"/>
    <x v="91"/>
    <x v="44"/>
    <x v="1243"/>
    <n v="165716.01694511448"/>
    <x v="1243"/>
    <n v="268585.63675199106"/>
    <x v="1243"/>
    <x v="1243"/>
  </r>
  <r>
    <x v="13"/>
    <x v="1"/>
    <x v="1"/>
    <x v="2"/>
    <x v="8"/>
    <x v="212"/>
    <x v="1244"/>
    <n v="83444.324681247163"/>
    <x v="1244"/>
    <n v="156361.67437499468"/>
    <x v="1244"/>
    <x v="1244"/>
  </r>
  <r>
    <x v="13"/>
    <x v="1"/>
    <x v="1"/>
    <x v="2"/>
    <x v="32"/>
    <x v="556"/>
    <x v="1245"/>
    <n v="1197774.2927249605"/>
    <x v="1245"/>
    <n v="2336406.4464749233"/>
    <x v="1245"/>
    <x v="1245"/>
  </r>
  <r>
    <x v="13"/>
    <x v="1"/>
    <x v="1"/>
    <x v="2"/>
    <x v="90"/>
    <x v="667"/>
    <x v="1246"/>
    <n v="896083.70227197045"/>
    <x v="1246"/>
    <n v="1796728.3614719408"/>
    <x v="1246"/>
    <x v="1246"/>
  </r>
  <r>
    <x v="13"/>
    <x v="1"/>
    <x v="1"/>
    <x v="2"/>
    <x v="32"/>
    <x v="668"/>
    <x v="1247"/>
    <n v="538851.23879998224"/>
    <x v="1247"/>
    <n v="1143295.9187999621"/>
    <x v="1247"/>
    <x v="1247"/>
  </r>
  <r>
    <x v="14"/>
    <x v="1"/>
    <x v="0"/>
    <x v="0"/>
    <x v="30"/>
    <x v="580"/>
    <x v="1248"/>
    <n v="322544.13700675865"/>
    <x v="1248"/>
    <n v="641662.48496698402"/>
    <x v="1248"/>
    <x v="1248"/>
  </r>
  <r>
    <x v="14"/>
    <x v="1"/>
    <x v="0"/>
    <x v="0"/>
    <x v="44"/>
    <x v="581"/>
    <x v="1249"/>
    <n v="294976.62568423979"/>
    <x v="1249"/>
    <n v="598900.33067498554"/>
    <x v="1249"/>
    <x v="1249"/>
  </r>
  <r>
    <x v="14"/>
    <x v="1"/>
    <x v="0"/>
    <x v="0"/>
    <x v="1"/>
    <x v="582"/>
    <x v="1250"/>
    <n v="262733.22863513097"/>
    <x v="1250"/>
    <n v="547489.33529398695"/>
    <x v="1250"/>
    <x v="1250"/>
  </r>
  <r>
    <x v="14"/>
    <x v="1"/>
    <x v="0"/>
    <x v="0"/>
    <x v="0"/>
    <x v="573"/>
    <x v="1251"/>
    <n v="126070.97777999566"/>
    <x v="1251"/>
    <n v="203018.837999993"/>
    <x v="1251"/>
    <x v="1251"/>
  </r>
  <r>
    <x v="14"/>
    <x v="1"/>
    <x v="0"/>
    <x v="0"/>
    <x v="13"/>
    <x v="91"/>
    <x v="1252"/>
    <n v="864505.19379496982"/>
    <x v="1252"/>
    <n v="1700679.0392949404"/>
    <x v="1252"/>
    <x v="1252"/>
  </r>
  <r>
    <x v="14"/>
    <x v="1"/>
    <x v="0"/>
    <x v="0"/>
    <x v="30"/>
    <x v="591"/>
    <x v="1253"/>
    <n v="342029.41919998801"/>
    <x v="1253"/>
    <n v="766659.49919997319"/>
    <x v="1253"/>
    <x v="1253"/>
  </r>
  <r>
    <x v="14"/>
    <x v="1"/>
    <x v="0"/>
    <x v="0"/>
    <x v="49"/>
    <x v="592"/>
    <x v="1254"/>
    <n v="275820.44262499007"/>
    <x v="1254"/>
    <n v="642890.55512497679"/>
    <x v="1254"/>
    <x v="1254"/>
  </r>
  <r>
    <x v="14"/>
    <x v="1"/>
    <x v="1"/>
    <x v="1"/>
    <x v="18"/>
    <x v="594"/>
    <x v="1255"/>
    <n v="346568.7176512978"/>
    <x v="1255"/>
    <n v="666239.17460098292"/>
    <x v="1255"/>
    <x v="1255"/>
  </r>
  <r>
    <x v="14"/>
    <x v="1"/>
    <x v="1"/>
    <x v="1"/>
    <x v="11"/>
    <x v="374"/>
    <x v="1256"/>
    <n v="337897.23904550815"/>
    <x v="1256"/>
    <n v="652997.70079198328"/>
    <x v="1256"/>
    <x v="1256"/>
  </r>
  <r>
    <x v="14"/>
    <x v="1"/>
    <x v="1"/>
    <x v="1"/>
    <x v="17"/>
    <x v="557"/>
    <x v="1257"/>
    <n v="231711.57647135181"/>
    <x v="1257"/>
    <n v="485832.30345598806"/>
    <x v="1257"/>
    <x v="1257"/>
  </r>
  <r>
    <x v="14"/>
    <x v="1"/>
    <x v="1"/>
    <x v="1"/>
    <x v="40"/>
    <x v="210"/>
    <x v="1258"/>
    <n v="190010.42080782313"/>
    <x v="1258"/>
    <n v="416374.49349298963"/>
    <x v="1258"/>
    <x v="1258"/>
  </r>
  <r>
    <x v="14"/>
    <x v="1"/>
    <x v="1"/>
    <x v="1"/>
    <x v="75"/>
    <x v="37"/>
    <x v="1259"/>
    <n v="159866.05975724422"/>
    <x v="1259"/>
    <n v="247183.21897499109"/>
    <x v="1259"/>
    <x v="1259"/>
  </r>
  <r>
    <x v="14"/>
    <x v="1"/>
    <x v="1"/>
    <x v="1"/>
    <x v="65"/>
    <x v="669"/>
    <x v="1260"/>
    <n v="154568.80057855454"/>
    <x v="1260"/>
    <n v="239759.00057599152"/>
    <x v="1260"/>
    <x v="1260"/>
  </r>
  <r>
    <x v="14"/>
    <x v="1"/>
    <x v="1"/>
    <x v="1"/>
    <x v="11"/>
    <x v="569"/>
    <x v="1261"/>
    <n v="70959.99600299749"/>
    <x v="1261"/>
    <n v="139786.01129999507"/>
    <x v="1261"/>
    <x v="1261"/>
  </r>
  <r>
    <x v="14"/>
    <x v="1"/>
    <x v="1"/>
    <x v="1"/>
    <x v="93"/>
    <x v="621"/>
    <x v="1262"/>
    <n v="517476.7574999819"/>
    <x v="1262"/>
    <n v="1095023.6982999616"/>
    <x v="1262"/>
    <x v="1262"/>
  </r>
  <r>
    <x v="14"/>
    <x v="1"/>
    <x v="1"/>
    <x v="1"/>
    <x v="65"/>
    <x v="559"/>
    <x v="1263"/>
    <n v="37341.512785198676"/>
    <x v="1263"/>
    <n v="88138.450919996889"/>
    <x v="1263"/>
    <x v="1263"/>
  </r>
  <r>
    <x v="14"/>
    <x v="1"/>
    <x v="0"/>
    <x v="3"/>
    <x v="43"/>
    <x v="353"/>
    <x v="1264"/>
    <n v="1445328.8318328792"/>
    <x v="1264"/>
    <n v="2573313.9547029268"/>
    <x v="1264"/>
    <x v="1264"/>
  </r>
  <r>
    <x v="14"/>
    <x v="1"/>
    <x v="0"/>
    <x v="3"/>
    <x v="24"/>
    <x v="606"/>
    <x v="1265"/>
    <n v="703336.66887397529"/>
    <x v="1265"/>
    <n v="1406640.6253999625"/>
    <x v="1265"/>
    <x v="1265"/>
  </r>
  <r>
    <x v="14"/>
    <x v="1"/>
    <x v="0"/>
    <x v="3"/>
    <x v="29"/>
    <x v="58"/>
    <x v="1266"/>
    <n v="297246.57601255953"/>
    <x v="1266"/>
    <n v="494197.66334698256"/>
    <x v="1266"/>
    <x v="1266"/>
  </r>
  <r>
    <x v="14"/>
    <x v="1"/>
    <x v="0"/>
    <x v="3"/>
    <x v="56"/>
    <x v="5"/>
    <x v="1267"/>
    <n v="80344.294306357158"/>
    <x v="1267"/>
    <n v="158574.72195599441"/>
    <x v="1267"/>
    <x v="1267"/>
  </r>
  <r>
    <x v="14"/>
    <x v="1"/>
    <x v="0"/>
    <x v="3"/>
    <x v="24"/>
    <x v="562"/>
    <x v="1268"/>
    <n v="46557.067049878322"/>
    <x v="1268"/>
    <n v="112658.09854799593"/>
    <x v="1268"/>
    <x v="1268"/>
  </r>
  <r>
    <x v="14"/>
    <x v="1"/>
    <x v="1"/>
    <x v="2"/>
    <x v="34"/>
    <x v="75"/>
    <x v="1269"/>
    <n v="183667.0539906536"/>
    <x v="1269"/>
    <n v="293327.60388598981"/>
    <x v="1269"/>
    <x v="1269"/>
  </r>
  <r>
    <x v="14"/>
    <x v="1"/>
    <x v="1"/>
    <x v="2"/>
    <x v="29"/>
    <x v="571"/>
    <x v="1270"/>
    <n v="65601.202120557704"/>
    <x v="1270"/>
    <n v="130900.27917599541"/>
    <x v="1270"/>
    <x v="1270"/>
  </r>
  <r>
    <x v="14"/>
    <x v="1"/>
    <x v="1"/>
    <x v="2"/>
    <x v="10"/>
    <x v="613"/>
    <x v="1271"/>
    <n v="805907.11050897231"/>
    <x v="1271"/>
    <n v="1636689.3466589437"/>
    <x v="1271"/>
    <x v="1271"/>
  </r>
  <r>
    <x v="14"/>
    <x v="1"/>
    <x v="1"/>
    <x v="2"/>
    <x v="36"/>
    <x v="636"/>
    <x v="1272"/>
    <n v="667446.99348597671"/>
    <x v="1272"/>
    <n v="1385125.1455859516"/>
    <x v="1272"/>
    <x v="1272"/>
  </r>
  <r>
    <x v="14"/>
    <x v="1"/>
    <x v="1"/>
    <x v="2"/>
    <x v="90"/>
    <x v="585"/>
    <x v="1273"/>
    <n v="343794.48401098797"/>
    <x v="1273"/>
    <n v="777491.61986097286"/>
    <x v="1273"/>
    <x v="1273"/>
  </r>
  <r>
    <x v="14"/>
    <x v="1"/>
    <x v="1"/>
    <x v="2"/>
    <x v="30"/>
    <x v="73"/>
    <x v="1274"/>
    <n v="248143.2407999915"/>
    <x v="1274"/>
    <n v="589273.12079997978"/>
    <x v="1274"/>
    <x v="1274"/>
  </r>
  <r>
    <x v="15"/>
    <x v="1"/>
    <x v="0"/>
    <x v="0"/>
    <x v="15"/>
    <x v="51"/>
    <x v="1275"/>
    <n v="312576.09264754836"/>
    <x v="1275"/>
    <n v="624892.69087598345"/>
    <x v="1275"/>
    <x v="1275"/>
  </r>
  <r>
    <x v="15"/>
    <x v="1"/>
    <x v="0"/>
    <x v="0"/>
    <x v="59"/>
    <x v="583"/>
    <x v="1276"/>
    <n v="256036.36332455053"/>
    <x v="1276"/>
    <n v="535258.18757598614"/>
    <x v="1276"/>
    <x v="1276"/>
  </r>
  <r>
    <x v="15"/>
    <x v="1"/>
    <x v="0"/>
    <x v="0"/>
    <x v="48"/>
    <x v="13"/>
    <x v="1277"/>
    <n v="126740.95300826528"/>
    <x v="1277"/>
    <n v="221519.05061699174"/>
    <x v="1277"/>
    <x v="1277"/>
  </r>
  <r>
    <x v="15"/>
    <x v="1"/>
    <x v="0"/>
    <x v="0"/>
    <x v="15"/>
    <x v="625"/>
    <x v="1278"/>
    <n v="1169431.5495499577"/>
    <x v="1278"/>
    <n v="2228465.844549919"/>
    <x v="1278"/>
    <x v="1278"/>
  </r>
  <r>
    <x v="15"/>
    <x v="1"/>
    <x v="0"/>
    <x v="0"/>
    <x v="48"/>
    <x v="619"/>
    <x v="1279"/>
    <n v="940672.71662396519"/>
    <x v="1279"/>
    <n v="1838462.3742239319"/>
    <x v="1279"/>
    <x v="1279"/>
  </r>
  <r>
    <x v="15"/>
    <x v="1"/>
    <x v="0"/>
    <x v="0"/>
    <x v="15"/>
    <x v="620"/>
    <x v="1280"/>
    <n v="916292.02585796604"/>
    <x v="1280"/>
    <n v="1796346.8300579335"/>
    <x v="1280"/>
    <x v="1280"/>
  </r>
  <r>
    <x v="15"/>
    <x v="1"/>
    <x v="0"/>
    <x v="0"/>
    <x v="86"/>
    <x v="105"/>
    <x v="1281"/>
    <n v="406130.89622498455"/>
    <x v="1281"/>
    <n v="891068.89872496622"/>
    <x v="1281"/>
    <x v="1281"/>
  </r>
  <r>
    <x v="15"/>
    <x v="1"/>
    <x v="0"/>
    <x v="0"/>
    <x v="81"/>
    <x v="386"/>
    <x v="1282"/>
    <n v="224762.18975999168"/>
    <x v="1282"/>
    <n v="545329.01375997986"/>
    <x v="1282"/>
    <x v="1282"/>
  </r>
  <r>
    <x v="15"/>
    <x v="1"/>
    <x v="1"/>
    <x v="1"/>
    <x v="16"/>
    <x v="222"/>
    <x v="1283"/>
    <n v="304022.93385973893"/>
    <x v="1283"/>
    <n v="600117.67172498431"/>
    <x v="1283"/>
    <x v="1283"/>
  </r>
  <r>
    <x v="15"/>
    <x v="1"/>
    <x v="1"/>
    <x v="1"/>
    <x v="92"/>
    <x v="568"/>
    <x v="1284"/>
    <n v="126402.80825087533"/>
    <x v="1284"/>
    <n v="219035.83564799192"/>
    <x v="1284"/>
    <x v="1284"/>
  </r>
  <r>
    <x v="15"/>
    <x v="1"/>
    <x v="1"/>
    <x v="1"/>
    <x v="4"/>
    <x v="630"/>
    <x v="1285"/>
    <n v="1020807.6149249622"/>
    <x v="1285"/>
    <n v="1999872.2088169258"/>
    <x v="1285"/>
    <x v="1285"/>
  </r>
  <r>
    <x v="15"/>
    <x v="1"/>
    <x v="1"/>
    <x v="1"/>
    <x v="6"/>
    <x v="606"/>
    <x v="1286"/>
    <n v="686816.99999997451"/>
    <x v="1286"/>
    <n v="1407029.4799999478"/>
    <x v="1286"/>
    <x v="1286"/>
  </r>
  <r>
    <x v="15"/>
    <x v="1"/>
    <x v="1"/>
    <x v="1"/>
    <x v="1"/>
    <x v="611"/>
    <x v="1287"/>
    <n v="681415.7903999741"/>
    <x v="1287"/>
    <n v="1399027.8037759471"/>
    <x v="1287"/>
    <x v="1287"/>
  </r>
  <r>
    <x v="15"/>
    <x v="1"/>
    <x v="1"/>
    <x v="1"/>
    <x v="93"/>
    <x v="597"/>
    <x v="1288"/>
    <n v="311803.65719998849"/>
    <x v="1288"/>
    <n v="713585.81716797361"/>
    <x v="1288"/>
    <x v="1288"/>
  </r>
  <r>
    <x v="15"/>
    <x v="1"/>
    <x v="1"/>
    <x v="1"/>
    <x v="88"/>
    <x v="593"/>
    <x v="1289"/>
    <n v="239756.33429999129"/>
    <x v="1289"/>
    <n v="572689.66409197915"/>
    <x v="1289"/>
    <x v="1289"/>
  </r>
  <r>
    <x v="15"/>
    <x v="1"/>
    <x v="1"/>
    <x v="1"/>
    <x v="20"/>
    <x v="549"/>
    <x v="1290"/>
    <n v="20294.596907069248"/>
    <x v="1290"/>
    <n v="59446.419296997803"/>
    <x v="1290"/>
    <x v="1290"/>
  </r>
  <r>
    <x v="15"/>
    <x v="1"/>
    <x v="1"/>
    <x v="1"/>
    <x v="78"/>
    <x v="16"/>
    <x v="1291"/>
    <n v="17201.248621339349"/>
    <x v="1291"/>
    <n v="54958.505713997911"/>
    <x v="1291"/>
    <x v="1291"/>
  </r>
  <r>
    <x v="15"/>
    <x v="1"/>
    <x v="0"/>
    <x v="1"/>
    <x v="54"/>
    <x v="353"/>
    <x v="1292"/>
    <n v="1474073.8694999455"/>
    <x v="1292"/>
    <n v="2786307.8575798972"/>
    <x v="1292"/>
    <x v="1292"/>
  </r>
  <r>
    <x v="15"/>
    <x v="1"/>
    <x v="0"/>
    <x v="3"/>
    <x v="56"/>
    <x v="57"/>
    <x v="1293"/>
    <n v="1429302.4229906478"/>
    <x v="1293"/>
    <n v="2547085.4249699251"/>
    <x v="1293"/>
    <x v="1293"/>
  </r>
  <r>
    <x v="15"/>
    <x v="1"/>
    <x v="0"/>
    <x v="3"/>
    <x v="43"/>
    <x v="615"/>
    <x v="1294"/>
    <n v="1057310.5415709107"/>
    <x v="1294"/>
    <n v="1971643.2772449423"/>
    <x v="1294"/>
    <x v="1294"/>
  </r>
  <r>
    <x v="15"/>
    <x v="1"/>
    <x v="0"/>
    <x v="3"/>
    <x v="21"/>
    <x v="605"/>
    <x v="1295"/>
    <n v="865974.46437368705"/>
    <x v="1295"/>
    <n v="1667373.2770119507"/>
    <x v="1295"/>
    <x v="1295"/>
  </r>
  <r>
    <x v="15"/>
    <x v="1"/>
    <x v="0"/>
    <x v="3"/>
    <x v="24"/>
    <x v="75"/>
    <x v="1296"/>
    <n v="164090.5326555839"/>
    <x v="1296"/>
    <n v="294312.66138898913"/>
    <x v="1296"/>
    <x v="1296"/>
  </r>
  <r>
    <x v="15"/>
    <x v="1"/>
    <x v="0"/>
    <x v="3"/>
    <x v="1"/>
    <x v="38"/>
    <x v="1297"/>
    <n v="97894.048511476285"/>
    <x v="1297"/>
    <n v="188795.68390799285"/>
    <x v="1297"/>
    <x v="1297"/>
  </r>
  <r>
    <x v="15"/>
    <x v="1"/>
    <x v="0"/>
    <x v="3"/>
    <x v="44"/>
    <x v="38"/>
    <x v="1298"/>
    <n v="67454.530249917501"/>
    <x v="1298"/>
    <n v="150624.3040319944"/>
    <x v="1298"/>
    <x v="1298"/>
  </r>
  <r>
    <x v="15"/>
    <x v="1"/>
    <x v="1"/>
    <x v="2"/>
    <x v="57"/>
    <x v="401"/>
    <x v="1299"/>
    <n v="356345.74733173667"/>
    <x v="1299"/>
    <n v="671608.7279249815"/>
    <x v="1299"/>
    <x v="1299"/>
  </r>
  <r>
    <x v="15"/>
    <x v="1"/>
    <x v="1"/>
    <x v="2"/>
    <x v="57"/>
    <x v="18"/>
    <x v="1300"/>
    <n v="198239.57135813261"/>
    <x v="1300"/>
    <n v="314205.10859398829"/>
    <x v="1300"/>
    <x v="1300"/>
  </r>
  <r>
    <x v="15"/>
    <x v="1"/>
    <x v="1"/>
    <x v="2"/>
    <x v="90"/>
    <x v="544"/>
    <x v="1301"/>
    <n v="92578.407707096558"/>
    <x v="1301"/>
    <n v="170904.15740999364"/>
    <x v="1301"/>
    <x v="1301"/>
  </r>
  <r>
    <x v="15"/>
    <x v="1"/>
    <x v="1"/>
    <x v="2"/>
    <x v="29"/>
    <x v="670"/>
    <x v="1302"/>
    <n v="1447821.6442439463"/>
    <x v="1302"/>
    <n v="2790943.8076438964"/>
    <x v="1302"/>
    <x v="1302"/>
  </r>
  <r>
    <x v="15"/>
    <x v="1"/>
    <x v="1"/>
    <x v="2"/>
    <x v="34"/>
    <x v="163"/>
    <x v="1303"/>
    <n v="801348.19814397022"/>
    <x v="1303"/>
    <n v="1634916.476543939"/>
    <x v="1303"/>
    <x v="1303"/>
  </r>
  <r>
    <x v="15"/>
    <x v="1"/>
    <x v="1"/>
    <x v="2"/>
    <x v="94"/>
    <x v="604"/>
    <x v="1304"/>
    <n v="794703.93592797068"/>
    <x v="1304"/>
    <n v="1622375.1467279398"/>
    <x v="1304"/>
    <x v="1304"/>
  </r>
  <r>
    <x v="15"/>
    <x v="1"/>
    <x v="1"/>
    <x v="2"/>
    <x v="30"/>
    <x v="95"/>
    <x v="1305"/>
    <n v="326363.18472898786"/>
    <x v="1305"/>
    <n v="746890.43787897215"/>
    <x v="1305"/>
    <x v="1305"/>
  </r>
  <r>
    <x v="15"/>
    <x v="1"/>
    <x v="1"/>
    <x v="2"/>
    <x v="30"/>
    <x v="602"/>
    <x v="1306"/>
    <n v="298768.32719998888"/>
    <x v="1306"/>
    <n v="693012.24719997437"/>
    <x v="1306"/>
    <x v="1306"/>
  </r>
  <r>
    <x v="15"/>
    <x v="1"/>
    <x v="1"/>
    <x v="2"/>
    <x v="77"/>
    <x v="307"/>
    <x v="1307"/>
    <n v="277073.65439998975"/>
    <x v="1307"/>
    <n v="650049.49439997587"/>
    <x v="1307"/>
    <x v="1307"/>
  </r>
  <r>
    <x v="16"/>
    <x v="1"/>
    <x v="0"/>
    <x v="0"/>
    <x v="49"/>
    <x v="401"/>
    <x v="1308"/>
    <n v="297425.24000773847"/>
    <x v="1308"/>
    <n v="600224.32252498344"/>
    <x v="1308"/>
    <x v="1308"/>
  </r>
  <r>
    <x v="16"/>
    <x v="1"/>
    <x v="0"/>
    <x v="0"/>
    <x v="87"/>
    <x v="151"/>
    <x v="1309"/>
    <n v="1164044.5172639554"/>
    <x v="1309"/>
    <n v="2225332.7108639153"/>
    <x v="1309"/>
    <x v="1309"/>
  </r>
  <r>
    <x v="16"/>
    <x v="1"/>
    <x v="0"/>
    <x v="0"/>
    <x v="49"/>
    <x v="312"/>
    <x v="1310"/>
    <n v="1040371.4020049595"/>
    <x v="1310"/>
    <n v="2015419.9765049219"/>
    <x v="1310"/>
    <x v="1310"/>
  </r>
  <r>
    <x v="16"/>
    <x v="1"/>
    <x v="0"/>
    <x v="0"/>
    <x v="25"/>
    <x v="556"/>
    <x v="1311"/>
    <n v="1049722.2637499582"/>
    <x v="1311"/>
    <n v="2034589.6387499194"/>
    <x v="1311"/>
    <x v="1311"/>
  </r>
  <r>
    <x v="16"/>
    <x v="1"/>
    <x v="0"/>
    <x v="0"/>
    <x v="71"/>
    <x v="334"/>
    <x v="1312"/>
    <n v="1035356.9872689589"/>
    <x v="1312"/>
    <n v="2009897.5553689201"/>
    <x v="1312"/>
    <x v="1312"/>
  </r>
  <r>
    <x v="16"/>
    <x v="1"/>
    <x v="0"/>
    <x v="0"/>
    <x v="38"/>
    <x v="545"/>
    <x v="1313"/>
    <n v="77911.040708876957"/>
    <x v="1313"/>
    <n v="153457.12664799401"/>
    <x v="1313"/>
    <x v="1313"/>
  </r>
  <r>
    <x v="16"/>
    <x v="1"/>
    <x v="0"/>
    <x v="0"/>
    <x v="48"/>
    <x v="99"/>
    <x v="1314"/>
    <n v="386903.68358398491"/>
    <x v="1314"/>
    <n v="857498.04518396663"/>
    <x v="1314"/>
    <x v="1314"/>
  </r>
  <r>
    <x v="16"/>
    <x v="1"/>
    <x v="0"/>
    <x v="0"/>
    <x v="25"/>
    <x v="584"/>
    <x v="1315"/>
    <n v="378630.87707598531"/>
    <x v="1315"/>
    <n v="841746.74947596737"/>
    <x v="1315"/>
    <x v="1315"/>
  </r>
  <r>
    <x v="16"/>
    <x v="1"/>
    <x v="0"/>
    <x v="0"/>
    <x v="81"/>
    <x v="574"/>
    <x v="1316"/>
    <n v="348885.17377198645"/>
    <x v="1316"/>
    <n v="786135.40657196951"/>
    <x v="1316"/>
    <x v="1316"/>
  </r>
  <r>
    <x v="16"/>
    <x v="1"/>
    <x v="1"/>
    <x v="1"/>
    <x v="20"/>
    <x v="566"/>
    <x v="1317"/>
    <n v="286681.98967710859"/>
    <x v="1317"/>
    <n v="571244.09315198346"/>
    <x v="1317"/>
    <x v="1317"/>
  </r>
  <r>
    <x v="16"/>
    <x v="1"/>
    <x v="1"/>
    <x v="1"/>
    <x v="22"/>
    <x v="75"/>
    <x v="1318"/>
    <n v="246532.71331590044"/>
    <x v="1318"/>
    <n v="508028.591260986"/>
    <x v="1318"/>
    <x v="1318"/>
  </r>
  <r>
    <x v="16"/>
    <x v="1"/>
    <x v="1"/>
    <x v="1"/>
    <x v="64"/>
    <x v="293"/>
    <x v="1319"/>
    <n v="1300963.4115749495"/>
    <x v="1319"/>
    <n v="2493959.0778429029"/>
    <x v="1319"/>
    <x v="1319"/>
  </r>
  <r>
    <x v="16"/>
    <x v="1"/>
    <x v="1"/>
    <x v="1"/>
    <x v="11"/>
    <x v="333"/>
    <x v="1320"/>
    <n v="1276607.2844249513"/>
    <x v="1320"/>
    <n v="2449328.1683969065"/>
    <x v="1320"/>
    <x v="1320"/>
  </r>
  <r>
    <x v="16"/>
    <x v="1"/>
    <x v="1"/>
    <x v="1"/>
    <x v="41"/>
    <x v="628"/>
    <x v="1321"/>
    <n v="1211664.9599999529"/>
    <x v="1321"/>
    <n v="2338390.9823999088"/>
    <x v="1321"/>
    <x v="1321"/>
  </r>
  <r>
    <x v="16"/>
    <x v="1"/>
    <x v="1"/>
    <x v="1"/>
    <x v="53"/>
    <x v="629"/>
    <x v="1322"/>
    <n v="1177448.7640499549"/>
    <x v="1322"/>
    <n v="2276965.710681913"/>
    <x v="1322"/>
    <x v="1322"/>
  </r>
  <r>
    <x v="16"/>
    <x v="1"/>
    <x v="1"/>
    <x v="1"/>
    <x v="65"/>
    <x v="329"/>
    <x v="1323"/>
    <n v="956827.96312496334"/>
    <x v="1323"/>
    <n v="1890442.8600249279"/>
    <x v="1323"/>
    <x v="1323"/>
  </r>
  <r>
    <x v="16"/>
    <x v="1"/>
    <x v="1"/>
    <x v="1"/>
    <x v="64"/>
    <x v="56"/>
    <x v="1324"/>
    <n v="72270.336161277184"/>
    <x v="1324"/>
    <n v="143603.55148799438"/>
    <x v="1324"/>
    <x v="1324"/>
  </r>
  <r>
    <x v="16"/>
    <x v="1"/>
    <x v="1"/>
    <x v="1"/>
    <x v="5"/>
    <x v="609"/>
    <x v="1325"/>
    <n v="891319.38479996519"/>
    <x v="1325"/>
    <n v="1776575.8013119309"/>
    <x v="1325"/>
    <x v="1325"/>
  </r>
  <r>
    <x v="16"/>
    <x v="1"/>
    <x v="1"/>
    <x v="1"/>
    <x v="51"/>
    <x v="84"/>
    <x v="1326"/>
    <n v="755325.65699997055"/>
    <x v="1326"/>
    <n v="1534382.5190799404"/>
    <x v="1326"/>
    <x v="1326"/>
  </r>
  <r>
    <x v="16"/>
    <x v="1"/>
    <x v="1"/>
    <x v="1"/>
    <x v="93"/>
    <x v="595"/>
    <x v="1327"/>
    <n v="545098.22549997829"/>
    <x v="1327"/>
    <n v="1155575.1642199541"/>
    <x v="1327"/>
    <x v="1327"/>
  </r>
  <r>
    <x v="16"/>
    <x v="1"/>
    <x v="1"/>
    <x v="1"/>
    <x v="5"/>
    <x v="585"/>
    <x v="1328"/>
    <n v="327762.39937498723"/>
    <x v="1328"/>
    <n v="747464.024474971"/>
    <x v="1328"/>
    <x v="1328"/>
  </r>
  <r>
    <x v="16"/>
    <x v="1"/>
    <x v="1"/>
    <x v="1"/>
    <x v="92"/>
    <x v="386"/>
    <x v="1329"/>
    <n v="260607.71519998991"/>
    <x v="1329"/>
    <n v="617146.32268797606"/>
    <x v="1329"/>
    <x v="1329"/>
  </r>
  <r>
    <x v="16"/>
    <x v="1"/>
    <x v="1"/>
    <x v="1"/>
    <x v="51"/>
    <x v="671"/>
    <x v="1330"/>
    <n v="38131.756502398508"/>
    <x v="1330"/>
    <n v="90883.679039996452"/>
    <x v="1330"/>
    <x v="1330"/>
  </r>
  <r>
    <x v="16"/>
    <x v="1"/>
    <x v="0"/>
    <x v="3"/>
    <x v="23"/>
    <x v="587"/>
    <x v="1331"/>
    <n v="872766.64011816599"/>
    <x v="1331"/>
    <n v="1676908.6052199488"/>
    <x v="1331"/>
    <x v="1331"/>
  </r>
  <r>
    <x v="16"/>
    <x v="1"/>
    <x v="0"/>
    <x v="3"/>
    <x v="44"/>
    <x v="586"/>
    <x v="1332"/>
    <n v="803108.10559235874"/>
    <x v="1332"/>
    <n v="1564798.8966689527"/>
    <x v="1332"/>
    <x v="1332"/>
  </r>
  <r>
    <x v="16"/>
    <x v="1"/>
    <x v="0"/>
    <x v="3"/>
    <x v="66"/>
    <x v="253"/>
    <x v="1333"/>
    <n v="730241.30480397097"/>
    <x v="1333"/>
    <n v="1445386.6283999553"/>
    <x v="1333"/>
    <x v="1333"/>
  </r>
  <r>
    <x v="16"/>
    <x v="1"/>
    <x v="0"/>
    <x v="3"/>
    <x v="79"/>
    <x v="256"/>
    <x v="1334"/>
    <n v="380972.68443934544"/>
    <x v="1334"/>
    <n v="619032.95625597634"/>
    <x v="1334"/>
    <x v="1334"/>
  </r>
  <r>
    <x v="16"/>
    <x v="1"/>
    <x v="0"/>
    <x v="3"/>
    <x v="66"/>
    <x v="570"/>
    <x v="1335"/>
    <n v="222257.36535807137"/>
    <x v="1335"/>
    <n v="384759.55276798503"/>
    <x v="1335"/>
    <x v="1335"/>
  </r>
  <r>
    <x v="16"/>
    <x v="1"/>
    <x v="0"/>
    <x v="3"/>
    <x v="66"/>
    <x v="561"/>
    <x v="1336"/>
    <n v="94582.245838076327"/>
    <x v="1336"/>
    <n v="183633.36076799285"/>
    <x v="1336"/>
    <x v="1336"/>
  </r>
  <r>
    <x v="16"/>
    <x v="1"/>
    <x v="0"/>
    <x v="3"/>
    <x v="25"/>
    <x v="552"/>
    <x v="1337"/>
    <n v="64712.20719914748"/>
    <x v="1337"/>
    <n v="146544.3034649943"/>
    <x v="1337"/>
    <x v="1337"/>
  </r>
  <r>
    <x v="16"/>
    <x v="1"/>
    <x v="1"/>
    <x v="2"/>
    <x v="66"/>
    <x v="44"/>
    <x v="1338"/>
    <n v="251912.32493759019"/>
    <x v="1338"/>
    <n v="509045.32895998569"/>
    <x v="1338"/>
    <x v="1338"/>
  </r>
  <r>
    <x v="16"/>
    <x v="1"/>
    <x v="1"/>
    <x v="2"/>
    <x v="94"/>
    <x v="670"/>
    <x v="1339"/>
    <n v="1509312.9631559395"/>
    <x v="1339"/>
    <n v="2909479.6897558835"/>
    <x v="1339"/>
    <x v="1339"/>
  </r>
  <r>
    <x v="16"/>
    <x v="1"/>
    <x v="1"/>
    <x v="2"/>
    <x v="56"/>
    <x v="672"/>
    <x v="1340"/>
    <n v="1351551.9134189484"/>
    <x v="1340"/>
    <n v="2624695.7880688999"/>
    <x v="1340"/>
    <x v="1340"/>
  </r>
  <r>
    <x v="16"/>
    <x v="1"/>
    <x v="1"/>
    <x v="2"/>
    <x v="66"/>
    <x v="586"/>
    <x v="1341"/>
    <n v="858079.61039696587"/>
    <x v="1341"/>
    <n v="1744748.5633469305"/>
    <x v="1341"/>
    <x v="1341"/>
  </r>
  <r>
    <x v="16"/>
    <x v="1"/>
    <x v="1"/>
    <x v="2"/>
    <x v="46"/>
    <x v="673"/>
    <x v="1342"/>
    <n v="53196.454812237927"/>
    <x v="1342"/>
    <n v="113995.15970399555"/>
    <x v="1342"/>
    <x v="1342"/>
  </r>
  <r>
    <x v="16"/>
    <x v="1"/>
    <x v="1"/>
    <x v="2"/>
    <x v="46"/>
    <x v="398"/>
    <x v="1343"/>
    <n v="244304.01562499048"/>
    <x v="1343"/>
    <n v="587703.23437497707"/>
    <x v="1343"/>
    <x v="1343"/>
  </r>
  <r>
    <x v="17"/>
    <x v="1"/>
    <x v="0"/>
    <x v="0"/>
    <x v="81"/>
    <x v="674"/>
    <x v="1344"/>
    <n v="111335.68319411537"/>
    <x v="1344"/>
    <n v="185741.49465199228"/>
    <x v="1344"/>
    <x v="1344"/>
  </r>
  <r>
    <x v="17"/>
    <x v="1"/>
    <x v="0"/>
    <x v="0"/>
    <x v="50"/>
    <x v="617"/>
    <x v="1345"/>
    <n v="1311983.1804959453"/>
    <x v="1345"/>
    <n v="2489579.4108958966"/>
    <x v="1345"/>
    <x v="1345"/>
  </r>
  <r>
    <x v="17"/>
    <x v="1"/>
    <x v="0"/>
    <x v="0"/>
    <x v="61"/>
    <x v="8"/>
    <x v="1346"/>
    <n v="92845.472513036191"/>
    <x v="1346"/>
    <n v="176318.33138399277"/>
    <x v="1346"/>
    <x v="1346"/>
  </r>
  <r>
    <x v="17"/>
    <x v="1"/>
    <x v="0"/>
    <x v="0"/>
    <x v="38"/>
    <x v="618"/>
    <x v="1347"/>
    <n v="1126710.0691559538"/>
    <x v="1347"/>
    <n v="2170555.7335559111"/>
    <x v="1347"/>
    <x v="1347"/>
  </r>
  <r>
    <x v="17"/>
    <x v="1"/>
    <x v="0"/>
    <x v="0"/>
    <x v="25"/>
    <x v="599"/>
    <x v="1348"/>
    <n v="835216.06793196592"/>
    <x v="1348"/>
    <n v="1665862.4847319324"/>
    <x v="1348"/>
    <x v="1348"/>
  </r>
  <r>
    <x v="17"/>
    <x v="1"/>
    <x v="0"/>
    <x v="0"/>
    <x v="48"/>
    <x v="600"/>
    <x v="1349"/>
    <n v="725231.00727897091"/>
    <x v="1349"/>
    <n v="1470879.6743789411"/>
    <x v="1349"/>
    <x v="1349"/>
  </r>
  <r>
    <x v="17"/>
    <x v="1"/>
    <x v="0"/>
    <x v="0"/>
    <x v="13"/>
    <x v="305"/>
    <x v="1350"/>
    <n v="371899.75640298484"/>
    <x v="1350"/>
    <n v="833076.0811029661"/>
    <x v="1350"/>
    <x v="1350"/>
  </r>
  <r>
    <x v="17"/>
    <x v="1"/>
    <x v="1"/>
    <x v="1"/>
    <x v="6"/>
    <x v="239"/>
    <x v="1351"/>
    <n v="301565.60970334784"/>
    <x v="1351"/>
    <n v="594284.41065598268"/>
    <x v="1351"/>
    <x v="1351"/>
  </r>
  <r>
    <x v="17"/>
    <x v="1"/>
    <x v="1"/>
    <x v="1"/>
    <x v="82"/>
    <x v="567"/>
    <x v="1352"/>
    <n v="202141.50501383172"/>
    <x v="1352"/>
    <n v="434474.91746398754"/>
    <x v="1352"/>
    <x v="1352"/>
  </r>
  <r>
    <x v="17"/>
    <x v="1"/>
    <x v="1"/>
    <x v="1"/>
    <x v="40"/>
    <x v="558"/>
    <x v="1353"/>
    <n v="1548198.2587499369"/>
    <x v="1353"/>
    <n v="2927488.7713498813"/>
    <x v="1353"/>
    <x v="1353"/>
  </r>
  <r>
    <x v="17"/>
    <x v="1"/>
    <x v="1"/>
    <x v="1"/>
    <x v="17"/>
    <x v="626"/>
    <x v="1354"/>
    <n v="1282351.7771999477"/>
    <x v="1354"/>
    <n v="2468274.7899678992"/>
    <x v="1354"/>
    <x v="1354"/>
  </r>
  <r>
    <x v="17"/>
    <x v="1"/>
    <x v="1"/>
    <x v="1"/>
    <x v="82"/>
    <x v="155"/>
    <x v="1355"/>
    <n v="1217413.9271249503"/>
    <x v="1355"/>
    <n v="2355323.1441849037"/>
    <x v="1355"/>
    <x v="1355"/>
  </r>
  <r>
    <x v="17"/>
    <x v="1"/>
    <x v="1"/>
    <x v="1"/>
    <x v="82"/>
    <x v="173"/>
    <x v="1356"/>
    <n v="1157508.3707999536"/>
    <x v="1356"/>
    <n v="2248283.3951519099"/>
    <x v="1356"/>
    <x v="1356"/>
  </r>
  <r>
    <x v="17"/>
    <x v="1"/>
    <x v="1"/>
    <x v="1"/>
    <x v="22"/>
    <x v="327"/>
    <x v="1357"/>
    <n v="402524.99999998359"/>
    <x v="1357"/>
    <n v="892710.99999996368"/>
    <x v="1357"/>
    <x v="1357"/>
  </r>
  <r>
    <x v="17"/>
    <x v="1"/>
    <x v="1"/>
    <x v="1"/>
    <x v="41"/>
    <x v="307"/>
    <x v="1358"/>
    <n v="264207.36937498924"/>
    <x v="1358"/>
    <n v="627269.6112749743"/>
    <x v="1358"/>
    <x v="1358"/>
  </r>
  <r>
    <x v="17"/>
    <x v="1"/>
    <x v="0"/>
    <x v="1"/>
    <x v="54"/>
    <x v="185"/>
    <x v="1359"/>
    <n v="1442943.2607749412"/>
    <x v="1359"/>
    <n v="2746065.0994908884"/>
    <x v="1359"/>
    <x v="1359"/>
  </r>
  <r>
    <x v="17"/>
    <x v="1"/>
    <x v="0"/>
    <x v="3"/>
    <x v="24"/>
    <x v="185"/>
    <x v="1360"/>
    <n v="1455939.9018435408"/>
    <x v="1360"/>
    <n v="2580905.9575599143"/>
    <x v="1360"/>
    <x v="1360"/>
  </r>
  <r>
    <x v="17"/>
    <x v="1"/>
    <x v="0"/>
    <x v="3"/>
    <x v="79"/>
    <x v="614"/>
    <x v="1361"/>
    <n v="1449653.3223884206"/>
    <x v="1361"/>
    <n v="2571193.220607914"/>
    <x v="1361"/>
    <x v="1361"/>
  </r>
  <r>
    <x v="17"/>
    <x v="1"/>
    <x v="0"/>
    <x v="3"/>
    <x v="26"/>
    <x v="122"/>
    <x v="1362"/>
    <n v="840837.13205072493"/>
    <x v="1362"/>
    <n v="1622522.2791959469"/>
    <x v="1362"/>
    <x v="1362"/>
  </r>
  <r>
    <x v="17"/>
    <x v="1"/>
    <x v="1"/>
    <x v="2"/>
    <x v="46"/>
    <x v="675"/>
    <x v="1363"/>
    <n v="249670.85086510982"/>
    <x v="1363"/>
    <n v="504498.86875198502"/>
    <x v="1363"/>
    <x v="1363"/>
  </r>
  <r>
    <x v="17"/>
    <x v="1"/>
    <x v="1"/>
    <x v="2"/>
    <x v="57"/>
    <x v="45"/>
    <x v="1364"/>
    <n v="140438.09737499437"/>
    <x v="1364"/>
    <n v="239257.61249999038"/>
    <x v="1364"/>
    <x v="1364"/>
  </r>
  <r>
    <x v="17"/>
    <x v="1"/>
    <x v="1"/>
    <x v="2"/>
    <x v="66"/>
    <x v="129"/>
    <x v="1365"/>
    <n v="99713.128418815919"/>
    <x v="1365"/>
    <n v="183193.43902199253"/>
    <x v="1365"/>
    <x v="1365"/>
  </r>
  <r>
    <x v="17"/>
    <x v="1"/>
    <x v="1"/>
    <x v="2"/>
    <x v="9"/>
    <x v="176"/>
    <x v="1366"/>
    <n v="1133741.3498879536"/>
    <x v="1366"/>
    <n v="2245185.2666879082"/>
    <x v="1366"/>
    <x v="1366"/>
  </r>
  <r>
    <x v="17"/>
    <x v="1"/>
    <x v="1"/>
    <x v="2"/>
    <x v="9"/>
    <x v="635"/>
    <x v="1367"/>
    <n v="972369.27251996018"/>
    <x v="1367"/>
    <n v="1954993.39451992"/>
    <x v="1367"/>
    <x v="1367"/>
  </r>
  <r>
    <x v="17"/>
    <x v="1"/>
    <x v="1"/>
    <x v="2"/>
    <x v="29"/>
    <x v="400"/>
    <x v="1368"/>
    <n v="460256.87879998086"/>
    <x v="1368"/>
    <n v="1012038.0587999577"/>
    <x v="1368"/>
    <x v="1368"/>
  </r>
  <r>
    <x v="18"/>
    <x v="1"/>
    <x v="0"/>
    <x v="0"/>
    <x v="30"/>
    <x v="291"/>
    <x v="1369"/>
    <n v="388688.77786198305"/>
    <x v="1369"/>
    <n v="737650.96019997634"/>
    <x v="1369"/>
    <x v="1369"/>
  </r>
  <r>
    <x v="18"/>
    <x v="1"/>
    <x v="0"/>
    <x v="0"/>
    <x v="39"/>
    <x v="572"/>
    <x v="1370"/>
    <n v="340156.66780798545"/>
    <x v="1370"/>
    <n v="664383.19679997931"/>
    <x v="1370"/>
    <x v="1370"/>
  </r>
  <r>
    <x v="18"/>
    <x v="1"/>
    <x v="0"/>
    <x v="0"/>
    <x v="72"/>
    <x v="208"/>
    <x v="1371"/>
    <n v="246280.2311239095"/>
    <x v="1371"/>
    <n v="516429.50223198434"/>
    <x v="1371"/>
    <x v="1371"/>
  </r>
  <r>
    <x v="18"/>
    <x v="1"/>
    <x v="0"/>
    <x v="0"/>
    <x v="14"/>
    <x v="115"/>
    <x v="1372"/>
    <n v="234955.26748574013"/>
    <x v="1372"/>
    <n v="498336.07632498525"/>
    <x v="1372"/>
    <x v="1372"/>
  </r>
  <r>
    <x v="18"/>
    <x v="1"/>
    <x v="0"/>
    <x v="0"/>
    <x v="62"/>
    <x v="565"/>
    <x v="1373"/>
    <n v="227071.91483135032"/>
    <x v="1373"/>
    <n v="485088.28185598546"/>
    <x v="1373"/>
    <x v="1373"/>
  </r>
  <r>
    <x v="18"/>
    <x v="1"/>
    <x v="0"/>
    <x v="0"/>
    <x v="87"/>
    <x v="544"/>
    <x v="1374"/>
    <n v="131882.52529178435"/>
    <x v="1374"/>
    <n v="214767.19800899079"/>
    <x v="1374"/>
    <x v="1374"/>
  </r>
  <r>
    <x v="18"/>
    <x v="1"/>
    <x v="0"/>
    <x v="0"/>
    <x v="72"/>
    <x v="544"/>
    <x v="1375"/>
    <n v="86528.271224276279"/>
    <x v="1375"/>
    <n v="168287.12398799279"/>
    <x v="1375"/>
    <x v="1375"/>
  </r>
  <r>
    <x v="18"/>
    <x v="1"/>
    <x v="0"/>
    <x v="0"/>
    <x v="58"/>
    <x v="620"/>
    <x v="1376"/>
    <n v="991908.35808895761"/>
    <x v="1376"/>
    <n v="1944589.0441889171"/>
    <x v="1376"/>
    <x v="1376"/>
  </r>
  <r>
    <x v="18"/>
    <x v="1"/>
    <x v="1"/>
    <x v="1"/>
    <x v="7"/>
    <x v="627"/>
    <x v="1377"/>
    <n v="1290814.123949945"/>
    <x v="1377"/>
    <n v="2489479.6800378938"/>
    <x v="1377"/>
    <x v="1377"/>
  </r>
  <r>
    <x v="18"/>
    <x v="1"/>
    <x v="1"/>
    <x v="1"/>
    <x v="75"/>
    <x v="612"/>
    <x v="1378"/>
    <n v="717508.21117496944"/>
    <x v="1378"/>
    <n v="1475862.7336669371"/>
    <x v="1378"/>
    <x v="1378"/>
  </r>
  <r>
    <x v="18"/>
    <x v="1"/>
    <x v="1"/>
    <x v="1"/>
    <x v="73"/>
    <x v="78"/>
    <x v="1379"/>
    <n v="492033.08879997936"/>
    <x v="1379"/>
    <n v="1062488.1910719555"/>
    <x v="1379"/>
    <x v="1379"/>
  </r>
  <r>
    <x v="18"/>
    <x v="1"/>
    <x v="1"/>
    <x v="1"/>
    <x v="7"/>
    <x v="596"/>
    <x v="1380"/>
    <n v="424168.44029998191"/>
    <x v="1380"/>
    <n v="937358.23073195992"/>
    <x v="1380"/>
    <x v="1380"/>
  </r>
  <r>
    <x v="18"/>
    <x v="1"/>
    <x v="1"/>
    <x v="1"/>
    <x v="40"/>
    <x v="336"/>
    <x v="1381"/>
    <n v="404934.44062498276"/>
    <x v="1381"/>
    <n v="900781.43512496178"/>
    <x v="1381"/>
    <x v="1381"/>
  </r>
  <r>
    <x v="18"/>
    <x v="1"/>
    <x v="1"/>
    <x v="1"/>
    <x v="64"/>
    <x v="69"/>
    <x v="1382"/>
    <n v="314499.46139998682"/>
    <x v="1382"/>
    <n v="727168.70901596942"/>
    <x v="1382"/>
    <x v="1382"/>
  </r>
  <r>
    <x v="18"/>
    <x v="1"/>
    <x v="1"/>
    <x v="1"/>
    <x v="20"/>
    <x v="559"/>
    <x v="1383"/>
    <n v="41430.492918238233"/>
    <x v="1383"/>
    <n v="97789.810703995812"/>
    <x v="1383"/>
    <x v="1383"/>
  </r>
  <r>
    <x v="18"/>
    <x v="1"/>
    <x v="1"/>
    <x v="1"/>
    <x v="74"/>
    <x v="393"/>
    <x v="1384"/>
    <n v="246335.08679998951"/>
    <x v="1384"/>
    <n v="594817.69019197475"/>
    <x v="1384"/>
    <x v="1384"/>
  </r>
  <r>
    <x v="18"/>
    <x v="1"/>
    <x v="0"/>
    <x v="1"/>
    <x v="54"/>
    <x v="613"/>
    <x v="1385"/>
    <n v="816408.55754996522"/>
    <x v="1385"/>
    <n v="1653447.3348219297"/>
    <x v="1385"/>
    <x v="1385"/>
  </r>
  <r>
    <x v="18"/>
    <x v="1"/>
    <x v="0"/>
    <x v="3"/>
    <x v="68"/>
    <x v="203"/>
    <x v="1386"/>
    <n v="1672937.7527131673"/>
    <x v="1386"/>
    <n v="2903946.8652038951"/>
    <x v="1386"/>
    <x v="1386"/>
  </r>
  <r>
    <x v="18"/>
    <x v="1"/>
    <x v="0"/>
    <x v="3"/>
    <x v="68"/>
    <x v="132"/>
    <x v="1387"/>
    <n v="1184145.9764084495"/>
    <x v="1387"/>
    <n v="2162042.6053499258"/>
    <x v="1387"/>
    <x v="1387"/>
  </r>
  <r>
    <x v="18"/>
    <x v="1"/>
    <x v="0"/>
    <x v="3"/>
    <x v="68"/>
    <x v="54"/>
    <x v="1388"/>
    <n v="227599.49853471029"/>
    <x v="1388"/>
    <n v="395513.7501119831"/>
    <x v="1388"/>
    <x v="1388"/>
  </r>
  <r>
    <x v="18"/>
    <x v="1"/>
    <x v="0"/>
    <x v="3"/>
    <x v="89"/>
    <x v="560"/>
    <x v="1389"/>
    <n v="157473.82235402326"/>
    <x v="1389"/>
    <n v="287007.59751298773"/>
    <x v="1389"/>
    <x v="1389"/>
  </r>
  <r>
    <x v="18"/>
    <x v="1"/>
    <x v="0"/>
    <x v="3"/>
    <x v="68"/>
    <x v="551"/>
    <x v="1390"/>
    <n v="78912.975876536642"/>
    <x v="1390"/>
    <n v="173222.1536339926"/>
    <x v="1390"/>
    <x v="1390"/>
  </r>
  <r>
    <x v="18"/>
    <x v="1"/>
    <x v="1"/>
    <x v="2"/>
    <x v="63"/>
    <x v="324"/>
    <x v="1391"/>
    <n v="302099.82094369683"/>
    <x v="1391"/>
    <n v="628368.9540409802"/>
    <x v="1391"/>
    <x v="1391"/>
  </r>
  <r>
    <x v="18"/>
    <x v="1"/>
    <x v="1"/>
    <x v="2"/>
    <x v="33"/>
    <x v="563"/>
    <x v="1392"/>
    <n v="219309.68520119059"/>
    <x v="1392"/>
    <n v="346320.6925199852"/>
    <x v="1392"/>
    <x v="1392"/>
  </r>
  <r>
    <x v="18"/>
    <x v="1"/>
    <x v="1"/>
    <x v="2"/>
    <x v="79"/>
    <x v="148"/>
    <x v="1393"/>
    <n v="1543780.6529489341"/>
    <x v="1393"/>
    <n v="2979747.4230988729"/>
    <x v="1393"/>
    <x v="1393"/>
  </r>
  <r>
    <x v="18"/>
    <x v="1"/>
    <x v="1"/>
    <x v="2"/>
    <x v="33"/>
    <x v="111"/>
    <x v="1394"/>
    <n v="1123571.4249599522"/>
    <x v="1394"/>
    <n v="2232637.6809599046"/>
    <x v="1394"/>
    <x v="1394"/>
  </r>
  <r>
    <x v="18"/>
    <x v="1"/>
    <x v="1"/>
    <x v="2"/>
    <x v="79"/>
    <x v="177"/>
    <x v="1395"/>
    <n v="1117553.5331999522"/>
    <x v="1395"/>
    <n v="2222333.0531999045"/>
    <x v="1395"/>
    <x v="1395"/>
  </r>
  <r>
    <x v="18"/>
    <x v="1"/>
    <x v="1"/>
    <x v="2"/>
    <x v="37"/>
    <x v="600"/>
    <x v="1396"/>
    <n v="952508.72600095859"/>
    <x v="1396"/>
    <n v="1926448.9383509164"/>
    <x v="1396"/>
    <x v="1396"/>
  </r>
  <r>
    <x v="18"/>
    <x v="1"/>
    <x v="1"/>
    <x v="2"/>
    <x v="35"/>
    <x v="29"/>
    <x v="1397"/>
    <n v="66064.337981247168"/>
    <x v="1397"/>
    <n v="135382.1043749942"/>
    <x v="1397"/>
    <x v="1397"/>
  </r>
  <r>
    <x v="18"/>
    <x v="1"/>
    <x v="1"/>
    <x v="2"/>
    <x v="63"/>
    <x v="622"/>
    <x v="1398"/>
    <n v="763127.40729596757"/>
    <x v="1398"/>
    <n v="1578659.5128959329"/>
    <x v="1398"/>
    <x v="1398"/>
  </r>
  <r>
    <x v="18"/>
    <x v="1"/>
    <x v="1"/>
    <x v="2"/>
    <x v="57"/>
    <x v="127"/>
    <x v="1399"/>
    <n v="524689.92404997768"/>
    <x v="1399"/>
    <n v="1136168.4415499514"/>
    <x v="1399"/>
    <x v="1399"/>
  </r>
  <r>
    <x v="18"/>
    <x v="1"/>
    <x v="1"/>
    <x v="2"/>
    <x v="70"/>
    <x v="676"/>
    <x v="1400"/>
    <n v="48516.445530537931"/>
    <x v="1400"/>
    <n v="108475.16063399536"/>
    <x v="1400"/>
    <x v="1400"/>
  </r>
  <r>
    <x v="18"/>
    <x v="1"/>
    <x v="1"/>
    <x v="2"/>
    <x v="63"/>
    <x v="598"/>
    <x v="1401"/>
    <n v="360592.10294398462"/>
    <x v="1401"/>
    <n v="822438.061343965"/>
    <x v="1401"/>
    <x v="1401"/>
  </r>
  <r>
    <x v="18"/>
    <x v="1"/>
    <x v="1"/>
    <x v="2"/>
    <x v="34"/>
    <x v="578"/>
    <x v="1402"/>
    <n v="253814.79945598915"/>
    <x v="1402"/>
    <n v="612226.68105597375"/>
    <x v="1402"/>
    <x v="1402"/>
  </r>
  <r>
    <x v="19"/>
    <x v="1"/>
    <x v="0"/>
    <x v="0"/>
    <x v="62"/>
    <x v="616"/>
    <x v="1403"/>
    <n v="1496794.7726279325"/>
    <x v="1403"/>
    <n v="2817048.249827873"/>
    <x v="1403"/>
    <x v="1403"/>
  </r>
  <r>
    <x v="19"/>
    <x v="1"/>
    <x v="0"/>
    <x v="0"/>
    <x v="61"/>
    <x v="556"/>
    <x v="1404"/>
    <n v="1112110.0124749513"/>
    <x v="1404"/>
    <n v="2155510.6399749056"/>
    <x v="1404"/>
    <x v="1404"/>
  </r>
  <r>
    <x v="19"/>
    <x v="1"/>
    <x v="0"/>
    <x v="0"/>
    <x v="39"/>
    <x v="132"/>
    <x v="1405"/>
    <n v="1052291.0675879533"/>
    <x v="1405"/>
    <n v="2054906.2487879088"/>
    <x v="1405"/>
    <x v="1405"/>
  </r>
  <r>
    <x v="19"/>
    <x v="1"/>
    <x v="0"/>
    <x v="0"/>
    <x v="0"/>
    <x v="545"/>
    <x v="1406"/>
    <n v="84383.16955607626"/>
    <x v="1406"/>
    <n v="166204.92576799262"/>
    <x v="1406"/>
    <x v="1406"/>
  </r>
  <r>
    <x v="19"/>
    <x v="1"/>
    <x v="0"/>
    <x v="0"/>
    <x v="62"/>
    <x v="388"/>
    <x v="1407"/>
    <n v="943062.20673595823"/>
    <x v="1407"/>
    <n v="1865166.4131359174"/>
    <x v="1407"/>
    <x v="1407"/>
  </r>
  <r>
    <x v="19"/>
    <x v="1"/>
    <x v="0"/>
    <x v="0"/>
    <x v="0"/>
    <x v="138"/>
    <x v="1408"/>
    <n v="680593.30892096984"/>
    <x v="1408"/>
    <n v="1403736.7218209377"/>
    <x v="1408"/>
    <x v="1408"/>
  </r>
  <r>
    <x v="19"/>
    <x v="1"/>
    <x v="0"/>
    <x v="0"/>
    <x v="14"/>
    <x v="590"/>
    <x v="1409"/>
    <n v="463037.34914997948"/>
    <x v="1409"/>
    <n v="1010154.6841499551"/>
    <x v="1409"/>
    <x v="1409"/>
  </r>
  <r>
    <x v="19"/>
    <x v="1"/>
    <x v="0"/>
    <x v="0"/>
    <x v="39"/>
    <x v="206"/>
    <x v="1410"/>
    <n v="342077.33740498481"/>
    <x v="1410"/>
    <n v="784255.62190496514"/>
    <x v="1410"/>
    <x v="1410"/>
  </r>
  <r>
    <x v="19"/>
    <x v="1"/>
    <x v="1"/>
    <x v="1"/>
    <x v="19"/>
    <x v="71"/>
    <x v="1411"/>
    <n v="199492.46054216113"/>
    <x v="1411"/>
    <n v="428583.59150698653"/>
    <x v="1411"/>
    <x v="1411"/>
  </r>
  <r>
    <x v="19"/>
    <x v="1"/>
    <x v="1"/>
    <x v="1"/>
    <x v="17"/>
    <x v="36"/>
    <x v="1412"/>
    <n v="190736.77340367166"/>
    <x v="1412"/>
    <n v="292186.68452798715"/>
    <x v="1412"/>
    <x v="1412"/>
  </r>
  <r>
    <x v="19"/>
    <x v="1"/>
    <x v="1"/>
    <x v="1"/>
    <x v="52"/>
    <x v="557"/>
    <x v="1413"/>
    <n v="193099.89074942129"/>
    <x v="1413"/>
    <n v="314818.2868529858"/>
    <x v="1413"/>
    <x v="1413"/>
  </r>
  <r>
    <x v="19"/>
    <x v="1"/>
    <x v="1"/>
    <x v="1"/>
    <x v="1"/>
    <x v="34"/>
    <x v="1414"/>
    <n v="162731.02802399278"/>
    <x v="1414"/>
    <n v="273614.09039998788"/>
    <x v="1414"/>
    <x v="1414"/>
  </r>
  <r>
    <x v="19"/>
    <x v="1"/>
    <x v="1"/>
    <x v="1"/>
    <x v="5"/>
    <x v="45"/>
    <x v="1415"/>
    <n v="136973.90924999403"/>
    <x v="1415"/>
    <n v="238208.17499998954"/>
    <x v="1415"/>
    <x v="1415"/>
  </r>
  <r>
    <x v="19"/>
    <x v="1"/>
    <x v="1"/>
    <x v="1"/>
    <x v="22"/>
    <x v="341"/>
    <x v="1416"/>
    <n v="1087617.704399951"/>
    <x v="1416"/>
    <n v="2142467.2059359034"/>
    <x v="1416"/>
    <x v="1416"/>
  </r>
  <r>
    <x v="19"/>
    <x v="1"/>
    <x v="1"/>
    <x v="1"/>
    <x v="41"/>
    <x v="346"/>
    <x v="1417"/>
    <n v="1041930.8259749529"/>
    <x v="1417"/>
    <n v="2061991.656178907"/>
    <x v="1417"/>
    <x v="1417"/>
  </r>
  <r>
    <x v="19"/>
    <x v="1"/>
    <x v="1"/>
    <x v="1"/>
    <x v="53"/>
    <x v="610"/>
    <x v="1418"/>
    <n v="897838.63874996023"/>
    <x v="1418"/>
    <n v="1804311.2385499198"/>
    <x v="1418"/>
    <x v="1418"/>
  </r>
  <r>
    <x v="19"/>
    <x v="1"/>
    <x v="1"/>
    <x v="1"/>
    <x v="53"/>
    <x v="603"/>
    <x v="1419"/>
    <n v="680850.74879996968"/>
    <x v="1419"/>
    <n v="1414606.3614719373"/>
    <x v="1419"/>
    <x v="1419"/>
  </r>
  <r>
    <x v="19"/>
    <x v="1"/>
    <x v="1"/>
    <x v="1"/>
    <x v="19"/>
    <x v="548"/>
    <x v="1420"/>
    <n v="52207.936703997686"/>
    <x v="1420"/>
    <n v="115834.11839999486"/>
    <x v="1420"/>
    <x v="1420"/>
  </r>
  <r>
    <x v="19"/>
    <x v="1"/>
    <x v="0"/>
    <x v="3"/>
    <x v="23"/>
    <x v="145"/>
    <x v="1421"/>
    <n v="841854.66722360312"/>
    <x v="1421"/>
    <n v="1621786.0410439442"/>
    <x v="1421"/>
    <x v="1421"/>
  </r>
  <r>
    <x v="19"/>
    <x v="1"/>
    <x v="0"/>
    <x v="3"/>
    <x v="28"/>
    <x v="96"/>
    <x v="1422"/>
    <n v="713221.74725756841"/>
    <x v="1422"/>
    <n v="1098480.2169599512"/>
    <x v="1422"/>
    <x v="1422"/>
  </r>
  <r>
    <x v="19"/>
    <x v="1"/>
    <x v="0"/>
    <x v="3"/>
    <x v="43"/>
    <x v="576"/>
    <x v="1423"/>
    <n v="443324.83087267063"/>
    <x v="1423"/>
    <n v="714843.42579896864"/>
    <x v="1423"/>
    <x v="1423"/>
  </r>
  <r>
    <x v="19"/>
    <x v="1"/>
    <x v="0"/>
    <x v="3"/>
    <x v="45"/>
    <x v="550"/>
    <x v="1424"/>
    <n v="104491.84959855536"/>
    <x v="1424"/>
    <n v="217766.6825759903"/>
    <x v="1424"/>
    <x v="1424"/>
  </r>
  <r>
    <x v="19"/>
    <x v="1"/>
    <x v="0"/>
    <x v="3"/>
    <x v="29"/>
    <x v="277"/>
    <x v="1425"/>
    <n v="25296.526208558895"/>
    <x v="1425"/>
    <n v="73499.913575996776"/>
    <x v="1425"/>
    <x v="1425"/>
  </r>
  <r>
    <x v="19"/>
    <x v="1"/>
    <x v="1"/>
    <x v="2"/>
    <x v="10"/>
    <x v="546"/>
    <x v="1426"/>
    <n v="268324.18360009807"/>
    <x v="1426"/>
    <n v="532443.72248098254"/>
    <x v="1426"/>
    <x v="1426"/>
  </r>
  <r>
    <x v="19"/>
    <x v="1"/>
    <x v="1"/>
    <x v="2"/>
    <x v="9"/>
    <x v="564"/>
    <x v="1427"/>
    <n v="182008.66220624201"/>
    <x v="1427"/>
    <n v="297944.85187498695"/>
    <x v="1427"/>
    <x v="1427"/>
  </r>
  <r>
    <x v="19"/>
    <x v="1"/>
    <x v="1"/>
    <x v="2"/>
    <x v="76"/>
    <x v="677"/>
    <x v="1428"/>
    <n v="1859282.9999999187"/>
    <x v="1428"/>
    <n v="3539357.9999998454"/>
    <x v="1428"/>
    <x v="1428"/>
  </r>
  <r>
    <x v="19"/>
    <x v="1"/>
    <x v="1"/>
    <x v="2"/>
    <x v="84"/>
    <x v="555"/>
    <x v="1429"/>
    <n v="1860741.2754719176"/>
    <x v="1429"/>
    <n v="3544384.8546718429"/>
    <x v="1429"/>
    <x v="1429"/>
  </r>
  <r>
    <x v="19"/>
    <x v="1"/>
    <x v="1"/>
    <x v="2"/>
    <x v="84"/>
    <x v="340"/>
    <x v="1430"/>
    <n v="1407078.696539938"/>
    <x v="1430"/>
    <n v="2744114.7155398787"/>
    <x v="1430"/>
    <x v="1430"/>
  </r>
  <r>
    <x v="19"/>
    <x v="1"/>
    <x v="1"/>
    <x v="2"/>
    <x v="37"/>
    <x v="634"/>
    <x v="1431"/>
    <n v="1171256.5832999481"/>
    <x v="1431"/>
    <n v="2323400.088299897"/>
    <x v="1431"/>
    <x v="1431"/>
  </r>
  <r>
    <x v="19"/>
    <x v="1"/>
    <x v="1"/>
    <x v="2"/>
    <x v="70"/>
    <x v="90"/>
    <x v="1432"/>
    <n v="706707.63099296857"/>
    <x v="1432"/>
    <n v="1479684.2945429343"/>
    <x v="1432"/>
    <x v="1432"/>
  </r>
  <r>
    <x v="19"/>
    <x v="1"/>
    <x v="1"/>
    <x v="2"/>
    <x v="37"/>
    <x v="607"/>
    <x v="1433"/>
    <n v="531295.76606397645"/>
    <x v="1433"/>
    <n v="1152159.5564639489"/>
    <x v="1433"/>
    <x v="1433"/>
  </r>
  <r>
    <x v="19"/>
    <x v="1"/>
    <x v="1"/>
    <x v="2"/>
    <x v="70"/>
    <x v="589"/>
    <x v="1434"/>
    <n v="252030.71246398884"/>
    <x v="1434"/>
    <n v="611268.64286397293"/>
    <x v="1434"/>
    <x v="1434"/>
  </r>
  <r>
    <x v="20"/>
    <x v="1"/>
    <x v="0"/>
    <x v="0"/>
    <x v="61"/>
    <x v="154"/>
    <x v="1435"/>
    <n v="2059077.3758539069"/>
    <x v="1435"/>
    <n v="3340116.9433998684"/>
    <x v="1435"/>
    <x v="1435"/>
  </r>
  <r>
    <x v="20"/>
    <x v="1"/>
    <x v="0"/>
    <x v="0"/>
    <x v="39"/>
    <x v="406"/>
    <x v="1436"/>
    <n v="1976668.553856509"/>
    <x v="1436"/>
    <n v="3234179.883859871"/>
    <x v="1436"/>
    <x v="1436"/>
  </r>
  <r>
    <x v="20"/>
    <x v="1"/>
    <x v="0"/>
    <x v="0"/>
    <x v="62"/>
    <x v="278"/>
    <x v="1437"/>
    <n v="1778273.2059891981"/>
    <x v="1437"/>
    <n v="2958864.6054878826"/>
    <x v="1437"/>
    <x v="1437"/>
  </r>
  <r>
    <x v="20"/>
    <x v="1"/>
    <x v="0"/>
    <x v="0"/>
    <x v="0"/>
    <x v="678"/>
    <x v="1438"/>
    <n v="1314940.6844639394"/>
    <x v="1438"/>
    <n v="2304113.7743999092"/>
    <x v="1438"/>
    <x v="1438"/>
  </r>
  <r>
    <x v="20"/>
    <x v="1"/>
    <x v="0"/>
    <x v="0"/>
    <x v="14"/>
    <x v="679"/>
    <x v="1439"/>
    <n v="943452.45016270655"/>
    <x v="1439"/>
    <n v="1481387.2730249316"/>
    <x v="1439"/>
    <x v="1439"/>
  </r>
  <r>
    <x v="20"/>
    <x v="1"/>
    <x v="0"/>
    <x v="0"/>
    <x v="39"/>
    <x v="680"/>
    <x v="1440"/>
    <n v="727260.32711930654"/>
    <x v="1440"/>
    <n v="1188328.6471139453"/>
    <x v="1440"/>
    <x v="1440"/>
  </r>
  <r>
    <x v="20"/>
    <x v="1"/>
    <x v="0"/>
    <x v="0"/>
    <x v="62"/>
    <x v="555"/>
    <x v="1441"/>
    <n v="1546696.5004679277"/>
    <x v="1441"/>
    <n v="3675081.4696678282"/>
    <x v="1441"/>
    <x v="1441"/>
  </r>
  <r>
    <x v="20"/>
    <x v="1"/>
    <x v="0"/>
    <x v="0"/>
    <x v="0"/>
    <x v="681"/>
    <x v="1442"/>
    <n v="207101.49615019042"/>
    <x v="1442"/>
    <n v="496774.56041997706"/>
    <x v="1442"/>
    <x v="1442"/>
  </r>
  <r>
    <x v="20"/>
    <x v="1"/>
    <x v="1"/>
    <x v="1"/>
    <x v="22"/>
    <x v="302"/>
    <x v="1443"/>
    <n v="2017385.9127239059"/>
    <x v="1443"/>
    <n v="3252946.460399867"/>
    <x v="1443"/>
    <x v="1443"/>
  </r>
  <r>
    <x v="20"/>
    <x v="1"/>
    <x v="1"/>
    <x v="1"/>
    <x v="41"/>
    <x v="180"/>
    <x v="1444"/>
    <n v="1950224.5922701492"/>
    <x v="1444"/>
    <n v="3164376.5699038706"/>
    <x v="1444"/>
    <x v="1444"/>
  </r>
  <r>
    <x v="20"/>
    <x v="1"/>
    <x v="1"/>
    <x v="1"/>
    <x v="53"/>
    <x v="252"/>
    <x v="1445"/>
    <n v="1704061.5995441214"/>
    <x v="1445"/>
    <n v="2825871.1098198867"/>
    <x v="1445"/>
    <x v="1445"/>
  </r>
  <r>
    <x v="20"/>
    <x v="1"/>
    <x v="1"/>
    <x v="1"/>
    <x v="53"/>
    <x v="636"/>
    <x v="1446"/>
    <n v="1312774.9719875099"/>
    <x v="1446"/>
    <n v="2271277.8558469103"/>
    <x v="1446"/>
    <x v="1446"/>
  </r>
  <r>
    <x v="20"/>
    <x v="1"/>
    <x v="1"/>
    <x v="1"/>
    <x v="19"/>
    <x v="581"/>
    <x v="1447"/>
    <n v="379477.06310668262"/>
    <x v="1447"/>
    <n v="719067.52856996702"/>
    <x v="1447"/>
    <x v="1447"/>
  </r>
  <r>
    <x v="20"/>
    <x v="1"/>
    <x v="1"/>
    <x v="1"/>
    <x v="17"/>
    <x v="350"/>
    <x v="1448"/>
    <n v="369609.64704142325"/>
    <x v="1448"/>
    <n v="704191.30142396805"/>
    <x v="1448"/>
    <x v="1448"/>
  </r>
  <r>
    <x v="20"/>
    <x v="1"/>
    <x v="1"/>
    <x v="1"/>
    <x v="52"/>
    <x v="124"/>
    <x v="1449"/>
    <n v="375988.80629646243"/>
    <x v="1449"/>
    <n v="764249.48740796431"/>
    <x v="1449"/>
    <x v="1449"/>
  </r>
  <r>
    <x v="20"/>
    <x v="1"/>
    <x v="1"/>
    <x v="1"/>
    <x v="1"/>
    <x v="578"/>
    <x v="1450"/>
    <n v="321961.14186598518"/>
    <x v="1450"/>
    <n v="674265.82859996904"/>
    <x v="1450"/>
    <x v="1450"/>
  </r>
  <r>
    <x v="20"/>
    <x v="1"/>
    <x v="1"/>
    <x v="1"/>
    <x v="5"/>
    <x v="374"/>
    <x v="1451"/>
    <n v="289055.74441898684"/>
    <x v="1451"/>
    <n v="624515.4448999716"/>
    <x v="1451"/>
    <x v="1451"/>
  </r>
  <r>
    <x v="20"/>
    <x v="1"/>
    <x v="1"/>
    <x v="1"/>
    <x v="19"/>
    <x v="34"/>
    <x v="1452"/>
    <n v="157178.53218599275"/>
    <x v="1452"/>
    <n v="409316.70059998118"/>
    <x v="1452"/>
    <x v="1452"/>
  </r>
  <r>
    <x v="20"/>
    <x v="1"/>
    <x v="0"/>
    <x v="3"/>
    <x v="23"/>
    <x v="682"/>
    <x v="1453"/>
    <n v="1034390.2127455131"/>
    <x v="1453"/>
    <n v="1841343.7362759165"/>
    <x v="1453"/>
    <x v="1453"/>
  </r>
  <r>
    <x v="20"/>
    <x v="1"/>
    <x v="0"/>
    <x v="3"/>
    <x v="28"/>
    <x v="683"/>
    <x v="1454"/>
    <n v="905366.63986007834"/>
    <x v="1454"/>
    <n v="1646385.6624519241"/>
    <x v="1454"/>
    <x v="1454"/>
  </r>
  <r>
    <x v="20"/>
    <x v="1"/>
    <x v="0"/>
    <x v="3"/>
    <x v="43"/>
    <x v="336"/>
    <x v="1455"/>
    <n v="583531.77394212352"/>
    <x v="1455"/>
    <n v="1124660.2687649489"/>
    <x v="1455"/>
    <x v="1455"/>
  </r>
  <r>
    <x v="20"/>
    <x v="1"/>
    <x v="0"/>
    <x v="3"/>
    <x v="45"/>
    <x v="684"/>
    <x v="1456"/>
    <n v="247173.47438074855"/>
    <x v="1456"/>
    <n v="610431.1221959719"/>
    <x v="1456"/>
    <x v="1456"/>
  </r>
  <r>
    <x v="20"/>
    <x v="1"/>
    <x v="0"/>
    <x v="3"/>
    <x v="29"/>
    <x v="685"/>
    <x v="1457"/>
    <n v="151698.26912165311"/>
    <x v="1457"/>
    <n v="458610.29958597908"/>
    <x v="1457"/>
    <x v="1457"/>
  </r>
  <r>
    <x v="20"/>
    <x v="1"/>
    <x v="1"/>
    <x v="2"/>
    <x v="37"/>
    <x v="133"/>
    <x v="1458"/>
    <n v="2158849.6586622009"/>
    <x v="1458"/>
    <n v="3425994.2833298612"/>
    <x v="1458"/>
    <x v="1458"/>
  </r>
  <r>
    <x v="20"/>
    <x v="1"/>
    <x v="1"/>
    <x v="2"/>
    <x v="70"/>
    <x v="686"/>
    <x v="1459"/>
    <n v="1353028.5049757776"/>
    <x v="1459"/>
    <n v="2309040.6132639078"/>
    <x v="1459"/>
    <x v="1459"/>
  </r>
  <r>
    <x v="20"/>
    <x v="1"/>
    <x v="1"/>
    <x v="2"/>
    <x v="37"/>
    <x v="687"/>
    <x v="1460"/>
    <n v="1258138.9228727422"/>
    <x v="1460"/>
    <n v="1921879.4128799117"/>
    <x v="1460"/>
    <x v="1460"/>
  </r>
  <r>
    <x v="20"/>
    <x v="1"/>
    <x v="1"/>
    <x v="2"/>
    <x v="70"/>
    <x v="256"/>
    <x v="1461"/>
    <n v="694861.93360580795"/>
    <x v="1461"/>
    <n v="1163939.5862639465"/>
    <x v="1461"/>
    <x v="1461"/>
  </r>
  <r>
    <x v="20"/>
    <x v="1"/>
    <x v="1"/>
    <x v="2"/>
    <x v="10"/>
    <x v="263"/>
    <x v="1462"/>
    <n v="486147.62546403758"/>
    <x v="1462"/>
    <n v="874168.36302595981"/>
    <x v="1462"/>
    <x v="1462"/>
  </r>
  <r>
    <x v="20"/>
    <x v="1"/>
    <x v="1"/>
    <x v="2"/>
    <x v="9"/>
    <x v="292"/>
    <x v="1463"/>
    <n v="352139.85731398402"/>
    <x v="1463"/>
    <n v="715631.30939996743"/>
    <x v="1463"/>
    <x v="1463"/>
  </r>
  <r>
    <x v="20"/>
    <x v="1"/>
    <x v="1"/>
    <x v="2"/>
    <x v="76"/>
    <x v="688"/>
    <x v="1464"/>
    <n v="1916414.4999999132"/>
    <x v="1464"/>
    <n v="4400087.6919998005"/>
    <x v="1464"/>
    <x v="1464"/>
  </r>
  <r>
    <x v="20"/>
    <x v="1"/>
    <x v="1"/>
    <x v="2"/>
    <x v="84"/>
    <x v="203"/>
    <x v="1465"/>
    <n v="1919460.2822079121"/>
    <x v="1465"/>
    <n v="4412405.9990077978"/>
    <x v="1465"/>
    <x v="1465"/>
  </r>
  <r>
    <x v="20"/>
    <x v="1"/>
    <x v="1"/>
    <x v="2"/>
    <x v="84"/>
    <x v="689"/>
    <x v="1466"/>
    <n v="1471194.8556359326"/>
    <x v="1466"/>
    <n v="3535026.5562358378"/>
    <x v="1466"/>
    <x v="1466"/>
  </r>
  <r>
    <x v="21"/>
    <x v="1"/>
    <x v="0"/>
    <x v="0"/>
    <x v="62"/>
    <x v="631"/>
    <x v="1467"/>
    <n v="2026687.9103414021"/>
    <x v="1467"/>
    <n v="3920474.1946498109"/>
    <x v="1467"/>
    <x v="1467"/>
  </r>
  <r>
    <x v="21"/>
    <x v="1"/>
    <x v="0"/>
    <x v="0"/>
    <x v="61"/>
    <x v="244"/>
    <x v="1468"/>
    <n v="1573443.8201523763"/>
    <x v="1468"/>
    <n v="3108387.3133948543"/>
    <x v="1468"/>
    <x v="1468"/>
  </r>
  <r>
    <x v="21"/>
    <x v="1"/>
    <x v="0"/>
    <x v="0"/>
    <x v="39"/>
    <x v="173"/>
    <x v="1469"/>
    <n v="1515179.9852942878"/>
    <x v="1469"/>
    <n v="3008736.4867558572"/>
    <x v="1469"/>
    <x v="1469"/>
  </r>
  <r>
    <x v="21"/>
    <x v="1"/>
    <x v="0"/>
    <x v="0"/>
    <x v="62"/>
    <x v="298"/>
    <x v="1470"/>
    <n v="1369564.445121035"/>
    <x v="1470"/>
    <n v="2742941.77780987"/>
    <x v="1470"/>
    <x v="1470"/>
  </r>
  <r>
    <x v="21"/>
    <x v="1"/>
    <x v="0"/>
    <x v="0"/>
    <x v="0"/>
    <x v="164"/>
    <x v="1471"/>
    <n v="1029964.1527914909"/>
    <x v="1471"/>
    <n v="2118563.1651338991"/>
    <x v="1471"/>
    <x v="1471"/>
  </r>
  <r>
    <x v="21"/>
    <x v="1"/>
    <x v="0"/>
    <x v="0"/>
    <x v="14"/>
    <x v="690"/>
    <x v="1472"/>
    <n v="753683.18222076399"/>
    <x v="1472"/>
    <n v="1601232.8716799237"/>
    <x v="1472"/>
    <x v="1472"/>
  </r>
  <r>
    <x v="21"/>
    <x v="1"/>
    <x v="0"/>
    <x v="0"/>
    <x v="39"/>
    <x v="232"/>
    <x v="1473"/>
    <n v="714225.34857110598"/>
    <x v="1473"/>
    <n v="1557109.8482939259"/>
    <x v="1473"/>
    <x v="1473"/>
  </r>
  <r>
    <x v="21"/>
    <x v="1"/>
    <x v="0"/>
    <x v="0"/>
    <x v="0"/>
    <x v="378"/>
    <x v="1474"/>
    <n v="204686.38557569022"/>
    <x v="1474"/>
    <n v="556534.90346997348"/>
    <x v="1474"/>
    <x v="1474"/>
  </r>
  <r>
    <x v="21"/>
    <x v="1"/>
    <x v="1"/>
    <x v="1"/>
    <x v="22"/>
    <x v="179"/>
    <x v="1475"/>
    <n v="1473006.7525074489"/>
    <x v="1475"/>
    <n v="3045636.9409918534"/>
    <x v="1475"/>
    <x v="1475"/>
  </r>
  <r>
    <x v="21"/>
    <x v="1"/>
    <x v="1"/>
    <x v="1"/>
    <x v="41"/>
    <x v="634"/>
    <x v="1476"/>
    <n v="1425311.6011105313"/>
    <x v="1476"/>
    <n v="2955788.3132598572"/>
    <x v="1476"/>
    <x v="1476"/>
  </r>
  <r>
    <x v="21"/>
    <x v="1"/>
    <x v="1"/>
    <x v="1"/>
    <x v="53"/>
    <x v="635"/>
    <x v="1477"/>
    <n v="1254813.2579559002"/>
    <x v="1477"/>
    <n v="2627404.192115875"/>
    <x v="1477"/>
    <x v="1477"/>
  </r>
  <r>
    <x v="21"/>
    <x v="1"/>
    <x v="1"/>
    <x v="1"/>
    <x v="53"/>
    <x v="691"/>
    <x v="1478"/>
    <n v="983005.35302959313"/>
    <x v="1478"/>
    <n v="2099520.7336439001"/>
    <x v="1478"/>
    <x v="1478"/>
  </r>
  <r>
    <x v="21"/>
    <x v="1"/>
    <x v="1"/>
    <x v="1"/>
    <x v="19"/>
    <x v="190"/>
    <x v="1479"/>
    <n v="412148.4921901605"/>
    <x v="1479"/>
    <n v="1012159.3386779521"/>
    <x v="1479"/>
    <x v="1479"/>
  </r>
  <r>
    <x v="21"/>
    <x v="1"/>
    <x v="1"/>
    <x v="1"/>
    <x v="17"/>
    <x v="597"/>
    <x v="1480"/>
    <n v="404167.48779790098"/>
    <x v="1480"/>
    <n v="995442.45483195316"/>
    <x v="1480"/>
    <x v="1480"/>
  </r>
  <r>
    <x v="21"/>
    <x v="1"/>
    <x v="1"/>
    <x v="1"/>
    <x v="52"/>
    <x v="306"/>
    <x v="1481"/>
    <n v="331237.56182074401"/>
    <x v="1481"/>
    <n v="843809.45619595924"/>
    <x v="1481"/>
    <x v="1481"/>
  </r>
  <r>
    <x v="21"/>
    <x v="1"/>
    <x v="1"/>
    <x v="1"/>
    <x v="1"/>
    <x v="580"/>
    <x v="1482"/>
    <n v="289216.54188908631"/>
    <x v="1482"/>
    <n v="747963.42060996452"/>
    <x v="1482"/>
    <x v="1482"/>
  </r>
  <r>
    <x v="21"/>
    <x v="1"/>
    <x v="1"/>
    <x v="1"/>
    <x v="5"/>
    <x v="692"/>
    <x v="1483"/>
    <n v="263694.14928998757"/>
    <x v="1483"/>
    <n v="692565.15899996739"/>
    <x v="1483"/>
    <x v="1483"/>
  </r>
  <r>
    <x v="21"/>
    <x v="1"/>
    <x v="1"/>
    <x v="1"/>
    <x v="19"/>
    <x v="684"/>
    <x v="1484"/>
    <n v="220698.6856847895"/>
    <x v="1484"/>
    <n v="631717.78607996996"/>
    <x v="1484"/>
    <x v="1484"/>
  </r>
  <r>
    <x v="21"/>
    <x v="1"/>
    <x v="0"/>
    <x v="3"/>
    <x v="23"/>
    <x v="117"/>
    <x v="1485"/>
    <n v="1028895.7400854517"/>
    <x v="1485"/>
    <n v="2037159.0970499045"/>
    <x v="1485"/>
    <x v="1485"/>
  </r>
  <r>
    <x v="21"/>
    <x v="1"/>
    <x v="0"/>
    <x v="3"/>
    <x v="28"/>
    <x v="693"/>
    <x v="1486"/>
    <n v="883069.39723531797"/>
    <x v="1486"/>
    <n v="1780945.8478559153"/>
    <x v="1486"/>
    <x v="1486"/>
  </r>
  <r>
    <x v="21"/>
    <x v="1"/>
    <x v="0"/>
    <x v="3"/>
    <x v="43"/>
    <x v="68"/>
    <x v="1487"/>
    <n v="577940.06354792288"/>
    <x v="1487"/>
    <n v="1224733.2114449425"/>
    <x v="1487"/>
    <x v="1487"/>
  </r>
  <r>
    <x v="21"/>
    <x v="1"/>
    <x v="0"/>
    <x v="3"/>
    <x v="45"/>
    <x v="694"/>
    <x v="1488"/>
    <n v="263082.03919246746"/>
    <x v="1488"/>
    <n v="680308.12900796754"/>
    <x v="1488"/>
    <x v="1488"/>
  </r>
  <r>
    <x v="21"/>
    <x v="1"/>
    <x v="0"/>
    <x v="3"/>
    <x v="29"/>
    <x v="55"/>
    <x v="1489"/>
    <n v="173567.28847919183"/>
    <x v="1489"/>
    <n v="520529.09831997548"/>
    <x v="1489"/>
    <x v="1489"/>
  </r>
  <r>
    <x v="21"/>
    <x v="1"/>
    <x v="1"/>
    <x v="2"/>
    <x v="76"/>
    <x v="695"/>
    <x v="1490"/>
    <n v="2286708.4364798921"/>
    <x v="1490"/>
    <n v="4738713.4079997782"/>
    <x v="1490"/>
    <x v="1490"/>
  </r>
  <r>
    <x v="21"/>
    <x v="1"/>
    <x v="1"/>
    <x v="2"/>
    <x v="84"/>
    <x v="166"/>
    <x v="1491"/>
    <n v="2255173.4418803733"/>
    <x v="1491"/>
    <n v="4675401.6538077779"/>
    <x v="1491"/>
    <x v="1491"/>
  </r>
  <r>
    <x v="21"/>
    <x v="1"/>
    <x v="1"/>
    <x v="2"/>
    <x v="84"/>
    <x v="696"/>
    <x v="1492"/>
    <n v="1782307.5829963554"/>
    <x v="1492"/>
    <n v="3753514.5819238224"/>
    <x v="1492"/>
    <x v="1492"/>
  </r>
  <r>
    <x v="21"/>
    <x v="1"/>
    <x v="1"/>
    <x v="2"/>
    <x v="37"/>
    <x v="229"/>
    <x v="1493"/>
    <n v="1514530.5256661281"/>
    <x v="1493"/>
    <n v="3224201.6860198472"/>
    <x v="1493"/>
    <x v="1493"/>
  </r>
  <r>
    <x v="21"/>
    <x v="1"/>
    <x v="1"/>
    <x v="2"/>
    <x v="70"/>
    <x v="697"/>
    <x v="1494"/>
    <n v="1135685.5294283959"/>
    <x v="1494"/>
    <n v="2495265.0529948813"/>
    <x v="1494"/>
    <x v="1494"/>
  </r>
  <r>
    <x v="21"/>
    <x v="1"/>
    <x v="1"/>
    <x v="2"/>
    <x v="37"/>
    <x v="683"/>
    <x v="1495"/>
    <n v="923841.4722218361"/>
    <x v="1495"/>
    <n v="2067846.6597479016"/>
    <x v="1495"/>
    <x v="1495"/>
  </r>
  <r>
    <x v="21"/>
    <x v="1"/>
    <x v="1"/>
    <x v="2"/>
    <x v="70"/>
    <x v="102"/>
    <x v="1496"/>
    <n v="536991.66590917448"/>
    <x v="1496"/>
    <n v="1264547.25131994"/>
    <x v="1496"/>
    <x v="1496"/>
  </r>
  <r>
    <x v="21"/>
    <x v="1"/>
    <x v="1"/>
    <x v="2"/>
    <x v="10"/>
    <x v="120"/>
    <x v="1497"/>
    <n v="489899.44926153665"/>
    <x v="1497"/>
    <n v="1197088.9898759429"/>
    <x v="1497"/>
    <x v="1497"/>
  </r>
  <r>
    <x v="21"/>
    <x v="1"/>
    <x v="1"/>
    <x v="2"/>
    <x v="9"/>
    <x v="191"/>
    <x v="1498"/>
    <n v="304291.89066198573"/>
    <x v="1498"/>
    <n v="789299.26019996288"/>
    <x v="1498"/>
    <x v="1498"/>
  </r>
  <r>
    <x v="22"/>
    <x v="1"/>
    <x v="0"/>
    <x v="0"/>
    <x v="62"/>
    <x v="698"/>
    <x v="1499"/>
    <n v="2167662.5423458922"/>
    <x v="1499"/>
    <n v="4235416.1365997894"/>
    <x v="1499"/>
    <x v="1499"/>
  </r>
  <r>
    <x v="22"/>
    <x v="1"/>
    <x v="0"/>
    <x v="0"/>
    <x v="61"/>
    <x v="155"/>
    <x v="1500"/>
    <n v="1658145.7425059199"/>
    <x v="1500"/>
    <n v="3309174.0725998399"/>
    <x v="1500"/>
    <x v="1500"/>
  </r>
  <r>
    <x v="22"/>
    <x v="1"/>
    <x v="0"/>
    <x v="0"/>
    <x v="39"/>
    <x v="407"/>
    <x v="1501"/>
    <n v="1597221.5299501615"/>
    <x v="1501"/>
    <n v="3204083.8979038429"/>
    <x v="1501"/>
    <x v="1501"/>
  </r>
  <r>
    <x v="22"/>
    <x v="1"/>
    <x v="0"/>
    <x v="0"/>
    <x v="62"/>
    <x v="133"/>
    <x v="1502"/>
    <n v="1447059.2663370792"/>
    <x v="1502"/>
    <n v="2927797.4607648565"/>
    <x v="1502"/>
    <x v="1502"/>
  </r>
  <r>
    <x v="22"/>
    <x v="1"/>
    <x v="0"/>
    <x v="0"/>
    <x v="0"/>
    <x v="163"/>
    <x v="1503"/>
    <n v="1119571.1137108251"/>
    <x v="1503"/>
    <n v="2326136.2016478861"/>
    <x v="1503"/>
    <x v="1503"/>
  </r>
  <r>
    <x v="22"/>
    <x v="1"/>
    <x v="0"/>
    <x v="0"/>
    <x v="14"/>
    <x v="699"/>
    <x v="1504"/>
    <n v="803818.01361686049"/>
    <x v="1504"/>
    <n v="1724226.4019899152"/>
    <x v="1504"/>
    <x v="1504"/>
  </r>
  <r>
    <x v="22"/>
    <x v="1"/>
    <x v="0"/>
    <x v="0"/>
    <x v="39"/>
    <x v="700"/>
    <x v="1505"/>
    <n v="765040.2968505224"/>
    <x v="1505"/>
    <n v="1683013.8917759173"/>
    <x v="1505"/>
    <x v="1505"/>
  </r>
  <r>
    <x v="22"/>
    <x v="1"/>
    <x v="0"/>
    <x v="0"/>
    <x v="0"/>
    <x v="286"/>
    <x v="1506"/>
    <n v="301544.77940728521"/>
    <x v="1506"/>
    <n v="816790.26582995988"/>
    <x v="1506"/>
    <x v="1506"/>
  </r>
  <r>
    <x v="22"/>
    <x v="1"/>
    <x v="1"/>
    <x v="1"/>
    <x v="22"/>
    <x v="345"/>
    <x v="1507"/>
    <n v="1550960.405183923"/>
    <x v="1507"/>
    <n v="3233582.7263998394"/>
    <x v="1507"/>
    <x v="1507"/>
  </r>
  <r>
    <x v="22"/>
    <x v="1"/>
    <x v="1"/>
    <x v="1"/>
    <x v="41"/>
    <x v="701"/>
    <x v="1508"/>
    <n v="1505188.2728074451"/>
    <x v="1508"/>
    <n v="3147500.2709918437"/>
    <x v="1508"/>
    <x v="1508"/>
  </r>
  <r>
    <x v="22"/>
    <x v="1"/>
    <x v="1"/>
    <x v="1"/>
    <x v="53"/>
    <x v="224"/>
    <x v="1509"/>
    <n v="1327421.3023602548"/>
    <x v="1509"/>
    <n v="2802618.5598718622"/>
    <x v="1509"/>
    <x v="1509"/>
  </r>
  <r>
    <x v="22"/>
    <x v="1"/>
    <x v="1"/>
    <x v="1"/>
    <x v="53"/>
    <x v="702"/>
    <x v="1510"/>
    <n v="1043046.2199918089"/>
    <x v="1510"/>
    <n v="2246070.1890058899"/>
    <x v="1510"/>
    <x v="1510"/>
  </r>
  <r>
    <x v="22"/>
    <x v="1"/>
    <x v="1"/>
    <x v="1"/>
    <x v="19"/>
    <x v="703"/>
    <x v="1511"/>
    <n v="448349.58122193808"/>
    <x v="1511"/>
    <n v="1105053.0607159459"/>
    <x v="1511"/>
    <x v="1511"/>
  </r>
  <r>
    <x v="22"/>
    <x v="1"/>
    <x v="1"/>
    <x v="1"/>
    <x v="17"/>
    <x v="238"/>
    <x v="1512"/>
    <n v="438045.77436925872"/>
    <x v="1512"/>
    <n v="1082617.0682879474"/>
    <x v="1512"/>
    <x v="1512"/>
  </r>
  <r>
    <x v="22"/>
    <x v="1"/>
    <x v="1"/>
    <x v="1"/>
    <x v="52"/>
    <x v="249"/>
    <x v="1513"/>
    <n v="362688.8597919821"/>
    <x v="1513"/>
    <n v="925193.48319995403"/>
    <x v="1513"/>
    <x v="1513"/>
  </r>
  <r>
    <x v="22"/>
    <x v="1"/>
    <x v="1"/>
    <x v="1"/>
    <x v="1"/>
    <x v="291"/>
    <x v="1514"/>
    <n v="331386.95940348378"/>
    <x v="1514"/>
    <n v="857293.59484995808"/>
    <x v="1514"/>
    <x v="1514"/>
  </r>
  <r>
    <x v="22"/>
    <x v="1"/>
    <x v="1"/>
    <x v="1"/>
    <x v="5"/>
    <x v="190"/>
    <x v="1515"/>
    <n v="371745.98682748195"/>
    <x v="1515"/>
    <n v="975537.42524995259"/>
    <x v="1515"/>
    <x v="1515"/>
  </r>
  <r>
    <x v="22"/>
    <x v="1"/>
    <x v="1"/>
    <x v="1"/>
    <x v="19"/>
    <x v="589"/>
    <x v="1516"/>
    <n v="247028.72998318789"/>
    <x v="1516"/>
    <n v="701022.09671996569"/>
    <x v="1516"/>
    <x v="1516"/>
  </r>
  <r>
    <x v="22"/>
    <x v="1"/>
    <x v="0"/>
    <x v="3"/>
    <x v="23"/>
    <x v="704"/>
    <x v="1517"/>
    <n v="1093046.5496825073"/>
    <x v="1517"/>
    <n v="2191088.3589758938"/>
    <x v="1517"/>
    <x v="1517"/>
  </r>
  <r>
    <x v="22"/>
    <x v="1"/>
    <x v="0"/>
    <x v="3"/>
    <x v="28"/>
    <x v="636"/>
    <x v="1518"/>
    <n v="941229.57503843389"/>
    <x v="1518"/>
    <n v="1921372.515607906"/>
    <x v="1518"/>
    <x v="1518"/>
  </r>
  <r>
    <x v="22"/>
    <x v="1"/>
    <x v="0"/>
    <x v="3"/>
    <x v="43"/>
    <x v="108"/>
    <x v="1519"/>
    <n v="618671.35833646997"/>
    <x v="1519"/>
    <n v="1325565.5591499358"/>
    <x v="1519"/>
    <x v="1519"/>
  </r>
  <r>
    <x v="22"/>
    <x v="1"/>
    <x v="0"/>
    <x v="3"/>
    <x v="45"/>
    <x v="705"/>
    <x v="1520"/>
    <n v="289970.28891374578"/>
    <x v="1520"/>
    <n v="750100.7564959632"/>
    <x v="1520"/>
    <x v="1520"/>
  </r>
  <r>
    <x v="22"/>
    <x v="1"/>
    <x v="0"/>
    <x v="3"/>
    <x v="29"/>
    <x v="706"/>
    <x v="1521"/>
    <n v="195831.21042743046"/>
    <x v="1521"/>
    <n v="579175.4220239718"/>
    <x v="1521"/>
    <x v="1521"/>
  </r>
  <r>
    <x v="22"/>
    <x v="1"/>
    <x v="1"/>
    <x v="2"/>
    <x v="84"/>
    <x v="707"/>
    <x v="1522"/>
    <n v="2404832.4537097225"/>
    <x v="1522"/>
    <n v="5018752.4390637549"/>
    <x v="1522"/>
    <x v="1522"/>
  </r>
  <r>
    <x v="22"/>
    <x v="1"/>
    <x v="1"/>
    <x v="2"/>
    <x v="84"/>
    <x v="708"/>
    <x v="1523"/>
    <n v="1875541.3235299082"/>
    <x v="1523"/>
    <n v="3976708.4629998053"/>
    <x v="1523"/>
    <x v="1523"/>
  </r>
  <r>
    <x v="22"/>
    <x v="1"/>
    <x v="1"/>
    <x v="2"/>
    <x v="37"/>
    <x v="134"/>
    <x v="1524"/>
    <n v="1592671.5751445221"/>
    <x v="1524"/>
    <n v="3413781.4746598331"/>
    <x v="1524"/>
    <x v="1524"/>
  </r>
  <r>
    <x v="22"/>
    <x v="1"/>
    <x v="1"/>
    <x v="2"/>
    <x v="70"/>
    <x v="186"/>
    <x v="1525"/>
    <n v="1231265.2128707094"/>
    <x v="1525"/>
    <n v="2723531.405066866"/>
    <x v="1525"/>
    <x v="1525"/>
  </r>
  <r>
    <x v="22"/>
    <x v="1"/>
    <x v="1"/>
    <x v="2"/>
    <x v="37"/>
    <x v="347"/>
    <x v="1526"/>
    <n v="981420.17213939189"/>
    <x v="1526"/>
    <n v="2211034.1372238919"/>
    <x v="1526"/>
    <x v="1526"/>
  </r>
  <r>
    <x v="22"/>
    <x v="1"/>
    <x v="1"/>
    <x v="2"/>
    <x v="70"/>
    <x v="232"/>
    <x v="1527"/>
    <n v="720435.34630616463"/>
    <x v="1527"/>
    <n v="1705354.9300199163"/>
    <x v="1527"/>
    <x v="1527"/>
  </r>
  <r>
    <x v="22"/>
    <x v="1"/>
    <x v="1"/>
    <x v="2"/>
    <x v="10"/>
    <x v="709"/>
    <x v="1528"/>
    <n v="529182.59447184403"/>
    <x v="1528"/>
    <n v="1297790.6908769363"/>
    <x v="1528"/>
    <x v="1528"/>
  </r>
  <r>
    <x v="22"/>
    <x v="1"/>
    <x v="1"/>
    <x v="2"/>
    <x v="9"/>
    <x v="206"/>
    <x v="1529"/>
    <n v="421808.70092847955"/>
    <x v="1529"/>
    <n v="1094228.7223499469"/>
    <x v="1529"/>
    <x v="1529"/>
  </r>
  <r>
    <x v="23"/>
    <x v="1"/>
    <x v="0"/>
    <x v="0"/>
    <x v="62"/>
    <x v="710"/>
    <x v="1530"/>
    <n v="3079864.6201776429"/>
    <x v="1530"/>
    <n v="4908072.5283797756"/>
    <x v="1530"/>
    <x v="1530"/>
  </r>
  <r>
    <x v="23"/>
    <x v="1"/>
    <x v="0"/>
    <x v="0"/>
    <x v="61"/>
    <x v="312"/>
    <x v="1531"/>
    <n v="2337572.0962323337"/>
    <x v="1531"/>
    <n v="3884853.3268948281"/>
    <x v="1531"/>
    <x v="1531"/>
  </r>
  <r>
    <x v="23"/>
    <x v="1"/>
    <x v="0"/>
    <x v="0"/>
    <x v="39"/>
    <x v="174"/>
    <x v="1532"/>
    <n v="2245696.7962500667"/>
    <x v="1532"/>
    <n v="3764624.5308778314"/>
    <x v="1532"/>
    <x v="1532"/>
  </r>
  <r>
    <x v="23"/>
    <x v="1"/>
    <x v="0"/>
    <x v="0"/>
    <x v="62"/>
    <x v="341"/>
    <x v="1533"/>
    <n v="2025137.709260578"/>
    <x v="1533"/>
    <n v="3450680.6904278458"/>
    <x v="1533"/>
    <x v="1533"/>
  </r>
  <r>
    <x v="23"/>
    <x v="1"/>
    <x v="0"/>
    <x v="0"/>
    <x v="0"/>
    <x v="711"/>
    <x v="1534"/>
    <n v="1544471.679580122"/>
    <x v="1534"/>
    <n v="2424149.0134198777"/>
    <x v="1534"/>
    <x v="1534"/>
  </r>
  <r>
    <x v="23"/>
    <x v="1"/>
    <x v="0"/>
    <x v="0"/>
    <x v="14"/>
    <x v="655"/>
    <x v="1535"/>
    <n v="1126034.3787461433"/>
    <x v="1535"/>
    <n v="1856377.312019906"/>
    <x v="1535"/>
    <x v="1535"/>
  </r>
  <r>
    <x v="23"/>
    <x v="1"/>
    <x v="0"/>
    <x v="0"/>
    <x v="39"/>
    <x v="304"/>
    <x v="1536"/>
    <n v="1057348.3198234767"/>
    <x v="1536"/>
    <n v="1813109.6511629084"/>
    <x v="1536"/>
    <x v="1536"/>
  </r>
  <r>
    <x v="23"/>
    <x v="1"/>
    <x v="0"/>
    <x v="0"/>
    <x v="0"/>
    <x v="385"/>
    <x v="1537"/>
    <n v="372059.55889254127"/>
    <x v="1537"/>
    <n v="899559.48037595453"/>
    <x v="1537"/>
    <x v="1537"/>
  </r>
  <r>
    <x v="23"/>
    <x v="1"/>
    <x v="1"/>
    <x v="1"/>
    <x v="22"/>
    <x v="229"/>
    <x v="1538"/>
    <n v="2279788.1594862035"/>
    <x v="1538"/>
    <n v="3765784.6344718286"/>
    <x v="1538"/>
    <x v="1538"/>
  </r>
  <r>
    <x v="23"/>
    <x v="1"/>
    <x v="1"/>
    <x v="1"/>
    <x v="41"/>
    <x v="329"/>
    <x v="1539"/>
    <n v="2205864.4824099378"/>
    <x v="1539"/>
    <n v="3666137.0678548329"/>
    <x v="1539"/>
    <x v="1539"/>
  </r>
  <r>
    <x v="23"/>
    <x v="1"/>
    <x v="1"/>
    <x v="1"/>
    <x v="53"/>
    <x v="645"/>
    <x v="1540"/>
    <n v="1934303.8254343823"/>
    <x v="1540"/>
    <n v="3283213.7072078525"/>
    <x v="1540"/>
    <x v="1540"/>
  </r>
  <r>
    <x v="23"/>
    <x v="1"/>
    <x v="1"/>
    <x v="1"/>
    <x v="53"/>
    <x v="361"/>
    <x v="1541"/>
    <n v="1541675.0546653625"/>
    <x v="1541"/>
    <n v="2402365.3518238789"/>
    <x v="1541"/>
    <x v="1541"/>
  </r>
  <r>
    <x v="23"/>
    <x v="1"/>
    <x v="1"/>
    <x v="1"/>
    <x v="19"/>
    <x v="48"/>
    <x v="1542"/>
    <n v="610995.97771571926"/>
    <x v="1542"/>
    <n v="1204507.0793249393"/>
    <x v="1542"/>
    <x v="1542"/>
  </r>
  <r>
    <x v="23"/>
    <x v="1"/>
    <x v="1"/>
    <x v="1"/>
    <x v="17"/>
    <x v="362"/>
    <x v="1543"/>
    <n v="575251.66436581139"/>
    <x v="1543"/>
    <n v="1139697.3766639431"/>
    <x v="1543"/>
    <x v="1543"/>
  </r>
  <r>
    <x v="23"/>
    <x v="1"/>
    <x v="1"/>
    <x v="1"/>
    <x v="52"/>
    <x v="316"/>
    <x v="1544"/>
    <n v="579765.97991484054"/>
    <x v="1544"/>
    <n v="1217473.038676938"/>
    <x v="1544"/>
    <x v="1544"/>
  </r>
  <r>
    <x v="23"/>
    <x v="1"/>
    <x v="1"/>
    <x v="1"/>
    <x v="1"/>
    <x v="712"/>
    <x v="1545"/>
    <n v="526934.27046777355"/>
    <x v="1545"/>
    <n v="1135951.2353799429"/>
    <x v="1545"/>
    <x v="1545"/>
  </r>
  <r>
    <x v="23"/>
    <x v="1"/>
    <x v="1"/>
    <x v="1"/>
    <x v="5"/>
    <x v="703"/>
    <x v="1546"/>
    <n v="465605.0730539767"/>
    <x v="1546"/>
    <n v="1031199.5033999485"/>
    <x v="1546"/>
    <x v="1546"/>
  </r>
  <r>
    <x v="23"/>
    <x v="1"/>
    <x v="1"/>
    <x v="1"/>
    <x v="19"/>
    <x v="594"/>
    <x v="1547"/>
    <n v="287229.39508558554"/>
    <x v="1547"/>
    <n v="741706.83575996268"/>
    <x v="1547"/>
    <x v="1547"/>
  </r>
  <r>
    <x v="23"/>
    <x v="1"/>
    <x v="0"/>
    <x v="3"/>
    <x v="23"/>
    <x v="713"/>
    <x v="1548"/>
    <n v="1241378.1756969581"/>
    <x v="1548"/>
    <n v="2292951.4014418856"/>
    <x v="1548"/>
    <x v="1548"/>
  </r>
  <r>
    <x v="23"/>
    <x v="1"/>
    <x v="0"/>
    <x v="3"/>
    <x v="28"/>
    <x v="702"/>
    <x v="1549"/>
    <n v="1066970.7176673063"/>
    <x v="1549"/>
    <n v="2012175.1150558984"/>
    <x v="1549"/>
    <x v="1549"/>
  </r>
  <r>
    <x v="23"/>
    <x v="1"/>
    <x v="0"/>
    <x v="3"/>
    <x v="43"/>
    <x v="714"/>
    <x v="1550"/>
    <n v="841677.433833558"/>
    <x v="1550"/>
    <n v="1677685.7865599163"/>
    <x v="1550"/>
    <x v="1550"/>
  </r>
  <r>
    <x v="23"/>
    <x v="1"/>
    <x v="0"/>
    <x v="3"/>
    <x v="45"/>
    <x v="201"/>
    <x v="1551"/>
    <n v="409181.3600489794"/>
    <x v="1551"/>
    <n v="1012868.2178999487"/>
    <x v="1551"/>
    <x v="1551"/>
  </r>
  <r>
    <x v="23"/>
    <x v="1"/>
    <x v="0"/>
    <x v="3"/>
    <x v="29"/>
    <x v="239"/>
    <x v="1552"/>
    <n v="212981.59071934933"/>
    <x v="1552"/>
    <n v="615918.34425596916"/>
    <x v="1552"/>
    <x v="1552"/>
  </r>
  <r>
    <x v="23"/>
    <x v="1"/>
    <x v="1"/>
    <x v="2"/>
    <x v="84"/>
    <x v="297"/>
    <x v="1553"/>
    <n v="2879520.3039072151"/>
    <x v="1553"/>
    <n v="4563804.3614557926"/>
    <x v="1553"/>
    <x v="1553"/>
  </r>
  <r>
    <x v="23"/>
    <x v="1"/>
    <x v="1"/>
    <x v="2"/>
    <x v="37"/>
    <x v="180"/>
    <x v="1554"/>
    <n v="2429510.6720014778"/>
    <x v="1554"/>
    <n v="3946268.7633598214"/>
    <x v="1554"/>
    <x v="1554"/>
  </r>
  <r>
    <x v="23"/>
    <x v="1"/>
    <x v="1"/>
    <x v="2"/>
    <x v="70"/>
    <x v="715"/>
    <x v="1555"/>
    <n v="1832955.9166847672"/>
    <x v="1555"/>
    <n v="2834069.3067058572"/>
    <x v="1555"/>
    <x v="1555"/>
  </r>
  <r>
    <x v="23"/>
    <x v="1"/>
    <x v="1"/>
    <x v="2"/>
    <x v="37"/>
    <x v="716"/>
    <x v="1556"/>
    <n v="1441766.5380257275"/>
    <x v="1556"/>
    <n v="2304898.659179884"/>
    <x v="1556"/>
    <x v="1556"/>
  </r>
  <r>
    <x v="23"/>
    <x v="1"/>
    <x v="1"/>
    <x v="2"/>
    <x v="70"/>
    <x v="717"/>
    <x v="1557"/>
    <n v="1015955.1262359688"/>
    <x v="1557"/>
    <n v="1780986.5751419102"/>
    <x v="1557"/>
    <x v="1557"/>
  </r>
  <r>
    <x v="23"/>
    <x v="1"/>
    <x v="1"/>
    <x v="2"/>
    <x v="10"/>
    <x v="576"/>
    <x v="1558"/>
    <n v="726213.34963836335"/>
    <x v="1558"/>
    <n v="1362718.8806399312"/>
    <x v="1558"/>
    <x v="1558"/>
  </r>
  <r>
    <x v="23"/>
    <x v="1"/>
    <x v="1"/>
    <x v="2"/>
    <x v="9"/>
    <x v="107"/>
    <x v="1559"/>
    <n v="568460.12145647162"/>
    <x v="1559"/>
    <n v="1193104.2961499405"/>
    <x v="1559"/>
    <x v="1559"/>
  </r>
  <r>
    <x v="23"/>
    <x v="1"/>
    <x v="1"/>
    <x v="2"/>
    <x v="84"/>
    <x v="718"/>
    <x v="1560"/>
    <n v="2117535.3897598935"/>
    <x v="1560"/>
    <n v="5198981.0682597384"/>
    <x v="1560"/>
    <x v="1560"/>
  </r>
  <r>
    <x v="24"/>
    <x v="1"/>
    <x v="0"/>
    <x v="0"/>
    <x v="39"/>
    <x v="719"/>
    <x v="1561"/>
    <n v="2220989.6543786749"/>
    <x v="1561"/>
    <n v="3666154.955708832"/>
    <x v="1561"/>
    <x v="1561"/>
  </r>
  <r>
    <x v="24"/>
    <x v="1"/>
    <x v="0"/>
    <x v="0"/>
    <x v="14"/>
    <x v="720"/>
    <x v="1562"/>
    <n v="1099932.5979335429"/>
    <x v="1562"/>
    <n v="1780108.1205599078"/>
    <x v="1562"/>
    <x v="1562"/>
  </r>
  <r>
    <x v="24"/>
    <x v="1"/>
    <x v="0"/>
    <x v="0"/>
    <x v="39"/>
    <x v="621"/>
    <x v="1563"/>
    <n v="1028475.5999168467"/>
    <x v="1563"/>
    <n v="1732217.2029899103"/>
    <x v="1563"/>
    <x v="1563"/>
  </r>
  <r>
    <x v="24"/>
    <x v="1"/>
    <x v="0"/>
    <x v="0"/>
    <x v="109"/>
    <x v="721"/>
    <x v="1564"/>
    <n v="813676.46473735804"/>
    <x v="1564"/>
    <n v="1431691.7135399259"/>
    <x v="1564"/>
    <x v="1564"/>
  </r>
  <r>
    <x v="24"/>
    <x v="1"/>
    <x v="0"/>
    <x v="0"/>
    <x v="25"/>
    <x v="680"/>
    <x v="1565"/>
    <n v="615322.57252280763"/>
    <x v="1565"/>
    <n v="1192215.8069639374"/>
    <x v="1565"/>
    <x v="1565"/>
  </r>
  <r>
    <x v="24"/>
    <x v="1"/>
    <x v="0"/>
    <x v="0"/>
    <x v="25"/>
    <x v="114"/>
    <x v="1566"/>
    <n v="253830.12814927683"/>
    <x v="1566"/>
    <n v="676283.11125896487"/>
    <x v="1566"/>
    <x v="1566"/>
  </r>
  <r>
    <x v="24"/>
    <x v="1"/>
    <x v="1"/>
    <x v="1"/>
    <x v="20"/>
    <x v="672"/>
    <x v="1567"/>
    <n v="2733853.0068739373"/>
    <x v="1567"/>
    <n v="4320781.7763677975"/>
    <x v="1567"/>
    <x v="1567"/>
  </r>
  <r>
    <x v="24"/>
    <x v="1"/>
    <x v="1"/>
    <x v="1"/>
    <x v="78"/>
    <x v="722"/>
    <x v="1568"/>
    <n v="2568844.2439640276"/>
    <x v="1568"/>
    <n v="4100576.7663358115"/>
    <x v="1568"/>
    <x v="1568"/>
  </r>
  <r>
    <x v="24"/>
    <x v="1"/>
    <x v="1"/>
    <x v="1"/>
    <x v="73"/>
    <x v="663"/>
    <x v="1569"/>
    <n v="2284633.9951682426"/>
    <x v="1569"/>
    <n v="3719443.86215583"/>
    <x v="1569"/>
    <x v="1569"/>
  </r>
  <r>
    <x v="24"/>
    <x v="1"/>
    <x v="1"/>
    <x v="1"/>
    <x v="74"/>
    <x v="192"/>
    <x v="1570"/>
    <n v="2148679.527495367"/>
    <x v="1570"/>
    <n v="3531592.1203078358"/>
    <x v="1570"/>
    <x v="1570"/>
  </r>
  <r>
    <x v="24"/>
    <x v="1"/>
    <x v="1"/>
    <x v="1"/>
    <x v="110"/>
    <x v="116"/>
    <x v="1571"/>
    <n v="2026576.4210499756"/>
    <x v="1571"/>
    <n v="3364608.6059678462"/>
    <x v="1571"/>
    <x v="1571"/>
  </r>
  <r>
    <x v="24"/>
    <x v="1"/>
    <x v="1"/>
    <x v="1"/>
    <x v="53"/>
    <x v="723"/>
    <x v="1572"/>
    <n v="1911615.312679701"/>
    <x v="1572"/>
    <n v="3196529.8005798534"/>
    <x v="1572"/>
    <x v="1572"/>
  </r>
  <r>
    <x v="24"/>
    <x v="1"/>
    <x v="1"/>
    <x v="1"/>
    <x v="93"/>
    <x v="351"/>
    <x v="1573"/>
    <n v="1578246.6290639187"/>
    <x v="1573"/>
    <n v="2727184.174399876"/>
    <x v="1573"/>
    <x v="1573"/>
  </r>
  <r>
    <x v="24"/>
    <x v="1"/>
    <x v="1"/>
    <x v="1"/>
    <x v="20"/>
    <x v="724"/>
    <x v="1574"/>
    <n v="1245264.8805373758"/>
    <x v="1574"/>
    <n v="2004275.7030238966"/>
    <x v="1574"/>
    <x v="1574"/>
  </r>
  <r>
    <x v="24"/>
    <x v="1"/>
    <x v="1"/>
    <x v="1"/>
    <x v="81"/>
    <x v="725"/>
    <x v="1575"/>
    <n v="764342.91938348045"/>
    <x v="1575"/>
    <n v="1395263.2405919279"/>
    <x v="1575"/>
    <x v="1575"/>
  </r>
  <r>
    <x v="24"/>
    <x v="1"/>
    <x v="1"/>
    <x v="1"/>
    <x v="81"/>
    <x v="726"/>
    <x v="1576"/>
    <n v="681837.08417002496"/>
    <x v="1576"/>
    <n v="1271695.4952259348"/>
    <x v="1576"/>
    <x v="1576"/>
  </r>
  <r>
    <x v="24"/>
    <x v="1"/>
    <x v="1"/>
    <x v="1"/>
    <x v="52"/>
    <x v="263"/>
    <x v="1577"/>
    <n v="437946.49870311719"/>
    <x v="1577"/>
    <n v="910851.82049395225"/>
    <x v="1577"/>
    <x v="1577"/>
  </r>
  <r>
    <x v="24"/>
    <x v="1"/>
    <x v="1"/>
    <x v="1"/>
    <x v="1"/>
    <x v="191"/>
    <x v="1578"/>
    <n v="394181.74732317973"/>
    <x v="1578"/>
    <n v="843088.4107199565"/>
    <x v="1578"/>
    <x v="1578"/>
  </r>
  <r>
    <x v="24"/>
    <x v="1"/>
    <x v="1"/>
    <x v="1"/>
    <x v="5"/>
    <x v="363"/>
    <x v="1579"/>
    <n v="356336.73193498165"/>
    <x v="1579"/>
    <n v="784532.78849995986"/>
    <x v="1579"/>
    <x v="1579"/>
  </r>
  <r>
    <x v="24"/>
    <x v="1"/>
    <x v="1"/>
    <x v="1"/>
    <x v="111"/>
    <x v="82"/>
    <x v="1580"/>
    <n v="335122.6261679224"/>
    <x v="1580"/>
    <n v="813745.84457395726"/>
    <x v="1580"/>
    <x v="1580"/>
  </r>
  <r>
    <x v="24"/>
    <x v="1"/>
    <x v="1"/>
    <x v="1"/>
    <x v="112"/>
    <x v="727"/>
    <x v="1581"/>
    <n v="310918.55536398385"/>
    <x v="1581"/>
    <n v="775091.40439995972"/>
    <x v="1581"/>
    <x v="1581"/>
  </r>
  <r>
    <x v="24"/>
    <x v="1"/>
    <x v="1"/>
    <x v="1"/>
    <x v="19"/>
    <x v="114"/>
    <x v="1582"/>
    <n v="263112.27505918639"/>
    <x v="1582"/>
    <n v="685464.31631996459"/>
    <x v="1582"/>
    <x v="1582"/>
  </r>
  <r>
    <x v="24"/>
    <x v="1"/>
    <x v="1"/>
    <x v="1"/>
    <x v="113"/>
    <x v="324"/>
    <x v="1583"/>
    <n v="231805.07092502806"/>
    <x v="1583"/>
    <n v="637648.34298396716"/>
    <x v="1583"/>
    <x v="1583"/>
  </r>
  <r>
    <x v="24"/>
    <x v="1"/>
    <x v="0"/>
    <x v="3"/>
    <x v="24"/>
    <x v="618"/>
    <x v="1584"/>
    <n v="1847948.3509131835"/>
    <x v="1584"/>
    <n v="3200133.4706878327"/>
    <x v="1584"/>
    <x v="1584"/>
  </r>
  <r>
    <x v="24"/>
    <x v="1"/>
    <x v="0"/>
    <x v="3"/>
    <x v="23"/>
    <x v="586"/>
    <x v="1585"/>
    <n v="1210566.8603758181"/>
    <x v="1585"/>
    <n v="2206591.4931478868"/>
    <x v="1585"/>
    <x v="1585"/>
  </r>
  <r>
    <x v="24"/>
    <x v="1"/>
    <x v="0"/>
    <x v="3"/>
    <x v="28"/>
    <x v="728"/>
    <x v="1586"/>
    <n v="1035275.8467429865"/>
    <x v="1586"/>
    <n v="1927527.3507839001"/>
    <x v="1586"/>
    <x v="1586"/>
  </r>
  <r>
    <x v="24"/>
    <x v="1"/>
    <x v="0"/>
    <x v="3"/>
    <x v="62"/>
    <x v="183"/>
    <x v="1587"/>
    <n v="553629.09475617146"/>
    <x v="1587"/>
    <n v="1167243.3250199398"/>
    <x v="1587"/>
    <x v="1587"/>
  </r>
  <r>
    <x v="24"/>
    <x v="1"/>
    <x v="1"/>
    <x v="2"/>
    <x v="84"/>
    <x v="155"/>
    <x v="1588"/>
    <n v="2865447.3529814719"/>
    <x v="1588"/>
    <n v="4476362.0009017913"/>
    <x v="1588"/>
    <x v="1588"/>
  </r>
  <r>
    <x v="24"/>
    <x v="1"/>
    <x v="1"/>
    <x v="2"/>
    <x v="83"/>
    <x v="360"/>
    <x v="1589"/>
    <n v="2526151.5054466678"/>
    <x v="1589"/>
    <n v="4029137.4682798106"/>
    <x v="1589"/>
    <x v="1589"/>
  </r>
  <r>
    <x v="24"/>
    <x v="1"/>
    <x v="1"/>
    <x v="2"/>
    <x v="58"/>
    <x v="634"/>
    <x v="1590"/>
    <n v="2435286.7229611729"/>
    <x v="1590"/>
    <n v="3896124.6362298178"/>
    <x v="1590"/>
    <x v="1590"/>
  </r>
  <r>
    <x v="24"/>
    <x v="1"/>
    <x v="1"/>
    <x v="2"/>
    <x v="70"/>
    <x v="729"/>
    <x v="1591"/>
    <n v="1808853.0561158359"/>
    <x v="1591"/>
    <n v="3110042.8902028576"/>
    <x v="1591"/>
    <x v="1591"/>
  </r>
  <r>
    <x v="24"/>
    <x v="1"/>
    <x v="1"/>
    <x v="2"/>
    <x v="114"/>
    <x v="730"/>
    <x v="1592"/>
    <n v="1603909.9243136765"/>
    <x v="1592"/>
    <n v="2480652.4548958712"/>
    <x v="1592"/>
    <x v="1592"/>
  </r>
  <r>
    <x v="24"/>
    <x v="1"/>
    <x v="1"/>
    <x v="2"/>
    <x v="37"/>
    <x v="603"/>
    <x v="1593"/>
    <n v="1419195.6629221668"/>
    <x v="1593"/>
    <n v="2229296.2907038853"/>
    <x v="1593"/>
    <x v="1593"/>
  </r>
  <r>
    <x v="24"/>
    <x v="1"/>
    <x v="1"/>
    <x v="2"/>
    <x v="66"/>
    <x v="724"/>
    <x v="1594"/>
    <n v="1352976.2285993295"/>
    <x v="1594"/>
    <n v="2146966.8737398884"/>
    <x v="1594"/>
    <x v="1594"/>
  </r>
  <r>
    <x v="24"/>
    <x v="1"/>
    <x v="1"/>
    <x v="2"/>
    <x v="70"/>
    <x v="12"/>
    <x v="1595"/>
    <n v="989198.78086944867"/>
    <x v="1595"/>
    <n v="1705263.5884499117"/>
    <x v="1595"/>
    <x v="1595"/>
  </r>
  <r>
    <x v="24"/>
    <x v="1"/>
    <x v="1"/>
    <x v="2"/>
    <x v="56"/>
    <x v="709"/>
    <x v="1596"/>
    <n v="720309.54267392249"/>
    <x v="1596"/>
    <n v="1323128.0063159312"/>
    <x v="1596"/>
    <x v="1596"/>
  </r>
  <r>
    <x v="24"/>
    <x v="1"/>
    <x v="1"/>
    <x v="2"/>
    <x v="115"/>
    <x v="680"/>
    <x v="1597"/>
    <n v="684514.29930656473"/>
    <x v="1597"/>
    <n v="1272546.7788599345"/>
    <x v="1597"/>
    <x v="1597"/>
  </r>
  <r>
    <x v="24"/>
    <x v="1"/>
    <x v="1"/>
    <x v="2"/>
    <x v="9"/>
    <x v="731"/>
    <x v="1598"/>
    <n v="428618.617982978"/>
    <x v="1598"/>
    <n v="891048.48929995426"/>
    <x v="1598"/>
    <x v="1598"/>
  </r>
  <r>
    <x v="24"/>
    <x v="1"/>
    <x v="1"/>
    <x v="2"/>
    <x v="84"/>
    <x v="732"/>
    <x v="1599"/>
    <n v="2140417.7846998894"/>
    <x v="1599"/>
    <n v="5115636.3671997357"/>
    <x v="1599"/>
    <x v="1599"/>
  </r>
  <r>
    <x v="25"/>
    <x v="1"/>
    <x v="0"/>
    <x v="0"/>
    <x v="62"/>
    <x v="688"/>
    <x v="1600"/>
    <n v="3120178.2621007324"/>
    <x v="1600"/>
    <n v="4884679.1893897653"/>
    <x v="1600"/>
    <x v="1600"/>
  </r>
  <r>
    <x v="25"/>
    <x v="1"/>
    <x v="0"/>
    <x v="0"/>
    <x v="116"/>
    <x v="733"/>
    <x v="1601"/>
    <n v="2499015.5919529679"/>
    <x v="1601"/>
    <n v="4053012.9740098091"/>
    <x v="1601"/>
    <x v="1601"/>
  </r>
  <r>
    <x v="25"/>
    <x v="1"/>
    <x v="0"/>
    <x v="0"/>
    <x v="61"/>
    <x v="734"/>
    <x v="1602"/>
    <n v="2404882.2697771736"/>
    <x v="1602"/>
    <n v="3925391.7998298174"/>
    <x v="1602"/>
    <x v="1602"/>
  </r>
  <r>
    <x v="25"/>
    <x v="1"/>
    <x v="0"/>
    <x v="0"/>
    <x v="0"/>
    <x v="735"/>
    <x v="1603"/>
    <n v="1109984.9447422512"/>
    <x v="1603"/>
    <n v="2212861.4882008824"/>
    <x v="1603"/>
    <x v="1603"/>
  </r>
  <r>
    <x v="25"/>
    <x v="1"/>
    <x v="0"/>
    <x v="0"/>
    <x v="14"/>
    <x v="736"/>
    <x v="1604"/>
    <n v="811991.28064145683"/>
    <x v="1604"/>
    <n v="1668158.3246499116"/>
    <x v="1604"/>
    <x v="1604"/>
  </r>
  <r>
    <x v="25"/>
    <x v="1"/>
    <x v="0"/>
    <x v="0"/>
    <x v="39"/>
    <x v="576"/>
    <x v="1605"/>
    <n v="636301.31050765619"/>
    <x v="1605"/>
    <n v="1339227.5867989289"/>
    <x v="1605"/>
    <x v="1605"/>
  </r>
  <r>
    <x v="25"/>
    <x v="1"/>
    <x v="0"/>
    <x v="0"/>
    <x v="97"/>
    <x v="106"/>
    <x v="1606"/>
    <n v="663013.70031676453"/>
    <x v="1606"/>
    <n v="1418975.033279924"/>
    <x v="1606"/>
    <x v="1606"/>
  </r>
  <r>
    <x v="25"/>
    <x v="1"/>
    <x v="0"/>
    <x v="0"/>
    <x v="109"/>
    <x v="737"/>
    <x v="1607"/>
    <n v="613088.67719816754"/>
    <x v="1607"/>
    <n v="1324875.0232199298"/>
    <x v="1607"/>
    <x v="1607"/>
  </r>
  <r>
    <x v="25"/>
    <x v="1"/>
    <x v="0"/>
    <x v="0"/>
    <x v="116"/>
    <x v="738"/>
    <x v="1608"/>
    <n v="446011.23279885645"/>
    <x v="1608"/>
    <n v="998957.66644794727"/>
    <x v="1608"/>
    <x v="1608"/>
  </r>
  <r>
    <x v="25"/>
    <x v="1"/>
    <x v="0"/>
    <x v="0"/>
    <x v="0"/>
    <x v="74"/>
    <x v="1609"/>
    <n v="215829.10714048854"/>
    <x v="1609"/>
    <n v="562657.33754997014"/>
    <x v="1609"/>
    <x v="1609"/>
  </r>
  <r>
    <x v="25"/>
    <x v="1"/>
    <x v="1"/>
    <x v="1"/>
    <x v="22"/>
    <x v="739"/>
    <x v="1610"/>
    <n v="2348648.7375432341"/>
    <x v="1610"/>
    <n v="3812611.8246558174"/>
    <x v="1610"/>
    <x v="1610"/>
  </r>
  <r>
    <x v="25"/>
    <x v="1"/>
    <x v="1"/>
    <x v="1"/>
    <x v="74"/>
    <x v="321"/>
    <x v="1611"/>
    <n v="2187687.5106788427"/>
    <x v="1611"/>
    <n v="3587153.065415828"/>
    <x v="1611"/>
    <x v="1611"/>
  </r>
  <r>
    <x v="25"/>
    <x v="1"/>
    <x v="1"/>
    <x v="1"/>
    <x v="53"/>
    <x v="392"/>
    <x v="1612"/>
    <n v="1948981.1417147764"/>
    <x v="1612"/>
    <n v="3250876.9500478464"/>
    <x v="1612"/>
    <x v="1612"/>
  </r>
  <r>
    <x v="25"/>
    <x v="1"/>
    <x v="1"/>
    <x v="1"/>
    <x v="30"/>
    <x v="402"/>
    <x v="1613"/>
    <n v="1656130.2241477526"/>
    <x v="1613"/>
    <n v="2838638.9888638677"/>
    <x v="1613"/>
    <x v="1613"/>
  </r>
  <r>
    <x v="25"/>
    <x v="1"/>
    <x v="1"/>
    <x v="1"/>
    <x v="29"/>
    <x v="81"/>
    <x v="1614"/>
    <n v="521874.16917504242"/>
    <x v="1614"/>
    <n v="1176921.2495969378"/>
    <x v="1614"/>
    <x v="1614"/>
  </r>
  <r>
    <x v="25"/>
    <x v="1"/>
    <x v="1"/>
    <x v="1"/>
    <x v="17"/>
    <x v="585"/>
    <x v="1615"/>
    <n v="429766.29447789741"/>
    <x v="1615"/>
    <n v="1019052.1328319464"/>
    <x v="1615"/>
    <x v="1615"/>
  </r>
  <r>
    <x v="25"/>
    <x v="1"/>
    <x v="1"/>
    <x v="1"/>
    <x v="52"/>
    <x v="207"/>
    <x v="1616"/>
    <n v="337538.99499374186"/>
    <x v="1616"/>
    <n v="826757.9244959557"/>
    <x v="1616"/>
    <x v="1616"/>
  </r>
  <r>
    <x v="25"/>
    <x v="1"/>
    <x v="1"/>
    <x v="1"/>
    <x v="1"/>
    <x v="579"/>
    <x v="1617"/>
    <n v="305979.28911758383"/>
    <x v="1617"/>
    <n v="760495.42295995972"/>
    <x v="1617"/>
    <x v="1617"/>
  </r>
  <r>
    <x v="25"/>
    <x v="1"/>
    <x v="1"/>
    <x v="1"/>
    <x v="5"/>
    <x v="114"/>
    <x v="1618"/>
    <n v="278711.47143748531"/>
    <x v="1618"/>
    <n v="703212.20624996303"/>
    <x v="1618"/>
    <x v="1618"/>
  </r>
  <r>
    <x v="25"/>
    <x v="1"/>
    <x v="1"/>
    <x v="1"/>
    <x v="19"/>
    <x v="398"/>
    <x v="1619"/>
    <n v="230589.51119998781"/>
    <x v="1619"/>
    <n v="633485.51999996649"/>
    <x v="1619"/>
    <x v="1619"/>
  </r>
  <r>
    <x v="25"/>
    <x v="1"/>
    <x v="0"/>
    <x v="3"/>
    <x v="23"/>
    <x v="315"/>
    <x v="1620"/>
    <n v="1082067.144628193"/>
    <x v="1620"/>
    <n v="2069008.5955748912"/>
    <x v="1620"/>
    <x v="1620"/>
  </r>
  <r>
    <x v="25"/>
    <x v="1"/>
    <x v="0"/>
    <x v="3"/>
    <x v="28"/>
    <x v="403"/>
    <x v="1621"/>
    <n v="927458.32537083083"/>
    <x v="1621"/>
    <n v="1804328.5876479044"/>
    <x v="1621"/>
    <x v="1621"/>
  </r>
  <r>
    <x v="25"/>
    <x v="1"/>
    <x v="0"/>
    <x v="3"/>
    <x v="117"/>
    <x v="94"/>
    <x v="1622"/>
    <n v="514162.76292147237"/>
    <x v="1622"/>
    <n v="1104442.9126499407"/>
    <x v="1622"/>
    <x v="1622"/>
  </r>
  <r>
    <x v="25"/>
    <x v="1"/>
    <x v="0"/>
    <x v="3"/>
    <x v="45"/>
    <x v="692"/>
    <x v="1623"/>
    <n v="265156.25857022597"/>
    <x v="1623"/>
    <n v="656431.09990396514"/>
    <x v="1623"/>
    <x v="1623"/>
  </r>
  <r>
    <x v="25"/>
    <x v="1"/>
    <x v="0"/>
    <x v="3"/>
    <x v="29"/>
    <x v="222"/>
    <x v="1624"/>
    <n v="179733.01980839053"/>
    <x v="1624"/>
    <n v="517314.43163997278"/>
    <x v="1624"/>
    <x v="1624"/>
  </r>
  <r>
    <x v="25"/>
    <x v="1"/>
    <x v="1"/>
    <x v="2"/>
    <x v="84"/>
    <x v="312"/>
    <x v="1625"/>
    <n v="2922854.1849137051"/>
    <x v="1625"/>
    <n v="4556337.3126057815"/>
    <x v="1625"/>
    <x v="1625"/>
  </r>
  <r>
    <x v="25"/>
    <x v="1"/>
    <x v="1"/>
    <x v="2"/>
    <x v="37"/>
    <x v="278"/>
    <x v="1626"/>
    <n v="2510030.6236432674"/>
    <x v="1626"/>
    <n v="4009127.9661398088"/>
    <x v="1626"/>
    <x v="1626"/>
  </r>
  <r>
    <x v="25"/>
    <x v="1"/>
    <x v="1"/>
    <x v="2"/>
    <x v="70"/>
    <x v="740"/>
    <x v="1627"/>
    <n v="1844156.4247723119"/>
    <x v="1627"/>
    <n v="3162686.1768108513"/>
    <x v="1627"/>
    <x v="1627"/>
  </r>
  <r>
    <x v="25"/>
    <x v="1"/>
    <x v="1"/>
    <x v="2"/>
    <x v="114"/>
    <x v="741"/>
    <x v="1628"/>
    <n v="1634815.9640466331"/>
    <x v="1628"/>
    <n v="2528452.6101118652"/>
    <x v="1628"/>
    <x v="1628"/>
  </r>
  <r>
    <x v="25"/>
    <x v="1"/>
    <x v="1"/>
    <x v="2"/>
    <x v="37"/>
    <x v="742"/>
    <x v="1629"/>
    <n v="1483043.0612504815"/>
    <x v="1629"/>
    <n v="2329588.852175877"/>
    <x v="1629"/>
    <x v="1629"/>
  </r>
  <r>
    <x v="25"/>
    <x v="1"/>
    <x v="1"/>
    <x v="2"/>
    <x v="70"/>
    <x v="377"/>
    <x v="1630"/>
    <n v="575534.70945596951"/>
    <x v="1630"/>
    <n v="1312134.4175999304"/>
    <x v="1630"/>
    <x v="1630"/>
  </r>
  <r>
    <x v="25"/>
    <x v="1"/>
    <x v="1"/>
    <x v="2"/>
    <x v="56"/>
    <x v="576"/>
    <x v="1631"/>
    <n v="520207.84361243219"/>
    <x v="1631"/>
    <n v="1223774.273265935"/>
    <x v="1631"/>
    <x v="1631"/>
  </r>
  <r>
    <x v="25"/>
    <x v="1"/>
    <x v="1"/>
    <x v="2"/>
    <x v="115"/>
    <x v="712"/>
    <x v="1632"/>
    <n v="496755.66371038376"/>
    <x v="1632"/>
    <n v="1175487.4397109379"/>
    <x v="1632"/>
    <x v="1632"/>
  </r>
  <r>
    <x v="25"/>
    <x v="1"/>
    <x v="1"/>
    <x v="2"/>
    <x v="84"/>
    <x v="743"/>
    <x v="1633"/>
    <n v="2181814.6193998847"/>
    <x v="1633"/>
    <n v="5214575.5343997236"/>
    <x v="1633"/>
    <x v="1633"/>
  </r>
  <r>
    <x v="25"/>
    <x v="1"/>
    <x v="1"/>
    <x v="2"/>
    <x v="100"/>
    <x v="379"/>
    <x v="1634"/>
    <n v="1998612.522899895"/>
    <x v="1634"/>
    <n v="4845156.0128997453"/>
    <x v="1634"/>
    <x v="1634"/>
  </r>
  <r>
    <x v="25"/>
    <x v="1"/>
    <x v="1"/>
    <x v="2"/>
    <x v="9"/>
    <x v="291"/>
    <x v="1635"/>
    <n v="323493.47337998298"/>
    <x v="1635"/>
    <n v="807897.39799995744"/>
    <x v="1635"/>
    <x v="1635"/>
  </r>
  <r>
    <x v="26"/>
    <x v="1"/>
    <x v="0"/>
    <x v="0"/>
    <x v="13"/>
    <x v="142"/>
    <x v="1636"/>
    <n v="2076014.448153337"/>
    <x v="1636"/>
    <n v="3933010.8004947864"/>
    <x v="1636"/>
    <x v="1636"/>
  </r>
  <r>
    <x v="26"/>
    <x v="1"/>
    <x v="0"/>
    <x v="0"/>
    <x v="62"/>
    <x v="179"/>
    <x v="1637"/>
    <n v="1504522.4881481186"/>
    <x v="1637"/>
    <n v="2926584.9682198414"/>
    <x v="1637"/>
    <x v="1637"/>
  </r>
  <r>
    <x v="26"/>
    <x v="1"/>
    <x v="0"/>
    <x v="0"/>
    <x v="0"/>
    <x v="741"/>
    <x v="1638"/>
    <n v="1128714.7540358987"/>
    <x v="1638"/>
    <n v="2250201.1601158776"/>
    <x v="1638"/>
    <x v="1638"/>
  </r>
  <r>
    <x v="26"/>
    <x v="1"/>
    <x v="0"/>
    <x v="0"/>
    <x v="14"/>
    <x v="744"/>
    <x v="1639"/>
    <n v="826512.33902720502"/>
    <x v="1639"/>
    <n v="1697990.4484749078"/>
    <x v="1639"/>
    <x v="1639"/>
  </r>
  <r>
    <x v="26"/>
    <x v="1"/>
    <x v="0"/>
    <x v="0"/>
    <x v="118"/>
    <x v="745"/>
    <x v="1640"/>
    <n v="677337.60943676345"/>
    <x v="1640"/>
    <n v="1416684.1852799235"/>
    <x v="1640"/>
    <x v="1640"/>
  </r>
  <r>
    <x v="26"/>
    <x v="1"/>
    <x v="0"/>
    <x v="0"/>
    <x v="109"/>
    <x v="119"/>
    <x v="1641"/>
    <n v="622807.11091421626"/>
    <x v="1641"/>
    <n v="1345876.406174927"/>
    <x v="1641"/>
    <x v="1641"/>
  </r>
  <r>
    <x v="26"/>
    <x v="1"/>
    <x v="0"/>
    <x v="0"/>
    <x v="0"/>
    <x v="746"/>
    <x v="1642"/>
    <n v="218439.52893358812"/>
    <x v="1642"/>
    <n v="569462.59655996913"/>
    <x v="1642"/>
    <x v="1642"/>
  </r>
  <r>
    <x v="26"/>
    <x v="1"/>
    <x v="1"/>
    <x v="1"/>
    <x v="7"/>
    <x v="556"/>
    <x v="1643"/>
    <n v="1833689.6996633005"/>
    <x v="1643"/>
    <n v="3657475.5521398014"/>
    <x v="1643"/>
    <x v="1643"/>
  </r>
  <r>
    <x v="26"/>
    <x v="1"/>
    <x v="1"/>
    <x v="1"/>
    <x v="41"/>
    <x v="134"/>
    <x v="1644"/>
    <n v="1569141.1896140738"/>
    <x v="1644"/>
    <n v="3169890.6813358264"/>
    <x v="1644"/>
    <x v="1644"/>
  </r>
  <r>
    <x v="26"/>
    <x v="1"/>
    <x v="1"/>
    <x v="1"/>
    <x v="110"/>
    <x v="251"/>
    <x v="1645"/>
    <n v="1427347.9180236228"/>
    <x v="1645"/>
    <n v="2899231.5242698435"/>
    <x v="1645"/>
    <x v="1645"/>
  </r>
  <r>
    <x v="26"/>
    <x v="1"/>
    <x v="1"/>
    <x v="1"/>
    <x v="53"/>
    <x v="747"/>
    <x v="1646"/>
    <n v="1381926.0509425648"/>
    <x v="1646"/>
    <n v="2816223.2559438469"/>
    <x v="1646"/>
    <x v="1646"/>
  </r>
  <r>
    <x v="26"/>
    <x v="1"/>
    <x v="1"/>
    <x v="1"/>
    <x v="53"/>
    <x v="693"/>
    <x v="1647"/>
    <n v="1079364.0399910514"/>
    <x v="1647"/>
    <n v="2239812.4986808784"/>
    <x v="1647"/>
    <x v="1647"/>
  </r>
  <r>
    <x v="26"/>
    <x v="1"/>
    <x v="1"/>
    <x v="1"/>
    <x v="119"/>
    <x v="331"/>
    <x v="1648"/>
    <n v="660983.63099534425"/>
    <x v="1648"/>
    <n v="1455302.8315979212"/>
    <x v="1648"/>
    <x v="1648"/>
  </r>
  <r>
    <x v="26"/>
    <x v="1"/>
    <x v="1"/>
    <x v="1"/>
    <x v="19"/>
    <x v="585"/>
    <x v="1649"/>
    <n v="446700.76263089583"/>
    <x v="1649"/>
    <n v="1056272.9091319428"/>
    <x v="1649"/>
    <x v="1649"/>
  </r>
  <r>
    <x v="26"/>
    <x v="1"/>
    <x v="1"/>
    <x v="1"/>
    <x v="17"/>
    <x v="748"/>
    <x v="1650"/>
    <n v="436354.60217181646"/>
    <x v="1650"/>
    <n v="1034674.1792639443"/>
    <x v="1650"/>
    <x v="1650"/>
  </r>
  <r>
    <x v="26"/>
    <x v="1"/>
    <x v="1"/>
    <x v="1"/>
    <x v="52"/>
    <x v="123"/>
    <x v="1651"/>
    <n v="357157.48133126041"/>
    <x v="1651"/>
    <n v="874810.85848795203"/>
    <x v="1651"/>
    <x v="1651"/>
  </r>
  <r>
    <x v="26"/>
    <x v="1"/>
    <x v="1"/>
    <x v="1"/>
    <x v="1"/>
    <x v="300"/>
    <x v="1652"/>
    <n v="310176.87525328324"/>
    <x v="1652"/>
    <n v="770928.30242995825"/>
    <x v="1652"/>
    <x v="1652"/>
  </r>
  <r>
    <x v="26"/>
    <x v="1"/>
    <x v="1"/>
    <x v="1"/>
    <x v="5"/>
    <x v="51"/>
    <x v="1653"/>
    <n v="283273.07939748478"/>
    <x v="1653"/>
    <n v="714721.5222499615"/>
    <x v="1653"/>
    <x v="1653"/>
  </r>
  <r>
    <x v="26"/>
    <x v="1"/>
    <x v="1"/>
    <x v="1"/>
    <x v="19"/>
    <x v="580"/>
    <x v="1654"/>
    <n v="233118.91818318743"/>
    <x v="1654"/>
    <n v="640434.41671996529"/>
    <x v="1654"/>
    <x v="1654"/>
  </r>
  <r>
    <x v="26"/>
    <x v="1"/>
    <x v="0"/>
    <x v="3"/>
    <x v="23"/>
    <x v="159"/>
    <x v="1655"/>
    <n v="1102122.9117359407"/>
    <x v="1655"/>
    <n v="2107357.0055998866"/>
    <x v="1655"/>
    <x v="1655"/>
  </r>
  <r>
    <x v="26"/>
    <x v="1"/>
    <x v="0"/>
    <x v="3"/>
    <x v="28"/>
    <x v="178"/>
    <x v="1656"/>
    <n v="968380.35212026746"/>
    <x v="1656"/>
    <n v="1883940.5558718978"/>
    <x v="1656"/>
    <x v="1656"/>
  </r>
  <r>
    <x v="26"/>
    <x v="1"/>
    <x v="0"/>
    <x v="3"/>
    <x v="81"/>
    <x v="205"/>
    <x v="1657"/>
    <n v="812404.0711776762"/>
    <x v="1657"/>
    <n v="1609330.575411913"/>
    <x v="1657"/>
    <x v="1657"/>
  </r>
  <r>
    <x v="26"/>
    <x v="1"/>
    <x v="0"/>
    <x v="3"/>
    <x v="45"/>
    <x v="323"/>
    <x v="1658"/>
    <n v="281599.48176278471"/>
    <x v="1658"/>
    <n v="697138.57987996214"/>
    <x v="1658"/>
    <x v="1658"/>
  </r>
  <r>
    <x v="26"/>
    <x v="1"/>
    <x v="0"/>
    <x v="3"/>
    <x v="29"/>
    <x v="575"/>
    <x v="1659"/>
    <n v="182045.98537167016"/>
    <x v="1659"/>
    <n v="523971.69732797181"/>
    <x v="1659"/>
    <x v="1659"/>
  </r>
  <r>
    <x v="26"/>
    <x v="1"/>
    <x v="1"/>
    <x v="2"/>
    <x v="84"/>
    <x v="644"/>
    <x v="1660"/>
    <n v="2489565.3504320253"/>
    <x v="1660"/>
    <n v="5056573.2291357266"/>
    <x v="1660"/>
    <x v="1660"/>
  </r>
  <r>
    <x v="26"/>
    <x v="1"/>
    <x v="1"/>
    <x v="2"/>
    <x v="84"/>
    <x v="749"/>
    <x v="1661"/>
    <n v="1968806.6348622132"/>
    <x v="1661"/>
    <n v="4055061.0840717806"/>
    <x v="1661"/>
    <x v="1661"/>
  </r>
  <r>
    <x v="26"/>
    <x v="1"/>
    <x v="1"/>
    <x v="2"/>
    <x v="96"/>
    <x v="314"/>
    <x v="1662"/>
    <n v="1672854.3925227891"/>
    <x v="1662"/>
    <n v="3479839.1268478106"/>
    <x v="1662"/>
    <x v="1662"/>
  </r>
  <r>
    <x v="26"/>
    <x v="1"/>
    <x v="1"/>
    <x v="2"/>
    <x v="46"/>
    <x v="750"/>
    <x v="1663"/>
    <n v="1516562.963269037"/>
    <x v="1663"/>
    <n v="3172556.2063518264"/>
    <x v="1663"/>
    <x v="1663"/>
  </r>
  <r>
    <x v="26"/>
    <x v="1"/>
    <x v="1"/>
    <x v="2"/>
    <x v="70"/>
    <x v="600"/>
    <x v="1664"/>
    <n v="1245409.3228885424"/>
    <x v="1664"/>
    <n v="2664641.1209308552"/>
    <x v="1664"/>
    <x v="1664"/>
  </r>
  <r>
    <x v="26"/>
    <x v="1"/>
    <x v="1"/>
    <x v="2"/>
    <x v="37"/>
    <x v="178"/>
    <x v="1665"/>
    <n v="1011374.6008236251"/>
    <x v="1665"/>
    <n v="2200689.1665278808"/>
    <x v="1665"/>
    <x v="1665"/>
  </r>
  <r>
    <x v="26"/>
    <x v="1"/>
    <x v="1"/>
    <x v="2"/>
    <x v="120"/>
    <x v="81"/>
    <x v="1666"/>
    <n v="545892.82734174049"/>
    <x v="1666"/>
    <n v="1254876.0791669323"/>
    <x v="1666"/>
    <x v="1666"/>
  </r>
  <r>
    <x v="26"/>
    <x v="1"/>
    <x v="1"/>
    <x v="2"/>
    <x v="10"/>
    <x v="336"/>
    <x v="1667"/>
    <n v="531301.45732782118"/>
    <x v="1667"/>
    <n v="1253792.010734932"/>
    <x v="1667"/>
    <x v="1667"/>
  </r>
  <r>
    <x v="26"/>
    <x v="1"/>
    <x v="1"/>
    <x v="2"/>
    <x v="9"/>
    <x v="63"/>
    <x v="1668"/>
    <n v="328903.02348148229"/>
    <x v="1668"/>
    <n v="821407.28864995576"/>
    <x v="1668"/>
    <x v="1668"/>
  </r>
  <r>
    <x v="27"/>
    <x v="1"/>
    <x v="0"/>
    <x v="0"/>
    <x v="0"/>
    <x v="751"/>
    <x v="1669"/>
    <n v="3678482.3026882643"/>
    <x v="1669"/>
    <n v="6196733.8242608719"/>
    <x v="1669"/>
    <x v="1669"/>
  </r>
  <r>
    <x v="27"/>
    <x v="1"/>
    <x v="0"/>
    <x v="0"/>
    <x v="121"/>
    <x v="752"/>
    <x v="1670"/>
    <n v="1128611.6653527373"/>
    <x v="1670"/>
    <n v="1989618.9990032138"/>
    <x v="1670"/>
    <x v="1670"/>
  </r>
  <r>
    <x v="27"/>
    <x v="1"/>
    <x v="0"/>
    <x v="0"/>
    <x v="61"/>
    <x v="753"/>
    <x v="1671"/>
    <n v="3783179.4333788818"/>
    <x v="1671"/>
    <n v="7813625.0373916356"/>
    <x v="1671"/>
    <x v="1671"/>
  </r>
  <r>
    <x v="27"/>
    <x v="1"/>
    <x v="0"/>
    <x v="0"/>
    <x v="39"/>
    <x v="754"/>
    <x v="1672"/>
    <n v="4335477.4773972584"/>
    <x v="1672"/>
    <n v="9427399.1084996499"/>
    <x v="1672"/>
    <x v="1672"/>
  </r>
  <r>
    <x v="27"/>
    <x v="1"/>
    <x v="0"/>
    <x v="0"/>
    <x v="25"/>
    <x v="755"/>
    <x v="1673"/>
    <n v="1763208.7967120234"/>
    <x v="1673"/>
    <n v="4222195.0350438775"/>
    <x v="1673"/>
    <x v="1673"/>
  </r>
  <r>
    <x v="27"/>
    <x v="1"/>
    <x v="0"/>
    <x v="0"/>
    <x v="62"/>
    <x v="756"/>
    <x v="1674"/>
    <n v="2909696.369233124"/>
    <x v="1674"/>
    <n v="6988207.1383510977"/>
    <x v="1674"/>
    <x v="1674"/>
  </r>
  <r>
    <x v="27"/>
    <x v="1"/>
    <x v="0"/>
    <x v="0"/>
    <x v="0"/>
    <x v="757"/>
    <x v="1675"/>
    <n v="747279.52221258299"/>
    <x v="1675"/>
    <n v="2080103.6127791549"/>
    <x v="1675"/>
    <x v="1675"/>
  </r>
  <r>
    <x v="27"/>
    <x v="1"/>
    <x v="1"/>
    <x v="1"/>
    <x v="11"/>
    <x v="758"/>
    <x v="1676"/>
    <n v="3102777.932049694"/>
    <x v="1676"/>
    <n v="5894141.7398067107"/>
    <x v="1676"/>
    <x v="1676"/>
  </r>
  <r>
    <x v="27"/>
    <x v="1"/>
    <x v="1"/>
    <x v="1"/>
    <x v="75"/>
    <x v="759"/>
    <x v="1677"/>
    <n v="3924732.5347726913"/>
    <x v="1677"/>
    <n v="7656249.2942525074"/>
    <x v="1677"/>
    <x v="1677"/>
  </r>
  <r>
    <x v="27"/>
    <x v="1"/>
    <x v="1"/>
    <x v="1"/>
    <x v="17"/>
    <x v="760"/>
    <x v="1678"/>
    <n v="725354.8425385108"/>
    <x v="1678"/>
    <n v="1439807.0455813983"/>
    <x v="1678"/>
    <x v="1678"/>
  </r>
  <r>
    <x v="27"/>
    <x v="1"/>
    <x v="1"/>
    <x v="1"/>
    <x v="53"/>
    <x v="761"/>
    <x v="1679"/>
    <n v="2759045.0824554618"/>
    <x v="1679"/>
    <n v="5537077.6218068376"/>
    <x v="1679"/>
    <x v="1679"/>
  </r>
  <r>
    <x v="27"/>
    <x v="1"/>
    <x v="1"/>
    <x v="1"/>
    <x v="17"/>
    <x v="762"/>
    <x v="1680"/>
    <n v="1399397.4878425992"/>
    <x v="1680"/>
    <n v="2843606.8947299998"/>
    <x v="1680"/>
    <x v="1680"/>
  </r>
  <r>
    <x v="27"/>
    <x v="1"/>
    <x v="1"/>
    <x v="1"/>
    <x v="53"/>
    <x v="763"/>
    <x v="1681"/>
    <n v="4363286.4098550174"/>
    <x v="1681"/>
    <n v="9059064.7298967168"/>
    <x v="1681"/>
    <x v="1681"/>
  </r>
  <r>
    <x v="27"/>
    <x v="1"/>
    <x v="1"/>
    <x v="1"/>
    <x v="122"/>
    <x v="764"/>
    <x v="1682"/>
    <n v="902403.64998315019"/>
    <x v="1682"/>
    <n v="1915597.5980869406"/>
    <x v="1682"/>
    <x v="1682"/>
  </r>
  <r>
    <x v="27"/>
    <x v="1"/>
    <x v="1"/>
    <x v="1"/>
    <x v="41"/>
    <x v="765"/>
    <x v="1683"/>
    <n v="4639970.3614829844"/>
    <x v="1683"/>
    <n v="10674660.150093753"/>
    <x v="1683"/>
    <x v="1683"/>
  </r>
  <r>
    <x v="27"/>
    <x v="1"/>
    <x v="1"/>
    <x v="1"/>
    <x v="19"/>
    <x v="766"/>
    <x v="1684"/>
    <n v="871107.38430078258"/>
    <x v="1684"/>
    <n v="2062616.5547006456"/>
    <x v="1684"/>
    <x v="1684"/>
  </r>
  <r>
    <x v="27"/>
    <x v="1"/>
    <x v="1"/>
    <x v="1"/>
    <x v="73"/>
    <x v="767"/>
    <x v="1685"/>
    <n v="3602546.2273853491"/>
    <x v="1685"/>
    <n v="8669890.1754199564"/>
    <x v="1685"/>
    <x v="1685"/>
  </r>
  <r>
    <x v="27"/>
    <x v="1"/>
    <x v="1"/>
    <x v="1"/>
    <x v="20"/>
    <x v="768"/>
    <x v="1686"/>
    <n v="5952102.0859671002"/>
    <x v="1686"/>
    <n v="15103719.637844544"/>
    <x v="1686"/>
    <x v="1686"/>
  </r>
  <r>
    <x v="27"/>
    <x v="1"/>
    <x v="1"/>
    <x v="1"/>
    <x v="19"/>
    <x v="769"/>
    <x v="1687"/>
    <n v="838348.74915991246"/>
    <x v="1687"/>
    <n v="2509736.0700202151"/>
    <x v="1687"/>
    <x v="1687"/>
  </r>
  <r>
    <x v="27"/>
    <x v="1"/>
    <x v="0"/>
    <x v="3"/>
    <x v="66"/>
    <x v="770"/>
    <x v="1688"/>
    <n v="2499591.4038987989"/>
    <x v="1688"/>
    <n v="5007247.4306581337"/>
    <x v="1688"/>
    <x v="1688"/>
  </r>
  <r>
    <x v="27"/>
    <x v="1"/>
    <x v="0"/>
    <x v="3"/>
    <x v="23"/>
    <x v="771"/>
    <x v="1689"/>
    <n v="3541807.6334272302"/>
    <x v="1689"/>
    <n v="7787071.3529584846"/>
    <x v="1689"/>
    <x v="1689"/>
  </r>
  <r>
    <x v="27"/>
    <x v="1"/>
    <x v="0"/>
    <x v="3"/>
    <x v="43"/>
    <x v="772"/>
    <x v="1690"/>
    <n v="2477965.3763334923"/>
    <x v="1690"/>
    <n v="5719821.3721958129"/>
    <x v="1690"/>
    <x v="1690"/>
  </r>
  <r>
    <x v="27"/>
    <x v="1"/>
    <x v="0"/>
    <x v="3"/>
    <x v="25"/>
    <x v="773"/>
    <x v="1691"/>
    <n v="3025333.9154707594"/>
    <x v="1691"/>
    <n v="7354643.7794633592"/>
    <x v="1691"/>
    <x v="1691"/>
  </r>
  <r>
    <x v="27"/>
    <x v="1"/>
    <x v="0"/>
    <x v="3"/>
    <x v="117"/>
    <x v="774"/>
    <x v="1692"/>
    <n v="1120207.287211878"/>
    <x v="1692"/>
    <n v="3043709.4043467091"/>
    <x v="1692"/>
    <x v="1692"/>
  </r>
  <r>
    <x v="27"/>
    <x v="1"/>
    <x v="0"/>
    <x v="3"/>
    <x v="29"/>
    <x v="775"/>
    <x v="1693"/>
    <n v="727995.89309660159"/>
    <x v="1693"/>
    <n v="2295853.2413596762"/>
    <x v="1693"/>
    <x v="1693"/>
  </r>
  <r>
    <x v="27"/>
    <x v="1"/>
    <x v="1"/>
    <x v="2"/>
    <x v="10"/>
    <x v="776"/>
    <x v="1694"/>
    <n v="1396133.7424909782"/>
    <x v="1694"/>
    <n v="2393419.7475055745"/>
    <x v="1694"/>
    <x v="1694"/>
  </r>
  <r>
    <x v="27"/>
    <x v="1"/>
    <x v="1"/>
    <x v="2"/>
    <x v="120"/>
    <x v="777"/>
    <x v="1695"/>
    <n v="1332205.9232203849"/>
    <x v="1695"/>
    <n v="2288447.8692404581"/>
    <x v="1695"/>
    <x v="1695"/>
  </r>
  <r>
    <x v="27"/>
    <x v="1"/>
    <x v="1"/>
    <x v="2"/>
    <x v="37"/>
    <x v="778"/>
    <x v="1696"/>
    <n v="2051388.4636168748"/>
    <x v="1696"/>
    <n v="3566312.6493432573"/>
    <x v="1696"/>
    <x v="1696"/>
  </r>
  <r>
    <x v="27"/>
    <x v="1"/>
    <x v="1"/>
    <x v="2"/>
    <x v="70"/>
    <x v="779"/>
    <x v="1697"/>
    <n v="2632476.2528254013"/>
    <x v="1697"/>
    <n v="5280397.7157218857"/>
    <x v="1697"/>
    <x v="1697"/>
  </r>
  <r>
    <x v="27"/>
    <x v="1"/>
    <x v="1"/>
    <x v="2"/>
    <x v="76"/>
    <x v="780"/>
    <x v="1698"/>
    <n v="4308530.2685250212"/>
    <x v="1698"/>
    <n v="8700236.7633033022"/>
    <x v="1698"/>
    <x v="1698"/>
  </r>
  <r>
    <x v="27"/>
    <x v="1"/>
    <x v="1"/>
    <x v="2"/>
    <x v="100"/>
    <x v="781"/>
    <x v="1699"/>
    <n v="1605547.0751910117"/>
    <x v="1699"/>
    <n v="3518716.4124548435"/>
    <x v="1699"/>
    <x v="1699"/>
  </r>
  <r>
    <x v="27"/>
    <x v="1"/>
    <x v="1"/>
    <x v="2"/>
    <x v="46"/>
    <x v="782"/>
    <x v="1700"/>
    <n v="3431719.0844615083"/>
    <x v="1700"/>
    <n v="8002487.2285120441"/>
    <x v="1700"/>
    <x v="1700"/>
  </r>
  <r>
    <x v="27"/>
    <x v="1"/>
    <x v="1"/>
    <x v="2"/>
    <x v="84"/>
    <x v="783"/>
    <x v="1701"/>
    <n v="5815345.5421382692"/>
    <x v="1701"/>
    <n v="14285520.749684064"/>
    <x v="1701"/>
    <x v="1701"/>
  </r>
  <r>
    <x v="27"/>
    <x v="1"/>
    <x v="1"/>
    <x v="2"/>
    <x v="123"/>
    <x v="784"/>
    <x v="1702"/>
    <n v="4750221.1926491177"/>
    <x v="1702"/>
    <n v="11775551.887132904"/>
    <x v="1702"/>
    <x v="1702"/>
  </r>
  <r>
    <x v="27"/>
    <x v="1"/>
    <x v="1"/>
    <x v="2"/>
    <x v="30"/>
    <x v="785"/>
    <x v="1703"/>
    <n v="5770387.495615798"/>
    <x v="1703"/>
    <n v="14445517.42637088"/>
    <x v="1703"/>
    <x v="1703"/>
  </r>
  <r>
    <x v="27"/>
    <x v="1"/>
    <x v="1"/>
    <x v="2"/>
    <x v="123"/>
    <x v="786"/>
    <x v="1704"/>
    <n v="534219.23282522301"/>
    <x v="1704"/>
    <n v="1484447.8337413156"/>
    <x v="1704"/>
    <x v="1704"/>
  </r>
  <r>
    <x v="28"/>
    <x v="1"/>
    <x v="0"/>
    <x v="0"/>
    <x v="0"/>
    <x v="787"/>
    <x v="1705"/>
    <n v="5432736.5963534759"/>
    <x v="1705"/>
    <n v="8498158.5804015491"/>
    <x v="1705"/>
    <x v="1705"/>
  </r>
  <r>
    <x v="28"/>
    <x v="1"/>
    <x v="0"/>
    <x v="0"/>
    <x v="62"/>
    <x v="788"/>
    <x v="1706"/>
    <n v="3034708.5836613467"/>
    <x v="1706"/>
    <n v="5040830.428458293"/>
    <x v="1706"/>
    <x v="1706"/>
  </r>
  <r>
    <x v="28"/>
    <x v="1"/>
    <x v="0"/>
    <x v="0"/>
    <x v="39"/>
    <x v="789"/>
    <x v="1707"/>
    <n v="4238414.8707632767"/>
    <x v="1707"/>
    <n v="8858408.3615353853"/>
    <x v="1707"/>
    <x v="1707"/>
  </r>
  <r>
    <x v="28"/>
    <x v="1"/>
    <x v="0"/>
    <x v="0"/>
    <x v="61"/>
    <x v="790"/>
    <x v="1708"/>
    <n v="4145278.891793387"/>
    <x v="1708"/>
    <n v="9169395.5854121819"/>
    <x v="1708"/>
    <x v="1708"/>
  </r>
  <r>
    <x v="28"/>
    <x v="1"/>
    <x v="0"/>
    <x v="0"/>
    <x v="121"/>
    <x v="791"/>
    <x v="1709"/>
    <n v="1492205.6158395361"/>
    <x v="1709"/>
    <n v="3846283.2094608084"/>
    <x v="1709"/>
    <x v="1709"/>
  </r>
  <r>
    <x v="28"/>
    <x v="1"/>
    <x v="0"/>
    <x v="0"/>
    <x v="25"/>
    <x v="792"/>
    <x v="1710"/>
    <n v="1236738.5526515485"/>
    <x v="1710"/>
    <n v="3274087.2164548691"/>
    <x v="1710"/>
    <x v="1710"/>
  </r>
  <r>
    <x v="28"/>
    <x v="1"/>
    <x v="0"/>
    <x v="0"/>
    <x v="0"/>
    <x v="793"/>
    <x v="1711"/>
    <n v="996374.32048102142"/>
    <x v="1711"/>
    <n v="2782635.2263865722"/>
    <x v="1711"/>
    <x v="1711"/>
  </r>
  <r>
    <x v="28"/>
    <x v="1"/>
    <x v="1"/>
    <x v="1"/>
    <x v="41"/>
    <x v="794"/>
    <x v="1712"/>
    <n v="2813983.9397478304"/>
    <x v="1712"/>
    <n v="5207502.3079405501"/>
    <x v="1712"/>
    <x v="1712"/>
  </r>
  <r>
    <x v="28"/>
    <x v="1"/>
    <x v="1"/>
    <x v="1"/>
    <x v="17"/>
    <x v="795"/>
    <x v="1713"/>
    <n v="859085.91467362246"/>
    <x v="1713"/>
    <n v="1610954.9687033023"/>
    <x v="1713"/>
    <x v="1713"/>
  </r>
  <r>
    <x v="28"/>
    <x v="1"/>
    <x v="1"/>
    <x v="1"/>
    <x v="75"/>
    <x v="796"/>
    <x v="1714"/>
    <n v="2602370.5308123888"/>
    <x v="1714"/>
    <n v="4893896.2450668598"/>
    <x v="1714"/>
    <x v="1714"/>
  </r>
  <r>
    <x v="28"/>
    <x v="1"/>
    <x v="1"/>
    <x v="1"/>
    <x v="53"/>
    <x v="797"/>
    <x v="1715"/>
    <n v="3796611.3309669858"/>
    <x v="1715"/>
    <n v="7373214.936023728"/>
    <x v="1715"/>
    <x v="1715"/>
  </r>
  <r>
    <x v="28"/>
    <x v="1"/>
    <x v="1"/>
    <x v="1"/>
    <x v="11"/>
    <x v="798"/>
    <x v="1716"/>
    <n v="1903096.6561690711"/>
    <x v="1716"/>
    <n v="3832130.4363315026"/>
    <x v="1716"/>
    <x v="1716"/>
  </r>
  <r>
    <x v="28"/>
    <x v="1"/>
    <x v="1"/>
    <x v="1"/>
    <x v="53"/>
    <x v="799"/>
    <x v="1717"/>
    <n v="2547144.1631285041"/>
    <x v="1717"/>
    <n v="5320166.9577852059"/>
    <x v="1717"/>
    <x v="1717"/>
  </r>
  <r>
    <x v="28"/>
    <x v="1"/>
    <x v="1"/>
    <x v="1"/>
    <x v="73"/>
    <x v="800"/>
    <x v="1718"/>
    <n v="4354955.3201339897"/>
    <x v="1718"/>
    <n v="9667798.1308985613"/>
    <x v="1718"/>
    <x v="1718"/>
  </r>
  <r>
    <x v="28"/>
    <x v="1"/>
    <x v="1"/>
    <x v="1"/>
    <x v="17"/>
    <x v="801"/>
    <x v="1719"/>
    <n v="1811564.4593875674"/>
    <x v="1719"/>
    <n v="4251712.8093307931"/>
    <x v="1719"/>
    <x v="1719"/>
  </r>
  <r>
    <x v="28"/>
    <x v="1"/>
    <x v="1"/>
    <x v="1"/>
    <x v="19"/>
    <x v="802"/>
    <x v="1720"/>
    <n v="1122711.8658149054"/>
    <x v="1720"/>
    <n v="2668517.8584852335"/>
    <x v="1720"/>
    <x v="1720"/>
  </r>
  <r>
    <x v="28"/>
    <x v="1"/>
    <x v="1"/>
    <x v="1"/>
    <x v="20"/>
    <x v="803"/>
    <x v="1721"/>
    <n v="3646540.0581480903"/>
    <x v="1721"/>
    <n v="8711151.3959230464"/>
    <x v="1721"/>
    <x v="1721"/>
  </r>
  <r>
    <x v="28"/>
    <x v="1"/>
    <x v="1"/>
    <x v="1"/>
    <x v="122"/>
    <x v="804"/>
    <x v="1722"/>
    <n v="1845180.258885127"/>
    <x v="1722"/>
    <n v="4647058.8300424451"/>
    <x v="1722"/>
    <x v="1722"/>
  </r>
  <r>
    <x v="28"/>
    <x v="1"/>
    <x v="1"/>
    <x v="1"/>
    <x v="19"/>
    <x v="805"/>
    <x v="1723"/>
    <n v="906146.10274686466"/>
    <x v="1723"/>
    <n v="2621316.3203351367"/>
    <x v="1723"/>
    <x v="1723"/>
  </r>
  <r>
    <x v="28"/>
    <x v="1"/>
    <x v="0"/>
    <x v="3"/>
    <x v="66"/>
    <x v="806"/>
    <x v="1724"/>
    <n v="2291693.6755631859"/>
    <x v="1724"/>
    <n v="4135867.9482987006"/>
    <x v="1724"/>
    <x v="1724"/>
  </r>
  <r>
    <x v="28"/>
    <x v="1"/>
    <x v="0"/>
    <x v="3"/>
    <x v="43"/>
    <x v="807"/>
    <x v="1725"/>
    <n v="1915501.2208839396"/>
    <x v="1725"/>
    <n v="3777109.5801830259"/>
    <x v="1725"/>
    <x v="1725"/>
  </r>
  <r>
    <x v="28"/>
    <x v="1"/>
    <x v="0"/>
    <x v="3"/>
    <x v="23"/>
    <x v="808"/>
    <x v="1726"/>
    <n v="1758553.8322135485"/>
    <x v="1726"/>
    <n v="3667965.5292633194"/>
    <x v="1726"/>
    <x v="1726"/>
  </r>
  <r>
    <x v="28"/>
    <x v="1"/>
    <x v="0"/>
    <x v="3"/>
    <x v="25"/>
    <x v="809"/>
    <x v="1727"/>
    <n v="3103390.9716898641"/>
    <x v="1727"/>
    <n v="6879363.8451978453"/>
    <x v="1727"/>
    <x v="1727"/>
  </r>
  <r>
    <x v="28"/>
    <x v="1"/>
    <x v="0"/>
    <x v="3"/>
    <x v="117"/>
    <x v="810"/>
    <x v="1728"/>
    <n v="1466854.2901019333"/>
    <x v="1728"/>
    <n v="4026193.8587831398"/>
    <x v="1728"/>
    <x v="1728"/>
  </r>
  <r>
    <x v="28"/>
    <x v="1"/>
    <x v="0"/>
    <x v="3"/>
    <x v="29"/>
    <x v="811"/>
    <x v="1729"/>
    <n v="717664.43974047143"/>
    <x v="1729"/>
    <n v="2244610.0430228841"/>
    <x v="1729"/>
    <x v="1729"/>
  </r>
  <r>
    <x v="28"/>
    <x v="1"/>
    <x v="1"/>
    <x v="2"/>
    <x v="37"/>
    <x v="812"/>
    <x v="1730"/>
    <n v="2644993.8578017661"/>
    <x v="1730"/>
    <n v="4916739.7777520614"/>
    <x v="1730"/>
    <x v="1730"/>
  </r>
  <r>
    <x v="28"/>
    <x v="1"/>
    <x v="1"/>
    <x v="2"/>
    <x v="100"/>
    <x v="813"/>
    <x v="1731"/>
    <n v="2484967.055520386"/>
    <x v="1731"/>
    <n v="4793354.7718632622"/>
    <x v="1731"/>
    <x v="1731"/>
  </r>
  <r>
    <x v="28"/>
    <x v="1"/>
    <x v="1"/>
    <x v="2"/>
    <x v="120"/>
    <x v="814"/>
    <x v="1732"/>
    <n v="1505887.2247619666"/>
    <x v="1732"/>
    <n v="2908521.5263021053"/>
    <x v="1732"/>
    <x v="1732"/>
  </r>
  <r>
    <x v="28"/>
    <x v="1"/>
    <x v="1"/>
    <x v="2"/>
    <x v="70"/>
    <x v="815"/>
    <x v="1733"/>
    <n v="2275236.8695071638"/>
    <x v="1733"/>
    <n v="4622831.3735615797"/>
    <x v="1733"/>
    <x v="1733"/>
  </r>
  <r>
    <x v="28"/>
    <x v="1"/>
    <x v="1"/>
    <x v="2"/>
    <x v="84"/>
    <x v="816"/>
    <x v="1734"/>
    <n v="4996460.9603612581"/>
    <x v="1734"/>
    <n v="10195567.369982358"/>
    <x v="1734"/>
    <x v="1734"/>
  </r>
  <r>
    <x v="28"/>
    <x v="1"/>
    <x v="1"/>
    <x v="2"/>
    <x v="30"/>
    <x v="817"/>
    <x v="1735"/>
    <n v="4542388.430581429"/>
    <x v="1735"/>
    <n v="9505508.6200164165"/>
    <x v="1735"/>
    <x v="1735"/>
  </r>
  <r>
    <x v="28"/>
    <x v="1"/>
    <x v="1"/>
    <x v="2"/>
    <x v="123"/>
    <x v="818"/>
    <x v="1736"/>
    <n v="6345504.8882341152"/>
    <x v="1736"/>
    <n v="13576800.360776311"/>
    <x v="1736"/>
    <x v="1736"/>
  </r>
  <r>
    <x v="28"/>
    <x v="1"/>
    <x v="1"/>
    <x v="2"/>
    <x v="10"/>
    <x v="819"/>
    <x v="1737"/>
    <n v="2776166.2782174014"/>
    <x v="1737"/>
    <n v="5966975.6107060807"/>
    <x v="1737"/>
    <x v="1737"/>
  </r>
  <r>
    <x v="28"/>
    <x v="1"/>
    <x v="1"/>
    <x v="2"/>
    <x v="46"/>
    <x v="820"/>
    <x v="1738"/>
    <n v="2676774.7699812884"/>
    <x v="1738"/>
    <n v="6030084.4960500197"/>
    <x v="1738"/>
    <x v="1738"/>
  </r>
  <r>
    <x v="28"/>
    <x v="1"/>
    <x v="1"/>
    <x v="2"/>
    <x v="76"/>
    <x v="821"/>
    <x v="1739"/>
    <n v="3306954.0133658871"/>
    <x v="1739"/>
    <n v="7487413.6635819739"/>
    <x v="1739"/>
    <x v="1739"/>
  </r>
  <r>
    <x v="28"/>
    <x v="1"/>
    <x v="1"/>
    <x v="2"/>
    <x v="123"/>
    <x v="822"/>
    <x v="1740"/>
    <n v="1327056.9324782228"/>
    <x v="1740"/>
    <n v="3954181.503394152"/>
    <x v="1740"/>
    <x v="1740"/>
  </r>
  <r>
    <x v="29"/>
    <x v="1"/>
    <x v="0"/>
    <x v="0"/>
    <x v="39"/>
    <x v="823"/>
    <x v="1741"/>
    <n v="2845746.325282692"/>
    <x v="1741"/>
    <n v="5101066.8578670472"/>
    <x v="1741"/>
    <x v="1741"/>
  </r>
  <r>
    <x v="29"/>
    <x v="1"/>
    <x v="0"/>
    <x v="0"/>
    <x v="25"/>
    <x v="824"/>
    <x v="1742"/>
    <n v="917486.99786172854"/>
    <x v="1742"/>
    <n v="1691786.4895347494"/>
    <x v="1742"/>
    <x v="1742"/>
  </r>
  <r>
    <x v="29"/>
    <x v="1"/>
    <x v="0"/>
    <x v="0"/>
    <x v="121"/>
    <x v="825"/>
    <x v="1743"/>
    <n v="1575563.3622590762"/>
    <x v="1743"/>
    <n v="3046304.2221617321"/>
    <x v="1743"/>
    <x v="1743"/>
  </r>
  <r>
    <x v="29"/>
    <x v="1"/>
    <x v="0"/>
    <x v="0"/>
    <x v="0"/>
    <x v="826"/>
    <x v="1744"/>
    <n v="4390933.0136081642"/>
    <x v="1744"/>
    <n v="8835649.5638701115"/>
    <x v="1744"/>
    <x v="1744"/>
  </r>
  <r>
    <x v="29"/>
    <x v="1"/>
    <x v="0"/>
    <x v="0"/>
    <x v="62"/>
    <x v="827"/>
    <x v="1745"/>
    <n v="3072179.54109463"/>
    <x v="1745"/>
    <n v="6337344.1714228196"/>
    <x v="1745"/>
    <x v="1745"/>
  </r>
  <r>
    <x v="29"/>
    <x v="1"/>
    <x v="0"/>
    <x v="0"/>
    <x v="61"/>
    <x v="828"/>
    <x v="1746"/>
    <n v="4395285.6188613428"/>
    <x v="1746"/>
    <n v="9390214.1511701792"/>
    <x v="1746"/>
    <x v="1746"/>
  </r>
  <r>
    <x v="29"/>
    <x v="1"/>
    <x v="0"/>
    <x v="0"/>
    <x v="0"/>
    <x v="829"/>
    <x v="1747"/>
    <n v="1160088.305054531"/>
    <x v="1747"/>
    <n v="3131446.0980319744"/>
    <x v="1747"/>
    <x v="1747"/>
  </r>
  <r>
    <x v="29"/>
    <x v="1"/>
    <x v="1"/>
    <x v="1"/>
    <x v="11"/>
    <x v="830"/>
    <x v="1748"/>
    <n v="2363279.6952272705"/>
    <x v="1748"/>
    <n v="3695215.2723805504"/>
    <x v="1748"/>
    <x v="1748"/>
  </r>
  <r>
    <x v="29"/>
    <x v="1"/>
    <x v="1"/>
    <x v="1"/>
    <x v="17"/>
    <x v="831"/>
    <x v="1749"/>
    <n v="1311300.4849792519"/>
    <x v="1749"/>
    <n v="2480188.3813320547"/>
    <x v="1749"/>
    <x v="1749"/>
  </r>
  <r>
    <x v="29"/>
    <x v="1"/>
    <x v="1"/>
    <x v="1"/>
    <x v="53"/>
    <x v="832"/>
    <x v="1750"/>
    <n v="5110965.2372939903"/>
    <x v="1750"/>
    <n v="10348875.049245544"/>
    <x v="1750"/>
    <x v="1750"/>
  </r>
  <r>
    <x v="29"/>
    <x v="1"/>
    <x v="1"/>
    <x v="1"/>
    <x v="20"/>
    <x v="833"/>
    <x v="1751"/>
    <n v="4249939.9903831268"/>
    <x v="1751"/>
    <n v="8876149.3726007659"/>
    <x v="1751"/>
    <x v="1751"/>
  </r>
  <r>
    <x v="29"/>
    <x v="1"/>
    <x v="1"/>
    <x v="1"/>
    <x v="19"/>
    <x v="834"/>
    <x v="1752"/>
    <n v="2481662.2744221748"/>
    <x v="1752"/>
    <n v="5271289.2910641851"/>
    <x v="1752"/>
    <x v="1752"/>
  </r>
  <r>
    <x v="29"/>
    <x v="1"/>
    <x v="1"/>
    <x v="1"/>
    <x v="53"/>
    <x v="835"/>
    <x v="1753"/>
    <n v="2959050.7717884136"/>
    <x v="1753"/>
    <n v="6344278.2526246971"/>
    <x v="1753"/>
    <x v="1753"/>
  </r>
  <r>
    <x v="29"/>
    <x v="1"/>
    <x v="1"/>
    <x v="1"/>
    <x v="41"/>
    <x v="836"/>
    <x v="1754"/>
    <n v="3827689.310819346"/>
    <x v="1754"/>
    <n v="8321457.4739353992"/>
    <x v="1754"/>
    <x v="1754"/>
  </r>
  <r>
    <x v="29"/>
    <x v="1"/>
    <x v="1"/>
    <x v="1"/>
    <x v="75"/>
    <x v="837"/>
    <x v="1755"/>
    <n v="1626027.0583076591"/>
    <x v="1755"/>
    <n v="3630073.1436182633"/>
    <x v="1755"/>
    <x v="1755"/>
  </r>
  <r>
    <x v="29"/>
    <x v="1"/>
    <x v="1"/>
    <x v="1"/>
    <x v="73"/>
    <x v="838"/>
    <x v="1756"/>
    <n v="3286029.2723609367"/>
    <x v="1756"/>
    <n v="7918790.9932975303"/>
    <x v="1756"/>
    <x v="1756"/>
  </r>
  <r>
    <x v="29"/>
    <x v="1"/>
    <x v="1"/>
    <x v="1"/>
    <x v="122"/>
    <x v="839"/>
    <x v="1757"/>
    <n v="2021264.7178828085"/>
    <x v="1757"/>
    <n v="5066866.4396354407"/>
    <x v="1757"/>
    <x v="1757"/>
  </r>
  <r>
    <x v="29"/>
    <x v="1"/>
    <x v="1"/>
    <x v="1"/>
    <x v="17"/>
    <x v="840"/>
    <x v="1758"/>
    <n v="2247341.6102164765"/>
    <x v="1758"/>
    <n v="5638523.6510493699"/>
    <x v="1758"/>
    <x v="1758"/>
  </r>
  <r>
    <x v="29"/>
    <x v="1"/>
    <x v="1"/>
    <x v="1"/>
    <x v="19"/>
    <x v="841"/>
    <x v="1759"/>
    <n v="943934.66365261399"/>
    <x v="1759"/>
    <n v="2792260.6848039092"/>
    <x v="1759"/>
    <x v="1759"/>
  </r>
  <r>
    <x v="29"/>
    <x v="1"/>
    <x v="0"/>
    <x v="3"/>
    <x v="66"/>
    <x v="842"/>
    <x v="1760"/>
    <n v="3268189.1287042517"/>
    <x v="1760"/>
    <n v="5775480.6146403616"/>
    <x v="1760"/>
    <x v="1760"/>
  </r>
  <r>
    <x v="29"/>
    <x v="1"/>
    <x v="0"/>
    <x v="3"/>
    <x v="43"/>
    <x v="843"/>
    <x v="1761"/>
    <n v="1700670.4924382074"/>
    <x v="1761"/>
    <n v="3122273.216643529"/>
    <x v="1761"/>
    <x v="1761"/>
  </r>
  <r>
    <x v="29"/>
    <x v="1"/>
    <x v="0"/>
    <x v="3"/>
    <x v="25"/>
    <x v="844"/>
    <x v="1762"/>
    <n v="3459136.0705434321"/>
    <x v="1762"/>
    <n v="6869758.5111962277"/>
    <x v="1762"/>
    <x v="1762"/>
  </r>
  <r>
    <x v="29"/>
    <x v="1"/>
    <x v="0"/>
    <x v="3"/>
    <x v="23"/>
    <x v="845"/>
    <x v="1763"/>
    <n v="4330064.4750712197"/>
    <x v="1763"/>
    <n v="9325609.8254198637"/>
    <x v="1763"/>
    <x v="1763"/>
  </r>
  <r>
    <x v="29"/>
    <x v="1"/>
    <x v="0"/>
    <x v="3"/>
    <x v="117"/>
    <x v="846"/>
    <x v="1764"/>
    <n v="1028274.0972824215"/>
    <x v="1764"/>
    <n v="2480693.8972675339"/>
    <x v="1764"/>
    <x v="1764"/>
  </r>
  <r>
    <x v="29"/>
    <x v="1"/>
    <x v="0"/>
    <x v="3"/>
    <x v="29"/>
    <x v="847"/>
    <x v="1765"/>
    <n v="893703.44109263876"/>
    <x v="1765"/>
    <n v="2832834.2396511426"/>
    <x v="1765"/>
    <x v="1765"/>
  </r>
  <r>
    <x v="29"/>
    <x v="1"/>
    <x v="1"/>
    <x v="2"/>
    <x v="37"/>
    <x v="848"/>
    <x v="1766"/>
    <n v="4619044.8833614504"/>
    <x v="1766"/>
    <n v="7805078.8052333323"/>
    <x v="1766"/>
    <x v="1766"/>
  </r>
  <r>
    <x v="29"/>
    <x v="1"/>
    <x v="1"/>
    <x v="2"/>
    <x v="10"/>
    <x v="849"/>
    <x v="1767"/>
    <n v="1416293.143767294"/>
    <x v="1767"/>
    <n v="2462655.607940123"/>
    <x v="1767"/>
    <x v="1767"/>
  </r>
  <r>
    <x v="29"/>
    <x v="1"/>
    <x v="1"/>
    <x v="2"/>
    <x v="70"/>
    <x v="850"/>
    <x v="1768"/>
    <n v="2221480.1620442965"/>
    <x v="1768"/>
    <n v="4250225.2416432509"/>
    <x v="1768"/>
    <x v="1768"/>
  </r>
  <r>
    <x v="29"/>
    <x v="1"/>
    <x v="1"/>
    <x v="2"/>
    <x v="100"/>
    <x v="851"/>
    <x v="1769"/>
    <n v="2837735.6876671449"/>
    <x v="1769"/>
    <n v="5563620.1699013915"/>
    <x v="1769"/>
    <x v="1769"/>
  </r>
  <r>
    <x v="29"/>
    <x v="1"/>
    <x v="1"/>
    <x v="2"/>
    <x v="30"/>
    <x v="852"/>
    <x v="1770"/>
    <n v="2911555.3405173994"/>
    <x v="1770"/>
    <n v="6188357.2748253187"/>
    <x v="1770"/>
    <x v="1770"/>
  </r>
  <r>
    <x v="29"/>
    <x v="1"/>
    <x v="1"/>
    <x v="2"/>
    <x v="46"/>
    <x v="853"/>
    <x v="1771"/>
    <n v="3952243.9669452338"/>
    <x v="1771"/>
    <n v="8781272.2288955878"/>
    <x v="1771"/>
    <x v="1771"/>
  </r>
  <r>
    <x v="29"/>
    <x v="1"/>
    <x v="1"/>
    <x v="2"/>
    <x v="84"/>
    <x v="854"/>
    <x v="1772"/>
    <n v="2877836.7625420359"/>
    <x v="1772"/>
    <n v="6444551.5582404751"/>
    <x v="1772"/>
    <x v="1772"/>
  </r>
  <r>
    <x v="29"/>
    <x v="1"/>
    <x v="1"/>
    <x v="2"/>
    <x v="120"/>
    <x v="855"/>
    <x v="1773"/>
    <n v="2586144.4908057651"/>
    <x v="1773"/>
    <n v="6008128.4010726362"/>
    <x v="1773"/>
    <x v="1773"/>
  </r>
  <r>
    <x v="29"/>
    <x v="1"/>
    <x v="1"/>
    <x v="2"/>
    <x v="123"/>
    <x v="856"/>
    <x v="1774"/>
    <n v="3925708.8888041512"/>
    <x v="1774"/>
    <n v="9409975.3354694005"/>
    <x v="1774"/>
    <x v="1774"/>
  </r>
  <r>
    <x v="29"/>
    <x v="1"/>
    <x v="1"/>
    <x v="2"/>
    <x v="76"/>
    <x v="857"/>
    <x v="1775"/>
    <n v="4103482.5460694088"/>
    <x v="1775"/>
    <n v="9855897.0280114841"/>
    <x v="1775"/>
    <x v="1775"/>
  </r>
  <r>
    <x v="29"/>
    <x v="1"/>
    <x v="1"/>
    <x v="2"/>
    <x v="123"/>
    <x v="858"/>
    <x v="1776"/>
    <n v="624116.29519544309"/>
    <x v="1776"/>
    <n v="1569624.4473936565"/>
    <x v="1776"/>
    <x v="1776"/>
  </r>
  <r>
    <x v="30"/>
    <x v="1"/>
    <x v="0"/>
    <x v="0"/>
    <x v="0"/>
    <x v="859"/>
    <x v="1777"/>
    <n v="3867241.5708319023"/>
    <x v="1777"/>
    <n v="6880256.9779085787"/>
    <x v="1777"/>
    <x v="1777"/>
  </r>
  <r>
    <x v="30"/>
    <x v="1"/>
    <x v="0"/>
    <x v="0"/>
    <x v="121"/>
    <x v="860"/>
    <x v="1778"/>
    <n v="1052780.8861341528"/>
    <x v="1778"/>
    <n v="1969435.3723662866"/>
    <x v="1778"/>
    <x v="1778"/>
  </r>
  <r>
    <x v="30"/>
    <x v="1"/>
    <x v="0"/>
    <x v="0"/>
    <x v="61"/>
    <x v="861"/>
    <x v="1779"/>
    <n v="3563992.023930761"/>
    <x v="1779"/>
    <n v="7102906.681318731"/>
    <x v="1779"/>
    <x v="1779"/>
  </r>
  <r>
    <x v="30"/>
    <x v="1"/>
    <x v="0"/>
    <x v="0"/>
    <x v="62"/>
    <x v="862"/>
    <x v="1780"/>
    <n v="3719963.2447692337"/>
    <x v="1780"/>
    <n v="7552367.6762055857"/>
    <x v="1780"/>
    <x v="1780"/>
  </r>
  <r>
    <x v="30"/>
    <x v="1"/>
    <x v="0"/>
    <x v="0"/>
    <x v="39"/>
    <x v="863"/>
    <x v="1781"/>
    <n v="4047929.8576112222"/>
    <x v="1781"/>
    <n v="9371055.3096866738"/>
    <x v="1781"/>
    <x v="1781"/>
  </r>
  <r>
    <x v="30"/>
    <x v="1"/>
    <x v="0"/>
    <x v="0"/>
    <x v="25"/>
    <x v="864"/>
    <x v="1782"/>
    <n v="848280.28639513301"/>
    <x v="1782"/>
    <n v="1966226.9123702571"/>
    <x v="1782"/>
    <x v="1782"/>
  </r>
  <r>
    <x v="30"/>
    <x v="1"/>
    <x v="0"/>
    <x v="0"/>
    <x v="0"/>
    <x v="865"/>
    <x v="1783"/>
    <n v="1088479.7658804236"/>
    <x v="1783"/>
    <n v="3323901.8738029334"/>
    <x v="1783"/>
    <x v="1783"/>
  </r>
  <r>
    <x v="30"/>
    <x v="1"/>
    <x v="1"/>
    <x v="1"/>
    <x v="11"/>
    <x v="866"/>
    <x v="1784"/>
    <n v="2215455.4404664258"/>
    <x v="1784"/>
    <n v="3504133.9377811635"/>
    <x v="1784"/>
    <x v="1784"/>
  </r>
  <r>
    <x v="30"/>
    <x v="1"/>
    <x v="1"/>
    <x v="1"/>
    <x v="53"/>
    <x v="867"/>
    <x v="1785"/>
    <n v="4723794.9641563799"/>
    <x v="1785"/>
    <n v="7639761.1677146312"/>
    <x v="1785"/>
    <x v="1785"/>
  </r>
  <r>
    <x v="30"/>
    <x v="1"/>
    <x v="1"/>
    <x v="1"/>
    <x v="41"/>
    <x v="868"/>
    <x v="1786"/>
    <n v="2661645.1662051636"/>
    <x v="1786"/>
    <n v="4621394.0049910322"/>
    <x v="1786"/>
    <x v="1786"/>
  </r>
  <r>
    <x v="30"/>
    <x v="1"/>
    <x v="1"/>
    <x v="1"/>
    <x v="75"/>
    <x v="869"/>
    <x v="1787"/>
    <n v="4853783.7642455101"/>
    <x v="1787"/>
    <n v="9386258.7028837819"/>
    <x v="1787"/>
    <x v="1787"/>
  </r>
  <r>
    <x v="30"/>
    <x v="1"/>
    <x v="1"/>
    <x v="1"/>
    <x v="17"/>
    <x v="870"/>
    <x v="1788"/>
    <n v="891501.09242993093"/>
    <x v="1788"/>
    <n v="1833359.3621707303"/>
    <x v="1788"/>
    <x v="1788"/>
  </r>
  <r>
    <x v="30"/>
    <x v="1"/>
    <x v="1"/>
    <x v="1"/>
    <x v="73"/>
    <x v="871"/>
    <x v="1789"/>
    <n v="4194176.9681031825"/>
    <x v="1789"/>
    <n v="8747538.6505081598"/>
    <x v="1789"/>
    <x v="1789"/>
  </r>
  <r>
    <x v="30"/>
    <x v="1"/>
    <x v="1"/>
    <x v="1"/>
    <x v="17"/>
    <x v="872"/>
    <x v="1790"/>
    <n v="2077823.9074106554"/>
    <x v="1790"/>
    <n v="4448130.5319668921"/>
    <x v="1790"/>
    <x v="1790"/>
  </r>
  <r>
    <x v="30"/>
    <x v="1"/>
    <x v="1"/>
    <x v="1"/>
    <x v="20"/>
    <x v="873"/>
    <x v="1791"/>
    <n v="5155313.0227266308"/>
    <x v="1791"/>
    <n v="11278797.529155413"/>
    <x v="1791"/>
    <x v="1791"/>
  </r>
  <r>
    <x v="30"/>
    <x v="1"/>
    <x v="1"/>
    <x v="1"/>
    <x v="19"/>
    <x v="874"/>
    <x v="1792"/>
    <n v="1717193.7626930075"/>
    <x v="1792"/>
    <n v="3797314.3289716444"/>
    <x v="1792"/>
    <x v="1792"/>
  </r>
  <r>
    <x v="30"/>
    <x v="1"/>
    <x v="1"/>
    <x v="1"/>
    <x v="53"/>
    <x v="875"/>
    <x v="1793"/>
    <n v="3557064.2088376661"/>
    <x v="1793"/>
    <n v="8149998.3608754072"/>
    <x v="1793"/>
    <x v="1793"/>
  </r>
  <r>
    <x v="30"/>
    <x v="1"/>
    <x v="1"/>
    <x v="1"/>
    <x v="122"/>
    <x v="876"/>
    <x v="1794"/>
    <n v="898431.64164207131"/>
    <x v="1794"/>
    <n v="2173749.0171615174"/>
    <x v="1794"/>
    <x v="1794"/>
  </r>
  <r>
    <x v="30"/>
    <x v="1"/>
    <x v="1"/>
    <x v="1"/>
    <x v="19"/>
    <x v="877"/>
    <x v="1795"/>
    <n v="468814.97936425637"/>
    <x v="1795"/>
    <n v="1327411.5486455769"/>
    <x v="1795"/>
    <x v="1795"/>
  </r>
  <r>
    <x v="30"/>
    <x v="1"/>
    <x v="0"/>
    <x v="3"/>
    <x v="66"/>
    <x v="878"/>
    <x v="1796"/>
    <n v="2869177.1198005998"/>
    <x v="1796"/>
    <n v="4662027.6129545206"/>
    <x v="1796"/>
    <x v="1796"/>
  </r>
  <r>
    <x v="30"/>
    <x v="1"/>
    <x v="0"/>
    <x v="3"/>
    <x v="25"/>
    <x v="879"/>
    <x v="1797"/>
    <n v="3034836.6267218203"/>
    <x v="1797"/>
    <n v="6021365.674467735"/>
    <x v="1797"/>
    <x v="1797"/>
  </r>
  <r>
    <x v="30"/>
    <x v="1"/>
    <x v="0"/>
    <x v="3"/>
    <x v="23"/>
    <x v="880"/>
    <x v="1798"/>
    <n v="3470096.3562195613"/>
    <x v="1798"/>
    <n v="7943236.9902730109"/>
    <x v="1798"/>
    <x v="1798"/>
  </r>
  <r>
    <x v="30"/>
    <x v="1"/>
    <x v="0"/>
    <x v="3"/>
    <x v="43"/>
    <x v="881"/>
    <x v="1799"/>
    <n v="2173435.5848240792"/>
    <x v="1799"/>
    <n v="5169161.4669685951"/>
    <x v="1799"/>
    <x v="1799"/>
  </r>
  <r>
    <x v="30"/>
    <x v="1"/>
    <x v="0"/>
    <x v="3"/>
    <x v="117"/>
    <x v="882"/>
    <x v="1800"/>
    <n v="1353778.7581438858"/>
    <x v="1800"/>
    <n v="3566674.3498760867"/>
    <x v="1800"/>
    <x v="1800"/>
  </r>
  <r>
    <x v="30"/>
    <x v="1"/>
    <x v="0"/>
    <x v="3"/>
    <x v="29"/>
    <x v="883"/>
    <x v="1801"/>
    <n v="813316.21603213204"/>
    <x v="1801"/>
    <n v="2573275.5776591692"/>
    <x v="1801"/>
    <x v="1801"/>
  </r>
  <r>
    <x v="30"/>
    <x v="1"/>
    <x v="1"/>
    <x v="2"/>
    <x v="37"/>
    <x v="884"/>
    <x v="1802"/>
    <n v="3837341.1374847661"/>
    <x v="1802"/>
    <n v="6296101.7341771079"/>
    <x v="1802"/>
    <x v="1802"/>
  </r>
  <r>
    <x v="30"/>
    <x v="1"/>
    <x v="1"/>
    <x v="2"/>
    <x v="100"/>
    <x v="885"/>
    <x v="1803"/>
    <n v="2295064.6926019653"/>
    <x v="1803"/>
    <n v="4462212.8144699186"/>
    <x v="1803"/>
    <x v="1803"/>
  </r>
  <r>
    <x v="30"/>
    <x v="1"/>
    <x v="1"/>
    <x v="2"/>
    <x v="120"/>
    <x v="886"/>
    <x v="1804"/>
    <n v="1260431.3592718691"/>
    <x v="1804"/>
    <n v="2471090.2775470288"/>
    <x v="1804"/>
    <x v="1804"/>
  </r>
  <r>
    <x v="30"/>
    <x v="1"/>
    <x v="1"/>
    <x v="2"/>
    <x v="30"/>
    <x v="887"/>
    <x v="1805"/>
    <n v="4917906.4874396911"/>
    <x v="1805"/>
    <n v="10055063.854337987"/>
    <x v="1805"/>
    <x v="1805"/>
  </r>
  <r>
    <x v="30"/>
    <x v="1"/>
    <x v="1"/>
    <x v="2"/>
    <x v="76"/>
    <x v="888"/>
    <x v="1806"/>
    <n v="6748364.7954046382"/>
    <x v="1806"/>
    <n v="14295960.21767178"/>
    <x v="1806"/>
    <x v="1806"/>
  </r>
  <r>
    <x v="30"/>
    <x v="1"/>
    <x v="1"/>
    <x v="2"/>
    <x v="46"/>
    <x v="889"/>
    <x v="1807"/>
    <n v="2335409.4786861562"/>
    <x v="1807"/>
    <n v="5072231.8317055488"/>
    <x v="1807"/>
    <x v="1807"/>
  </r>
  <r>
    <x v="30"/>
    <x v="1"/>
    <x v="1"/>
    <x v="2"/>
    <x v="123"/>
    <x v="890"/>
    <x v="1808"/>
    <n v="6891779.7853917172"/>
    <x v="1808"/>
    <n v="15134667.546568124"/>
    <x v="1808"/>
    <x v="1808"/>
  </r>
  <r>
    <x v="30"/>
    <x v="1"/>
    <x v="1"/>
    <x v="2"/>
    <x v="84"/>
    <x v="891"/>
    <x v="1809"/>
    <n v="6569519.5260506365"/>
    <x v="1809"/>
    <n v="14582635.947229363"/>
    <x v="1809"/>
    <x v="1809"/>
  </r>
  <r>
    <x v="30"/>
    <x v="1"/>
    <x v="1"/>
    <x v="2"/>
    <x v="70"/>
    <x v="892"/>
    <x v="1810"/>
    <n v="4290869.8227478871"/>
    <x v="1810"/>
    <n v="9797720.7534955759"/>
    <x v="1810"/>
    <x v="1810"/>
  </r>
  <r>
    <x v="30"/>
    <x v="1"/>
    <x v="1"/>
    <x v="2"/>
    <x v="10"/>
    <x v="893"/>
    <x v="1811"/>
    <n v="2181770.4777598646"/>
    <x v="1811"/>
    <n v="5273243.4407687206"/>
    <x v="1811"/>
    <x v="1811"/>
  </r>
  <r>
    <x v="30"/>
    <x v="1"/>
    <x v="1"/>
    <x v="2"/>
    <x v="123"/>
    <x v="894"/>
    <x v="1812"/>
    <n v="1062735.4519871932"/>
    <x v="1812"/>
    <n v="2680955.6321333903"/>
    <x v="1812"/>
    <x v="1812"/>
  </r>
  <r>
    <x v="31"/>
    <x v="1"/>
    <x v="0"/>
    <x v="0"/>
    <x v="0"/>
    <x v="895"/>
    <x v="1813"/>
    <n v="5386903.8649989329"/>
    <x v="1813"/>
    <n v="10417290.03331862"/>
    <x v="1813"/>
    <x v="1813"/>
  </r>
  <r>
    <x v="31"/>
    <x v="1"/>
    <x v="0"/>
    <x v="0"/>
    <x v="121"/>
    <x v="896"/>
    <x v="1814"/>
    <n v="1572737.6633832972"/>
    <x v="1814"/>
    <n v="3197953.9251035466"/>
    <x v="1814"/>
    <x v="1814"/>
  </r>
  <r>
    <x v="31"/>
    <x v="1"/>
    <x v="0"/>
    <x v="0"/>
    <x v="61"/>
    <x v="897"/>
    <x v="1815"/>
    <n v="4980491.0713898586"/>
    <x v="1815"/>
    <n v="10789062.874271343"/>
    <x v="1815"/>
    <x v="1815"/>
  </r>
  <r>
    <x v="31"/>
    <x v="1"/>
    <x v="0"/>
    <x v="0"/>
    <x v="62"/>
    <x v="898"/>
    <x v="1816"/>
    <n v="4798119.0059702499"/>
    <x v="1816"/>
    <n v="10588334.773793358"/>
    <x v="1816"/>
    <x v="1816"/>
  </r>
  <r>
    <x v="31"/>
    <x v="1"/>
    <x v="0"/>
    <x v="0"/>
    <x v="39"/>
    <x v="899"/>
    <x v="1817"/>
    <n v="5220910.9621387841"/>
    <x v="1817"/>
    <n v="13137537.906958925"/>
    <x v="1817"/>
    <x v="1817"/>
  </r>
  <r>
    <x v="31"/>
    <x v="1"/>
    <x v="0"/>
    <x v="0"/>
    <x v="25"/>
    <x v="900"/>
    <x v="1818"/>
    <n v="1077003.8861139501"/>
    <x v="1818"/>
    <n v="2713461.7551579298"/>
    <x v="1818"/>
    <x v="1818"/>
  </r>
  <r>
    <x v="31"/>
    <x v="1"/>
    <x v="0"/>
    <x v="0"/>
    <x v="0"/>
    <x v="901"/>
    <x v="1819"/>
    <n v="1352105.5089409798"/>
    <x v="1819"/>
    <n v="4487976.653336213"/>
    <x v="1819"/>
    <x v="1819"/>
  </r>
  <r>
    <x v="31"/>
    <x v="1"/>
    <x v="1"/>
    <x v="1"/>
    <x v="11"/>
    <x v="902"/>
    <x v="1820"/>
    <n v="2822941.2283371938"/>
    <x v="1820"/>
    <n v="4329767.8853607569"/>
    <x v="1820"/>
    <x v="1820"/>
  </r>
  <r>
    <x v="31"/>
    <x v="1"/>
    <x v="1"/>
    <x v="1"/>
    <x v="53"/>
    <x v="903"/>
    <x v="1821"/>
    <n v="7064568.6481369287"/>
    <x v="1821"/>
    <n v="12418998.236868337"/>
    <x v="1821"/>
    <x v="1821"/>
  </r>
  <r>
    <x v="31"/>
    <x v="1"/>
    <x v="1"/>
    <x v="1"/>
    <x v="41"/>
    <x v="904"/>
    <x v="1822"/>
    <n v="3432450.2128793802"/>
    <x v="1822"/>
    <n v="6477974.8604683261"/>
    <x v="1822"/>
    <x v="1822"/>
  </r>
  <r>
    <x v="31"/>
    <x v="1"/>
    <x v="1"/>
    <x v="1"/>
    <x v="75"/>
    <x v="905"/>
    <x v="1823"/>
    <n v="6122624.1277640313"/>
    <x v="1823"/>
    <n v="12869505.701977016"/>
    <x v="1823"/>
    <x v="1823"/>
  </r>
  <r>
    <x v="31"/>
    <x v="1"/>
    <x v="1"/>
    <x v="1"/>
    <x v="17"/>
    <x v="906"/>
    <x v="1824"/>
    <n v="1131943.5370522845"/>
    <x v="1824"/>
    <n v="2530245.480402878"/>
    <x v="1824"/>
    <x v="1824"/>
  </r>
  <r>
    <x v="31"/>
    <x v="1"/>
    <x v="1"/>
    <x v="1"/>
    <x v="73"/>
    <x v="907"/>
    <x v="1825"/>
    <n v="5370095.3866775241"/>
    <x v="1825"/>
    <n v="12173999.83801665"/>
    <x v="1825"/>
    <x v="1825"/>
  </r>
  <r>
    <x v="31"/>
    <x v="1"/>
    <x v="1"/>
    <x v="1"/>
    <x v="17"/>
    <x v="908"/>
    <x v="1826"/>
    <n v="2598018.947628553"/>
    <x v="1826"/>
    <n v="6045375.353449516"/>
    <x v="1826"/>
    <x v="1826"/>
  </r>
  <r>
    <x v="31"/>
    <x v="1"/>
    <x v="1"/>
    <x v="1"/>
    <x v="20"/>
    <x v="909"/>
    <x v="1827"/>
    <n v="7063775.8078936879"/>
    <x v="1827"/>
    <n v="16797971.499490935"/>
    <x v="1827"/>
    <x v="1827"/>
  </r>
  <r>
    <x v="31"/>
    <x v="1"/>
    <x v="1"/>
    <x v="1"/>
    <x v="19"/>
    <x v="910"/>
    <x v="1828"/>
    <n v="2731133.4226523363"/>
    <x v="1828"/>
    <n v="6564661.4751486843"/>
    <x v="1828"/>
    <x v="1828"/>
  </r>
  <r>
    <x v="31"/>
    <x v="1"/>
    <x v="1"/>
    <x v="1"/>
    <x v="53"/>
    <x v="911"/>
    <x v="1829"/>
    <n v="4587814.7937516598"/>
    <x v="1829"/>
    <n v="11425727.624341758"/>
    <x v="1829"/>
    <x v="1829"/>
  </r>
  <r>
    <x v="31"/>
    <x v="1"/>
    <x v="1"/>
    <x v="1"/>
    <x v="122"/>
    <x v="912"/>
    <x v="1830"/>
    <n v="1496863.6097296136"/>
    <x v="1830"/>
    <n v="3936577.1099004541"/>
    <x v="1830"/>
    <x v="1830"/>
  </r>
  <r>
    <x v="31"/>
    <x v="1"/>
    <x v="1"/>
    <x v="1"/>
    <x v="19"/>
    <x v="913"/>
    <x v="1831"/>
    <n v="593620.68377382192"/>
    <x v="1831"/>
    <n v="1826944.3120480487"/>
    <x v="1831"/>
    <x v="1831"/>
  </r>
  <r>
    <x v="31"/>
    <x v="1"/>
    <x v="0"/>
    <x v="3"/>
    <x v="66"/>
    <x v="914"/>
    <x v="1832"/>
    <n v="3700543.2505715224"/>
    <x v="1832"/>
    <n v="6535745.6074434575"/>
    <x v="1832"/>
    <x v="1832"/>
  </r>
  <r>
    <x v="31"/>
    <x v="1"/>
    <x v="0"/>
    <x v="3"/>
    <x v="25"/>
    <x v="915"/>
    <x v="1833"/>
    <n v="3913571.2504434912"/>
    <x v="1833"/>
    <n v="8440051.6297524367"/>
    <x v="1833"/>
    <x v="1833"/>
  </r>
  <r>
    <x v="31"/>
    <x v="1"/>
    <x v="0"/>
    <x v="3"/>
    <x v="23"/>
    <x v="916"/>
    <x v="1834"/>
    <n v="5170336.1220788034"/>
    <x v="1834"/>
    <n v="12864322.999659229"/>
    <x v="1834"/>
    <x v="1834"/>
  </r>
  <r>
    <x v="31"/>
    <x v="1"/>
    <x v="0"/>
    <x v="3"/>
    <x v="43"/>
    <x v="917"/>
    <x v="1835"/>
    <n v="3333795.9826898254"/>
    <x v="1835"/>
    <n v="8618357.7245884761"/>
    <x v="1835"/>
    <x v="1835"/>
  </r>
  <r>
    <x v="31"/>
    <x v="1"/>
    <x v="0"/>
    <x v="3"/>
    <x v="117"/>
    <x v="918"/>
    <x v="1836"/>
    <n v="2148642.8097216953"/>
    <x v="1836"/>
    <n v="6153074.3117454499"/>
    <x v="1836"/>
    <x v="1836"/>
  </r>
  <r>
    <x v="31"/>
    <x v="1"/>
    <x v="0"/>
    <x v="3"/>
    <x v="29"/>
    <x v="919"/>
    <x v="1837"/>
    <n v="1049144.8052745953"/>
    <x v="1837"/>
    <n v="3608066.0072596581"/>
    <x v="1837"/>
    <x v="1837"/>
  </r>
  <r>
    <x v="31"/>
    <x v="1"/>
    <x v="1"/>
    <x v="2"/>
    <x v="37"/>
    <x v="920"/>
    <x v="1838"/>
    <n v="5385341.2626367072"/>
    <x v="1838"/>
    <n v="9604322.3816140238"/>
    <x v="1838"/>
    <x v="1838"/>
  </r>
  <r>
    <x v="31"/>
    <x v="1"/>
    <x v="1"/>
    <x v="2"/>
    <x v="100"/>
    <x v="921"/>
    <x v="1839"/>
    <n v="2930194.9967660694"/>
    <x v="1839"/>
    <n v="6192471.8693363639"/>
    <x v="1839"/>
    <x v="1839"/>
  </r>
  <r>
    <x v="31"/>
    <x v="1"/>
    <x v="1"/>
    <x v="2"/>
    <x v="120"/>
    <x v="922"/>
    <x v="1840"/>
    <n v="1603963.5546329231"/>
    <x v="1840"/>
    <n v="3418031.6577966078"/>
    <x v="1840"/>
    <x v="1840"/>
  </r>
  <r>
    <x v="31"/>
    <x v="1"/>
    <x v="1"/>
    <x v="2"/>
    <x v="30"/>
    <x v="923"/>
    <x v="1841"/>
    <n v="6298941.7953306139"/>
    <x v="1841"/>
    <n v="13998591.307749808"/>
    <x v="1841"/>
    <x v="1841"/>
  </r>
  <r>
    <x v="31"/>
    <x v="1"/>
    <x v="1"/>
    <x v="2"/>
    <x v="76"/>
    <x v="924"/>
    <x v="1842"/>
    <n v="9732215.5203943644"/>
    <x v="1842"/>
    <n v="22409835.58811754"/>
    <x v="1842"/>
    <x v="1842"/>
  </r>
  <r>
    <x v="31"/>
    <x v="1"/>
    <x v="1"/>
    <x v="2"/>
    <x v="46"/>
    <x v="925"/>
    <x v="1843"/>
    <n v="2982318.9670753852"/>
    <x v="1843"/>
    <n v="7040480.8232048107"/>
    <x v="1843"/>
    <x v="1843"/>
  </r>
  <r>
    <x v="31"/>
    <x v="1"/>
    <x v="1"/>
    <x v="2"/>
    <x v="123"/>
    <x v="926"/>
    <x v="1844"/>
    <n v="8888567.0989105795"/>
    <x v="1844"/>
    <n v="21217070.600373939"/>
    <x v="1844"/>
    <x v="1844"/>
  </r>
  <r>
    <x v="31"/>
    <x v="1"/>
    <x v="1"/>
    <x v="2"/>
    <x v="84"/>
    <x v="927"/>
    <x v="1845"/>
    <n v="9434684.358186312"/>
    <x v="1845"/>
    <n v="22763653.89910097"/>
    <x v="1845"/>
    <x v="1845"/>
  </r>
  <r>
    <x v="31"/>
    <x v="1"/>
    <x v="1"/>
    <x v="2"/>
    <x v="70"/>
    <x v="928"/>
    <x v="1846"/>
    <n v="5410724.1621804275"/>
    <x v="1846"/>
    <n v="13429111.671269076"/>
    <x v="1846"/>
    <x v="1846"/>
  </r>
  <r>
    <x v="31"/>
    <x v="1"/>
    <x v="1"/>
    <x v="2"/>
    <x v="10"/>
    <x v="929"/>
    <x v="1847"/>
    <n v="2730400.6951437215"/>
    <x v="1847"/>
    <n v="7173107.1578481542"/>
    <x v="1847"/>
    <x v="1847"/>
  </r>
  <r>
    <x v="31"/>
    <x v="1"/>
    <x v="1"/>
    <x v="2"/>
    <x v="123"/>
    <x v="930"/>
    <x v="1848"/>
    <n v="1318351.2201897232"/>
    <x v="1848"/>
    <n v="3614995.4615464546"/>
    <x v="1848"/>
    <x v="1848"/>
  </r>
  <r>
    <x v="0"/>
    <x v="2"/>
    <x v="0"/>
    <x v="0"/>
    <x v="49"/>
    <x v="209"/>
    <x v="1849"/>
    <n v="122562.2523429899"/>
    <x v="1849"/>
    <n v="187644.12552899981"/>
    <x v="1849"/>
    <x v="1849"/>
  </r>
  <r>
    <x v="0"/>
    <x v="2"/>
    <x v="0"/>
    <x v="0"/>
    <x v="83"/>
    <x v="209"/>
    <x v="1850"/>
    <n v="128889.10936409386"/>
    <x v="1850"/>
    <n v="208007.57878739981"/>
    <x v="1850"/>
    <x v="1850"/>
  </r>
  <r>
    <x v="0"/>
    <x v="2"/>
    <x v="0"/>
    <x v="0"/>
    <x v="124"/>
    <x v="560"/>
    <x v="1851"/>
    <n v="94647.07089280145"/>
    <x v="1851"/>
    <n v="165456.33183806957"/>
    <x v="1851"/>
    <x v="1851"/>
  </r>
  <r>
    <x v="0"/>
    <x v="2"/>
    <x v="0"/>
    <x v="0"/>
    <x v="125"/>
    <x v="20"/>
    <x v="1852"/>
    <n v="91748.804996840001"/>
    <x v="1852"/>
    <n v="160878.52670270985"/>
    <x v="1852"/>
    <x v="1852"/>
  </r>
  <r>
    <x v="0"/>
    <x v="2"/>
    <x v="0"/>
    <x v="0"/>
    <x v="61"/>
    <x v="931"/>
    <x v="1853"/>
    <n v="72260.216475839814"/>
    <x v="1853"/>
    <n v="133577.95766399967"/>
    <x v="1853"/>
    <x v="1853"/>
  </r>
  <r>
    <x v="0"/>
    <x v="2"/>
    <x v="0"/>
    <x v="0"/>
    <x v="126"/>
    <x v="932"/>
    <x v="1854"/>
    <n v="62937.809481857068"/>
    <x v="1854"/>
    <n v="119394.95978340994"/>
    <x v="1854"/>
    <x v="1854"/>
  </r>
  <r>
    <x v="0"/>
    <x v="2"/>
    <x v="0"/>
    <x v="0"/>
    <x v="97"/>
    <x v="551"/>
    <x v="1855"/>
    <n v="60954.717659769543"/>
    <x v="1855"/>
    <n v="116618.96721215989"/>
    <x v="1855"/>
    <x v="1855"/>
  </r>
  <r>
    <x v="0"/>
    <x v="2"/>
    <x v="0"/>
    <x v="0"/>
    <x v="127"/>
    <x v="561"/>
    <x v="1856"/>
    <n v="52334.739267782374"/>
    <x v="1856"/>
    <n v="103626.93616703995"/>
    <x v="1856"/>
    <x v="1856"/>
  </r>
  <r>
    <x v="0"/>
    <x v="2"/>
    <x v="0"/>
    <x v="0"/>
    <x v="128"/>
    <x v="30"/>
    <x v="1857"/>
    <n v="34213.019409168512"/>
    <x v="1857"/>
    <n v="75885.860565059804"/>
    <x v="1857"/>
    <x v="1857"/>
  </r>
  <r>
    <x v="0"/>
    <x v="2"/>
    <x v="1"/>
    <x v="1"/>
    <x v="110"/>
    <x v="933"/>
    <x v="1858"/>
    <n v="52892.769357576552"/>
    <x v="1858"/>
    <n v="103638.3597018599"/>
    <x v="1858"/>
    <x v="1858"/>
  </r>
  <r>
    <x v="0"/>
    <x v="2"/>
    <x v="1"/>
    <x v="1"/>
    <x v="61"/>
    <x v="934"/>
    <x v="1859"/>
    <n v="994017.6933749991"/>
    <x v="1859"/>
    <n v="2016300.1338301485"/>
    <x v="1859"/>
    <x v="1859"/>
  </r>
  <r>
    <x v="0"/>
    <x v="2"/>
    <x v="1"/>
    <x v="1"/>
    <x v="122"/>
    <x v="320"/>
    <x v="1860"/>
    <n v="949964.3752499976"/>
    <x v="1860"/>
    <n v="1936998.0743948948"/>
    <x v="1860"/>
    <x v="1860"/>
  </r>
  <r>
    <x v="0"/>
    <x v="2"/>
    <x v="1"/>
    <x v="1"/>
    <x v="99"/>
    <x v="259"/>
    <x v="1861"/>
    <n v="801239.55839999963"/>
    <x v="1861"/>
    <n v="1655430.2240486396"/>
    <x v="1861"/>
    <x v="1861"/>
  </r>
  <r>
    <x v="0"/>
    <x v="2"/>
    <x v="1"/>
    <x v="1"/>
    <x v="102"/>
    <x v="608"/>
    <x v="1862"/>
    <n v="41482.964141279954"/>
    <x v="1862"/>
    <n v="86292.529487999898"/>
    <x v="1862"/>
    <x v="1862"/>
  </r>
  <r>
    <x v="0"/>
    <x v="2"/>
    <x v="0"/>
    <x v="3"/>
    <x v="129"/>
    <x v="632"/>
    <x v="1863"/>
    <n v="62351.664784609828"/>
    <x v="1863"/>
    <n v="130543.79003099963"/>
    <x v="1863"/>
    <x v="1863"/>
  </r>
  <r>
    <x v="0"/>
    <x v="2"/>
    <x v="0"/>
    <x v="3"/>
    <x v="66"/>
    <x v="632"/>
    <x v="1864"/>
    <n v="65203.559697737815"/>
    <x v="1864"/>
    <n v="139728.16837979961"/>
    <x v="1864"/>
    <x v="1864"/>
  </r>
  <r>
    <x v="0"/>
    <x v="2"/>
    <x v="0"/>
    <x v="3"/>
    <x v="49"/>
    <x v="1"/>
    <x v="1865"/>
    <n v="57804.797092114735"/>
    <x v="1865"/>
    <n v="124150.31803907988"/>
    <x v="1865"/>
    <x v="1865"/>
  </r>
  <r>
    <x v="0"/>
    <x v="2"/>
    <x v="0"/>
    <x v="3"/>
    <x v="130"/>
    <x v="188"/>
    <x v="1866"/>
    <n v="29687.635937409927"/>
    <x v="1866"/>
    <n v="73650.801410999818"/>
    <x v="1866"/>
    <x v="1866"/>
  </r>
  <r>
    <x v="0"/>
    <x v="2"/>
    <x v="0"/>
    <x v="3"/>
    <x v="81"/>
    <x v="935"/>
    <x v="1867"/>
    <n v="15624.482620659292"/>
    <x v="1867"/>
    <n v="45237.491115029974"/>
    <x v="1867"/>
    <x v="1867"/>
  </r>
  <r>
    <x v="0"/>
    <x v="2"/>
    <x v="0"/>
    <x v="3"/>
    <x v="131"/>
    <x v="16"/>
    <x v="1868"/>
    <n v="11495.868626209767"/>
    <x v="1868"/>
    <n v="36885.851213579896"/>
    <x v="1868"/>
    <x v="1868"/>
  </r>
  <r>
    <x v="0"/>
    <x v="2"/>
    <x v="1"/>
    <x v="2"/>
    <x v="60"/>
    <x v="936"/>
    <x v="1869"/>
    <n v="78184.673384964117"/>
    <x v="1869"/>
    <n v="140326.19038052968"/>
    <x v="1869"/>
    <x v="1869"/>
  </r>
  <r>
    <x v="0"/>
    <x v="2"/>
    <x v="1"/>
    <x v="2"/>
    <x v="114"/>
    <x v="202"/>
    <x v="1870"/>
    <n v="59035.239690184615"/>
    <x v="1870"/>
    <n v="112643.44573607964"/>
    <x v="1870"/>
    <x v="1870"/>
  </r>
  <r>
    <x v="0"/>
    <x v="2"/>
    <x v="1"/>
    <x v="2"/>
    <x v="123"/>
    <x v="937"/>
    <x v="1871"/>
    <n v="54395.406453964642"/>
    <x v="1871"/>
    <n v="105674.92497407969"/>
    <x v="1871"/>
    <x v="1871"/>
  </r>
  <r>
    <x v="0"/>
    <x v="2"/>
    <x v="1"/>
    <x v="2"/>
    <x v="132"/>
    <x v="269"/>
    <x v="1872"/>
    <n v="1103845.2948659998"/>
    <x v="1872"/>
    <n v="2263508.5005629398"/>
    <x v="1872"/>
    <x v="1872"/>
  </r>
  <r>
    <x v="0"/>
    <x v="2"/>
    <x v="1"/>
    <x v="2"/>
    <x v="49"/>
    <x v="938"/>
    <x v="1873"/>
    <n v="1016759.2582349995"/>
    <x v="1873"/>
    <n v="2097931.0456786491"/>
    <x v="1873"/>
    <x v="1873"/>
  </r>
  <r>
    <x v="0"/>
    <x v="2"/>
    <x v="1"/>
    <x v="2"/>
    <x v="112"/>
    <x v="312"/>
    <x v="1874"/>
    <n v="849005.66469599924"/>
    <x v="1874"/>
    <n v="1777849.1977226385"/>
    <x v="1874"/>
    <x v="1874"/>
  </r>
  <r>
    <x v="0"/>
    <x v="2"/>
    <x v="1"/>
    <x v="2"/>
    <x v="1"/>
    <x v="132"/>
    <x v="1875"/>
    <n v="791441.90669699933"/>
    <x v="1875"/>
    <n v="1667163.5872152287"/>
    <x v="1875"/>
    <x v="1875"/>
  </r>
  <r>
    <x v="0"/>
    <x v="2"/>
    <x v="1"/>
    <x v="2"/>
    <x v="104"/>
    <x v="179"/>
    <x v="1876"/>
    <n v="730425.51619199943"/>
    <x v="1876"/>
    <n v="1549421.9672572787"/>
    <x v="1876"/>
    <x v="1876"/>
  </r>
  <r>
    <x v="0"/>
    <x v="2"/>
    <x v="1"/>
    <x v="2"/>
    <x v="132"/>
    <x v="179"/>
    <x v="1877"/>
    <n v="733161.79511999909"/>
    <x v="1877"/>
    <n v="1555226.324560798"/>
    <x v="1877"/>
    <x v="1877"/>
  </r>
  <r>
    <x v="0"/>
    <x v="2"/>
    <x v="1"/>
    <x v="2"/>
    <x v="100"/>
    <x v="939"/>
    <x v="1878"/>
    <n v="35970.252167767481"/>
    <x v="1878"/>
    <n v="77069.25029924995"/>
    <x v="1878"/>
    <x v="1878"/>
  </r>
  <r>
    <x v="0"/>
    <x v="2"/>
    <x v="1"/>
    <x v="2"/>
    <x v="133"/>
    <x v="940"/>
    <x v="1879"/>
    <n v="21615.224515972488"/>
    <x v="1879"/>
    <n v="53774.285454749974"/>
    <x v="1879"/>
    <x v="1879"/>
  </r>
  <r>
    <x v="0"/>
    <x v="2"/>
    <x v="1"/>
    <x v="2"/>
    <x v="27"/>
    <x v="941"/>
    <x v="1880"/>
    <n v="18218.302182009589"/>
    <x v="1880"/>
    <n v="47949.76631615997"/>
    <x v="1880"/>
    <x v="1880"/>
  </r>
  <r>
    <x v="1"/>
    <x v="2"/>
    <x v="0"/>
    <x v="0"/>
    <x v="134"/>
    <x v="187"/>
    <x v="1881"/>
    <n v="41580.941185766234"/>
    <x v="1881"/>
    <n v="87857.003773439661"/>
    <x v="1881"/>
    <x v="1881"/>
  </r>
  <r>
    <x v="1"/>
    <x v="2"/>
    <x v="0"/>
    <x v="0"/>
    <x v="29"/>
    <x v="553"/>
    <x v="1882"/>
    <n v="38462.168557339035"/>
    <x v="1882"/>
    <n v="83056.486804319633"/>
    <x v="1882"/>
    <x v="1882"/>
  </r>
  <r>
    <x v="1"/>
    <x v="2"/>
    <x v="0"/>
    <x v="0"/>
    <x v="105"/>
    <x v="942"/>
    <x v="1883"/>
    <n v="19905.193911610721"/>
    <x v="1883"/>
    <n v="52041.293740679794"/>
    <x v="1883"/>
    <x v="1883"/>
  </r>
  <r>
    <x v="1"/>
    <x v="2"/>
    <x v="1"/>
    <x v="1"/>
    <x v="30"/>
    <x v="557"/>
    <x v="1884"/>
    <n v="120968.89568364789"/>
    <x v="1884"/>
    <n v="201264.77349563915"/>
    <x v="1884"/>
    <x v="1884"/>
  </r>
  <r>
    <x v="1"/>
    <x v="2"/>
    <x v="1"/>
    <x v="1"/>
    <x v="35"/>
    <x v="649"/>
    <x v="1885"/>
    <n v="114031.033411201"/>
    <x v="1885"/>
    <n v="191738.56060064916"/>
    <x v="1885"/>
    <x v="1885"/>
  </r>
  <r>
    <x v="1"/>
    <x v="2"/>
    <x v="1"/>
    <x v="1"/>
    <x v="102"/>
    <x v="650"/>
    <x v="1886"/>
    <n v="101550.07053037397"/>
    <x v="1886"/>
    <n v="174448.43913023922"/>
    <x v="1886"/>
    <x v="1886"/>
  </r>
  <r>
    <x v="1"/>
    <x v="2"/>
    <x v="1"/>
    <x v="1"/>
    <x v="135"/>
    <x v="45"/>
    <x v="1887"/>
    <n v="88693.264687499497"/>
    <x v="1887"/>
    <n v="156823.0312499991"/>
    <x v="1887"/>
    <x v="1887"/>
  </r>
  <r>
    <x v="1"/>
    <x v="2"/>
    <x v="1"/>
    <x v="1"/>
    <x v="5"/>
    <x v="943"/>
    <x v="1888"/>
    <n v="46288.81290590352"/>
    <x v="1888"/>
    <n v="94257.370422269625"/>
    <x v="1888"/>
    <x v="1888"/>
  </r>
  <r>
    <x v="1"/>
    <x v="2"/>
    <x v="0"/>
    <x v="3"/>
    <x v="130"/>
    <x v="17"/>
    <x v="1889"/>
    <n v="125141.84913915143"/>
    <x v="1889"/>
    <n v="226548.46940048915"/>
    <x v="1889"/>
    <x v="1889"/>
  </r>
  <r>
    <x v="1"/>
    <x v="2"/>
    <x v="0"/>
    <x v="3"/>
    <x v="62"/>
    <x v="546"/>
    <x v="1890"/>
    <n v="108389.83535623646"/>
    <x v="1890"/>
    <n v="200208.74268140882"/>
    <x v="1890"/>
    <x v="1890"/>
  </r>
  <r>
    <x v="1"/>
    <x v="2"/>
    <x v="0"/>
    <x v="3"/>
    <x v="81"/>
    <x v="2"/>
    <x v="1891"/>
    <n v="75729.708741138762"/>
    <x v="1891"/>
    <n v="146421.17658431915"/>
    <x v="1891"/>
    <x v="1891"/>
  </r>
  <r>
    <x v="1"/>
    <x v="2"/>
    <x v="0"/>
    <x v="3"/>
    <x v="131"/>
    <x v="29"/>
    <x v="1892"/>
    <n v="31956.133111874857"/>
    <x v="1892"/>
    <n v="78263.231812499653"/>
    <x v="1892"/>
    <x v="1892"/>
  </r>
  <r>
    <x v="1"/>
    <x v="2"/>
    <x v="0"/>
    <x v="3"/>
    <x v="101"/>
    <x v="944"/>
    <x v="1893"/>
    <n v="26088.681137994696"/>
    <x v="1893"/>
    <n v="66911.718187079736"/>
    <x v="1893"/>
    <x v="1893"/>
  </r>
  <r>
    <x v="1"/>
    <x v="2"/>
    <x v="0"/>
    <x v="3"/>
    <x v="131"/>
    <x v="257"/>
    <x v="1894"/>
    <n v="25268.745960252389"/>
    <x v="1894"/>
    <n v="65386.77124274971"/>
    <x v="1894"/>
    <x v="1894"/>
  </r>
  <r>
    <x v="1"/>
    <x v="2"/>
    <x v="1"/>
    <x v="2"/>
    <x v="136"/>
    <x v="557"/>
    <x v="1895"/>
    <n v="130884.98428058531"/>
    <x v="1895"/>
    <n v="214257.43896317924"/>
    <x v="1895"/>
    <x v="1895"/>
  </r>
  <r>
    <x v="1"/>
    <x v="2"/>
    <x v="1"/>
    <x v="2"/>
    <x v="61"/>
    <x v="33"/>
    <x v="1896"/>
    <n v="119953.39410553341"/>
    <x v="1896"/>
    <n v="199924.36315010887"/>
    <x v="1896"/>
    <x v="1896"/>
  </r>
  <r>
    <x v="1"/>
    <x v="2"/>
    <x v="1"/>
    <x v="2"/>
    <x v="61"/>
    <x v="647"/>
    <x v="1897"/>
    <n v="28320.645763607288"/>
    <x v="1897"/>
    <n v="65463.015024539745"/>
    <x v="1897"/>
    <x v="1897"/>
  </r>
  <r>
    <x v="1"/>
    <x v="2"/>
    <x v="1"/>
    <x v="2"/>
    <x v="137"/>
    <x v="671"/>
    <x v="1898"/>
    <n v="27541.208373983831"/>
    <x v="1898"/>
    <n v="64592.385206399609"/>
    <x v="1898"/>
    <x v="1898"/>
  </r>
  <r>
    <x v="2"/>
    <x v="2"/>
    <x v="0"/>
    <x v="0"/>
    <x v="138"/>
    <x v="371"/>
    <x v="1899"/>
    <n v="215748.22339349851"/>
    <x v="1899"/>
    <n v="493032.12384999776"/>
    <x v="1899"/>
    <x v="1899"/>
  </r>
  <r>
    <x v="2"/>
    <x v="2"/>
    <x v="0"/>
    <x v="0"/>
    <x v="116"/>
    <x v="239"/>
    <x v="1900"/>
    <n v="188940.21066099216"/>
    <x v="1900"/>
    <n v="445260.11702255782"/>
    <x v="1900"/>
    <x v="1900"/>
  </r>
  <r>
    <x v="2"/>
    <x v="2"/>
    <x v="0"/>
    <x v="0"/>
    <x v="138"/>
    <x v="675"/>
    <x v="1901"/>
    <n v="140828.77189582461"/>
    <x v="1901"/>
    <n v="219028.08848975846"/>
    <x v="1901"/>
    <x v="1901"/>
  </r>
  <r>
    <x v="2"/>
    <x v="2"/>
    <x v="0"/>
    <x v="0"/>
    <x v="139"/>
    <x v="567"/>
    <x v="1902"/>
    <n v="125070.73356838951"/>
    <x v="1902"/>
    <n v="197667.29352383857"/>
    <x v="1902"/>
    <x v="1902"/>
  </r>
  <r>
    <x v="2"/>
    <x v="2"/>
    <x v="0"/>
    <x v="0"/>
    <x v="134"/>
    <x v="32"/>
    <x v="1903"/>
    <n v="105021.34713300315"/>
    <x v="1903"/>
    <n v="181440.6919096887"/>
    <x v="1903"/>
    <x v="1903"/>
  </r>
  <r>
    <x v="2"/>
    <x v="2"/>
    <x v="0"/>
    <x v="0"/>
    <x v="140"/>
    <x v="19"/>
    <x v="1904"/>
    <n v="104870.08328831918"/>
    <x v="1904"/>
    <n v="181440.58867199862"/>
    <x v="1904"/>
    <x v="1904"/>
  </r>
  <r>
    <x v="2"/>
    <x v="2"/>
    <x v="0"/>
    <x v="0"/>
    <x v="61"/>
    <x v="187"/>
    <x v="1905"/>
    <n v="43257.016859634852"/>
    <x v="1905"/>
    <n v="91398.409585919275"/>
    <x v="1905"/>
    <x v="1905"/>
  </r>
  <r>
    <x v="2"/>
    <x v="2"/>
    <x v="0"/>
    <x v="0"/>
    <x v="124"/>
    <x v="945"/>
    <x v="1906"/>
    <n v="37908.507712037404"/>
    <x v="1906"/>
    <n v="82942.222093669334"/>
    <x v="1906"/>
    <x v="1906"/>
  </r>
  <r>
    <x v="2"/>
    <x v="2"/>
    <x v="0"/>
    <x v="0"/>
    <x v="37"/>
    <x v="628"/>
    <x v="1907"/>
    <n v="745562.89279999433"/>
    <x v="1907"/>
    <n v="1674771.3114879869"/>
    <x v="1907"/>
    <x v="1907"/>
  </r>
  <r>
    <x v="2"/>
    <x v="2"/>
    <x v="0"/>
    <x v="0"/>
    <x v="124"/>
    <x v="628"/>
    <x v="1908"/>
    <n v="745408.78719999432"/>
    <x v="1908"/>
    <n v="1791228.067199989"/>
    <x v="1908"/>
    <x v="1908"/>
  </r>
  <r>
    <x v="2"/>
    <x v="2"/>
    <x v="1"/>
    <x v="1"/>
    <x v="44"/>
    <x v="382"/>
    <x v="1909"/>
    <n v="314016.57043368142"/>
    <x v="1909"/>
    <n v="661566.50406026666"/>
    <x v="1909"/>
    <x v="1909"/>
  </r>
  <r>
    <x v="2"/>
    <x v="2"/>
    <x v="1"/>
    <x v="1"/>
    <x v="81"/>
    <x v="75"/>
    <x v="1910"/>
    <n v="174336.82310538989"/>
    <x v="1910"/>
    <n v="409229.22219480813"/>
    <x v="1910"/>
    <x v="1910"/>
  </r>
  <r>
    <x v="2"/>
    <x v="2"/>
    <x v="1"/>
    <x v="1"/>
    <x v="141"/>
    <x v="648"/>
    <x v="1911"/>
    <n v="153499.45921707401"/>
    <x v="1911"/>
    <n v="235099.81940991819"/>
    <x v="1911"/>
    <x v="1911"/>
  </r>
  <r>
    <x v="2"/>
    <x v="2"/>
    <x v="1"/>
    <x v="1"/>
    <x v="122"/>
    <x v="216"/>
    <x v="1912"/>
    <n v="137695.88514160534"/>
    <x v="1912"/>
    <n v="213768.38303743833"/>
    <x v="1912"/>
    <x v="1912"/>
  </r>
  <r>
    <x v="2"/>
    <x v="2"/>
    <x v="1"/>
    <x v="1"/>
    <x v="7"/>
    <x v="61"/>
    <x v="1913"/>
    <n v="136762.64776248642"/>
    <x v="1913"/>
    <n v="212507.32141124835"/>
    <x v="1913"/>
    <x v="1913"/>
  </r>
  <r>
    <x v="2"/>
    <x v="2"/>
    <x v="1"/>
    <x v="1"/>
    <x v="21"/>
    <x v="3"/>
    <x v="1914"/>
    <n v="61728.643284209553"/>
    <x v="1914"/>
    <n v="118295.14769099915"/>
    <x v="1914"/>
    <x v="1914"/>
  </r>
  <r>
    <x v="2"/>
    <x v="2"/>
    <x v="1"/>
    <x v="1"/>
    <x v="135"/>
    <x v="26"/>
    <x v="1915"/>
    <n v="54899.036032412892"/>
    <x v="1915"/>
    <n v="108129.04308842921"/>
    <x v="1915"/>
    <x v="1915"/>
  </r>
  <r>
    <x v="2"/>
    <x v="2"/>
    <x v="1"/>
    <x v="1"/>
    <x v="99"/>
    <x v="946"/>
    <x v="1916"/>
    <n v="1048286.0735999908"/>
    <x v="1916"/>
    <n v="2130370.1122585419"/>
    <x v="1916"/>
    <x v="1916"/>
  </r>
  <r>
    <x v="2"/>
    <x v="2"/>
    <x v="1"/>
    <x v="1"/>
    <x v="47"/>
    <x v="382"/>
    <x v="1917"/>
    <n v="170359.56809999884"/>
    <x v="1917"/>
    <n v="407285.71896399709"/>
    <x v="1917"/>
    <x v="1917"/>
  </r>
  <r>
    <x v="2"/>
    <x v="2"/>
    <x v="0"/>
    <x v="3"/>
    <x v="5"/>
    <x v="700"/>
    <x v="1918"/>
    <n v="417529.61616920732"/>
    <x v="1918"/>
    <n v="695718.15820712503"/>
    <x v="1918"/>
    <x v="1918"/>
  </r>
  <r>
    <x v="2"/>
    <x v="2"/>
    <x v="0"/>
    <x v="3"/>
    <x v="117"/>
    <x v="947"/>
    <x v="1919"/>
    <n v="234856.79124824877"/>
    <x v="1919"/>
    <n v="397980.50160725694"/>
    <x v="1919"/>
    <x v="1919"/>
  </r>
  <r>
    <x v="2"/>
    <x v="2"/>
    <x v="0"/>
    <x v="3"/>
    <x v="62"/>
    <x v="572"/>
    <x v="1920"/>
    <n v="172014.24140783865"/>
    <x v="1920"/>
    <n v="301485.29486399761"/>
    <x v="1920"/>
    <x v="1920"/>
  </r>
  <r>
    <x v="2"/>
    <x v="2"/>
    <x v="0"/>
    <x v="3"/>
    <x v="142"/>
    <x v="948"/>
    <x v="1921"/>
    <n v="127316.52278542788"/>
    <x v="1921"/>
    <n v="231115.61422718817"/>
    <x v="1921"/>
    <x v="1921"/>
  </r>
  <r>
    <x v="2"/>
    <x v="2"/>
    <x v="0"/>
    <x v="3"/>
    <x v="107"/>
    <x v="946"/>
    <x v="1922"/>
    <n v="1034484.5056191927"/>
    <x v="1922"/>
    <n v="1881830.7923199895"/>
    <x v="1922"/>
    <x v="1922"/>
  </r>
  <r>
    <x v="2"/>
    <x v="2"/>
    <x v="0"/>
    <x v="3"/>
    <x v="107"/>
    <x v="640"/>
    <x v="1923"/>
    <n v="93169.141034199318"/>
    <x v="1923"/>
    <n v="172176.18881999873"/>
    <x v="1923"/>
    <x v="1923"/>
  </r>
  <r>
    <x v="2"/>
    <x v="2"/>
    <x v="0"/>
    <x v="3"/>
    <x v="52"/>
    <x v="946"/>
    <x v="1924"/>
    <n v="1110525.1636243633"/>
    <x v="1924"/>
    <n v="2124050.4116915078"/>
    <x v="1924"/>
    <x v="1924"/>
  </r>
  <r>
    <x v="2"/>
    <x v="2"/>
    <x v="0"/>
    <x v="3"/>
    <x v="46"/>
    <x v="640"/>
    <x v="1925"/>
    <n v="98370.463566371458"/>
    <x v="1925"/>
    <n v="188901.3832786186"/>
    <x v="1925"/>
    <x v="1925"/>
  </r>
  <r>
    <x v="2"/>
    <x v="2"/>
    <x v="0"/>
    <x v="3"/>
    <x v="143"/>
    <x v="700"/>
    <x v="1926"/>
    <n v="391109.23118105723"/>
    <x v="1926"/>
    <n v="842496.64332599565"/>
    <x v="1926"/>
    <x v="1926"/>
  </r>
  <r>
    <x v="2"/>
    <x v="2"/>
    <x v="1"/>
    <x v="2"/>
    <x v="132"/>
    <x v="280"/>
    <x v="1927"/>
    <n v="203128.97223590256"/>
    <x v="1927"/>
    <n v="312545.4144383978"/>
    <x v="1927"/>
    <x v="1927"/>
  </r>
  <r>
    <x v="2"/>
    <x v="2"/>
    <x v="1"/>
    <x v="2"/>
    <x v="144"/>
    <x v="54"/>
    <x v="1928"/>
    <n v="186391.30427966753"/>
    <x v="1928"/>
    <n v="290336.35099247796"/>
    <x v="1928"/>
    <x v="1928"/>
  </r>
  <r>
    <x v="2"/>
    <x v="2"/>
    <x v="1"/>
    <x v="2"/>
    <x v="81"/>
    <x v="239"/>
    <x v="1929"/>
    <n v="170399.3481930228"/>
    <x v="1929"/>
    <n v="268985.29559039813"/>
    <x v="1929"/>
    <x v="1929"/>
  </r>
  <r>
    <x v="2"/>
    <x v="2"/>
    <x v="1"/>
    <x v="2"/>
    <x v="1"/>
    <x v="36"/>
    <x v="1930"/>
    <n v="90967.700316479284"/>
    <x v="1930"/>
    <n v="156651.47260799876"/>
    <x v="1930"/>
    <x v="1930"/>
  </r>
  <r>
    <x v="2"/>
    <x v="2"/>
    <x v="1"/>
    <x v="2"/>
    <x v="44"/>
    <x v="36"/>
    <x v="1931"/>
    <n v="95450.376143039248"/>
    <x v="1931"/>
    <n v="171027.05078399862"/>
    <x v="1931"/>
    <x v="1931"/>
  </r>
  <r>
    <x v="2"/>
    <x v="2"/>
    <x v="1"/>
    <x v="2"/>
    <x v="25"/>
    <x v="39"/>
    <x v="1932"/>
    <n v="1132997.9075999914"/>
    <x v="1932"/>
    <n v="2167345.7675999836"/>
    <x v="1932"/>
    <x v="1932"/>
  </r>
  <r>
    <x v="2"/>
    <x v="2"/>
    <x v="1"/>
    <x v="2"/>
    <x v="96"/>
    <x v="171"/>
    <x v="1933"/>
    <n v="885552.71962499269"/>
    <x v="1933"/>
    <n v="1858697.9775787345"/>
    <x v="1933"/>
    <x v="1933"/>
  </r>
  <r>
    <x v="2"/>
    <x v="2"/>
    <x v="1"/>
    <x v="2"/>
    <x v="106"/>
    <x v="39"/>
    <x v="1934"/>
    <n v="1133700.7598999913"/>
    <x v="1934"/>
    <n v="2550187.4101289804"/>
    <x v="1934"/>
    <x v="1934"/>
  </r>
  <r>
    <x v="3"/>
    <x v="2"/>
    <x v="0"/>
    <x v="0"/>
    <x v="97"/>
    <x v="949"/>
    <x v="1935"/>
    <n v="331164.63569681603"/>
    <x v="1935"/>
    <n v="682919.41902199446"/>
    <x v="1935"/>
    <x v="1935"/>
  </r>
  <r>
    <x v="3"/>
    <x v="2"/>
    <x v="0"/>
    <x v="0"/>
    <x v="124"/>
    <x v="35"/>
    <x v="1936"/>
    <n v="125159.06639292075"/>
    <x v="1936"/>
    <n v="198742.66804490788"/>
    <x v="1936"/>
    <x v="1936"/>
  </r>
  <r>
    <x v="3"/>
    <x v="2"/>
    <x v="1"/>
    <x v="1"/>
    <x v="113"/>
    <x v="114"/>
    <x v="1937"/>
    <n v="263189.7411863351"/>
    <x v="1937"/>
    <n v="560532.74076237611"/>
    <x v="1937"/>
    <x v="1937"/>
  </r>
  <r>
    <x v="3"/>
    <x v="2"/>
    <x v="1"/>
    <x v="1"/>
    <x v="95"/>
    <x v="74"/>
    <x v="1938"/>
    <n v="208903.69344536753"/>
    <x v="1938"/>
    <n v="467547.21272699628"/>
    <x v="1938"/>
    <x v="1938"/>
  </r>
  <r>
    <x v="3"/>
    <x v="2"/>
    <x v="1"/>
    <x v="1"/>
    <x v="81"/>
    <x v="582"/>
    <x v="1939"/>
    <n v="170408.46859978416"/>
    <x v="1939"/>
    <n v="270328.02282188728"/>
    <x v="1939"/>
    <x v="1939"/>
  </r>
  <r>
    <x v="3"/>
    <x v="2"/>
    <x v="1"/>
    <x v="1"/>
    <x v="5"/>
    <x v="675"/>
    <x v="1940"/>
    <n v="114567.50810966281"/>
    <x v="1940"/>
    <n v="194522.72293439801"/>
    <x v="1940"/>
    <x v="1940"/>
  </r>
  <r>
    <x v="3"/>
    <x v="2"/>
    <x v="1"/>
    <x v="1"/>
    <x v="21"/>
    <x v="209"/>
    <x v="1941"/>
    <n v="106761.6824097943"/>
    <x v="1941"/>
    <n v="183677.94599933812"/>
    <x v="1941"/>
    <x v="1941"/>
  </r>
  <r>
    <x v="3"/>
    <x v="2"/>
    <x v="1"/>
    <x v="1"/>
    <x v="47"/>
    <x v="405"/>
    <x v="1942"/>
    <n v="1060041.9374999893"/>
    <x v="1942"/>
    <n v="2154632.1819749787"/>
    <x v="1942"/>
    <x v="1942"/>
  </r>
  <r>
    <x v="3"/>
    <x v="2"/>
    <x v="0"/>
    <x v="3"/>
    <x v="106"/>
    <x v="950"/>
    <x v="1943"/>
    <n v="401622.72507343814"/>
    <x v="1943"/>
    <n v="647774.08007561346"/>
    <x v="1943"/>
    <x v="1943"/>
  </r>
  <r>
    <x v="3"/>
    <x v="2"/>
    <x v="0"/>
    <x v="3"/>
    <x v="29"/>
    <x v="653"/>
    <x v="1944"/>
    <n v="668874.11100781686"/>
    <x v="1944"/>
    <n v="1079528.6806703883"/>
    <x v="1944"/>
    <x v="1944"/>
  </r>
  <r>
    <x v="3"/>
    <x v="2"/>
    <x v="0"/>
    <x v="3"/>
    <x v="142"/>
    <x v="326"/>
    <x v="1945"/>
    <n v="327206.79223015322"/>
    <x v="1945"/>
    <n v="538091.02009727433"/>
    <x v="1945"/>
    <x v="1945"/>
  </r>
  <r>
    <x v="3"/>
    <x v="2"/>
    <x v="0"/>
    <x v="3"/>
    <x v="142"/>
    <x v="396"/>
    <x v="1946"/>
    <n v="295193.02717796911"/>
    <x v="1946"/>
    <n v="490300.52597732464"/>
    <x v="1946"/>
    <x v="1946"/>
  </r>
  <r>
    <x v="3"/>
    <x v="2"/>
    <x v="0"/>
    <x v="3"/>
    <x v="129"/>
    <x v="19"/>
    <x v="1947"/>
    <n v="114394.30510815878"/>
    <x v="1947"/>
    <n v="211139.04873599773"/>
    <x v="1947"/>
    <x v="1947"/>
  </r>
  <r>
    <x v="3"/>
    <x v="2"/>
    <x v="0"/>
    <x v="3"/>
    <x v="117"/>
    <x v="653"/>
    <x v="1948"/>
    <n v="625156.62849071331"/>
    <x v="1948"/>
    <n v="1231952.71771199"/>
    <x v="1948"/>
    <x v="1948"/>
  </r>
  <r>
    <x v="3"/>
    <x v="2"/>
    <x v="1"/>
    <x v="2"/>
    <x v="137"/>
    <x v="280"/>
    <x v="1949"/>
    <n v="277813.60989634262"/>
    <x v="1949"/>
    <n v="576150.84978175571"/>
    <x v="1949"/>
    <x v="1949"/>
  </r>
  <r>
    <x v="3"/>
    <x v="2"/>
    <x v="1"/>
    <x v="2"/>
    <x v="144"/>
    <x v="570"/>
    <x v="1950"/>
    <n v="269760.75872927677"/>
    <x v="1950"/>
    <n v="562190.82428799535"/>
    <x v="1950"/>
    <x v="1950"/>
  </r>
  <r>
    <x v="3"/>
    <x v="2"/>
    <x v="1"/>
    <x v="2"/>
    <x v="81"/>
    <x v="222"/>
    <x v="1951"/>
    <n v="252230.53527042494"/>
    <x v="1951"/>
    <n v="534132.62998524634"/>
    <x v="1951"/>
    <x v="1951"/>
  </r>
  <r>
    <x v="3"/>
    <x v="2"/>
    <x v="1"/>
    <x v="2"/>
    <x v="114"/>
    <x v="239"/>
    <x v="1952"/>
    <n v="238408.16721645344"/>
    <x v="1952"/>
    <n v="510726.23411759624"/>
    <x v="1952"/>
    <x v="1952"/>
  </r>
  <r>
    <x v="3"/>
    <x v="2"/>
    <x v="1"/>
    <x v="2"/>
    <x v="11"/>
    <x v="639"/>
    <x v="1953"/>
    <n v="214667.5738518193"/>
    <x v="1953"/>
    <n v="470474.73854135658"/>
    <x v="1953"/>
    <x v="1953"/>
  </r>
  <r>
    <x v="3"/>
    <x v="2"/>
    <x v="1"/>
    <x v="2"/>
    <x v="11"/>
    <x v="580"/>
    <x v="1954"/>
    <n v="235511.45148742423"/>
    <x v="1954"/>
    <n v="542397.81611427618"/>
    <x v="1954"/>
    <x v="1954"/>
  </r>
  <r>
    <x v="3"/>
    <x v="2"/>
    <x v="1"/>
    <x v="2"/>
    <x v="123"/>
    <x v="17"/>
    <x v="1955"/>
    <n v="160200.17327576291"/>
    <x v="1955"/>
    <n v="257419.18869278679"/>
    <x v="1955"/>
    <x v="1955"/>
  </r>
  <r>
    <x v="3"/>
    <x v="2"/>
    <x v="1"/>
    <x v="2"/>
    <x v="123"/>
    <x v="557"/>
    <x v="1956"/>
    <n v="140241.94000523759"/>
    <x v="1956"/>
    <n v="229574.68395560753"/>
    <x v="1956"/>
    <x v="1956"/>
  </r>
  <r>
    <x v="3"/>
    <x v="2"/>
    <x v="1"/>
    <x v="2"/>
    <x v="104"/>
    <x v="384"/>
    <x v="1957"/>
    <n v="451621.02469499462"/>
    <x v="1957"/>
    <n v="950777.75794498879"/>
    <x v="1957"/>
    <x v="1957"/>
  </r>
  <r>
    <x v="3"/>
    <x v="2"/>
    <x v="1"/>
    <x v="2"/>
    <x v="114"/>
    <x v="384"/>
    <x v="1958"/>
    <n v="451799.70759299456"/>
    <x v="1958"/>
    <n v="1103187.2544330168"/>
    <x v="1958"/>
    <x v="1958"/>
  </r>
  <r>
    <x v="4"/>
    <x v="2"/>
    <x v="0"/>
    <x v="0"/>
    <x v="134"/>
    <x v="280"/>
    <x v="1959"/>
    <n v="231876.11445165778"/>
    <x v="1959"/>
    <n v="517387.29709567549"/>
    <x v="1959"/>
    <x v="1959"/>
  </r>
  <r>
    <x v="4"/>
    <x v="2"/>
    <x v="0"/>
    <x v="0"/>
    <x v="118"/>
    <x v="720"/>
    <x v="1960"/>
    <n v="327752.10847999575"/>
    <x v="1960"/>
    <n v="754245.30992319039"/>
    <x v="1960"/>
    <x v="1960"/>
  </r>
  <r>
    <x v="4"/>
    <x v="2"/>
    <x v="0"/>
    <x v="0"/>
    <x v="145"/>
    <x v="951"/>
    <x v="1961"/>
    <n v="324825.31199999526"/>
    <x v="1961"/>
    <n v="750588.98207998904"/>
    <x v="1961"/>
    <x v="1961"/>
  </r>
  <r>
    <x v="4"/>
    <x v="2"/>
    <x v="0"/>
    <x v="0"/>
    <x v="1"/>
    <x v="952"/>
    <x v="1962"/>
    <n v="282198.77052599634"/>
    <x v="1962"/>
    <n v="663982.49573933147"/>
    <x v="1962"/>
    <x v="1962"/>
  </r>
  <r>
    <x v="4"/>
    <x v="2"/>
    <x v="1"/>
    <x v="1"/>
    <x v="119"/>
    <x v="261"/>
    <x v="1963"/>
    <n v="349735.83022220171"/>
    <x v="1963"/>
    <n v="698842.88329743338"/>
    <x v="1963"/>
    <x v="1963"/>
  </r>
  <r>
    <x v="4"/>
    <x v="2"/>
    <x v="1"/>
    <x v="1"/>
    <x v="47"/>
    <x v="59"/>
    <x v="1964"/>
    <n v="326381.25583267672"/>
    <x v="1964"/>
    <n v="661886.79381509393"/>
    <x v="1964"/>
    <x v="1964"/>
  </r>
  <r>
    <x v="4"/>
    <x v="2"/>
    <x v="1"/>
    <x v="1"/>
    <x v="146"/>
    <x v="570"/>
    <x v="1965"/>
    <n v="252657.40941042188"/>
    <x v="1965"/>
    <n v="540315.04454975459"/>
    <x v="1965"/>
    <x v="1965"/>
  </r>
  <r>
    <x v="4"/>
    <x v="2"/>
    <x v="1"/>
    <x v="1"/>
    <x v="147"/>
    <x v="222"/>
    <x v="1966"/>
    <n v="241132.47892876892"/>
    <x v="1966"/>
    <n v="520891.84533474478"/>
    <x v="1966"/>
    <x v="1966"/>
  </r>
  <r>
    <x v="4"/>
    <x v="2"/>
    <x v="1"/>
    <x v="1"/>
    <x v="111"/>
    <x v="378"/>
    <x v="1967"/>
    <n v="205146.32577154101"/>
    <x v="1967"/>
    <n v="460195.21200497588"/>
    <x v="1967"/>
    <x v="1967"/>
  </r>
  <r>
    <x v="4"/>
    <x v="2"/>
    <x v="1"/>
    <x v="1"/>
    <x v="148"/>
    <x v="33"/>
    <x v="1968"/>
    <n v="168316.14305986781"/>
    <x v="1968"/>
    <n v="395262.31801570655"/>
    <x v="1968"/>
    <x v="1968"/>
  </r>
  <r>
    <x v="4"/>
    <x v="2"/>
    <x v="1"/>
    <x v="1"/>
    <x v="147"/>
    <x v="184"/>
    <x v="1969"/>
    <n v="155450.59077114792"/>
    <x v="1969"/>
    <n v="239468.96216499674"/>
    <x v="1969"/>
    <x v="1969"/>
  </r>
  <r>
    <x v="4"/>
    <x v="2"/>
    <x v="1"/>
    <x v="1"/>
    <x v="149"/>
    <x v="13"/>
    <x v="1970"/>
    <n v="155229.81183921744"/>
    <x v="1970"/>
    <n v="239533.5250458665"/>
    <x v="1970"/>
    <x v="1970"/>
  </r>
  <r>
    <x v="4"/>
    <x v="2"/>
    <x v="1"/>
    <x v="1"/>
    <x v="21"/>
    <x v="237"/>
    <x v="1971"/>
    <n v="1109310.5636999838"/>
    <x v="1971"/>
    <n v="2255164.5457204874"/>
    <x v="1971"/>
    <x v="1971"/>
  </r>
  <r>
    <x v="4"/>
    <x v="2"/>
    <x v="1"/>
    <x v="1"/>
    <x v="113"/>
    <x v="234"/>
    <x v="1972"/>
    <n v="327288.04154999519"/>
    <x v="1972"/>
    <n v="759580.17838236899"/>
    <x v="1972"/>
    <x v="1972"/>
  </r>
  <r>
    <x v="4"/>
    <x v="2"/>
    <x v="1"/>
    <x v="1"/>
    <x v="148"/>
    <x v="248"/>
    <x v="1973"/>
    <n v="272289.53609999595"/>
    <x v="1973"/>
    <n v="648668.29412355053"/>
    <x v="1973"/>
    <x v="1973"/>
  </r>
  <r>
    <x v="4"/>
    <x v="2"/>
    <x v="1"/>
    <x v="1"/>
    <x v="148"/>
    <x v="337"/>
    <x v="1974"/>
    <n v="263984.70149999642"/>
    <x v="1974"/>
    <n v="630411.61798939155"/>
    <x v="1974"/>
    <x v="1974"/>
  </r>
  <r>
    <x v="4"/>
    <x v="2"/>
    <x v="0"/>
    <x v="3"/>
    <x v="103"/>
    <x v="248"/>
    <x v="1975"/>
    <n v="305846.65587834199"/>
    <x v="1975"/>
    <n v="507433.86573659343"/>
    <x v="1975"/>
    <x v="1975"/>
  </r>
  <r>
    <x v="4"/>
    <x v="2"/>
    <x v="0"/>
    <x v="3"/>
    <x v="61"/>
    <x v="116"/>
    <x v="1976"/>
    <n v="713616.74249045341"/>
    <x v="1976"/>
    <n v="1405880.9995659951"/>
    <x v="1976"/>
    <x v="1976"/>
  </r>
  <r>
    <x v="4"/>
    <x v="2"/>
    <x v="1"/>
    <x v="2"/>
    <x v="100"/>
    <x v="589"/>
    <x v="1977"/>
    <n v="306275.51596625964"/>
    <x v="1977"/>
    <n v="621057.69703955424"/>
    <x v="1977"/>
    <x v="1977"/>
  </r>
  <r>
    <x v="4"/>
    <x v="2"/>
    <x v="1"/>
    <x v="2"/>
    <x v="136"/>
    <x v="371"/>
    <x v="1978"/>
    <n v="281238.95126774639"/>
    <x v="1978"/>
    <n v="580505.49602499488"/>
    <x v="1978"/>
    <x v="1978"/>
  </r>
  <r>
    <x v="5"/>
    <x v="2"/>
    <x v="0"/>
    <x v="0"/>
    <x v="150"/>
    <x v="47"/>
    <x v="1979"/>
    <n v="123859.40393501805"/>
    <x v="1979"/>
    <n v="193466.32804199695"/>
    <x v="1979"/>
    <x v="1979"/>
  </r>
  <r>
    <x v="5"/>
    <x v="2"/>
    <x v="0"/>
    <x v="0"/>
    <x v="21"/>
    <x v="47"/>
    <x v="1980"/>
    <n v="130157.66028414032"/>
    <x v="1980"/>
    <n v="213704.9563230366"/>
    <x v="1980"/>
    <x v="1980"/>
  </r>
  <r>
    <x v="5"/>
    <x v="2"/>
    <x v="0"/>
    <x v="0"/>
    <x v="134"/>
    <x v="196"/>
    <x v="1981"/>
    <n v="534984.69469999091"/>
    <x v="1981"/>
    <n v="1160147.3849229803"/>
    <x v="1981"/>
    <x v="1981"/>
  </r>
  <r>
    <x v="5"/>
    <x v="2"/>
    <x v="0"/>
    <x v="0"/>
    <x v="1"/>
    <x v="603"/>
    <x v="1982"/>
    <n v="418938.7811939934"/>
    <x v="1982"/>
    <n v="935545.90215544542"/>
    <x v="1982"/>
    <x v="1982"/>
  </r>
  <r>
    <x v="5"/>
    <x v="2"/>
    <x v="0"/>
    <x v="0"/>
    <x v="118"/>
    <x v="40"/>
    <x v="1983"/>
    <n v="404582.00857999362"/>
    <x v="1983"/>
    <n v="907745.36013218586"/>
    <x v="1983"/>
    <x v="1983"/>
  </r>
  <r>
    <x v="5"/>
    <x v="2"/>
    <x v="0"/>
    <x v="0"/>
    <x v="128"/>
    <x v="90"/>
    <x v="1984"/>
    <n v="393033.33093599381"/>
    <x v="1984"/>
    <n v="885330.49389622617"/>
    <x v="1984"/>
    <x v="1984"/>
  </r>
  <r>
    <x v="5"/>
    <x v="2"/>
    <x v="0"/>
    <x v="0"/>
    <x v="105"/>
    <x v="369"/>
    <x v="1985"/>
    <n v="240773.25215999587"/>
    <x v="1985"/>
    <n v="584961.67141438997"/>
    <x v="1985"/>
    <x v="1985"/>
  </r>
  <r>
    <x v="5"/>
    <x v="2"/>
    <x v="1"/>
    <x v="1"/>
    <x v="111"/>
    <x v="83"/>
    <x v="1986"/>
    <n v="247097.96996470782"/>
    <x v="1986"/>
    <n v="530199.65133777424"/>
    <x v="1986"/>
    <x v="1986"/>
  </r>
  <r>
    <x v="5"/>
    <x v="2"/>
    <x v="1"/>
    <x v="1"/>
    <x v="119"/>
    <x v="953"/>
    <x v="1987"/>
    <n v="615275.9999999901"/>
    <x v="1987"/>
    <n v="1239211.4399999802"/>
    <x v="1987"/>
    <x v="1987"/>
  </r>
  <r>
    <x v="5"/>
    <x v="2"/>
    <x v="1"/>
    <x v="1"/>
    <x v="7"/>
    <x v="84"/>
    <x v="1988"/>
    <n v="579877.70309998991"/>
    <x v="1988"/>
    <n v="1258925.225716738"/>
    <x v="1988"/>
    <x v="1988"/>
  </r>
  <r>
    <x v="5"/>
    <x v="2"/>
    <x v="1"/>
    <x v="1"/>
    <x v="151"/>
    <x v="621"/>
    <x v="1989"/>
    <n v="411741.38249999349"/>
    <x v="1989"/>
    <n v="928757.98029698536"/>
    <x v="1989"/>
    <x v="1989"/>
  </r>
  <r>
    <x v="5"/>
    <x v="2"/>
    <x v="1"/>
    <x v="1"/>
    <x v="152"/>
    <x v="12"/>
    <x v="1990"/>
    <n v="392484.93749999371"/>
    <x v="1990"/>
    <n v="891106.14477498573"/>
    <x v="1990"/>
    <x v="1990"/>
  </r>
  <r>
    <x v="5"/>
    <x v="2"/>
    <x v="1"/>
    <x v="1"/>
    <x v="71"/>
    <x v="953"/>
    <x v="1991"/>
    <n v="615625.91999999003"/>
    <x v="1991"/>
    <n v="1440446.0878079769"/>
    <x v="1991"/>
    <x v="1991"/>
  </r>
  <r>
    <x v="5"/>
    <x v="2"/>
    <x v="1"/>
    <x v="1"/>
    <x v="152"/>
    <x v="121"/>
    <x v="1992"/>
    <n v="306521.96759999509"/>
    <x v="1992"/>
    <n v="719369.99642094853"/>
    <x v="1992"/>
    <x v="1992"/>
  </r>
  <r>
    <x v="5"/>
    <x v="2"/>
    <x v="1"/>
    <x v="1"/>
    <x v="153"/>
    <x v="954"/>
    <x v="1993"/>
    <n v="240115.47052499588"/>
    <x v="1993"/>
    <n v="585022.91896627995"/>
    <x v="1993"/>
    <x v="1993"/>
  </r>
  <r>
    <x v="5"/>
    <x v="2"/>
    <x v="1"/>
    <x v="1"/>
    <x v="153"/>
    <x v="955"/>
    <x v="1994"/>
    <n v="16409.457669149742"/>
    <x v="1994"/>
    <n v="47320.140464999255"/>
    <x v="1994"/>
    <x v="1994"/>
  </r>
  <r>
    <x v="5"/>
    <x v="2"/>
    <x v="1"/>
    <x v="1"/>
    <x v="131"/>
    <x v="955"/>
    <x v="1995"/>
    <n v="16588.329932564338"/>
    <x v="1995"/>
    <n v="47896.081556659236"/>
    <x v="1995"/>
    <x v="1995"/>
  </r>
  <r>
    <x v="5"/>
    <x v="2"/>
    <x v="0"/>
    <x v="3"/>
    <x v="103"/>
    <x v="956"/>
    <x v="1996"/>
    <n v="676169.04668775958"/>
    <x v="1996"/>
    <n v="1051041.653831502"/>
    <x v="1996"/>
    <x v="1996"/>
  </r>
  <r>
    <x v="5"/>
    <x v="2"/>
    <x v="0"/>
    <x v="3"/>
    <x v="49"/>
    <x v="655"/>
    <x v="1997"/>
    <n v="436886.17208275164"/>
    <x v="1997"/>
    <n v="704246.57002501772"/>
    <x v="1997"/>
    <x v="1997"/>
  </r>
  <r>
    <x v="5"/>
    <x v="2"/>
    <x v="0"/>
    <x v="3"/>
    <x v="154"/>
    <x v="163"/>
    <x v="1998"/>
    <n v="628266.84756384289"/>
    <x v="1998"/>
    <n v="1022147.3018188637"/>
    <x v="1998"/>
    <x v="1998"/>
  </r>
  <r>
    <x v="5"/>
    <x v="2"/>
    <x v="0"/>
    <x v="3"/>
    <x v="81"/>
    <x v="163"/>
    <x v="1999"/>
    <n v="587549.48687359074"/>
    <x v="1999"/>
    <n v="1166573.5705599859"/>
    <x v="1999"/>
    <x v="1999"/>
  </r>
  <r>
    <x v="5"/>
    <x v="2"/>
    <x v="0"/>
    <x v="3"/>
    <x v="131"/>
    <x v="22"/>
    <x v="2000"/>
    <n v="27798.681307319552"/>
    <x v="2000"/>
    <n v="71958.073571998844"/>
    <x v="2000"/>
    <x v="2000"/>
  </r>
  <r>
    <x v="5"/>
    <x v="2"/>
    <x v="0"/>
    <x v="3"/>
    <x v="71"/>
    <x v="22"/>
    <x v="2001"/>
    <n v="28516.234495425131"/>
    <x v="2001"/>
    <n v="74269.4080497588"/>
    <x v="2001"/>
    <x v="2001"/>
  </r>
  <r>
    <x v="5"/>
    <x v="2"/>
    <x v="1"/>
    <x v="2"/>
    <x v="115"/>
    <x v="191"/>
    <x v="2002"/>
    <n v="341590.66570150031"/>
    <x v="2002"/>
    <n v="675065.9368500117"/>
    <x v="2002"/>
    <x v="2002"/>
  </r>
  <r>
    <x v="5"/>
    <x v="2"/>
    <x v="1"/>
    <x v="2"/>
    <x v="67"/>
    <x v="55"/>
    <x v="2003"/>
    <n v="264421.03415804543"/>
    <x v="2003"/>
    <n v="550437.03115499346"/>
    <x v="2003"/>
    <x v="2003"/>
  </r>
  <r>
    <x v="5"/>
    <x v="2"/>
    <x v="1"/>
    <x v="2"/>
    <x v="115"/>
    <x v="957"/>
    <x v="2004"/>
    <n v="1049881.0183679836"/>
    <x v="2004"/>
    <n v="2035273.8631679681"/>
    <x v="2004"/>
    <x v="2004"/>
  </r>
  <r>
    <x v="5"/>
    <x v="2"/>
    <x v="1"/>
    <x v="2"/>
    <x v="130"/>
    <x v="957"/>
    <x v="2005"/>
    <n v="1051080.4254719834"/>
    <x v="2005"/>
    <n v="2391293.8996530822"/>
    <x v="2005"/>
    <x v="2005"/>
  </r>
  <r>
    <x v="5"/>
    <x v="2"/>
    <x v="1"/>
    <x v="2"/>
    <x v="114"/>
    <x v="81"/>
    <x v="2006"/>
    <n v="276986.52431999554"/>
    <x v="2006"/>
    <n v="665556.00518878934"/>
    <x v="2006"/>
    <x v="2006"/>
  </r>
  <r>
    <x v="5"/>
    <x v="2"/>
    <x v="1"/>
    <x v="2"/>
    <x v="81"/>
    <x v="949"/>
    <x v="2007"/>
    <n v="242124.88589999621"/>
    <x v="2007"/>
    <n v="592504.49348099076"/>
    <x v="2007"/>
    <x v="2007"/>
  </r>
  <r>
    <x v="5"/>
    <x v="2"/>
    <x v="1"/>
    <x v="2"/>
    <x v="123"/>
    <x v="227"/>
    <x v="2008"/>
    <n v="17528.443721249718"/>
    <x v="2008"/>
    <n v="49220.658374999199"/>
    <x v="2008"/>
    <x v="2008"/>
  </r>
  <r>
    <x v="5"/>
    <x v="2"/>
    <x v="1"/>
    <x v="2"/>
    <x v="150"/>
    <x v="227"/>
    <x v="2009"/>
    <n v="17768.608590914711"/>
    <x v="2009"/>
    <n v="49993.998196499189"/>
    <x v="2009"/>
    <x v="2009"/>
  </r>
  <r>
    <x v="6"/>
    <x v="2"/>
    <x v="0"/>
    <x v="0"/>
    <x v="150"/>
    <x v="566"/>
    <x v="2010"/>
    <n v="197506.69180559638"/>
    <x v="2010"/>
    <n v="448010.85175999469"/>
    <x v="2010"/>
    <x v="2010"/>
  </r>
  <r>
    <x v="6"/>
    <x v="2"/>
    <x v="0"/>
    <x v="0"/>
    <x v="140"/>
    <x v="566"/>
    <x v="2011"/>
    <n v="208108.59257256094"/>
    <x v="2011"/>
    <n v="324082.329434074"/>
    <x v="2011"/>
    <x v="2011"/>
  </r>
  <r>
    <x v="6"/>
    <x v="2"/>
    <x v="0"/>
    <x v="0"/>
    <x v="140"/>
    <x v="157"/>
    <x v="2012"/>
    <n v="648176.82681598805"/>
    <x v="2012"/>
    <n v="1376348.0694854148"/>
    <x v="2012"/>
    <x v="2012"/>
  </r>
  <r>
    <x v="6"/>
    <x v="2"/>
    <x v="0"/>
    <x v="0"/>
    <x v="150"/>
    <x v="958"/>
    <x v="2013"/>
    <n v="630047.38274998835"/>
    <x v="2013"/>
    <n v="1342251.7274474753"/>
    <x v="2013"/>
    <x v="2013"/>
  </r>
  <r>
    <x v="6"/>
    <x v="2"/>
    <x v="0"/>
    <x v="0"/>
    <x v="29"/>
    <x v="959"/>
    <x v="2014"/>
    <n v="519101.82809998986"/>
    <x v="2014"/>
    <n v="1133691.3997289778"/>
    <x v="2014"/>
    <x v="2014"/>
  </r>
  <r>
    <x v="6"/>
    <x v="2"/>
    <x v="0"/>
    <x v="0"/>
    <x v="127"/>
    <x v="735"/>
    <x v="2015"/>
    <n v="496443.87734899088"/>
    <x v="2015"/>
    <n v="1088600.5220693899"/>
    <x v="2015"/>
    <x v="2015"/>
  </r>
  <r>
    <x v="6"/>
    <x v="2"/>
    <x v="0"/>
    <x v="0"/>
    <x v="69"/>
    <x v="289"/>
    <x v="2016"/>
    <n v="482255.20699999051"/>
    <x v="2016"/>
    <n v="1063123.0126299793"/>
    <x v="2016"/>
    <x v="2016"/>
  </r>
  <r>
    <x v="6"/>
    <x v="2"/>
    <x v="0"/>
    <x v="0"/>
    <x v="155"/>
    <x v="960"/>
    <x v="2017"/>
    <n v="448881.8224499916"/>
    <x v="2017"/>
    <n v="997440.37942048162"/>
    <x v="2017"/>
    <x v="2017"/>
  </r>
  <r>
    <x v="6"/>
    <x v="2"/>
    <x v="0"/>
    <x v="0"/>
    <x v="97"/>
    <x v="668"/>
    <x v="2018"/>
    <n v="363235.97359999327"/>
    <x v="2018"/>
    <n v="830916.60882398451"/>
    <x v="2018"/>
    <x v="2018"/>
  </r>
  <r>
    <x v="6"/>
    <x v="2"/>
    <x v="1"/>
    <x v="1"/>
    <x v="30"/>
    <x v="611"/>
    <x v="2019"/>
    <n v="537672.67199999001"/>
    <x v="2019"/>
    <n v="1178965.1606911784"/>
    <x v="2019"/>
    <x v="2019"/>
  </r>
  <r>
    <x v="6"/>
    <x v="2"/>
    <x v="1"/>
    <x v="1"/>
    <x v="5"/>
    <x v="691"/>
    <x v="2020"/>
    <n v="497833.45199999033"/>
    <x v="2020"/>
    <n v="1102611.5487791786"/>
    <x v="2020"/>
    <x v="2020"/>
  </r>
  <r>
    <x v="6"/>
    <x v="2"/>
    <x v="1"/>
    <x v="1"/>
    <x v="56"/>
    <x v="646"/>
    <x v="2021"/>
    <n v="249773.62499999508"/>
    <x v="2021"/>
    <n v="607312.5430499881"/>
    <x v="2021"/>
    <x v="2021"/>
  </r>
  <r>
    <x v="6"/>
    <x v="2"/>
    <x v="0"/>
    <x v="3"/>
    <x v="143"/>
    <x v="961"/>
    <x v="2022"/>
    <n v="799900.4351296149"/>
    <x v="2022"/>
    <n v="1230039.5391278162"/>
    <x v="2022"/>
    <x v="2022"/>
  </r>
  <r>
    <x v="6"/>
    <x v="2"/>
    <x v="0"/>
    <x v="3"/>
    <x v="31"/>
    <x v="962"/>
    <x v="2023"/>
    <n v="660172.16756145202"/>
    <x v="2023"/>
    <n v="1030120.2381014798"/>
    <x v="2023"/>
    <x v="2023"/>
  </r>
  <r>
    <x v="6"/>
    <x v="2"/>
    <x v="0"/>
    <x v="3"/>
    <x v="107"/>
    <x v="21"/>
    <x v="2024"/>
    <n v="624698.98367904534"/>
    <x v="2024"/>
    <n v="978889.73565823096"/>
    <x v="2024"/>
    <x v="2024"/>
  </r>
  <r>
    <x v="6"/>
    <x v="2"/>
    <x v="0"/>
    <x v="3"/>
    <x v="156"/>
    <x v="963"/>
    <x v="2025"/>
    <n v="1115873.5458692496"/>
    <x v="2025"/>
    <n v="1754310.1124814858"/>
    <x v="2025"/>
    <x v="2025"/>
  </r>
  <r>
    <x v="6"/>
    <x v="2"/>
    <x v="0"/>
    <x v="3"/>
    <x v="106"/>
    <x v="963"/>
    <x v="2026"/>
    <n v="1040741.3959544998"/>
    <x v="2026"/>
    <n v="1879232.6046919706"/>
    <x v="2026"/>
    <x v="2026"/>
  </r>
  <r>
    <x v="6"/>
    <x v="2"/>
    <x v="0"/>
    <x v="3"/>
    <x v="142"/>
    <x v="964"/>
    <x v="2027"/>
    <n v="1124144.1933605927"/>
    <x v="2027"/>
    <n v="2063368.9850342066"/>
    <x v="2027"/>
    <x v="2027"/>
  </r>
  <r>
    <x v="6"/>
    <x v="2"/>
    <x v="1"/>
    <x v="2"/>
    <x v="61"/>
    <x v="103"/>
    <x v="2028"/>
    <n v="456544.73998799163"/>
    <x v="2028"/>
    <n v="1033690.5940489009"/>
    <x v="2028"/>
    <x v="2028"/>
  </r>
  <r>
    <x v="6"/>
    <x v="2"/>
    <x v="1"/>
    <x v="2"/>
    <x v="137"/>
    <x v="965"/>
    <x v="2029"/>
    <n v="280988.69932799478"/>
    <x v="2029"/>
    <n v="676385.71013950743"/>
    <x v="2029"/>
    <x v="2029"/>
  </r>
  <r>
    <x v="7"/>
    <x v="2"/>
    <x v="0"/>
    <x v="0"/>
    <x v="25"/>
    <x v="312"/>
    <x v="2030"/>
    <n v="839178.08270998171"/>
    <x v="2030"/>
    <n v="1739144.6667638624"/>
    <x v="2030"/>
    <x v="2030"/>
  </r>
  <r>
    <x v="7"/>
    <x v="2"/>
    <x v="0"/>
    <x v="0"/>
    <x v="150"/>
    <x v="116"/>
    <x v="2031"/>
    <n v="645602.93255798612"/>
    <x v="2031"/>
    <n v="1377063.0532661902"/>
    <x v="2031"/>
    <x v="2031"/>
  </r>
  <r>
    <x v="7"/>
    <x v="2"/>
    <x v="0"/>
    <x v="0"/>
    <x v="140"/>
    <x v="735"/>
    <x v="2032"/>
    <n v="508462.75517798954"/>
    <x v="2032"/>
    <n v="1114955.4783419971"/>
    <x v="2032"/>
    <x v="2032"/>
  </r>
  <r>
    <x v="7"/>
    <x v="2"/>
    <x v="0"/>
    <x v="0"/>
    <x v="105"/>
    <x v="966"/>
    <x v="2033"/>
    <n v="491814.93655798997"/>
    <x v="2033"/>
    <n v="1082530.7016261981"/>
    <x v="2033"/>
    <x v="2033"/>
  </r>
  <r>
    <x v="7"/>
    <x v="2"/>
    <x v="1"/>
    <x v="1"/>
    <x v="110"/>
    <x v="193"/>
    <x v="2034"/>
    <n v="693697.19399998582"/>
    <x v="2034"/>
    <n v="1482804.5536423696"/>
    <x v="2034"/>
    <x v="2034"/>
  </r>
  <r>
    <x v="7"/>
    <x v="2"/>
    <x v="1"/>
    <x v="1"/>
    <x v="119"/>
    <x v="605"/>
    <x v="2035"/>
    <n v="671680.57409998623"/>
    <x v="2035"/>
    <n v="1440649.8597483304"/>
    <x v="2035"/>
    <x v="2035"/>
  </r>
  <r>
    <x v="7"/>
    <x v="2"/>
    <x v="1"/>
    <x v="1"/>
    <x v="149"/>
    <x v="636"/>
    <x v="2036"/>
    <n v="504238.99207498977"/>
    <x v="2036"/>
    <n v="1116383.7915566475"/>
    <x v="2036"/>
    <x v="2036"/>
  </r>
  <r>
    <x v="7"/>
    <x v="2"/>
    <x v="0"/>
    <x v="3"/>
    <x v="61"/>
    <x v="302"/>
    <x v="2037"/>
    <n v="855119.41779724241"/>
    <x v="2037"/>
    <n v="1309800.2993459729"/>
    <x v="2037"/>
    <x v="2037"/>
  </r>
  <r>
    <x v="7"/>
    <x v="2"/>
    <x v="0"/>
    <x v="3"/>
    <x v="101"/>
    <x v="967"/>
    <x v="2038"/>
    <n v="735172.59866542497"/>
    <x v="2038"/>
    <n v="1138344.5118239769"/>
    <x v="2038"/>
    <x v="2038"/>
  </r>
  <r>
    <x v="7"/>
    <x v="2"/>
    <x v="0"/>
    <x v="3"/>
    <x v="31"/>
    <x v="405"/>
    <x v="2039"/>
    <n v="1227662.0086257872"/>
    <x v="2039"/>
    <n v="2225476.4895187127"/>
    <x v="2039"/>
    <x v="2039"/>
  </r>
  <r>
    <x v="7"/>
    <x v="2"/>
    <x v="1"/>
    <x v="2"/>
    <x v="11"/>
    <x v="968"/>
    <x v="2040"/>
    <n v="595964.99553298706"/>
    <x v="2040"/>
    <n v="1315824.9328604415"/>
    <x v="2040"/>
    <x v="2040"/>
  </r>
  <r>
    <x v="8"/>
    <x v="2"/>
    <x v="0"/>
    <x v="0"/>
    <x v="116"/>
    <x v="150"/>
    <x v="2041"/>
    <n v="1027794.717424977"/>
    <x v="2041"/>
    <n v="1949886.849924956"/>
    <x v="2041"/>
    <x v="2041"/>
  </r>
  <r>
    <x v="8"/>
    <x v="2"/>
    <x v="0"/>
    <x v="0"/>
    <x v="157"/>
    <x v="333"/>
    <x v="2042"/>
    <n v="923308.3316399795"/>
    <x v="2042"/>
    <n v="1770943.3676399607"/>
    <x v="2042"/>
    <x v="2042"/>
  </r>
  <r>
    <x v="8"/>
    <x v="2"/>
    <x v="0"/>
    <x v="0"/>
    <x v="155"/>
    <x v="211"/>
    <x v="2043"/>
    <n v="1036605.5636159767"/>
    <x v="2043"/>
    <n v="2105072.2413973925"/>
    <x v="2043"/>
    <x v="2043"/>
  </r>
  <r>
    <x v="8"/>
    <x v="2"/>
    <x v="0"/>
    <x v="0"/>
    <x v="138"/>
    <x v="969"/>
    <x v="2044"/>
    <n v="1009027.1056319777"/>
    <x v="2044"/>
    <n v="2053668.9336508345"/>
    <x v="2044"/>
    <x v="2044"/>
  </r>
  <r>
    <x v="8"/>
    <x v="2"/>
    <x v="0"/>
    <x v="0"/>
    <x v="29"/>
    <x v="6"/>
    <x v="2045"/>
    <n v="1008870.1288599772"/>
    <x v="2045"/>
    <n v="2054197.3967173535"/>
    <x v="2045"/>
    <x v="2045"/>
  </r>
  <r>
    <x v="8"/>
    <x v="2"/>
    <x v="0"/>
    <x v="0"/>
    <x v="126"/>
    <x v="970"/>
    <x v="2046"/>
    <n v="897507.66085198009"/>
    <x v="2046"/>
    <n v="1848246.1738606391"/>
    <x v="2046"/>
    <x v="2046"/>
  </r>
  <r>
    <x v="8"/>
    <x v="2"/>
    <x v="0"/>
    <x v="0"/>
    <x v="140"/>
    <x v="294"/>
    <x v="2047"/>
    <n v="846212.68614398118"/>
    <x v="2047"/>
    <n v="1753299.6590009213"/>
    <x v="2047"/>
    <x v="2047"/>
  </r>
  <r>
    <x v="8"/>
    <x v="2"/>
    <x v="0"/>
    <x v="0"/>
    <x v="155"/>
    <x v="619"/>
    <x v="2048"/>
    <n v="792706.39318798145"/>
    <x v="2048"/>
    <n v="1656469.782682881"/>
    <x v="2048"/>
    <x v="2048"/>
  </r>
  <r>
    <x v="8"/>
    <x v="2"/>
    <x v="0"/>
    <x v="0"/>
    <x v="139"/>
    <x v="110"/>
    <x v="2049"/>
    <n v="751578.59633398242"/>
    <x v="2049"/>
    <n v="1579300.4983980234"/>
    <x v="2049"/>
    <x v="2049"/>
  </r>
  <r>
    <x v="8"/>
    <x v="2"/>
    <x v="0"/>
    <x v="0"/>
    <x v="116"/>
    <x v="135"/>
    <x v="2050"/>
    <n v="398185.65824399097"/>
    <x v="2050"/>
    <n v="850922.00384398072"/>
    <x v="2050"/>
    <x v="2050"/>
  </r>
  <r>
    <x v="8"/>
    <x v="2"/>
    <x v="0"/>
    <x v="0"/>
    <x v="30"/>
    <x v="150"/>
    <x v="2051"/>
    <n v="1029609.6471749766"/>
    <x v="2051"/>
    <n v="2278200.3549066978"/>
    <x v="2051"/>
    <x v="2051"/>
  </r>
  <r>
    <x v="8"/>
    <x v="2"/>
    <x v="0"/>
    <x v="0"/>
    <x v="53"/>
    <x v="333"/>
    <x v="2052"/>
    <n v="924617.98884797946"/>
    <x v="2052"/>
    <n v="2065197.874298034"/>
    <x v="2052"/>
    <x v="2052"/>
  </r>
  <r>
    <x v="8"/>
    <x v="2"/>
    <x v="0"/>
    <x v="0"/>
    <x v="44"/>
    <x v="135"/>
    <x v="2053"/>
    <n v="398396.30133599095"/>
    <x v="2053"/>
    <n v="977077.1917605378"/>
    <x v="2053"/>
    <x v="2053"/>
  </r>
  <r>
    <x v="8"/>
    <x v="2"/>
    <x v="1"/>
    <x v="1"/>
    <x v="147"/>
    <x v="319"/>
    <x v="2054"/>
    <n v="231836.12098924478"/>
    <x v="2054"/>
    <n v="492449.12617499242"/>
    <x v="2054"/>
    <x v="2054"/>
  </r>
  <r>
    <x v="8"/>
    <x v="2"/>
    <x v="1"/>
    <x v="1"/>
    <x v="116"/>
    <x v="319"/>
    <x v="2055"/>
    <n v="244878.98422561912"/>
    <x v="2055"/>
    <n v="375877.0074213614"/>
    <x v="2055"/>
    <x v="2055"/>
  </r>
  <r>
    <x v="8"/>
    <x v="2"/>
    <x v="1"/>
    <x v="1"/>
    <x v="7"/>
    <x v="971"/>
    <x v="2056"/>
    <n v="897868.83352497977"/>
    <x v="2056"/>
    <n v="1874758.6381610481"/>
    <x v="2056"/>
    <x v="2056"/>
  </r>
  <r>
    <x v="8"/>
    <x v="2"/>
    <x v="1"/>
    <x v="1"/>
    <x v="108"/>
    <x v="972"/>
    <x v="2057"/>
    <n v="686153.2781249847"/>
    <x v="2057"/>
    <n v="1471267.5962512176"/>
    <x v="2057"/>
    <x v="2057"/>
  </r>
  <r>
    <x v="8"/>
    <x v="2"/>
    <x v="1"/>
    <x v="1"/>
    <x v="61"/>
    <x v="289"/>
    <x v="2058"/>
    <n v="564367.54499998724"/>
    <x v="2058"/>
    <n v="1237073.479081972"/>
    <x v="2058"/>
    <x v="2058"/>
  </r>
  <r>
    <x v="8"/>
    <x v="2"/>
    <x v="0"/>
    <x v="3"/>
    <x v="130"/>
    <x v="644"/>
    <x v="2059"/>
    <n v="1310493.684894586"/>
    <x v="2059"/>
    <n v="2453227.3504664567"/>
    <x v="2059"/>
    <x v="2059"/>
  </r>
  <r>
    <x v="8"/>
    <x v="2"/>
    <x v="0"/>
    <x v="3"/>
    <x v="31"/>
    <x v="973"/>
    <x v="2060"/>
    <n v="682828.0028486246"/>
    <x v="2060"/>
    <n v="1387350.2285439766"/>
    <x v="2060"/>
    <x v="2060"/>
  </r>
  <r>
    <x v="8"/>
    <x v="2"/>
    <x v="0"/>
    <x v="3"/>
    <x v="78"/>
    <x v="973"/>
    <x v="2061"/>
    <n v="730253.36664510658"/>
    <x v="2061"/>
    <n v="1181921.8407906932"/>
    <x v="2061"/>
    <x v="2061"/>
  </r>
  <r>
    <x v="8"/>
    <x v="2"/>
    <x v="1"/>
    <x v="2"/>
    <x v="144"/>
    <x v="974"/>
    <x v="2062"/>
    <n v="153006.19621898662"/>
    <x v="2062"/>
    <n v="245642.07012899453"/>
    <x v="2062"/>
    <x v="2062"/>
  </r>
  <r>
    <x v="8"/>
    <x v="2"/>
    <x v="1"/>
    <x v="2"/>
    <x v="1"/>
    <x v="974"/>
    <x v="2063"/>
    <n v="161052.18854238724"/>
    <x v="2063"/>
    <n v="271553.01107867394"/>
    <x v="2063"/>
    <x v="2063"/>
  </r>
  <r>
    <x v="8"/>
    <x v="2"/>
    <x v="1"/>
    <x v="2"/>
    <x v="133"/>
    <x v="975"/>
    <x v="2064"/>
    <n v="1243754.5819289724"/>
    <x v="2064"/>
    <n v="2391117.9050789471"/>
    <x v="2064"/>
    <x v="2064"/>
  </r>
  <r>
    <x v="8"/>
    <x v="2"/>
    <x v="1"/>
    <x v="2"/>
    <x v="144"/>
    <x v="195"/>
    <x v="2065"/>
    <n v="712689.25017598423"/>
    <x v="2065"/>
    <n v="1546298.3349158058"/>
    <x v="2065"/>
    <x v="2065"/>
  </r>
  <r>
    <x v="8"/>
    <x v="2"/>
    <x v="1"/>
    <x v="2"/>
    <x v="60"/>
    <x v="976"/>
    <x v="2066"/>
    <n v="652095.73338298558"/>
    <x v="2066"/>
    <n v="1427388.2173919384"/>
    <x v="2066"/>
    <x v="2066"/>
  </r>
  <r>
    <x v="8"/>
    <x v="2"/>
    <x v="1"/>
    <x v="2"/>
    <x v="1"/>
    <x v="975"/>
    <x v="2067"/>
    <n v="1245518.4600809724"/>
    <x v="2067"/>
    <n v="2813633.4253714471"/>
    <x v="2067"/>
    <x v="2067"/>
  </r>
  <r>
    <x v="9"/>
    <x v="2"/>
    <x v="0"/>
    <x v="0"/>
    <x v="118"/>
    <x v="166"/>
    <x v="2068"/>
    <n v="1156582.1539769708"/>
    <x v="2068"/>
    <n v="2331388.7707418711"/>
    <x v="2068"/>
    <x v="2068"/>
  </r>
  <r>
    <x v="9"/>
    <x v="2"/>
    <x v="0"/>
    <x v="0"/>
    <x v="97"/>
    <x v="269"/>
    <x v="2069"/>
    <n v="1131368.1148909724"/>
    <x v="2069"/>
    <n v="2283152.7633121344"/>
    <x v="2069"/>
    <x v="2069"/>
  </r>
  <r>
    <x v="9"/>
    <x v="2"/>
    <x v="0"/>
    <x v="0"/>
    <x v="121"/>
    <x v="970"/>
    <x v="2070"/>
    <n v="931862.02107597631"/>
    <x v="2070"/>
    <n v="1918992.4388887913"/>
    <x v="2070"/>
    <x v="2070"/>
  </r>
  <r>
    <x v="9"/>
    <x v="2"/>
    <x v="1"/>
    <x v="1"/>
    <x v="112"/>
    <x v="977"/>
    <x v="2071"/>
    <n v="1302058.5416999669"/>
    <x v="2071"/>
    <n v="2638044.1937692533"/>
    <x v="2071"/>
    <x v="2071"/>
  </r>
  <r>
    <x v="9"/>
    <x v="2"/>
    <x v="1"/>
    <x v="1"/>
    <x v="110"/>
    <x v="616"/>
    <x v="2072"/>
    <n v="1299661.884449967"/>
    <x v="2072"/>
    <n v="2633627.3387271534"/>
    <x v="2072"/>
    <x v="2072"/>
  </r>
  <r>
    <x v="9"/>
    <x v="2"/>
    <x v="1"/>
    <x v="1"/>
    <x v="149"/>
    <x v="978"/>
    <x v="2073"/>
    <n v="1202082.3476999709"/>
    <x v="2073"/>
    <n v="2448895.9317268608"/>
    <x v="2073"/>
    <x v="2073"/>
  </r>
  <r>
    <x v="9"/>
    <x v="2"/>
    <x v="1"/>
    <x v="1"/>
    <x v="61"/>
    <x v="130"/>
    <x v="2074"/>
    <n v="1072736.8739999728"/>
    <x v="2074"/>
    <n v="2210117.1521703438"/>
    <x v="2074"/>
    <x v="2074"/>
  </r>
  <r>
    <x v="9"/>
    <x v="2"/>
    <x v="1"/>
    <x v="1"/>
    <x v="108"/>
    <x v="110"/>
    <x v="2075"/>
    <n v="858995.31239997922"/>
    <x v="2075"/>
    <n v="1804504.5190669964"/>
    <x v="2075"/>
    <x v="2075"/>
  </r>
  <r>
    <x v="9"/>
    <x v="2"/>
    <x v="1"/>
    <x v="2"/>
    <x v="115"/>
    <x v="979"/>
    <x v="2076"/>
    <n v="1041382.9329749746"/>
    <x v="2076"/>
    <n v="2187496.4086551969"/>
    <x v="2076"/>
    <x v="2076"/>
  </r>
  <r>
    <x v="9"/>
    <x v="2"/>
    <x v="1"/>
    <x v="2"/>
    <x v="156"/>
    <x v="146"/>
    <x v="2077"/>
    <n v="1029594.7749749749"/>
    <x v="2077"/>
    <n v="2165322.1494351975"/>
    <x v="2077"/>
    <x v="2077"/>
  </r>
  <r>
    <x v="9"/>
    <x v="2"/>
    <x v="1"/>
    <x v="2"/>
    <x v="58"/>
    <x v="288"/>
    <x v="2078"/>
    <n v="908810.31512697681"/>
    <x v="2078"/>
    <n v="1934295.2103488808"/>
    <x v="2078"/>
    <x v="2078"/>
  </r>
  <r>
    <x v="9"/>
    <x v="2"/>
    <x v="1"/>
    <x v="2"/>
    <x v="96"/>
    <x v="200"/>
    <x v="2079"/>
    <n v="891297.99597597821"/>
    <x v="2079"/>
    <n v="1898321.0045377936"/>
    <x v="2079"/>
    <x v="2079"/>
  </r>
  <r>
    <x v="9"/>
    <x v="2"/>
    <x v="1"/>
    <x v="2"/>
    <x v="61"/>
    <x v="980"/>
    <x v="2080"/>
    <n v="659522.13945898402"/>
    <x v="2080"/>
    <n v="1445367.575088775"/>
    <x v="2080"/>
    <x v="2080"/>
  </r>
  <r>
    <x v="10"/>
    <x v="2"/>
    <x v="0"/>
    <x v="0"/>
    <x v="140"/>
    <x v="264"/>
    <x v="2081"/>
    <n v="296084.65589207195"/>
    <x v="2081"/>
    <n v="604979.83136798872"/>
    <x v="2081"/>
    <x v="2081"/>
  </r>
  <r>
    <x v="10"/>
    <x v="2"/>
    <x v="0"/>
    <x v="0"/>
    <x v="158"/>
    <x v="981"/>
    <x v="2082"/>
    <n v="190012.69184435497"/>
    <x v="2082"/>
    <n v="430965.68415599252"/>
    <x v="2082"/>
    <x v="2082"/>
  </r>
  <r>
    <x v="10"/>
    <x v="2"/>
    <x v="0"/>
    <x v="0"/>
    <x v="138"/>
    <x v="982"/>
    <x v="2083"/>
    <n v="187141.39593599492"/>
    <x v="2083"/>
    <n v="425625.06559999235"/>
    <x v="2083"/>
    <x v="2083"/>
  </r>
  <r>
    <x v="10"/>
    <x v="2"/>
    <x v="0"/>
    <x v="0"/>
    <x v="139"/>
    <x v="71"/>
    <x v="2084"/>
    <n v="98056.153793067424"/>
    <x v="2084"/>
    <n v="175721.67869699543"/>
    <x v="2084"/>
    <x v="2084"/>
  </r>
  <r>
    <x v="10"/>
    <x v="2"/>
    <x v="0"/>
    <x v="0"/>
    <x v="49"/>
    <x v="147"/>
    <x v="2085"/>
    <n v="713313.87775198126"/>
    <x v="2085"/>
    <n v="1417311.7625519626"/>
    <x v="2085"/>
    <x v="2085"/>
  </r>
  <r>
    <x v="10"/>
    <x v="2"/>
    <x v="0"/>
    <x v="0"/>
    <x v="158"/>
    <x v="645"/>
    <x v="2086"/>
    <n v="633290.18665298331"/>
    <x v="2086"/>
    <n v="1277143.3863529663"/>
    <x v="2086"/>
    <x v="2086"/>
  </r>
  <r>
    <x v="10"/>
    <x v="2"/>
    <x v="0"/>
    <x v="0"/>
    <x v="157"/>
    <x v="77"/>
    <x v="2087"/>
    <n v="385425.74142898998"/>
    <x v="2087"/>
    <n v="832616.54352897836"/>
    <x v="2087"/>
    <x v="2087"/>
  </r>
  <r>
    <x v="10"/>
    <x v="2"/>
    <x v="0"/>
    <x v="0"/>
    <x v="158"/>
    <x v="30"/>
    <x v="2088"/>
    <n v="43976.551892908792"/>
    <x v="2088"/>
    <n v="96953.672360997341"/>
    <x v="2088"/>
    <x v="2088"/>
  </r>
  <r>
    <x v="10"/>
    <x v="2"/>
    <x v="0"/>
    <x v="0"/>
    <x v="116"/>
    <x v="59"/>
    <x v="2089"/>
    <n v="189895.9080059948"/>
    <x v="2089"/>
    <n v="464691.43740598735"/>
    <x v="2089"/>
    <x v="2089"/>
  </r>
  <r>
    <x v="10"/>
    <x v="2"/>
    <x v="1"/>
    <x v="1"/>
    <x v="98"/>
    <x v="594"/>
    <x v="2090"/>
    <n v="308881.1362121019"/>
    <x v="2090"/>
    <n v="613526.26028098876"/>
    <x v="2090"/>
    <x v="2090"/>
  </r>
  <r>
    <x v="10"/>
    <x v="2"/>
    <x v="1"/>
    <x v="1"/>
    <x v="141"/>
    <x v="198"/>
    <x v="2091"/>
    <n v="103969.65076749725"/>
    <x v="2091"/>
    <n v="182485.22424999517"/>
    <x v="2091"/>
    <x v="2091"/>
  </r>
  <r>
    <x v="10"/>
    <x v="2"/>
    <x v="1"/>
    <x v="1"/>
    <x v="81"/>
    <x v="983"/>
    <x v="2092"/>
    <n v="764488.29104998021"/>
    <x v="2092"/>
    <n v="1521549.9325619603"/>
    <x v="2092"/>
    <x v="2092"/>
  </r>
  <r>
    <x v="10"/>
    <x v="2"/>
    <x v="1"/>
    <x v="1"/>
    <x v="35"/>
    <x v="653"/>
    <x v="2093"/>
    <n v="722277.35639998026"/>
    <x v="2093"/>
    <n v="1449238.3328159603"/>
    <x v="2093"/>
    <x v="2093"/>
  </r>
  <r>
    <x v="10"/>
    <x v="2"/>
    <x v="1"/>
    <x v="1"/>
    <x v="102"/>
    <x v="704"/>
    <x v="2094"/>
    <n v="668189.49119998177"/>
    <x v="2094"/>
    <n v="1352813.7441279632"/>
    <x v="2094"/>
    <x v="2094"/>
  </r>
  <r>
    <x v="10"/>
    <x v="2"/>
    <x v="1"/>
    <x v="1"/>
    <x v="29"/>
    <x v="30"/>
    <x v="2095"/>
    <n v="46145.086573948793"/>
    <x v="2095"/>
    <n v="98877.388544997404"/>
    <x v="2095"/>
    <x v="2095"/>
  </r>
  <r>
    <x v="10"/>
    <x v="2"/>
    <x v="0"/>
    <x v="3"/>
    <x v="49"/>
    <x v="963"/>
    <x v="2096"/>
    <n v="1127073.6805814502"/>
    <x v="2096"/>
    <n v="2096192.4809079571"/>
    <x v="2096"/>
    <x v="2096"/>
  </r>
  <r>
    <x v="10"/>
    <x v="2"/>
    <x v="0"/>
    <x v="3"/>
    <x v="101"/>
    <x v="18"/>
    <x v="2097"/>
    <n v="149816.04080533591"/>
    <x v="2097"/>
    <n v="267489.49211399269"/>
    <x v="2097"/>
    <x v="2097"/>
  </r>
  <r>
    <x v="10"/>
    <x v="2"/>
    <x v="1"/>
    <x v="2"/>
    <x v="58"/>
    <x v="675"/>
    <x v="2098"/>
    <n v="206336.09423231456"/>
    <x v="2098"/>
    <n v="440886.55987199198"/>
    <x v="2098"/>
    <x v="2098"/>
  </r>
  <r>
    <x v="10"/>
    <x v="2"/>
    <x v="1"/>
    <x v="2"/>
    <x v="100"/>
    <x v="210"/>
    <x v="2099"/>
    <n v="185605.63048586494"/>
    <x v="2099"/>
    <n v="405856.67857699253"/>
    <x v="2099"/>
    <x v="2099"/>
  </r>
  <r>
    <x v="10"/>
    <x v="2"/>
    <x v="1"/>
    <x v="2"/>
    <x v="60"/>
    <x v="202"/>
    <x v="2100"/>
    <n v="73872.768039838076"/>
    <x v="2100"/>
    <n v="139143.64766399638"/>
    <x v="2100"/>
    <x v="2100"/>
  </r>
  <r>
    <x v="10"/>
    <x v="2"/>
    <x v="1"/>
    <x v="2"/>
    <x v="25"/>
    <x v="975"/>
    <x v="2101"/>
    <n v="1305049.3477109657"/>
    <x v="2101"/>
    <n v="2508957.0785609344"/>
    <x v="2101"/>
    <x v="2101"/>
  </r>
  <r>
    <x v="10"/>
    <x v="2"/>
    <x v="1"/>
    <x v="2"/>
    <x v="156"/>
    <x v="388"/>
    <x v="2102"/>
    <n v="926973.73391997558"/>
    <x v="2102"/>
    <n v="1837483.6459199518"/>
    <x v="2102"/>
    <x v="2102"/>
  </r>
  <r>
    <x v="10"/>
    <x v="2"/>
    <x v="1"/>
    <x v="2"/>
    <x v="25"/>
    <x v="604"/>
    <x v="2103"/>
    <n v="694164.86529598176"/>
    <x v="2103"/>
    <n v="1417126.2708959626"/>
    <x v="2103"/>
    <x v="2103"/>
  </r>
  <r>
    <x v="10"/>
    <x v="2"/>
    <x v="1"/>
    <x v="2"/>
    <x v="133"/>
    <x v="387"/>
    <x v="2104"/>
    <n v="177913.88639999536"/>
    <x v="2104"/>
    <n v="439080.92639998859"/>
    <x v="2104"/>
    <x v="2104"/>
  </r>
  <r>
    <x v="11"/>
    <x v="2"/>
    <x v="0"/>
    <x v="0"/>
    <x v="69"/>
    <x v="53"/>
    <x v="2105"/>
    <n v="1159713.7327999671"/>
    <x v="2105"/>
    <n v="2188482.4527999382"/>
    <x v="2105"/>
    <x v="2105"/>
  </r>
  <r>
    <x v="11"/>
    <x v="2"/>
    <x v="0"/>
    <x v="0"/>
    <x v="126"/>
    <x v="293"/>
    <x v="2106"/>
    <n v="1014542.7358969703"/>
    <x v="2106"/>
    <n v="1944083.6811969429"/>
    <x v="2106"/>
    <x v="2106"/>
  </r>
  <r>
    <x v="11"/>
    <x v="2"/>
    <x v="0"/>
    <x v="0"/>
    <x v="157"/>
    <x v="154"/>
    <x v="2107"/>
    <n v="917692.36298797443"/>
    <x v="2107"/>
    <n v="1774569.6541879505"/>
    <x v="2107"/>
    <x v="2107"/>
  </r>
  <r>
    <x v="11"/>
    <x v="2"/>
    <x v="0"/>
    <x v="0"/>
    <x v="121"/>
    <x v="295"/>
    <x v="2108"/>
    <n v="866579.85336997535"/>
    <x v="2108"/>
    <n v="1687643.8663699522"/>
    <x v="2108"/>
    <x v="2108"/>
  </r>
  <r>
    <x v="11"/>
    <x v="2"/>
    <x v="0"/>
    <x v="0"/>
    <x v="69"/>
    <x v="984"/>
    <x v="2109"/>
    <n v="828273.91233597649"/>
    <x v="2109"/>
    <n v="1621501.0587359539"/>
    <x v="2109"/>
    <x v="2109"/>
  </r>
  <r>
    <x v="11"/>
    <x v="2"/>
    <x v="0"/>
    <x v="0"/>
    <x v="61"/>
    <x v="985"/>
    <x v="2110"/>
    <n v="472080.85937498661"/>
    <x v="2110"/>
    <n v="993979.29687497183"/>
    <x v="2110"/>
    <x v="2110"/>
  </r>
  <r>
    <x v="11"/>
    <x v="2"/>
    <x v="0"/>
    <x v="0"/>
    <x v="125"/>
    <x v="986"/>
    <x v="2111"/>
    <n v="376413.13829198887"/>
    <x v="2111"/>
    <n v="821638.11909197574"/>
    <x v="2111"/>
    <x v="2111"/>
  </r>
  <r>
    <x v="11"/>
    <x v="2"/>
    <x v="0"/>
    <x v="0"/>
    <x v="109"/>
    <x v="254"/>
    <x v="2112"/>
    <n v="351732.61124099017"/>
    <x v="2112"/>
    <n v="773515.09214097844"/>
    <x v="2112"/>
    <x v="2112"/>
  </r>
  <r>
    <x v="11"/>
    <x v="2"/>
    <x v="0"/>
    <x v="0"/>
    <x v="128"/>
    <x v="987"/>
    <x v="2113"/>
    <n v="42663.130855078802"/>
    <x v="2113"/>
    <n v="95094.17866799733"/>
    <x v="2113"/>
    <x v="2113"/>
  </r>
  <r>
    <x v="11"/>
    <x v="2"/>
    <x v="1"/>
    <x v="1"/>
    <x v="56"/>
    <x v="988"/>
    <x v="2114"/>
    <n v="224729.56799999363"/>
    <x v="2114"/>
    <n v="477772.79999999068"/>
    <x v="2114"/>
    <x v="2114"/>
  </r>
  <r>
    <x v="11"/>
    <x v="2"/>
    <x v="1"/>
    <x v="1"/>
    <x v="119"/>
    <x v="557"/>
    <x v="2115"/>
    <n v="215655.47538434359"/>
    <x v="2115"/>
    <n v="462249.49438499066"/>
    <x v="2115"/>
    <x v="2115"/>
  </r>
  <r>
    <x v="11"/>
    <x v="2"/>
    <x v="1"/>
    <x v="1"/>
    <x v="56"/>
    <x v="648"/>
    <x v="2116"/>
    <n v="188357.32680575465"/>
    <x v="2116"/>
    <n v="417066.34969599202"/>
    <x v="2116"/>
    <x v="2116"/>
  </r>
  <r>
    <x v="11"/>
    <x v="2"/>
    <x v="1"/>
    <x v="1"/>
    <x v="21"/>
    <x v="989"/>
    <x v="2117"/>
    <n v="87441.396170237553"/>
    <x v="2117"/>
    <n v="160181.65990399552"/>
    <x v="2117"/>
    <x v="2117"/>
  </r>
  <r>
    <x v="11"/>
    <x v="2"/>
    <x v="1"/>
    <x v="1"/>
    <x v="135"/>
    <x v="990"/>
    <x v="2118"/>
    <n v="1161831.7968749676"/>
    <x v="2118"/>
    <n v="2220808.3343749382"/>
    <x v="2118"/>
    <x v="2118"/>
  </r>
  <r>
    <x v="11"/>
    <x v="2"/>
    <x v="1"/>
    <x v="1"/>
    <x v="122"/>
    <x v="225"/>
    <x v="2119"/>
    <n v="566612.32319998392"/>
    <x v="2119"/>
    <n v="1172156.2702079667"/>
    <x v="2119"/>
    <x v="2119"/>
  </r>
  <r>
    <x v="11"/>
    <x v="2"/>
    <x v="1"/>
    <x v="1"/>
    <x v="108"/>
    <x v="721"/>
    <x v="2120"/>
    <n v="371880.95602498937"/>
    <x v="2120"/>
    <n v="814756.35790097667"/>
    <x v="2120"/>
    <x v="2120"/>
  </r>
  <r>
    <x v="11"/>
    <x v="2"/>
    <x v="1"/>
    <x v="1"/>
    <x v="98"/>
    <x v="944"/>
    <x v="2121"/>
    <n v="40684.007911678862"/>
    <x v="2121"/>
    <n v="91011.731327997448"/>
    <x v="2121"/>
    <x v="2121"/>
  </r>
  <r>
    <x v="11"/>
    <x v="2"/>
    <x v="1"/>
    <x v="1"/>
    <x v="35"/>
    <x v="585"/>
    <x v="2122"/>
    <n v="285517.4678999919"/>
    <x v="2122"/>
    <n v="651124.21687598154"/>
    <x v="2122"/>
    <x v="2122"/>
  </r>
  <r>
    <x v="11"/>
    <x v="2"/>
    <x v="1"/>
    <x v="1"/>
    <x v="111"/>
    <x v="940"/>
    <x v="2123"/>
    <n v="28102.011014699165"/>
    <x v="2123"/>
    <n v="70996.715369997881"/>
    <x v="2123"/>
    <x v="2123"/>
  </r>
  <r>
    <x v="11"/>
    <x v="2"/>
    <x v="1"/>
    <x v="1"/>
    <x v="122"/>
    <x v="991"/>
    <x v="2124"/>
    <n v="24919.648033349287"/>
    <x v="2124"/>
    <n v="65241.672284998131"/>
    <x v="2124"/>
    <x v="2124"/>
  </r>
  <r>
    <x v="11"/>
    <x v="2"/>
    <x v="0"/>
    <x v="3"/>
    <x v="154"/>
    <x v="287"/>
    <x v="2125"/>
    <n v="1017614.7465789915"/>
    <x v="2125"/>
    <n v="1921797.2236419583"/>
    <x v="2125"/>
    <x v="2125"/>
  </r>
  <r>
    <x v="11"/>
    <x v="2"/>
    <x v="0"/>
    <x v="3"/>
    <x v="154"/>
    <x v="719"/>
    <x v="2126"/>
    <n v="1004371.3944277806"/>
    <x v="2126"/>
    <n v="1898826.2727509569"/>
    <x v="2126"/>
    <x v="2126"/>
  </r>
  <r>
    <x v="11"/>
    <x v="2"/>
    <x v="0"/>
    <x v="3"/>
    <x v="154"/>
    <x v="262"/>
    <x v="2127"/>
    <n v="261897.3713371527"/>
    <x v="2127"/>
    <n v="437150.24463598774"/>
    <x v="2127"/>
    <x v="2127"/>
  </r>
  <r>
    <x v="11"/>
    <x v="2"/>
    <x v="0"/>
    <x v="3"/>
    <x v="106"/>
    <x v="371"/>
    <x v="2128"/>
    <n v="198915.40987499442"/>
    <x v="2128"/>
    <n v="343068.86249999038"/>
    <x v="2128"/>
    <x v="2128"/>
  </r>
  <r>
    <x v="11"/>
    <x v="2"/>
    <x v="0"/>
    <x v="3"/>
    <x v="154"/>
    <x v="992"/>
    <x v="2129"/>
    <n v="26178.995217509266"/>
    <x v="2129"/>
    <n v="71225.940620998008"/>
    <x v="2129"/>
    <x v="2129"/>
  </r>
  <r>
    <x v="11"/>
    <x v="2"/>
    <x v="1"/>
    <x v="2"/>
    <x v="96"/>
    <x v="75"/>
    <x v="2130"/>
    <n v="235909.66065098328"/>
    <x v="2130"/>
    <n v="488314.57732899027"/>
    <x v="2130"/>
    <x v="2130"/>
  </r>
  <r>
    <x v="11"/>
    <x v="2"/>
    <x v="1"/>
    <x v="2"/>
    <x v="67"/>
    <x v="993"/>
    <x v="2131"/>
    <n v="172249.56951071517"/>
    <x v="2131"/>
    <n v="274040.28451199236"/>
    <x v="2131"/>
    <x v="2131"/>
  </r>
  <r>
    <x v="11"/>
    <x v="2"/>
    <x v="1"/>
    <x v="2"/>
    <x v="120"/>
    <x v="550"/>
    <x v="2132"/>
    <n v="126056.33311415628"/>
    <x v="2132"/>
    <n v="213280.92573599372"/>
    <x v="2132"/>
    <x v="2132"/>
  </r>
  <r>
    <x v="11"/>
    <x v="2"/>
    <x v="1"/>
    <x v="2"/>
    <x v="67"/>
    <x v="734"/>
    <x v="2133"/>
    <n v="1158994.8004079675"/>
    <x v="2133"/>
    <n v="2254786.7392079369"/>
    <x v="2133"/>
    <x v="2133"/>
  </r>
  <r>
    <x v="11"/>
    <x v="2"/>
    <x v="1"/>
    <x v="2"/>
    <x v="67"/>
    <x v="994"/>
    <x v="2134"/>
    <n v="526036.65100798535"/>
    <x v="2134"/>
    <n v="1110569.3998079691"/>
    <x v="2134"/>
    <x v="2134"/>
  </r>
  <r>
    <x v="11"/>
    <x v="2"/>
    <x v="1"/>
    <x v="2"/>
    <x v="159"/>
    <x v="656"/>
    <x v="2135"/>
    <n v="328432.38045599061"/>
    <x v="2135"/>
    <n v="738569.51205597899"/>
    <x v="2135"/>
    <x v="2135"/>
  </r>
  <r>
    <x v="11"/>
    <x v="2"/>
    <x v="1"/>
    <x v="2"/>
    <x v="1"/>
    <x v="995"/>
    <x v="2136"/>
    <n v="288969.13463699183"/>
    <x v="2136"/>
    <n v="662220.60158698121"/>
    <x v="2136"/>
    <x v="2136"/>
  </r>
  <r>
    <x v="12"/>
    <x v="2"/>
    <x v="0"/>
    <x v="0"/>
    <x v="121"/>
    <x v="317"/>
    <x v="2137"/>
    <n v="323998.23071231006"/>
    <x v="2137"/>
    <n v="646683.72787198611"/>
    <x v="2137"/>
    <x v="2137"/>
  </r>
  <r>
    <x v="12"/>
    <x v="2"/>
    <x v="0"/>
    <x v="0"/>
    <x v="25"/>
    <x v="324"/>
    <x v="2138"/>
    <n v="272284.8318419017"/>
    <x v="2138"/>
    <n v="565020.8402609881"/>
    <x v="2138"/>
    <x v="2138"/>
  </r>
  <r>
    <x v="12"/>
    <x v="2"/>
    <x v="0"/>
    <x v="0"/>
    <x v="121"/>
    <x v="5"/>
    <x v="2139"/>
    <n v="96756.939615477037"/>
    <x v="2139"/>
    <n v="161192.36550799504"/>
    <x v="2139"/>
    <x v="2139"/>
  </r>
  <r>
    <x v="12"/>
    <x v="2"/>
    <x v="0"/>
    <x v="0"/>
    <x v="25"/>
    <x v="632"/>
    <x v="2140"/>
    <n v="105535.54712711676"/>
    <x v="2140"/>
    <n v="188423.42895199422"/>
    <x v="2140"/>
    <x v="2140"/>
  </r>
  <r>
    <x v="12"/>
    <x v="2"/>
    <x v="0"/>
    <x v="0"/>
    <x v="109"/>
    <x v="244"/>
    <x v="2141"/>
    <n v="942134.72425197158"/>
    <x v="2141"/>
    <n v="1822299.9590519448"/>
    <x v="2141"/>
    <x v="2141"/>
  </r>
  <r>
    <x v="12"/>
    <x v="2"/>
    <x v="0"/>
    <x v="0"/>
    <x v="109"/>
    <x v="127"/>
    <x v="2142"/>
    <n v="359751.62289998872"/>
    <x v="2142"/>
    <n v="793960.83289997501"/>
    <x v="2142"/>
    <x v="2142"/>
  </r>
  <r>
    <x v="12"/>
    <x v="2"/>
    <x v="0"/>
    <x v="0"/>
    <x v="49"/>
    <x v="285"/>
    <x v="2143"/>
    <n v="244064.74399999224"/>
    <x v="2143"/>
    <n v="575765.34399998165"/>
    <x v="2143"/>
    <x v="2143"/>
  </r>
  <r>
    <x v="12"/>
    <x v="2"/>
    <x v="1"/>
    <x v="1"/>
    <x v="112"/>
    <x v="931"/>
    <x v="2144"/>
    <n v="154600.45430399524"/>
    <x v="2144"/>
    <n v="237797.07839999269"/>
    <x v="2144"/>
    <x v="2144"/>
  </r>
  <r>
    <x v="12"/>
    <x v="2"/>
    <x v="1"/>
    <x v="1"/>
    <x v="81"/>
    <x v="14"/>
    <x v="2145"/>
    <n v="155401.82265679509"/>
    <x v="2145"/>
    <n v="239276.64727999247"/>
    <x v="2145"/>
    <x v="2145"/>
  </r>
  <r>
    <x v="12"/>
    <x v="2"/>
    <x v="1"/>
    <x v="1"/>
    <x v="146"/>
    <x v="996"/>
    <x v="2146"/>
    <n v="151809.76331919539"/>
    <x v="2146"/>
    <n v="233988.66231999287"/>
    <x v="2146"/>
    <x v="2146"/>
  </r>
  <r>
    <x v="12"/>
    <x v="2"/>
    <x v="1"/>
    <x v="1"/>
    <x v="152"/>
    <x v="203"/>
    <x v="2147"/>
    <n v="1417438.192499955"/>
    <x v="2147"/>
    <n v="2672030.3796999156"/>
    <x v="2147"/>
    <x v="2147"/>
  </r>
  <r>
    <x v="12"/>
    <x v="2"/>
    <x v="1"/>
    <x v="1"/>
    <x v="146"/>
    <x v="405"/>
    <x v="2148"/>
    <n v="1328260.7812499597"/>
    <x v="2148"/>
    <n v="2514386.306249924"/>
    <x v="2148"/>
    <x v="2148"/>
  </r>
  <r>
    <x v="12"/>
    <x v="2"/>
    <x v="1"/>
    <x v="1"/>
    <x v="153"/>
    <x v="303"/>
    <x v="2149"/>
    <n v="826678.32592497487"/>
    <x v="2149"/>
    <n v="1640604.7116569502"/>
    <x v="2149"/>
    <x v="2149"/>
  </r>
  <r>
    <x v="12"/>
    <x v="2"/>
    <x v="1"/>
    <x v="1"/>
    <x v="29"/>
    <x v="182"/>
    <x v="2150"/>
    <n v="439243.61399998615"/>
    <x v="2150"/>
    <n v="944651.15015997016"/>
    <x v="2150"/>
    <x v="2150"/>
  </r>
  <r>
    <x v="12"/>
    <x v="2"/>
    <x v="1"/>
    <x v="1"/>
    <x v="153"/>
    <x v="349"/>
    <x v="2151"/>
    <n v="397326.87539998797"/>
    <x v="2151"/>
    <n v="864782.73117597378"/>
    <x v="2151"/>
    <x v="2151"/>
  </r>
  <r>
    <x v="12"/>
    <x v="2"/>
    <x v="1"/>
    <x v="1"/>
    <x v="141"/>
    <x v="737"/>
    <x v="2152"/>
    <n v="382281.20279998786"/>
    <x v="2152"/>
    <n v="838958.82123197324"/>
    <x v="2152"/>
    <x v="2152"/>
  </r>
  <r>
    <x v="12"/>
    <x v="2"/>
    <x v="1"/>
    <x v="1"/>
    <x v="112"/>
    <x v="277"/>
    <x v="2153"/>
    <n v="19509.647669259397"/>
    <x v="2153"/>
    <n v="59059.735545998177"/>
    <x v="2153"/>
    <x v="2153"/>
  </r>
  <r>
    <x v="12"/>
    <x v="2"/>
    <x v="0"/>
    <x v="3"/>
    <x v="117"/>
    <x v="45"/>
    <x v="2154"/>
    <n v="116969.03749999627"/>
    <x v="2154"/>
    <n v="217541.24999999304"/>
    <x v="2154"/>
    <x v="2154"/>
  </r>
  <r>
    <x v="12"/>
    <x v="2"/>
    <x v="0"/>
    <x v="3"/>
    <x v="129"/>
    <x v="221"/>
    <x v="2155"/>
    <n v="23472.767437499275"/>
    <x v="2155"/>
    <n v="66290.681249997971"/>
    <x v="2155"/>
    <x v="2155"/>
  </r>
  <r>
    <x v="12"/>
    <x v="2"/>
    <x v="1"/>
    <x v="2"/>
    <x v="104"/>
    <x v="988"/>
    <x v="2156"/>
    <n v="183176.48159999435"/>
    <x v="2156"/>
    <n v="289971.35999999114"/>
    <x v="2156"/>
    <x v="2156"/>
  </r>
  <r>
    <x v="12"/>
    <x v="2"/>
    <x v="1"/>
    <x v="2"/>
    <x v="25"/>
    <x v="240"/>
    <x v="2157"/>
    <n v="183257.80671611414"/>
    <x v="2157"/>
    <n v="290821.38085199072"/>
    <x v="2157"/>
    <x v="2157"/>
  </r>
  <r>
    <x v="12"/>
    <x v="2"/>
    <x v="1"/>
    <x v="2"/>
    <x v="114"/>
    <x v="997"/>
    <x v="2158"/>
    <n v="1192249.2005999621"/>
    <x v="2158"/>
    <n v="2323243.1105999267"/>
    <x v="2158"/>
    <x v="2158"/>
  </r>
  <r>
    <x v="12"/>
    <x v="2"/>
    <x v="1"/>
    <x v="2"/>
    <x v="159"/>
    <x v="702"/>
    <x v="2159"/>
    <n v="624242.89342798095"/>
    <x v="2159"/>
    <n v="1296862.1792279603"/>
    <x v="2159"/>
    <x v="2159"/>
  </r>
  <r>
    <x v="12"/>
    <x v="2"/>
    <x v="1"/>
    <x v="2"/>
    <x v="120"/>
    <x v="998"/>
    <x v="2160"/>
    <n v="568219.12149598286"/>
    <x v="2160"/>
    <n v="1192946.0970959638"/>
    <x v="2160"/>
    <x v="2160"/>
  </r>
  <r>
    <x v="12"/>
    <x v="2"/>
    <x v="1"/>
    <x v="2"/>
    <x v="159"/>
    <x v="22"/>
    <x v="2161"/>
    <n v="41742.007959958719"/>
    <x v="2161"/>
    <n v="92910.656915997155"/>
    <x v="2161"/>
    <x v="2161"/>
  </r>
  <r>
    <x v="12"/>
    <x v="2"/>
    <x v="1"/>
    <x v="2"/>
    <x v="120"/>
    <x v="661"/>
    <x v="2162"/>
    <n v="278299.18060799158"/>
    <x v="2162"/>
    <n v="643649.88940798061"/>
    <x v="2162"/>
    <x v="2162"/>
  </r>
  <r>
    <x v="13"/>
    <x v="2"/>
    <x v="0"/>
    <x v="0"/>
    <x v="1"/>
    <x v="393"/>
    <x v="2163"/>
    <n v="340566.25534378848"/>
    <x v="2163"/>
    <n v="670381.22697998397"/>
    <x v="2163"/>
    <x v="2163"/>
  </r>
  <r>
    <x v="13"/>
    <x v="2"/>
    <x v="0"/>
    <x v="0"/>
    <x v="145"/>
    <x v="670"/>
    <x v="2164"/>
    <n v="1094640.9994599642"/>
    <x v="2164"/>
    <n v="2090233.6034599314"/>
    <x v="2164"/>
    <x v="2164"/>
  </r>
  <r>
    <x v="13"/>
    <x v="2"/>
    <x v="0"/>
    <x v="0"/>
    <x v="157"/>
    <x v="999"/>
    <x v="2165"/>
    <n v="726138.56249997567"/>
    <x v="2165"/>
    <n v="1455926.0624999511"/>
    <x v="2165"/>
    <x v="2165"/>
  </r>
  <r>
    <x v="13"/>
    <x v="2"/>
    <x v="0"/>
    <x v="0"/>
    <x v="125"/>
    <x v="122"/>
    <x v="2166"/>
    <n v="629400.39832797938"/>
    <x v="2166"/>
    <n v="1283589.705527958"/>
    <x v="2166"/>
    <x v="2166"/>
  </r>
  <r>
    <x v="13"/>
    <x v="2"/>
    <x v="0"/>
    <x v="0"/>
    <x v="127"/>
    <x v="67"/>
    <x v="2167"/>
    <n v="324270.19990798907"/>
    <x v="2167"/>
    <n v="731156.94910797523"/>
    <x v="2167"/>
    <x v="2167"/>
  </r>
  <r>
    <x v="13"/>
    <x v="2"/>
    <x v="0"/>
    <x v="0"/>
    <x v="145"/>
    <x v="643"/>
    <x v="2168"/>
    <n v="271554.87085899105"/>
    <x v="2168"/>
    <n v="630020.67995897937"/>
    <x v="2168"/>
    <x v="2168"/>
  </r>
  <r>
    <x v="13"/>
    <x v="2"/>
    <x v="0"/>
    <x v="0"/>
    <x v="140"/>
    <x v="1000"/>
    <x v="2169"/>
    <n v="24857.573718749158"/>
    <x v="2169"/>
    <n v="67124.340624997727"/>
    <x v="2169"/>
    <x v="2169"/>
  </r>
  <r>
    <x v="13"/>
    <x v="2"/>
    <x v="1"/>
    <x v="1"/>
    <x v="147"/>
    <x v="988"/>
    <x v="2170"/>
    <n v="237370.60619999224"/>
    <x v="2170"/>
    <n v="496210.01999998861"/>
    <x v="2170"/>
    <x v="2170"/>
  </r>
  <r>
    <x v="13"/>
    <x v="2"/>
    <x v="1"/>
    <x v="1"/>
    <x v="122"/>
    <x v="320"/>
    <x v="2171"/>
    <n v="1339223.0964749549"/>
    <x v="2171"/>
    <n v="2543749.550198914"/>
    <x v="2171"/>
    <x v="2171"/>
  </r>
  <r>
    <x v="13"/>
    <x v="2"/>
    <x v="1"/>
    <x v="1"/>
    <x v="99"/>
    <x v="259"/>
    <x v="2172"/>
    <n v="1132664.6015999634"/>
    <x v="2172"/>
    <n v="2182063.0487039289"/>
    <x v="2172"/>
    <x v="2172"/>
  </r>
  <r>
    <x v="13"/>
    <x v="2"/>
    <x v="1"/>
    <x v="1"/>
    <x v="95"/>
    <x v="1001"/>
    <x v="2173"/>
    <n v="838814.92919997277"/>
    <x v="2173"/>
    <n v="1667070.256847946"/>
    <x v="2173"/>
    <x v="2173"/>
  </r>
  <r>
    <x v="13"/>
    <x v="2"/>
    <x v="1"/>
    <x v="1"/>
    <x v="151"/>
    <x v="162"/>
    <x v="2174"/>
    <n v="806326.73729997384"/>
    <x v="2174"/>
    <n v="1609548.2614119479"/>
    <x v="2174"/>
    <x v="2174"/>
  </r>
  <r>
    <x v="13"/>
    <x v="2"/>
    <x v="1"/>
    <x v="1"/>
    <x v="7"/>
    <x v="84"/>
    <x v="2175"/>
    <n v="704609.3861999762"/>
    <x v="2175"/>
    <n v="1431356.5479279517"/>
    <x v="2175"/>
    <x v="2175"/>
  </r>
  <r>
    <x v="13"/>
    <x v="2"/>
    <x v="1"/>
    <x v="1"/>
    <x v="29"/>
    <x v="641"/>
    <x v="2176"/>
    <n v="519235.46752498316"/>
    <x v="2176"/>
    <n v="1093376.0779609643"/>
    <x v="2176"/>
    <x v="2176"/>
  </r>
  <r>
    <x v="13"/>
    <x v="2"/>
    <x v="1"/>
    <x v="1"/>
    <x v="95"/>
    <x v="656"/>
    <x v="2177"/>
    <n v="312264.89909998985"/>
    <x v="2177"/>
    <n v="707723.00460397708"/>
    <x v="2177"/>
    <x v="2177"/>
  </r>
  <r>
    <x v="13"/>
    <x v="2"/>
    <x v="1"/>
    <x v="1"/>
    <x v="99"/>
    <x v="1002"/>
    <x v="2178"/>
    <n v="29635.953241439034"/>
    <x v="2178"/>
    <n v="74449.721423997573"/>
    <x v="2178"/>
    <x v="2178"/>
  </r>
  <r>
    <x v="13"/>
    <x v="2"/>
    <x v="0"/>
    <x v="3"/>
    <x v="103"/>
    <x v="1003"/>
    <x v="2179"/>
    <n v="1018276.093419487"/>
    <x v="2179"/>
    <n v="1916610.056191951"/>
    <x v="2179"/>
    <x v="2179"/>
  </r>
  <r>
    <x v="13"/>
    <x v="2"/>
    <x v="0"/>
    <x v="3"/>
    <x v="107"/>
    <x v="134"/>
    <x v="2180"/>
    <n v="932919.97249208984"/>
    <x v="2180"/>
    <n v="1781267.1096519548"/>
    <x v="2180"/>
    <x v="2180"/>
  </r>
  <r>
    <x v="13"/>
    <x v="2"/>
    <x v="0"/>
    <x v="3"/>
    <x v="61"/>
    <x v="46"/>
    <x v="2181"/>
    <n v="154431.3504843149"/>
    <x v="2181"/>
    <n v="277201.24027199089"/>
    <x v="2181"/>
    <x v="2181"/>
  </r>
  <r>
    <x v="13"/>
    <x v="2"/>
    <x v="0"/>
    <x v="3"/>
    <x v="143"/>
    <x v="573"/>
    <x v="2182"/>
    <n v="66845.758319997825"/>
    <x v="2182"/>
    <n v="147555.67199999519"/>
    <x v="2182"/>
    <x v="2182"/>
  </r>
  <r>
    <x v="13"/>
    <x v="2"/>
    <x v="0"/>
    <x v="3"/>
    <x v="61"/>
    <x v="992"/>
    <x v="2183"/>
    <n v="28182.776798879044"/>
    <x v="2183"/>
    <n v="76677.686447997403"/>
    <x v="2183"/>
    <x v="2183"/>
  </r>
  <r>
    <x v="13"/>
    <x v="2"/>
    <x v="1"/>
    <x v="2"/>
    <x v="49"/>
    <x v="56"/>
    <x v="2184"/>
    <n v="71784.680647677582"/>
    <x v="2184"/>
    <n v="139368.68812799529"/>
    <x v="2184"/>
    <x v="2184"/>
  </r>
  <r>
    <x v="13"/>
    <x v="2"/>
    <x v="1"/>
    <x v="2"/>
    <x v="112"/>
    <x v="312"/>
    <x v="2185"/>
    <n v="1200886.3193759606"/>
    <x v="2185"/>
    <n v="2341512.2129759234"/>
    <x v="2185"/>
    <x v="2185"/>
  </r>
  <r>
    <x v="13"/>
    <x v="2"/>
    <x v="1"/>
    <x v="2"/>
    <x v="132"/>
    <x v="179"/>
    <x v="2186"/>
    <n v="1035118.222703966"/>
    <x v="2186"/>
    <n v="2046472.7171039325"/>
    <x v="2186"/>
    <x v="2186"/>
  </r>
  <r>
    <x v="13"/>
    <x v="2"/>
    <x v="1"/>
    <x v="2"/>
    <x v="104"/>
    <x v="389"/>
    <x v="2187"/>
    <n v="713213.65214397653"/>
    <x v="2187"/>
    <n v="1464452.3305439521"/>
    <x v="2187"/>
    <x v="2187"/>
  </r>
  <r>
    <x v="13"/>
    <x v="2"/>
    <x v="1"/>
    <x v="2"/>
    <x v="156"/>
    <x v="590"/>
    <x v="2188"/>
    <n v="492402.60449998383"/>
    <x v="2188"/>
    <n v="1056263.1794999652"/>
    <x v="2188"/>
    <x v="2188"/>
  </r>
  <r>
    <x v="13"/>
    <x v="2"/>
    <x v="1"/>
    <x v="2"/>
    <x v="136"/>
    <x v="87"/>
    <x v="2189"/>
    <n v="361604.00981098786"/>
    <x v="2189"/>
    <n v="809705.97566097276"/>
    <x v="2189"/>
    <x v="2189"/>
  </r>
  <r>
    <x v="14"/>
    <x v="2"/>
    <x v="0"/>
    <x v="0"/>
    <x v="134"/>
    <x v="280"/>
    <x v="2190"/>
    <n v="291041.61225214996"/>
    <x v="2190"/>
    <n v="592594.94553598564"/>
    <x v="2190"/>
    <x v="2190"/>
  </r>
  <r>
    <x v="14"/>
    <x v="2"/>
    <x v="0"/>
    <x v="0"/>
    <x v="134"/>
    <x v="32"/>
    <x v="2191"/>
    <n v="140415.00963638513"/>
    <x v="2191"/>
    <n v="238411.90666899178"/>
    <x v="2191"/>
    <x v="2191"/>
  </r>
  <r>
    <x v="14"/>
    <x v="2"/>
    <x v="0"/>
    <x v="0"/>
    <x v="121"/>
    <x v="970"/>
    <x v="2192"/>
    <n v="1061168.015807962"/>
    <x v="2192"/>
    <n v="2041775.8750079267"/>
    <x v="2192"/>
    <x v="2192"/>
  </r>
  <r>
    <x v="14"/>
    <x v="2"/>
    <x v="0"/>
    <x v="0"/>
    <x v="105"/>
    <x v="966"/>
    <x v="2193"/>
    <n v="584709.35503497976"/>
    <x v="2193"/>
    <n v="1207932.0265349583"/>
    <x v="2193"/>
    <x v="2193"/>
  </r>
  <r>
    <x v="14"/>
    <x v="2"/>
    <x v="0"/>
    <x v="0"/>
    <x v="61"/>
    <x v="187"/>
    <x v="2194"/>
    <n v="58007.552945277974"/>
    <x v="2194"/>
    <n v="121617.71308799575"/>
    <x v="2194"/>
    <x v="2194"/>
  </r>
  <r>
    <x v="14"/>
    <x v="2"/>
    <x v="0"/>
    <x v="0"/>
    <x v="97"/>
    <x v="668"/>
    <x v="2195"/>
    <n v="441559.98559998459"/>
    <x v="2195"/>
    <n v="950375.42559996678"/>
    <x v="2195"/>
    <x v="2195"/>
  </r>
  <r>
    <x v="14"/>
    <x v="2"/>
    <x v="0"/>
    <x v="0"/>
    <x v="124"/>
    <x v="945"/>
    <x v="2196"/>
    <n v="50882.737875028222"/>
    <x v="2196"/>
    <n v="110607.32181299613"/>
    <x v="2196"/>
    <x v="2196"/>
  </r>
  <r>
    <x v="14"/>
    <x v="2"/>
    <x v="0"/>
    <x v="0"/>
    <x v="105"/>
    <x v="369"/>
    <x v="2197"/>
    <n v="300245.14721598936"/>
    <x v="2197"/>
    <n v="688848.40561597538"/>
    <x v="2197"/>
    <x v="2197"/>
  </r>
  <r>
    <x v="14"/>
    <x v="2"/>
    <x v="0"/>
    <x v="0"/>
    <x v="105"/>
    <x v="942"/>
    <x v="2198"/>
    <n v="27810.012513659036"/>
    <x v="2198"/>
    <n v="72571.957185997482"/>
    <x v="2198"/>
    <x v="2198"/>
  </r>
  <r>
    <x v="14"/>
    <x v="2"/>
    <x v="1"/>
    <x v="1"/>
    <x v="146"/>
    <x v="570"/>
    <x v="2199"/>
    <n v="315907.06282622874"/>
    <x v="2199"/>
    <n v="618948.19750398409"/>
    <x v="2199"/>
    <x v="2199"/>
  </r>
  <r>
    <x v="14"/>
    <x v="2"/>
    <x v="1"/>
    <x v="1"/>
    <x v="111"/>
    <x v="378"/>
    <x v="2200"/>
    <n v="257266.932280821"/>
    <x v="2200"/>
    <n v="527216.44179298694"/>
    <x v="2200"/>
    <x v="2200"/>
  </r>
  <r>
    <x v="14"/>
    <x v="2"/>
    <x v="1"/>
    <x v="1"/>
    <x v="147"/>
    <x v="184"/>
    <x v="2201"/>
    <n v="195063.25763224321"/>
    <x v="2201"/>
    <n v="425386.88147498976"/>
    <x v="2201"/>
    <x v="2201"/>
  </r>
  <r>
    <x v="14"/>
    <x v="2"/>
    <x v="1"/>
    <x v="1"/>
    <x v="81"/>
    <x v="1004"/>
    <x v="2202"/>
    <n v="154409.61274678464"/>
    <x v="2202"/>
    <n v="239255.20490899176"/>
    <x v="2202"/>
    <x v="2202"/>
  </r>
  <r>
    <x v="14"/>
    <x v="2"/>
    <x v="1"/>
    <x v="1"/>
    <x v="30"/>
    <x v="734"/>
    <x v="2203"/>
    <n v="1157424.5096999586"/>
    <x v="2203"/>
    <n v="2234711.0672679199"/>
    <x v="2203"/>
    <x v="2203"/>
  </r>
  <r>
    <x v="14"/>
    <x v="2"/>
    <x v="1"/>
    <x v="1"/>
    <x v="135"/>
    <x v="26"/>
    <x v="2204"/>
    <n v="73546.766920677444"/>
    <x v="2204"/>
    <n v="143273.86522799503"/>
    <x v="2204"/>
    <x v="2204"/>
  </r>
  <r>
    <x v="14"/>
    <x v="2"/>
    <x v="1"/>
    <x v="1"/>
    <x v="61"/>
    <x v="289"/>
    <x v="2205"/>
    <n v="656107.12124997715"/>
    <x v="2205"/>
    <n v="1346570.7958499531"/>
    <x v="2205"/>
    <x v="2205"/>
  </r>
  <r>
    <x v="14"/>
    <x v="2"/>
    <x v="1"/>
    <x v="1"/>
    <x v="56"/>
    <x v="646"/>
    <x v="2206"/>
    <n v="304403.06249998906"/>
    <x v="2206"/>
    <n v="697646.722499975"/>
    <x v="2206"/>
    <x v="2206"/>
  </r>
  <r>
    <x v="14"/>
    <x v="2"/>
    <x v="1"/>
    <x v="1"/>
    <x v="153"/>
    <x v="954"/>
    <x v="2207"/>
    <n v="299413.78649998934"/>
    <x v="2207"/>
    <n v="687700.55105997541"/>
    <x v="2207"/>
    <x v="2207"/>
  </r>
  <r>
    <x v="14"/>
    <x v="2"/>
    <x v="0"/>
    <x v="3"/>
    <x v="61"/>
    <x v="302"/>
    <x v="2208"/>
    <n v="987987.32250046555"/>
    <x v="2208"/>
    <n v="1865495.818549949"/>
    <x v="2208"/>
    <x v="2208"/>
  </r>
  <r>
    <x v="14"/>
    <x v="2"/>
    <x v="0"/>
    <x v="3"/>
    <x v="101"/>
    <x v="967"/>
    <x v="2209"/>
    <n v="848700.17114109069"/>
    <x v="2209"/>
    <n v="1643764.8875519559"/>
    <x v="2209"/>
    <x v="2209"/>
  </r>
  <r>
    <x v="14"/>
    <x v="2"/>
    <x v="0"/>
    <x v="3"/>
    <x v="31"/>
    <x v="962"/>
    <x v="2210"/>
    <n v="781374.45180372195"/>
    <x v="2210"/>
    <n v="1533299.7941249576"/>
    <x v="2210"/>
    <x v="2210"/>
  </r>
  <r>
    <x v="14"/>
    <x v="2"/>
    <x v="0"/>
    <x v="3"/>
    <x v="107"/>
    <x v="21"/>
    <x v="2211"/>
    <n v="738252.75587322365"/>
    <x v="2211"/>
    <n v="1463296.7225749602"/>
    <x v="2211"/>
    <x v="2211"/>
  </r>
  <r>
    <x v="14"/>
    <x v="2"/>
    <x v="0"/>
    <x v="3"/>
    <x v="49"/>
    <x v="655"/>
    <x v="2212"/>
    <n v="529596.89085571095"/>
    <x v="2212"/>
    <n v="829249.58058297017"/>
    <x v="2212"/>
    <x v="2212"/>
  </r>
  <r>
    <x v="14"/>
    <x v="2"/>
    <x v="0"/>
    <x v="3"/>
    <x v="103"/>
    <x v="248"/>
    <x v="2213"/>
    <n v="382243.18840918678"/>
    <x v="2213"/>
    <n v="617571.30131997867"/>
    <x v="2213"/>
    <x v="2213"/>
  </r>
  <r>
    <x v="14"/>
    <x v="2"/>
    <x v="1"/>
    <x v="2"/>
    <x v="123"/>
    <x v="557"/>
    <x v="2214"/>
    <n v="181369.53707399365"/>
    <x v="2214"/>
    <n v="290412.0053999899"/>
    <x v="2214"/>
    <x v="2214"/>
  </r>
  <r>
    <x v="14"/>
    <x v="2"/>
    <x v="1"/>
    <x v="2"/>
    <x v="132"/>
    <x v="269"/>
    <x v="2215"/>
    <n v="1603925.8504709448"/>
    <x v="2215"/>
    <n v="3057643.9173208945"/>
    <x v="2215"/>
    <x v="2215"/>
  </r>
  <r>
    <x v="14"/>
    <x v="2"/>
    <x v="1"/>
    <x v="2"/>
    <x v="49"/>
    <x v="938"/>
    <x v="2216"/>
    <n v="1477284.769439949"/>
    <x v="2216"/>
    <n v="2835107.353439902"/>
    <x v="2216"/>
    <x v="2216"/>
  </r>
  <r>
    <x v="14"/>
    <x v="2"/>
    <x v="1"/>
    <x v="2"/>
    <x v="1"/>
    <x v="132"/>
    <x v="2217"/>
    <n v="1149745.11947096"/>
    <x v="2217"/>
    <n v="2256112.6863209214"/>
    <x v="2217"/>
    <x v="2217"/>
  </r>
  <r>
    <x v="14"/>
    <x v="2"/>
    <x v="1"/>
    <x v="2"/>
    <x v="104"/>
    <x v="179"/>
    <x v="2218"/>
    <n v="1061032.3937279631"/>
    <x v="2218"/>
    <n v="2097706.1345279268"/>
    <x v="2218"/>
    <x v="2218"/>
  </r>
  <r>
    <x v="14"/>
    <x v="2"/>
    <x v="1"/>
    <x v="2"/>
    <x v="112"/>
    <x v="999"/>
    <x v="2219"/>
    <n v="923432.06249996787"/>
    <x v="2219"/>
    <n v="1850572.6874999355"/>
    <x v="2219"/>
    <x v="2219"/>
  </r>
  <r>
    <x v="14"/>
    <x v="2"/>
    <x v="1"/>
    <x v="2"/>
    <x v="49"/>
    <x v="1005"/>
    <x v="2220"/>
    <n v="858969.54187497043"/>
    <x v="2220"/>
    <n v="1733284.1981249403"/>
    <x v="2220"/>
    <x v="2220"/>
  </r>
  <r>
    <x v="14"/>
    <x v="2"/>
    <x v="1"/>
    <x v="2"/>
    <x v="61"/>
    <x v="980"/>
    <x v="2221"/>
    <n v="749109.41744397406"/>
    <x v="2221"/>
    <n v="1533667.2508439471"/>
    <x v="2221"/>
    <x v="2221"/>
  </r>
  <r>
    <x v="14"/>
    <x v="2"/>
    <x v="1"/>
    <x v="2"/>
    <x v="61"/>
    <x v="647"/>
    <x v="2222"/>
    <n v="39389.788425328639"/>
    <x v="2222"/>
    <n v="90587.054942996852"/>
    <x v="2222"/>
    <x v="2222"/>
  </r>
  <r>
    <x v="15"/>
    <x v="2"/>
    <x v="0"/>
    <x v="0"/>
    <x v="124"/>
    <x v="35"/>
    <x v="2223"/>
    <n v="166297.70747732389"/>
    <x v="2223"/>
    <n v="258144.02914299048"/>
    <x v="2223"/>
    <x v="2223"/>
  </r>
  <r>
    <x v="15"/>
    <x v="2"/>
    <x v="0"/>
    <x v="0"/>
    <x v="140"/>
    <x v="19"/>
    <x v="2224"/>
    <n v="143684.50622399469"/>
    <x v="2224"/>
    <n v="244335.47039999103"/>
    <x v="2224"/>
    <x v="2224"/>
  </r>
  <r>
    <x v="15"/>
    <x v="2"/>
    <x v="0"/>
    <x v="0"/>
    <x v="140"/>
    <x v="294"/>
    <x v="2225"/>
    <n v="1010087.6801119632"/>
    <x v="2225"/>
    <n v="1956248.128911929"/>
    <x v="2225"/>
    <x v="2225"/>
  </r>
  <r>
    <x v="15"/>
    <x v="2"/>
    <x v="0"/>
    <x v="0"/>
    <x v="139"/>
    <x v="110"/>
    <x v="2226"/>
    <n v="899421.49837796623"/>
    <x v="2226"/>
    <n v="1768339.1505779335"/>
    <x v="2226"/>
    <x v="2226"/>
  </r>
  <r>
    <x v="15"/>
    <x v="2"/>
    <x v="0"/>
    <x v="0"/>
    <x v="140"/>
    <x v="735"/>
    <x v="2227"/>
    <n v="620944.7721119771"/>
    <x v="2227"/>
    <n v="1277637.7209119529"/>
    <x v="2227"/>
    <x v="2227"/>
  </r>
  <r>
    <x v="15"/>
    <x v="2"/>
    <x v="0"/>
    <x v="0"/>
    <x v="69"/>
    <x v="289"/>
    <x v="2228"/>
    <n v="603083.01707497728"/>
    <x v="2228"/>
    <n v="1247933.1845749528"/>
    <x v="2228"/>
    <x v="2228"/>
  </r>
  <r>
    <x v="15"/>
    <x v="2"/>
    <x v="0"/>
    <x v="0"/>
    <x v="134"/>
    <x v="187"/>
    <x v="2229"/>
    <n v="59299.147959357826"/>
    <x v="2229"/>
    <n v="124325.65065599544"/>
    <x v="2229"/>
    <x v="2229"/>
  </r>
  <r>
    <x v="15"/>
    <x v="2"/>
    <x v="0"/>
    <x v="0"/>
    <x v="29"/>
    <x v="553"/>
    <x v="2230"/>
    <n v="54822.535835757975"/>
    <x v="2230"/>
    <n v="117564.08109599567"/>
    <x v="2230"/>
    <x v="2230"/>
  </r>
  <r>
    <x v="15"/>
    <x v="2"/>
    <x v="1"/>
    <x v="1"/>
    <x v="111"/>
    <x v="83"/>
    <x v="2231"/>
    <n v="309267.49089979858"/>
    <x v="2231"/>
    <n v="608009.54395098379"/>
    <x v="2231"/>
    <x v="2231"/>
  </r>
  <r>
    <x v="15"/>
    <x v="2"/>
    <x v="1"/>
    <x v="1"/>
    <x v="147"/>
    <x v="222"/>
    <x v="2232"/>
    <n v="309851.28256948834"/>
    <x v="2232"/>
    <n v="608411.27844998334"/>
    <x v="2232"/>
    <x v="2232"/>
  </r>
  <r>
    <x v="15"/>
    <x v="2"/>
    <x v="1"/>
    <x v="1"/>
    <x v="148"/>
    <x v="33"/>
    <x v="2233"/>
    <n v="216741.82507371201"/>
    <x v="2233"/>
    <n v="460531.76701198815"/>
    <x v="2233"/>
    <x v="2233"/>
  </r>
  <r>
    <x v="15"/>
    <x v="2"/>
    <x v="1"/>
    <x v="1"/>
    <x v="149"/>
    <x v="13"/>
    <x v="2234"/>
    <n v="199579.0413888325"/>
    <x v="2234"/>
    <n v="431711.92996398866"/>
    <x v="2234"/>
    <x v="2234"/>
  </r>
  <r>
    <x v="15"/>
    <x v="2"/>
    <x v="1"/>
    <x v="1"/>
    <x v="5"/>
    <x v="675"/>
    <x v="2235"/>
    <n v="152405.5384579144"/>
    <x v="2235"/>
    <n v="253894.34083199073"/>
    <x v="2235"/>
    <x v="2235"/>
  </r>
  <r>
    <x v="15"/>
    <x v="2"/>
    <x v="1"/>
    <x v="1"/>
    <x v="21"/>
    <x v="209"/>
    <x v="2236"/>
    <n v="142058.03648903483"/>
    <x v="2236"/>
    <n v="239995.76738399122"/>
    <x v="2236"/>
    <x v="2236"/>
  </r>
  <r>
    <x v="15"/>
    <x v="2"/>
    <x v="1"/>
    <x v="1"/>
    <x v="99"/>
    <x v="946"/>
    <x v="2237"/>
    <n v="1465157.145599945"/>
    <x v="2237"/>
    <n v="2773016.7280638958"/>
    <x v="2237"/>
    <x v="2237"/>
  </r>
  <r>
    <x v="15"/>
    <x v="2"/>
    <x v="1"/>
    <x v="1"/>
    <x v="21"/>
    <x v="3"/>
    <x v="2238"/>
    <n v="84871.788182996897"/>
    <x v="2238"/>
    <n v="160658.88929999413"/>
    <x v="2238"/>
    <x v="2238"/>
  </r>
  <r>
    <x v="15"/>
    <x v="2"/>
    <x v="1"/>
    <x v="1"/>
    <x v="61"/>
    <x v="130"/>
    <x v="2239"/>
    <n v="1253601.0431999529"/>
    <x v="2239"/>
    <n v="2407741.7070079092"/>
    <x v="2239"/>
    <x v="2239"/>
  </r>
  <r>
    <x v="15"/>
    <x v="2"/>
    <x v="1"/>
    <x v="1"/>
    <x v="108"/>
    <x v="110"/>
    <x v="2240"/>
    <n v="1002062.0524499634"/>
    <x v="2240"/>
    <n v="1965159.1335779284"/>
    <x v="2240"/>
    <x v="2240"/>
  </r>
  <r>
    <x v="15"/>
    <x v="2"/>
    <x v="1"/>
    <x v="1"/>
    <x v="108"/>
    <x v="972"/>
    <x v="2241"/>
    <n v="819129.66187497007"/>
    <x v="2241"/>
    <n v="1642048.4949749401"/>
    <x v="2241"/>
    <x v="2241"/>
  </r>
  <r>
    <x v="15"/>
    <x v="2"/>
    <x v="1"/>
    <x v="1"/>
    <x v="5"/>
    <x v="943"/>
    <x v="2242"/>
    <n v="65917.285406277588"/>
    <x v="2242"/>
    <n v="132955.04098799513"/>
    <x v="2242"/>
    <x v="2242"/>
  </r>
  <r>
    <x v="15"/>
    <x v="2"/>
    <x v="0"/>
    <x v="3"/>
    <x v="129"/>
    <x v="19"/>
    <x v="2243"/>
    <n v="151500.49039999442"/>
    <x v="2243"/>
    <n v="274533.8399999899"/>
    <x v="2243"/>
    <x v="2243"/>
  </r>
  <r>
    <x v="15"/>
    <x v="2"/>
    <x v="0"/>
    <x v="3"/>
    <x v="131"/>
    <x v="29"/>
    <x v="2244"/>
    <n v="45558.340143748326"/>
    <x v="2244"/>
    <n v="111096.2081249959"/>
    <x v="2244"/>
    <x v="2244"/>
  </r>
  <r>
    <x v="15"/>
    <x v="2"/>
    <x v="0"/>
    <x v="3"/>
    <x v="101"/>
    <x v="944"/>
    <x v="2245"/>
    <n v="37308.518199158636"/>
    <x v="2245"/>
    <n v="95404.024835996504"/>
    <x v="2245"/>
    <x v="2245"/>
  </r>
  <r>
    <x v="15"/>
    <x v="2"/>
    <x v="0"/>
    <x v="3"/>
    <x v="131"/>
    <x v="257"/>
    <x v="2246"/>
    <n v="36109.251065498669"/>
    <x v="2246"/>
    <n v="93182.08004999657"/>
    <x v="2246"/>
    <x v="2246"/>
  </r>
  <r>
    <x v="15"/>
    <x v="2"/>
    <x v="0"/>
    <x v="3"/>
    <x v="81"/>
    <x v="935"/>
    <x v="2247"/>
    <n v="23174.577429029148"/>
    <x v="2247"/>
    <n v="67053.380012997543"/>
    <x v="2247"/>
    <x v="2247"/>
  </r>
  <r>
    <x v="15"/>
    <x v="2"/>
    <x v="0"/>
    <x v="3"/>
    <x v="131"/>
    <x v="16"/>
    <x v="2248"/>
    <n v="17060.952276819356"/>
    <x v="2248"/>
    <n v="54741.992021997932"/>
    <x v="2248"/>
    <x v="2248"/>
  </r>
  <r>
    <x v="15"/>
    <x v="2"/>
    <x v="1"/>
    <x v="2"/>
    <x v="67"/>
    <x v="55"/>
    <x v="2249"/>
    <n v="330184.25332198758"/>
    <x v="2249"/>
    <n v="631631.92619998241"/>
    <x v="2249"/>
    <x v="2249"/>
  </r>
  <r>
    <x v="15"/>
    <x v="2"/>
    <x v="1"/>
    <x v="2"/>
    <x v="123"/>
    <x v="17"/>
    <x v="2250"/>
    <n v="211869.23749193191"/>
    <x v="2250"/>
    <n v="332571.3445739873"/>
    <x v="2250"/>
    <x v="2250"/>
  </r>
  <r>
    <x v="15"/>
    <x v="2"/>
    <x v="1"/>
    <x v="2"/>
    <x v="137"/>
    <x v="965"/>
    <x v="2251"/>
    <n v="350472.17721598712"/>
    <x v="2251"/>
    <n v="793099.79481597082"/>
    <x v="2251"/>
    <x v="2251"/>
  </r>
  <r>
    <x v="15"/>
    <x v="2"/>
    <x v="1"/>
    <x v="2"/>
    <x v="137"/>
    <x v="671"/>
    <x v="2252"/>
    <n v="39177.654670078511"/>
    <x v="2252"/>
    <n v="91457.175167996538"/>
    <x v="2252"/>
    <x v="2252"/>
  </r>
  <r>
    <x v="15"/>
    <x v="2"/>
    <x v="1"/>
    <x v="2"/>
    <x v="115"/>
    <x v="191"/>
    <x v="2253"/>
    <n v="244679.37216899081"/>
    <x v="2253"/>
    <n v="586532.00931897794"/>
    <x v="2253"/>
    <x v="2253"/>
  </r>
  <r>
    <x v="15"/>
    <x v="2"/>
    <x v="1"/>
    <x v="2"/>
    <x v="27"/>
    <x v="941"/>
    <x v="2254"/>
    <n v="26954.830970879015"/>
    <x v="2254"/>
    <n v="70811.086847997401"/>
    <x v="2254"/>
    <x v="2254"/>
  </r>
  <r>
    <x v="16"/>
    <x v="2"/>
    <x v="0"/>
    <x v="0"/>
    <x v="124"/>
    <x v="560"/>
    <x v="2255"/>
    <n v="141729.64858142435"/>
    <x v="2255"/>
    <n v="243662.94525299032"/>
    <x v="2255"/>
    <x v="2255"/>
  </r>
  <r>
    <x v="16"/>
    <x v="2"/>
    <x v="0"/>
    <x v="0"/>
    <x v="125"/>
    <x v="20"/>
    <x v="2256"/>
    <n v="137695.16030291468"/>
    <x v="2256"/>
    <n v="237489.30313199078"/>
    <x v="2256"/>
    <x v="2256"/>
  </r>
  <r>
    <x v="16"/>
    <x v="2"/>
    <x v="0"/>
    <x v="0"/>
    <x v="97"/>
    <x v="551"/>
    <x v="2257"/>
    <n v="91639.329319496464"/>
    <x v="2257"/>
    <n v="173237.58344999328"/>
    <x v="2257"/>
    <x v="2257"/>
  </r>
  <r>
    <x v="16"/>
    <x v="2"/>
    <x v="0"/>
    <x v="0"/>
    <x v="29"/>
    <x v="6"/>
    <x v="2258"/>
    <n v="1235754.6026759523"/>
    <x v="2258"/>
    <n v="2349058.8650759091"/>
    <x v="2258"/>
    <x v="2258"/>
  </r>
  <r>
    <x v="16"/>
    <x v="2"/>
    <x v="0"/>
    <x v="0"/>
    <x v="25"/>
    <x v="312"/>
    <x v="2259"/>
    <n v="1052637.4631069584"/>
    <x v="2259"/>
    <n v="2039181.9374069192"/>
    <x v="2259"/>
    <x v="2259"/>
  </r>
  <r>
    <x v="16"/>
    <x v="2"/>
    <x v="0"/>
    <x v="0"/>
    <x v="140"/>
    <x v="157"/>
    <x v="2260"/>
    <n v="828525.52793596813"/>
    <x v="2260"/>
    <n v="1647264.8143359367"/>
    <x v="2260"/>
    <x v="2260"/>
  </r>
  <r>
    <x v="16"/>
    <x v="2"/>
    <x v="0"/>
    <x v="0"/>
    <x v="150"/>
    <x v="958"/>
    <x v="2261"/>
    <n v="805319.34412496898"/>
    <x v="2261"/>
    <n v="1606750.5566249383"/>
    <x v="2261"/>
    <x v="2261"/>
  </r>
  <r>
    <x v="16"/>
    <x v="2"/>
    <x v="0"/>
    <x v="0"/>
    <x v="134"/>
    <x v="196"/>
    <x v="2262"/>
    <n v="704618.88159997226"/>
    <x v="2262"/>
    <n v="1432726.7215999435"/>
    <x v="2262"/>
    <x v="2262"/>
  </r>
  <r>
    <x v="16"/>
    <x v="2"/>
    <x v="1"/>
    <x v="1"/>
    <x v="113"/>
    <x v="114"/>
    <x v="2263"/>
    <n v="358455.50580280623"/>
    <x v="2263"/>
    <n v="682449.52662198071"/>
    <x v="2263"/>
    <x v="2263"/>
  </r>
  <r>
    <x v="16"/>
    <x v="2"/>
    <x v="1"/>
    <x v="1"/>
    <x v="135"/>
    <x v="45"/>
    <x v="2264"/>
    <n v="128754.01012499492"/>
    <x v="2264"/>
    <n v="223913.13749999113"/>
    <x v="2264"/>
    <x v="2264"/>
  </r>
  <r>
    <x v="16"/>
    <x v="2"/>
    <x v="1"/>
    <x v="1"/>
    <x v="110"/>
    <x v="933"/>
    <x v="2265"/>
    <n v="79500.951660686915"/>
    <x v="2265"/>
    <n v="154034.50059899403"/>
    <x v="2265"/>
    <x v="2265"/>
  </r>
  <r>
    <x v="16"/>
    <x v="2"/>
    <x v="1"/>
    <x v="1"/>
    <x v="7"/>
    <x v="971"/>
    <x v="2266"/>
    <n v="1099331.0237249576"/>
    <x v="2266"/>
    <n v="2141946.9906889172"/>
    <x v="2266"/>
    <x v="2266"/>
  </r>
  <r>
    <x v="16"/>
    <x v="2"/>
    <x v="1"/>
    <x v="1"/>
    <x v="151"/>
    <x v="621"/>
    <x v="2267"/>
    <n v="541756.7324999792"/>
    <x v="2267"/>
    <n v="1146402.1372999561"/>
    <x v="2267"/>
    <x v="2267"/>
  </r>
  <r>
    <x v="16"/>
    <x v="2"/>
    <x v="1"/>
    <x v="1"/>
    <x v="113"/>
    <x v="234"/>
    <x v="2268"/>
    <n v="442449.60907498252"/>
    <x v="2268"/>
    <n v="965084.72974296182"/>
    <x v="2268"/>
    <x v="2268"/>
  </r>
  <r>
    <x v="16"/>
    <x v="2"/>
    <x v="1"/>
    <x v="1"/>
    <x v="148"/>
    <x v="337"/>
    <x v="2269"/>
    <n v="357034.81049998623"/>
    <x v="2269"/>
    <n v="802778.91161996906"/>
    <x v="2269"/>
    <x v="2269"/>
  </r>
  <r>
    <x v="16"/>
    <x v="2"/>
    <x v="1"/>
    <x v="1"/>
    <x v="113"/>
    <x v="22"/>
    <x v="2270"/>
    <n v="43963.754252878309"/>
    <x v="2270"/>
    <n v="100038.70984799616"/>
    <x v="2270"/>
    <x v="2270"/>
  </r>
  <r>
    <x v="16"/>
    <x v="2"/>
    <x v="0"/>
    <x v="3"/>
    <x v="61"/>
    <x v="116"/>
    <x v="2271"/>
    <n v="936356.4315054937"/>
    <x v="2271"/>
    <n v="1778765.268162946"/>
    <x v="2271"/>
    <x v="2271"/>
  </r>
  <r>
    <x v="16"/>
    <x v="2"/>
    <x v="0"/>
    <x v="3"/>
    <x v="62"/>
    <x v="546"/>
    <x v="2272"/>
    <n v="156555.8710887538"/>
    <x v="2272"/>
    <n v="283925.38899598876"/>
    <x v="2272"/>
    <x v="2272"/>
  </r>
  <r>
    <x v="16"/>
    <x v="2"/>
    <x v="1"/>
    <x v="2"/>
    <x v="144"/>
    <x v="54"/>
    <x v="2273"/>
    <n v="261847.08657118992"/>
    <x v="2273"/>
    <n v="566534.31951998477"/>
    <x v="2273"/>
    <x v="2273"/>
  </r>
  <r>
    <x v="16"/>
    <x v="2"/>
    <x v="1"/>
    <x v="2"/>
    <x v="61"/>
    <x v="33"/>
    <x v="2274"/>
    <n v="173756.17497830314"/>
    <x v="2274"/>
    <n v="283613.46170098882"/>
    <x v="2274"/>
    <x v="2274"/>
  </r>
  <r>
    <x v="16"/>
    <x v="2"/>
    <x v="1"/>
    <x v="2"/>
    <x v="27"/>
    <x v="353"/>
    <x v="2275"/>
    <n v="1662587.1905099363"/>
    <x v="2275"/>
    <n v="3173585.4890098786"/>
    <x v="2275"/>
    <x v="2275"/>
  </r>
  <r>
    <x v="16"/>
    <x v="2"/>
    <x v="1"/>
    <x v="2"/>
    <x v="112"/>
    <x v="293"/>
    <x v="2276"/>
    <n v="1453991.7148439423"/>
    <x v="2276"/>
    <n v="2810625.0382438884"/>
    <x v="2276"/>
    <x v="2276"/>
  </r>
  <r>
    <x v="16"/>
    <x v="2"/>
    <x v="1"/>
    <x v="2"/>
    <x v="115"/>
    <x v="979"/>
    <x v="2277"/>
    <n v="1246413.6506879521"/>
    <x v="2277"/>
    <n v="2438423.6474879063"/>
    <x v="2277"/>
    <x v="2277"/>
  </r>
  <r>
    <x v="16"/>
    <x v="2"/>
    <x v="1"/>
    <x v="2"/>
    <x v="144"/>
    <x v="195"/>
    <x v="2278"/>
    <n v="873000.15129596647"/>
    <x v="2278"/>
    <n v="1768218.2568959321"/>
    <x v="2278"/>
    <x v="2278"/>
  </r>
  <r>
    <x v="16"/>
    <x v="2"/>
    <x v="1"/>
    <x v="2"/>
    <x v="137"/>
    <x v="280"/>
    <x v="2279"/>
    <n v="214298.65881599172"/>
    <x v="2279"/>
    <n v="526768.63641597971"/>
    <x v="2279"/>
    <x v="2279"/>
  </r>
  <r>
    <x v="17"/>
    <x v="2"/>
    <x v="0"/>
    <x v="0"/>
    <x v="139"/>
    <x v="567"/>
    <x v="2280"/>
    <n v="180722.88752075273"/>
    <x v="2280"/>
    <n v="279125.49459598871"/>
    <x v="2280"/>
    <x v="2280"/>
  </r>
  <r>
    <x v="17"/>
    <x v="2"/>
    <x v="0"/>
    <x v="0"/>
    <x v="126"/>
    <x v="932"/>
    <x v="2281"/>
    <n v="97368.471505136069"/>
    <x v="2281"/>
    <n v="182437.61229399263"/>
    <x v="2281"/>
    <x v="2281"/>
  </r>
  <r>
    <x v="17"/>
    <x v="2"/>
    <x v="0"/>
    <x v="0"/>
    <x v="118"/>
    <x v="166"/>
    <x v="2282"/>
    <n v="1426391.980900941"/>
    <x v="2282"/>
    <n v="2682374.3958008895"/>
    <x v="2282"/>
    <x v="2282"/>
  </r>
  <r>
    <x v="17"/>
    <x v="2"/>
    <x v="0"/>
    <x v="0"/>
    <x v="97"/>
    <x v="269"/>
    <x v="2283"/>
    <n v="1394031.5708269435"/>
    <x v="2283"/>
    <n v="2624710.1731268936"/>
    <x v="2283"/>
    <x v="2283"/>
  </r>
  <r>
    <x v="17"/>
    <x v="2"/>
    <x v="0"/>
    <x v="0"/>
    <x v="155"/>
    <x v="211"/>
    <x v="2284"/>
    <n v="1305822.8630649471"/>
    <x v="2284"/>
    <n v="2475200.1315648998"/>
    <x v="2284"/>
    <x v="2284"/>
  </r>
  <r>
    <x v="17"/>
    <x v="2"/>
    <x v="0"/>
    <x v="0"/>
    <x v="138"/>
    <x v="969"/>
    <x v="2285"/>
    <n v="1269957.7236959487"/>
    <x v="2285"/>
    <n v="2413008.5340959029"/>
    <x v="2285"/>
    <x v="2285"/>
  </r>
  <r>
    <x v="17"/>
    <x v="2"/>
    <x v="0"/>
    <x v="0"/>
    <x v="126"/>
    <x v="970"/>
    <x v="2286"/>
    <n v="1129558.6403279544"/>
    <x v="2286"/>
    <n v="2173365.1475279122"/>
    <x v="2286"/>
    <x v="2286"/>
  </r>
  <r>
    <x v="17"/>
    <x v="2"/>
    <x v="0"/>
    <x v="0"/>
    <x v="128"/>
    <x v="90"/>
    <x v="2287"/>
    <n v="531223.13222397852"/>
    <x v="2287"/>
    <n v="1124775.8298239547"/>
    <x v="2287"/>
    <x v="2287"/>
  </r>
  <r>
    <x v="17"/>
    <x v="2"/>
    <x v="0"/>
    <x v="0"/>
    <x v="145"/>
    <x v="951"/>
    <x v="2288"/>
    <n v="451510.30399998132"/>
    <x v="2288"/>
    <n v="982269.90399995924"/>
    <x v="2288"/>
    <x v="2288"/>
  </r>
  <r>
    <x v="17"/>
    <x v="2"/>
    <x v="1"/>
    <x v="1"/>
    <x v="141"/>
    <x v="648"/>
    <x v="2289"/>
    <n v="221252.48896127101"/>
    <x v="2289"/>
    <n v="466152.43148798653"/>
    <x v="2289"/>
    <x v="2289"/>
  </r>
  <r>
    <x v="17"/>
    <x v="2"/>
    <x v="1"/>
    <x v="1"/>
    <x v="122"/>
    <x v="216"/>
    <x v="2290"/>
    <n v="198517.04221695193"/>
    <x v="2290"/>
    <n v="428562.8252159878"/>
    <x v="2290"/>
    <x v="2290"/>
  </r>
  <r>
    <x v="17"/>
    <x v="2"/>
    <x v="1"/>
    <x v="1"/>
    <x v="7"/>
    <x v="61"/>
    <x v="2291"/>
    <n v="197162.20056374199"/>
    <x v="2291"/>
    <n v="426294.79012498783"/>
    <x v="2291"/>
    <x v="2291"/>
  </r>
  <r>
    <x v="17"/>
    <x v="2"/>
    <x v="1"/>
    <x v="1"/>
    <x v="61"/>
    <x v="934"/>
    <x v="2292"/>
    <n v="1563687.3703499364"/>
    <x v="2292"/>
    <n v="2953547.2044538804"/>
    <x v="2292"/>
    <x v="2292"/>
  </r>
  <r>
    <x v="17"/>
    <x v="2"/>
    <x v="1"/>
    <x v="1"/>
    <x v="47"/>
    <x v="405"/>
    <x v="2293"/>
    <n v="1518623.4374999388"/>
    <x v="2293"/>
    <n v="2874741.1874998841"/>
    <x v="2293"/>
    <x v="2293"/>
  </r>
  <r>
    <x v="17"/>
    <x v="2"/>
    <x v="1"/>
    <x v="1"/>
    <x v="21"/>
    <x v="237"/>
    <x v="2294"/>
    <n v="1539416.5451999365"/>
    <x v="2294"/>
    <n v="2914642.7078878796"/>
    <x v="2294"/>
    <x v="2294"/>
  </r>
  <r>
    <x v="17"/>
    <x v="2"/>
    <x v="1"/>
    <x v="1"/>
    <x v="47"/>
    <x v="59"/>
    <x v="2295"/>
    <n v="254538.51884998975"/>
    <x v="2295"/>
    <n v="607464.57479397557"/>
    <x v="2295"/>
    <x v="2295"/>
  </r>
  <r>
    <x v="17"/>
    <x v="2"/>
    <x v="1"/>
    <x v="1"/>
    <x v="98"/>
    <x v="942"/>
    <x v="2296"/>
    <n v="31785.978747338682"/>
    <x v="2296"/>
    <n v="81236.780313996642"/>
    <x v="2296"/>
    <x v="2296"/>
  </r>
  <r>
    <x v="17"/>
    <x v="2"/>
    <x v="0"/>
    <x v="3"/>
    <x v="142"/>
    <x v="964"/>
    <x v="2297"/>
    <n v="1439239.3163365803"/>
    <x v="2297"/>
    <n v="2554485.4333439134"/>
    <x v="2297"/>
    <x v="2297"/>
  </r>
  <r>
    <x v="17"/>
    <x v="2"/>
    <x v="0"/>
    <x v="3"/>
    <x v="142"/>
    <x v="326"/>
    <x v="2298"/>
    <n v="455632.44231724145"/>
    <x v="2298"/>
    <n v="729107.81634597038"/>
    <x v="2298"/>
    <x v="2298"/>
  </r>
  <r>
    <x v="17"/>
    <x v="2"/>
    <x v="0"/>
    <x v="3"/>
    <x v="142"/>
    <x v="396"/>
    <x v="2299"/>
    <n v="411148.51212111325"/>
    <x v="2299"/>
    <n v="665069.86692297296"/>
    <x v="2299"/>
    <x v="2299"/>
  </r>
  <r>
    <x v="17"/>
    <x v="2"/>
    <x v="0"/>
    <x v="3"/>
    <x v="117"/>
    <x v="947"/>
    <x v="2300"/>
    <n v="337281.95249890623"/>
    <x v="2300"/>
    <n v="557552.64193197724"/>
    <x v="2300"/>
    <x v="2300"/>
  </r>
  <r>
    <x v="17"/>
    <x v="2"/>
    <x v="0"/>
    <x v="3"/>
    <x v="142"/>
    <x v="948"/>
    <x v="2301"/>
    <n v="183068.81611478256"/>
    <x v="2301"/>
    <n v="325890.31770898669"/>
    <x v="2301"/>
    <x v="2301"/>
  </r>
  <r>
    <x v="17"/>
    <x v="2"/>
    <x v="1"/>
    <x v="2"/>
    <x v="81"/>
    <x v="222"/>
    <x v="2302"/>
    <n v="352655.49635698582"/>
    <x v="2302"/>
    <n v="664368.92469997995"/>
    <x v="2302"/>
    <x v="2302"/>
  </r>
  <r>
    <x v="17"/>
    <x v="2"/>
    <x v="1"/>
    <x v="2"/>
    <x v="114"/>
    <x v="239"/>
    <x v="2303"/>
    <n v="333220.7618524665"/>
    <x v="2303"/>
    <n v="634696.29820798081"/>
    <x v="2303"/>
    <x v="2303"/>
  </r>
  <r>
    <x v="17"/>
    <x v="2"/>
    <x v="1"/>
    <x v="2"/>
    <x v="132"/>
    <x v="568"/>
    <x v="2304"/>
    <n v="209932.03395359157"/>
    <x v="2304"/>
    <n v="440532.86255998735"/>
    <x v="2304"/>
    <x v="2304"/>
  </r>
  <r>
    <x v="17"/>
    <x v="2"/>
    <x v="1"/>
    <x v="2"/>
    <x v="114"/>
    <x v="202"/>
    <x v="2305"/>
    <n v="90751.8947481262"/>
    <x v="2305"/>
    <n v="170936.46282299288"/>
    <x v="2305"/>
    <x v="2305"/>
  </r>
  <r>
    <x v="17"/>
    <x v="2"/>
    <x v="1"/>
    <x v="2"/>
    <x v="96"/>
    <x v="171"/>
    <x v="2306"/>
    <n v="1304392.7623499464"/>
    <x v="2306"/>
    <n v="2549691.2848498956"/>
    <x v="2306"/>
    <x v="2306"/>
  </r>
  <r>
    <x v="17"/>
    <x v="2"/>
    <x v="1"/>
    <x v="2"/>
    <x v="96"/>
    <x v="200"/>
    <x v="2307"/>
    <n v="1097893.3029479554"/>
    <x v="2307"/>
    <n v="2180000.9607479111"/>
    <x v="2307"/>
    <x v="2307"/>
  </r>
  <r>
    <x v="17"/>
    <x v="2"/>
    <x v="1"/>
    <x v="2"/>
    <x v="11"/>
    <x v="968"/>
    <x v="2308"/>
    <n v="767863.68211196817"/>
    <x v="2308"/>
    <n v="1584619.3653119341"/>
    <x v="2308"/>
    <x v="2308"/>
  </r>
  <r>
    <x v="17"/>
    <x v="2"/>
    <x v="1"/>
    <x v="2"/>
    <x v="61"/>
    <x v="103"/>
    <x v="2309"/>
    <n v="599251.87097997591"/>
    <x v="2309"/>
    <n v="1270380.2239799488"/>
    <x v="2309"/>
    <x v="2309"/>
  </r>
  <r>
    <x v="17"/>
    <x v="2"/>
    <x v="1"/>
    <x v="2"/>
    <x v="100"/>
    <x v="939"/>
    <x v="2310"/>
    <n v="55734.287028747749"/>
    <x v="2310"/>
    <n v="118495.16662499521"/>
    <x v="2310"/>
    <x v="2310"/>
  </r>
  <r>
    <x v="17"/>
    <x v="2"/>
    <x v="1"/>
    <x v="2"/>
    <x v="114"/>
    <x v="81"/>
    <x v="2311"/>
    <n v="374508.86309098481"/>
    <x v="2311"/>
    <n v="845876.68694096559"/>
    <x v="2311"/>
    <x v="2311"/>
  </r>
  <r>
    <x v="17"/>
    <x v="2"/>
    <x v="1"/>
    <x v="2"/>
    <x v="100"/>
    <x v="589"/>
    <x v="2312"/>
    <n v="237054.29770799042"/>
    <x v="2312"/>
    <n v="574945.24150797678"/>
    <x v="2312"/>
    <x v="2312"/>
  </r>
  <r>
    <x v="17"/>
    <x v="2"/>
    <x v="1"/>
    <x v="2"/>
    <x v="133"/>
    <x v="940"/>
    <x v="2313"/>
    <n v="33644.35129355864"/>
    <x v="2313"/>
    <n v="83443.717475996615"/>
    <x v="2313"/>
    <x v="2313"/>
  </r>
  <r>
    <x v="18"/>
    <x v="2"/>
    <x v="0"/>
    <x v="0"/>
    <x v="138"/>
    <x v="371"/>
    <x v="2314"/>
    <n v="320379.14107498649"/>
    <x v="2314"/>
    <n v="634194.38249998062"/>
    <x v="2314"/>
    <x v="2314"/>
  </r>
  <r>
    <x v="18"/>
    <x v="2"/>
    <x v="0"/>
    <x v="0"/>
    <x v="138"/>
    <x v="675"/>
    <x v="2315"/>
    <n v="209248.93275407114"/>
    <x v="2315"/>
    <n v="455683.69156798662"/>
    <x v="2315"/>
    <x v="2315"/>
  </r>
  <r>
    <x v="18"/>
    <x v="2"/>
    <x v="0"/>
    <x v="0"/>
    <x v="155"/>
    <x v="619"/>
    <x v="2316"/>
    <n v="1028151.4036319555"/>
    <x v="2316"/>
    <n v="2009431.8004319128"/>
    <x v="2316"/>
    <x v="2316"/>
  </r>
  <r>
    <x v="18"/>
    <x v="2"/>
    <x v="0"/>
    <x v="0"/>
    <x v="127"/>
    <x v="561"/>
    <x v="2317"/>
    <n v="83261.50013375649"/>
    <x v="2317"/>
    <n v="163157.6568959931"/>
    <x v="2317"/>
    <x v="2317"/>
  </r>
  <r>
    <x v="18"/>
    <x v="2"/>
    <x v="0"/>
    <x v="0"/>
    <x v="150"/>
    <x v="116"/>
    <x v="2318"/>
    <n v="853850.79031096317"/>
    <x v="2318"/>
    <n v="1705790.2142109261"/>
    <x v="2318"/>
    <x v="2318"/>
  </r>
  <r>
    <x v="18"/>
    <x v="2"/>
    <x v="0"/>
    <x v="0"/>
    <x v="127"/>
    <x v="735"/>
    <x v="2319"/>
    <n v="669387.27206397185"/>
    <x v="2319"/>
    <n v="1377311.5856639422"/>
    <x v="2319"/>
    <x v="2319"/>
  </r>
  <r>
    <x v="18"/>
    <x v="2"/>
    <x v="0"/>
    <x v="0"/>
    <x v="155"/>
    <x v="960"/>
    <x v="2320"/>
    <n v="606677.6087999742"/>
    <x v="2320"/>
    <n v="1266032.7287999464"/>
    <x v="2320"/>
    <x v="2320"/>
  </r>
  <r>
    <x v="18"/>
    <x v="2"/>
    <x v="0"/>
    <x v="0"/>
    <x v="118"/>
    <x v="720"/>
    <x v="2321"/>
    <n v="468611.68262398028"/>
    <x v="2321"/>
    <n v="1015032.3402239571"/>
    <x v="2321"/>
    <x v="2321"/>
  </r>
  <r>
    <x v="18"/>
    <x v="2"/>
    <x v="1"/>
    <x v="1"/>
    <x v="30"/>
    <x v="557"/>
    <x v="2322"/>
    <n v="185413.31659886215"/>
    <x v="2322"/>
    <n v="302286.5650769872"/>
    <x v="2322"/>
    <x v="2322"/>
  </r>
  <r>
    <x v="18"/>
    <x v="2"/>
    <x v="1"/>
    <x v="1"/>
    <x v="35"/>
    <x v="649"/>
    <x v="2323"/>
    <n v="174808.28755793255"/>
    <x v="2323"/>
    <n v="288221.51357398776"/>
    <x v="2323"/>
    <x v="2323"/>
  </r>
  <r>
    <x v="18"/>
    <x v="2"/>
    <x v="1"/>
    <x v="1"/>
    <x v="102"/>
    <x v="650"/>
    <x v="2324"/>
    <n v="155740.7290175934"/>
    <x v="2324"/>
    <n v="262691.11295998888"/>
    <x v="2324"/>
    <x v="2324"/>
  </r>
  <r>
    <x v="18"/>
    <x v="2"/>
    <x v="1"/>
    <x v="1"/>
    <x v="112"/>
    <x v="977"/>
    <x v="2325"/>
    <n v="1650415.3343999286"/>
    <x v="2325"/>
    <n v="3113436.7631358649"/>
    <x v="2325"/>
    <x v="2325"/>
  </r>
  <r>
    <x v="18"/>
    <x v="2"/>
    <x v="1"/>
    <x v="1"/>
    <x v="110"/>
    <x v="616"/>
    <x v="2326"/>
    <n v="1647318.1106249287"/>
    <x v="2326"/>
    <n v="3108150.2999248654"/>
    <x v="2326"/>
    <x v="2326"/>
  </r>
  <r>
    <x v="18"/>
    <x v="2"/>
    <x v="1"/>
    <x v="1"/>
    <x v="149"/>
    <x v="978"/>
    <x v="2327"/>
    <n v="1518792.420599936"/>
    <x v="2327"/>
    <n v="2882077.8990638787"/>
    <x v="2327"/>
    <x v="2327"/>
  </r>
  <r>
    <x v="18"/>
    <x v="2"/>
    <x v="1"/>
    <x v="1"/>
    <x v="102"/>
    <x v="608"/>
    <x v="2328"/>
    <n v="65907.801431997199"/>
    <x v="2328"/>
    <n v="135922.32719999424"/>
    <x v="2328"/>
    <x v="2328"/>
  </r>
  <r>
    <x v="18"/>
    <x v="2"/>
    <x v="1"/>
    <x v="1"/>
    <x v="149"/>
    <x v="636"/>
    <x v="2329"/>
    <n v="666201.68842497189"/>
    <x v="2329"/>
    <n v="1381967.0161569417"/>
    <x v="2329"/>
    <x v="2329"/>
  </r>
  <r>
    <x v="18"/>
    <x v="2"/>
    <x v="1"/>
    <x v="1"/>
    <x v="5"/>
    <x v="691"/>
    <x v="2330"/>
    <n v="674486.96759997087"/>
    <x v="2330"/>
    <n v="1399708.9297439395"/>
    <x v="2330"/>
    <x v="2330"/>
  </r>
  <r>
    <x v="18"/>
    <x v="2"/>
    <x v="1"/>
    <x v="1"/>
    <x v="151"/>
    <x v="235"/>
    <x v="2331"/>
    <n v="52062.09221478775"/>
    <x v="2331"/>
    <n v="115044.26770899502"/>
    <x v="2331"/>
    <x v="2331"/>
  </r>
  <r>
    <x v="18"/>
    <x v="2"/>
    <x v="1"/>
    <x v="1"/>
    <x v="148"/>
    <x v="248"/>
    <x v="2332"/>
    <n v="388387.64699998318"/>
    <x v="2332"/>
    <n v="871026.89467996231"/>
    <x v="2332"/>
    <x v="2332"/>
  </r>
  <r>
    <x v="18"/>
    <x v="2"/>
    <x v="1"/>
    <x v="1"/>
    <x v="35"/>
    <x v="227"/>
    <x v="2333"/>
    <n v="23840.761682248991"/>
    <x v="2333"/>
    <n v="67717.136474997125"/>
    <x v="2333"/>
    <x v="2333"/>
  </r>
  <r>
    <x v="18"/>
    <x v="2"/>
    <x v="0"/>
    <x v="3"/>
    <x v="130"/>
    <x v="644"/>
    <x v="2334"/>
    <n v="1643491.8272756904"/>
    <x v="2334"/>
    <n v="2861812.6266959002"/>
    <x v="2334"/>
    <x v="2334"/>
  </r>
  <r>
    <x v="18"/>
    <x v="2"/>
    <x v="0"/>
    <x v="3"/>
    <x v="143"/>
    <x v="961"/>
    <x v="2335"/>
    <n v="1051636.3610073547"/>
    <x v="2335"/>
    <n v="1954967.9145399325"/>
    <x v="2335"/>
    <x v="2335"/>
  </r>
  <r>
    <x v="18"/>
    <x v="2"/>
    <x v="0"/>
    <x v="3"/>
    <x v="103"/>
    <x v="956"/>
    <x v="2336"/>
    <n v="910804.5345830007"/>
    <x v="2336"/>
    <n v="1732623.8147839408"/>
    <x v="2336"/>
    <x v="2336"/>
  </r>
  <r>
    <x v="18"/>
    <x v="2"/>
    <x v="0"/>
    <x v="3"/>
    <x v="106"/>
    <x v="950"/>
    <x v="2337"/>
    <n v="575148.76648628572"/>
    <x v="2337"/>
    <n v="901137.4931009619"/>
    <x v="2337"/>
    <x v="2337"/>
  </r>
  <r>
    <x v="18"/>
    <x v="2"/>
    <x v="0"/>
    <x v="3"/>
    <x v="81"/>
    <x v="2"/>
    <x v="2338"/>
    <n v="115615.14878479499"/>
    <x v="2338"/>
    <n v="220135.99607999047"/>
    <x v="2338"/>
    <x v="2338"/>
  </r>
  <r>
    <x v="18"/>
    <x v="2"/>
    <x v="1"/>
    <x v="2"/>
    <x v="144"/>
    <x v="570"/>
    <x v="2339"/>
    <n v="386222.07278590329"/>
    <x v="2339"/>
    <n v="713268.08243197668"/>
    <x v="2339"/>
    <x v="2339"/>
  </r>
  <r>
    <x v="18"/>
    <x v="2"/>
    <x v="1"/>
    <x v="2"/>
    <x v="11"/>
    <x v="639"/>
    <x v="2340"/>
    <n v="307903.75545634702"/>
    <x v="2340"/>
    <n v="595017.58935598121"/>
    <x v="2340"/>
    <x v="2340"/>
  </r>
  <r>
    <x v="18"/>
    <x v="2"/>
    <x v="1"/>
    <x v="2"/>
    <x v="11"/>
    <x v="20"/>
    <x v="2341"/>
    <n v="246879.26415826954"/>
    <x v="2341"/>
    <n v="499372.19538798451"/>
    <x v="2341"/>
    <x v="2341"/>
  </r>
  <r>
    <x v="18"/>
    <x v="2"/>
    <x v="1"/>
    <x v="2"/>
    <x v="81"/>
    <x v="239"/>
    <x v="2342"/>
    <n v="252720.50170750931"/>
    <x v="2342"/>
    <n v="389208.17779198359"/>
    <x v="2342"/>
    <x v="2342"/>
  </r>
  <r>
    <x v="18"/>
    <x v="2"/>
    <x v="1"/>
    <x v="2"/>
    <x v="136"/>
    <x v="557"/>
    <x v="2343"/>
    <n v="200880.50242589152"/>
    <x v="2343"/>
    <n v="321653.29688998644"/>
    <x v="2343"/>
    <x v="2343"/>
  </r>
  <r>
    <x v="18"/>
    <x v="2"/>
    <x v="1"/>
    <x v="2"/>
    <x v="60"/>
    <x v="936"/>
    <x v="2344"/>
    <n v="123516.86918570464"/>
    <x v="2344"/>
    <n v="218112.21224099057"/>
    <x v="2344"/>
    <x v="2344"/>
  </r>
  <r>
    <x v="18"/>
    <x v="2"/>
    <x v="1"/>
    <x v="2"/>
    <x v="81"/>
    <x v="949"/>
    <x v="2345"/>
    <n v="336138.77009998582"/>
    <x v="2345"/>
    <n v="774089.25509996724"/>
    <x v="2345"/>
    <x v="2345"/>
  </r>
  <r>
    <x v="19"/>
    <x v="2"/>
    <x v="0"/>
    <x v="0"/>
    <x v="116"/>
    <x v="239"/>
    <x v="2346"/>
    <n v="287295.4742831873"/>
    <x v="2346"/>
    <n v="581329.31471998151"/>
    <x v="2346"/>
    <x v="2346"/>
  </r>
  <r>
    <x v="19"/>
    <x v="2"/>
    <x v="0"/>
    <x v="0"/>
    <x v="61"/>
    <x v="931"/>
    <x v="2347"/>
    <n v="117293.8587839947"/>
    <x v="2347"/>
    <n v="213881.84639999035"/>
    <x v="2347"/>
    <x v="2347"/>
  </r>
  <r>
    <x v="19"/>
    <x v="2"/>
    <x v="0"/>
    <x v="0"/>
    <x v="29"/>
    <x v="959"/>
    <x v="2348"/>
    <n v="721759.03019996744"/>
    <x v="2348"/>
    <n v="1478683.5101999335"/>
    <x v="2348"/>
    <x v="2348"/>
  </r>
  <r>
    <x v="19"/>
    <x v="2"/>
    <x v="0"/>
    <x v="0"/>
    <x v="1"/>
    <x v="603"/>
    <x v="2349"/>
    <n v="597230.96138997388"/>
    <x v="2349"/>
    <n v="1252934.7723899451"/>
    <x v="2349"/>
    <x v="2349"/>
  </r>
  <r>
    <x v="19"/>
    <x v="2"/>
    <x v="0"/>
    <x v="0"/>
    <x v="118"/>
    <x v="40"/>
    <x v="2350"/>
    <n v="576731.46075597464"/>
    <x v="2350"/>
    <n v="1216001.4151559465"/>
    <x v="2350"/>
    <x v="2350"/>
  </r>
  <r>
    <x v="19"/>
    <x v="2"/>
    <x v="0"/>
    <x v="0"/>
    <x v="128"/>
    <x v="30"/>
    <x v="2351"/>
    <n v="55800.885649077492"/>
    <x v="2351"/>
    <n v="123022.39606799447"/>
    <x v="2351"/>
    <x v="2351"/>
  </r>
  <r>
    <x v="19"/>
    <x v="2"/>
    <x v="0"/>
    <x v="0"/>
    <x v="1"/>
    <x v="952"/>
    <x v="2352"/>
    <n v="414068.38793198182"/>
    <x v="2352"/>
    <n v="918264.25473195966"/>
    <x v="2352"/>
    <x v="2352"/>
  </r>
  <r>
    <x v="19"/>
    <x v="2"/>
    <x v="0"/>
    <x v="0"/>
    <x v="97"/>
    <x v="949"/>
    <x v="2353"/>
    <n v="280452.25219998742"/>
    <x v="2353"/>
    <n v="667192.53219996998"/>
    <x v="2353"/>
    <x v="2353"/>
  </r>
  <r>
    <x v="19"/>
    <x v="2"/>
    <x v="1"/>
    <x v="1"/>
    <x v="95"/>
    <x v="74"/>
    <x v="2354"/>
    <n v="307205.1025942362"/>
    <x v="2354"/>
    <n v="600642.17167498008"/>
    <x v="2354"/>
    <x v="2354"/>
  </r>
  <r>
    <x v="19"/>
    <x v="2"/>
    <x v="1"/>
    <x v="1"/>
    <x v="81"/>
    <x v="75"/>
    <x v="2355"/>
    <n v="265445.00593343837"/>
    <x v="2355"/>
    <n v="535762.57599498297"/>
    <x v="2355"/>
    <x v="2355"/>
  </r>
  <r>
    <x v="19"/>
    <x v="2"/>
    <x v="1"/>
    <x v="1"/>
    <x v="110"/>
    <x v="193"/>
    <x v="2356"/>
    <n v="941625.07199995837"/>
    <x v="2356"/>
    <n v="1881309.1116799167"/>
    <x v="2356"/>
    <x v="2356"/>
  </r>
  <r>
    <x v="19"/>
    <x v="2"/>
    <x v="1"/>
    <x v="1"/>
    <x v="119"/>
    <x v="605"/>
    <x v="2357"/>
    <n v="911696.37209995976"/>
    <x v="2357"/>
    <n v="1828173.4227239192"/>
    <x v="2357"/>
    <x v="2357"/>
  </r>
  <r>
    <x v="19"/>
    <x v="2"/>
    <x v="1"/>
    <x v="1"/>
    <x v="30"/>
    <x v="611"/>
    <x v="2358"/>
    <n v="746194.435199967"/>
    <x v="2358"/>
    <n v="1532026.0794879324"/>
    <x v="2358"/>
    <x v="2358"/>
  </r>
  <r>
    <x v="19"/>
    <x v="2"/>
    <x v="1"/>
    <x v="1"/>
    <x v="152"/>
    <x v="12"/>
    <x v="2359"/>
    <n v="559715.06249997532"/>
    <x v="2359"/>
    <n v="1192652.7524999473"/>
    <x v="2359"/>
    <x v="2359"/>
  </r>
  <r>
    <x v="19"/>
    <x v="2"/>
    <x v="1"/>
    <x v="1"/>
    <x v="152"/>
    <x v="121"/>
    <x v="2360"/>
    <n v="436992.67439998069"/>
    <x v="2360"/>
    <n v="964564.79273595742"/>
    <x v="2360"/>
    <x v="2360"/>
  </r>
  <r>
    <x v="19"/>
    <x v="2"/>
    <x v="1"/>
    <x v="1"/>
    <x v="119"/>
    <x v="261"/>
    <x v="2361"/>
    <n v="288909.7721999872"/>
    <x v="2361"/>
    <n v="681310.95776796993"/>
    <x v="2361"/>
    <x v="2361"/>
  </r>
  <r>
    <x v="19"/>
    <x v="2"/>
    <x v="1"/>
    <x v="1"/>
    <x v="47"/>
    <x v="1006"/>
    <x v="2362"/>
    <n v="38985.137631998245"/>
    <x v="2362"/>
    <n v="94815.34719999574"/>
    <x v="2362"/>
    <x v="2362"/>
  </r>
  <r>
    <x v="19"/>
    <x v="2"/>
    <x v="0"/>
    <x v="3"/>
    <x v="31"/>
    <x v="405"/>
    <x v="2363"/>
    <n v="1617798.5335686787"/>
    <x v="2363"/>
    <n v="2820214.7756248969"/>
    <x v="2363"/>
    <x v="2363"/>
  </r>
  <r>
    <x v="19"/>
    <x v="2"/>
    <x v="0"/>
    <x v="3"/>
    <x v="62"/>
    <x v="572"/>
    <x v="2364"/>
    <n v="260375.46854398848"/>
    <x v="2364"/>
    <n v="446365.38239998027"/>
    <x v="2364"/>
    <x v="2364"/>
  </r>
  <r>
    <x v="19"/>
    <x v="2"/>
    <x v="0"/>
    <x v="3"/>
    <x v="130"/>
    <x v="17"/>
    <x v="2365"/>
    <n v="196349.88900375133"/>
    <x v="2365"/>
    <n v="348511.53549598466"/>
    <x v="2365"/>
    <x v="2365"/>
  </r>
  <r>
    <x v="19"/>
    <x v="2"/>
    <x v="0"/>
    <x v="3"/>
    <x v="49"/>
    <x v="1"/>
    <x v="2366"/>
    <n v="93953.176713475841"/>
    <x v="2366"/>
    <n v="199871.17810799115"/>
    <x v="2366"/>
    <x v="2366"/>
  </r>
  <r>
    <x v="19"/>
    <x v="2"/>
    <x v="0"/>
    <x v="3"/>
    <x v="130"/>
    <x v="188"/>
    <x v="2367"/>
    <n v="48414.083453997824"/>
    <x v="2367"/>
    <n v="119639.54339999461"/>
    <x v="2367"/>
    <x v="2367"/>
  </r>
  <r>
    <x v="19"/>
    <x v="2"/>
    <x v="1"/>
    <x v="2"/>
    <x v="123"/>
    <x v="937"/>
    <x v="2368"/>
    <n v="88240.843750076005"/>
    <x v="2368"/>
    <n v="169377.24316799236"/>
    <x v="2368"/>
    <x v="2368"/>
  </r>
  <r>
    <x v="19"/>
    <x v="2"/>
    <x v="1"/>
    <x v="2"/>
    <x v="156"/>
    <x v="146"/>
    <x v="2369"/>
    <n v="1336641.947549941"/>
    <x v="2369"/>
    <n v="2618301.1900498844"/>
    <x v="2369"/>
    <x v="2369"/>
  </r>
  <r>
    <x v="19"/>
    <x v="2"/>
    <x v="1"/>
    <x v="2"/>
    <x v="58"/>
    <x v="288"/>
    <x v="2370"/>
    <n v="1180538.8640639468"/>
    <x v="2370"/>
    <n v="2342383.6544638947"/>
    <x v="2370"/>
    <x v="2370"/>
  </r>
  <r>
    <x v="19"/>
    <x v="2"/>
    <x v="1"/>
    <x v="2"/>
    <x v="60"/>
    <x v="976"/>
    <x v="2371"/>
    <n v="864803.42612096202"/>
    <x v="2371"/>
    <n v="1768270.0204709226"/>
    <x v="2371"/>
    <x v="2371"/>
  </r>
  <r>
    <x v="19"/>
    <x v="2"/>
    <x v="1"/>
    <x v="2"/>
    <x v="136"/>
    <x v="371"/>
    <x v="2372"/>
    <n v="227975.68499999002"/>
    <x v="2372"/>
    <n v="561502.93499997549"/>
    <x v="2372"/>
    <x v="2372"/>
  </r>
  <r>
    <x v="19"/>
    <x v="2"/>
    <x v="1"/>
    <x v="2"/>
    <x v="27"/>
    <x v="266"/>
    <x v="2373"/>
    <n v="23283.610304638976"/>
    <x v="2373"/>
    <n v="67012.983743997058"/>
    <x v="2373"/>
    <x v="2373"/>
  </r>
  <r>
    <x v="20"/>
    <x v="2"/>
    <x v="0"/>
    <x v="0"/>
    <x v="29"/>
    <x v="962"/>
    <x v="2374"/>
    <n v="1412209.6285544343"/>
    <x v="2374"/>
    <n v="2451743.1019499023"/>
    <x v="2374"/>
    <x v="2374"/>
  </r>
  <r>
    <x v="20"/>
    <x v="2"/>
    <x v="0"/>
    <x v="0"/>
    <x v="1"/>
    <x v="683"/>
    <x v="2375"/>
    <n v="1181102.3202801163"/>
    <x v="2375"/>
    <n v="2113976.2241069186"/>
    <x v="2375"/>
    <x v="2375"/>
  </r>
  <r>
    <x v="20"/>
    <x v="2"/>
    <x v="0"/>
    <x v="0"/>
    <x v="118"/>
    <x v="1007"/>
    <x v="2376"/>
    <n v="1149092.8092482677"/>
    <x v="2376"/>
    <n v="2068556.8534719201"/>
    <x v="2376"/>
    <x v="2376"/>
  </r>
  <r>
    <x v="20"/>
    <x v="2"/>
    <x v="0"/>
    <x v="0"/>
    <x v="1"/>
    <x v="1008"/>
    <x v="2377"/>
    <n v="863770.48645598057"/>
    <x v="2377"/>
    <n v="1374675.1971419374"/>
    <x v="2377"/>
    <x v="2377"/>
  </r>
  <r>
    <x v="20"/>
    <x v="2"/>
    <x v="0"/>
    <x v="0"/>
    <x v="97"/>
    <x v="607"/>
    <x v="2378"/>
    <n v="750985.59437716496"/>
    <x v="2378"/>
    <n v="1261793.5621199412"/>
    <x v="2378"/>
    <x v="2378"/>
  </r>
  <r>
    <x v="20"/>
    <x v="2"/>
    <x v="0"/>
    <x v="0"/>
    <x v="116"/>
    <x v="95"/>
    <x v="2379"/>
    <n v="507606.09501361678"/>
    <x v="2379"/>
    <n v="921528.86764395784"/>
    <x v="2379"/>
    <x v="2379"/>
  </r>
  <r>
    <x v="20"/>
    <x v="2"/>
    <x v="0"/>
    <x v="0"/>
    <x v="61"/>
    <x v="350"/>
    <x v="2380"/>
    <n v="265141.46012658766"/>
    <x v="2380"/>
    <n v="598403.70085997204"/>
    <x v="2380"/>
    <x v="2380"/>
  </r>
  <r>
    <x v="20"/>
    <x v="2"/>
    <x v="0"/>
    <x v="0"/>
    <x v="128"/>
    <x v="19"/>
    <x v="2381"/>
    <n v="164685.83259239234"/>
    <x v="2381"/>
    <n v="427422.43403998006"/>
    <x v="2381"/>
    <x v="2381"/>
  </r>
  <r>
    <x v="20"/>
    <x v="2"/>
    <x v="1"/>
    <x v="1"/>
    <x v="110"/>
    <x v="609"/>
    <x v="2382"/>
    <n v="1766378.3864754792"/>
    <x v="2382"/>
    <n v="2908189.0792758842"/>
    <x v="2382"/>
    <x v="2382"/>
  </r>
  <r>
    <x v="20"/>
    <x v="2"/>
    <x v="1"/>
    <x v="1"/>
    <x v="119"/>
    <x v="1009"/>
    <x v="2383"/>
    <n v="1722548.7547423209"/>
    <x v="2383"/>
    <n v="2849738.3830398866"/>
    <x v="2383"/>
    <x v="2383"/>
  </r>
  <r>
    <x v="20"/>
    <x v="2"/>
    <x v="1"/>
    <x v="1"/>
    <x v="30"/>
    <x v="735"/>
    <x v="2384"/>
    <n v="1448003.6079162539"/>
    <x v="2384"/>
    <n v="2469628.0874719028"/>
    <x v="2384"/>
    <x v="2384"/>
  </r>
  <r>
    <x v="20"/>
    <x v="2"/>
    <x v="1"/>
    <x v="1"/>
    <x v="152"/>
    <x v="205"/>
    <x v="2385"/>
    <n v="1100700.5659974494"/>
    <x v="2385"/>
    <n v="1964236.2572499232"/>
    <x v="2385"/>
    <x v="2385"/>
  </r>
  <r>
    <x v="20"/>
    <x v="2"/>
    <x v="1"/>
    <x v="1"/>
    <x v="152"/>
    <x v="725"/>
    <x v="2386"/>
    <n v="907854.98580811836"/>
    <x v="2386"/>
    <n v="1424565.9787359347"/>
    <x v="2386"/>
    <x v="2386"/>
  </r>
  <r>
    <x v="20"/>
    <x v="2"/>
    <x v="1"/>
    <x v="1"/>
    <x v="119"/>
    <x v="85"/>
    <x v="2387"/>
    <n v="768152.0744398447"/>
    <x v="2387"/>
    <n v="1271123.9475479417"/>
    <x v="2387"/>
    <x v="2387"/>
  </r>
  <r>
    <x v="20"/>
    <x v="2"/>
    <x v="1"/>
    <x v="1"/>
    <x v="95"/>
    <x v="58"/>
    <x v="2388"/>
    <n v="521015.48968752573"/>
    <x v="2388"/>
    <n v="926660.76310495683"/>
    <x v="2388"/>
    <x v="2388"/>
  </r>
  <r>
    <x v="20"/>
    <x v="2"/>
    <x v="1"/>
    <x v="1"/>
    <x v="81"/>
    <x v="82"/>
    <x v="2389"/>
    <n v="473522.86958883848"/>
    <x v="2389"/>
    <n v="858791.91270596092"/>
    <x v="2389"/>
    <x v="2389"/>
  </r>
  <r>
    <x v="20"/>
    <x v="2"/>
    <x v="1"/>
    <x v="1"/>
    <x v="47"/>
    <x v="308"/>
    <x v="2390"/>
    <n v="183566.59950719148"/>
    <x v="2390"/>
    <n v="505802.83711997641"/>
    <x v="2390"/>
    <x v="2390"/>
  </r>
  <r>
    <x v="20"/>
    <x v="2"/>
    <x v="0"/>
    <x v="3"/>
    <x v="31"/>
    <x v="558"/>
    <x v="2391"/>
    <n v="1911394.2615299122"/>
    <x v="2391"/>
    <n v="3163943.762999855"/>
    <x v="2391"/>
    <x v="2391"/>
  </r>
  <r>
    <x v="20"/>
    <x v="2"/>
    <x v="0"/>
    <x v="3"/>
    <x v="62"/>
    <x v="660"/>
    <x v="2392"/>
    <n v="458762.61150717892"/>
    <x v="2392"/>
    <n v="948207.23711995652"/>
    <x v="2392"/>
    <x v="2392"/>
  </r>
  <r>
    <x v="20"/>
    <x v="2"/>
    <x v="0"/>
    <x v="3"/>
    <x v="130"/>
    <x v="262"/>
    <x v="2393"/>
    <n v="368859.41104037315"/>
    <x v="2393"/>
    <n v="790532.51746896398"/>
    <x v="2393"/>
    <x v="2393"/>
  </r>
  <r>
    <x v="20"/>
    <x v="2"/>
    <x v="0"/>
    <x v="3"/>
    <x v="49"/>
    <x v="308"/>
    <x v="2394"/>
    <n v="221876.11336329981"/>
    <x v="2394"/>
    <n v="556576.42980097444"/>
    <x v="2394"/>
    <x v="2394"/>
  </r>
  <r>
    <x v="20"/>
    <x v="2"/>
    <x v="0"/>
    <x v="3"/>
    <x v="130"/>
    <x v="649"/>
    <x v="2395"/>
    <n v="153299.05008949284"/>
    <x v="2395"/>
    <n v="425042.27044998016"/>
    <x v="2395"/>
    <x v="2395"/>
  </r>
  <r>
    <x v="20"/>
    <x v="2"/>
    <x v="1"/>
    <x v="2"/>
    <x v="58"/>
    <x v="133"/>
    <x v="2396"/>
    <n v="2178597.035355438"/>
    <x v="2396"/>
    <n v="3454448.2681338582"/>
    <x v="2396"/>
    <x v="2396"/>
  </r>
  <r>
    <x v="20"/>
    <x v="2"/>
    <x v="1"/>
    <x v="2"/>
    <x v="60"/>
    <x v="290"/>
    <x v="2397"/>
    <n v="1651968.886579125"/>
    <x v="2397"/>
    <n v="2735838.1363198915"/>
    <x v="2397"/>
    <x v="2397"/>
  </r>
  <r>
    <x v="20"/>
    <x v="2"/>
    <x v="1"/>
    <x v="2"/>
    <x v="136"/>
    <x v="643"/>
    <x v="2398"/>
    <n v="656152.98519747017"/>
    <x v="2398"/>
    <n v="1111836.2272499495"/>
    <x v="2398"/>
    <x v="2398"/>
  </r>
  <r>
    <x v="20"/>
    <x v="2"/>
    <x v="1"/>
    <x v="2"/>
    <x v="123"/>
    <x v="746"/>
    <x v="2399"/>
    <n v="222037.53945982966"/>
    <x v="2399"/>
    <n v="520294.52966397576"/>
    <x v="2399"/>
    <x v="2399"/>
  </r>
  <r>
    <x v="20"/>
    <x v="2"/>
    <x v="1"/>
    <x v="2"/>
    <x v="156"/>
    <x v="295"/>
    <x v="2400"/>
    <n v="1380194.7497799371"/>
    <x v="2400"/>
    <n v="3343694.056779847"/>
    <x v="2400"/>
    <x v="2400"/>
  </r>
  <r>
    <x v="20"/>
    <x v="2"/>
    <x v="1"/>
    <x v="2"/>
    <x v="27"/>
    <x v="583"/>
    <x v="2401"/>
    <n v="147883.11529039324"/>
    <x v="2401"/>
    <n v="445187.4498399797"/>
    <x v="2401"/>
    <x v="2401"/>
  </r>
  <r>
    <x v="21"/>
    <x v="2"/>
    <x v="0"/>
    <x v="0"/>
    <x v="29"/>
    <x v="613"/>
    <x v="2402"/>
    <n v="1101362.7404350471"/>
    <x v="2402"/>
    <n v="2256121.0772098918"/>
    <x v="2402"/>
    <x v="2402"/>
  </r>
  <r>
    <x v="21"/>
    <x v="2"/>
    <x v="0"/>
    <x v="0"/>
    <x v="1"/>
    <x v="693"/>
    <x v="2403"/>
    <n v="929963.66573605628"/>
    <x v="2403"/>
    <n v="1932451.844309909"/>
    <x v="2403"/>
    <x v="2403"/>
  </r>
  <r>
    <x v="21"/>
    <x v="2"/>
    <x v="0"/>
    <x v="0"/>
    <x v="118"/>
    <x v="728"/>
    <x v="2404"/>
    <n v="907910.45659113734"/>
    <x v="2404"/>
    <n v="1892165.7157779108"/>
    <x v="2404"/>
    <x v="2404"/>
  </r>
  <r>
    <x v="21"/>
    <x v="2"/>
    <x v="0"/>
    <x v="0"/>
    <x v="1"/>
    <x v="247"/>
    <x v="2405"/>
    <n v="695463.24461159715"/>
    <x v="2405"/>
    <n v="1490608.48197293"/>
    <x v="2405"/>
    <x v="2405"/>
  </r>
  <r>
    <x v="21"/>
    <x v="2"/>
    <x v="0"/>
    <x v="0"/>
    <x v="97"/>
    <x v="367"/>
    <x v="2406"/>
    <n v="619696.55503077013"/>
    <x v="2406"/>
    <n v="1375212.6226799339"/>
    <x v="2406"/>
    <x v="2406"/>
  </r>
  <r>
    <x v="21"/>
    <x v="2"/>
    <x v="0"/>
    <x v="0"/>
    <x v="116"/>
    <x v="995"/>
    <x v="2407"/>
    <n v="433567.05223033944"/>
    <x v="2407"/>
    <n v="1009301.6623559522"/>
    <x v="2407"/>
    <x v="2407"/>
  </r>
  <r>
    <x v="21"/>
    <x v="2"/>
    <x v="0"/>
    <x v="0"/>
    <x v="61"/>
    <x v="301"/>
    <x v="2408"/>
    <n v="252766.4066927878"/>
    <x v="2408"/>
    <n v="665767.98287996789"/>
    <x v="2408"/>
    <x v="2408"/>
  </r>
  <r>
    <x v="21"/>
    <x v="2"/>
    <x v="0"/>
    <x v="0"/>
    <x v="128"/>
    <x v="191"/>
    <x v="2409"/>
    <n v="231032.20408903889"/>
    <x v="2409"/>
    <n v="653384.57125496853"/>
    <x v="2409"/>
    <x v="2409"/>
  </r>
  <r>
    <x v="21"/>
    <x v="2"/>
    <x v="1"/>
    <x v="1"/>
    <x v="110"/>
    <x v="1010"/>
    <x v="2410"/>
    <n v="1296801.5947164188"/>
    <x v="2410"/>
    <n v="2705509.4694078718"/>
    <x v="2410"/>
    <x v="2410"/>
  </r>
  <r>
    <x v="21"/>
    <x v="2"/>
    <x v="1"/>
    <x v="1"/>
    <x v="119"/>
    <x v="967"/>
    <x v="2411"/>
    <n v="1268480.61034842"/>
    <x v="2411"/>
    <n v="2652444.6166078742"/>
    <x v="2411"/>
    <x v="2411"/>
  </r>
  <r>
    <x v="21"/>
    <x v="2"/>
    <x v="1"/>
    <x v="1"/>
    <x v="30"/>
    <x v="980"/>
    <x v="2412"/>
    <n v="1076695.6580495492"/>
    <x v="2412"/>
    <n v="2283756.6501598922"/>
    <x v="2412"/>
    <x v="2412"/>
  </r>
  <r>
    <x v="21"/>
    <x v="2"/>
    <x v="1"/>
    <x v="1"/>
    <x v="152"/>
    <x v="717"/>
    <x v="2413"/>
    <n v="833458.81437296048"/>
    <x v="2413"/>
    <n v="1805431.7882999144"/>
    <x v="2413"/>
    <x v="2413"/>
  </r>
  <r>
    <x v="21"/>
    <x v="2"/>
    <x v="1"/>
    <x v="1"/>
    <x v="152"/>
    <x v="330"/>
    <x v="2414"/>
    <n v="831393.63282356062"/>
    <x v="2414"/>
    <n v="1834628.915559913"/>
    <x v="2414"/>
    <x v="2414"/>
  </r>
  <r>
    <x v="21"/>
    <x v="2"/>
    <x v="1"/>
    <x v="1"/>
    <x v="119"/>
    <x v="119"/>
    <x v="2415"/>
    <n v="606852.15685957111"/>
    <x v="2415"/>
    <n v="1381874.7511599346"/>
    <x v="2415"/>
    <x v="2415"/>
  </r>
  <r>
    <x v="21"/>
    <x v="2"/>
    <x v="1"/>
    <x v="1"/>
    <x v="95"/>
    <x v="1011"/>
    <x v="2416"/>
    <n v="427159.18820637948"/>
    <x v="2416"/>
    <n v="1013428.2974399512"/>
    <x v="2416"/>
    <x v="2416"/>
  </r>
  <r>
    <x v="21"/>
    <x v="2"/>
    <x v="1"/>
    <x v="1"/>
    <x v="81"/>
    <x v="306"/>
    <x v="2417"/>
    <n v="392543.15110450151"/>
    <x v="2417"/>
    <n v="941399.83969195571"/>
    <x v="2417"/>
    <x v="2417"/>
  </r>
  <r>
    <x v="21"/>
    <x v="2"/>
    <x v="1"/>
    <x v="1"/>
    <x v="47"/>
    <x v="1012"/>
    <x v="2418"/>
    <n v="194918.00584319065"/>
    <x v="2418"/>
    <n v="571428.70271997247"/>
    <x v="2418"/>
    <x v="2418"/>
  </r>
  <r>
    <x v="21"/>
    <x v="2"/>
    <x v="0"/>
    <x v="3"/>
    <x v="31"/>
    <x v="9"/>
    <x v="2419"/>
    <n v="1822775.8841901636"/>
    <x v="2419"/>
    <n v="3385367.0457748398"/>
    <x v="2419"/>
    <x v="2419"/>
  </r>
  <r>
    <x v="21"/>
    <x v="2"/>
    <x v="0"/>
    <x v="3"/>
    <x v="62"/>
    <x v="1013"/>
    <x v="2420"/>
    <n v="464216.52435117797"/>
    <x v="2420"/>
    <n v="1042577.3995199506"/>
    <x v="2420"/>
    <x v="2420"/>
  </r>
  <r>
    <x v="21"/>
    <x v="2"/>
    <x v="0"/>
    <x v="3"/>
    <x v="130"/>
    <x v="386"/>
    <x v="2421"/>
    <n v="377132.72671126219"/>
    <x v="2421"/>
    <n v="872367.85648795892"/>
    <x v="2421"/>
    <x v="2421"/>
  </r>
  <r>
    <x v="21"/>
    <x v="2"/>
    <x v="0"/>
    <x v="3"/>
    <x v="49"/>
    <x v="1012"/>
    <x v="2422"/>
    <n v="238000.5408085087"/>
    <x v="2422"/>
    <n v="622810.25809197046"/>
    <x v="2422"/>
    <x v="2422"/>
  </r>
  <r>
    <x v="21"/>
    <x v="2"/>
    <x v="0"/>
    <x v="3"/>
    <x v="130"/>
    <x v="292"/>
    <x v="2423"/>
    <n v="229504.60075618903"/>
    <x v="2423"/>
    <n v="647001.02501996898"/>
    <x v="2423"/>
    <x v="2423"/>
  </r>
  <r>
    <x v="21"/>
    <x v="2"/>
    <x v="1"/>
    <x v="2"/>
    <x v="156"/>
    <x v="174"/>
    <x v="2424"/>
    <n v="1684642.7602808205"/>
    <x v="2424"/>
    <n v="3557955.3363898317"/>
    <x v="2424"/>
    <x v="2424"/>
  </r>
  <r>
    <x v="21"/>
    <x v="2"/>
    <x v="1"/>
    <x v="2"/>
    <x v="58"/>
    <x v="229"/>
    <x v="2425"/>
    <n v="1528402.8871947464"/>
    <x v="2425"/>
    <n v="3254226.5948218438"/>
    <x v="2425"/>
    <x v="2425"/>
  </r>
  <r>
    <x v="21"/>
    <x v="2"/>
    <x v="1"/>
    <x v="2"/>
    <x v="60"/>
    <x v="84"/>
    <x v="2426"/>
    <n v="1176425.4082467847"/>
    <x v="2426"/>
    <n v="2550412.1117638801"/>
    <x v="2426"/>
    <x v="2426"/>
  </r>
  <r>
    <x v="21"/>
    <x v="2"/>
    <x v="1"/>
    <x v="2"/>
    <x v="136"/>
    <x v="638"/>
    <x v="2427"/>
    <n v="510542.82521997602"/>
    <x v="2427"/>
    <n v="1209652.6619999432"/>
    <x v="2427"/>
    <x v="2427"/>
  </r>
  <r>
    <x v="21"/>
    <x v="2"/>
    <x v="1"/>
    <x v="2"/>
    <x v="123"/>
    <x v="358"/>
    <x v="2428"/>
    <n v="277899.18638374656"/>
    <x v="2428"/>
    <n v="767966.54349596298"/>
    <x v="2428"/>
    <x v="2428"/>
  </r>
  <r>
    <x v="21"/>
    <x v="2"/>
    <x v="1"/>
    <x v="2"/>
    <x v="27"/>
    <x v="1014"/>
    <x v="2429"/>
    <n v="166041.66717827215"/>
    <x v="2429"/>
    <n v="505423.88218797615"/>
    <x v="2429"/>
    <x v="2429"/>
  </r>
  <r>
    <x v="22"/>
    <x v="2"/>
    <x v="0"/>
    <x v="0"/>
    <x v="29"/>
    <x v="1015"/>
    <x v="2430"/>
    <n v="1166846.1984899424"/>
    <x v="2430"/>
    <n v="2414485.4789998806"/>
    <x v="2430"/>
    <x v="2430"/>
  </r>
  <r>
    <x v="22"/>
    <x v="2"/>
    <x v="0"/>
    <x v="0"/>
    <x v="1"/>
    <x v="691"/>
    <x v="2431"/>
    <n v="987415.138663152"/>
    <x v="2431"/>
    <n v="2072337.3247198996"/>
    <x v="2431"/>
    <x v="2431"/>
  </r>
  <r>
    <x v="22"/>
    <x v="2"/>
    <x v="0"/>
    <x v="0"/>
    <x v="118"/>
    <x v="96"/>
    <x v="2432"/>
    <n v="964385.77213939326"/>
    <x v="2432"/>
    <n v="2029874.1372239015"/>
    <x v="2432"/>
    <x v="2432"/>
  </r>
  <r>
    <x v="22"/>
    <x v="2"/>
    <x v="0"/>
    <x v="0"/>
    <x v="1"/>
    <x v="127"/>
    <x v="2433"/>
    <n v="742809.77751911397"/>
    <x v="2433"/>
    <n v="1607170.0129649218"/>
    <x v="2433"/>
    <x v="2433"/>
  </r>
  <r>
    <x v="22"/>
    <x v="2"/>
    <x v="0"/>
    <x v="0"/>
    <x v="97"/>
    <x v="105"/>
    <x v="2434"/>
    <n v="685519.47539096605"/>
    <x v="2434"/>
    <n v="1534290.8560999238"/>
    <x v="2434"/>
    <x v="2434"/>
  </r>
  <r>
    <x v="22"/>
    <x v="2"/>
    <x v="0"/>
    <x v="0"/>
    <x v="116"/>
    <x v="322"/>
    <x v="2435"/>
    <n v="468008.18821509712"/>
    <x v="2435"/>
    <n v="1096774.9529519463"/>
    <x v="2435"/>
    <x v="2435"/>
  </r>
  <r>
    <x v="22"/>
    <x v="2"/>
    <x v="0"/>
    <x v="0"/>
    <x v="61"/>
    <x v="1016"/>
    <x v="2436"/>
    <n v="359353.94719318213"/>
    <x v="2436"/>
    <n v="945476.48771995306"/>
    <x v="2436"/>
    <x v="2436"/>
  </r>
  <r>
    <x v="22"/>
    <x v="2"/>
    <x v="0"/>
    <x v="0"/>
    <x v="128"/>
    <x v="652"/>
    <x v="2437"/>
    <n v="259034.74632943716"/>
    <x v="2437"/>
    <n v="727097.18009496399"/>
    <x v="2437"/>
    <x v="2437"/>
  </r>
  <r>
    <x v="22"/>
    <x v="2"/>
    <x v="1"/>
    <x v="1"/>
    <x v="110"/>
    <x v="162"/>
    <x v="2438"/>
    <n v="1369351.9519985933"/>
    <x v="2438"/>
    <n v="2880720.8212858592"/>
    <x v="2438"/>
    <x v="2438"/>
  </r>
  <r>
    <x v="22"/>
    <x v="2"/>
    <x v="1"/>
    <x v="1"/>
    <x v="119"/>
    <x v="747"/>
    <x v="2439"/>
    <n v="1341721.5996653745"/>
    <x v="2439"/>
    <n v="2829005.0518238619"/>
    <x v="2439"/>
    <x v="2439"/>
  </r>
  <r>
    <x v="22"/>
    <x v="2"/>
    <x v="1"/>
    <x v="1"/>
    <x v="30"/>
    <x v="164"/>
    <x v="2440"/>
    <n v="1139700.0676047443"/>
    <x v="2440"/>
    <n v="2437405.0180798811"/>
    <x v="2440"/>
    <x v="2440"/>
  </r>
  <r>
    <x v="22"/>
    <x v="2"/>
    <x v="1"/>
    <x v="1"/>
    <x v="152"/>
    <x v="145"/>
    <x v="2441"/>
    <n v="1065196.681691448"/>
    <x v="2441"/>
    <n v="2326000.0796498866"/>
    <x v="2441"/>
    <x v="2441"/>
  </r>
  <r>
    <x v="22"/>
    <x v="2"/>
    <x v="1"/>
    <x v="1"/>
    <x v="152"/>
    <x v="659"/>
    <x v="2442"/>
    <n v="884504.70622795669"/>
    <x v="2442"/>
    <n v="1966912.8587999041"/>
    <x v="2442"/>
    <x v="2442"/>
  </r>
  <r>
    <x v="22"/>
    <x v="2"/>
    <x v="1"/>
    <x v="1"/>
    <x v="119"/>
    <x v="234"/>
    <x v="2443"/>
    <n v="671320.18785622716"/>
    <x v="2443"/>
    <n v="1539246.0982459246"/>
    <x v="2443"/>
    <x v="2443"/>
  </r>
  <r>
    <x v="22"/>
    <x v="2"/>
    <x v="1"/>
    <x v="1"/>
    <x v="95"/>
    <x v="1017"/>
    <x v="2444"/>
    <n v="590538.68986947066"/>
    <x v="2444"/>
    <n v="1408550.9834499303"/>
    <x v="2444"/>
    <x v="2444"/>
  </r>
  <r>
    <x v="22"/>
    <x v="2"/>
    <x v="1"/>
    <x v="1"/>
    <x v="81"/>
    <x v="601"/>
    <x v="2445"/>
    <n v="530012.61924241425"/>
    <x v="2445"/>
    <n v="1277255.1085239379"/>
    <x v="2445"/>
    <x v="2445"/>
  </r>
  <r>
    <x v="22"/>
    <x v="2"/>
    <x v="1"/>
    <x v="1"/>
    <x v="47"/>
    <x v="692"/>
    <x v="2446"/>
    <n v="230157.78556158862"/>
    <x v="2446"/>
    <n v="667238.8953599669"/>
    <x v="2446"/>
    <x v="2446"/>
  </r>
  <r>
    <x v="22"/>
    <x v="2"/>
    <x v="0"/>
    <x v="3"/>
    <x v="31"/>
    <x v="1018"/>
    <x v="2447"/>
    <n v="1923659.7654681562"/>
    <x v="2447"/>
    <n v="3617774.3095748234"/>
    <x v="2447"/>
    <x v="2447"/>
  </r>
  <r>
    <x v="22"/>
    <x v="2"/>
    <x v="0"/>
    <x v="3"/>
    <x v="62"/>
    <x v="643"/>
    <x v="2448"/>
    <n v="502068.40554237552"/>
    <x v="2448"/>
    <n v="1137696.6630399446"/>
    <x v="2448"/>
    <x v="2448"/>
  </r>
  <r>
    <x v="22"/>
    <x v="2"/>
    <x v="0"/>
    <x v="3"/>
    <x v="130"/>
    <x v="1019"/>
    <x v="2449"/>
    <n v="425695.37428839924"/>
    <x v="2449"/>
    <n v="992151.82738195173"/>
    <x v="2449"/>
    <x v="2449"/>
  </r>
  <r>
    <x v="22"/>
    <x v="2"/>
    <x v="0"/>
    <x v="3"/>
    <x v="49"/>
    <x v="692"/>
    <x v="2450"/>
    <n v="275905.77936094656"/>
    <x v="2450"/>
    <n v="721570.46761596471"/>
    <x v="2450"/>
    <x v="2450"/>
  </r>
  <r>
    <x v="22"/>
    <x v="2"/>
    <x v="0"/>
    <x v="3"/>
    <x v="130"/>
    <x v="191"/>
    <x v="2451"/>
    <n v="257609.41052878727"/>
    <x v="2451"/>
    <n v="720936.49847996433"/>
    <x v="2451"/>
    <x v="2451"/>
  </r>
  <r>
    <x v="22"/>
    <x v="2"/>
    <x v="1"/>
    <x v="2"/>
    <x v="156"/>
    <x v="241"/>
    <x v="2452"/>
    <n v="1807284.4346389119"/>
    <x v="2452"/>
    <n v="3842987.7568998127"/>
    <x v="2452"/>
    <x v="2452"/>
  </r>
  <r>
    <x v="22"/>
    <x v="2"/>
    <x v="1"/>
    <x v="2"/>
    <x v="58"/>
    <x v="1020"/>
    <x v="2453"/>
    <n v="1608953.6001594702"/>
    <x v="2453"/>
    <n v="3449204.7118048295"/>
    <x v="2453"/>
    <x v="2453"/>
  </r>
  <r>
    <x v="22"/>
    <x v="2"/>
    <x v="1"/>
    <x v="2"/>
    <x v="60"/>
    <x v="335"/>
    <x v="2454"/>
    <n v="1422324.0137432907"/>
    <x v="2454"/>
    <n v="3104597.4946558494"/>
    <x v="2454"/>
    <x v="2454"/>
  </r>
  <r>
    <x v="22"/>
    <x v="2"/>
    <x v="1"/>
    <x v="2"/>
    <x v="136"/>
    <x v="1021"/>
    <x v="2455"/>
    <n v="668864.10513596749"/>
    <x v="2455"/>
    <n v="1592656.5455999228"/>
    <x v="2455"/>
    <x v="2455"/>
  </r>
  <r>
    <x v="22"/>
    <x v="2"/>
    <x v="1"/>
    <x v="2"/>
    <x v="123"/>
    <x v="286"/>
    <x v="2456"/>
    <n v="307417.94401030475"/>
    <x v="2456"/>
    <n v="845273.67487195798"/>
    <x v="2456"/>
    <x v="2456"/>
  </r>
  <r>
    <x v="22"/>
    <x v="2"/>
    <x v="1"/>
    <x v="2"/>
    <x v="27"/>
    <x v="31"/>
    <x v="2457"/>
    <n v="188218.14969383084"/>
    <x v="2457"/>
    <n v="564103.04546397261"/>
    <x v="2457"/>
    <x v="2457"/>
  </r>
  <r>
    <x v="23"/>
    <x v="2"/>
    <x v="0"/>
    <x v="0"/>
    <x v="29"/>
    <x v="1022"/>
    <x v="2458"/>
    <n v="1617409.0327639177"/>
    <x v="2458"/>
    <n v="2522835.7043998721"/>
    <x v="2458"/>
    <x v="2458"/>
  </r>
  <r>
    <x v="23"/>
    <x v="2"/>
    <x v="0"/>
    <x v="0"/>
    <x v="1"/>
    <x v="702"/>
    <x v="2459"/>
    <n v="1359682.9822132918"/>
    <x v="2459"/>
    <n v="2167348.8340558917"/>
    <x v="2459"/>
    <x v="2459"/>
  </r>
  <r>
    <x v="23"/>
    <x v="2"/>
    <x v="0"/>
    <x v="0"/>
    <x v="118"/>
    <x v="985"/>
    <x v="2460"/>
    <n v="1323993.6115874338"/>
    <x v="2460"/>
    <n v="2119875.8962498941"/>
    <x v="2460"/>
    <x v="2460"/>
  </r>
  <r>
    <x v="23"/>
    <x v="2"/>
    <x v="0"/>
    <x v="0"/>
    <x v="1"/>
    <x v="728"/>
    <x v="2461"/>
    <n v="1192541.7789925602"/>
    <x v="2461"/>
    <n v="1992545.0090019002"/>
    <x v="2461"/>
    <x v="2461"/>
  </r>
  <r>
    <x v="23"/>
    <x v="2"/>
    <x v="0"/>
    <x v="0"/>
    <x v="97"/>
    <x v="254"/>
    <x v="2462"/>
    <n v="910218.13796475355"/>
    <x v="2462"/>
    <n v="1603703.0060799182"/>
    <x v="2462"/>
    <x v="2462"/>
  </r>
  <r>
    <x v="23"/>
    <x v="2"/>
    <x v="0"/>
    <x v="0"/>
    <x v="116"/>
    <x v="607"/>
    <x v="2463"/>
    <n v="748858.99376060243"/>
    <x v="2463"/>
    <n v="1419905.7613439288"/>
    <x v="2463"/>
    <x v="2463"/>
  </r>
  <r>
    <x v="23"/>
    <x v="2"/>
    <x v="0"/>
    <x v="0"/>
    <x v="61"/>
    <x v="362"/>
    <x v="2464"/>
    <n v="434285.54275677784"/>
    <x v="2464"/>
    <n v="998336.06927994906"/>
    <x v="2464"/>
    <x v="2464"/>
  </r>
  <r>
    <x v="23"/>
    <x v="2"/>
    <x v="0"/>
    <x v="0"/>
    <x v="128"/>
    <x v="300"/>
    <x v="2465"/>
    <n v="297909.03208820487"/>
    <x v="2465"/>
    <n v="767228.91976196098"/>
    <x v="2465"/>
    <x v="2465"/>
  </r>
  <r>
    <x v="23"/>
    <x v="2"/>
    <x v="1"/>
    <x v="1"/>
    <x v="110"/>
    <x v="1023"/>
    <x v="2466"/>
    <n v="2003298.8232098594"/>
    <x v="2466"/>
    <n v="3376217.2655158495"/>
    <x v="2466"/>
    <x v="2466"/>
  </r>
  <r>
    <x v="23"/>
    <x v="2"/>
    <x v="1"/>
    <x v="1"/>
    <x v="119"/>
    <x v="635"/>
    <x v="2467"/>
    <n v="1954960.7625067418"/>
    <x v="2467"/>
    <n v="3310297.5077638519"/>
    <x v="2467"/>
    <x v="2467"/>
  </r>
  <r>
    <x v="23"/>
    <x v="2"/>
    <x v="1"/>
    <x v="1"/>
    <x v="30"/>
    <x v="372"/>
    <x v="2468"/>
    <n v="1650504.5205195972"/>
    <x v="2468"/>
    <n v="2542579.8881278727"/>
    <x v="2468"/>
    <x v="2468"/>
  </r>
  <r>
    <x v="23"/>
    <x v="2"/>
    <x v="1"/>
    <x v="1"/>
    <x v="152"/>
    <x v="163"/>
    <x v="2469"/>
    <n v="1521160.1537039233"/>
    <x v="2469"/>
    <n v="2426674.4183998778"/>
    <x v="2469"/>
    <x v="2469"/>
  </r>
  <r>
    <x v="23"/>
    <x v="2"/>
    <x v="1"/>
    <x v="1"/>
    <x v="152"/>
    <x v="373"/>
    <x v="2470"/>
    <n v="1250352.4680818571"/>
    <x v="2470"/>
    <n v="2057198.9912318964"/>
    <x v="2470"/>
    <x v="2470"/>
  </r>
  <r>
    <x v="23"/>
    <x v="2"/>
    <x v="1"/>
    <x v="1"/>
    <x v="119"/>
    <x v="1024"/>
    <x v="2471"/>
    <n v="928285.47526297334"/>
    <x v="2471"/>
    <n v="1609830.8200419191"/>
    <x v="2471"/>
    <x v="2471"/>
  </r>
  <r>
    <x v="23"/>
    <x v="2"/>
    <x v="1"/>
    <x v="1"/>
    <x v="95"/>
    <x v="1024"/>
    <x v="2472"/>
    <n v="793373.47670695966"/>
    <x v="2472"/>
    <n v="1474591.5296999251"/>
    <x v="2472"/>
    <x v="2472"/>
  </r>
  <r>
    <x v="23"/>
    <x v="2"/>
    <x v="1"/>
    <x v="1"/>
    <x v="81"/>
    <x v="79"/>
    <x v="2473"/>
    <n v="708003.37049420457"/>
    <x v="2473"/>
    <n v="1340271.8803039328"/>
    <x v="2473"/>
    <x v="2473"/>
  </r>
  <r>
    <x v="23"/>
    <x v="2"/>
    <x v="1"/>
    <x v="1"/>
    <x v="47"/>
    <x v="350"/>
    <x v="2474"/>
    <n v="261868.60219998666"/>
    <x v="2474"/>
    <n v="706455.36999996402"/>
    <x v="2474"/>
    <x v="2474"/>
  </r>
  <r>
    <x v="23"/>
    <x v="2"/>
    <x v="0"/>
    <x v="3"/>
    <x v="31"/>
    <x v="269"/>
    <x v="2475"/>
    <n v="2237751.0589973875"/>
    <x v="2475"/>
    <n v="3842954.0572498068"/>
    <x v="2475"/>
    <x v="2475"/>
  </r>
  <r>
    <x v="23"/>
    <x v="2"/>
    <x v="0"/>
    <x v="3"/>
    <x v="62"/>
    <x v="94"/>
    <x v="2476"/>
    <n v="583149.16431997065"/>
    <x v="2476"/>
    <n v="1239422.0219999377"/>
    <x v="2476"/>
    <x v="2476"/>
  </r>
  <r>
    <x v="23"/>
    <x v="2"/>
    <x v="0"/>
    <x v="3"/>
    <x v="130"/>
    <x v="666"/>
    <x v="2477"/>
    <n v="474015.26087649626"/>
    <x v="2477"/>
    <n v="1040534.2108919478"/>
    <x v="2477"/>
    <x v="2477"/>
  </r>
  <r>
    <x v="23"/>
    <x v="2"/>
    <x v="0"/>
    <x v="3"/>
    <x v="49"/>
    <x v="597"/>
    <x v="2478"/>
    <n v="388980.08272550046"/>
    <x v="2478"/>
    <n v="975119.508791951"/>
    <x v="2478"/>
    <x v="2478"/>
  </r>
  <r>
    <x v="23"/>
    <x v="2"/>
    <x v="0"/>
    <x v="3"/>
    <x v="130"/>
    <x v="579"/>
    <x v="2479"/>
    <n v="281564.60734078567"/>
    <x v="2479"/>
    <n v="763503.22367996117"/>
    <x v="2479"/>
    <x v="2479"/>
  </r>
  <r>
    <x v="23"/>
    <x v="2"/>
    <x v="1"/>
    <x v="2"/>
    <x v="156"/>
    <x v="170"/>
    <x v="2480"/>
    <n v="2765087.7348930617"/>
    <x v="2480"/>
    <n v="4411893.5457198005"/>
    <x v="2480"/>
    <x v="2480"/>
  </r>
  <r>
    <x v="23"/>
    <x v="2"/>
    <x v="1"/>
    <x v="2"/>
    <x v="58"/>
    <x v="180"/>
    <x v="2481"/>
    <n v="2450167.8605473153"/>
    <x v="2481"/>
    <n v="3977421.423623818"/>
    <x v="2481"/>
    <x v="2481"/>
  </r>
  <r>
    <x v="23"/>
    <x v="2"/>
    <x v="1"/>
    <x v="2"/>
    <x v="60"/>
    <x v="288"/>
    <x v="2482"/>
    <n v="2142140.6369236028"/>
    <x v="2482"/>
    <n v="3628160.0620408389"/>
    <x v="2482"/>
    <x v="2482"/>
  </r>
  <r>
    <x v="23"/>
    <x v="2"/>
    <x v="1"/>
    <x v="2"/>
    <x v="136"/>
    <x v="986"/>
    <x v="2483"/>
    <n v="938517.65747595311"/>
    <x v="2483"/>
    <n v="1663804.5995999172"/>
    <x v="2483"/>
    <x v="2483"/>
  </r>
  <r>
    <x v="23"/>
    <x v="2"/>
    <x v="1"/>
    <x v="2"/>
    <x v="123"/>
    <x v="307"/>
    <x v="2484"/>
    <n v="377223.44167078083"/>
    <x v="2484"/>
    <n v="894587.18867995439"/>
    <x v="2484"/>
    <x v="2484"/>
  </r>
  <r>
    <x v="23"/>
    <x v="2"/>
    <x v="1"/>
    <x v="2"/>
    <x v="27"/>
    <x v="1025"/>
    <x v="2485"/>
    <n v="273313.0883581863"/>
    <x v="2485"/>
    <n v="787785.64721996058"/>
    <x v="2485"/>
    <x v="2485"/>
  </r>
  <r>
    <x v="24"/>
    <x v="2"/>
    <x v="0"/>
    <x v="0"/>
    <x v="62"/>
    <x v="1026"/>
    <x v="2486"/>
    <n v="3058679.3909956398"/>
    <x v="2486"/>
    <n v="4799266.7961797751"/>
    <x v="2486"/>
    <x v="2486"/>
  </r>
  <r>
    <x v="24"/>
    <x v="2"/>
    <x v="0"/>
    <x v="0"/>
    <x v="127"/>
    <x v="586"/>
    <x v="2487"/>
    <n v="1615435.8899823956"/>
    <x v="2487"/>
    <n v="2467730.8612078708"/>
    <x v="2487"/>
    <x v="2487"/>
  </r>
  <r>
    <x v="24"/>
    <x v="2"/>
    <x v="0"/>
    <x v="0"/>
    <x v="140"/>
    <x v="735"/>
    <x v="2488"/>
    <n v="1519232.8638227205"/>
    <x v="2488"/>
    <n v="2344696.8078798773"/>
    <x v="2488"/>
    <x v="2488"/>
  </r>
  <r>
    <x v="24"/>
    <x v="2"/>
    <x v="0"/>
    <x v="0"/>
    <x v="1"/>
    <x v="234"/>
    <x v="2489"/>
    <n v="980459.76175182965"/>
    <x v="2489"/>
    <n v="1608401.4419479175"/>
    <x v="2489"/>
    <x v="2489"/>
  </r>
  <r>
    <x v="24"/>
    <x v="2"/>
    <x v="0"/>
    <x v="0"/>
    <x v="97"/>
    <x v="1027"/>
    <x v="2490"/>
    <n v="883616.85955615377"/>
    <x v="2490"/>
    <n v="1530002.2630199199"/>
    <x v="2490"/>
    <x v="2490"/>
  </r>
  <r>
    <x v="24"/>
    <x v="2"/>
    <x v="0"/>
    <x v="0"/>
    <x v="49"/>
    <x v="1028"/>
    <x v="2491"/>
    <n v="737751.22435340134"/>
    <x v="2491"/>
    <n v="1318613.5862239311"/>
    <x v="2491"/>
    <x v="2491"/>
  </r>
  <r>
    <x v="24"/>
    <x v="2"/>
    <x v="0"/>
    <x v="0"/>
    <x v="158"/>
    <x v="377"/>
    <x v="2492"/>
    <n v="691013.81209940382"/>
    <x v="2492"/>
    <n v="1255805.4028239341"/>
    <x v="2492"/>
    <x v="2492"/>
  </r>
  <r>
    <x v="24"/>
    <x v="2"/>
    <x v="0"/>
    <x v="0"/>
    <x v="116"/>
    <x v="1029"/>
    <x v="2493"/>
    <n v="581873.13643772993"/>
    <x v="2493"/>
    <n v="1086823.4952959439"/>
    <x v="2493"/>
    <x v="2493"/>
  </r>
  <r>
    <x v="24"/>
    <x v="2"/>
    <x v="0"/>
    <x v="0"/>
    <x v="61"/>
    <x v="364"/>
    <x v="2494"/>
    <n v="405129.83702637878"/>
    <x v="2494"/>
    <n v="928581.19543995149"/>
    <x v="2494"/>
    <x v="2494"/>
  </r>
  <r>
    <x v="24"/>
    <x v="2"/>
    <x v="1"/>
    <x v="1"/>
    <x v="30"/>
    <x v="288"/>
    <x v="2495"/>
    <n v="2220922.6767448238"/>
    <x v="2495"/>
    <n v="3625465.1512738313"/>
    <x v="2495"/>
    <x v="2495"/>
  </r>
  <r>
    <x v="24"/>
    <x v="2"/>
    <x v="1"/>
    <x v="1"/>
    <x v="119"/>
    <x v="224"/>
    <x v="2496"/>
    <n v="1935297.8876267802"/>
    <x v="2496"/>
    <n v="3228299.8852478527"/>
    <x v="2496"/>
    <x v="2496"/>
  </r>
  <r>
    <x v="24"/>
    <x v="2"/>
    <x v="1"/>
    <x v="1"/>
    <x v="30"/>
    <x v="389"/>
    <x v="2497"/>
    <n v="1624675.8779170362"/>
    <x v="2497"/>
    <n v="2792050.1971518733"/>
    <x v="2497"/>
    <x v="2497"/>
  </r>
  <r>
    <x v="24"/>
    <x v="2"/>
    <x v="1"/>
    <x v="1"/>
    <x v="119"/>
    <x v="584"/>
    <x v="2498"/>
    <n v="902115.75878056337"/>
    <x v="2498"/>
    <n v="1537530.2516309207"/>
    <x v="2498"/>
    <x v="2498"/>
  </r>
  <r>
    <x v="24"/>
    <x v="2"/>
    <x v="0"/>
    <x v="3"/>
    <x v="31"/>
    <x v="1030"/>
    <x v="2499"/>
    <n v="2202725.1729598865"/>
    <x v="2499"/>
    <n v="3730620.8159998073"/>
    <x v="2499"/>
    <x v="2499"/>
  </r>
  <r>
    <x v="24"/>
    <x v="2"/>
    <x v="0"/>
    <x v="3"/>
    <x v="117"/>
    <x v="1031"/>
    <x v="2500"/>
    <n v="1956605.8836622988"/>
    <x v="2500"/>
    <n v="3360590.9150398253"/>
    <x v="2500"/>
    <x v="2500"/>
  </r>
  <r>
    <x v="24"/>
    <x v="2"/>
    <x v="0"/>
    <x v="3"/>
    <x v="43"/>
    <x v="574"/>
    <x v="2501"/>
    <n v="695047.16114576452"/>
    <x v="2501"/>
    <n v="1370119.6891799297"/>
    <x v="2501"/>
    <x v="2501"/>
  </r>
  <r>
    <x v="24"/>
    <x v="2"/>
    <x v="0"/>
    <x v="3"/>
    <x v="130"/>
    <x v="1011"/>
    <x v="2502"/>
    <n v="449302.56543741684"/>
    <x v="2502"/>
    <n v="980308.35302394943"/>
    <x v="2502"/>
    <x v="2502"/>
  </r>
  <r>
    <x v="24"/>
    <x v="2"/>
    <x v="0"/>
    <x v="3"/>
    <x v="49"/>
    <x v="371"/>
    <x v="2503"/>
    <n v="279966.28602598555"/>
    <x v="2503"/>
    <n v="705556.16459996358"/>
    <x v="2503"/>
    <x v="2503"/>
  </r>
  <r>
    <x v="24"/>
    <x v="2"/>
    <x v="0"/>
    <x v="3"/>
    <x v="43"/>
    <x v="575"/>
    <x v="2504"/>
    <n v="252024.82029398702"/>
    <x v="2504"/>
    <n v="651220.30739996652"/>
    <x v="2504"/>
    <x v="2504"/>
  </r>
  <r>
    <x v="24"/>
    <x v="2"/>
    <x v="0"/>
    <x v="3"/>
    <x v="29"/>
    <x v="54"/>
    <x v="2505"/>
    <n v="200279.59917990968"/>
    <x v="2505"/>
    <n v="593162.4070319694"/>
    <x v="2505"/>
    <x v="2505"/>
  </r>
  <r>
    <x v="24"/>
    <x v="2"/>
    <x v="1"/>
    <x v="2"/>
    <x v="115"/>
    <x v="1032"/>
    <x v="2506"/>
    <n v="2519213.4607678703"/>
    <x v="2506"/>
    <n v="4014708.4127998147"/>
    <x v="2506"/>
    <x v="2506"/>
  </r>
  <r>
    <x v="24"/>
    <x v="2"/>
    <x v="1"/>
    <x v="2"/>
    <x v="37"/>
    <x v="175"/>
    <x v="2507"/>
    <n v="2464247.029732673"/>
    <x v="2507"/>
    <n v="3944823.9188798172"/>
    <x v="2507"/>
    <x v="2507"/>
  </r>
  <r>
    <x v="24"/>
    <x v="2"/>
    <x v="1"/>
    <x v="2"/>
    <x v="136"/>
    <x v="226"/>
    <x v="2508"/>
    <n v="912632.76640795323"/>
    <x v="2508"/>
    <n v="1591391.6567999183"/>
    <x v="2508"/>
    <x v="2508"/>
  </r>
  <r>
    <x v="24"/>
    <x v="2"/>
    <x v="1"/>
    <x v="2"/>
    <x v="112"/>
    <x v="1033"/>
    <x v="2509"/>
    <n v="237821.57586316767"/>
    <x v="2509"/>
    <n v="645743.60317796643"/>
    <x v="2509"/>
    <x v="2509"/>
  </r>
  <r>
    <x v="25"/>
    <x v="2"/>
    <x v="0"/>
    <x v="0"/>
    <x v="1"/>
    <x v="125"/>
    <x v="2510"/>
    <n v="2575109.6254708334"/>
    <x v="2510"/>
    <n v="4152498.604786803"/>
    <x v="2510"/>
    <x v="2510"/>
  </r>
  <r>
    <x v="25"/>
    <x v="2"/>
    <x v="0"/>
    <x v="0"/>
    <x v="39"/>
    <x v="1034"/>
    <x v="2511"/>
    <n v="2262548.9335930799"/>
    <x v="2511"/>
    <n v="3725369.1157198246"/>
    <x v="2511"/>
    <x v="2511"/>
  </r>
  <r>
    <x v="25"/>
    <x v="2"/>
    <x v="0"/>
    <x v="0"/>
    <x v="29"/>
    <x v="682"/>
    <x v="2512"/>
    <n v="1618781.7849119136"/>
    <x v="2512"/>
    <n v="2478173.5151998675"/>
    <x v="2512"/>
    <x v="2512"/>
  </r>
  <r>
    <x v="25"/>
    <x v="2"/>
    <x v="0"/>
    <x v="0"/>
    <x v="1"/>
    <x v="225"/>
    <x v="2513"/>
    <n v="1002054.3854921072"/>
    <x v="2513"/>
    <n v="2016624.655135894"/>
    <x v="2513"/>
    <x v="2513"/>
  </r>
  <r>
    <x v="25"/>
    <x v="2"/>
    <x v="0"/>
    <x v="0"/>
    <x v="118"/>
    <x v="636"/>
    <x v="2514"/>
    <n v="979621.22035772854"/>
    <x v="2514"/>
    <n v="1976848.9666378959"/>
    <x v="2514"/>
    <x v="2514"/>
  </r>
  <r>
    <x v="25"/>
    <x v="2"/>
    <x v="0"/>
    <x v="0"/>
    <x v="1"/>
    <x v="1035"/>
    <x v="2515"/>
    <n v="749337.24558902066"/>
    <x v="2515"/>
    <n v="1552156.9651259182"/>
    <x v="2515"/>
    <x v="2515"/>
  </r>
  <r>
    <x v="25"/>
    <x v="2"/>
    <x v="0"/>
    <x v="0"/>
    <x v="61"/>
    <x v="554"/>
    <x v="2516"/>
    <n v="254922.63470078635"/>
    <x v="2516"/>
    <n v="643902.27967996546"/>
    <x v="2516"/>
    <x v="2516"/>
  </r>
  <r>
    <x v="25"/>
    <x v="2"/>
    <x v="0"/>
    <x v="0"/>
    <x v="128"/>
    <x v="1036"/>
    <x v="2517"/>
    <n v="178606.14855674046"/>
    <x v="2517"/>
    <n v="484390.81792497408"/>
    <x v="2517"/>
    <x v="2517"/>
  </r>
  <r>
    <x v="25"/>
    <x v="2"/>
    <x v="1"/>
    <x v="1"/>
    <x v="152"/>
    <x v="1037"/>
    <x v="2518"/>
    <n v="899483.97469695238"/>
    <x v="2518"/>
    <n v="1890872.4086998999"/>
    <x v="2518"/>
    <x v="2518"/>
  </r>
  <r>
    <x v="25"/>
    <x v="2"/>
    <x v="1"/>
    <x v="1"/>
    <x v="152"/>
    <x v="305"/>
    <x v="2519"/>
    <n v="726782.35044236155"/>
    <x v="2519"/>
    <n v="1554138.3530399178"/>
    <x v="2519"/>
    <x v="2519"/>
  </r>
  <r>
    <x v="25"/>
    <x v="2"/>
    <x v="1"/>
    <x v="1"/>
    <x v="119"/>
    <x v="721"/>
    <x v="2520"/>
    <n v="651816.58741660556"/>
    <x v="2520"/>
    <n v="1435119.5413439239"/>
    <x v="2520"/>
    <x v="2520"/>
  </r>
  <r>
    <x v="25"/>
    <x v="2"/>
    <x v="1"/>
    <x v="1"/>
    <x v="102"/>
    <x v="357"/>
    <x v="2521"/>
    <n v="560258.11496697029"/>
    <x v="2521"/>
    <n v="1253006.2256999332"/>
    <x v="2521"/>
    <x v="2521"/>
  </r>
  <r>
    <x v="25"/>
    <x v="2"/>
    <x v="1"/>
    <x v="1"/>
    <x v="81"/>
    <x v="385"/>
    <x v="2522"/>
    <n v="455181.24794667575"/>
    <x v="2522"/>
    <n v="1040175.7175699448"/>
    <x v="2522"/>
    <x v="2522"/>
  </r>
  <r>
    <x v="25"/>
    <x v="2"/>
    <x v="1"/>
    <x v="1"/>
    <x v="141"/>
    <x v="262"/>
    <x v="2523"/>
    <n v="428203.86682455725"/>
    <x v="2523"/>
    <n v="987548.86491794756"/>
    <x v="2523"/>
    <x v="2523"/>
  </r>
  <r>
    <x v="25"/>
    <x v="2"/>
    <x v="1"/>
    <x v="1"/>
    <x v="47"/>
    <x v="387"/>
    <x v="2524"/>
    <n v="202974.45410878916"/>
    <x v="2524"/>
    <n v="571207.11647996947"/>
    <x v="2524"/>
    <x v="2524"/>
  </r>
  <r>
    <x v="25"/>
    <x v="2"/>
    <x v="0"/>
    <x v="3"/>
    <x v="130"/>
    <x v="261"/>
    <x v="2525"/>
    <n v="401946.99837870884"/>
    <x v="2525"/>
    <n v="891566.92638295295"/>
    <x v="2525"/>
    <x v="2525"/>
  </r>
  <r>
    <x v="25"/>
    <x v="2"/>
    <x v="0"/>
    <x v="3"/>
    <x v="49"/>
    <x v="1033"/>
    <x v="2526"/>
    <n v="250628.89910760676"/>
    <x v="2526"/>
    <n v="627887.63970196678"/>
    <x v="2526"/>
    <x v="2526"/>
  </r>
  <r>
    <x v="25"/>
    <x v="2"/>
    <x v="0"/>
    <x v="3"/>
    <x v="130"/>
    <x v="580"/>
    <x v="2527"/>
    <n v="229576.79531218775"/>
    <x v="2527"/>
    <n v="620089.85261996684"/>
    <x v="2527"/>
    <x v="2527"/>
  </r>
  <r>
    <x v="25"/>
    <x v="2"/>
    <x v="1"/>
    <x v="2"/>
    <x v="156"/>
    <x v="979"/>
    <x v="2528"/>
    <n v="2805291.2171223024"/>
    <x v="2528"/>
    <n v="4402114.6208947897"/>
    <x v="2528"/>
    <x v="2528"/>
  </r>
  <r>
    <x v="25"/>
    <x v="2"/>
    <x v="1"/>
    <x v="2"/>
    <x v="58"/>
    <x v="179"/>
    <x v="2529"/>
    <n v="2533410.9380133445"/>
    <x v="2529"/>
    <n v="4044194.3113078061"/>
    <x v="2529"/>
    <x v="2529"/>
  </r>
  <r>
    <x v="25"/>
    <x v="2"/>
    <x v="1"/>
    <x v="2"/>
    <x v="115"/>
    <x v="76"/>
    <x v="2530"/>
    <n v="2103913.9092508894"/>
    <x v="2530"/>
    <n v="3524972.1520998348"/>
    <x v="2530"/>
    <x v="2530"/>
  </r>
  <r>
    <x v="25"/>
    <x v="2"/>
    <x v="1"/>
    <x v="2"/>
    <x v="120"/>
    <x v="195"/>
    <x v="2531"/>
    <n v="1777157.1247338266"/>
    <x v="2531"/>
    <n v="3068694.0732318573"/>
    <x v="2531"/>
    <x v="2531"/>
  </r>
  <r>
    <x v="25"/>
    <x v="2"/>
    <x v="1"/>
    <x v="2"/>
    <x v="136"/>
    <x v="656"/>
    <x v="2532"/>
    <n v="548489.58508197125"/>
    <x v="2532"/>
    <n v="1257606.642199934"/>
    <x v="2532"/>
    <x v="2532"/>
  </r>
  <r>
    <x v="25"/>
    <x v="2"/>
    <x v="1"/>
    <x v="2"/>
    <x v="66"/>
    <x v="85"/>
    <x v="2533"/>
    <n v="573345.62293052941"/>
    <x v="2533"/>
    <n v="1336713.8597759288"/>
    <x v="2533"/>
    <x v="2533"/>
  </r>
  <r>
    <x v="25"/>
    <x v="2"/>
    <x v="1"/>
    <x v="2"/>
    <x v="123"/>
    <x v="59"/>
    <x v="2534"/>
    <n v="279064.10144842509"/>
    <x v="2534"/>
    <n v="741066.40112396039"/>
    <x v="2534"/>
    <x v="2534"/>
  </r>
  <r>
    <x v="25"/>
    <x v="2"/>
    <x v="1"/>
    <x v="2"/>
    <x v="27"/>
    <x v="1038"/>
    <x v="2535"/>
    <n v="172275.22435295096"/>
    <x v="2535"/>
    <n v="503771.82081597351"/>
    <x v="2535"/>
    <x v="2535"/>
  </r>
  <r>
    <x v="26"/>
    <x v="2"/>
    <x v="0"/>
    <x v="0"/>
    <x v="1"/>
    <x v="395"/>
    <x v="2536"/>
    <n v="1852602.2248680191"/>
    <x v="2536"/>
    <n v="3540463.3292518076"/>
    <x v="2536"/>
    <x v="2536"/>
  </r>
  <r>
    <x v="26"/>
    <x v="2"/>
    <x v="0"/>
    <x v="0"/>
    <x v="29"/>
    <x v="1039"/>
    <x v="2537"/>
    <n v="1207990.0899201341"/>
    <x v="2537"/>
    <n v="2399101.0094198692"/>
    <x v="2537"/>
    <x v="2537"/>
  </r>
  <r>
    <x v="26"/>
    <x v="2"/>
    <x v="0"/>
    <x v="0"/>
    <x v="1"/>
    <x v="687"/>
    <x v="2538"/>
    <n v="1020698.807158745"/>
    <x v="2538"/>
    <n v="2054146.3714798894"/>
    <x v="2538"/>
    <x v="2538"/>
  </r>
  <r>
    <x v="26"/>
    <x v="2"/>
    <x v="0"/>
    <x v="0"/>
    <x v="118"/>
    <x v="603"/>
    <x v="2539"/>
    <n v="994668.90869868651"/>
    <x v="2539"/>
    <n v="2007214.7922538917"/>
    <x v="2539"/>
    <x v="2539"/>
  </r>
  <r>
    <x v="26"/>
    <x v="2"/>
    <x v="0"/>
    <x v="0"/>
    <x v="1"/>
    <x v="1040"/>
    <x v="2540"/>
    <n v="761423.46940435912"/>
    <x v="2540"/>
    <n v="1577192.043239915"/>
    <x v="2540"/>
    <x v="2540"/>
  </r>
  <r>
    <x v="26"/>
    <x v="2"/>
    <x v="0"/>
    <x v="0"/>
    <x v="39"/>
    <x v="121"/>
    <x v="2541"/>
    <n v="709173.34847796126"/>
    <x v="2541"/>
    <n v="1478067.8337999191"/>
    <x v="2541"/>
    <x v="2541"/>
  </r>
  <r>
    <x v="26"/>
    <x v="2"/>
    <x v="0"/>
    <x v="0"/>
    <x v="87"/>
    <x v="80"/>
    <x v="2542"/>
    <n v="638771.50690556515"/>
    <x v="2542"/>
    <n v="1348089.5577599264"/>
    <x v="2542"/>
    <x v="2542"/>
  </r>
  <r>
    <x v="26"/>
    <x v="2"/>
    <x v="0"/>
    <x v="0"/>
    <x v="97"/>
    <x v="349"/>
    <x v="2543"/>
    <n v="673596.22269936302"/>
    <x v="2543"/>
    <n v="1441623.6377399212"/>
    <x v="2543"/>
    <x v="2543"/>
  </r>
  <r>
    <x v="26"/>
    <x v="2"/>
    <x v="0"/>
    <x v="0"/>
    <x v="116"/>
    <x v="285"/>
    <x v="2544"/>
    <n v="470760.78336317453"/>
    <x v="2544"/>
    <n v="1054390.694719943"/>
    <x v="2544"/>
    <x v="2544"/>
  </r>
  <r>
    <x v="26"/>
    <x v="2"/>
    <x v="0"/>
    <x v="0"/>
    <x v="61"/>
    <x v="581"/>
    <x v="2545"/>
    <n v="271139.56154398515"/>
    <x v="2545"/>
    <n v="684864.18239996245"/>
    <x v="2545"/>
    <x v="2545"/>
  </r>
  <r>
    <x v="26"/>
    <x v="2"/>
    <x v="0"/>
    <x v="0"/>
    <x v="128"/>
    <x v="60"/>
    <x v="2546"/>
    <n v="244590.22856388663"/>
    <x v="2546"/>
    <n v="663343.68568996375"/>
    <x v="2546"/>
    <x v="2546"/>
  </r>
  <r>
    <x v="26"/>
    <x v="2"/>
    <x v="1"/>
    <x v="1"/>
    <x v="98"/>
    <x v="1041"/>
    <x v="2547"/>
    <n v="1874058.3404428991"/>
    <x v="2547"/>
    <n v="3734882.9852997987"/>
    <x v="2547"/>
    <x v="2547"/>
  </r>
  <r>
    <x v="26"/>
    <x v="2"/>
    <x v="1"/>
    <x v="1"/>
    <x v="22"/>
    <x v="175"/>
    <x v="2548"/>
    <n v="1618065.9550971915"/>
    <x v="2548"/>
    <n v="3259936.6770878215"/>
    <x v="2548"/>
    <x v="2548"/>
  </r>
  <r>
    <x v="26"/>
    <x v="2"/>
    <x v="1"/>
    <x v="1"/>
    <x v="30"/>
    <x v="137"/>
    <x v="2549"/>
    <n v="1183077.284126336"/>
    <x v="2549"/>
    <n v="2439536.9294398683"/>
    <x v="2549"/>
    <x v="2549"/>
  </r>
  <r>
    <x v="26"/>
    <x v="2"/>
    <x v="1"/>
    <x v="1"/>
    <x v="152"/>
    <x v="700"/>
    <x v="2550"/>
    <n v="912893.70550345047"/>
    <x v="2550"/>
    <n v="1919062.0048498961"/>
    <x v="2550"/>
    <x v="2550"/>
  </r>
  <r>
    <x v="26"/>
    <x v="2"/>
    <x v="1"/>
    <x v="1"/>
    <x v="152"/>
    <x v="1042"/>
    <x v="2551"/>
    <n v="885146.97408475203"/>
    <x v="2551"/>
    <n v="1892782.4260798974"/>
    <x v="2551"/>
    <x v="2551"/>
  </r>
  <r>
    <x v="26"/>
    <x v="2"/>
    <x v="1"/>
    <x v="1"/>
    <x v="95"/>
    <x v="737"/>
    <x v="2552"/>
    <n v="573544.04916966858"/>
    <x v="2552"/>
    <n v="1312417.9908699282"/>
    <x v="2552"/>
    <x v="2552"/>
  </r>
  <r>
    <x v="26"/>
    <x v="2"/>
    <x v="1"/>
    <x v="1"/>
    <x v="81"/>
    <x v="236"/>
    <x v="2553"/>
    <n v="530734.71364701143"/>
    <x v="2553"/>
    <n v="1226928.9291839339"/>
    <x v="2553"/>
    <x v="2553"/>
  </r>
  <r>
    <x v="26"/>
    <x v="2"/>
    <x v="1"/>
    <x v="1"/>
    <x v="47"/>
    <x v="570"/>
    <x v="2554"/>
    <n v="204995.2139423888"/>
    <x v="2554"/>
    <n v="576893.90303996846"/>
    <x v="2554"/>
    <x v="2554"/>
  </r>
  <r>
    <x v="26"/>
    <x v="2"/>
    <x v="0"/>
    <x v="3"/>
    <x v="31"/>
    <x v="353"/>
    <x v="2555"/>
    <n v="2009762.5871566418"/>
    <x v="2555"/>
    <n v="3620995.9779248042"/>
    <x v="2555"/>
    <x v="2555"/>
  </r>
  <r>
    <x v="26"/>
    <x v="2"/>
    <x v="0"/>
    <x v="3"/>
    <x v="62"/>
    <x v="656"/>
    <x v="2556"/>
    <n v="504068.6571883728"/>
    <x v="2556"/>
    <n v="1086564.5296399414"/>
    <x v="2556"/>
    <x v="2556"/>
  </r>
  <r>
    <x v="26"/>
    <x v="2"/>
    <x v="0"/>
    <x v="3"/>
    <x v="130"/>
    <x v="50"/>
    <x v="2557"/>
    <n v="407805.24003307801"/>
    <x v="2557"/>
    <n v="904561.21300995117"/>
    <x v="2557"/>
    <x v="2557"/>
  </r>
  <r>
    <x v="26"/>
    <x v="2"/>
    <x v="0"/>
    <x v="3"/>
    <x v="49"/>
    <x v="570"/>
    <x v="2558"/>
    <n v="253904.52676862627"/>
    <x v="2558"/>
    <n v="636093.90054396563"/>
    <x v="2558"/>
    <x v="2558"/>
  </r>
  <r>
    <x v="26"/>
    <x v="2"/>
    <x v="0"/>
    <x v="3"/>
    <x v="130"/>
    <x v="1036"/>
    <x v="2559"/>
    <n v="180187.30423199019"/>
    <x v="2559"/>
    <n v="486688.2071999734"/>
    <x v="2559"/>
    <x v="2559"/>
  </r>
  <r>
    <x v="26"/>
    <x v="2"/>
    <x v="1"/>
    <x v="2"/>
    <x v="156"/>
    <x v="407"/>
    <x v="2560"/>
    <n v="1856798.7815854992"/>
    <x v="2560"/>
    <n v="3834095.7857597931"/>
    <x v="2560"/>
    <x v="2560"/>
  </r>
  <r>
    <x v="26"/>
    <x v="2"/>
    <x v="1"/>
    <x v="2"/>
    <x v="58"/>
    <x v="345"/>
    <x v="2561"/>
    <n v="1680811.2744719086"/>
    <x v="2561"/>
    <n v="3495916.1111998097"/>
    <x v="2561"/>
    <x v="2561"/>
  </r>
  <r>
    <x v="26"/>
    <x v="2"/>
    <x v="1"/>
    <x v="2"/>
    <x v="123"/>
    <x v="382"/>
    <x v="2562"/>
    <n v="283681.5233705045"/>
    <x v="2562"/>
    <n v="753328.15829195874"/>
    <x v="2562"/>
    <x v="2562"/>
  </r>
  <r>
    <x v="26"/>
    <x v="2"/>
    <x v="1"/>
    <x v="2"/>
    <x v="27"/>
    <x v="394"/>
    <x v="2563"/>
    <n v="173909.56687263062"/>
    <x v="2563"/>
    <n v="508551.00894397264"/>
    <x v="2563"/>
    <x v="2563"/>
  </r>
  <r>
    <x v="27"/>
    <x v="2"/>
    <x v="0"/>
    <x v="0"/>
    <x v="97"/>
    <x v="1043"/>
    <x v="2564"/>
    <n v="2100509.4931351664"/>
    <x v="2564"/>
    <n v="3288866.8037545611"/>
    <x v="2564"/>
    <x v="2564"/>
  </r>
  <r>
    <x v="27"/>
    <x v="2"/>
    <x v="0"/>
    <x v="0"/>
    <x v="29"/>
    <x v="1044"/>
    <x v="2565"/>
    <n v="3136843.5123926341"/>
    <x v="2565"/>
    <n v="5482464.562888477"/>
    <x v="2565"/>
    <x v="2565"/>
  </r>
  <r>
    <x v="27"/>
    <x v="2"/>
    <x v="0"/>
    <x v="0"/>
    <x v="116"/>
    <x v="1045"/>
    <x v="2566"/>
    <n v="2545600.1606277488"/>
    <x v="2566"/>
    <n v="5149062.2478524856"/>
    <x v="2566"/>
    <x v="2566"/>
  </r>
  <r>
    <x v="27"/>
    <x v="2"/>
    <x v="0"/>
    <x v="0"/>
    <x v="30"/>
    <x v="1046"/>
    <x v="2567"/>
    <n v="1357791.3974132692"/>
    <x v="2567"/>
    <n v="3345971.6035282644"/>
    <x v="2567"/>
    <x v="2567"/>
  </r>
  <r>
    <x v="27"/>
    <x v="2"/>
    <x v="0"/>
    <x v="0"/>
    <x v="127"/>
    <x v="1047"/>
    <x v="2568"/>
    <n v="1424414.1992637708"/>
    <x v="2568"/>
    <n v="3690424.2587950584"/>
    <x v="2568"/>
    <x v="2568"/>
  </r>
  <r>
    <x v="27"/>
    <x v="2"/>
    <x v="0"/>
    <x v="0"/>
    <x v="128"/>
    <x v="1048"/>
    <x v="2569"/>
    <n v="680443.62097522966"/>
    <x v="2569"/>
    <n v="2014176.0348306587"/>
    <x v="2569"/>
    <x v="2569"/>
  </r>
  <r>
    <x v="27"/>
    <x v="2"/>
    <x v="1"/>
    <x v="1"/>
    <x v="152"/>
    <x v="1049"/>
    <x v="2570"/>
    <n v="3560376.536725515"/>
    <x v="2570"/>
    <n v="5603099.8754829615"/>
    <x v="2570"/>
    <x v="2570"/>
  </r>
  <r>
    <x v="27"/>
    <x v="2"/>
    <x v="1"/>
    <x v="1"/>
    <x v="152"/>
    <x v="1050"/>
    <x v="2571"/>
    <n v="4421553.3640611535"/>
    <x v="2571"/>
    <n v="8155578.1431317106"/>
    <x v="2571"/>
    <x v="2571"/>
  </r>
  <r>
    <x v="27"/>
    <x v="2"/>
    <x v="1"/>
    <x v="1"/>
    <x v="95"/>
    <x v="1051"/>
    <x v="2572"/>
    <n v="2531193.0185708096"/>
    <x v="2572"/>
    <n v="5434045.3228663346"/>
    <x v="2572"/>
    <x v="2572"/>
  </r>
  <r>
    <x v="27"/>
    <x v="2"/>
    <x v="1"/>
    <x v="1"/>
    <x v="30"/>
    <x v="1052"/>
    <x v="2573"/>
    <n v="2159129.5012192535"/>
    <x v="2573"/>
    <n v="4817907.7817087313"/>
    <x v="2573"/>
    <x v="2573"/>
  </r>
  <r>
    <x v="27"/>
    <x v="2"/>
    <x v="1"/>
    <x v="1"/>
    <x v="81"/>
    <x v="1053"/>
    <x v="2574"/>
    <n v="1466823.4228085228"/>
    <x v="2574"/>
    <n v="3391627.1669303235"/>
    <x v="2574"/>
    <x v="2574"/>
  </r>
  <r>
    <x v="27"/>
    <x v="2"/>
    <x v="1"/>
    <x v="1"/>
    <x v="110"/>
    <x v="1054"/>
    <x v="2575"/>
    <n v="3731887.5487353755"/>
    <x v="2575"/>
    <n v="8723746.0891424548"/>
    <x v="2575"/>
    <x v="2575"/>
  </r>
  <r>
    <x v="27"/>
    <x v="2"/>
    <x v="1"/>
    <x v="1"/>
    <x v="20"/>
    <x v="1055"/>
    <x v="2576"/>
    <n v="1873937.6376264931"/>
    <x v="2576"/>
    <n v="4546856.4973400347"/>
    <x v="2576"/>
    <x v="2576"/>
  </r>
  <r>
    <x v="27"/>
    <x v="2"/>
    <x v="1"/>
    <x v="1"/>
    <x v="119"/>
    <x v="1056"/>
    <x v="2577"/>
    <n v="2174984.0595104578"/>
    <x v="2577"/>
    <n v="5356205.2954079472"/>
    <x v="2577"/>
    <x v="2577"/>
  </r>
  <r>
    <x v="27"/>
    <x v="2"/>
    <x v="1"/>
    <x v="1"/>
    <x v="47"/>
    <x v="1057"/>
    <x v="2578"/>
    <n v="371719.36344445369"/>
    <x v="2578"/>
    <n v="1116633.1635593206"/>
    <x v="2578"/>
    <x v="2578"/>
  </r>
  <r>
    <x v="27"/>
    <x v="2"/>
    <x v="0"/>
    <x v="3"/>
    <x v="31"/>
    <x v="1058"/>
    <x v="2579"/>
    <n v="4147252.3612027513"/>
    <x v="2579"/>
    <n v="6784161.3242200101"/>
    <x v="2579"/>
    <x v="2579"/>
  </r>
  <r>
    <x v="27"/>
    <x v="2"/>
    <x v="0"/>
    <x v="3"/>
    <x v="130"/>
    <x v="1059"/>
    <x v="2580"/>
    <n v="1615304.8937780985"/>
    <x v="2580"/>
    <n v="3682689.420784391"/>
    <x v="2580"/>
    <x v="2580"/>
  </r>
  <r>
    <x v="27"/>
    <x v="2"/>
    <x v="0"/>
    <x v="3"/>
    <x v="62"/>
    <x v="1060"/>
    <x v="2581"/>
    <n v="1753880.9954302802"/>
    <x v="2581"/>
    <n v="4143195.920594376"/>
    <x v="2581"/>
    <x v="2581"/>
  </r>
  <r>
    <x v="27"/>
    <x v="2"/>
    <x v="0"/>
    <x v="3"/>
    <x v="130"/>
    <x v="1061"/>
    <x v="2582"/>
    <n v="596632.15560400125"/>
    <x v="2582"/>
    <n v="1750671.7414725095"/>
    <x v="2582"/>
    <x v="2582"/>
  </r>
  <r>
    <x v="27"/>
    <x v="2"/>
    <x v="1"/>
    <x v="2"/>
    <x v="29"/>
    <x v="1062"/>
    <x v="2583"/>
    <n v="4856049.4158725459"/>
    <x v="2583"/>
    <n v="9920019.0043226015"/>
    <x v="2583"/>
    <x v="2583"/>
  </r>
  <r>
    <x v="27"/>
    <x v="2"/>
    <x v="1"/>
    <x v="2"/>
    <x v="70"/>
    <x v="1063"/>
    <x v="2584"/>
    <n v="2226784.1522586253"/>
    <x v="2584"/>
    <n v="4643434.7580721444"/>
    <x v="2584"/>
    <x v="2584"/>
  </r>
  <r>
    <x v="27"/>
    <x v="2"/>
    <x v="1"/>
    <x v="2"/>
    <x v="61"/>
    <x v="1064"/>
    <x v="2585"/>
    <n v="780172.27691119548"/>
    <x v="2585"/>
    <n v="1799195.5755374422"/>
    <x v="2585"/>
    <x v="2585"/>
  </r>
  <r>
    <x v="27"/>
    <x v="2"/>
    <x v="1"/>
    <x v="2"/>
    <x v="8"/>
    <x v="1065"/>
    <x v="2586"/>
    <n v="6872450.5239695283"/>
    <x v="2586"/>
    <n v="16019912.608874645"/>
    <x v="2586"/>
    <x v="2586"/>
  </r>
  <r>
    <x v="27"/>
    <x v="2"/>
    <x v="1"/>
    <x v="2"/>
    <x v="96"/>
    <x v="1066"/>
    <x v="2587"/>
    <n v="3935502.6911715036"/>
    <x v="2587"/>
    <n v="9291183.1398634594"/>
    <x v="2587"/>
    <x v="2587"/>
  </r>
  <r>
    <x v="27"/>
    <x v="2"/>
    <x v="1"/>
    <x v="2"/>
    <x v="9"/>
    <x v="1067"/>
    <x v="2588"/>
    <n v="974630.73996457737"/>
    <x v="2588"/>
    <n v="2315309.6482054759"/>
    <x v="2588"/>
    <x v="2588"/>
  </r>
  <r>
    <x v="27"/>
    <x v="2"/>
    <x v="1"/>
    <x v="2"/>
    <x v="61"/>
    <x v="1068"/>
    <x v="2589"/>
    <n v="6171473.3126989463"/>
    <x v="2589"/>
    <n v="15583222.348851206"/>
    <x v="2589"/>
    <x v="2589"/>
  </r>
  <r>
    <x v="27"/>
    <x v="2"/>
    <x v="1"/>
    <x v="2"/>
    <x v="60"/>
    <x v="1069"/>
    <x v="2590"/>
    <n v="3398790.3662352264"/>
    <x v="2590"/>
    <n v="8858338.9897124544"/>
    <x v="2590"/>
    <x v="2590"/>
  </r>
  <r>
    <x v="27"/>
    <x v="2"/>
    <x v="1"/>
    <x v="2"/>
    <x v="27"/>
    <x v="1070"/>
    <x v="2591"/>
    <n v="360946.77483150963"/>
    <x v="2591"/>
    <n v="1124372.5158587506"/>
    <x v="2591"/>
    <x v="2591"/>
  </r>
  <r>
    <x v="28"/>
    <x v="2"/>
    <x v="0"/>
    <x v="0"/>
    <x v="29"/>
    <x v="1071"/>
    <x v="2592"/>
    <n v="4986674.175328101"/>
    <x v="2592"/>
    <n v="8288235.9734599423"/>
    <x v="2592"/>
    <x v="2592"/>
  </r>
  <r>
    <x v="28"/>
    <x v="2"/>
    <x v="0"/>
    <x v="0"/>
    <x v="97"/>
    <x v="1072"/>
    <x v="2593"/>
    <n v="1895271.6971899902"/>
    <x v="2593"/>
    <n v="3251511.7379763583"/>
    <x v="2593"/>
    <x v="2593"/>
  </r>
  <r>
    <x v="28"/>
    <x v="2"/>
    <x v="0"/>
    <x v="0"/>
    <x v="30"/>
    <x v="1073"/>
    <x v="2594"/>
    <n v="2792117.291713838"/>
    <x v="2594"/>
    <n v="5126443.3762842817"/>
    <x v="2594"/>
    <x v="2594"/>
  </r>
  <r>
    <x v="28"/>
    <x v="2"/>
    <x v="0"/>
    <x v="0"/>
    <x v="116"/>
    <x v="1074"/>
    <x v="2595"/>
    <n v="920126.71379418927"/>
    <x v="2595"/>
    <n v="2035655.4988821722"/>
    <x v="2595"/>
    <x v="2595"/>
  </r>
  <r>
    <x v="28"/>
    <x v="2"/>
    <x v="0"/>
    <x v="0"/>
    <x v="127"/>
    <x v="1075"/>
    <x v="2596"/>
    <n v="668088.72563102155"/>
    <x v="2596"/>
    <n v="1514939.9848766956"/>
    <x v="2596"/>
    <x v="2596"/>
  </r>
  <r>
    <x v="28"/>
    <x v="2"/>
    <x v="0"/>
    <x v="0"/>
    <x v="128"/>
    <x v="1076"/>
    <x v="2597"/>
    <n v="348195.03930872463"/>
    <x v="2597"/>
    <n v="1081608.3173009204"/>
    <x v="2597"/>
    <x v="2597"/>
  </r>
  <r>
    <x v="28"/>
    <x v="2"/>
    <x v="1"/>
    <x v="1"/>
    <x v="152"/>
    <x v="1077"/>
    <x v="2598"/>
    <n v="3099854.5097747454"/>
    <x v="2598"/>
    <n v="4849654.6066843765"/>
    <x v="2598"/>
    <x v="2598"/>
  </r>
  <r>
    <x v="28"/>
    <x v="2"/>
    <x v="1"/>
    <x v="1"/>
    <x v="95"/>
    <x v="1078"/>
    <x v="2599"/>
    <n v="2123052.6608072673"/>
    <x v="2599"/>
    <n v="4063421.1843997538"/>
    <x v="2599"/>
    <x v="2599"/>
  </r>
  <r>
    <x v="28"/>
    <x v="2"/>
    <x v="1"/>
    <x v="1"/>
    <x v="152"/>
    <x v="1079"/>
    <x v="2600"/>
    <n v="5033943.2865804071"/>
    <x v="2600"/>
    <n v="9771017.5912277941"/>
    <x v="2600"/>
    <x v="2600"/>
  </r>
  <r>
    <x v="28"/>
    <x v="2"/>
    <x v="1"/>
    <x v="1"/>
    <x v="119"/>
    <x v="1080"/>
    <x v="2601"/>
    <n v="2757759.9694991698"/>
    <x v="2601"/>
    <n v="5353380.3867385024"/>
    <x v="2601"/>
    <x v="2601"/>
  </r>
  <r>
    <x v="28"/>
    <x v="2"/>
    <x v="1"/>
    <x v="1"/>
    <x v="30"/>
    <x v="1081"/>
    <x v="2602"/>
    <n v="1623026.8075167937"/>
    <x v="2602"/>
    <n v="3540004.8576981775"/>
    <x v="2602"/>
    <x v="2602"/>
  </r>
  <r>
    <x v="28"/>
    <x v="2"/>
    <x v="1"/>
    <x v="1"/>
    <x v="81"/>
    <x v="1082"/>
    <x v="2603"/>
    <n v="1918957.3864153172"/>
    <x v="2603"/>
    <n v="4205734.1715322519"/>
    <x v="2603"/>
    <x v="2603"/>
  </r>
  <r>
    <x v="28"/>
    <x v="2"/>
    <x v="1"/>
    <x v="1"/>
    <x v="20"/>
    <x v="1083"/>
    <x v="2604"/>
    <n v="1917537.8995261362"/>
    <x v="2604"/>
    <n v="4421667.4120464604"/>
    <x v="2604"/>
    <x v="2604"/>
  </r>
  <r>
    <x v="28"/>
    <x v="2"/>
    <x v="1"/>
    <x v="1"/>
    <x v="110"/>
    <x v="1084"/>
    <x v="2605"/>
    <n v="2185706.9080062043"/>
    <x v="2605"/>
    <n v="5310518.9605643777"/>
    <x v="2605"/>
    <x v="2605"/>
  </r>
  <r>
    <x v="28"/>
    <x v="2"/>
    <x v="1"/>
    <x v="1"/>
    <x v="47"/>
    <x v="1085"/>
    <x v="2606"/>
    <n v="1075672.5027381801"/>
    <x v="2606"/>
    <n v="3393379.2882904545"/>
    <x v="2606"/>
    <x v="2606"/>
  </r>
  <r>
    <x v="28"/>
    <x v="2"/>
    <x v="0"/>
    <x v="3"/>
    <x v="31"/>
    <x v="1086"/>
    <x v="2607"/>
    <n v="4411618.3243517326"/>
    <x v="2607"/>
    <n v="6807763.2949378015"/>
    <x v="2607"/>
    <x v="2607"/>
  </r>
  <r>
    <x v="28"/>
    <x v="2"/>
    <x v="0"/>
    <x v="3"/>
    <x v="62"/>
    <x v="1087"/>
    <x v="2608"/>
    <n v="1818446.7682371719"/>
    <x v="2608"/>
    <n v="4889633.9553702688"/>
    <x v="2608"/>
    <x v="2608"/>
  </r>
  <r>
    <x v="28"/>
    <x v="2"/>
    <x v="0"/>
    <x v="3"/>
    <x v="130"/>
    <x v="1088"/>
    <x v="2609"/>
    <n v="1986023.3830160932"/>
    <x v="2609"/>
    <n v="5627274.3191563813"/>
    <x v="2609"/>
    <x v="2609"/>
  </r>
  <r>
    <x v="28"/>
    <x v="2"/>
    <x v="0"/>
    <x v="3"/>
    <x v="130"/>
    <x v="1089"/>
    <x v="2610"/>
    <n v="467943.71937122638"/>
    <x v="2610"/>
    <n v="1425335.9028562622"/>
    <x v="2610"/>
    <x v="2610"/>
  </r>
  <r>
    <x v="28"/>
    <x v="2"/>
    <x v="1"/>
    <x v="2"/>
    <x v="8"/>
    <x v="1090"/>
    <x v="2611"/>
    <n v="6516132.3968170397"/>
    <x v="2611"/>
    <n v="13014552.980597513"/>
    <x v="2611"/>
    <x v="2611"/>
  </r>
  <r>
    <x v="28"/>
    <x v="2"/>
    <x v="1"/>
    <x v="2"/>
    <x v="70"/>
    <x v="1091"/>
    <x v="2612"/>
    <n v="2586466.2815786968"/>
    <x v="2612"/>
    <n v="5264935.9173893407"/>
    <x v="2612"/>
    <x v="2612"/>
  </r>
  <r>
    <x v="28"/>
    <x v="2"/>
    <x v="1"/>
    <x v="2"/>
    <x v="61"/>
    <x v="1092"/>
    <x v="2613"/>
    <n v="3832087.852624116"/>
    <x v="2613"/>
    <n v="7817993.7107234467"/>
    <x v="2613"/>
    <x v="2613"/>
  </r>
  <r>
    <x v="28"/>
    <x v="2"/>
    <x v="1"/>
    <x v="2"/>
    <x v="96"/>
    <x v="1093"/>
    <x v="2614"/>
    <n v="5267663.0214148248"/>
    <x v="2614"/>
    <n v="11779398.862407248"/>
    <x v="2614"/>
    <x v="2614"/>
  </r>
  <r>
    <x v="28"/>
    <x v="2"/>
    <x v="1"/>
    <x v="2"/>
    <x v="29"/>
    <x v="1094"/>
    <x v="2615"/>
    <n v="4893820.602609802"/>
    <x v="2615"/>
    <n v="11260656.912240287"/>
    <x v="2615"/>
    <x v="2615"/>
  </r>
  <r>
    <x v="28"/>
    <x v="2"/>
    <x v="1"/>
    <x v="2"/>
    <x v="60"/>
    <x v="1095"/>
    <x v="2616"/>
    <n v="2553984.0515947593"/>
    <x v="2616"/>
    <n v="6097891.7419984005"/>
    <x v="2616"/>
    <x v="2616"/>
  </r>
  <r>
    <x v="28"/>
    <x v="2"/>
    <x v="1"/>
    <x v="2"/>
    <x v="61"/>
    <x v="1096"/>
    <x v="2617"/>
    <n v="1488426.9456945567"/>
    <x v="2617"/>
    <n v="3801491.3233054159"/>
    <x v="2617"/>
    <x v="2617"/>
  </r>
  <r>
    <x v="28"/>
    <x v="2"/>
    <x v="1"/>
    <x v="2"/>
    <x v="9"/>
    <x v="1097"/>
    <x v="2618"/>
    <n v="1654888.1792758503"/>
    <x v="2618"/>
    <n v="4325435.3446161626"/>
    <x v="2618"/>
    <x v="2618"/>
  </r>
  <r>
    <x v="28"/>
    <x v="2"/>
    <x v="1"/>
    <x v="2"/>
    <x v="27"/>
    <x v="1098"/>
    <x v="2619"/>
    <n v="398780.52915745461"/>
    <x v="2619"/>
    <n v="1250226.5524424962"/>
    <x v="2619"/>
    <x v="2619"/>
  </r>
  <r>
    <x v="29"/>
    <x v="2"/>
    <x v="0"/>
    <x v="0"/>
    <x v="29"/>
    <x v="1099"/>
    <x v="2620"/>
    <n v="5634370.7960091792"/>
    <x v="2620"/>
    <n v="8659976.8614442851"/>
    <x v="2620"/>
    <x v="2620"/>
  </r>
  <r>
    <x v="29"/>
    <x v="2"/>
    <x v="0"/>
    <x v="0"/>
    <x v="97"/>
    <x v="1100"/>
    <x v="2621"/>
    <n v="2797799.8398892609"/>
    <x v="2621"/>
    <n v="5096273.6370608099"/>
    <x v="2621"/>
    <x v="2621"/>
  </r>
  <r>
    <x v="29"/>
    <x v="2"/>
    <x v="0"/>
    <x v="0"/>
    <x v="116"/>
    <x v="1101"/>
    <x v="2622"/>
    <n v="2092176.3118721957"/>
    <x v="2622"/>
    <n v="4145521.8338112063"/>
    <x v="2622"/>
    <x v="2622"/>
  </r>
  <r>
    <x v="29"/>
    <x v="2"/>
    <x v="0"/>
    <x v="0"/>
    <x v="30"/>
    <x v="1102"/>
    <x v="2623"/>
    <n v="3604258.3386807446"/>
    <x v="2623"/>
    <n v="7478557.331749782"/>
    <x v="2623"/>
    <x v="2623"/>
  </r>
  <r>
    <x v="29"/>
    <x v="2"/>
    <x v="0"/>
    <x v="0"/>
    <x v="127"/>
    <x v="1103"/>
    <x v="2624"/>
    <n v="1133191.346657481"/>
    <x v="2624"/>
    <n v="2510672.5407789988"/>
    <x v="2624"/>
    <x v="2624"/>
  </r>
  <r>
    <x v="29"/>
    <x v="2"/>
    <x v="0"/>
    <x v="0"/>
    <x v="128"/>
    <x v="1104"/>
    <x v="2625"/>
    <n v="1090816.2919188635"/>
    <x v="2625"/>
    <n v="3238760.505275283"/>
    <x v="2625"/>
    <x v="2625"/>
  </r>
  <r>
    <x v="29"/>
    <x v="2"/>
    <x v="1"/>
    <x v="1"/>
    <x v="152"/>
    <x v="1105"/>
    <x v="2626"/>
    <n v="5844354.1353597371"/>
    <x v="2626"/>
    <n v="10488764.339759991"/>
    <x v="2626"/>
    <x v="2626"/>
  </r>
  <r>
    <x v="29"/>
    <x v="2"/>
    <x v="1"/>
    <x v="1"/>
    <x v="95"/>
    <x v="1106"/>
    <x v="2627"/>
    <n v="1908839.1917863023"/>
    <x v="2627"/>
    <n v="3459894.6934955227"/>
    <x v="2627"/>
    <x v="2627"/>
  </r>
  <r>
    <x v="29"/>
    <x v="2"/>
    <x v="1"/>
    <x v="1"/>
    <x v="152"/>
    <x v="1107"/>
    <x v="2628"/>
    <n v="4389337.3207773678"/>
    <x v="2628"/>
    <n v="8176443.6837064167"/>
    <x v="2628"/>
    <x v="2628"/>
  </r>
  <r>
    <x v="29"/>
    <x v="2"/>
    <x v="1"/>
    <x v="1"/>
    <x v="20"/>
    <x v="1108"/>
    <x v="2629"/>
    <n v="2766259.6731641004"/>
    <x v="2629"/>
    <n v="5840059.1562540168"/>
    <x v="2629"/>
    <x v="2629"/>
  </r>
  <r>
    <x v="29"/>
    <x v="2"/>
    <x v="1"/>
    <x v="1"/>
    <x v="119"/>
    <x v="1109"/>
    <x v="2630"/>
    <n v="3578102.7905910984"/>
    <x v="2630"/>
    <n v="7805402.9019296803"/>
    <x v="2630"/>
    <x v="2630"/>
  </r>
  <r>
    <x v="29"/>
    <x v="2"/>
    <x v="1"/>
    <x v="1"/>
    <x v="81"/>
    <x v="1110"/>
    <x v="2631"/>
    <n v="2687170.9495697138"/>
    <x v="2631"/>
    <n v="5945094.9496999746"/>
    <x v="2631"/>
    <x v="2631"/>
  </r>
  <r>
    <x v="29"/>
    <x v="2"/>
    <x v="1"/>
    <x v="1"/>
    <x v="110"/>
    <x v="1111"/>
    <x v="2632"/>
    <n v="1938161.3771892139"/>
    <x v="2632"/>
    <n v="4325113.8941052044"/>
    <x v="2632"/>
    <x v="2632"/>
  </r>
  <r>
    <x v="29"/>
    <x v="2"/>
    <x v="1"/>
    <x v="1"/>
    <x v="30"/>
    <x v="1112"/>
    <x v="2633"/>
    <n v="3098576.5313790562"/>
    <x v="2633"/>
    <n v="8038589.9793795096"/>
    <x v="2633"/>
    <x v="2633"/>
  </r>
  <r>
    <x v="29"/>
    <x v="2"/>
    <x v="1"/>
    <x v="1"/>
    <x v="47"/>
    <x v="1113"/>
    <x v="2634"/>
    <n v="398556.1186114265"/>
    <x v="2634"/>
    <n v="1202184.2260661921"/>
    <x v="2634"/>
    <x v="2634"/>
  </r>
  <r>
    <x v="29"/>
    <x v="2"/>
    <x v="0"/>
    <x v="3"/>
    <x v="31"/>
    <x v="1114"/>
    <x v="2635"/>
    <n v="5175696.7466216767"/>
    <x v="2635"/>
    <n v="11605685.343065845"/>
    <x v="2635"/>
    <x v="2635"/>
  </r>
  <r>
    <x v="29"/>
    <x v="2"/>
    <x v="0"/>
    <x v="3"/>
    <x v="62"/>
    <x v="1115"/>
    <x v="2636"/>
    <n v="1453989.622671786"/>
    <x v="2636"/>
    <n v="3266813.2449539532"/>
    <x v="2636"/>
    <x v="2636"/>
  </r>
  <r>
    <x v="29"/>
    <x v="2"/>
    <x v="0"/>
    <x v="3"/>
    <x v="130"/>
    <x v="1116"/>
    <x v="2637"/>
    <n v="1670177.7419504351"/>
    <x v="2637"/>
    <n v="4464322.6519382577"/>
    <x v="2637"/>
    <x v="2637"/>
  </r>
  <r>
    <x v="29"/>
    <x v="2"/>
    <x v="0"/>
    <x v="3"/>
    <x v="130"/>
    <x v="1117"/>
    <x v="2638"/>
    <n v="485184.90637237788"/>
    <x v="2638"/>
    <n v="1468529.7596644829"/>
    <x v="2638"/>
    <x v="2638"/>
  </r>
  <r>
    <x v="29"/>
    <x v="2"/>
    <x v="1"/>
    <x v="2"/>
    <x v="61"/>
    <x v="1118"/>
    <x v="2639"/>
    <n v="6539564.1523422478"/>
    <x v="2639"/>
    <n v="11954070.34268471"/>
    <x v="2639"/>
    <x v="2639"/>
  </r>
  <r>
    <x v="29"/>
    <x v="2"/>
    <x v="1"/>
    <x v="2"/>
    <x v="70"/>
    <x v="1119"/>
    <x v="2640"/>
    <n v="3516401.636338105"/>
    <x v="2640"/>
    <n v="7054543.7470990075"/>
    <x v="2640"/>
    <x v="2640"/>
  </r>
  <r>
    <x v="29"/>
    <x v="2"/>
    <x v="1"/>
    <x v="2"/>
    <x v="29"/>
    <x v="1120"/>
    <x v="2641"/>
    <n v="4385876.3058699146"/>
    <x v="2641"/>
    <n v="9093489.6912549213"/>
    <x v="2641"/>
    <x v="2641"/>
  </r>
  <r>
    <x v="29"/>
    <x v="2"/>
    <x v="1"/>
    <x v="2"/>
    <x v="9"/>
    <x v="1121"/>
    <x v="2642"/>
    <n v="1715762.0234349256"/>
    <x v="2642"/>
    <n v="3747367.2564410642"/>
    <x v="2642"/>
    <x v="2642"/>
  </r>
  <r>
    <x v="29"/>
    <x v="2"/>
    <x v="1"/>
    <x v="2"/>
    <x v="61"/>
    <x v="1122"/>
    <x v="2643"/>
    <n v="950217.52933037234"/>
    <x v="2643"/>
    <n v="2168733.8839038834"/>
    <x v="2643"/>
    <x v="2643"/>
  </r>
  <r>
    <x v="29"/>
    <x v="2"/>
    <x v="1"/>
    <x v="2"/>
    <x v="60"/>
    <x v="1123"/>
    <x v="2644"/>
    <n v="2550227.6887964103"/>
    <x v="2644"/>
    <n v="5892529.5035778154"/>
    <x v="2644"/>
    <x v="2644"/>
  </r>
  <r>
    <x v="29"/>
    <x v="2"/>
    <x v="1"/>
    <x v="2"/>
    <x v="8"/>
    <x v="1124"/>
    <x v="2645"/>
    <n v="4253452.6281310515"/>
    <x v="2645"/>
    <n v="9854697.0588639453"/>
    <x v="2645"/>
    <x v="2645"/>
  </r>
  <r>
    <x v="29"/>
    <x v="2"/>
    <x v="1"/>
    <x v="2"/>
    <x v="96"/>
    <x v="1125"/>
    <x v="2646"/>
    <n v="3328839.5330494479"/>
    <x v="2646"/>
    <n v="7888978.5371427722"/>
    <x v="2646"/>
    <x v="2646"/>
  </r>
  <r>
    <x v="29"/>
    <x v="2"/>
    <x v="1"/>
    <x v="2"/>
    <x v="27"/>
    <x v="1126"/>
    <x v="2647"/>
    <n v="912302.399188312"/>
    <x v="2647"/>
    <n v="2913789.249247591"/>
    <x v="2647"/>
    <x v="2647"/>
  </r>
  <r>
    <x v="30"/>
    <x v="2"/>
    <x v="0"/>
    <x v="0"/>
    <x v="30"/>
    <x v="1127"/>
    <x v="2648"/>
    <n v="2992613.4427996497"/>
    <x v="2648"/>
    <n v="4782752.9477005834"/>
    <x v="2648"/>
    <x v="2648"/>
  </r>
  <r>
    <x v="30"/>
    <x v="2"/>
    <x v="0"/>
    <x v="0"/>
    <x v="29"/>
    <x v="1128"/>
    <x v="2649"/>
    <n v="5323505.7782414658"/>
    <x v="2649"/>
    <n v="8539165.7737073861"/>
    <x v="2649"/>
    <x v="2649"/>
  </r>
  <r>
    <x v="30"/>
    <x v="2"/>
    <x v="0"/>
    <x v="0"/>
    <x v="97"/>
    <x v="1129"/>
    <x v="2650"/>
    <n v="3688296.005895427"/>
    <x v="2650"/>
    <n v="6735062.8914945452"/>
    <x v="2650"/>
    <x v="2650"/>
  </r>
  <r>
    <x v="30"/>
    <x v="2"/>
    <x v="0"/>
    <x v="0"/>
    <x v="116"/>
    <x v="1130"/>
    <x v="2651"/>
    <n v="1656852.9720720311"/>
    <x v="2651"/>
    <n v="3440442.7666739891"/>
    <x v="2651"/>
    <x v="2651"/>
  </r>
  <r>
    <x v="30"/>
    <x v="2"/>
    <x v="0"/>
    <x v="0"/>
    <x v="127"/>
    <x v="1131"/>
    <x v="2652"/>
    <n v="1435653.6844438834"/>
    <x v="2652"/>
    <n v="3314054.5219265535"/>
    <x v="2652"/>
    <x v="2652"/>
  </r>
  <r>
    <x v="30"/>
    <x v="2"/>
    <x v="0"/>
    <x v="0"/>
    <x v="128"/>
    <x v="1132"/>
    <x v="2653"/>
    <n v="1038792.2014003866"/>
    <x v="2653"/>
    <n v="3262223.0845167427"/>
    <x v="2653"/>
    <x v="2653"/>
  </r>
  <r>
    <x v="30"/>
    <x v="2"/>
    <x v="1"/>
    <x v="1"/>
    <x v="20"/>
    <x v="1133"/>
    <x v="2654"/>
    <n v="3732427.4112514351"/>
    <x v="2654"/>
    <n v="5918720.7748940485"/>
    <x v="2654"/>
    <x v="2654"/>
  </r>
  <r>
    <x v="30"/>
    <x v="2"/>
    <x v="1"/>
    <x v="1"/>
    <x v="152"/>
    <x v="1134"/>
    <x v="2655"/>
    <n v="3783791.9828764796"/>
    <x v="2655"/>
    <n v="6550838.4053844074"/>
    <x v="2655"/>
    <x v="2655"/>
  </r>
  <r>
    <x v="30"/>
    <x v="2"/>
    <x v="1"/>
    <x v="1"/>
    <x v="152"/>
    <x v="1135"/>
    <x v="2656"/>
    <n v="2895787.9145137211"/>
    <x v="2656"/>
    <n v="5256596.27542804"/>
    <x v="2656"/>
    <x v="2656"/>
  </r>
  <r>
    <x v="30"/>
    <x v="2"/>
    <x v="1"/>
    <x v="1"/>
    <x v="81"/>
    <x v="1136"/>
    <x v="2657"/>
    <n v="2577101.3977277093"/>
    <x v="2657"/>
    <n v="5211572.6273063077"/>
    <x v="2657"/>
    <x v="2657"/>
  </r>
  <r>
    <x v="30"/>
    <x v="2"/>
    <x v="1"/>
    <x v="1"/>
    <x v="119"/>
    <x v="1137"/>
    <x v="2658"/>
    <n v="1862414.0621781566"/>
    <x v="2658"/>
    <n v="3817226.9861082113"/>
    <x v="2658"/>
    <x v="2658"/>
  </r>
  <r>
    <x v="30"/>
    <x v="2"/>
    <x v="1"/>
    <x v="1"/>
    <x v="95"/>
    <x v="1138"/>
    <x v="2659"/>
    <n v="2832174.9452000321"/>
    <x v="2659"/>
    <n v="6078069.9966342319"/>
    <x v="2659"/>
    <x v="2659"/>
  </r>
  <r>
    <x v="30"/>
    <x v="2"/>
    <x v="1"/>
    <x v="1"/>
    <x v="110"/>
    <x v="1139"/>
    <x v="2660"/>
    <n v="1931220.7872334728"/>
    <x v="2660"/>
    <n v="4163107.9943045368"/>
    <x v="2660"/>
    <x v="2660"/>
  </r>
  <r>
    <x v="30"/>
    <x v="2"/>
    <x v="1"/>
    <x v="1"/>
    <x v="30"/>
    <x v="1140"/>
    <x v="2661"/>
    <n v="3585716.0172925089"/>
    <x v="2661"/>
    <n v="8615182.9892529733"/>
    <x v="2661"/>
    <x v="2661"/>
  </r>
  <r>
    <x v="30"/>
    <x v="2"/>
    <x v="1"/>
    <x v="1"/>
    <x v="47"/>
    <x v="1141"/>
    <x v="2662"/>
    <n v="785870.54706343752"/>
    <x v="2662"/>
    <n v="2341120.9405453703"/>
    <x v="2662"/>
    <x v="2662"/>
  </r>
  <r>
    <x v="30"/>
    <x v="2"/>
    <x v="0"/>
    <x v="3"/>
    <x v="31"/>
    <x v="1142"/>
    <x v="2663"/>
    <n v="3371626.9480764093"/>
    <x v="2663"/>
    <n v="5936215.907910822"/>
    <x v="2663"/>
    <x v="2663"/>
  </r>
  <r>
    <x v="30"/>
    <x v="2"/>
    <x v="0"/>
    <x v="3"/>
    <x v="62"/>
    <x v="1143"/>
    <x v="2664"/>
    <n v="1053898.3930692931"/>
    <x v="2664"/>
    <n v="2239540.1431867443"/>
    <x v="2664"/>
    <x v="2664"/>
  </r>
  <r>
    <x v="30"/>
    <x v="2"/>
    <x v="0"/>
    <x v="3"/>
    <x v="130"/>
    <x v="1144"/>
    <x v="2665"/>
    <n v="895410.54231121554"/>
    <x v="2665"/>
    <n v="2310646.586162461"/>
    <x v="2665"/>
    <x v="2665"/>
  </r>
  <r>
    <x v="30"/>
    <x v="2"/>
    <x v="0"/>
    <x v="3"/>
    <x v="130"/>
    <x v="1145"/>
    <x v="2666"/>
    <n v="536613.65798069537"/>
    <x v="2666"/>
    <n v="1666259.40931677"/>
    <x v="2666"/>
    <x v="2666"/>
  </r>
  <r>
    <x v="30"/>
    <x v="2"/>
    <x v="1"/>
    <x v="2"/>
    <x v="29"/>
    <x v="1146"/>
    <x v="2667"/>
    <n v="3881059.3145659645"/>
    <x v="2667"/>
    <n v="7278653.2054243283"/>
    <x v="2667"/>
    <x v="2667"/>
  </r>
  <r>
    <x v="30"/>
    <x v="2"/>
    <x v="1"/>
    <x v="2"/>
    <x v="70"/>
    <x v="1147"/>
    <x v="2668"/>
    <n v="2455550.3753513442"/>
    <x v="2668"/>
    <n v="4684634.8604357541"/>
    <x v="2668"/>
    <x v="2668"/>
  </r>
  <r>
    <x v="30"/>
    <x v="2"/>
    <x v="1"/>
    <x v="2"/>
    <x v="61"/>
    <x v="1148"/>
    <x v="2669"/>
    <n v="6941946.8848657869"/>
    <x v="2669"/>
    <n v="15301724.314177899"/>
    <x v="2669"/>
    <x v="2669"/>
  </r>
  <r>
    <x v="30"/>
    <x v="2"/>
    <x v="1"/>
    <x v="2"/>
    <x v="96"/>
    <x v="1149"/>
    <x v="2670"/>
    <n v="4099904.4222425707"/>
    <x v="2670"/>
    <n v="9418355.2427043431"/>
    <x v="2670"/>
    <x v="2670"/>
  </r>
  <r>
    <x v="30"/>
    <x v="2"/>
    <x v="1"/>
    <x v="2"/>
    <x v="61"/>
    <x v="1150"/>
    <x v="2671"/>
    <n v="1445275.1578339175"/>
    <x v="2671"/>
    <n v="3432504.7243777993"/>
    <x v="2671"/>
    <x v="2671"/>
  </r>
  <r>
    <x v="30"/>
    <x v="2"/>
    <x v="1"/>
    <x v="2"/>
    <x v="8"/>
    <x v="1151"/>
    <x v="2672"/>
    <n v="7477368.7261738479"/>
    <x v="2672"/>
    <n v="18671823.754246987"/>
    <x v="2672"/>
    <x v="2672"/>
  </r>
  <r>
    <x v="30"/>
    <x v="2"/>
    <x v="1"/>
    <x v="2"/>
    <x v="60"/>
    <x v="1152"/>
    <x v="2673"/>
    <n v="3609476.9765998139"/>
    <x v="2673"/>
    <n v="9040627.9238901213"/>
    <x v="2673"/>
    <x v="2673"/>
  </r>
  <r>
    <x v="30"/>
    <x v="2"/>
    <x v="1"/>
    <x v="2"/>
    <x v="9"/>
    <x v="1153"/>
    <x v="2674"/>
    <n v="1122586.5811270855"/>
    <x v="2674"/>
    <n v="2958726.9418754019"/>
    <x v="2674"/>
    <x v="2674"/>
  </r>
  <r>
    <x v="30"/>
    <x v="2"/>
    <x v="1"/>
    <x v="2"/>
    <x v="27"/>
    <x v="1154"/>
    <x v="2675"/>
    <n v="866827.73757590854"/>
    <x v="2675"/>
    <n v="2741977.5535404119"/>
    <x v="2675"/>
    <x v="2675"/>
  </r>
  <r>
    <x v="31"/>
    <x v="2"/>
    <x v="0"/>
    <x v="0"/>
    <x v="30"/>
    <x v="1155"/>
    <x v="2676"/>
    <n v="4605503.8552991524"/>
    <x v="2676"/>
    <n v="8000491.1370143918"/>
    <x v="2676"/>
    <x v="2676"/>
  </r>
  <r>
    <x v="31"/>
    <x v="2"/>
    <x v="0"/>
    <x v="0"/>
    <x v="29"/>
    <x v="1156"/>
    <x v="2677"/>
    <n v="7897550.1576276198"/>
    <x v="2677"/>
    <n v="13769630.310853478"/>
    <x v="2677"/>
    <x v="2677"/>
  </r>
  <r>
    <x v="31"/>
    <x v="2"/>
    <x v="0"/>
    <x v="0"/>
    <x v="97"/>
    <x v="1157"/>
    <x v="2678"/>
    <n v="5568822.0089145778"/>
    <x v="2678"/>
    <n v="11053285.736011127"/>
    <x v="2678"/>
    <x v="2678"/>
  </r>
  <r>
    <x v="31"/>
    <x v="2"/>
    <x v="0"/>
    <x v="0"/>
    <x v="116"/>
    <x v="1158"/>
    <x v="2679"/>
    <n v="2636707.8117009667"/>
    <x v="2679"/>
    <n v="5951199.9893695302"/>
    <x v="2679"/>
    <x v="2679"/>
  </r>
  <r>
    <x v="31"/>
    <x v="2"/>
    <x v="0"/>
    <x v="0"/>
    <x v="127"/>
    <x v="1159"/>
    <x v="2680"/>
    <n v="1829553.7527462298"/>
    <x v="2680"/>
    <n v="4590577.3076350931"/>
    <x v="2680"/>
    <x v="2680"/>
  </r>
  <r>
    <x v="31"/>
    <x v="2"/>
    <x v="0"/>
    <x v="0"/>
    <x v="128"/>
    <x v="1160"/>
    <x v="2681"/>
    <n v="1323618.916113697"/>
    <x v="2681"/>
    <n v="4518144.4723352287"/>
    <x v="2681"/>
    <x v="2681"/>
  </r>
  <r>
    <x v="31"/>
    <x v="2"/>
    <x v="1"/>
    <x v="1"/>
    <x v="20"/>
    <x v="1161"/>
    <x v="2682"/>
    <n v="4770030.15758425"/>
    <x v="2682"/>
    <n v="7536548.2697635852"/>
    <x v="2682"/>
    <x v="2682"/>
  </r>
  <r>
    <x v="31"/>
    <x v="2"/>
    <x v="1"/>
    <x v="1"/>
    <x v="152"/>
    <x v="1162"/>
    <x v="2683"/>
    <n v="5707999.4437896097"/>
    <x v="2683"/>
    <n v="10741519.682620848"/>
    <x v="2683"/>
    <x v="2683"/>
  </r>
  <r>
    <x v="31"/>
    <x v="2"/>
    <x v="1"/>
    <x v="1"/>
    <x v="152"/>
    <x v="1163"/>
    <x v="2684"/>
    <n v="3699960.9435607675"/>
    <x v="2684"/>
    <n v="7300408.870201326"/>
    <x v="2684"/>
    <x v="2684"/>
  </r>
  <r>
    <x v="31"/>
    <x v="2"/>
    <x v="1"/>
    <x v="1"/>
    <x v="81"/>
    <x v="1164"/>
    <x v="2685"/>
    <n v="3230738.0816221465"/>
    <x v="2685"/>
    <n v="7101518.3144300468"/>
    <x v="2685"/>
    <x v="2685"/>
  </r>
  <r>
    <x v="31"/>
    <x v="2"/>
    <x v="1"/>
    <x v="1"/>
    <x v="119"/>
    <x v="1165"/>
    <x v="2686"/>
    <n v="2402259.4527626727"/>
    <x v="2686"/>
    <n v="5351848.6973104831"/>
    <x v="2686"/>
    <x v="2686"/>
  </r>
  <r>
    <x v="31"/>
    <x v="2"/>
    <x v="1"/>
    <x v="1"/>
    <x v="95"/>
    <x v="1166"/>
    <x v="2687"/>
    <n v="3555085.6451736074"/>
    <x v="2687"/>
    <n v="8292927.3566792216"/>
    <x v="2687"/>
    <x v="2687"/>
  </r>
  <r>
    <x v="31"/>
    <x v="2"/>
    <x v="1"/>
    <x v="1"/>
    <x v="110"/>
    <x v="1167"/>
    <x v="2688"/>
    <n v="2755170.9631113568"/>
    <x v="2688"/>
    <n v="6455746.5964290164"/>
    <x v="2688"/>
    <x v="2688"/>
  </r>
  <r>
    <x v="31"/>
    <x v="2"/>
    <x v="1"/>
    <x v="1"/>
    <x v="30"/>
    <x v="1168"/>
    <x v="2689"/>
    <n v="5324749.5527528422"/>
    <x v="2689"/>
    <n v="13905927.910631394"/>
    <x v="2689"/>
    <x v="2689"/>
  </r>
  <r>
    <x v="31"/>
    <x v="2"/>
    <x v="1"/>
    <x v="1"/>
    <x v="47"/>
    <x v="1169"/>
    <x v="2690"/>
    <n v="972007.17283216713"/>
    <x v="2690"/>
    <n v="3147418.4005806395"/>
    <x v="2690"/>
    <x v="2690"/>
  </r>
  <r>
    <x v="31"/>
    <x v="2"/>
    <x v="0"/>
    <x v="3"/>
    <x v="31"/>
    <x v="1170"/>
    <x v="2691"/>
    <n v="4730759.0390834101"/>
    <x v="2691"/>
    <n v="9053430.5121441595"/>
    <x v="2691"/>
    <x v="2691"/>
  </r>
  <r>
    <x v="31"/>
    <x v="2"/>
    <x v="0"/>
    <x v="3"/>
    <x v="62"/>
    <x v="1171"/>
    <x v="2692"/>
    <n v="1339987.3850998483"/>
    <x v="2692"/>
    <n v="3095087.9301305646"/>
    <x v="2692"/>
    <x v="2692"/>
  </r>
  <r>
    <x v="31"/>
    <x v="2"/>
    <x v="0"/>
    <x v="3"/>
    <x v="130"/>
    <x v="1172"/>
    <x v="2693"/>
    <n v="1320038.3727640915"/>
    <x v="2693"/>
    <n v="3702627.7399913133"/>
    <x v="2693"/>
    <x v="2693"/>
  </r>
  <r>
    <x v="31"/>
    <x v="2"/>
    <x v="0"/>
    <x v="3"/>
    <x v="130"/>
    <x v="1173"/>
    <x v="2694"/>
    <n v="933349.90707599162"/>
    <x v="2694"/>
    <n v="3150195.841695358"/>
    <x v="2694"/>
    <x v="2694"/>
  </r>
  <r>
    <x v="31"/>
    <x v="2"/>
    <x v="1"/>
    <x v="2"/>
    <x v="29"/>
    <x v="1174"/>
    <x v="2695"/>
    <n v="5006045.8120442973"/>
    <x v="2695"/>
    <n v="10204876.186762618"/>
    <x v="2695"/>
    <x v="2695"/>
  </r>
  <r>
    <x v="31"/>
    <x v="2"/>
    <x v="1"/>
    <x v="2"/>
    <x v="70"/>
    <x v="1175"/>
    <x v="2696"/>
    <n v="3797559.4843422784"/>
    <x v="2696"/>
    <n v="7874874.7626499273"/>
    <x v="2696"/>
    <x v="2696"/>
  </r>
  <r>
    <x v="31"/>
    <x v="2"/>
    <x v="1"/>
    <x v="2"/>
    <x v="61"/>
    <x v="1176"/>
    <x v="2697"/>
    <n v="9451577.2838435899"/>
    <x v="2697"/>
    <n v="22645168.11791072"/>
    <x v="2697"/>
    <x v="2697"/>
  </r>
  <r>
    <x v="31"/>
    <x v="2"/>
    <x v="1"/>
    <x v="2"/>
    <x v="96"/>
    <x v="1177"/>
    <x v="2698"/>
    <n v="5287757.2768643126"/>
    <x v="2698"/>
    <n v="13203376.846214352"/>
    <x v="2698"/>
    <x v="2698"/>
  </r>
  <r>
    <x v="31"/>
    <x v="2"/>
    <x v="1"/>
    <x v="2"/>
    <x v="61"/>
    <x v="1178"/>
    <x v="2699"/>
    <n v="1796555.2034722203"/>
    <x v="2699"/>
    <n v="4637814.1891755853"/>
    <x v="2699"/>
    <x v="2699"/>
  </r>
  <r>
    <x v="31"/>
    <x v="2"/>
    <x v="1"/>
    <x v="2"/>
    <x v="8"/>
    <x v="1179"/>
    <x v="2700"/>
    <n v="10604210.843694966"/>
    <x v="2700"/>
    <n v="28782497.062750801"/>
    <x v="2700"/>
    <x v="2700"/>
  </r>
  <r>
    <x v="31"/>
    <x v="2"/>
    <x v="1"/>
    <x v="2"/>
    <x v="60"/>
    <x v="1180"/>
    <x v="2701"/>
    <n v="5337950.0334690437"/>
    <x v="2701"/>
    <n v="14532522.254057823"/>
    <x v="2701"/>
    <x v="2701"/>
  </r>
  <r>
    <x v="31"/>
    <x v="2"/>
    <x v="1"/>
    <x v="2"/>
    <x v="9"/>
    <x v="1181"/>
    <x v="2702"/>
    <n v="1429442.4338451335"/>
    <x v="2702"/>
    <n v="4095094.0715078251"/>
    <x v="2702"/>
    <x v="2702"/>
  </r>
  <r>
    <x v="31"/>
    <x v="2"/>
    <x v="1"/>
    <x v="2"/>
    <x v="27"/>
    <x v="1182"/>
    <x v="2703"/>
    <n v="1103650.3441821162"/>
    <x v="2703"/>
    <n v="3794676.6166211898"/>
    <x v="2703"/>
    <x v="2703"/>
  </r>
  <r>
    <x v="0"/>
    <x v="3"/>
    <x v="0"/>
    <x v="0"/>
    <x v="59"/>
    <x v="61"/>
    <x v="2704"/>
    <n v="80790.910173854922"/>
    <x v="2704"/>
    <n v="145373.94427049984"/>
    <x v="2704"/>
    <x v="2704"/>
  </r>
  <r>
    <x v="0"/>
    <x v="3"/>
    <x v="0"/>
    <x v="0"/>
    <x v="15"/>
    <x v="989"/>
    <x v="2705"/>
    <n v="62508.448469913434"/>
    <x v="2705"/>
    <n v="119335.02995455968"/>
    <x v="2705"/>
    <x v="2705"/>
  </r>
  <r>
    <x v="0"/>
    <x v="3"/>
    <x v="0"/>
    <x v="0"/>
    <x v="1"/>
    <x v="28"/>
    <x v="2706"/>
    <n v="59609.563238747534"/>
    <x v="2706"/>
    <n v="115048.90153466968"/>
    <x v="2706"/>
    <x v="2706"/>
  </r>
  <r>
    <x v="0"/>
    <x v="3"/>
    <x v="0"/>
    <x v="0"/>
    <x v="38"/>
    <x v="212"/>
    <x v="2707"/>
    <n v="50756.92198720498"/>
    <x v="2707"/>
    <n v="101248.54205549994"/>
    <x v="2707"/>
    <x v="2707"/>
  </r>
  <r>
    <x v="0"/>
    <x v="3"/>
    <x v="0"/>
    <x v="0"/>
    <x v="72"/>
    <x v="620"/>
    <x v="2708"/>
    <n v="608839.52350699971"/>
    <x v="2708"/>
    <n v="1605131.8707596296"/>
    <x v="2708"/>
    <x v="2708"/>
  </r>
  <r>
    <x v="0"/>
    <x v="3"/>
    <x v="1"/>
    <x v="1"/>
    <x v="93"/>
    <x v="573"/>
    <x v="2709"/>
    <n v="65244.908401199835"/>
    <x v="2709"/>
    <n v="122229.70451999969"/>
    <x v="2709"/>
    <x v="2709"/>
  </r>
  <r>
    <x v="0"/>
    <x v="3"/>
    <x v="1"/>
    <x v="1"/>
    <x v="65"/>
    <x v="1183"/>
    <x v="2710"/>
    <n v="31948.434707087014"/>
    <x v="2710"/>
    <n v="71596.046716409794"/>
    <x v="2710"/>
    <x v="2710"/>
  </r>
  <r>
    <x v="0"/>
    <x v="3"/>
    <x v="1"/>
    <x v="1"/>
    <x v="3"/>
    <x v="935"/>
    <x v="2711"/>
    <n v="17422.17309407908"/>
    <x v="2711"/>
    <n v="46860.067319609945"/>
    <x v="2711"/>
    <x v="2711"/>
  </r>
  <r>
    <x v="0"/>
    <x v="3"/>
    <x v="0"/>
    <x v="3"/>
    <x v="43"/>
    <x v="28"/>
    <x v="2712"/>
    <n v="47692.33356106437"/>
    <x v="2712"/>
    <n v="106305.92922923995"/>
    <x v="2712"/>
    <x v="2712"/>
  </r>
  <r>
    <x v="0"/>
    <x v="3"/>
    <x v="0"/>
    <x v="3"/>
    <x v="66"/>
    <x v="38"/>
    <x v="2713"/>
    <n v="45646.742194679886"/>
    <x v="2713"/>
    <n v="101928.05062799976"/>
    <x v="2713"/>
    <x v="2713"/>
  </r>
  <r>
    <x v="0"/>
    <x v="3"/>
    <x v="0"/>
    <x v="3"/>
    <x v="129"/>
    <x v="38"/>
    <x v="2714"/>
    <n v="47478.914889523076"/>
    <x v="2714"/>
    <n v="107828.44803071974"/>
    <x v="2714"/>
    <x v="2714"/>
  </r>
  <r>
    <x v="0"/>
    <x v="3"/>
    <x v="0"/>
    <x v="3"/>
    <x v="45"/>
    <x v="1184"/>
    <x v="2715"/>
    <n v="36194.7164510527"/>
    <x v="2715"/>
    <n v="85923.936938879764"/>
    <x v="2715"/>
    <x v="2715"/>
  </r>
  <r>
    <x v="0"/>
    <x v="3"/>
    <x v="1"/>
    <x v="2"/>
    <x v="66"/>
    <x v="1185"/>
    <x v="2716"/>
    <n v="60646.782543269946"/>
    <x v="2716"/>
    <n v="112505.66411699989"/>
    <x v="2716"/>
    <x v="2716"/>
  </r>
  <r>
    <x v="0"/>
    <x v="3"/>
    <x v="1"/>
    <x v="2"/>
    <x v="9"/>
    <x v="1185"/>
    <x v="2717"/>
    <n v="62778.312315361327"/>
    <x v="2717"/>
    <n v="118064.08993664966"/>
    <x v="2717"/>
    <x v="2717"/>
  </r>
  <r>
    <x v="0"/>
    <x v="3"/>
    <x v="1"/>
    <x v="2"/>
    <x v="49"/>
    <x v="1185"/>
    <x v="2718"/>
    <n v="63362.91346996044"/>
    <x v="2718"/>
    <n v="121230.78020954986"/>
    <x v="2718"/>
    <x v="2718"/>
  </r>
  <r>
    <x v="0"/>
    <x v="3"/>
    <x v="1"/>
    <x v="2"/>
    <x v="34"/>
    <x v="664"/>
    <x v="2719"/>
    <n v="49633.477753199979"/>
    <x v="2719"/>
    <n v="98025.063719999947"/>
    <x v="2719"/>
    <x v="2719"/>
  </r>
  <r>
    <x v="0"/>
    <x v="3"/>
    <x v="1"/>
    <x v="2"/>
    <x v="35"/>
    <x v="312"/>
    <x v="2720"/>
    <n v="863230.62733199773"/>
    <x v="2720"/>
    <n v="1807636.7945098756"/>
    <x v="2720"/>
    <x v="2720"/>
  </r>
  <r>
    <x v="0"/>
    <x v="3"/>
    <x v="1"/>
    <x v="2"/>
    <x v="33"/>
    <x v="375"/>
    <x v="2721"/>
    <n v="828171.24904799974"/>
    <x v="2721"/>
    <n v="1737239.1551143192"/>
    <x v="2721"/>
    <x v="2721"/>
  </r>
  <r>
    <x v="0"/>
    <x v="3"/>
    <x v="1"/>
    <x v="2"/>
    <x v="36"/>
    <x v="219"/>
    <x v="2722"/>
    <n v="768623.68837799807"/>
    <x v="2722"/>
    <n v="1625176.3572790162"/>
    <x v="2722"/>
    <x v="2722"/>
  </r>
  <r>
    <x v="1"/>
    <x v="3"/>
    <x v="0"/>
    <x v="0"/>
    <x v="0"/>
    <x v="1186"/>
    <x v="2723"/>
    <n v="94893.977552014228"/>
    <x v="2723"/>
    <n v="155611.69012907907"/>
    <x v="2723"/>
    <x v="2723"/>
  </r>
  <r>
    <x v="1"/>
    <x v="3"/>
    <x v="0"/>
    <x v="0"/>
    <x v="15"/>
    <x v="1187"/>
    <x v="2724"/>
    <n v="116404.32211302438"/>
    <x v="2724"/>
    <n v="196754.51691620884"/>
    <x v="2724"/>
    <x v="2724"/>
  </r>
  <r>
    <x v="1"/>
    <x v="3"/>
    <x v="0"/>
    <x v="0"/>
    <x v="30"/>
    <x v="184"/>
    <x v="2725"/>
    <n v="91600.009622946978"/>
    <x v="2725"/>
    <n v="162129.84547724907"/>
    <x v="2725"/>
    <x v="2725"/>
  </r>
  <r>
    <x v="1"/>
    <x v="3"/>
    <x v="0"/>
    <x v="0"/>
    <x v="48"/>
    <x v="545"/>
    <x v="2726"/>
    <n v="54028.528457198081"/>
    <x v="2726"/>
    <n v="107507.14310063934"/>
    <x v="2726"/>
    <x v="2726"/>
  </r>
  <r>
    <x v="1"/>
    <x v="3"/>
    <x v="0"/>
    <x v="0"/>
    <x v="50"/>
    <x v="1188"/>
    <x v="2727"/>
    <n v="26129.115072057481"/>
    <x v="2727"/>
    <n v="62904.175896959721"/>
    <x v="2727"/>
    <x v="2727"/>
  </r>
  <r>
    <x v="1"/>
    <x v="3"/>
    <x v="1"/>
    <x v="1"/>
    <x v="74"/>
    <x v="378"/>
    <x v="2728"/>
    <n v="139233.42648908889"/>
    <x v="2728"/>
    <n v="226632.49972286873"/>
    <x v="2728"/>
    <x v="2728"/>
  </r>
  <r>
    <x v="1"/>
    <x v="3"/>
    <x v="1"/>
    <x v="1"/>
    <x v="5"/>
    <x v="65"/>
    <x v="2729"/>
    <n v="134761.10321180083"/>
    <x v="2729"/>
    <n v="220638.00519935868"/>
    <x v="2729"/>
    <x v="2729"/>
  </r>
  <r>
    <x v="1"/>
    <x v="3"/>
    <x v="1"/>
    <x v="1"/>
    <x v="82"/>
    <x v="18"/>
    <x v="2730"/>
    <n v="130161.06308424103"/>
    <x v="2730"/>
    <n v="214394.41140077874"/>
    <x v="2730"/>
    <x v="2730"/>
  </r>
  <r>
    <x v="1"/>
    <x v="3"/>
    <x v="1"/>
    <x v="1"/>
    <x v="51"/>
    <x v="209"/>
    <x v="2731"/>
    <n v="100183.13331245363"/>
    <x v="2731"/>
    <n v="172359.89294339938"/>
    <x v="2731"/>
    <x v="2731"/>
  </r>
  <r>
    <x v="1"/>
    <x v="3"/>
    <x v="1"/>
    <x v="1"/>
    <x v="74"/>
    <x v="550"/>
    <x v="2732"/>
    <n v="90550.198611152795"/>
    <x v="2732"/>
    <n v="159030.46100371931"/>
    <x v="2732"/>
    <x v="2732"/>
  </r>
  <r>
    <x v="1"/>
    <x v="3"/>
    <x v="1"/>
    <x v="1"/>
    <x v="78"/>
    <x v="945"/>
    <x v="2733"/>
    <n v="39702.171872062463"/>
    <x v="2733"/>
    <n v="84504.527571169499"/>
    <x v="2733"/>
    <x v="2733"/>
  </r>
  <r>
    <x v="1"/>
    <x v="3"/>
    <x v="1"/>
    <x v="1"/>
    <x v="93"/>
    <x v="22"/>
    <x v="2734"/>
    <n v="30579.067504154227"/>
    <x v="2734"/>
    <n v="69947.929368239595"/>
    <x v="2734"/>
    <x v="2734"/>
  </r>
  <r>
    <x v="1"/>
    <x v="3"/>
    <x v="1"/>
    <x v="1"/>
    <x v="92"/>
    <x v="1189"/>
    <x v="2735"/>
    <n v="15205.594403357907"/>
    <x v="2735"/>
    <n v="43542.173881799739"/>
    <x v="2735"/>
    <x v="2735"/>
  </r>
  <r>
    <x v="1"/>
    <x v="3"/>
    <x v="0"/>
    <x v="3"/>
    <x v="28"/>
    <x v="988"/>
    <x v="2736"/>
    <n v="120267.19441799953"/>
    <x v="2736"/>
    <n v="218773.20779999916"/>
    <x v="2736"/>
    <x v="2736"/>
  </r>
  <r>
    <x v="1"/>
    <x v="3"/>
    <x v="0"/>
    <x v="3"/>
    <x v="29"/>
    <x v="27"/>
    <x v="2737"/>
    <n v="82179.128168263313"/>
    <x v="2737"/>
    <n v="157240.42231697906"/>
    <x v="2737"/>
    <x v="2737"/>
  </r>
  <r>
    <x v="1"/>
    <x v="3"/>
    <x v="0"/>
    <x v="3"/>
    <x v="29"/>
    <x v="1190"/>
    <x v="2738"/>
    <n v="64045.439223796406"/>
    <x v="2738"/>
    <n v="126671.97814127924"/>
    <x v="2738"/>
    <x v="2738"/>
  </r>
  <r>
    <x v="1"/>
    <x v="3"/>
    <x v="0"/>
    <x v="3"/>
    <x v="55"/>
    <x v="1186"/>
    <x v="2739"/>
    <n v="50502.213394505809"/>
    <x v="2739"/>
    <n v="111964.05127259958"/>
    <x v="2739"/>
    <x v="2739"/>
  </r>
  <r>
    <x v="1"/>
    <x v="3"/>
    <x v="1"/>
    <x v="2"/>
    <x v="90"/>
    <x v="1191"/>
    <x v="2740"/>
    <n v="120867.71267730651"/>
    <x v="2740"/>
    <n v="201177.91841711884"/>
    <x v="2740"/>
    <x v="2740"/>
  </r>
  <r>
    <x v="1"/>
    <x v="3"/>
    <x v="1"/>
    <x v="2"/>
    <x v="63"/>
    <x v="90"/>
    <x v="2741"/>
    <n v="444066.51882599742"/>
    <x v="2741"/>
    <n v="993815.70221933443"/>
    <x v="2741"/>
    <x v="2741"/>
  </r>
  <r>
    <x v="1"/>
    <x v="3"/>
    <x v="1"/>
    <x v="2"/>
    <x v="84"/>
    <x v="676"/>
    <x v="2742"/>
    <n v="31867.651767723994"/>
    <x v="2742"/>
    <n v="71678.051837819541"/>
    <x v="2742"/>
    <x v="2742"/>
  </r>
  <r>
    <x v="1"/>
    <x v="3"/>
    <x v="1"/>
    <x v="2"/>
    <x v="83"/>
    <x v="16"/>
    <x v="2743"/>
    <n v="11784.390910790344"/>
    <x v="2743"/>
    <n v="37613.656563839817"/>
    <x v="2743"/>
    <x v="2743"/>
  </r>
  <r>
    <x v="2"/>
    <x v="3"/>
    <x v="0"/>
    <x v="0"/>
    <x v="0"/>
    <x v="317"/>
    <x v="2744"/>
    <n v="261221.91728762642"/>
    <x v="2744"/>
    <n v="569600.33230847656"/>
    <x v="2744"/>
    <x v="2744"/>
  </r>
  <r>
    <x v="2"/>
    <x v="3"/>
    <x v="0"/>
    <x v="0"/>
    <x v="71"/>
    <x v="54"/>
    <x v="2745"/>
    <n v="206210.48723536381"/>
    <x v="2745"/>
    <n v="475282.4844237573"/>
    <x v="2745"/>
    <x v="2745"/>
  </r>
  <r>
    <x v="2"/>
    <x v="3"/>
    <x v="0"/>
    <x v="0"/>
    <x v="86"/>
    <x v="1192"/>
    <x v="2746"/>
    <n v="201752.61197414246"/>
    <x v="2746"/>
    <n v="468050.64714239771"/>
    <x v="2746"/>
    <x v="2746"/>
  </r>
  <r>
    <x v="2"/>
    <x v="3"/>
    <x v="0"/>
    <x v="0"/>
    <x v="25"/>
    <x v="1191"/>
    <x v="2747"/>
    <n v="145201.83245790951"/>
    <x v="2747"/>
    <n v="225446.26647067803"/>
    <x v="2747"/>
    <x v="2747"/>
  </r>
  <r>
    <x v="2"/>
    <x v="3"/>
    <x v="0"/>
    <x v="0"/>
    <x v="13"/>
    <x v="43"/>
    <x v="2748"/>
    <n v="109134.67639140382"/>
    <x v="2748"/>
    <n v="187744.02799807832"/>
    <x v="2748"/>
    <x v="2748"/>
  </r>
  <r>
    <x v="2"/>
    <x v="3"/>
    <x v="0"/>
    <x v="0"/>
    <x v="38"/>
    <x v="4"/>
    <x v="2749"/>
    <n v="53532.416392315899"/>
    <x v="2749"/>
    <n v="107597.90927843899"/>
    <x v="2749"/>
    <x v="2749"/>
  </r>
  <r>
    <x v="2"/>
    <x v="3"/>
    <x v="0"/>
    <x v="0"/>
    <x v="44"/>
    <x v="960"/>
    <x v="2750"/>
    <n v="406328.28929999628"/>
    <x v="2750"/>
    <n v="847937.85929999233"/>
    <x v="2750"/>
    <x v="2750"/>
  </r>
  <r>
    <x v="2"/>
    <x v="3"/>
    <x v="0"/>
    <x v="0"/>
    <x v="12"/>
    <x v="553"/>
    <x v="2751"/>
    <n v="40226.11186788234"/>
    <x v="2751"/>
    <n v="86865.604693169211"/>
    <x v="2751"/>
    <x v="2751"/>
  </r>
  <r>
    <x v="2"/>
    <x v="3"/>
    <x v="0"/>
    <x v="0"/>
    <x v="130"/>
    <x v="960"/>
    <x v="2752"/>
    <n v="406576.65622499626"/>
    <x v="2752"/>
    <n v="976742.33080724091"/>
    <x v="2752"/>
    <x v="2752"/>
  </r>
  <r>
    <x v="2"/>
    <x v="3"/>
    <x v="1"/>
    <x v="1"/>
    <x v="107"/>
    <x v="1021"/>
    <x v="2753"/>
    <n v="608061.53986887762"/>
    <x v="2753"/>
    <n v="1130425.9582867122"/>
    <x v="2753"/>
    <x v="2753"/>
  </r>
  <r>
    <x v="2"/>
    <x v="3"/>
    <x v="1"/>
    <x v="1"/>
    <x v="22"/>
    <x v="1187"/>
    <x v="2754"/>
    <n v="181871.30963028889"/>
    <x v="2754"/>
    <n v="421790.71695254761"/>
    <x v="2754"/>
    <x v="2754"/>
  </r>
  <r>
    <x v="2"/>
    <x v="3"/>
    <x v="1"/>
    <x v="1"/>
    <x v="65"/>
    <x v="115"/>
    <x v="2755"/>
    <n v="176463.12405901877"/>
    <x v="2755"/>
    <n v="413046.70664199814"/>
    <x v="2755"/>
    <x v="2755"/>
  </r>
  <r>
    <x v="2"/>
    <x v="3"/>
    <x v="1"/>
    <x v="1"/>
    <x v="52"/>
    <x v="115"/>
    <x v="2756"/>
    <n v="177710.99140885365"/>
    <x v="2756"/>
    <n v="414924.5327704979"/>
    <x v="2756"/>
    <x v="2756"/>
  </r>
  <r>
    <x v="2"/>
    <x v="3"/>
    <x v="1"/>
    <x v="1"/>
    <x v="5"/>
    <x v="44"/>
    <x v="2757"/>
    <n v="166228.01411776408"/>
    <x v="2757"/>
    <n v="393588.07586375764"/>
    <x v="2757"/>
    <x v="2757"/>
  </r>
  <r>
    <x v="2"/>
    <x v="3"/>
    <x v="1"/>
    <x v="1"/>
    <x v="6"/>
    <x v="0"/>
    <x v="2758"/>
    <n v="147639.95079926262"/>
    <x v="2758"/>
    <n v="227628.66709439788"/>
    <x v="2758"/>
    <x v="2758"/>
  </r>
  <r>
    <x v="2"/>
    <x v="3"/>
    <x v="1"/>
    <x v="1"/>
    <x v="4"/>
    <x v="209"/>
    <x v="2759"/>
    <n v="103579.90049343345"/>
    <x v="2759"/>
    <n v="178203.85497881874"/>
    <x v="2759"/>
    <x v="2759"/>
  </r>
  <r>
    <x v="2"/>
    <x v="3"/>
    <x v="1"/>
    <x v="1"/>
    <x v="52"/>
    <x v="288"/>
    <x v="2760"/>
    <n v="684788.66302499408"/>
    <x v="2760"/>
    <n v="1351489.8789809882"/>
    <x v="2760"/>
    <x v="2760"/>
  </r>
  <r>
    <x v="2"/>
    <x v="3"/>
    <x v="1"/>
    <x v="1"/>
    <x v="5"/>
    <x v="1021"/>
    <x v="2761"/>
    <n v="343909.32209999685"/>
    <x v="2761"/>
    <n v="738883.22072399326"/>
    <x v="2761"/>
    <x v="2761"/>
  </r>
  <r>
    <x v="2"/>
    <x v="3"/>
    <x v="1"/>
    <x v="1"/>
    <x v="35"/>
    <x v="288"/>
    <x v="2762"/>
    <n v="685208.86469999398"/>
    <x v="2762"/>
    <n v="1575514.5509962661"/>
    <x v="2762"/>
    <x v="2762"/>
  </r>
  <r>
    <x v="2"/>
    <x v="3"/>
    <x v="0"/>
    <x v="1"/>
    <x v="54"/>
    <x v="1"/>
    <x v="2763"/>
    <n v="84555.653346989246"/>
    <x v="2763"/>
    <n v="151908.38982899862"/>
    <x v="2763"/>
    <x v="2763"/>
  </r>
  <r>
    <x v="2"/>
    <x v="3"/>
    <x v="0"/>
    <x v="3"/>
    <x v="43"/>
    <x v="102"/>
    <x v="2764"/>
    <n v="270204.71186246752"/>
    <x v="2764"/>
    <n v="439231.48463699588"/>
    <x v="2764"/>
    <x v="2764"/>
  </r>
  <r>
    <x v="2"/>
    <x v="3"/>
    <x v="0"/>
    <x v="3"/>
    <x v="143"/>
    <x v="102"/>
    <x v="2765"/>
    <n v="287645.78296062711"/>
    <x v="2765"/>
    <n v="495405.06519557541"/>
    <x v="2765"/>
    <x v="2765"/>
  </r>
  <r>
    <x v="2"/>
    <x v="3"/>
    <x v="0"/>
    <x v="3"/>
    <x v="25"/>
    <x v="323"/>
    <x v="2766"/>
    <n v="182406.27468200837"/>
    <x v="2766"/>
    <n v="317974.63607099716"/>
    <x v="2766"/>
    <x v="2766"/>
  </r>
  <r>
    <x v="2"/>
    <x v="3"/>
    <x v="0"/>
    <x v="3"/>
    <x v="29"/>
    <x v="1193"/>
    <x v="2767"/>
    <n v="162728.1791958469"/>
    <x v="2767"/>
    <n v="287476.78611563734"/>
    <x v="2767"/>
    <x v="2767"/>
  </r>
  <r>
    <x v="2"/>
    <x v="3"/>
    <x v="0"/>
    <x v="3"/>
    <x v="26"/>
    <x v="931"/>
    <x v="2768"/>
    <n v="86386.481400959223"/>
    <x v="2768"/>
    <n v="164836.39161599852"/>
    <x v="2768"/>
    <x v="2768"/>
  </r>
  <r>
    <x v="2"/>
    <x v="3"/>
    <x v="0"/>
    <x v="3"/>
    <x v="45"/>
    <x v="1194"/>
    <x v="2769"/>
    <n v="79570.092391487255"/>
    <x v="2769"/>
    <n v="153548.16900479858"/>
    <x v="2769"/>
    <x v="2769"/>
  </r>
  <r>
    <x v="2"/>
    <x v="3"/>
    <x v="0"/>
    <x v="3"/>
    <x v="26"/>
    <x v="210"/>
    <x v="2770"/>
    <n v="71736.970533819564"/>
    <x v="2770"/>
    <n v="150010.68639941869"/>
    <x v="2770"/>
    <x v="2770"/>
  </r>
  <r>
    <x v="2"/>
    <x v="3"/>
    <x v="0"/>
    <x v="3"/>
    <x v="26"/>
    <x v="1195"/>
    <x v="2771"/>
    <n v="42476.468198313218"/>
    <x v="2771"/>
    <n v="98651.019994559101"/>
    <x v="2771"/>
    <x v="2771"/>
  </r>
  <r>
    <x v="2"/>
    <x v="3"/>
    <x v="0"/>
    <x v="3"/>
    <x v="21"/>
    <x v="29"/>
    <x v="2772"/>
    <n v="32973.8318437497"/>
    <x v="2772"/>
    <n v="80408.278124999269"/>
    <x v="2772"/>
    <x v="2772"/>
  </r>
  <r>
    <x v="2"/>
    <x v="3"/>
    <x v="0"/>
    <x v="3"/>
    <x v="1"/>
    <x v="29"/>
    <x v="2773"/>
    <n v="34024.330060874687"/>
    <x v="2773"/>
    <n v="83791.689712499239"/>
    <x v="2773"/>
    <x v="2773"/>
  </r>
  <r>
    <x v="2"/>
    <x v="3"/>
    <x v="1"/>
    <x v="2"/>
    <x v="77"/>
    <x v="323"/>
    <x v="2774"/>
    <n v="229849.22085983792"/>
    <x v="2774"/>
    <n v="533583.00406399684"/>
    <x v="2774"/>
    <x v="2774"/>
  </r>
  <r>
    <x v="2"/>
    <x v="3"/>
    <x v="1"/>
    <x v="2"/>
    <x v="30"/>
    <x v="65"/>
    <x v="2775"/>
    <n v="151762.3834142962"/>
    <x v="2775"/>
    <n v="244676.09700095776"/>
    <x v="2775"/>
    <x v="2775"/>
  </r>
  <r>
    <x v="2"/>
    <x v="3"/>
    <x v="1"/>
    <x v="2"/>
    <x v="35"/>
    <x v="1196"/>
    <x v="2776"/>
    <n v="1002932.7207479909"/>
    <x v="2776"/>
    <n v="1940539.7085479826"/>
    <x v="2776"/>
    <x v="2776"/>
  </r>
  <r>
    <x v="2"/>
    <x v="3"/>
    <x v="1"/>
    <x v="2"/>
    <x v="37"/>
    <x v="303"/>
    <x v="2777"/>
    <n v="720047.06720999372"/>
    <x v="2777"/>
    <n v="1435841.1107099873"/>
    <x v="2777"/>
    <x v="2777"/>
  </r>
  <r>
    <x v="2"/>
    <x v="3"/>
    <x v="1"/>
    <x v="2"/>
    <x v="56"/>
    <x v="1196"/>
    <x v="2778"/>
    <n v="1003545.8852399909"/>
    <x v="2778"/>
    <n v="2279425.3350803792"/>
    <x v="2778"/>
    <x v="2778"/>
  </r>
  <r>
    <x v="2"/>
    <x v="3"/>
    <x v="1"/>
    <x v="2"/>
    <x v="25"/>
    <x v="303"/>
    <x v="2779"/>
    <n v="720488.8138769936"/>
    <x v="2779"/>
    <n v="1679170.8209906551"/>
    <x v="2779"/>
    <x v="2779"/>
  </r>
  <r>
    <x v="3"/>
    <x v="3"/>
    <x v="0"/>
    <x v="0"/>
    <x v="49"/>
    <x v="1197"/>
    <x v="2780"/>
    <n v="330472.4025217492"/>
    <x v="2780"/>
    <n v="682806.84777016507"/>
    <x v="2780"/>
    <x v="2780"/>
  </r>
  <r>
    <x v="3"/>
    <x v="3"/>
    <x v="0"/>
    <x v="0"/>
    <x v="2"/>
    <x v="124"/>
    <x v="2781"/>
    <n v="294674.98509044293"/>
    <x v="2781"/>
    <n v="623559.82540143502"/>
    <x v="2781"/>
    <x v="2781"/>
  </r>
  <r>
    <x v="3"/>
    <x v="3"/>
    <x v="0"/>
    <x v="0"/>
    <x v="30"/>
    <x v="102"/>
    <x v="2782"/>
    <n v="398309.08758966118"/>
    <x v="2782"/>
    <n v="809972.74170859298"/>
    <x v="2782"/>
    <x v="2782"/>
  </r>
  <r>
    <x v="3"/>
    <x v="3"/>
    <x v="0"/>
    <x v="0"/>
    <x v="61"/>
    <x v="0"/>
    <x v="2783"/>
    <n v="136922.22651697756"/>
    <x v="2783"/>
    <n v="215209.0234483174"/>
    <x v="2783"/>
    <x v="2783"/>
  </r>
  <r>
    <x v="3"/>
    <x v="3"/>
    <x v="0"/>
    <x v="0"/>
    <x v="44"/>
    <x v="102"/>
    <x v="2784"/>
    <n v="219428.93881599739"/>
    <x v="2784"/>
    <n v="506781.13721599395"/>
    <x v="2784"/>
    <x v="2784"/>
  </r>
  <r>
    <x v="3"/>
    <x v="3"/>
    <x v="1"/>
    <x v="1"/>
    <x v="52"/>
    <x v="50"/>
    <x v="2785"/>
    <n v="339117.29773447604"/>
    <x v="2785"/>
    <n v="683030.05720799451"/>
    <x v="2785"/>
    <x v="2785"/>
  </r>
  <r>
    <x v="3"/>
    <x v="3"/>
    <x v="1"/>
    <x v="1"/>
    <x v="16"/>
    <x v="317"/>
    <x v="2786"/>
    <n v="300983.47713699477"/>
    <x v="2786"/>
    <n v="621477.41528063489"/>
    <x v="2786"/>
    <x v="2786"/>
  </r>
  <r>
    <x v="3"/>
    <x v="3"/>
    <x v="1"/>
    <x v="1"/>
    <x v="11"/>
    <x v="317"/>
    <x v="2787"/>
    <n v="294915.02197432017"/>
    <x v="2787"/>
    <n v="612818.25411071582"/>
    <x v="2787"/>
    <x v="2787"/>
  </r>
  <r>
    <x v="3"/>
    <x v="3"/>
    <x v="1"/>
    <x v="1"/>
    <x v="51"/>
    <x v="115"/>
    <x v="2788"/>
    <n v="134603.05191743086"/>
    <x v="2788"/>
    <n v="222812.93562074733"/>
    <x v="2788"/>
    <x v="2788"/>
  </r>
  <r>
    <x v="3"/>
    <x v="3"/>
    <x v="1"/>
    <x v="1"/>
    <x v="17"/>
    <x v="1191"/>
    <x v="2789"/>
    <n v="116320.9385158084"/>
    <x v="2789"/>
    <n v="196942.770696158"/>
    <x v="2789"/>
    <x v="2789"/>
  </r>
  <r>
    <x v="3"/>
    <x v="3"/>
    <x v="0"/>
    <x v="3"/>
    <x v="77"/>
    <x v="704"/>
    <x v="2790"/>
    <n v="618441.83625297283"/>
    <x v="2790"/>
    <n v="1003142.1298483098"/>
    <x v="2790"/>
    <x v="2790"/>
  </r>
  <r>
    <x v="3"/>
    <x v="3"/>
    <x v="0"/>
    <x v="3"/>
    <x v="79"/>
    <x v="31"/>
    <x v="2791"/>
    <n v="141769.50525868536"/>
    <x v="2791"/>
    <n v="254787.55406027738"/>
    <x v="2791"/>
    <x v="2791"/>
  </r>
  <r>
    <x v="3"/>
    <x v="3"/>
    <x v="0"/>
    <x v="3"/>
    <x v="45"/>
    <x v="704"/>
    <x v="2792"/>
    <n v="578219.93123839411"/>
    <x v="2792"/>
    <n v="1155593.5846399912"/>
    <x v="2792"/>
    <x v="2792"/>
  </r>
  <r>
    <x v="3"/>
    <x v="3"/>
    <x v="1"/>
    <x v="2"/>
    <x v="66"/>
    <x v="17"/>
    <x v="2793"/>
    <n v="218771.93806874534"/>
    <x v="2793"/>
    <n v="476838.91941208619"/>
    <x v="2793"/>
    <x v="2793"/>
  </r>
  <r>
    <x v="3"/>
    <x v="3"/>
    <x v="1"/>
    <x v="2"/>
    <x v="91"/>
    <x v="63"/>
    <x v="2794"/>
    <n v="255615.13544390781"/>
    <x v="2794"/>
    <n v="575450.03200938541"/>
    <x v="2794"/>
    <x v="2794"/>
  </r>
  <r>
    <x v="3"/>
    <x v="3"/>
    <x v="1"/>
    <x v="2"/>
    <x v="94"/>
    <x v="318"/>
    <x v="2795"/>
    <n v="251001.061786317"/>
    <x v="2795"/>
    <n v="567835.16447199555"/>
    <x v="2795"/>
    <x v="2795"/>
  </r>
  <r>
    <x v="3"/>
    <x v="3"/>
    <x v="1"/>
    <x v="2"/>
    <x v="83"/>
    <x v="61"/>
    <x v="2796"/>
    <n v="106635.95571163374"/>
    <x v="2796"/>
    <n v="183535.08890849783"/>
    <x v="2796"/>
    <x v="2796"/>
  </r>
  <r>
    <x v="4"/>
    <x v="3"/>
    <x v="0"/>
    <x v="0"/>
    <x v="48"/>
    <x v="75"/>
    <x v="2797"/>
    <n v="169753.30638411228"/>
    <x v="2797"/>
    <n v="260360.49603907613"/>
    <x v="2797"/>
    <x v="2797"/>
  </r>
  <r>
    <x v="4"/>
    <x v="3"/>
    <x v="0"/>
    <x v="0"/>
    <x v="30"/>
    <x v="1017"/>
    <x v="2798"/>
    <n v="286985.97939999617"/>
    <x v="2798"/>
    <n v="674084.54294599104"/>
    <x v="2798"/>
    <x v="2798"/>
  </r>
  <r>
    <x v="4"/>
    <x v="3"/>
    <x v="0"/>
    <x v="0"/>
    <x v="1"/>
    <x v="331"/>
    <x v="2799"/>
    <n v="276962.9907769959"/>
    <x v="2799"/>
    <n v="655494.43165392033"/>
    <x v="2799"/>
    <x v="2799"/>
  </r>
  <r>
    <x v="4"/>
    <x v="3"/>
    <x v="0"/>
    <x v="0"/>
    <x v="87"/>
    <x v="85"/>
    <x v="2800"/>
    <n v="270594.10900799651"/>
    <x v="2800"/>
    <n v="640803.34254671179"/>
    <x v="2800"/>
    <x v="2800"/>
  </r>
  <r>
    <x v="4"/>
    <x v="3"/>
    <x v="0"/>
    <x v="0"/>
    <x v="39"/>
    <x v="326"/>
    <x v="2801"/>
    <n v="266403.527207996"/>
    <x v="2801"/>
    <n v="634333.56458471064"/>
    <x v="2801"/>
    <x v="2801"/>
  </r>
  <r>
    <x v="4"/>
    <x v="3"/>
    <x v="0"/>
    <x v="0"/>
    <x v="48"/>
    <x v="712"/>
    <x v="2802"/>
    <n v="235176.60561199699"/>
    <x v="2802"/>
    <n v="569428.92680907261"/>
    <x v="2802"/>
    <x v="2802"/>
  </r>
  <r>
    <x v="4"/>
    <x v="3"/>
    <x v="0"/>
    <x v="0"/>
    <x v="87"/>
    <x v="1198"/>
    <x v="2803"/>
    <n v="228053.36518999661"/>
    <x v="2803"/>
    <n v="556753.57034709177"/>
    <x v="2803"/>
    <x v="2803"/>
  </r>
  <r>
    <x v="4"/>
    <x v="3"/>
    <x v="0"/>
    <x v="0"/>
    <x v="15"/>
    <x v="660"/>
    <x v="2804"/>
    <n v="218889.50553599716"/>
    <x v="2804"/>
    <n v="536277.01281023305"/>
    <x v="2804"/>
    <x v="2804"/>
  </r>
  <r>
    <x v="4"/>
    <x v="3"/>
    <x v="1"/>
    <x v="1"/>
    <x v="1"/>
    <x v="1199"/>
    <x v="2805"/>
    <n v="370139.44164159865"/>
    <x v="2805"/>
    <n v="730315.38924710243"/>
    <x v="2805"/>
    <x v="2805"/>
  </r>
  <r>
    <x v="4"/>
    <x v="3"/>
    <x v="1"/>
    <x v="1"/>
    <x v="42"/>
    <x v="58"/>
    <x v="2806"/>
    <n v="360497.8025578747"/>
    <x v="2806"/>
    <n v="715105.39534799254"/>
    <x v="2806"/>
    <x v="2806"/>
  </r>
  <r>
    <x v="4"/>
    <x v="3"/>
    <x v="1"/>
    <x v="1"/>
    <x v="88"/>
    <x v="1025"/>
    <x v="2807"/>
    <n v="350211.65785785305"/>
    <x v="2807"/>
    <n v="700079.74913824373"/>
    <x v="2807"/>
    <x v="2807"/>
  </r>
  <r>
    <x v="4"/>
    <x v="3"/>
    <x v="1"/>
    <x v="1"/>
    <x v="75"/>
    <x v="214"/>
    <x v="2808"/>
    <n v="310056.98524056206"/>
    <x v="2808"/>
    <n v="635274.93811472401"/>
    <x v="2808"/>
    <x v="2808"/>
  </r>
  <r>
    <x v="4"/>
    <x v="3"/>
    <x v="1"/>
    <x v="1"/>
    <x v="16"/>
    <x v="563"/>
    <x v="2809"/>
    <n v="195816.77016680664"/>
    <x v="2809"/>
    <n v="444204.54344131623"/>
    <x v="2809"/>
    <x v="2809"/>
  </r>
  <r>
    <x v="4"/>
    <x v="3"/>
    <x v="1"/>
    <x v="1"/>
    <x v="78"/>
    <x v="44"/>
    <x v="2810"/>
    <n v="175970.31531147822"/>
    <x v="2810"/>
    <n v="408391.77261767612"/>
    <x v="2810"/>
    <x v="2810"/>
  </r>
  <r>
    <x v="4"/>
    <x v="3"/>
    <x v="1"/>
    <x v="1"/>
    <x v="11"/>
    <x v="62"/>
    <x v="2811"/>
    <n v="296362.09214999562"/>
    <x v="2811"/>
    <n v="697459.03211012972"/>
    <x v="2811"/>
    <x v="2811"/>
  </r>
  <r>
    <x v="4"/>
    <x v="3"/>
    <x v="0"/>
    <x v="3"/>
    <x v="26"/>
    <x v="92"/>
    <x v="2812"/>
    <n v="247121.99170893445"/>
    <x v="2812"/>
    <n v="419129.11922237434"/>
    <x v="2812"/>
    <x v="2812"/>
  </r>
  <r>
    <x v="4"/>
    <x v="3"/>
    <x v="0"/>
    <x v="3"/>
    <x v="29"/>
    <x v="704"/>
    <x v="2813"/>
    <n v="613780.70976470248"/>
    <x v="2813"/>
    <n v="1239529.6185958276"/>
    <x v="2813"/>
    <x v="2813"/>
  </r>
  <r>
    <x v="4"/>
    <x v="3"/>
    <x v="1"/>
    <x v="2"/>
    <x v="32"/>
    <x v="24"/>
    <x v="2814"/>
    <n v="172209.77836364388"/>
    <x v="2814"/>
    <n v="274637.00112143601"/>
    <x v="2814"/>
    <x v="2814"/>
  </r>
  <r>
    <x v="5"/>
    <x v="3"/>
    <x v="0"/>
    <x v="0"/>
    <x v="59"/>
    <x v="181"/>
    <x v="2815"/>
    <n v="600578.91155919258"/>
    <x v="2815"/>
    <n v="1125263.2139587051"/>
    <x v="2815"/>
    <x v="2815"/>
  </r>
  <r>
    <x v="5"/>
    <x v="3"/>
    <x v="0"/>
    <x v="0"/>
    <x v="13"/>
    <x v="1019"/>
    <x v="2816"/>
    <n v="333983.20151748299"/>
    <x v="2816"/>
    <n v="684649.49135963235"/>
    <x v="2816"/>
    <x v="2816"/>
  </r>
  <r>
    <x v="5"/>
    <x v="3"/>
    <x v="0"/>
    <x v="0"/>
    <x v="71"/>
    <x v="1033"/>
    <x v="2817"/>
    <n v="230763.37501502599"/>
    <x v="2817"/>
    <n v="504911.81581299426"/>
    <x v="2817"/>
    <x v="2817"/>
  </r>
  <r>
    <x v="5"/>
    <x v="3"/>
    <x v="0"/>
    <x v="0"/>
    <x v="56"/>
    <x v="1033"/>
    <x v="2818"/>
    <n v="243422.62749301438"/>
    <x v="2818"/>
    <n v="372016.22970005352"/>
    <x v="2818"/>
    <x v="2818"/>
  </r>
  <r>
    <x v="5"/>
    <x v="3"/>
    <x v="0"/>
    <x v="0"/>
    <x v="71"/>
    <x v="148"/>
    <x v="2819"/>
    <n v="895968.58350898465"/>
    <x v="2819"/>
    <n v="1713643.2276089708"/>
    <x v="2819"/>
    <x v="2819"/>
  </r>
  <r>
    <x v="5"/>
    <x v="3"/>
    <x v="0"/>
    <x v="0"/>
    <x v="15"/>
    <x v="181"/>
    <x v="2820"/>
    <n v="338660.9063999941"/>
    <x v="2820"/>
    <n v="735147.26639998704"/>
    <x v="2820"/>
    <x v="2820"/>
  </r>
  <r>
    <x v="5"/>
    <x v="3"/>
    <x v="0"/>
    <x v="0"/>
    <x v="80"/>
    <x v="1200"/>
    <x v="2821"/>
    <n v="503900.20098599134"/>
    <x v="2821"/>
    <n v="1100891.3068007212"/>
    <x v="2821"/>
    <x v="2821"/>
  </r>
  <r>
    <x v="5"/>
    <x v="3"/>
    <x v="0"/>
    <x v="0"/>
    <x v="120"/>
    <x v="148"/>
    <x v="2822"/>
    <n v="896808.92170398461"/>
    <x v="2822"/>
    <n v="1998218.4722778057"/>
    <x v="2822"/>
    <x v="2822"/>
  </r>
  <r>
    <x v="5"/>
    <x v="3"/>
    <x v="0"/>
    <x v="0"/>
    <x v="85"/>
    <x v="226"/>
    <x v="2823"/>
    <n v="324585.02188799437"/>
    <x v="2823"/>
    <n v="753199.64966590691"/>
    <x v="2823"/>
    <x v="2823"/>
  </r>
  <r>
    <x v="5"/>
    <x v="3"/>
    <x v="0"/>
    <x v="0"/>
    <x v="85"/>
    <x v="1013"/>
    <x v="2824"/>
    <n v="228483.912435996"/>
    <x v="2824"/>
    <n v="560184.04423123016"/>
    <x v="2824"/>
    <x v="2824"/>
  </r>
  <r>
    <x v="5"/>
    <x v="3"/>
    <x v="0"/>
    <x v="0"/>
    <x v="85"/>
    <x v="592"/>
    <x v="2825"/>
    <n v="220697.55207499617"/>
    <x v="2825"/>
    <n v="544252.5455867406"/>
    <x v="2825"/>
    <x v="2825"/>
  </r>
  <r>
    <x v="5"/>
    <x v="3"/>
    <x v="1"/>
    <x v="1"/>
    <x v="73"/>
    <x v="666"/>
    <x v="2826"/>
    <n v="373179.83107071707"/>
    <x v="2826"/>
    <n v="733199.99990555085"/>
    <x v="2826"/>
    <x v="2826"/>
  </r>
  <r>
    <x v="5"/>
    <x v="3"/>
    <x v="1"/>
    <x v="1"/>
    <x v="18"/>
    <x v="123"/>
    <x v="2827"/>
    <n v="353579.00060200982"/>
    <x v="2827"/>
    <n v="702312.20839359134"/>
    <x v="2827"/>
    <x v="2827"/>
  </r>
  <r>
    <x v="5"/>
    <x v="3"/>
    <x v="1"/>
    <x v="1"/>
    <x v="40"/>
    <x v="162"/>
    <x v="2828"/>
    <n v="673032.89969998843"/>
    <x v="2828"/>
    <n v="1343473.9088679771"/>
    <x v="2828"/>
    <x v="2828"/>
  </r>
  <r>
    <x v="5"/>
    <x v="3"/>
    <x v="1"/>
    <x v="1"/>
    <x v="22"/>
    <x v="330"/>
    <x v="2829"/>
    <n v="465900.34837499209"/>
    <x v="2829"/>
    <n v="1036980.7706681325"/>
    <x v="2829"/>
    <x v="2829"/>
  </r>
  <r>
    <x v="5"/>
    <x v="3"/>
    <x v="1"/>
    <x v="1"/>
    <x v="52"/>
    <x v="994"/>
    <x v="2830"/>
    <n v="420845.93279999273"/>
    <x v="2830"/>
    <n v="948491.69465086376"/>
    <x v="2830"/>
    <x v="2830"/>
  </r>
  <r>
    <x v="5"/>
    <x v="3"/>
    <x v="1"/>
    <x v="1"/>
    <x v="115"/>
    <x v="162"/>
    <x v="2831"/>
    <n v="673790.25104998844"/>
    <x v="2831"/>
    <n v="1564461.6394039933"/>
    <x v="2831"/>
    <x v="2831"/>
  </r>
  <r>
    <x v="5"/>
    <x v="3"/>
    <x v="1"/>
    <x v="1"/>
    <x v="20"/>
    <x v="85"/>
    <x v="2832"/>
    <n v="316132.40519999492"/>
    <x v="2832"/>
    <n v="738708.47005390818"/>
    <x v="2832"/>
    <x v="2832"/>
  </r>
  <r>
    <x v="5"/>
    <x v="3"/>
    <x v="1"/>
    <x v="1"/>
    <x v="82"/>
    <x v="368"/>
    <x v="2833"/>
    <n v="317026.53584999446"/>
    <x v="2833"/>
    <n v="741995.43667864706"/>
    <x v="2833"/>
    <x v="2833"/>
  </r>
  <r>
    <x v="5"/>
    <x v="3"/>
    <x v="0"/>
    <x v="3"/>
    <x v="44"/>
    <x v="1001"/>
    <x v="2834"/>
    <n v="735674.50616432598"/>
    <x v="2834"/>
    <n v="1134907.8198849421"/>
    <x v="2834"/>
    <x v="2834"/>
  </r>
  <r>
    <x v="5"/>
    <x v="3"/>
    <x v="0"/>
    <x v="3"/>
    <x v="1"/>
    <x v="697"/>
    <x v="2835"/>
    <n v="660691.1923912185"/>
    <x v="2835"/>
    <n v="1028829.9351329822"/>
    <x v="2835"/>
    <x v="2835"/>
  </r>
  <r>
    <x v="5"/>
    <x v="3"/>
    <x v="0"/>
    <x v="3"/>
    <x v="40"/>
    <x v="310"/>
    <x v="2836"/>
    <n v="1224598.6217694173"/>
    <x v="2836"/>
    <n v="1912556.1928046069"/>
    <x v="2836"/>
    <x v="2836"/>
  </r>
  <r>
    <x v="5"/>
    <x v="3"/>
    <x v="0"/>
    <x v="3"/>
    <x v="25"/>
    <x v="310"/>
    <x v="2837"/>
    <n v="1141611.3424742201"/>
    <x v="2837"/>
    <n v="2035560.0983039716"/>
    <x v="2837"/>
    <x v="2837"/>
  </r>
  <r>
    <x v="5"/>
    <x v="3"/>
    <x v="1"/>
    <x v="2"/>
    <x v="81"/>
    <x v="602"/>
    <x v="2838"/>
    <n v="429359.74709795241"/>
    <x v="2838"/>
    <n v="835436.54031598894"/>
    <x v="2838"/>
    <x v="2838"/>
  </r>
  <r>
    <x v="5"/>
    <x v="3"/>
    <x v="1"/>
    <x v="2"/>
    <x v="15"/>
    <x v="114"/>
    <x v="2839"/>
    <n v="323584.14451720408"/>
    <x v="2839"/>
    <n v="663040.72651357157"/>
    <x v="2839"/>
    <x v="2839"/>
  </r>
  <r>
    <x v="5"/>
    <x v="3"/>
    <x v="1"/>
    <x v="2"/>
    <x v="76"/>
    <x v="602"/>
    <x v="2840"/>
    <n v="235079.10719999592"/>
    <x v="2840"/>
    <n v="545281.02719999058"/>
    <x v="2840"/>
    <x v="2840"/>
  </r>
  <r>
    <x v="5"/>
    <x v="3"/>
    <x v="1"/>
    <x v="2"/>
    <x v="66"/>
    <x v="591"/>
    <x v="2841"/>
    <n v="345779.80109999405"/>
    <x v="2841"/>
    <n v="808164.91584898613"/>
    <x v="2841"/>
    <x v="2841"/>
  </r>
  <r>
    <x v="5"/>
    <x v="3"/>
    <x v="1"/>
    <x v="2"/>
    <x v="56"/>
    <x v="114"/>
    <x v="2842"/>
    <n v="173769.36979499695"/>
    <x v="2842"/>
    <n v="423436.33804499271"/>
    <x v="2842"/>
    <x v="2842"/>
  </r>
  <r>
    <x v="6"/>
    <x v="3"/>
    <x v="0"/>
    <x v="0"/>
    <x v="12"/>
    <x v="1201"/>
    <x v="2843"/>
    <n v="748276.71370898618"/>
    <x v="2843"/>
    <n v="1564033.752461781"/>
    <x v="2843"/>
    <x v="2843"/>
  </r>
  <r>
    <x v="6"/>
    <x v="3"/>
    <x v="0"/>
    <x v="0"/>
    <x v="44"/>
    <x v="260"/>
    <x v="2844"/>
    <n v="462054.77669999149"/>
    <x v="2844"/>
    <n v="1022589.4863029813"/>
    <x v="2844"/>
    <x v="2844"/>
  </r>
  <r>
    <x v="6"/>
    <x v="3"/>
    <x v="1"/>
    <x v="1"/>
    <x v="93"/>
    <x v="1202"/>
    <x v="2845"/>
    <n v="518509.97639999038"/>
    <x v="2845"/>
    <n v="1141737.4783214189"/>
    <x v="2845"/>
    <x v="2845"/>
  </r>
  <r>
    <x v="6"/>
    <x v="3"/>
    <x v="1"/>
    <x v="1"/>
    <x v="41"/>
    <x v="985"/>
    <x v="2846"/>
    <n v="476630.85937499109"/>
    <x v="2846"/>
    <n v="1060048.2148437302"/>
    <x v="2846"/>
    <x v="2846"/>
  </r>
  <r>
    <x v="6"/>
    <x v="3"/>
    <x v="1"/>
    <x v="1"/>
    <x v="78"/>
    <x v="373"/>
    <x v="2847"/>
    <n v="464592.85559999134"/>
    <x v="2847"/>
    <n v="1036487.9031057407"/>
    <x v="2847"/>
    <x v="2847"/>
  </r>
  <r>
    <x v="6"/>
    <x v="3"/>
    <x v="1"/>
    <x v="1"/>
    <x v="75"/>
    <x v="690"/>
    <x v="2848"/>
    <n v="384656.29897499253"/>
    <x v="2848"/>
    <n v="879714.35363589309"/>
    <x v="2848"/>
    <x v="2848"/>
  </r>
  <r>
    <x v="6"/>
    <x v="3"/>
    <x v="0"/>
    <x v="3"/>
    <x v="24"/>
    <x v="213"/>
    <x v="2849"/>
    <n v="990174.50709154049"/>
    <x v="2849"/>
    <n v="1938005.0228759707"/>
    <x v="2849"/>
    <x v="2849"/>
  </r>
  <r>
    <x v="6"/>
    <x v="3"/>
    <x v="0"/>
    <x v="3"/>
    <x v="56"/>
    <x v="155"/>
    <x v="2850"/>
    <n v="964786.91339989181"/>
    <x v="2850"/>
    <n v="1897541.6658061328"/>
    <x v="2850"/>
    <x v="2850"/>
  </r>
  <r>
    <x v="6"/>
    <x v="3"/>
    <x v="0"/>
    <x v="3"/>
    <x v="44"/>
    <x v="1003"/>
    <x v="2851"/>
    <n v="900163.75370852626"/>
    <x v="2851"/>
    <n v="1788766.6893823727"/>
    <x v="2851"/>
    <x v="2851"/>
  </r>
  <r>
    <x v="6"/>
    <x v="3"/>
    <x v="0"/>
    <x v="3"/>
    <x v="68"/>
    <x v="365"/>
    <x v="2852"/>
    <n v="1095014.7816388491"/>
    <x v="2852"/>
    <n v="2017401.7859318082"/>
    <x v="2852"/>
    <x v="2852"/>
  </r>
  <r>
    <x v="6"/>
    <x v="3"/>
    <x v="1"/>
    <x v="2"/>
    <x v="8"/>
    <x v="1042"/>
    <x v="2853"/>
    <n v="507275.08391698997"/>
    <x v="2853"/>
    <n v="1136912.8824150076"/>
    <x v="2853"/>
    <x v="2853"/>
  </r>
  <r>
    <x v="6"/>
    <x v="3"/>
    <x v="1"/>
    <x v="2"/>
    <x v="37"/>
    <x v="994"/>
    <x v="2854"/>
    <n v="473415.53279999114"/>
    <x v="2854"/>
    <n v="1067750.1179519801"/>
    <x v="2854"/>
    <x v="2854"/>
  </r>
  <r>
    <x v="6"/>
    <x v="3"/>
    <x v="1"/>
    <x v="2"/>
    <x v="29"/>
    <x v="182"/>
    <x v="2855"/>
    <n v="421206.45580799185"/>
    <x v="2855"/>
    <n v="963872.76022270147"/>
    <x v="2855"/>
    <x v="2855"/>
  </r>
  <r>
    <x v="6"/>
    <x v="3"/>
    <x v="1"/>
    <x v="2"/>
    <x v="34"/>
    <x v="1203"/>
    <x v="2856"/>
    <n v="412842.62249999191"/>
    <x v="2856"/>
    <n v="947173.11727498146"/>
    <x v="2856"/>
    <x v="2856"/>
  </r>
  <r>
    <x v="6"/>
    <x v="3"/>
    <x v="1"/>
    <x v="2"/>
    <x v="76"/>
    <x v="87"/>
    <x v="2857"/>
    <n v="301605.93269399443"/>
    <x v="2857"/>
    <n v="718854.56641744671"/>
    <x v="2857"/>
    <x v="2857"/>
  </r>
  <r>
    <x v="7"/>
    <x v="3"/>
    <x v="0"/>
    <x v="0"/>
    <x v="39"/>
    <x v="271"/>
    <x v="2858"/>
    <n v="900100.88716398051"/>
    <x v="2858"/>
    <n v="1851896.20093272"/>
    <x v="2858"/>
    <x v="2858"/>
  </r>
  <r>
    <x v="7"/>
    <x v="3"/>
    <x v="0"/>
    <x v="0"/>
    <x v="1"/>
    <x v="1204"/>
    <x v="2859"/>
    <n v="771400.98911998433"/>
    <x v="2859"/>
    <n v="1610285.2480607675"/>
    <x v="2859"/>
    <x v="2859"/>
  </r>
  <r>
    <x v="7"/>
    <x v="3"/>
    <x v="1"/>
    <x v="1"/>
    <x v="6"/>
    <x v="329"/>
    <x v="2860"/>
    <n v="765490.1006249846"/>
    <x v="2860"/>
    <n v="1619271.4935722174"/>
    <x v="2860"/>
    <x v="2860"/>
  </r>
  <r>
    <x v="7"/>
    <x v="3"/>
    <x v="1"/>
    <x v="1"/>
    <x v="3"/>
    <x v="747"/>
    <x v="2861"/>
    <n v="694082.27069998509"/>
    <x v="2861"/>
    <n v="1485299.5570976881"/>
    <x v="2861"/>
    <x v="2861"/>
  </r>
  <r>
    <x v="7"/>
    <x v="3"/>
    <x v="1"/>
    <x v="1"/>
    <x v="92"/>
    <x v="1200"/>
    <x v="2862"/>
    <n v="598575.70889998705"/>
    <x v="2862"/>
    <n v="1301605.301878412"/>
    <x v="2862"/>
    <x v="2862"/>
  </r>
  <r>
    <x v="7"/>
    <x v="3"/>
    <x v="1"/>
    <x v="1"/>
    <x v="7"/>
    <x v="21"/>
    <x v="2863"/>
    <n v="592384.83187498723"/>
    <x v="2863"/>
    <n v="1289816.7423047221"/>
    <x v="2863"/>
    <x v="2863"/>
  </r>
  <r>
    <x v="7"/>
    <x v="3"/>
    <x v="0"/>
    <x v="3"/>
    <x v="89"/>
    <x v="237"/>
    <x v="2864"/>
    <n v="1239641.9366655699"/>
    <x v="2864"/>
    <n v="2340613.0989212398"/>
    <x v="2864"/>
    <x v="2864"/>
  </r>
  <r>
    <x v="7"/>
    <x v="3"/>
    <x v="1"/>
    <x v="2"/>
    <x v="91"/>
    <x v="137"/>
    <x v="2865"/>
    <n v="646152.21119998605"/>
    <x v="2865"/>
    <n v="1414798.5790079692"/>
    <x v="2865"/>
    <x v="2865"/>
  </r>
  <r>
    <x v="7"/>
    <x v="3"/>
    <x v="1"/>
    <x v="2"/>
    <x v="56"/>
    <x v="347"/>
    <x v="2866"/>
    <n v="569001.10898398759"/>
    <x v="2866"/>
    <n v="1262462.3189085326"/>
    <x v="2866"/>
    <x v="2866"/>
  </r>
  <r>
    <x v="7"/>
    <x v="3"/>
    <x v="1"/>
    <x v="2"/>
    <x v="90"/>
    <x v="330"/>
    <x v="2867"/>
    <n v="541690.29820498824"/>
    <x v="2867"/>
    <n v="1208024.257900924"/>
    <x v="2867"/>
    <x v="2867"/>
  </r>
  <r>
    <x v="7"/>
    <x v="3"/>
    <x v="1"/>
    <x v="2"/>
    <x v="29"/>
    <x v="325"/>
    <x v="2868"/>
    <n v="514315.74840598891"/>
    <x v="2868"/>
    <n v="1153530.668631515"/>
    <x v="2868"/>
    <x v="2868"/>
  </r>
  <r>
    <x v="7"/>
    <x v="3"/>
    <x v="1"/>
    <x v="2"/>
    <x v="77"/>
    <x v="621"/>
    <x v="2869"/>
    <n v="485997.3782999895"/>
    <x v="2869"/>
    <n v="1096965.6527969763"/>
    <x v="2869"/>
    <x v="2869"/>
  </r>
  <r>
    <x v="7"/>
    <x v="3"/>
    <x v="1"/>
    <x v="2"/>
    <x v="56"/>
    <x v="86"/>
    <x v="2870"/>
    <n v="330292.70726399287"/>
    <x v="2870"/>
    <n v="781601.19725374295"/>
    <x v="2870"/>
    <x v="2870"/>
  </r>
  <r>
    <x v="8"/>
    <x v="3"/>
    <x v="0"/>
    <x v="0"/>
    <x v="25"/>
    <x v="1205"/>
    <x v="2871"/>
    <n v="108284.03620319747"/>
    <x v="2871"/>
    <n v="174801.34671999593"/>
    <x v="2871"/>
    <x v="2871"/>
  </r>
  <r>
    <x v="8"/>
    <x v="3"/>
    <x v="0"/>
    <x v="0"/>
    <x v="144"/>
    <x v="31"/>
    <x v="2872"/>
    <n v="165732.0210896433"/>
    <x v="2872"/>
    <n v="279981.63683111349"/>
    <x v="2872"/>
    <x v="2872"/>
  </r>
  <r>
    <x v="8"/>
    <x v="3"/>
    <x v="0"/>
    <x v="0"/>
    <x v="30"/>
    <x v="547"/>
    <x v="2873"/>
    <n v="987181.6211359771"/>
    <x v="2873"/>
    <n v="2015944.4384141932"/>
    <x v="2873"/>
    <x v="2873"/>
  </r>
  <r>
    <x v="8"/>
    <x v="3"/>
    <x v="0"/>
    <x v="0"/>
    <x v="2"/>
    <x v="258"/>
    <x v="2874"/>
    <n v="977302.49737397803"/>
    <x v="2874"/>
    <n v="1996194.5651716152"/>
    <x v="2874"/>
    <x v="2874"/>
  </r>
  <r>
    <x v="8"/>
    <x v="3"/>
    <x v="0"/>
    <x v="0"/>
    <x v="49"/>
    <x v="1206"/>
    <x v="2875"/>
    <n v="983121.45119997719"/>
    <x v="2875"/>
    <n v="2008508.0410079535"/>
    <x v="2875"/>
    <x v="2875"/>
  </r>
  <r>
    <x v="8"/>
    <x v="3"/>
    <x v="0"/>
    <x v="0"/>
    <x v="61"/>
    <x v="130"/>
    <x v="2876"/>
    <n v="927080.60429597832"/>
    <x v="2876"/>
    <n v="1905679.6776185953"/>
    <x v="2876"/>
    <x v="2876"/>
  </r>
  <r>
    <x v="8"/>
    <x v="3"/>
    <x v="0"/>
    <x v="0"/>
    <x v="71"/>
    <x v="395"/>
    <x v="2877"/>
    <n v="911595.77033197938"/>
    <x v="2877"/>
    <n v="1875120.5658738376"/>
    <x v="2877"/>
    <x v="2877"/>
  </r>
  <r>
    <x v="8"/>
    <x v="3"/>
    <x v="0"/>
    <x v="0"/>
    <x v="49"/>
    <x v="1041"/>
    <x v="2878"/>
    <n v="892451.7474519792"/>
    <x v="2878"/>
    <n v="1841231.6088546375"/>
    <x v="2878"/>
    <x v="2878"/>
  </r>
  <r>
    <x v="8"/>
    <x v="3"/>
    <x v="0"/>
    <x v="0"/>
    <x v="80"/>
    <x v="341"/>
    <x v="2879"/>
    <n v="714927.94127998385"/>
    <x v="2879"/>
    <n v="1509364.1524751661"/>
    <x v="2879"/>
    <x v="2879"/>
  </r>
  <r>
    <x v="8"/>
    <x v="3"/>
    <x v="1"/>
    <x v="1"/>
    <x v="53"/>
    <x v="380"/>
    <x v="2880"/>
    <n v="1049981.7840749754"/>
    <x v="2880"/>
    <n v="2016228.5867429525"/>
    <x v="2880"/>
    <x v="2880"/>
  </r>
  <r>
    <x v="8"/>
    <x v="3"/>
    <x v="1"/>
    <x v="1"/>
    <x v="78"/>
    <x v="1207"/>
    <x v="2881"/>
    <n v="606362.17274998594"/>
    <x v="2881"/>
    <n v="1234742.8535099714"/>
    <x v="2881"/>
    <x v="2881"/>
  </r>
  <r>
    <x v="8"/>
    <x v="3"/>
    <x v="1"/>
    <x v="1"/>
    <x v="42"/>
    <x v="274"/>
    <x v="2882"/>
    <n v="1121867.0882999746"/>
    <x v="2882"/>
    <n v="2295426.6013786285"/>
    <x v="2882"/>
    <x v="2882"/>
  </r>
  <r>
    <x v="8"/>
    <x v="3"/>
    <x v="1"/>
    <x v="1"/>
    <x v="11"/>
    <x v="167"/>
    <x v="2883"/>
    <n v="1097391.0431249742"/>
    <x v="2883"/>
    <n v="2251684.3548451979"/>
    <x v="2883"/>
    <x v="2883"/>
  </r>
  <r>
    <x v="8"/>
    <x v="3"/>
    <x v="1"/>
    <x v="1"/>
    <x v="64"/>
    <x v="701"/>
    <x v="2884"/>
    <n v="800272.62719998113"/>
    <x v="2884"/>
    <n v="1691554.6227250805"/>
    <x v="2884"/>
    <x v="2884"/>
  </r>
  <r>
    <x v="8"/>
    <x v="3"/>
    <x v="1"/>
    <x v="1"/>
    <x v="18"/>
    <x v="112"/>
    <x v="2885"/>
    <n v="671948.10809998424"/>
    <x v="2885"/>
    <n v="1446295.4824547262"/>
    <x v="2885"/>
    <x v="2885"/>
  </r>
  <r>
    <x v="8"/>
    <x v="3"/>
    <x v="1"/>
    <x v="1"/>
    <x v="19"/>
    <x v="164"/>
    <x v="2886"/>
    <n v="584142.15149998642"/>
    <x v="2886"/>
    <n v="1276508.8760093704"/>
    <x v="2886"/>
    <x v="2886"/>
  </r>
  <r>
    <x v="8"/>
    <x v="3"/>
    <x v="1"/>
    <x v="1"/>
    <x v="73"/>
    <x v="1007"/>
    <x v="2887"/>
    <n v="515047.2623999879"/>
    <x v="2887"/>
    <n v="1142445.5292870132"/>
    <x v="2887"/>
    <x v="2887"/>
  </r>
  <r>
    <x v="8"/>
    <x v="3"/>
    <x v="1"/>
    <x v="1"/>
    <x v="133"/>
    <x v="380"/>
    <x v="2888"/>
    <n v="1051632.9872999752"/>
    <x v="2888"/>
    <n v="2361951.2298084642"/>
    <x v="2888"/>
    <x v="2888"/>
  </r>
  <r>
    <x v="8"/>
    <x v="3"/>
    <x v="1"/>
    <x v="1"/>
    <x v="116"/>
    <x v="1207"/>
    <x v="2889"/>
    <n v="607211.71694998583"/>
    <x v="2889"/>
    <n v="1434261.8875591466"/>
    <x v="2889"/>
    <x v="2889"/>
  </r>
  <r>
    <x v="8"/>
    <x v="3"/>
    <x v="0"/>
    <x v="3"/>
    <x v="44"/>
    <x v="1208"/>
    <x v="2890"/>
    <n v="793878.06244062132"/>
    <x v="2890"/>
    <n v="1568924.2917439721"/>
    <x v="2890"/>
    <x v="2890"/>
  </r>
  <r>
    <x v="8"/>
    <x v="3"/>
    <x v="0"/>
    <x v="3"/>
    <x v="1"/>
    <x v="604"/>
    <x v="2891"/>
    <n v="635376.92666754522"/>
    <x v="2891"/>
    <n v="1307385.8424759777"/>
    <x v="2891"/>
    <x v="2891"/>
  </r>
  <r>
    <x v="8"/>
    <x v="3"/>
    <x v="0"/>
    <x v="3"/>
    <x v="157"/>
    <x v="1208"/>
    <x v="2892"/>
    <n v="849421.43681915593"/>
    <x v="2892"/>
    <n v="1361856.1510295679"/>
    <x v="2892"/>
    <x v="2892"/>
  </r>
  <r>
    <x v="8"/>
    <x v="3"/>
    <x v="0"/>
    <x v="3"/>
    <x v="31"/>
    <x v="604"/>
    <x v="2893"/>
    <n v="679240.71024641255"/>
    <x v="2893"/>
    <n v="1105502.4056336142"/>
    <x v="2893"/>
    <x v="2893"/>
  </r>
  <r>
    <x v="8"/>
    <x v="3"/>
    <x v="1"/>
    <x v="2"/>
    <x v="30"/>
    <x v="131"/>
    <x v="2894"/>
    <n v="1061501.3812439749"/>
    <x v="2894"/>
    <n v="2071445.9446439513"/>
    <x v="2894"/>
    <x v="2894"/>
  </r>
  <r>
    <x v="8"/>
    <x v="3"/>
    <x v="1"/>
    <x v="2"/>
    <x v="10"/>
    <x v="1202"/>
    <x v="2895"/>
    <n v="606525.63407998567"/>
    <x v="2895"/>
    <n v="1339570.7490671687"/>
    <x v="2895"/>
    <x v="2895"/>
  </r>
  <r>
    <x v="8"/>
    <x v="3"/>
    <x v="1"/>
    <x v="2"/>
    <x v="32"/>
    <x v="1209"/>
    <x v="2896"/>
    <n v="564901.41959998687"/>
    <x v="2896"/>
    <n v="1256752.7927639706"/>
    <x v="2896"/>
    <x v="2896"/>
  </r>
  <r>
    <x v="8"/>
    <x v="3"/>
    <x v="1"/>
    <x v="2"/>
    <x v="83"/>
    <x v="1210"/>
    <x v="2897"/>
    <n v="505661.6981279882"/>
    <x v="2897"/>
    <n v="1138752.0250314933"/>
    <x v="2897"/>
    <x v="2897"/>
  </r>
  <r>
    <x v="8"/>
    <x v="3"/>
    <x v="1"/>
    <x v="2"/>
    <x v="139"/>
    <x v="131"/>
    <x v="2898"/>
    <n v="1063170.4085729748"/>
    <x v="2898"/>
    <n v="2432466.1822487726"/>
    <x v="2898"/>
    <x v="2898"/>
  </r>
  <r>
    <x v="9"/>
    <x v="3"/>
    <x v="0"/>
    <x v="0"/>
    <x v="25"/>
    <x v="166"/>
    <x v="2899"/>
    <n v="1156384.3461859708"/>
    <x v="2899"/>
    <n v="2174616.6575859454"/>
    <x v="2899"/>
    <x v="2899"/>
  </r>
  <r>
    <x v="9"/>
    <x v="3"/>
    <x v="0"/>
    <x v="0"/>
    <x v="38"/>
    <x v="696"/>
    <x v="2900"/>
    <n v="897065.14873097721"/>
    <x v="2900"/>
    <n v="1854665.5796377428"/>
    <x v="2900"/>
    <x v="2900"/>
  </r>
  <r>
    <x v="9"/>
    <x v="3"/>
    <x v="0"/>
    <x v="0"/>
    <x v="39"/>
    <x v="1003"/>
    <x v="2901"/>
    <n v="795383.3738239808"/>
    <x v="2901"/>
    <n v="1662927.7274521196"/>
    <x v="2901"/>
    <x v="2901"/>
  </r>
  <r>
    <x v="9"/>
    <x v="3"/>
    <x v="0"/>
    <x v="0"/>
    <x v="0"/>
    <x v="166"/>
    <x v="2902"/>
    <n v="1158164.6163049708"/>
    <x v="2902"/>
    <n v="2543397.4568239856"/>
    <x v="2902"/>
    <x v="2902"/>
  </r>
  <r>
    <x v="9"/>
    <x v="3"/>
    <x v="1"/>
    <x v="1"/>
    <x v="92"/>
    <x v="1211"/>
    <x v="2903"/>
    <n v="1130705.0981999715"/>
    <x v="2903"/>
    <n v="2318277.8729166617"/>
    <x v="2903"/>
    <x v="2903"/>
  </r>
  <r>
    <x v="9"/>
    <x v="3"/>
    <x v="1"/>
    <x v="1"/>
    <x v="1"/>
    <x v="670"/>
    <x v="2904"/>
    <n v="1128459.8528999717"/>
    <x v="2904"/>
    <n v="2314112.6617407813"/>
    <x v="2904"/>
    <x v="2904"/>
  </r>
  <r>
    <x v="9"/>
    <x v="3"/>
    <x v="1"/>
    <x v="1"/>
    <x v="20"/>
    <x v="1212"/>
    <x v="2905"/>
    <n v="1087592.3662499725"/>
    <x v="2905"/>
    <n v="2237628.2479784437"/>
    <x v="2905"/>
    <x v="2905"/>
  </r>
  <r>
    <x v="9"/>
    <x v="3"/>
    <x v="1"/>
    <x v="1"/>
    <x v="74"/>
    <x v="624"/>
    <x v="2906"/>
    <n v="1042779.8474999736"/>
    <x v="2906"/>
    <n v="2153593.7246109457"/>
    <x v="2906"/>
    <x v="2906"/>
  </r>
  <r>
    <x v="9"/>
    <x v="3"/>
    <x v="1"/>
    <x v="1"/>
    <x v="20"/>
    <x v="169"/>
    <x v="2907"/>
    <n v="1028943.1151999739"/>
    <x v="2907"/>
    <n v="2127633.1575698662"/>
    <x v="2907"/>
    <x v="2907"/>
  </r>
  <r>
    <x v="9"/>
    <x v="3"/>
    <x v="1"/>
    <x v="1"/>
    <x v="64"/>
    <x v="734"/>
    <x v="2908"/>
    <n v="1016757.4517999741"/>
    <x v="2908"/>
    <n v="2105055.8210632261"/>
    <x v="2908"/>
    <x v="2908"/>
  </r>
  <r>
    <x v="9"/>
    <x v="3"/>
    <x v="1"/>
    <x v="1"/>
    <x v="75"/>
    <x v="1213"/>
    <x v="2909"/>
    <n v="907384.63499997696"/>
    <x v="2909"/>
    <n v="1898536.7844459519"/>
    <x v="2909"/>
    <x v="2909"/>
  </r>
  <r>
    <x v="9"/>
    <x v="3"/>
    <x v="0"/>
    <x v="3"/>
    <x v="66"/>
    <x v="1214"/>
    <x v="2910"/>
    <n v="1340252.7131172523"/>
    <x v="2910"/>
    <n v="2495735.0487653892"/>
    <x v="2910"/>
    <x v="2910"/>
  </r>
  <r>
    <x v="9"/>
    <x v="3"/>
    <x v="0"/>
    <x v="3"/>
    <x v="80"/>
    <x v="938"/>
    <x v="2911"/>
    <n v="1273425.3964914689"/>
    <x v="2911"/>
    <n v="1993421.8443273709"/>
    <x v="2911"/>
    <x v="2911"/>
  </r>
  <r>
    <x v="9"/>
    <x v="3"/>
    <x v="0"/>
    <x v="3"/>
    <x v="66"/>
    <x v="938"/>
    <x v="2912"/>
    <n v="1188220.2967374008"/>
    <x v="2912"/>
    <n v="2099331.3616529582"/>
    <x v="2912"/>
    <x v="2912"/>
  </r>
  <r>
    <x v="9"/>
    <x v="3"/>
    <x v="1"/>
    <x v="2"/>
    <x v="84"/>
    <x v="627"/>
    <x v="2913"/>
    <n v="1136316.4095329712"/>
    <x v="2913"/>
    <n v="2372335.2851204104"/>
    <x v="2913"/>
    <x v="2913"/>
  </r>
  <r>
    <x v="9"/>
    <x v="3"/>
    <x v="1"/>
    <x v="2"/>
    <x v="29"/>
    <x v="1204"/>
    <x v="2914"/>
    <n v="1012781.9147519751"/>
    <x v="2914"/>
    <n v="2132978.9371276279"/>
    <x v="2914"/>
    <x v="2914"/>
  </r>
  <r>
    <x v="9"/>
    <x v="3"/>
    <x v="1"/>
    <x v="2"/>
    <x v="77"/>
    <x v="1213"/>
    <x v="2915"/>
    <n v="993708.6272999756"/>
    <x v="2915"/>
    <n v="2096252.0777069489"/>
    <x v="2915"/>
    <x v="2915"/>
  </r>
  <r>
    <x v="9"/>
    <x v="3"/>
    <x v="1"/>
    <x v="2"/>
    <x v="91"/>
    <x v="701"/>
    <x v="2916"/>
    <n v="906662.68838397693"/>
    <x v="2916"/>
    <n v="1930163.4835545106"/>
    <x v="2916"/>
    <x v="2916"/>
  </r>
  <r>
    <x v="9"/>
    <x v="3"/>
    <x v="1"/>
    <x v="2"/>
    <x v="46"/>
    <x v="609"/>
    <x v="2917"/>
    <n v="817936.47655198025"/>
    <x v="2917"/>
    <n v="1755375.4301896377"/>
    <x v="2917"/>
    <x v="2917"/>
  </r>
  <r>
    <x v="9"/>
    <x v="3"/>
    <x v="1"/>
    <x v="2"/>
    <x v="46"/>
    <x v="667"/>
    <x v="2918"/>
    <n v="817091.24903997907"/>
    <x v="2918"/>
    <n v="1756179.7334135554"/>
    <x v="2918"/>
    <x v="2918"/>
  </r>
  <r>
    <x v="9"/>
    <x v="3"/>
    <x v="1"/>
    <x v="2"/>
    <x v="10"/>
    <x v="1039"/>
    <x v="2919"/>
    <n v="728032.56842398155"/>
    <x v="2919"/>
    <n v="1582205.6812581199"/>
    <x v="2919"/>
    <x v="2919"/>
  </r>
  <r>
    <x v="9"/>
    <x v="3"/>
    <x v="1"/>
    <x v="2"/>
    <x v="83"/>
    <x v="704"/>
    <x v="2920"/>
    <n v="715151.58527998254"/>
    <x v="2920"/>
    <n v="1555078.714675162"/>
    <x v="2920"/>
    <x v="2920"/>
  </r>
  <r>
    <x v="9"/>
    <x v="3"/>
    <x v="1"/>
    <x v="2"/>
    <x v="32"/>
    <x v="347"/>
    <x v="2921"/>
    <n v="587447.5289759856"/>
    <x v="2921"/>
    <n v="1303390.0250078081"/>
    <x v="2921"/>
    <x v="2921"/>
  </r>
  <r>
    <x v="9"/>
    <x v="3"/>
    <x v="1"/>
    <x v="2"/>
    <x v="33"/>
    <x v="1215"/>
    <x v="2922"/>
    <n v="561563.42519998562"/>
    <x v="2922"/>
    <n v="1253657.0632679681"/>
    <x v="2922"/>
    <x v="2922"/>
  </r>
  <r>
    <x v="10"/>
    <x v="3"/>
    <x v="0"/>
    <x v="0"/>
    <x v="86"/>
    <x v="936"/>
    <x v="2923"/>
    <n v="85000.917985827706"/>
    <x v="2923"/>
    <n v="157895.38449299568"/>
    <x v="2923"/>
    <x v="2923"/>
  </r>
  <r>
    <x v="10"/>
    <x v="3"/>
    <x v="0"/>
    <x v="0"/>
    <x v="50"/>
    <x v="3"/>
    <x v="2924"/>
    <n v="69583.78753199811"/>
    <x v="2924"/>
    <n v="135669.51719999631"/>
    <x v="2924"/>
    <x v="2924"/>
  </r>
  <r>
    <x v="10"/>
    <x v="3"/>
    <x v="0"/>
    <x v="0"/>
    <x v="0"/>
    <x v="739"/>
    <x v="2925"/>
    <n v="768035.41694298014"/>
    <x v="2925"/>
    <n v="1511783.3376429607"/>
    <x v="2925"/>
    <x v="2925"/>
  </r>
  <r>
    <x v="10"/>
    <x v="3"/>
    <x v="0"/>
    <x v="0"/>
    <x v="81"/>
    <x v="1216"/>
    <x v="2926"/>
    <n v="391188.78719998972"/>
    <x v="2926"/>
    <n v="843726.0671999777"/>
    <x v="2926"/>
    <x v="2926"/>
  </r>
  <r>
    <x v="10"/>
    <x v="3"/>
    <x v="0"/>
    <x v="0"/>
    <x v="50"/>
    <x v="1217"/>
    <x v="2927"/>
    <n v="361351.67861899023"/>
    <x v="2927"/>
    <n v="790100.26171897852"/>
    <x v="2927"/>
    <x v="2927"/>
  </r>
  <r>
    <x v="10"/>
    <x v="3"/>
    <x v="1"/>
    <x v="1"/>
    <x v="6"/>
    <x v="54"/>
    <x v="2928"/>
    <n v="275311.13286819245"/>
    <x v="2928"/>
    <n v="560000.83021998929"/>
    <x v="2928"/>
    <x v="2928"/>
  </r>
  <r>
    <x v="10"/>
    <x v="3"/>
    <x v="1"/>
    <x v="1"/>
    <x v="92"/>
    <x v="52"/>
    <x v="2929"/>
    <n v="225699.11601849404"/>
    <x v="2929"/>
    <n v="480449.13634999131"/>
    <x v="2929"/>
    <x v="2929"/>
  </r>
  <r>
    <x v="10"/>
    <x v="3"/>
    <x v="1"/>
    <x v="1"/>
    <x v="82"/>
    <x v="560"/>
    <x v="2930"/>
    <n v="186983.86635746487"/>
    <x v="2930"/>
    <n v="415274.26913699234"/>
    <x v="2930"/>
    <x v="2930"/>
  </r>
  <r>
    <x v="10"/>
    <x v="3"/>
    <x v="1"/>
    <x v="1"/>
    <x v="19"/>
    <x v="342"/>
    <x v="2931"/>
    <n v="791929.16122497921"/>
    <x v="2931"/>
    <n v="1570751.9461889586"/>
    <x v="2931"/>
    <x v="2931"/>
  </r>
  <r>
    <x v="10"/>
    <x v="3"/>
    <x v="1"/>
    <x v="1"/>
    <x v="4"/>
    <x v="972"/>
    <x v="2932"/>
    <n v="728088.24374998012"/>
    <x v="2932"/>
    <n v="1459544.5147499603"/>
    <x v="2932"/>
    <x v="2932"/>
  </r>
  <r>
    <x v="10"/>
    <x v="3"/>
    <x v="1"/>
    <x v="1"/>
    <x v="40"/>
    <x v="1216"/>
    <x v="2933"/>
    <n v="446404.6079999879"/>
    <x v="2933"/>
    <n v="950759.14751997415"/>
    <x v="2933"/>
    <x v="2933"/>
  </r>
  <r>
    <x v="10"/>
    <x v="3"/>
    <x v="1"/>
    <x v="1"/>
    <x v="65"/>
    <x v="48"/>
    <x v="2934"/>
    <n v="291563.19562499208"/>
    <x v="2934"/>
    <n v="661252.787324982"/>
    <x v="2934"/>
    <x v="2934"/>
  </r>
  <r>
    <x v="10"/>
    <x v="3"/>
    <x v="0"/>
    <x v="3"/>
    <x v="55"/>
    <x v="143"/>
    <x v="2935"/>
    <n v="1159116.6438241282"/>
    <x v="2935"/>
    <n v="2144802.212335954"/>
    <x v="2935"/>
    <x v="2935"/>
  </r>
  <r>
    <x v="10"/>
    <x v="3"/>
    <x v="0"/>
    <x v="3"/>
    <x v="79"/>
    <x v="69"/>
    <x v="2936"/>
    <n v="293736.685283272"/>
    <x v="2936"/>
    <n v="483553.69768798677"/>
    <x v="2936"/>
    <x v="2936"/>
  </r>
  <r>
    <x v="10"/>
    <x v="3"/>
    <x v="0"/>
    <x v="3"/>
    <x v="23"/>
    <x v="56"/>
    <x v="2937"/>
    <n v="48212.904959998683"/>
    <x v="2937"/>
    <n v="112790.01599999692"/>
    <x v="2937"/>
    <x v="2937"/>
  </r>
  <r>
    <x v="10"/>
    <x v="3"/>
    <x v="1"/>
    <x v="2"/>
    <x v="91"/>
    <x v="240"/>
    <x v="2938"/>
    <n v="170678.1718855155"/>
    <x v="2938"/>
    <n v="270858.10159199295"/>
    <x v="2938"/>
    <x v="2938"/>
  </r>
  <r>
    <x v="10"/>
    <x v="3"/>
    <x v="1"/>
    <x v="2"/>
    <x v="8"/>
    <x v="27"/>
    <x v="2939"/>
    <n v="105402.56283584713"/>
    <x v="2939"/>
    <n v="183919.834034995"/>
    <x v="2939"/>
    <x v="2939"/>
  </r>
  <r>
    <x v="10"/>
    <x v="3"/>
    <x v="1"/>
    <x v="2"/>
    <x v="70"/>
    <x v="1214"/>
    <x v="2940"/>
    <n v="1444708.2946559626"/>
    <x v="2940"/>
    <n v="2753676.8962559286"/>
    <x v="2940"/>
    <x v="2940"/>
  </r>
  <r>
    <x v="10"/>
    <x v="3"/>
    <x v="1"/>
    <x v="2"/>
    <x v="63"/>
    <x v="605"/>
    <x v="2941"/>
    <n v="802084.30887597834"/>
    <x v="2941"/>
    <n v="1614411.5774759562"/>
    <x v="2941"/>
    <x v="2941"/>
  </r>
  <r>
    <x v="10"/>
    <x v="3"/>
    <x v="1"/>
    <x v="2"/>
    <x v="57"/>
    <x v="1188"/>
    <x v="2942"/>
    <n v="35886.148045439069"/>
    <x v="2942"/>
    <n v="82129.919423997868"/>
    <x v="2942"/>
    <x v="2942"/>
  </r>
  <r>
    <x v="10"/>
    <x v="3"/>
    <x v="1"/>
    <x v="2"/>
    <x v="79"/>
    <x v="654"/>
    <x v="2943"/>
    <n v="27808.379691839244"/>
    <x v="2943"/>
    <n v="69384.816863998116"/>
    <x v="2943"/>
    <x v="2943"/>
  </r>
  <r>
    <x v="11"/>
    <x v="3"/>
    <x v="0"/>
    <x v="0"/>
    <x v="14"/>
    <x v="1012"/>
    <x v="2944"/>
    <n v="254137.19285555289"/>
    <x v="2944"/>
    <n v="537218.92767598969"/>
    <x v="2944"/>
    <x v="2944"/>
  </r>
  <r>
    <x v="11"/>
    <x v="3"/>
    <x v="0"/>
    <x v="0"/>
    <x v="62"/>
    <x v="208"/>
    <x v="2945"/>
    <n v="205634.63380487397"/>
    <x v="2945"/>
    <n v="456037.22824799095"/>
    <x v="2945"/>
    <x v="2945"/>
  </r>
  <r>
    <x v="11"/>
    <x v="3"/>
    <x v="0"/>
    <x v="0"/>
    <x v="12"/>
    <x v="977"/>
    <x v="2946"/>
    <n v="1207438.2861239647"/>
    <x v="2946"/>
    <n v="2272002.7437239331"/>
    <x v="2946"/>
    <x v="2946"/>
  </r>
  <r>
    <x v="11"/>
    <x v="3"/>
    <x v="0"/>
    <x v="0"/>
    <x v="72"/>
    <x v="211"/>
    <x v="2947"/>
    <n v="1126466.6744449667"/>
    <x v="2947"/>
    <n v="2135228.704944937"/>
    <x v="2947"/>
    <x v="2947"/>
  </r>
  <r>
    <x v="11"/>
    <x v="3"/>
    <x v="0"/>
    <x v="0"/>
    <x v="25"/>
    <x v="185"/>
    <x v="2948"/>
    <n v="1083104.0303789694"/>
    <x v="2948"/>
    <n v="2058428.1374789418"/>
    <x v="2948"/>
    <x v="2948"/>
  </r>
  <r>
    <x v="11"/>
    <x v="3"/>
    <x v="0"/>
    <x v="0"/>
    <x v="14"/>
    <x v="143"/>
    <x v="2949"/>
    <n v="1041390.3036959693"/>
    <x v="2949"/>
    <n v="1990389.4140959412"/>
    <x v="2949"/>
    <x v="2949"/>
  </r>
  <r>
    <x v="11"/>
    <x v="3"/>
    <x v="0"/>
    <x v="0"/>
    <x v="72"/>
    <x v="21"/>
    <x v="2950"/>
    <n v="575194.7739999831"/>
    <x v="2950"/>
    <n v="1180707.3739999651"/>
    <x v="2950"/>
    <x v="2950"/>
  </r>
  <r>
    <x v="11"/>
    <x v="3"/>
    <x v="0"/>
    <x v="0"/>
    <x v="14"/>
    <x v="664"/>
    <x v="2951"/>
    <n v="58021.906430998271"/>
    <x v="2951"/>
    <n v="119449.73009999645"/>
    <x v="2951"/>
    <x v="2951"/>
  </r>
  <r>
    <x v="11"/>
    <x v="3"/>
    <x v="0"/>
    <x v="0"/>
    <x v="2"/>
    <x v="238"/>
    <x v="2952"/>
    <n v="245551.71020799276"/>
    <x v="2952"/>
    <n v="575517.32940798311"/>
    <x v="2952"/>
    <x v="2952"/>
  </r>
  <r>
    <x v="11"/>
    <x v="3"/>
    <x v="1"/>
    <x v="1"/>
    <x v="5"/>
    <x v="1218"/>
    <x v="2953"/>
    <n v="258206.64024999275"/>
    <x v="2953"/>
    <n v="532378.27499998966"/>
    <x v="2953"/>
    <x v="2953"/>
  </r>
  <r>
    <x v="11"/>
    <x v="3"/>
    <x v="1"/>
    <x v="1"/>
    <x v="41"/>
    <x v="31"/>
    <x v="2954"/>
    <n v="252643.99718843252"/>
    <x v="2954"/>
    <n v="522665.85512398928"/>
    <x v="2954"/>
    <x v="2954"/>
  </r>
  <r>
    <x v="11"/>
    <x v="3"/>
    <x v="1"/>
    <x v="1"/>
    <x v="1"/>
    <x v="378"/>
    <x v="2955"/>
    <n v="174594.225791365"/>
    <x v="2955"/>
    <n v="278076.85682699207"/>
    <x v="2955"/>
    <x v="2955"/>
  </r>
  <r>
    <x v="11"/>
    <x v="3"/>
    <x v="1"/>
    <x v="1"/>
    <x v="40"/>
    <x v="1030"/>
    <x v="2956"/>
    <n v="1348982.2007999604"/>
    <x v="2956"/>
    <n v="2547543.4803519254"/>
    <x v="2956"/>
    <x v="2956"/>
  </r>
  <r>
    <x v="11"/>
    <x v="3"/>
    <x v="1"/>
    <x v="1"/>
    <x v="64"/>
    <x v="1219"/>
    <x v="2957"/>
    <n v="1142011.3508999681"/>
    <x v="2957"/>
    <n v="2186512.3953959388"/>
    <x v="2957"/>
    <x v="2957"/>
  </r>
  <r>
    <x v="11"/>
    <x v="3"/>
    <x v="1"/>
    <x v="1"/>
    <x v="7"/>
    <x v="600"/>
    <x v="2958"/>
    <n v="712296.01394997898"/>
    <x v="2958"/>
    <n v="1435996.7116379575"/>
    <x v="2958"/>
    <x v="2958"/>
  </r>
  <r>
    <x v="11"/>
    <x v="3"/>
    <x v="1"/>
    <x v="1"/>
    <x v="11"/>
    <x v="973"/>
    <x v="2959"/>
    <n v="710425.86839997908"/>
    <x v="2959"/>
    <n v="1432687.7580959576"/>
    <x v="2959"/>
    <x v="2959"/>
  </r>
  <r>
    <x v="11"/>
    <x v="3"/>
    <x v="1"/>
    <x v="1"/>
    <x v="22"/>
    <x v="369"/>
    <x v="2960"/>
    <n v="309701.06999999122"/>
    <x v="2960"/>
    <n v="697258.27079998015"/>
    <x v="2960"/>
    <x v="2960"/>
  </r>
  <r>
    <x v="11"/>
    <x v="3"/>
    <x v="0"/>
    <x v="1"/>
    <x v="54"/>
    <x v="42"/>
    <x v="2961"/>
    <n v="238427.72738399295"/>
    <x v="2961"/>
    <n v="499676.34639998985"/>
    <x v="2961"/>
    <x v="2961"/>
  </r>
  <r>
    <x v="11"/>
    <x v="3"/>
    <x v="0"/>
    <x v="3"/>
    <x v="55"/>
    <x v="1220"/>
    <x v="2962"/>
    <n v="814973.98181154591"/>
    <x v="2962"/>
    <n v="1595470.7062469637"/>
    <x v="2962"/>
    <x v="2962"/>
  </r>
  <r>
    <x v="11"/>
    <x v="3"/>
    <x v="0"/>
    <x v="3"/>
    <x v="28"/>
    <x v="290"/>
    <x v="2963"/>
    <n v="703929.60617469915"/>
    <x v="2963"/>
    <n v="1413951.1941119684"/>
    <x v="2963"/>
    <x v="2963"/>
  </r>
  <r>
    <x v="11"/>
    <x v="3"/>
    <x v="0"/>
    <x v="3"/>
    <x v="68"/>
    <x v="721"/>
    <x v="2964"/>
    <n v="407469.09901476844"/>
    <x v="2964"/>
    <n v="648729.28633798147"/>
    <x v="2964"/>
    <x v="2964"/>
  </r>
  <r>
    <x v="11"/>
    <x v="3"/>
    <x v="0"/>
    <x v="3"/>
    <x v="25"/>
    <x v="582"/>
    <x v="2965"/>
    <n v="183511.06480043475"/>
    <x v="2965"/>
    <n v="319935.42032399087"/>
    <x v="2965"/>
    <x v="2965"/>
  </r>
  <r>
    <x v="11"/>
    <x v="3"/>
    <x v="0"/>
    <x v="3"/>
    <x v="23"/>
    <x v="277"/>
    <x v="2966"/>
    <n v="19250.135145999458"/>
    <x v="2966"/>
    <n v="57930.516599998373"/>
    <x v="2966"/>
    <x v="2966"/>
  </r>
  <r>
    <x v="11"/>
    <x v="3"/>
    <x v="1"/>
    <x v="2"/>
    <x v="70"/>
    <x v="546"/>
    <x v="2967"/>
    <n v="218805.43295555352"/>
    <x v="2967"/>
    <n v="459926.65767599054"/>
    <x v="2967"/>
    <x v="2967"/>
  </r>
  <r>
    <x v="11"/>
    <x v="3"/>
    <x v="1"/>
    <x v="2"/>
    <x v="70"/>
    <x v="650"/>
    <x v="2968"/>
    <n v="203472.36772895398"/>
    <x v="2968"/>
    <n v="434640.44681599108"/>
    <x v="2968"/>
    <x v="2968"/>
  </r>
  <r>
    <x v="11"/>
    <x v="3"/>
    <x v="1"/>
    <x v="2"/>
    <x v="79"/>
    <x v="1221"/>
    <x v="2969"/>
    <n v="194970.36013496426"/>
    <x v="2969"/>
    <n v="304621.36418699101"/>
    <x v="2969"/>
    <x v="2969"/>
  </r>
  <r>
    <x v="11"/>
    <x v="3"/>
    <x v="1"/>
    <x v="2"/>
    <x v="63"/>
    <x v="211"/>
    <x v="2970"/>
    <n v="1406979.4959359586"/>
    <x v="2970"/>
    <n v="2696464.7055359208"/>
    <x v="2970"/>
    <x v="2970"/>
  </r>
  <r>
    <x v="11"/>
    <x v="3"/>
    <x v="1"/>
    <x v="2"/>
    <x v="57"/>
    <x v="199"/>
    <x v="2971"/>
    <n v="1030851.7331999696"/>
    <x v="2971"/>
    <n v="2030502.2531999401"/>
    <x v="2971"/>
    <x v="2971"/>
  </r>
  <r>
    <x v="11"/>
    <x v="3"/>
    <x v="1"/>
    <x v="2"/>
    <x v="94"/>
    <x v="634"/>
    <x v="2972"/>
    <n v="954938.53049997182"/>
    <x v="2972"/>
    <n v="1894293.9554999445"/>
    <x v="2972"/>
    <x v="2972"/>
  </r>
  <r>
    <x v="11"/>
    <x v="3"/>
    <x v="1"/>
    <x v="2"/>
    <x v="66"/>
    <x v="160"/>
    <x v="2973"/>
    <n v="646574.56499998097"/>
    <x v="2973"/>
    <n v="1335694.8149999608"/>
    <x v="2973"/>
    <x v="2973"/>
  </r>
  <r>
    <x v="11"/>
    <x v="3"/>
    <x v="1"/>
    <x v="2"/>
    <x v="33"/>
    <x v="225"/>
    <x v="2974"/>
    <n v="636241.93550398119"/>
    <x v="2974"/>
    <n v="1317096.5099039611"/>
    <x v="2974"/>
    <x v="2974"/>
  </r>
  <r>
    <x v="11"/>
    <x v="3"/>
    <x v="1"/>
    <x v="2"/>
    <x v="33"/>
    <x v="590"/>
    <x v="2975"/>
    <n v="472614.46244998608"/>
    <x v="2975"/>
    <n v="1013815.2199499699"/>
    <x v="2975"/>
    <x v="2975"/>
  </r>
  <r>
    <x v="11"/>
    <x v="3"/>
    <x v="1"/>
    <x v="2"/>
    <x v="37"/>
    <x v="738"/>
    <x v="2976"/>
    <n v="277767.71002799179"/>
    <x v="2976"/>
    <n v="641494.30582798109"/>
    <x v="2976"/>
    <x v="2976"/>
  </r>
  <r>
    <x v="12"/>
    <x v="3"/>
    <x v="0"/>
    <x v="0"/>
    <x v="62"/>
    <x v="387"/>
    <x v="2977"/>
    <n v="274257.77132591134"/>
    <x v="2977"/>
    <n v="567612.87643198762"/>
    <x v="2977"/>
    <x v="2977"/>
  </r>
  <r>
    <x v="12"/>
    <x v="3"/>
    <x v="0"/>
    <x v="0"/>
    <x v="59"/>
    <x v="545"/>
    <x v="2978"/>
    <n v="108533.92654247656"/>
    <x v="2978"/>
    <n v="177890.73720799439"/>
    <x v="2978"/>
    <x v="2978"/>
  </r>
  <r>
    <x v="12"/>
    <x v="3"/>
    <x v="0"/>
    <x v="0"/>
    <x v="81"/>
    <x v="320"/>
    <x v="2979"/>
    <n v="1150386.9387119638"/>
    <x v="2979"/>
    <n v="2181514.6275119311"/>
    <x v="2979"/>
    <x v="2979"/>
  </r>
  <r>
    <x v="12"/>
    <x v="3"/>
    <x v="0"/>
    <x v="0"/>
    <x v="81"/>
    <x v="122"/>
    <x v="2980"/>
    <n v="619201.3267439804"/>
    <x v="2980"/>
    <n v="1262789.8723439602"/>
    <x v="2980"/>
    <x v="2980"/>
  </r>
  <r>
    <x v="12"/>
    <x v="3"/>
    <x v="0"/>
    <x v="0"/>
    <x v="61"/>
    <x v="96"/>
    <x v="2981"/>
    <n v="487768.21543998527"/>
    <x v="2981"/>
    <n v="1025604.3714399691"/>
    <x v="2981"/>
    <x v="2981"/>
  </r>
  <r>
    <x v="12"/>
    <x v="3"/>
    <x v="0"/>
    <x v="0"/>
    <x v="72"/>
    <x v="79"/>
    <x v="2982"/>
    <n v="310045.84627199016"/>
    <x v="2982"/>
    <n v="701435.37907197769"/>
    <x v="2982"/>
    <x v="2982"/>
  </r>
  <r>
    <x v="12"/>
    <x v="3"/>
    <x v="1"/>
    <x v="1"/>
    <x v="40"/>
    <x v="566"/>
    <x v="2983"/>
    <n v="253456.44879359225"/>
    <x v="2983"/>
    <n v="523350.40255998884"/>
    <x v="2983"/>
    <x v="2983"/>
  </r>
  <r>
    <x v="12"/>
    <x v="3"/>
    <x v="1"/>
    <x v="1"/>
    <x v="18"/>
    <x v="557"/>
    <x v="2984"/>
    <n v="217544.42845340338"/>
    <x v="2984"/>
    <n v="465023.94251099031"/>
    <x v="2984"/>
    <x v="2984"/>
  </r>
  <r>
    <x v="12"/>
    <x v="3"/>
    <x v="1"/>
    <x v="1"/>
    <x v="41"/>
    <x v="632"/>
    <x v="2985"/>
    <n v="169520.14910760464"/>
    <x v="2985"/>
    <n v="383393.23333099188"/>
    <x v="2985"/>
    <x v="2985"/>
  </r>
  <r>
    <x v="12"/>
    <x v="3"/>
    <x v="1"/>
    <x v="1"/>
    <x v="82"/>
    <x v="648"/>
    <x v="2986"/>
    <n v="136314.30913215587"/>
    <x v="2986"/>
    <n v="228482.49913599307"/>
    <x v="2986"/>
    <x v="2986"/>
  </r>
  <r>
    <x v="12"/>
    <x v="3"/>
    <x v="1"/>
    <x v="1"/>
    <x v="42"/>
    <x v="252"/>
    <x v="2987"/>
    <n v="777824.72999997553"/>
    <x v="2987"/>
    <n v="1556864.0811999508"/>
    <x v="2987"/>
    <x v="2987"/>
  </r>
  <r>
    <x v="12"/>
    <x v="3"/>
    <x v="1"/>
    <x v="1"/>
    <x v="88"/>
    <x v="587"/>
    <x v="2988"/>
    <n v="760823.19179997593"/>
    <x v="2988"/>
    <n v="1527053.9063919517"/>
    <x v="2988"/>
    <x v="2988"/>
  </r>
  <r>
    <x v="12"/>
    <x v="3"/>
    <x v="1"/>
    <x v="1"/>
    <x v="17"/>
    <x v="117"/>
    <x v="2989"/>
    <n v="711797.47222497745"/>
    <x v="2989"/>
    <n v="1439672.1930289543"/>
    <x v="2989"/>
    <x v="2989"/>
  </r>
  <r>
    <x v="12"/>
    <x v="3"/>
    <x v="1"/>
    <x v="1"/>
    <x v="53"/>
    <x v="403"/>
    <x v="2990"/>
    <n v="563491.69424998213"/>
    <x v="2990"/>
    <n v="1172655.9779699629"/>
    <x v="2990"/>
    <x v="2990"/>
  </r>
  <r>
    <x v="12"/>
    <x v="3"/>
    <x v="1"/>
    <x v="1"/>
    <x v="17"/>
    <x v="106"/>
    <x v="2991"/>
    <n v="409245.96959998703"/>
    <x v="2991"/>
    <n v="889292.17062397196"/>
    <x v="2991"/>
    <x v="2991"/>
  </r>
  <r>
    <x v="12"/>
    <x v="3"/>
    <x v="1"/>
    <x v="1"/>
    <x v="88"/>
    <x v="944"/>
    <x v="2992"/>
    <n v="42654.975887558641"/>
    <x v="2992"/>
    <n v="95420.864475996947"/>
    <x v="2992"/>
    <x v="2992"/>
  </r>
  <r>
    <x v="12"/>
    <x v="3"/>
    <x v="1"/>
    <x v="1"/>
    <x v="53"/>
    <x v="364"/>
    <x v="2993"/>
    <n v="279684.26234999107"/>
    <x v="2993"/>
    <n v="644268.51693397935"/>
    <x v="2993"/>
    <x v="2993"/>
  </r>
  <r>
    <x v="12"/>
    <x v="3"/>
    <x v="0"/>
    <x v="1"/>
    <x v="54"/>
    <x v="170"/>
    <x v="2994"/>
    <n v="1028101.8815999686"/>
    <x v="2994"/>
    <n v="1995051.451903939"/>
    <x v="2994"/>
    <x v="2994"/>
  </r>
  <r>
    <x v="12"/>
    <x v="3"/>
    <x v="0"/>
    <x v="3"/>
    <x v="56"/>
    <x v="289"/>
    <x v="2995"/>
    <n v="664486.24334397889"/>
    <x v="2995"/>
    <n v="1346190.4623999677"/>
    <x v="2995"/>
    <x v="2995"/>
  </r>
  <r>
    <x v="12"/>
    <x v="3"/>
    <x v="0"/>
    <x v="3"/>
    <x v="21"/>
    <x v="1042"/>
    <x v="2996"/>
    <n v="556459.81475236302"/>
    <x v="2996"/>
    <n v="861548.11129797355"/>
    <x v="2996"/>
    <x v="2996"/>
  </r>
  <r>
    <x v="12"/>
    <x v="3"/>
    <x v="0"/>
    <x v="3"/>
    <x v="1"/>
    <x v="247"/>
    <x v="2997"/>
    <n v="442087.1602969364"/>
    <x v="2997"/>
    <n v="699932.61184497853"/>
    <x v="2997"/>
    <x v="2997"/>
  </r>
  <r>
    <x v="12"/>
    <x v="3"/>
    <x v="0"/>
    <x v="3"/>
    <x v="21"/>
    <x v="127"/>
    <x v="2998"/>
    <n v="444433.19356273598"/>
    <x v="2998"/>
    <n v="704127.9530249777"/>
    <x v="2998"/>
    <x v="2998"/>
  </r>
  <r>
    <x v="12"/>
    <x v="3"/>
    <x v="0"/>
    <x v="3"/>
    <x v="28"/>
    <x v="706"/>
    <x v="2999"/>
    <n v="184229.46286071412"/>
    <x v="2999"/>
    <n v="322684.84471198975"/>
    <x v="2999"/>
    <x v="2999"/>
  </r>
  <r>
    <x v="12"/>
    <x v="3"/>
    <x v="0"/>
    <x v="3"/>
    <x v="21"/>
    <x v="993"/>
    <x v="3000"/>
    <n v="155527.33076991508"/>
    <x v="3000"/>
    <n v="278315.59603199118"/>
    <x v="3000"/>
    <x v="3000"/>
  </r>
  <r>
    <x v="12"/>
    <x v="3"/>
    <x v="0"/>
    <x v="3"/>
    <x v="43"/>
    <x v="20"/>
    <x v="3001"/>
    <n v="134068.49212280574"/>
    <x v="3001"/>
    <n v="244760.25725099217"/>
    <x v="3001"/>
    <x v="3001"/>
  </r>
  <r>
    <x v="12"/>
    <x v="3"/>
    <x v="0"/>
    <x v="3"/>
    <x v="24"/>
    <x v="1188"/>
    <x v="3002"/>
    <n v="30844.410474239023"/>
    <x v="3002"/>
    <n v="81382.898303997426"/>
    <x v="3002"/>
    <x v="3002"/>
  </r>
  <r>
    <x v="12"/>
    <x v="3"/>
    <x v="1"/>
    <x v="2"/>
    <x v="35"/>
    <x v="563"/>
    <x v="3003"/>
    <n v="255014.59804967226"/>
    <x v="3003"/>
    <n v="518113.18232798885"/>
    <x v="3003"/>
    <x v="3003"/>
  </r>
  <r>
    <x v="12"/>
    <x v="3"/>
    <x v="1"/>
    <x v="2"/>
    <x v="36"/>
    <x v="554"/>
    <x v="3004"/>
    <n v="243598.62057101232"/>
    <x v="3004"/>
    <n v="539251.45364198834"/>
    <x v="3004"/>
    <x v="3004"/>
  </r>
  <r>
    <x v="12"/>
    <x v="3"/>
    <x v="1"/>
    <x v="2"/>
    <x v="36"/>
    <x v="34"/>
    <x v="3005"/>
    <n v="146056.28286599551"/>
    <x v="3005"/>
    <n v="240871.36859999259"/>
    <x v="3005"/>
    <x v="3005"/>
  </r>
  <r>
    <x v="12"/>
    <x v="3"/>
    <x v="1"/>
    <x v="2"/>
    <x v="30"/>
    <x v="1031"/>
    <x v="3006"/>
    <n v="1308990.6095999605"/>
    <x v="3006"/>
    <n v="2526098.1695999238"/>
    <x v="3006"/>
    <x v="3006"/>
  </r>
  <r>
    <x v="12"/>
    <x v="3"/>
    <x v="1"/>
    <x v="2"/>
    <x v="9"/>
    <x v="1222"/>
    <x v="3007"/>
    <n v="1098424.3011749652"/>
    <x v="3007"/>
    <n v="2156354.0624249317"/>
    <x v="3007"/>
    <x v="3007"/>
  </r>
  <r>
    <x v="12"/>
    <x v="3"/>
    <x v="1"/>
    <x v="2"/>
    <x v="37"/>
    <x v="741"/>
    <x v="3008"/>
    <n v="711737.83511997806"/>
    <x v="3008"/>
    <n v="1457624.0671199551"/>
    <x v="3008"/>
    <x v="3008"/>
  </r>
  <r>
    <x v="13"/>
    <x v="3"/>
    <x v="0"/>
    <x v="0"/>
    <x v="12"/>
    <x v="18"/>
    <x v="3009"/>
    <n v="214557.21347423276"/>
    <x v="3009"/>
    <n v="468816.71990398923"/>
    <x v="3009"/>
    <x v="3009"/>
  </r>
  <r>
    <x v="13"/>
    <x v="3"/>
    <x v="0"/>
    <x v="0"/>
    <x v="62"/>
    <x v="128"/>
    <x v="3010"/>
    <n v="167810.28848135451"/>
    <x v="3010"/>
    <n v="258161.69685599153"/>
    <x v="3010"/>
    <x v="3010"/>
  </r>
  <r>
    <x v="13"/>
    <x v="3"/>
    <x v="0"/>
    <x v="0"/>
    <x v="58"/>
    <x v="1184"/>
    <x v="3011"/>
    <n v="93867.061755836927"/>
    <x v="3011"/>
    <n v="157726.27126399486"/>
    <x v="3011"/>
    <x v="3011"/>
  </r>
  <r>
    <x v="13"/>
    <x v="3"/>
    <x v="0"/>
    <x v="0"/>
    <x v="72"/>
    <x v="620"/>
    <x v="3012"/>
    <n v="860759.17580597196"/>
    <x v="3012"/>
    <n v="1687477.3252059452"/>
    <x v="3012"/>
    <x v="3012"/>
  </r>
  <r>
    <x v="13"/>
    <x v="3"/>
    <x v="0"/>
    <x v="0"/>
    <x v="80"/>
    <x v="341"/>
    <x v="3013"/>
    <n v="809116.86052797339"/>
    <x v="3013"/>
    <n v="1598803.1477279474"/>
    <x v="3013"/>
    <x v="3013"/>
  </r>
  <r>
    <x v="13"/>
    <x v="3"/>
    <x v="0"/>
    <x v="0"/>
    <x v="86"/>
    <x v="645"/>
    <x v="3014"/>
    <n v="693700.27536797675"/>
    <x v="3014"/>
    <n v="1398971.1785679529"/>
    <x v="3014"/>
    <x v="3014"/>
  </r>
  <r>
    <x v="13"/>
    <x v="3"/>
    <x v="0"/>
    <x v="0"/>
    <x v="59"/>
    <x v="402"/>
    <x v="3015"/>
    <n v="572768.7419159807"/>
    <x v="3015"/>
    <n v="1184717.7803159603"/>
    <x v="3015"/>
    <x v="3015"/>
  </r>
  <r>
    <x v="13"/>
    <x v="3"/>
    <x v="0"/>
    <x v="0"/>
    <x v="58"/>
    <x v="1223"/>
    <x v="3016"/>
    <n v="556896.52659198118"/>
    <x v="3016"/>
    <n v="1156691.6273919609"/>
    <x v="3016"/>
    <x v="3016"/>
  </r>
  <r>
    <x v="13"/>
    <x v="3"/>
    <x v="0"/>
    <x v="0"/>
    <x v="44"/>
    <x v="687"/>
    <x v="3017"/>
    <n v="533462.21654398192"/>
    <x v="3017"/>
    <n v="1114701.2821439621"/>
    <x v="3017"/>
    <x v="3017"/>
  </r>
  <r>
    <x v="13"/>
    <x v="3"/>
    <x v="0"/>
    <x v="0"/>
    <x v="58"/>
    <x v="1224"/>
    <x v="3018"/>
    <n v="46516.369389688436"/>
    <x v="3018"/>
    <n v="103301.15609899651"/>
    <x v="3018"/>
    <x v="3018"/>
  </r>
  <r>
    <x v="13"/>
    <x v="3"/>
    <x v="1"/>
    <x v="1"/>
    <x v="42"/>
    <x v="64"/>
    <x v="3019"/>
    <n v="338201.35303782864"/>
    <x v="3019"/>
    <n v="654311.00786398409"/>
    <x v="3019"/>
    <x v="3019"/>
  </r>
  <r>
    <x v="13"/>
    <x v="3"/>
    <x v="1"/>
    <x v="1"/>
    <x v="19"/>
    <x v="650"/>
    <x v="3020"/>
    <n v="195962.76452431339"/>
    <x v="3020"/>
    <n v="427447.24427199009"/>
    <x v="3020"/>
    <x v="3020"/>
  </r>
  <r>
    <x v="13"/>
    <x v="3"/>
    <x v="1"/>
    <x v="1"/>
    <x v="7"/>
    <x v="1225"/>
    <x v="3021"/>
    <n v="388767.5999999874"/>
    <x v="3021"/>
    <n v="852231.74399997236"/>
    <x v="3021"/>
    <x v="3021"/>
  </r>
  <r>
    <x v="13"/>
    <x v="3"/>
    <x v="1"/>
    <x v="1"/>
    <x v="4"/>
    <x v="559"/>
    <x v="3022"/>
    <n v="36665.648300398752"/>
    <x v="3022"/>
    <n v="86543.184839997062"/>
    <x v="3022"/>
    <x v="3022"/>
  </r>
  <r>
    <x v="13"/>
    <x v="3"/>
    <x v="1"/>
    <x v="1"/>
    <x v="3"/>
    <x v="1226"/>
    <x v="3023"/>
    <n v="221068.63192499254"/>
    <x v="3023"/>
    <n v="532335.28629698197"/>
    <x v="3023"/>
    <x v="3023"/>
  </r>
  <r>
    <x v="13"/>
    <x v="3"/>
    <x v="0"/>
    <x v="3"/>
    <x v="89"/>
    <x v="587"/>
    <x v="3024"/>
    <n v="803245.40059013362"/>
    <x v="3024"/>
    <n v="1572446.8309359602"/>
    <x v="3024"/>
    <x v="3024"/>
  </r>
  <r>
    <x v="13"/>
    <x v="3"/>
    <x v="0"/>
    <x v="3"/>
    <x v="56"/>
    <x v="682"/>
    <x v="3025"/>
    <n v="734821.61313725507"/>
    <x v="3025"/>
    <n v="1459760.4810879624"/>
    <x v="3025"/>
    <x v="3025"/>
  </r>
  <r>
    <x v="13"/>
    <x v="3"/>
    <x v="1"/>
    <x v="2"/>
    <x v="9"/>
    <x v="974"/>
    <x v="3026"/>
    <n v="246268.42152542164"/>
    <x v="3026"/>
    <n v="502384.21265298786"/>
    <x v="3026"/>
    <x v="3026"/>
  </r>
  <r>
    <x v="13"/>
    <x v="3"/>
    <x v="1"/>
    <x v="2"/>
    <x v="79"/>
    <x v="324"/>
    <x v="3027"/>
    <n v="260140.38744086144"/>
    <x v="3027"/>
    <n v="565329.90907698718"/>
    <x v="3027"/>
    <x v="3027"/>
  </r>
  <r>
    <x v="13"/>
    <x v="3"/>
    <x v="1"/>
    <x v="2"/>
    <x v="35"/>
    <x v="312"/>
    <x v="3028"/>
    <n v="1216795.8170609588"/>
    <x v="3028"/>
    <n v="2372532.8704109197"/>
    <x v="3028"/>
    <x v="3028"/>
  </r>
  <r>
    <x v="13"/>
    <x v="3"/>
    <x v="1"/>
    <x v="2"/>
    <x v="33"/>
    <x v="375"/>
    <x v="3029"/>
    <n v="1170401.3778599619"/>
    <x v="3029"/>
    <n v="2286337.1988599258"/>
    <x v="3029"/>
    <x v="3029"/>
  </r>
  <r>
    <x v="13"/>
    <x v="3"/>
    <x v="1"/>
    <x v="2"/>
    <x v="36"/>
    <x v="219"/>
    <x v="3030"/>
    <n v="1083288.4056539636"/>
    <x v="3030"/>
    <n v="2134274.3325539283"/>
    <x v="3030"/>
    <x v="3030"/>
  </r>
  <r>
    <x v="13"/>
    <x v="3"/>
    <x v="1"/>
    <x v="2"/>
    <x v="63"/>
    <x v="90"/>
    <x v="3031"/>
    <n v="607246.46168997954"/>
    <x v="3031"/>
    <n v="1271435.3331899571"/>
    <x v="3031"/>
    <x v="3031"/>
  </r>
  <r>
    <x v="13"/>
    <x v="3"/>
    <x v="1"/>
    <x v="2"/>
    <x v="76"/>
    <x v="1037"/>
    <x v="3032"/>
    <n v="550533.5083049814"/>
    <x v="3032"/>
    <n v="1166611.3250549606"/>
    <x v="3032"/>
    <x v="3032"/>
  </r>
  <r>
    <x v="13"/>
    <x v="3"/>
    <x v="1"/>
    <x v="2"/>
    <x v="76"/>
    <x v="1227"/>
    <x v="3033"/>
    <n v="300931.70543398982"/>
    <x v="3033"/>
    <n v="692522.31533397664"/>
    <x v="3033"/>
    <x v="3033"/>
  </r>
  <r>
    <x v="14"/>
    <x v="3"/>
    <x v="0"/>
    <x v="0"/>
    <x v="61"/>
    <x v="0"/>
    <x v="3034"/>
    <n v="176962.54904063363"/>
    <x v="3034"/>
    <n v="271713.04934399022"/>
    <x v="3034"/>
    <x v="3034"/>
  </r>
  <r>
    <x v="14"/>
    <x v="3"/>
    <x v="0"/>
    <x v="0"/>
    <x v="13"/>
    <x v="1228"/>
    <x v="3035"/>
    <n v="1182850.9055999578"/>
    <x v="3035"/>
    <n v="2248992.3455999205"/>
    <x v="3035"/>
    <x v="3035"/>
  </r>
  <r>
    <x v="14"/>
    <x v="3"/>
    <x v="0"/>
    <x v="0"/>
    <x v="38"/>
    <x v="696"/>
    <x v="3036"/>
    <n v="1021500.2222539635"/>
    <x v="3036"/>
    <n v="1973799.2668539295"/>
    <x v="3036"/>
    <x v="3036"/>
  </r>
  <r>
    <x v="14"/>
    <x v="3"/>
    <x v="0"/>
    <x v="0"/>
    <x v="39"/>
    <x v="1003"/>
    <x v="3037"/>
    <n v="903794.65113596886"/>
    <x v="3037"/>
    <n v="1767369.2175359388"/>
    <x v="3037"/>
    <x v="3037"/>
  </r>
  <r>
    <x v="14"/>
    <x v="3"/>
    <x v="0"/>
    <x v="0"/>
    <x v="38"/>
    <x v="4"/>
    <x v="3038"/>
    <n v="71615.649803637425"/>
    <x v="3038"/>
    <n v="142546.57664399486"/>
    <x v="3038"/>
    <x v="3038"/>
  </r>
  <r>
    <x v="14"/>
    <x v="3"/>
    <x v="0"/>
    <x v="0"/>
    <x v="12"/>
    <x v="553"/>
    <x v="3039"/>
    <n v="53948.740990678074"/>
    <x v="3039"/>
    <n v="115690.27342799587"/>
    <x v="3039"/>
    <x v="3039"/>
  </r>
  <r>
    <x v="14"/>
    <x v="3"/>
    <x v="0"/>
    <x v="0"/>
    <x v="85"/>
    <x v="592"/>
    <x v="3040"/>
    <n v="275284.86894999014"/>
    <x v="3040"/>
    <n v="641642.22394997696"/>
    <x v="3040"/>
    <x v="3040"/>
  </r>
  <r>
    <x v="14"/>
    <x v="3"/>
    <x v="0"/>
    <x v="0"/>
    <x v="50"/>
    <x v="1188"/>
    <x v="3041"/>
    <n v="36408.946679038731"/>
    <x v="3041"/>
    <n v="87331.929983996932"/>
    <x v="3041"/>
    <x v="3041"/>
  </r>
  <r>
    <x v="14"/>
    <x v="3"/>
    <x v="1"/>
    <x v="1"/>
    <x v="16"/>
    <x v="563"/>
    <x v="3042"/>
    <n v="245669.89891091149"/>
    <x v="3042"/>
    <n v="508771.4471319876"/>
    <x v="3042"/>
    <x v="3042"/>
  </r>
  <r>
    <x v="14"/>
    <x v="3"/>
    <x v="1"/>
    <x v="1"/>
    <x v="51"/>
    <x v="115"/>
    <x v="3043"/>
    <n v="174058.57576799372"/>
    <x v="3043"/>
    <n v="282241.79279998987"/>
    <x v="3043"/>
    <x v="3043"/>
  </r>
  <r>
    <x v="14"/>
    <x v="3"/>
    <x v="1"/>
    <x v="1"/>
    <x v="51"/>
    <x v="719"/>
    <x v="3044"/>
    <n v="1067305.9668749617"/>
    <x v="3044"/>
    <n v="2077537.0191749258"/>
    <x v="3044"/>
    <x v="3044"/>
  </r>
  <r>
    <x v="14"/>
    <x v="3"/>
    <x v="1"/>
    <x v="1"/>
    <x v="53"/>
    <x v="175"/>
    <x v="3045"/>
    <n v="959155.07219996687"/>
    <x v="3045"/>
    <n v="1884428.9897679349"/>
    <x v="3045"/>
    <x v="3045"/>
  </r>
  <r>
    <x v="14"/>
    <x v="3"/>
    <x v="1"/>
    <x v="1"/>
    <x v="19"/>
    <x v="164"/>
    <x v="3046"/>
    <n v="680425.94969997578"/>
    <x v="3046"/>
    <n v="1391927.6008679506"/>
    <x v="3046"/>
    <x v="3046"/>
  </r>
  <r>
    <x v="14"/>
    <x v="3"/>
    <x v="1"/>
    <x v="1"/>
    <x v="73"/>
    <x v="1007"/>
    <x v="3047"/>
    <n v="600154.53119997843"/>
    <x v="3047"/>
    <n v="1247443.5617279552"/>
    <x v="3047"/>
    <x v="3047"/>
  </r>
  <r>
    <x v="14"/>
    <x v="3"/>
    <x v="1"/>
    <x v="1"/>
    <x v="93"/>
    <x v="22"/>
    <x v="3048"/>
    <n v="42356.87331875848"/>
    <x v="3048"/>
    <n v="96382.281995996571"/>
    <x v="3048"/>
    <x v="3048"/>
  </r>
  <r>
    <x v="14"/>
    <x v="3"/>
    <x v="1"/>
    <x v="1"/>
    <x v="73"/>
    <x v="666"/>
    <x v="3049"/>
    <n v="262767.42359999055"/>
    <x v="3049"/>
    <n v="617124.87038397777"/>
    <x v="3049"/>
    <x v="3049"/>
  </r>
  <r>
    <x v="14"/>
    <x v="3"/>
    <x v="1"/>
    <x v="1"/>
    <x v="92"/>
    <x v="1189"/>
    <x v="3050"/>
    <n v="21228.931442039244"/>
    <x v="3050"/>
    <n v="60752.823683997827"/>
    <x v="3050"/>
    <x v="3050"/>
  </r>
  <r>
    <x v="14"/>
    <x v="3"/>
    <x v="0"/>
    <x v="1"/>
    <x v="54"/>
    <x v="1"/>
    <x v="3051"/>
    <n v="112807.65363434599"/>
    <x v="3051"/>
    <n v="199512.56938499288"/>
    <x v="3051"/>
    <x v="3051"/>
  </r>
  <r>
    <x v="14"/>
    <x v="3"/>
    <x v="0"/>
    <x v="3"/>
    <x v="66"/>
    <x v="1214"/>
    <x v="3052"/>
    <n v="1479176.5188658673"/>
    <x v="3052"/>
    <n v="2624055.5576319238"/>
    <x v="3052"/>
    <x v="3052"/>
  </r>
  <r>
    <x v="14"/>
    <x v="3"/>
    <x v="0"/>
    <x v="3"/>
    <x v="26"/>
    <x v="92"/>
    <x v="3053"/>
    <n v="308879.60621649923"/>
    <x v="3053"/>
    <n v="511081.90352098213"/>
    <x v="3053"/>
    <x v="3053"/>
  </r>
  <r>
    <x v="14"/>
    <x v="3"/>
    <x v="0"/>
    <x v="3"/>
    <x v="26"/>
    <x v="931"/>
    <x v="3054"/>
    <n v="114829.47590399589"/>
    <x v="3054"/>
    <n v="215594.4383999923"/>
    <x v="3054"/>
    <x v="3054"/>
  </r>
  <r>
    <x v="14"/>
    <x v="3"/>
    <x v="0"/>
    <x v="3"/>
    <x v="26"/>
    <x v="210"/>
    <x v="3055"/>
    <n v="95659.02531212657"/>
    <x v="3055"/>
    <n v="197870.35302299293"/>
    <x v="3055"/>
    <x v="3055"/>
  </r>
  <r>
    <x v="14"/>
    <x v="3"/>
    <x v="0"/>
    <x v="3"/>
    <x v="26"/>
    <x v="1195"/>
    <x v="3056"/>
    <n v="56873.721049197957"/>
    <x v="3056"/>
    <n v="131276.2453199953"/>
    <x v="3056"/>
    <x v="3056"/>
  </r>
  <r>
    <x v="14"/>
    <x v="3"/>
    <x v="1"/>
    <x v="2"/>
    <x v="83"/>
    <x v="61"/>
    <x v="3057"/>
    <n v="137673.72347399508"/>
    <x v="3057"/>
    <n v="232543.4453999917"/>
    <x v="3057"/>
    <x v="3057"/>
  </r>
  <r>
    <x v="14"/>
    <x v="3"/>
    <x v="1"/>
    <x v="2"/>
    <x v="57"/>
    <x v="1229"/>
    <x v="3058"/>
    <n v="912750.52424396726"/>
    <x v="3058"/>
    <n v="1833618.9376439345"/>
    <x v="3058"/>
    <x v="3058"/>
  </r>
  <r>
    <x v="14"/>
    <x v="3"/>
    <x v="1"/>
    <x v="2"/>
    <x v="10"/>
    <x v="972"/>
    <x v="3059"/>
    <n v="898163.49892496783"/>
    <x v="3059"/>
    <n v="1807295.4726749354"/>
    <x v="3059"/>
    <x v="3059"/>
  </r>
  <r>
    <x v="14"/>
    <x v="3"/>
    <x v="1"/>
    <x v="2"/>
    <x v="32"/>
    <x v="347"/>
    <x v="3060"/>
    <n v="668429.33981997659"/>
    <x v="3060"/>
    <n v="1386668.3668199515"/>
    <x v="3060"/>
    <x v="3060"/>
  </r>
  <r>
    <x v="14"/>
    <x v="3"/>
    <x v="1"/>
    <x v="2"/>
    <x v="33"/>
    <x v="1215"/>
    <x v="3061"/>
    <n v="639284.49239997705"/>
    <x v="3061"/>
    <n v="1334969.1323999523"/>
    <x v="3061"/>
    <x v="3061"/>
  </r>
  <r>
    <x v="14"/>
    <x v="3"/>
    <x v="1"/>
    <x v="2"/>
    <x v="83"/>
    <x v="1210"/>
    <x v="3062"/>
    <n v="588892.00387197908"/>
    <x v="3062"/>
    <n v="1241258.8230719557"/>
    <x v="3062"/>
    <x v="3062"/>
  </r>
  <r>
    <x v="14"/>
    <x v="3"/>
    <x v="1"/>
    <x v="2"/>
    <x v="56"/>
    <x v="86"/>
    <x v="3063"/>
    <n v="392869.53071998595"/>
    <x v="3063"/>
    <n v="873023.92271996872"/>
    <x v="3063"/>
    <x v="3063"/>
  </r>
  <r>
    <x v="14"/>
    <x v="3"/>
    <x v="1"/>
    <x v="2"/>
    <x v="84"/>
    <x v="676"/>
    <x v="3064"/>
    <n v="44088.513900208411"/>
    <x v="3064"/>
    <n v="98575.000190996449"/>
    <x v="3064"/>
    <x v="3064"/>
  </r>
  <r>
    <x v="14"/>
    <x v="3"/>
    <x v="1"/>
    <x v="2"/>
    <x v="83"/>
    <x v="16"/>
    <x v="3065"/>
    <n v="16569.002011379416"/>
    <x v="3065"/>
    <n v="52885.009397998139"/>
    <x v="3065"/>
    <x v="3065"/>
  </r>
  <r>
    <x v="15"/>
    <x v="3"/>
    <x v="0"/>
    <x v="0"/>
    <x v="48"/>
    <x v="75"/>
    <x v="3066"/>
    <n v="218483.46385178177"/>
    <x v="3066"/>
    <n v="473289.17400898773"/>
    <x v="3066"/>
    <x v="3066"/>
  </r>
  <r>
    <x v="15"/>
    <x v="3"/>
    <x v="0"/>
    <x v="0"/>
    <x v="13"/>
    <x v="43"/>
    <x v="3067"/>
    <n v="149554.65337343435"/>
    <x v="3067"/>
    <n v="252785.42822399046"/>
    <x v="3067"/>
    <x v="3067"/>
  </r>
  <r>
    <x v="15"/>
    <x v="3"/>
    <x v="0"/>
    <x v="0"/>
    <x v="48"/>
    <x v="545"/>
    <x v="3068"/>
    <n v="76560.820725237121"/>
    <x v="3068"/>
    <n v="150797.67200399429"/>
    <x v="3068"/>
    <x v="3068"/>
  </r>
  <r>
    <x v="15"/>
    <x v="3"/>
    <x v="0"/>
    <x v="0"/>
    <x v="44"/>
    <x v="260"/>
    <x v="3069"/>
    <n v="575434.07149997901"/>
    <x v="3069"/>
    <n v="1195699.4214999562"/>
    <x v="3069"/>
    <x v="3069"/>
  </r>
  <r>
    <x v="15"/>
    <x v="3"/>
    <x v="0"/>
    <x v="0"/>
    <x v="85"/>
    <x v="226"/>
    <x v="3070"/>
    <n v="415660.43807998433"/>
    <x v="3070"/>
    <n v="908332.03007996571"/>
    <x v="3070"/>
    <x v="3070"/>
  </r>
  <r>
    <x v="15"/>
    <x v="3"/>
    <x v="0"/>
    <x v="0"/>
    <x v="85"/>
    <x v="1013"/>
    <x v="3071"/>
    <n v="292473.05893598899"/>
    <x v="3071"/>
    <n v="677519.04533597431"/>
    <x v="3071"/>
    <x v="3071"/>
  </r>
  <r>
    <x v="15"/>
    <x v="3"/>
    <x v="0"/>
    <x v="0"/>
    <x v="13"/>
    <x v="1019"/>
    <x v="3072"/>
    <n v="239920.10731999113"/>
    <x v="3072"/>
    <n v="574753.47531997878"/>
    <x v="3072"/>
    <x v="3072"/>
  </r>
  <r>
    <x v="15"/>
    <x v="3"/>
    <x v="1"/>
    <x v="1"/>
    <x v="78"/>
    <x v="44"/>
    <x v="3073"/>
    <n v="226182.3739750715"/>
    <x v="3073"/>
    <n v="475649.22346798738"/>
    <x v="3073"/>
    <x v="3073"/>
  </r>
  <r>
    <x v="15"/>
    <x v="3"/>
    <x v="1"/>
    <x v="1"/>
    <x v="17"/>
    <x v="1191"/>
    <x v="3074"/>
    <n v="154736.14063831436"/>
    <x v="3074"/>
    <n v="257004.47367199062"/>
    <x v="3074"/>
    <x v="3074"/>
  </r>
  <r>
    <x v="15"/>
    <x v="3"/>
    <x v="1"/>
    <x v="1"/>
    <x v="4"/>
    <x v="209"/>
    <x v="3075"/>
    <n v="142079.10084794482"/>
    <x v="3075"/>
    <n v="240031.35394499122"/>
    <x v="3075"/>
    <x v="3075"/>
  </r>
  <r>
    <x v="15"/>
    <x v="3"/>
    <x v="1"/>
    <x v="1"/>
    <x v="42"/>
    <x v="274"/>
    <x v="3076"/>
    <n v="1339628.4782999507"/>
    <x v="3076"/>
    <n v="2553971.0674519059"/>
    <x v="3076"/>
    <x v="3076"/>
  </r>
  <r>
    <x v="15"/>
    <x v="3"/>
    <x v="1"/>
    <x v="1"/>
    <x v="75"/>
    <x v="1213"/>
    <x v="3077"/>
    <n v="1059752.0924999602"/>
    <x v="3077"/>
    <n v="2069396.4956999223"/>
    <x v="3077"/>
    <x v="3077"/>
  </r>
  <r>
    <x v="15"/>
    <x v="3"/>
    <x v="1"/>
    <x v="1"/>
    <x v="18"/>
    <x v="112"/>
    <x v="3078"/>
    <n v="803428.9649999697"/>
    <x v="3078"/>
    <n v="1617135.094599939"/>
    <x v="3078"/>
    <x v="3078"/>
  </r>
  <r>
    <x v="15"/>
    <x v="3"/>
    <x v="1"/>
    <x v="1"/>
    <x v="78"/>
    <x v="945"/>
    <x v="3079"/>
    <n v="56351.539273967872"/>
    <x v="3079"/>
    <n v="119018.12128699551"/>
    <x v="3079"/>
    <x v="3079"/>
  </r>
  <r>
    <x v="15"/>
    <x v="3"/>
    <x v="1"/>
    <x v="1"/>
    <x v="75"/>
    <x v="690"/>
    <x v="3080"/>
    <n v="480908.25899998192"/>
    <x v="3080"/>
    <n v="1032709.1439599611"/>
    <x v="3080"/>
    <x v="3080"/>
  </r>
  <r>
    <x v="15"/>
    <x v="3"/>
    <x v="1"/>
    <x v="1"/>
    <x v="18"/>
    <x v="123"/>
    <x v="3081"/>
    <n v="254313.10169999039"/>
    <x v="3081"/>
    <n v="603263.52774797718"/>
    <x v="3081"/>
    <x v="3081"/>
  </r>
  <r>
    <x v="15"/>
    <x v="3"/>
    <x v="1"/>
    <x v="1"/>
    <x v="3"/>
    <x v="935"/>
    <x v="3082"/>
    <n v="25776.093433289047"/>
    <x v="3082"/>
    <n v="69229.324058997445"/>
    <x v="3082"/>
    <x v="3082"/>
  </r>
  <r>
    <x v="15"/>
    <x v="3"/>
    <x v="0"/>
    <x v="3"/>
    <x v="79"/>
    <x v="31"/>
    <x v="3083"/>
    <n v="187807.03148375315"/>
    <x v="3083"/>
    <n v="330755.54349598789"/>
    <x v="3083"/>
    <x v="3083"/>
  </r>
  <r>
    <x v="15"/>
    <x v="3"/>
    <x v="0"/>
    <x v="3"/>
    <x v="45"/>
    <x v="1194"/>
    <x v="3084"/>
    <n v="108467.88442559591"/>
    <x v="3084"/>
    <n v="206101.94975999222"/>
    <x v="3084"/>
    <x v="3084"/>
  </r>
  <r>
    <x v="15"/>
    <x v="3"/>
    <x v="0"/>
    <x v="3"/>
    <x v="55"/>
    <x v="1186"/>
    <x v="3085"/>
    <n v="71803.894229997357"/>
    <x v="3085"/>
    <n v="157908.9329999942"/>
    <x v="3085"/>
    <x v="3085"/>
  </r>
  <r>
    <x v="15"/>
    <x v="3"/>
    <x v="1"/>
    <x v="2"/>
    <x v="32"/>
    <x v="24"/>
    <x v="3086"/>
    <n v="221393.15520779169"/>
    <x v="3086"/>
    <n v="344722.44137998705"/>
    <x v="3086"/>
    <x v="3086"/>
  </r>
  <r>
    <x v="15"/>
    <x v="3"/>
    <x v="1"/>
    <x v="2"/>
    <x v="91"/>
    <x v="701"/>
    <x v="3087"/>
    <n v="1058958.5185439601"/>
    <x v="3087"/>
    <n v="2101661.2369439211"/>
    <x v="3087"/>
    <x v="3087"/>
  </r>
  <r>
    <x v="15"/>
    <x v="3"/>
    <x v="1"/>
    <x v="2"/>
    <x v="10"/>
    <x v="1039"/>
    <x v="3088"/>
    <n v="850281.47396396799"/>
    <x v="3088"/>
    <n v="1725259.679363935"/>
    <x v="3088"/>
    <x v="3088"/>
  </r>
  <r>
    <x v="15"/>
    <x v="3"/>
    <x v="1"/>
    <x v="2"/>
    <x v="10"/>
    <x v="1202"/>
    <x v="3089"/>
    <n v="725290.33939197275"/>
    <x v="3089"/>
    <n v="1497275.0305919435"/>
    <x v="3089"/>
    <x v="3089"/>
  </r>
  <r>
    <x v="15"/>
    <x v="3"/>
    <x v="1"/>
    <x v="2"/>
    <x v="32"/>
    <x v="1209"/>
    <x v="3090"/>
    <n v="675885.37589997461"/>
    <x v="3090"/>
    <n v="1406187.990899947"/>
    <x v="3090"/>
    <x v="3090"/>
  </r>
  <r>
    <x v="15"/>
    <x v="3"/>
    <x v="1"/>
    <x v="2"/>
    <x v="76"/>
    <x v="87"/>
    <x v="3091"/>
    <n v="375531.14006098628"/>
    <x v="3091"/>
    <n v="840891.69341096922"/>
    <x v="3091"/>
    <x v="3091"/>
  </r>
  <r>
    <x v="16"/>
    <x v="3"/>
    <x v="0"/>
    <x v="0"/>
    <x v="0"/>
    <x v="317"/>
    <x v="3092"/>
    <n v="365653.66210558551"/>
    <x v="3092"/>
    <n v="705140.98175997962"/>
    <x v="3092"/>
    <x v="3092"/>
  </r>
  <r>
    <x v="16"/>
    <x v="3"/>
    <x v="0"/>
    <x v="0"/>
    <x v="71"/>
    <x v="54"/>
    <x v="3093"/>
    <n v="289470.61415842857"/>
    <x v="3093"/>
    <n v="587288.45172398339"/>
    <x v="3093"/>
    <x v="3093"/>
  </r>
  <r>
    <x v="16"/>
    <x v="3"/>
    <x v="0"/>
    <x v="0"/>
    <x v="0"/>
    <x v="1186"/>
    <x v="3094"/>
    <n v="137561.07286835453"/>
    <x v="3094"/>
    <n v="220988.23455599125"/>
    <x v="3094"/>
    <x v="3094"/>
  </r>
  <r>
    <x v="16"/>
    <x v="3"/>
    <x v="0"/>
    <x v="0"/>
    <x v="59"/>
    <x v="61"/>
    <x v="3095"/>
    <n v="121314.23309024531"/>
    <x v="3095"/>
    <n v="215022.73327499168"/>
    <x v="3095"/>
    <x v="3095"/>
  </r>
  <r>
    <x v="16"/>
    <x v="3"/>
    <x v="0"/>
    <x v="0"/>
    <x v="2"/>
    <x v="258"/>
    <x v="3096"/>
    <n v="1197048.9466599538"/>
    <x v="3096"/>
    <n v="2283166.5806599115"/>
    <x v="3096"/>
    <x v="3096"/>
  </r>
  <r>
    <x v="16"/>
    <x v="3"/>
    <x v="0"/>
    <x v="0"/>
    <x v="39"/>
    <x v="271"/>
    <x v="3097"/>
    <n v="1128937.3758599553"/>
    <x v="3097"/>
    <n v="2170049.839859914"/>
    <x v="3097"/>
    <x v="3097"/>
  </r>
  <r>
    <x v="16"/>
    <x v="3"/>
    <x v="0"/>
    <x v="0"/>
    <x v="1"/>
    <x v="1204"/>
    <x v="3098"/>
    <n v="965788.44851596304"/>
    <x v="3098"/>
    <n v="1885465.6269159277"/>
    <x v="3098"/>
    <x v="3098"/>
  </r>
  <r>
    <x v="16"/>
    <x v="3"/>
    <x v="0"/>
    <x v="0"/>
    <x v="12"/>
    <x v="1201"/>
    <x v="3099"/>
    <n v="958578.51016196306"/>
    <x v="3099"/>
    <n v="1873977.7039619277"/>
    <x v="3099"/>
    <x v="3099"/>
  </r>
  <r>
    <x v="16"/>
    <x v="3"/>
    <x v="1"/>
    <x v="1"/>
    <x v="74"/>
    <x v="378"/>
    <x v="3100"/>
    <n v="201775.01353169204"/>
    <x v="3100"/>
    <n v="321367.79606998729"/>
    <x v="3100"/>
    <x v="3100"/>
  </r>
  <r>
    <x v="16"/>
    <x v="3"/>
    <x v="1"/>
    <x v="1"/>
    <x v="74"/>
    <x v="624"/>
    <x v="3101"/>
    <n v="1251478.3949999507"/>
    <x v="3101"/>
    <n v="2409900.5437999051"/>
    <x v="3101"/>
    <x v="3101"/>
  </r>
  <r>
    <x v="16"/>
    <x v="3"/>
    <x v="1"/>
    <x v="1"/>
    <x v="6"/>
    <x v="329"/>
    <x v="3102"/>
    <n v="958491.77062496322"/>
    <x v="3102"/>
    <n v="1893730.1103249274"/>
    <x v="3102"/>
    <x v="3102"/>
  </r>
  <r>
    <x v="16"/>
    <x v="3"/>
    <x v="1"/>
    <x v="1"/>
    <x v="3"/>
    <x v="747"/>
    <x v="3103"/>
    <n v="869987.46869996574"/>
    <x v="3103"/>
    <n v="1740277.1792279314"/>
    <x v="3103"/>
    <x v="3103"/>
  </r>
  <r>
    <x v="16"/>
    <x v="3"/>
    <x v="1"/>
    <x v="1"/>
    <x v="22"/>
    <x v="330"/>
    <x v="3104"/>
    <n v="613486.40062497579"/>
    <x v="3104"/>
    <n v="1279828.6975249494"/>
    <x v="3104"/>
    <x v="3104"/>
  </r>
  <r>
    <x v="16"/>
    <x v="3"/>
    <x v="1"/>
    <x v="1"/>
    <x v="52"/>
    <x v="994"/>
    <x v="3105"/>
    <n v="554031.0143999781"/>
    <x v="3105"/>
    <n v="1171318.0623359536"/>
    <x v="3105"/>
    <x v="3105"/>
  </r>
  <r>
    <x v="16"/>
    <x v="3"/>
    <x v="1"/>
    <x v="1"/>
    <x v="11"/>
    <x v="62"/>
    <x v="3106"/>
    <n v="400709.32897498412"/>
    <x v="3106"/>
    <n v="887090.96749896498"/>
    <x v="3106"/>
    <x v="3106"/>
  </r>
  <r>
    <x v="16"/>
    <x v="3"/>
    <x v="1"/>
    <x v="1"/>
    <x v="52"/>
    <x v="50"/>
    <x v="3107"/>
    <n v="265816.52999998949"/>
    <x v="3107"/>
    <n v="628421.97319997521"/>
    <x v="3107"/>
    <x v="3107"/>
  </r>
  <r>
    <x v="16"/>
    <x v="3"/>
    <x v="1"/>
    <x v="1"/>
    <x v="73"/>
    <x v="651"/>
    <x v="3108"/>
    <n v="24369.601000569062"/>
    <x v="3108"/>
    <n v="67250.638146997415"/>
    <x v="3108"/>
    <x v="3108"/>
  </r>
  <r>
    <x v="16"/>
    <x v="3"/>
    <x v="0"/>
    <x v="3"/>
    <x v="29"/>
    <x v="704"/>
    <x v="3109"/>
    <n v="806593.48875772906"/>
    <x v="3109"/>
    <n v="1571185.808895953"/>
    <x v="3109"/>
    <x v="3109"/>
  </r>
  <r>
    <x v="16"/>
    <x v="3"/>
    <x v="0"/>
    <x v="3"/>
    <x v="25"/>
    <x v="323"/>
    <x v="3110"/>
    <n v="255137.21095198989"/>
    <x v="3110"/>
    <n v="434845.51919998281"/>
    <x v="3110"/>
    <x v="3110"/>
  </r>
  <r>
    <x v="16"/>
    <x v="3"/>
    <x v="0"/>
    <x v="3"/>
    <x v="29"/>
    <x v="27"/>
    <x v="3111"/>
    <n v="118845.30553505529"/>
    <x v="3111"/>
    <n v="223788.57672599112"/>
    <x v="3111"/>
    <x v="3111"/>
  </r>
  <r>
    <x v="16"/>
    <x v="3"/>
    <x v="0"/>
    <x v="3"/>
    <x v="68"/>
    <x v="647"/>
    <x v="3112"/>
    <n v="33866.464114138653"/>
    <x v="3112"/>
    <n v="89650.728593996449"/>
    <x v="3112"/>
    <x v="3112"/>
  </r>
  <r>
    <x v="16"/>
    <x v="3"/>
    <x v="1"/>
    <x v="2"/>
    <x v="9"/>
    <x v="1185"/>
    <x v="3113"/>
    <n v="94047.233770046267"/>
    <x v="3113"/>
    <n v="174466.74085499308"/>
    <x v="3113"/>
    <x v="3113"/>
  </r>
  <r>
    <x v="16"/>
    <x v="3"/>
    <x v="1"/>
    <x v="2"/>
    <x v="77"/>
    <x v="1213"/>
    <x v="3114"/>
    <n v="1190975.1422999538"/>
    <x v="3114"/>
    <n v="2340631.7972999094"/>
    <x v="3114"/>
    <x v="3114"/>
  </r>
  <r>
    <x v="16"/>
    <x v="3"/>
    <x v="1"/>
    <x v="2"/>
    <x v="91"/>
    <x v="137"/>
    <x v="3115"/>
    <n v="810338.42879996786"/>
    <x v="3115"/>
    <n v="1657432.1087999342"/>
    <x v="3115"/>
    <x v="3115"/>
  </r>
  <r>
    <x v="16"/>
    <x v="3"/>
    <x v="1"/>
    <x v="2"/>
    <x v="8"/>
    <x v="1042"/>
    <x v="3116"/>
    <n v="651432.44892597408"/>
    <x v="3116"/>
    <n v="1366053.0850259457"/>
    <x v="3116"/>
    <x v="3116"/>
  </r>
  <r>
    <x v="16"/>
    <x v="3"/>
    <x v="1"/>
    <x v="2"/>
    <x v="37"/>
    <x v="994"/>
    <x v="3117"/>
    <n v="605971.88198397658"/>
    <x v="3117"/>
    <n v="1279328.7843839505"/>
    <x v="3117"/>
    <x v="3117"/>
  </r>
  <r>
    <x v="16"/>
    <x v="3"/>
    <x v="1"/>
    <x v="2"/>
    <x v="34"/>
    <x v="654"/>
    <x v="3118"/>
    <n v="32720.930320318701"/>
    <x v="3118"/>
    <n v="81642.144671996764"/>
    <x v="3118"/>
    <x v="3118"/>
  </r>
  <r>
    <x v="17"/>
    <x v="3"/>
    <x v="0"/>
    <x v="0"/>
    <x v="15"/>
    <x v="1230"/>
    <x v="3119"/>
    <n v="115119.23780039522"/>
    <x v="3119"/>
    <n v="190983.17083999206"/>
    <x v="3119"/>
    <x v="3119"/>
  </r>
  <r>
    <x v="17"/>
    <x v="3"/>
    <x v="0"/>
    <x v="0"/>
    <x v="30"/>
    <x v="184"/>
    <x v="3120"/>
    <n v="136625.89989074433"/>
    <x v="3120"/>
    <n v="237989.00182499015"/>
    <x v="3120"/>
    <x v="3120"/>
  </r>
  <r>
    <x v="17"/>
    <x v="3"/>
    <x v="0"/>
    <x v="0"/>
    <x v="49"/>
    <x v="1206"/>
    <x v="3121"/>
    <n v="1241466.2162999487"/>
    <x v="3121"/>
    <n v="2368425.3362999018"/>
    <x v="3121"/>
    <x v="3121"/>
  </r>
  <r>
    <x v="17"/>
    <x v="3"/>
    <x v="0"/>
    <x v="0"/>
    <x v="61"/>
    <x v="130"/>
    <x v="3122"/>
    <n v="1170589.0270799515"/>
    <x v="3122"/>
    <n v="2247934.2190799066"/>
    <x v="3122"/>
    <x v="3122"/>
  </r>
  <r>
    <x v="17"/>
    <x v="3"/>
    <x v="0"/>
    <x v="0"/>
    <x v="71"/>
    <x v="395"/>
    <x v="3123"/>
    <n v="1147697.1448639533"/>
    <x v="3123"/>
    <n v="2205574.1784639107"/>
    <x v="3123"/>
    <x v="3123"/>
  </r>
  <r>
    <x v="17"/>
    <x v="3"/>
    <x v="0"/>
    <x v="0"/>
    <x v="49"/>
    <x v="1041"/>
    <x v="3124"/>
    <n v="1126929.2676559535"/>
    <x v="3124"/>
    <n v="2172595.6820559101"/>
    <x v="3124"/>
    <x v="3124"/>
  </r>
  <r>
    <x v="17"/>
    <x v="3"/>
    <x v="0"/>
    <x v="0"/>
    <x v="49"/>
    <x v="1197"/>
    <x v="3125"/>
    <n v="266395.62053998921"/>
    <x v="3125"/>
    <n v="632134.26653997437"/>
    <x v="3125"/>
    <x v="3125"/>
  </r>
  <r>
    <x v="17"/>
    <x v="3"/>
    <x v="0"/>
    <x v="0"/>
    <x v="2"/>
    <x v="124"/>
    <x v="3126"/>
    <n v="234473.00449599032"/>
    <x v="3126"/>
    <n v="571034.33489597635"/>
    <x v="3126"/>
    <x v="3126"/>
  </r>
  <r>
    <x v="17"/>
    <x v="3"/>
    <x v="0"/>
    <x v="0"/>
    <x v="30"/>
    <x v="277"/>
    <x v="3127"/>
    <n v="26157.37460291891"/>
    <x v="3127"/>
    <n v="71926.833131997017"/>
    <x v="3127"/>
    <x v="3127"/>
  </r>
  <r>
    <x v="17"/>
    <x v="3"/>
    <x v="0"/>
    <x v="0"/>
    <x v="85"/>
    <x v="272"/>
    <x v="3128"/>
    <n v="20639.415580079167"/>
    <x v="3128"/>
    <n v="63398.976167997447"/>
    <x v="3128"/>
    <x v="3128"/>
  </r>
  <r>
    <x v="17"/>
    <x v="3"/>
    <x v="1"/>
    <x v="1"/>
    <x v="82"/>
    <x v="18"/>
    <x v="3129"/>
    <n v="193837.89360740193"/>
    <x v="3129"/>
    <n v="312658.55591098702"/>
    <x v="3129"/>
    <x v="3129"/>
  </r>
  <r>
    <x v="17"/>
    <x v="3"/>
    <x v="1"/>
    <x v="1"/>
    <x v="51"/>
    <x v="209"/>
    <x v="3130"/>
    <n v="149809.72056791399"/>
    <x v="3130"/>
    <n v="253091.62183198976"/>
    <x v="3130"/>
    <x v="3130"/>
  </r>
  <r>
    <x v="17"/>
    <x v="3"/>
    <x v="1"/>
    <x v="1"/>
    <x v="93"/>
    <x v="573"/>
    <x v="3131"/>
    <n v="100494.62438399583"/>
    <x v="3131"/>
    <n v="185755.04639999231"/>
    <x v="3131"/>
    <x v="3131"/>
  </r>
  <r>
    <x v="17"/>
    <x v="3"/>
    <x v="1"/>
    <x v="1"/>
    <x v="11"/>
    <x v="167"/>
    <x v="3132"/>
    <n v="1385683.8167249425"/>
    <x v="3132"/>
    <n v="2649777.08960889"/>
    <x v="3132"/>
    <x v="3132"/>
  </r>
  <r>
    <x v="17"/>
    <x v="3"/>
    <x v="1"/>
    <x v="1"/>
    <x v="7"/>
    <x v="21"/>
    <x v="3133"/>
    <n v="763417.3443749682"/>
    <x v="3133"/>
    <n v="1555637.7502749355"/>
    <x v="3133"/>
    <x v="3133"/>
  </r>
  <r>
    <x v="17"/>
    <x v="3"/>
    <x v="1"/>
    <x v="1"/>
    <x v="78"/>
    <x v="373"/>
    <x v="3134"/>
    <n v="611405.56844997522"/>
    <x v="3134"/>
    <n v="1278668.9206179481"/>
    <x v="3134"/>
    <x v="3134"/>
  </r>
  <r>
    <x v="17"/>
    <x v="3"/>
    <x v="1"/>
    <x v="1"/>
    <x v="65"/>
    <x v="1183"/>
    <x v="3135"/>
    <n v="49407.859834377938"/>
    <x v="3135"/>
    <n v="110070.93349799541"/>
    <x v="3135"/>
    <x v="3135"/>
  </r>
  <r>
    <x v="17"/>
    <x v="3"/>
    <x v="1"/>
    <x v="1"/>
    <x v="42"/>
    <x v="58"/>
    <x v="3136"/>
    <n v="282404.43044998834"/>
    <x v="3136"/>
    <n v="663783.59989797254"/>
    <x v="3136"/>
    <x v="3136"/>
  </r>
  <r>
    <x v="17"/>
    <x v="3"/>
    <x v="1"/>
    <x v="1"/>
    <x v="88"/>
    <x v="1025"/>
    <x v="3137"/>
    <n v="274858.18312498892"/>
    <x v="3137"/>
    <n v="647105.20682497392"/>
    <x v="3137"/>
    <x v="3137"/>
  </r>
  <r>
    <x v="17"/>
    <x v="3"/>
    <x v="1"/>
    <x v="1"/>
    <x v="75"/>
    <x v="214"/>
    <x v="3138"/>
    <n v="240637.59652499019"/>
    <x v="3138"/>
    <n v="580523.1747209765"/>
    <x v="3138"/>
    <x v="3138"/>
  </r>
  <r>
    <x v="17"/>
    <x v="3"/>
    <x v="1"/>
    <x v="1"/>
    <x v="16"/>
    <x v="136"/>
    <x v="3139"/>
    <n v="26508.552776968896"/>
    <x v="3139"/>
    <n v="72153.382586997002"/>
    <x v="3139"/>
    <x v="3139"/>
  </r>
  <r>
    <x v="17"/>
    <x v="3"/>
    <x v="0"/>
    <x v="3"/>
    <x v="68"/>
    <x v="365"/>
    <x v="3140"/>
    <n v="1401459.5393567421"/>
    <x v="3140"/>
    <n v="2497247.4172799159"/>
    <x v="3140"/>
    <x v="3140"/>
  </r>
  <r>
    <x v="17"/>
    <x v="3"/>
    <x v="0"/>
    <x v="3"/>
    <x v="56"/>
    <x v="155"/>
    <x v="3141"/>
    <n v="1229076.8056622606"/>
    <x v="3141"/>
    <n v="2234570.5227009272"/>
    <x v="3141"/>
    <x v="3141"/>
  </r>
  <r>
    <x v="17"/>
    <x v="3"/>
    <x v="0"/>
    <x v="3"/>
    <x v="28"/>
    <x v="988"/>
    <x v="3142"/>
    <n v="179049.14729999279"/>
    <x v="3142"/>
    <n v="319444.82999998709"/>
    <x v="3142"/>
    <x v="3142"/>
  </r>
  <r>
    <x v="17"/>
    <x v="3"/>
    <x v="0"/>
    <x v="3"/>
    <x v="29"/>
    <x v="1190"/>
    <x v="3143"/>
    <n v="95272.291988636032"/>
    <x v="3143"/>
    <n v="185821.32254399228"/>
    <x v="3143"/>
    <x v="3143"/>
  </r>
  <r>
    <x v="17"/>
    <x v="3"/>
    <x v="0"/>
    <x v="3"/>
    <x v="89"/>
    <x v="941"/>
    <x v="3144"/>
    <n v="25187.537656318953"/>
    <x v="3144"/>
    <n v="72576.521471996981"/>
    <x v="3144"/>
    <x v="3144"/>
  </r>
  <r>
    <x v="17"/>
    <x v="3"/>
    <x v="1"/>
    <x v="2"/>
    <x v="91"/>
    <x v="649"/>
    <x v="3145"/>
    <n v="263630.30017015908"/>
    <x v="3145"/>
    <n v="526367.35810698406"/>
    <x v="3145"/>
    <x v="3145"/>
  </r>
  <r>
    <x v="17"/>
    <x v="3"/>
    <x v="1"/>
    <x v="2"/>
    <x v="94"/>
    <x v="19"/>
    <x v="3146"/>
    <n v="257998.35801598933"/>
    <x v="3146"/>
    <n v="517525.43359998439"/>
    <x v="3146"/>
    <x v="3146"/>
  </r>
  <r>
    <x v="17"/>
    <x v="3"/>
    <x v="1"/>
    <x v="2"/>
    <x v="77"/>
    <x v="34"/>
    <x v="3147"/>
    <n v="241551.35242198996"/>
    <x v="3147"/>
    <n v="491312.53619998519"/>
    <x v="3147"/>
    <x v="3147"/>
  </r>
  <r>
    <x v="17"/>
    <x v="3"/>
    <x v="1"/>
    <x v="2"/>
    <x v="30"/>
    <x v="65"/>
    <x v="3148"/>
    <n v="218448.21812351092"/>
    <x v="3148"/>
    <n v="344126.25139198569"/>
    <x v="3148"/>
    <x v="3148"/>
  </r>
  <r>
    <x v="17"/>
    <x v="3"/>
    <x v="1"/>
    <x v="2"/>
    <x v="56"/>
    <x v="347"/>
    <x v="3149"/>
    <n v="733093.16374796943"/>
    <x v="3149"/>
    <n v="1520814.6015479369"/>
    <x v="3149"/>
    <x v="3149"/>
  </r>
  <r>
    <x v="17"/>
    <x v="3"/>
    <x v="1"/>
    <x v="2"/>
    <x v="29"/>
    <x v="325"/>
    <x v="3150"/>
    <n v="661931.52421497263"/>
    <x v="3150"/>
    <n v="1389148.3294649424"/>
    <x v="3150"/>
    <x v="3150"/>
  </r>
  <r>
    <x v="17"/>
    <x v="3"/>
    <x v="1"/>
    <x v="2"/>
    <x v="77"/>
    <x v="621"/>
    <x v="3151"/>
    <n v="625460.51039997418"/>
    <x v="3151"/>
    <n v="1321551.9503999453"/>
    <x v="3151"/>
    <x v="3151"/>
  </r>
  <r>
    <x v="17"/>
    <x v="3"/>
    <x v="1"/>
    <x v="2"/>
    <x v="29"/>
    <x v="182"/>
    <x v="3152"/>
    <n v="555527.59348797705"/>
    <x v="3152"/>
    <n v="1191131.6702879507"/>
    <x v="3152"/>
    <x v="3152"/>
  </r>
  <r>
    <x v="17"/>
    <x v="3"/>
    <x v="1"/>
    <x v="2"/>
    <x v="34"/>
    <x v="1203"/>
    <x v="3153"/>
    <n v="544882.96499997738"/>
    <x v="3153"/>
    <n v="1171528.2149999512"/>
    <x v="3153"/>
    <x v="3153"/>
  </r>
  <r>
    <x v="17"/>
    <x v="3"/>
    <x v="1"/>
    <x v="2"/>
    <x v="8"/>
    <x v="654"/>
    <x v="3154"/>
    <n v="33547.427495998614"/>
    <x v="3154"/>
    <n v="83704.341599996536"/>
    <x v="3154"/>
    <x v="3154"/>
  </r>
  <r>
    <x v="18"/>
    <x v="3"/>
    <x v="0"/>
    <x v="0"/>
    <x v="86"/>
    <x v="1192"/>
    <x v="3155"/>
    <n v="298643.50897918729"/>
    <x v="3155"/>
    <n v="600146.77631998167"/>
    <x v="3155"/>
    <x v="3155"/>
  </r>
  <r>
    <x v="18"/>
    <x v="3"/>
    <x v="0"/>
    <x v="0"/>
    <x v="15"/>
    <x v="989"/>
    <x v="3156"/>
    <n v="98946.402024955722"/>
    <x v="3156"/>
    <n v="186630.7484159919"/>
    <x v="3156"/>
    <x v="3156"/>
  </r>
  <r>
    <x v="18"/>
    <x v="3"/>
    <x v="0"/>
    <x v="0"/>
    <x v="30"/>
    <x v="547"/>
    <x v="3157"/>
    <n v="1279999.9832799449"/>
    <x v="3157"/>
    <n v="2440825.5552798947"/>
    <x v="3157"/>
    <x v="3157"/>
  </r>
  <r>
    <x v="18"/>
    <x v="3"/>
    <x v="0"/>
    <x v="0"/>
    <x v="1"/>
    <x v="28"/>
    <x v="3158"/>
    <n v="94376.0467741459"/>
    <x v="3158"/>
    <n v="180055.17196499216"/>
    <x v="3158"/>
    <x v="3158"/>
  </r>
  <r>
    <x v="18"/>
    <x v="3"/>
    <x v="0"/>
    <x v="0"/>
    <x v="38"/>
    <x v="212"/>
    <x v="3159"/>
    <n v="80760.142451996595"/>
    <x v="3159"/>
    <n v="159481.84919999327"/>
    <x v="3159"/>
    <x v="3159"/>
  </r>
  <r>
    <x v="18"/>
    <x v="3"/>
    <x v="0"/>
    <x v="0"/>
    <x v="1"/>
    <x v="331"/>
    <x v="3160"/>
    <n v="395152.30621898285"/>
    <x v="3160"/>
    <n v="881780.77931896178"/>
    <x v="3160"/>
    <x v="3160"/>
  </r>
  <r>
    <x v="18"/>
    <x v="3"/>
    <x v="0"/>
    <x v="0"/>
    <x v="87"/>
    <x v="85"/>
    <x v="3161"/>
    <n v="386790.09119998367"/>
    <x v="3161"/>
    <n v="863666.97119996371"/>
    <x v="3161"/>
    <x v="3161"/>
  </r>
  <r>
    <x v="18"/>
    <x v="3"/>
    <x v="0"/>
    <x v="0"/>
    <x v="80"/>
    <x v="673"/>
    <x v="3162"/>
    <n v="50359.120635417814"/>
    <x v="3162"/>
    <n v="113522.68888199508"/>
    <x v="3162"/>
    <x v="3162"/>
  </r>
  <r>
    <x v="18"/>
    <x v="3"/>
    <x v="0"/>
    <x v="0"/>
    <x v="87"/>
    <x v="11"/>
    <x v="3163"/>
    <n v="34684.878498568491"/>
    <x v="3163"/>
    <n v="87686.922746996192"/>
    <x v="3163"/>
    <x v="3163"/>
  </r>
  <r>
    <x v="18"/>
    <x v="3"/>
    <x v="1"/>
    <x v="1"/>
    <x v="52"/>
    <x v="115"/>
    <x v="3164"/>
    <n v="262850.14407723886"/>
    <x v="3164"/>
    <n v="532353.49097498367"/>
    <x v="3164"/>
    <x v="3164"/>
  </r>
  <r>
    <x v="18"/>
    <x v="3"/>
    <x v="1"/>
    <x v="1"/>
    <x v="65"/>
    <x v="115"/>
    <x v="3165"/>
    <n v="261917.92422373896"/>
    <x v="3165"/>
    <n v="530988.57612498384"/>
    <x v="3165"/>
    <x v="3165"/>
  </r>
  <r>
    <x v="18"/>
    <x v="3"/>
    <x v="1"/>
    <x v="1"/>
    <x v="5"/>
    <x v="65"/>
    <x v="3166"/>
    <n v="206125.34836031107"/>
    <x v="3166"/>
    <n v="330349.15987198573"/>
    <x v="3166"/>
    <x v="3166"/>
  </r>
  <r>
    <x v="18"/>
    <x v="3"/>
    <x v="1"/>
    <x v="1"/>
    <x v="74"/>
    <x v="550"/>
    <x v="3167"/>
    <n v="138933.27645343408"/>
    <x v="3167"/>
    <n v="239898.08662398983"/>
    <x v="3167"/>
    <x v="3167"/>
  </r>
  <r>
    <x v="18"/>
    <x v="3"/>
    <x v="1"/>
    <x v="1"/>
    <x v="92"/>
    <x v="1211"/>
    <x v="3168"/>
    <n v="1431942.8791499382"/>
    <x v="3168"/>
    <n v="2736004.660325882"/>
    <x v="3168"/>
    <x v="3168"/>
  </r>
  <r>
    <x v="18"/>
    <x v="3"/>
    <x v="1"/>
    <x v="1"/>
    <x v="1"/>
    <x v="670"/>
    <x v="3169"/>
    <n v="1429048.0646999383"/>
    <x v="3169"/>
    <n v="2731028.4814678822"/>
    <x v="3169"/>
    <x v="3169"/>
  </r>
  <r>
    <x v="18"/>
    <x v="3"/>
    <x v="1"/>
    <x v="1"/>
    <x v="64"/>
    <x v="734"/>
    <x v="3170"/>
    <n v="1288204.9802999443"/>
    <x v="3170"/>
    <n v="2487217.0083318921"/>
    <x v="3170"/>
    <x v="3170"/>
  </r>
  <r>
    <x v="18"/>
    <x v="3"/>
    <x v="1"/>
    <x v="1"/>
    <x v="92"/>
    <x v="1200"/>
    <x v="3171"/>
    <n v="791478.58724996576"/>
    <x v="3171"/>
    <n v="1610582.9808899304"/>
    <x v="3171"/>
    <x v="3171"/>
  </r>
  <r>
    <x v="18"/>
    <x v="3"/>
    <x v="1"/>
    <x v="1"/>
    <x v="41"/>
    <x v="985"/>
    <x v="3172"/>
    <n v="643974.60937497276"/>
    <x v="3172"/>
    <n v="1342329.296874943"/>
    <x v="3172"/>
    <x v="3172"/>
  </r>
  <r>
    <x v="18"/>
    <x v="3"/>
    <x v="1"/>
    <x v="1"/>
    <x v="1"/>
    <x v="1199"/>
    <x v="3173"/>
    <n v="298399.89329998713"/>
    <x v="3173"/>
    <n v="697997.09005196986"/>
    <x v="3173"/>
    <x v="3173"/>
  </r>
  <r>
    <x v="18"/>
    <x v="3"/>
    <x v="1"/>
    <x v="1"/>
    <x v="16"/>
    <x v="317"/>
    <x v="3174"/>
    <n v="246542.74559998931"/>
    <x v="3174"/>
    <n v="596427.99206397415"/>
    <x v="3174"/>
    <x v="3174"/>
  </r>
  <r>
    <x v="18"/>
    <x v="3"/>
    <x v="1"/>
    <x v="1"/>
    <x v="11"/>
    <x v="317"/>
    <x v="3175"/>
    <n v="242262.83519998979"/>
    <x v="3175"/>
    <n v="586074.17548797524"/>
    <x v="3175"/>
    <x v="3175"/>
  </r>
  <r>
    <x v="18"/>
    <x v="3"/>
    <x v="0"/>
    <x v="3"/>
    <x v="89"/>
    <x v="237"/>
    <x v="3176"/>
    <n v="1589993.8394620914"/>
    <x v="3176"/>
    <n v="2779930.1821359014"/>
    <x v="3176"/>
    <x v="3176"/>
  </r>
  <r>
    <x v="18"/>
    <x v="3"/>
    <x v="0"/>
    <x v="3"/>
    <x v="44"/>
    <x v="1003"/>
    <x v="3177"/>
    <n v="1183953.0548018685"/>
    <x v="3177"/>
    <n v="2160764.3832319244"/>
    <x v="3177"/>
    <x v="3177"/>
  </r>
  <r>
    <x v="18"/>
    <x v="3"/>
    <x v="0"/>
    <x v="3"/>
    <x v="44"/>
    <x v="1001"/>
    <x v="3178"/>
    <n v="992012.29091739794"/>
    <x v="3178"/>
    <n v="1862490.0610239373"/>
    <x v="3178"/>
    <x v="3178"/>
  </r>
  <r>
    <x v="18"/>
    <x v="3"/>
    <x v="0"/>
    <x v="3"/>
    <x v="1"/>
    <x v="697"/>
    <x v="3179"/>
    <n v="889953.4640067115"/>
    <x v="3179"/>
    <n v="1699383.825424942"/>
    <x v="3179"/>
    <x v="3179"/>
  </r>
  <r>
    <x v="18"/>
    <x v="3"/>
    <x v="0"/>
    <x v="3"/>
    <x v="45"/>
    <x v="1184"/>
    <x v="3180"/>
    <n v="57376.409192957508"/>
    <x v="3180"/>
    <n v="135479.87481599412"/>
    <x v="3180"/>
    <x v="3180"/>
  </r>
  <r>
    <x v="18"/>
    <x v="3"/>
    <x v="0"/>
    <x v="3"/>
    <x v="24"/>
    <x v="1231"/>
    <x v="3181"/>
    <n v="40062.899298778299"/>
    <x v="3181"/>
    <n v="102756.22273799563"/>
    <x v="3181"/>
    <x v="3181"/>
  </r>
  <r>
    <x v="18"/>
    <x v="3"/>
    <x v="0"/>
    <x v="3"/>
    <x v="44"/>
    <x v="227"/>
    <x v="3182"/>
    <n v="20752.0888014991"/>
    <x v="3182"/>
    <n v="65217.685649997176"/>
    <x v="3182"/>
    <x v="3182"/>
  </r>
  <r>
    <x v="18"/>
    <x v="3"/>
    <x v="1"/>
    <x v="2"/>
    <x v="90"/>
    <x v="1191"/>
    <x v="3183"/>
    <n v="184750.42295927202"/>
    <x v="3183"/>
    <n v="301127.15248798695"/>
    <x v="3183"/>
    <x v="3183"/>
  </r>
  <r>
    <x v="18"/>
    <x v="3"/>
    <x v="1"/>
    <x v="2"/>
    <x v="90"/>
    <x v="1214"/>
    <x v="3184"/>
    <n v="1814216.4541439218"/>
    <x v="3184"/>
    <n v="3457975.5325438511"/>
    <x v="3184"/>
    <x v="3184"/>
  </r>
  <r>
    <x v="18"/>
    <x v="3"/>
    <x v="1"/>
    <x v="2"/>
    <x v="30"/>
    <x v="558"/>
    <x v="3185"/>
    <n v="1762942.3793729248"/>
    <x v="3185"/>
    <n v="3366247.1359228566"/>
    <x v="3185"/>
    <x v="3185"/>
  </r>
  <r>
    <x v="18"/>
    <x v="3"/>
    <x v="1"/>
    <x v="2"/>
    <x v="46"/>
    <x v="1206"/>
    <x v="3186"/>
    <n v="1599264.1025999305"/>
    <x v="3186"/>
    <n v="3080639.7125998666"/>
    <x v="3186"/>
    <x v="3186"/>
  </r>
  <r>
    <x v="18"/>
    <x v="3"/>
    <x v="1"/>
    <x v="2"/>
    <x v="84"/>
    <x v="627"/>
    <x v="3187"/>
    <n v="1438208.0918879381"/>
    <x v="3187"/>
    <n v="2795193.3086878792"/>
    <x v="3187"/>
    <x v="3187"/>
  </r>
  <r>
    <x v="18"/>
    <x v="3"/>
    <x v="1"/>
    <x v="2"/>
    <x v="46"/>
    <x v="609"/>
    <x v="3188"/>
    <n v="1032683.7307799564"/>
    <x v="3188"/>
    <n v="2067314.6137799129"/>
    <x v="3188"/>
    <x v="3188"/>
  </r>
  <r>
    <x v="18"/>
    <x v="3"/>
    <x v="1"/>
    <x v="2"/>
    <x v="83"/>
    <x v="704"/>
    <x v="3189"/>
    <n v="904089.8211839617"/>
    <x v="3189"/>
    <n v="1835535.0435839223"/>
    <x v="3189"/>
    <x v="3189"/>
  </r>
  <r>
    <x v="18"/>
    <x v="3"/>
    <x v="1"/>
    <x v="2"/>
    <x v="84"/>
    <x v="1232"/>
    <x v="3190"/>
    <n v="40327.458316468263"/>
    <x v="3190"/>
    <n v="95620.257836995865"/>
    <x v="3190"/>
    <x v="3190"/>
  </r>
  <r>
    <x v="19"/>
    <x v="3"/>
    <x v="0"/>
    <x v="0"/>
    <x v="25"/>
    <x v="1191"/>
    <x v="3191"/>
    <n v="220739.23639559012"/>
    <x v="3191"/>
    <n v="473519.740759985"/>
    <x v="3191"/>
    <x v="3191"/>
  </r>
  <r>
    <x v="19"/>
    <x v="3"/>
    <x v="0"/>
    <x v="0"/>
    <x v="80"/>
    <x v="1200"/>
    <x v="3192"/>
    <n v="718251.4488369677"/>
    <x v="3192"/>
    <n v="1472066.8501369341"/>
    <x v="3192"/>
    <x v="3192"/>
  </r>
  <r>
    <x v="19"/>
    <x v="3"/>
    <x v="0"/>
    <x v="0"/>
    <x v="30"/>
    <x v="1017"/>
    <x v="3193"/>
    <n v="420752.52569998137"/>
    <x v="3193"/>
    <n v="931384.20569995884"/>
    <x v="3193"/>
    <x v="3193"/>
  </r>
  <r>
    <x v="19"/>
    <x v="3"/>
    <x v="0"/>
    <x v="0"/>
    <x v="39"/>
    <x v="326"/>
    <x v="3194"/>
    <n v="389783.96261998243"/>
    <x v="3194"/>
    <n v="875405.80061996076"/>
    <x v="3194"/>
    <x v="3194"/>
  </r>
  <r>
    <x v="19"/>
    <x v="3"/>
    <x v="0"/>
    <x v="0"/>
    <x v="48"/>
    <x v="712"/>
    <x v="3195"/>
    <n v="344984.00662698486"/>
    <x v="3195"/>
    <n v="788652.77892696543"/>
    <x v="3195"/>
    <x v="3195"/>
  </r>
  <r>
    <x v="19"/>
    <x v="3"/>
    <x v="0"/>
    <x v="0"/>
    <x v="87"/>
    <x v="1198"/>
    <x v="3196"/>
    <n v="333588.23341898492"/>
    <x v="3196"/>
    <n v="769289.18651896529"/>
    <x v="3196"/>
    <x v="3196"/>
  </r>
  <r>
    <x v="19"/>
    <x v="3"/>
    <x v="0"/>
    <x v="0"/>
    <x v="15"/>
    <x v="660"/>
    <x v="3197"/>
    <n v="321072.21657598589"/>
    <x v="3197"/>
    <n v="743206.23897596728"/>
    <x v="3197"/>
    <x v="3197"/>
  </r>
  <r>
    <x v="19"/>
    <x v="3"/>
    <x v="1"/>
    <x v="1"/>
    <x v="22"/>
    <x v="1187"/>
    <x v="3198"/>
    <n v="276136.97584966756"/>
    <x v="3198"/>
    <n v="552180.03112798184"/>
    <x v="3198"/>
    <x v="3198"/>
  </r>
  <r>
    <x v="19"/>
    <x v="3"/>
    <x v="1"/>
    <x v="1"/>
    <x v="5"/>
    <x v="44"/>
    <x v="3199"/>
    <n v="251963.79319186867"/>
    <x v="3199"/>
    <n v="513794.24674798321"/>
    <x v="3199"/>
    <x v="3199"/>
  </r>
  <r>
    <x v="19"/>
    <x v="3"/>
    <x v="1"/>
    <x v="1"/>
    <x v="6"/>
    <x v="0"/>
    <x v="3200"/>
    <n v="223840.71806974988"/>
    <x v="3200"/>
    <n v="468400.64409598487"/>
    <x v="3200"/>
    <x v="3200"/>
  </r>
  <r>
    <x v="19"/>
    <x v="3"/>
    <x v="1"/>
    <x v="1"/>
    <x v="20"/>
    <x v="1212"/>
    <x v="3201"/>
    <n v="1413126.4232249365"/>
    <x v="3201"/>
    <n v="2710114.2714688783"/>
    <x v="3201"/>
    <x v="3201"/>
  </r>
  <r>
    <x v="19"/>
    <x v="3"/>
    <x v="1"/>
    <x v="1"/>
    <x v="20"/>
    <x v="169"/>
    <x v="3202"/>
    <n v="1336641.4151999399"/>
    <x v="3202"/>
    <n v="2577291.9506878844"/>
    <x v="3202"/>
    <x v="3202"/>
  </r>
  <r>
    <x v="19"/>
    <x v="3"/>
    <x v="1"/>
    <x v="1"/>
    <x v="64"/>
    <x v="701"/>
    <x v="3203"/>
    <n v="1063909.9259999522"/>
    <x v="3203"/>
    <n v="2100289.0074399058"/>
    <x v="3203"/>
    <x v="3203"/>
  </r>
  <r>
    <x v="19"/>
    <x v="3"/>
    <x v="1"/>
    <x v="1"/>
    <x v="93"/>
    <x v="1202"/>
    <x v="3204"/>
    <n v="719562.91319996829"/>
    <x v="3204"/>
    <n v="1483996.7298079345"/>
    <x v="3204"/>
    <x v="3204"/>
  </r>
  <r>
    <x v="19"/>
    <x v="3"/>
    <x v="1"/>
    <x v="1"/>
    <x v="20"/>
    <x v="85"/>
    <x v="3205"/>
    <n v="450804.6899999801"/>
    <x v="3205"/>
    <n v="990465.66359995632"/>
    <x v="3205"/>
    <x v="3205"/>
  </r>
  <r>
    <x v="19"/>
    <x v="3"/>
    <x v="1"/>
    <x v="1"/>
    <x v="82"/>
    <x v="368"/>
    <x v="3206"/>
    <n v="451144.0374749797"/>
    <x v="3206"/>
    <n v="992915.55423895526"/>
    <x v="3206"/>
    <x v="3206"/>
  </r>
  <r>
    <x v="19"/>
    <x v="3"/>
    <x v="0"/>
    <x v="3"/>
    <x v="24"/>
    <x v="213"/>
    <x v="3207"/>
    <n v="1335552.6309249001"/>
    <x v="3207"/>
    <n v="2391813.332015912"/>
    <x v="3207"/>
    <x v="3207"/>
  </r>
  <r>
    <x v="19"/>
    <x v="3"/>
    <x v="0"/>
    <x v="3"/>
    <x v="29"/>
    <x v="1193"/>
    <x v="3208"/>
    <n v="245905.3200549889"/>
    <x v="3208"/>
    <n v="425164.54049998079"/>
    <x v="3208"/>
    <x v="3208"/>
  </r>
  <r>
    <x v="19"/>
    <x v="3"/>
    <x v="0"/>
    <x v="3"/>
    <x v="43"/>
    <x v="28"/>
    <x v="3209"/>
    <n v="77686.954877816577"/>
    <x v="3209"/>
    <n v="171810.58912199244"/>
    <x v="3209"/>
    <x v="3209"/>
  </r>
  <r>
    <x v="19"/>
    <x v="3"/>
    <x v="1"/>
    <x v="2"/>
    <x v="66"/>
    <x v="17"/>
    <x v="3210"/>
    <n v="321455.49501484557"/>
    <x v="3210"/>
    <n v="614654.44970597932"/>
    <x v="3210"/>
    <x v="3210"/>
  </r>
  <r>
    <x v="19"/>
    <x v="3"/>
    <x v="1"/>
    <x v="2"/>
    <x v="34"/>
    <x v="664"/>
    <x v="3211"/>
    <n v="80896.371002996428"/>
    <x v="3211"/>
    <n v="157983.53129999305"/>
    <x v="3211"/>
    <x v="3211"/>
  </r>
  <r>
    <x v="19"/>
    <x v="3"/>
    <x v="1"/>
    <x v="2"/>
    <x v="29"/>
    <x v="1204"/>
    <x v="3212"/>
    <n v="1314762.9863639418"/>
    <x v="3212"/>
    <n v="2579358.0317638861"/>
    <x v="3212"/>
    <x v="3212"/>
  </r>
  <r>
    <x v="19"/>
    <x v="3"/>
    <x v="1"/>
    <x v="2"/>
    <x v="46"/>
    <x v="667"/>
    <x v="3213"/>
    <n v="1061173.7500319523"/>
    <x v="3213"/>
    <n v="2127748.7452319041"/>
    <x v="3213"/>
    <x v="3213"/>
  </r>
  <r>
    <x v="19"/>
    <x v="3"/>
    <x v="1"/>
    <x v="2"/>
    <x v="90"/>
    <x v="330"/>
    <x v="3214"/>
    <n v="734881.89608396706"/>
    <x v="3214"/>
    <n v="1532878.733483931"/>
    <x v="3214"/>
    <x v="3214"/>
  </r>
  <r>
    <x v="19"/>
    <x v="3"/>
    <x v="1"/>
    <x v="2"/>
    <x v="66"/>
    <x v="591"/>
    <x v="3215"/>
    <n v="492537.06449997792"/>
    <x v="3215"/>
    <n v="1080137.3894999516"/>
    <x v="3215"/>
    <x v="3215"/>
  </r>
  <r>
    <x v="20"/>
    <x v="3"/>
    <x v="0"/>
    <x v="0"/>
    <x v="80"/>
    <x v="962"/>
    <x v="3216"/>
    <n v="1408074.8395446844"/>
    <x v="3216"/>
    <n v="2446336.4252249026"/>
    <x v="3216"/>
    <x v="3216"/>
  </r>
  <r>
    <x v="20"/>
    <x v="3"/>
    <x v="0"/>
    <x v="0"/>
    <x v="30"/>
    <x v="1040"/>
    <x v="3217"/>
    <n v="874578.1208039599"/>
    <x v="3217"/>
    <n v="1389809.5883999362"/>
    <x v="3217"/>
    <x v="3217"/>
  </r>
  <r>
    <x v="20"/>
    <x v="3"/>
    <x v="0"/>
    <x v="0"/>
    <x v="39"/>
    <x v="584"/>
    <x v="3218"/>
    <n v="829845.03048495133"/>
    <x v="3218"/>
    <n v="1334182.3737289379"/>
    <x v="3218"/>
    <x v="3218"/>
  </r>
  <r>
    <x v="20"/>
    <x v="3"/>
    <x v="0"/>
    <x v="0"/>
    <x v="48"/>
    <x v="113"/>
    <x v="3219"/>
    <n v="728774.77727856673"/>
    <x v="3219"/>
    <n v="1188155.5200599458"/>
    <x v="3219"/>
    <x v="3219"/>
  </r>
  <r>
    <x v="20"/>
    <x v="3"/>
    <x v="0"/>
    <x v="0"/>
    <x v="87"/>
    <x v="396"/>
    <x v="3220"/>
    <n v="718650.8798842465"/>
    <x v="3220"/>
    <n v="1179578.009987945"/>
    <x v="3220"/>
    <x v="3220"/>
  </r>
  <r>
    <x v="20"/>
    <x v="3"/>
    <x v="0"/>
    <x v="0"/>
    <x v="15"/>
    <x v="206"/>
    <x v="3221"/>
    <n v="698669.58904916805"/>
    <x v="3221"/>
    <n v="1150076.1733199474"/>
    <x v="3221"/>
    <x v="3221"/>
  </r>
  <r>
    <x v="20"/>
    <x v="3"/>
    <x v="0"/>
    <x v="0"/>
    <x v="25"/>
    <x v="1226"/>
    <x v="3222"/>
    <n v="413735.31803396082"/>
    <x v="3222"/>
    <n v="783294.18185796356"/>
    <x v="3222"/>
    <x v="3222"/>
  </r>
  <r>
    <x v="20"/>
    <x v="3"/>
    <x v="1"/>
    <x v="1"/>
    <x v="64"/>
    <x v="229"/>
    <x v="3223"/>
    <n v="1979912.7263478281"/>
    <x v="3223"/>
    <n v="3202568.4598318692"/>
    <x v="3223"/>
    <x v="3223"/>
  </r>
  <r>
    <x v="20"/>
    <x v="3"/>
    <x v="1"/>
    <x v="1"/>
    <x v="93"/>
    <x v="389"/>
    <x v="3224"/>
    <n v="1404127.2721256958"/>
    <x v="3224"/>
    <n v="2408310.5216959054"/>
    <x v="3224"/>
    <x v="3224"/>
  </r>
  <r>
    <x v="20"/>
    <x v="3"/>
    <x v="1"/>
    <x v="1"/>
    <x v="20"/>
    <x v="952"/>
    <x v="3225"/>
    <n v="923773.20108523767"/>
    <x v="3225"/>
    <n v="1443889.431887934"/>
    <x v="3225"/>
    <x v="3225"/>
  </r>
  <r>
    <x v="20"/>
    <x v="3"/>
    <x v="1"/>
    <x v="1"/>
    <x v="82"/>
    <x v="99"/>
    <x v="3226"/>
    <n v="932679.38580955646"/>
    <x v="3226"/>
    <n v="1459935.2961599319"/>
    <x v="3226"/>
    <x v="3226"/>
  </r>
  <r>
    <x v="20"/>
    <x v="3"/>
    <x v="1"/>
    <x v="1"/>
    <x v="22"/>
    <x v="123"/>
    <x v="3227"/>
    <n v="488344.08932397736"/>
    <x v="3227"/>
    <n v="882438.32039995899"/>
    <x v="3227"/>
    <x v="3227"/>
  </r>
  <r>
    <x v="20"/>
    <x v="3"/>
    <x v="1"/>
    <x v="1"/>
    <x v="5"/>
    <x v="727"/>
    <x v="3228"/>
    <n v="460539.84495737852"/>
    <x v="3228"/>
    <n v="843912.85953996051"/>
    <x v="3228"/>
    <x v="3228"/>
  </r>
  <r>
    <x v="20"/>
    <x v="3"/>
    <x v="1"/>
    <x v="1"/>
    <x v="6"/>
    <x v="589"/>
    <x v="3229"/>
    <n v="409628.30912638083"/>
    <x v="3229"/>
    <n v="764086.42943996435"/>
    <x v="3229"/>
    <x v="3229"/>
  </r>
  <r>
    <x v="20"/>
    <x v="3"/>
    <x v="1"/>
    <x v="1"/>
    <x v="20"/>
    <x v="1219"/>
    <x v="3230"/>
    <n v="1468530.3835999318"/>
    <x v="3230"/>
    <n v="3517191.8966238364"/>
    <x v="3230"/>
    <x v="3230"/>
  </r>
  <r>
    <x v="20"/>
    <x v="3"/>
    <x v="1"/>
    <x v="1"/>
    <x v="20"/>
    <x v="152"/>
    <x v="3231"/>
    <n v="1397365.167899935"/>
    <x v="3231"/>
    <n v="3379932.0486358427"/>
    <x v="3231"/>
    <x v="3231"/>
  </r>
  <r>
    <x v="20"/>
    <x v="3"/>
    <x v="0"/>
    <x v="3"/>
    <x v="24"/>
    <x v="1233"/>
    <x v="3232"/>
    <n v="1597987.0729316857"/>
    <x v="3232"/>
    <n v="2703495.6642958741"/>
    <x v="3232"/>
    <x v="3232"/>
  </r>
  <r>
    <x v="20"/>
    <x v="3"/>
    <x v="0"/>
    <x v="3"/>
    <x v="29"/>
    <x v="748"/>
    <x v="3233"/>
    <n v="444295.15791133937"/>
    <x v="3233"/>
    <n v="926695.56745595671"/>
    <x v="3233"/>
    <x v="3233"/>
  </r>
  <r>
    <x v="20"/>
    <x v="3"/>
    <x v="0"/>
    <x v="3"/>
    <x v="43"/>
    <x v="1218"/>
    <x v="3234"/>
    <n v="198191.26609424097"/>
    <x v="3234"/>
    <n v="511357.52167497668"/>
    <x v="3234"/>
    <x v="3234"/>
  </r>
  <r>
    <x v="20"/>
    <x v="3"/>
    <x v="1"/>
    <x v="2"/>
    <x v="46"/>
    <x v="999"/>
    <x v="3235"/>
    <n v="1956033.5347199091"/>
    <x v="3235"/>
    <n v="3147534.911999871"/>
    <x v="3235"/>
    <x v="3235"/>
  </r>
  <r>
    <x v="20"/>
    <x v="3"/>
    <x v="1"/>
    <x v="2"/>
    <x v="90"/>
    <x v="1234"/>
    <x v="3236"/>
    <n v="1397931.7065666548"/>
    <x v="3236"/>
    <n v="2372048.1021119044"/>
    <x v="3236"/>
    <x v="3236"/>
  </r>
  <r>
    <x v="20"/>
    <x v="3"/>
    <x v="1"/>
    <x v="2"/>
    <x v="66"/>
    <x v="66"/>
    <x v="3237"/>
    <n v="1168555.5442963457"/>
    <x v="3237"/>
    <n v="1802882.6124399165"/>
    <x v="3237"/>
    <x v="3237"/>
  </r>
  <r>
    <x v="20"/>
    <x v="3"/>
    <x v="1"/>
    <x v="2"/>
    <x v="66"/>
    <x v="358"/>
    <x v="3238"/>
    <n v="543775.25250171474"/>
    <x v="3238"/>
    <n v="953458.52015395567"/>
    <x v="3238"/>
    <x v="3238"/>
  </r>
  <r>
    <x v="20"/>
    <x v="3"/>
    <x v="1"/>
    <x v="2"/>
    <x v="34"/>
    <x v="557"/>
    <x v="3239"/>
    <n v="198646.39645679094"/>
    <x v="3239"/>
    <n v="471849.53927997849"/>
    <x v="3239"/>
    <x v="3239"/>
  </r>
  <r>
    <x v="20"/>
    <x v="3"/>
    <x v="1"/>
    <x v="2"/>
    <x v="29"/>
    <x v="218"/>
    <x v="3240"/>
    <n v="1359295.1450779377"/>
    <x v="3240"/>
    <n v="3302330.8643778488"/>
    <x v="3240"/>
    <x v="3240"/>
  </r>
  <r>
    <x v="21"/>
    <x v="3"/>
    <x v="0"/>
    <x v="0"/>
    <x v="80"/>
    <x v="704"/>
    <x v="3241"/>
    <n v="1100328.9737509871"/>
    <x v="3241"/>
    <n v="2254541.587583892"/>
    <x v="3241"/>
    <x v="3241"/>
  </r>
  <r>
    <x v="21"/>
    <x v="3"/>
    <x v="0"/>
    <x v="0"/>
    <x v="30"/>
    <x v="1027"/>
    <x v="3242"/>
    <n v="703531.6687860667"/>
    <x v="3242"/>
    <n v="1506444.2493099284"/>
    <x v="3242"/>
    <x v="3242"/>
  </r>
  <r>
    <x v="21"/>
    <x v="3"/>
    <x v="0"/>
    <x v="0"/>
    <x v="39"/>
    <x v="665"/>
    <x v="3243"/>
    <n v="670932.49015922786"/>
    <x v="3243"/>
    <n v="1447553.2895459305"/>
    <x v="3243"/>
    <x v="3243"/>
  </r>
  <r>
    <x v="21"/>
    <x v="3"/>
    <x v="0"/>
    <x v="0"/>
    <x v="48"/>
    <x v="642"/>
    <x v="3244"/>
    <n v="715760.26010996627"/>
    <x v="3244"/>
    <n v="1558228.5809999267"/>
    <x v="3244"/>
    <x v="3244"/>
  </r>
  <r>
    <x v="21"/>
    <x v="3"/>
    <x v="0"/>
    <x v="0"/>
    <x v="87"/>
    <x v="205"/>
    <x v="3245"/>
    <n v="709136.36442112597"/>
    <x v="3245"/>
    <n v="1550495.6710359254"/>
    <x v="3245"/>
    <x v="3245"/>
  </r>
  <r>
    <x v="21"/>
    <x v="3"/>
    <x v="0"/>
    <x v="0"/>
    <x v="15"/>
    <x v="12"/>
    <x v="3246"/>
    <n v="689984.39919196744"/>
    <x v="3246"/>
    <n v="1511390.2231999286"/>
    <x v="3246"/>
    <x v="3246"/>
  </r>
  <r>
    <x v="21"/>
    <x v="3"/>
    <x v="0"/>
    <x v="0"/>
    <x v="25"/>
    <x v="731"/>
    <x v="3247"/>
    <n v="361219.22413838265"/>
    <x v="3247"/>
    <n v="862211.57463995868"/>
    <x v="3247"/>
    <x v="3247"/>
  </r>
  <r>
    <x v="21"/>
    <x v="3"/>
    <x v="1"/>
    <x v="1"/>
    <x v="20"/>
    <x v="1235"/>
    <x v="3248"/>
    <n v="1842373.1466455115"/>
    <x v="3248"/>
    <n v="3742104.9117598203"/>
    <x v="3248"/>
    <x v="3248"/>
  </r>
  <r>
    <x v="21"/>
    <x v="3"/>
    <x v="1"/>
    <x v="1"/>
    <x v="20"/>
    <x v="153"/>
    <x v="3249"/>
    <n v="1765132.273386915"/>
    <x v="3249"/>
    <n v="3598414.8576998273"/>
    <x v="3249"/>
    <x v="3249"/>
  </r>
  <r>
    <x v="21"/>
    <x v="3"/>
    <x v="1"/>
    <x v="1"/>
    <x v="64"/>
    <x v="176"/>
    <x v="3250"/>
    <n v="1447013.8747902501"/>
    <x v="3250"/>
    <n v="2996047.3128718557"/>
    <x v="3250"/>
    <x v="3250"/>
  </r>
  <r>
    <x v="21"/>
    <x v="3"/>
    <x v="1"/>
    <x v="1"/>
    <x v="93"/>
    <x v="1236"/>
    <x v="3251"/>
    <n v="1047751.7415837104"/>
    <x v="3251"/>
    <n v="2228223.2134958943"/>
    <x v="3251"/>
    <x v="3251"/>
  </r>
  <r>
    <x v="21"/>
    <x v="3"/>
    <x v="1"/>
    <x v="1"/>
    <x v="20"/>
    <x v="231"/>
    <x v="3252"/>
    <n v="843537.56682532013"/>
    <x v="3252"/>
    <n v="1857053.6368559122"/>
    <x v="3252"/>
    <x v="3252"/>
  </r>
  <r>
    <x v="21"/>
    <x v="3"/>
    <x v="1"/>
    <x v="1"/>
    <x v="82"/>
    <x v="231"/>
    <x v="3253"/>
    <n v="850434.15502061904"/>
    <x v="3253"/>
    <n v="1873879.7374859098"/>
    <x v="3253"/>
    <x v="3253"/>
  </r>
  <r>
    <x v="21"/>
    <x v="3"/>
    <x v="1"/>
    <x v="1"/>
    <x v="22"/>
    <x v="307"/>
    <x v="3254"/>
    <n v="403840.24124263058"/>
    <x v="3254"/>
    <n v="966547.12981495354"/>
    <x v="3254"/>
    <x v="3254"/>
  </r>
  <r>
    <x v="21"/>
    <x v="3"/>
    <x v="1"/>
    <x v="1"/>
    <x v="5"/>
    <x v="397"/>
    <x v="3255"/>
    <n v="382784.59280962159"/>
    <x v="3255"/>
    <n v="923198.07164395542"/>
    <x v="3255"/>
    <x v="3255"/>
  </r>
  <r>
    <x v="21"/>
    <x v="3"/>
    <x v="1"/>
    <x v="1"/>
    <x v="6"/>
    <x v="48"/>
    <x v="3256"/>
    <n v="439017.03928077884"/>
    <x v="3256"/>
    <n v="1069080.5476799486"/>
    <x v="3256"/>
    <x v="3256"/>
  </r>
  <r>
    <x v="21"/>
    <x v="3"/>
    <x v="0"/>
    <x v="3"/>
    <x v="24"/>
    <x v="628"/>
    <x v="3257"/>
    <n v="1532642.0177375267"/>
    <x v="3257"/>
    <n v="2902212.6249598605"/>
    <x v="3257"/>
    <x v="3257"/>
  </r>
  <r>
    <x v="21"/>
    <x v="3"/>
    <x v="0"/>
    <x v="3"/>
    <x v="29"/>
    <x v="597"/>
    <x v="3258"/>
    <n v="449596.81033237837"/>
    <x v="3258"/>
    <n v="1017288.2720399509"/>
    <x v="3258"/>
    <x v="3258"/>
  </r>
  <r>
    <x v="21"/>
    <x v="3"/>
    <x v="0"/>
    <x v="3"/>
    <x v="43"/>
    <x v="394"/>
    <x v="3259"/>
    <n v="213863.65249435991"/>
    <x v="3259"/>
    <n v="571667.25062697311"/>
    <x v="3259"/>
    <x v="3259"/>
  </r>
  <r>
    <x v="21"/>
    <x v="3"/>
    <x v="1"/>
    <x v="2"/>
    <x v="29"/>
    <x v="1034"/>
    <x v="3260"/>
    <n v="1662510.4833791214"/>
    <x v="3260"/>
    <n v="3514624.8883198337"/>
    <x v="3260"/>
    <x v="3260"/>
  </r>
  <r>
    <x v="21"/>
    <x v="3"/>
    <x v="1"/>
    <x v="2"/>
    <x v="46"/>
    <x v="162"/>
    <x v="3261"/>
    <n v="1379778.5590399336"/>
    <x v="3261"/>
    <n v="2956764.3839998581"/>
    <x v="3261"/>
    <x v="3261"/>
  </r>
  <r>
    <x v="21"/>
    <x v="3"/>
    <x v="1"/>
    <x v="2"/>
    <x v="90"/>
    <x v="693"/>
    <x v="3262"/>
    <n v="1032522.3636568604"/>
    <x v="3262"/>
    <n v="2263880.8298608917"/>
    <x v="3262"/>
    <x v="3262"/>
  </r>
  <r>
    <x v="21"/>
    <x v="3"/>
    <x v="1"/>
    <x v="2"/>
    <x v="66"/>
    <x v="231"/>
    <x v="3263"/>
    <n v="885245.89156715758"/>
    <x v="3263"/>
    <n v="1992644.4631199045"/>
    <x v="3263"/>
    <x v="3263"/>
  </r>
  <r>
    <x v="21"/>
    <x v="3"/>
    <x v="1"/>
    <x v="2"/>
    <x v="66"/>
    <x v="591"/>
    <x v="3264"/>
    <n v="536484.12525357434"/>
    <x v="3264"/>
    <n v="1294076.0685599381"/>
    <x v="3264"/>
    <x v="3264"/>
  </r>
  <r>
    <x v="21"/>
    <x v="3"/>
    <x v="1"/>
    <x v="2"/>
    <x v="34"/>
    <x v="639"/>
    <x v="3265"/>
    <n v="200334.20608799055"/>
    <x v="3265"/>
    <n v="556788.66479997372"/>
    <x v="3265"/>
    <x v="3265"/>
  </r>
  <r>
    <x v="22"/>
    <x v="3"/>
    <x v="0"/>
    <x v="0"/>
    <x v="80"/>
    <x v="1015"/>
    <x v="3266"/>
    <n v="1164175.6281119424"/>
    <x v="3266"/>
    <n v="2409530.1551998812"/>
    <x v="3266"/>
    <x v="3266"/>
  </r>
  <r>
    <x v="22"/>
    <x v="3"/>
    <x v="0"/>
    <x v="0"/>
    <x v="30"/>
    <x v="106"/>
    <x v="3267"/>
    <n v="749845.15579436335"/>
    <x v="3267"/>
    <n v="1620856.8122399207"/>
    <x v="3267"/>
    <x v="3267"/>
  </r>
  <r>
    <x v="22"/>
    <x v="3"/>
    <x v="0"/>
    <x v="0"/>
    <x v="39"/>
    <x v="724"/>
    <x v="3268"/>
    <n v="852162.86452549789"/>
    <x v="3268"/>
    <n v="1855707.6965339084"/>
    <x v="3268"/>
    <x v="3268"/>
  </r>
  <r>
    <x v="22"/>
    <x v="3"/>
    <x v="0"/>
    <x v="0"/>
    <x v="48"/>
    <x v="103"/>
    <x v="3269"/>
    <n v="766661.51289866271"/>
    <x v="3269"/>
    <n v="1684235.3867699183"/>
    <x v="3269"/>
    <x v="3269"/>
  </r>
  <r>
    <x v="22"/>
    <x v="3"/>
    <x v="0"/>
    <x v="0"/>
    <x v="87"/>
    <x v="12"/>
    <x v="3270"/>
    <n v="758476.19174396247"/>
    <x v="3270"/>
    <n v="1673280.1023999169"/>
    <x v="3270"/>
    <x v="3270"/>
  </r>
  <r>
    <x v="22"/>
    <x v="3"/>
    <x v="0"/>
    <x v="0"/>
    <x v="15"/>
    <x v="77"/>
    <x v="3271"/>
    <n v="739759.68493484403"/>
    <x v="3271"/>
    <n v="1634903.4120479205"/>
    <x v="3271"/>
    <x v="3271"/>
  </r>
  <r>
    <x v="22"/>
    <x v="3"/>
    <x v="0"/>
    <x v="0"/>
    <x v="25"/>
    <x v="86"/>
    <x v="3272"/>
    <n v="493825.45905357559"/>
    <x v="3272"/>
    <n v="1185178.0485599414"/>
    <x v="3272"/>
    <x v="3272"/>
  </r>
  <r>
    <x v="22"/>
    <x v="3"/>
    <x v="1"/>
    <x v="1"/>
    <x v="20"/>
    <x v="144"/>
    <x v="3273"/>
    <n v="1937433.9759003839"/>
    <x v="3273"/>
    <n v="3967690.5958078043"/>
    <x v="3273"/>
    <x v="3273"/>
  </r>
  <r>
    <x v="22"/>
    <x v="3"/>
    <x v="1"/>
    <x v="1"/>
    <x v="20"/>
    <x v="1237"/>
    <x v="3274"/>
    <n v="1859306.7477389078"/>
    <x v="3274"/>
    <n v="3821810.7668998106"/>
    <x v="3274"/>
    <x v="3274"/>
  </r>
  <r>
    <x v="22"/>
    <x v="3"/>
    <x v="1"/>
    <x v="1"/>
    <x v="64"/>
    <x v="134"/>
    <x v="3275"/>
    <n v="1525872.7231317642"/>
    <x v="3275"/>
    <n v="3185701.2952638422"/>
    <x v="3275"/>
    <x v="3275"/>
  </r>
  <r>
    <x v="22"/>
    <x v="3"/>
    <x v="1"/>
    <x v="1"/>
    <x v="93"/>
    <x v="165"/>
    <x v="3276"/>
    <n v="1107828.2266021858"/>
    <x v="3276"/>
    <n v="2375441.8871038835"/>
    <x v="3276"/>
    <x v="3276"/>
  </r>
  <r>
    <x v="22"/>
    <x v="3"/>
    <x v="1"/>
    <x v="1"/>
    <x v="20"/>
    <x v="1234"/>
    <x v="3277"/>
    <n v="899956.41712699609"/>
    <x v="3277"/>
    <n v="1996666.0371839027"/>
    <x v="3277"/>
    <x v="3277"/>
  </r>
  <r>
    <x v="22"/>
    <x v="3"/>
    <x v="1"/>
    <x v="1"/>
    <x v="82"/>
    <x v="330"/>
    <x v="3278"/>
    <n v="905754.7137812851"/>
    <x v="3278"/>
    <n v="2011259.0228429001"/>
    <x v="3278"/>
    <x v="3278"/>
  </r>
  <r>
    <x v="22"/>
    <x v="3"/>
    <x v="1"/>
    <x v="1"/>
    <x v="22"/>
    <x v="67"/>
    <x v="3279"/>
    <n v="543003.21867480315"/>
    <x v="3279"/>
    <n v="1306056.9966929352"/>
    <x v="3279"/>
    <x v="3279"/>
  </r>
  <r>
    <x v="22"/>
    <x v="3"/>
    <x v="1"/>
    <x v="1"/>
    <x v="5"/>
    <x v="107"/>
    <x v="3280"/>
    <n v="520573.47878085414"/>
    <x v="3280"/>
    <n v="1261267.9986479373"/>
    <x v="3280"/>
    <x v="3280"/>
  </r>
  <r>
    <x v="22"/>
    <x v="3"/>
    <x v="1"/>
    <x v="1"/>
    <x v="6"/>
    <x v="396"/>
    <x v="3281"/>
    <n v="493198.9373740555"/>
    <x v="3281"/>
    <n v="1205927.4263679401"/>
    <x v="3281"/>
    <x v="3281"/>
  </r>
  <r>
    <x v="22"/>
    <x v="3"/>
    <x v="0"/>
    <x v="3"/>
    <x v="24"/>
    <x v="734"/>
    <x v="3282"/>
    <n v="1620807.9833852798"/>
    <x v="3282"/>
    <n v="3108051.9128558459"/>
    <x v="3282"/>
    <x v="3282"/>
  </r>
  <r>
    <x v="22"/>
    <x v="3"/>
    <x v="0"/>
    <x v="3"/>
    <x v="29"/>
    <x v="1016"/>
    <x v="3283"/>
    <n v="485545.76200567605"/>
    <x v="3283"/>
    <n v="1108112.7064699451"/>
    <x v="3283"/>
    <x v="3283"/>
  </r>
  <r>
    <x v="22"/>
    <x v="3"/>
    <x v="0"/>
    <x v="3"/>
    <x v="43"/>
    <x v="385"/>
    <x v="3284"/>
    <n v="311630.36221487483"/>
    <x v="3284"/>
    <n v="831023.49391895963"/>
    <x v="3284"/>
    <x v="3284"/>
  </r>
  <r>
    <x v="22"/>
    <x v="3"/>
    <x v="1"/>
    <x v="2"/>
    <x v="29"/>
    <x v="376"/>
    <x v="3285"/>
    <n v="1784073.7808526333"/>
    <x v="3285"/>
    <n v="3797341.7679118146"/>
    <x v="3285"/>
    <x v="3285"/>
  </r>
  <r>
    <x v="22"/>
    <x v="3"/>
    <x v="1"/>
    <x v="2"/>
    <x v="46"/>
    <x v="156"/>
    <x v="3286"/>
    <n v="1487068.1407763266"/>
    <x v="3286"/>
    <n v="3208546.1444398412"/>
    <x v="3286"/>
    <x v="3286"/>
  </r>
  <r>
    <x v="22"/>
    <x v="3"/>
    <x v="1"/>
    <x v="2"/>
    <x v="90"/>
    <x v="224"/>
    <x v="3287"/>
    <n v="1263890.5020725776"/>
    <x v="3287"/>
    <n v="2789932.4789438625"/>
    <x v="3287"/>
    <x v="3287"/>
  </r>
  <r>
    <x v="22"/>
    <x v="3"/>
    <x v="1"/>
    <x v="2"/>
    <x v="66"/>
    <x v="330"/>
    <x v="3288"/>
    <n v="941189.44891855353"/>
    <x v="3288"/>
    <n v="2132162.1900598942"/>
    <x v="3288"/>
    <x v="3288"/>
  </r>
  <r>
    <x v="22"/>
    <x v="3"/>
    <x v="1"/>
    <x v="2"/>
    <x v="66"/>
    <x v="121"/>
    <x v="3289"/>
    <n v="579089.21269045142"/>
    <x v="3289"/>
    <n v="1402774.8048079307"/>
    <x v="3289"/>
    <x v="3289"/>
  </r>
  <r>
    <x v="22"/>
    <x v="3"/>
    <x v="1"/>
    <x v="2"/>
    <x v="34"/>
    <x v="82"/>
    <x v="3290"/>
    <n v="295242.45344098558"/>
    <x v="3290"/>
    <n v="816012.01109996031"/>
    <x v="3290"/>
    <x v="3290"/>
  </r>
  <r>
    <x v="23"/>
    <x v="3"/>
    <x v="0"/>
    <x v="0"/>
    <x v="80"/>
    <x v="1022"/>
    <x v="3291"/>
    <n v="1613003.6030137984"/>
    <x v="3291"/>
    <n v="2516874.9421478724"/>
    <x v="3291"/>
    <x v="3291"/>
  </r>
  <r>
    <x v="23"/>
    <x v="3"/>
    <x v="0"/>
    <x v="0"/>
    <x v="30"/>
    <x v="603"/>
    <x v="3292"/>
    <n v="1205985.9076208393"/>
    <x v="3292"/>
    <n v="2012042.9313898988"/>
    <x v="3292"/>
    <x v="3292"/>
  </r>
  <r>
    <x v="23"/>
    <x v="3"/>
    <x v="0"/>
    <x v="0"/>
    <x v="39"/>
    <x v="686"/>
    <x v="3293"/>
    <n v="1152125.0719809013"/>
    <x v="3293"/>
    <n v="1944467.1560159011"/>
    <x v="3293"/>
    <x v="3293"/>
  </r>
  <r>
    <x v="23"/>
    <x v="3"/>
    <x v="0"/>
    <x v="0"/>
    <x v="48"/>
    <x v="1210"/>
    <x v="3294"/>
    <n v="1060515.9077421471"/>
    <x v="3294"/>
    <n v="1814582.1036199091"/>
    <x v="3294"/>
    <x v="3294"/>
  </r>
  <r>
    <x v="23"/>
    <x v="3"/>
    <x v="0"/>
    <x v="0"/>
    <x v="87"/>
    <x v="140"/>
    <x v="3295"/>
    <n v="1016808.3809483082"/>
    <x v="3295"/>
    <n v="1751310.4025559106"/>
    <x v="3295"/>
    <x v="3295"/>
  </r>
  <r>
    <x v="23"/>
    <x v="3"/>
    <x v="0"/>
    <x v="0"/>
    <x v="15"/>
    <x v="233"/>
    <x v="3296"/>
    <n v="991039.26942715049"/>
    <x v="3296"/>
    <n v="1711712.5171199143"/>
    <x v="3296"/>
    <x v="3296"/>
  </r>
  <r>
    <x v="23"/>
    <x v="3"/>
    <x v="0"/>
    <x v="0"/>
    <x v="25"/>
    <x v="248"/>
    <x v="3297"/>
    <n v="630878.701005248"/>
    <x v="3297"/>
    <n v="1243365.9390879369"/>
    <x v="3297"/>
    <x v="3297"/>
  </r>
  <r>
    <x v="23"/>
    <x v="3"/>
    <x v="1"/>
    <x v="1"/>
    <x v="20"/>
    <x v="311"/>
    <x v="3298"/>
    <n v="2877615.7726041535"/>
    <x v="3298"/>
    <n v="4581632.9495297903"/>
    <x v="3298"/>
    <x v="3298"/>
  </r>
  <r>
    <x v="23"/>
    <x v="3"/>
    <x v="1"/>
    <x v="1"/>
    <x v="20"/>
    <x v="624"/>
    <x v="3299"/>
    <n v="2752701.67064146"/>
    <x v="3299"/>
    <n v="4416471.7633597981"/>
    <x v="3299"/>
    <x v="3299"/>
  </r>
  <r>
    <x v="23"/>
    <x v="3"/>
    <x v="1"/>
    <x v="1"/>
    <x v="64"/>
    <x v="335"/>
    <x v="3300"/>
    <n v="2238891.7795749665"/>
    <x v="3300"/>
    <n v="3709474.0334678311"/>
    <x v="3300"/>
    <x v="3300"/>
  </r>
  <r>
    <x v="23"/>
    <x v="3"/>
    <x v="1"/>
    <x v="1"/>
    <x v="93"/>
    <x v="1238"/>
    <x v="3301"/>
    <n v="1601787.1914837195"/>
    <x v="3301"/>
    <n v="2478327.0789798754"/>
    <x v="3301"/>
    <x v="3301"/>
  </r>
  <r>
    <x v="23"/>
    <x v="3"/>
    <x v="1"/>
    <x v="1"/>
    <x v="20"/>
    <x v="1215"/>
    <x v="3302"/>
    <n v="1269975.6629575363"/>
    <x v="3302"/>
    <n v="2081297.2869598956"/>
    <x v="3302"/>
    <x v="3302"/>
  </r>
  <r>
    <x v="23"/>
    <x v="3"/>
    <x v="1"/>
    <x v="1"/>
    <x v="82"/>
    <x v="352"/>
    <x v="3303"/>
    <n v="1281250.3019384046"/>
    <x v="3303"/>
    <n v="2102851.3742368929"/>
    <x v="3303"/>
    <x v="3303"/>
  </r>
  <r>
    <x v="23"/>
    <x v="3"/>
    <x v="1"/>
    <x v="1"/>
    <x v="22"/>
    <x v="601"/>
    <x v="3304"/>
    <n v="727686.90786843305"/>
    <x v="3304"/>
    <n v="1372825.97723693"/>
    <x v="3304"/>
    <x v="3304"/>
  </r>
  <r>
    <x v="23"/>
    <x v="3"/>
    <x v="1"/>
    <x v="1"/>
    <x v="5"/>
    <x v="101"/>
    <x v="3305"/>
    <n v="692385.29621036467"/>
    <x v="3305"/>
    <n v="1323387.6458399326"/>
    <x v="3305"/>
    <x v="3305"/>
  </r>
  <r>
    <x v="23"/>
    <x v="3"/>
    <x v="1"/>
    <x v="1"/>
    <x v="6"/>
    <x v="94"/>
    <x v="3306"/>
    <n v="650131.15753596683"/>
    <x v="3306"/>
    <n v="1263263.6855999357"/>
    <x v="3306"/>
    <x v="3306"/>
  </r>
  <r>
    <x v="23"/>
    <x v="3"/>
    <x v="0"/>
    <x v="3"/>
    <x v="24"/>
    <x v="626"/>
    <x v="3307"/>
    <n v="1883742.642480544"/>
    <x v="3307"/>
    <n v="3307590.9757438316"/>
    <x v="3307"/>
    <x v="3307"/>
  </r>
  <r>
    <x v="23"/>
    <x v="3"/>
    <x v="0"/>
    <x v="3"/>
    <x v="29"/>
    <x v="954"/>
    <x v="3308"/>
    <n v="544382.21997483226"/>
    <x v="3308"/>
    <n v="1166512.9233059406"/>
    <x v="3308"/>
    <x v="3308"/>
  </r>
  <r>
    <x v="23"/>
    <x v="3"/>
    <x v="0"/>
    <x v="3"/>
    <x v="43"/>
    <x v="1239"/>
    <x v="3309"/>
    <n v="356832.95279098215"/>
    <x v="3309"/>
    <n v="914914.64609995426"/>
    <x v="3309"/>
    <x v="3309"/>
  </r>
  <r>
    <x v="23"/>
    <x v="3"/>
    <x v="1"/>
    <x v="2"/>
    <x v="29"/>
    <x v="979"/>
    <x v="3310"/>
    <n v="2730886.012101463"/>
    <x v="3310"/>
    <n v="4366921.2733598016"/>
    <x v="3310"/>
    <x v="3310"/>
  </r>
  <r>
    <x v="23"/>
    <x v="3"/>
    <x v="1"/>
    <x v="2"/>
    <x v="46"/>
    <x v="983"/>
    <x v="3311"/>
    <n v="2251191.9669121257"/>
    <x v="3311"/>
    <n v="3708079.9697038308"/>
    <x v="3311"/>
    <x v="3311"/>
  </r>
  <r>
    <x v="23"/>
    <x v="3"/>
    <x v="1"/>
    <x v="2"/>
    <x v="90"/>
    <x v="645"/>
    <x v="3312"/>
    <n v="1885056.8715190543"/>
    <x v="3312"/>
    <n v="2903758.6864648527"/>
    <x v="3312"/>
    <x v="3312"/>
  </r>
  <r>
    <x v="23"/>
    <x v="3"/>
    <x v="1"/>
    <x v="2"/>
    <x v="66"/>
    <x v="1215"/>
    <x v="3313"/>
    <n v="1376367.96912593"/>
    <x v="3313"/>
    <n v="2222809.0145998867"/>
    <x v="3313"/>
    <x v="3313"/>
  </r>
  <r>
    <x v="23"/>
    <x v="3"/>
    <x v="1"/>
    <x v="2"/>
    <x v="66"/>
    <x v="665"/>
    <x v="3314"/>
    <n v="828577.55892289791"/>
    <x v="3314"/>
    <n v="1518064.1746739231"/>
    <x v="3314"/>
    <x v="3314"/>
  </r>
  <r>
    <x v="23"/>
    <x v="3"/>
    <x v="1"/>
    <x v="2"/>
    <x v="34"/>
    <x v="249"/>
    <x v="3315"/>
    <n v="359405.58155998198"/>
    <x v="3315"/>
    <n v="861942.27599995688"/>
    <x v="3315"/>
    <x v="3315"/>
  </r>
  <r>
    <x v="24"/>
    <x v="3"/>
    <x v="0"/>
    <x v="0"/>
    <x v="44"/>
    <x v="1240"/>
    <x v="3316"/>
    <n v="2526029.3726848685"/>
    <x v="3316"/>
    <n v="4085800.5134998113"/>
    <x v="3316"/>
    <x v="3316"/>
  </r>
  <r>
    <x v="24"/>
    <x v="3"/>
    <x v="0"/>
    <x v="0"/>
    <x v="30"/>
    <x v="367"/>
    <x v="3317"/>
    <n v="992185.80077424878"/>
    <x v="3317"/>
    <n v="1625212.9185299161"/>
    <x v="3317"/>
    <x v="3317"/>
  </r>
  <r>
    <x v="24"/>
    <x v="3"/>
    <x v="0"/>
    <x v="0"/>
    <x v="39"/>
    <x v="368"/>
    <x v="3318"/>
    <n v="939564.2230678309"/>
    <x v="3318"/>
    <n v="1557101.3055479187"/>
    <x v="3318"/>
    <x v="3318"/>
  </r>
  <r>
    <x v="24"/>
    <x v="3"/>
    <x v="0"/>
    <x v="0"/>
    <x v="48"/>
    <x v="994"/>
    <x v="3319"/>
    <n v="1030274.0463815471"/>
    <x v="3319"/>
    <n v="1731401.0613599112"/>
    <x v="3319"/>
    <x v="3319"/>
  </r>
  <r>
    <x v="24"/>
    <x v="3"/>
    <x v="0"/>
    <x v="0"/>
    <x v="87"/>
    <x v="233"/>
    <x v="3320"/>
    <n v="989917.77480204834"/>
    <x v="3320"/>
    <n v="1674792.7319099125"/>
    <x v="3320"/>
    <x v="3320"/>
  </r>
  <r>
    <x v="24"/>
    <x v="3"/>
    <x v="0"/>
    <x v="0"/>
    <x v="15"/>
    <x v="141"/>
    <x v="3321"/>
    <n v="963135.92517907056"/>
    <x v="3321"/>
    <n v="1634138.938151916"/>
    <x v="3321"/>
    <x v="3321"/>
  </r>
  <r>
    <x v="24"/>
    <x v="3"/>
    <x v="0"/>
    <x v="0"/>
    <x v="128"/>
    <x v="580"/>
    <x v="3322"/>
    <n v="272930.37496282579"/>
    <x v="3322"/>
    <n v="708941.63096396299"/>
    <x v="3322"/>
    <x v="3322"/>
  </r>
  <r>
    <x v="24"/>
    <x v="3"/>
    <x v="1"/>
    <x v="1"/>
    <x v="98"/>
    <x v="154"/>
    <x v="3323"/>
    <n v="2627516.675676465"/>
    <x v="3323"/>
    <n v="4176248.9618598078"/>
    <x v="3323"/>
    <x v="3323"/>
  </r>
  <r>
    <x v="24"/>
    <x v="3"/>
    <x v="1"/>
    <x v="1"/>
    <x v="41"/>
    <x v="961"/>
    <x v="3324"/>
    <n v="2183584.4460989456"/>
    <x v="3324"/>
    <n v="3574933.5611258335"/>
    <x v="3324"/>
    <x v="3324"/>
  </r>
  <r>
    <x v="24"/>
    <x v="3"/>
    <x v="1"/>
    <x v="1"/>
    <x v="21"/>
    <x v="231"/>
    <x v="3325"/>
    <n v="1431546.9562865261"/>
    <x v="3325"/>
    <n v="2209544.6928598853"/>
    <x v="3325"/>
    <x v="3325"/>
  </r>
  <r>
    <x v="24"/>
    <x v="3"/>
    <x v="1"/>
    <x v="1"/>
    <x v="111"/>
    <x v="1024"/>
    <x v="3326"/>
    <n v="771867.07219135971"/>
    <x v="3326"/>
    <n v="1408998.1409399265"/>
    <x v="3326"/>
    <x v="3326"/>
  </r>
  <r>
    <x v="24"/>
    <x v="3"/>
    <x v="1"/>
    <x v="1"/>
    <x v="19"/>
    <x v="201"/>
    <x v="3327"/>
    <n v="583755.68256386986"/>
    <x v="3327"/>
    <n v="1135809.2106899414"/>
    <x v="3327"/>
    <x v="3327"/>
  </r>
  <r>
    <x v="24"/>
    <x v="3"/>
    <x v="0"/>
    <x v="3"/>
    <x v="23"/>
    <x v="341"/>
    <x v="3328"/>
    <n v="1524039.9039244007"/>
    <x v="3328"/>
    <n v="2703182.6062078597"/>
    <x v="3328"/>
    <x v="3328"/>
  </r>
  <r>
    <x v="24"/>
    <x v="3"/>
    <x v="0"/>
    <x v="3"/>
    <x v="31"/>
    <x v="86"/>
    <x v="3329"/>
    <n v="595347.98212796869"/>
    <x v="3329"/>
    <n v="1240398.748799935"/>
    <x v="3329"/>
    <x v="3329"/>
  </r>
  <r>
    <x v="24"/>
    <x v="3"/>
    <x v="1"/>
    <x v="2"/>
    <x v="90"/>
    <x v="587"/>
    <x v="3330"/>
    <n v="1863359.3825232526"/>
    <x v="3330"/>
    <n v="3186402.4902848531"/>
    <x v="3330"/>
    <x v="3330"/>
  </r>
  <r>
    <x v="24"/>
    <x v="3"/>
    <x v="1"/>
    <x v="2"/>
    <x v="100"/>
    <x v="104"/>
    <x v="3331"/>
    <n v="1087814.7816374442"/>
    <x v="3331"/>
    <n v="1779980.5012499089"/>
    <x v="3331"/>
    <x v="3331"/>
  </r>
  <r>
    <x v="24"/>
    <x v="3"/>
    <x v="1"/>
    <x v="2"/>
    <x v="27"/>
    <x v="1241"/>
    <x v="3332"/>
    <n v="185815.50590663045"/>
    <x v="3332"/>
    <n v="548310.54794397182"/>
    <x v="3332"/>
    <x v="3332"/>
  </r>
  <r>
    <x v="25"/>
    <x v="3"/>
    <x v="0"/>
    <x v="0"/>
    <x v="71"/>
    <x v="734"/>
    <x v="3333"/>
    <n v="2428348.4544551312"/>
    <x v="3333"/>
    <n v="3961305.7945458125"/>
    <x v="3333"/>
    <x v="3333"/>
  </r>
  <r>
    <x v="25"/>
    <x v="3"/>
    <x v="0"/>
    <x v="0"/>
    <x v="38"/>
    <x v="282"/>
    <x v="3334"/>
    <n v="2074654.1244427904"/>
    <x v="3334"/>
    <n v="3472510.8075898378"/>
    <x v="3334"/>
    <x v="3334"/>
  </r>
  <r>
    <x v="25"/>
    <x v="3"/>
    <x v="0"/>
    <x v="0"/>
    <x v="80"/>
    <x v="682"/>
    <x v="3335"/>
    <n v="1614429.3151830337"/>
    <x v="3335"/>
    <n v="2472403.3465518681"/>
    <x v="3335"/>
    <x v="3335"/>
  </r>
  <r>
    <x v="25"/>
    <x v="3"/>
    <x v="0"/>
    <x v="0"/>
    <x v="30"/>
    <x v="105"/>
    <x v="3336"/>
    <n v="757702.3476104599"/>
    <x v="3336"/>
    <n v="1568065.2745499171"/>
    <x v="3336"/>
    <x v="3336"/>
  </r>
  <r>
    <x v="25"/>
    <x v="3"/>
    <x v="0"/>
    <x v="0"/>
    <x v="39"/>
    <x v="591"/>
    <x v="3337"/>
    <n v="696930.57011126284"/>
    <x v="3337"/>
    <n v="1452551.2842299226"/>
    <x v="3337"/>
    <x v="3337"/>
  </r>
  <r>
    <x v="25"/>
    <x v="3"/>
    <x v="0"/>
    <x v="0"/>
    <x v="48"/>
    <x v="108"/>
    <x v="3338"/>
    <n v="638772.01892346644"/>
    <x v="3338"/>
    <n v="1342624.2868499293"/>
    <x v="3338"/>
    <x v="3338"/>
  </r>
  <r>
    <x v="25"/>
    <x v="3"/>
    <x v="0"/>
    <x v="0"/>
    <x v="87"/>
    <x v="1028"/>
    <x v="3339"/>
    <n v="630424.14094084629"/>
    <x v="3339"/>
    <n v="1330472.9346479287"/>
    <x v="3339"/>
    <x v="3339"/>
  </r>
  <r>
    <x v="25"/>
    <x v="3"/>
    <x v="0"/>
    <x v="0"/>
    <x v="25"/>
    <x v="263"/>
    <x v="3340"/>
    <n v="385612.59694997949"/>
    <x v="3340"/>
    <n v="884704.34499995271"/>
    <x v="3340"/>
    <x v="3340"/>
  </r>
  <r>
    <x v="25"/>
    <x v="3"/>
    <x v="1"/>
    <x v="1"/>
    <x v="20"/>
    <x v="1031"/>
    <x v="3341"/>
    <n v="2965215.8435674417"/>
    <x v="3341"/>
    <n v="4640567.9179597767"/>
    <x v="3341"/>
    <x v="3341"/>
  </r>
  <r>
    <x v="25"/>
    <x v="3"/>
    <x v="1"/>
    <x v="1"/>
    <x v="20"/>
    <x v="168"/>
    <x v="3342"/>
    <n v="2788275.699062251"/>
    <x v="3342"/>
    <n v="4396966.6550397892"/>
    <x v="3342"/>
    <x v="3342"/>
  </r>
  <r>
    <x v="25"/>
    <x v="3"/>
    <x v="1"/>
    <x v="1"/>
    <x v="64"/>
    <x v="278"/>
    <x v="3343"/>
    <n v="2309292.5005593165"/>
    <x v="3343"/>
    <n v="3760069.6692238208"/>
    <x v="3343"/>
    <x v="3343"/>
  </r>
  <r>
    <x v="25"/>
    <x v="3"/>
    <x v="1"/>
    <x v="1"/>
    <x v="93"/>
    <x v="260"/>
    <x v="3344"/>
    <n v="1606272.1775559152"/>
    <x v="3344"/>
    <n v="2768269.6775998711"/>
    <x v="3344"/>
    <x v="3344"/>
  </r>
  <r>
    <x v="25"/>
    <x v="3"/>
    <x v="1"/>
    <x v="1"/>
    <x v="20"/>
    <x v="607"/>
    <x v="3345"/>
    <n v="764244.07106427965"/>
    <x v="3345"/>
    <n v="1630696.8782719139"/>
    <x v="3345"/>
    <x v="3345"/>
  </r>
  <r>
    <x v="25"/>
    <x v="3"/>
    <x v="1"/>
    <x v="1"/>
    <x v="82"/>
    <x v="390"/>
    <x v="3346"/>
    <n v="889691.4330151024"/>
    <x v="3346"/>
    <n v="1899908.2645648983"/>
    <x v="3346"/>
    <x v="3346"/>
  </r>
  <r>
    <x v="25"/>
    <x v="3"/>
    <x v="1"/>
    <x v="1"/>
    <x v="52"/>
    <x v="344"/>
    <x v="3347"/>
    <n v="496888.2665144733"/>
    <x v="3347"/>
    <n v="1129532.5129499394"/>
    <x v="3347"/>
    <x v="3347"/>
  </r>
  <r>
    <x v="25"/>
    <x v="3"/>
    <x v="1"/>
    <x v="1"/>
    <x v="22"/>
    <x v="50"/>
    <x v="3348"/>
    <n v="430970.52827127697"/>
    <x v="3348"/>
    <n v="994400.02022994682"/>
    <x v="3348"/>
    <x v="3348"/>
  </r>
  <r>
    <x v="25"/>
    <x v="3"/>
    <x v="0"/>
    <x v="3"/>
    <x v="31"/>
    <x v="680"/>
    <x v="3349"/>
    <n v="532527.86540517141"/>
    <x v="3349"/>
    <n v="1136638.7029199391"/>
    <x v="3349"/>
    <x v="3349"/>
  </r>
  <r>
    <x v="25"/>
    <x v="3"/>
    <x v="0"/>
    <x v="3"/>
    <x v="29"/>
    <x v="585"/>
    <x v="3350"/>
    <n v="479041.27730767435"/>
    <x v="3350"/>
    <n v="1040071.3606699443"/>
    <x v="3350"/>
    <x v="3350"/>
  </r>
  <r>
    <x v="25"/>
    <x v="3"/>
    <x v="0"/>
    <x v="3"/>
    <x v="43"/>
    <x v="1242"/>
    <x v="3351"/>
    <n v="225589.60823089807"/>
    <x v="3351"/>
    <n v="577345.2252609696"/>
    <x v="3351"/>
    <x v="3351"/>
  </r>
  <r>
    <x v="25"/>
    <x v="3"/>
    <x v="1"/>
    <x v="2"/>
    <x v="29"/>
    <x v="174"/>
    <x v="3352"/>
    <n v="2770017.7378390539"/>
    <x v="3352"/>
    <n v="4356244.2823197916"/>
    <x v="3352"/>
    <x v="3352"/>
  </r>
  <r>
    <x v="25"/>
    <x v="3"/>
    <x v="1"/>
    <x v="2"/>
    <x v="46"/>
    <x v="609"/>
    <x v="3353"/>
    <n v="2275227.9324277183"/>
    <x v="3353"/>
    <n v="3685052.5624638237"/>
    <x v="3353"/>
    <x v="3353"/>
  </r>
  <r>
    <x v="25"/>
    <x v="3"/>
    <x v="1"/>
    <x v="2"/>
    <x v="66"/>
    <x v="1243"/>
    <x v="3354"/>
    <n v="925829.5036967505"/>
    <x v="3354"/>
    <n v="2024915.831279892"/>
    <x v="3354"/>
    <x v="3354"/>
  </r>
  <r>
    <x v="25"/>
    <x v="3"/>
    <x v="1"/>
    <x v="2"/>
    <x v="34"/>
    <x v="1244"/>
    <x v="3355"/>
    <n v="2086586.7164998893"/>
    <x v="3355"/>
    <n v="5030488.9664997328"/>
    <x v="3355"/>
    <x v="3355"/>
  </r>
  <r>
    <x v="25"/>
    <x v="3"/>
    <x v="1"/>
    <x v="2"/>
    <x v="34"/>
    <x v="263"/>
    <x v="3356"/>
    <n v="266944.35513598594"/>
    <x v="3356"/>
    <n v="712865.14559996244"/>
    <x v="3356"/>
    <x v="3356"/>
  </r>
  <r>
    <x v="26"/>
    <x v="3"/>
    <x v="0"/>
    <x v="0"/>
    <x v="62"/>
    <x v="166"/>
    <x v="3357"/>
    <n v="2229940.5317502781"/>
    <x v="3357"/>
    <n v="4202202.1798397694"/>
    <x v="3357"/>
    <x v="3357"/>
  </r>
  <r>
    <x v="26"/>
    <x v="3"/>
    <x v="0"/>
    <x v="0"/>
    <x v="61"/>
    <x v="708"/>
    <x v="3358"/>
    <n v="1732403.0866186568"/>
    <x v="3358"/>
    <n v="3327817.6181248212"/>
    <x v="3358"/>
    <x v="3358"/>
  </r>
  <r>
    <x v="26"/>
    <x v="3"/>
    <x v="0"/>
    <x v="0"/>
    <x v="80"/>
    <x v="959"/>
    <x v="3359"/>
    <n v="1177842.1049114356"/>
    <x v="3359"/>
    <n v="2339742.2416498722"/>
    <x v="3359"/>
    <x v="3359"/>
  </r>
  <r>
    <x v="26"/>
    <x v="3"/>
    <x v="0"/>
    <x v="0"/>
    <x v="48"/>
    <x v="576"/>
    <x v="3360"/>
    <n v="648756.79937028512"/>
    <x v="3360"/>
    <n v="1363611.1308719264"/>
    <x v="3360"/>
    <x v="3360"/>
  </r>
  <r>
    <x v="26"/>
    <x v="3"/>
    <x v="0"/>
    <x v="0"/>
    <x v="25"/>
    <x v="299"/>
    <x v="3361"/>
    <n v="390986.00642277871"/>
    <x v="3361"/>
    <n v="897032.46587995102"/>
    <x v="3361"/>
    <x v="3361"/>
  </r>
  <r>
    <x v="26"/>
    <x v="3"/>
    <x v="1"/>
    <x v="1"/>
    <x v="74"/>
    <x v="342"/>
    <x v="3362"/>
    <n v="1510046.8740235569"/>
    <x v="3362"/>
    <n v="3055960.8610438318"/>
    <x v="3362"/>
    <x v="3362"/>
  </r>
  <r>
    <x v="26"/>
    <x v="3"/>
    <x v="1"/>
    <x v="1"/>
    <x v="93"/>
    <x v="968"/>
    <x v="3363"/>
    <n v="1122039.6722437791"/>
    <x v="3363"/>
    <n v="2319247.7504638745"/>
    <x v="3363"/>
    <x v="3363"/>
  </r>
  <r>
    <x v="26"/>
    <x v="3"/>
    <x v="1"/>
    <x v="1"/>
    <x v="20"/>
    <x v="234"/>
    <x v="3364"/>
    <n v="776590.04067739798"/>
    <x v="3364"/>
    <n v="1657039.9470239105"/>
    <x v="3364"/>
    <x v="3364"/>
  </r>
  <r>
    <x v="26"/>
    <x v="3"/>
    <x v="1"/>
    <x v="1"/>
    <x v="82"/>
    <x v="234"/>
    <x v="3365"/>
    <n v="781872.1387663472"/>
    <x v="3365"/>
    <n v="1669663.5295689087"/>
    <x v="3365"/>
    <x v="3365"/>
  </r>
  <r>
    <x v="26"/>
    <x v="3"/>
    <x v="1"/>
    <x v="1"/>
    <x v="52"/>
    <x v="109"/>
    <x v="3366"/>
    <n v="503062.15451307234"/>
    <x v="3366"/>
    <n v="1143567.0710099372"/>
    <x v="3366"/>
    <x v="3366"/>
  </r>
  <r>
    <x v="26"/>
    <x v="3"/>
    <x v="1"/>
    <x v="1"/>
    <x v="22"/>
    <x v="326"/>
    <x v="3367"/>
    <n v="544502.76040638029"/>
    <x v="3367"/>
    <n v="1256358.6613109312"/>
    <x v="3367"/>
    <x v="3367"/>
  </r>
  <r>
    <x v="26"/>
    <x v="3"/>
    <x v="1"/>
    <x v="1"/>
    <x v="5"/>
    <x v="316"/>
    <x v="3368"/>
    <n v="520758.31886453152"/>
    <x v="3368"/>
    <n v="1210342.9111759337"/>
    <x v="3368"/>
    <x v="3368"/>
  </r>
  <r>
    <x v="26"/>
    <x v="3"/>
    <x v="1"/>
    <x v="1"/>
    <x v="6"/>
    <x v="102"/>
    <x v="3369"/>
    <n v="473703.69726001401"/>
    <x v="3369"/>
    <n v="1111133.8714839392"/>
    <x v="3369"/>
    <x v="3369"/>
  </r>
  <r>
    <x v="26"/>
    <x v="3"/>
    <x v="0"/>
    <x v="3"/>
    <x v="24"/>
    <x v="169"/>
    <x v="3370"/>
    <n v="1685987.986895588"/>
    <x v="3370"/>
    <n v="3092565.4377278313"/>
    <x v="3370"/>
    <x v="3370"/>
  </r>
  <r>
    <x v="26"/>
    <x v="3"/>
    <x v="0"/>
    <x v="3"/>
    <x v="55"/>
    <x v="400"/>
    <x v="3371"/>
    <n v="662359.55419301393"/>
    <x v="3371"/>
    <n v="1343341.8296549267"/>
    <x v="3371"/>
    <x v="3371"/>
  </r>
  <r>
    <x v="26"/>
    <x v="3"/>
    <x v="0"/>
    <x v="3"/>
    <x v="29"/>
    <x v="592"/>
    <x v="3372"/>
    <n v="487283.60894847335"/>
    <x v="3372"/>
    <n v="1057966.714349942"/>
    <x v="3372"/>
    <x v="3372"/>
  </r>
  <r>
    <x v="26"/>
    <x v="3"/>
    <x v="0"/>
    <x v="3"/>
    <x v="43"/>
    <x v="1038"/>
    <x v="3373"/>
    <n v="229149.53883061762"/>
    <x v="3373"/>
    <n v="586456.05687296833"/>
    <x v="3373"/>
    <x v="3373"/>
  </r>
  <r>
    <x v="26"/>
    <x v="3"/>
    <x v="1"/>
    <x v="2"/>
    <x v="29"/>
    <x v="1245"/>
    <x v="3374"/>
    <n v="1832194.5959701007"/>
    <x v="3374"/>
    <n v="3786573.3644197951"/>
    <x v="3374"/>
    <x v="3374"/>
  </r>
  <r>
    <x v="26"/>
    <x v="3"/>
    <x v="1"/>
    <x v="2"/>
    <x v="90"/>
    <x v="1005"/>
    <x v="3375"/>
    <n v="1280598.8679876802"/>
    <x v="3375"/>
    <n v="2734774.0580248507"/>
    <x v="3375"/>
    <x v="3375"/>
  </r>
  <r>
    <x v="26"/>
    <x v="3"/>
    <x v="1"/>
    <x v="2"/>
    <x v="66"/>
    <x v="1246"/>
    <x v="3376"/>
    <n v="942856.59554634849"/>
    <x v="3376"/>
    <n v="2062156.4114398875"/>
    <x v="3376"/>
    <x v="3376"/>
  </r>
  <r>
    <x v="26"/>
    <x v="3"/>
    <x v="1"/>
    <x v="2"/>
    <x v="34"/>
    <x v="207"/>
    <x v="3377"/>
    <n v="271429.81325598533"/>
    <x v="3377"/>
    <n v="724843.39759996091"/>
    <x v="3377"/>
    <x v="3377"/>
  </r>
  <r>
    <x v="27"/>
    <x v="3"/>
    <x v="0"/>
    <x v="0"/>
    <x v="121"/>
    <x v="1247"/>
    <x v="3378"/>
    <n v="3279352.6916050636"/>
    <x v="3378"/>
    <n v="5417221.1180134593"/>
    <x v="3378"/>
    <x v="3378"/>
  </r>
  <r>
    <x v="27"/>
    <x v="3"/>
    <x v="0"/>
    <x v="0"/>
    <x v="80"/>
    <x v="1248"/>
    <x v="3379"/>
    <n v="4029717.6014228486"/>
    <x v="3379"/>
    <n v="7757739.1590877557"/>
    <x v="3379"/>
    <x v="3379"/>
  </r>
  <r>
    <x v="27"/>
    <x v="3"/>
    <x v="0"/>
    <x v="0"/>
    <x v="87"/>
    <x v="1249"/>
    <x v="3380"/>
    <n v="2165676.9083625232"/>
    <x v="3380"/>
    <n v="4246294.1573464135"/>
    <x v="3380"/>
    <x v="3380"/>
  </r>
  <r>
    <x v="27"/>
    <x v="3"/>
    <x v="0"/>
    <x v="0"/>
    <x v="62"/>
    <x v="1250"/>
    <x v="3381"/>
    <n v="4538866.5099674044"/>
    <x v="3381"/>
    <n v="9691478.8364569172"/>
    <x v="3381"/>
    <x v="3381"/>
  </r>
  <r>
    <x v="27"/>
    <x v="3"/>
    <x v="0"/>
    <x v="0"/>
    <x v="25"/>
    <x v="1251"/>
    <x v="3382"/>
    <n v="1696962.933898404"/>
    <x v="3382"/>
    <n v="4279559.2839062288"/>
    <x v="3382"/>
    <x v="3382"/>
  </r>
  <r>
    <x v="27"/>
    <x v="3"/>
    <x v="0"/>
    <x v="0"/>
    <x v="0"/>
    <x v="1252"/>
    <x v="3383"/>
    <n v="612414.29728010006"/>
    <x v="3383"/>
    <n v="1622659.7756895388"/>
    <x v="3383"/>
    <x v="3383"/>
  </r>
  <r>
    <x v="27"/>
    <x v="3"/>
    <x v="1"/>
    <x v="1"/>
    <x v="119"/>
    <x v="1253"/>
    <x v="3384"/>
    <n v="1309528.9465688514"/>
    <x v="3384"/>
    <n v="2458653.0806913748"/>
    <x v="3384"/>
    <x v="3384"/>
  </r>
  <r>
    <x v="27"/>
    <x v="3"/>
    <x v="1"/>
    <x v="1"/>
    <x v="22"/>
    <x v="1254"/>
    <x v="3385"/>
    <n v="1465733.5293664709"/>
    <x v="3385"/>
    <n v="2926110.1182293966"/>
    <x v="3385"/>
    <x v="3385"/>
  </r>
  <r>
    <x v="27"/>
    <x v="3"/>
    <x v="1"/>
    <x v="1"/>
    <x v="5"/>
    <x v="1255"/>
    <x v="3386"/>
    <n v="1756154.3088851827"/>
    <x v="3386"/>
    <n v="3548105.6210635412"/>
    <x v="3386"/>
    <x v="3386"/>
  </r>
  <r>
    <x v="27"/>
    <x v="3"/>
    <x v="1"/>
    <x v="1"/>
    <x v="6"/>
    <x v="1256"/>
    <x v="3387"/>
    <n v="921771.47821404366"/>
    <x v="3387"/>
    <n v="1879789.2802123672"/>
    <x v="3387"/>
    <x v="3387"/>
  </r>
  <r>
    <x v="27"/>
    <x v="3"/>
    <x v="1"/>
    <x v="1"/>
    <x v="93"/>
    <x v="1257"/>
    <x v="3388"/>
    <n v="2716911.6793207778"/>
    <x v="3388"/>
    <n v="6030614.3070387449"/>
    <x v="3388"/>
    <x v="3388"/>
  </r>
  <r>
    <x v="27"/>
    <x v="3"/>
    <x v="1"/>
    <x v="1"/>
    <x v="20"/>
    <x v="1258"/>
    <x v="3389"/>
    <n v="4576965.5655535646"/>
    <x v="3389"/>
    <n v="10381118.305208003"/>
    <x v="3389"/>
    <x v="3389"/>
  </r>
  <r>
    <x v="27"/>
    <x v="3"/>
    <x v="0"/>
    <x v="3"/>
    <x v="24"/>
    <x v="1259"/>
    <x v="3390"/>
    <n v="5857389.713414425"/>
    <x v="3390"/>
    <n v="11584660.331339188"/>
    <x v="3390"/>
    <x v="3390"/>
  </r>
  <r>
    <x v="27"/>
    <x v="3"/>
    <x v="0"/>
    <x v="3"/>
    <x v="29"/>
    <x v="1260"/>
    <x v="3391"/>
    <n v="1684597.5430269956"/>
    <x v="3391"/>
    <n v="4090202.0670979107"/>
    <x v="3391"/>
    <x v="3391"/>
  </r>
  <r>
    <x v="27"/>
    <x v="3"/>
    <x v="1"/>
    <x v="2"/>
    <x v="66"/>
    <x v="1261"/>
    <x v="3392"/>
    <n v="2167607.2057507527"/>
    <x v="3392"/>
    <n v="3703831.9364644"/>
    <x v="3392"/>
    <x v="3392"/>
  </r>
  <r>
    <x v="27"/>
    <x v="3"/>
    <x v="1"/>
    <x v="2"/>
    <x v="66"/>
    <x v="1262"/>
    <x v="3393"/>
    <n v="1454899.5122694133"/>
    <x v="3393"/>
    <n v="2780287.7980258632"/>
    <x v="3393"/>
    <x v="3393"/>
  </r>
  <r>
    <x v="27"/>
    <x v="3"/>
    <x v="1"/>
    <x v="2"/>
    <x v="104"/>
    <x v="1263"/>
    <x v="3394"/>
    <n v="4281883.9528692281"/>
    <x v="3394"/>
    <n v="8684435.8088876437"/>
    <x v="3394"/>
    <x v="3394"/>
  </r>
  <r>
    <x v="27"/>
    <x v="3"/>
    <x v="1"/>
    <x v="2"/>
    <x v="90"/>
    <x v="1264"/>
    <x v="3395"/>
    <n v="2841349.8839716366"/>
    <x v="3395"/>
    <n v="6113930.1578138452"/>
    <x v="3395"/>
    <x v="3395"/>
  </r>
  <r>
    <x v="27"/>
    <x v="3"/>
    <x v="1"/>
    <x v="2"/>
    <x v="34"/>
    <x v="1265"/>
    <x v="3396"/>
    <n v="821748.59776677878"/>
    <x v="3396"/>
    <n v="1933686.3601610283"/>
    <x v="3396"/>
    <x v="3396"/>
  </r>
  <r>
    <x v="27"/>
    <x v="3"/>
    <x v="1"/>
    <x v="2"/>
    <x v="34"/>
    <x v="1266"/>
    <x v="3397"/>
    <n v="1239616.563636774"/>
    <x v="3397"/>
    <n v="3596260.4577643811"/>
    <x v="3397"/>
    <x v="3397"/>
  </r>
  <r>
    <x v="28"/>
    <x v="3"/>
    <x v="0"/>
    <x v="0"/>
    <x v="80"/>
    <x v="1267"/>
    <x v="3398"/>
    <n v="4791936.5347023327"/>
    <x v="3398"/>
    <n v="7696947.2753039747"/>
    <x v="3398"/>
    <x v="3398"/>
  </r>
  <r>
    <x v="28"/>
    <x v="3"/>
    <x v="0"/>
    <x v="0"/>
    <x v="87"/>
    <x v="1268"/>
    <x v="3399"/>
    <n v="1784266.3306993803"/>
    <x v="3399"/>
    <n v="2875027.8775766222"/>
    <x v="3399"/>
    <x v="3399"/>
  </r>
  <r>
    <x v="28"/>
    <x v="3"/>
    <x v="0"/>
    <x v="0"/>
    <x v="121"/>
    <x v="1269"/>
    <x v="3400"/>
    <n v="2640140.9266255456"/>
    <x v="3400"/>
    <n v="4412734.5765780471"/>
    <x v="3400"/>
    <x v="3400"/>
  </r>
  <r>
    <x v="28"/>
    <x v="3"/>
    <x v="0"/>
    <x v="0"/>
    <x v="62"/>
    <x v="1270"/>
    <x v="3401"/>
    <n v="4228065.9162640227"/>
    <x v="3401"/>
    <n v="8022661.6321514472"/>
    <x v="3401"/>
    <x v="3401"/>
  </r>
  <r>
    <x v="28"/>
    <x v="3"/>
    <x v="0"/>
    <x v="0"/>
    <x v="0"/>
    <x v="1271"/>
    <x v="3402"/>
    <n v="566277.09594779881"/>
    <x v="3402"/>
    <n v="1414021.6352068551"/>
    <x v="3402"/>
    <x v="3402"/>
  </r>
  <r>
    <x v="28"/>
    <x v="3"/>
    <x v="0"/>
    <x v="0"/>
    <x v="25"/>
    <x v="1272"/>
    <x v="3403"/>
    <n v="1927366.1755276227"/>
    <x v="3403"/>
    <n v="5066055.8316529365"/>
    <x v="3403"/>
    <x v="3403"/>
  </r>
  <r>
    <x v="28"/>
    <x v="3"/>
    <x v="1"/>
    <x v="1"/>
    <x v="119"/>
    <x v="1273"/>
    <x v="3404"/>
    <n v="2295904.7664254447"/>
    <x v="3404"/>
    <n v="3658797.41156006"/>
    <x v="3404"/>
    <x v="3404"/>
  </r>
  <r>
    <x v="28"/>
    <x v="3"/>
    <x v="1"/>
    <x v="1"/>
    <x v="22"/>
    <x v="1274"/>
    <x v="3405"/>
    <n v="1335594.2270627415"/>
    <x v="3405"/>
    <n v="2637585.748934349"/>
    <x v="3405"/>
    <x v="3405"/>
  </r>
  <r>
    <x v="28"/>
    <x v="3"/>
    <x v="1"/>
    <x v="1"/>
    <x v="5"/>
    <x v="1275"/>
    <x v="3406"/>
    <n v="2333966.636998984"/>
    <x v="3406"/>
    <n v="4627982.6961067347"/>
    <x v="3406"/>
    <x v="3406"/>
  </r>
  <r>
    <x v="28"/>
    <x v="3"/>
    <x v="1"/>
    <x v="1"/>
    <x v="6"/>
    <x v="1276"/>
    <x v="3407"/>
    <n v="2170731.8634562497"/>
    <x v="3407"/>
    <n v="4555742.6049831379"/>
    <x v="3407"/>
    <x v="3407"/>
  </r>
  <r>
    <x v="28"/>
    <x v="3"/>
    <x v="1"/>
    <x v="1"/>
    <x v="20"/>
    <x v="1277"/>
    <x v="3408"/>
    <n v="3205535.9831384914"/>
    <x v="3408"/>
    <n v="6780551.0060036341"/>
    <x v="3408"/>
    <x v="3408"/>
  </r>
  <r>
    <x v="28"/>
    <x v="3"/>
    <x v="1"/>
    <x v="1"/>
    <x v="93"/>
    <x v="1278"/>
    <x v="3409"/>
    <n v="2768497.6426690468"/>
    <x v="3409"/>
    <n v="6411838.0781800784"/>
    <x v="3409"/>
    <x v="3409"/>
  </r>
  <r>
    <x v="28"/>
    <x v="3"/>
    <x v="0"/>
    <x v="3"/>
    <x v="24"/>
    <x v="1279"/>
    <x v="3410"/>
    <n v="3936664.9189089783"/>
    <x v="3410"/>
    <n v="8213048.3829317698"/>
    <x v="3410"/>
    <x v="3410"/>
  </r>
  <r>
    <x v="28"/>
    <x v="3"/>
    <x v="0"/>
    <x v="3"/>
    <x v="29"/>
    <x v="1280"/>
    <x v="3411"/>
    <n v="1589982.3720955076"/>
    <x v="3411"/>
    <n v="3467367.6170371543"/>
    <x v="3411"/>
    <x v="3411"/>
  </r>
  <r>
    <x v="28"/>
    <x v="3"/>
    <x v="1"/>
    <x v="2"/>
    <x v="66"/>
    <x v="1281"/>
    <x v="3412"/>
    <n v="1458612.2855883392"/>
    <x v="3412"/>
    <n v="2505750.1856996473"/>
    <x v="3412"/>
    <x v="3412"/>
  </r>
  <r>
    <x v="28"/>
    <x v="3"/>
    <x v="1"/>
    <x v="2"/>
    <x v="66"/>
    <x v="1282"/>
    <x v="3413"/>
    <n v="2823918.6286114915"/>
    <x v="3413"/>
    <n v="5750864.5433376795"/>
    <x v="3413"/>
    <x v="3413"/>
  </r>
  <r>
    <x v="28"/>
    <x v="3"/>
    <x v="1"/>
    <x v="2"/>
    <x v="104"/>
    <x v="1283"/>
    <x v="3414"/>
    <n v="3837920.3693083441"/>
    <x v="3414"/>
    <n v="8902114.4479075521"/>
    <x v="3414"/>
    <x v="3414"/>
  </r>
  <r>
    <x v="28"/>
    <x v="3"/>
    <x v="1"/>
    <x v="2"/>
    <x v="34"/>
    <x v="1284"/>
    <x v="3415"/>
    <n v="1871864.918388359"/>
    <x v="3415"/>
    <n v="4832267.3906589625"/>
    <x v="3415"/>
    <x v="3415"/>
  </r>
  <r>
    <x v="28"/>
    <x v="3"/>
    <x v="1"/>
    <x v="2"/>
    <x v="90"/>
    <x v="1285"/>
    <x v="3416"/>
    <n v="3763112.3794153105"/>
    <x v="3416"/>
    <n v="9981033.1393918544"/>
    <x v="3416"/>
    <x v="3416"/>
  </r>
  <r>
    <x v="28"/>
    <x v="3"/>
    <x v="1"/>
    <x v="2"/>
    <x v="34"/>
    <x v="1286"/>
    <x v="3417"/>
    <n v="1097735.4213049207"/>
    <x v="3417"/>
    <n v="3051126.8468331951"/>
    <x v="3417"/>
    <x v="3417"/>
  </r>
  <r>
    <x v="29"/>
    <x v="3"/>
    <x v="0"/>
    <x v="0"/>
    <x v="87"/>
    <x v="1287"/>
    <x v="3418"/>
    <n v="1738153.4223632691"/>
    <x v="3418"/>
    <n v="2785671.7813359899"/>
    <x v="3418"/>
    <x v="3418"/>
  </r>
  <r>
    <x v="29"/>
    <x v="3"/>
    <x v="0"/>
    <x v="0"/>
    <x v="62"/>
    <x v="1288"/>
    <x v="3419"/>
    <n v="4251085.3992933203"/>
    <x v="3419"/>
    <n v="6901777.2432279801"/>
    <x v="3419"/>
    <x v="3419"/>
  </r>
  <r>
    <x v="29"/>
    <x v="3"/>
    <x v="0"/>
    <x v="0"/>
    <x v="25"/>
    <x v="1289"/>
    <x v="3420"/>
    <n v="1132382.8658165149"/>
    <x v="3420"/>
    <n v="1928931.42066511"/>
    <x v="3420"/>
    <x v="3420"/>
  </r>
  <r>
    <x v="29"/>
    <x v="3"/>
    <x v="0"/>
    <x v="0"/>
    <x v="121"/>
    <x v="1290"/>
    <x v="3421"/>
    <n v="4129737.8857021495"/>
    <x v="3421"/>
    <n v="7930041.4269214952"/>
    <x v="3421"/>
    <x v="3421"/>
  </r>
  <r>
    <x v="29"/>
    <x v="3"/>
    <x v="0"/>
    <x v="0"/>
    <x v="80"/>
    <x v="1291"/>
    <x v="3422"/>
    <n v="4990501.8291153759"/>
    <x v="3422"/>
    <n v="10243525.801096804"/>
    <x v="3422"/>
    <x v="3422"/>
  </r>
  <r>
    <x v="29"/>
    <x v="3"/>
    <x v="0"/>
    <x v="0"/>
    <x v="0"/>
    <x v="1292"/>
    <x v="3423"/>
    <n v="823379.79700342647"/>
    <x v="3423"/>
    <n v="2083322.0591160078"/>
    <x v="3423"/>
    <x v="3423"/>
  </r>
  <r>
    <x v="29"/>
    <x v="3"/>
    <x v="1"/>
    <x v="1"/>
    <x v="22"/>
    <x v="1293"/>
    <x v="3424"/>
    <n v="1221784.4180407093"/>
    <x v="3424"/>
    <n v="2209674.1022752412"/>
    <x v="3424"/>
    <x v="3424"/>
  </r>
  <r>
    <x v="29"/>
    <x v="3"/>
    <x v="1"/>
    <x v="1"/>
    <x v="6"/>
    <x v="1294"/>
    <x v="3425"/>
    <n v="1574596.9024635442"/>
    <x v="3425"/>
    <n v="3005336.5548920063"/>
    <x v="3425"/>
    <x v="3425"/>
  </r>
  <r>
    <x v="29"/>
    <x v="3"/>
    <x v="1"/>
    <x v="1"/>
    <x v="20"/>
    <x v="1295"/>
    <x v="3426"/>
    <n v="5013059.6022156766"/>
    <x v="3426"/>
    <n v="9743861.7210203074"/>
    <x v="3426"/>
    <x v="3426"/>
  </r>
  <r>
    <x v="29"/>
    <x v="3"/>
    <x v="1"/>
    <x v="1"/>
    <x v="5"/>
    <x v="1296"/>
    <x v="3427"/>
    <n v="1186780.7524719704"/>
    <x v="3427"/>
    <n v="2325629.0537054669"/>
    <x v="3427"/>
    <x v="3427"/>
  </r>
  <r>
    <x v="29"/>
    <x v="3"/>
    <x v="1"/>
    <x v="1"/>
    <x v="119"/>
    <x v="1297"/>
    <x v="3428"/>
    <n v="3132679.8885872089"/>
    <x v="3428"/>
    <n v="6756140.0513968207"/>
    <x v="3428"/>
    <x v="3428"/>
  </r>
  <r>
    <x v="29"/>
    <x v="3"/>
    <x v="1"/>
    <x v="1"/>
    <x v="93"/>
    <x v="1298"/>
    <x v="3429"/>
    <n v="3315685.3309158781"/>
    <x v="3429"/>
    <n v="8037059.4813892459"/>
    <x v="3429"/>
    <x v="3429"/>
  </r>
  <r>
    <x v="29"/>
    <x v="3"/>
    <x v="0"/>
    <x v="3"/>
    <x v="24"/>
    <x v="1299"/>
    <x v="3430"/>
    <n v="2589519.0169860246"/>
    <x v="3430"/>
    <n v="4312772.1530872183"/>
    <x v="3430"/>
    <x v="3430"/>
  </r>
  <r>
    <x v="29"/>
    <x v="3"/>
    <x v="0"/>
    <x v="3"/>
    <x v="29"/>
    <x v="1300"/>
    <x v="3431"/>
    <n v="1487132.8815218708"/>
    <x v="3431"/>
    <n v="3781037.2059967704"/>
    <x v="3431"/>
    <x v="3431"/>
  </r>
  <r>
    <x v="29"/>
    <x v="3"/>
    <x v="1"/>
    <x v="2"/>
    <x v="66"/>
    <x v="1301"/>
    <x v="3432"/>
    <n v="4765136.1052789642"/>
    <x v="3432"/>
    <n v="8776074.2522157989"/>
    <x v="3432"/>
    <x v="3432"/>
  </r>
  <r>
    <x v="29"/>
    <x v="3"/>
    <x v="1"/>
    <x v="2"/>
    <x v="66"/>
    <x v="1302"/>
    <x v="3433"/>
    <n v="2848065.3708455302"/>
    <x v="3433"/>
    <n v="6575622.0129507221"/>
    <x v="3433"/>
    <x v="3433"/>
  </r>
  <r>
    <x v="29"/>
    <x v="3"/>
    <x v="1"/>
    <x v="2"/>
    <x v="104"/>
    <x v="1303"/>
    <x v="3434"/>
    <n v="4460827.3867798941"/>
    <x v="3434"/>
    <n v="10646869.103438661"/>
    <x v="3434"/>
    <x v="3434"/>
  </r>
  <r>
    <x v="29"/>
    <x v="3"/>
    <x v="1"/>
    <x v="2"/>
    <x v="90"/>
    <x v="1304"/>
    <x v="3435"/>
    <n v="2079286.3075420535"/>
    <x v="3435"/>
    <n v="4983619.9923630953"/>
    <x v="3435"/>
    <x v="3435"/>
  </r>
  <r>
    <x v="29"/>
    <x v="3"/>
    <x v="1"/>
    <x v="2"/>
    <x v="34"/>
    <x v="1305"/>
    <x v="3436"/>
    <n v="1166226.0219252524"/>
    <x v="3436"/>
    <n v="3010631.0980081013"/>
    <x v="3436"/>
    <x v="3436"/>
  </r>
  <r>
    <x v="29"/>
    <x v="3"/>
    <x v="1"/>
    <x v="2"/>
    <x v="34"/>
    <x v="1306"/>
    <x v="3437"/>
    <n v="523314.85743399372"/>
    <x v="3437"/>
    <n v="1367301.3281201948"/>
    <x v="3437"/>
    <x v="3437"/>
  </r>
  <r>
    <x v="30"/>
    <x v="3"/>
    <x v="0"/>
    <x v="0"/>
    <x v="87"/>
    <x v="1307"/>
    <x v="3438"/>
    <n v="3390456.2335385699"/>
    <x v="3438"/>
    <n v="5954649.7798953056"/>
    <x v="3438"/>
    <x v="3438"/>
  </r>
  <r>
    <x v="30"/>
    <x v="3"/>
    <x v="0"/>
    <x v="0"/>
    <x v="121"/>
    <x v="1308"/>
    <x v="3439"/>
    <n v="3549557.4862619126"/>
    <x v="3439"/>
    <n v="7007719.4901637761"/>
    <x v="3439"/>
    <x v="3439"/>
  </r>
  <r>
    <x v="30"/>
    <x v="3"/>
    <x v="0"/>
    <x v="0"/>
    <x v="62"/>
    <x v="1309"/>
    <x v="3440"/>
    <n v="7263281.3605674151"/>
    <x v="3440"/>
    <n v="14404862.378136817"/>
    <x v="3440"/>
    <x v="3440"/>
  </r>
  <r>
    <x v="30"/>
    <x v="3"/>
    <x v="0"/>
    <x v="0"/>
    <x v="80"/>
    <x v="1310"/>
    <x v="3441"/>
    <n v="4013540.2622463568"/>
    <x v="3441"/>
    <n v="8037815.6121124104"/>
    <x v="3441"/>
    <x v="3441"/>
  </r>
  <r>
    <x v="30"/>
    <x v="3"/>
    <x v="0"/>
    <x v="0"/>
    <x v="0"/>
    <x v="1311"/>
    <x v="3442"/>
    <n v="2064704.7937305188"/>
    <x v="3442"/>
    <n v="5102913.0678571919"/>
    <x v="3442"/>
    <x v="3442"/>
  </r>
  <r>
    <x v="30"/>
    <x v="3"/>
    <x v="0"/>
    <x v="0"/>
    <x v="25"/>
    <x v="1312"/>
    <x v="3443"/>
    <n v="1402550.4143886005"/>
    <x v="3443"/>
    <n v="3472691.4637038419"/>
    <x v="3443"/>
    <x v="3443"/>
  </r>
  <r>
    <x v="30"/>
    <x v="3"/>
    <x v="1"/>
    <x v="1"/>
    <x v="6"/>
    <x v="1313"/>
    <x v="3444"/>
    <n v="1857688.2915701903"/>
    <x v="3444"/>
    <n v="3427263.2887894921"/>
    <x v="3444"/>
    <x v="3444"/>
  </r>
  <r>
    <x v="30"/>
    <x v="3"/>
    <x v="1"/>
    <x v="1"/>
    <x v="22"/>
    <x v="1314"/>
    <x v="3445"/>
    <n v="1518264.9988803279"/>
    <x v="3445"/>
    <n v="3033562.5957599934"/>
    <x v="3445"/>
    <x v="3445"/>
  </r>
  <r>
    <x v="30"/>
    <x v="3"/>
    <x v="1"/>
    <x v="1"/>
    <x v="93"/>
    <x v="1315"/>
    <x v="3446"/>
    <n v="2513410.7642944576"/>
    <x v="3446"/>
    <n v="5204237.695756793"/>
    <x v="3446"/>
    <x v="3446"/>
  </r>
  <r>
    <x v="30"/>
    <x v="3"/>
    <x v="1"/>
    <x v="1"/>
    <x v="119"/>
    <x v="1316"/>
    <x v="3447"/>
    <n v="2554815.3417399018"/>
    <x v="3447"/>
    <n v="5359731.6724946601"/>
    <x v="3447"/>
    <x v="3447"/>
  </r>
  <r>
    <x v="30"/>
    <x v="3"/>
    <x v="1"/>
    <x v="1"/>
    <x v="20"/>
    <x v="1317"/>
    <x v="3448"/>
    <n v="3620757.9317660378"/>
    <x v="3448"/>
    <n v="7767582.1597177377"/>
    <x v="3448"/>
    <x v="3448"/>
  </r>
  <r>
    <x v="30"/>
    <x v="3"/>
    <x v="1"/>
    <x v="1"/>
    <x v="5"/>
    <x v="1318"/>
    <x v="3449"/>
    <n v="1647426.9605348348"/>
    <x v="3449"/>
    <n v="3956906.0367418262"/>
    <x v="3449"/>
    <x v="3449"/>
  </r>
  <r>
    <x v="30"/>
    <x v="3"/>
    <x v="0"/>
    <x v="3"/>
    <x v="24"/>
    <x v="1319"/>
    <x v="3450"/>
    <n v="3188142.7165682139"/>
    <x v="3450"/>
    <n v="5839451.1039243657"/>
    <x v="3450"/>
    <x v="3450"/>
  </r>
  <r>
    <x v="30"/>
    <x v="3"/>
    <x v="0"/>
    <x v="3"/>
    <x v="29"/>
    <x v="1320"/>
    <x v="3451"/>
    <n v="1822213.3553142895"/>
    <x v="3451"/>
    <n v="4543717.2008940363"/>
    <x v="3451"/>
    <x v="3451"/>
  </r>
  <r>
    <x v="30"/>
    <x v="3"/>
    <x v="1"/>
    <x v="2"/>
    <x v="66"/>
    <x v="1321"/>
    <x v="3452"/>
    <n v="3296491.0309576257"/>
    <x v="3452"/>
    <n v="5609696.9066599905"/>
    <x v="3452"/>
    <x v="3452"/>
  </r>
  <r>
    <x v="30"/>
    <x v="3"/>
    <x v="1"/>
    <x v="2"/>
    <x v="66"/>
    <x v="1322"/>
    <x v="3453"/>
    <n v="3169914.1794086061"/>
    <x v="3453"/>
    <n v="6265692.8487302223"/>
    <x v="3453"/>
    <x v="3453"/>
  </r>
  <r>
    <x v="30"/>
    <x v="3"/>
    <x v="1"/>
    <x v="2"/>
    <x v="34"/>
    <x v="1323"/>
    <x v="3454"/>
    <n v="825202.31025129219"/>
    <x v="3454"/>
    <n v="1647221.502262881"/>
    <x v="3454"/>
    <x v="3454"/>
  </r>
  <r>
    <x v="30"/>
    <x v="3"/>
    <x v="1"/>
    <x v="2"/>
    <x v="104"/>
    <x v="1324"/>
    <x v="3455"/>
    <n v="4154972.3533151043"/>
    <x v="3455"/>
    <n v="8620337.6478104349"/>
    <x v="3455"/>
    <x v="3455"/>
  </r>
  <r>
    <x v="30"/>
    <x v="3"/>
    <x v="1"/>
    <x v="2"/>
    <x v="34"/>
    <x v="1325"/>
    <x v="3456"/>
    <n v="504856.7011829486"/>
    <x v="3456"/>
    <n v="1237736.3291092953"/>
    <x v="3456"/>
    <x v="3456"/>
  </r>
  <r>
    <x v="30"/>
    <x v="3"/>
    <x v="1"/>
    <x v="2"/>
    <x v="90"/>
    <x v="1326"/>
    <x v="3457"/>
    <n v="2071184.2752013507"/>
    <x v="3457"/>
    <n v="5311730.3242317261"/>
    <x v="3457"/>
    <x v="3457"/>
  </r>
  <r>
    <x v="31"/>
    <x v="3"/>
    <x v="0"/>
    <x v="0"/>
    <x v="87"/>
    <x v="1327"/>
    <x v="3458"/>
    <n v="5147633.840010534"/>
    <x v="3458"/>
    <n v="9826930.8730891645"/>
    <x v="3458"/>
    <x v="3458"/>
  </r>
  <r>
    <x v="31"/>
    <x v="3"/>
    <x v="0"/>
    <x v="0"/>
    <x v="121"/>
    <x v="1328"/>
    <x v="3459"/>
    <n v="4539161.348065312"/>
    <x v="3459"/>
    <n v="9740702.6978006046"/>
    <x v="3459"/>
    <x v="3459"/>
  </r>
  <r>
    <x v="31"/>
    <x v="3"/>
    <x v="0"/>
    <x v="0"/>
    <x v="62"/>
    <x v="1329"/>
    <x v="3460"/>
    <n v="9883252.5998891778"/>
    <x v="3460"/>
    <n v="21305332.361731652"/>
    <x v="3460"/>
    <x v="3460"/>
  </r>
  <r>
    <x v="31"/>
    <x v="3"/>
    <x v="0"/>
    <x v="0"/>
    <x v="80"/>
    <x v="1330"/>
    <x v="3461"/>
    <n v="5136907.6759782936"/>
    <x v="3461"/>
    <n v="11182125.14174426"/>
    <x v="3461"/>
    <x v="3461"/>
  </r>
  <r>
    <x v="31"/>
    <x v="3"/>
    <x v="0"/>
    <x v="0"/>
    <x v="0"/>
    <x v="1331"/>
    <x v="3462"/>
    <n v="2585055.8695434388"/>
    <x v="3462"/>
    <n v="6944521.2331530675"/>
    <x v="3462"/>
    <x v="3462"/>
  </r>
  <r>
    <x v="31"/>
    <x v="3"/>
    <x v="0"/>
    <x v="0"/>
    <x v="25"/>
    <x v="1332"/>
    <x v="3463"/>
    <n v="1787269.4199943235"/>
    <x v="3463"/>
    <n v="4810053.6014218936"/>
    <x v="3463"/>
    <x v="3463"/>
  </r>
  <r>
    <x v="31"/>
    <x v="3"/>
    <x v="1"/>
    <x v="1"/>
    <x v="6"/>
    <x v="1333"/>
    <x v="3464"/>
    <n v="2955007.2296119248"/>
    <x v="3464"/>
    <n v="5925777.5669207275"/>
    <x v="3464"/>
    <x v="3464"/>
  </r>
  <r>
    <x v="31"/>
    <x v="3"/>
    <x v="1"/>
    <x v="1"/>
    <x v="22"/>
    <x v="1334"/>
    <x v="3465"/>
    <n v="2451396.2720397236"/>
    <x v="3465"/>
    <n v="5323914.5281029092"/>
    <x v="3465"/>
    <x v="3465"/>
  </r>
  <r>
    <x v="31"/>
    <x v="3"/>
    <x v="1"/>
    <x v="1"/>
    <x v="93"/>
    <x v="1335"/>
    <x v="3466"/>
    <n v="3853383.1073652687"/>
    <x v="3466"/>
    <n v="8672574.0196605157"/>
    <x v="3466"/>
    <x v="3466"/>
  </r>
  <r>
    <x v="31"/>
    <x v="3"/>
    <x v="1"/>
    <x v="1"/>
    <x v="119"/>
    <x v="1336"/>
    <x v="3467"/>
    <n v="3916990.8303082273"/>
    <x v="3467"/>
    <n v="8931990.6537306346"/>
    <x v="3467"/>
    <x v="3467"/>
  </r>
  <r>
    <x v="31"/>
    <x v="3"/>
    <x v="1"/>
    <x v="1"/>
    <x v="20"/>
    <x v="1337"/>
    <x v="3468"/>
    <n v="4669530.6110653151"/>
    <x v="3468"/>
    <n v="10888592.986757042"/>
    <x v="3468"/>
    <x v="3468"/>
  </r>
  <r>
    <x v="31"/>
    <x v="3"/>
    <x v="1"/>
    <x v="1"/>
    <x v="5"/>
    <x v="1338"/>
    <x v="3469"/>
    <n v="2100872.8979815845"/>
    <x v="3469"/>
    <n v="5484809.1385990391"/>
    <x v="3469"/>
    <x v="3469"/>
  </r>
  <r>
    <x v="31"/>
    <x v="3"/>
    <x v="0"/>
    <x v="3"/>
    <x v="24"/>
    <x v="1339"/>
    <x v="3470"/>
    <n v="4111638.4299273426"/>
    <x v="3470"/>
    <n v="8185804.3678271165"/>
    <x v="3470"/>
    <x v="3470"/>
  </r>
  <r>
    <x v="31"/>
    <x v="3"/>
    <x v="0"/>
    <x v="3"/>
    <x v="29"/>
    <x v="1340"/>
    <x v="3471"/>
    <n v="2817598.0011710702"/>
    <x v="3471"/>
    <n v="7636656.7600861043"/>
    <x v="3471"/>
    <x v="3471"/>
  </r>
  <r>
    <x v="31"/>
    <x v="3"/>
    <x v="1"/>
    <x v="2"/>
    <x v="66"/>
    <x v="1341"/>
    <x v="3472"/>
    <n v="5010269.3317088876"/>
    <x v="3472"/>
    <n v="9267460.4957322925"/>
    <x v="3472"/>
    <x v="3472"/>
  </r>
  <r>
    <x v="31"/>
    <x v="3"/>
    <x v="1"/>
    <x v="2"/>
    <x v="66"/>
    <x v="1342"/>
    <x v="3473"/>
    <n v="3974385.8002151274"/>
    <x v="3473"/>
    <n v="8538936.6608728059"/>
    <x v="3473"/>
    <x v="3473"/>
  </r>
  <r>
    <x v="31"/>
    <x v="3"/>
    <x v="1"/>
    <x v="2"/>
    <x v="34"/>
    <x v="1343"/>
    <x v="3474"/>
    <n v="1046541.1784864079"/>
    <x v="3474"/>
    <n v="2270701.5769383903"/>
    <x v="3474"/>
    <x v="3474"/>
  </r>
  <r>
    <x v="31"/>
    <x v="3"/>
    <x v="1"/>
    <x v="2"/>
    <x v="104"/>
    <x v="1344"/>
    <x v="3475"/>
    <n v="6177721.980913233"/>
    <x v="3475"/>
    <n v="13931461.234707732"/>
    <x v="3475"/>
    <x v="3475"/>
  </r>
  <r>
    <x v="31"/>
    <x v="3"/>
    <x v="1"/>
    <x v="2"/>
    <x v="34"/>
    <x v="1345"/>
    <x v="3476"/>
    <n v="638495.85602355993"/>
    <x v="3476"/>
    <n v="1701493.3990919152"/>
    <x v="3476"/>
    <x v="3476"/>
  </r>
  <r>
    <x v="31"/>
    <x v="3"/>
    <x v="1"/>
    <x v="2"/>
    <x v="90"/>
    <x v="1346"/>
    <x v="3477"/>
    <n v="3191678.6397521207"/>
    <x v="3477"/>
    <n v="8897102.7763320096"/>
    <x v="3477"/>
    <x v="3477"/>
  </r>
  <r>
    <x v="0"/>
    <x v="4"/>
    <x v="0"/>
    <x v="0"/>
    <x v="22"/>
    <x v="68"/>
    <x v="3478"/>
    <n v="392070.79408003023"/>
    <x v="3478"/>
    <n v="808834.45509041985"/>
    <x v="3478"/>
    <x v="3478"/>
  </r>
  <r>
    <x v="0"/>
    <x v="4"/>
    <x v="0"/>
    <x v="0"/>
    <x v="140"/>
    <x v="1347"/>
    <x v="3479"/>
    <n v="66906.469213365592"/>
    <x v="3479"/>
    <n v="125128.16822375999"/>
    <x v="3479"/>
    <x v="3479"/>
  </r>
  <r>
    <x v="0"/>
    <x v="4"/>
    <x v="0"/>
    <x v="0"/>
    <x v="127"/>
    <x v="1186"/>
    <x v="3480"/>
    <n v="59887.075269574794"/>
    <x v="3480"/>
    <n v="114824.59760507998"/>
    <x v="3480"/>
    <x v="3480"/>
  </r>
  <r>
    <x v="0"/>
    <x v="4"/>
    <x v="0"/>
    <x v="0"/>
    <x v="125"/>
    <x v="1348"/>
    <x v="3481"/>
    <n v="43768.893027207458"/>
    <x v="3481"/>
    <n v="91130.464461959709"/>
    <x v="3481"/>
    <x v="3481"/>
  </r>
  <r>
    <x v="0"/>
    <x v="4"/>
    <x v="0"/>
    <x v="0"/>
    <x v="155"/>
    <x v="41"/>
    <x v="3482"/>
    <n v="35341.941889377784"/>
    <x v="3482"/>
    <n v="77851.110285089744"/>
    <x v="3482"/>
    <x v="3482"/>
  </r>
  <r>
    <x v="0"/>
    <x v="4"/>
    <x v="0"/>
    <x v="0"/>
    <x v="118"/>
    <x v="68"/>
    <x v="3483"/>
    <n v="217698.746251"/>
    <x v="3483"/>
    <n v="493519.57615099993"/>
    <x v="3483"/>
    <x v="3483"/>
  </r>
  <r>
    <x v="0"/>
    <x v="4"/>
    <x v="1"/>
    <x v="1"/>
    <x v="5"/>
    <x v="931"/>
    <x v="3484"/>
    <n v="77028.986922240001"/>
    <x v="3484"/>
    <n v="138641.11910400001"/>
    <x v="3484"/>
    <x v="3484"/>
  </r>
  <r>
    <x v="0"/>
    <x v="4"/>
    <x v="1"/>
    <x v="1"/>
    <x v="102"/>
    <x v="259"/>
    <x v="3485"/>
    <n v="820401.17759999761"/>
    <x v="3485"/>
    <n v="1580491.7821439952"/>
    <x v="3485"/>
    <x v="3485"/>
  </r>
  <r>
    <x v="0"/>
    <x v="4"/>
    <x v="1"/>
    <x v="1"/>
    <x v="111"/>
    <x v="674"/>
    <x v="3486"/>
    <n v="49317.10643194845"/>
    <x v="3486"/>
    <n v="98718.005103059695"/>
    <x v="3486"/>
    <x v="3486"/>
  </r>
  <r>
    <x v="0"/>
    <x v="4"/>
    <x v="1"/>
    <x v="1"/>
    <x v="21"/>
    <x v="1349"/>
    <x v="3487"/>
    <n v="900364.61250000005"/>
    <x v="3487"/>
    <n v="1840518.954405"/>
    <x v="3487"/>
    <x v="3487"/>
  </r>
  <r>
    <x v="0"/>
    <x v="4"/>
    <x v="1"/>
    <x v="1"/>
    <x v="112"/>
    <x v="608"/>
    <x v="3488"/>
    <n v="41793.151249439921"/>
    <x v="3488"/>
    <n v="86937.778223999834"/>
    <x v="3488"/>
    <x v="3488"/>
  </r>
  <r>
    <x v="0"/>
    <x v="4"/>
    <x v="1"/>
    <x v="1"/>
    <x v="141"/>
    <x v="608"/>
    <x v="3489"/>
    <n v="42285.801362399863"/>
    <x v="3489"/>
    <n v="87962.585039999714"/>
    <x v="3489"/>
    <x v="3489"/>
  </r>
  <r>
    <x v="0"/>
    <x v="4"/>
    <x v="1"/>
    <x v="1"/>
    <x v="149"/>
    <x v="29"/>
    <x v="3490"/>
    <n v="39103.395939562441"/>
    <x v="3490"/>
    <n v="82671.892143749865"/>
    <x v="3490"/>
    <x v="3490"/>
  </r>
  <r>
    <x v="0"/>
    <x v="4"/>
    <x v="1"/>
    <x v="1"/>
    <x v="141"/>
    <x v="10"/>
    <x v="3491"/>
    <n v="39233.793047725077"/>
    <x v="3491"/>
    <n v="83225.614024919734"/>
    <x v="3491"/>
    <x v="3491"/>
  </r>
  <r>
    <x v="0"/>
    <x v="4"/>
    <x v="1"/>
    <x v="1"/>
    <x v="133"/>
    <x v="259"/>
    <x v="3492"/>
    <n v="820933.44479999761"/>
    <x v="3492"/>
    <n v="1848922.5751315146"/>
    <x v="3492"/>
    <x v="3492"/>
  </r>
  <r>
    <x v="0"/>
    <x v="4"/>
    <x v="1"/>
    <x v="1"/>
    <x v="113"/>
    <x v="1002"/>
    <x v="3493"/>
    <n v="21111.253790478797"/>
    <x v="3493"/>
    <n v="53177.34674347999"/>
    <x v="3493"/>
    <x v="3493"/>
  </r>
  <r>
    <x v="0"/>
    <x v="4"/>
    <x v="1"/>
    <x v="1"/>
    <x v="122"/>
    <x v="991"/>
    <x v="3494"/>
    <n v="18929.846613751462"/>
    <x v="3494"/>
    <n v="49652.917705649896"/>
    <x v="3494"/>
    <x v="3494"/>
  </r>
  <r>
    <x v="0"/>
    <x v="4"/>
    <x v="0"/>
    <x v="3"/>
    <x v="118"/>
    <x v="336"/>
    <x v="3495"/>
    <n v="300987.69666792656"/>
    <x v="3495"/>
    <n v="513580.98723524838"/>
    <x v="3495"/>
    <x v="3495"/>
  </r>
  <r>
    <x v="0"/>
    <x v="4"/>
    <x v="0"/>
    <x v="3"/>
    <x v="49"/>
    <x v="401"/>
    <x v="3496"/>
    <n v="148562.41529249953"/>
    <x v="3496"/>
    <n v="257021.60174999922"/>
    <x v="3496"/>
    <x v="3496"/>
  </r>
  <r>
    <x v="0"/>
    <x v="4"/>
    <x v="0"/>
    <x v="3"/>
    <x v="49"/>
    <x v="401"/>
    <x v="3497"/>
    <n v="157529.476489522"/>
    <x v="3497"/>
    <n v="285899.61165974906"/>
    <x v="3497"/>
    <x v="3497"/>
  </r>
  <r>
    <x v="0"/>
    <x v="4"/>
    <x v="0"/>
    <x v="3"/>
    <x v="129"/>
    <x v="2"/>
    <x v="3498"/>
    <n v="51991.460820424632"/>
    <x v="3498"/>
    <n v="114459.67684007961"/>
    <x v="3498"/>
    <x v="3498"/>
  </r>
  <r>
    <x v="0"/>
    <x v="4"/>
    <x v="0"/>
    <x v="3"/>
    <x v="49"/>
    <x v="336"/>
    <x v="3499"/>
    <n v="282541.04178299912"/>
    <x v="3499"/>
    <n v="652174.4492999987"/>
    <x v="3499"/>
    <x v="3499"/>
  </r>
  <r>
    <x v="0"/>
    <x v="4"/>
    <x v="0"/>
    <x v="3"/>
    <x v="107"/>
    <x v="5"/>
    <x v="3500"/>
    <n v="37559.350590067188"/>
    <x v="3500"/>
    <n v="87981.440613119979"/>
    <x v="3500"/>
    <x v="3500"/>
  </r>
  <r>
    <x v="0"/>
    <x v="4"/>
    <x v="0"/>
    <x v="3"/>
    <x v="129"/>
    <x v="1350"/>
    <x v="3501"/>
    <n v="33032.891872303888"/>
    <x v="3501"/>
    <n v="80100.360878399733"/>
    <x v="3501"/>
    <x v="3501"/>
  </r>
  <r>
    <x v="0"/>
    <x v="4"/>
    <x v="0"/>
    <x v="3"/>
    <x v="61"/>
    <x v="277"/>
    <x v="3502"/>
    <n v="14537.96108855995"/>
    <x v="3502"/>
    <n v="44156.961575999849"/>
    <x v="3502"/>
    <x v="3502"/>
  </r>
  <r>
    <x v="0"/>
    <x v="4"/>
    <x v="0"/>
    <x v="3"/>
    <x v="66"/>
    <x v="277"/>
    <x v="3503"/>
    <n v="14651.254259611151"/>
    <x v="3503"/>
    <n v="44521.833095519854"/>
    <x v="3503"/>
    <x v="3503"/>
  </r>
  <r>
    <x v="0"/>
    <x v="4"/>
    <x v="1"/>
    <x v="2"/>
    <x v="132"/>
    <x v="561"/>
    <x v="3504"/>
    <n v="59502.527260800001"/>
    <x v="3504"/>
    <n v="110656.92767999999"/>
    <x v="3504"/>
    <x v="3504"/>
  </r>
  <r>
    <x v="0"/>
    <x v="4"/>
    <x v="1"/>
    <x v="2"/>
    <x v="65"/>
    <x v="561"/>
    <x v="3505"/>
    <n v="62172.570277708794"/>
    <x v="3505"/>
    <n v="119215.83867647997"/>
    <x v="3505"/>
    <x v="3505"/>
  </r>
  <r>
    <x v="0"/>
    <x v="4"/>
    <x v="1"/>
    <x v="2"/>
    <x v="11"/>
    <x v="937"/>
    <x v="3506"/>
    <n v="54572.091403468628"/>
    <x v="3506"/>
    <n v="106018.17397247966"/>
    <x v="3506"/>
    <x v="3506"/>
  </r>
  <r>
    <x v="0"/>
    <x v="4"/>
    <x v="1"/>
    <x v="2"/>
    <x v="49"/>
    <x v="7"/>
    <x v="3507"/>
    <n v="43612.211727809998"/>
    <x v="3507"/>
    <n v="87586.148150999987"/>
    <x v="3507"/>
    <x v="3507"/>
  </r>
  <r>
    <x v="0"/>
    <x v="4"/>
    <x v="1"/>
    <x v="2"/>
    <x v="49"/>
    <x v="7"/>
    <x v="3508"/>
    <n v="44357.950794530989"/>
    <x v="3508"/>
    <n v="89979.981950099973"/>
    <x v="3508"/>
    <x v="3508"/>
  </r>
  <r>
    <x v="0"/>
    <x v="4"/>
    <x v="1"/>
    <x v="2"/>
    <x v="132"/>
    <x v="7"/>
    <x v="3509"/>
    <n v="45349.42628213788"/>
    <x v="3509"/>
    <n v="93166.513881089966"/>
    <x v="3509"/>
    <x v="3509"/>
  </r>
  <r>
    <x v="0"/>
    <x v="4"/>
    <x v="1"/>
    <x v="2"/>
    <x v="96"/>
    <x v="153"/>
    <x v="3510"/>
    <n v="911510.37824999855"/>
    <x v="3510"/>
    <n v="1898829.4371674971"/>
    <x v="3510"/>
    <x v="3510"/>
  </r>
  <r>
    <x v="0"/>
    <x v="4"/>
    <x v="1"/>
    <x v="2"/>
    <x v="144"/>
    <x v="173"/>
    <x v="3511"/>
    <n v="823135.93718399887"/>
    <x v="3511"/>
    <n v="1728711.6459465579"/>
    <x v="3511"/>
    <x v="3511"/>
  </r>
  <r>
    <x v="0"/>
    <x v="4"/>
    <x v="1"/>
    <x v="2"/>
    <x v="137"/>
    <x v="999"/>
    <x v="3512"/>
    <n v="647929.12499999814"/>
    <x v="3512"/>
    <n v="1391902.6837499959"/>
    <x v="3512"/>
    <x v="3512"/>
  </r>
  <r>
    <x v="1"/>
    <x v="4"/>
    <x v="0"/>
    <x v="0"/>
    <x v="158"/>
    <x v="197"/>
    <x v="3513"/>
    <n v="125475.29202935925"/>
    <x v="3513"/>
    <n v="197939.20525599879"/>
    <x v="3513"/>
    <x v="3513"/>
  </r>
  <r>
    <x v="1"/>
    <x v="4"/>
    <x v="0"/>
    <x v="0"/>
    <x v="121"/>
    <x v="61"/>
    <x v="3514"/>
    <n v="119712.81534556445"/>
    <x v="3514"/>
    <n v="189733.20321149912"/>
    <x v="3514"/>
    <x v="3514"/>
  </r>
  <r>
    <x v="1"/>
    <x v="4"/>
    <x v="0"/>
    <x v="0"/>
    <x v="127"/>
    <x v="38"/>
    <x v="3515"/>
    <n v="86990.899199836509"/>
    <x v="3515"/>
    <n v="143973.54002527951"/>
    <x v="3515"/>
    <x v="3515"/>
  </r>
  <r>
    <x v="1"/>
    <x v="4"/>
    <x v="0"/>
    <x v="0"/>
    <x v="150"/>
    <x v="552"/>
    <x v="3516"/>
    <n v="82955.135501365119"/>
    <x v="3516"/>
    <n v="138455.16308504937"/>
    <x v="3516"/>
    <x v="3516"/>
  </r>
  <r>
    <x v="1"/>
    <x v="4"/>
    <x v="0"/>
    <x v="0"/>
    <x v="150"/>
    <x v="673"/>
    <x v="3517"/>
    <n v="31976.608420824483"/>
    <x v="3517"/>
    <n v="72471.016602659729"/>
    <x v="3517"/>
    <x v="3517"/>
  </r>
  <r>
    <x v="1"/>
    <x v="4"/>
    <x v="1"/>
    <x v="1"/>
    <x v="122"/>
    <x v="13"/>
    <x v="3518"/>
    <n v="99270.034432172484"/>
    <x v="3518"/>
    <n v="171840.40550700892"/>
    <x v="3518"/>
    <x v="3518"/>
  </r>
  <r>
    <x v="1"/>
    <x v="4"/>
    <x v="1"/>
    <x v="1"/>
    <x v="98"/>
    <x v="640"/>
    <x v="3519"/>
    <n v="92145.684359792591"/>
    <x v="3519"/>
    <n v="161036.98253158943"/>
    <x v="3519"/>
    <x v="3519"/>
  </r>
  <r>
    <x v="1"/>
    <x v="4"/>
    <x v="1"/>
    <x v="1"/>
    <x v="110"/>
    <x v="558"/>
    <x v="3520"/>
    <n v="1018779.413624995"/>
    <x v="3520"/>
    <n v="2068632.0493870401"/>
    <x v="3520"/>
    <x v="3520"/>
  </r>
  <r>
    <x v="1"/>
    <x v="4"/>
    <x v="1"/>
    <x v="1"/>
    <x v="102"/>
    <x v="1351"/>
    <x v="3521"/>
    <n v="41450.870040729336"/>
    <x v="3521"/>
    <n v="87345.227228159434"/>
    <x v="3521"/>
    <x v="3521"/>
  </r>
  <r>
    <x v="1"/>
    <x v="4"/>
    <x v="0"/>
    <x v="3"/>
    <x v="117"/>
    <x v="1352"/>
    <x v="3522"/>
    <n v="105348.11393725015"/>
    <x v="3522"/>
    <n v="195341.59818467876"/>
    <x v="3522"/>
    <x v="3522"/>
  </r>
  <r>
    <x v="1"/>
    <x v="4"/>
    <x v="0"/>
    <x v="3"/>
    <x v="143"/>
    <x v="128"/>
    <x v="3523"/>
    <n v="96082.835827187155"/>
    <x v="3523"/>
    <n v="179880.85911995918"/>
    <x v="3523"/>
    <x v="3523"/>
  </r>
  <r>
    <x v="1"/>
    <x v="4"/>
    <x v="0"/>
    <x v="3"/>
    <x v="154"/>
    <x v="989"/>
    <x v="3524"/>
    <n v="73044.136878898949"/>
    <x v="3524"/>
    <n v="141505.78348031949"/>
    <x v="3524"/>
    <x v="3524"/>
  </r>
  <r>
    <x v="1"/>
    <x v="4"/>
    <x v="0"/>
    <x v="3"/>
    <x v="129"/>
    <x v="8"/>
    <x v="3525"/>
    <n v="73293.861892650952"/>
    <x v="3525"/>
    <n v="142412.88755693912"/>
    <x v="3525"/>
    <x v="3525"/>
  </r>
  <r>
    <x v="1"/>
    <x v="4"/>
    <x v="0"/>
    <x v="3"/>
    <x v="154"/>
    <x v="38"/>
    <x v="3526"/>
    <n v="67715.772664834556"/>
    <x v="3526"/>
    <n v="132515.07795107953"/>
    <x v="3526"/>
    <x v="3526"/>
  </r>
  <r>
    <x v="1"/>
    <x v="4"/>
    <x v="0"/>
    <x v="3"/>
    <x v="103"/>
    <x v="41"/>
    <x v="3527"/>
    <n v="30639.497246763156"/>
    <x v="3527"/>
    <n v="75813.247973429636"/>
    <x v="3527"/>
    <x v="3527"/>
  </r>
  <r>
    <x v="1"/>
    <x v="4"/>
    <x v="0"/>
    <x v="3"/>
    <x v="103"/>
    <x v="1224"/>
    <x v="3528"/>
    <n v="28967.06423039439"/>
    <x v="3528"/>
    <n v="72440.209210949732"/>
    <x v="3528"/>
    <x v="3528"/>
  </r>
  <r>
    <x v="1"/>
    <x v="4"/>
    <x v="0"/>
    <x v="3"/>
    <x v="101"/>
    <x v="559"/>
    <x v="3529"/>
    <n v="22127.211834239915"/>
    <x v="3529"/>
    <n v="58769.354303999782"/>
    <x v="3529"/>
    <x v="3529"/>
  </r>
  <r>
    <x v="1"/>
    <x v="4"/>
    <x v="0"/>
    <x v="3"/>
    <x v="1"/>
    <x v="559"/>
    <x v="3530"/>
    <n v="22638.951753158715"/>
    <x v="3530"/>
    <n v="60417.420171479782"/>
    <x v="3530"/>
    <x v="3530"/>
  </r>
  <r>
    <x v="1"/>
    <x v="4"/>
    <x v="1"/>
    <x v="2"/>
    <x v="159"/>
    <x v="1"/>
    <x v="3531"/>
    <n v="88959.630789856557"/>
    <x v="3531"/>
    <n v="156744.89158340904"/>
    <x v="3531"/>
    <x v="3531"/>
  </r>
  <r>
    <x v="1"/>
    <x v="4"/>
    <x v="1"/>
    <x v="2"/>
    <x v="27"/>
    <x v="1190"/>
    <x v="3532"/>
    <n v="59454.957887999721"/>
    <x v="3532"/>
    <n v="111696.36479999949"/>
    <x v="3532"/>
    <x v="3532"/>
  </r>
  <r>
    <x v="1"/>
    <x v="4"/>
    <x v="1"/>
    <x v="2"/>
    <x v="5"/>
    <x v="1190"/>
    <x v="3533"/>
    <n v="62058.251310998101"/>
    <x v="3533"/>
    <n v="120077.04428063943"/>
    <x v="3533"/>
    <x v="3533"/>
  </r>
  <r>
    <x v="1"/>
    <x v="4"/>
    <x v="1"/>
    <x v="2"/>
    <x v="96"/>
    <x v="657"/>
    <x v="3534"/>
    <n v="47557.381372409698"/>
    <x v="3534"/>
    <n v="96171.349910999401"/>
    <x v="3534"/>
    <x v="3534"/>
  </r>
  <r>
    <x v="1"/>
    <x v="4"/>
    <x v="1"/>
    <x v="2"/>
    <x v="112"/>
    <x v="676"/>
    <x v="3535"/>
    <n v="31860.982104315095"/>
    <x v="3535"/>
    <n v="71663.050152629541"/>
    <x v="3535"/>
    <x v="3535"/>
  </r>
  <r>
    <x v="1"/>
    <x v="4"/>
    <x v="1"/>
    <x v="2"/>
    <x v="114"/>
    <x v="1353"/>
    <x v="3536"/>
    <n v="29947.771491885709"/>
    <x v="3536"/>
    <n v="68579.978131889569"/>
    <x v="3536"/>
    <x v="3536"/>
  </r>
  <r>
    <x v="2"/>
    <x v="4"/>
    <x v="0"/>
    <x v="0"/>
    <x v="145"/>
    <x v="83"/>
    <x v="3537"/>
    <n v="206362.84856156565"/>
    <x v="3537"/>
    <n v="475207.45521795715"/>
    <x v="3537"/>
    <x v="3537"/>
  </r>
  <r>
    <x v="2"/>
    <x v="4"/>
    <x v="0"/>
    <x v="0"/>
    <x v="69"/>
    <x v="115"/>
    <x v="3538"/>
    <n v="118805.74361761387"/>
    <x v="3538"/>
    <n v="201340.26376649807"/>
    <x v="3538"/>
    <x v="3538"/>
  </r>
  <r>
    <x v="2"/>
    <x v="4"/>
    <x v="0"/>
    <x v="0"/>
    <x v="116"/>
    <x v="61"/>
    <x v="3539"/>
    <n v="87674.67993107166"/>
    <x v="3539"/>
    <n v="157760.49566474848"/>
    <x v="3539"/>
    <x v="3539"/>
  </r>
  <r>
    <x v="2"/>
    <x v="4"/>
    <x v="0"/>
    <x v="0"/>
    <x v="134"/>
    <x v="1354"/>
    <x v="3540"/>
    <n v="68993.804068043726"/>
    <x v="3540"/>
    <n v="130341.56564852894"/>
    <x v="3540"/>
    <x v="3540"/>
  </r>
  <r>
    <x v="2"/>
    <x v="4"/>
    <x v="0"/>
    <x v="0"/>
    <x v="128"/>
    <x v="2"/>
    <x v="3541"/>
    <n v="66259.024010238747"/>
    <x v="3541"/>
    <n v="125959.40439431912"/>
    <x v="3541"/>
    <x v="3541"/>
  </r>
  <r>
    <x v="2"/>
    <x v="4"/>
    <x v="1"/>
    <x v="1"/>
    <x v="119"/>
    <x v="575"/>
    <x v="3542"/>
    <n v="224038.59521170674"/>
    <x v="3542"/>
    <n v="494938.79487647698"/>
    <x v="3542"/>
    <x v="3542"/>
  </r>
  <r>
    <x v="2"/>
    <x v="4"/>
    <x v="1"/>
    <x v="1"/>
    <x v="141"/>
    <x v="240"/>
    <x v="3543"/>
    <n v="181899.8299847529"/>
    <x v="3543"/>
    <n v="422137.96962823771"/>
    <x v="3543"/>
    <x v="3543"/>
  </r>
  <r>
    <x v="2"/>
    <x v="4"/>
    <x v="1"/>
    <x v="1"/>
    <x v="95"/>
    <x v="1355"/>
    <x v="3544"/>
    <n v="128834.8919552439"/>
    <x v="3544"/>
    <n v="201458.34566207865"/>
    <x v="3544"/>
    <x v="3544"/>
  </r>
  <r>
    <x v="2"/>
    <x v="4"/>
    <x v="1"/>
    <x v="1"/>
    <x v="146"/>
    <x v="575"/>
    <x v="3545"/>
    <n v="163802.42874496846"/>
    <x v="3545"/>
    <n v="260109.15853215818"/>
    <x v="3545"/>
    <x v="3545"/>
  </r>
  <r>
    <x v="2"/>
    <x v="4"/>
    <x v="1"/>
    <x v="1"/>
    <x v="151"/>
    <x v="608"/>
    <x v="3546"/>
    <n v="43818.490602719699"/>
    <x v="3546"/>
    <n v="91150.872911999366"/>
    <x v="3546"/>
    <x v="3546"/>
  </r>
  <r>
    <x v="2"/>
    <x v="4"/>
    <x v="0"/>
    <x v="3"/>
    <x v="31"/>
    <x v="318"/>
    <x v="3547"/>
    <n v="192322.4752014782"/>
    <x v="3547"/>
    <n v="333516.53290799685"/>
    <x v="3547"/>
    <x v="3547"/>
  </r>
  <r>
    <x v="2"/>
    <x v="4"/>
    <x v="0"/>
    <x v="3"/>
    <x v="117"/>
    <x v="694"/>
    <x v="3548"/>
    <n v="180863.59669544149"/>
    <x v="3548"/>
    <n v="315790.87966271699"/>
    <x v="3548"/>
    <x v="3548"/>
  </r>
  <r>
    <x v="2"/>
    <x v="4"/>
    <x v="0"/>
    <x v="3"/>
    <x v="81"/>
    <x v="55"/>
    <x v="3549"/>
    <n v="146178.59244218899"/>
    <x v="3549"/>
    <n v="260725.74174899823"/>
    <x v="3549"/>
    <x v="3549"/>
  </r>
  <r>
    <x v="2"/>
    <x v="4"/>
    <x v="0"/>
    <x v="3"/>
    <x v="129"/>
    <x v="319"/>
    <x v="3550"/>
    <n v="138240.93056405184"/>
    <x v="3550"/>
    <n v="248607.26391629796"/>
    <x v="3550"/>
    <x v="3550"/>
  </r>
  <r>
    <x v="2"/>
    <x v="4"/>
    <x v="1"/>
    <x v="2"/>
    <x v="58"/>
    <x v="222"/>
    <x v="3551"/>
    <n v="187175.33825081072"/>
    <x v="3551"/>
    <n v="292364.20201874728"/>
    <x v="3551"/>
    <x v="3551"/>
  </r>
  <r>
    <x v="3"/>
    <x v="4"/>
    <x v="0"/>
    <x v="0"/>
    <x v="109"/>
    <x v="307"/>
    <x v="3552"/>
    <n v="293320.96305810427"/>
    <x v="3552"/>
    <n v="621913.43591324543"/>
    <x v="3552"/>
    <x v="3552"/>
  </r>
  <r>
    <x v="3"/>
    <x v="4"/>
    <x v="0"/>
    <x v="0"/>
    <x v="49"/>
    <x v="652"/>
    <x v="3553"/>
    <n v="260795.38310538247"/>
    <x v="3553"/>
    <n v="566926.83910446533"/>
    <x v="3553"/>
    <x v="3553"/>
  </r>
  <r>
    <x v="3"/>
    <x v="4"/>
    <x v="0"/>
    <x v="0"/>
    <x v="158"/>
    <x v="51"/>
    <x v="3554"/>
    <n v="238555.05924442445"/>
    <x v="3554"/>
    <n v="529243.75044653565"/>
    <x v="3554"/>
    <x v="3554"/>
  </r>
  <r>
    <x v="3"/>
    <x v="4"/>
    <x v="0"/>
    <x v="0"/>
    <x v="8"/>
    <x v="947"/>
    <x v="3555"/>
    <n v="341240.50792581338"/>
    <x v="3555"/>
    <n v="715702.90645424381"/>
    <x v="3555"/>
    <x v="3555"/>
  </r>
  <r>
    <x v="3"/>
    <x v="4"/>
    <x v="0"/>
    <x v="0"/>
    <x v="97"/>
    <x v="240"/>
    <x v="3556"/>
    <n v="168534.2040541661"/>
    <x v="3556"/>
    <n v="257486.40043279709"/>
    <x v="3556"/>
    <x v="3556"/>
  </r>
  <r>
    <x v="3"/>
    <x v="4"/>
    <x v="0"/>
    <x v="0"/>
    <x v="61"/>
    <x v="947"/>
    <x v="3557"/>
    <n v="185537.98949399777"/>
    <x v="3557"/>
    <n v="441771.71009399462"/>
    <x v="3557"/>
    <x v="3557"/>
  </r>
  <r>
    <x v="3"/>
    <x v="4"/>
    <x v="1"/>
    <x v="1"/>
    <x v="108"/>
    <x v="123"/>
    <x v="3558"/>
    <n v="329897.12350945204"/>
    <x v="3558"/>
    <n v="668869.469062755"/>
    <x v="3558"/>
    <x v="3558"/>
  </r>
  <r>
    <x v="3"/>
    <x v="4"/>
    <x v="1"/>
    <x v="1"/>
    <x v="61"/>
    <x v="1356"/>
    <x v="3559"/>
    <n v="319200.15558372095"/>
    <x v="3559"/>
    <n v="650847.97027007444"/>
    <x v="3559"/>
    <x v="3559"/>
  </r>
  <r>
    <x v="3"/>
    <x v="4"/>
    <x v="1"/>
    <x v="1"/>
    <x v="117"/>
    <x v="1028"/>
    <x v="3560"/>
    <n v="479664.4127098677"/>
    <x v="3560"/>
    <n v="927450.28487055167"/>
    <x v="3560"/>
    <x v="3560"/>
  </r>
  <r>
    <x v="3"/>
    <x v="4"/>
    <x v="1"/>
    <x v="1"/>
    <x v="98"/>
    <x v="191"/>
    <x v="3561"/>
    <n v="290582.98842178122"/>
    <x v="3561"/>
    <n v="605169.63394123549"/>
    <x v="3561"/>
    <x v="3561"/>
  </r>
  <r>
    <x v="3"/>
    <x v="4"/>
    <x v="1"/>
    <x v="1"/>
    <x v="29"/>
    <x v="324"/>
    <x v="3562"/>
    <n v="249714.86721773987"/>
    <x v="3562"/>
    <n v="537481.64796045609"/>
    <x v="3562"/>
    <x v="3562"/>
  </r>
  <r>
    <x v="3"/>
    <x v="4"/>
    <x v="1"/>
    <x v="1"/>
    <x v="81"/>
    <x v="31"/>
    <x v="3563"/>
    <n v="210652.80192242051"/>
    <x v="3563"/>
    <n v="471029.13426587655"/>
    <x v="3563"/>
    <x v="3563"/>
  </r>
  <r>
    <x v="3"/>
    <x v="4"/>
    <x v="1"/>
    <x v="1"/>
    <x v="47"/>
    <x v="948"/>
    <x v="3564"/>
    <n v="139282.37231980363"/>
    <x v="3564"/>
    <n v="228312.01151549775"/>
    <x v="3564"/>
    <x v="3564"/>
  </r>
  <r>
    <x v="3"/>
    <x v="4"/>
    <x v="1"/>
    <x v="1"/>
    <x v="102"/>
    <x v="33"/>
    <x v="3565"/>
    <n v="118174.91099794231"/>
    <x v="3565"/>
    <n v="200363.55144497752"/>
    <x v="3565"/>
    <x v="3565"/>
  </r>
  <r>
    <x v="3"/>
    <x v="4"/>
    <x v="1"/>
    <x v="1"/>
    <x v="29"/>
    <x v="90"/>
    <x v="3566"/>
    <n v="418089.98362499592"/>
    <x v="3566"/>
    <n v="875850.39404499135"/>
    <x v="3566"/>
    <x v="3566"/>
  </r>
  <r>
    <x v="3"/>
    <x v="4"/>
    <x v="1"/>
    <x v="1"/>
    <x v="30"/>
    <x v="1028"/>
    <x v="3567"/>
    <n v="266963.99399999675"/>
    <x v="3567"/>
    <n v="597950.31735999277"/>
    <x v="3567"/>
    <x v="3567"/>
  </r>
  <r>
    <x v="3"/>
    <x v="4"/>
    <x v="1"/>
    <x v="1"/>
    <x v="142"/>
    <x v="90"/>
    <x v="3568"/>
    <n v="418259.0796749958"/>
    <x v="3568"/>
    <n v="1012445.5550264599"/>
    <x v="3568"/>
    <x v="3568"/>
  </r>
  <r>
    <x v="3"/>
    <x v="4"/>
    <x v="1"/>
    <x v="1"/>
    <x v="152"/>
    <x v="69"/>
    <x v="3569"/>
    <n v="216385.6436999976"/>
    <x v="3569"/>
    <n v="530522.66208851407"/>
    <x v="3569"/>
    <x v="3569"/>
  </r>
  <r>
    <x v="3"/>
    <x v="4"/>
    <x v="1"/>
    <x v="1"/>
    <x v="108"/>
    <x v="1197"/>
    <x v="3570"/>
    <n v="208731.50369999793"/>
    <x v="3570"/>
    <n v="513590.97254451487"/>
    <x v="3570"/>
    <x v="3570"/>
  </r>
  <r>
    <x v="3"/>
    <x v="4"/>
    <x v="0"/>
    <x v="3"/>
    <x v="101"/>
    <x v="1192"/>
    <x v="3571"/>
    <n v="155636.84133204323"/>
    <x v="3571"/>
    <n v="276580.98494207725"/>
    <x v="3571"/>
    <x v="3571"/>
  </r>
  <r>
    <x v="3"/>
    <x v="4"/>
    <x v="0"/>
    <x v="3"/>
    <x v="106"/>
    <x v="208"/>
    <x v="3572"/>
    <n v="125419.75510525875"/>
    <x v="3572"/>
    <n v="223597.05114599774"/>
    <x v="3572"/>
    <x v="3572"/>
  </r>
  <r>
    <x v="3"/>
    <x v="4"/>
    <x v="0"/>
    <x v="3"/>
    <x v="142"/>
    <x v="978"/>
    <x v="3573"/>
    <n v="1062283.335387547"/>
    <x v="3573"/>
    <n v="1919211.3544759813"/>
    <x v="3573"/>
    <x v="3573"/>
  </r>
  <r>
    <x v="3"/>
    <x v="4"/>
    <x v="0"/>
    <x v="3"/>
    <x v="154"/>
    <x v="1036"/>
    <x v="3574"/>
    <n v="118303.18884697369"/>
    <x v="3574"/>
    <n v="217535.58902249759"/>
    <x v="3574"/>
    <x v="3574"/>
  </r>
  <r>
    <x v="3"/>
    <x v="4"/>
    <x v="0"/>
    <x v="3"/>
    <x v="44"/>
    <x v="208"/>
    <x v="3575"/>
    <n v="132722.14922920315"/>
    <x v="3575"/>
    <n v="247116.62856194749"/>
    <x v="3575"/>
    <x v="3575"/>
  </r>
  <r>
    <x v="3"/>
    <x v="4"/>
    <x v="0"/>
    <x v="3"/>
    <x v="7"/>
    <x v="978"/>
    <x v="3576"/>
    <n v="1139926.5886883226"/>
    <x v="3576"/>
    <n v="2167061.3215752579"/>
    <x v="3576"/>
    <x v="3576"/>
  </r>
  <r>
    <x v="3"/>
    <x v="4"/>
    <x v="1"/>
    <x v="2"/>
    <x v="1"/>
    <x v="280"/>
    <x v="3577"/>
    <n v="282607.34393548459"/>
    <x v="3577"/>
    <n v="583055.53940479504"/>
    <x v="3577"/>
    <x v="3577"/>
  </r>
  <r>
    <x v="3"/>
    <x v="4"/>
    <x v="1"/>
    <x v="2"/>
    <x v="159"/>
    <x v="60"/>
    <x v="3578"/>
    <n v="254959.11424642726"/>
    <x v="3578"/>
    <n v="574239.24280783522"/>
    <x v="3578"/>
    <x v="3578"/>
  </r>
  <r>
    <x v="3"/>
    <x v="4"/>
    <x v="1"/>
    <x v="2"/>
    <x v="137"/>
    <x v="1218"/>
    <x v="3579"/>
    <n v="180930.44135643524"/>
    <x v="3579"/>
    <n v="285327.01445624646"/>
    <x v="3579"/>
    <x v="3579"/>
  </r>
  <r>
    <x v="3"/>
    <x v="4"/>
    <x v="1"/>
    <x v="2"/>
    <x v="81"/>
    <x v="112"/>
    <x v="3580"/>
    <n v="641729.79590399365"/>
    <x v="3580"/>
    <n v="1296031.6103039873"/>
    <x v="3580"/>
    <x v="3580"/>
  </r>
  <r>
    <x v="3"/>
    <x v="4"/>
    <x v="1"/>
    <x v="2"/>
    <x v="114"/>
    <x v="1246"/>
    <x v="3581"/>
    <n v="472276.01318399434"/>
    <x v="3581"/>
    <n v="989217.23558398813"/>
    <x v="3581"/>
    <x v="3581"/>
  </r>
  <r>
    <x v="3"/>
    <x v="4"/>
    <x v="1"/>
    <x v="2"/>
    <x v="133"/>
    <x v="406"/>
    <x v="3582"/>
    <n v="900075.61648799048"/>
    <x v="3582"/>
    <n v="1889923.7291839004"/>
    <x v="3582"/>
    <x v="3582"/>
  </r>
  <r>
    <x v="3"/>
    <x v="4"/>
    <x v="1"/>
    <x v="2"/>
    <x v="81"/>
    <x v="1357"/>
    <x v="3583"/>
    <n v="457378.24358399527"/>
    <x v="3583"/>
    <n v="1025455.3635225495"/>
    <x v="3583"/>
    <x v="3583"/>
  </r>
  <r>
    <x v="3"/>
    <x v="4"/>
    <x v="1"/>
    <x v="2"/>
    <x v="89"/>
    <x v="112"/>
    <x v="3584"/>
    <n v="641989.39533599361"/>
    <x v="3584"/>
    <n v="1512589.1938725449"/>
    <x v="3584"/>
    <x v="3584"/>
  </r>
  <r>
    <x v="3"/>
    <x v="4"/>
    <x v="1"/>
    <x v="2"/>
    <x v="81"/>
    <x v="1246"/>
    <x v="3585"/>
    <n v="472555.79755199427"/>
    <x v="3585"/>
    <n v="1148821.1373499061"/>
    <x v="3585"/>
    <x v="3585"/>
  </r>
  <r>
    <x v="4"/>
    <x v="4"/>
    <x v="0"/>
    <x v="0"/>
    <x v="138"/>
    <x v="73"/>
    <x v="3586"/>
    <n v="278872.74552617641"/>
    <x v="3586"/>
    <n v="596829.00427799486"/>
    <x v="3586"/>
    <x v="3586"/>
  </r>
  <r>
    <x v="4"/>
    <x v="4"/>
    <x v="0"/>
    <x v="0"/>
    <x v="116"/>
    <x v="589"/>
    <x v="3587"/>
    <n v="253973.6289353302"/>
    <x v="3587"/>
    <n v="553826.13379139442"/>
    <x v="3587"/>
    <x v="3587"/>
  </r>
  <r>
    <x v="4"/>
    <x v="4"/>
    <x v="0"/>
    <x v="0"/>
    <x v="61"/>
    <x v="29"/>
    <x v="3588"/>
    <n v="41223.28612499938"/>
    <x v="3588"/>
    <n v="88997.737499998664"/>
    <x v="3588"/>
    <x v="3588"/>
  </r>
  <r>
    <x v="4"/>
    <x v="4"/>
    <x v="0"/>
    <x v="0"/>
    <x v="90"/>
    <x v="29"/>
    <x v="3589"/>
    <n v="42565.027744311854"/>
    <x v="3589"/>
    <n v="93317.510868748592"/>
    <x v="3589"/>
    <x v="3589"/>
  </r>
  <r>
    <x v="4"/>
    <x v="4"/>
    <x v="0"/>
    <x v="0"/>
    <x v="61"/>
    <x v="225"/>
    <x v="3590"/>
    <n v="425207.25452799408"/>
    <x v="3590"/>
    <n v="945219.97348350706"/>
    <x v="3590"/>
    <x v="3590"/>
  </r>
  <r>
    <x v="4"/>
    <x v="4"/>
    <x v="0"/>
    <x v="0"/>
    <x v="125"/>
    <x v="720"/>
    <x v="3591"/>
    <n v="334685.94348799495"/>
    <x v="3591"/>
    <n v="770201.91980990861"/>
    <x v="3591"/>
    <x v="3591"/>
  </r>
  <r>
    <x v="4"/>
    <x v="4"/>
    <x v="0"/>
    <x v="0"/>
    <x v="69"/>
    <x v="725"/>
    <x v="3592"/>
    <n v="281672.41671999608"/>
    <x v="3592"/>
    <n v="663897.31574479071"/>
    <x v="3592"/>
    <x v="3592"/>
  </r>
  <r>
    <x v="4"/>
    <x v="4"/>
    <x v="0"/>
    <x v="0"/>
    <x v="1"/>
    <x v="377"/>
    <x v="3593"/>
    <n v="228098.51231999687"/>
    <x v="3593"/>
    <n v="555698.7595487925"/>
    <x v="3593"/>
    <x v="3593"/>
  </r>
  <r>
    <x v="4"/>
    <x v="4"/>
    <x v="1"/>
    <x v="1"/>
    <x v="81"/>
    <x v="58"/>
    <x v="3594"/>
    <n v="353287.84650671785"/>
    <x v="3594"/>
    <n v="704973.28744103364"/>
    <x v="3594"/>
    <x v="3594"/>
  </r>
  <r>
    <x v="4"/>
    <x v="4"/>
    <x v="1"/>
    <x v="1"/>
    <x v="152"/>
    <x v="32"/>
    <x v="3595"/>
    <n v="175315.58493200698"/>
    <x v="3595"/>
    <n v="407103.0817161561"/>
    <x v="3595"/>
    <x v="3595"/>
  </r>
  <r>
    <x v="4"/>
    <x v="4"/>
    <x v="1"/>
    <x v="1"/>
    <x v="146"/>
    <x v="405"/>
    <x v="3596"/>
    <n v="1089131.0624999863"/>
    <x v="3596"/>
    <n v="2213758.488824972"/>
    <x v="3596"/>
    <x v="3596"/>
  </r>
  <r>
    <x v="4"/>
    <x v="4"/>
    <x v="1"/>
    <x v="1"/>
    <x v="148"/>
    <x v="699"/>
    <x v="3597"/>
    <n v="359710.44682499504"/>
    <x v="3597"/>
    <n v="823433.02422975877"/>
    <x v="3597"/>
    <x v="3597"/>
  </r>
  <r>
    <x v="4"/>
    <x v="4"/>
    <x v="1"/>
    <x v="1"/>
    <x v="7"/>
    <x v="576"/>
    <x v="3598"/>
    <n v="278234.81234999583"/>
    <x v="3598"/>
    <n v="660856.03873805015"/>
    <x v="3598"/>
    <x v="3598"/>
  </r>
  <r>
    <x v="4"/>
    <x v="4"/>
    <x v="1"/>
    <x v="1"/>
    <x v="151"/>
    <x v="656"/>
    <x v="3599"/>
    <n v="248893.34939999683"/>
    <x v="3599"/>
    <n v="598842.05131223251"/>
    <x v="3599"/>
    <x v="3599"/>
  </r>
  <r>
    <x v="4"/>
    <x v="4"/>
    <x v="1"/>
    <x v="1"/>
    <x v="56"/>
    <x v="1239"/>
    <x v="3600"/>
    <n v="220754.6156249968"/>
    <x v="3600"/>
    <n v="542392.90646624228"/>
    <x v="3600"/>
    <x v="3600"/>
  </r>
  <r>
    <x v="4"/>
    <x v="4"/>
    <x v="0"/>
    <x v="3"/>
    <x v="103"/>
    <x v="1199"/>
    <x v="3601"/>
    <n v="241191.77681475045"/>
    <x v="3601"/>
    <n v="409790.56391855469"/>
    <x v="3601"/>
    <x v="3601"/>
  </r>
  <r>
    <x v="4"/>
    <x v="4"/>
    <x v="0"/>
    <x v="3"/>
    <x v="31"/>
    <x v="71"/>
    <x v="3602"/>
    <n v="94686.474725728651"/>
    <x v="3602"/>
    <n v="176263.15758299752"/>
    <x v="3602"/>
    <x v="3602"/>
  </r>
  <r>
    <x v="4"/>
    <x v="4"/>
    <x v="0"/>
    <x v="3"/>
    <x v="28"/>
    <x v="71"/>
    <x v="3603"/>
    <n v="99898.795049081789"/>
    <x v="3603"/>
    <n v="193052.09370671728"/>
    <x v="3603"/>
    <x v="3603"/>
  </r>
  <r>
    <x v="4"/>
    <x v="4"/>
    <x v="1"/>
    <x v="2"/>
    <x v="1"/>
    <x v="306"/>
    <x v="3604"/>
    <n v="369073.33365887118"/>
    <x v="3604"/>
    <n v="720340.05465443269"/>
    <x v="3604"/>
    <x v="3604"/>
  </r>
  <r>
    <x v="4"/>
    <x v="4"/>
    <x v="1"/>
    <x v="2"/>
    <x v="120"/>
    <x v="308"/>
    <x v="3605"/>
    <n v="270968.28483878652"/>
    <x v="3605"/>
    <n v="563647.80560899503"/>
    <x v="3605"/>
    <x v="3605"/>
  </r>
  <r>
    <x v="4"/>
    <x v="4"/>
    <x v="1"/>
    <x v="2"/>
    <x v="136"/>
    <x v="580"/>
    <x v="3606"/>
    <n v="243113.16433615552"/>
    <x v="3606"/>
    <n v="553917.57321018493"/>
    <x v="3606"/>
    <x v="3606"/>
  </r>
  <r>
    <x v="4"/>
    <x v="4"/>
    <x v="1"/>
    <x v="2"/>
    <x v="100"/>
    <x v="617"/>
    <x v="3607"/>
    <n v="1154169.9762119856"/>
    <x v="3607"/>
    <n v="2380308.0229090499"/>
    <x v="3607"/>
    <x v="3607"/>
  </r>
  <r>
    <x v="5"/>
    <x v="4"/>
    <x v="0"/>
    <x v="0"/>
    <x v="140"/>
    <x v="389"/>
    <x v="3608"/>
    <n v="476315.56166399154"/>
    <x v="3608"/>
    <n v="1048816.8256377415"/>
    <x v="3608"/>
    <x v="3608"/>
  </r>
  <r>
    <x v="5"/>
    <x v="4"/>
    <x v="0"/>
    <x v="0"/>
    <x v="158"/>
    <x v="1358"/>
    <x v="3609"/>
    <n v="462041.52568799246"/>
    <x v="3609"/>
    <n v="1019748.9846079033"/>
    <x v="3609"/>
    <x v="3609"/>
  </r>
  <r>
    <x v="5"/>
    <x v="4"/>
    <x v="0"/>
    <x v="0"/>
    <x v="125"/>
    <x v="118"/>
    <x v="3610"/>
    <n v="375833.64690899377"/>
    <x v="3610"/>
    <n v="852780.03084979602"/>
    <x v="3610"/>
    <x v="3610"/>
  </r>
  <r>
    <x v="5"/>
    <x v="4"/>
    <x v="0"/>
    <x v="0"/>
    <x v="121"/>
    <x v="1359"/>
    <x v="3611"/>
    <n v="342087.02890399395"/>
    <x v="3611"/>
    <n v="788035.86376934615"/>
    <x v="3611"/>
    <x v="3611"/>
  </r>
  <r>
    <x v="5"/>
    <x v="4"/>
    <x v="0"/>
    <x v="0"/>
    <x v="126"/>
    <x v="67"/>
    <x v="3612"/>
    <n v="264231.26270999573"/>
    <x v="3612"/>
    <n v="631513.51296388987"/>
    <x v="3612"/>
    <x v="3612"/>
  </r>
  <r>
    <x v="5"/>
    <x v="4"/>
    <x v="0"/>
    <x v="0"/>
    <x v="118"/>
    <x v="327"/>
    <x v="3613"/>
    <n v="263227.24999999569"/>
    <x v="3613"/>
    <n v="629509.95249998965"/>
    <x v="3613"/>
    <x v="3613"/>
  </r>
  <r>
    <x v="5"/>
    <x v="4"/>
    <x v="1"/>
    <x v="1"/>
    <x v="95"/>
    <x v="738"/>
    <x v="3614"/>
    <n v="378361.38890589616"/>
    <x v="3614"/>
    <n v="742667.82066419185"/>
    <x v="3614"/>
    <x v="3614"/>
  </r>
  <r>
    <x v="5"/>
    <x v="4"/>
    <x v="1"/>
    <x v="1"/>
    <x v="98"/>
    <x v="742"/>
    <x v="3615"/>
    <n v="493634.19802499237"/>
    <x v="3615"/>
    <n v="1088912.3484252733"/>
    <x v="3615"/>
    <x v="3615"/>
  </r>
  <r>
    <x v="5"/>
    <x v="4"/>
    <x v="1"/>
    <x v="1"/>
    <x v="35"/>
    <x v="400"/>
    <x v="3616"/>
    <n v="304289.45437499497"/>
    <x v="3616"/>
    <n v="715316.6865057383"/>
    <x v="3616"/>
    <x v="3616"/>
  </r>
  <r>
    <x v="5"/>
    <x v="4"/>
    <x v="1"/>
    <x v="1"/>
    <x v="112"/>
    <x v="62"/>
    <x v="3617"/>
    <n v="305641.19722499454"/>
    <x v="3617"/>
    <n v="719296.49316159729"/>
    <x v="3617"/>
    <x v="3617"/>
  </r>
  <r>
    <x v="5"/>
    <x v="4"/>
    <x v="1"/>
    <x v="1"/>
    <x v="81"/>
    <x v="101"/>
    <x v="3618"/>
    <n v="280878.94079999567"/>
    <x v="3618"/>
    <n v="666742.34608766972"/>
    <x v="3618"/>
    <x v="3618"/>
  </r>
  <r>
    <x v="5"/>
    <x v="4"/>
    <x v="0"/>
    <x v="3"/>
    <x v="130"/>
    <x v="303"/>
    <x v="3619"/>
    <n v="742879.45706457738"/>
    <x v="3619"/>
    <n v="1144989.1647244622"/>
    <x v="3619"/>
    <x v="3619"/>
  </r>
  <r>
    <x v="5"/>
    <x v="4"/>
    <x v="0"/>
    <x v="3"/>
    <x v="81"/>
    <x v="1360"/>
    <x v="3620"/>
    <n v="696692.82514204632"/>
    <x v="3620"/>
    <n v="1078966.6936033932"/>
    <x v="3620"/>
    <x v="3620"/>
  </r>
  <r>
    <x v="5"/>
    <x v="4"/>
    <x v="0"/>
    <x v="3"/>
    <x v="131"/>
    <x v="163"/>
    <x v="3621"/>
    <n v="610250.82329094678"/>
    <x v="3621"/>
    <n v="955633.05577726406"/>
    <x v="3621"/>
    <x v="3621"/>
  </r>
  <r>
    <x v="5"/>
    <x v="4"/>
    <x v="0"/>
    <x v="3"/>
    <x v="103"/>
    <x v="1361"/>
    <x v="3622"/>
    <n v="465720.45018260111"/>
    <x v="3622"/>
    <n v="745155.24091162835"/>
    <x v="3622"/>
    <x v="3622"/>
  </r>
  <r>
    <x v="5"/>
    <x v="4"/>
    <x v="0"/>
    <x v="3"/>
    <x v="31"/>
    <x v="1196"/>
    <x v="3623"/>
    <n v="1035162.2862663693"/>
    <x v="3623"/>
    <n v="1923927.4734399328"/>
    <x v="3623"/>
    <x v="3623"/>
  </r>
  <r>
    <x v="5"/>
    <x v="4"/>
    <x v="0"/>
    <x v="3"/>
    <x v="62"/>
    <x v="244"/>
    <x v="3624"/>
    <n v="953417.62428856955"/>
    <x v="3624"/>
    <n v="1794153.4356083164"/>
    <x v="3624"/>
    <x v="3624"/>
  </r>
  <r>
    <x v="5"/>
    <x v="4"/>
    <x v="1"/>
    <x v="2"/>
    <x v="61"/>
    <x v="1226"/>
    <x v="3625"/>
    <n v="355424.72519875364"/>
    <x v="3625"/>
    <n v="697450.95530244173"/>
    <x v="3625"/>
    <x v="3625"/>
  </r>
  <r>
    <x v="5"/>
    <x v="4"/>
    <x v="1"/>
    <x v="2"/>
    <x v="133"/>
    <x v="1245"/>
    <x v="3626"/>
    <n v="925027.8686399858"/>
    <x v="3626"/>
    <n v="1946584.1941775703"/>
    <x v="3626"/>
    <x v="3626"/>
  </r>
  <r>
    <x v="5"/>
    <x v="4"/>
    <x v="1"/>
    <x v="2"/>
    <x v="25"/>
    <x v="720"/>
    <x v="3627"/>
    <n v="425766.89279999299"/>
    <x v="3627"/>
    <n v="969435.74035198416"/>
    <x v="3627"/>
    <x v="3627"/>
  </r>
  <r>
    <x v="5"/>
    <x v="4"/>
    <x v="1"/>
    <x v="2"/>
    <x v="100"/>
    <x v="646"/>
    <x v="3628"/>
    <n v="264365.16749999591"/>
    <x v="3628"/>
    <n v="638698.4588249902"/>
    <x v="3628"/>
    <x v="3628"/>
  </r>
  <r>
    <x v="5"/>
    <x v="4"/>
    <x v="1"/>
    <x v="2"/>
    <x v="132"/>
    <x v="343"/>
    <x v="3629"/>
    <n v="243685.40774399621"/>
    <x v="3629"/>
    <n v="595532.99229695078"/>
    <x v="3629"/>
    <x v="3629"/>
  </r>
  <r>
    <x v="6"/>
    <x v="4"/>
    <x v="0"/>
    <x v="0"/>
    <x v="3"/>
    <x v="386"/>
    <x v="3630"/>
    <n v="337112.77309406683"/>
    <x v="3630"/>
    <n v="703628.38309055008"/>
    <x v="3630"/>
    <x v="3630"/>
  </r>
  <r>
    <x v="6"/>
    <x v="4"/>
    <x v="0"/>
    <x v="0"/>
    <x v="61"/>
    <x v="82"/>
    <x v="3631"/>
    <n v="323721.78965675051"/>
    <x v="3631"/>
    <n v="682363.87320243113"/>
    <x v="3631"/>
    <x v="3631"/>
  </r>
  <r>
    <x v="6"/>
    <x v="4"/>
    <x v="0"/>
    <x v="0"/>
    <x v="140"/>
    <x v="270"/>
    <x v="3632"/>
    <n v="979933.1464319824"/>
    <x v="3632"/>
    <n v="1858681.4632319666"/>
    <x v="3632"/>
    <x v="3632"/>
  </r>
  <r>
    <x v="6"/>
    <x v="4"/>
    <x v="0"/>
    <x v="0"/>
    <x v="155"/>
    <x v="1222"/>
    <x v="3633"/>
    <n v="761586.53697498504"/>
    <x v="3633"/>
    <n v="1591028.3650277189"/>
    <x v="3633"/>
    <x v="3633"/>
  </r>
  <r>
    <x v="6"/>
    <x v="4"/>
    <x v="0"/>
    <x v="0"/>
    <x v="138"/>
    <x v="619"/>
    <x v="3634"/>
    <n v="745921.90551598661"/>
    <x v="3634"/>
    <n v="1558707.116968412"/>
    <x v="3634"/>
    <x v="3634"/>
  </r>
  <r>
    <x v="6"/>
    <x v="4"/>
    <x v="0"/>
    <x v="0"/>
    <x v="49"/>
    <x v="956"/>
    <x v="3635"/>
    <n v="572771.83278398868"/>
    <x v="3635"/>
    <n v="1236211.8930785358"/>
    <x v="3635"/>
    <x v="3635"/>
  </r>
  <r>
    <x v="6"/>
    <x v="4"/>
    <x v="0"/>
    <x v="0"/>
    <x v="126"/>
    <x v="161"/>
    <x v="3636"/>
    <n v="537760.53057599033"/>
    <x v="3636"/>
    <n v="1166973.3287438191"/>
    <x v="3636"/>
    <x v="3636"/>
  </r>
  <r>
    <x v="6"/>
    <x v="4"/>
    <x v="0"/>
    <x v="0"/>
    <x v="1"/>
    <x v="1015"/>
    <x v="3637"/>
    <n v="525773.9199999905"/>
    <x v="3637"/>
    <n v="1144160.2927999794"/>
    <x v="3637"/>
    <x v="3637"/>
  </r>
  <r>
    <x v="6"/>
    <x v="4"/>
    <x v="0"/>
    <x v="0"/>
    <x v="28"/>
    <x v="270"/>
    <x v="3638"/>
    <n v="981206.25927998207"/>
    <x v="3638"/>
    <n v="2170693.9248487605"/>
    <x v="3638"/>
    <x v="3638"/>
  </r>
  <r>
    <x v="6"/>
    <x v="4"/>
    <x v="0"/>
    <x v="0"/>
    <x v="127"/>
    <x v="361"/>
    <x v="3639"/>
    <n v="450894.59481599182"/>
    <x v="3639"/>
    <n v="1000693.1246054218"/>
    <x v="3639"/>
    <x v="3639"/>
  </r>
  <r>
    <x v="6"/>
    <x v="4"/>
    <x v="0"/>
    <x v="0"/>
    <x v="29"/>
    <x v="622"/>
    <x v="3640"/>
    <n v="456087.99492799095"/>
    <x v="3640"/>
    <n v="1013040.3569194999"/>
    <x v="3640"/>
    <x v="3640"/>
  </r>
  <r>
    <x v="6"/>
    <x v="4"/>
    <x v="0"/>
    <x v="0"/>
    <x v="128"/>
    <x v="225"/>
    <x v="3641"/>
    <n v="445427.70820799185"/>
    <x v="3641"/>
    <n v="990169.29287470202"/>
    <x v="3641"/>
    <x v="3641"/>
  </r>
  <r>
    <x v="6"/>
    <x v="4"/>
    <x v="0"/>
    <x v="0"/>
    <x v="25"/>
    <x v="99"/>
    <x v="3642"/>
    <n v="302077.7971199943"/>
    <x v="3642"/>
    <n v="710346.49678078655"/>
    <x v="3642"/>
    <x v="3642"/>
  </r>
  <r>
    <x v="6"/>
    <x v="4"/>
    <x v="0"/>
    <x v="0"/>
    <x v="140"/>
    <x v="386"/>
    <x v="3643"/>
    <n v="182194.84799999639"/>
    <x v="3643"/>
    <n v="442050.04799999122"/>
    <x v="3643"/>
    <x v="3643"/>
  </r>
  <r>
    <x v="6"/>
    <x v="4"/>
    <x v="0"/>
    <x v="0"/>
    <x v="140"/>
    <x v="82"/>
    <x v="3644"/>
    <n v="174557.03079099683"/>
    <x v="3644"/>
    <n v="425519.35669099231"/>
    <x v="3644"/>
    <x v="3644"/>
  </r>
  <r>
    <x v="6"/>
    <x v="4"/>
    <x v="1"/>
    <x v="1"/>
    <x v="135"/>
    <x v="746"/>
    <x v="3645"/>
    <n v="158326.06714079712"/>
    <x v="3645"/>
    <n v="251247.40367999542"/>
    <x v="3645"/>
    <x v="3645"/>
  </r>
  <r>
    <x v="6"/>
    <x v="4"/>
    <x v="1"/>
    <x v="1"/>
    <x v="140"/>
    <x v="746"/>
    <x v="3646"/>
    <n v="166479.41572479054"/>
    <x v="3646"/>
    <n v="277500.52040255489"/>
    <x v="3646"/>
    <x v="3646"/>
  </r>
  <r>
    <x v="6"/>
    <x v="4"/>
    <x v="1"/>
    <x v="1"/>
    <x v="108"/>
    <x v="735"/>
    <x v="3647"/>
    <n v="559438.67542498989"/>
    <x v="3647"/>
    <n v="1220487.7095263079"/>
    <x v="3647"/>
    <x v="3647"/>
  </r>
  <r>
    <x v="6"/>
    <x v="4"/>
    <x v="1"/>
    <x v="1"/>
    <x v="153"/>
    <x v="980"/>
    <x v="3648"/>
    <n v="556250.99084998993"/>
    <x v="3648"/>
    <n v="1214340.080796638"/>
    <x v="3648"/>
    <x v="3648"/>
  </r>
  <r>
    <x v="6"/>
    <x v="4"/>
    <x v="1"/>
    <x v="1"/>
    <x v="5"/>
    <x v="724"/>
    <x v="3649"/>
    <n v="463865.79419999156"/>
    <x v="3649"/>
    <n v="1034460.3523183012"/>
    <x v="3649"/>
    <x v="3649"/>
  </r>
  <r>
    <x v="6"/>
    <x v="4"/>
    <x v="1"/>
    <x v="1"/>
    <x v="21"/>
    <x v="66"/>
    <x v="3650"/>
    <n v="456104.93174999143"/>
    <x v="3650"/>
    <n v="1019971.4259422808"/>
    <x v="3650"/>
    <x v="3650"/>
  </r>
  <r>
    <x v="6"/>
    <x v="4"/>
    <x v="1"/>
    <x v="1"/>
    <x v="122"/>
    <x v="679"/>
    <x v="3651"/>
    <n v="389113.17637499224"/>
    <x v="3651"/>
    <n v="889080.09577693243"/>
    <x v="3651"/>
    <x v="3651"/>
  </r>
  <r>
    <x v="6"/>
    <x v="4"/>
    <x v="1"/>
    <x v="1"/>
    <x v="7"/>
    <x v="396"/>
    <x v="3652"/>
    <n v="281145.52934999467"/>
    <x v="3652"/>
    <n v="670983.42031124746"/>
    <x v="3652"/>
    <x v="3652"/>
  </r>
  <r>
    <x v="6"/>
    <x v="4"/>
    <x v="0"/>
    <x v="3"/>
    <x v="142"/>
    <x v="558"/>
    <x v="3653"/>
    <n v="1221649.4781547578"/>
    <x v="3653"/>
    <n v="2217562.7634024853"/>
    <x v="3653"/>
    <x v="3653"/>
  </r>
  <r>
    <x v="6"/>
    <x v="4"/>
    <x v="0"/>
    <x v="3"/>
    <x v="117"/>
    <x v="293"/>
    <x v="3654"/>
    <n v="1061960.959435082"/>
    <x v="3654"/>
    <n v="1965258.2510002994"/>
    <x v="3654"/>
    <x v="3654"/>
  </r>
  <r>
    <x v="6"/>
    <x v="4"/>
    <x v="0"/>
    <x v="3"/>
    <x v="130"/>
    <x v="1362"/>
    <x v="3655"/>
    <n v="13931.187190919743"/>
    <x v="3655"/>
    <n v="44232.915131999187"/>
    <x v="3655"/>
    <x v="3655"/>
  </r>
  <r>
    <x v="6"/>
    <x v="4"/>
    <x v="0"/>
    <x v="3"/>
    <x v="150"/>
    <x v="1362"/>
    <x v="3656"/>
    <n v="13962.166557580544"/>
    <x v="3656"/>
    <n v="44332.717927679179"/>
    <x v="3656"/>
    <x v="3656"/>
  </r>
  <r>
    <x v="6"/>
    <x v="4"/>
    <x v="1"/>
    <x v="2"/>
    <x v="156"/>
    <x v="137"/>
    <x v="3657"/>
    <n v="631760.01119998761"/>
    <x v="3657"/>
    <n v="1292175.3311999745"/>
    <x v="3657"/>
    <x v="3657"/>
  </r>
  <r>
    <x v="6"/>
    <x v="4"/>
    <x v="1"/>
    <x v="2"/>
    <x v="58"/>
    <x v="40"/>
    <x v="3658"/>
    <n v="528681.62860798964"/>
    <x v="3658"/>
    <n v="1103179.7374079784"/>
    <x v="3658"/>
    <x v="3658"/>
  </r>
  <r>
    <x v="6"/>
    <x v="4"/>
    <x v="1"/>
    <x v="2"/>
    <x v="58"/>
    <x v="267"/>
    <x v="3659"/>
    <n v="955397.82095998118"/>
    <x v="3659"/>
    <n v="2012946.1578863603"/>
    <x v="3659"/>
    <x v="3659"/>
  </r>
  <r>
    <x v="6"/>
    <x v="4"/>
    <x v="1"/>
    <x v="2"/>
    <x v="104"/>
    <x v="1363"/>
    <x v="3660"/>
    <n v="477818.50368599052"/>
    <x v="3660"/>
    <n v="1078092.0136067187"/>
    <x v="3660"/>
    <x v="3660"/>
  </r>
  <r>
    <x v="6"/>
    <x v="4"/>
    <x v="1"/>
    <x v="2"/>
    <x v="25"/>
    <x v="986"/>
    <x v="3661"/>
    <n v="420015.77366399165"/>
    <x v="3661"/>
    <n v="961969.48322974087"/>
    <x v="3661"/>
    <x v="3661"/>
  </r>
  <r>
    <x v="6"/>
    <x v="4"/>
    <x v="1"/>
    <x v="2"/>
    <x v="60"/>
    <x v="331"/>
    <x v="3662"/>
    <n v="359396.78939999337"/>
    <x v="3662"/>
    <n v="837116.9585459847"/>
    <x v="3662"/>
    <x v="3662"/>
  </r>
  <r>
    <x v="6"/>
    <x v="4"/>
    <x v="1"/>
    <x v="2"/>
    <x v="49"/>
    <x v="137"/>
    <x v="3663"/>
    <n v="632911.38719998742"/>
    <x v="3663"/>
    <n v="1507508.80171197"/>
    <x v="3663"/>
    <x v="3663"/>
  </r>
  <r>
    <x v="6"/>
    <x v="4"/>
    <x v="1"/>
    <x v="2"/>
    <x v="140"/>
    <x v="40"/>
    <x v="3664"/>
    <n v="529644.96976798947"/>
    <x v="3664"/>
    <n v="1283418.6275272546"/>
    <x v="3664"/>
    <x v="3664"/>
  </r>
  <r>
    <x v="6"/>
    <x v="4"/>
    <x v="1"/>
    <x v="2"/>
    <x v="156"/>
    <x v="598"/>
    <x v="3665"/>
    <n v="269928.66513599461"/>
    <x v="3665"/>
    <n v="654581.26126222697"/>
    <x v="3665"/>
    <x v="3665"/>
  </r>
  <r>
    <x v="6"/>
    <x v="4"/>
    <x v="1"/>
    <x v="2"/>
    <x v="133"/>
    <x v="343"/>
    <x v="3666"/>
    <n v="251027.56915199541"/>
    <x v="3666"/>
    <n v="613476.20602366887"/>
    <x v="3666"/>
    <x v="3666"/>
  </r>
  <r>
    <x v="6"/>
    <x v="4"/>
    <x v="1"/>
    <x v="2"/>
    <x v="144"/>
    <x v="661"/>
    <x v="3667"/>
    <n v="241861.10227199559"/>
    <x v="3667"/>
    <n v="594256.41200446908"/>
    <x v="3667"/>
    <x v="3667"/>
  </r>
  <r>
    <x v="7"/>
    <x v="4"/>
    <x v="0"/>
    <x v="0"/>
    <x v="145"/>
    <x v="153"/>
    <x v="3668"/>
    <n v="895372.12757498049"/>
    <x v="3668"/>
    <n v="1843426.7033817102"/>
    <x v="3668"/>
    <x v="3668"/>
  </r>
  <r>
    <x v="7"/>
    <x v="4"/>
    <x v="0"/>
    <x v="0"/>
    <x v="128"/>
    <x v="556"/>
    <x v="3669"/>
    <n v="825781.51414998283"/>
    <x v="3669"/>
    <n v="1712211.0880734648"/>
    <x v="3669"/>
    <x v="3669"/>
  </r>
  <r>
    <x v="7"/>
    <x v="4"/>
    <x v="0"/>
    <x v="0"/>
    <x v="125"/>
    <x v="288"/>
    <x v="3670"/>
    <n v="696215.03597998479"/>
    <x v="3670"/>
    <n v="1472781.8033981679"/>
    <x v="3670"/>
    <x v="3670"/>
  </r>
  <r>
    <x v="7"/>
    <x v="4"/>
    <x v="0"/>
    <x v="0"/>
    <x v="157"/>
    <x v="147"/>
    <x v="3671"/>
    <n v="664169.65922398656"/>
    <x v="3671"/>
    <n v="1409478.2499381315"/>
    <x v="3671"/>
    <x v="3671"/>
  </r>
  <r>
    <x v="7"/>
    <x v="4"/>
    <x v="1"/>
    <x v="1"/>
    <x v="102"/>
    <x v="609"/>
    <x v="3672"/>
    <n v="710573.93549998524"/>
    <x v="3672"/>
    <n v="1515510.4980157684"/>
    <x v="3672"/>
    <x v="3672"/>
  </r>
  <r>
    <x v="7"/>
    <x v="4"/>
    <x v="1"/>
    <x v="1"/>
    <x v="149"/>
    <x v="1009"/>
    <x v="3673"/>
    <n v="688716.64687498612"/>
    <x v="3673"/>
    <n v="1472571.5122787205"/>
    <x v="3673"/>
    <x v="3673"/>
  </r>
  <r>
    <x v="7"/>
    <x v="4"/>
    <x v="1"/>
    <x v="2"/>
    <x v="133"/>
    <x v="997"/>
    <x v="3674"/>
    <n v="1045432.5506999785"/>
    <x v="3674"/>
    <n v="2187921.9533129549"/>
    <x v="3674"/>
    <x v="3674"/>
  </r>
  <r>
    <x v="7"/>
    <x v="4"/>
    <x v="1"/>
    <x v="2"/>
    <x v="60"/>
    <x v="90"/>
    <x v="3675"/>
    <n v="526498.58858698839"/>
    <x v="3675"/>
    <n v="1178297.7152103041"/>
    <x v="3675"/>
    <x v="3675"/>
  </r>
  <r>
    <x v="7"/>
    <x v="4"/>
    <x v="1"/>
    <x v="2"/>
    <x v="120"/>
    <x v="641"/>
    <x v="3676"/>
    <n v="496103.79428399005"/>
    <x v="3676"/>
    <n v="1115141.7368355375"/>
    <x v="3676"/>
    <x v="3676"/>
  </r>
  <r>
    <x v="7"/>
    <x v="4"/>
    <x v="1"/>
    <x v="2"/>
    <x v="81"/>
    <x v="118"/>
    <x v="3677"/>
    <n v="492628.16339098976"/>
    <x v="3677"/>
    <n v="1108983.4327926671"/>
    <x v="3677"/>
    <x v="3677"/>
  </r>
  <r>
    <x v="7"/>
    <x v="4"/>
    <x v="1"/>
    <x v="2"/>
    <x v="115"/>
    <x v="1016"/>
    <x v="3678"/>
    <n v="276945.94653299445"/>
    <x v="3678"/>
    <n v="669506.10595045646"/>
    <x v="3678"/>
    <x v="3678"/>
  </r>
  <r>
    <x v="8"/>
    <x v="4"/>
    <x v="0"/>
    <x v="0"/>
    <x v="138"/>
    <x v="1364"/>
    <x v="3679"/>
    <n v="1089802.8032039753"/>
    <x v="3679"/>
    <n v="2203070.5690563098"/>
    <x v="3679"/>
    <x v="3679"/>
  </r>
  <r>
    <x v="8"/>
    <x v="4"/>
    <x v="0"/>
    <x v="0"/>
    <x v="140"/>
    <x v="1365"/>
    <x v="3680"/>
    <n v="1002519.4382779764"/>
    <x v="3680"/>
    <n v="2045102.8250209719"/>
    <x v="3680"/>
    <x v="3680"/>
  </r>
  <r>
    <x v="8"/>
    <x v="4"/>
    <x v="0"/>
    <x v="0"/>
    <x v="140"/>
    <x v="151"/>
    <x v="3681"/>
    <n v="958783.76711997809"/>
    <x v="3681"/>
    <n v="1962583.2740807554"/>
    <x v="3681"/>
    <x v="3681"/>
  </r>
  <r>
    <x v="8"/>
    <x v="4"/>
    <x v="0"/>
    <x v="0"/>
    <x v="116"/>
    <x v="749"/>
    <x v="3682"/>
    <n v="878237.03775397991"/>
    <x v="3682"/>
    <n v="1814025.2287658188"/>
    <x v="3682"/>
    <x v="3682"/>
  </r>
  <r>
    <x v="8"/>
    <x v="4"/>
    <x v="0"/>
    <x v="0"/>
    <x v="157"/>
    <x v="722"/>
    <x v="3683"/>
    <n v="837391.59244798147"/>
    <x v="3683"/>
    <n v="1736706.2125362819"/>
    <x v="3683"/>
    <x v="3683"/>
  </r>
  <r>
    <x v="8"/>
    <x v="4"/>
    <x v="0"/>
    <x v="0"/>
    <x v="97"/>
    <x v="1032"/>
    <x v="3684"/>
    <n v="760448.16921598196"/>
    <x v="3684"/>
    <n v="1596642.1911014025"/>
    <x v="3684"/>
    <x v="3684"/>
  </r>
  <r>
    <x v="8"/>
    <x v="4"/>
    <x v="1"/>
    <x v="1"/>
    <x v="147"/>
    <x v="179"/>
    <x v="3685"/>
    <n v="827574.08399998106"/>
    <x v="3685"/>
    <n v="1742295.6990863602"/>
    <x v="3685"/>
    <x v="3685"/>
  </r>
  <r>
    <x v="8"/>
    <x v="4"/>
    <x v="1"/>
    <x v="1"/>
    <x v="30"/>
    <x v="309"/>
    <x v="3686"/>
    <n v="800054.42152498104"/>
    <x v="3686"/>
    <n v="1691523.4249658503"/>
    <x v="3686"/>
    <x v="3686"/>
  </r>
  <r>
    <x v="8"/>
    <x v="4"/>
    <x v="1"/>
    <x v="2"/>
    <x v="156"/>
    <x v="193"/>
    <x v="3687"/>
    <n v="788616.00644398201"/>
    <x v="3687"/>
    <n v="1695829.0699299213"/>
    <x v="3687"/>
    <x v="3687"/>
  </r>
  <r>
    <x v="8"/>
    <x v="4"/>
    <x v="1"/>
    <x v="2"/>
    <x v="132"/>
    <x v="586"/>
    <x v="3688"/>
    <n v="685928.37706198485"/>
    <x v="3688"/>
    <n v="1493632.8346105472"/>
    <x v="3688"/>
    <x v="3688"/>
  </r>
  <r>
    <x v="8"/>
    <x v="4"/>
    <x v="1"/>
    <x v="2"/>
    <x v="137"/>
    <x v="682"/>
    <x v="3689"/>
    <n v="684898.10918398376"/>
    <x v="3689"/>
    <n v="1494374.7914265245"/>
    <x v="3689"/>
    <x v="3689"/>
  </r>
  <r>
    <x v="8"/>
    <x v="4"/>
    <x v="1"/>
    <x v="2"/>
    <x v="25"/>
    <x v="390"/>
    <x v="3690"/>
    <n v="541052.75362498709"/>
    <x v="3690"/>
    <n v="1210005.2056387214"/>
    <x v="3690"/>
    <x v="3690"/>
  </r>
  <r>
    <x v="9"/>
    <x v="4"/>
    <x v="0"/>
    <x v="0"/>
    <x v="155"/>
    <x v="1366"/>
    <x v="3691"/>
    <n v="1066094.8991999738"/>
    <x v="3691"/>
    <n v="2164520.8673279467"/>
    <x v="3691"/>
    <x v="3691"/>
  </r>
  <r>
    <x v="9"/>
    <x v="4"/>
    <x v="0"/>
    <x v="0"/>
    <x v="139"/>
    <x v="664"/>
    <x v="3692"/>
    <n v="54278.557628998693"/>
    <x v="3692"/>
    <n v="111743.29589999731"/>
    <x v="3692"/>
    <x v="3692"/>
  </r>
  <r>
    <x v="9"/>
    <x v="4"/>
    <x v="0"/>
    <x v="0"/>
    <x v="61"/>
    <x v="406"/>
    <x v="3693"/>
    <n v="849797.10697897826"/>
    <x v="3693"/>
    <n v="1767214.8786960647"/>
    <x v="3693"/>
    <x v="3693"/>
  </r>
  <r>
    <x v="9"/>
    <x v="4"/>
    <x v="0"/>
    <x v="0"/>
    <x v="35"/>
    <x v="664"/>
    <x v="3694"/>
    <n v="56209.172015878634"/>
    <x v="3694"/>
    <n v="117960.10714799713"/>
    <x v="3694"/>
    <x v="3694"/>
  </r>
  <r>
    <x v="9"/>
    <x v="4"/>
    <x v="1"/>
    <x v="1"/>
    <x v="1"/>
    <x v="699"/>
    <x v="3695"/>
    <n v="724927.646760509"/>
    <x v="3695"/>
    <n v="1293814.3350339341"/>
    <x v="3695"/>
    <x v="3695"/>
  </r>
  <r>
    <x v="9"/>
    <x v="4"/>
    <x v="1"/>
    <x v="1"/>
    <x v="117"/>
    <x v="995"/>
    <x v="3696"/>
    <n v="450642.34837378998"/>
    <x v="3696"/>
    <n v="872702.51668966422"/>
    <x v="3696"/>
    <x v="3696"/>
  </r>
  <r>
    <x v="9"/>
    <x v="4"/>
    <x v="1"/>
    <x v="1"/>
    <x v="119"/>
    <x v="1018"/>
    <x v="3697"/>
    <n v="1260264.6386999676"/>
    <x v="3697"/>
    <n v="2560721.1275904546"/>
    <x v="3697"/>
    <x v="3697"/>
  </r>
  <r>
    <x v="9"/>
    <x v="4"/>
    <x v="1"/>
    <x v="1"/>
    <x v="151"/>
    <x v="969"/>
    <x v="3698"/>
    <n v="1172808.7199999711"/>
    <x v="3698"/>
    <n v="2395260.734111941"/>
    <x v="3698"/>
    <x v="3698"/>
  </r>
  <r>
    <x v="9"/>
    <x v="4"/>
    <x v="1"/>
    <x v="1"/>
    <x v="29"/>
    <x v="1233"/>
    <x v="3699"/>
    <n v="1008539.5697999758"/>
    <x v="3699"/>
    <n v="2086305.3566560296"/>
    <x v="3699"/>
    <x v="3699"/>
  </r>
  <r>
    <x v="9"/>
    <x v="4"/>
    <x v="1"/>
    <x v="1"/>
    <x v="35"/>
    <x v="218"/>
    <x v="3700"/>
    <n v="934141.38074997603"/>
    <x v="3700"/>
    <n v="1949613.4617826503"/>
    <x v="3700"/>
    <x v="3700"/>
  </r>
  <r>
    <x v="9"/>
    <x v="4"/>
    <x v="1"/>
    <x v="1"/>
    <x v="110"/>
    <x v="699"/>
    <x v="3701"/>
    <n v="409900.97879998951"/>
    <x v="3701"/>
    <n v="881104.76267197751"/>
    <x v="3701"/>
    <x v="3701"/>
  </r>
  <r>
    <x v="9"/>
    <x v="4"/>
    <x v="1"/>
    <x v="1"/>
    <x v="108"/>
    <x v="995"/>
    <x v="3702"/>
    <n v="247796.600174994"/>
    <x v="3702"/>
    <n v="573373.48482698621"/>
    <x v="3702"/>
    <x v="3702"/>
  </r>
  <r>
    <x v="9"/>
    <x v="4"/>
    <x v="0"/>
    <x v="3"/>
    <x v="117"/>
    <x v="734"/>
    <x v="3703"/>
    <n v="1035988.9558368934"/>
    <x v="3703"/>
    <n v="1954091.2817319608"/>
    <x v="3703"/>
    <x v="3703"/>
  </r>
  <r>
    <x v="9"/>
    <x v="4"/>
    <x v="0"/>
    <x v="3"/>
    <x v="107"/>
    <x v="245"/>
    <x v="3704"/>
    <n v="483662.61612529826"/>
    <x v="3704"/>
    <n v="753191.00000098173"/>
    <x v="3704"/>
    <x v="3704"/>
  </r>
  <r>
    <x v="9"/>
    <x v="4"/>
    <x v="0"/>
    <x v="3"/>
    <x v="9"/>
    <x v="734"/>
    <x v="3705"/>
    <n v="1109616.4434711563"/>
    <x v="3705"/>
    <n v="1752288.4660360347"/>
    <x v="3705"/>
    <x v="3705"/>
  </r>
  <r>
    <x v="9"/>
    <x v="4"/>
    <x v="0"/>
    <x v="3"/>
    <x v="110"/>
    <x v="245"/>
    <x v="3706"/>
    <n v="516194.36505457049"/>
    <x v="3706"/>
    <n v="857992.23807927931"/>
    <x v="3706"/>
    <x v="3706"/>
  </r>
  <r>
    <x v="9"/>
    <x v="4"/>
    <x v="1"/>
    <x v="2"/>
    <x v="66"/>
    <x v="1367"/>
    <x v="3707"/>
    <n v="816521.69796912908"/>
    <x v="3707"/>
    <n v="1424488.4079649709"/>
    <x v="3707"/>
    <x v="3707"/>
  </r>
  <r>
    <x v="9"/>
    <x v="4"/>
    <x v="1"/>
    <x v="2"/>
    <x v="104"/>
    <x v="375"/>
    <x v="3708"/>
    <n v="1066467.5358479735"/>
    <x v="3708"/>
    <n v="2237108.7659262642"/>
    <x v="3708"/>
    <x v="3708"/>
  </r>
  <r>
    <x v="9"/>
    <x v="4"/>
    <x v="1"/>
    <x v="2"/>
    <x v="1"/>
    <x v="1367"/>
    <x v="3709"/>
    <n v="461725.71087598818"/>
    <x v="3709"/>
    <n v="987336.37947597483"/>
    <x v="3709"/>
    <x v="3709"/>
  </r>
  <r>
    <x v="9"/>
    <x v="4"/>
    <x v="1"/>
    <x v="2"/>
    <x v="136"/>
    <x v="599"/>
    <x v="3710"/>
    <n v="842279.43665997975"/>
    <x v="3710"/>
    <n v="1802346.8395493568"/>
    <x v="3710"/>
    <x v="3710"/>
  </r>
  <r>
    <x v="9"/>
    <x v="4"/>
    <x v="1"/>
    <x v="2"/>
    <x v="67"/>
    <x v="605"/>
    <x v="3711"/>
    <n v="778473.86593198089"/>
    <x v="3711"/>
    <n v="1679158.2384838387"/>
    <x v="3711"/>
    <x v="3711"/>
  </r>
  <r>
    <x v="9"/>
    <x v="4"/>
    <x v="1"/>
    <x v="2"/>
    <x v="156"/>
    <x v="976"/>
    <x v="3712"/>
    <n v="678308.89638598263"/>
    <x v="3712"/>
    <n v="1484766.847699702"/>
    <x v="3712"/>
    <x v="3712"/>
  </r>
  <r>
    <x v="10"/>
    <x v="4"/>
    <x v="0"/>
    <x v="0"/>
    <x v="139"/>
    <x v="44"/>
    <x v="3713"/>
    <n v="175303.82495951542"/>
    <x v="3713"/>
    <n v="405713.86699199316"/>
    <x v="3713"/>
    <x v="3713"/>
  </r>
  <r>
    <x v="10"/>
    <x v="4"/>
    <x v="0"/>
    <x v="0"/>
    <x v="139"/>
    <x v="128"/>
    <x v="3714"/>
    <n v="108855.43919147718"/>
    <x v="3714"/>
    <n v="190584.07510799507"/>
    <x v="3714"/>
    <x v="3714"/>
  </r>
  <r>
    <x v="10"/>
    <x v="4"/>
    <x v="0"/>
    <x v="0"/>
    <x v="121"/>
    <x v="218"/>
    <x v="3715"/>
    <n v="844915.76075697679"/>
    <x v="3715"/>
    <n v="1648135.7700569548"/>
    <x v="3715"/>
    <x v="3715"/>
  </r>
  <r>
    <x v="10"/>
    <x v="4"/>
    <x v="0"/>
    <x v="0"/>
    <x v="127"/>
    <x v="253"/>
    <x v="3716"/>
    <n v="514298.54519998643"/>
    <x v="3716"/>
    <n v="1066423.5251999719"/>
    <x v="3716"/>
    <x v="3716"/>
  </r>
  <r>
    <x v="10"/>
    <x v="4"/>
    <x v="0"/>
    <x v="0"/>
    <x v="126"/>
    <x v="272"/>
    <x v="3717"/>
    <n v="19090.230292799508"/>
    <x v="3717"/>
    <n v="54557.894879998581"/>
    <x v="3717"/>
    <x v="3717"/>
  </r>
  <r>
    <x v="10"/>
    <x v="4"/>
    <x v="1"/>
    <x v="1"/>
    <x v="99"/>
    <x v="17"/>
    <x v="3718"/>
    <n v="226965.44211158413"/>
    <x v="3718"/>
    <n v="482800.51898899151"/>
    <x v="3718"/>
    <x v="3718"/>
  </r>
  <r>
    <x v="10"/>
    <x v="4"/>
    <x v="1"/>
    <x v="1"/>
    <x v="30"/>
    <x v="1233"/>
    <x v="3719"/>
    <n v="1050547.465799971"/>
    <x v="3719"/>
    <n v="2026548.1469519443"/>
    <x v="3719"/>
    <x v="3719"/>
  </r>
  <r>
    <x v="10"/>
    <x v="4"/>
    <x v="1"/>
    <x v="1"/>
    <x v="95"/>
    <x v="696"/>
    <x v="3720"/>
    <n v="1026556.4762999729"/>
    <x v="3720"/>
    <n v="1982480.4565719473"/>
    <x v="3720"/>
    <x v="3720"/>
  </r>
  <r>
    <x v="10"/>
    <x v="4"/>
    <x v="1"/>
    <x v="1"/>
    <x v="111"/>
    <x v="89"/>
    <x v="3721"/>
    <n v="583211.75512498396"/>
    <x v="3721"/>
    <n v="1200522.6085049668"/>
    <x v="3721"/>
    <x v="3721"/>
  </r>
  <r>
    <x v="10"/>
    <x v="4"/>
    <x v="1"/>
    <x v="1"/>
    <x v="99"/>
    <x v="1225"/>
    <x v="3722"/>
    <n v="358104.23999999074"/>
    <x v="3722"/>
    <n v="785013.46559997986"/>
    <x v="3722"/>
    <x v="3722"/>
  </r>
  <r>
    <x v="10"/>
    <x v="4"/>
    <x v="0"/>
    <x v="3"/>
    <x v="143"/>
    <x v="131"/>
    <x v="3723"/>
    <n v="1005126.109307874"/>
    <x v="3723"/>
    <n v="1905015.9130899617"/>
    <x v="3723"/>
    <x v="3723"/>
  </r>
  <r>
    <x v="10"/>
    <x v="4"/>
    <x v="0"/>
    <x v="3"/>
    <x v="101"/>
    <x v="977"/>
    <x v="3724"/>
    <n v="1323024.5771142049"/>
    <x v="3724"/>
    <n v="2300509.2423039493"/>
    <x v="3724"/>
    <x v="3724"/>
  </r>
  <r>
    <x v="10"/>
    <x v="4"/>
    <x v="1"/>
    <x v="2"/>
    <x v="132"/>
    <x v="648"/>
    <x v="3725"/>
    <n v="201280.96174847463"/>
    <x v="3725"/>
    <n v="432422.67980799213"/>
    <x v="3725"/>
    <x v="3725"/>
  </r>
  <r>
    <x v="10"/>
    <x v="4"/>
    <x v="1"/>
    <x v="2"/>
    <x v="27"/>
    <x v="970"/>
    <x v="3726"/>
    <n v="1170973.4513759699"/>
    <x v="3726"/>
    <n v="2270901.3449759413"/>
    <x v="3726"/>
    <x v="3726"/>
  </r>
  <r>
    <x v="10"/>
    <x v="4"/>
    <x v="1"/>
    <x v="2"/>
    <x v="104"/>
    <x v="1223"/>
    <x v="3727"/>
    <n v="643564.90598398237"/>
    <x v="3727"/>
    <n v="1326749.8083839635"/>
    <x v="3727"/>
    <x v="3727"/>
  </r>
  <r>
    <x v="10"/>
    <x v="4"/>
    <x v="1"/>
    <x v="2"/>
    <x v="120"/>
    <x v="108"/>
    <x v="3728"/>
    <n v="351953.70629999088"/>
    <x v="3728"/>
    <n v="780321.26129997976"/>
    <x v="3728"/>
    <x v="3728"/>
  </r>
  <r>
    <x v="11"/>
    <x v="4"/>
    <x v="0"/>
    <x v="0"/>
    <x v="145"/>
    <x v="1368"/>
    <x v="3729"/>
    <n v="1135104.5370999672"/>
    <x v="3729"/>
    <n v="2147911.3270999379"/>
    <x v="3729"/>
    <x v="3729"/>
  </r>
  <r>
    <x v="11"/>
    <x v="4"/>
    <x v="0"/>
    <x v="0"/>
    <x v="134"/>
    <x v="339"/>
    <x v="3730"/>
    <n v="988183.58772797277"/>
    <x v="3730"/>
    <n v="1894924.5549279475"/>
    <x v="3730"/>
    <x v="3730"/>
  </r>
  <r>
    <x v="11"/>
    <x v="4"/>
    <x v="0"/>
    <x v="0"/>
    <x v="140"/>
    <x v="956"/>
    <x v="3731"/>
    <n v="636610.17947198171"/>
    <x v="3731"/>
    <n v="1287907.692271963"/>
    <x v="3731"/>
    <x v="3731"/>
  </r>
  <r>
    <x v="11"/>
    <x v="4"/>
    <x v="0"/>
    <x v="0"/>
    <x v="49"/>
    <x v="1369"/>
    <x v="3732"/>
    <n v="619247.16201598209"/>
    <x v="3732"/>
    <n v="1257295.8404159639"/>
    <x v="3732"/>
    <x v="3732"/>
  </r>
  <r>
    <x v="11"/>
    <x v="4"/>
    <x v="0"/>
    <x v="0"/>
    <x v="109"/>
    <x v="1022"/>
    <x v="3733"/>
    <n v="584242.3694959837"/>
    <x v="3733"/>
    <n v="1193292.5998959669"/>
    <x v="3733"/>
    <x v="3733"/>
  </r>
  <r>
    <x v="11"/>
    <x v="4"/>
    <x v="0"/>
    <x v="0"/>
    <x v="134"/>
    <x v="343"/>
    <x v="3734"/>
    <n v="224017.47763199374"/>
    <x v="3734"/>
    <n v="532025.8744319852"/>
    <x v="3734"/>
    <x v="3734"/>
  </r>
  <r>
    <x v="11"/>
    <x v="4"/>
    <x v="0"/>
    <x v="0"/>
    <x v="105"/>
    <x v="1370"/>
    <x v="3735"/>
    <n v="194908.33930899441"/>
    <x v="3735"/>
    <n v="476039.05340898631"/>
    <x v="3735"/>
    <x v="3735"/>
  </r>
  <r>
    <x v="11"/>
    <x v="4"/>
    <x v="1"/>
    <x v="1"/>
    <x v="61"/>
    <x v="546"/>
    <x v="3736"/>
    <n v="200274.35566382407"/>
    <x v="3736"/>
    <n v="436561.25109299115"/>
    <x v="3736"/>
    <x v="3736"/>
  </r>
  <r>
    <x v="11"/>
    <x v="4"/>
    <x v="1"/>
    <x v="1"/>
    <x v="61"/>
    <x v="71"/>
    <x v="3737"/>
    <n v="163391.80978781515"/>
    <x v="3737"/>
    <n v="373555.8701219926"/>
    <x v="3737"/>
    <x v="3737"/>
  </r>
  <r>
    <x v="11"/>
    <x v="4"/>
    <x v="1"/>
    <x v="1"/>
    <x v="147"/>
    <x v="287"/>
    <x v="3738"/>
    <n v="1020094.5773249697"/>
    <x v="3738"/>
    <n v="1979049.6082729411"/>
    <x v="3738"/>
    <x v="3738"/>
  </r>
  <r>
    <x v="11"/>
    <x v="4"/>
    <x v="1"/>
    <x v="1"/>
    <x v="47"/>
    <x v="403"/>
    <x v="3739"/>
    <n v="541860.02257498447"/>
    <x v="3739"/>
    <n v="1127639.3266829678"/>
    <x v="3739"/>
    <x v="3739"/>
  </r>
  <r>
    <x v="11"/>
    <x v="4"/>
    <x v="1"/>
    <x v="1"/>
    <x v="152"/>
    <x v="1371"/>
    <x v="3740"/>
    <n v="475478.85937498586"/>
    <x v="3740"/>
    <n v="1008448.66687497"/>
    <x v="3740"/>
    <x v="3740"/>
  </r>
  <r>
    <x v="11"/>
    <x v="4"/>
    <x v="1"/>
    <x v="1"/>
    <x v="135"/>
    <x v="1217"/>
    <x v="3741"/>
    <n v="411842.34652498853"/>
    <x v="3741"/>
    <n v="887961.66472097521"/>
    <x v="3741"/>
    <x v="3741"/>
  </r>
  <r>
    <x v="11"/>
    <x v="4"/>
    <x v="1"/>
    <x v="1"/>
    <x v="112"/>
    <x v="1372"/>
    <x v="3742"/>
    <n v="43965.826085158697"/>
    <x v="3742"/>
    <n v="96765.755435997111"/>
    <x v="3742"/>
    <x v="3742"/>
  </r>
  <r>
    <x v="11"/>
    <x v="4"/>
    <x v="1"/>
    <x v="1"/>
    <x v="146"/>
    <x v="248"/>
    <x v="3743"/>
    <n v="318341.96099999087"/>
    <x v="3743"/>
    <n v="713937.25283997972"/>
    <x v="3743"/>
    <x v="3743"/>
  </r>
  <r>
    <x v="11"/>
    <x v="4"/>
    <x v="1"/>
    <x v="1"/>
    <x v="147"/>
    <x v="261"/>
    <x v="3744"/>
    <n v="237022.68239999292"/>
    <x v="3744"/>
    <n v="558950.11625598336"/>
    <x v="3744"/>
    <x v="3744"/>
  </r>
  <r>
    <x v="11"/>
    <x v="4"/>
    <x v="0"/>
    <x v="3"/>
    <x v="62"/>
    <x v="326"/>
    <x v="3745"/>
    <n v="393976.0510884783"/>
    <x v="3745"/>
    <n v="630444.61197898118"/>
    <x v="3745"/>
    <x v="3745"/>
  </r>
  <r>
    <x v="11"/>
    <x v="4"/>
    <x v="0"/>
    <x v="3"/>
    <x v="49"/>
    <x v="318"/>
    <x v="3746"/>
    <n v="235033.03847999297"/>
    <x v="3746"/>
    <n v="398335.60799998807"/>
    <x v="3746"/>
    <x v="3746"/>
  </r>
  <r>
    <x v="11"/>
    <x v="4"/>
    <x v="0"/>
    <x v="3"/>
    <x v="61"/>
    <x v="3"/>
    <x v="3747"/>
    <n v="59057.19619799823"/>
    <x v="3747"/>
    <n v="132924.74579999602"/>
    <x v="3747"/>
    <x v="3747"/>
  </r>
  <r>
    <x v="11"/>
    <x v="4"/>
    <x v="1"/>
    <x v="2"/>
    <x v="27"/>
    <x v="1373"/>
    <x v="3748"/>
    <n v="297676.09692611173"/>
    <x v="3748"/>
    <n v="586660.57185198832"/>
    <x v="3748"/>
    <x v="3748"/>
  </r>
  <r>
    <x v="11"/>
    <x v="4"/>
    <x v="1"/>
    <x v="2"/>
    <x v="112"/>
    <x v="1186"/>
    <x v="3749"/>
    <n v="93637.865922477242"/>
    <x v="3749"/>
    <n v="168528.09520799507"/>
    <x v="3749"/>
    <x v="3749"/>
  </r>
  <r>
    <x v="11"/>
    <x v="4"/>
    <x v="1"/>
    <x v="2"/>
    <x v="60"/>
    <x v="295"/>
    <x v="3750"/>
    <n v="1076096.2821839703"/>
    <x v="3750"/>
    <n v="2107021.6545839421"/>
    <x v="3750"/>
    <x v="3750"/>
  </r>
  <r>
    <x v="11"/>
    <x v="4"/>
    <x v="1"/>
    <x v="2"/>
    <x v="123"/>
    <x v="1374"/>
    <x v="3751"/>
    <n v="1038990.0564209701"/>
    <x v="3751"/>
    <n v="2043302.2057709412"/>
    <x v="3751"/>
    <x v="3751"/>
  </r>
  <r>
    <x v="11"/>
    <x v="4"/>
    <x v="1"/>
    <x v="2"/>
    <x v="61"/>
    <x v="329"/>
    <x v="3752"/>
    <n v="924476.1506249744"/>
    <x v="3752"/>
    <n v="1836111.369374949"/>
    <x v="3752"/>
    <x v="3752"/>
  </r>
  <r>
    <x v="11"/>
    <x v="4"/>
    <x v="1"/>
    <x v="2"/>
    <x v="159"/>
    <x v="1008"/>
    <x v="3753"/>
    <n v="440068.92093598726"/>
    <x v="3753"/>
    <n v="951547.78053597244"/>
    <x v="3753"/>
    <x v="3753"/>
  </r>
  <r>
    <x v="11"/>
    <x v="4"/>
    <x v="1"/>
    <x v="2"/>
    <x v="115"/>
    <x v="574"/>
    <x v="3754"/>
    <n v="378376.44587998948"/>
    <x v="3754"/>
    <n v="833343.56387997675"/>
    <x v="3754"/>
    <x v="3754"/>
  </r>
  <r>
    <x v="12"/>
    <x v="4"/>
    <x v="0"/>
    <x v="0"/>
    <x v="124"/>
    <x v="264"/>
    <x v="3755"/>
    <n v="314249.66236354993"/>
    <x v="3755"/>
    <n v="630623.19447598583"/>
    <x v="3755"/>
    <x v="3755"/>
  </r>
  <r>
    <x v="12"/>
    <x v="4"/>
    <x v="0"/>
    <x v="0"/>
    <x v="128"/>
    <x v="589"/>
    <x v="3756"/>
    <n v="295205.71147055109"/>
    <x v="3756"/>
    <n v="601787.64417598734"/>
    <x v="3756"/>
    <x v="3756"/>
  </r>
  <r>
    <x v="12"/>
    <x v="4"/>
    <x v="0"/>
    <x v="0"/>
    <x v="25"/>
    <x v="71"/>
    <x v="3757"/>
    <n v="151625.81705318514"/>
    <x v="3757"/>
    <n v="236341.66194899243"/>
    <x v="3757"/>
    <x v="3757"/>
  </r>
  <r>
    <x v="12"/>
    <x v="4"/>
    <x v="0"/>
    <x v="0"/>
    <x v="25"/>
    <x v="561"/>
    <x v="3758"/>
    <n v="72362.682512637679"/>
    <x v="3758"/>
    <n v="141800.54054399548"/>
    <x v="3758"/>
    <x v="3758"/>
  </r>
  <r>
    <x v="12"/>
    <x v="4"/>
    <x v="0"/>
    <x v="0"/>
    <x v="124"/>
    <x v="329"/>
    <x v="3759"/>
    <n v="769005.04802497616"/>
    <x v="3759"/>
    <n v="1524644.8705249529"/>
    <x v="3759"/>
    <x v="3759"/>
  </r>
  <r>
    <x v="12"/>
    <x v="4"/>
    <x v="0"/>
    <x v="0"/>
    <x v="139"/>
    <x v="958"/>
    <x v="3760"/>
    <n v="728339.43284997751"/>
    <x v="3760"/>
    <n v="1453162.3978499551"/>
    <x v="3760"/>
    <x v="3760"/>
  </r>
  <r>
    <x v="12"/>
    <x v="4"/>
    <x v="0"/>
    <x v="0"/>
    <x v="124"/>
    <x v="349"/>
    <x v="3761"/>
    <n v="358819.46371698857"/>
    <x v="3761"/>
    <n v="792852.07701697468"/>
    <x v="3761"/>
    <x v="3761"/>
  </r>
  <r>
    <x v="12"/>
    <x v="4"/>
    <x v="0"/>
    <x v="0"/>
    <x v="118"/>
    <x v="275"/>
    <x v="3762"/>
    <n v="21666.267647999342"/>
    <x v="3762"/>
    <n v="60326.860799998176"/>
    <x v="3762"/>
    <x v="3762"/>
  </r>
  <r>
    <x v="12"/>
    <x v="4"/>
    <x v="0"/>
    <x v="0"/>
    <x v="1"/>
    <x v="1189"/>
    <x v="3763"/>
    <n v="17282.81756375948"/>
    <x v="3763"/>
    <n v="53933.509895998373"/>
    <x v="3763"/>
    <x v="3763"/>
  </r>
  <r>
    <x v="12"/>
    <x v="4"/>
    <x v="1"/>
    <x v="1"/>
    <x v="111"/>
    <x v="27"/>
    <x v="3764"/>
    <n v="152037.34961435528"/>
    <x v="3764"/>
    <n v="234584.20875599273"/>
    <x v="3764"/>
    <x v="3764"/>
  </r>
  <r>
    <x v="12"/>
    <x v="4"/>
    <x v="1"/>
    <x v="1"/>
    <x v="30"/>
    <x v="38"/>
    <x v="3765"/>
    <n v="127030.74228871606"/>
    <x v="3765"/>
    <n v="201101.94351199377"/>
    <x v="3765"/>
    <x v="3765"/>
  </r>
  <r>
    <x v="12"/>
    <x v="4"/>
    <x v="1"/>
    <x v="1"/>
    <x v="7"/>
    <x v="662"/>
    <x v="3766"/>
    <n v="155971.60754671498"/>
    <x v="3766"/>
    <n v="255702.81531199184"/>
    <x v="3766"/>
    <x v="3766"/>
  </r>
  <r>
    <x v="12"/>
    <x v="4"/>
    <x v="1"/>
    <x v="1"/>
    <x v="135"/>
    <x v="144"/>
    <x v="3767"/>
    <n v="1159721.4527999652"/>
    <x v="3767"/>
    <n v="2222731.6312319329"/>
    <x v="3767"/>
    <x v="3767"/>
  </r>
  <r>
    <x v="12"/>
    <x v="4"/>
    <x v="1"/>
    <x v="1"/>
    <x v="141"/>
    <x v="945"/>
    <x v="3768"/>
    <n v="52310.556977558328"/>
    <x v="3768"/>
    <n v="110483.30347599645"/>
    <x v="3768"/>
    <x v="3768"/>
  </r>
  <r>
    <x v="12"/>
    <x v="4"/>
    <x v="1"/>
    <x v="1"/>
    <x v="113"/>
    <x v="366"/>
    <x v="3769"/>
    <n v="375819.20122498873"/>
    <x v="3769"/>
    <n v="824311.26378897519"/>
    <x v="3769"/>
    <x v="3769"/>
  </r>
  <r>
    <x v="12"/>
    <x v="4"/>
    <x v="1"/>
    <x v="1"/>
    <x v="5"/>
    <x v="591"/>
    <x v="3770"/>
    <n v="366116.75999998872"/>
    <x v="3770"/>
    <n v="807179.7743999752"/>
    <x v="3770"/>
    <x v="3770"/>
  </r>
  <r>
    <x v="12"/>
    <x v="4"/>
    <x v="1"/>
    <x v="1"/>
    <x v="21"/>
    <x v="327"/>
    <x v="3771"/>
    <n v="348862.49999998952"/>
    <x v="3771"/>
    <n v="773699.49999997672"/>
    <x v="3771"/>
    <x v="3771"/>
  </r>
  <r>
    <x v="12"/>
    <x v="4"/>
    <x v="1"/>
    <x v="1"/>
    <x v="153"/>
    <x v="726"/>
    <x v="3772"/>
    <n v="343559.98169998941"/>
    <x v="3772"/>
    <n v="764721.55494797649"/>
    <x v="3772"/>
    <x v="3772"/>
  </r>
  <r>
    <x v="12"/>
    <x v="4"/>
    <x v="0"/>
    <x v="3"/>
    <x v="81"/>
    <x v="203"/>
    <x v="3773"/>
    <n v="1406803.8774325966"/>
    <x v="3773"/>
    <n v="2521363.6949439375"/>
    <x v="3773"/>
    <x v="3773"/>
  </r>
  <r>
    <x v="12"/>
    <x v="4"/>
    <x v="0"/>
    <x v="3"/>
    <x v="131"/>
    <x v="395"/>
    <x v="3774"/>
    <n v="1170380.6297064628"/>
    <x v="3774"/>
    <n v="2155535.7611499457"/>
    <x v="3774"/>
    <x v="3774"/>
  </r>
  <r>
    <x v="12"/>
    <x v="4"/>
    <x v="0"/>
    <x v="3"/>
    <x v="49"/>
    <x v="1375"/>
    <x v="3775"/>
    <n v="275733.0067201514"/>
    <x v="3775"/>
    <n v="459557.25393598573"/>
    <x v="3775"/>
    <x v="3775"/>
  </r>
  <r>
    <x v="12"/>
    <x v="4"/>
    <x v="0"/>
    <x v="3"/>
    <x v="62"/>
    <x v="382"/>
    <x v="3776"/>
    <n v="261090.59869962168"/>
    <x v="3776"/>
    <n v="438481.77927298599"/>
    <x v="3776"/>
    <x v="3776"/>
  </r>
  <r>
    <x v="12"/>
    <x v="4"/>
    <x v="0"/>
    <x v="3"/>
    <x v="130"/>
    <x v="544"/>
    <x v="3777"/>
    <n v="87144.087903337291"/>
    <x v="3777"/>
    <n v="168622.62791399477"/>
    <x v="3777"/>
    <x v="3777"/>
  </r>
  <r>
    <x v="12"/>
    <x v="4"/>
    <x v="1"/>
    <x v="2"/>
    <x v="112"/>
    <x v="354"/>
    <x v="3778"/>
    <n v="1529029.2084479514"/>
    <x v="3778"/>
    <n v="2918170.7412479068"/>
    <x v="3778"/>
    <x v="3778"/>
  </r>
  <r>
    <x v="12"/>
    <x v="4"/>
    <x v="1"/>
    <x v="2"/>
    <x v="27"/>
    <x v="569"/>
    <x v="3779"/>
    <n v="70983.186943497858"/>
    <x v="3779"/>
    <n v="136634.24384999587"/>
    <x v="3779"/>
    <x v="3779"/>
  </r>
  <r>
    <x v="12"/>
    <x v="4"/>
    <x v="1"/>
    <x v="2"/>
    <x v="61"/>
    <x v="1213"/>
    <x v="3780"/>
    <n v="1063180.7477999679"/>
    <x v="3780"/>
    <n v="2089476.577799937"/>
    <x v="3780"/>
    <x v="3780"/>
  </r>
  <r>
    <x v="12"/>
    <x v="4"/>
    <x v="1"/>
    <x v="2"/>
    <x v="123"/>
    <x v="945"/>
    <x v="3781"/>
    <n v="55472.49002354822"/>
    <x v="3781"/>
    <n v="114478.78570499632"/>
    <x v="3781"/>
    <x v="3781"/>
  </r>
  <r>
    <x v="12"/>
    <x v="4"/>
    <x v="1"/>
    <x v="2"/>
    <x v="49"/>
    <x v="742"/>
    <x v="3782"/>
    <n v="646144.34055898048"/>
    <x v="3782"/>
    <n v="1336194.39420896"/>
    <x v="3782"/>
    <x v="3782"/>
  </r>
  <r>
    <x v="12"/>
    <x v="4"/>
    <x v="1"/>
    <x v="2"/>
    <x v="123"/>
    <x v="714"/>
    <x v="3783"/>
    <n v="546242.67431998253"/>
    <x v="3783"/>
    <n v="1155119.0263199632"/>
    <x v="3783"/>
    <x v="3783"/>
  </r>
  <r>
    <x v="12"/>
    <x v="4"/>
    <x v="1"/>
    <x v="2"/>
    <x v="81"/>
    <x v="254"/>
    <x v="3784"/>
    <n v="451840.92779998638"/>
    <x v="3784"/>
    <n v="975599.25779997068"/>
    <x v="3784"/>
    <x v="3784"/>
  </r>
  <r>
    <x v="12"/>
    <x v="4"/>
    <x v="1"/>
    <x v="2"/>
    <x v="96"/>
    <x v="1008"/>
    <x v="3785"/>
    <n v="457366.09437598538"/>
    <x v="3785"/>
    <n v="988948.93797596835"/>
    <x v="3785"/>
    <x v="3785"/>
  </r>
  <r>
    <x v="12"/>
    <x v="4"/>
    <x v="1"/>
    <x v="2"/>
    <x v="115"/>
    <x v="95"/>
    <x v="3786"/>
    <n v="297666.64238699101"/>
    <x v="3786"/>
    <n v="681217.67183697934"/>
    <x v="3786"/>
    <x v="3786"/>
  </r>
  <r>
    <x v="12"/>
    <x v="4"/>
    <x v="1"/>
    <x v="2"/>
    <x v="96"/>
    <x v="16"/>
    <x v="3787"/>
    <n v="15917.960674979489"/>
    <x v="3787"/>
    <n v="50807.01295799837"/>
    <x v="3787"/>
    <x v="3787"/>
  </r>
  <r>
    <x v="13"/>
    <x v="4"/>
    <x v="0"/>
    <x v="0"/>
    <x v="69"/>
    <x v="33"/>
    <x v="3788"/>
    <n v="187943.90603720359"/>
    <x v="3788"/>
    <n v="423578.36789099028"/>
    <x v="3788"/>
    <x v="3788"/>
  </r>
  <r>
    <x v="13"/>
    <x v="4"/>
    <x v="0"/>
    <x v="0"/>
    <x v="150"/>
    <x v="1376"/>
    <x v="3789"/>
    <n v="104106.28799999661"/>
    <x v="3789"/>
    <n v="172004.79999999443"/>
    <x v="3789"/>
    <x v="3789"/>
  </r>
  <r>
    <x v="13"/>
    <x v="4"/>
    <x v="0"/>
    <x v="0"/>
    <x v="105"/>
    <x v="26"/>
    <x v="3790"/>
    <n v="103231.59906788665"/>
    <x v="3790"/>
    <n v="170791.92531899447"/>
    <x v="3790"/>
    <x v="3790"/>
  </r>
  <r>
    <x v="13"/>
    <x v="4"/>
    <x v="0"/>
    <x v="0"/>
    <x v="118"/>
    <x v="934"/>
    <x v="3791"/>
    <n v="1235079.7091009603"/>
    <x v="3791"/>
    <n v="2327336.0540009253"/>
    <x v="3791"/>
    <x v="3791"/>
  </r>
  <r>
    <x v="13"/>
    <x v="4"/>
    <x v="0"/>
    <x v="0"/>
    <x v="29"/>
    <x v="551"/>
    <x v="3792"/>
    <n v="85112.499389547185"/>
    <x v="3792"/>
    <n v="160899.07930499464"/>
    <x v="3792"/>
    <x v="3792"/>
  </r>
  <r>
    <x v="13"/>
    <x v="4"/>
    <x v="0"/>
    <x v="0"/>
    <x v="105"/>
    <x v="275"/>
    <x v="3793"/>
    <n v="22277.027447999273"/>
    <x v="3793"/>
    <n v="62027.440799997989"/>
    <x v="3793"/>
    <x v="3793"/>
  </r>
  <r>
    <x v="13"/>
    <x v="4"/>
    <x v="0"/>
    <x v="0"/>
    <x v="25"/>
    <x v="277"/>
    <x v="3794"/>
    <n v="20610.588022979293"/>
    <x v="3794"/>
    <n v="61883.833757997891"/>
    <x v="3794"/>
    <x v="3794"/>
  </r>
  <r>
    <x v="13"/>
    <x v="4"/>
    <x v="1"/>
    <x v="1"/>
    <x v="113"/>
    <x v="746"/>
    <x v="3795"/>
    <n v="255471.96085631155"/>
    <x v="3795"/>
    <n v="525310.3614719878"/>
    <x v="3795"/>
    <x v="3795"/>
  </r>
  <r>
    <x v="13"/>
    <x v="4"/>
    <x v="1"/>
    <x v="1"/>
    <x v="135"/>
    <x v="565"/>
    <x v="3796"/>
    <n v="159326.11771775471"/>
    <x v="3796"/>
    <n v="260836.38489599133"/>
    <x v="3796"/>
    <x v="3796"/>
  </r>
  <r>
    <x v="13"/>
    <x v="4"/>
    <x v="1"/>
    <x v="1"/>
    <x v="61"/>
    <x v="44"/>
    <x v="3797"/>
    <n v="152659.54739267493"/>
    <x v="3797"/>
    <n v="252067.57642799159"/>
    <x v="3797"/>
    <x v="3797"/>
  </r>
  <r>
    <x v="13"/>
    <x v="4"/>
    <x v="1"/>
    <x v="1"/>
    <x v="119"/>
    <x v="33"/>
    <x v="3798"/>
    <n v="146997.74007953514"/>
    <x v="3798"/>
    <n v="244517.02493399187"/>
    <x v="3798"/>
    <x v="3798"/>
  </r>
  <r>
    <x v="13"/>
    <x v="4"/>
    <x v="1"/>
    <x v="1"/>
    <x v="110"/>
    <x v="38"/>
    <x v="3799"/>
    <n v="85516.725144237091"/>
    <x v="3799"/>
    <n v="160305.99530399454"/>
    <x v="3799"/>
    <x v="3799"/>
  </r>
  <r>
    <x v="13"/>
    <x v="4"/>
    <x v="1"/>
    <x v="1"/>
    <x v="21"/>
    <x v="1349"/>
    <x v="3800"/>
    <n v="1274916.2912999589"/>
    <x v="3800"/>
    <n v="2428196.5251719216"/>
    <x v="3800"/>
    <x v="3800"/>
  </r>
  <r>
    <x v="13"/>
    <x v="4"/>
    <x v="1"/>
    <x v="1"/>
    <x v="148"/>
    <x v="1245"/>
    <x v="3801"/>
    <n v="1039093.0865999648"/>
    <x v="3801"/>
    <n v="2023107.9321039314"/>
    <x v="3801"/>
    <x v="3801"/>
  </r>
  <r>
    <x v="13"/>
    <x v="4"/>
    <x v="1"/>
    <x v="1"/>
    <x v="148"/>
    <x v="321"/>
    <x v="3802"/>
    <n v="878170.53149997012"/>
    <x v="3802"/>
    <n v="1740335.8188599411"/>
    <x v="3802"/>
    <x v="3802"/>
  </r>
  <r>
    <x v="13"/>
    <x v="4"/>
    <x v="1"/>
    <x v="1"/>
    <x v="110"/>
    <x v="253"/>
    <x v="3803"/>
    <n v="638731.16999997827"/>
    <x v="3803"/>
    <n v="1313334.5147999553"/>
    <x v="3803"/>
    <x v="3803"/>
  </r>
  <r>
    <x v="13"/>
    <x v="4"/>
    <x v="1"/>
    <x v="1"/>
    <x v="151"/>
    <x v="742"/>
    <x v="3804"/>
    <n v="600536.4713999806"/>
    <x v="3804"/>
    <n v="1240894.1934159601"/>
    <x v="3804"/>
    <x v="3804"/>
  </r>
  <r>
    <x v="13"/>
    <x v="4"/>
    <x v="1"/>
    <x v="1"/>
    <x v="56"/>
    <x v="106"/>
    <x v="3805"/>
    <n v="421333.94879998564"/>
    <x v="3805"/>
    <n v="915559.36947196897"/>
    <x v="3805"/>
    <x v="3805"/>
  </r>
  <r>
    <x v="13"/>
    <x v="4"/>
    <x v="1"/>
    <x v="1"/>
    <x v="56"/>
    <x v="248"/>
    <x v="3806"/>
    <n v="340767.03509998845"/>
    <x v="3806"/>
    <n v="764229.38444397412"/>
    <x v="3806"/>
    <x v="3806"/>
  </r>
  <r>
    <x v="13"/>
    <x v="4"/>
    <x v="0"/>
    <x v="3"/>
    <x v="106"/>
    <x v="1377"/>
    <x v="3807"/>
    <n v="1260710.0761430291"/>
    <x v="3807"/>
    <n v="2294956.5548969414"/>
    <x v="3807"/>
    <x v="3807"/>
  </r>
  <r>
    <x v="13"/>
    <x v="4"/>
    <x v="0"/>
    <x v="3"/>
    <x v="106"/>
    <x v="1032"/>
    <x v="3808"/>
    <n v="979669.88635388843"/>
    <x v="3808"/>
    <n v="1855794.1624319532"/>
    <x v="3808"/>
    <x v="3808"/>
  </r>
  <r>
    <x v="13"/>
    <x v="4"/>
    <x v="0"/>
    <x v="3"/>
    <x v="143"/>
    <x v="278"/>
    <x v="3809"/>
    <n v="950749.6456280594"/>
    <x v="3809"/>
    <n v="1809871.1911389546"/>
    <x v="3809"/>
    <x v="3809"/>
  </r>
  <r>
    <x v="13"/>
    <x v="4"/>
    <x v="0"/>
    <x v="3"/>
    <x v="142"/>
    <x v="343"/>
    <x v="3810"/>
    <n v="311652.67529086937"/>
    <x v="3810"/>
    <n v="514464.93964798248"/>
    <x v="3810"/>
    <x v="3810"/>
  </r>
  <r>
    <x v="13"/>
    <x v="4"/>
    <x v="0"/>
    <x v="3"/>
    <x v="107"/>
    <x v="8"/>
    <x v="3811"/>
    <n v="96716.398751176792"/>
    <x v="3811"/>
    <n v="185119.94677799384"/>
    <x v="3811"/>
    <x v="3811"/>
  </r>
  <r>
    <x v="13"/>
    <x v="4"/>
    <x v="0"/>
    <x v="3"/>
    <x v="106"/>
    <x v="1378"/>
    <x v="3812"/>
    <n v="90306.552880477015"/>
    <x v="3812"/>
    <n v="174547.67380799423"/>
    <x v="3812"/>
    <x v="3812"/>
  </r>
  <r>
    <x v="13"/>
    <x v="4"/>
    <x v="0"/>
    <x v="3"/>
    <x v="131"/>
    <x v="1224"/>
    <x v="3813"/>
    <n v="62157.180468477876"/>
    <x v="3813"/>
    <n v="127095.98860799566"/>
    <x v="3813"/>
    <x v="3813"/>
  </r>
  <r>
    <x v="13"/>
    <x v="4"/>
    <x v="1"/>
    <x v="2"/>
    <x v="144"/>
    <x v="217"/>
    <x v="3814"/>
    <n v="91646.289924477038"/>
    <x v="3814"/>
    <n v="167191.44940799457"/>
    <x v="3814"/>
    <x v="3814"/>
  </r>
  <r>
    <x v="13"/>
    <x v="4"/>
    <x v="1"/>
    <x v="2"/>
    <x v="144"/>
    <x v="173"/>
    <x v="3815"/>
    <n v="1162223.1172799617"/>
    <x v="3815"/>
    <n v="2273234.5252799247"/>
    <x v="3815"/>
    <x v="3815"/>
  </r>
  <r>
    <x v="13"/>
    <x v="4"/>
    <x v="1"/>
    <x v="2"/>
    <x v="137"/>
    <x v="999"/>
    <x v="3816"/>
    <n v="912647.24999996903"/>
    <x v="3816"/>
    <n v="1828959.7499999378"/>
    <x v="3816"/>
    <x v="3816"/>
  </r>
  <r>
    <x v="13"/>
    <x v="4"/>
    <x v="1"/>
    <x v="2"/>
    <x v="1"/>
    <x v="1209"/>
    <x v="3817"/>
    <n v="637045.93259997887"/>
    <x v="3817"/>
    <n v="1325382.042599956"/>
    <x v="3817"/>
    <x v="3817"/>
  </r>
  <r>
    <x v="13"/>
    <x v="4"/>
    <x v="1"/>
    <x v="2"/>
    <x v="81"/>
    <x v="1357"/>
    <x v="3818"/>
    <n v="589280.6430719808"/>
    <x v="3818"/>
    <n v="1236200.1822719597"/>
    <x v="3818"/>
    <x v="3818"/>
  </r>
  <r>
    <x v="13"/>
    <x v="4"/>
    <x v="1"/>
    <x v="2"/>
    <x v="114"/>
    <x v="652"/>
    <x v="3819"/>
    <n v="228266.28044999242"/>
    <x v="3819"/>
    <n v="548149.8379499818"/>
    <x v="3819"/>
    <x v="3819"/>
  </r>
  <r>
    <x v="14"/>
    <x v="4"/>
    <x v="0"/>
    <x v="0"/>
    <x v="97"/>
    <x v="240"/>
    <x v="3820"/>
    <n v="217510.2692849923"/>
    <x v="3820"/>
    <n v="472978.37349998858"/>
    <x v="3820"/>
    <x v="3820"/>
  </r>
  <r>
    <x v="14"/>
    <x v="4"/>
    <x v="0"/>
    <x v="0"/>
    <x v="69"/>
    <x v="569"/>
    <x v="3821"/>
    <n v="104689.25707499623"/>
    <x v="3821"/>
    <n v="174162.9824999937"/>
    <x v="3821"/>
    <x v="3821"/>
  </r>
  <r>
    <x v="14"/>
    <x v="4"/>
    <x v="0"/>
    <x v="0"/>
    <x v="128"/>
    <x v="2"/>
    <x v="3822"/>
    <n v="88903.716068636946"/>
    <x v="3822"/>
    <n v="166944.10814399424"/>
    <x v="3822"/>
    <x v="3822"/>
  </r>
  <r>
    <x v="14"/>
    <x v="4"/>
    <x v="0"/>
    <x v="0"/>
    <x v="109"/>
    <x v="1018"/>
    <x v="3823"/>
    <n v="1243421.0199659574"/>
    <x v="3823"/>
    <n v="2347913.8533659191"/>
    <x v="3823"/>
    <x v="3823"/>
  </r>
  <r>
    <x v="14"/>
    <x v="4"/>
    <x v="0"/>
    <x v="0"/>
    <x v="97"/>
    <x v="1368"/>
    <x v="3824"/>
    <n v="1244893.3365899553"/>
    <x v="3824"/>
    <n v="2355660.1275899154"/>
    <x v="3824"/>
    <x v="3824"/>
  </r>
  <r>
    <x v="14"/>
    <x v="4"/>
    <x v="0"/>
    <x v="0"/>
    <x v="61"/>
    <x v="406"/>
    <x v="3825"/>
    <n v="968817.93198096519"/>
    <x v="3825"/>
    <n v="1883717.8388809322"/>
    <x v="3825"/>
    <x v="3825"/>
  </r>
  <r>
    <x v="14"/>
    <x v="4"/>
    <x v="0"/>
    <x v="0"/>
    <x v="97"/>
    <x v="1032"/>
    <x v="3826"/>
    <n v="886725.76204796811"/>
    <x v="3826"/>
    <n v="1741866.9972479376"/>
    <x v="3826"/>
    <x v="3826"/>
  </r>
  <r>
    <x v="14"/>
    <x v="4"/>
    <x v="0"/>
    <x v="0"/>
    <x v="25"/>
    <x v="99"/>
    <x v="3827"/>
    <n v="367208.98790398712"/>
    <x v="3827"/>
    <n v="813848.51750397147"/>
    <x v="3827"/>
    <x v="3827"/>
  </r>
  <r>
    <x v="14"/>
    <x v="4"/>
    <x v="0"/>
    <x v="0"/>
    <x v="150"/>
    <x v="673"/>
    <x v="3828"/>
    <n v="44496.781612378465"/>
    <x v="3828"/>
    <n v="100307.43649799655"/>
    <x v="3828"/>
    <x v="3828"/>
  </r>
  <r>
    <x v="14"/>
    <x v="4"/>
    <x v="0"/>
    <x v="0"/>
    <x v="126"/>
    <x v="67"/>
    <x v="3829"/>
    <n v="330114.25619098847"/>
    <x v="3829"/>
    <n v="744333.99209097389"/>
    <x v="3829"/>
    <x v="3829"/>
  </r>
  <r>
    <x v="14"/>
    <x v="4"/>
    <x v="0"/>
    <x v="0"/>
    <x v="118"/>
    <x v="327"/>
    <x v="3830"/>
    <n v="328847.49999998847"/>
    <x v="3830"/>
    <n v="741972.49999997392"/>
    <x v="3830"/>
    <x v="3830"/>
  </r>
  <r>
    <x v="14"/>
    <x v="4"/>
    <x v="1"/>
    <x v="1"/>
    <x v="152"/>
    <x v="32"/>
    <x v="3831"/>
    <n v="219911.81039063208"/>
    <x v="3831"/>
    <n v="466142.47674398829"/>
    <x v="3831"/>
    <x v="3831"/>
  </r>
  <r>
    <x v="14"/>
    <x v="4"/>
    <x v="1"/>
    <x v="1"/>
    <x v="149"/>
    <x v="708"/>
    <x v="3832"/>
    <n v="1127823.0468749614"/>
    <x v="3832"/>
    <n v="2179025.7343749255"/>
    <x v="3832"/>
    <x v="3832"/>
  </r>
  <r>
    <x v="14"/>
    <x v="4"/>
    <x v="1"/>
    <x v="1"/>
    <x v="47"/>
    <x v="174"/>
    <x v="3833"/>
    <n v="1054464.3827999637"/>
    <x v="3833"/>
    <n v="2051062.0204319293"/>
    <x v="3833"/>
    <x v="3833"/>
  </r>
  <r>
    <x v="14"/>
    <x v="4"/>
    <x v="1"/>
    <x v="1"/>
    <x v="151"/>
    <x v="608"/>
    <x v="3834"/>
    <n v="58901.111351997977"/>
    <x v="3834"/>
    <n v="121472.35919999583"/>
    <x v="3834"/>
    <x v="3834"/>
  </r>
  <r>
    <x v="14"/>
    <x v="4"/>
    <x v="1"/>
    <x v="1"/>
    <x v="7"/>
    <x v="396"/>
    <x v="3835"/>
    <n v="341752.36949998798"/>
    <x v="3835"/>
    <n v="767919.39757997298"/>
    <x v="3835"/>
    <x v="3835"/>
  </r>
  <r>
    <x v="14"/>
    <x v="4"/>
    <x v="0"/>
    <x v="3"/>
    <x v="154"/>
    <x v="1036"/>
    <x v="3836"/>
    <n v="152470.01314124468"/>
    <x v="3836"/>
    <n v="275184.16537499038"/>
    <x v="3836"/>
    <x v="3836"/>
  </r>
  <r>
    <x v="14"/>
    <x v="4"/>
    <x v="1"/>
    <x v="2"/>
    <x v="137"/>
    <x v="1218"/>
    <x v="3837"/>
    <n v="233152.06346249161"/>
    <x v="3837"/>
    <n v="358690.45874998701"/>
    <x v="3837"/>
    <x v="3837"/>
  </r>
  <r>
    <x v="14"/>
    <x v="4"/>
    <x v="1"/>
    <x v="2"/>
    <x v="96"/>
    <x v="153"/>
    <x v="3838"/>
    <n v="1319994.6790499538"/>
    <x v="3838"/>
    <n v="2559405.4465499101"/>
    <x v="3838"/>
    <x v="3838"/>
  </r>
  <r>
    <x v="14"/>
    <x v="4"/>
    <x v="1"/>
    <x v="2"/>
    <x v="156"/>
    <x v="976"/>
    <x v="3839"/>
    <n v="772884.14087697223"/>
    <x v="3839"/>
    <n v="1580321.9718269431"/>
    <x v="3839"/>
    <x v="3839"/>
  </r>
  <r>
    <x v="14"/>
    <x v="4"/>
    <x v="1"/>
    <x v="2"/>
    <x v="115"/>
    <x v="1016"/>
    <x v="3840"/>
    <n v="328801.15094998869"/>
    <x v="3840"/>
    <n v="747445.38344997435"/>
    <x v="3840"/>
    <x v="3840"/>
  </r>
  <r>
    <x v="14"/>
    <x v="4"/>
    <x v="1"/>
    <x v="2"/>
    <x v="114"/>
    <x v="1353"/>
    <x v="3841"/>
    <n v="41453.610442378507"/>
    <x v="3841"/>
    <n v="94418.439497996587"/>
    <x v="3841"/>
    <x v="3841"/>
  </r>
  <r>
    <x v="14"/>
    <x v="4"/>
    <x v="1"/>
    <x v="2"/>
    <x v="156"/>
    <x v="598"/>
    <x v="3842"/>
    <n v="328587.46761598816"/>
    <x v="3842"/>
    <n v="749441.92521597294"/>
    <x v="3842"/>
    <x v="3842"/>
  </r>
  <r>
    <x v="14"/>
    <x v="4"/>
    <x v="1"/>
    <x v="2"/>
    <x v="144"/>
    <x v="661"/>
    <x v="3843"/>
    <n v="293250.43142398994"/>
    <x v="3843"/>
    <n v="678229.11782397679"/>
    <x v="3843"/>
    <x v="3843"/>
  </r>
  <r>
    <x v="14"/>
    <x v="4"/>
    <x v="1"/>
    <x v="2"/>
    <x v="61"/>
    <x v="1226"/>
    <x v="3844"/>
    <n v="249133.07854799129"/>
    <x v="3844"/>
    <n v="592118.34634797915"/>
    <x v="3844"/>
    <x v="3844"/>
  </r>
  <r>
    <x v="15"/>
    <x v="4"/>
    <x v="0"/>
    <x v="0"/>
    <x v="116"/>
    <x v="589"/>
    <x v="3845"/>
    <n v="326991.23939806758"/>
    <x v="3845"/>
    <n v="646879.5439679824"/>
    <x v="3845"/>
    <x v="3845"/>
  </r>
  <r>
    <x v="15"/>
    <x v="4"/>
    <x v="0"/>
    <x v="0"/>
    <x v="116"/>
    <x v="61"/>
    <x v="3846"/>
    <n v="120039.81389099544"/>
    <x v="3846"/>
    <n v="212763.89609999192"/>
    <x v="3846"/>
    <x v="3846"/>
  </r>
  <r>
    <x v="15"/>
    <x v="4"/>
    <x v="0"/>
    <x v="0"/>
    <x v="134"/>
    <x v="1354"/>
    <x v="3847"/>
    <n v="94673.767593386481"/>
    <x v="3847"/>
    <n v="176618.69136899346"/>
    <x v="3847"/>
    <x v="3847"/>
  </r>
  <r>
    <x v="15"/>
    <x v="4"/>
    <x v="0"/>
    <x v="0"/>
    <x v="155"/>
    <x v="1366"/>
    <x v="3848"/>
    <n v="1246192.1279999537"/>
    <x v="3848"/>
    <n v="2361659.3279999127"/>
    <x v="3848"/>
    <x v="3848"/>
  </r>
  <r>
    <x v="15"/>
    <x v="4"/>
    <x v="0"/>
    <x v="0"/>
    <x v="125"/>
    <x v="288"/>
    <x v="3849"/>
    <n v="850819.37137196783"/>
    <x v="3849"/>
    <n v="1684780.6941719363"/>
    <x v="3849"/>
    <x v="3849"/>
  </r>
  <r>
    <x v="15"/>
    <x v="4"/>
    <x v="0"/>
    <x v="0"/>
    <x v="29"/>
    <x v="622"/>
    <x v="3850"/>
    <n v="570525.22307997837"/>
    <x v="3850"/>
    <n v="1190072.8150799549"/>
    <x v="3850"/>
    <x v="3850"/>
  </r>
  <r>
    <x v="15"/>
    <x v="4"/>
    <x v="0"/>
    <x v="0"/>
    <x v="128"/>
    <x v="225"/>
    <x v="3851"/>
    <n v="554948.28793597978"/>
    <x v="3851"/>
    <n v="1158585.9743359578"/>
    <x v="3851"/>
    <x v="3851"/>
  </r>
  <r>
    <x v="15"/>
    <x v="4"/>
    <x v="0"/>
    <x v="0"/>
    <x v="138"/>
    <x v="73"/>
    <x v="3852"/>
    <n v="203642.4311999926"/>
    <x v="3852"/>
    <n v="502769.31119998166"/>
    <x v="3852"/>
    <x v="3852"/>
  </r>
  <r>
    <x v="15"/>
    <x v="4"/>
    <x v="1"/>
    <x v="1"/>
    <x v="47"/>
    <x v="948"/>
    <x v="3853"/>
    <n v="185392.10173571325"/>
    <x v="3853"/>
    <n v="297498.12721198919"/>
    <x v="3853"/>
    <x v="3853"/>
  </r>
  <r>
    <x v="15"/>
    <x v="4"/>
    <x v="1"/>
    <x v="1"/>
    <x v="102"/>
    <x v="33"/>
    <x v="3854"/>
    <n v="156586.52975624407"/>
    <x v="3854"/>
    <n v="260467.08187499014"/>
    <x v="3854"/>
    <x v="3854"/>
  </r>
  <r>
    <x v="15"/>
    <x v="4"/>
    <x v="1"/>
    <x v="1"/>
    <x v="35"/>
    <x v="1214"/>
    <x v="3855"/>
    <n v="1519788.4415999425"/>
    <x v="3855"/>
    <n v="2868042.3383038915"/>
    <x v="3855"/>
    <x v="3855"/>
  </r>
  <r>
    <x v="15"/>
    <x v="4"/>
    <x v="1"/>
    <x v="1"/>
    <x v="110"/>
    <x v="558"/>
    <x v="3856"/>
    <n v="1471113.1426499456"/>
    <x v="3856"/>
    <n v="2781728.4912658972"/>
    <x v="3856"/>
    <x v="3856"/>
  </r>
  <r>
    <x v="15"/>
    <x v="4"/>
    <x v="1"/>
    <x v="1"/>
    <x v="146"/>
    <x v="405"/>
    <x v="3857"/>
    <n v="1437558.8906249478"/>
    <x v="3857"/>
    <n v="2721286.693124901"/>
    <x v="3857"/>
    <x v="3857"/>
  </r>
  <r>
    <x v="15"/>
    <x v="4"/>
    <x v="1"/>
    <x v="1"/>
    <x v="35"/>
    <x v="218"/>
    <x v="3858"/>
    <n v="1092643.0528499587"/>
    <x v="3858"/>
    <n v="2127883.7297539194"/>
    <x v="3858"/>
    <x v="3858"/>
  </r>
  <r>
    <x v="15"/>
    <x v="4"/>
    <x v="1"/>
    <x v="1"/>
    <x v="102"/>
    <x v="1351"/>
    <x v="3859"/>
    <n v="58806.847397757767"/>
    <x v="3859"/>
    <n v="122915.51289599534"/>
    <x v="3859"/>
    <x v="3859"/>
  </r>
  <r>
    <x v="15"/>
    <x v="4"/>
    <x v="1"/>
    <x v="1"/>
    <x v="95"/>
    <x v="738"/>
    <x v="3860"/>
    <n v="274636.70459999004"/>
    <x v="3860"/>
    <n v="640887.74402397661"/>
    <x v="3860"/>
    <x v="3860"/>
  </r>
  <r>
    <x v="15"/>
    <x v="4"/>
    <x v="1"/>
    <x v="1"/>
    <x v="113"/>
    <x v="1002"/>
    <x v="3861"/>
    <n v="31211.347879038858"/>
    <x v="3861"/>
    <n v="78407.336383997128"/>
    <x v="3861"/>
    <x v="3861"/>
  </r>
  <r>
    <x v="15"/>
    <x v="4"/>
    <x v="1"/>
    <x v="1"/>
    <x v="122"/>
    <x v="991"/>
    <x v="3862"/>
    <n v="27884.615194588961"/>
    <x v="3862"/>
    <n v="73004.198288997271"/>
    <x v="3862"/>
    <x v="3862"/>
  </r>
  <r>
    <x v="15"/>
    <x v="4"/>
    <x v="0"/>
    <x v="3"/>
    <x v="103"/>
    <x v="1361"/>
    <x v="3863"/>
    <n v="580262.36452753888"/>
    <x v="3863"/>
    <n v="901236.44847596716"/>
    <x v="3863"/>
    <x v="3863"/>
  </r>
  <r>
    <x v="15"/>
    <x v="4"/>
    <x v="0"/>
    <x v="3"/>
    <x v="103"/>
    <x v="1199"/>
    <x v="3864"/>
    <n v="309801.51956581871"/>
    <x v="3864"/>
    <n v="513581.93529298127"/>
    <x v="3864"/>
    <x v="3864"/>
  </r>
  <r>
    <x v="15"/>
    <x v="4"/>
    <x v="0"/>
    <x v="3"/>
    <x v="101"/>
    <x v="1192"/>
    <x v="3865"/>
    <n v="206319.27004415245"/>
    <x v="3865"/>
    <n v="358996.97433598689"/>
    <x v="3865"/>
    <x v="3865"/>
  </r>
  <r>
    <x v="15"/>
    <x v="4"/>
    <x v="0"/>
    <x v="3"/>
    <x v="103"/>
    <x v="41"/>
    <x v="3866"/>
    <n v="43676.219461678382"/>
    <x v="3866"/>
    <n v="107640.35632799599"/>
    <x v="3866"/>
    <x v="3866"/>
  </r>
  <r>
    <x v="15"/>
    <x v="4"/>
    <x v="0"/>
    <x v="3"/>
    <x v="103"/>
    <x v="1224"/>
    <x v="3867"/>
    <n v="41386.938083848494"/>
    <x v="3867"/>
    <n v="103119.99583499624"/>
    <x v="3867"/>
    <x v="3867"/>
  </r>
  <r>
    <x v="15"/>
    <x v="4"/>
    <x v="1"/>
    <x v="2"/>
    <x v="136"/>
    <x v="20"/>
    <x v="3868"/>
    <n v="228528.30958022154"/>
    <x v="3868"/>
    <n v="472324.95773298753"/>
    <x v="3868"/>
    <x v="3868"/>
  </r>
  <r>
    <x v="15"/>
    <x v="4"/>
    <x v="1"/>
    <x v="2"/>
    <x v="11"/>
    <x v="379"/>
    <x v="3869"/>
    <n v="1591822.0466249397"/>
    <x v="3869"/>
    <n v="3047605.3653748846"/>
    <x v="3869"/>
    <x v="3869"/>
  </r>
  <r>
    <x v="15"/>
    <x v="4"/>
    <x v="1"/>
    <x v="2"/>
    <x v="100"/>
    <x v="1349"/>
    <x v="3870"/>
    <n v="1524054.5158829421"/>
    <x v="3870"/>
    <n v="2928959.8209328884"/>
    <x v="3870"/>
    <x v="3870"/>
  </r>
  <r>
    <x v="15"/>
    <x v="4"/>
    <x v="1"/>
    <x v="2"/>
    <x v="133"/>
    <x v="406"/>
    <x v="3871"/>
    <n v="1223653.525313955"/>
    <x v="3871"/>
    <n v="2392881.3532139119"/>
    <x v="3871"/>
    <x v="3871"/>
  </r>
  <r>
    <x v="15"/>
    <x v="4"/>
    <x v="1"/>
    <x v="2"/>
    <x v="133"/>
    <x v="1245"/>
    <x v="3872"/>
    <n v="1186824.8780279569"/>
    <x v="3872"/>
    <n v="2326337.0738279158"/>
    <x v="3872"/>
    <x v="3872"/>
  </r>
  <r>
    <x v="15"/>
    <x v="4"/>
    <x v="1"/>
    <x v="2"/>
    <x v="58"/>
    <x v="267"/>
    <x v="3873"/>
    <n v="1195030.3891679547"/>
    <x v="3873"/>
    <n v="2345489.1139679109"/>
    <x v="3873"/>
    <x v="3873"/>
  </r>
  <r>
    <x v="15"/>
    <x v="4"/>
    <x v="1"/>
    <x v="2"/>
    <x v="96"/>
    <x v="657"/>
    <x v="3874"/>
    <n v="67359.868801677454"/>
    <x v="3874"/>
    <n v="134840.96152799489"/>
    <x v="3874"/>
    <x v="3874"/>
  </r>
  <r>
    <x v="15"/>
    <x v="4"/>
    <x v="1"/>
    <x v="2"/>
    <x v="112"/>
    <x v="676"/>
    <x v="3875"/>
    <n v="45266.225284798282"/>
    <x v="3875"/>
    <n v="101208.17807999616"/>
    <x v="3875"/>
    <x v="3875"/>
  </r>
  <r>
    <x v="15"/>
    <x v="4"/>
    <x v="1"/>
    <x v="2"/>
    <x v="133"/>
    <x v="343"/>
    <x v="3876"/>
    <n v="312506.55359998869"/>
    <x v="3876"/>
    <n v="718653.51359997399"/>
    <x v="3876"/>
    <x v="3876"/>
  </r>
  <r>
    <x v="16"/>
    <x v="4"/>
    <x v="0"/>
    <x v="0"/>
    <x v="145"/>
    <x v="83"/>
    <x v="3877"/>
    <n v="289152.11057497846"/>
    <x v="3877"/>
    <n v="586619.6127289834"/>
    <x v="3877"/>
    <x v="3877"/>
  </r>
  <r>
    <x v="16"/>
    <x v="4"/>
    <x v="0"/>
    <x v="0"/>
    <x v="138"/>
    <x v="1364"/>
    <x v="3878"/>
    <n v="1334092.1091519485"/>
    <x v="3878"/>
    <n v="2516504.9539519022"/>
    <x v="3878"/>
    <x v="3878"/>
  </r>
  <r>
    <x v="16"/>
    <x v="4"/>
    <x v="0"/>
    <x v="0"/>
    <x v="145"/>
    <x v="153"/>
    <x v="3879"/>
    <n v="1123638.6197749553"/>
    <x v="3879"/>
    <n v="2161445.2672749143"/>
    <x v="3879"/>
    <x v="3879"/>
  </r>
  <r>
    <x v="16"/>
    <x v="4"/>
    <x v="0"/>
    <x v="0"/>
    <x v="155"/>
    <x v="1222"/>
    <x v="3880"/>
    <n v="978449.30929996108"/>
    <x v="3880"/>
    <n v="1911763.8792999242"/>
    <x v="3880"/>
    <x v="3880"/>
  </r>
  <r>
    <x v="16"/>
    <x v="4"/>
    <x v="0"/>
    <x v="0"/>
    <x v="138"/>
    <x v="619"/>
    <x v="3881"/>
    <n v="955067.94359996344"/>
    <x v="3881"/>
    <n v="1866596.5835999285"/>
    <x v="3881"/>
    <x v="3881"/>
  </r>
  <r>
    <x v="16"/>
    <x v="4"/>
    <x v="0"/>
    <x v="0"/>
    <x v="125"/>
    <x v="1348"/>
    <x v="3882"/>
    <n v="65700.621549357384"/>
    <x v="3882"/>
    <n v="135660.43965599459"/>
    <x v="3882"/>
    <x v="3882"/>
  </r>
  <r>
    <x v="16"/>
    <x v="4"/>
    <x v="0"/>
    <x v="0"/>
    <x v="61"/>
    <x v="225"/>
    <x v="3883"/>
    <n v="575333.80654397758"/>
    <x v="3883"/>
    <n v="1201145.5721439533"/>
    <x v="3883"/>
    <x v="3883"/>
  </r>
  <r>
    <x v="16"/>
    <x v="4"/>
    <x v="0"/>
    <x v="0"/>
    <x v="125"/>
    <x v="720"/>
    <x v="3884"/>
    <n v="453010.55385598197"/>
    <x v="3884"/>
    <n v="981239.6482559609"/>
    <x v="3884"/>
    <x v="3884"/>
  </r>
  <r>
    <x v="16"/>
    <x v="4"/>
    <x v="1"/>
    <x v="1"/>
    <x v="119"/>
    <x v="575"/>
    <x v="3885"/>
    <n v="313645.08038990753"/>
    <x v="3885"/>
    <n v="613189.21803198219"/>
    <x v="3885"/>
    <x v="3885"/>
  </r>
  <r>
    <x v="16"/>
    <x v="4"/>
    <x v="1"/>
    <x v="1"/>
    <x v="98"/>
    <x v="640"/>
    <x v="3886"/>
    <n v="134127.95377216488"/>
    <x v="3886"/>
    <n v="230395.42450699117"/>
    <x v="3886"/>
    <x v="3886"/>
  </r>
  <r>
    <x v="16"/>
    <x v="4"/>
    <x v="1"/>
    <x v="1"/>
    <x v="5"/>
    <x v="931"/>
    <x v="3887"/>
    <n v="115882.97107199556"/>
    <x v="3887"/>
    <n v="205349.97119999214"/>
    <x v="3887"/>
    <x v="3887"/>
  </r>
  <r>
    <x v="16"/>
    <x v="4"/>
    <x v="1"/>
    <x v="1"/>
    <x v="119"/>
    <x v="1018"/>
    <x v="3888"/>
    <n v="1513692.0881999398"/>
    <x v="3888"/>
    <n v="2864346.8168078861"/>
    <x v="3888"/>
    <x v="3888"/>
  </r>
  <r>
    <x v="16"/>
    <x v="4"/>
    <x v="1"/>
    <x v="1"/>
    <x v="151"/>
    <x v="969"/>
    <x v="3889"/>
    <n v="1405955.0051999455"/>
    <x v="3889"/>
    <n v="2675150.7302878965"/>
    <x v="3889"/>
    <x v="3889"/>
  </r>
  <r>
    <x v="16"/>
    <x v="4"/>
    <x v="1"/>
    <x v="1"/>
    <x v="108"/>
    <x v="735"/>
    <x v="3890"/>
    <n v="716077.35517497256"/>
    <x v="3890"/>
    <n v="1462250.8170269441"/>
    <x v="3890"/>
    <x v="3890"/>
  </r>
  <r>
    <x v="16"/>
    <x v="4"/>
    <x v="1"/>
    <x v="1"/>
    <x v="98"/>
    <x v="742"/>
    <x v="3891"/>
    <n v="650267.22059997509"/>
    <x v="3891"/>
    <n v="1343653.3110639488"/>
    <x v="3891"/>
    <x v="3891"/>
  </r>
  <r>
    <x v="16"/>
    <x v="4"/>
    <x v="1"/>
    <x v="1"/>
    <x v="149"/>
    <x v="29"/>
    <x v="3892"/>
    <n v="58789.173974997721"/>
    <x v="3892"/>
    <n v="123301.97249999522"/>
    <x v="3892"/>
    <x v="3892"/>
  </r>
  <r>
    <x v="16"/>
    <x v="4"/>
    <x v="1"/>
    <x v="1"/>
    <x v="148"/>
    <x v="699"/>
    <x v="3893"/>
    <n v="486757.41232498107"/>
    <x v="3893"/>
    <n v="1046311.9056729593"/>
    <x v="3893"/>
    <x v="3893"/>
  </r>
  <r>
    <x v="16"/>
    <x v="4"/>
    <x v="1"/>
    <x v="1"/>
    <x v="152"/>
    <x v="69"/>
    <x v="3894"/>
    <n v="301118.34239998827"/>
    <x v="3894"/>
    <n v="696229.60665597278"/>
    <x v="3894"/>
    <x v="3894"/>
  </r>
  <r>
    <x v="16"/>
    <x v="4"/>
    <x v="1"/>
    <x v="1"/>
    <x v="108"/>
    <x v="1197"/>
    <x v="3895"/>
    <n v="291287.59762498888"/>
    <x v="3895"/>
    <n v="676059.30420497421"/>
    <x v="3895"/>
    <x v="3895"/>
  </r>
  <r>
    <x v="16"/>
    <x v="4"/>
    <x v="1"/>
    <x v="1"/>
    <x v="99"/>
    <x v="227"/>
    <x v="3896"/>
    <n v="19959.918385499222"/>
    <x v="3896"/>
    <n v="61479.65204999761"/>
    <x v="3896"/>
    <x v="3896"/>
  </r>
  <r>
    <x v="16"/>
    <x v="4"/>
    <x v="0"/>
    <x v="3"/>
    <x v="142"/>
    <x v="558"/>
    <x v="3897"/>
    <n v="1516933.607676961"/>
    <x v="3897"/>
    <n v="2676029.759441915"/>
    <x v="3897"/>
    <x v="3897"/>
  </r>
  <r>
    <x v="16"/>
    <x v="4"/>
    <x v="0"/>
    <x v="3"/>
    <x v="31"/>
    <x v="1196"/>
    <x v="3898"/>
    <n v="1320427.0757303475"/>
    <x v="3898"/>
    <n v="2375707.4378399234"/>
    <x v="3898"/>
    <x v="3898"/>
  </r>
  <r>
    <x v="16"/>
    <x v="4"/>
    <x v="0"/>
    <x v="3"/>
    <x v="62"/>
    <x v="244"/>
    <x v="3899"/>
    <n v="1217082.5532072424"/>
    <x v="3899"/>
    <n v="2217855.6994589306"/>
    <x v="3899"/>
    <x v="3899"/>
  </r>
  <r>
    <x v="16"/>
    <x v="4"/>
    <x v="0"/>
    <x v="3"/>
    <x v="129"/>
    <x v="2"/>
    <x v="3900"/>
    <n v="77811.233201036899"/>
    <x v="3900"/>
    <n v="169870.34258399322"/>
    <x v="3900"/>
    <x v="3900"/>
  </r>
  <r>
    <x v="16"/>
    <x v="4"/>
    <x v="0"/>
    <x v="3"/>
    <x v="61"/>
    <x v="10"/>
    <x v="3901"/>
    <n v="46449.204501838183"/>
    <x v="3901"/>
    <n v="113565.28226399556"/>
    <x v="3901"/>
    <x v="3901"/>
  </r>
  <r>
    <x v="16"/>
    <x v="4"/>
    <x v="1"/>
    <x v="2"/>
    <x v="159"/>
    <x v="1"/>
    <x v="3902"/>
    <n v="129005.99522117485"/>
    <x v="3902"/>
    <n v="223395.20497799112"/>
    <x v="3902"/>
    <x v="3902"/>
  </r>
  <r>
    <x v="16"/>
    <x v="4"/>
    <x v="1"/>
    <x v="2"/>
    <x v="11"/>
    <x v="937"/>
    <x v="3903"/>
    <n v="81715.625987516745"/>
    <x v="3903"/>
    <n v="156852.16579199376"/>
    <x v="3903"/>
    <x v="3903"/>
  </r>
  <r>
    <x v="16"/>
    <x v="4"/>
    <x v="1"/>
    <x v="2"/>
    <x v="136"/>
    <x v="599"/>
    <x v="3904"/>
    <n v="1008397.6880879615"/>
    <x v="3904"/>
    <n v="2012386.0748879232"/>
    <x v="3904"/>
    <x v="3904"/>
  </r>
  <r>
    <x v="16"/>
    <x v="4"/>
    <x v="1"/>
    <x v="2"/>
    <x v="156"/>
    <x v="193"/>
    <x v="3905"/>
    <n v="965711.64099596231"/>
    <x v="3905"/>
    <n v="1937381.1915959246"/>
    <x v="3905"/>
    <x v="3905"/>
  </r>
  <r>
    <x v="16"/>
    <x v="4"/>
    <x v="1"/>
    <x v="2"/>
    <x v="25"/>
    <x v="720"/>
    <x v="3906"/>
    <n v="560084.29747197812"/>
    <x v="3906"/>
    <n v="1194491.6766719536"/>
    <x v="3906"/>
    <x v="3906"/>
  </r>
  <r>
    <x v="16"/>
    <x v="4"/>
    <x v="1"/>
    <x v="2"/>
    <x v="136"/>
    <x v="1379"/>
    <x v="3907"/>
    <n v="53370.327044157966"/>
    <x v="3907"/>
    <n v="113914.92873599564"/>
    <x v="3907"/>
    <x v="3907"/>
  </r>
  <r>
    <x v="16"/>
    <x v="4"/>
    <x v="1"/>
    <x v="2"/>
    <x v="11"/>
    <x v="548"/>
    <x v="3908"/>
    <n v="51559.126559997952"/>
    <x v="3908"/>
    <n v="111841.77599999553"/>
    <x v="3908"/>
    <x v="3908"/>
  </r>
  <r>
    <x v="17"/>
    <x v="4"/>
    <x v="0"/>
    <x v="0"/>
    <x v="49"/>
    <x v="652"/>
    <x v="3909"/>
    <n v="364065.4977144748"/>
    <x v="3909"/>
    <n v="701523.11817897856"/>
    <x v="3909"/>
    <x v="3909"/>
  </r>
  <r>
    <x v="17"/>
    <x v="4"/>
    <x v="0"/>
    <x v="0"/>
    <x v="150"/>
    <x v="552"/>
    <x v="3910"/>
    <n v="123966.75501440492"/>
    <x v="3910"/>
    <n v="202920.19001099168"/>
    <x v="3910"/>
    <x v="3910"/>
  </r>
  <r>
    <x v="17"/>
    <x v="4"/>
    <x v="0"/>
    <x v="0"/>
    <x v="140"/>
    <x v="1347"/>
    <x v="3911"/>
    <n v="103536.62118071585"/>
    <x v="3911"/>
    <n v="191116.80151199232"/>
    <x v="3911"/>
    <x v="3911"/>
  </r>
  <r>
    <x v="17"/>
    <x v="4"/>
    <x v="0"/>
    <x v="0"/>
    <x v="128"/>
    <x v="556"/>
    <x v="3912"/>
    <n v="1064909.7347999564"/>
    <x v="3912"/>
    <n v="2064026.2547999159"/>
    <x v="3912"/>
    <x v="3912"/>
  </r>
  <r>
    <x v="17"/>
    <x v="4"/>
    <x v="0"/>
    <x v="0"/>
    <x v="49"/>
    <x v="956"/>
    <x v="3913"/>
    <n v="755733.36887996853"/>
    <x v="3913"/>
    <n v="1528902.3808799365"/>
    <x v="3913"/>
    <x v="3913"/>
  </r>
  <r>
    <x v="17"/>
    <x v="4"/>
    <x v="0"/>
    <x v="0"/>
    <x v="158"/>
    <x v="1358"/>
    <x v="3914"/>
    <n v="625386.8970759745"/>
    <x v="3914"/>
    <n v="1295691.8194759469"/>
    <x v="3914"/>
    <x v="3914"/>
  </r>
  <r>
    <x v="17"/>
    <x v="4"/>
    <x v="0"/>
    <x v="0"/>
    <x v="155"/>
    <x v="41"/>
    <x v="3915"/>
    <n v="54536.983393947718"/>
    <x v="3915"/>
    <n v="119382.17854499503"/>
    <x v="3915"/>
    <x v="3915"/>
  </r>
  <r>
    <x v="17"/>
    <x v="4"/>
    <x v="0"/>
    <x v="0"/>
    <x v="1"/>
    <x v="377"/>
    <x v="3916"/>
    <n v="317342.88652798702"/>
    <x v="3916"/>
    <n v="730204.87372797017"/>
    <x v="3916"/>
    <x v="3916"/>
  </r>
  <r>
    <x v="17"/>
    <x v="4"/>
    <x v="1"/>
    <x v="1"/>
    <x v="29"/>
    <x v="1233"/>
    <x v="3917"/>
    <n v="1240283.1293999502"/>
    <x v="3917"/>
    <n v="2392555.8429359039"/>
    <x v="3917"/>
    <x v="3917"/>
  </r>
  <r>
    <x v="17"/>
    <x v="4"/>
    <x v="1"/>
    <x v="1"/>
    <x v="147"/>
    <x v="179"/>
    <x v="3918"/>
    <n v="1042394.2811999574"/>
    <x v="3918"/>
    <n v="2049039.4517279163"/>
    <x v="3918"/>
    <x v="3918"/>
  </r>
  <r>
    <x v="17"/>
    <x v="4"/>
    <x v="1"/>
    <x v="1"/>
    <x v="102"/>
    <x v="609"/>
    <x v="3919"/>
    <n v="917030.5208999624"/>
    <x v="3919"/>
    <n v="1827823.1801959253"/>
    <x v="3919"/>
    <x v="3919"/>
  </r>
  <r>
    <x v="17"/>
    <x v="4"/>
    <x v="1"/>
    <x v="1"/>
    <x v="149"/>
    <x v="1009"/>
    <x v="3920"/>
    <n v="885153.86999996437"/>
    <x v="3920"/>
    <n v="1769014.0027999294"/>
    <x v="3920"/>
    <x v="3920"/>
  </r>
  <r>
    <x v="17"/>
    <x v="4"/>
    <x v="1"/>
    <x v="1"/>
    <x v="141"/>
    <x v="608"/>
    <x v="3921"/>
    <n v="65162.217743997287"/>
    <x v="3921"/>
    <n v="134384.70239999439"/>
    <x v="3921"/>
    <x v="3921"/>
  </r>
  <r>
    <x v="17"/>
    <x v="4"/>
    <x v="1"/>
    <x v="1"/>
    <x v="5"/>
    <x v="724"/>
    <x v="3922"/>
    <n v="609264.26099997561"/>
    <x v="3922"/>
    <n v="1273658.0648399491"/>
    <x v="3922"/>
    <x v="3922"/>
  </r>
  <r>
    <x v="17"/>
    <x v="4"/>
    <x v="1"/>
    <x v="1"/>
    <x v="81"/>
    <x v="101"/>
    <x v="3923"/>
    <n v="379952.79839998478"/>
    <x v="3923"/>
    <n v="848879.60729596589"/>
    <x v="3923"/>
    <x v="3923"/>
  </r>
  <r>
    <x v="17"/>
    <x v="4"/>
    <x v="1"/>
    <x v="1"/>
    <x v="81"/>
    <x v="58"/>
    <x v="3924"/>
    <n v="277474.67729998886"/>
    <x v="3924"/>
    <n v="652196.35501197376"/>
    <x v="3924"/>
    <x v="3924"/>
  </r>
  <r>
    <x v="17"/>
    <x v="4"/>
    <x v="1"/>
    <x v="1"/>
    <x v="29"/>
    <x v="955"/>
    <x v="3925"/>
    <n v="19452.689809589217"/>
    <x v="3925"/>
    <n v="61003.91478899755"/>
    <x v="3925"/>
    <x v="3925"/>
  </r>
  <r>
    <x v="17"/>
    <x v="4"/>
    <x v="0"/>
    <x v="3"/>
    <x v="130"/>
    <x v="303"/>
    <x v="3926"/>
    <n v="975183.13453601091"/>
    <x v="3926"/>
    <n v="1838434.9924549416"/>
    <x v="3926"/>
    <x v="3926"/>
  </r>
  <r>
    <x v="17"/>
    <x v="4"/>
    <x v="0"/>
    <x v="3"/>
    <x v="81"/>
    <x v="1360"/>
    <x v="3927"/>
    <n v="914628.54075172334"/>
    <x v="3927"/>
    <n v="1742342.1862959447"/>
    <x v="3927"/>
    <x v="3927"/>
  </r>
  <r>
    <x v="17"/>
    <x v="4"/>
    <x v="0"/>
    <x v="3"/>
    <x v="129"/>
    <x v="319"/>
    <x v="3928"/>
    <n v="198662.26752924183"/>
    <x v="3928"/>
    <n v="350116.76017498563"/>
    <x v="3928"/>
    <x v="3928"/>
  </r>
  <r>
    <x v="17"/>
    <x v="4"/>
    <x v="0"/>
    <x v="3"/>
    <x v="129"/>
    <x v="1350"/>
    <x v="3929"/>
    <n v="50943.786740237876"/>
    <x v="3929"/>
    <n v="122960.96690399486"/>
    <x v="3929"/>
    <x v="3929"/>
  </r>
  <r>
    <x v="17"/>
    <x v="4"/>
    <x v="1"/>
    <x v="2"/>
    <x v="159"/>
    <x v="44"/>
    <x v="3930"/>
    <n v="262408.67180998909"/>
    <x v="3930"/>
    <n v="524380.55099998403"/>
    <x v="3930"/>
    <x v="3930"/>
  </r>
  <r>
    <x v="17"/>
    <x v="4"/>
    <x v="1"/>
    <x v="2"/>
    <x v="67"/>
    <x v="605"/>
    <x v="3931"/>
    <n v="959710.84557596082"/>
    <x v="3931"/>
    <n v="1931677.609175921"/>
    <x v="3931"/>
    <x v="3931"/>
  </r>
  <r>
    <x v="17"/>
    <x v="4"/>
    <x v="1"/>
    <x v="2"/>
    <x v="137"/>
    <x v="682"/>
    <x v="3932"/>
    <n v="863992.28745596402"/>
    <x v="3932"/>
    <n v="1760536.9690559267"/>
    <x v="3932"/>
    <x v="3932"/>
  </r>
  <r>
    <x v="17"/>
    <x v="4"/>
    <x v="1"/>
    <x v="2"/>
    <x v="60"/>
    <x v="90"/>
    <x v="3933"/>
    <n v="679666.91798397154"/>
    <x v="3933"/>
    <n v="1423067.2203839405"/>
    <x v="3933"/>
    <x v="3933"/>
  </r>
  <r>
    <x v="17"/>
    <x v="4"/>
    <x v="1"/>
    <x v="2"/>
    <x v="81"/>
    <x v="118"/>
    <x v="3934"/>
    <n v="634976.49235497415"/>
    <x v="3934"/>
    <n v="1337857.5766049456"/>
    <x v="3934"/>
    <x v="3934"/>
  </r>
  <r>
    <x v="17"/>
    <x v="4"/>
    <x v="1"/>
    <x v="2"/>
    <x v="25"/>
    <x v="986"/>
    <x v="3935"/>
    <n v="553830.84274797689"/>
    <x v="3935"/>
    <n v="1188576.7305479506"/>
    <x v="3935"/>
    <x v="3935"/>
  </r>
  <r>
    <x v="18"/>
    <x v="4"/>
    <x v="0"/>
    <x v="0"/>
    <x v="127"/>
    <x v="1186"/>
    <x v="3936"/>
    <n v="95219.296988396003"/>
    <x v="3936"/>
    <n v="180413.7656399924"/>
    <x v="3936"/>
    <x v="3936"/>
  </r>
  <r>
    <x v="18"/>
    <x v="4"/>
    <x v="0"/>
    <x v="0"/>
    <x v="140"/>
    <x v="1365"/>
    <x v="3937"/>
    <n v="1299711.0668089436"/>
    <x v="3937"/>
    <n v="2475607.9309088928"/>
    <x v="3937"/>
    <x v="3937"/>
  </r>
  <r>
    <x v="18"/>
    <x v="4"/>
    <x v="0"/>
    <x v="0"/>
    <x v="140"/>
    <x v="151"/>
    <x v="3938"/>
    <n v="1238991.6990599474"/>
    <x v="3938"/>
    <n v="2368611.0930598993"/>
    <x v="3938"/>
    <x v="3938"/>
  </r>
  <r>
    <x v="18"/>
    <x v="4"/>
    <x v="0"/>
    <x v="0"/>
    <x v="157"/>
    <x v="722"/>
    <x v="3939"/>
    <n v="1081018.0270079544"/>
    <x v="3939"/>
    <n v="2095792.7662079125"/>
    <x v="3939"/>
    <x v="3939"/>
  </r>
  <r>
    <x v="18"/>
    <x v="4"/>
    <x v="0"/>
    <x v="0"/>
    <x v="157"/>
    <x v="147"/>
    <x v="3940"/>
    <n v="876646.13344796328"/>
    <x v="3940"/>
    <n v="1741843.128647927"/>
    <x v="3940"/>
    <x v="3940"/>
  </r>
  <r>
    <x v="18"/>
    <x v="4"/>
    <x v="0"/>
    <x v="0"/>
    <x v="1"/>
    <x v="1015"/>
    <x v="3941"/>
    <n v="709872.79999997024"/>
    <x v="3941"/>
    <n v="1448792.7999999393"/>
    <x v="3941"/>
    <x v="3941"/>
  </r>
  <r>
    <x v="18"/>
    <x v="4"/>
    <x v="0"/>
    <x v="0"/>
    <x v="127"/>
    <x v="361"/>
    <x v="3942"/>
    <n v="608406.88377597451"/>
    <x v="3942"/>
    <n v="1267995.5861759468"/>
    <x v="3942"/>
    <x v="3942"/>
  </r>
  <r>
    <x v="18"/>
    <x v="4"/>
    <x v="0"/>
    <x v="0"/>
    <x v="125"/>
    <x v="118"/>
    <x v="3943"/>
    <n v="522081.80315097771"/>
    <x v="3943"/>
    <n v="1114023.2430509522"/>
    <x v="3943"/>
    <x v="3943"/>
  </r>
  <r>
    <x v="18"/>
    <x v="4"/>
    <x v="0"/>
    <x v="0"/>
    <x v="69"/>
    <x v="725"/>
    <x v="3944"/>
    <n v="402428.1957599828"/>
    <x v="3944"/>
    <n v="894097.91975996189"/>
    <x v="3944"/>
    <x v="3944"/>
  </r>
  <r>
    <x v="18"/>
    <x v="4"/>
    <x v="0"/>
    <x v="0"/>
    <x v="157"/>
    <x v="255"/>
    <x v="3945"/>
    <n v="45418.624243198057"/>
    <x v="3945"/>
    <n v="105265.23071999551"/>
    <x v="3945"/>
    <x v="3945"/>
  </r>
  <r>
    <x v="18"/>
    <x v="4"/>
    <x v="0"/>
    <x v="0"/>
    <x v="29"/>
    <x v="559"/>
    <x v="3946"/>
    <n v="39899.561268118268"/>
    <x v="3946"/>
    <n v="96576.600051995789"/>
    <x v="3946"/>
    <x v="3946"/>
  </r>
  <r>
    <x v="18"/>
    <x v="4"/>
    <x v="1"/>
    <x v="1"/>
    <x v="95"/>
    <x v="1355"/>
    <x v="3947"/>
    <n v="191372.07743487196"/>
    <x v="3947"/>
    <n v="415992.96204798773"/>
    <x v="3947"/>
    <x v="3947"/>
  </r>
  <r>
    <x v="18"/>
    <x v="4"/>
    <x v="1"/>
    <x v="1"/>
    <x v="141"/>
    <x v="10"/>
    <x v="3948"/>
    <n v="62117.296886877302"/>
    <x v="3948"/>
    <n v="130735.83124799431"/>
    <x v="3948"/>
    <x v="3948"/>
  </r>
  <r>
    <x v="18"/>
    <x v="4"/>
    <x v="1"/>
    <x v="1"/>
    <x v="122"/>
    <x v="679"/>
    <x v="3949"/>
    <n v="527055.3906749771"/>
    <x v="3949"/>
    <n v="1130685.6976469511"/>
    <x v="3949"/>
    <x v="3949"/>
  </r>
  <r>
    <x v="18"/>
    <x v="4"/>
    <x v="1"/>
    <x v="1"/>
    <x v="35"/>
    <x v="400"/>
    <x v="3950"/>
    <n v="422550.92249998194"/>
    <x v="3950"/>
    <n v="934334.93089995999"/>
    <x v="3950"/>
    <x v="3950"/>
  </r>
  <r>
    <x v="18"/>
    <x v="4"/>
    <x v="1"/>
    <x v="1"/>
    <x v="112"/>
    <x v="62"/>
    <x v="3951"/>
    <n v="423764.77409998159"/>
    <x v="3951"/>
    <n v="938131.14960395929"/>
    <x v="3951"/>
    <x v="3951"/>
  </r>
  <r>
    <x v="18"/>
    <x v="4"/>
    <x v="1"/>
    <x v="1"/>
    <x v="7"/>
    <x v="576"/>
    <x v="3952"/>
    <n v="397287.72112498275"/>
    <x v="3952"/>
    <n v="888166.02354496147"/>
    <x v="3952"/>
    <x v="3952"/>
  </r>
  <r>
    <x v="18"/>
    <x v="4"/>
    <x v="1"/>
    <x v="1"/>
    <x v="151"/>
    <x v="656"/>
    <x v="3953"/>
    <n v="355896.96839998505"/>
    <x v="3953"/>
    <n v="806611.54209596617"/>
    <x v="3953"/>
    <x v="3953"/>
  </r>
  <r>
    <x v="18"/>
    <x v="4"/>
    <x v="1"/>
    <x v="1"/>
    <x v="56"/>
    <x v="1239"/>
    <x v="3954"/>
    <n v="314804.17124998645"/>
    <x v="3954"/>
    <n v="729525.49784996873"/>
    <x v="3954"/>
    <x v="3954"/>
  </r>
  <r>
    <x v="18"/>
    <x v="4"/>
    <x v="1"/>
    <x v="1"/>
    <x v="108"/>
    <x v="123"/>
    <x v="3955"/>
    <n v="272486.27069998835"/>
    <x v="3955"/>
    <n v="646372.63210797252"/>
    <x v="3955"/>
    <x v="3955"/>
  </r>
  <r>
    <x v="18"/>
    <x v="4"/>
    <x v="1"/>
    <x v="1"/>
    <x v="61"/>
    <x v="1356"/>
    <x v="3956"/>
    <n v="262721.68559998862"/>
    <x v="3956"/>
    <n v="628656.72566397267"/>
    <x v="3956"/>
    <x v="3956"/>
  </r>
  <r>
    <x v="18"/>
    <x v="4"/>
    <x v="1"/>
    <x v="1"/>
    <x v="98"/>
    <x v="191"/>
    <x v="3957"/>
    <n v="237513.98452498988"/>
    <x v="3957"/>
    <n v="577305.90544097545"/>
    <x v="3957"/>
    <x v="3957"/>
  </r>
  <r>
    <x v="18"/>
    <x v="4"/>
    <x v="0"/>
    <x v="3"/>
    <x v="131"/>
    <x v="163"/>
    <x v="3958"/>
    <n v="823127.78873980464"/>
    <x v="3958"/>
    <n v="1592770.3120639464"/>
    <x v="3958"/>
    <x v="3958"/>
  </r>
  <r>
    <x v="18"/>
    <x v="4"/>
    <x v="0"/>
    <x v="3"/>
    <x v="81"/>
    <x v="55"/>
    <x v="3959"/>
    <n v="216417.63339899093"/>
    <x v="3959"/>
    <n v="378052.00289998407"/>
    <x v="3959"/>
    <x v="3959"/>
  </r>
  <r>
    <x v="18"/>
    <x v="4"/>
    <x v="0"/>
    <x v="3"/>
    <x v="129"/>
    <x v="8"/>
    <x v="3960"/>
    <n v="111864.93124728512"/>
    <x v="3960"/>
    <n v="214114.9834589907"/>
    <x v="3960"/>
    <x v="3960"/>
  </r>
  <r>
    <x v="18"/>
    <x v="4"/>
    <x v="0"/>
    <x v="3"/>
    <x v="154"/>
    <x v="38"/>
    <x v="3961"/>
    <n v="103787.33571283563"/>
    <x v="3961"/>
    <n v="200161.31036399159"/>
    <x v="3961"/>
    <x v="3961"/>
  </r>
  <r>
    <x v="18"/>
    <x v="4"/>
    <x v="1"/>
    <x v="2"/>
    <x v="58"/>
    <x v="222"/>
    <x v="3962"/>
    <n v="276609.33836248796"/>
    <x v="3962"/>
    <n v="588695.24874998175"/>
    <x v="3962"/>
    <x v="3962"/>
  </r>
  <r>
    <x v="18"/>
    <x v="4"/>
    <x v="1"/>
    <x v="2"/>
    <x v="159"/>
    <x v="281"/>
    <x v="3963"/>
    <n v="1710878.0637599258"/>
    <x v="3963"/>
    <n v="3277765.4997598571"/>
    <x v="3963"/>
    <x v="3963"/>
  </r>
  <r>
    <x v="18"/>
    <x v="4"/>
    <x v="1"/>
    <x v="2"/>
    <x v="67"/>
    <x v="1377"/>
    <x v="3964"/>
    <n v="1577085.813035934"/>
    <x v="3964"/>
    <n v="3036275.6076358724"/>
    <x v="3964"/>
    <x v="3964"/>
  </r>
  <r>
    <x v="18"/>
    <x v="4"/>
    <x v="1"/>
    <x v="2"/>
    <x v="49"/>
    <x v="7"/>
    <x v="3965"/>
    <n v="70530.105992277036"/>
    <x v="3965"/>
    <n v="141645.19678799406"/>
    <x v="3965"/>
    <x v="3965"/>
  </r>
  <r>
    <x v="18"/>
    <x v="4"/>
    <x v="1"/>
    <x v="2"/>
    <x v="132"/>
    <x v="586"/>
    <x v="3966"/>
    <n v="885575.14307096286"/>
    <x v="3966"/>
    <n v="1800655.7199209244"/>
    <x v="3966"/>
    <x v="3966"/>
  </r>
  <r>
    <x v="18"/>
    <x v="4"/>
    <x v="1"/>
    <x v="2"/>
    <x v="25"/>
    <x v="390"/>
    <x v="3967"/>
    <n v="700872.8620499695"/>
    <x v="3967"/>
    <n v="1466347.6795499362"/>
    <x v="3967"/>
    <x v="3967"/>
  </r>
  <r>
    <x v="18"/>
    <x v="4"/>
    <x v="1"/>
    <x v="2"/>
    <x v="60"/>
    <x v="331"/>
    <x v="3968"/>
    <n v="484719.78096297965"/>
    <x v="3968"/>
    <n v="1059117.9740129556"/>
    <x v="3968"/>
    <x v="3968"/>
  </r>
  <r>
    <x v="18"/>
    <x v="4"/>
    <x v="1"/>
    <x v="2"/>
    <x v="132"/>
    <x v="343"/>
    <x v="3969"/>
    <n v="338529.40415998583"/>
    <x v="3969"/>
    <n v="778496.78015996749"/>
    <x v="3969"/>
    <x v="3969"/>
  </r>
  <r>
    <x v="18"/>
    <x v="4"/>
    <x v="1"/>
    <x v="2"/>
    <x v="67"/>
    <x v="11"/>
    <x v="3970"/>
    <n v="37007.713043728443"/>
    <x v="3970"/>
    <n v="89685.893582996214"/>
    <x v="3970"/>
    <x v="3970"/>
  </r>
  <r>
    <x v="18"/>
    <x v="4"/>
    <x v="1"/>
    <x v="2"/>
    <x v="1"/>
    <x v="280"/>
    <x v="3971"/>
    <n v="229755.55891199"/>
    <x v="3971"/>
    <n v="564763.3221119754"/>
    <x v="3971"/>
    <x v="3971"/>
  </r>
  <r>
    <x v="19"/>
    <x v="4"/>
    <x v="0"/>
    <x v="0"/>
    <x v="158"/>
    <x v="51"/>
    <x v="3972"/>
    <n v="350752.27327513421"/>
    <x v="3972"/>
    <n v="679290.29906497744"/>
    <x v="3972"/>
    <x v="3972"/>
  </r>
  <r>
    <x v="19"/>
    <x v="4"/>
    <x v="0"/>
    <x v="0"/>
    <x v="158"/>
    <x v="197"/>
    <x v="3973"/>
    <n v="196728.13118399112"/>
    <x v="3973"/>
    <n v="303243.88639998628"/>
    <x v="3973"/>
    <x v="3973"/>
  </r>
  <r>
    <x v="19"/>
    <x v="4"/>
    <x v="0"/>
    <x v="0"/>
    <x v="121"/>
    <x v="61"/>
    <x v="3974"/>
    <n v="188237.84130224164"/>
    <x v="3974"/>
    <n v="291608.67847498698"/>
    <x v="3974"/>
    <x v="3974"/>
  </r>
  <r>
    <x v="19"/>
    <x v="4"/>
    <x v="0"/>
    <x v="0"/>
    <x v="127"/>
    <x v="38"/>
    <x v="3975"/>
    <n v="137136.33959519397"/>
    <x v="3975"/>
    <n v="222477.66991999027"/>
    <x v="3975"/>
    <x v="3975"/>
  </r>
  <r>
    <x v="19"/>
    <x v="4"/>
    <x v="0"/>
    <x v="0"/>
    <x v="116"/>
    <x v="749"/>
    <x v="3976"/>
    <n v="1165679.7263329483"/>
    <x v="3976"/>
    <n v="2250116.4580329005"/>
    <x v="3976"/>
    <x v="3976"/>
  </r>
  <r>
    <x v="19"/>
    <x v="4"/>
    <x v="0"/>
    <x v="0"/>
    <x v="126"/>
    <x v="161"/>
    <x v="3977"/>
    <n v="745143.97391996754"/>
    <x v="3977"/>
    <n v="1516245.1819199338"/>
    <x v="3977"/>
    <x v="3977"/>
  </r>
  <r>
    <x v="19"/>
    <x v="4"/>
    <x v="0"/>
    <x v="0"/>
    <x v="140"/>
    <x v="389"/>
    <x v="3978"/>
    <n v="677710.73203196935"/>
    <x v="3978"/>
    <n v="1400632.0888319367"/>
    <x v="3978"/>
    <x v="3978"/>
  </r>
  <r>
    <x v="19"/>
    <x v="4"/>
    <x v="0"/>
    <x v="0"/>
    <x v="121"/>
    <x v="1359"/>
    <x v="3979"/>
    <n v="486673.94309597806"/>
    <x v="3979"/>
    <n v="1055297.0134959526"/>
    <x v="3979"/>
    <x v="3979"/>
  </r>
  <r>
    <x v="19"/>
    <x v="4"/>
    <x v="0"/>
    <x v="0"/>
    <x v="109"/>
    <x v="307"/>
    <x v="3980"/>
    <n v="246112.95149998911"/>
    <x v="3980"/>
    <n v="598815.30149997352"/>
    <x v="3980"/>
    <x v="3980"/>
  </r>
  <r>
    <x v="19"/>
    <x v="4"/>
    <x v="1"/>
    <x v="1"/>
    <x v="29"/>
    <x v="324"/>
    <x v="3981"/>
    <n v="367225.02105777379"/>
    <x v="3981"/>
    <n v="692442.64300897706"/>
    <x v="3981"/>
    <x v="3981"/>
  </r>
  <r>
    <x v="19"/>
    <x v="4"/>
    <x v="1"/>
    <x v="1"/>
    <x v="81"/>
    <x v="31"/>
    <x v="3982"/>
    <n v="309878.19593350624"/>
    <x v="3982"/>
    <n v="605051.04559198022"/>
    <x v="3982"/>
    <x v="3982"/>
  </r>
  <r>
    <x v="19"/>
    <x v="4"/>
    <x v="1"/>
    <x v="1"/>
    <x v="141"/>
    <x v="240"/>
    <x v="3983"/>
    <n v="275996.27777606773"/>
    <x v="3983"/>
    <n v="552163.34056798206"/>
    <x v="3983"/>
    <x v="3983"/>
  </r>
  <r>
    <x v="19"/>
    <x v="4"/>
    <x v="1"/>
    <x v="1"/>
    <x v="146"/>
    <x v="669"/>
    <x v="3984"/>
    <n v="174443.93159167236"/>
    <x v="3984"/>
    <n v="270588.25932798814"/>
    <x v="3984"/>
    <x v="3984"/>
  </r>
  <r>
    <x v="19"/>
    <x v="4"/>
    <x v="1"/>
    <x v="1"/>
    <x v="122"/>
    <x v="13"/>
    <x v="3985"/>
    <n v="155822.40064828296"/>
    <x v="3985"/>
    <n v="264968.50055898802"/>
    <x v="3985"/>
    <x v="3985"/>
  </r>
  <r>
    <x v="19"/>
    <x v="4"/>
    <x v="1"/>
    <x v="1"/>
    <x v="30"/>
    <x v="309"/>
    <x v="3986"/>
    <n v="1063301.7307499519"/>
    <x v="3986"/>
    <n v="2099659.8790299054"/>
    <x v="3986"/>
    <x v="3986"/>
  </r>
  <r>
    <x v="19"/>
    <x v="4"/>
    <x v="1"/>
    <x v="1"/>
    <x v="111"/>
    <x v="674"/>
    <x v="3987"/>
    <n v="79993.990003016384"/>
    <x v="3987"/>
    <n v="158488.97404199283"/>
    <x v="3987"/>
    <x v="3987"/>
  </r>
  <r>
    <x v="19"/>
    <x v="4"/>
    <x v="1"/>
    <x v="1"/>
    <x v="153"/>
    <x v="980"/>
    <x v="3988"/>
    <n v="770439.5907749664"/>
    <x v="3988"/>
    <n v="1574377.4346909313"/>
    <x v="3988"/>
    <x v="3988"/>
  </r>
  <r>
    <x v="19"/>
    <x v="4"/>
    <x v="1"/>
    <x v="1"/>
    <x v="112"/>
    <x v="608"/>
    <x v="3989"/>
    <n v="67937.944967996984"/>
    <x v="3989"/>
    <n v="140109.11279999375"/>
    <x v="3989"/>
    <x v="3989"/>
  </r>
  <r>
    <x v="19"/>
    <x v="4"/>
    <x v="1"/>
    <x v="1"/>
    <x v="21"/>
    <x v="66"/>
    <x v="3990"/>
    <n v="633171.08204997191"/>
    <x v="3990"/>
    <n v="1327547.5506019411"/>
    <x v="3990"/>
    <x v="3990"/>
  </r>
  <r>
    <x v="19"/>
    <x v="4"/>
    <x v="1"/>
    <x v="1"/>
    <x v="146"/>
    <x v="942"/>
    <x v="3991"/>
    <n v="32925.27690614856"/>
    <x v="3991"/>
    <n v="84148.533164996319"/>
    <x v="3991"/>
    <x v="3991"/>
  </r>
  <r>
    <x v="19"/>
    <x v="4"/>
    <x v="1"/>
    <x v="1"/>
    <x v="153"/>
    <x v="277"/>
    <x v="3992"/>
    <n v="23367.25837461897"/>
    <x v="3992"/>
    <n v="70737.520401996895"/>
    <x v="3992"/>
    <x v="3992"/>
  </r>
  <r>
    <x v="19"/>
    <x v="4"/>
    <x v="0"/>
    <x v="3"/>
    <x v="117"/>
    <x v="293"/>
    <x v="3993"/>
    <n v="1428140.5786133662"/>
    <x v="3993"/>
    <n v="2533488.5612529078"/>
    <x v="3993"/>
    <x v="3993"/>
  </r>
  <r>
    <x v="19"/>
    <x v="4"/>
    <x v="0"/>
    <x v="3"/>
    <x v="31"/>
    <x v="318"/>
    <x v="3994"/>
    <n v="290482.58056798688"/>
    <x v="3994"/>
    <n v="492311.87279997778"/>
    <x v="3994"/>
    <x v="3994"/>
  </r>
  <r>
    <x v="19"/>
    <x v="4"/>
    <x v="0"/>
    <x v="3"/>
    <x v="117"/>
    <x v="694"/>
    <x v="3995"/>
    <n v="273248.56447238766"/>
    <x v="3995"/>
    <n v="466517.9660399789"/>
    <x v="3995"/>
    <x v="3995"/>
  </r>
  <r>
    <x v="19"/>
    <x v="4"/>
    <x v="0"/>
    <x v="3"/>
    <x v="117"/>
    <x v="1352"/>
    <x v="3996"/>
    <n v="164664.43971803255"/>
    <x v="3996"/>
    <n v="299862.82328398648"/>
    <x v="3996"/>
    <x v="3996"/>
  </r>
  <r>
    <x v="19"/>
    <x v="4"/>
    <x v="0"/>
    <x v="3"/>
    <x v="143"/>
    <x v="128"/>
    <x v="3997"/>
    <n v="150678.40606619333"/>
    <x v="3997"/>
    <n v="277221.07601998775"/>
    <x v="3997"/>
    <x v="3997"/>
  </r>
  <r>
    <x v="19"/>
    <x v="4"/>
    <x v="0"/>
    <x v="3"/>
    <x v="154"/>
    <x v="989"/>
    <x v="3998"/>
    <n v="114887.13834751496"/>
    <x v="3998"/>
    <n v="219205.68499199039"/>
    <x v="3998"/>
    <x v="3998"/>
  </r>
  <r>
    <x v="19"/>
    <x v="4"/>
    <x v="0"/>
    <x v="3"/>
    <x v="107"/>
    <x v="5"/>
    <x v="3999"/>
    <n v="61351.114110557304"/>
    <x v="3999"/>
    <n v="142875.27777599375"/>
    <x v="3999"/>
    <x v="3999"/>
  </r>
  <r>
    <x v="19"/>
    <x v="4"/>
    <x v="1"/>
    <x v="2"/>
    <x v="120"/>
    <x v="308"/>
    <x v="4000"/>
    <n v="387364.63467973308"/>
    <x v="4000"/>
    <n v="714685.45872497605"/>
    <x v="4000"/>
    <x v="4000"/>
  </r>
  <r>
    <x v="19"/>
    <x v="4"/>
    <x v="1"/>
    <x v="2"/>
    <x v="100"/>
    <x v="617"/>
    <x v="4001"/>
    <n v="1692389.825711926"/>
    <x v="4001"/>
    <n v="3246237.1689118585"/>
    <x v="4001"/>
    <x v="4001"/>
  </r>
  <r>
    <x v="19"/>
    <x v="4"/>
    <x v="1"/>
    <x v="2"/>
    <x v="133"/>
    <x v="997"/>
    <x v="4002"/>
    <n v="1419918.6653999372"/>
    <x v="4002"/>
    <n v="2766884.8553998778"/>
    <x v="4002"/>
    <x v="4002"/>
  </r>
  <r>
    <x v="19"/>
    <x v="4"/>
    <x v="1"/>
    <x v="2"/>
    <x v="104"/>
    <x v="375"/>
    <x v="4003"/>
    <n v="1383768.2069639387"/>
    <x v="4003"/>
    <n v="2703141.6623638798"/>
    <x v="4003"/>
    <x v="4003"/>
  </r>
  <r>
    <x v="19"/>
    <x v="4"/>
    <x v="1"/>
    <x v="2"/>
    <x v="120"/>
    <x v="641"/>
    <x v="4004"/>
    <n v="672024.57412797061"/>
    <x v="4004"/>
    <n v="1413659.0549279379"/>
    <x v="4004"/>
    <x v="4004"/>
  </r>
  <r>
    <x v="19"/>
    <x v="4"/>
    <x v="1"/>
    <x v="2"/>
    <x v="104"/>
    <x v="1363"/>
    <x v="4005"/>
    <n v="663849.40637697"/>
    <x v="4005"/>
    <n v="1402091.4123269368"/>
    <x v="4005"/>
    <x v="4005"/>
  </r>
  <r>
    <x v="19"/>
    <x v="4"/>
    <x v="1"/>
    <x v="2"/>
    <x v="100"/>
    <x v="646"/>
    <x v="4006"/>
    <n v="376807.3424999835"/>
    <x v="4006"/>
    <n v="856013.46749996254"/>
    <x v="4006"/>
    <x v="4006"/>
  </r>
  <r>
    <x v="19"/>
    <x v="4"/>
    <x v="1"/>
    <x v="2"/>
    <x v="1"/>
    <x v="306"/>
    <x v="4007"/>
    <n v="304853.6640959864"/>
    <x v="4007"/>
    <n v="716916.84969596798"/>
    <x v="4007"/>
    <x v="4007"/>
  </r>
  <r>
    <x v="20"/>
    <x v="4"/>
    <x v="0"/>
    <x v="0"/>
    <x v="116"/>
    <x v="672"/>
    <x v="4008"/>
    <n v="2143293.0298026716"/>
    <x v="4008"/>
    <n v="3453024.1565668616"/>
    <x v="4008"/>
    <x v="4008"/>
  </r>
  <r>
    <x v="20"/>
    <x v="4"/>
    <x v="0"/>
    <x v="0"/>
    <x v="126"/>
    <x v="194"/>
    <x v="4009"/>
    <n v="1442065.9998164945"/>
    <x v="4009"/>
    <n v="2489777.7207759037"/>
    <x v="4009"/>
    <x v="4009"/>
  </r>
  <r>
    <x v="20"/>
    <x v="4"/>
    <x v="0"/>
    <x v="0"/>
    <x v="140"/>
    <x v="372"/>
    <x v="4010"/>
    <n v="1314952.0944536987"/>
    <x v="4010"/>
    <n v="2306238.9288959079"/>
    <x v="4010"/>
    <x v="4010"/>
  </r>
  <r>
    <x v="20"/>
    <x v="4"/>
    <x v="0"/>
    <x v="0"/>
    <x v="121"/>
    <x v="233"/>
    <x v="4011"/>
    <n v="982800.65503495408"/>
    <x v="4011"/>
    <n v="1535369.6984999285"/>
    <x v="4011"/>
    <x v="4011"/>
  </r>
  <r>
    <x v="20"/>
    <x v="4"/>
    <x v="0"/>
    <x v="0"/>
    <x v="109"/>
    <x v="100"/>
    <x v="4012"/>
    <n v="688983.68403626839"/>
    <x v="4012"/>
    <n v="1176602.7687299459"/>
    <x v="4012"/>
    <x v="4012"/>
  </r>
  <r>
    <x v="20"/>
    <x v="4"/>
    <x v="0"/>
    <x v="0"/>
    <x v="158"/>
    <x v="48"/>
    <x v="4013"/>
    <n v="582133.25469387276"/>
    <x v="4013"/>
    <n v="1027464.3096899519"/>
    <x v="4013"/>
    <x v="4013"/>
  </r>
  <r>
    <x v="20"/>
    <x v="4"/>
    <x v="0"/>
    <x v="0"/>
    <x v="158"/>
    <x v="114"/>
    <x v="4014"/>
    <n v="370399.26090178272"/>
    <x v="4014"/>
    <n v="714128.74877996661"/>
    <x v="4014"/>
    <x v="4014"/>
  </r>
  <r>
    <x v="20"/>
    <x v="4"/>
    <x v="0"/>
    <x v="0"/>
    <x v="121"/>
    <x v="374"/>
    <x v="4015"/>
    <n v="359753.88653518335"/>
    <x v="4015"/>
    <n v="697259.14391996781"/>
    <x v="4015"/>
    <x v="4015"/>
  </r>
  <r>
    <x v="20"/>
    <x v="4"/>
    <x v="0"/>
    <x v="0"/>
    <x v="127"/>
    <x v="74"/>
    <x v="4016"/>
    <n v="284337.68071588705"/>
    <x v="4016"/>
    <n v="577477.40588997374"/>
    <x v="4016"/>
    <x v="4016"/>
  </r>
  <r>
    <x v="20"/>
    <x v="4"/>
    <x v="1"/>
    <x v="1"/>
    <x v="30"/>
    <x v="229"/>
    <x v="4017"/>
    <n v="1981383.7380736475"/>
    <x v="4017"/>
    <n v="3205417.8297538692"/>
    <x v="4017"/>
    <x v="4017"/>
  </r>
  <r>
    <x v="20"/>
    <x v="4"/>
    <x v="1"/>
    <x v="1"/>
    <x v="153"/>
    <x v="163"/>
    <x v="4018"/>
    <n v="1480135.1195757727"/>
    <x v="4018"/>
    <n v="2511724.5676639015"/>
    <x v="4018"/>
    <x v="4018"/>
  </r>
  <r>
    <x v="20"/>
    <x v="4"/>
    <x v="1"/>
    <x v="1"/>
    <x v="21"/>
    <x v="659"/>
    <x v="4019"/>
    <n v="1238303.3326615333"/>
    <x v="4019"/>
    <n v="2166932.823988915"/>
    <x v="4019"/>
    <x v="4019"/>
  </r>
  <r>
    <x v="20"/>
    <x v="4"/>
    <x v="1"/>
    <x v="1"/>
    <x v="29"/>
    <x v="592"/>
    <x v="4020"/>
    <n v="603464.47657857218"/>
    <x v="4020"/>
    <n v="1044163.7260599522"/>
    <x v="4020"/>
    <x v="4020"/>
  </r>
  <r>
    <x v="20"/>
    <x v="4"/>
    <x v="1"/>
    <x v="1"/>
    <x v="81"/>
    <x v="322"/>
    <x v="4021"/>
    <n v="541021.70045921509"/>
    <x v="4021"/>
    <n v="959790.48180395586"/>
    <x v="4021"/>
    <x v="4021"/>
  </r>
  <r>
    <x v="20"/>
    <x v="4"/>
    <x v="1"/>
    <x v="1"/>
    <x v="141"/>
    <x v="123"/>
    <x v="4022"/>
    <n v="486262.06082997756"/>
    <x v="4022"/>
    <n v="877879.79299995955"/>
    <x v="4022"/>
    <x v="4022"/>
  </r>
  <r>
    <x v="20"/>
    <x v="4"/>
    <x v="1"/>
    <x v="1"/>
    <x v="146"/>
    <x v="401"/>
    <x v="4023"/>
    <n v="350747.39419198403"/>
    <x v="4023"/>
    <n v="677329.72319996916"/>
    <x v="4023"/>
    <x v="4023"/>
  </r>
  <r>
    <x v="20"/>
    <x v="4"/>
    <x v="1"/>
    <x v="1"/>
    <x v="122"/>
    <x v="694"/>
    <x v="4024"/>
    <n v="314872.83390067529"/>
    <x v="4024"/>
    <n v="666437.9045989688"/>
    <x v="4024"/>
    <x v="4024"/>
  </r>
  <r>
    <x v="20"/>
    <x v="4"/>
    <x v="1"/>
    <x v="1"/>
    <x v="111"/>
    <x v="993"/>
    <x v="4025"/>
    <n v="199945.58348855062"/>
    <x v="4025"/>
    <n v="481003.16157597746"/>
    <x v="4025"/>
    <x v="4025"/>
  </r>
  <r>
    <x v="20"/>
    <x v="4"/>
    <x v="1"/>
    <x v="1"/>
    <x v="112"/>
    <x v="565"/>
    <x v="4026"/>
    <n v="182930.34988799156"/>
    <x v="4026"/>
    <n v="453209.64479997905"/>
    <x v="4026"/>
    <x v="4026"/>
  </r>
  <r>
    <x v="20"/>
    <x v="4"/>
    <x v="1"/>
    <x v="1"/>
    <x v="146"/>
    <x v="83"/>
    <x v="4027"/>
    <n v="169640.2595986723"/>
    <x v="4027"/>
    <n v="480678.81902797817"/>
    <x v="4027"/>
    <x v="4027"/>
  </r>
  <r>
    <x v="20"/>
    <x v="4"/>
    <x v="1"/>
    <x v="1"/>
    <x v="153"/>
    <x v="408"/>
    <x v="4028"/>
    <n v="141477.48151679354"/>
    <x v="4028"/>
    <n v="435970.35327998013"/>
    <x v="4028"/>
    <x v="4028"/>
  </r>
  <r>
    <x v="20"/>
    <x v="4"/>
    <x v="0"/>
    <x v="3"/>
    <x v="117"/>
    <x v="296"/>
    <x v="4029"/>
    <n v="1693816.3688330818"/>
    <x v="4029"/>
    <n v="2842578.5462358692"/>
    <x v="4029"/>
    <x v="4029"/>
  </r>
  <r>
    <x v="20"/>
    <x v="4"/>
    <x v="0"/>
    <x v="3"/>
    <x v="31"/>
    <x v="1356"/>
    <x v="4030"/>
    <n v="409492.3313447808"/>
    <x v="4030"/>
    <n v="835898.57207996096"/>
    <x v="4030"/>
    <x v="4030"/>
  </r>
  <r>
    <x v="20"/>
    <x v="4"/>
    <x v="0"/>
    <x v="3"/>
    <x v="117"/>
    <x v="1380"/>
    <x v="4031"/>
    <n v="476402.67177297774"/>
    <x v="4031"/>
    <n v="980316.07829995407"/>
    <x v="4031"/>
    <x v="4031"/>
  </r>
  <r>
    <x v="20"/>
    <x v="4"/>
    <x v="0"/>
    <x v="3"/>
    <x v="117"/>
    <x v="317"/>
    <x v="4032"/>
    <n v="332778.7276492645"/>
    <x v="4032"/>
    <n v="731499.27628796594"/>
    <x v="4032"/>
    <x v="4032"/>
  </r>
  <r>
    <x v="20"/>
    <x v="4"/>
    <x v="0"/>
    <x v="3"/>
    <x v="143"/>
    <x v="1381"/>
    <x v="4033"/>
    <n v="316468.84326622548"/>
    <x v="4033"/>
    <n v="702505.88150396768"/>
    <x v="4033"/>
    <x v="4033"/>
  </r>
  <r>
    <x v="20"/>
    <x v="4"/>
    <x v="0"/>
    <x v="3"/>
    <x v="154"/>
    <x v="55"/>
    <x v="4034"/>
    <n v="254610.92495518841"/>
    <x v="4034"/>
    <n v="584421.75791997346"/>
    <x v="4034"/>
    <x v="4034"/>
  </r>
  <r>
    <x v="20"/>
    <x v="4"/>
    <x v="0"/>
    <x v="3"/>
    <x v="107"/>
    <x v="948"/>
    <x v="4035"/>
    <n v="172683.85882649213"/>
    <x v="4035"/>
    <n v="461398.11314997898"/>
    <x v="4035"/>
    <x v="4035"/>
  </r>
  <r>
    <x v="20"/>
    <x v="4"/>
    <x v="1"/>
    <x v="2"/>
    <x v="120"/>
    <x v="1042"/>
    <x v="4036"/>
    <n v="1303132.5700811706"/>
    <x v="4036"/>
    <n v="2240270.284832912"/>
    <x v="4036"/>
    <x v="4036"/>
  </r>
  <r>
    <x v="20"/>
    <x v="4"/>
    <x v="1"/>
    <x v="2"/>
    <x v="104"/>
    <x v="126"/>
    <x v="4037"/>
    <n v="1301809.104650619"/>
    <x v="4037"/>
    <n v="2243110.3194279093"/>
    <x v="4037"/>
    <x v="4037"/>
  </r>
  <r>
    <x v="20"/>
    <x v="4"/>
    <x v="1"/>
    <x v="2"/>
    <x v="100"/>
    <x v="744"/>
    <x v="4038"/>
    <n v="962037.10013595631"/>
    <x v="4038"/>
    <n v="1529823.6855999306"/>
    <x v="4038"/>
    <x v="4038"/>
  </r>
  <r>
    <x v="20"/>
    <x v="4"/>
    <x v="1"/>
    <x v="2"/>
    <x v="1"/>
    <x v="305"/>
    <x v="4039"/>
    <n v="813915.38772302237"/>
    <x v="4039"/>
    <n v="1331173.5319259386"/>
    <x v="4039"/>
    <x v="4039"/>
  </r>
  <r>
    <x v="20"/>
    <x v="4"/>
    <x v="1"/>
    <x v="2"/>
    <x v="120"/>
    <x v="1382"/>
    <x v="4040"/>
    <n v="642808.38068473083"/>
    <x v="4040"/>
    <n v="1094938.6589959501"/>
    <x v="4040"/>
    <x v="4040"/>
  </r>
  <r>
    <x v="20"/>
    <x v="4"/>
    <x v="1"/>
    <x v="2"/>
    <x v="100"/>
    <x v="978"/>
    <x v="4041"/>
    <n v="1757596.9090679202"/>
    <x v="4041"/>
    <n v="4093976.3908678144"/>
    <x v="4041"/>
    <x v="4041"/>
  </r>
  <r>
    <x v="20"/>
    <x v="4"/>
    <x v="1"/>
    <x v="2"/>
    <x v="133"/>
    <x v="749"/>
    <x v="4042"/>
    <n v="1481129.931749932"/>
    <x v="4042"/>
    <n v="3553473.1942498372"/>
    <x v="4042"/>
    <x v="4042"/>
  </r>
  <r>
    <x v="20"/>
    <x v="4"/>
    <x v="1"/>
    <x v="2"/>
    <x v="104"/>
    <x v="244"/>
    <x v="4043"/>
    <n v="1449965.5219079335"/>
    <x v="4043"/>
    <n v="3494786.9617078393"/>
    <x v="4043"/>
    <x v="4043"/>
  </r>
  <r>
    <x v="21"/>
    <x v="4"/>
    <x v="0"/>
    <x v="0"/>
    <x v="116"/>
    <x v="168"/>
    <x v="4044"/>
    <n v="1633169.6435144222"/>
    <x v="4044"/>
    <n v="3217207.4629498473"/>
    <x v="4044"/>
    <x v="4044"/>
  </r>
  <r>
    <x v="21"/>
    <x v="4"/>
    <x v="0"/>
    <x v="0"/>
    <x v="126"/>
    <x v="1383"/>
    <x v="4045"/>
    <n v="1123877.7579813073"/>
    <x v="4045"/>
    <n v="2292530.1244558925"/>
    <x v="4045"/>
    <x v="4045"/>
  </r>
  <r>
    <x v="21"/>
    <x v="4"/>
    <x v="0"/>
    <x v="0"/>
    <x v="140"/>
    <x v="1384"/>
    <x v="4046"/>
    <n v="1030282.7200964702"/>
    <x v="4046"/>
    <n v="2121834.8928918978"/>
    <x v="4046"/>
    <x v="4046"/>
  </r>
  <r>
    <x v="21"/>
    <x v="4"/>
    <x v="0"/>
    <x v="0"/>
    <x v="121"/>
    <x v="950"/>
    <x v="4047"/>
    <n v="784469.20910886209"/>
    <x v="4047"/>
    <n v="1661101.90518992"/>
    <x v="4047"/>
    <x v="4047"/>
  </r>
  <r>
    <x v="21"/>
    <x v="4"/>
    <x v="0"/>
    <x v="0"/>
    <x v="109"/>
    <x v="368"/>
    <x v="4048"/>
    <n v="572979.15094767266"/>
    <x v="4048"/>
    <n v="1284605.6546699388"/>
    <x v="4048"/>
    <x v="4048"/>
  </r>
  <r>
    <x v="21"/>
    <x v="4"/>
    <x v="0"/>
    <x v="0"/>
    <x v="158"/>
    <x v="1013"/>
    <x v="4049"/>
    <n v="490555.93971084629"/>
    <x v="4049"/>
    <n v="1122530.7577769456"/>
    <x v="4049"/>
    <x v="4049"/>
  </r>
  <r>
    <x v="21"/>
    <x v="4"/>
    <x v="0"/>
    <x v="0"/>
    <x v="158"/>
    <x v="579"/>
    <x v="4050"/>
    <n v="340945.23326238355"/>
    <x v="4050"/>
    <n v="822555.47503996035"/>
    <x v="4050"/>
    <x v="4050"/>
  </r>
  <r>
    <x v="21"/>
    <x v="4"/>
    <x v="0"/>
    <x v="0"/>
    <x v="121"/>
    <x v="585"/>
    <x v="4051"/>
    <n v="406815.28300928063"/>
    <x v="4051"/>
    <n v="984482.10002995294"/>
    <x v="4051"/>
    <x v="4051"/>
  </r>
  <r>
    <x v="21"/>
    <x v="4"/>
    <x v="0"/>
    <x v="0"/>
    <x v="127"/>
    <x v="949"/>
    <x v="4052"/>
    <n v="352261.09316938347"/>
    <x v="4052"/>
    <n v="875654.97473995888"/>
    <x v="4052"/>
    <x v="4052"/>
  </r>
  <r>
    <x v="21"/>
    <x v="4"/>
    <x v="1"/>
    <x v="1"/>
    <x v="30"/>
    <x v="176"/>
    <x v="4053"/>
    <n v="1448398.1277662602"/>
    <x v="4053"/>
    <n v="2999437.4663428552"/>
    <x v="4053"/>
    <x v="4053"/>
  </r>
  <r>
    <x v="21"/>
    <x v="4"/>
    <x v="1"/>
    <x v="1"/>
    <x v="153"/>
    <x v="1207"/>
    <x v="4054"/>
    <n v="1100153.8473016883"/>
    <x v="4054"/>
    <n v="2327018.8635538905"/>
    <x v="4054"/>
    <x v="4054"/>
  </r>
  <r>
    <x v="21"/>
    <x v="4"/>
    <x v="1"/>
    <x v="1"/>
    <x v="21"/>
    <x v="373"/>
    <x v="4055"/>
    <n v="929214.58235755586"/>
    <x v="4055"/>
    <n v="1994917.0269599052"/>
    <x v="4055"/>
    <x v="4055"/>
  </r>
  <r>
    <x v="21"/>
    <x v="4"/>
    <x v="1"/>
    <x v="1"/>
    <x v="29"/>
    <x v="190"/>
    <x v="4056"/>
    <n v="486714.36197886692"/>
    <x v="4056"/>
    <n v="1137036.488318946"/>
    <x v="4056"/>
    <x v="4056"/>
  </r>
  <r>
    <x v="21"/>
    <x v="4"/>
    <x v="1"/>
    <x v="1"/>
    <x v="81"/>
    <x v="1197"/>
    <x v="4057"/>
    <n v="443140.69722661888"/>
    <x v="4057"/>
    <n v="1049852.39234395"/>
    <x v="4057"/>
    <x v="4057"/>
  </r>
  <r>
    <x v="21"/>
    <x v="4"/>
    <x v="1"/>
    <x v="1"/>
    <x v="141"/>
    <x v="124"/>
    <x v="4058"/>
    <n v="400990.40742166084"/>
    <x v="4058"/>
    <n v="959247.45232795423"/>
    <x v="4058"/>
    <x v="4058"/>
  </r>
  <r>
    <x v="21"/>
    <x v="4"/>
    <x v="1"/>
    <x v="1"/>
    <x v="146"/>
    <x v="364"/>
    <x v="4059"/>
    <n v="387469.1211292618"/>
    <x v="4059"/>
    <n v="961159.56428795471"/>
    <x v="4059"/>
    <x v="4059"/>
  </r>
  <r>
    <x v="21"/>
    <x v="4"/>
    <x v="1"/>
    <x v="1"/>
    <x v="122"/>
    <x v="589"/>
    <x v="4060"/>
    <n v="284494.76983744628"/>
    <x v="4060"/>
    <n v="739645.52076596429"/>
    <x v="4060"/>
    <x v="4060"/>
  </r>
  <r>
    <x v="21"/>
    <x v="4"/>
    <x v="1"/>
    <x v="1"/>
    <x v="111"/>
    <x v="727"/>
    <x v="4061"/>
    <n v="260885.19183158735"/>
    <x v="4061"/>
    <n v="720920.41235996515"/>
    <x v="4061"/>
    <x v="4061"/>
  </r>
  <r>
    <x v="21"/>
    <x v="4"/>
    <x v="1"/>
    <x v="1"/>
    <x v="112"/>
    <x v="393"/>
    <x v="4062"/>
    <n v="244161.56681118833"/>
    <x v="4062"/>
    <n v="683730.41551996733"/>
    <x v="4062"/>
    <x v="4062"/>
  </r>
  <r>
    <x v="21"/>
    <x v="4"/>
    <x v="1"/>
    <x v="1"/>
    <x v="146"/>
    <x v="222"/>
    <x v="4063"/>
    <n v="182910.13488104142"/>
    <x v="4063"/>
    <n v="542424.65445497446"/>
    <x v="4063"/>
    <x v="4063"/>
  </r>
  <r>
    <x v="21"/>
    <x v="4"/>
    <x v="1"/>
    <x v="1"/>
    <x v="153"/>
    <x v="31"/>
    <x v="4064"/>
    <n v="161169.16696685241"/>
    <x v="4064"/>
    <n v="494069.91150597675"/>
    <x v="4064"/>
    <x v="4064"/>
  </r>
  <r>
    <x v="21"/>
    <x v="4"/>
    <x v="0"/>
    <x v="3"/>
    <x v="117"/>
    <x v="144"/>
    <x v="4065"/>
    <n v="1622475.7645722427"/>
    <x v="4065"/>
    <n v="3050422.4250718541"/>
    <x v="4065"/>
    <x v="4065"/>
  </r>
  <r>
    <x v="21"/>
    <x v="4"/>
    <x v="0"/>
    <x v="3"/>
    <x v="31"/>
    <x v="336"/>
    <x v="4066"/>
    <n v="517013.83671297505"/>
    <x v="4066"/>
    <n v="1149332.3522999445"/>
    <x v="4066"/>
    <x v="4066"/>
  </r>
  <r>
    <x v="21"/>
    <x v="4"/>
    <x v="0"/>
    <x v="3"/>
    <x v="117"/>
    <x v="1198"/>
    <x v="4067"/>
    <n v="481256.59139863675"/>
    <x v="4067"/>
    <n v="1076926.661285948"/>
    <x v="4067"/>
    <x v="4067"/>
  </r>
  <r>
    <x v="21"/>
    <x v="4"/>
    <x v="0"/>
    <x v="3"/>
    <x v="117"/>
    <x v="63"/>
    <x v="4068"/>
    <n v="342490.27429958357"/>
    <x v="4068"/>
    <n v="808540.77515996108"/>
    <x v="4068"/>
    <x v="4068"/>
  </r>
  <r>
    <x v="21"/>
    <x v="4"/>
    <x v="0"/>
    <x v="3"/>
    <x v="143"/>
    <x v="652"/>
    <x v="4069"/>
    <n v="326778.77685048449"/>
    <x v="4069"/>
    <n v="777519.57854996307"/>
    <x v="4069"/>
    <x v="4069"/>
  </r>
  <r>
    <x v="21"/>
    <x v="4"/>
    <x v="0"/>
    <x v="3"/>
    <x v="154"/>
    <x v="1029"/>
    <x v="4070"/>
    <n v="345291.05508478376"/>
    <x v="4070"/>
    <n v="843630.52607996052"/>
    <x v="4070"/>
    <x v="4070"/>
  </r>
  <r>
    <x v="21"/>
    <x v="4"/>
    <x v="0"/>
    <x v="3"/>
    <x v="107"/>
    <x v="563"/>
    <x v="4071"/>
    <n v="189106.26781751111"/>
    <x v="4071"/>
    <n v="518830.44199197559"/>
    <x v="4071"/>
    <x v="4071"/>
  </r>
  <r>
    <x v="21"/>
    <x v="4"/>
    <x v="1"/>
    <x v="2"/>
    <x v="100"/>
    <x v="1366"/>
    <x v="4072"/>
    <n v="2083371.4481087024"/>
    <x v="4072"/>
    <n v="4339726.1164797964"/>
    <x v="4072"/>
    <x v="4072"/>
  </r>
  <r>
    <x v="21"/>
    <x v="4"/>
    <x v="1"/>
    <x v="2"/>
    <x v="133"/>
    <x v="628"/>
    <x v="4073"/>
    <n v="1794412.3076879149"/>
    <x v="4073"/>
    <n v="3776998.0247998205"/>
    <x v="4073"/>
    <x v="4073"/>
  </r>
  <r>
    <x v="21"/>
    <x v="4"/>
    <x v="1"/>
    <x v="2"/>
    <x v="104"/>
    <x v="629"/>
    <x v="4074"/>
    <n v="1761546.3014876163"/>
    <x v="4074"/>
    <n v="3713777.4386698231"/>
    <x v="4074"/>
    <x v="4074"/>
  </r>
  <r>
    <x v="21"/>
    <x v="4"/>
    <x v="1"/>
    <x v="2"/>
    <x v="120"/>
    <x v="117"/>
    <x v="4075"/>
    <n v="1096329.1286964284"/>
    <x v="4075"/>
    <n v="2414957.1274078866"/>
    <x v="4075"/>
    <x v="4075"/>
  </r>
  <r>
    <x v="21"/>
    <x v="4"/>
    <x v="1"/>
    <x v="2"/>
    <x v="104"/>
    <x v="122"/>
    <x v="4076"/>
    <n v="1098158.7703132271"/>
    <x v="4076"/>
    <n v="2424262.1906878832"/>
    <x v="4076"/>
    <x v="4076"/>
  </r>
  <r>
    <x v="21"/>
    <x v="4"/>
    <x v="1"/>
    <x v="2"/>
    <x v="100"/>
    <x v="679"/>
    <x v="4077"/>
    <n v="721158.59885846614"/>
    <x v="4077"/>
    <n v="1650932.8753499226"/>
    <x v="4077"/>
    <x v="4077"/>
  </r>
  <r>
    <x v="21"/>
    <x v="4"/>
    <x v="1"/>
    <x v="2"/>
    <x v="1"/>
    <x v="591"/>
    <x v="4078"/>
    <n v="620526.80802417034"/>
    <x v="4078"/>
    <n v="1442592.467819931"/>
    <x v="4078"/>
    <x v="4078"/>
  </r>
  <r>
    <x v="21"/>
    <x v="4"/>
    <x v="1"/>
    <x v="2"/>
    <x v="120"/>
    <x v="965"/>
    <x v="4079"/>
    <n v="500556.25728165638"/>
    <x v="4079"/>
    <n v="1189277.258327944"/>
    <x v="4079"/>
    <x v="4079"/>
  </r>
  <r>
    <x v="22"/>
    <x v="4"/>
    <x v="0"/>
    <x v="0"/>
    <x v="116"/>
    <x v="627"/>
    <x v="4080"/>
    <n v="1723729.2949043154"/>
    <x v="4080"/>
    <n v="3430245.0932398322"/>
    <x v="4080"/>
    <x v="4080"/>
  </r>
  <r>
    <x v="22"/>
    <x v="4"/>
    <x v="0"/>
    <x v="0"/>
    <x v="126"/>
    <x v="973"/>
    <x v="4081"/>
    <n v="1192349.9955253822"/>
    <x v="4081"/>
    <n v="2456923.2578238808"/>
    <x v="4081"/>
    <x v="4081"/>
  </r>
  <r>
    <x v="22"/>
    <x v="4"/>
    <x v="0"/>
    <x v="0"/>
    <x v="140"/>
    <x v="966"/>
    <x v="4082"/>
    <n v="1093820.4262054255"/>
    <x v="4082"/>
    <n v="2275414.2613078868"/>
    <x v="4082"/>
    <x v="4082"/>
  </r>
  <r>
    <x v="22"/>
    <x v="4"/>
    <x v="0"/>
    <x v="0"/>
    <x v="121"/>
    <x v="141"/>
    <x v="4083"/>
    <n v="836064.96852685849"/>
    <x v="4083"/>
    <n v="1787546.8629899113"/>
    <x v="4083"/>
    <x v="4083"/>
  </r>
  <r>
    <x v="22"/>
    <x v="4"/>
    <x v="0"/>
    <x v="0"/>
    <x v="109"/>
    <x v="391"/>
    <x v="4084"/>
    <n v="613939.92856556992"/>
    <x v="4084"/>
    <n v="1387738.9437599322"/>
    <x v="4084"/>
    <x v="4084"/>
  </r>
  <r>
    <x v="22"/>
    <x v="4"/>
    <x v="0"/>
    <x v="0"/>
    <x v="158"/>
    <x v="643"/>
    <x v="4085"/>
    <n v="529149.28581276361"/>
    <x v="4085"/>
    <n v="1219850.8410089393"/>
    <x v="4085"/>
    <x v="4085"/>
  </r>
  <r>
    <x v="22"/>
    <x v="4"/>
    <x v="0"/>
    <x v="0"/>
    <x v="158"/>
    <x v="87"/>
    <x v="4086"/>
    <n v="468966.88196817675"/>
    <x v="4086"/>
    <n v="1136944.4902199435"/>
    <x v="4086"/>
    <x v="4086"/>
  </r>
  <r>
    <x v="22"/>
    <x v="4"/>
    <x v="0"/>
    <x v="0"/>
    <x v="121"/>
    <x v="183"/>
    <x v="4087"/>
    <n v="458800.79168337747"/>
    <x v="4087"/>
    <n v="1115518.4441399451"/>
    <x v="4087"/>
    <x v="4087"/>
  </r>
  <r>
    <x v="22"/>
    <x v="4"/>
    <x v="0"/>
    <x v="0"/>
    <x v="127"/>
    <x v="92"/>
    <x v="4088"/>
    <n v="384733.49893144134"/>
    <x v="4088"/>
    <n v="959329.90816595359"/>
    <x v="4088"/>
    <x v="4088"/>
  </r>
  <r>
    <x v="22"/>
    <x v="4"/>
    <x v="1"/>
    <x v="1"/>
    <x v="30"/>
    <x v="1020"/>
    <x v="4089"/>
    <n v="1529235.6319089741"/>
    <x v="4089"/>
    <n v="3193280.9432548415"/>
    <x v="4089"/>
    <x v="4089"/>
  </r>
  <r>
    <x v="22"/>
    <x v="4"/>
    <x v="1"/>
    <x v="1"/>
    <x v="153"/>
    <x v="21"/>
    <x v="4090"/>
    <n v="1165916.0345481432"/>
    <x v="4090"/>
    <n v="2486577.4082198795"/>
    <x v="4090"/>
    <x v="4090"/>
  </r>
  <r>
    <x v="22"/>
    <x v="4"/>
    <x v="1"/>
    <x v="1"/>
    <x v="21"/>
    <x v="1243"/>
    <x v="4091"/>
    <n v="985222.35531855177"/>
    <x v="4091"/>
    <n v="2132433.2300598952"/>
    <x v="4091"/>
    <x v="4091"/>
  </r>
  <r>
    <x v="22"/>
    <x v="4"/>
    <x v="1"/>
    <x v="1"/>
    <x v="29"/>
    <x v="1217"/>
    <x v="4092"/>
    <n v="640625.83578549873"/>
    <x v="4092"/>
    <n v="1505589.0486629265"/>
    <x v="4092"/>
    <x v="4092"/>
  </r>
  <r>
    <x v="22"/>
    <x v="4"/>
    <x v="1"/>
    <x v="1"/>
    <x v="81"/>
    <x v="234"/>
    <x v="4093"/>
    <n v="587421.04809249111"/>
    <x v="4093"/>
    <n v="1399214.4944919313"/>
    <x v="4093"/>
    <x v="4093"/>
  </r>
  <r>
    <x v="22"/>
    <x v="4"/>
    <x v="1"/>
    <x v="1"/>
    <x v="141"/>
    <x v="67"/>
    <x v="4094"/>
    <n v="540532.62304119347"/>
    <x v="4094"/>
    <n v="1299496.4362619361"/>
    <x v="4094"/>
    <x v="4094"/>
  </r>
  <r>
    <x v="22"/>
    <x v="4"/>
    <x v="1"/>
    <x v="1"/>
    <x v="146"/>
    <x v="109"/>
    <x v="4095"/>
    <n v="422383.64547453955"/>
    <x v="4095"/>
    <n v="1050962.2421759488"/>
    <x v="4095"/>
    <x v="4095"/>
  </r>
  <r>
    <x v="22"/>
    <x v="4"/>
    <x v="1"/>
    <x v="1"/>
    <x v="122"/>
    <x v="660"/>
    <x v="4096"/>
    <n v="398555.75039502018"/>
    <x v="4096"/>
    <n v="1036115.6799839484"/>
    <x v="4096"/>
    <x v="4096"/>
  </r>
  <r>
    <x v="22"/>
    <x v="4"/>
    <x v="1"/>
    <x v="1"/>
    <x v="111"/>
    <x v="262"/>
    <x v="4097"/>
    <n v="302396.5456684049"/>
    <x v="4097"/>
    <n v="831338.22538195853"/>
    <x v="4097"/>
    <x v="4097"/>
  </r>
  <r>
    <x v="22"/>
    <x v="4"/>
    <x v="1"/>
    <x v="1"/>
    <x v="112"/>
    <x v="63"/>
    <x v="4098"/>
    <n v="272050.68605758663"/>
    <x v="4098"/>
    <n v="756960.09695996274"/>
    <x v="4098"/>
    <x v="4098"/>
  </r>
  <r>
    <x v="22"/>
    <x v="4"/>
    <x v="1"/>
    <x v="1"/>
    <x v="146"/>
    <x v="582"/>
    <x v="4099"/>
    <n v="206868.27189607997"/>
    <x v="4099"/>
    <n v="605868.08643897064"/>
    <x v="4099"/>
    <x v="4099"/>
  </r>
  <r>
    <x v="22"/>
    <x v="4"/>
    <x v="1"/>
    <x v="1"/>
    <x v="153"/>
    <x v="566"/>
    <x v="4100"/>
    <n v="183631.6993005111"/>
    <x v="4100"/>
    <n v="553749.91129197308"/>
    <x v="4100"/>
    <x v="4100"/>
  </r>
  <r>
    <x v="22"/>
    <x v="4"/>
    <x v="0"/>
    <x v="3"/>
    <x v="117"/>
    <x v="670"/>
    <x v="4101"/>
    <n v="1744747.9582173743"/>
    <x v="4101"/>
    <n v="3321831.3187658368"/>
    <x v="4101"/>
    <x v="4101"/>
  </r>
  <r>
    <x v="22"/>
    <x v="4"/>
    <x v="0"/>
    <x v="3"/>
    <x v="31"/>
    <x v="107"/>
    <x v="4102"/>
    <n v="556018.17846137239"/>
    <x v="4102"/>
    <n v="1247656.2079399379"/>
    <x v="4102"/>
    <x v="4102"/>
  </r>
  <r>
    <x v="22"/>
    <x v="4"/>
    <x v="0"/>
    <x v="3"/>
    <x v="117"/>
    <x v="680"/>
    <x v="4103"/>
    <n v="537893.44065069326"/>
    <x v="4103"/>
    <n v="1214644.3737119394"/>
    <x v="4103"/>
    <x v="4103"/>
  </r>
  <r>
    <x v="22"/>
    <x v="4"/>
    <x v="0"/>
    <x v="3"/>
    <x v="117"/>
    <x v="80"/>
    <x v="4104"/>
    <n v="469743.59644797677"/>
    <x v="4104"/>
    <n v="1116137.0207999446"/>
    <x v="4104"/>
    <x v="4104"/>
  </r>
  <r>
    <x v="22"/>
    <x v="4"/>
    <x v="0"/>
    <x v="3"/>
    <x v="143"/>
    <x v="87"/>
    <x v="4105"/>
    <n v="449375.41178307805"/>
    <x v="4105"/>
    <n v="1075664.1380099473"/>
    <x v="4105"/>
    <x v="4105"/>
  </r>
  <r>
    <x v="22"/>
    <x v="4"/>
    <x v="0"/>
    <x v="3"/>
    <x v="154"/>
    <x v="738"/>
    <x v="4106"/>
    <n v="378390.88240798167"/>
    <x v="4106"/>
    <n v="928572.13679995504"/>
    <x v="4106"/>
    <x v="4106"/>
  </r>
  <r>
    <x v="22"/>
    <x v="4"/>
    <x v="0"/>
    <x v="3"/>
    <x v="107"/>
    <x v="593"/>
    <x v="4107"/>
    <n v="279927.73124766641"/>
    <x v="4107"/>
    <n v="764398.29692796292"/>
    <x v="4107"/>
    <x v="4107"/>
  </r>
  <r>
    <x v="22"/>
    <x v="4"/>
    <x v="1"/>
    <x v="2"/>
    <x v="100"/>
    <x v="320"/>
    <x v="4108"/>
    <n v="2186377.7428091546"/>
    <x v="4108"/>
    <n v="4584777.2045457782"/>
    <x v="4108"/>
    <x v="4108"/>
  </r>
  <r>
    <x v="22"/>
    <x v="4"/>
    <x v="1"/>
    <x v="2"/>
    <x v="133"/>
    <x v="734"/>
    <x v="4109"/>
    <n v="1888108.4913437075"/>
    <x v="4109"/>
    <n v="4001210.9849798041"/>
    <x v="4109"/>
    <x v="4109"/>
  </r>
  <r>
    <x v="22"/>
    <x v="4"/>
    <x v="1"/>
    <x v="2"/>
    <x v="104"/>
    <x v="294"/>
    <x v="4110"/>
    <n v="1851817.3810499094"/>
    <x v="4110"/>
    <n v="3930654.4549998068"/>
    <x v="4110"/>
    <x v="4110"/>
  </r>
  <r>
    <x v="22"/>
    <x v="4"/>
    <x v="1"/>
    <x v="2"/>
    <x v="120"/>
    <x v="704"/>
    <x v="4111"/>
    <n v="1161695.4298329037"/>
    <x v="4111"/>
    <n v="2576156.1788158752"/>
    <x v="4111"/>
    <x v="4111"/>
  </r>
  <r>
    <x v="22"/>
    <x v="4"/>
    <x v="1"/>
    <x v="2"/>
    <x v="104"/>
    <x v="1015"/>
    <x v="4112"/>
    <n v="1165215.5079179422"/>
    <x v="4112"/>
    <n v="2589537.0577998715"/>
    <x v="4112"/>
    <x v="4112"/>
  </r>
  <r>
    <x v="22"/>
    <x v="4"/>
    <x v="1"/>
    <x v="2"/>
    <x v="100"/>
    <x v="690"/>
    <x v="4113"/>
    <n v="770601.3967664626"/>
    <x v="4113"/>
    <n v="1774793.6121499138"/>
    <x v="4113"/>
    <x v="4113"/>
  </r>
  <r>
    <x v="22"/>
    <x v="4"/>
    <x v="1"/>
    <x v="2"/>
    <x v="1"/>
    <x v="998"/>
    <x v="4114"/>
    <n v="792958.5590136809"/>
    <x v="4114"/>
    <n v="1853825.6910119087"/>
    <x v="4114"/>
    <x v="4114"/>
  </r>
  <r>
    <x v="22"/>
    <x v="4"/>
    <x v="1"/>
    <x v="2"/>
    <x v="120"/>
    <x v="104"/>
    <x v="4115"/>
    <n v="655983.4026099582"/>
    <x v="4115"/>
    <n v="1566149.6371289238"/>
    <x v="4115"/>
    <x v="4115"/>
  </r>
  <r>
    <x v="23"/>
    <x v="4"/>
    <x v="0"/>
    <x v="0"/>
    <x v="116"/>
    <x v="152"/>
    <x v="4116"/>
    <n v="2476457.4020821755"/>
    <x v="4116"/>
    <n v="4089209.4153298172"/>
    <x v="4116"/>
    <x v="4116"/>
  </r>
  <r>
    <x v="23"/>
    <x v="4"/>
    <x v="0"/>
    <x v="0"/>
    <x v="126"/>
    <x v="195"/>
    <x v="4117"/>
    <n v="1651686.0365218376"/>
    <x v="4117"/>
    <n v="2559843.0880318726"/>
    <x v="4117"/>
    <x v="4117"/>
  </r>
  <r>
    <x v="23"/>
    <x v="4"/>
    <x v="0"/>
    <x v="0"/>
    <x v="140"/>
    <x v="1385"/>
    <x v="4118"/>
    <n v="1548689.1360121209"/>
    <x v="4118"/>
    <n v="2435321.9706198755"/>
    <x v="4118"/>
    <x v="4118"/>
  </r>
  <r>
    <x v="23"/>
    <x v="4"/>
    <x v="0"/>
    <x v="0"/>
    <x v="121"/>
    <x v="232"/>
    <x v="4119"/>
    <n v="1172428.6884569803"/>
    <x v="4119"/>
    <n v="1923103.4137839021"/>
    <x v="4119"/>
    <x v="4119"/>
  </r>
  <r>
    <x v="23"/>
    <x v="4"/>
    <x v="0"/>
    <x v="0"/>
    <x v="109"/>
    <x v="326"/>
    <x v="4120"/>
    <n v="813977.19587725913"/>
    <x v="4120"/>
    <n v="1456753.3098299266"/>
    <x v="4120"/>
    <x v="4120"/>
  </r>
  <r>
    <x v="23"/>
    <x v="4"/>
    <x v="0"/>
    <x v="0"/>
    <x v="158"/>
    <x v="94"/>
    <x v="4121"/>
    <n v="717810.72033821326"/>
    <x v="4121"/>
    <n v="1325567.0040749323"/>
    <x v="4121"/>
    <x v="4121"/>
  </r>
  <r>
    <x v="23"/>
    <x v="4"/>
    <x v="0"/>
    <x v="0"/>
    <x v="158"/>
    <x v="1380"/>
    <x v="4122"/>
    <n v="596358.92716396961"/>
    <x v="4122"/>
    <n v="1194932.9443999392"/>
    <x v="4122"/>
    <x v="4122"/>
  </r>
  <r>
    <x v="23"/>
    <x v="4"/>
    <x v="0"/>
    <x v="0"/>
    <x v="121"/>
    <x v="256"/>
    <x v="4123"/>
    <n v="582837.08972577052"/>
    <x v="4123"/>
    <n v="1173398.6791799406"/>
    <x v="4123"/>
    <x v="4123"/>
  </r>
  <r>
    <x v="23"/>
    <x v="4"/>
    <x v="0"/>
    <x v="0"/>
    <x v="127"/>
    <x v="661"/>
    <x v="4124"/>
    <n v="481166.85719309596"/>
    <x v="4124"/>
    <n v="1010015.3175519496"/>
    <x v="4124"/>
    <x v="4124"/>
  </r>
  <r>
    <x v="23"/>
    <x v="4"/>
    <x v="1"/>
    <x v="1"/>
    <x v="30"/>
    <x v="335"/>
    <x v="4125"/>
    <n v="2240153.6760180457"/>
    <x v="4125"/>
    <n v="3712298.969735831"/>
    <x v="4125"/>
    <x v="4125"/>
  </r>
  <r>
    <x v="23"/>
    <x v="4"/>
    <x v="1"/>
    <x v="1"/>
    <x v="153"/>
    <x v="976"/>
    <x v="4126"/>
    <n v="1686392.4392228757"/>
    <x v="4126"/>
    <n v="2585892.7478158711"/>
    <x v="4126"/>
    <x v="4126"/>
  </r>
  <r>
    <x v="23"/>
    <x v="4"/>
    <x v="1"/>
    <x v="1"/>
    <x v="21"/>
    <x v="195"/>
    <x v="4127"/>
    <n v="1647768.3902639169"/>
    <x v="4127"/>
    <n v="2589817.1943998695"/>
    <x v="4127"/>
    <x v="4127"/>
  </r>
  <r>
    <x v="23"/>
    <x v="4"/>
    <x v="1"/>
    <x v="1"/>
    <x v="29"/>
    <x v="736"/>
    <x v="4128"/>
    <n v="898520.10620540462"/>
    <x v="4128"/>
    <n v="1626911.1171949182"/>
    <x v="4128"/>
    <x v="4128"/>
  </r>
  <r>
    <x v="23"/>
    <x v="4"/>
    <x v="1"/>
    <x v="1"/>
    <x v="81"/>
    <x v="952"/>
    <x v="4129"/>
    <n v="792988.23243932007"/>
    <x v="4129"/>
    <n v="1470327.1162559257"/>
    <x v="4129"/>
    <x v="4129"/>
  </r>
  <r>
    <x v="23"/>
    <x v="4"/>
    <x v="1"/>
    <x v="1"/>
    <x v="141"/>
    <x v="601"/>
    <x v="4130"/>
    <n v="724723.89701094339"/>
    <x v="4130"/>
    <n v="1366075.1953579311"/>
    <x v="4130"/>
    <x v="4130"/>
  </r>
  <r>
    <x v="23"/>
    <x v="4"/>
    <x v="1"/>
    <x v="1"/>
    <x v="146"/>
    <x v="69"/>
    <x v="4131"/>
    <n v="550638.36166461254"/>
    <x v="4131"/>
    <n v="1104409.2421439448"/>
    <x v="4131"/>
    <x v="4131"/>
  </r>
  <r>
    <x v="23"/>
    <x v="4"/>
    <x v="1"/>
    <x v="1"/>
    <x v="122"/>
    <x v="337"/>
    <x v="4132"/>
    <n v="520333.05087529332"/>
    <x v="4132"/>
    <n v="1132102.166371942"/>
    <x v="4132"/>
    <x v="4132"/>
  </r>
  <r>
    <x v="23"/>
    <x v="4"/>
    <x v="1"/>
    <x v="1"/>
    <x v="111"/>
    <x v="123"/>
    <x v="4133"/>
    <n v="362482.06772006152"/>
    <x v="4133"/>
    <n v="878449.46296795504"/>
    <x v="4133"/>
    <x v="4133"/>
  </r>
  <r>
    <x v="23"/>
    <x v="4"/>
    <x v="1"/>
    <x v="1"/>
    <x v="112"/>
    <x v="292"/>
    <x v="4134"/>
    <n v="323264.28687118361"/>
    <x v="4134"/>
    <n v="802314.34151995927"/>
    <x v="4134"/>
    <x v="4134"/>
  </r>
  <r>
    <x v="23"/>
    <x v="4"/>
    <x v="1"/>
    <x v="1"/>
    <x v="146"/>
    <x v="1033"/>
    <x v="4135"/>
    <n v="244901.87972299775"/>
    <x v="4135"/>
    <n v="674845.35467096628"/>
    <x v="4135"/>
    <x v="4135"/>
  </r>
  <r>
    <x v="23"/>
    <x v="4"/>
    <x v="1"/>
    <x v="1"/>
    <x v="153"/>
    <x v="1241"/>
    <x v="4136"/>
    <n v="200312.68837319996"/>
    <x v="4136"/>
    <n v="587243.49709097063"/>
    <x v="4136"/>
    <x v="4136"/>
  </r>
  <r>
    <x v="23"/>
    <x v="4"/>
    <x v="0"/>
    <x v="3"/>
    <x v="117"/>
    <x v="143"/>
    <x v="4137"/>
    <n v="1989735.2464475394"/>
    <x v="4137"/>
    <n v="3465241.8514438244"/>
    <x v="4137"/>
    <x v="4137"/>
  </r>
  <r>
    <x v="23"/>
    <x v="4"/>
    <x v="0"/>
    <x v="3"/>
    <x v="31"/>
    <x v="709"/>
    <x v="4138"/>
    <n v="624692.84471996804"/>
    <x v="4138"/>
    <n v="1312871.1119999329"/>
    <x v="4138"/>
    <x v="4138"/>
  </r>
  <r>
    <x v="23"/>
    <x v="4"/>
    <x v="0"/>
    <x v="3"/>
    <x v="117"/>
    <x v="80"/>
    <x v="4139"/>
    <n v="602669.17715036916"/>
    <x v="4139"/>
    <n v="1275808.1198399346"/>
    <x v="4139"/>
    <x v="4139"/>
  </r>
  <r>
    <x v="23"/>
    <x v="4"/>
    <x v="0"/>
    <x v="3"/>
    <x v="117"/>
    <x v="206"/>
    <x v="4140"/>
    <n v="523675.62064383342"/>
    <x v="4140"/>
    <n v="1175317.5432059399"/>
    <x v="4140"/>
    <x v="4140"/>
  </r>
  <r>
    <x v="23"/>
    <x v="4"/>
    <x v="0"/>
    <x v="3"/>
    <x v="143"/>
    <x v="183"/>
    <x v="4141"/>
    <n v="501687.97695663472"/>
    <x v="4141"/>
    <n v="1135584.3280859429"/>
    <x v="4141"/>
    <x v="4141"/>
  </r>
  <r>
    <x v="23"/>
    <x v="4"/>
    <x v="0"/>
    <x v="3"/>
    <x v="154"/>
    <x v="285"/>
    <x v="4142"/>
    <n v="437297.04356797819"/>
    <x v="4142"/>
    <n v="1018599.1727999493"/>
    <x v="4142"/>
    <x v="4142"/>
  </r>
  <r>
    <x v="23"/>
    <x v="4"/>
    <x v="0"/>
    <x v="3"/>
    <x v="107"/>
    <x v="1356"/>
    <x v="4143"/>
    <n v="307784.59333774465"/>
    <x v="4143"/>
    <n v="811148.92689595954"/>
    <x v="4143"/>
    <x v="4143"/>
  </r>
  <r>
    <x v="23"/>
    <x v="4"/>
    <x v="1"/>
    <x v="2"/>
    <x v="100"/>
    <x v="150"/>
    <x v="4144"/>
    <n v="3385907.8249088316"/>
    <x v="4144"/>
    <n v="5237665.5838997634"/>
    <x v="4144"/>
    <x v="4144"/>
  </r>
  <r>
    <x v="23"/>
    <x v="4"/>
    <x v="1"/>
    <x v="2"/>
    <x v="133"/>
    <x v="154"/>
    <x v="4145"/>
    <n v="2896585.9161710544"/>
    <x v="4145"/>
    <n v="4585345.2795197917"/>
    <x v="4145"/>
    <x v="4145"/>
  </r>
  <r>
    <x v="23"/>
    <x v="4"/>
    <x v="1"/>
    <x v="2"/>
    <x v="104"/>
    <x v="340"/>
    <x v="4146"/>
    <n v="2842389.2946037366"/>
    <x v="4146"/>
    <n v="4515362.6911477949"/>
    <x v="4146"/>
    <x v="4146"/>
  </r>
  <r>
    <x v="23"/>
    <x v="4"/>
    <x v="1"/>
    <x v="2"/>
    <x v="120"/>
    <x v="122"/>
    <x v="4147"/>
    <n v="1729668.2636328337"/>
    <x v="4147"/>
    <n v="2686662.7861318658"/>
    <x v="4147"/>
    <x v="4147"/>
  </r>
  <r>
    <x v="23"/>
    <x v="4"/>
    <x v="1"/>
    <x v="2"/>
    <x v="104"/>
    <x v="1386"/>
    <x v="4148"/>
    <n v="1728914.8965501317"/>
    <x v="4148"/>
    <n v="2696017.4299618625"/>
    <x v="4148"/>
    <x v="4148"/>
  </r>
  <r>
    <x v="23"/>
    <x v="4"/>
    <x v="1"/>
    <x v="2"/>
    <x v="100"/>
    <x v="182"/>
    <x v="4149"/>
    <n v="1112433.5229299446"/>
    <x v="4149"/>
    <n v="1852296.9029999075"/>
    <x v="4149"/>
    <x v="4149"/>
  </r>
  <r>
    <x v="23"/>
    <x v="4"/>
    <x v="1"/>
    <x v="2"/>
    <x v="1"/>
    <x v="126"/>
    <x v="4150"/>
    <n v="1133493.6805297027"/>
    <x v="4150"/>
    <n v="1940922.9084959019"/>
    <x v="4150"/>
    <x v="4150"/>
  </r>
  <r>
    <x v="23"/>
    <x v="4"/>
    <x v="1"/>
    <x v="2"/>
    <x v="120"/>
    <x v="1217"/>
    <x v="4151"/>
    <n v="921708.36598724406"/>
    <x v="4151"/>
    <n v="1642319.4760589178"/>
    <x v="4151"/>
    <x v="4151"/>
  </r>
  <r>
    <x v="24"/>
    <x v="4"/>
    <x v="0"/>
    <x v="0"/>
    <x v="61"/>
    <x v="749"/>
    <x v="4152"/>
    <n v="2359854.8495517289"/>
    <x v="4152"/>
    <n v="3861614.9126348249"/>
    <x v="4152"/>
    <x v="4152"/>
  </r>
  <r>
    <x v="24"/>
    <x v="4"/>
    <x v="0"/>
    <x v="0"/>
    <x v="29"/>
    <x v="84"/>
    <x v="4153"/>
    <n v="1588248.305537917"/>
    <x v="4153"/>
    <n v="2431430.1797998729"/>
    <x v="4153"/>
    <x v="4153"/>
  </r>
  <r>
    <x v="24"/>
    <x v="4"/>
    <x v="0"/>
    <x v="0"/>
    <x v="0"/>
    <x v="98"/>
    <x v="4154"/>
    <n v="1520185.199771621"/>
    <x v="4154"/>
    <n v="2341782.128069879"/>
    <x v="4154"/>
    <x v="4154"/>
  </r>
  <r>
    <x v="24"/>
    <x v="4"/>
    <x v="0"/>
    <x v="0"/>
    <x v="155"/>
    <x v="642"/>
    <x v="4155"/>
    <n v="1162759.6437539395"/>
    <x v="4155"/>
    <n v="1864549.6333999033"/>
    <x v="4155"/>
    <x v="4155"/>
  </r>
  <r>
    <x v="24"/>
    <x v="4"/>
    <x v="0"/>
    <x v="0"/>
    <x v="121"/>
    <x v="717"/>
    <x v="4156"/>
    <n v="1143765.7754878202"/>
    <x v="4156"/>
    <n v="1841615.5875479036"/>
    <x v="4156"/>
    <x v="4156"/>
  </r>
  <r>
    <x v="24"/>
    <x v="4"/>
    <x v="0"/>
    <x v="0"/>
    <x v="25"/>
    <x v="80"/>
    <x v="4157"/>
    <n v="603579.16264316859"/>
    <x v="4157"/>
    <n v="1173837.8707199388"/>
    <x v="4157"/>
    <x v="4157"/>
  </r>
  <r>
    <x v="24"/>
    <x v="4"/>
    <x v="0"/>
    <x v="0"/>
    <x v="158"/>
    <x v="256"/>
    <x v="4158"/>
    <n v="569174.33064957021"/>
    <x v="4158"/>
    <n v="1126336.1241599412"/>
    <x v="4158"/>
    <x v="4158"/>
  </r>
  <r>
    <x v="24"/>
    <x v="4"/>
    <x v="0"/>
    <x v="0"/>
    <x v="121"/>
    <x v="48"/>
    <x v="4159"/>
    <n v="554813.6350927212"/>
    <x v="4159"/>
    <n v="1103424.6260249426"/>
    <x v="4159"/>
    <x v="4159"/>
  </r>
  <r>
    <x v="24"/>
    <x v="4"/>
    <x v="0"/>
    <x v="0"/>
    <x v="127"/>
    <x v="1019"/>
    <x v="4160"/>
    <n v="456162.68806461658"/>
    <x v="4160"/>
    <n v="948238.19974395144"/>
    <x v="4160"/>
    <x v="4160"/>
  </r>
  <r>
    <x v="24"/>
    <x v="4"/>
    <x v="0"/>
    <x v="0"/>
    <x v="124"/>
    <x v="308"/>
    <x v="4161"/>
    <n v="216897.66917950872"/>
    <x v="4161"/>
    <n v="618558.42899196781"/>
    <x v="4161"/>
    <x v="4161"/>
  </r>
  <r>
    <x v="24"/>
    <x v="4"/>
    <x v="1"/>
    <x v="1"/>
    <x v="22"/>
    <x v="1387"/>
    <x v="4162"/>
    <n v="2306292.3976331595"/>
    <x v="4162"/>
    <n v="3752648.7626878247"/>
    <x v="4162"/>
    <x v="4162"/>
  </r>
  <r>
    <x v="24"/>
    <x v="4"/>
    <x v="1"/>
    <x v="1"/>
    <x v="64"/>
    <x v="288"/>
    <x v="4163"/>
    <n v="2219811.1045254041"/>
    <x v="4163"/>
    <n v="3622930.4587918315"/>
    <x v="4163"/>
    <x v="4163"/>
  </r>
  <r>
    <x v="24"/>
    <x v="4"/>
    <x v="1"/>
    <x v="1"/>
    <x v="152"/>
    <x v="1371"/>
    <x v="4164"/>
    <n v="1276105.5467549341"/>
    <x v="4164"/>
    <n v="1999127.110499897"/>
    <x v="4164"/>
    <x v="4164"/>
  </r>
  <r>
    <x v="24"/>
    <x v="4"/>
    <x v="1"/>
    <x v="1"/>
    <x v="20"/>
    <x v="1202"/>
    <x v="4165"/>
    <n v="1370043.2049722481"/>
    <x v="4165"/>
    <n v="2184109.2650718857"/>
    <x v="4165"/>
    <x v="4165"/>
  </r>
  <r>
    <x v="24"/>
    <x v="4"/>
    <x v="1"/>
    <x v="1"/>
    <x v="82"/>
    <x v="373"/>
    <x v="4166"/>
    <n v="1251750.0407112245"/>
    <x v="4166"/>
    <n v="2017684.7878588946"/>
    <x v="4166"/>
    <x v="4166"/>
  </r>
  <r>
    <x v="24"/>
    <x v="4"/>
    <x v="1"/>
    <x v="1"/>
    <x v="29"/>
    <x v="201"/>
    <x v="4167"/>
    <n v="714354.20679542306"/>
    <x v="4167"/>
    <n v="1272481.2375659344"/>
    <x v="4167"/>
    <x v="4167"/>
  </r>
  <r>
    <x v="24"/>
    <x v="4"/>
    <x v="1"/>
    <x v="1"/>
    <x v="141"/>
    <x v="368"/>
    <x v="4168"/>
    <n v="720700.10130362259"/>
    <x v="4168"/>
    <n v="1338231.5617859305"/>
    <x v="4168"/>
    <x v="4168"/>
  </r>
  <r>
    <x v="24"/>
    <x v="4"/>
    <x v="1"/>
    <x v="1"/>
    <x v="40"/>
    <x v="726"/>
    <x v="4169"/>
    <n v="693093.85299644363"/>
    <x v="4169"/>
    <n v="1293848.4574079323"/>
    <x v="4169"/>
    <x v="4169"/>
  </r>
  <r>
    <x v="24"/>
    <x v="4"/>
    <x v="1"/>
    <x v="1"/>
    <x v="5"/>
    <x v="113"/>
    <x v="4170"/>
    <n v="664316.15139746538"/>
    <x v="4170"/>
    <n v="1251480.3472499344"/>
    <x v="4170"/>
    <x v="4170"/>
  </r>
  <r>
    <x v="24"/>
    <x v="4"/>
    <x v="1"/>
    <x v="1"/>
    <x v="6"/>
    <x v="87"/>
    <x v="4171"/>
    <n v="623626.79520764737"/>
    <x v="4171"/>
    <n v="1195175.6129279376"/>
    <x v="4171"/>
    <x v="4171"/>
  </r>
  <r>
    <x v="24"/>
    <x v="4"/>
    <x v="1"/>
    <x v="1"/>
    <x v="122"/>
    <x v="264"/>
    <x v="4172"/>
    <n v="385882.00327773968"/>
    <x v="4172"/>
    <n v="833516.26089595631"/>
    <x v="4172"/>
    <x v="4172"/>
  </r>
  <r>
    <x v="24"/>
    <x v="4"/>
    <x v="1"/>
    <x v="1"/>
    <x v="51"/>
    <x v="301"/>
    <x v="4173"/>
    <n v="237066.78773464778"/>
    <x v="4173"/>
    <n v="645375.55188596668"/>
    <x v="4173"/>
    <x v="4173"/>
  </r>
  <r>
    <x v="24"/>
    <x v="4"/>
    <x v="1"/>
    <x v="1"/>
    <x v="146"/>
    <x v="570"/>
    <x v="4174"/>
    <n v="220878.45085590868"/>
    <x v="4174"/>
    <n v="619121.70663196826"/>
    <x v="4174"/>
    <x v="4174"/>
  </r>
  <r>
    <x v="24"/>
    <x v="4"/>
    <x v="1"/>
    <x v="1"/>
    <x v="153"/>
    <x v="681"/>
    <x v="4175"/>
    <n v="178174.90493969087"/>
    <x v="4175"/>
    <n v="536149.33286997245"/>
    <x v="4175"/>
    <x v="4175"/>
  </r>
  <r>
    <x v="24"/>
    <x v="4"/>
    <x v="0"/>
    <x v="3"/>
    <x v="29"/>
    <x v="643"/>
    <x v="4176"/>
    <n v="536686.84676175204"/>
    <x v="4176"/>
    <n v="1141337.0500379403"/>
    <x v="4176"/>
    <x v="4176"/>
  </r>
  <r>
    <x v="24"/>
    <x v="4"/>
    <x v="0"/>
    <x v="3"/>
    <x v="117"/>
    <x v="94"/>
    <x v="4177"/>
    <n v="494597.21302547422"/>
    <x v="4177"/>
    <n v="1105015.5460499423"/>
    <x v="4177"/>
    <x v="4177"/>
  </r>
  <r>
    <x v="24"/>
    <x v="4"/>
    <x v="0"/>
    <x v="3"/>
    <x v="143"/>
    <x v="256"/>
    <x v="4178"/>
    <n v="472215.92355285562"/>
    <x v="4178"/>
    <n v="1064685.8598479449"/>
    <x v="4178"/>
    <x v="4178"/>
  </r>
  <r>
    <x v="24"/>
    <x v="4"/>
    <x v="0"/>
    <x v="3"/>
    <x v="154"/>
    <x v="995"/>
    <x v="4179"/>
    <n v="409398.20538817905"/>
    <x v="4179"/>
    <n v="952029.87221995124"/>
    <x v="4179"/>
    <x v="4179"/>
  </r>
  <r>
    <x v="24"/>
    <x v="4"/>
    <x v="1"/>
    <x v="2"/>
    <x v="133"/>
    <x v="297"/>
    <x v="4180"/>
    <n v="2886032.0968174511"/>
    <x v="4180"/>
    <n v="4503147.6769597894"/>
    <x v="4180"/>
    <x v="4180"/>
  </r>
  <r>
    <x v="24"/>
    <x v="4"/>
    <x v="1"/>
    <x v="2"/>
    <x v="104"/>
    <x v="313"/>
    <x v="4181"/>
    <n v="2824541.3694566144"/>
    <x v="4181"/>
    <n v="4422587.6801957935"/>
    <x v="4181"/>
    <x v="4181"/>
  </r>
  <r>
    <x v="24"/>
    <x v="4"/>
    <x v="1"/>
    <x v="2"/>
    <x v="29"/>
    <x v="407"/>
    <x v="4182"/>
    <n v="2715648.5080030602"/>
    <x v="4182"/>
    <n v="4280043.5267198011"/>
    <x v="4182"/>
    <x v="4182"/>
  </r>
  <r>
    <x v="24"/>
    <x v="4"/>
    <x v="1"/>
    <x v="2"/>
    <x v="25"/>
    <x v="750"/>
    <x v="4183"/>
    <n v="2186027.3544430863"/>
    <x v="4183"/>
    <n v="3561174.9507198348"/>
    <x v="4183"/>
    <x v="4183"/>
  </r>
  <r>
    <x v="24"/>
    <x v="4"/>
    <x v="1"/>
    <x v="2"/>
    <x v="84"/>
    <x v="604"/>
    <x v="4184"/>
    <n v="1866535.0681487031"/>
    <x v="4184"/>
    <n v="3113645.392479856"/>
    <x v="4184"/>
    <x v="4184"/>
  </r>
  <r>
    <x v="24"/>
    <x v="4"/>
    <x v="1"/>
    <x v="2"/>
    <x v="115"/>
    <x v="980"/>
    <x v="4185"/>
    <n v="1797482.5133763878"/>
    <x v="4185"/>
    <n v="3019004.7986078626"/>
    <x v="4185"/>
    <x v="4185"/>
  </r>
  <r>
    <x v="24"/>
    <x v="4"/>
    <x v="1"/>
    <x v="2"/>
    <x v="120"/>
    <x v="973"/>
    <x v="4186"/>
    <n v="1747721.9732168703"/>
    <x v="4186"/>
    <n v="3025763.5716158636"/>
    <x v="4186"/>
    <x v="4186"/>
  </r>
  <r>
    <x v="24"/>
    <x v="4"/>
    <x v="1"/>
    <x v="2"/>
    <x v="104"/>
    <x v="84"/>
    <x v="4187"/>
    <n v="1703993.9103277507"/>
    <x v="4187"/>
    <n v="2611136.4524638634"/>
    <x v="4187"/>
    <x v="4187"/>
  </r>
  <r>
    <x v="24"/>
    <x v="4"/>
    <x v="1"/>
    <x v="2"/>
    <x v="1"/>
    <x v="737"/>
    <x v="4188"/>
    <n v="952397.87103547051"/>
    <x v="4188"/>
    <n v="1603103.3665919169"/>
    <x v="4188"/>
    <x v="4188"/>
  </r>
  <r>
    <x v="24"/>
    <x v="4"/>
    <x v="1"/>
    <x v="2"/>
    <x v="120"/>
    <x v="1388"/>
    <x v="4189"/>
    <n v="892447.91379418434"/>
    <x v="4189"/>
    <n v="1564289.5071329195"/>
    <x v="4189"/>
    <x v="4189"/>
  </r>
  <r>
    <x v="24"/>
    <x v="4"/>
    <x v="1"/>
    <x v="2"/>
    <x v="34"/>
    <x v="593"/>
    <x v="4190"/>
    <n v="333973.81080418284"/>
    <x v="4190"/>
    <n v="801701.7838199588"/>
    <x v="4190"/>
    <x v="4190"/>
  </r>
  <r>
    <x v="24"/>
    <x v="4"/>
    <x v="1"/>
    <x v="2"/>
    <x v="100"/>
    <x v="57"/>
    <x v="4191"/>
    <n v="1962610.0030798996"/>
    <x v="4191"/>
    <n v="4757876.5510797566"/>
    <x v="4191"/>
    <x v="4191"/>
  </r>
  <r>
    <x v="25"/>
    <x v="4"/>
    <x v="0"/>
    <x v="0"/>
    <x v="0"/>
    <x v="958"/>
    <x v="4192"/>
    <n v="1921951.3965942475"/>
    <x v="4192"/>
    <n v="3254822.9393848465"/>
    <x v="4192"/>
    <x v="4192"/>
  </r>
  <r>
    <x v="25"/>
    <x v="4"/>
    <x v="0"/>
    <x v="0"/>
    <x v="126"/>
    <x v="956"/>
    <x v="4193"/>
    <n v="1697958.7279141506"/>
    <x v="4193"/>
    <n v="2944823.4439038644"/>
    <x v="4193"/>
    <x v="4193"/>
  </r>
  <r>
    <x v="25"/>
    <x v="4"/>
    <x v="0"/>
    <x v="0"/>
    <x v="140"/>
    <x v="980"/>
    <x v="4194"/>
    <n v="1110917.6310959405"/>
    <x v="4194"/>
    <n v="2217250.0115998811"/>
    <x v="4194"/>
    <x v="4194"/>
  </r>
  <r>
    <x v="25"/>
    <x v="4"/>
    <x v="0"/>
    <x v="0"/>
    <x v="121"/>
    <x v="12"/>
    <x v="4195"/>
    <n v="844469.15634795476"/>
    <x v="4195"/>
    <n v="1729504.3107999074"/>
    <x v="4195"/>
    <x v="4195"/>
  </r>
  <r>
    <x v="25"/>
    <x v="4"/>
    <x v="0"/>
    <x v="0"/>
    <x v="158"/>
    <x v="1198"/>
    <x v="4196"/>
    <n v="524800.48177918186"/>
    <x v="4196"/>
    <n v="1156320.972190938"/>
    <x v="4196"/>
    <x v="4196"/>
  </r>
  <r>
    <x v="25"/>
    <x v="4"/>
    <x v="0"/>
    <x v="0"/>
    <x v="158"/>
    <x v="660"/>
    <x v="4197"/>
    <n v="441599.66520957631"/>
    <x v="4197"/>
    <n v="1023648.2361599453"/>
    <x v="4197"/>
    <x v="4197"/>
  </r>
  <r>
    <x v="25"/>
    <x v="4"/>
    <x v="0"/>
    <x v="0"/>
    <x v="121"/>
    <x v="594"/>
    <x v="4198"/>
    <n v="339324.08980468201"/>
    <x v="4198"/>
    <n v="788900.99936995795"/>
    <x v="4198"/>
    <x v="4198"/>
  </r>
  <r>
    <x v="25"/>
    <x v="4"/>
    <x v="0"/>
    <x v="0"/>
    <x v="127"/>
    <x v="666"/>
    <x v="4199"/>
    <n v="358672.06055734114"/>
    <x v="4199"/>
    <n v="855898.59405595507"/>
    <x v="4199"/>
    <x v="4199"/>
  </r>
  <r>
    <x v="25"/>
    <x v="4"/>
    <x v="1"/>
    <x v="1"/>
    <x v="30"/>
    <x v="278"/>
    <x v="4200"/>
    <n v="2310372.9616953563"/>
    <x v="4200"/>
    <n v="3762596.0903078201"/>
    <x v="4200"/>
    <x v="4200"/>
  </r>
  <r>
    <x v="25"/>
    <x v="4"/>
    <x v="1"/>
    <x v="1"/>
    <x v="81"/>
    <x v="962"/>
    <x v="4201"/>
    <n v="1814668.449197304"/>
    <x v="4201"/>
    <n v="3067742.9135398567"/>
    <x v="4201"/>
    <x v="4201"/>
  </r>
  <r>
    <x v="25"/>
    <x v="4"/>
    <x v="1"/>
    <x v="1"/>
    <x v="153"/>
    <x v="159"/>
    <x v="4202"/>
    <n v="1738778.5478169885"/>
    <x v="4202"/>
    <n v="2965148.1616678624"/>
    <x v="4202"/>
    <x v="4202"/>
  </r>
  <r>
    <x v="25"/>
    <x v="4"/>
    <x v="1"/>
    <x v="1"/>
    <x v="53"/>
    <x v="687"/>
    <x v="4203"/>
    <n v="1544326.5338498782"/>
    <x v="4203"/>
    <n v="2363322.3095158748"/>
    <x v="4203"/>
    <x v="4203"/>
  </r>
  <r>
    <x v="25"/>
    <x v="4"/>
    <x v="1"/>
    <x v="1"/>
    <x v="21"/>
    <x v="40"/>
    <x v="4204"/>
    <n v="1454231.9577463227"/>
    <x v="4204"/>
    <n v="2244558.2314398806"/>
    <x v="4204"/>
    <x v="4204"/>
  </r>
  <r>
    <x v="25"/>
    <x v="4"/>
    <x v="1"/>
    <x v="1"/>
    <x v="111"/>
    <x v="1019"/>
    <x v="4205"/>
    <n v="458941.69985661539"/>
    <x v="4205"/>
    <n v="1048769.0653439439"/>
    <x v="4205"/>
    <x v="4205"/>
  </r>
  <r>
    <x v="25"/>
    <x v="4"/>
    <x v="1"/>
    <x v="1"/>
    <x v="40"/>
    <x v="386"/>
    <x v="4206"/>
    <n v="427337.86097661703"/>
    <x v="4206"/>
    <n v="988375.41734394687"/>
    <x v="4206"/>
    <x v="4206"/>
  </r>
  <r>
    <x v="25"/>
    <x v="4"/>
    <x v="1"/>
    <x v="1"/>
    <x v="7"/>
    <x v="377"/>
    <x v="4207"/>
    <n v="469588.54365501495"/>
    <x v="4207"/>
    <n v="1099187.0259839415"/>
    <x v="4207"/>
    <x v="4207"/>
  </r>
  <r>
    <x v="25"/>
    <x v="4"/>
    <x v="1"/>
    <x v="1"/>
    <x v="146"/>
    <x v="1197"/>
    <x v="4208"/>
    <n v="397963.00171569904"/>
    <x v="4208"/>
    <n v="950122.18521194998"/>
    <x v="4208"/>
    <x v="4208"/>
  </r>
  <r>
    <x v="25"/>
    <x v="4"/>
    <x v="1"/>
    <x v="1"/>
    <x v="122"/>
    <x v="578"/>
    <x v="4209"/>
    <n v="301308.09470170381"/>
    <x v="4209"/>
    <n v="752737.91581195965"/>
    <x v="4209"/>
    <x v="4209"/>
  </r>
  <r>
    <x v="25"/>
    <x v="4"/>
    <x v="1"/>
    <x v="1"/>
    <x v="111"/>
    <x v="1370"/>
    <x v="4210"/>
    <n v="273501.38806126534"/>
    <x v="4210"/>
    <n v="725459.64148796094"/>
    <x v="4210"/>
    <x v="4210"/>
  </r>
  <r>
    <x v="25"/>
    <x v="4"/>
    <x v="1"/>
    <x v="1"/>
    <x v="112"/>
    <x v="299"/>
    <x v="4211"/>
    <n v="255099.88804918647"/>
    <x v="4211"/>
    <n v="685642.94531996362"/>
    <x v="4211"/>
    <x v="4211"/>
  </r>
  <r>
    <x v="25"/>
    <x v="4"/>
    <x v="1"/>
    <x v="1"/>
    <x v="146"/>
    <x v="554"/>
    <x v="4212"/>
    <n v="190449.31977422"/>
    <x v="4212"/>
    <n v="542230.92443297151"/>
    <x v="4212"/>
    <x v="4212"/>
  </r>
  <r>
    <x v="25"/>
    <x v="4"/>
    <x v="1"/>
    <x v="1"/>
    <x v="153"/>
    <x v="42"/>
    <x v="4213"/>
    <n v="158779.10219555165"/>
    <x v="4213"/>
    <n v="467609.34127597534"/>
    <x v="4213"/>
    <x v="4213"/>
  </r>
  <r>
    <x v="25"/>
    <x v="4"/>
    <x v="0"/>
    <x v="3"/>
    <x v="31"/>
    <x v="1389"/>
    <x v="4214"/>
    <n v="2244204.5231023813"/>
    <x v="4214"/>
    <n v="3800871.8527497989"/>
    <x v="4214"/>
    <x v="4214"/>
  </r>
  <r>
    <x v="25"/>
    <x v="4"/>
    <x v="0"/>
    <x v="3"/>
    <x v="81"/>
    <x v="364"/>
    <x v="4215"/>
    <n v="518023.92344697274"/>
    <x v="4215"/>
    <n v="1078946.833699943"/>
    <x v="4215"/>
    <x v="4215"/>
  </r>
  <r>
    <x v="25"/>
    <x v="4"/>
    <x v="0"/>
    <x v="3"/>
    <x v="62"/>
    <x v="1198"/>
    <x v="4216"/>
    <n v="496435.77370657376"/>
    <x v="4216"/>
    <n v="1070111.1748599436"/>
    <x v="4216"/>
    <x v="4216"/>
  </r>
  <r>
    <x v="25"/>
    <x v="4"/>
    <x v="0"/>
    <x v="3"/>
    <x v="117"/>
    <x v="1226"/>
    <x v="4217"/>
    <n v="364886.60062518046"/>
    <x v="4217"/>
    <n v="825595.8149199558"/>
    <x v="4217"/>
    <x v="4217"/>
  </r>
  <r>
    <x v="25"/>
    <x v="4"/>
    <x v="0"/>
    <x v="3"/>
    <x v="143"/>
    <x v="363"/>
    <x v="4218"/>
    <n v="331891.23161478242"/>
    <x v="4218"/>
    <n v="756718.28907995985"/>
    <x v="4218"/>
    <x v="4218"/>
  </r>
  <r>
    <x v="25"/>
    <x v="4"/>
    <x v="0"/>
    <x v="3"/>
    <x v="154"/>
    <x v="1373"/>
    <x v="4219"/>
    <n v="282079.47528478521"/>
    <x v="4219"/>
    <n v="660103.94607996545"/>
    <x v="4219"/>
    <x v="4219"/>
  </r>
  <r>
    <x v="25"/>
    <x v="4"/>
    <x v="0"/>
    <x v="3"/>
    <x v="107"/>
    <x v="17"/>
    <x v="4220"/>
    <n v="198457.03651650957"/>
    <x v="4220"/>
    <n v="521442.92489197257"/>
    <x v="4220"/>
    <x v="4220"/>
  </r>
  <r>
    <x v="25"/>
    <x v="4"/>
    <x v="1"/>
    <x v="2"/>
    <x v="133"/>
    <x v="1041"/>
    <x v="4221"/>
    <n v="2998022.6501206416"/>
    <x v="4221"/>
    <n v="4667970.6336797765"/>
    <x v="4221"/>
    <x v="4221"/>
  </r>
  <r>
    <x v="25"/>
    <x v="4"/>
    <x v="1"/>
    <x v="2"/>
    <x v="104"/>
    <x v="241"/>
    <x v="4222"/>
    <n v="2880985.6386706475"/>
    <x v="4222"/>
    <n v="4501353.6386797838"/>
    <x v="4222"/>
    <x v="4222"/>
  </r>
  <r>
    <x v="25"/>
    <x v="4"/>
    <x v="1"/>
    <x v="2"/>
    <x v="84"/>
    <x v="111"/>
    <x v="4223"/>
    <n v="2177950.0472602844"/>
    <x v="4223"/>
    <n v="3624403.2368398281"/>
    <x v="4223"/>
    <x v="4223"/>
  </r>
  <r>
    <x v="25"/>
    <x v="4"/>
    <x v="1"/>
    <x v="2"/>
    <x v="90"/>
    <x v="610"/>
    <x v="4224"/>
    <n v="1894320.4965249489"/>
    <x v="4224"/>
    <n v="3231273.9013548475"/>
    <x v="4224"/>
    <x v="4224"/>
  </r>
  <r>
    <x v="25"/>
    <x v="4"/>
    <x v="1"/>
    <x v="2"/>
    <x v="100"/>
    <x v="1217"/>
    <x v="4225"/>
    <n v="754667.98879846034"/>
    <x v="4225"/>
    <n v="1676269.7493499119"/>
    <x v="4225"/>
    <x v="4225"/>
  </r>
  <r>
    <x v="25"/>
    <x v="4"/>
    <x v="1"/>
    <x v="2"/>
    <x v="1"/>
    <x v="119"/>
    <x v="4226"/>
    <n v="665497.86558826454"/>
    <x v="4226"/>
    <n v="1499297.1809299202"/>
    <x v="4226"/>
    <x v="4226"/>
  </r>
  <r>
    <x v="25"/>
    <x v="4"/>
    <x v="1"/>
    <x v="2"/>
    <x v="81"/>
    <x v="607"/>
    <x v="4227"/>
    <n v="617053.97504936683"/>
    <x v="4227"/>
    <n v="1426005.2227399235"/>
    <x v="4227"/>
    <x v="4227"/>
  </r>
  <r>
    <x v="25"/>
    <x v="4"/>
    <x v="1"/>
    <x v="2"/>
    <x v="8"/>
    <x v="1244"/>
    <x v="4228"/>
    <n v="2098796.3961298876"/>
    <x v="4228"/>
    <n v="5061654.4866297282"/>
    <x v="4228"/>
    <x v="4228"/>
  </r>
  <r>
    <x v="25"/>
    <x v="4"/>
    <x v="1"/>
    <x v="2"/>
    <x v="61"/>
    <x v="379"/>
    <x v="4229"/>
    <n v="2001887.4974398946"/>
    <x v="4229"/>
    <n v="4856508.616439743"/>
    <x v="4229"/>
    <x v="4229"/>
  </r>
  <r>
    <x v="26"/>
    <x v="4"/>
    <x v="0"/>
    <x v="0"/>
    <x v="71"/>
    <x v="154"/>
    <x v="4230"/>
    <n v="1746497.9698723448"/>
    <x v="4230"/>
    <n v="3355999.3815238173"/>
    <x v="4230"/>
    <x v="4230"/>
  </r>
  <r>
    <x v="26"/>
    <x v="4"/>
    <x v="0"/>
    <x v="0"/>
    <x v="121"/>
    <x v="375"/>
    <x v="4231"/>
    <n v="1683821.8185530684"/>
    <x v="4231"/>
    <n v="3246990.2682358231"/>
    <x v="4231"/>
    <x v="4231"/>
  </r>
  <r>
    <x v="26"/>
    <x v="4"/>
    <x v="0"/>
    <x v="0"/>
    <x v="126"/>
    <x v="740"/>
    <x v="4232"/>
    <n v="1235673.7336237736"/>
    <x v="4232"/>
    <n v="2444521.6484638685"/>
    <x v="4232"/>
    <x v="4232"/>
  </r>
  <r>
    <x v="26"/>
    <x v="4"/>
    <x v="0"/>
    <x v="0"/>
    <x v="140"/>
    <x v="164"/>
    <x v="4233"/>
    <n v="1129438.114250818"/>
    <x v="4233"/>
    <n v="2254214.5356478766"/>
    <x v="4233"/>
    <x v="4233"/>
  </r>
  <r>
    <x v="26"/>
    <x v="4"/>
    <x v="0"/>
    <x v="0"/>
    <x v="121"/>
    <x v="140"/>
    <x v="4234"/>
    <n v="858154.83816915296"/>
    <x v="4234"/>
    <n v="1757533.0973199038"/>
    <x v="4234"/>
    <x v="4234"/>
  </r>
  <r>
    <x v="26"/>
    <x v="4"/>
    <x v="0"/>
    <x v="0"/>
    <x v="30"/>
    <x v="254"/>
    <x v="4235"/>
    <n v="768629.84531585837"/>
    <x v="4235"/>
    <n v="1590679.7348899138"/>
    <x v="4235"/>
    <x v="4235"/>
  </r>
  <r>
    <x v="26"/>
    <x v="4"/>
    <x v="0"/>
    <x v="0"/>
    <x v="49"/>
    <x v="336"/>
    <x v="4236"/>
    <n v="586406.2810121678"/>
    <x v="4236"/>
    <n v="1279220.12261993"/>
    <x v="4236"/>
    <x v="4236"/>
  </r>
  <r>
    <x v="26"/>
    <x v="4"/>
    <x v="0"/>
    <x v="0"/>
    <x v="158"/>
    <x v="102"/>
    <x v="4237"/>
    <n v="533872.11543130071"/>
    <x v="4237"/>
    <n v="1176308.9878429354"/>
    <x v="4237"/>
    <x v="4237"/>
  </r>
  <r>
    <x v="26"/>
    <x v="4"/>
    <x v="0"/>
    <x v="0"/>
    <x v="158"/>
    <x v="201"/>
    <x v="4238"/>
    <n v="449210.20100877545"/>
    <x v="4238"/>
    <n v="1041289.8064799429"/>
    <x v="4238"/>
    <x v="4238"/>
  </r>
  <r>
    <x v="26"/>
    <x v="4"/>
    <x v="0"/>
    <x v="0"/>
    <x v="121"/>
    <x v="81"/>
    <x v="4239"/>
    <n v="438430.87311657617"/>
    <x v="4239"/>
    <n v="1019316.2358599445"/>
    <x v="4239"/>
    <x v="4239"/>
  </r>
  <r>
    <x v="26"/>
    <x v="4"/>
    <x v="0"/>
    <x v="0"/>
    <x v="127"/>
    <x v="1011"/>
    <x v="4240"/>
    <n v="364822.03926270036"/>
    <x v="4240"/>
    <n v="870574.27891195321"/>
    <x v="4240"/>
    <x v="4240"/>
  </r>
  <r>
    <x v="26"/>
    <x v="4"/>
    <x v="1"/>
    <x v="1"/>
    <x v="64"/>
    <x v="133"/>
    <x v="4241"/>
    <n v="1589600.0063813531"/>
    <x v="4241"/>
    <n v="3206615.0154238245"/>
    <x v="4241"/>
    <x v="4241"/>
  </r>
  <r>
    <x v="26"/>
    <x v="4"/>
    <x v="1"/>
    <x v="1"/>
    <x v="153"/>
    <x v="959"/>
    <x v="4242"/>
    <n v="1210409.6555834347"/>
    <x v="4242"/>
    <n v="2489555.3728498658"/>
    <x v="4242"/>
    <x v="4242"/>
  </r>
  <r>
    <x v="26"/>
    <x v="4"/>
    <x v="1"/>
    <x v="1"/>
    <x v="21"/>
    <x v="1215"/>
    <x v="4243"/>
    <n v="1020078.7015459447"/>
    <x v="4243"/>
    <n v="2126832.4565998847"/>
    <x v="4243"/>
    <x v="4243"/>
  </r>
  <r>
    <x v="26"/>
    <x v="4"/>
    <x v="1"/>
    <x v="1"/>
    <x v="102"/>
    <x v="377"/>
    <x v="4244"/>
    <n v="570029.232779969"/>
    <x v="4244"/>
    <n v="1274859.1379999307"/>
    <x v="4244"/>
    <x v="4244"/>
  </r>
  <r>
    <x v="26"/>
    <x v="4"/>
    <x v="1"/>
    <x v="1"/>
    <x v="29"/>
    <x v="585"/>
    <x v="4245"/>
    <n v="530970.01526088128"/>
    <x v="4245"/>
    <n v="1197434.0382609351"/>
    <x v="4245"/>
    <x v="4245"/>
  </r>
  <r>
    <x v="26"/>
    <x v="4"/>
    <x v="1"/>
    <x v="1"/>
    <x v="81"/>
    <x v="366"/>
    <x v="4246"/>
    <n v="573413.82969746878"/>
    <x v="4246"/>
    <n v="1310359.6522499288"/>
    <x v="4246"/>
    <x v="4246"/>
  </r>
  <r>
    <x v="26"/>
    <x v="4"/>
    <x v="1"/>
    <x v="1"/>
    <x v="141"/>
    <x v="326"/>
    <x v="4247"/>
    <n v="542396.24932191044"/>
    <x v="4247"/>
    <n v="1250906.0329739319"/>
    <x v="4247"/>
    <x v="4247"/>
  </r>
  <r>
    <x v="26"/>
    <x v="4"/>
    <x v="1"/>
    <x v="1"/>
    <x v="146"/>
    <x v="954"/>
    <x v="4248"/>
    <n v="419882.43658785737"/>
    <x v="4248"/>
    <n v="1002454.0383479459"/>
    <x v="4248"/>
    <x v="4248"/>
  </r>
  <r>
    <x v="26"/>
    <x v="4"/>
    <x v="1"/>
    <x v="1"/>
    <x v="122"/>
    <x v="684"/>
    <x v="4249"/>
    <n v="305343.73280887323"/>
    <x v="4249"/>
    <n v="762819.88131895813"/>
    <x v="4249"/>
    <x v="4249"/>
  </r>
  <r>
    <x v="26"/>
    <x v="4"/>
    <x v="1"/>
    <x v="1"/>
    <x v="111"/>
    <x v="382"/>
    <x v="4250"/>
    <n v="276630.08298224484"/>
    <x v="4250"/>
    <n v="733758.47284595959"/>
    <x v="4250"/>
    <x v="4250"/>
  </r>
  <r>
    <x v="26"/>
    <x v="4"/>
    <x v="1"/>
    <x v="1"/>
    <x v="112"/>
    <x v="1226"/>
    <x v="4251"/>
    <n v="259333.85946878593"/>
    <x v="4251"/>
    <n v="697022.77247996209"/>
    <x v="4251"/>
    <x v="4251"/>
  </r>
  <r>
    <x v="26"/>
    <x v="4"/>
    <x v="1"/>
    <x v="1"/>
    <x v="146"/>
    <x v="93"/>
    <x v="4252"/>
    <n v="193502.14687105958"/>
    <x v="4252"/>
    <n v="550922.67119697027"/>
    <x v="4252"/>
    <x v="4252"/>
  </r>
  <r>
    <x v="26"/>
    <x v="4"/>
    <x v="1"/>
    <x v="1"/>
    <x v="153"/>
    <x v="583"/>
    <x v="4253"/>
    <n v="169651.36986293085"/>
    <x v="4253"/>
    <n v="499628.50407397299"/>
    <x v="4253"/>
    <x v="4253"/>
  </r>
  <r>
    <x v="26"/>
    <x v="4"/>
    <x v="0"/>
    <x v="3"/>
    <x v="117"/>
    <x v="963"/>
    <x v="4254"/>
    <n v="1782996.005616443"/>
    <x v="4254"/>
    <n v="3248913.522633824"/>
    <x v="4254"/>
    <x v="4254"/>
  </r>
  <r>
    <x v="26"/>
    <x v="4"/>
    <x v="0"/>
    <x v="3"/>
    <x v="31"/>
    <x v="712"/>
    <x v="4255"/>
    <n v="541742.51511117036"/>
    <x v="4255"/>
    <n v="1156306.6455199367"/>
    <x v="4255"/>
    <x v="4255"/>
  </r>
  <r>
    <x v="26"/>
    <x v="4"/>
    <x v="0"/>
    <x v="3"/>
    <x v="117"/>
    <x v="183"/>
    <x v="4256"/>
    <n v="520810.23616458138"/>
    <x v="4256"/>
    <n v="1118721.9605309388"/>
    <x v="4256"/>
    <x v="4256"/>
  </r>
  <r>
    <x v="26"/>
    <x v="4"/>
    <x v="0"/>
    <x v="3"/>
    <x v="117"/>
    <x v="291"/>
    <x v="4257"/>
    <n v="368949.53795697977"/>
    <x v="4257"/>
    <n v="834788.65469995432"/>
    <x v="4257"/>
    <x v="4257"/>
  </r>
  <r>
    <x v="26"/>
    <x v="4"/>
    <x v="0"/>
    <x v="3"/>
    <x v="143"/>
    <x v="594"/>
    <x v="4258"/>
    <n v="337294.4140803417"/>
    <x v="4258"/>
    <n v="769037.64735595824"/>
    <x v="4258"/>
    <x v="4258"/>
  </r>
  <r>
    <x v="26"/>
    <x v="4"/>
    <x v="0"/>
    <x v="3"/>
    <x v="154"/>
    <x v="343"/>
    <x v="4259"/>
    <n v="372887.14331517997"/>
    <x v="4259"/>
    <n v="872606.11391995312"/>
    <x v="4259"/>
    <x v="4259"/>
  </r>
  <r>
    <x v="26"/>
    <x v="4"/>
    <x v="0"/>
    <x v="3"/>
    <x v="107"/>
    <x v="65"/>
    <x v="4260"/>
    <n v="200846.30101502917"/>
    <x v="4260"/>
    <n v="527720.68198397162"/>
    <x v="4260"/>
    <x v="4260"/>
  </r>
  <r>
    <x v="26"/>
    <x v="4"/>
    <x v="1"/>
    <x v="2"/>
    <x v="100"/>
    <x v="142"/>
    <x v="4261"/>
    <n v="2303416.0989653962"/>
    <x v="4261"/>
    <n v="4698189.4327917481"/>
    <x v="4261"/>
    <x v="4261"/>
  </r>
  <r>
    <x v="26"/>
    <x v="4"/>
    <x v="1"/>
    <x v="2"/>
    <x v="133"/>
    <x v="627"/>
    <x v="4262"/>
    <n v="1980059.1779631933"/>
    <x v="4262"/>
    <n v="4076304.3434297796"/>
    <x v="4262"/>
    <x v="4262"/>
  </r>
  <r>
    <x v="26"/>
    <x v="4"/>
    <x v="1"/>
    <x v="2"/>
    <x v="104"/>
    <x v="154"/>
    <x v="4263"/>
    <n v="1943229.8581311747"/>
    <x v="4263"/>
    <n v="4006216.7384877824"/>
    <x v="4263"/>
    <x v="4263"/>
  </r>
  <r>
    <x v="26"/>
    <x v="4"/>
    <x v="1"/>
    <x v="2"/>
    <x v="37"/>
    <x v="345"/>
    <x v="4264"/>
    <n v="1667372.7095199097"/>
    <x v="4264"/>
    <n v="3467495.1919998121"/>
    <x v="4264"/>
    <x v="4264"/>
  </r>
  <r>
    <x v="26"/>
    <x v="4"/>
    <x v="1"/>
    <x v="2"/>
    <x v="60"/>
    <x v="1386"/>
    <x v="4265"/>
    <n v="1295515.90683718"/>
    <x v="4265"/>
    <n v="2738553.1994748525"/>
    <x v="4265"/>
    <x v="4265"/>
  </r>
  <r>
    <x v="26"/>
    <x v="4"/>
    <x v="1"/>
    <x v="2"/>
    <x v="84"/>
    <x v="976"/>
    <x v="4266"/>
    <n v="1276037.8774811307"/>
    <x v="4266"/>
    <n v="2697827.0725198532"/>
    <x v="4266"/>
    <x v="4266"/>
  </r>
  <r>
    <x v="26"/>
    <x v="4"/>
    <x v="1"/>
    <x v="2"/>
    <x v="115"/>
    <x v="372"/>
    <x v="4267"/>
    <n v="1231378.2540460136"/>
    <x v="4267"/>
    <n v="2609555.957567859"/>
    <x v="4267"/>
    <x v="4267"/>
  </r>
  <r>
    <x v="26"/>
    <x v="4"/>
    <x v="1"/>
    <x v="2"/>
    <x v="120"/>
    <x v="1390"/>
    <x v="4268"/>
    <n v="1035240.7649653443"/>
    <x v="4268"/>
    <n v="2220101.7063398804"/>
    <x v="4268"/>
    <x v="4268"/>
  </r>
  <r>
    <x v="26"/>
    <x v="4"/>
    <x v="1"/>
    <x v="2"/>
    <x v="104"/>
    <x v="1039"/>
    <x v="4269"/>
    <n v="1206043.2546922539"/>
    <x v="4269"/>
    <n v="2591502.2770718583"/>
    <x v="4269"/>
    <x v="4269"/>
  </r>
  <r>
    <x v="26"/>
    <x v="4"/>
    <x v="1"/>
    <x v="2"/>
    <x v="100"/>
    <x v="736"/>
    <x v="4270"/>
    <n v="790905.65545245749"/>
    <x v="4270"/>
    <n v="1756760.9127499054"/>
    <x v="4270"/>
    <x v="4270"/>
  </r>
  <r>
    <x v="26"/>
    <x v="4"/>
    <x v="1"/>
    <x v="2"/>
    <x v="136"/>
    <x v="1013"/>
    <x v="4271"/>
    <n v="556973.17095597007"/>
    <x v="4271"/>
    <n v="1277058.2675999312"/>
    <x v="4271"/>
    <x v="4271"/>
  </r>
  <r>
    <x v="26"/>
    <x v="4"/>
    <x v="1"/>
    <x v="2"/>
    <x v="81"/>
    <x v="1017"/>
    <x v="4272"/>
    <n v="628014.43957046547"/>
    <x v="4272"/>
    <n v="1451334.7405499204"/>
    <x v="4272"/>
    <x v="4272"/>
  </r>
  <r>
    <x v="27"/>
    <x v="4"/>
    <x v="0"/>
    <x v="0"/>
    <x v="109"/>
    <x v="1391"/>
    <x v="4273"/>
    <n v="1342652.6919902067"/>
    <x v="4273"/>
    <n v="2187264.3375597824"/>
    <x v="4273"/>
    <x v="4273"/>
  </r>
  <r>
    <x v="27"/>
    <x v="4"/>
    <x v="0"/>
    <x v="0"/>
    <x v="39"/>
    <x v="1392"/>
    <x v="4274"/>
    <n v="1700107.2346863113"/>
    <x v="4274"/>
    <n v="2800916.2149234051"/>
    <x v="4274"/>
    <x v="4274"/>
  </r>
  <r>
    <x v="27"/>
    <x v="4"/>
    <x v="0"/>
    <x v="0"/>
    <x v="118"/>
    <x v="1393"/>
    <x v="4275"/>
    <n v="1571858.5299567694"/>
    <x v="4275"/>
    <n v="2596726.1948105861"/>
    <x v="4275"/>
    <x v="4275"/>
  </r>
  <r>
    <x v="27"/>
    <x v="4"/>
    <x v="0"/>
    <x v="0"/>
    <x v="126"/>
    <x v="1394"/>
    <x v="4276"/>
    <n v="3117074.8500885735"/>
    <x v="4276"/>
    <n v="5236607.8783314126"/>
    <x v="4276"/>
    <x v="4276"/>
  </r>
  <r>
    <x v="27"/>
    <x v="4"/>
    <x v="0"/>
    <x v="0"/>
    <x v="118"/>
    <x v="1395"/>
    <x v="4277"/>
    <n v="4148427.8269921341"/>
    <x v="4277"/>
    <n v="7299020.7299060589"/>
    <x v="4277"/>
    <x v="4277"/>
  </r>
  <r>
    <x v="27"/>
    <x v="4"/>
    <x v="0"/>
    <x v="0"/>
    <x v="158"/>
    <x v="1396"/>
    <x v="4278"/>
    <n v="1532350.9642255593"/>
    <x v="4278"/>
    <n v="2818824.0844821702"/>
    <x v="4278"/>
    <x v="4278"/>
  </r>
  <r>
    <x v="27"/>
    <x v="4"/>
    <x v="0"/>
    <x v="0"/>
    <x v="39"/>
    <x v="1397"/>
    <x v="4279"/>
    <n v="3169497.455780121"/>
    <x v="4279"/>
    <n v="6016229.5996285854"/>
    <x v="4279"/>
    <x v="4279"/>
  </r>
  <r>
    <x v="27"/>
    <x v="4"/>
    <x v="0"/>
    <x v="0"/>
    <x v="140"/>
    <x v="1398"/>
    <x v="4280"/>
    <n v="2700984.5725591849"/>
    <x v="4280"/>
    <n v="5294755.1431918442"/>
    <x v="4280"/>
    <x v="4280"/>
  </r>
  <r>
    <x v="27"/>
    <x v="4"/>
    <x v="0"/>
    <x v="0"/>
    <x v="1"/>
    <x v="1399"/>
    <x v="4281"/>
    <n v="4263140.7509564497"/>
    <x v="4281"/>
    <n v="8415943.8963487297"/>
    <x v="4281"/>
    <x v="4281"/>
  </r>
  <r>
    <x v="27"/>
    <x v="4"/>
    <x v="0"/>
    <x v="0"/>
    <x v="116"/>
    <x v="1400"/>
    <x v="4282"/>
    <n v="3804548.0333446586"/>
    <x v="4282"/>
    <n v="7661152.4365273379"/>
    <x v="4282"/>
    <x v="4282"/>
  </r>
  <r>
    <x v="27"/>
    <x v="4"/>
    <x v="0"/>
    <x v="0"/>
    <x v="158"/>
    <x v="1401"/>
    <x v="4283"/>
    <n v="1673384.1167112824"/>
    <x v="4283"/>
    <n v="3387967.2572335312"/>
    <x v="4283"/>
    <x v="4283"/>
  </r>
  <r>
    <x v="27"/>
    <x v="4"/>
    <x v="0"/>
    <x v="0"/>
    <x v="61"/>
    <x v="1402"/>
    <x v="4284"/>
    <n v="919441.156040848"/>
    <x v="4284"/>
    <n v="2137925.3446775312"/>
    <x v="4284"/>
    <x v="4284"/>
  </r>
  <r>
    <x v="27"/>
    <x v="4"/>
    <x v="1"/>
    <x v="1"/>
    <x v="29"/>
    <x v="1403"/>
    <x v="4285"/>
    <n v="1354386.5335022528"/>
    <x v="4285"/>
    <n v="2150525.7612174121"/>
    <x v="4285"/>
    <x v="4285"/>
  </r>
  <r>
    <x v="27"/>
    <x v="4"/>
    <x v="1"/>
    <x v="1"/>
    <x v="21"/>
    <x v="1404"/>
    <x v="4286"/>
    <n v="4069738.3581602206"/>
    <x v="4286"/>
    <n v="6688866.5186759615"/>
    <x v="4286"/>
    <x v="4286"/>
  </r>
  <r>
    <x v="27"/>
    <x v="4"/>
    <x v="1"/>
    <x v="1"/>
    <x v="1"/>
    <x v="1405"/>
    <x v="4287"/>
    <n v="778783.06671811279"/>
    <x v="4287"/>
    <n v="1476419.5358359581"/>
    <x v="4287"/>
    <x v="4287"/>
  </r>
  <r>
    <x v="27"/>
    <x v="4"/>
    <x v="1"/>
    <x v="1"/>
    <x v="30"/>
    <x v="1406"/>
    <x v="4288"/>
    <n v="2537766.2897591381"/>
    <x v="4288"/>
    <n v="5114167.2983747106"/>
    <x v="4288"/>
    <x v="4288"/>
  </r>
  <r>
    <x v="27"/>
    <x v="4"/>
    <x v="1"/>
    <x v="1"/>
    <x v="5"/>
    <x v="1407"/>
    <x v="4289"/>
    <n v="597617.82154527493"/>
    <x v="4289"/>
    <n v="1256726.0459233003"/>
    <x v="4289"/>
    <x v="4289"/>
  </r>
  <r>
    <x v="27"/>
    <x v="4"/>
    <x v="1"/>
    <x v="1"/>
    <x v="153"/>
    <x v="1408"/>
    <x v="4290"/>
    <n v="3704372.9317992851"/>
    <x v="4290"/>
    <n v="8251016.4919375321"/>
    <x v="4290"/>
    <x v="4290"/>
  </r>
  <r>
    <x v="27"/>
    <x v="4"/>
    <x v="1"/>
    <x v="1"/>
    <x v="141"/>
    <x v="1409"/>
    <x v="4291"/>
    <n v="2074991.6099921169"/>
    <x v="4291"/>
    <n v="4622358.6453110119"/>
    <x v="4291"/>
    <x v="4291"/>
  </r>
  <r>
    <x v="27"/>
    <x v="4"/>
    <x v="1"/>
    <x v="1"/>
    <x v="146"/>
    <x v="1410"/>
    <x v="4292"/>
    <n v="2032601.3811436312"/>
    <x v="4292"/>
    <n v="4599298.6986242337"/>
    <x v="4292"/>
    <x v="4292"/>
  </r>
  <r>
    <x v="27"/>
    <x v="4"/>
    <x v="1"/>
    <x v="1"/>
    <x v="7"/>
    <x v="1411"/>
    <x v="4293"/>
    <n v="3872025.8495529131"/>
    <x v="4293"/>
    <n v="8991663.8371810466"/>
    <x v="4293"/>
    <x v="4293"/>
  </r>
  <r>
    <x v="27"/>
    <x v="4"/>
    <x v="1"/>
    <x v="1"/>
    <x v="81"/>
    <x v="1412"/>
    <x v="4294"/>
    <n v="1708003.2625381532"/>
    <x v="4294"/>
    <n v="4012238.1296145176"/>
    <x v="4294"/>
    <x v="4294"/>
  </r>
  <r>
    <x v="27"/>
    <x v="4"/>
    <x v="1"/>
    <x v="1"/>
    <x v="22"/>
    <x v="1413"/>
    <x v="4295"/>
    <n v="3204555.3251421908"/>
    <x v="4295"/>
    <n v="7913514.4510681601"/>
    <x v="4295"/>
    <x v="4295"/>
  </r>
  <r>
    <x v="27"/>
    <x v="4"/>
    <x v="1"/>
    <x v="1"/>
    <x v="146"/>
    <x v="1414"/>
    <x v="4296"/>
    <n v="868643.76704196574"/>
    <x v="4296"/>
    <n v="2707568.7809833535"/>
    <x v="4296"/>
    <x v="4296"/>
  </r>
  <r>
    <x v="27"/>
    <x v="4"/>
    <x v="1"/>
    <x v="1"/>
    <x v="153"/>
    <x v="1415"/>
    <x v="4297"/>
    <n v="307838.03512334515"/>
    <x v="4297"/>
    <n v="967250.95577185648"/>
    <x v="4297"/>
    <x v="4297"/>
  </r>
  <r>
    <x v="27"/>
    <x v="4"/>
    <x v="0"/>
    <x v="3"/>
    <x v="117"/>
    <x v="1416"/>
    <x v="4298"/>
    <n v="3744428.2487917594"/>
    <x v="4298"/>
    <n v="7456252.5956313238"/>
    <x v="4298"/>
    <x v="4298"/>
  </r>
  <r>
    <x v="27"/>
    <x v="4"/>
    <x v="0"/>
    <x v="3"/>
    <x v="117"/>
    <x v="1417"/>
    <x v="4299"/>
    <n v="1242990.7129765842"/>
    <x v="4299"/>
    <n v="3054572.9276209241"/>
    <x v="4299"/>
    <x v="4299"/>
  </r>
  <r>
    <x v="27"/>
    <x v="4"/>
    <x v="0"/>
    <x v="3"/>
    <x v="31"/>
    <x v="1418"/>
    <x v="4300"/>
    <n v="1421953.4388556911"/>
    <x v="4300"/>
    <n v="3678025.8490399681"/>
    <x v="4300"/>
    <x v="4300"/>
  </r>
  <r>
    <x v="27"/>
    <x v="4"/>
    <x v="0"/>
    <x v="3"/>
    <x v="154"/>
    <x v="1419"/>
    <x v="4301"/>
    <n v="1495962.2088807591"/>
    <x v="4301"/>
    <n v="4343835.9703281298"/>
    <x v="4301"/>
    <x v="4301"/>
  </r>
  <r>
    <x v="27"/>
    <x v="4"/>
    <x v="0"/>
    <x v="3"/>
    <x v="49"/>
    <x v="1420"/>
    <x v="4302"/>
    <n v="1238695.9355448335"/>
    <x v="4302"/>
    <n v="3702272.0838121944"/>
    <x v="4302"/>
    <x v="4302"/>
  </r>
  <r>
    <x v="27"/>
    <x v="4"/>
    <x v="0"/>
    <x v="3"/>
    <x v="43"/>
    <x v="1421"/>
    <x v="4303"/>
    <n v="614234.95516069536"/>
    <x v="4303"/>
    <n v="1928896.4054416968"/>
    <x v="4303"/>
    <x v="4303"/>
  </r>
  <r>
    <x v="27"/>
    <x v="4"/>
    <x v="0"/>
    <x v="3"/>
    <x v="107"/>
    <x v="1422"/>
    <x v="4304"/>
    <n v="505151.68198696629"/>
    <x v="4304"/>
    <n v="1592418.0819839679"/>
    <x v="4304"/>
    <x v="4304"/>
  </r>
  <r>
    <x v="27"/>
    <x v="4"/>
    <x v="1"/>
    <x v="2"/>
    <x v="136"/>
    <x v="1423"/>
    <x v="4305"/>
    <n v="1436347.9198860864"/>
    <x v="4305"/>
    <n v="2547280.9327078136"/>
    <x v="4305"/>
    <x v="4305"/>
  </r>
  <r>
    <x v="27"/>
    <x v="4"/>
    <x v="1"/>
    <x v="2"/>
    <x v="81"/>
    <x v="1424"/>
    <x v="4306"/>
    <n v="1835863.5689737385"/>
    <x v="4306"/>
    <n v="3463545.5020892238"/>
    <x v="4306"/>
    <x v="4306"/>
  </r>
  <r>
    <x v="27"/>
    <x v="4"/>
    <x v="1"/>
    <x v="2"/>
    <x v="115"/>
    <x v="1425"/>
    <x v="4307"/>
    <n v="4530893.4505663235"/>
    <x v="4307"/>
    <n v="9211967.7104532197"/>
    <x v="4307"/>
    <x v="4307"/>
  </r>
  <r>
    <x v="27"/>
    <x v="4"/>
    <x v="1"/>
    <x v="2"/>
    <x v="37"/>
    <x v="1426"/>
    <x v="4308"/>
    <n v="4838055.4130949397"/>
    <x v="4308"/>
    <n v="10023284.293462981"/>
    <x v="4308"/>
    <x v="4308"/>
  </r>
  <r>
    <x v="27"/>
    <x v="4"/>
    <x v="1"/>
    <x v="2"/>
    <x v="58"/>
    <x v="1427"/>
    <x v="4309"/>
    <n v="3104693.1087200595"/>
    <x v="4309"/>
    <n v="6491262.1262937728"/>
    <x v="4309"/>
    <x v="4309"/>
  </r>
  <r>
    <x v="27"/>
    <x v="4"/>
    <x v="1"/>
    <x v="2"/>
    <x v="34"/>
    <x v="1428"/>
    <x v="4310"/>
    <n v="6922477.0918682776"/>
    <x v="4310"/>
    <n v="15020045.789255578"/>
    <x v="4310"/>
    <x v="4310"/>
  </r>
  <r>
    <x v="27"/>
    <x v="4"/>
    <x v="1"/>
    <x v="2"/>
    <x v="25"/>
    <x v="1429"/>
    <x v="4311"/>
    <n v="4786039.4156145155"/>
    <x v="4311"/>
    <n v="11033919.878354531"/>
    <x v="4311"/>
    <x v="4311"/>
  </r>
  <r>
    <x v="27"/>
    <x v="4"/>
    <x v="1"/>
    <x v="2"/>
    <x v="104"/>
    <x v="1430"/>
    <x v="4312"/>
    <n v="2320935.5832514623"/>
    <x v="4312"/>
    <n v="5897321.2793379808"/>
    <x v="4312"/>
    <x v="4312"/>
  </r>
  <r>
    <x v="27"/>
    <x v="4"/>
    <x v="1"/>
    <x v="2"/>
    <x v="120"/>
    <x v="1431"/>
    <x v="4313"/>
    <n v="3033480.8956525433"/>
    <x v="4313"/>
    <n v="8226348.183928919"/>
    <x v="4313"/>
    <x v="4313"/>
  </r>
  <r>
    <x v="28"/>
    <x v="4"/>
    <x v="0"/>
    <x v="0"/>
    <x v="39"/>
    <x v="1432"/>
    <x v="4314"/>
    <n v="2176501.6863153386"/>
    <x v="4314"/>
    <n v="3526706.6343041491"/>
    <x v="4314"/>
    <x v="4314"/>
  </r>
  <r>
    <x v="28"/>
    <x v="4"/>
    <x v="0"/>
    <x v="0"/>
    <x v="109"/>
    <x v="1433"/>
    <x v="4315"/>
    <n v="1775985.9922756359"/>
    <x v="4315"/>
    <n v="2858341.4644487635"/>
    <x v="4315"/>
    <x v="4315"/>
  </r>
  <r>
    <x v="28"/>
    <x v="4"/>
    <x v="0"/>
    <x v="0"/>
    <x v="140"/>
    <x v="1434"/>
    <x v="4316"/>
    <n v="5388336.931485421"/>
    <x v="4316"/>
    <n v="8768099.0523924194"/>
    <x v="4316"/>
    <x v="4316"/>
  </r>
  <r>
    <x v="28"/>
    <x v="4"/>
    <x v="0"/>
    <x v="0"/>
    <x v="1"/>
    <x v="1435"/>
    <x v="4317"/>
    <n v="2398881.3502843152"/>
    <x v="4317"/>
    <n v="4242115.0098631131"/>
    <x v="4317"/>
    <x v="4317"/>
  </r>
  <r>
    <x v="28"/>
    <x v="4"/>
    <x v="0"/>
    <x v="0"/>
    <x v="39"/>
    <x v="1436"/>
    <x v="4318"/>
    <n v="2069809.1529018441"/>
    <x v="4318"/>
    <n v="3723868.6469672318"/>
    <x v="4318"/>
    <x v="4318"/>
  </r>
  <r>
    <x v="28"/>
    <x v="4"/>
    <x v="0"/>
    <x v="0"/>
    <x v="118"/>
    <x v="1437"/>
    <x v="4319"/>
    <n v="2132582.0655944226"/>
    <x v="4319"/>
    <n v="4186013.7590746693"/>
    <x v="4319"/>
    <x v="4319"/>
  </r>
  <r>
    <x v="28"/>
    <x v="4"/>
    <x v="0"/>
    <x v="0"/>
    <x v="116"/>
    <x v="1438"/>
    <x v="4320"/>
    <n v="5343564.3814868731"/>
    <x v="4320"/>
    <n v="10859942.002183454"/>
    <x v="4320"/>
    <x v="4320"/>
  </r>
  <r>
    <x v="28"/>
    <x v="4"/>
    <x v="0"/>
    <x v="0"/>
    <x v="158"/>
    <x v="1439"/>
    <x v="4321"/>
    <n v="1954907.5785730395"/>
    <x v="4321"/>
    <n v="4062912.1691074222"/>
    <x v="4321"/>
    <x v="4321"/>
  </r>
  <r>
    <x v="28"/>
    <x v="4"/>
    <x v="0"/>
    <x v="0"/>
    <x v="118"/>
    <x v="1440"/>
    <x v="4322"/>
    <n v="2019793.0617627893"/>
    <x v="4322"/>
    <n v="4371203.2833495727"/>
    <x v="4322"/>
    <x v="4322"/>
  </r>
  <r>
    <x v="28"/>
    <x v="4"/>
    <x v="0"/>
    <x v="0"/>
    <x v="158"/>
    <x v="1441"/>
    <x v="4323"/>
    <n v="815194.85265829973"/>
    <x v="4323"/>
    <n v="1825882.6108811228"/>
    <x v="4323"/>
    <x v="4323"/>
  </r>
  <r>
    <x v="28"/>
    <x v="4"/>
    <x v="0"/>
    <x v="0"/>
    <x v="126"/>
    <x v="1442"/>
    <x v="4324"/>
    <n v="2377868.815105848"/>
    <x v="4324"/>
    <n v="5653634.8979786988"/>
    <x v="4324"/>
    <x v="4324"/>
  </r>
  <r>
    <x v="28"/>
    <x v="4"/>
    <x v="0"/>
    <x v="0"/>
    <x v="61"/>
    <x v="1443"/>
    <x v="4325"/>
    <n v="793377.65048424504"/>
    <x v="4325"/>
    <n v="2151977.4035516349"/>
    <x v="4325"/>
    <x v="4325"/>
  </r>
  <r>
    <x v="28"/>
    <x v="4"/>
    <x v="1"/>
    <x v="1"/>
    <x v="21"/>
    <x v="1444"/>
    <x v="4326"/>
    <n v="4603105.9813875612"/>
    <x v="4326"/>
    <n v="7229606.6204857863"/>
    <x v="4326"/>
    <x v="4326"/>
  </r>
  <r>
    <x v="28"/>
    <x v="4"/>
    <x v="1"/>
    <x v="1"/>
    <x v="7"/>
    <x v="1445"/>
    <x v="4327"/>
    <n v="3057108.3976211469"/>
    <x v="4327"/>
    <n v="6024987.068192509"/>
    <x v="4327"/>
    <x v="4327"/>
  </r>
  <r>
    <x v="28"/>
    <x v="4"/>
    <x v="1"/>
    <x v="1"/>
    <x v="81"/>
    <x v="1446"/>
    <x v="4328"/>
    <n v="1201957.5574377452"/>
    <x v="4328"/>
    <n v="2409438.8670134745"/>
    <x v="4328"/>
    <x v="4328"/>
  </r>
  <r>
    <x v="28"/>
    <x v="4"/>
    <x v="1"/>
    <x v="1"/>
    <x v="22"/>
    <x v="1447"/>
    <x v="4329"/>
    <n v="4919067.2786411233"/>
    <x v="4329"/>
    <n v="10412643.930639973"/>
    <x v="4329"/>
    <x v="4329"/>
  </r>
  <r>
    <x v="28"/>
    <x v="4"/>
    <x v="1"/>
    <x v="1"/>
    <x v="29"/>
    <x v="1448"/>
    <x v="4330"/>
    <n v="2849098.3747106153"/>
    <x v="4330"/>
    <n v="6281136.486189425"/>
    <x v="4330"/>
    <x v="4330"/>
  </r>
  <r>
    <x v="28"/>
    <x v="4"/>
    <x v="1"/>
    <x v="1"/>
    <x v="153"/>
    <x v="1449"/>
    <x v="4331"/>
    <n v="2923885.6429253714"/>
    <x v="4331"/>
    <n v="6497077.4451542273"/>
    <x v="4331"/>
    <x v="4331"/>
  </r>
  <r>
    <x v="28"/>
    <x v="4"/>
    <x v="1"/>
    <x v="1"/>
    <x v="30"/>
    <x v="1450"/>
    <x v="4332"/>
    <n v="3996051.1583586931"/>
    <x v="4332"/>
    <n v="9186699.2048991434"/>
    <x v="4332"/>
    <x v="4332"/>
  </r>
  <r>
    <x v="28"/>
    <x v="4"/>
    <x v="1"/>
    <x v="1"/>
    <x v="141"/>
    <x v="1451"/>
    <x v="4333"/>
    <n v="1608309.476657622"/>
    <x v="4333"/>
    <n v="3863662.2706928235"/>
    <x v="4333"/>
    <x v="4333"/>
  </r>
  <r>
    <x v="28"/>
    <x v="4"/>
    <x v="1"/>
    <x v="1"/>
    <x v="146"/>
    <x v="1452"/>
    <x v="4334"/>
    <n v="1965563.6002548293"/>
    <x v="4334"/>
    <n v="4726478.1726787696"/>
    <x v="4334"/>
    <x v="4334"/>
  </r>
  <r>
    <x v="28"/>
    <x v="4"/>
    <x v="1"/>
    <x v="1"/>
    <x v="5"/>
    <x v="1453"/>
    <x v="4335"/>
    <n v="1342305.7946772974"/>
    <x v="4335"/>
    <n v="3253809.4904021197"/>
    <x v="4335"/>
    <x v="4335"/>
  </r>
  <r>
    <x v="28"/>
    <x v="4"/>
    <x v="1"/>
    <x v="1"/>
    <x v="1"/>
    <x v="1454"/>
    <x v="4336"/>
    <n v="809934.39748638473"/>
    <x v="4336"/>
    <n v="2114147.8686855491"/>
    <x v="4336"/>
    <x v="4336"/>
  </r>
  <r>
    <x v="28"/>
    <x v="4"/>
    <x v="1"/>
    <x v="1"/>
    <x v="146"/>
    <x v="1455"/>
    <x v="4337"/>
    <n v="414590.82060812565"/>
    <x v="4337"/>
    <n v="1287278.3129713603"/>
    <x v="4337"/>
    <x v="4337"/>
  </r>
  <r>
    <x v="28"/>
    <x v="4"/>
    <x v="1"/>
    <x v="1"/>
    <x v="153"/>
    <x v="1456"/>
    <x v="4338"/>
    <n v="801096.39621511579"/>
    <x v="4338"/>
    <n v="2560815.0406305911"/>
    <x v="4338"/>
    <x v="4338"/>
  </r>
  <r>
    <x v="28"/>
    <x v="4"/>
    <x v="0"/>
    <x v="3"/>
    <x v="117"/>
    <x v="1457"/>
    <x v="4339"/>
    <n v="4962731.5798647394"/>
    <x v="4339"/>
    <n v="8835569.6308726352"/>
    <x v="4339"/>
    <x v="4339"/>
  </r>
  <r>
    <x v="28"/>
    <x v="4"/>
    <x v="0"/>
    <x v="3"/>
    <x v="117"/>
    <x v="1458"/>
    <x v="4340"/>
    <n v="1121444.3249285"/>
    <x v="4340"/>
    <n v="2184580.4448847813"/>
    <x v="4340"/>
    <x v="4340"/>
  </r>
  <r>
    <x v="28"/>
    <x v="4"/>
    <x v="0"/>
    <x v="3"/>
    <x v="31"/>
    <x v="1459"/>
    <x v="4341"/>
    <n v="1414831.1252347357"/>
    <x v="4341"/>
    <n v="3581992.5513993767"/>
    <x v="4341"/>
    <x v="4341"/>
  </r>
  <r>
    <x v="28"/>
    <x v="4"/>
    <x v="0"/>
    <x v="3"/>
    <x v="107"/>
    <x v="1460"/>
    <x v="4342"/>
    <n v="648612.52142272447"/>
    <x v="4342"/>
    <n v="1809466.9467071728"/>
    <x v="4342"/>
    <x v="4342"/>
  </r>
  <r>
    <x v="28"/>
    <x v="4"/>
    <x v="0"/>
    <x v="3"/>
    <x v="154"/>
    <x v="1461"/>
    <x v="4343"/>
    <n v="1491547.0196123016"/>
    <x v="4343"/>
    <n v="4170760.0955265202"/>
    <x v="4343"/>
    <x v="4343"/>
  </r>
  <r>
    <x v="28"/>
    <x v="4"/>
    <x v="0"/>
    <x v="3"/>
    <x v="49"/>
    <x v="1462"/>
    <x v="4344"/>
    <n v="1241593.1490141654"/>
    <x v="4344"/>
    <n v="3522482.451940285"/>
    <x v="4344"/>
    <x v="4344"/>
  </r>
  <r>
    <x v="28"/>
    <x v="4"/>
    <x v="0"/>
    <x v="3"/>
    <x v="43"/>
    <x v="1463"/>
    <x v="4345"/>
    <n v="1215552.9092186943"/>
    <x v="4345"/>
    <n v="3628876.2802590299"/>
    <x v="4345"/>
    <x v="4345"/>
  </r>
  <r>
    <x v="28"/>
    <x v="4"/>
    <x v="1"/>
    <x v="2"/>
    <x v="136"/>
    <x v="1464"/>
    <x v="4346"/>
    <n v="1205363.1478129134"/>
    <x v="4346"/>
    <n v="2179429.3225381463"/>
    <x v="4346"/>
    <x v="4346"/>
  </r>
  <r>
    <x v="28"/>
    <x v="4"/>
    <x v="1"/>
    <x v="2"/>
    <x v="81"/>
    <x v="1465"/>
    <x v="4347"/>
    <n v="2159783.4234704534"/>
    <x v="4347"/>
    <n v="3933484.3281843434"/>
    <x v="4347"/>
    <x v="4347"/>
  </r>
  <r>
    <x v="28"/>
    <x v="4"/>
    <x v="1"/>
    <x v="2"/>
    <x v="115"/>
    <x v="1466"/>
    <x v="4348"/>
    <n v="3944957.7621114338"/>
    <x v="4348"/>
    <n v="7402595.9286658112"/>
    <x v="4348"/>
    <x v="4348"/>
  </r>
  <r>
    <x v="28"/>
    <x v="4"/>
    <x v="1"/>
    <x v="2"/>
    <x v="34"/>
    <x v="1467"/>
    <x v="4349"/>
    <n v="6383030.720789141"/>
    <x v="4349"/>
    <n v="12797858.878918039"/>
    <x v="4349"/>
    <x v="4349"/>
  </r>
  <r>
    <x v="28"/>
    <x v="4"/>
    <x v="1"/>
    <x v="2"/>
    <x v="58"/>
    <x v="1468"/>
    <x v="4350"/>
    <n v="5382871.838914278"/>
    <x v="4350"/>
    <n v="11810417.699945079"/>
    <x v="4350"/>
    <x v="4350"/>
  </r>
  <r>
    <x v="28"/>
    <x v="4"/>
    <x v="1"/>
    <x v="2"/>
    <x v="25"/>
    <x v="1469"/>
    <x v="4351"/>
    <n v="4894101.7740779752"/>
    <x v="4351"/>
    <n v="11451005.134952186"/>
    <x v="4351"/>
    <x v="4351"/>
  </r>
  <r>
    <x v="28"/>
    <x v="4"/>
    <x v="1"/>
    <x v="2"/>
    <x v="104"/>
    <x v="1470"/>
    <x v="4352"/>
    <n v="3346506.5948231216"/>
    <x v="4352"/>
    <n v="8138132.0902282856"/>
    <x v="4352"/>
    <x v="4352"/>
  </r>
  <r>
    <x v="28"/>
    <x v="4"/>
    <x v="1"/>
    <x v="2"/>
    <x v="37"/>
    <x v="1471"/>
    <x v="4353"/>
    <n v="4882745.1702486873"/>
    <x v="4353"/>
    <n v="11998186.728232063"/>
    <x v="4353"/>
    <x v="4353"/>
  </r>
  <r>
    <x v="28"/>
    <x v="4"/>
    <x v="1"/>
    <x v="2"/>
    <x v="120"/>
    <x v="1472"/>
    <x v="4354"/>
    <n v="3206585.8628825429"/>
    <x v="4354"/>
    <n v="8667649.6161491796"/>
    <x v="4354"/>
    <x v="4354"/>
  </r>
  <r>
    <x v="29"/>
    <x v="4"/>
    <x v="0"/>
    <x v="0"/>
    <x v="1"/>
    <x v="1473"/>
    <x v="4355"/>
    <n v="2188155.5864009443"/>
    <x v="4355"/>
    <n v="3530824.1011527386"/>
    <x v="4355"/>
    <x v="4355"/>
  </r>
  <r>
    <x v="29"/>
    <x v="4"/>
    <x v="0"/>
    <x v="0"/>
    <x v="118"/>
    <x v="1474"/>
    <x v="4356"/>
    <n v="3126360.3501077672"/>
    <x v="4356"/>
    <n v="5322321.0020961249"/>
    <x v="4356"/>
    <x v="4356"/>
  </r>
  <r>
    <x v="29"/>
    <x v="4"/>
    <x v="0"/>
    <x v="0"/>
    <x v="118"/>
    <x v="1475"/>
    <x v="4357"/>
    <n v="2064522.6035947888"/>
    <x v="4357"/>
    <n v="3570041.3217291175"/>
    <x v="4357"/>
    <x v="4357"/>
  </r>
  <r>
    <x v="29"/>
    <x v="4"/>
    <x v="0"/>
    <x v="0"/>
    <x v="158"/>
    <x v="1476"/>
    <x v="4358"/>
    <n v="1603144.9380735636"/>
    <x v="4358"/>
    <n v="2798041.9281976447"/>
    <x v="4358"/>
    <x v="4358"/>
  </r>
  <r>
    <x v="29"/>
    <x v="4"/>
    <x v="0"/>
    <x v="0"/>
    <x v="126"/>
    <x v="1477"/>
    <x v="4359"/>
    <n v="5525780.0386352688"/>
    <x v="4359"/>
    <n v="9686243.8965548743"/>
    <x v="4359"/>
    <x v="4359"/>
  </r>
  <r>
    <x v="29"/>
    <x v="4"/>
    <x v="0"/>
    <x v="0"/>
    <x v="140"/>
    <x v="1478"/>
    <x v="4360"/>
    <n v="3852332.857297672"/>
    <x v="4360"/>
    <n v="6912918.2806636747"/>
    <x v="4360"/>
    <x v="4360"/>
  </r>
  <r>
    <x v="29"/>
    <x v="4"/>
    <x v="0"/>
    <x v="0"/>
    <x v="39"/>
    <x v="1479"/>
    <x v="4361"/>
    <n v="3058215.6012451164"/>
    <x v="4361"/>
    <n v="5623430.5895586396"/>
    <x v="4361"/>
    <x v="4361"/>
  </r>
  <r>
    <x v="29"/>
    <x v="4"/>
    <x v="0"/>
    <x v="0"/>
    <x v="39"/>
    <x v="1480"/>
    <x v="4362"/>
    <n v="3642778.4175884947"/>
    <x v="4362"/>
    <n v="7376929.8283420792"/>
    <x v="4362"/>
    <x v="4362"/>
  </r>
  <r>
    <x v="29"/>
    <x v="4"/>
    <x v="0"/>
    <x v="0"/>
    <x v="116"/>
    <x v="1481"/>
    <x v="4363"/>
    <n v="3433599.0250382749"/>
    <x v="4363"/>
    <n v="7046167.1352534667"/>
    <x v="4363"/>
    <x v="4363"/>
  </r>
  <r>
    <x v="29"/>
    <x v="4"/>
    <x v="0"/>
    <x v="0"/>
    <x v="158"/>
    <x v="1482"/>
    <x v="4364"/>
    <n v="1649911.9687049019"/>
    <x v="4364"/>
    <n v="3421170.4267125297"/>
    <x v="4364"/>
    <x v="4364"/>
  </r>
  <r>
    <x v="29"/>
    <x v="4"/>
    <x v="0"/>
    <x v="0"/>
    <x v="109"/>
    <x v="1483"/>
    <x v="4365"/>
    <n v="1614120.5865382664"/>
    <x v="4365"/>
    <n v="3549173.8210797179"/>
    <x v="4365"/>
    <x v="4365"/>
  </r>
  <r>
    <x v="29"/>
    <x v="4"/>
    <x v="0"/>
    <x v="0"/>
    <x v="61"/>
    <x v="1484"/>
    <x v="4366"/>
    <n v="1637059.7675925323"/>
    <x v="4366"/>
    <n v="4317857.5674290778"/>
    <x v="4366"/>
    <x v="4366"/>
  </r>
  <r>
    <x v="29"/>
    <x v="4"/>
    <x v="1"/>
    <x v="1"/>
    <x v="81"/>
    <x v="1485"/>
    <x v="4367"/>
    <n v="1214607.2512234992"/>
    <x v="4367"/>
    <n v="1905611.3566614306"/>
    <x v="4367"/>
    <x v="4367"/>
  </r>
  <r>
    <x v="29"/>
    <x v="4"/>
    <x v="1"/>
    <x v="1"/>
    <x v="22"/>
    <x v="1486"/>
    <x v="4368"/>
    <n v="2673293.9840090731"/>
    <x v="4368"/>
    <n v="4551678.1654551309"/>
    <x v="4368"/>
    <x v="4368"/>
  </r>
  <r>
    <x v="29"/>
    <x v="4"/>
    <x v="1"/>
    <x v="1"/>
    <x v="21"/>
    <x v="1487"/>
    <x v="4369"/>
    <n v="6071744.6436593188"/>
    <x v="4369"/>
    <n v="10592042.820803147"/>
    <x v="4369"/>
    <x v="4369"/>
  </r>
  <r>
    <x v="29"/>
    <x v="4"/>
    <x v="1"/>
    <x v="1"/>
    <x v="141"/>
    <x v="1488"/>
    <x v="4370"/>
    <n v="2048881.6450509417"/>
    <x v="4370"/>
    <n v="3698479.8365671481"/>
    <x v="4370"/>
    <x v="4370"/>
  </r>
  <r>
    <x v="29"/>
    <x v="4"/>
    <x v="1"/>
    <x v="1"/>
    <x v="146"/>
    <x v="1489"/>
    <x v="4371"/>
    <n v="1256641.0977659055"/>
    <x v="4371"/>
    <n v="2470383.9998090691"/>
    <x v="4371"/>
    <x v="4371"/>
  </r>
  <r>
    <x v="29"/>
    <x v="4"/>
    <x v="1"/>
    <x v="1"/>
    <x v="29"/>
    <x v="1490"/>
    <x v="4372"/>
    <n v="2400979.2604917795"/>
    <x v="4372"/>
    <n v="5139910.7650465937"/>
    <x v="4372"/>
    <x v="4372"/>
  </r>
  <r>
    <x v="29"/>
    <x v="4"/>
    <x v="1"/>
    <x v="1"/>
    <x v="1"/>
    <x v="1491"/>
    <x v="4373"/>
    <n v="1156218.2823505355"/>
    <x v="4373"/>
    <n v="2618324.9233010998"/>
    <x v="4373"/>
    <x v="4373"/>
  </r>
  <r>
    <x v="29"/>
    <x v="4"/>
    <x v="1"/>
    <x v="1"/>
    <x v="5"/>
    <x v="1492"/>
    <x v="4374"/>
    <n v="784981.92552629136"/>
    <x v="4374"/>
    <n v="1806400.1528057139"/>
    <x v="4374"/>
    <x v="4374"/>
  </r>
  <r>
    <x v="29"/>
    <x v="4"/>
    <x v="1"/>
    <x v="1"/>
    <x v="153"/>
    <x v="1493"/>
    <x v="4375"/>
    <n v="3385548.7167549976"/>
    <x v="4375"/>
    <n v="7944069.4876913503"/>
    <x v="4375"/>
    <x v="4375"/>
  </r>
  <r>
    <x v="29"/>
    <x v="4"/>
    <x v="1"/>
    <x v="1"/>
    <x v="30"/>
    <x v="1494"/>
    <x v="4376"/>
    <n v="3428971.3313431428"/>
    <x v="4376"/>
    <n v="8233174.9348688759"/>
    <x v="4376"/>
    <x v="4376"/>
  </r>
  <r>
    <x v="29"/>
    <x v="4"/>
    <x v="1"/>
    <x v="1"/>
    <x v="7"/>
    <x v="1495"/>
    <x v="4377"/>
    <n v="4848046.5473600999"/>
    <x v="4377"/>
    <n v="11779184.600851834"/>
    <x v="4377"/>
    <x v="4377"/>
  </r>
  <r>
    <x v="29"/>
    <x v="4"/>
    <x v="1"/>
    <x v="1"/>
    <x v="146"/>
    <x v="1496"/>
    <x v="4378"/>
    <n v="386360.43966519856"/>
    <x v="4378"/>
    <n v="1197948.0853756783"/>
    <x v="4378"/>
    <x v="4378"/>
  </r>
  <r>
    <x v="29"/>
    <x v="4"/>
    <x v="1"/>
    <x v="1"/>
    <x v="153"/>
    <x v="1497"/>
    <x v="4379"/>
    <n v="505297.00700229272"/>
    <x v="4379"/>
    <n v="1610232.6983487902"/>
    <x v="4379"/>
    <x v="4379"/>
  </r>
  <r>
    <x v="29"/>
    <x v="4"/>
    <x v="0"/>
    <x v="3"/>
    <x v="117"/>
    <x v="1498"/>
    <x v="4380"/>
    <n v="4385362.4878489003"/>
    <x v="4380"/>
    <n v="7512288.3356133131"/>
    <x v="4380"/>
    <x v="4380"/>
  </r>
  <r>
    <x v="29"/>
    <x v="4"/>
    <x v="0"/>
    <x v="3"/>
    <x v="31"/>
    <x v="1499"/>
    <x v="4381"/>
    <n v="1225446.7870051027"/>
    <x v="4381"/>
    <n v="2750920.5443992731"/>
    <x v="4381"/>
    <x v="4381"/>
  </r>
  <r>
    <x v="29"/>
    <x v="4"/>
    <x v="0"/>
    <x v="3"/>
    <x v="117"/>
    <x v="1500"/>
    <x v="4382"/>
    <n v="1791465.2131315756"/>
    <x v="4382"/>
    <n v="4436458.3854091186"/>
    <x v="4382"/>
    <x v="4382"/>
  </r>
  <r>
    <x v="29"/>
    <x v="4"/>
    <x v="0"/>
    <x v="3"/>
    <x v="154"/>
    <x v="1501"/>
    <x v="4383"/>
    <n v="556426.91332915425"/>
    <x v="4383"/>
    <n v="1503278.3493416363"/>
    <x v="4383"/>
    <x v="4383"/>
  </r>
  <r>
    <x v="29"/>
    <x v="4"/>
    <x v="0"/>
    <x v="3"/>
    <x v="43"/>
    <x v="1502"/>
    <x v="4384"/>
    <n v="516525.54839769838"/>
    <x v="4384"/>
    <n v="1447147.8135701462"/>
    <x v="4384"/>
    <x v="4384"/>
  </r>
  <r>
    <x v="29"/>
    <x v="4"/>
    <x v="0"/>
    <x v="3"/>
    <x v="107"/>
    <x v="1503"/>
    <x v="4385"/>
    <n v="1162424.9969056011"/>
    <x v="4385"/>
    <n v="3370057.245271462"/>
    <x v="4385"/>
    <x v="4385"/>
  </r>
  <r>
    <x v="29"/>
    <x v="4"/>
    <x v="0"/>
    <x v="3"/>
    <x v="49"/>
    <x v="1504"/>
    <x v="4386"/>
    <n v="1270660.371512789"/>
    <x v="4386"/>
    <n v="3816676.6811821479"/>
    <x v="4386"/>
    <x v="4386"/>
  </r>
  <r>
    <x v="29"/>
    <x v="4"/>
    <x v="1"/>
    <x v="2"/>
    <x v="136"/>
    <x v="1505"/>
    <x v="4387"/>
    <n v="1358122.0827409662"/>
    <x v="4387"/>
    <n v="2292878.864946309"/>
    <x v="4387"/>
    <x v="4387"/>
  </r>
  <r>
    <x v="29"/>
    <x v="4"/>
    <x v="1"/>
    <x v="2"/>
    <x v="58"/>
    <x v="1506"/>
    <x v="4388"/>
    <n v="4524080.7364561763"/>
    <x v="4388"/>
    <n v="8633274.4604600221"/>
    <x v="4388"/>
    <x v="4388"/>
  </r>
  <r>
    <x v="29"/>
    <x v="4"/>
    <x v="1"/>
    <x v="2"/>
    <x v="37"/>
    <x v="1507"/>
    <x v="4389"/>
    <n v="3231438.5136944605"/>
    <x v="4389"/>
    <n v="6281132.4710316332"/>
    <x v="4389"/>
    <x v="4389"/>
  </r>
  <r>
    <x v="29"/>
    <x v="4"/>
    <x v="1"/>
    <x v="2"/>
    <x v="34"/>
    <x v="1508"/>
    <x v="4390"/>
    <n v="6489190.5631045308"/>
    <x v="4390"/>
    <n v="13168469.569780316"/>
    <x v="4390"/>
    <x v="4390"/>
  </r>
  <r>
    <x v="29"/>
    <x v="4"/>
    <x v="1"/>
    <x v="2"/>
    <x v="25"/>
    <x v="1509"/>
    <x v="4391"/>
    <n v="3839692.2116008052"/>
    <x v="4391"/>
    <n v="8368395.7469785651"/>
    <x v="4391"/>
    <x v="4391"/>
  </r>
  <r>
    <x v="29"/>
    <x v="4"/>
    <x v="1"/>
    <x v="2"/>
    <x v="115"/>
    <x v="1510"/>
    <x v="4392"/>
    <n v="2840770.9045804138"/>
    <x v="4392"/>
    <n v="6283697.2512171548"/>
    <x v="4392"/>
    <x v="4392"/>
  </r>
  <r>
    <x v="29"/>
    <x v="4"/>
    <x v="1"/>
    <x v="2"/>
    <x v="120"/>
    <x v="1511"/>
    <x v="4393"/>
    <n v="1886044.6408276707"/>
    <x v="4393"/>
    <n v="4262947.1300501516"/>
    <x v="4393"/>
    <x v="4393"/>
  </r>
  <r>
    <x v="29"/>
    <x v="4"/>
    <x v="1"/>
    <x v="2"/>
    <x v="81"/>
    <x v="1512"/>
    <x v="4394"/>
    <n v="2408579.4129624115"/>
    <x v="4394"/>
    <n v="5655183.3143016025"/>
    <x v="4394"/>
    <x v="4394"/>
  </r>
  <r>
    <x v="29"/>
    <x v="4"/>
    <x v="1"/>
    <x v="2"/>
    <x v="104"/>
    <x v="1513"/>
    <x v="4395"/>
    <n v="3968200.6130457548"/>
    <x v="4395"/>
    <n v="9442274.6934779473"/>
    <x v="4395"/>
    <x v="4395"/>
  </r>
  <r>
    <x v="30"/>
    <x v="4"/>
    <x v="0"/>
    <x v="0"/>
    <x v="39"/>
    <x v="1514"/>
    <x v="4396"/>
    <n v="2444290.2373371366"/>
    <x v="4396"/>
    <n v="3810462.2788326261"/>
    <x v="4396"/>
    <x v="4396"/>
  </r>
  <r>
    <x v="30"/>
    <x v="4"/>
    <x v="0"/>
    <x v="0"/>
    <x v="1"/>
    <x v="1515"/>
    <x v="4397"/>
    <n v="2135273.1934246374"/>
    <x v="4397"/>
    <n v="3553385.2431383659"/>
    <x v="4397"/>
    <x v="4397"/>
  </r>
  <r>
    <x v="30"/>
    <x v="4"/>
    <x v="0"/>
    <x v="0"/>
    <x v="126"/>
    <x v="1516"/>
    <x v="4398"/>
    <n v="2775698.5507252039"/>
    <x v="4398"/>
    <n v="4595191.4582780758"/>
    <x v="4398"/>
    <x v="4398"/>
  </r>
  <r>
    <x v="30"/>
    <x v="4"/>
    <x v="0"/>
    <x v="0"/>
    <x v="158"/>
    <x v="1517"/>
    <x v="4399"/>
    <n v="1234888.1655606297"/>
    <x v="4399"/>
    <n v="2142777.2856895854"/>
    <x v="4399"/>
    <x v="4399"/>
  </r>
  <r>
    <x v="30"/>
    <x v="4"/>
    <x v="0"/>
    <x v="0"/>
    <x v="140"/>
    <x v="1518"/>
    <x v="4400"/>
    <n v="3886176.254359188"/>
    <x v="4400"/>
    <n v="7216956.451502258"/>
    <x v="4400"/>
    <x v="4400"/>
  </r>
  <r>
    <x v="30"/>
    <x v="4"/>
    <x v="0"/>
    <x v="0"/>
    <x v="39"/>
    <x v="1519"/>
    <x v="4401"/>
    <n v="3650359.43307831"/>
    <x v="4401"/>
    <n v="7224514.5940637058"/>
    <x v="4401"/>
    <x v="4401"/>
  </r>
  <r>
    <x v="30"/>
    <x v="4"/>
    <x v="0"/>
    <x v="0"/>
    <x v="118"/>
    <x v="1520"/>
    <x v="4402"/>
    <n v="4328872.1341157388"/>
    <x v="4402"/>
    <n v="8664301.9243439678"/>
    <x v="4402"/>
    <x v="4402"/>
  </r>
  <r>
    <x v="30"/>
    <x v="4"/>
    <x v="0"/>
    <x v="0"/>
    <x v="118"/>
    <x v="1521"/>
    <x v="4403"/>
    <n v="4827324.2661619931"/>
    <x v="4403"/>
    <n v="9697469.0375321452"/>
    <x v="4403"/>
    <x v="4403"/>
  </r>
  <r>
    <x v="30"/>
    <x v="4"/>
    <x v="0"/>
    <x v="0"/>
    <x v="116"/>
    <x v="1522"/>
    <x v="4404"/>
    <n v="6300525.9542912012"/>
    <x v="4404"/>
    <n v="12874810.342183296"/>
    <x v="4404"/>
    <x v="4404"/>
  </r>
  <r>
    <x v="30"/>
    <x v="4"/>
    <x v="0"/>
    <x v="0"/>
    <x v="109"/>
    <x v="1523"/>
    <x v="4405"/>
    <n v="2706047.2813947983"/>
    <x v="4405"/>
    <n v="5570708.2756350283"/>
    <x v="4405"/>
    <x v="4405"/>
  </r>
  <r>
    <x v="30"/>
    <x v="4"/>
    <x v="0"/>
    <x v="0"/>
    <x v="158"/>
    <x v="1524"/>
    <x v="4406"/>
    <n v="2294571.823136264"/>
    <x v="4406"/>
    <n v="5251244.8144850731"/>
    <x v="4406"/>
    <x v="4406"/>
  </r>
  <r>
    <x v="30"/>
    <x v="4"/>
    <x v="0"/>
    <x v="0"/>
    <x v="61"/>
    <x v="1525"/>
    <x v="4407"/>
    <n v="800168.16372199426"/>
    <x v="4407"/>
    <n v="2008442.9581386584"/>
    <x v="4407"/>
    <x v="4407"/>
  </r>
  <r>
    <x v="30"/>
    <x v="4"/>
    <x v="1"/>
    <x v="1"/>
    <x v="81"/>
    <x v="1526"/>
    <x v="4408"/>
    <n v="1602789.6687747405"/>
    <x v="4408"/>
    <n v="2778204.0756339207"/>
    <x v="4408"/>
    <x v="4408"/>
  </r>
  <r>
    <x v="30"/>
    <x v="4"/>
    <x v="1"/>
    <x v="1"/>
    <x v="29"/>
    <x v="1527"/>
    <x v="4409"/>
    <n v="2442016.3428578512"/>
    <x v="4409"/>
    <n v="4158127.4164095884"/>
    <x v="4409"/>
    <x v="4409"/>
  </r>
  <r>
    <x v="30"/>
    <x v="4"/>
    <x v="1"/>
    <x v="1"/>
    <x v="21"/>
    <x v="1528"/>
    <x v="4410"/>
    <n v="3291154.0259119319"/>
    <x v="4410"/>
    <n v="6265210.3806011239"/>
    <x v="4410"/>
    <x v="4410"/>
  </r>
  <r>
    <x v="30"/>
    <x v="4"/>
    <x v="1"/>
    <x v="1"/>
    <x v="22"/>
    <x v="1529"/>
    <x v="4411"/>
    <n v="4091233.2625733097"/>
    <x v="4411"/>
    <n v="7895466.2880565282"/>
    <x v="4411"/>
    <x v="4411"/>
  </r>
  <r>
    <x v="30"/>
    <x v="4"/>
    <x v="1"/>
    <x v="1"/>
    <x v="7"/>
    <x v="1530"/>
    <x v="4412"/>
    <n v="3262087.4333534557"/>
    <x v="4412"/>
    <n v="6613345.1130763404"/>
    <x v="4412"/>
    <x v="4412"/>
  </r>
  <r>
    <x v="30"/>
    <x v="4"/>
    <x v="1"/>
    <x v="1"/>
    <x v="141"/>
    <x v="1531"/>
    <x v="4413"/>
    <n v="1448438.3671909035"/>
    <x v="4413"/>
    <n v="3071564.0270614196"/>
    <x v="4413"/>
    <x v="4413"/>
  </r>
  <r>
    <x v="30"/>
    <x v="4"/>
    <x v="1"/>
    <x v="1"/>
    <x v="5"/>
    <x v="1532"/>
    <x v="4414"/>
    <n v="937374.00042259018"/>
    <x v="4414"/>
    <n v="2025286.164471437"/>
    <x v="4414"/>
    <x v="4414"/>
  </r>
  <r>
    <x v="30"/>
    <x v="4"/>
    <x v="1"/>
    <x v="1"/>
    <x v="30"/>
    <x v="1533"/>
    <x v="4415"/>
    <n v="4738734.2909220858"/>
    <x v="4415"/>
    <n v="10708337.480854388"/>
    <x v="4415"/>
    <x v="4415"/>
  </r>
  <r>
    <x v="30"/>
    <x v="4"/>
    <x v="1"/>
    <x v="1"/>
    <x v="146"/>
    <x v="1534"/>
    <x v="4416"/>
    <n v="1161401.4105072236"/>
    <x v="4416"/>
    <n v="2662000.4692133968"/>
    <x v="4416"/>
    <x v="4416"/>
  </r>
  <r>
    <x v="30"/>
    <x v="4"/>
    <x v="1"/>
    <x v="1"/>
    <x v="153"/>
    <x v="1535"/>
    <x v="4417"/>
    <n v="2630128.0936411782"/>
    <x v="4417"/>
    <n v="6037784.3179371813"/>
    <x v="4417"/>
    <x v="4417"/>
  </r>
  <r>
    <x v="30"/>
    <x v="4"/>
    <x v="1"/>
    <x v="1"/>
    <x v="1"/>
    <x v="1536"/>
    <x v="4418"/>
    <n v="1010306.5246020956"/>
    <x v="4418"/>
    <n v="2623375.0257259291"/>
    <x v="4418"/>
    <x v="4418"/>
  </r>
  <r>
    <x v="30"/>
    <x v="4"/>
    <x v="1"/>
    <x v="1"/>
    <x v="153"/>
    <x v="1537"/>
    <x v="4419"/>
    <n v="374334.34525397333"/>
    <x v="4419"/>
    <n v="1181376.758151249"/>
    <x v="4419"/>
    <x v="4419"/>
  </r>
  <r>
    <x v="30"/>
    <x v="4"/>
    <x v="1"/>
    <x v="1"/>
    <x v="146"/>
    <x v="1538"/>
    <x v="4420"/>
    <n v="415878.10555531096"/>
    <x v="4420"/>
    <n v="1313432.3692682239"/>
    <x v="4420"/>
    <x v="4420"/>
  </r>
  <r>
    <x v="30"/>
    <x v="4"/>
    <x v="0"/>
    <x v="3"/>
    <x v="117"/>
    <x v="1539"/>
    <x v="4421"/>
    <n v="6026900.0786723234"/>
    <x v="4421"/>
    <n v="9724922.6792764068"/>
    <x v="4421"/>
    <x v="4421"/>
  </r>
  <r>
    <x v="30"/>
    <x v="4"/>
    <x v="0"/>
    <x v="3"/>
    <x v="117"/>
    <x v="1540"/>
    <x v="4422"/>
    <n v="1923641.8878871212"/>
    <x v="4422"/>
    <n v="4103015.7255777004"/>
    <x v="4422"/>
    <x v="4422"/>
  </r>
  <r>
    <x v="30"/>
    <x v="4"/>
    <x v="0"/>
    <x v="3"/>
    <x v="154"/>
    <x v="1541"/>
    <x v="4423"/>
    <n v="1681776.0010919797"/>
    <x v="4423"/>
    <n v="4247952.9605696239"/>
    <x v="4423"/>
    <x v="4423"/>
  </r>
  <r>
    <x v="30"/>
    <x v="4"/>
    <x v="0"/>
    <x v="3"/>
    <x v="31"/>
    <x v="1542"/>
    <x v="4424"/>
    <n v="1892452.4900150397"/>
    <x v="4424"/>
    <n v="4884052.6032550037"/>
    <x v="4424"/>
    <x v="4424"/>
  </r>
  <r>
    <x v="30"/>
    <x v="4"/>
    <x v="0"/>
    <x v="3"/>
    <x v="43"/>
    <x v="1543"/>
    <x v="4425"/>
    <n v="673769.98034388968"/>
    <x v="4425"/>
    <n v="1913334.8956919867"/>
    <x v="4425"/>
    <x v="4425"/>
  </r>
  <r>
    <x v="30"/>
    <x v="4"/>
    <x v="0"/>
    <x v="3"/>
    <x v="49"/>
    <x v="1544"/>
    <x v="4426"/>
    <n v="1225909.1746786351"/>
    <x v="4426"/>
    <n v="3660128.9900107239"/>
    <x v="4426"/>
    <x v="4426"/>
  </r>
  <r>
    <x v="30"/>
    <x v="4"/>
    <x v="0"/>
    <x v="3"/>
    <x v="107"/>
    <x v="1545"/>
    <x v="4427"/>
    <n v="440235.05510355451"/>
    <x v="4427"/>
    <n v="1336594.8280690513"/>
    <x v="4427"/>
    <x v="4427"/>
  </r>
  <r>
    <x v="30"/>
    <x v="4"/>
    <x v="1"/>
    <x v="2"/>
    <x v="34"/>
    <x v="1546"/>
    <x v="4428"/>
    <n v="3658597.1333477842"/>
    <x v="4428"/>
    <n v="6956510.10503079"/>
    <x v="4428"/>
    <x v="4428"/>
  </r>
  <r>
    <x v="30"/>
    <x v="4"/>
    <x v="1"/>
    <x v="2"/>
    <x v="58"/>
    <x v="1547"/>
    <x v="4429"/>
    <n v="4269969.2127116779"/>
    <x v="4429"/>
    <n v="8908863.5313549526"/>
    <x v="4429"/>
    <x v="4429"/>
  </r>
  <r>
    <x v="30"/>
    <x v="4"/>
    <x v="1"/>
    <x v="2"/>
    <x v="25"/>
    <x v="1548"/>
    <x v="4430"/>
    <n v="4282485.6283136541"/>
    <x v="4430"/>
    <n v="9262617.84340127"/>
    <x v="4430"/>
    <x v="4430"/>
  </r>
  <r>
    <x v="30"/>
    <x v="4"/>
    <x v="1"/>
    <x v="2"/>
    <x v="136"/>
    <x v="1549"/>
    <x v="4431"/>
    <n v="2382335.5261194762"/>
    <x v="4431"/>
    <n v="5210273.2986534964"/>
    <x v="4431"/>
    <x v="4431"/>
  </r>
  <r>
    <x v="30"/>
    <x v="4"/>
    <x v="1"/>
    <x v="2"/>
    <x v="81"/>
    <x v="1550"/>
    <x v="4432"/>
    <n v="3455721.4724315866"/>
    <x v="4432"/>
    <n v="7728572.5996313505"/>
    <x v="4432"/>
    <x v="4432"/>
  </r>
  <r>
    <x v="30"/>
    <x v="4"/>
    <x v="1"/>
    <x v="2"/>
    <x v="37"/>
    <x v="1551"/>
    <x v="4433"/>
    <n v="3991157.771910565"/>
    <x v="4433"/>
    <n v="9283999.6250709165"/>
    <x v="4433"/>
    <x v="4433"/>
  </r>
  <r>
    <x v="30"/>
    <x v="4"/>
    <x v="1"/>
    <x v="2"/>
    <x v="104"/>
    <x v="1552"/>
    <x v="4434"/>
    <n v="3330864.0805961797"/>
    <x v="4434"/>
    <n v="8207719.6768459817"/>
    <x v="4434"/>
    <x v="4434"/>
  </r>
  <r>
    <x v="30"/>
    <x v="4"/>
    <x v="1"/>
    <x v="2"/>
    <x v="120"/>
    <x v="1553"/>
    <x v="4435"/>
    <n v="2772258.2578631076"/>
    <x v="4435"/>
    <n v="7188063.9986330066"/>
    <x v="4435"/>
    <x v="4435"/>
  </r>
  <r>
    <x v="30"/>
    <x v="4"/>
    <x v="1"/>
    <x v="2"/>
    <x v="115"/>
    <x v="1554"/>
    <x v="4436"/>
    <n v="4809778.9414996551"/>
    <x v="4436"/>
    <n v="12722597.744267561"/>
    <x v="4436"/>
    <x v="4436"/>
  </r>
  <r>
    <x v="31"/>
    <x v="4"/>
    <x v="0"/>
    <x v="0"/>
    <x v="39"/>
    <x v="1555"/>
    <x v="4437"/>
    <n v="3115339.015573414"/>
    <x v="4437"/>
    <n v="5163053.1198753109"/>
    <x v="4437"/>
    <x v="4437"/>
  </r>
  <r>
    <x v="31"/>
    <x v="4"/>
    <x v="0"/>
    <x v="0"/>
    <x v="1"/>
    <x v="1556"/>
    <x v="4438"/>
    <n v="2720725.3082291158"/>
    <x v="4438"/>
    <n v="4406591.2101014005"/>
    <x v="4438"/>
    <x v="4438"/>
  </r>
  <r>
    <x v="31"/>
    <x v="4"/>
    <x v="0"/>
    <x v="0"/>
    <x v="126"/>
    <x v="1557"/>
    <x v="4439"/>
    <n v="3954409.3214928466"/>
    <x v="4439"/>
    <n v="6441447.0110070854"/>
    <x v="4439"/>
    <x v="4439"/>
  </r>
  <r>
    <x v="31"/>
    <x v="4"/>
    <x v="0"/>
    <x v="0"/>
    <x v="158"/>
    <x v="1558"/>
    <x v="4440"/>
    <n v="1832813.8297608849"/>
    <x v="4440"/>
    <n v="3456845.194601431"/>
    <x v="4440"/>
    <x v="4440"/>
  </r>
  <r>
    <x v="31"/>
    <x v="4"/>
    <x v="0"/>
    <x v="0"/>
    <x v="140"/>
    <x v="1559"/>
    <x v="4441"/>
    <n v="5821474.1526305862"/>
    <x v="4441"/>
    <n v="11751051.702577913"/>
    <x v="4441"/>
    <x v="4441"/>
  </r>
  <r>
    <x v="31"/>
    <x v="4"/>
    <x v="0"/>
    <x v="0"/>
    <x v="39"/>
    <x v="1560"/>
    <x v="4442"/>
    <n v="4590665.6322222473"/>
    <x v="4442"/>
    <n v="9875540.5682506282"/>
    <x v="4442"/>
    <x v="4442"/>
  </r>
  <r>
    <x v="31"/>
    <x v="4"/>
    <x v="0"/>
    <x v="0"/>
    <x v="118"/>
    <x v="1561"/>
    <x v="4443"/>
    <n v="5456126.92503196"/>
    <x v="4443"/>
    <n v="11870129.505221706"/>
    <x v="4443"/>
    <x v="4443"/>
  </r>
  <r>
    <x v="31"/>
    <x v="4"/>
    <x v="0"/>
    <x v="0"/>
    <x v="118"/>
    <x v="1562"/>
    <x v="4444"/>
    <n v="6183024.0704979571"/>
    <x v="4444"/>
    <n v="13500972.069753779"/>
    <x v="4444"/>
    <x v="4444"/>
  </r>
  <r>
    <x v="31"/>
    <x v="4"/>
    <x v="0"/>
    <x v="0"/>
    <x v="116"/>
    <x v="1563"/>
    <x v="4445"/>
    <n v="8126345.8659037855"/>
    <x v="4445"/>
    <n v="18049763.270546068"/>
    <x v="4445"/>
    <x v="4445"/>
  </r>
  <r>
    <x v="31"/>
    <x v="4"/>
    <x v="0"/>
    <x v="0"/>
    <x v="109"/>
    <x v="1564"/>
    <x v="4446"/>
    <n v="4146845.4753335463"/>
    <x v="4446"/>
    <n v="9279083.0270378757"/>
    <x v="4446"/>
    <x v="4446"/>
  </r>
  <r>
    <x v="31"/>
    <x v="4"/>
    <x v="0"/>
    <x v="0"/>
    <x v="158"/>
    <x v="1565"/>
    <x v="4447"/>
    <n v="3547669.1952796024"/>
    <x v="4447"/>
    <n v="8825024.0800714232"/>
    <x v="4447"/>
    <x v="4447"/>
  </r>
  <r>
    <x v="31"/>
    <x v="4"/>
    <x v="0"/>
    <x v="0"/>
    <x v="61"/>
    <x v="1566"/>
    <x v="4448"/>
    <n v="1016278.896468749"/>
    <x v="4448"/>
    <n v="2772702.7534562247"/>
    <x v="4448"/>
    <x v="4448"/>
  </r>
  <r>
    <x v="31"/>
    <x v="4"/>
    <x v="1"/>
    <x v="1"/>
    <x v="81"/>
    <x v="1567"/>
    <x v="4449"/>
    <n v="2039963.5845595005"/>
    <x v="4449"/>
    <n v="3368631.027306071"/>
    <x v="4449"/>
    <x v="4449"/>
  </r>
  <r>
    <x v="31"/>
    <x v="4"/>
    <x v="1"/>
    <x v="1"/>
    <x v="29"/>
    <x v="1568"/>
    <x v="4450"/>
    <n v="3807380.4990783334"/>
    <x v="4450"/>
    <n v="7046730.8012403529"/>
    <x v="4450"/>
    <x v="4450"/>
  </r>
  <r>
    <x v="31"/>
    <x v="4"/>
    <x v="1"/>
    <x v="1"/>
    <x v="21"/>
    <x v="1569"/>
    <x v="4451"/>
    <n v="4208297.678475664"/>
    <x v="4451"/>
    <n v="8707752.4929280877"/>
    <x v="4451"/>
    <x v="4451"/>
  </r>
  <r>
    <x v="31"/>
    <x v="4"/>
    <x v="1"/>
    <x v="1"/>
    <x v="22"/>
    <x v="1570"/>
    <x v="4452"/>
    <n v="5276012.0009012306"/>
    <x v="4452"/>
    <n v="11067295.077642944"/>
    <x v="4452"/>
    <x v="4452"/>
  </r>
  <r>
    <x v="31"/>
    <x v="4"/>
    <x v="1"/>
    <x v="1"/>
    <x v="7"/>
    <x v="1571"/>
    <x v="4453"/>
    <n v="4207268.9102000147"/>
    <x v="4453"/>
    <n v="9271244.4752331637"/>
    <x v="4453"/>
    <x v="4453"/>
  </r>
  <r>
    <x v="31"/>
    <x v="4"/>
    <x v="1"/>
    <x v="1"/>
    <x v="141"/>
    <x v="1572"/>
    <x v="4454"/>
    <n v="1845474.6529824005"/>
    <x v="4454"/>
    <n v="4253826.866045556"/>
    <x v="4454"/>
    <x v="4454"/>
  </r>
  <r>
    <x v="31"/>
    <x v="4"/>
    <x v="1"/>
    <x v="1"/>
    <x v="5"/>
    <x v="1573"/>
    <x v="4455"/>
    <n v="1191450.0568338607"/>
    <x v="4455"/>
    <n v="2798088.8917574594"/>
    <x v="4455"/>
    <x v="4455"/>
  </r>
  <r>
    <x v="31"/>
    <x v="4"/>
    <x v="1"/>
    <x v="1"/>
    <x v="30"/>
    <x v="1574"/>
    <x v="4456"/>
    <n v="6520581.7368566431"/>
    <x v="4456"/>
    <n v="16016152.966598663"/>
    <x v="4456"/>
    <x v="4456"/>
  </r>
  <r>
    <x v="31"/>
    <x v="4"/>
    <x v="1"/>
    <x v="1"/>
    <x v="146"/>
    <x v="1575"/>
    <x v="4457"/>
    <n v="1896779.1434931341"/>
    <x v="4457"/>
    <n v="4725575.6150289485"/>
    <x v="4457"/>
    <x v="4457"/>
  </r>
  <r>
    <x v="31"/>
    <x v="4"/>
    <x v="1"/>
    <x v="1"/>
    <x v="153"/>
    <x v="1576"/>
    <x v="4458"/>
    <n v="3363469.6677531269"/>
    <x v="4458"/>
    <n v="8392674.5616766755"/>
    <x v="4458"/>
    <x v="4458"/>
  </r>
  <r>
    <x v="31"/>
    <x v="4"/>
    <x v="1"/>
    <x v="1"/>
    <x v="1"/>
    <x v="1577"/>
    <x v="4459"/>
    <n v="1657461.3844135709"/>
    <x v="4459"/>
    <n v="4678027.9657423142"/>
    <x v="4459"/>
    <x v="4459"/>
  </r>
  <r>
    <x v="31"/>
    <x v="4"/>
    <x v="1"/>
    <x v="1"/>
    <x v="153"/>
    <x v="1578"/>
    <x v="4460"/>
    <n v="679924.27059344877"/>
    <x v="4460"/>
    <n v="2332391.5730452645"/>
    <x v="4460"/>
    <x v="4460"/>
  </r>
  <r>
    <x v="31"/>
    <x v="4"/>
    <x v="1"/>
    <x v="1"/>
    <x v="146"/>
    <x v="1579"/>
    <x v="4461"/>
    <n v="740165.29172251117"/>
    <x v="4461"/>
    <n v="2540870.5929304962"/>
    <x v="4461"/>
    <x v="4461"/>
  </r>
  <r>
    <x v="31"/>
    <x v="4"/>
    <x v="0"/>
    <x v="3"/>
    <x v="117"/>
    <x v="1580"/>
    <x v="4462"/>
    <n v="7773519.3563738251"/>
    <x v="4462"/>
    <n v="13633960.226828674"/>
    <x v="4462"/>
    <x v="4462"/>
  </r>
  <r>
    <x v="31"/>
    <x v="4"/>
    <x v="0"/>
    <x v="3"/>
    <x v="117"/>
    <x v="1581"/>
    <x v="4463"/>
    <n v="3006823.3631172013"/>
    <x v="4463"/>
    <n v="6971063.5968051609"/>
    <x v="4463"/>
    <x v="4463"/>
  </r>
  <r>
    <x v="31"/>
    <x v="4"/>
    <x v="0"/>
    <x v="3"/>
    <x v="154"/>
    <x v="1582"/>
    <x v="4464"/>
    <n v="2640763.9206782016"/>
    <x v="4464"/>
    <n v="7250255.2863672068"/>
    <x v="4464"/>
    <x v="4464"/>
  </r>
  <r>
    <x v="31"/>
    <x v="4"/>
    <x v="0"/>
    <x v="3"/>
    <x v="31"/>
    <x v="1583"/>
    <x v="4465"/>
    <n v="2928072.0874501858"/>
    <x v="4465"/>
    <n v="8213897.6072649714"/>
    <x v="4465"/>
    <x v="4465"/>
  </r>
  <r>
    <x v="31"/>
    <x v="4"/>
    <x v="0"/>
    <x v="3"/>
    <x v="43"/>
    <x v="1584"/>
    <x v="4466"/>
    <n v="855566.77643376554"/>
    <x v="4466"/>
    <n v="2640860.2482426031"/>
    <x v="4466"/>
    <x v="4466"/>
  </r>
  <r>
    <x v="31"/>
    <x v="4"/>
    <x v="0"/>
    <x v="3"/>
    <x v="49"/>
    <x v="1585"/>
    <x v="4467"/>
    <n v="1526765.5825709102"/>
    <x v="4467"/>
    <n v="4954760.0769385882"/>
    <x v="4467"/>
    <x v="4467"/>
  </r>
  <r>
    <x v="31"/>
    <x v="4"/>
    <x v="0"/>
    <x v="3"/>
    <x v="107"/>
    <x v="1586"/>
    <x v="4468"/>
    <n v="557222.94109036762"/>
    <x v="4468"/>
    <n v="1838892.3897850621"/>
    <x v="4468"/>
    <x v="4468"/>
  </r>
  <r>
    <x v="31"/>
    <x v="4"/>
    <x v="1"/>
    <x v="2"/>
    <x v="34"/>
    <x v="1587"/>
    <x v="4469"/>
    <n v="4718497.9013868179"/>
    <x v="4469"/>
    <n v="9751979.2705971897"/>
    <x v="4469"/>
    <x v="4469"/>
  </r>
  <r>
    <x v="31"/>
    <x v="4"/>
    <x v="1"/>
    <x v="2"/>
    <x v="58"/>
    <x v="1588"/>
    <x v="4470"/>
    <n v="5506616.128642316"/>
    <x v="4470"/>
    <n v="12488047.379314367"/>
    <x v="4470"/>
    <x v="4470"/>
  </r>
  <r>
    <x v="31"/>
    <x v="4"/>
    <x v="1"/>
    <x v="2"/>
    <x v="25"/>
    <x v="1589"/>
    <x v="4471"/>
    <n v="6333598.1503488198"/>
    <x v="4471"/>
    <n v="14890199.27354653"/>
    <x v="4471"/>
    <x v="4471"/>
  </r>
  <r>
    <x v="31"/>
    <x v="4"/>
    <x v="1"/>
    <x v="2"/>
    <x v="136"/>
    <x v="1590"/>
    <x v="4472"/>
    <n v="3677223.8540065615"/>
    <x v="4472"/>
    <n v="8741577.6267168801"/>
    <x v="4472"/>
    <x v="4472"/>
  </r>
  <r>
    <x v="31"/>
    <x v="4"/>
    <x v="1"/>
    <x v="2"/>
    <x v="81"/>
    <x v="1591"/>
    <x v="4473"/>
    <n v="4350371.8943689466"/>
    <x v="4473"/>
    <n v="10575456.337017383"/>
    <x v="4473"/>
    <x v="4473"/>
  </r>
  <r>
    <x v="31"/>
    <x v="4"/>
    <x v="1"/>
    <x v="2"/>
    <x v="37"/>
    <x v="1592"/>
    <x v="4474"/>
    <n v="5110985.2412937842"/>
    <x v="4474"/>
    <n v="12922692.725215226"/>
    <x v="4474"/>
    <x v="4474"/>
  </r>
  <r>
    <x v="31"/>
    <x v="4"/>
    <x v="1"/>
    <x v="2"/>
    <x v="104"/>
    <x v="1593"/>
    <x v="4475"/>
    <n v="4979254.9994575568"/>
    <x v="4475"/>
    <n v="13336508.461402865"/>
    <x v="4475"/>
    <x v="4475"/>
  </r>
  <r>
    <x v="31"/>
    <x v="4"/>
    <x v="1"/>
    <x v="2"/>
    <x v="120"/>
    <x v="1594"/>
    <x v="4476"/>
    <n v="4177257.4612581292"/>
    <x v="4476"/>
    <n v="11772851.485876089"/>
    <x v="4476"/>
    <x v="4476"/>
  </r>
  <r>
    <x v="31"/>
    <x v="4"/>
    <x v="1"/>
    <x v="2"/>
    <x v="115"/>
    <x v="1595"/>
    <x v="4477"/>
    <n v="6976754.1109423181"/>
    <x v="4477"/>
    <n v="20059322.890561644"/>
    <x v="4477"/>
    <x v="4477"/>
  </r>
  <r>
    <x v="0"/>
    <x v="5"/>
    <x v="0"/>
    <x v="0"/>
    <x v="105"/>
    <x v="936"/>
    <x v="4478"/>
    <n v="65487.496885549146"/>
    <x v="4478"/>
    <n v="123213.1268953199"/>
    <x v="4478"/>
    <x v="4478"/>
  </r>
  <r>
    <x v="0"/>
    <x v="5"/>
    <x v="0"/>
    <x v="0"/>
    <x v="121"/>
    <x v="1596"/>
    <x v="4479"/>
    <n v="41497.591208272403"/>
    <x v="4479"/>
    <n v="87418.699784749799"/>
    <x v="4479"/>
    <x v="4479"/>
  </r>
  <r>
    <x v="0"/>
    <x v="5"/>
    <x v="0"/>
    <x v="0"/>
    <x v="25"/>
    <x v="1231"/>
    <x v="4480"/>
    <n v="29091.409511236736"/>
    <x v="4480"/>
    <n v="67463.682965279862"/>
    <x v="4480"/>
    <x v="4480"/>
  </r>
  <r>
    <x v="0"/>
    <x v="5"/>
    <x v="0"/>
    <x v="0"/>
    <x v="127"/>
    <x v="277"/>
    <x v="4481"/>
    <n v="16511.858433117588"/>
    <x v="4481"/>
    <n v="45452.182222959964"/>
    <x v="4481"/>
    <x v="4481"/>
  </r>
  <r>
    <x v="0"/>
    <x v="5"/>
    <x v="1"/>
    <x v="1"/>
    <x v="47"/>
    <x v="37"/>
    <x v="4482"/>
    <n v="74034.298481174948"/>
    <x v="4482"/>
    <n v="134511.5878424999"/>
    <x v="4482"/>
    <x v="4482"/>
  </r>
  <r>
    <x v="0"/>
    <x v="5"/>
    <x v="1"/>
    <x v="1"/>
    <x v="30"/>
    <x v="202"/>
    <x v="4483"/>
    <n v="54563.268435866987"/>
    <x v="4483"/>
    <n v="106368.39745440977"/>
    <x v="4483"/>
    <x v="4483"/>
  </r>
  <r>
    <x v="0"/>
    <x v="5"/>
    <x v="1"/>
    <x v="1"/>
    <x v="122"/>
    <x v="354"/>
    <x v="4484"/>
    <n v="999094.95359999791"/>
    <x v="4484"/>
    <n v="2027627.7391065557"/>
    <x v="4484"/>
    <x v="4484"/>
  </r>
  <r>
    <x v="0"/>
    <x v="5"/>
    <x v="1"/>
    <x v="1"/>
    <x v="146"/>
    <x v="143"/>
    <x v="4485"/>
    <n v="888252.77159999707"/>
    <x v="4485"/>
    <n v="1822911.430419354"/>
    <x v="4485"/>
    <x v="4485"/>
  </r>
  <r>
    <x v="0"/>
    <x v="5"/>
    <x v="1"/>
    <x v="1"/>
    <x v="35"/>
    <x v="1235"/>
    <x v="4486"/>
    <n v="868600.00687499775"/>
    <x v="4486"/>
    <n v="1784981.5577347453"/>
    <x v="4486"/>
    <x v="4486"/>
  </r>
  <r>
    <x v="0"/>
    <x v="5"/>
    <x v="1"/>
    <x v="1"/>
    <x v="112"/>
    <x v="136"/>
    <x v="4487"/>
    <n v="16927.179934493361"/>
    <x v="4487"/>
    <n v="46131.210595139899"/>
    <x v="4487"/>
    <x v="4487"/>
  </r>
  <r>
    <x v="0"/>
    <x v="5"/>
    <x v="0"/>
    <x v="3"/>
    <x v="117"/>
    <x v="2"/>
    <x v="4488"/>
    <n v="51453.386193563892"/>
    <x v="4488"/>
    <n v="113275.10062439975"/>
    <x v="4488"/>
    <x v="4488"/>
  </r>
  <r>
    <x v="0"/>
    <x v="5"/>
    <x v="1"/>
    <x v="2"/>
    <x v="61"/>
    <x v="1194"/>
    <x v="4489"/>
    <n v="75977.345022105423"/>
    <x v="4489"/>
    <n v="137164.27147775967"/>
    <x v="4489"/>
    <x v="4489"/>
  </r>
  <r>
    <x v="0"/>
    <x v="5"/>
    <x v="1"/>
    <x v="2"/>
    <x v="112"/>
    <x v="3"/>
    <x v="4490"/>
    <n v="63079.450859879871"/>
    <x v="4490"/>
    <n v="118353.97954799976"/>
    <x v="4490"/>
    <x v="4490"/>
  </r>
  <r>
    <x v="0"/>
    <x v="5"/>
    <x v="1"/>
    <x v="2"/>
    <x v="27"/>
    <x v="7"/>
    <x v="4491"/>
    <n v="44584.166508117261"/>
    <x v="4491"/>
    <n v="90438.859906829937"/>
    <x v="4491"/>
    <x v="4491"/>
  </r>
  <r>
    <x v="0"/>
    <x v="5"/>
    <x v="1"/>
    <x v="2"/>
    <x v="58"/>
    <x v="258"/>
    <x v="4492"/>
    <n v="989982.34404299792"/>
    <x v="4492"/>
    <n v="2049416.6776013656"/>
    <x v="4492"/>
    <x v="4492"/>
  </r>
  <r>
    <x v="0"/>
    <x v="5"/>
    <x v="1"/>
    <x v="2"/>
    <x v="159"/>
    <x v="110"/>
    <x v="4493"/>
    <n v="756250.98619499826"/>
    <x v="4493"/>
    <n v="1601068.1426950467"/>
    <x v="4493"/>
    <x v="4493"/>
  </r>
  <r>
    <x v="0"/>
    <x v="5"/>
    <x v="1"/>
    <x v="2"/>
    <x v="137"/>
    <x v="255"/>
    <x v="4494"/>
    <n v="32045.500752969532"/>
    <x v="4494"/>
    <n v="71157.624932159844"/>
    <x v="4494"/>
    <x v="4494"/>
  </r>
  <r>
    <x v="1"/>
    <x v="5"/>
    <x v="0"/>
    <x v="0"/>
    <x v="145"/>
    <x v="1352"/>
    <x v="4495"/>
    <n v="136214.37665527372"/>
    <x v="4495"/>
    <n v="212214.94232023894"/>
    <x v="4495"/>
    <x v="4495"/>
  </r>
  <r>
    <x v="1"/>
    <x v="5"/>
    <x v="0"/>
    <x v="0"/>
    <x v="25"/>
    <x v="28"/>
    <x v="4496"/>
    <n v="91894.657898387231"/>
    <x v="4496"/>
    <n v="151208.00817866923"/>
    <x v="4496"/>
    <x v="4496"/>
  </r>
  <r>
    <x v="1"/>
    <x v="5"/>
    <x v="0"/>
    <x v="0"/>
    <x v="157"/>
    <x v="212"/>
    <x v="4497"/>
    <n v="81245.962935689662"/>
    <x v="4497"/>
    <n v="135937.71559899946"/>
    <x v="4497"/>
    <x v="4497"/>
  </r>
  <r>
    <x v="1"/>
    <x v="5"/>
    <x v="0"/>
    <x v="0"/>
    <x v="1"/>
    <x v="160"/>
    <x v="4498"/>
    <n v="392641.92499999842"/>
    <x v="4498"/>
    <n v="817611.92499999667"/>
    <x v="4498"/>
    <x v="4498"/>
  </r>
  <r>
    <x v="1"/>
    <x v="5"/>
    <x v="0"/>
    <x v="0"/>
    <x v="19"/>
    <x v="160"/>
    <x v="4499"/>
    <n v="392726.00249999843"/>
    <x v="4499"/>
    <n v="941702.91052499611"/>
    <x v="4499"/>
    <x v="4499"/>
  </r>
  <r>
    <x v="1"/>
    <x v="5"/>
    <x v="1"/>
    <x v="1"/>
    <x v="112"/>
    <x v="47"/>
    <x v="4500"/>
    <n v="122869.50634022939"/>
    <x v="4500"/>
    <n v="311158.18553299905"/>
    <x v="4500"/>
    <x v="4500"/>
  </r>
  <r>
    <x v="1"/>
    <x v="5"/>
    <x v="1"/>
    <x v="1"/>
    <x v="2"/>
    <x v="1033"/>
    <x v="4501"/>
    <n v="181907.58751567468"/>
    <x v="4501"/>
    <n v="293425.05682475853"/>
    <x v="4501"/>
    <x v="4501"/>
  </r>
  <r>
    <x v="1"/>
    <x v="5"/>
    <x v="1"/>
    <x v="1"/>
    <x v="146"/>
    <x v="948"/>
    <x v="4502"/>
    <n v="131516.32489348808"/>
    <x v="4502"/>
    <n v="215581.88723705913"/>
    <x v="4502"/>
    <x v="4502"/>
  </r>
  <r>
    <x v="1"/>
    <x v="5"/>
    <x v="1"/>
    <x v="1"/>
    <x v="5"/>
    <x v="1191"/>
    <x v="4503"/>
    <n v="107296.27076299957"/>
    <x v="4503"/>
    <n v="178210.60729999928"/>
    <x v="4503"/>
    <x v="4503"/>
  </r>
  <r>
    <x v="1"/>
    <x v="5"/>
    <x v="1"/>
    <x v="1"/>
    <x v="99"/>
    <x v="32"/>
    <x v="4504"/>
    <n v="112130.44469520822"/>
    <x v="4504"/>
    <n v="189058.52538776924"/>
    <x v="4504"/>
    <x v="4504"/>
  </r>
  <r>
    <x v="1"/>
    <x v="5"/>
    <x v="1"/>
    <x v="1"/>
    <x v="99"/>
    <x v="1597"/>
    <x v="4505"/>
    <n v="102186.50750192137"/>
    <x v="4505"/>
    <n v="175279.13532877923"/>
    <x v="4505"/>
    <x v="4505"/>
  </r>
  <r>
    <x v="1"/>
    <x v="5"/>
    <x v="1"/>
    <x v="1"/>
    <x v="112"/>
    <x v="1191"/>
    <x v="4506"/>
    <n v="112648.54155519592"/>
    <x v="4506"/>
    <n v="195332.33372643916"/>
    <x v="4506"/>
    <x v="4506"/>
  </r>
  <r>
    <x v="1"/>
    <x v="5"/>
    <x v="1"/>
    <x v="1"/>
    <x v="99"/>
    <x v="216"/>
    <x v="4507"/>
    <n v="94011.548944895403"/>
    <x v="4507"/>
    <n v="164565.97724159894"/>
    <x v="4507"/>
    <x v="4507"/>
  </r>
  <r>
    <x v="1"/>
    <x v="5"/>
    <x v="0"/>
    <x v="3"/>
    <x v="31"/>
    <x v="593"/>
    <x v="4508"/>
    <n v="194806.00526243899"/>
    <x v="4508"/>
    <n v="326991.76052399835"/>
    <x v="4508"/>
    <x v="4508"/>
  </r>
  <r>
    <x v="1"/>
    <x v="5"/>
    <x v="0"/>
    <x v="3"/>
    <x v="14"/>
    <x v="593"/>
    <x v="4509"/>
    <n v="207010.74074307052"/>
    <x v="4509"/>
    <n v="366234.12981635809"/>
    <x v="4509"/>
    <x v="4509"/>
  </r>
  <r>
    <x v="1"/>
    <x v="5"/>
    <x v="0"/>
    <x v="3"/>
    <x v="154"/>
    <x v="566"/>
    <x v="4510"/>
    <n v="132119.18112556747"/>
    <x v="4510"/>
    <n v="237752.97137279899"/>
    <x v="4510"/>
    <x v="4510"/>
  </r>
  <r>
    <x v="1"/>
    <x v="5"/>
    <x v="0"/>
    <x v="3"/>
    <x v="143"/>
    <x v="65"/>
    <x v="4511"/>
    <n v="123557.87022748109"/>
    <x v="4511"/>
    <n v="224138.57492735906"/>
    <x v="4511"/>
    <x v="4511"/>
  </r>
  <r>
    <x v="1"/>
    <x v="5"/>
    <x v="0"/>
    <x v="3"/>
    <x v="142"/>
    <x v="71"/>
    <x v="4512"/>
    <n v="88584.395949122845"/>
    <x v="4512"/>
    <n v="167679.21152942913"/>
    <x v="4512"/>
    <x v="4512"/>
  </r>
  <r>
    <x v="1"/>
    <x v="5"/>
    <x v="0"/>
    <x v="3"/>
    <x v="103"/>
    <x v="966"/>
    <x v="4513"/>
    <n v="495449.75533247803"/>
    <x v="4513"/>
    <n v="1022677.8430079969"/>
    <x v="4513"/>
    <x v="4513"/>
  </r>
  <r>
    <x v="1"/>
    <x v="5"/>
    <x v="0"/>
    <x v="3"/>
    <x v="1"/>
    <x v="966"/>
    <x v="4514"/>
    <n v="529458.03867994261"/>
    <x v="4514"/>
    <n v="1132201.5146933664"/>
    <x v="4514"/>
    <x v="4514"/>
  </r>
  <r>
    <x v="1"/>
    <x v="5"/>
    <x v="1"/>
    <x v="2"/>
    <x v="34"/>
    <x v="699"/>
    <x v="4515"/>
    <n v="643827.11947118794"/>
    <x v="4515"/>
    <n v="1181131.2605135154"/>
    <x v="4515"/>
    <x v="4515"/>
  </r>
  <r>
    <x v="1"/>
    <x v="5"/>
    <x v="1"/>
    <x v="2"/>
    <x v="123"/>
    <x v="546"/>
    <x v="4516"/>
    <n v="121041.27840259919"/>
    <x v="4516"/>
    <n v="201198.356582579"/>
    <x v="4516"/>
    <x v="4516"/>
  </r>
  <r>
    <x v="1"/>
    <x v="5"/>
    <x v="1"/>
    <x v="2"/>
    <x v="58"/>
    <x v="8"/>
    <x v="4517"/>
    <n v="73021.056355489694"/>
    <x v="4517"/>
    <n v="133719.56511770928"/>
    <x v="4517"/>
    <x v="4517"/>
  </r>
  <r>
    <x v="1"/>
    <x v="5"/>
    <x v="1"/>
    <x v="2"/>
    <x v="136"/>
    <x v="1598"/>
    <x v="4518"/>
    <n v="1080381.8729759958"/>
    <x v="4518"/>
    <n v="2224592.3159678313"/>
    <x v="4518"/>
    <x v="4518"/>
  </r>
  <r>
    <x v="1"/>
    <x v="5"/>
    <x v="1"/>
    <x v="2"/>
    <x v="1"/>
    <x v="1351"/>
    <x v="4519"/>
    <n v="43749.712910322953"/>
    <x v="4519"/>
    <n v="90180.302910719489"/>
    <x v="4519"/>
    <x v="4519"/>
  </r>
  <r>
    <x v="1"/>
    <x v="5"/>
    <x v="1"/>
    <x v="2"/>
    <x v="133"/>
    <x v="188"/>
    <x v="4520"/>
    <n v="39270.326501999836"/>
    <x v="4520"/>
    <n v="81926.104199999652"/>
    <x v="4520"/>
    <x v="4520"/>
  </r>
  <r>
    <x v="1"/>
    <x v="5"/>
    <x v="1"/>
    <x v="2"/>
    <x v="24"/>
    <x v="188"/>
    <x v="4521"/>
    <n v="40726.235447729821"/>
    <x v="4521"/>
    <n v="86613.026282999621"/>
    <x v="4521"/>
    <x v="4521"/>
  </r>
  <r>
    <x v="1"/>
    <x v="5"/>
    <x v="1"/>
    <x v="2"/>
    <x v="11"/>
    <x v="699"/>
    <x v="4522"/>
    <n v="363934.17671099823"/>
    <x v="4522"/>
    <n v="779973.65756099613"/>
    <x v="4522"/>
    <x v="4522"/>
  </r>
  <r>
    <x v="1"/>
    <x v="5"/>
    <x v="1"/>
    <x v="2"/>
    <x v="159"/>
    <x v="11"/>
    <x v="4523"/>
    <n v="24248.369806877272"/>
    <x v="4523"/>
    <n v="58978.394841539688"/>
    <x v="4523"/>
    <x v="4523"/>
  </r>
  <r>
    <x v="2"/>
    <x v="5"/>
    <x v="0"/>
    <x v="0"/>
    <x v="29"/>
    <x v="70"/>
    <x v="4524"/>
    <n v="223326.28924226094"/>
    <x v="4524"/>
    <n v="505399.93712987727"/>
    <x v="4524"/>
    <x v="4524"/>
  </r>
  <r>
    <x v="2"/>
    <x v="5"/>
    <x v="0"/>
    <x v="0"/>
    <x v="97"/>
    <x v="34"/>
    <x v="4525"/>
    <n v="137286.77011892883"/>
    <x v="4525"/>
    <n v="214631.10780299816"/>
    <x v="4525"/>
    <x v="4525"/>
  </r>
  <r>
    <x v="2"/>
    <x v="5"/>
    <x v="0"/>
    <x v="0"/>
    <x v="138"/>
    <x v="982"/>
    <x v="4526"/>
    <n v="112368.16933187917"/>
    <x v="4526"/>
    <n v="191708.49074799856"/>
    <x v="4526"/>
    <x v="4526"/>
  </r>
  <r>
    <x v="2"/>
    <x v="5"/>
    <x v="0"/>
    <x v="0"/>
    <x v="69"/>
    <x v="560"/>
    <x v="4527"/>
    <n v="100145.75179444204"/>
    <x v="4527"/>
    <n v="175068.79594658851"/>
    <x v="4527"/>
    <x v="4527"/>
  </r>
  <r>
    <x v="2"/>
    <x v="5"/>
    <x v="0"/>
    <x v="0"/>
    <x v="1"/>
    <x v="210"/>
    <x v="4528"/>
    <n v="87103.427348699348"/>
    <x v="4528"/>
    <n v="153295.11476999888"/>
    <x v="4528"/>
    <x v="4528"/>
  </r>
  <r>
    <x v="2"/>
    <x v="5"/>
    <x v="0"/>
    <x v="0"/>
    <x v="107"/>
    <x v="210"/>
    <x v="4529"/>
    <n v="91031.584555037014"/>
    <x v="4529"/>
    <n v="165887.28299366878"/>
    <x v="4529"/>
    <x v="4529"/>
  </r>
  <r>
    <x v="2"/>
    <x v="5"/>
    <x v="0"/>
    <x v="0"/>
    <x v="1"/>
    <x v="1184"/>
    <x v="4530"/>
    <n v="46141.575641442738"/>
    <x v="4530"/>
    <n v="96348.239462719037"/>
    <x v="4530"/>
    <x v="4530"/>
  </r>
  <r>
    <x v="2"/>
    <x v="5"/>
    <x v="1"/>
    <x v="1"/>
    <x v="122"/>
    <x v="993"/>
    <x v="4531"/>
    <n v="180282.01167435365"/>
    <x v="4531"/>
    <n v="419097.47249791771"/>
    <x v="4531"/>
    <x v="4531"/>
  </r>
  <r>
    <x v="2"/>
    <x v="5"/>
    <x v="1"/>
    <x v="1"/>
    <x v="111"/>
    <x v="115"/>
    <x v="4532"/>
    <n v="178885.45479693351"/>
    <x v="4532"/>
    <n v="416691.89853849768"/>
    <x v="4532"/>
    <x v="4532"/>
  </r>
  <r>
    <x v="2"/>
    <x v="5"/>
    <x v="1"/>
    <x v="1"/>
    <x v="35"/>
    <x v="1352"/>
    <x v="4533"/>
    <n v="156565.96292804868"/>
    <x v="4533"/>
    <n v="239409.59815499798"/>
    <x v="4533"/>
    <x v="4533"/>
  </r>
  <r>
    <x v="2"/>
    <x v="5"/>
    <x v="1"/>
    <x v="1"/>
    <x v="7"/>
    <x v="650"/>
    <x v="4534"/>
    <n v="150480.16704422917"/>
    <x v="4534"/>
    <n v="231232.44078783804"/>
    <x v="4534"/>
    <x v="4534"/>
  </r>
  <r>
    <x v="2"/>
    <x v="5"/>
    <x v="1"/>
    <x v="1"/>
    <x v="98"/>
    <x v="1599"/>
    <x v="4535"/>
    <n v="66592.933007196843"/>
    <x v="4535"/>
    <n v="126146.87865224876"/>
    <x v="4535"/>
    <x v="4535"/>
  </r>
  <r>
    <x v="2"/>
    <x v="5"/>
    <x v="0"/>
    <x v="3"/>
    <x v="143"/>
    <x v="222"/>
    <x v="4536"/>
    <n v="151013.00702047136"/>
    <x v="4536"/>
    <n v="268526.24240474799"/>
    <x v="4536"/>
    <x v="4536"/>
  </r>
  <r>
    <x v="2"/>
    <x v="5"/>
    <x v="0"/>
    <x v="3"/>
    <x v="101"/>
    <x v="1373"/>
    <x v="4537"/>
    <n v="150255.86391896207"/>
    <x v="4537"/>
    <n v="267342.06425471796"/>
    <x v="4537"/>
    <x v="4537"/>
  </r>
  <r>
    <x v="2"/>
    <x v="5"/>
    <x v="0"/>
    <x v="3"/>
    <x v="130"/>
    <x v="1031"/>
    <x v="4538"/>
    <n v="949526.474111991"/>
    <x v="4538"/>
    <n v="1747744.7551999867"/>
    <x v="4538"/>
    <x v="4538"/>
  </r>
  <r>
    <x v="2"/>
    <x v="5"/>
    <x v="0"/>
    <x v="3"/>
    <x v="124"/>
    <x v="1031"/>
    <x v="4539"/>
    <n v="1018225.02525231"/>
    <x v="4539"/>
    <n v="1967646.5330719843"/>
    <x v="4539"/>
    <x v="4539"/>
  </r>
  <r>
    <x v="2"/>
    <x v="5"/>
    <x v="0"/>
    <x v="3"/>
    <x v="130"/>
    <x v="8"/>
    <x v="4540"/>
    <n v="51883.346398968111"/>
    <x v="4540"/>
    <n v="115231.46620634914"/>
    <x v="4540"/>
    <x v="4540"/>
  </r>
  <r>
    <x v="2"/>
    <x v="5"/>
    <x v="1"/>
    <x v="2"/>
    <x v="104"/>
    <x v="1600"/>
    <x v="4541"/>
    <n v="177216.52989697768"/>
    <x v="4541"/>
    <n v="278652.38144831767"/>
    <x v="4541"/>
    <x v="4541"/>
  </r>
  <r>
    <x v="2"/>
    <x v="5"/>
    <x v="1"/>
    <x v="2"/>
    <x v="1"/>
    <x v="74"/>
    <x v="4542"/>
    <n v="162592.33640579862"/>
    <x v="4542"/>
    <n v="259026.8851799978"/>
    <x v="4542"/>
    <x v="4542"/>
  </r>
  <r>
    <x v="2"/>
    <x v="5"/>
    <x v="1"/>
    <x v="2"/>
    <x v="120"/>
    <x v="1205"/>
    <x v="4543"/>
    <n v="72229.336511733054"/>
    <x v="4543"/>
    <n v="133116.87847655898"/>
    <x v="4543"/>
    <x v="4543"/>
  </r>
  <r>
    <x v="2"/>
    <x v="5"/>
    <x v="1"/>
    <x v="2"/>
    <x v="11"/>
    <x v="1185"/>
    <x v="4544"/>
    <n v="66491.958959368218"/>
    <x v="4544"/>
    <n v="125048.1628624789"/>
    <x v="4544"/>
    <x v="4544"/>
  </r>
  <r>
    <x v="3"/>
    <x v="5"/>
    <x v="0"/>
    <x v="0"/>
    <x v="134"/>
    <x v="344"/>
    <x v="4545"/>
    <n v="354730.14207370806"/>
    <x v="4545"/>
    <n v="720389.27160874382"/>
    <x v="4545"/>
    <x v="4545"/>
  </r>
  <r>
    <x v="3"/>
    <x v="5"/>
    <x v="0"/>
    <x v="0"/>
    <x v="145"/>
    <x v="307"/>
    <x v="4546"/>
    <n v="294845.31745336909"/>
    <x v="4546"/>
    <n v="624093.07799474522"/>
    <x v="4546"/>
    <x v="4546"/>
  </r>
  <r>
    <x v="3"/>
    <x v="5"/>
    <x v="0"/>
    <x v="0"/>
    <x v="49"/>
    <x v="33"/>
    <x v="4547"/>
    <n v="148544.44435053607"/>
    <x v="4547"/>
    <n v="230831.57538237728"/>
    <x v="4547"/>
    <x v="4547"/>
  </r>
  <r>
    <x v="3"/>
    <x v="5"/>
    <x v="0"/>
    <x v="0"/>
    <x v="134"/>
    <x v="210"/>
    <x v="4548"/>
    <n v="130087.31141799616"/>
    <x v="4548"/>
    <n v="205404.65933224786"/>
    <x v="4548"/>
    <x v="4548"/>
  </r>
  <r>
    <x v="3"/>
    <x v="5"/>
    <x v="0"/>
    <x v="0"/>
    <x v="134"/>
    <x v="1186"/>
    <x v="4549"/>
    <n v="99282.599595621752"/>
    <x v="4549"/>
    <n v="162808.36278587827"/>
    <x v="4549"/>
    <x v="4549"/>
  </r>
  <r>
    <x v="3"/>
    <x v="5"/>
    <x v="0"/>
    <x v="0"/>
    <x v="69"/>
    <x v="87"/>
    <x v="4550"/>
    <n v="224124.1054139974"/>
    <x v="4550"/>
    <n v="545637.86957525369"/>
    <x v="4550"/>
    <x v="4550"/>
  </r>
  <r>
    <x v="3"/>
    <x v="5"/>
    <x v="0"/>
    <x v="0"/>
    <x v="105"/>
    <x v="585"/>
    <x v="4551"/>
    <n v="211295.87488399734"/>
    <x v="4551"/>
    <n v="520301.53006755345"/>
    <x v="4551"/>
    <x v="4551"/>
  </r>
  <r>
    <x v="3"/>
    <x v="5"/>
    <x v="0"/>
    <x v="0"/>
    <x v="138"/>
    <x v="592"/>
    <x v="4552"/>
    <n v="204753.93574999788"/>
    <x v="4552"/>
    <n v="504934.69321749482"/>
    <x v="4552"/>
    <x v="4552"/>
  </r>
  <r>
    <x v="3"/>
    <x v="5"/>
    <x v="1"/>
    <x v="1"/>
    <x v="113"/>
    <x v="358"/>
    <x v="4553"/>
    <n v="335459.67647438264"/>
    <x v="4553"/>
    <n v="678163.74515930517"/>
    <x v="4553"/>
    <x v="4553"/>
  </r>
  <r>
    <x v="3"/>
    <x v="5"/>
    <x v="1"/>
    <x v="1"/>
    <x v="102"/>
    <x v="323"/>
    <x v="4554"/>
    <n v="279801.42108962673"/>
    <x v="4554"/>
    <n v="587094.28577299532"/>
    <x v="4554"/>
    <x v="4554"/>
  </r>
  <r>
    <x v="3"/>
    <x v="5"/>
    <x v="1"/>
    <x v="1"/>
    <x v="111"/>
    <x v="694"/>
    <x v="4555"/>
    <n v="275247.92860465386"/>
    <x v="4555"/>
    <n v="579673.07372469536"/>
    <x v="4555"/>
    <x v="4555"/>
  </r>
  <r>
    <x v="3"/>
    <x v="5"/>
    <x v="1"/>
    <x v="1"/>
    <x v="147"/>
    <x v="706"/>
    <x v="4556"/>
    <n v="221839.05479670182"/>
    <x v="4556"/>
    <n v="489922.52547323622"/>
    <x v="4556"/>
    <x v="4556"/>
  </r>
  <r>
    <x v="3"/>
    <x v="5"/>
    <x v="1"/>
    <x v="1"/>
    <x v="111"/>
    <x v="31"/>
    <x v="4557"/>
    <n v="212041.16670441351"/>
    <x v="4557"/>
    <n v="473085.64743359637"/>
    <x v="4557"/>
    <x v="4557"/>
  </r>
  <r>
    <x v="3"/>
    <x v="5"/>
    <x v="1"/>
    <x v="1"/>
    <x v="141"/>
    <x v="623"/>
    <x v="4558"/>
    <n v="123695.52550860817"/>
    <x v="4558"/>
    <n v="195642.08357615778"/>
    <x v="4558"/>
    <x v="4558"/>
  </r>
  <r>
    <x v="3"/>
    <x v="5"/>
    <x v="0"/>
    <x v="3"/>
    <x v="117"/>
    <x v="126"/>
    <x v="4559"/>
    <n v="454679.00685702352"/>
    <x v="4559"/>
    <n v="726335.93824847171"/>
    <x v="4559"/>
    <x v="4559"/>
  </r>
  <r>
    <x v="3"/>
    <x v="5"/>
    <x v="0"/>
    <x v="3"/>
    <x v="130"/>
    <x v="48"/>
    <x v="4560"/>
    <n v="278926.89500965207"/>
    <x v="4560"/>
    <n v="465744.80245049507"/>
    <x v="4560"/>
    <x v="4560"/>
  </r>
  <r>
    <x v="3"/>
    <x v="5"/>
    <x v="0"/>
    <x v="3"/>
    <x v="81"/>
    <x v="322"/>
    <x v="4561"/>
    <n v="246423.98348584541"/>
    <x v="4561"/>
    <n v="416685.07576079568"/>
    <x v="4561"/>
    <x v="4561"/>
  </r>
  <r>
    <x v="3"/>
    <x v="5"/>
    <x v="1"/>
    <x v="2"/>
    <x v="81"/>
    <x v="1242"/>
    <x v="4562"/>
    <n v="250252.61443006757"/>
    <x v="4562"/>
    <n v="529492.72466796543"/>
    <x v="4562"/>
    <x v="4562"/>
  </r>
  <r>
    <x v="3"/>
    <x v="5"/>
    <x v="1"/>
    <x v="2"/>
    <x v="27"/>
    <x v="639"/>
    <x v="4563"/>
    <n v="219102.14266584563"/>
    <x v="4563"/>
    <n v="477033.08151563595"/>
    <x v="4563"/>
    <x v="4563"/>
  </r>
  <r>
    <x v="3"/>
    <x v="5"/>
    <x v="1"/>
    <x v="2"/>
    <x v="115"/>
    <x v="300"/>
    <x v="4564"/>
    <n v="237540.68486835412"/>
    <x v="4564"/>
    <n v="545928.45423985634"/>
    <x v="4564"/>
    <x v="4564"/>
  </r>
  <r>
    <x v="3"/>
    <x v="5"/>
    <x v="1"/>
    <x v="2"/>
    <x v="123"/>
    <x v="57"/>
    <x v="4565"/>
    <n v="1175319.0798029867"/>
    <x v="4565"/>
    <n v="2418180.6828197422"/>
    <x v="4565"/>
    <x v="4565"/>
  </r>
  <r>
    <x v="4"/>
    <x v="5"/>
    <x v="0"/>
    <x v="0"/>
    <x v="125"/>
    <x v="307"/>
    <x v="4566"/>
    <n v="304108.70185536309"/>
    <x v="4566"/>
    <n v="637338.59525924374"/>
    <x v="4566"/>
    <x v="4566"/>
  </r>
  <r>
    <x v="4"/>
    <x v="5"/>
    <x v="0"/>
    <x v="0"/>
    <x v="69"/>
    <x v="83"/>
    <x v="4567"/>
    <n v="211897.41719852699"/>
    <x v="4567"/>
    <n v="474907.81366299564"/>
    <x v="4567"/>
    <x v="4567"/>
  </r>
  <r>
    <x v="4"/>
    <x v="5"/>
    <x v="0"/>
    <x v="0"/>
    <x v="61"/>
    <x v="401"/>
    <x v="4568"/>
    <n v="226928.30937526919"/>
    <x v="4568"/>
    <n v="508054.14548474515"/>
    <x v="4568"/>
    <x v="4568"/>
  </r>
  <r>
    <x v="4"/>
    <x v="5"/>
    <x v="0"/>
    <x v="0"/>
    <x v="7"/>
    <x v="83"/>
    <x v="4569"/>
    <n v="223462.41713800241"/>
    <x v="4569"/>
    <n v="343495.55316775508"/>
    <x v="4569"/>
    <x v="4569"/>
  </r>
  <r>
    <x v="4"/>
    <x v="5"/>
    <x v="0"/>
    <x v="0"/>
    <x v="69"/>
    <x v="72"/>
    <x v="4570"/>
    <n v="120993.80013107827"/>
    <x v="4570"/>
    <n v="189189.7582679973"/>
    <x v="4570"/>
    <x v="4570"/>
  </r>
  <r>
    <x v="4"/>
    <x v="5"/>
    <x v="0"/>
    <x v="0"/>
    <x v="105"/>
    <x v="8"/>
    <x v="4571"/>
    <n v="99443.415017698673"/>
    <x v="4571"/>
    <n v="159945.49466999783"/>
    <x v="4571"/>
    <x v="4571"/>
  </r>
  <r>
    <x v="4"/>
    <x v="5"/>
    <x v="0"/>
    <x v="0"/>
    <x v="1"/>
    <x v="72"/>
    <x v="4572"/>
    <n v="127190.18197903858"/>
    <x v="4572"/>
    <n v="209022.69733883702"/>
    <x v="4572"/>
    <x v="4572"/>
  </r>
  <r>
    <x v="4"/>
    <x v="5"/>
    <x v="0"/>
    <x v="0"/>
    <x v="69"/>
    <x v="1014"/>
    <x v="4573"/>
    <n v="151583.31825293676"/>
    <x v="4573"/>
    <n v="255269.50020947654"/>
    <x v="4573"/>
    <x v="4573"/>
  </r>
  <r>
    <x v="4"/>
    <x v="5"/>
    <x v="0"/>
    <x v="0"/>
    <x v="118"/>
    <x v="79"/>
    <x v="4574"/>
    <n v="250758.69644799668"/>
    <x v="4574"/>
    <n v="601215.61989631201"/>
    <x v="4574"/>
    <x v="4574"/>
  </r>
  <r>
    <x v="4"/>
    <x v="5"/>
    <x v="0"/>
    <x v="0"/>
    <x v="145"/>
    <x v="1028"/>
    <x v="4575"/>
    <n v="241662.2376959965"/>
    <x v="4575"/>
    <n v="583958.79742463178"/>
    <x v="4575"/>
    <x v="4575"/>
  </r>
  <r>
    <x v="4"/>
    <x v="5"/>
    <x v="0"/>
    <x v="0"/>
    <x v="157"/>
    <x v="369"/>
    <x v="4576"/>
    <n v="231034.10937599692"/>
    <x v="4576"/>
    <n v="561300.30043583259"/>
    <x v="4576"/>
    <x v="4576"/>
  </r>
  <r>
    <x v="4"/>
    <x v="5"/>
    <x v="0"/>
    <x v="0"/>
    <x v="140"/>
    <x v="256"/>
    <x v="4577"/>
    <n v="227910.02270399654"/>
    <x v="4577"/>
    <n v="556794.96281135152"/>
    <x v="4577"/>
    <x v="4577"/>
  </r>
  <r>
    <x v="4"/>
    <x v="5"/>
    <x v="1"/>
    <x v="1"/>
    <x v="146"/>
    <x v="1019"/>
    <x v="4578"/>
    <n v="363337.69592122163"/>
    <x v="4578"/>
    <n v="720498.43393943331"/>
    <x v="4578"/>
    <x v="4578"/>
  </r>
  <r>
    <x v="4"/>
    <x v="5"/>
    <x v="1"/>
    <x v="1"/>
    <x v="129"/>
    <x v="393"/>
    <x v="4579"/>
    <n v="320806.89265610505"/>
    <x v="4579"/>
    <n v="668332.90082615323"/>
    <x v="4579"/>
    <x v="4579"/>
  </r>
  <r>
    <x v="4"/>
    <x v="5"/>
    <x v="1"/>
    <x v="1"/>
    <x v="7"/>
    <x v="393"/>
    <x v="4580"/>
    <n v="173286.07289999755"/>
    <x v="4580"/>
    <n v="418428.50307599414"/>
    <x v="4580"/>
    <x v="4580"/>
  </r>
  <r>
    <x v="4"/>
    <x v="5"/>
    <x v="1"/>
    <x v="1"/>
    <x v="61"/>
    <x v="109"/>
    <x v="4581"/>
    <n v="226230.0232499968"/>
    <x v="4581"/>
    <n v="553487.36397569219"/>
    <x v="4581"/>
    <x v="4581"/>
  </r>
  <r>
    <x v="4"/>
    <x v="5"/>
    <x v="1"/>
    <x v="1"/>
    <x v="5"/>
    <x v="1601"/>
    <x v="4582"/>
    <n v="219204.4499999971"/>
    <x v="4582"/>
    <n v="538198.89921999292"/>
    <x v="4582"/>
    <x v="4582"/>
  </r>
  <r>
    <x v="4"/>
    <x v="5"/>
    <x v="0"/>
    <x v="3"/>
    <x v="103"/>
    <x v="1358"/>
    <x v="4583"/>
    <n v="560592.46154481021"/>
    <x v="4583"/>
    <n v="882925.75175746658"/>
    <x v="4583"/>
    <x v="4583"/>
  </r>
  <r>
    <x v="4"/>
    <x v="5"/>
    <x v="0"/>
    <x v="3"/>
    <x v="61"/>
    <x v="160"/>
    <x v="4584"/>
    <n v="537231.42530199222"/>
    <x v="4584"/>
    <n v="848480.40419998753"/>
    <x v="4584"/>
    <x v="4584"/>
  </r>
  <r>
    <x v="4"/>
    <x v="5"/>
    <x v="0"/>
    <x v="3"/>
    <x v="61"/>
    <x v="66"/>
    <x v="4585"/>
    <n v="477923.40935982205"/>
    <x v="4585"/>
    <n v="762079.76446717919"/>
    <x v="4585"/>
    <x v="4585"/>
  </r>
  <r>
    <x v="4"/>
    <x v="5"/>
    <x v="0"/>
    <x v="3"/>
    <x v="81"/>
    <x v="950"/>
    <x v="4586"/>
    <n v="415301.53211443056"/>
    <x v="4586"/>
    <n v="669836.51851430105"/>
    <x v="4586"/>
    <x v="4586"/>
  </r>
  <r>
    <x v="4"/>
    <x v="5"/>
    <x v="0"/>
    <x v="3"/>
    <x v="68"/>
    <x v="953"/>
    <x v="4587"/>
    <n v="673185.07226879045"/>
    <x v="4587"/>
    <n v="1088777.6524799846"/>
    <x v="4587"/>
    <x v="4587"/>
  </r>
  <r>
    <x v="4"/>
    <x v="5"/>
    <x v="0"/>
    <x v="3"/>
    <x v="129"/>
    <x v="953"/>
    <x v="4588"/>
    <n v="629048.65679999103"/>
    <x v="4588"/>
    <n v="1235447.2799999868"/>
    <x v="4588"/>
    <x v="4588"/>
  </r>
  <r>
    <x v="4"/>
    <x v="5"/>
    <x v="1"/>
    <x v="2"/>
    <x v="104"/>
    <x v="1226"/>
    <x v="4589"/>
    <n v="347168.40013748029"/>
    <x v="4589"/>
    <n v="685767.67532091308"/>
    <x v="4589"/>
    <x v="4589"/>
  </r>
  <r>
    <x v="4"/>
    <x v="5"/>
    <x v="1"/>
    <x v="2"/>
    <x v="120"/>
    <x v="24"/>
    <x v="4590"/>
    <n v="231497.52830076168"/>
    <x v="4590"/>
    <n v="497655.02125407546"/>
    <x v="4590"/>
    <x v="4590"/>
  </r>
  <r>
    <x v="4"/>
    <x v="5"/>
    <x v="1"/>
    <x v="2"/>
    <x v="136"/>
    <x v="64"/>
    <x v="4591"/>
    <n v="229880.36056155653"/>
    <x v="4591"/>
    <n v="531816.44012115523"/>
    <x v="4591"/>
    <x v="4591"/>
  </r>
  <r>
    <x v="4"/>
    <x v="5"/>
    <x v="1"/>
    <x v="2"/>
    <x v="60"/>
    <x v="1602"/>
    <x v="4592"/>
    <n v="729997.95231599046"/>
    <x v="4592"/>
    <n v="1460216.6549159808"/>
    <x v="4592"/>
    <x v="4592"/>
  </r>
  <r>
    <x v="4"/>
    <x v="5"/>
    <x v="1"/>
    <x v="2"/>
    <x v="67"/>
    <x v="1015"/>
    <x v="4593"/>
    <n v="624325.16999999178"/>
    <x v="4593"/>
    <n v="1269067.1699999832"/>
    <x v="4593"/>
    <x v="4593"/>
  </r>
  <r>
    <x v="4"/>
    <x v="5"/>
    <x v="1"/>
    <x v="2"/>
    <x v="123"/>
    <x v="1602"/>
    <x v="4594"/>
    <n v="730426.01991899032"/>
    <x v="4594"/>
    <n v="1706865.6754284671"/>
    <x v="4594"/>
    <x v="4594"/>
  </r>
  <r>
    <x v="4"/>
    <x v="5"/>
    <x v="1"/>
    <x v="2"/>
    <x v="153"/>
    <x v="1015"/>
    <x v="4595"/>
    <n v="624691.1999999918"/>
    <x v="4595"/>
    <n v="1480023.5519999804"/>
    <x v="4595"/>
    <x v="4595"/>
  </r>
  <r>
    <x v="5"/>
    <x v="5"/>
    <x v="0"/>
    <x v="0"/>
    <x v="140"/>
    <x v="194"/>
    <x v="4596"/>
    <n v="547193.39624099073"/>
    <x v="4596"/>
    <n v="1182986.8728336701"/>
    <x v="4596"/>
    <x v="4596"/>
  </r>
  <r>
    <x v="5"/>
    <x v="5"/>
    <x v="0"/>
    <x v="0"/>
    <x v="139"/>
    <x v="612"/>
    <x v="4597"/>
    <n v="464604.23654399172"/>
    <x v="4597"/>
    <n v="1026609.1353369417"/>
    <x v="4597"/>
    <x v="4597"/>
  </r>
  <r>
    <x v="5"/>
    <x v="5"/>
    <x v="0"/>
    <x v="0"/>
    <x v="139"/>
    <x v="668"/>
    <x v="4598"/>
    <n v="352658.88479999441"/>
    <x v="4598"/>
    <n v="806721.10123198724"/>
    <x v="4598"/>
    <x v="4598"/>
  </r>
  <r>
    <x v="5"/>
    <x v="5"/>
    <x v="0"/>
    <x v="0"/>
    <x v="155"/>
    <x v="12"/>
    <x v="4599"/>
    <n v="349368.13124999421"/>
    <x v="4599"/>
    <n v="801167.45681248663"/>
    <x v="4599"/>
    <x v="4599"/>
  </r>
  <r>
    <x v="5"/>
    <x v="5"/>
    <x v="1"/>
    <x v="1"/>
    <x v="56"/>
    <x v="960"/>
    <x v="4600"/>
    <n v="497981.92499999161"/>
    <x v="4600"/>
    <n v="1099298.5737299814"/>
    <x v="4600"/>
    <x v="4600"/>
  </r>
  <r>
    <x v="5"/>
    <x v="5"/>
    <x v="1"/>
    <x v="1"/>
    <x v="153"/>
    <x v="728"/>
    <x v="4601"/>
    <n v="481705.13182499143"/>
    <x v="4601"/>
    <n v="1068890.743655751"/>
    <x v="4601"/>
    <x v="4601"/>
  </r>
  <r>
    <x v="5"/>
    <x v="5"/>
    <x v="1"/>
    <x v="1"/>
    <x v="108"/>
    <x v="231"/>
    <x v="4602"/>
    <n v="474189.55379999155"/>
    <x v="4602"/>
    <n v="1054214.6473824612"/>
    <x v="4602"/>
    <x v="4602"/>
  </r>
  <r>
    <x v="5"/>
    <x v="5"/>
    <x v="1"/>
    <x v="1"/>
    <x v="35"/>
    <x v="720"/>
    <x v="4603"/>
    <n v="385382.43359999359"/>
    <x v="4603"/>
    <n v="877733.76251454535"/>
    <x v="4603"/>
    <x v="4603"/>
  </r>
  <r>
    <x v="5"/>
    <x v="5"/>
    <x v="1"/>
    <x v="1"/>
    <x v="5"/>
    <x v="106"/>
    <x v="4604"/>
    <n v="340596.59039999451"/>
    <x v="4604"/>
    <n v="787664.23979582754"/>
    <x v="4604"/>
    <x v="4604"/>
  </r>
  <r>
    <x v="5"/>
    <x v="5"/>
    <x v="1"/>
    <x v="1"/>
    <x v="21"/>
    <x v="326"/>
    <x v="4605"/>
    <n v="304795.85174999514"/>
    <x v="4605"/>
    <n v="715713.48317428865"/>
    <x v="4605"/>
    <x v="4605"/>
  </r>
  <r>
    <x v="5"/>
    <x v="5"/>
    <x v="1"/>
    <x v="1"/>
    <x v="61"/>
    <x v="574"/>
    <x v="4606"/>
    <n v="301875.59159999486"/>
    <x v="4606"/>
    <n v="710833.01689134794"/>
    <x v="4606"/>
    <x v="4606"/>
  </r>
  <r>
    <x v="5"/>
    <x v="5"/>
    <x v="1"/>
    <x v="1"/>
    <x v="122"/>
    <x v="362"/>
    <x v="4607"/>
    <n v="237789.15929999604"/>
    <x v="4607"/>
    <n v="579752.62373027031"/>
    <x v="4607"/>
    <x v="4607"/>
  </r>
  <r>
    <x v="5"/>
    <x v="5"/>
    <x v="0"/>
    <x v="3"/>
    <x v="101"/>
    <x v="111"/>
    <x v="4608"/>
    <n v="772095.8902115064"/>
    <x v="4608"/>
    <n v="1187076.138988751"/>
    <x v="4608"/>
    <x v="4608"/>
  </r>
  <r>
    <x v="5"/>
    <x v="5"/>
    <x v="0"/>
    <x v="3"/>
    <x v="101"/>
    <x v="1603"/>
    <x v="4609"/>
    <n v="738592.07760161394"/>
    <x v="4609"/>
    <n v="1141077.4954890995"/>
    <x v="4609"/>
    <x v="4609"/>
  </r>
  <r>
    <x v="5"/>
    <x v="5"/>
    <x v="0"/>
    <x v="3"/>
    <x v="49"/>
    <x v="1360"/>
    <x v="4610"/>
    <n v="705452.91781862674"/>
    <x v="4610"/>
    <n v="1092533.4304633318"/>
    <x v="4610"/>
    <x v="4610"/>
  </r>
  <r>
    <x v="5"/>
    <x v="5"/>
    <x v="0"/>
    <x v="3"/>
    <x v="119"/>
    <x v="395"/>
    <x v="4611"/>
    <n v="1041154.9362163761"/>
    <x v="4611"/>
    <n v="1639833.6353754338"/>
    <x v="4611"/>
    <x v="4611"/>
  </r>
  <r>
    <x v="5"/>
    <x v="5"/>
    <x v="0"/>
    <x v="3"/>
    <x v="154"/>
    <x v="395"/>
    <x v="4612"/>
    <n v="971692.39052166464"/>
    <x v="4612"/>
    <n v="1776012.6823279774"/>
    <x v="4612"/>
    <x v="4612"/>
  </r>
  <r>
    <x v="5"/>
    <x v="5"/>
    <x v="0"/>
    <x v="3"/>
    <x v="107"/>
    <x v="1041"/>
    <x v="4613"/>
    <n v="995178.15152129973"/>
    <x v="4613"/>
    <n v="1859818.0468429332"/>
    <x v="4613"/>
    <x v="4613"/>
  </r>
  <r>
    <x v="5"/>
    <x v="5"/>
    <x v="1"/>
    <x v="2"/>
    <x v="120"/>
    <x v="311"/>
    <x v="4614"/>
    <n v="1107895.9436999804"/>
    <x v="4614"/>
    <n v="2142010.3886999618"/>
    <x v="4614"/>
    <x v="4614"/>
  </r>
  <r>
    <x v="5"/>
    <x v="5"/>
    <x v="1"/>
    <x v="2"/>
    <x v="61"/>
    <x v="658"/>
    <x v="4615"/>
    <n v="1188602.2888319811"/>
    <x v="4615"/>
    <n v="2452108.0627948414"/>
    <x v="4615"/>
    <x v="4615"/>
  </r>
  <r>
    <x v="5"/>
    <x v="5"/>
    <x v="1"/>
    <x v="2"/>
    <x v="49"/>
    <x v="1204"/>
    <x v="4616"/>
    <n v="918533.04526798555"/>
    <x v="4616"/>
    <n v="1934485.2135240897"/>
    <x v="4616"/>
    <x v="4616"/>
  </r>
  <r>
    <x v="5"/>
    <x v="5"/>
    <x v="1"/>
    <x v="2"/>
    <x v="135"/>
    <x v="311"/>
    <x v="4617"/>
    <n v="1109133.1250999803"/>
    <x v="4617"/>
    <n v="2517632.3382209549"/>
    <x v="4617"/>
    <x v="4617"/>
  </r>
  <r>
    <x v="5"/>
    <x v="5"/>
    <x v="1"/>
    <x v="2"/>
    <x v="112"/>
    <x v="99"/>
    <x v="4618"/>
    <n v="368674.83417599386"/>
    <x v="4618"/>
    <n v="854252.83747582568"/>
    <x v="4618"/>
    <x v="4618"/>
  </r>
  <r>
    <x v="5"/>
    <x v="5"/>
    <x v="1"/>
    <x v="2"/>
    <x v="104"/>
    <x v="206"/>
    <x v="4619"/>
    <n v="300949.87795199495"/>
    <x v="4619"/>
    <n v="715683.83381566813"/>
    <x v="4619"/>
    <x v="4619"/>
  </r>
  <r>
    <x v="6"/>
    <x v="5"/>
    <x v="0"/>
    <x v="0"/>
    <x v="140"/>
    <x v="267"/>
    <x v="4620"/>
    <n v="758683.05831998552"/>
    <x v="4620"/>
    <n v="1584553.1006887697"/>
    <x v="4620"/>
    <x v="4620"/>
  </r>
  <r>
    <x v="6"/>
    <x v="5"/>
    <x v="0"/>
    <x v="0"/>
    <x v="49"/>
    <x v="1604"/>
    <x v="4621"/>
    <n v="738984.50999998581"/>
    <x v="4621"/>
    <n v="1547853.5258999704"/>
    <x v="4621"/>
    <x v="4621"/>
  </r>
  <r>
    <x v="6"/>
    <x v="5"/>
    <x v="0"/>
    <x v="0"/>
    <x v="116"/>
    <x v="200"/>
    <x v="4622"/>
    <n v="670891.24162798712"/>
    <x v="4622"/>
    <n v="1420434.6955224925"/>
    <x v="4622"/>
    <x v="4622"/>
  </r>
  <r>
    <x v="6"/>
    <x v="5"/>
    <x v="0"/>
    <x v="0"/>
    <x v="140"/>
    <x v="76"/>
    <x v="4623"/>
    <n v="652364.03874998749"/>
    <x v="4623"/>
    <n v="1385648.0784874735"/>
    <x v="4623"/>
    <x v="4623"/>
  </r>
  <r>
    <x v="6"/>
    <x v="5"/>
    <x v="0"/>
    <x v="0"/>
    <x v="127"/>
    <x v="290"/>
    <x v="4624"/>
    <n v="530578.9071359894"/>
    <x v="4624"/>
    <n v="1156258.406154217"/>
    <x v="4624"/>
    <x v="4624"/>
  </r>
  <r>
    <x v="6"/>
    <x v="5"/>
    <x v="0"/>
    <x v="0"/>
    <x v="158"/>
    <x v="691"/>
    <x v="4625"/>
    <n v="439903.55735999148"/>
    <x v="4625"/>
    <n v="981127.57728238113"/>
    <x v="4625"/>
    <x v="4625"/>
  </r>
  <r>
    <x v="6"/>
    <x v="5"/>
    <x v="1"/>
    <x v="1"/>
    <x v="152"/>
    <x v="643"/>
    <x v="4626"/>
    <n v="261512.40352499491"/>
    <x v="4626"/>
    <n v="631232.60133307788"/>
    <x v="4626"/>
    <x v="4626"/>
  </r>
  <r>
    <x v="6"/>
    <x v="5"/>
    <x v="0"/>
    <x v="3"/>
    <x v="81"/>
    <x v="406"/>
    <x v="4627"/>
    <n v="931908.38659853302"/>
    <x v="4627"/>
    <n v="1843065.1333823937"/>
    <x v="4627"/>
    <x v="4627"/>
  </r>
  <r>
    <x v="6"/>
    <x v="5"/>
    <x v="0"/>
    <x v="3"/>
    <x v="129"/>
    <x v="1200"/>
    <x v="4628"/>
    <n v="629774.18898657209"/>
    <x v="4628"/>
    <n v="985994.92334380106"/>
    <x v="4628"/>
    <x v="4628"/>
  </r>
  <r>
    <x v="6"/>
    <x v="5"/>
    <x v="0"/>
    <x v="3"/>
    <x v="154"/>
    <x v="702"/>
    <x v="4629"/>
    <n v="544511.11545563268"/>
    <x v="4629"/>
    <n v="863269.92243754282"/>
    <x v="4629"/>
    <x v="4629"/>
  </r>
  <r>
    <x v="6"/>
    <x v="5"/>
    <x v="1"/>
    <x v="2"/>
    <x v="25"/>
    <x v="231"/>
    <x v="4630"/>
    <n v="532673.51991598972"/>
    <x v="4630"/>
    <n v="1186681.7389424171"/>
    <x v="4630"/>
    <x v="4630"/>
  </r>
  <r>
    <x v="6"/>
    <x v="5"/>
    <x v="1"/>
    <x v="2"/>
    <x v="114"/>
    <x v="720"/>
    <x v="4631"/>
    <n v="438620.2329599915"/>
    <x v="4631"/>
    <n v="998701.72496638086"/>
    <x v="4631"/>
    <x v="4631"/>
  </r>
  <r>
    <x v="6"/>
    <x v="5"/>
    <x v="1"/>
    <x v="2"/>
    <x v="137"/>
    <x v="737"/>
    <x v="4632"/>
    <n v="364864.02363599295"/>
    <x v="4632"/>
    <n v="849441.02477722371"/>
    <x v="4632"/>
    <x v="4632"/>
  </r>
  <r>
    <x v="7"/>
    <x v="5"/>
    <x v="0"/>
    <x v="0"/>
    <x v="121"/>
    <x v="1245"/>
    <x v="4633"/>
    <n v="785272.63117598346"/>
    <x v="4633"/>
    <n v="1637564.2729978056"/>
    <x v="4633"/>
    <x v="4633"/>
  </r>
  <r>
    <x v="7"/>
    <x v="5"/>
    <x v="0"/>
    <x v="0"/>
    <x v="29"/>
    <x v="603"/>
    <x v="4634"/>
    <n v="443896.4969369907"/>
    <x v="4634"/>
    <n v="931253.38823698042"/>
    <x v="4634"/>
    <x v="4634"/>
  </r>
  <r>
    <x v="7"/>
    <x v="5"/>
    <x v="0"/>
    <x v="0"/>
    <x v="105"/>
    <x v="282"/>
    <x v="4635"/>
    <n v="716161.59282598551"/>
    <x v="4635"/>
    <n v="1507346.7013463092"/>
    <x v="4635"/>
    <x v="4635"/>
  </r>
  <r>
    <x v="7"/>
    <x v="5"/>
    <x v="0"/>
    <x v="0"/>
    <x v="127"/>
    <x v="962"/>
    <x v="4636"/>
    <n v="546862.19377498887"/>
    <x v="4636"/>
    <n v="1187963.2497397258"/>
    <x v="4636"/>
    <x v="4636"/>
  </r>
  <r>
    <x v="7"/>
    <x v="5"/>
    <x v="0"/>
    <x v="0"/>
    <x v="157"/>
    <x v="159"/>
    <x v="4637"/>
    <n v="537578.72437498823"/>
    <x v="4637"/>
    <n v="1172772.8526937244"/>
    <x v="4637"/>
    <x v="4637"/>
  </r>
  <r>
    <x v="7"/>
    <x v="5"/>
    <x v="0"/>
    <x v="0"/>
    <x v="29"/>
    <x v="603"/>
    <x v="4638"/>
    <n v="444853.34226899059"/>
    <x v="4638"/>
    <n v="1073624.2847964673"/>
    <x v="4638"/>
    <x v="4638"/>
  </r>
  <r>
    <x v="7"/>
    <x v="5"/>
    <x v="1"/>
    <x v="1"/>
    <x v="149"/>
    <x v="662"/>
    <x v="4639"/>
    <n v="135910.39794884721"/>
    <x v="4639"/>
    <n v="222814.08733499545"/>
    <x v="4639"/>
    <x v="4639"/>
  </r>
  <r>
    <x v="7"/>
    <x v="5"/>
    <x v="1"/>
    <x v="1"/>
    <x v="101"/>
    <x v="662"/>
    <x v="4640"/>
    <n v="142711.07222870176"/>
    <x v="4640"/>
    <n v="244673.83968936498"/>
    <x v="4640"/>
    <x v="4640"/>
  </r>
  <r>
    <x v="7"/>
    <x v="5"/>
    <x v="1"/>
    <x v="1"/>
    <x v="56"/>
    <x v="545"/>
    <x v="4641"/>
    <n v="67371.165714558578"/>
    <x v="4641"/>
    <n v="128827.14617599726"/>
    <x v="4641"/>
    <x v="4641"/>
  </r>
  <r>
    <x v="7"/>
    <x v="5"/>
    <x v="1"/>
    <x v="1"/>
    <x v="149"/>
    <x v="545"/>
    <x v="4642"/>
    <n v="70154.014799192504"/>
    <x v="4642"/>
    <n v="137788.22999739705"/>
    <x v="4642"/>
    <x v="4642"/>
  </r>
  <r>
    <x v="7"/>
    <x v="5"/>
    <x v="1"/>
    <x v="1"/>
    <x v="148"/>
    <x v="975"/>
    <x v="4643"/>
    <n v="1108533.6638999768"/>
    <x v="4643"/>
    <n v="2266889.4825963932"/>
    <x v="4643"/>
    <x v="4643"/>
  </r>
  <r>
    <x v="7"/>
    <x v="5"/>
    <x v="1"/>
    <x v="1"/>
    <x v="110"/>
    <x v="547"/>
    <x v="4644"/>
    <n v="1091730.0743999768"/>
    <x v="4644"/>
    <n v="2236261.5671221926"/>
    <x v="4644"/>
    <x v="4644"/>
  </r>
  <r>
    <x v="7"/>
    <x v="5"/>
    <x v="1"/>
    <x v="1"/>
    <x v="81"/>
    <x v="290"/>
    <x v="4645"/>
    <n v="602516.62079998769"/>
    <x v="4645"/>
    <n v="1307243.1454156535"/>
    <x v="4645"/>
    <x v="4645"/>
  </r>
  <r>
    <x v="7"/>
    <x v="5"/>
    <x v="1"/>
    <x v="1"/>
    <x v="135"/>
    <x v="959"/>
    <x v="4646"/>
    <n v="592387.42499998794"/>
    <x v="4646"/>
    <n v="1287733.5015299739"/>
    <x v="4646"/>
    <x v="4646"/>
  </r>
  <r>
    <x v="7"/>
    <x v="5"/>
    <x v="1"/>
    <x v="1"/>
    <x v="61"/>
    <x v="968"/>
    <x v="4647"/>
    <n v="534301.13722498878"/>
    <x v="4647"/>
    <n v="1176090.6443855853"/>
    <x v="4647"/>
    <x v="4647"/>
  </r>
  <r>
    <x v="7"/>
    <x v="5"/>
    <x v="1"/>
    <x v="1"/>
    <x v="148"/>
    <x v="178"/>
    <x v="4648"/>
    <n v="518154.95924998907"/>
    <x v="4648"/>
    <n v="1144663.596881276"/>
    <x v="4648"/>
    <x v="4648"/>
  </r>
  <r>
    <x v="7"/>
    <x v="5"/>
    <x v="1"/>
    <x v="1"/>
    <x v="141"/>
    <x v="716"/>
    <x v="4649"/>
    <n v="505432.45687498932"/>
    <x v="4649"/>
    <n v="1119859.1457547266"/>
    <x v="4649"/>
    <x v="4649"/>
  </r>
  <r>
    <x v="7"/>
    <x v="5"/>
    <x v="1"/>
    <x v="1"/>
    <x v="119"/>
    <x v="702"/>
    <x v="4650"/>
    <n v="503932.23719998938"/>
    <x v="4650"/>
    <n v="1116952.4326810965"/>
    <x v="4650"/>
    <x v="4650"/>
  </r>
  <r>
    <x v="7"/>
    <x v="5"/>
    <x v="1"/>
    <x v="1"/>
    <x v="119"/>
    <x v="1021"/>
    <x v="4651"/>
    <n v="391618.07099999167"/>
    <x v="4651"/>
    <n v="896054.52395158098"/>
    <x v="4651"/>
    <x v="4651"/>
  </r>
  <r>
    <x v="7"/>
    <x v="5"/>
    <x v="1"/>
    <x v="1"/>
    <x v="56"/>
    <x v="189"/>
    <x v="4652"/>
    <n v="368622.41129999224"/>
    <x v="4652"/>
    <n v="849939.0565894621"/>
    <x v="4652"/>
    <x v="4652"/>
  </r>
  <r>
    <x v="7"/>
    <x v="5"/>
    <x v="1"/>
    <x v="1"/>
    <x v="29"/>
    <x v="721"/>
    <x v="4653"/>
    <n v="337862.61269999313"/>
    <x v="4653"/>
    <n v="787390.97332090396"/>
    <x v="4653"/>
    <x v="4653"/>
  </r>
  <r>
    <x v="7"/>
    <x v="5"/>
    <x v="0"/>
    <x v="3"/>
    <x v="49"/>
    <x v="251"/>
    <x v="4654"/>
    <n v="741063.64450498414"/>
    <x v="4654"/>
    <n v="1485471.6354999763"/>
    <x v="4654"/>
    <x v="4654"/>
  </r>
  <r>
    <x v="7"/>
    <x v="5"/>
    <x v="0"/>
    <x v="3"/>
    <x v="143"/>
    <x v="355"/>
    <x v="4655"/>
    <n v="1080555.6776855441"/>
    <x v="4655"/>
    <n v="2082451.3473727643"/>
    <x v="4655"/>
    <x v="4655"/>
  </r>
  <r>
    <x v="7"/>
    <x v="5"/>
    <x v="0"/>
    <x v="3"/>
    <x v="143"/>
    <x v="626"/>
    <x v="4656"/>
    <n v="1035455.919869814"/>
    <x v="4656"/>
    <n v="2011015.5028058884"/>
    <x v="4656"/>
    <x v="4656"/>
  </r>
  <r>
    <x v="7"/>
    <x v="5"/>
    <x v="0"/>
    <x v="3"/>
    <x v="142"/>
    <x v="722"/>
    <x v="4657"/>
    <n v="983593.1040141104"/>
    <x v="4657"/>
    <n v="1924662.9677874884"/>
    <x v="4657"/>
    <x v="4657"/>
  </r>
  <r>
    <x v="7"/>
    <x v="5"/>
    <x v="0"/>
    <x v="3"/>
    <x v="101"/>
    <x v="1246"/>
    <x v="4658"/>
    <n v="497827.85622622981"/>
    <x v="4658"/>
    <n v="770119.49750398425"/>
    <x v="4658"/>
    <x v="4658"/>
  </r>
  <r>
    <x v="7"/>
    <x v="5"/>
    <x v="0"/>
    <x v="3"/>
    <x v="83"/>
    <x v="251"/>
    <x v="4659"/>
    <n v="793049.25518502574"/>
    <x v="4659"/>
    <n v="1274977.607451723"/>
    <x v="4659"/>
    <x v="4659"/>
  </r>
  <r>
    <x v="7"/>
    <x v="5"/>
    <x v="0"/>
    <x v="3"/>
    <x v="49"/>
    <x v="1246"/>
    <x v="4660"/>
    <n v="531618.60419803066"/>
    <x v="4660"/>
    <n v="878819.85870334203"/>
    <x v="4660"/>
    <x v="4660"/>
  </r>
  <r>
    <x v="7"/>
    <x v="5"/>
    <x v="1"/>
    <x v="2"/>
    <x v="49"/>
    <x v="943"/>
    <x v="4661"/>
    <n v="57656.359512178824"/>
    <x v="4661"/>
    <n v="113619.44107799769"/>
    <x v="4661"/>
    <x v="4661"/>
  </r>
  <r>
    <x v="7"/>
    <x v="5"/>
    <x v="1"/>
    <x v="2"/>
    <x v="38"/>
    <x v="943"/>
    <x v="4662"/>
    <n v="60007.472460614663"/>
    <x v="4662"/>
    <n v="121190.60871488749"/>
    <x v="4662"/>
    <x v="4662"/>
  </r>
  <r>
    <x v="7"/>
    <x v="5"/>
    <x v="1"/>
    <x v="2"/>
    <x v="96"/>
    <x v="40"/>
    <x v="4663"/>
    <n v="536966.36258398858"/>
    <x v="4663"/>
    <n v="1197906.7817325348"/>
    <x v="4663"/>
    <x v="4663"/>
  </r>
  <r>
    <x v="7"/>
    <x v="5"/>
    <x v="1"/>
    <x v="2"/>
    <x v="25"/>
    <x v="700"/>
    <x v="4664"/>
    <n v="468712.1755349898"/>
    <x v="4664"/>
    <n v="1062496.4844856269"/>
    <x v="4664"/>
    <x v="4664"/>
  </r>
  <r>
    <x v="7"/>
    <x v="5"/>
    <x v="1"/>
    <x v="2"/>
    <x v="159"/>
    <x v="120"/>
    <x v="4665"/>
    <n v="336208.01500799286"/>
    <x v="4665"/>
    <n v="793058.03055070317"/>
    <x v="4665"/>
    <x v="4665"/>
  </r>
  <r>
    <x v="7"/>
    <x v="5"/>
    <x v="1"/>
    <x v="2"/>
    <x v="115"/>
    <x v="120"/>
    <x v="4666"/>
    <n v="339281.9857439925"/>
    <x v="4666"/>
    <n v="800309.00931694242"/>
    <x v="4666"/>
    <x v="4666"/>
  </r>
  <r>
    <x v="8"/>
    <x v="5"/>
    <x v="0"/>
    <x v="0"/>
    <x v="109"/>
    <x v="150"/>
    <x v="4667"/>
    <n v="1043040.1273249753"/>
    <x v="4667"/>
    <n v="2119856.0503591998"/>
    <x v="4667"/>
    <x v="4667"/>
  </r>
  <r>
    <x v="8"/>
    <x v="5"/>
    <x v="0"/>
    <x v="0"/>
    <x v="150"/>
    <x v="1605"/>
    <x v="4668"/>
    <n v="1013128.3931469773"/>
    <x v="4668"/>
    <n v="2061591.8459071843"/>
    <x v="4668"/>
    <x v="4668"/>
  </r>
  <r>
    <x v="8"/>
    <x v="5"/>
    <x v="0"/>
    <x v="0"/>
    <x v="139"/>
    <x v="148"/>
    <x v="4669"/>
    <n v="950254.43090597866"/>
    <x v="4669"/>
    <n v="1945970.4001334964"/>
    <x v="4669"/>
    <x v="4669"/>
  </r>
  <r>
    <x v="8"/>
    <x v="5"/>
    <x v="0"/>
    <x v="0"/>
    <x v="116"/>
    <x v="223"/>
    <x v="4670"/>
    <n v="782478.81246598205"/>
    <x v="4670"/>
    <n v="1636374.3779939024"/>
    <x v="4670"/>
    <x v="4670"/>
  </r>
  <r>
    <x v="8"/>
    <x v="5"/>
    <x v="0"/>
    <x v="0"/>
    <x v="109"/>
    <x v="76"/>
    <x v="4671"/>
    <n v="676268.91374998481"/>
    <x v="4671"/>
    <n v="1436423.0172374679"/>
    <x v="4671"/>
    <x v="4671"/>
  </r>
  <r>
    <x v="8"/>
    <x v="5"/>
    <x v="0"/>
    <x v="0"/>
    <x v="29"/>
    <x v="1351"/>
    <x v="4672"/>
    <n v="45563.77900799895"/>
    <x v="4672"/>
    <n v="98036.716799997739"/>
    <x v="4672"/>
    <x v="4672"/>
  </r>
  <r>
    <x v="8"/>
    <x v="5"/>
    <x v="0"/>
    <x v="0"/>
    <x v="131"/>
    <x v="1351"/>
    <x v="4673"/>
    <n v="47056.09927962131"/>
    <x v="4673"/>
    <n v="102842.06663103763"/>
    <x v="4673"/>
    <x v="4673"/>
  </r>
  <r>
    <x v="8"/>
    <x v="5"/>
    <x v="0"/>
    <x v="0"/>
    <x v="109"/>
    <x v="1207"/>
    <x v="4674"/>
    <n v="531597.5634599881"/>
    <x v="4674"/>
    <n v="1162249.3990313739"/>
    <x v="4674"/>
    <x v="4674"/>
  </r>
  <r>
    <x v="8"/>
    <x v="5"/>
    <x v="1"/>
    <x v="1"/>
    <x v="95"/>
    <x v="739"/>
    <x v="4675"/>
    <n v="832892.5205999813"/>
    <x v="4675"/>
    <n v="1751358.4389397206"/>
    <x v="4675"/>
    <x v="4675"/>
  </r>
  <r>
    <x v="8"/>
    <x v="5"/>
    <x v="1"/>
    <x v="1"/>
    <x v="147"/>
    <x v="341"/>
    <x v="4676"/>
    <n v="811899.70199998131"/>
    <x v="4676"/>
    <n v="1712679.347279161"/>
    <x v="4676"/>
    <x v="4676"/>
  </r>
  <r>
    <x v="8"/>
    <x v="5"/>
    <x v="1"/>
    <x v="1"/>
    <x v="30"/>
    <x v="76"/>
    <x v="4677"/>
    <n v="769760.9999999823"/>
    <x v="4677"/>
    <n v="1632523.4755999625"/>
    <x v="4677"/>
    <x v="4677"/>
  </r>
  <r>
    <x v="8"/>
    <x v="5"/>
    <x v="1"/>
    <x v="1"/>
    <x v="135"/>
    <x v="1208"/>
    <x v="4678"/>
    <n v="771188.39639998158"/>
    <x v="4678"/>
    <n v="1636839.6905534011"/>
    <x v="4678"/>
    <x v="4678"/>
  </r>
  <r>
    <x v="8"/>
    <x v="5"/>
    <x v="1"/>
    <x v="1"/>
    <x v="95"/>
    <x v="605"/>
    <x v="4679"/>
    <n v="685984.54589998466"/>
    <x v="4679"/>
    <n v="1471329.6438036072"/>
    <x v="4679"/>
    <x v="4679"/>
  </r>
  <r>
    <x v="8"/>
    <x v="5"/>
    <x v="0"/>
    <x v="3"/>
    <x v="131"/>
    <x v="33"/>
    <x v="4680"/>
    <n v="125313.92579907709"/>
    <x v="4680"/>
    <n v="227638.01386799474"/>
    <x v="4680"/>
    <x v="4680"/>
  </r>
  <r>
    <x v="8"/>
    <x v="5"/>
    <x v="0"/>
    <x v="3"/>
    <x v="147"/>
    <x v="33"/>
    <x v="4681"/>
    <n v="132436.55948781082"/>
    <x v="4681"/>
    <n v="250583.31246068419"/>
    <x v="4681"/>
    <x v="4681"/>
  </r>
  <r>
    <x v="8"/>
    <x v="5"/>
    <x v="1"/>
    <x v="2"/>
    <x v="25"/>
    <x v="252"/>
    <x v="4682"/>
    <n v="776799.62279998208"/>
    <x v="4682"/>
    <n v="1672962.3110519615"/>
    <x v="4682"/>
    <x v="4682"/>
  </r>
  <r>
    <x v="8"/>
    <x v="5"/>
    <x v="1"/>
    <x v="2"/>
    <x v="115"/>
    <x v="402"/>
    <x v="4683"/>
    <n v="625231.65848398593"/>
    <x v="4683"/>
    <n v="1374813.1371135293"/>
    <x v="4683"/>
    <x v="4683"/>
  </r>
  <r>
    <x v="8"/>
    <x v="5"/>
    <x v="1"/>
    <x v="2"/>
    <x v="136"/>
    <x v="149"/>
    <x v="4684"/>
    <n v="510930.93055198854"/>
    <x v="4684"/>
    <n v="1148044.8060496543"/>
    <x v="4684"/>
    <x v="4684"/>
  </r>
  <r>
    <x v="8"/>
    <x v="5"/>
    <x v="1"/>
    <x v="2"/>
    <x v="60"/>
    <x v="736"/>
    <x v="4685"/>
    <n v="457765.77697498904"/>
    <x v="4685"/>
    <n v="1043583.464615225"/>
    <x v="4685"/>
    <x v="4685"/>
  </r>
  <r>
    <x v="9"/>
    <x v="5"/>
    <x v="1"/>
    <x v="1"/>
    <x v="152"/>
    <x v="203"/>
    <x v="4686"/>
    <n v="1306732.3478999673"/>
    <x v="4686"/>
    <n v="2645757.2498427737"/>
    <x v="4686"/>
    <x v="4686"/>
  </r>
  <r>
    <x v="9"/>
    <x v="5"/>
    <x v="1"/>
    <x v="1"/>
    <x v="113"/>
    <x v="626"/>
    <x v="4687"/>
    <n v="1034940.0563999747"/>
    <x v="4687"/>
    <n v="2136533.5526893879"/>
    <x v="4687"/>
    <x v="4687"/>
  </r>
  <r>
    <x v="9"/>
    <x v="5"/>
    <x v="1"/>
    <x v="1"/>
    <x v="98"/>
    <x v="997"/>
    <x v="4688"/>
    <n v="984859.35749997606"/>
    <x v="4688"/>
    <n v="2042453.4086069507"/>
    <x v="4688"/>
    <x v="4688"/>
  </r>
  <r>
    <x v="9"/>
    <x v="5"/>
    <x v="1"/>
    <x v="1"/>
    <x v="7"/>
    <x v="722"/>
    <x v="4689"/>
    <n v="979552.05119997542"/>
    <x v="4689"/>
    <n v="2034053.1368754692"/>
    <x v="4689"/>
    <x v="4689"/>
  </r>
  <r>
    <x v="9"/>
    <x v="5"/>
    <x v="1"/>
    <x v="1"/>
    <x v="112"/>
    <x v="241"/>
    <x v="4690"/>
    <n v="972333.62999997556"/>
    <x v="4690"/>
    <n v="2020808.771947949"/>
    <x v="4690"/>
    <x v="4690"/>
  </r>
  <r>
    <x v="9"/>
    <x v="5"/>
    <x v="1"/>
    <x v="1"/>
    <x v="95"/>
    <x v="1003"/>
    <x v="4691"/>
    <n v="915812.35199997644"/>
    <x v="4691"/>
    <n v="1915286.1192191504"/>
    <x v="4691"/>
    <x v="4691"/>
  </r>
  <r>
    <x v="9"/>
    <x v="5"/>
    <x v="1"/>
    <x v="1"/>
    <x v="112"/>
    <x v="133"/>
    <x v="4692"/>
    <n v="838140.71287497901"/>
    <x v="4692"/>
    <n v="1766716.1909323058"/>
    <x v="4692"/>
    <x v="4692"/>
  </r>
  <r>
    <x v="9"/>
    <x v="5"/>
    <x v="1"/>
    <x v="1"/>
    <x v="56"/>
    <x v="192"/>
    <x v="4693"/>
    <n v="792756.54989998008"/>
    <x v="4693"/>
    <n v="1680415.207321998"/>
    <x v="4693"/>
    <x v="4693"/>
  </r>
  <r>
    <x v="9"/>
    <x v="5"/>
    <x v="1"/>
    <x v="1"/>
    <x v="81"/>
    <x v="194"/>
    <x v="4694"/>
    <n v="684288.35167498235"/>
    <x v="4694"/>
    <n v="1474174.6943807919"/>
    <x v="4694"/>
    <x v="4694"/>
  </r>
  <r>
    <x v="9"/>
    <x v="5"/>
    <x v="0"/>
    <x v="3"/>
    <x v="62"/>
    <x v="938"/>
    <x v="4695"/>
    <n v="1233726.585882233"/>
    <x v="4695"/>
    <n v="2325544.6963943536"/>
    <x v="4695"/>
    <x v="4695"/>
  </r>
  <r>
    <x v="9"/>
    <x v="5"/>
    <x v="1"/>
    <x v="2"/>
    <x v="120"/>
    <x v="381"/>
    <x v="4696"/>
    <n v="940265.17862397723"/>
    <x v="4696"/>
    <n v="1992802.4836761116"/>
    <x v="4696"/>
    <x v="4696"/>
  </r>
  <r>
    <x v="9"/>
    <x v="5"/>
    <x v="1"/>
    <x v="2"/>
    <x v="132"/>
    <x v="381"/>
    <x v="4697"/>
    <n v="940427.74175997719"/>
    <x v="4697"/>
    <n v="1993147.0207583513"/>
    <x v="4697"/>
    <x v="4697"/>
  </r>
  <r>
    <x v="9"/>
    <x v="5"/>
    <x v="1"/>
    <x v="2"/>
    <x v="115"/>
    <x v="302"/>
    <x v="4698"/>
    <n v="932166.46582497749"/>
    <x v="4698"/>
    <n v="1976933.032236702"/>
    <x v="4698"/>
    <x v="4698"/>
  </r>
  <r>
    <x v="9"/>
    <x v="5"/>
    <x v="1"/>
    <x v="2"/>
    <x v="27"/>
    <x v="176"/>
    <x v="4699"/>
    <n v="915312.66626697755"/>
    <x v="4699"/>
    <n v="1944627.2892014829"/>
    <x v="4699"/>
    <x v="4699"/>
  </r>
  <r>
    <x v="9"/>
    <x v="5"/>
    <x v="1"/>
    <x v="2"/>
    <x v="144"/>
    <x v="1020"/>
    <x v="4700"/>
    <n v="910882.01429997769"/>
    <x v="4700"/>
    <n v="1936080.1700369529"/>
    <x v="4700"/>
    <x v="4700"/>
  </r>
  <r>
    <x v="9"/>
    <x v="5"/>
    <x v="1"/>
    <x v="2"/>
    <x v="96"/>
    <x v="701"/>
    <x v="4701"/>
    <n v="902488.08187197719"/>
    <x v="4701"/>
    <n v="1921276.305168432"/>
    <x v="4701"/>
    <x v="4701"/>
  </r>
  <r>
    <x v="10"/>
    <x v="5"/>
    <x v="0"/>
    <x v="0"/>
    <x v="118"/>
    <x v="566"/>
    <x v="4702"/>
    <n v="215780.16412223436"/>
    <x v="4702"/>
    <n v="474842.88070399174"/>
    <x v="4702"/>
    <x v="4702"/>
  </r>
  <r>
    <x v="10"/>
    <x v="5"/>
    <x v="0"/>
    <x v="0"/>
    <x v="29"/>
    <x v="46"/>
    <x v="4703"/>
    <n v="189103.12624367489"/>
    <x v="4703"/>
    <n v="429083.97972799238"/>
    <x v="4703"/>
    <x v="4703"/>
  </r>
  <r>
    <x v="10"/>
    <x v="5"/>
    <x v="0"/>
    <x v="0"/>
    <x v="126"/>
    <x v="185"/>
    <x v="4704"/>
    <n v="1054014.2368459725"/>
    <x v="4704"/>
    <n v="2003143.2822459477"/>
    <x v="4704"/>
    <x v="4704"/>
  </r>
  <r>
    <x v="10"/>
    <x v="5"/>
    <x v="0"/>
    <x v="0"/>
    <x v="158"/>
    <x v="1204"/>
    <x v="4705"/>
    <n v="831631.75475597777"/>
    <x v="4705"/>
    <n v="1623557.5091559566"/>
    <x v="4705"/>
    <x v="4705"/>
  </r>
  <r>
    <x v="10"/>
    <x v="5"/>
    <x v="0"/>
    <x v="0"/>
    <x v="126"/>
    <x v="1606"/>
    <x v="4706"/>
    <n v="405449.86290298944"/>
    <x v="4706"/>
    <n v="869513.33760297729"/>
    <x v="4706"/>
    <x v="4706"/>
  </r>
  <r>
    <x v="10"/>
    <x v="5"/>
    <x v="0"/>
    <x v="0"/>
    <x v="155"/>
    <x v="665"/>
    <x v="4707"/>
    <n v="322797.35314799135"/>
    <x v="4707"/>
    <n v="718067.0283479807"/>
    <x v="4707"/>
    <x v="4707"/>
  </r>
  <r>
    <x v="10"/>
    <x v="5"/>
    <x v="0"/>
    <x v="0"/>
    <x v="49"/>
    <x v="576"/>
    <x v="4708"/>
    <n v="281008.74097399245"/>
    <x v="4708"/>
    <n v="639689.01357398287"/>
    <x v="4708"/>
    <x v="4708"/>
  </r>
  <r>
    <x v="10"/>
    <x v="5"/>
    <x v="0"/>
    <x v="0"/>
    <x v="118"/>
    <x v="69"/>
    <x v="4709"/>
    <n v="229596.21338399369"/>
    <x v="4709"/>
    <n v="542531.09498398507"/>
    <x v="4709"/>
    <x v="4709"/>
  </r>
  <r>
    <x v="10"/>
    <x v="5"/>
    <x v="1"/>
    <x v="1"/>
    <x v="5"/>
    <x v="1352"/>
    <x v="4710"/>
    <n v="188812.59579903478"/>
    <x v="4710"/>
    <n v="418257.16838399222"/>
    <x v="4710"/>
    <x v="4710"/>
  </r>
  <r>
    <x v="10"/>
    <x v="5"/>
    <x v="1"/>
    <x v="1"/>
    <x v="21"/>
    <x v="9"/>
    <x v="4711"/>
    <n v="1295836.1930249643"/>
    <x v="4711"/>
    <n v="2451196.7421809328"/>
    <x v="4711"/>
    <x v="4711"/>
  </r>
  <r>
    <x v="10"/>
    <x v="5"/>
    <x v="1"/>
    <x v="1"/>
    <x v="95"/>
    <x v="218"/>
    <x v="4712"/>
    <n v="940029.49507497542"/>
    <x v="4712"/>
    <n v="1830674.2195829521"/>
    <x v="4712"/>
    <x v="4712"/>
  </r>
  <r>
    <x v="10"/>
    <x v="5"/>
    <x v="1"/>
    <x v="1"/>
    <x v="47"/>
    <x v="302"/>
    <x v="4713"/>
    <n v="861419.63249997736"/>
    <x v="4713"/>
    <n v="1692853.0632999558"/>
    <x v="4713"/>
    <x v="4713"/>
  </r>
  <r>
    <x v="10"/>
    <x v="5"/>
    <x v="1"/>
    <x v="1"/>
    <x v="148"/>
    <x v="139"/>
    <x v="4714"/>
    <n v="527539.8050999858"/>
    <x v="4714"/>
    <n v="1098729.9532439704"/>
    <x v="4714"/>
    <x v="4714"/>
  </r>
  <r>
    <x v="10"/>
    <x v="5"/>
    <x v="1"/>
    <x v="1"/>
    <x v="110"/>
    <x v="1607"/>
    <x v="4715"/>
    <n v="36764.668743359012"/>
    <x v="4715"/>
    <n v="84398.794655997728"/>
    <x v="4715"/>
    <x v="4715"/>
  </r>
  <r>
    <x v="10"/>
    <x v="5"/>
    <x v="1"/>
    <x v="1"/>
    <x v="30"/>
    <x v="16"/>
    <x v="4716"/>
    <n v="14941.413022779596"/>
    <x v="4716"/>
    <n v="47738.263137998707"/>
    <x v="4716"/>
    <x v="4716"/>
  </r>
  <r>
    <x v="10"/>
    <x v="5"/>
    <x v="0"/>
    <x v="3"/>
    <x v="142"/>
    <x v="1245"/>
    <x v="4717"/>
    <n v="972806.85095633368"/>
    <x v="4717"/>
    <n v="1852141.4369559614"/>
    <x v="4717"/>
    <x v="4717"/>
  </r>
  <r>
    <x v="10"/>
    <x v="5"/>
    <x v="0"/>
    <x v="3"/>
    <x v="106"/>
    <x v="750"/>
    <x v="4718"/>
    <n v="778062.49582820956"/>
    <x v="4718"/>
    <n v="1539736.3103329695"/>
    <x v="4718"/>
    <x v="4718"/>
  </r>
  <r>
    <x v="10"/>
    <x v="5"/>
    <x v="0"/>
    <x v="3"/>
    <x v="129"/>
    <x v="289"/>
    <x v="4719"/>
    <n v="626626.46843123308"/>
    <x v="4719"/>
    <n v="1288434.4243749741"/>
    <x v="4719"/>
    <x v="4719"/>
  </r>
  <r>
    <x v="10"/>
    <x v="5"/>
    <x v="1"/>
    <x v="2"/>
    <x v="114"/>
    <x v="582"/>
    <x v="4720"/>
    <n v="292257.77171795216"/>
    <x v="4720"/>
    <n v="578772.59871598892"/>
    <x v="4720"/>
    <x v="4720"/>
  </r>
  <r>
    <x v="10"/>
    <x v="5"/>
    <x v="1"/>
    <x v="2"/>
    <x v="137"/>
    <x v="1347"/>
    <x v="4721"/>
    <n v="102040.08999911725"/>
    <x v="4721"/>
    <n v="179103.70015199517"/>
    <x v="4721"/>
    <x v="4721"/>
  </r>
  <r>
    <x v="10"/>
    <x v="5"/>
    <x v="1"/>
    <x v="2"/>
    <x v="100"/>
    <x v="342"/>
    <x v="4722"/>
    <n v="874625.41538097709"/>
    <x v="4722"/>
    <n v="1743196.1207309545"/>
    <x v="4722"/>
    <x v="4722"/>
  </r>
  <r>
    <x v="10"/>
    <x v="5"/>
    <x v="1"/>
    <x v="2"/>
    <x v="81"/>
    <x v="186"/>
    <x v="4723"/>
    <n v="782063.26118997962"/>
    <x v="4723"/>
    <n v="1576314.9576899586"/>
    <x v="4723"/>
    <x v="4723"/>
  </r>
  <r>
    <x v="10"/>
    <x v="5"/>
    <x v="1"/>
    <x v="2"/>
    <x v="100"/>
    <x v="1037"/>
    <x v="4724"/>
    <n v="500261.88587098691"/>
    <x v="4724"/>
    <n v="1060082.9427209722"/>
    <x v="4724"/>
    <x v="4724"/>
  </r>
  <r>
    <x v="10"/>
    <x v="5"/>
    <x v="1"/>
    <x v="2"/>
    <x v="81"/>
    <x v="950"/>
    <x v="4725"/>
    <n v="476604.68296798749"/>
    <x v="4725"/>
    <n v="1016010.5377679734"/>
    <x v="4725"/>
    <x v="4725"/>
  </r>
  <r>
    <x v="10"/>
    <x v="5"/>
    <x v="1"/>
    <x v="2"/>
    <x v="11"/>
    <x v="1183"/>
    <x v="4726"/>
    <n v="42870.011144398843"/>
    <x v="4726"/>
    <n v="93381.393239997487"/>
    <x v="4726"/>
    <x v="4726"/>
  </r>
  <r>
    <x v="10"/>
    <x v="5"/>
    <x v="1"/>
    <x v="2"/>
    <x v="123"/>
    <x v="363"/>
    <x v="4727"/>
    <n v="197545.36387499471"/>
    <x v="4727"/>
    <n v="479566.72012498713"/>
    <x v="4727"/>
    <x v="4727"/>
  </r>
  <r>
    <x v="11"/>
    <x v="5"/>
    <x v="0"/>
    <x v="0"/>
    <x v="97"/>
    <x v="72"/>
    <x v="4728"/>
    <n v="143360.24145335582"/>
    <x v="4728"/>
    <n v="224162.63805599345"/>
    <x v="4728"/>
    <x v="4728"/>
  </r>
  <r>
    <x v="11"/>
    <x v="5"/>
    <x v="0"/>
    <x v="0"/>
    <x v="150"/>
    <x v="936"/>
    <x v="4729"/>
    <n v="87925.61969036737"/>
    <x v="4729"/>
    <n v="163328.23052699509"/>
    <x v="4729"/>
    <x v="4729"/>
  </r>
  <r>
    <x v="11"/>
    <x v="5"/>
    <x v="0"/>
    <x v="0"/>
    <x v="61"/>
    <x v="729"/>
    <x v="4730"/>
    <n v="635789.0099519816"/>
    <x v="4730"/>
    <n v="1286704.1747519628"/>
    <x v="4730"/>
    <x v="4730"/>
  </r>
  <r>
    <x v="11"/>
    <x v="5"/>
    <x v="0"/>
    <x v="0"/>
    <x v="126"/>
    <x v="117"/>
    <x v="4731"/>
    <n v="602390.02325598313"/>
    <x v="4731"/>
    <n v="1226217.9776559654"/>
    <x v="4731"/>
    <x v="4731"/>
  </r>
  <r>
    <x v="11"/>
    <x v="5"/>
    <x v="0"/>
    <x v="0"/>
    <x v="124"/>
    <x v="1215"/>
    <x v="4732"/>
    <n v="467694.0983999864"/>
    <x v="4732"/>
    <n v="987017.25839997141"/>
    <x v="4732"/>
    <x v="4732"/>
  </r>
  <r>
    <x v="11"/>
    <x v="5"/>
    <x v="0"/>
    <x v="0"/>
    <x v="155"/>
    <x v="949"/>
    <x v="4733"/>
    <n v="225038.83159999346"/>
    <x v="4733"/>
    <n v="535364.67159998452"/>
    <x v="4733"/>
    <x v="4733"/>
  </r>
  <r>
    <x v="11"/>
    <x v="5"/>
    <x v="0"/>
    <x v="0"/>
    <x v="124"/>
    <x v="272"/>
    <x v="4734"/>
    <n v="19831.818543359426"/>
    <x v="4734"/>
    <n v="56677.277055998355"/>
    <x v="4734"/>
    <x v="4734"/>
  </r>
  <r>
    <x v="11"/>
    <x v="5"/>
    <x v="1"/>
    <x v="1"/>
    <x v="153"/>
    <x v="563"/>
    <x v="4735"/>
    <n v="226703.15020559361"/>
    <x v="4735"/>
    <n v="481149.98775999068"/>
    <x v="4735"/>
    <x v="4735"/>
  </r>
  <r>
    <x v="11"/>
    <x v="5"/>
    <x v="1"/>
    <x v="1"/>
    <x v="153"/>
    <x v="669"/>
    <x v="4736"/>
    <n v="141482.00656639598"/>
    <x v="4736"/>
    <n v="219459.45343999378"/>
    <x v="4736"/>
    <x v="4736"/>
  </r>
  <r>
    <x v="11"/>
    <x v="5"/>
    <x v="1"/>
    <x v="1"/>
    <x v="152"/>
    <x v="198"/>
    <x v="4737"/>
    <n v="107353.48594424687"/>
    <x v="4737"/>
    <n v="188424.45667499452"/>
    <x v="4737"/>
    <x v="4737"/>
  </r>
  <r>
    <x v="11"/>
    <x v="5"/>
    <x v="1"/>
    <x v="1"/>
    <x v="151"/>
    <x v="296"/>
    <x v="4738"/>
    <n v="1135070.9072999679"/>
    <x v="4738"/>
    <n v="2175031.7962119388"/>
    <x v="4738"/>
    <x v="4738"/>
  </r>
  <r>
    <x v="11"/>
    <x v="5"/>
    <x v="1"/>
    <x v="1"/>
    <x v="149"/>
    <x v="346"/>
    <x v="4739"/>
    <n v="826745.00737497676"/>
    <x v="4739"/>
    <n v="1636136.7419949537"/>
    <x v="4739"/>
    <x v="4739"/>
  </r>
  <r>
    <x v="11"/>
    <x v="5"/>
    <x v="1"/>
    <x v="1"/>
    <x v="7"/>
    <x v="351"/>
    <x v="4740"/>
    <n v="597068.18009998254"/>
    <x v="4740"/>
    <n v="1228585.238243964"/>
    <x v="4740"/>
    <x v="4740"/>
  </r>
  <r>
    <x v="11"/>
    <x v="5"/>
    <x v="1"/>
    <x v="1"/>
    <x v="151"/>
    <x v="702"/>
    <x v="4741"/>
    <n v="547795.68569998455"/>
    <x v="4741"/>
    <n v="1137702.3247079679"/>
    <x v="4741"/>
    <x v="4741"/>
  </r>
  <r>
    <x v="11"/>
    <x v="5"/>
    <x v="1"/>
    <x v="1"/>
    <x v="110"/>
    <x v="595"/>
    <x v="4742"/>
    <n v="472469.97149998631"/>
    <x v="4742"/>
    <n v="1001607.672459971"/>
    <x v="4742"/>
    <x v="4742"/>
  </r>
  <r>
    <x v="11"/>
    <x v="5"/>
    <x v="1"/>
    <x v="1"/>
    <x v="149"/>
    <x v="1203"/>
    <x v="4743"/>
    <n v="412322.62499998836"/>
    <x v="4743"/>
    <n v="889450.70499997481"/>
    <x v="4743"/>
    <x v="4743"/>
  </r>
  <r>
    <x v="11"/>
    <x v="5"/>
    <x v="1"/>
    <x v="1"/>
    <x v="29"/>
    <x v="703"/>
    <x v="4744"/>
    <n v="283332.50797499152"/>
    <x v="4744"/>
    <n v="648890.77625898051"/>
    <x v="4744"/>
    <x v="4744"/>
  </r>
  <r>
    <x v="11"/>
    <x v="5"/>
    <x v="1"/>
    <x v="1"/>
    <x v="113"/>
    <x v="955"/>
    <x v="4745"/>
    <n v="16975.54773494949"/>
    <x v="4745"/>
    <n v="53235.561644998401"/>
    <x v="4745"/>
    <x v="4745"/>
  </r>
  <r>
    <x v="11"/>
    <x v="5"/>
    <x v="0"/>
    <x v="3"/>
    <x v="103"/>
    <x v="975"/>
    <x v="4746"/>
    <n v="1217335.8258899755"/>
    <x v="4746"/>
    <n v="2234031.1403709506"/>
    <x v="4746"/>
    <x v="4746"/>
  </r>
  <r>
    <x v="11"/>
    <x v="5"/>
    <x v="0"/>
    <x v="3"/>
    <x v="31"/>
    <x v="148"/>
    <x v="4747"/>
    <n v="1175250.2705549959"/>
    <x v="4747"/>
    <n v="2167492.9546129503"/>
    <x v="4747"/>
    <x v="4747"/>
  </r>
  <r>
    <x v="11"/>
    <x v="5"/>
    <x v="0"/>
    <x v="3"/>
    <x v="31"/>
    <x v="259"/>
    <x v="4748"/>
    <n v="1101739.9101004479"/>
    <x v="4748"/>
    <n v="2052712.5358079532"/>
    <x v="4748"/>
    <x v="4748"/>
  </r>
  <r>
    <x v="11"/>
    <x v="5"/>
    <x v="0"/>
    <x v="3"/>
    <x v="106"/>
    <x v="341"/>
    <x v="4749"/>
    <n v="888797.21902045491"/>
    <x v="4749"/>
    <n v="1716305.4678079628"/>
    <x v="4749"/>
    <x v="4749"/>
  </r>
  <r>
    <x v="11"/>
    <x v="5"/>
    <x v="0"/>
    <x v="3"/>
    <x v="61"/>
    <x v="572"/>
    <x v="4750"/>
    <n v="211660.95052799385"/>
    <x v="4750"/>
    <n v="362853.38879998948"/>
    <x v="4750"/>
    <x v="4750"/>
  </r>
  <r>
    <x v="11"/>
    <x v="5"/>
    <x v="0"/>
    <x v="3"/>
    <x v="49"/>
    <x v="408"/>
    <x v="4751"/>
    <n v="172721.29907199496"/>
    <x v="4751"/>
    <n v="303766.77119999111"/>
    <x v="4751"/>
    <x v="4751"/>
  </r>
  <r>
    <x v="11"/>
    <x v="5"/>
    <x v="0"/>
    <x v="3"/>
    <x v="107"/>
    <x v="378"/>
    <x v="4752"/>
    <n v="160685.63086373545"/>
    <x v="4752"/>
    <n v="284797.2987539919"/>
    <x v="4752"/>
    <x v="4752"/>
  </r>
  <r>
    <x v="11"/>
    <x v="5"/>
    <x v="0"/>
    <x v="3"/>
    <x v="31"/>
    <x v="992"/>
    <x v="4753"/>
    <n v="26572.827018599222"/>
    <x v="4753"/>
    <n v="72297.450059997878"/>
    <x v="4753"/>
    <x v="4753"/>
  </r>
  <r>
    <x v="11"/>
    <x v="5"/>
    <x v="1"/>
    <x v="2"/>
    <x v="156"/>
    <x v="567"/>
    <x v="4754"/>
    <n v="129666.72034403624"/>
    <x v="4754"/>
    <n v="217927.18148399369"/>
    <x v="4754"/>
    <x v="4754"/>
  </r>
  <r>
    <x v="11"/>
    <x v="5"/>
    <x v="1"/>
    <x v="2"/>
    <x v="49"/>
    <x v="1608"/>
    <x v="4755"/>
    <n v="1357688.1033359596"/>
    <x v="4755"/>
    <n v="2611080.7029359224"/>
    <x v="4755"/>
    <x v="4755"/>
  </r>
  <r>
    <x v="11"/>
    <x v="5"/>
    <x v="1"/>
    <x v="2"/>
    <x v="144"/>
    <x v="1604"/>
    <x v="4756"/>
    <n v="1026005.4337499711"/>
    <x v="4756"/>
    <n v="2018672.246249943"/>
    <x v="4756"/>
    <x v="4756"/>
  </r>
  <r>
    <x v="11"/>
    <x v="5"/>
    <x v="1"/>
    <x v="2"/>
    <x v="156"/>
    <x v="682"/>
    <x v="4757"/>
    <n v="730685.16940797865"/>
    <x v="4757"/>
    <n v="1488900.1582079567"/>
    <x v="4757"/>
    <x v="4757"/>
  </r>
  <r>
    <x v="11"/>
    <x v="5"/>
    <x v="1"/>
    <x v="2"/>
    <x v="133"/>
    <x v="1385"/>
    <x v="4758"/>
    <n v="718771.84906797844"/>
    <x v="4758"/>
    <n v="1468747.2388679562"/>
    <x v="4758"/>
    <x v="4758"/>
  </r>
  <r>
    <x v="11"/>
    <x v="5"/>
    <x v="1"/>
    <x v="2"/>
    <x v="11"/>
    <x v="58"/>
    <x v="4759"/>
    <n v="263167.4381579925"/>
    <x v="4759"/>
    <n v="611791.48945798259"/>
    <x v="4759"/>
    <x v="4759"/>
  </r>
  <r>
    <x v="12"/>
    <x v="5"/>
    <x v="0"/>
    <x v="0"/>
    <x v="116"/>
    <x v="551"/>
    <x v="4760"/>
    <n v="124186.10407706609"/>
    <x v="4760"/>
    <n v="199263.17509699374"/>
    <x v="4760"/>
    <x v="4760"/>
  </r>
  <r>
    <x v="12"/>
    <x v="5"/>
    <x v="0"/>
    <x v="0"/>
    <x v="158"/>
    <x v="1609"/>
    <x v="4761"/>
    <n v="1167297.9045839636"/>
    <x v="4761"/>
    <n v="2209300.4661839311"/>
    <x v="4761"/>
    <x v="4761"/>
  </r>
  <r>
    <x v="12"/>
    <x v="5"/>
    <x v="0"/>
    <x v="0"/>
    <x v="128"/>
    <x v="294"/>
    <x v="4762"/>
    <n v="933022.9528479717"/>
    <x v="4762"/>
    <n v="1806996.0080479453"/>
    <x v="4762"/>
    <x v="4762"/>
  </r>
  <r>
    <x v="12"/>
    <x v="5"/>
    <x v="0"/>
    <x v="0"/>
    <x v="121"/>
    <x v="219"/>
    <x v="4763"/>
    <n v="839464.76987097377"/>
    <x v="4763"/>
    <n v="1647608.1877709485"/>
    <x v="4763"/>
    <x v="4763"/>
  </r>
  <r>
    <x v="12"/>
    <x v="5"/>
    <x v="0"/>
    <x v="0"/>
    <x v="155"/>
    <x v="704"/>
    <x v="4764"/>
    <n v="621551.03436798044"/>
    <x v="4764"/>
    <n v="1266633.8375679604"/>
    <x v="4764"/>
    <x v="4764"/>
  </r>
  <r>
    <x v="12"/>
    <x v="5"/>
    <x v="0"/>
    <x v="0"/>
    <x v="128"/>
    <x v="138"/>
    <x v="4765"/>
    <n v="573245.05955998157"/>
    <x v="4765"/>
    <n v="1182328.9035599621"/>
    <x v="4765"/>
    <x v="4765"/>
  </r>
  <r>
    <x v="12"/>
    <x v="5"/>
    <x v="0"/>
    <x v="0"/>
    <x v="126"/>
    <x v="234"/>
    <x v="4766"/>
    <n v="354567.78175298864"/>
    <x v="4766"/>
    <n v="785353.27145297476"/>
    <x v="4766"/>
    <x v="4766"/>
  </r>
  <r>
    <x v="12"/>
    <x v="5"/>
    <x v="0"/>
    <x v="0"/>
    <x v="128"/>
    <x v="1183"/>
    <x v="4767"/>
    <n v="40110.340404148767"/>
    <x v="4767"/>
    <n v="91841.0449649972"/>
    <x v="4767"/>
    <x v="4767"/>
  </r>
  <r>
    <x v="12"/>
    <x v="5"/>
    <x v="0"/>
    <x v="0"/>
    <x v="1"/>
    <x v="1375"/>
    <x v="4768"/>
    <n v="210443.51887999359"/>
    <x v="4768"/>
    <n v="508701.03087998449"/>
    <x v="4768"/>
    <x v="4768"/>
  </r>
  <r>
    <x v="12"/>
    <x v="5"/>
    <x v="0"/>
    <x v="0"/>
    <x v="61"/>
    <x v="1006"/>
    <x v="4769"/>
    <n v="30787.546271999036"/>
    <x v="4769"/>
    <n v="76674.371199997593"/>
    <x v="4769"/>
    <x v="4769"/>
  </r>
  <r>
    <x v="12"/>
    <x v="5"/>
    <x v="1"/>
    <x v="1"/>
    <x v="81"/>
    <x v="1599"/>
    <x v="4770"/>
    <n v="82505.427850747481"/>
    <x v="4770"/>
    <n v="154291.83782499528"/>
    <x v="4770"/>
    <x v="4770"/>
  </r>
  <r>
    <x v="12"/>
    <x v="5"/>
    <x v="1"/>
    <x v="1"/>
    <x v="47"/>
    <x v="1240"/>
    <x v="4771"/>
    <n v="1171656.2137499624"/>
    <x v="4771"/>
    <n v="2248918.2215499277"/>
    <x v="4771"/>
    <x v="4771"/>
  </r>
  <r>
    <x v="12"/>
    <x v="5"/>
    <x v="1"/>
    <x v="1"/>
    <x v="102"/>
    <x v="360"/>
    <x v="4772"/>
    <n v="928250.27999997092"/>
    <x v="4772"/>
    <n v="1821815.3231999432"/>
    <x v="4772"/>
    <x v="4772"/>
  </r>
  <r>
    <x v="12"/>
    <x v="5"/>
    <x v="1"/>
    <x v="1"/>
    <x v="119"/>
    <x v="159"/>
    <x v="4773"/>
    <n v="679780.45327497867"/>
    <x v="4773"/>
    <n v="1381389.7391909568"/>
    <x v="4773"/>
    <x v="4773"/>
  </r>
  <r>
    <x v="12"/>
    <x v="5"/>
    <x v="1"/>
    <x v="1"/>
    <x v="152"/>
    <x v="1359"/>
    <x v="4774"/>
    <n v="453527.98919998587"/>
    <x v="4774"/>
    <n v="970567.70324796962"/>
    <x v="4774"/>
    <x v="4774"/>
  </r>
  <r>
    <x v="12"/>
    <x v="5"/>
    <x v="0"/>
    <x v="3"/>
    <x v="117"/>
    <x v="316"/>
    <x v="4775"/>
    <n v="387929.38217066781"/>
    <x v="4775"/>
    <n v="623105.76022798044"/>
    <x v="4775"/>
    <x v="4775"/>
  </r>
  <r>
    <x v="12"/>
    <x v="5"/>
    <x v="0"/>
    <x v="3"/>
    <x v="107"/>
    <x v="378"/>
    <x v="4776"/>
    <n v="165082.89672647495"/>
    <x v="4776"/>
    <n v="292590.96040799102"/>
    <x v="4776"/>
    <x v="4776"/>
  </r>
  <r>
    <x v="12"/>
    <x v="5"/>
    <x v="1"/>
    <x v="2"/>
    <x v="96"/>
    <x v="616"/>
    <x v="4777"/>
    <n v="1546569.5400989517"/>
    <x v="4777"/>
    <n v="2947355.9627489075"/>
    <x v="4777"/>
    <x v="4777"/>
  </r>
  <r>
    <x v="12"/>
    <x v="5"/>
    <x v="1"/>
    <x v="2"/>
    <x v="144"/>
    <x v="338"/>
    <x v="4778"/>
    <n v="1460722.8187979558"/>
    <x v="4778"/>
    <n v="2793793.474097915"/>
    <x v="4778"/>
    <x v="4778"/>
  </r>
  <r>
    <x v="12"/>
    <x v="5"/>
    <x v="1"/>
    <x v="2"/>
    <x v="114"/>
    <x v="168"/>
    <x v="4779"/>
    <n v="1226109.7581749617"/>
    <x v="4779"/>
    <n v="2382029.7194249257"/>
    <x v="4779"/>
    <x v="4779"/>
  </r>
  <r>
    <x v="12"/>
    <x v="5"/>
    <x v="1"/>
    <x v="2"/>
    <x v="60"/>
    <x v="282"/>
    <x v="4780"/>
    <n v="1009614.3922259692"/>
    <x v="4780"/>
    <n v="1994644.4833259392"/>
    <x v="4780"/>
    <x v="4780"/>
  </r>
  <r>
    <x v="12"/>
    <x v="5"/>
    <x v="1"/>
    <x v="2"/>
    <x v="100"/>
    <x v="1610"/>
    <x v="4781"/>
    <n v="671253.74208897853"/>
    <x v="4781"/>
    <n v="1386199.2912389552"/>
    <x v="4781"/>
    <x v="4781"/>
  </r>
  <r>
    <x v="12"/>
    <x v="5"/>
    <x v="1"/>
    <x v="2"/>
    <x v="133"/>
    <x v="607"/>
    <x v="4782"/>
    <n v="438835.22155198664"/>
    <x v="4782"/>
    <n v="951651.08875197091"/>
    <x v="4782"/>
    <x v="4782"/>
  </r>
  <r>
    <x v="12"/>
    <x v="5"/>
    <x v="1"/>
    <x v="2"/>
    <x v="60"/>
    <x v="952"/>
    <x v="4783"/>
    <n v="430694.35678798688"/>
    <x v="4783"/>
    <n v="936310.48858797154"/>
    <x v="4783"/>
    <x v="4783"/>
  </r>
  <r>
    <x v="12"/>
    <x v="5"/>
    <x v="1"/>
    <x v="2"/>
    <x v="156"/>
    <x v="371"/>
    <x v="4784"/>
    <n v="192013.23749999399"/>
    <x v="4784"/>
    <n v="472927.61249998515"/>
    <x v="4784"/>
    <x v="4784"/>
  </r>
  <r>
    <x v="13"/>
    <x v="5"/>
    <x v="0"/>
    <x v="0"/>
    <x v="97"/>
    <x v="33"/>
    <x v="4785"/>
    <n v="186358.73277665378"/>
    <x v="4785"/>
    <n v="421173.93448599055"/>
    <x v="4785"/>
    <x v="4785"/>
  </r>
  <r>
    <x v="13"/>
    <x v="5"/>
    <x v="0"/>
    <x v="0"/>
    <x v="109"/>
    <x v="38"/>
    <x v="4786"/>
    <n v="117519.24288839614"/>
    <x v="4786"/>
    <n v="190652.65563999378"/>
    <x v="4786"/>
    <x v="4786"/>
  </r>
  <r>
    <x v="13"/>
    <x v="5"/>
    <x v="0"/>
    <x v="0"/>
    <x v="140"/>
    <x v="33"/>
    <x v="4787"/>
    <n v="132994.61989211568"/>
    <x v="4787"/>
    <n v="227207.11045199254"/>
    <x v="4787"/>
    <x v="4787"/>
  </r>
  <r>
    <x v="13"/>
    <x v="5"/>
    <x v="0"/>
    <x v="0"/>
    <x v="140"/>
    <x v="354"/>
    <x v="4788"/>
    <n v="1232592.7927679599"/>
    <x v="4788"/>
    <n v="2324084.7559679239"/>
    <x v="4788"/>
    <x v="4788"/>
  </r>
  <r>
    <x v="13"/>
    <x v="5"/>
    <x v="0"/>
    <x v="0"/>
    <x v="158"/>
    <x v="231"/>
    <x v="4789"/>
    <n v="503694.28971598321"/>
    <x v="4789"/>
    <n v="1060057.0481159647"/>
    <x v="4789"/>
    <x v="4789"/>
  </r>
  <r>
    <x v="13"/>
    <x v="5"/>
    <x v="0"/>
    <x v="0"/>
    <x v="138"/>
    <x v="391"/>
    <x v="4790"/>
    <n v="336977.32978398848"/>
    <x v="4790"/>
    <n v="755824.47138397407"/>
    <x v="4790"/>
    <x v="4790"/>
  </r>
  <r>
    <x v="13"/>
    <x v="5"/>
    <x v="0"/>
    <x v="0"/>
    <x v="25"/>
    <x v="326"/>
    <x v="4791"/>
    <n v="331316.36822698888"/>
    <x v="4791"/>
    <n v="744094.93052697508"/>
    <x v="4791"/>
    <x v="4791"/>
  </r>
  <r>
    <x v="13"/>
    <x v="5"/>
    <x v="0"/>
    <x v="0"/>
    <x v="125"/>
    <x v="1380"/>
    <x v="4792"/>
    <n v="284063.70419999055"/>
    <x v="4792"/>
    <n v="654594.78419997822"/>
    <x v="4792"/>
    <x v="4792"/>
  </r>
  <r>
    <x v="13"/>
    <x v="5"/>
    <x v="0"/>
    <x v="0"/>
    <x v="150"/>
    <x v="1611"/>
    <x v="4793"/>
    <n v="36925.748781658789"/>
    <x v="4793"/>
    <n v="87407.419985997127"/>
    <x v="4793"/>
    <x v="4793"/>
  </r>
  <r>
    <x v="13"/>
    <x v="5"/>
    <x v="1"/>
    <x v="1"/>
    <x v="149"/>
    <x v="566"/>
    <x v="4794"/>
    <n v="265682.4730062309"/>
    <x v="4794"/>
    <n v="540973.87550398684"/>
    <x v="4794"/>
    <x v="4794"/>
  </r>
  <r>
    <x v="13"/>
    <x v="5"/>
    <x v="1"/>
    <x v="1"/>
    <x v="111"/>
    <x v="34"/>
    <x v="4795"/>
    <n v="197615.98471499342"/>
    <x v="4795"/>
    <n v="430399.42649999011"/>
    <x v="4795"/>
    <x v="4795"/>
  </r>
  <r>
    <x v="13"/>
    <x v="5"/>
    <x v="1"/>
    <x v="1"/>
    <x v="146"/>
    <x v="143"/>
    <x v="4796"/>
    <n v="1248985.9169999575"/>
    <x v="4796"/>
    <n v="2388865.4334799186"/>
    <x v="4796"/>
    <x v="4796"/>
  </r>
  <r>
    <x v="13"/>
    <x v="5"/>
    <x v="1"/>
    <x v="1"/>
    <x v="35"/>
    <x v="1235"/>
    <x v="4797"/>
    <n v="1224441.5624999586"/>
    <x v="4797"/>
    <n v="2345307.4124999209"/>
    <x v="4797"/>
    <x v="4797"/>
  </r>
  <r>
    <x v="13"/>
    <x v="5"/>
    <x v="1"/>
    <x v="1"/>
    <x v="108"/>
    <x v="218"/>
    <x v="4798"/>
    <n v="1018325.5017749668"/>
    <x v="4798"/>
    <n v="1983152.9255309356"/>
    <x v="4798"/>
    <x v="4798"/>
  </r>
  <r>
    <x v="13"/>
    <x v="5"/>
    <x v="1"/>
    <x v="1"/>
    <x v="108"/>
    <x v="655"/>
    <x v="4799"/>
    <n v="469792.47689998464"/>
    <x v="4799"/>
    <n v="1002951.6308359673"/>
    <x v="4799"/>
    <x v="4799"/>
  </r>
  <r>
    <x v="13"/>
    <x v="5"/>
    <x v="1"/>
    <x v="1"/>
    <x v="98"/>
    <x v="951"/>
    <x v="4800"/>
    <n v="451936.7999999852"/>
    <x v="4800"/>
    <n v="970014.19199996837"/>
    <x v="4800"/>
    <x v="4800"/>
  </r>
  <r>
    <x v="13"/>
    <x v="5"/>
    <x v="1"/>
    <x v="1"/>
    <x v="102"/>
    <x v="396"/>
    <x v="4801"/>
    <n v="333492.49349998886"/>
    <x v="4801"/>
    <n v="749359.412139975"/>
    <x v="4801"/>
    <x v="4801"/>
  </r>
  <r>
    <x v="13"/>
    <x v="5"/>
    <x v="1"/>
    <x v="1"/>
    <x v="147"/>
    <x v="1016"/>
    <x v="4802"/>
    <n v="293072.41372499027"/>
    <x v="4802"/>
    <n v="672162.05228897766"/>
    <x v="4802"/>
    <x v="4802"/>
  </r>
  <r>
    <x v="13"/>
    <x v="5"/>
    <x v="1"/>
    <x v="1"/>
    <x v="98"/>
    <x v="261"/>
    <x v="4803"/>
    <n v="245888.00617499196"/>
    <x v="4803"/>
    <n v="579856.44346698106"/>
    <x v="4803"/>
    <x v="4803"/>
  </r>
  <r>
    <x v="13"/>
    <x v="5"/>
    <x v="0"/>
    <x v="3"/>
    <x v="62"/>
    <x v="938"/>
    <x v="4804"/>
    <n v="1324731.3744719257"/>
    <x v="4804"/>
    <n v="2391914.2470869357"/>
    <x v="4804"/>
    <x v="4804"/>
  </r>
  <r>
    <x v="13"/>
    <x v="5"/>
    <x v="0"/>
    <x v="3"/>
    <x v="62"/>
    <x v="1025"/>
    <x v="4805"/>
    <n v="287593.45742424042"/>
    <x v="4805"/>
    <n v="478616.36467498395"/>
    <x v="4805"/>
    <x v="4805"/>
  </r>
  <r>
    <x v="13"/>
    <x v="5"/>
    <x v="0"/>
    <x v="3"/>
    <x v="62"/>
    <x v="208"/>
    <x v="4806"/>
    <n v="163774.80738310455"/>
    <x v="4806"/>
    <n v="291976.04438099026"/>
    <x v="4806"/>
    <x v="4806"/>
  </r>
  <r>
    <x v="13"/>
    <x v="5"/>
    <x v="0"/>
    <x v="3"/>
    <x v="131"/>
    <x v="932"/>
    <x v="4807"/>
    <n v="71860.255249697584"/>
    <x v="4807"/>
    <n v="156596.13386999478"/>
    <x v="4807"/>
    <x v="4807"/>
  </r>
  <r>
    <x v="13"/>
    <x v="5"/>
    <x v="0"/>
    <x v="3"/>
    <x v="62"/>
    <x v="1376"/>
    <x v="4808"/>
    <n v="56353.211599998111"/>
    <x v="4808"/>
    <n v="129510.35999999565"/>
    <x v="4808"/>
    <x v="4808"/>
  </r>
  <r>
    <x v="13"/>
    <x v="5"/>
    <x v="1"/>
    <x v="2"/>
    <x v="58"/>
    <x v="222"/>
    <x v="4809"/>
    <n v="238552.34885624214"/>
    <x v="4809"/>
    <n v="530745.56687498803"/>
    <x v="4809"/>
    <x v="4809"/>
  </r>
  <r>
    <x v="13"/>
    <x v="5"/>
    <x v="1"/>
    <x v="2"/>
    <x v="58"/>
    <x v="1612"/>
    <x v="4810"/>
    <n v="120307.09491107597"/>
    <x v="4810"/>
    <n v="207557.15626799309"/>
    <x v="4810"/>
    <x v="4810"/>
  </r>
  <r>
    <x v="13"/>
    <x v="5"/>
    <x v="1"/>
    <x v="2"/>
    <x v="136"/>
    <x v="1598"/>
    <x v="4811"/>
    <n v="1480463.3161919517"/>
    <x v="4811"/>
    <n v="2834884.0873919078"/>
    <x v="4811"/>
    <x v="4811"/>
  </r>
  <r>
    <x v="13"/>
    <x v="5"/>
    <x v="1"/>
    <x v="2"/>
    <x v="58"/>
    <x v="258"/>
    <x v="4812"/>
    <n v="1393356.4449839536"/>
    <x v="4812"/>
    <n v="2683517.9973839112"/>
    <x v="4812"/>
    <x v="4812"/>
  </r>
  <r>
    <x v="13"/>
    <x v="5"/>
    <x v="1"/>
    <x v="2"/>
    <x v="159"/>
    <x v="110"/>
    <x v="4813"/>
    <n v="1065170.0506319643"/>
    <x v="4813"/>
    <n v="2101468.9558319296"/>
    <x v="4813"/>
    <x v="4813"/>
  </r>
  <r>
    <x v="13"/>
    <x v="5"/>
    <x v="1"/>
    <x v="2"/>
    <x v="100"/>
    <x v="1015"/>
    <x v="4814"/>
    <n v="780986.00999997463"/>
    <x v="4814"/>
    <n v="1587512.0099999483"/>
    <x v="4814"/>
    <x v="4814"/>
  </r>
  <r>
    <x v="13"/>
    <x v="5"/>
    <x v="1"/>
    <x v="2"/>
    <x v="67"/>
    <x v="1359"/>
    <x v="4815"/>
    <n v="510758.62753198331"/>
    <x v="4815"/>
    <n v="1090251.8977319645"/>
    <x v="4815"/>
    <x v="4815"/>
  </r>
  <r>
    <x v="13"/>
    <x v="5"/>
    <x v="1"/>
    <x v="2"/>
    <x v="61"/>
    <x v="257"/>
    <x v="4816"/>
    <n v="43486.118519248572"/>
    <x v="4816"/>
    <n v="96364.78417499685"/>
    <x v="4816"/>
    <x v="4816"/>
  </r>
  <r>
    <x v="14"/>
    <x v="5"/>
    <x v="0"/>
    <x v="0"/>
    <x v="134"/>
    <x v="210"/>
    <x v="4817"/>
    <n v="168500.97637064414"/>
    <x v="4817"/>
    <n v="259990.41211499093"/>
    <x v="4817"/>
    <x v="4817"/>
  </r>
  <r>
    <x v="14"/>
    <x v="5"/>
    <x v="0"/>
    <x v="0"/>
    <x v="134"/>
    <x v="1186"/>
    <x v="4818"/>
    <n v="128691.20678651551"/>
    <x v="4818"/>
    <n v="206739.0286919928"/>
    <x v="4818"/>
    <x v="4818"/>
  </r>
  <r>
    <x v="14"/>
    <x v="5"/>
    <x v="0"/>
    <x v="0"/>
    <x v="125"/>
    <x v="237"/>
    <x v="4819"/>
    <n v="1251843.440643956"/>
    <x v="4819"/>
    <n v="2365305.0462439167"/>
    <x v="4819"/>
    <x v="4819"/>
  </r>
  <r>
    <x v="14"/>
    <x v="5"/>
    <x v="0"/>
    <x v="0"/>
    <x v="109"/>
    <x v="76"/>
    <x v="4820"/>
    <n v="786231.33874997275"/>
    <x v="4820"/>
    <n v="1563668.7137499459"/>
    <x v="4820"/>
    <x v="4820"/>
  </r>
  <r>
    <x v="14"/>
    <x v="5"/>
    <x v="0"/>
    <x v="0"/>
    <x v="109"/>
    <x v="1207"/>
    <x v="4821"/>
    <n v="617911.72614897857"/>
    <x v="4821"/>
    <n v="1267403.1062489562"/>
    <x v="4821"/>
    <x v="4821"/>
  </r>
  <r>
    <x v="14"/>
    <x v="5"/>
    <x v="0"/>
    <x v="0"/>
    <x v="1"/>
    <x v="1184"/>
    <x v="4822"/>
    <n v="61792.757379837763"/>
    <x v="4822"/>
    <n v="127974.48166399536"/>
    <x v="4822"/>
    <x v="4822"/>
  </r>
  <r>
    <x v="14"/>
    <x v="5"/>
    <x v="0"/>
    <x v="0"/>
    <x v="125"/>
    <x v="307"/>
    <x v="4823"/>
    <n v="217095.12472499229"/>
    <x v="4823"/>
    <n v="528212.27722498123"/>
    <x v="4823"/>
    <x v="4823"/>
  </r>
  <r>
    <x v="14"/>
    <x v="5"/>
    <x v="1"/>
    <x v="1"/>
    <x v="122"/>
    <x v="354"/>
    <x v="4824"/>
    <n v="1444831.603199949"/>
    <x v="4824"/>
    <n v="2730535.9534079037"/>
    <x v="4824"/>
    <x v="4824"/>
  </r>
  <r>
    <x v="14"/>
    <x v="5"/>
    <x v="1"/>
    <x v="1"/>
    <x v="151"/>
    <x v="1374"/>
    <x v="4825"/>
    <n v="1031946.2716499626"/>
    <x v="4825"/>
    <n v="2016602.9780259272"/>
    <x v="4825"/>
    <x v="4825"/>
  </r>
  <r>
    <x v="14"/>
    <x v="5"/>
    <x v="1"/>
    <x v="1"/>
    <x v="29"/>
    <x v="620"/>
    <x v="4826"/>
    <n v="1002328.3874249653"/>
    <x v="4826"/>
    <n v="1960688.0237169322"/>
    <x v="4826"/>
    <x v="4826"/>
  </r>
  <r>
    <x v="14"/>
    <x v="5"/>
    <x v="1"/>
    <x v="1"/>
    <x v="56"/>
    <x v="192"/>
    <x v="4827"/>
    <n v="901020.25282496819"/>
    <x v="4827"/>
    <n v="1784120.600492937"/>
    <x v="4827"/>
    <x v="4827"/>
  </r>
  <r>
    <x v="14"/>
    <x v="5"/>
    <x v="1"/>
    <x v="1"/>
    <x v="81"/>
    <x v="194"/>
    <x v="4828"/>
    <n v="780132.92107497179"/>
    <x v="4828"/>
    <n v="1571747.8170229432"/>
    <x v="4828"/>
    <x v="4828"/>
  </r>
  <r>
    <x v="14"/>
    <x v="5"/>
    <x v="1"/>
    <x v="1"/>
    <x v="119"/>
    <x v="1021"/>
    <x v="4829"/>
    <n v="465598.15739998349"/>
    <x v="4829"/>
    <n v="1000329.5752559646"/>
    <x v="4829"/>
    <x v="4829"/>
  </r>
  <r>
    <x v="14"/>
    <x v="5"/>
    <x v="1"/>
    <x v="1"/>
    <x v="56"/>
    <x v="189"/>
    <x v="4830"/>
    <n v="438685.12529998447"/>
    <x v="4830"/>
    <n v="950243.42213196645"/>
    <x v="4830"/>
    <x v="4830"/>
  </r>
  <r>
    <x v="14"/>
    <x v="5"/>
    <x v="1"/>
    <x v="1"/>
    <x v="29"/>
    <x v="721"/>
    <x v="4831"/>
    <n v="401990.54894998606"/>
    <x v="4831"/>
    <n v="880723.65703796945"/>
    <x v="4831"/>
    <x v="4831"/>
  </r>
  <r>
    <x v="14"/>
    <x v="5"/>
    <x v="1"/>
    <x v="1"/>
    <x v="152"/>
    <x v="643"/>
    <x v="4832"/>
    <n v="317888.91179998877"/>
    <x v="4832"/>
    <n v="722935.62319197448"/>
    <x v="4832"/>
    <x v="4832"/>
  </r>
  <r>
    <x v="14"/>
    <x v="5"/>
    <x v="1"/>
    <x v="1"/>
    <x v="122"/>
    <x v="362"/>
    <x v="4833"/>
    <n v="297135.74789998948"/>
    <x v="4833"/>
    <n v="682965.11007597577"/>
    <x v="4833"/>
    <x v="4833"/>
  </r>
  <r>
    <x v="14"/>
    <x v="5"/>
    <x v="0"/>
    <x v="3"/>
    <x v="154"/>
    <x v="702"/>
    <x v="4834"/>
    <n v="645008.50609349657"/>
    <x v="4834"/>
    <n v="991825.66159196396"/>
    <x v="4834"/>
    <x v="4834"/>
  </r>
  <r>
    <x v="14"/>
    <x v="5"/>
    <x v="0"/>
    <x v="3"/>
    <x v="130"/>
    <x v="8"/>
    <x v="4835"/>
    <n v="69491.634286097571"/>
    <x v="4835"/>
    <n v="153108.82430999464"/>
    <x v="4835"/>
    <x v="4835"/>
  </r>
  <r>
    <x v="14"/>
    <x v="5"/>
    <x v="1"/>
    <x v="2"/>
    <x v="120"/>
    <x v="24"/>
    <x v="4836"/>
    <n v="289956.41924890992"/>
    <x v="4836"/>
    <n v="571003.57973198558"/>
    <x v="4836"/>
    <x v="4836"/>
  </r>
  <r>
    <x v="14"/>
    <x v="5"/>
    <x v="1"/>
    <x v="2"/>
    <x v="136"/>
    <x v="128"/>
    <x v="4837"/>
    <n v="208544.46265823275"/>
    <x v="4837"/>
    <n v="440704.48630398925"/>
    <x v="4837"/>
    <x v="4837"/>
  </r>
  <r>
    <x v="14"/>
    <x v="5"/>
    <x v="1"/>
    <x v="2"/>
    <x v="136"/>
    <x v="149"/>
    <x v="4838"/>
    <n v="593769.96167997946"/>
    <x v="4838"/>
    <n v="1248549.7096799565"/>
    <x v="4838"/>
    <x v="4838"/>
  </r>
  <r>
    <x v="14"/>
    <x v="5"/>
    <x v="1"/>
    <x v="2"/>
    <x v="60"/>
    <x v="736"/>
    <x v="4839"/>
    <n v="533357.93774998072"/>
    <x v="4839"/>
    <n v="1138994.1502499587"/>
    <x v="4839"/>
    <x v="4839"/>
  </r>
  <r>
    <x v="14"/>
    <x v="5"/>
    <x v="1"/>
    <x v="2"/>
    <x v="159"/>
    <x v="120"/>
    <x v="4840"/>
    <n v="400098.38716798584"/>
    <x v="4840"/>
    <n v="886063.71196796861"/>
    <x v="4840"/>
    <x v="4840"/>
  </r>
  <r>
    <x v="14"/>
    <x v="5"/>
    <x v="1"/>
    <x v="2"/>
    <x v="115"/>
    <x v="120"/>
    <x v="4841"/>
    <n v="404498.38449598529"/>
    <x v="4841"/>
    <n v="895808.01009596756"/>
    <x v="4841"/>
    <x v="4841"/>
  </r>
  <r>
    <x v="14"/>
    <x v="5"/>
    <x v="1"/>
    <x v="2"/>
    <x v="159"/>
    <x v="11"/>
    <x v="4842"/>
    <n v="33704.268481618812"/>
    <x v="4842"/>
    <n v="81680.200901997116"/>
    <x v="4842"/>
    <x v="4842"/>
  </r>
  <r>
    <x v="15"/>
    <x v="5"/>
    <x v="0"/>
    <x v="0"/>
    <x v="61"/>
    <x v="401"/>
    <x v="4843"/>
    <n v="291826.34556298907"/>
    <x v="4843"/>
    <n v="592172.6072999842"/>
    <x v="4843"/>
    <x v="4843"/>
  </r>
  <r>
    <x v="15"/>
    <x v="5"/>
    <x v="0"/>
    <x v="0"/>
    <x v="49"/>
    <x v="33"/>
    <x v="4844"/>
    <n v="196907.34029231258"/>
    <x v="4844"/>
    <n v="437174.3458719888"/>
    <x v="4844"/>
    <x v="4844"/>
  </r>
  <r>
    <x v="15"/>
    <x v="5"/>
    <x v="0"/>
    <x v="0"/>
    <x v="138"/>
    <x v="664"/>
    <x v="4845"/>
    <n v="101104.95087599629"/>
    <x v="4845"/>
    <n v="169396.93959999376"/>
    <x v="4845"/>
    <x v="4845"/>
  </r>
  <r>
    <x v="15"/>
    <x v="5"/>
    <x v="0"/>
    <x v="0"/>
    <x v="69"/>
    <x v="560"/>
    <x v="4846"/>
    <n v="137262.23668520484"/>
    <x v="4846"/>
    <n v="235982.52869099117"/>
    <x v="4846"/>
    <x v="4846"/>
  </r>
  <r>
    <x v="15"/>
    <x v="5"/>
    <x v="0"/>
    <x v="0"/>
    <x v="127"/>
    <x v="962"/>
    <x v="4847"/>
    <n v="668420.09504997544"/>
    <x v="4847"/>
    <n v="1361638.8400499499"/>
    <x v="4847"/>
    <x v="4847"/>
  </r>
  <r>
    <x v="15"/>
    <x v="5"/>
    <x v="0"/>
    <x v="0"/>
    <x v="157"/>
    <x v="159"/>
    <x v="4848"/>
    <n v="658091.92818597483"/>
    <x v="4848"/>
    <n v="1346691.2395859486"/>
    <x v="4848"/>
    <x v="4848"/>
  </r>
  <r>
    <x v="15"/>
    <x v="5"/>
    <x v="0"/>
    <x v="0"/>
    <x v="158"/>
    <x v="691"/>
    <x v="4849"/>
    <n v="549376.35479997948"/>
    <x v="4849"/>
    <n v="1150997.374799957"/>
    <x v="4849"/>
    <x v="4849"/>
  </r>
  <r>
    <x v="15"/>
    <x v="5"/>
    <x v="0"/>
    <x v="0"/>
    <x v="127"/>
    <x v="277"/>
    <x v="4850"/>
    <n v="24488.833065359097"/>
    <x v="4850"/>
    <n v="67338.723255997524"/>
    <x v="4850"/>
    <x v="4850"/>
  </r>
  <r>
    <x v="15"/>
    <x v="5"/>
    <x v="1"/>
    <x v="1"/>
    <x v="141"/>
    <x v="623"/>
    <x v="4851"/>
    <n v="163958.4242865539"/>
    <x v="4851"/>
    <n v="253243.36737599049"/>
    <x v="4851"/>
    <x v="4851"/>
  </r>
  <r>
    <x v="15"/>
    <x v="5"/>
    <x v="1"/>
    <x v="1"/>
    <x v="98"/>
    <x v="1599"/>
    <x v="4852"/>
    <n v="91241.763865746529"/>
    <x v="4852"/>
    <n v="170629.49432499349"/>
    <x v="4852"/>
    <x v="4852"/>
  </r>
  <r>
    <x v="15"/>
    <x v="5"/>
    <x v="1"/>
    <x v="1"/>
    <x v="148"/>
    <x v="975"/>
    <x v="4853"/>
    <n v="1356778.2622499496"/>
    <x v="4853"/>
    <n v="2585129.5878899037"/>
    <x v="4853"/>
    <x v="4853"/>
  </r>
  <r>
    <x v="15"/>
    <x v="5"/>
    <x v="1"/>
    <x v="1"/>
    <x v="112"/>
    <x v="133"/>
    <x v="4854"/>
    <n v="978477.21269996359"/>
    <x v="4854"/>
    <n v="1925935.9765879284"/>
    <x v="4854"/>
    <x v="4854"/>
  </r>
  <r>
    <x v="15"/>
    <x v="5"/>
    <x v="1"/>
    <x v="1"/>
    <x v="135"/>
    <x v="1208"/>
    <x v="4855"/>
    <n v="923253.71399996476"/>
    <x v="4855"/>
    <n v="1830710.5941599302"/>
    <x v="4855"/>
    <x v="4855"/>
  </r>
  <r>
    <x v="15"/>
    <x v="5"/>
    <x v="1"/>
    <x v="1"/>
    <x v="95"/>
    <x v="605"/>
    <x v="4856"/>
    <n v="819084.21569997002"/>
    <x v="4856"/>
    <n v="1642463.4779079396"/>
    <x v="4856"/>
    <x v="4856"/>
  </r>
  <r>
    <x v="15"/>
    <x v="5"/>
    <x v="1"/>
    <x v="1"/>
    <x v="141"/>
    <x v="716"/>
    <x v="4857"/>
    <n v="618204.40874997701"/>
    <x v="4857"/>
    <n v="1283420.4773499521"/>
    <x v="4857"/>
    <x v="4857"/>
  </r>
  <r>
    <x v="15"/>
    <x v="5"/>
    <x v="1"/>
    <x v="1"/>
    <x v="119"/>
    <x v="702"/>
    <x v="4858"/>
    <n v="616349.28149997699"/>
    <x v="4858"/>
    <n v="1280079.4688599522"/>
    <x v="4858"/>
    <x v="4858"/>
  </r>
  <r>
    <x v="15"/>
    <x v="5"/>
    <x v="1"/>
    <x v="1"/>
    <x v="112"/>
    <x v="136"/>
    <x v="4859"/>
    <n v="24967.740859379068"/>
    <x v="4859"/>
    <n v="67959.460997997463"/>
    <x v="4859"/>
    <x v="4859"/>
  </r>
  <r>
    <x v="15"/>
    <x v="5"/>
    <x v="0"/>
    <x v="3"/>
    <x v="143"/>
    <x v="355"/>
    <x v="4860"/>
    <n v="1283268.7219455512"/>
    <x v="4860"/>
    <n v="2321165.9417599286"/>
    <x v="4860"/>
    <x v="4860"/>
  </r>
  <r>
    <x v="15"/>
    <x v="5"/>
    <x v="0"/>
    <x v="3"/>
    <x v="143"/>
    <x v="626"/>
    <x v="4861"/>
    <n v="1227894.3104257148"/>
    <x v="4861"/>
    <n v="2237802.491695934"/>
    <x v="4861"/>
    <x v="4861"/>
  </r>
  <r>
    <x v="15"/>
    <x v="5"/>
    <x v="0"/>
    <x v="3"/>
    <x v="142"/>
    <x v="722"/>
    <x v="4862"/>
    <n v="1165857.1528780367"/>
    <x v="4862"/>
    <n v="2140868.5447679362"/>
    <x v="4862"/>
    <x v="4862"/>
  </r>
  <r>
    <x v="15"/>
    <x v="5"/>
    <x v="0"/>
    <x v="3"/>
    <x v="129"/>
    <x v="1200"/>
    <x v="4863"/>
    <n v="763637.06073379132"/>
    <x v="4863"/>
    <n v="1502745.4467219566"/>
    <x v="4863"/>
    <x v="4863"/>
  </r>
  <r>
    <x v="15"/>
    <x v="5"/>
    <x v="1"/>
    <x v="2"/>
    <x v="120"/>
    <x v="1205"/>
    <x v="4864"/>
    <n v="99144.982193396354"/>
    <x v="4864"/>
    <n v="180042.87113999337"/>
    <x v="4864"/>
    <x v="4864"/>
  </r>
  <r>
    <x v="15"/>
    <x v="5"/>
    <x v="1"/>
    <x v="2"/>
    <x v="11"/>
    <x v="1185"/>
    <x v="4865"/>
    <n v="91230.489082256579"/>
    <x v="4865"/>
    <n v="169241.40624599365"/>
    <x v="4865"/>
    <x v="4865"/>
  </r>
  <r>
    <x v="15"/>
    <x v="5"/>
    <x v="1"/>
    <x v="2"/>
    <x v="132"/>
    <x v="381"/>
    <x v="4866"/>
    <n v="1098113.9836799598"/>
    <x v="4866"/>
    <n v="2168981.4316799208"/>
    <x v="4866"/>
    <x v="4866"/>
  </r>
  <r>
    <x v="15"/>
    <x v="5"/>
    <x v="1"/>
    <x v="2"/>
    <x v="144"/>
    <x v="1020"/>
    <x v="4867"/>
    <n v="1063220.2640999609"/>
    <x v="4867"/>
    <n v="2106540.8990999227"/>
    <x v="4867"/>
    <x v="4867"/>
  </r>
  <r>
    <x v="15"/>
    <x v="5"/>
    <x v="1"/>
    <x v="2"/>
    <x v="1"/>
    <x v="1351"/>
    <x v="4868"/>
    <n v="62041.988342397679"/>
    <x v="4868"/>
    <n v="126700.55903999523"/>
    <x v="4868"/>
    <x v="4868"/>
  </r>
  <r>
    <x v="15"/>
    <x v="5"/>
    <x v="1"/>
    <x v="2"/>
    <x v="25"/>
    <x v="700"/>
    <x v="4869"/>
    <n v="572137.71168597846"/>
    <x v="4869"/>
    <n v="1214433.9337859543"/>
    <x v="4869"/>
    <x v="4869"/>
  </r>
  <r>
    <x v="16"/>
    <x v="5"/>
    <x v="0"/>
    <x v="0"/>
    <x v="145"/>
    <x v="1352"/>
    <x v="4870"/>
    <n v="197829.39024311226"/>
    <x v="4870"/>
    <n v="437898.07255198824"/>
    <x v="4870"/>
    <x v="4870"/>
  </r>
  <r>
    <x v="16"/>
    <x v="5"/>
    <x v="0"/>
    <x v="0"/>
    <x v="105"/>
    <x v="936"/>
    <x v="4871"/>
    <n v="98474.422440236216"/>
    <x v="4871"/>
    <n v="182923.39850399297"/>
    <x v="4871"/>
    <x v="4871"/>
  </r>
  <r>
    <x v="16"/>
    <x v="5"/>
    <x v="0"/>
    <x v="0"/>
    <x v="109"/>
    <x v="150"/>
    <x v="4872"/>
    <n v="1282610.8543249487"/>
    <x v="4872"/>
    <n v="2433312.7968249028"/>
    <x v="4872"/>
    <x v="4872"/>
  </r>
  <r>
    <x v="16"/>
    <x v="5"/>
    <x v="0"/>
    <x v="0"/>
    <x v="150"/>
    <x v="1605"/>
    <x v="4873"/>
    <n v="1240916.5034759522"/>
    <x v="4873"/>
    <n v="2357308.3358759093"/>
    <x v="4873"/>
    <x v="4873"/>
  </r>
  <r>
    <x v="16"/>
    <x v="5"/>
    <x v="0"/>
    <x v="0"/>
    <x v="140"/>
    <x v="267"/>
    <x v="4874"/>
    <n v="972171.32495996205"/>
    <x v="4874"/>
    <n v="1898972.6289599256"/>
    <x v="4874"/>
    <x v="4874"/>
  </r>
  <r>
    <x v="16"/>
    <x v="5"/>
    <x v="0"/>
    <x v="0"/>
    <x v="49"/>
    <x v="1604"/>
    <x v="4875"/>
    <n v="946891.62562496285"/>
    <x v="4875"/>
    <n v="1855284.6881249272"/>
    <x v="4875"/>
    <x v="4875"/>
  </r>
  <r>
    <x v="16"/>
    <x v="5"/>
    <x v="0"/>
    <x v="0"/>
    <x v="140"/>
    <x v="76"/>
    <x v="4876"/>
    <n v="835833.95437496726"/>
    <x v="4876"/>
    <n v="1662319.1418749348"/>
    <x v="4876"/>
    <x v="4876"/>
  </r>
  <r>
    <x v="16"/>
    <x v="5"/>
    <x v="0"/>
    <x v="0"/>
    <x v="140"/>
    <x v="194"/>
    <x v="4877"/>
    <n v="720949.67491197167"/>
    <x v="4877"/>
    <n v="1461142.3437119424"/>
    <x v="4877"/>
    <x v="4877"/>
  </r>
  <r>
    <x v="16"/>
    <x v="5"/>
    <x v="0"/>
    <x v="0"/>
    <x v="69"/>
    <x v="87"/>
    <x v="4878"/>
    <n v="312188.76185198774"/>
    <x v="4878"/>
    <n v="717818.23665197182"/>
    <x v="4878"/>
    <x v="4878"/>
  </r>
  <r>
    <x v="16"/>
    <x v="5"/>
    <x v="0"/>
    <x v="0"/>
    <x v="145"/>
    <x v="307"/>
    <x v="4879"/>
    <n v="228388.90207499109"/>
    <x v="4879"/>
    <n v="555691.0695749782"/>
    <x v="4879"/>
    <x v="4879"/>
  </r>
  <r>
    <x v="16"/>
    <x v="5"/>
    <x v="1"/>
    <x v="1"/>
    <x v="122"/>
    <x v="993"/>
    <x v="4880"/>
    <n v="253064.54690559005"/>
    <x v="4880"/>
    <n v="518237.55775998544"/>
    <x v="4880"/>
    <x v="4880"/>
  </r>
  <r>
    <x v="16"/>
    <x v="5"/>
    <x v="1"/>
    <x v="1"/>
    <x v="146"/>
    <x v="948"/>
    <x v="4881"/>
    <n v="190872.34954400265"/>
    <x v="4881"/>
    <n v="306292.26377098821"/>
    <x v="4881"/>
    <x v="4881"/>
  </r>
  <r>
    <x v="16"/>
    <x v="5"/>
    <x v="1"/>
    <x v="1"/>
    <x v="99"/>
    <x v="32"/>
    <x v="4882"/>
    <n v="162760.77152187371"/>
    <x v="4882"/>
    <n v="269138.28974798968"/>
    <x v="4882"/>
    <x v="4882"/>
  </r>
  <r>
    <x v="16"/>
    <x v="5"/>
    <x v="1"/>
    <x v="1"/>
    <x v="47"/>
    <x v="37"/>
    <x v="4883"/>
    <n v="111197.19607124572"/>
    <x v="4883"/>
    <n v="199013.86837499234"/>
    <x v="4883"/>
    <x v="4883"/>
  </r>
  <r>
    <x v="16"/>
    <x v="5"/>
    <x v="1"/>
    <x v="1"/>
    <x v="152"/>
    <x v="203"/>
    <x v="4884"/>
    <n v="1565792.9882999386"/>
    <x v="4884"/>
    <n v="2951695.8518518852"/>
    <x v="4884"/>
    <x v="4884"/>
  </r>
  <r>
    <x v="16"/>
    <x v="5"/>
    <x v="1"/>
    <x v="1"/>
    <x v="95"/>
    <x v="739"/>
    <x v="4885"/>
    <n v="1019910.4663499608"/>
    <x v="4885"/>
    <n v="2002229.5066939229"/>
    <x v="4885"/>
    <x v="4885"/>
  </r>
  <r>
    <x v="16"/>
    <x v="5"/>
    <x v="1"/>
    <x v="1"/>
    <x v="147"/>
    <x v="341"/>
    <x v="4886"/>
    <n v="996804.69119996089"/>
    <x v="4886"/>
    <n v="1963577.2321279231"/>
    <x v="4886"/>
    <x v="4886"/>
  </r>
  <r>
    <x v="16"/>
    <x v="5"/>
    <x v="1"/>
    <x v="1"/>
    <x v="56"/>
    <x v="960"/>
    <x v="4887"/>
    <n v="656081.82562497421"/>
    <x v="4887"/>
    <n v="1356716.1845249468"/>
    <x v="4887"/>
    <x v="4887"/>
  </r>
  <r>
    <x v="16"/>
    <x v="5"/>
    <x v="1"/>
    <x v="1"/>
    <x v="153"/>
    <x v="728"/>
    <x v="4888"/>
    <n v="633822.54187497462"/>
    <x v="4888"/>
    <n v="1317953.5621749472"/>
    <x v="4888"/>
    <x v="4888"/>
  </r>
  <r>
    <x v="16"/>
    <x v="5"/>
    <x v="1"/>
    <x v="1"/>
    <x v="108"/>
    <x v="231"/>
    <x v="4889"/>
    <n v="623905.7795999751"/>
    <x v="4889"/>
    <n v="1299965.3870239477"/>
    <x v="4889"/>
    <x v="4889"/>
  </r>
  <r>
    <x v="16"/>
    <x v="5"/>
    <x v="1"/>
    <x v="1"/>
    <x v="113"/>
    <x v="358"/>
    <x v="4890"/>
    <n v="263352.06202498986"/>
    <x v="4890"/>
    <n v="622074.73454097612"/>
    <x v="4890"/>
    <x v="4890"/>
  </r>
  <r>
    <x v="16"/>
    <x v="5"/>
    <x v="0"/>
    <x v="3"/>
    <x v="107"/>
    <x v="1041"/>
    <x v="4891"/>
    <n v="1269928.9516616294"/>
    <x v="4891"/>
    <n v="2297874.9763279255"/>
    <x v="4891"/>
    <x v="4891"/>
  </r>
  <r>
    <x v="16"/>
    <x v="5"/>
    <x v="0"/>
    <x v="3"/>
    <x v="117"/>
    <x v="126"/>
    <x v="4892"/>
    <n v="614636.0292799758"/>
    <x v="4892"/>
    <n v="952974.28799996257"/>
    <x v="4892"/>
    <x v="4892"/>
  </r>
  <r>
    <x v="16"/>
    <x v="5"/>
    <x v="0"/>
    <x v="3"/>
    <x v="143"/>
    <x v="222"/>
    <x v="4893"/>
    <n v="211345.01074849183"/>
    <x v="4893"/>
    <n v="367980.61934998579"/>
    <x v="4893"/>
    <x v="4893"/>
  </r>
  <r>
    <x v="16"/>
    <x v="5"/>
    <x v="0"/>
    <x v="3"/>
    <x v="142"/>
    <x v="71"/>
    <x v="4894"/>
    <n v="128349.92625875495"/>
    <x v="4894"/>
    <n v="238929.19599599062"/>
    <x v="4894"/>
    <x v="4894"/>
  </r>
  <r>
    <x v="16"/>
    <x v="5"/>
    <x v="0"/>
    <x v="3"/>
    <x v="106"/>
    <x v="676"/>
    <x v="4895"/>
    <n v="36814.192901638526"/>
    <x v="4895"/>
    <n v="95592.494843996174"/>
    <x v="4895"/>
    <x v="4895"/>
  </r>
  <r>
    <x v="16"/>
    <x v="5"/>
    <x v="1"/>
    <x v="2"/>
    <x v="1"/>
    <x v="74"/>
    <x v="4896"/>
    <n v="227981.82593024103"/>
    <x v="4896"/>
    <n v="354581.57227498607"/>
    <x v="4896"/>
    <x v="4896"/>
  </r>
  <r>
    <x v="16"/>
    <x v="5"/>
    <x v="1"/>
    <x v="2"/>
    <x v="123"/>
    <x v="546"/>
    <x v="4897"/>
    <n v="175745.02755257307"/>
    <x v="4897"/>
    <n v="286041.91591798875"/>
    <x v="4897"/>
    <x v="4897"/>
  </r>
  <r>
    <x v="16"/>
    <x v="5"/>
    <x v="1"/>
    <x v="2"/>
    <x v="112"/>
    <x v="3"/>
    <x v="4898"/>
    <n v="94481.947916996287"/>
    <x v="4898"/>
    <n v="174843.20069999315"/>
    <x v="4898"/>
    <x v="4898"/>
  </r>
  <r>
    <x v="16"/>
    <x v="5"/>
    <x v="1"/>
    <x v="2"/>
    <x v="49"/>
    <x v="1368"/>
    <x v="4899"/>
    <n v="1612397.3399249378"/>
    <x v="4899"/>
    <n v="3085956.6636748812"/>
    <x v="4899"/>
    <x v="4899"/>
  </r>
  <r>
    <x v="16"/>
    <x v="5"/>
    <x v="1"/>
    <x v="2"/>
    <x v="1"/>
    <x v="625"/>
    <x v="4900"/>
    <n v="1521161.9906999406"/>
    <x v="4900"/>
    <n v="2927558.135699885"/>
    <x v="4900"/>
    <x v="4900"/>
  </r>
  <r>
    <x v="16"/>
    <x v="5"/>
    <x v="1"/>
    <x v="2"/>
    <x v="120"/>
    <x v="381"/>
    <x v="4901"/>
    <n v="1126074.8430719567"/>
    <x v="4901"/>
    <n v="2224209.3822719143"/>
    <x v="4901"/>
    <x v="4901"/>
  </r>
  <r>
    <x v="16"/>
    <x v="5"/>
    <x v="1"/>
    <x v="2"/>
    <x v="25"/>
    <x v="231"/>
    <x v="4902"/>
    <n v="682551.98237997317"/>
    <x v="4902"/>
    <n v="1422143.125379944"/>
    <x v="4902"/>
    <x v="4902"/>
  </r>
  <r>
    <x v="16"/>
    <x v="5"/>
    <x v="1"/>
    <x v="2"/>
    <x v="112"/>
    <x v="99"/>
    <x v="4903"/>
    <n v="485642.84313598095"/>
    <x v="4903"/>
    <n v="1055240.3727359585"/>
    <x v="4903"/>
    <x v="4903"/>
  </r>
  <r>
    <x v="16"/>
    <x v="5"/>
    <x v="1"/>
    <x v="2"/>
    <x v="67"/>
    <x v="1231"/>
    <x v="4904"/>
    <n v="48458.086142968139"/>
    <x v="4904"/>
    <n v="106452.78098699589"/>
    <x v="4904"/>
    <x v="4904"/>
  </r>
  <r>
    <x v="16"/>
    <x v="5"/>
    <x v="1"/>
    <x v="2"/>
    <x v="132"/>
    <x v="266"/>
    <x v="4905"/>
    <n v="18645.754001279282"/>
    <x v="4905"/>
    <n v="58899.290687997724"/>
    <x v="4905"/>
    <x v="4905"/>
  </r>
  <r>
    <x v="17"/>
    <x v="5"/>
    <x v="0"/>
    <x v="0"/>
    <x v="157"/>
    <x v="212"/>
    <x v="4906"/>
    <n v="121384.84364249509"/>
    <x v="4906"/>
    <n v="199215.58674999193"/>
    <x v="4906"/>
    <x v="4906"/>
  </r>
  <r>
    <x v="17"/>
    <x v="5"/>
    <x v="0"/>
    <x v="0"/>
    <x v="139"/>
    <x v="148"/>
    <x v="4907"/>
    <n v="1196305.4544019517"/>
    <x v="4907"/>
    <n v="2288072.1242019073"/>
    <x v="4907"/>
    <x v="4907"/>
  </r>
  <r>
    <x v="17"/>
    <x v="5"/>
    <x v="0"/>
    <x v="0"/>
    <x v="105"/>
    <x v="282"/>
    <x v="4908"/>
    <n v="922871.28167096269"/>
    <x v="4908"/>
    <n v="1817624.2195709264"/>
    <x v="4908"/>
    <x v="4908"/>
  </r>
  <r>
    <x v="17"/>
    <x v="5"/>
    <x v="0"/>
    <x v="0"/>
    <x v="116"/>
    <x v="200"/>
    <x v="4909"/>
    <n v="882719.28071996383"/>
    <x v="4909"/>
    <n v="1749557.8087199284"/>
    <x v="4909"/>
    <x v="4909"/>
  </r>
  <r>
    <x v="17"/>
    <x v="5"/>
    <x v="0"/>
    <x v="0"/>
    <x v="139"/>
    <x v="612"/>
    <x v="4910"/>
    <n v="627682.39769697376"/>
    <x v="4910"/>
    <n v="1302074.4629969455"/>
    <x v="4910"/>
    <x v="4910"/>
  </r>
  <r>
    <x v="17"/>
    <x v="5"/>
    <x v="0"/>
    <x v="0"/>
    <x v="121"/>
    <x v="1596"/>
    <x v="4911"/>
    <n v="64074.13447724736"/>
    <x v="4911"/>
    <n v="133919.97097499447"/>
    <x v="4911"/>
    <x v="4911"/>
  </r>
  <r>
    <x v="17"/>
    <x v="5"/>
    <x v="0"/>
    <x v="0"/>
    <x v="157"/>
    <x v="369"/>
    <x v="4912"/>
    <n v="321211.35737598699"/>
    <x v="4912"/>
    <n v="736950.89977597003"/>
    <x v="4912"/>
    <x v="4912"/>
  </r>
  <r>
    <x v="17"/>
    <x v="5"/>
    <x v="0"/>
    <x v="0"/>
    <x v="140"/>
    <x v="256"/>
    <x v="4913"/>
    <n v="316694.24841598677"/>
    <x v="4913"/>
    <n v="730873.6868159693"/>
    <x v="4913"/>
    <x v="4913"/>
  </r>
  <r>
    <x v="17"/>
    <x v="5"/>
    <x v="0"/>
    <x v="0"/>
    <x v="145"/>
    <x v="1613"/>
    <x v="4914"/>
    <n v="36831.659624758482"/>
    <x v="4914"/>
    <n v="90407.312995996283"/>
    <x v="4914"/>
    <x v="4914"/>
  </r>
  <r>
    <x v="17"/>
    <x v="5"/>
    <x v="1"/>
    <x v="1"/>
    <x v="111"/>
    <x v="115"/>
    <x v="4915"/>
    <n v="257615.37105373942"/>
    <x v="4915"/>
    <n v="524688.96912498446"/>
    <x v="4915"/>
    <x v="4915"/>
  </r>
  <r>
    <x v="17"/>
    <x v="5"/>
    <x v="1"/>
    <x v="1"/>
    <x v="35"/>
    <x v="1352"/>
    <x v="4916"/>
    <n v="225533.13055383071"/>
    <x v="4916"/>
    <n v="472956.45146398625"/>
    <x v="4916"/>
    <x v="4916"/>
  </r>
  <r>
    <x v="17"/>
    <x v="5"/>
    <x v="1"/>
    <x v="1"/>
    <x v="99"/>
    <x v="216"/>
    <x v="4917"/>
    <n v="140065.44018431412"/>
    <x v="4917"/>
    <n v="241010.23027198992"/>
    <x v="4917"/>
    <x v="4917"/>
  </r>
  <r>
    <x v="17"/>
    <x v="5"/>
    <x v="1"/>
    <x v="1"/>
    <x v="141"/>
    <x v="1030"/>
    <x v="4918"/>
    <n v="1580694.3827999348"/>
    <x v="4918"/>
    <n v="2985130.3204318769"/>
    <x v="4918"/>
    <x v="4918"/>
  </r>
  <r>
    <x v="17"/>
    <x v="5"/>
    <x v="1"/>
    <x v="1"/>
    <x v="110"/>
    <x v="547"/>
    <x v="4919"/>
    <n v="1406779.999199942"/>
    <x v="4919"/>
    <n v="2685212.287647889"/>
    <x v="4919"/>
    <x v="4919"/>
  </r>
  <r>
    <x v="17"/>
    <x v="5"/>
    <x v="1"/>
    <x v="1"/>
    <x v="30"/>
    <x v="202"/>
    <x v="4920"/>
    <n v="84048.730554316542"/>
    <x v="4920"/>
    <n v="161979.95727199333"/>
    <x v="4920"/>
    <x v="4920"/>
  </r>
  <r>
    <x v="17"/>
    <x v="5"/>
    <x v="1"/>
    <x v="1"/>
    <x v="112"/>
    <x v="241"/>
    <x v="4921"/>
    <n v="1197985.5899999507"/>
    <x v="4921"/>
    <n v="2322544.2595999045"/>
    <x v="4921"/>
    <x v="4921"/>
  </r>
  <r>
    <x v="17"/>
    <x v="5"/>
    <x v="1"/>
    <x v="1"/>
    <x v="95"/>
    <x v="1003"/>
    <x v="4922"/>
    <n v="1130436.4031999528"/>
    <x v="4922"/>
    <n v="2206331.6654079077"/>
    <x v="4922"/>
    <x v="4922"/>
  </r>
  <r>
    <x v="17"/>
    <x v="5"/>
    <x v="1"/>
    <x v="1"/>
    <x v="30"/>
    <x v="76"/>
    <x v="4923"/>
    <n v="970174.54687496019"/>
    <x v="4923"/>
    <n v="1922127.8943749212"/>
    <x v="4923"/>
    <x v="4923"/>
  </r>
  <r>
    <x v="17"/>
    <x v="5"/>
    <x v="1"/>
    <x v="1"/>
    <x v="35"/>
    <x v="720"/>
    <x v="4924"/>
    <n v="521271.66239997861"/>
    <x v="4924"/>
    <n v="1114460.8674559542"/>
    <x v="4924"/>
    <x v="4924"/>
  </r>
  <r>
    <x v="17"/>
    <x v="5"/>
    <x v="1"/>
    <x v="1"/>
    <x v="5"/>
    <x v="1601"/>
    <x v="4925"/>
    <n v="304747.64999998763"/>
    <x v="4925"/>
    <n v="705684.96599997149"/>
    <x v="4925"/>
    <x v="4925"/>
  </r>
  <r>
    <x v="17"/>
    <x v="5"/>
    <x v="1"/>
    <x v="1"/>
    <x v="146"/>
    <x v="1019"/>
    <x v="4926"/>
    <n v="285530.98139998841"/>
    <x v="4926"/>
    <n v="668428.17781597294"/>
    <x v="4926"/>
    <x v="4926"/>
  </r>
  <r>
    <x v="17"/>
    <x v="5"/>
    <x v="1"/>
    <x v="1"/>
    <x v="111"/>
    <x v="694"/>
    <x v="4927"/>
    <n v="217711.29959999106"/>
    <x v="4927"/>
    <n v="535434.015823978"/>
    <x v="4927"/>
    <x v="4927"/>
  </r>
  <r>
    <x v="17"/>
    <x v="5"/>
    <x v="1"/>
    <x v="1"/>
    <x v="21"/>
    <x v="991"/>
    <x v="4928"/>
    <n v="29207.383693318814"/>
    <x v="4928"/>
    <n v="76467.314171996914"/>
    <x v="4928"/>
    <x v="4928"/>
  </r>
  <r>
    <x v="17"/>
    <x v="5"/>
    <x v="0"/>
    <x v="3"/>
    <x v="101"/>
    <x v="111"/>
    <x v="4929"/>
    <n v="1013211.486663529"/>
    <x v="4929"/>
    <n v="1898034.9154469389"/>
    <x v="4929"/>
    <x v="4929"/>
  </r>
  <r>
    <x v="17"/>
    <x v="5"/>
    <x v="0"/>
    <x v="3"/>
    <x v="101"/>
    <x v="1603"/>
    <x v="4930"/>
    <n v="967764.59425291955"/>
    <x v="4930"/>
    <n v="1824621.6008159397"/>
    <x v="4930"/>
    <x v="4930"/>
  </r>
  <r>
    <x v="17"/>
    <x v="5"/>
    <x v="0"/>
    <x v="3"/>
    <x v="49"/>
    <x v="1360"/>
    <x v="4931"/>
    <n v="926357.85264693189"/>
    <x v="4931"/>
    <n v="1759922.0395869426"/>
    <x v="4931"/>
    <x v="4931"/>
  </r>
  <r>
    <x v="17"/>
    <x v="5"/>
    <x v="0"/>
    <x v="3"/>
    <x v="61"/>
    <x v="160"/>
    <x v="4932"/>
    <n v="724374.66887497006"/>
    <x v="4932"/>
    <n v="1109227.7624999543"/>
    <x v="4932"/>
    <x v="4932"/>
  </r>
  <r>
    <x v="17"/>
    <x v="5"/>
    <x v="0"/>
    <x v="3"/>
    <x v="130"/>
    <x v="48"/>
    <x v="4933"/>
    <n v="388742.82122473419"/>
    <x v="4933"/>
    <n v="632449.41322497441"/>
    <x v="4933"/>
    <x v="4933"/>
  </r>
  <r>
    <x v="17"/>
    <x v="5"/>
    <x v="0"/>
    <x v="3"/>
    <x v="101"/>
    <x v="1373"/>
    <x v="4934"/>
    <n v="216219.1054808312"/>
    <x v="4934"/>
    <n v="376712.50316398469"/>
    <x v="4934"/>
    <x v="4934"/>
  </r>
  <r>
    <x v="17"/>
    <x v="5"/>
    <x v="0"/>
    <x v="3"/>
    <x v="117"/>
    <x v="2"/>
    <x v="4935"/>
    <n v="79220.777193356742"/>
    <x v="4935"/>
    <n v="172947.52965599287"/>
    <x v="4935"/>
    <x v="4935"/>
  </r>
  <r>
    <x v="17"/>
    <x v="5"/>
    <x v="1"/>
    <x v="2"/>
    <x v="27"/>
    <x v="639"/>
    <x v="4936"/>
    <n v="305341.04170510726"/>
    <x v="4936"/>
    <n v="591338.63275198161"/>
    <x v="4936"/>
    <x v="4936"/>
  </r>
  <r>
    <x v="17"/>
    <x v="5"/>
    <x v="1"/>
    <x v="2"/>
    <x v="104"/>
    <x v="1600"/>
    <x v="4937"/>
    <n v="255189.72277342956"/>
    <x v="4937"/>
    <n v="391360.64822398394"/>
    <x v="4937"/>
    <x v="4937"/>
  </r>
  <r>
    <x v="17"/>
    <x v="5"/>
    <x v="1"/>
    <x v="2"/>
    <x v="58"/>
    <x v="8"/>
    <x v="4938"/>
    <n v="108841.9698077355"/>
    <x v="4938"/>
    <n v="196325.01275399188"/>
    <x v="4938"/>
    <x v="4938"/>
  </r>
  <r>
    <x v="17"/>
    <x v="5"/>
    <x v="1"/>
    <x v="2"/>
    <x v="49"/>
    <x v="1204"/>
    <x v="4939"/>
    <n v="1242021.7438679498"/>
    <x v="4939"/>
    <n v="2436651.1636679019"/>
    <x v="4939"/>
    <x v="4939"/>
  </r>
  <r>
    <x v="17"/>
    <x v="5"/>
    <x v="1"/>
    <x v="2"/>
    <x v="27"/>
    <x v="176"/>
    <x v="4940"/>
    <n v="1126465.6660019543"/>
    <x v="4940"/>
    <n v="2230776.9907019101"/>
    <x v="4940"/>
    <x v="4940"/>
  </r>
  <r>
    <x v="17"/>
    <x v="5"/>
    <x v="1"/>
    <x v="2"/>
    <x v="104"/>
    <x v="206"/>
    <x v="4941"/>
    <n v="406894.2062219833"/>
    <x v="4941"/>
    <n v="908947.24792196276"/>
    <x v="4941"/>
    <x v="4941"/>
  </r>
  <r>
    <x v="18"/>
    <x v="5"/>
    <x v="0"/>
    <x v="0"/>
    <x v="29"/>
    <x v="70"/>
    <x v="4942"/>
    <n v="330639.7111873058"/>
    <x v="4942"/>
    <n v="649655.85037197976"/>
    <x v="4942"/>
    <x v="4942"/>
  </r>
  <r>
    <x v="18"/>
    <x v="5"/>
    <x v="0"/>
    <x v="0"/>
    <x v="116"/>
    <x v="223"/>
    <x v="4943"/>
    <n v="1013622.0092639567"/>
    <x v="4943"/>
    <n v="1982689.0028639152"/>
    <x v="4943"/>
    <x v="4943"/>
  </r>
  <r>
    <x v="18"/>
    <x v="5"/>
    <x v="0"/>
    <x v="0"/>
    <x v="139"/>
    <x v="668"/>
    <x v="4944"/>
    <n v="489759.37759997934"/>
    <x v="4944"/>
    <n v="1054115.6175999553"/>
    <x v="4944"/>
    <x v="4944"/>
  </r>
  <r>
    <x v="18"/>
    <x v="5"/>
    <x v="0"/>
    <x v="0"/>
    <x v="145"/>
    <x v="1028"/>
    <x v="4945"/>
    <n v="344639.06699198519"/>
    <x v="4945"/>
    <n v="786190.42779196613"/>
    <x v="4945"/>
    <x v="4945"/>
  </r>
  <r>
    <x v="18"/>
    <x v="5"/>
    <x v="0"/>
    <x v="0"/>
    <x v="105"/>
    <x v="585"/>
    <x v="4946"/>
    <n v="309920.01160698646"/>
    <x v="4946"/>
    <n v="721247.38590696862"/>
    <x v="4946"/>
    <x v="4946"/>
  </r>
  <r>
    <x v="18"/>
    <x v="5"/>
    <x v="0"/>
    <x v="0"/>
    <x v="138"/>
    <x v="592"/>
    <x v="4947"/>
    <n v="301610.37497498724"/>
    <x v="4947"/>
    <n v="703002.50247497018"/>
    <x v="4947"/>
    <x v="4947"/>
  </r>
  <r>
    <x v="18"/>
    <x v="5"/>
    <x v="0"/>
    <x v="0"/>
    <x v="134"/>
    <x v="344"/>
    <x v="4948"/>
    <n v="293897.21954998717"/>
    <x v="4948"/>
    <n v="690495.01454996993"/>
    <x v="4948"/>
    <x v="4948"/>
  </r>
  <r>
    <x v="18"/>
    <x v="5"/>
    <x v="1"/>
    <x v="1"/>
    <x v="147"/>
    <x v="706"/>
    <x v="4949"/>
    <n v="317908.0952537863"/>
    <x v="4949"/>
    <n v="618090.6959799804"/>
    <x v="4949"/>
    <x v="4949"/>
  </r>
  <r>
    <x v="18"/>
    <x v="5"/>
    <x v="1"/>
    <x v="1"/>
    <x v="113"/>
    <x v="626"/>
    <x v="4950"/>
    <n v="1309205.4371999446"/>
    <x v="4950"/>
    <n v="2519962.8003678932"/>
    <x v="4950"/>
    <x v="4950"/>
  </r>
  <r>
    <x v="18"/>
    <x v="5"/>
    <x v="1"/>
    <x v="1"/>
    <x v="135"/>
    <x v="959"/>
    <x v="4951"/>
    <n v="783601.08749996684"/>
    <x v="4951"/>
    <n v="1594003.6034999324"/>
    <x v="4951"/>
    <x v="4951"/>
  </r>
  <r>
    <x v="18"/>
    <x v="5"/>
    <x v="1"/>
    <x v="1"/>
    <x v="61"/>
    <x v="968"/>
    <x v="4952"/>
    <n v="707860.26044996968"/>
    <x v="4952"/>
    <n v="1459307.4650979373"/>
    <x v="4952"/>
    <x v="4952"/>
  </r>
  <r>
    <x v="18"/>
    <x v="5"/>
    <x v="1"/>
    <x v="1"/>
    <x v="148"/>
    <x v="178"/>
    <x v="4953"/>
    <n v="686439.0384749705"/>
    <x v="4953"/>
    <n v="1420595.494678939"/>
    <x v="4953"/>
    <x v="4953"/>
  </r>
  <r>
    <x v="18"/>
    <x v="5"/>
    <x v="1"/>
    <x v="1"/>
    <x v="5"/>
    <x v="106"/>
    <x v="4954"/>
    <n v="472982.58719997999"/>
    <x v="4954"/>
    <n v="1027791.9463679567"/>
    <x v="4954"/>
    <x v="4954"/>
  </r>
  <r>
    <x v="18"/>
    <x v="5"/>
    <x v="1"/>
    <x v="1"/>
    <x v="21"/>
    <x v="326"/>
    <x v="4955"/>
    <n v="423301.86697498208"/>
    <x v="4955"/>
    <n v="934893.20421896048"/>
    <x v="4955"/>
    <x v="4955"/>
  </r>
  <r>
    <x v="18"/>
    <x v="5"/>
    <x v="1"/>
    <x v="1"/>
    <x v="61"/>
    <x v="574"/>
    <x v="4956"/>
    <n v="419076.35189998196"/>
    <x v="4956"/>
    <n v="928305.13583596004"/>
    <x v="4956"/>
    <x v="4956"/>
  </r>
  <r>
    <x v="18"/>
    <x v="5"/>
    <x v="1"/>
    <x v="1"/>
    <x v="61"/>
    <x v="109"/>
    <x v="4957"/>
    <n v="322979.45872498618"/>
    <x v="4957"/>
    <n v="745103.60208896815"/>
    <x v="4957"/>
    <x v="4957"/>
  </r>
  <r>
    <x v="18"/>
    <x v="5"/>
    <x v="0"/>
    <x v="3"/>
    <x v="103"/>
    <x v="1358"/>
    <x v="4958"/>
    <n v="775944.40557992621"/>
    <x v="4958"/>
    <n v="1515603.5325159482"/>
    <x v="4958"/>
    <x v="4958"/>
  </r>
  <r>
    <x v="18"/>
    <x v="5"/>
    <x v="0"/>
    <x v="3"/>
    <x v="61"/>
    <x v="66"/>
    <x v="4959"/>
    <n v="662432.04480411171"/>
    <x v="4959"/>
    <n v="1025043.3275939561"/>
    <x v="4959"/>
    <x v="4959"/>
  </r>
  <r>
    <x v="18"/>
    <x v="5"/>
    <x v="0"/>
    <x v="3"/>
    <x v="143"/>
    <x v="65"/>
    <x v="4960"/>
    <n v="188593.547185912"/>
    <x v="4960"/>
    <n v="335478.22963198577"/>
    <x v="4960"/>
    <x v="4960"/>
  </r>
  <r>
    <x v="18"/>
    <x v="5"/>
    <x v="1"/>
    <x v="2"/>
    <x v="27"/>
    <x v="7"/>
    <x v="4961"/>
    <n v="70839.618251157008"/>
    <x v="4961"/>
    <n v="142266.78843599398"/>
    <x v="4961"/>
    <x v="4961"/>
  </r>
  <r>
    <x v="18"/>
    <x v="5"/>
    <x v="1"/>
    <x v="2"/>
    <x v="137"/>
    <x v="737"/>
    <x v="4962"/>
    <n v="493077.54887997883"/>
    <x v="4962"/>
    <n v="1076825.2168799539"/>
    <x v="4962"/>
    <x v="4962"/>
  </r>
  <r>
    <x v="18"/>
    <x v="5"/>
    <x v="1"/>
    <x v="2"/>
    <x v="137"/>
    <x v="255"/>
    <x v="4963"/>
    <n v="50843.390158077818"/>
    <x v="4963"/>
    <n v="112176.49996799519"/>
    <x v="4963"/>
    <x v="4963"/>
  </r>
  <r>
    <x v="18"/>
    <x v="5"/>
    <x v="1"/>
    <x v="2"/>
    <x v="104"/>
    <x v="1226"/>
    <x v="4964"/>
    <n v="278145.85387798806"/>
    <x v="4964"/>
    <n v="661073.44717797148"/>
    <x v="4964"/>
    <x v="4964"/>
  </r>
  <r>
    <x v="18"/>
    <x v="5"/>
    <x v="1"/>
    <x v="2"/>
    <x v="132"/>
    <x v="1614"/>
    <x v="4965"/>
    <n v="38546.109563758313"/>
    <x v="4965"/>
    <n v="92894.629895995939"/>
    <x v="4965"/>
    <x v="4965"/>
  </r>
  <r>
    <x v="18"/>
    <x v="5"/>
    <x v="1"/>
    <x v="2"/>
    <x v="112"/>
    <x v="935"/>
    <x v="4966"/>
    <n v="28976.008344028753"/>
    <x v="4966"/>
    <n v="76648.966712996698"/>
    <x v="4966"/>
    <x v="4966"/>
  </r>
  <r>
    <x v="19"/>
    <x v="5"/>
    <x v="0"/>
    <x v="0"/>
    <x v="97"/>
    <x v="34"/>
    <x v="4967"/>
    <n v="208711.01017799065"/>
    <x v="4967"/>
    <n v="453632.92379998573"/>
    <x v="4967"/>
    <x v="4967"/>
  </r>
  <r>
    <x v="19"/>
    <x v="5"/>
    <x v="0"/>
    <x v="0"/>
    <x v="25"/>
    <x v="28"/>
    <x v="4968"/>
    <n v="144637.72520219351"/>
    <x v="4968"/>
    <n v="233201.26961998956"/>
    <x v="4968"/>
    <x v="4968"/>
  </r>
  <r>
    <x v="19"/>
    <x v="5"/>
    <x v="0"/>
    <x v="0"/>
    <x v="121"/>
    <x v="1245"/>
    <x v="4969"/>
    <n v="1067863.5546839524"/>
    <x v="4969"/>
    <n v="2082460.756283907"/>
    <x v="4969"/>
    <x v="4969"/>
  </r>
  <r>
    <x v="19"/>
    <x v="5"/>
    <x v="0"/>
    <x v="0"/>
    <x v="127"/>
    <x v="290"/>
    <x v="4970"/>
    <n v="737065.1024639667"/>
    <x v="4970"/>
    <n v="1506570.7760639319"/>
    <x v="4970"/>
    <x v="4970"/>
  </r>
  <r>
    <x v="19"/>
    <x v="5"/>
    <x v="0"/>
    <x v="0"/>
    <x v="155"/>
    <x v="12"/>
    <x v="4971"/>
    <n v="498392.39062497776"/>
    <x v="4971"/>
    <n v="1075512.703124952"/>
    <x v="4971"/>
    <x v="4971"/>
  </r>
  <r>
    <x v="19"/>
    <x v="5"/>
    <x v="0"/>
    <x v="0"/>
    <x v="118"/>
    <x v="79"/>
    <x v="4972"/>
    <n v="367472.62310398382"/>
    <x v="4972"/>
    <n v="831355.43270396336"/>
    <x v="4972"/>
    <x v="4972"/>
  </r>
  <r>
    <x v="19"/>
    <x v="5"/>
    <x v="0"/>
    <x v="0"/>
    <x v="25"/>
    <x v="1231"/>
    <x v="4973"/>
    <n v="47461.485863607879"/>
    <x v="4973"/>
    <n v="109551.14333099512"/>
    <x v="4973"/>
    <x v="4973"/>
  </r>
  <r>
    <x v="19"/>
    <x v="5"/>
    <x v="0"/>
    <x v="0"/>
    <x v="124"/>
    <x v="588"/>
    <x v="4974"/>
    <n v="30562.76889599863"/>
    <x v="4974"/>
    <n v="81104.281599996364"/>
    <x v="4974"/>
    <x v="4974"/>
  </r>
  <r>
    <x v="19"/>
    <x v="5"/>
    <x v="1"/>
    <x v="1"/>
    <x v="111"/>
    <x v="31"/>
    <x v="4975"/>
    <n v="311932.54621150595"/>
    <x v="4975"/>
    <n v="608008.15939197992"/>
    <x v="4975"/>
    <x v="4975"/>
  </r>
  <r>
    <x v="19"/>
    <x v="5"/>
    <x v="1"/>
    <x v="1"/>
    <x v="7"/>
    <x v="650"/>
    <x v="4976"/>
    <n v="228537.76616910982"/>
    <x v="4976"/>
    <n v="476227.14635198476"/>
    <x v="4976"/>
    <x v="4976"/>
  </r>
  <r>
    <x v="19"/>
    <x v="5"/>
    <x v="1"/>
    <x v="1"/>
    <x v="99"/>
    <x v="1597"/>
    <x v="4977"/>
    <n v="160745.91983148293"/>
    <x v="4977"/>
    <n v="270703.11727898807"/>
    <x v="4977"/>
    <x v="4977"/>
  </r>
  <r>
    <x v="19"/>
    <x v="5"/>
    <x v="1"/>
    <x v="1"/>
    <x v="98"/>
    <x v="997"/>
    <x v="4978"/>
    <n v="1277439.0524999439"/>
    <x v="4978"/>
    <n v="2470890.1580998916"/>
    <x v="4978"/>
    <x v="4978"/>
  </r>
  <r>
    <x v="19"/>
    <x v="5"/>
    <x v="1"/>
    <x v="1"/>
    <x v="7"/>
    <x v="722"/>
    <x v="4979"/>
    <n v="1270965.4271999435"/>
    <x v="4979"/>
    <n v="2461750.1959678903"/>
    <x v="4979"/>
    <x v="4979"/>
  </r>
  <r>
    <x v="19"/>
    <x v="5"/>
    <x v="1"/>
    <x v="1"/>
    <x v="81"/>
    <x v="290"/>
    <x v="4980"/>
    <n v="817887.97439996398"/>
    <x v="4980"/>
    <n v="1660343.924735927"/>
    <x v="4980"/>
    <x v="4980"/>
  </r>
  <r>
    <x v="19"/>
    <x v="5"/>
    <x v="1"/>
    <x v="1"/>
    <x v="135"/>
    <x v="1188"/>
    <x v="4981"/>
    <n v="43641.174944638071"/>
    <x v="4981"/>
    <n v="102034.8301439955"/>
    <x v="4981"/>
    <x v="4981"/>
  </r>
  <r>
    <x v="19"/>
    <x v="5"/>
    <x v="1"/>
    <x v="1"/>
    <x v="102"/>
    <x v="323"/>
    <x v="4982"/>
    <n v="233821.77749998952"/>
    <x v="4982"/>
    <n v="573333.80709997425"/>
    <x v="4982"/>
    <x v="4982"/>
  </r>
  <r>
    <x v="19"/>
    <x v="5"/>
    <x v="1"/>
    <x v="1"/>
    <x v="113"/>
    <x v="1614"/>
    <x v="4983"/>
    <n v="37247.404673758363"/>
    <x v="4983"/>
    <n v="91546.052495995958"/>
    <x v="4983"/>
    <x v="4983"/>
  </r>
  <r>
    <x v="19"/>
    <x v="5"/>
    <x v="0"/>
    <x v="3"/>
    <x v="81"/>
    <x v="406"/>
    <x v="4984"/>
    <n v="1253274.9854209148"/>
    <x v="4984"/>
    <n v="2266838.3549869186"/>
    <x v="4984"/>
    <x v="4984"/>
  </r>
  <r>
    <x v="19"/>
    <x v="5"/>
    <x v="0"/>
    <x v="3"/>
    <x v="81"/>
    <x v="950"/>
    <x v="4985"/>
    <n v="590886.8638042839"/>
    <x v="4985"/>
    <n v="925795.79090095917"/>
    <x v="4985"/>
    <x v="4985"/>
  </r>
  <r>
    <x v="19"/>
    <x v="5"/>
    <x v="0"/>
    <x v="3"/>
    <x v="81"/>
    <x v="322"/>
    <x v="4986"/>
    <n v="361788.23929638404"/>
    <x v="4986"/>
    <n v="596674.33643997379"/>
    <x v="4986"/>
    <x v="4986"/>
  </r>
  <r>
    <x v="19"/>
    <x v="5"/>
    <x v="0"/>
    <x v="3"/>
    <x v="154"/>
    <x v="566"/>
    <x v="4987"/>
    <n v="206857.07741567088"/>
    <x v="4987"/>
    <n v="364813.84972798394"/>
    <x v="4987"/>
    <x v="4987"/>
  </r>
  <r>
    <x v="19"/>
    <x v="5"/>
    <x v="0"/>
    <x v="3"/>
    <x v="81"/>
    <x v="1362"/>
    <x v="4988"/>
    <n v="19728.333700919105"/>
    <x v="4988"/>
    <n v="62639.436131997165"/>
    <x v="4988"/>
    <x v="4988"/>
  </r>
  <r>
    <x v="19"/>
    <x v="5"/>
    <x v="1"/>
    <x v="2"/>
    <x v="81"/>
    <x v="1242"/>
    <x v="4989"/>
    <n v="367120.35041848337"/>
    <x v="4989"/>
    <n v="683653.16634997656"/>
    <x v="4989"/>
    <x v="4989"/>
  </r>
  <r>
    <x v="19"/>
    <x v="5"/>
    <x v="1"/>
    <x v="2"/>
    <x v="115"/>
    <x v="560"/>
    <x v="4990"/>
    <n v="256198.96027906871"/>
    <x v="4990"/>
    <n v="513492.2290679834"/>
    <x v="4990"/>
    <x v="4990"/>
  </r>
  <r>
    <x v="19"/>
    <x v="5"/>
    <x v="1"/>
    <x v="2"/>
    <x v="61"/>
    <x v="1194"/>
    <x v="4991"/>
    <n v="123127.59913055449"/>
    <x v="4991"/>
    <n v="218773.75017599016"/>
    <x v="4991"/>
    <x v="4991"/>
  </r>
  <r>
    <x v="19"/>
    <x v="5"/>
    <x v="1"/>
    <x v="2"/>
    <x v="123"/>
    <x v="57"/>
    <x v="4992"/>
    <n v="1768940.5525739212"/>
    <x v="4992"/>
    <n v="3384426.4414738491"/>
    <x v="4992"/>
    <x v="4992"/>
  </r>
  <r>
    <x v="19"/>
    <x v="5"/>
    <x v="1"/>
    <x v="2"/>
    <x v="61"/>
    <x v="658"/>
    <x v="4993"/>
    <n v="1692522.7199999257"/>
    <x v="4993"/>
    <n v="3247614.7199998568"/>
    <x v="4993"/>
    <x v="4993"/>
  </r>
  <r>
    <x v="19"/>
    <x v="5"/>
    <x v="1"/>
    <x v="2"/>
    <x v="115"/>
    <x v="302"/>
    <x v="4994"/>
    <n v="1208250.388799947"/>
    <x v="4994"/>
    <n v="2388200.0687998952"/>
    <x v="4994"/>
    <x v="4994"/>
  </r>
  <r>
    <x v="19"/>
    <x v="5"/>
    <x v="1"/>
    <x v="2"/>
    <x v="96"/>
    <x v="701"/>
    <x v="4995"/>
    <n v="1170435.9739199476"/>
    <x v="4995"/>
    <n v="2322904.8859198964"/>
    <x v="4995"/>
    <x v="4995"/>
  </r>
  <r>
    <x v="19"/>
    <x v="5"/>
    <x v="1"/>
    <x v="2"/>
    <x v="25"/>
    <x v="252"/>
    <x v="4996"/>
    <n v="1032324.0203999539"/>
    <x v="4996"/>
    <n v="2074396.4603999075"/>
    <x v="4996"/>
    <x v="4996"/>
  </r>
  <r>
    <x v="19"/>
    <x v="5"/>
    <x v="1"/>
    <x v="2"/>
    <x v="115"/>
    <x v="402"/>
    <x v="4997"/>
    <n v="828893.0572199634"/>
    <x v="4997"/>
    <n v="1703100.9742199252"/>
    <x v="4997"/>
    <x v="4997"/>
  </r>
  <r>
    <x v="19"/>
    <x v="5"/>
    <x v="1"/>
    <x v="2"/>
    <x v="96"/>
    <x v="40"/>
    <x v="4998"/>
    <n v="729538.26046796748"/>
    <x v="4998"/>
    <n v="1522299.590267932"/>
    <x v="4998"/>
    <x v="4998"/>
  </r>
  <r>
    <x v="19"/>
    <x v="5"/>
    <x v="1"/>
    <x v="2"/>
    <x v="114"/>
    <x v="720"/>
    <x v="4999"/>
    <n v="608444.98982397292"/>
    <x v="4999"/>
    <n v="1297630.5162239424"/>
    <x v="4999"/>
    <x v="4999"/>
  </r>
  <r>
    <x v="19"/>
    <x v="5"/>
    <x v="1"/>
    <x v="2"/>
    <x v="112"/>
    <x v="992"/>
    <x v="5000"/>
    <n v="39821.441079178228"/>
    <x v="5000"/>
    <n v="95442.056777995735"/>
    <x v="5000"/>
    <x v="5000"/>
  </r>
  <r>
    <x v="20"/>
    <x v="5"/>
    <x v="0"/>
    <x v="0"/>
    <x v="121"/>
    <x v="287"/>
    <x v="5001"/>
    <n v="2001026.4209573676"/>
    <x v="5001"/>
    <n v="3266942.994165869"/>
    <x v="5001"/>
    <x v="5001"/>
  </r>
  <r>
    <x v="20"/>
    <x v="5"/>
    <x v="0"/>
    <x v="0"/>
    <x v="127"/>
    <x v="1615"/>
    <x v="5002"/>
    <n v="1435039.058721853"/>
    <x v="5002"/>
    <n v="2483191.7080319002"/>
    <x v="5002"/>
    <x v="5002"/>
  </r>
  <r>
    <x v="20"/>
    <x v="5"/>
    <x v="0"/>
    <x v="0"/>
    <x v="155"/>
    <x v="717"/>
    <x v="5003"/>
    <n v="999132.3982584537"/>
    <x v="5003"/>
    <n v="1554564.6803499283"/>
    <x v="5003"/>
    <x v="5003"/>
  </r>
  <r>
    <x v="20"/>
    <x v="5"/>
    <x v="0"/>
    <x v="0"/>
    <x v="118"/>
    <x v="316"/>
    <x v="5004"/>
    <n v="764807.28865012503"/>
    <x v="5004"/>
    <n v="1236770.0313359434"/>
    <x v="5004"/>
    <x v="5004"/>
  </r>
  <r>
    <x v="20"/>
    <x v="5"/>
    <x v="0"/>
    <x v="0"/>
    <x v="97"/>
    <x v="291"/>
    <x v="5005"/>
    <n v="400873.14613498148"/>
    <x v="5005"/>
    <n v="765003.50849996472"/>
    <x v="5005"/>
    <x v="5005"/>
  </r>
  <r>
    <x v="20"/>
    <x v="5"/>
    <x v="0"/>
    <x v="0"/>
    <x v="25"/>
    <x v="1373"/>
    <x v="5006"/>
    <n v="309203.86832652567"/>
    <x v="5006"/>
    <n v="624171.80223397107"/>
    <x v="5006"/>
    <x v="5006"/>
  </r>
  <r>
    <x v="20"/>
    <x v="5"/>
    <x v="0"/>
    <x v="0"/>
    <x v="25"/>
    <x v="648"/>
    <x v="5007"/>
    <n v="151945.41159871299"/>
    <x v="5007"/>
    <n v="405975.82931198127"/>
    <x v="5007"/>
    <x v="5007"/>
  </r>
  <r>
    <x v="20"/>
    <x v="5"/>
    <x v="0"/>
    <x v="0"/>
    <x v="124"/>
    <x v="1192"/>
    <x v="5008"/>
    <n v="166012.33828031228"/>
    <x v="5008"/>
    <n v="480026.82067197771"/>
    <x v="5008"/>
    <x v="5008"/>
  </r>
  <r>
    <x v="20"/>
    <x v="5"/>
    <x v="1"/>
    <x v="1"/>
    <x v="81"/>
    <x v="1015"/>
    <x v="5009"/>
    <n v="1546935.7729279292"/>
    <x v="5009"/>
    <n v="2601332.428799897"/>
    <x v="5009"/>
    <x v="5009"/>
  </r>
  <r>
    <x v="20"/>
    <x v="5"/>
    <x v="1"/>
    <x v="1"/>
    <x v="102"/>
    <x v="183"/>
    <x v="5010"/>
    <n v="654371.03625656967"/>
    <x v="5010"/>
    <n v="1114734.3798599485"/>
    <x v="5010"/>
    <x v="5010"/>
  </r>
  <r>
    <x v="20"/>
    <x v="5"/>
    <x v="1"/>
    <x v="1"/>
    <x v="111"/>
    <x v="49"/>
    <x v="5011"/>
    <n v="525767.57101229555"/>
    <x v="5011"/>
    <n v="932729.14907195664"/>
    <x v="5011"/>
    <x v="5011"/>
  </r>
  <r>
    <x v="20"/>
    <x v="5"/>
    <x v="1"/>
    <x v="1"/>
    <x v="7"/>
    <x v="684"/>
    <x v="5012"/>
    <n v="414375.73940410087"/>
    <x v="5012"/>
    <n v="769817.06485196447"/>
    <x v="5012"/>
    <x v="5012"/>
  </r>
  <r>
    <x v="20"/>
    <x v="5"/>
    <x v="1"/>
    <x v="1"/>
    <x v="99"/>
    <x v="578"/>
    <x v="5013"/>
    <n v="319632.9146618254"/>
    <x v="5013"/>
    <n v="670389.25826396933"/>
    <x v="5013"/>
    <x v="5013"/>
  </r>
  <r>
    <x v="20"/>
    <x v="5"/>
    <x v="1"/>
    <x v="1"/>
    <x v="98"/>
    <x v="168"/>
    <x v="5014"/>
    <n v="1339359.8849999388"/>
    <x v="5014"/>
    <n v="3258235.4345998513"/>
    <x v="5014"/>
    <x v="5014"/>
  </r>
  <r>
    <x v="20"/>
    <x v="5"/>
    <x v="1"/>
    <x v="1"/>
    <x v="7"/>
    <x v="628"/>
    <x v="5015"/>
    <n v="1334003.6159999385"/>
    <x v="5015"/>
    <n v="3253330.3334398502"/>
    <x v="5015"/>
    <x v="5015"/>
  </r>
  <r>
    <x v="20"/>
    <x v="5"/>
    <x v="1"/>
    <x v="1"/>
    <x v="135"/>
    <x v="0"/>
    <x v="5016"/>
    <n v="144917.05525439337"/>
    <x v="5016"/>
    <n v="390046.57823998213"/>
    <x v="5016"/>
    <x v="5016"/>
  </r>
  <r>
    <x v="20"/>
    <x v="5"/>
    <x v="1"/>
    <x v="1"/>
    <x v="113"/>
    <x v="249"/>
    <x v="5017"/>
    <n v="209356.70901599043"/>
    <x v="5017"/>
    <n v="580374.09359997348"/>
    <x v="5017"/>
    <x v="5017"/>
  </r>
  <r>
    <x v="20"/>
    <x v="5"/>
    <x v="0"/>
    <x v="3"/>
    <x v="81"/>
    <x v="313"/>
    <x v="5018"/>
    <n v="1511063.3318652511"/>
    <x v="5018"/>
    <n v="2570640.9753718828"/>
    <x v="5018"/>
    <x v="5018"/>
  </r>
  <r>
    <x v="20"/>
    <x v="5"/>
    <x v="0"/>
    <x v="3"/>
    <x v="81"/>
    <x v="717"/>
    <x v="5019"/>
    <n v="756608.58711896546"/>
    <x v="5019"/>
    <n v="1406982.0148999356"/>
    <x v="5019"/>
    <x v="5019"/>
  </r>
  <r>
    <x v="20"/>
    <x v="5"/>
    <x v="0"/>
    <x v="3"/>
    <x v="81"/>
    <x v="69"/>
    <x v="5020"/>
    <n v="482345.98559745797"/>
    <x v="5020"/>
    <n v="954792.37450795644"/>
    <x v="5020"/>
    <x v="5020"/>
  </r>
  <r>
    <x v="20"/>
    <x v="5"/>
    <x v="0"/>
    <x v="3"/>
    <x v="154"/>
    <x v="343"/>
    <x v="5021"/>
    <n v="396468.48993982188"/>
    <x v="5021"/>
    <n v="844183.23206396145"/>
    <x v="5021"/>
    <x v="5021"/>
  </r>
  <r>
    <x v="20"/>
    <x v="5"/>
    <x v="0"/>
    <x v="3"/>
    <x v="81"/>
    <x v="31"/>
    <x v="5022"/>
    <n v="139399.23091247346"/>
    <x v="5022"/>
    <n v="438605.46100797947"/>
    <x v="5022"/>
    <x v="5022"/>
  </r>
  <r>
    <x v="20"/>
    <x v="5"/>
    <x v="1"/>
    <x v="2"/>
    <x v="96"/>
    <x v="133"/>
    <x v="5023"/>
    <n v="2163169.2122864202"/>
    <x v="5023"/>
    <n v="3433580.81869186"/>
    <x v="5023"/>
    <x v="5023"/>
  </r>
  <r>
    <x v="20"/>
    <x v="5"/>
    <x v="1"/>
    <x v="2"/>
    <x v="25"/>
    <x v="967"/>
    <x v="5024"/>
    <n v="1911735.6300767118"/>
    <x v="5024"/>
    <n v="3087717.6412798748"/>
    <x v="5024"/>
    <x v="5024"/>
  </r>
  <r>
    <x v="20"/>
    <x v="5"/>
    <x v="1"/>
    <x v="2"/>
    <x v="115"/>
    <x v="606"/>
    <x v="5025"/>
    <n v="1564541.4887009286"/>
    <x v="5025"/>
    <n v="2607270.2470998964"/>
    <x v="5025"/>
    <x v="5025"/>
  </r>
  <r>
    <x v="20"/>
    <x v="5"/>
    <x v="1"/>
    <x v="2"/>
    <x v="96"/>
    <x v="1234"/>
    <x v="5026"/>
    <n v="1390745.3224204157"/>
    <x v="5026"/>
    <n v="2362185.6910079056"/>
    <x v="5026"/>
    <x v="5026"/>
  </r>
  <r>
    <x v="20"/>
    <x v="5"/>
    <x v="1"/>
    <x v="2"/>
    <x v="114"/>
    <x v="1384"/>
    <x v="5027"/>
    <n v="1390830.6486447356"/>
    <x v="5027"/>
    <n v="2428129.2340799035"/>
    <x v="5027"/>
    <x v="5027"/>
  </r>
  <r>
    <x v="20"/>
    <x v="5"/>
    <x v="1"/>
    <x v="2"/>
    <x v="81"/>
    <x v="344"/>
    <x v="5028"/>
    <n v="620535.4468879709"/>
    <x v="5028"/>
    <n v="1068518.2647999499"/>
    <x v="5028"/>
    <x v="5028"/>
  </r>
  <r>
    <x v="20"/>
    <x v="5"/>
    <x v="1"/>
    <x v="2"/>
    <x v="115"/>
    <x v="579"/>
    <x v="5029"/>
    <n v="454471.07014085923"/>
    <x v="5029"/>
    <n v="821918.69384796242"/>
    <x v="5029"/>
    <x v="5029"/>
  </r>
  <r>
    <x v="20"/>
    <x v="5"/>
    <x v="1"/>
    <x v="2"/>
    <x v="61"/>
    <x v="83"/>
    <x v="5030"/>
    <n v="270695.11676366738"/>
    <x v="5030"/>
    <n v="594405.23172797239"/>
    <x v="5030"/>
    <x v="5030"/>
  </r>
  <r>
    <x v="20"/>
    <x v="5"/>
    <x v="1"/>
    <x v="2"/>
    <x v="123"/>
    <x v="405"/>
    <x v="5031"/>
    <n v="1832153.1500999155"/>
    <x v="5031"/>
    <n v="4247109.7850998035"/>
    <x v="5031"/>
    <x v="5031"/>
  </r>
  <r>
    <x v="20"/>
    <x v="5"/>
    <x v="1"/>
    <x v="2"/>
    <x v="61"/>
    <x v="281"/>
    <x v="5032"/>
    <n v="1759424.9084479199"/>
    <x v="5032"/>
    <n v="4100909.8652478126"/>
    <x v="5032"/>
    <x v="5032"/>
  </r>
  <r>
    <x v="20"/>
    <x v="5"/>
    <x v="1"/>
    <x v="2"/>
    <x v="115"/>
    <x v="739"/>
    <x v="5033"/>
    <n v="1251438.989394943"/>
    <x v="5033"/>
    <n v="3082517.6566448598"/>
    <x v="5033"/>
    <x v="5033"/>
  </r>
  <r>
    <x v="20"/>
    <x v="5"/>
    <x v="1"/>
    <x v="2"/>
    <x v="112"/>
    <x v="1616"/>
    <x v="5034"/>
    <n v="184428.95584619147"/>
    <x v="5034"/>
    <n v="503618.42201997677"/>
    <x v="5034"/>
    <x v="5034"/>
  </r>
  <r>
    <x v="21"/>
    <x v="5"/>
    <x v="0"/>
    <x v="0"/>
    <x v="121"/>
    <x v="171"/>
    <x v="5035"/>
    <n v="1530514.0360970269"/>
    <x v="5035"/>
    <n v="3036343.8374098553"/>
    <x v="5035"/>
    <x v="5035"/>
  </r>
  <r>
    <x v="21"/>
    <x v="5"/>
    <x v="0"/>
    <x v="0"/>
    <x v="127"/>
    <x v="117"/>
    <x v="5036"/>
    <n v="1118206.4275356261"/>
    <x v="5036"/>
    <n v="2287366.0817278894"/>
    <x v="5036"/>
    <x v="5036"/>
  </r>
  <r>
    <x v="21"/>
    <x v="5"/>
    <x v="0"/>
    <x v="0"/>
    <x v="155"/>
    <x v="1216"/>
    <x v="5037"/>
    <n v="795921.351983962"/>
    <x v="5037"/>
    <n v="1680857.0063999197"/>
    <x v="5037"/>
    <x v="5037"/>
  </r>
  <r>
    <x v="21"/>
    <x v="5"/>
    <x v="0"/>
    <x v="0"/>
    <x v="118"/>
    <x v="284"/>
    <x v="5038"/>
    <n v="640306.0374322898"/>
    <x v="5038"/>
    <n v="1386662.5310719344"/>
    <x v="5038"/>
    <x v="5038"/>
  </r>
  <r>
    <x v="21"/>
    <x v="5"/>
    <x v="0"/>
    <x v="0"/>
    <x v="97"/>
    <x v="63"/>
    <x v="5039"/>
    <n v="350525.94628398318"/>
    <x v="5039"/>
    <n v="840612.53639995982"/>
    <x v="5039"/>
    <x v="5039"/>
  </r>
  <r>
    <x v="21"/>
    <x v="5"/>
    <x v="0"/>
    <x v="0"/>
    <x v="25"/>
    <x v="343"/>
    <x v="5040"/>
    <n v="361669.19637022272"/>
    <x v="5040"/>
    <n v="895946.27990395715"/>
    <x v="5040"/>
    <x v="5040"/>
  </r>
  <r>
    <x v="21"/>
    <x v="5"/>
    <x v="0"/>
    <x v="0"/>
    <x v="25"/>
    <x v="323"/>
    <x v="5041"/>
    <n v="217830.50951228957"/>
    <x v="5041"/>
    <n v="624744.41132997023"/>
    <x v="5041"/>
    <x v="5041"/>
  </r>
  <r>
    <x v="21"/>
    <x v="5"/>
    <x v="0"/>
    <x v="0"/>
    <x v="124"/>
    <x v="1373"/>
    <x v="5042"/>
    <n v="182207.80297615123"/>
    <x v="5042"/>
    <n v="542187.31153597403"/>
    <x v="5042"/>
    <x v="5042"/>
  </r>
  <r>
    <x v="21"/>
    <x v="5"/>
    <x v="1"/>
    <x v="1"/>
    <x v="98"/>
    <x v="627"/>
    <x v="5043"/>
    <n v="1699147.7743715199"/>
    <x v="5043"/>
    <n v="3471248.6463598362"/>
    <x v="5043"/>
    <x v="5043"/>
  </r>
  <r>
    <x v="21"/>
    <x v="5"/>
    <x v="1"/>
    <x v="1"/>
    <x v="7"/>
    <x v="689"/>
    <x v="5044"/>
    <n v="1697094.7915825588"/>
    <x v="5044"/>
    <n v="3470254.8499438348"/>
    <x v="5044"/>
    <x v="5044"/>
  </r>
  <r>
    <x v="21"/>
    <x v="5"/>
    <x v="1"/>
    <x v="1"/>
    <x v="81"/>
    <x v="586"/>
    <x v="5045"/>
    <n v="1146026.3624908258"/>
    <x v="5045"/>
    <n v="2414476.5396478861"/>
    <x v="5045"/>
    <x v="5045"/>
  </r>
  <r>
    <x v="21"/>
    <x v="5"/>
    <x v="1"/>
    <x v="1"/>
    <x v="102"/>
    <x v="86"/>
    <x v="5046"/>
    <n v="542542.6457549741"/>
    <x v="5046"/>
    <n v="1256279.2604999398"/>
    <x v="5046"/>
    <x v="5046"/>
  </r>
  <r>
    <x v="21"/>
    <x v="5"/>
    <x v="1"/>
    <x v="1"/>
    <x v="111"/>
    <x v="322"/>
    <x v="5047"/>
    <n v="447078.87380125851"/>
    <x v="5047"/>
    <n v="1059182.395487949"/>
    <x v="5047"/>
    <x v="5047"/>
  </r>
  <r>
    <x v="21"/>
    <x v="5"/>
    <x v="1"/>
    <x v="1"/>
    <x v="7"/>
    <x v="317"/>
    <x v="5048"/>
    <n v="363006.07031806267"/>
    <x v="5048"/>
    <n v="882049.24876795791"/>
    <x v="5048"/>
    <x v="5048"/>
  </r>
  <r>
    <x v="21"/>
    <x v="5"/>
    <x v="1"/>
    <x v="1"/>
    <x v="99"/>
    <x v="580"/>
    <x v="5049"/>
    <n v="287402.81647012645"/>
    <x v="5049"/>
    <n v="743827.55119396478"/>
    <x v="5049"/>
    <x v="5049"/>
  </r>
  <r>
    <x v="21"/>
    <x v="5"/>
    <x v="1"/>
    <x v="1"/>
    <x v="135"/>
    <x v="594"/>
    <x v="5050"/>
    <n v="209073.07181375008"/>
    <x v="5050"/>
    <n v="606933.74649597122"/>
    <x v="5050"/>
    <x v="5050"/>
  </r>
  <r>
    <x v="21"/>
    <x v="5"/>
    <x v="1"/>
    <x v="1"/>
    <x v="113"/>
    <x v="554"/>
    <x v="5051"/>
    <n v="190844.71320595097"/>
    <x v="5051"/>
    <n v="560894.96711597347"/>
    <x v="5051"/>
    <x v="5051"/>
  </r>
  <r>
    <x v="21"/>
    <x v="5"/>
    <x v="0"/>
    <x v="3"/>
    <x v="81"/>
    <x v="356"/>
    <x v="5052"/>
    <n v="1452921.6384340713"/>
    <x v="5052"/>
    <n v="2764759.8155938694"/>
    <x v="5052"/>
    <x v="5052"/>
  </r>
  <r>
    <x v="21"/>
    <x v="5"/>
    <x v="0"/>
    <x v="3"/>
    <x v="81"/>
    <x v="12"/>
    <x v="5053"/>
    <n v="742517.74135121494"/>
    <x v="5053"/>
    <n v="1526469.5688749279"/>
    <x v="5053"/>
    <x v="5053"/>
  </r>
  <r>
    <x v="21"/>
    <x v="5"/>
    <x v="0"/>
    <x v="3"/>
    <x v="81"/>
    <x v="995"/>
    <x v="5054"/>
    <n v="482194.59654777724"/>
    <x v="5054"/>
    <n v="1044950.3533799505"/>
    <x v="5054"/>
    <x v="5054"/>
  </r>
  <r>
    <x v="21"/>
    <x v="5"/>
    <x v="0"/>
    <x v="3"/>
    <x v="154"/>
    <x v="1227"/>
    <x v="5055"/>
    <n v="404575.63984206086"/>
    <x v="5055"/>
    <n v="930922.98916795605"/>
    <x v="5055"/>
    <x v="5055"/>
  </r>
  <r>
    <x v="21"/>
    <x v="5"/>
    <x v="0"/>
    <x v="3"/>
    <x v="81"/>
    <x v="566"/>
    <x v="5056"/>
    <n v="161263.75582867221"/>
    <x v="5056"/>
    <n v="497260.80202797597"/>
    <x v="5056"/>
    <x v="5056"/>
  </r>
  <r>
    <x v="21"/>
    <x v="5"/>
    <x v="1"/>
    <x v="2"/>
    <x v="123"/>
    <x v="215"/>
    <x v="5057"/>
    <n v="2164165.0974304564"/>
    <x v="5057"/>
    <n v="4500251.209775785"/>
    <x v="5057"/>
    <x v="5057"/>
  </r>
  <r>
    <x v="21"/>
    <x v="5"/>
    <x v="1"/>
    <x v="2"/>
    <x v="61"/>
    <x v="1366"/>
    <x v="5058"/>
    <n v="2089004.1739775012"/>
    <x v="5058"/>
    <n v="4352473.1289597945"/>
    <x v="5058"/>
    <x v="5058"/>
  </r>
  <r>
    <x v="21"/>
    <x v="5"/>
    <x v="1"/>
    <x v="2"/>
    <x v="115"/>
    <x v="381"/>
    <x v="5059"/>
    <n v="1545750.0417791272"/>
    <x v="5059"/>
    <n v="3283297.5283198454"/>
    <x v="5059"/>
    <x v="5059"/>
  </r>
  <r>
    <x v="21"/>
    <x v="5"/>
    <x v="1"/>
    <x v="2"/>
    <x v="96"/>
    <x v="229"/>
    <x v="5060"/>
    <n v="1518384.7204141677"/>
    <x v="5060"/>
    <n v="3233386.7123038457"/>
    <x v="5060"/>
    <x v="5060"/>
  </r>
  <r>
    <x v="21"/>
    <x v="5"/>
    <x v="1"/>
    <x v="2"/>
    <x v="25"/>
    <x v="1360"/>
    <x v="5061"/>
    <n v="1350449.4375389356"/>
    <x v="5061"/>
    <n v="2897713.5968998619"/>
    <x v="5061"/>
    <x v="5061"/>
  </r>
  <r>
    <x v="21"/>
    <x v="5"/>
    <x v="1"/>
    <x v="2"/>
    <x v="115"/>
    <x v="966"/>
    <x v="5062"/>
    <n v="1118782.2259356072"/>
    <x v="5062"/>
    <n v="2432251.1839858852"/>
    <x v="5062"/>
    <x v="5062"/>
  </r>
  <r>
    <x v="21"/>
    <x v="5"/>
    <x v="1"/>
    <x v="2"/>
    <x v="96"/>
    <x v="729"/>
    <x v="5063"/>
    <n v="1162578.0549589247"/>
    <x v="5063"/>
    <n v="2549563.5911578787"/>
    <x v="5063"/>
    <x v="5063"/>
  </r>
  <r>
    <x v="21"/>
    <x v="5"/>
    <x v="1"/>
    <x v="2"/>
    <x v="114"/>
    <x v="606"/>
    <x v="5064"/>
    <n v="1013084.9646111515"/>
    <x v="5064"/>
    <n v="2248082.7955198926"/>
    <x v="5064"/>
    <x v="5064"/>
  </r>
  <r>
    <x v="21"/>
    <x v="5"/>
    <x v="1"/>
    <x v="2"/>
    <x v="81"/>
    <x v="598"/>
    <x v="5065"/>
    <n v="487126.21743537637"/>
    <x v="5065"/>
    <n v="1163984.8433399436"/>
    <x v="5065"/>
    <x v="5065"/>
  </r>
  <r>
    <x v="21"/>
    <x v="5"/>
    <x v="1"/>
    <x v="2"/>
    <x v="115"/>
    <x v="94"/>
    <x v="5066"/>
    <n v="464962.82316972798"/>
    <x v="5066"/>
    <n v="1139475.5102249461"/>
    <x v="5066"/>
    <x v="5066"/>
  </r>
  <r>
    <x v="21"/>
    <x v="5"/>
    <x v="1"/>
    <x v="2"/>
    <x v="61"/>
    <x v="1192"/>
    <x v="5067"/>
    <n v="245957.87454334821"/>
    <x v="5067"/>
    <n v="660862.7746559683"/>
    <x v="5067"/>
    <x v="5067"/>
  </r>
  <r>
    <x v="21"/>
    <x v="5"/>
    <x v="1"/>
    <x v="2"/>
    <x v="112"/>
    <x v="581"/>
    <x v="5068"/>
    <n v="202637.91183019031"/>
    <x v="5068"/>
    <n v="595302.27041997155"/>
    <x v="5068"/>
    <x v="5068"/>
  </r>
  <r>
    <x v="22"/>
    <x v="5"/>
    <x v="0"/>
    <x v="0"/>
    <x v="121"/>
    <x v="173"/>
    <x v="5069"/>
    <n v="1614993.4703713604"/>
    <x v="5069"/>
    <n v="3236699.7444238407"/>
    <x v="5069"/>
    <x v="5069"/>
  </r>
  <r>
    <x v="22"/>
    <x v="5"/>
    <x v="0"/>
    <x v="0"/>
    <x v="127"/>
    <x v="962"/>
    <x v="5070"/>
    <n v="1186040.227507141"/>
    <x v="5070"/>
    <n v="2450736.8371198783"/>
    <x v="5070"/>
    <x v="5070"/>
  </r>
  <r>
    <x v="22"/>
    <x v="5"/>
    <x v="0"/>
    <x v="0"/>
    <x v="155"/>
    <x v="621"/>
    <x v="5071"/>
    <n v="871737.32229745702"/>
    <x v="5071"/>
    <n v="1858930.8622499085"/>
    <x v="5071"/>
    <x v="5071"/>
  </r>
  <r>
    <x v="22"/>
    <x v="5"/>
    <x v="0"/>
    <x v="0"/>
    <x v="118"/>
    <x v="1042"/>
    <x v="5072"/>
    <n v="817841.71169060026"/>
    <x v="5072"/>
    <n v="1787496.0067439128"/>
    <x v="5072"/>
    <x v="5072"/>
  </r>
  <r>
    <x v="22"/>
    <x v="5"/>
    <x v="0"/>
    <x v="0"/>
    <x v="97"/>
    <x v="80"/>
    <x v="5073"/>
    <n v="479909.68559997634"/>
    <x v="5073"/>
    <n v="1156895.7599999432"/>
    <x v="5073"/>
    <x v="5073"/>
  </r>
  <r>
    <x v="22"/>
    <x v="5"/>
    <x v="0"/>
    <x v="0"/>
    <x v="25"/>
    <x v="947"/>
    <x v="5074"/>
    <n v="394656.81028486055"/>
    <x v="5074"/>
    <n v="980900.39704795158"/>
    <x v="5074"/>
    <x v="5074"/>
  </r>
  <r>
    <x v="22"/>
    <x v="5"/>
    <x v="0"/>
    <x v="0"/>
    <x v="25"/>
    <x v="694"/>
    <x v="5075"/>
    <n v="244259.24999281799"/>
    <x v="5075"/>
    <n v="694307.69449296582"/>
    <x v="5075"/>
    <x v="5075"/>
  </r>
  <r>
    <x v="22"/>
    <x v="5"/>
    <x v="0"/>
    <x v="0"/>
    <x v="124"/>
    <x v="685"/>
    <x v="5076"/>
    <n v="205697.4195182299"/>
    <x v="5076"/>
    <n v="604206.07070397015"/>
    <x v="5076"/>
    <x v="5076"/>
  </r>
  <r>
    <x v="22"/>
    <x v="5"/>
    <x v="1"/>
    <x v="1"/>
    <x v="98"/>
    <x v="628"/>
    <x v="5077"/>
    <n v="1788893.7195359131"/>
    <x v="5077"/>
    <n v="3684928.3855998209"/>
    <x v="5077"/>
    <x v="5077"/>
  </r>
  <r>
    <x v="22"/>
    <x v="5"/>
    <x v="1"/>
    <x v="1"/>
    <x v="7"/>
    <x v="708"/>
    <x v="5078"/>
    <n v="1784591.7849899121"/>
    <x v="5078"/>
    <n v="3679479.6289998195"/>
    <x v="5078"/>
    <x v="5078"/>
  </r>
  <r>
    <x v="22"/>
    <x v="5"/>
    <x v="1"/>
    <x v="1"/>
    <x v="81"/>
    <x v="1386"/>
    <x v="5079"/>
    <n v="1213626.7425877808"/>
    <x v="5079"/>
    <n v="2578167.1128638745"/>
    <x v="5079"/>
    <x v="5079"/>
  </r>
  <r>
    <x v="22"/>
    <x v="5"/>
    <x v="1"/>
    <x v="1"/>
    <x v="102"/>
    <x v="680"/>
    <x v="5080"/>
    <n v="582406.06070847134"/>
    <x v="5080"/>
    <n v="1357143.7603499333"/>
    <x v="5080"/>
    <x v="5080"/>
  </r>
  <r>
    <x v="22"/>
    <x v="5"/>
    <x v="1"/>
    <x v="1"/>
    <x v="111"/>
    <x v="367"/>
    <x v="5081"/>
    <n v="593420.74586529064"/>
    <x v="5081"/>
    <n v="1413505.5453719299"/>
    <x v="5081"/>
    <x v="5081"/>
  </r>
  <r>
    <x v="22"/>
    <x v="5"/>
    <x v="1"/>
    <x v="1"/>
    <x v="7"/>
    <x v="712"/>
    <x v="5082"/>
    <n v="495743.87314449553"/>
    <x v="5082"/>
    <n v="1209640.1236919404"/>
    <x v="5082"/>
    <x v="5082"/>
  </r>
  <r>
    <x v="22"/>
    <x v="5"/>
    <x v="1"/>
    <x v="1"/>
    <x v="99"/>
    <x v="291"/>
    <x v="5083"/>
    <n v="329391.73391738394"/>
    <x v="5083"/>
    <n v="852722.0255399585"/>
    <x v="5083"/>
    <x v="5083"/>
  </r>
  <r>
    <x v="22"/>
    <x v="5"/>
    <x v="1"/>
    <x v="1"/>
    <x v="135"/>
    <x v="51"/>
    <x v="5084"/>
    <n v="234096.8163268686"/>
    <x v="5084"/>
    <n v="672746.85524796718"/>
    <x v="5084"/>
    <x v="5084"/>
  </r>
  <r>
    <x v="22"/>
    <x v="5"/>
    <x v="1"/>
    <x v="1"/>
    <x v="113"/>
    <x v="93"/>
    <x v="5085"/>
    <n v="215401.6669550295"/>
    <x v="5085"/>
    <n v="625856.05598396948"/>
    <x v="5085"/>
    <x v="5085"/>
  </r>
  <r>
    <x v="22"/>
    <x v="5"/>
    <x v="0"/>
    <x v="3"/>
    <x v="81"/>
    <x v="287"/>
    <x v="5086"/>
    <n v="1534298.8075112053"/>
    <x v="5086"/>
    <n v="2956605.9364878554"/>
    <x v="5086"/>
    <x v="5086"/>
  </r>
  <r>
    <x v="22"/>
    <x v="5"/>
    <x v="0"/>
    <x v="3"/>
    <x v="81"/>
    <x v="140"/>
    <x v="5087"/>
    <n v="792007.90997896134"/>
    <x v="5087"/>
    <n v="1647473.8708999199"/>
    <x v="5087"/>
    <x v="5087"/>
  </r>
  <r>
    <x v="22"/>
    <x v="5"/>
    <x v="0"/>
    <x v="3"/>
    <x v="81"/>
    <x v="127"/>
    <x v="5088"/>
    <n v="637910.06798406888"/>
    <x v="5088"/>
    <n v="1396722.5451099321"/>
    <x v="5088"/>
    <x v="5088"/>
  </r>
  <r>
    <x v="22"/>
    <x v="5"/>
    <x v="0"/>
    <x v="3"/>
    <x v="154"/>
    <x v="92"/>
    <x v="5089"/>
    <n v="437043.45302853873"/>
    <x v="5089"/>
    <n v="1013507.5955759506"/>
    <x v="5089"/>
    <x v="5089"/>
  </r>
  <r>
    <x v="22"/>
    <x v="5"/>
    <x v="0"/>
    <x v="3"/>
    <x v="81"/>
    <x v="1241"/>
    <x v="5090"/>
    <n v="183340.7326728809"/>
    <x v="5090"/>
    <n v="555694.58571897238"/>
    <x v="5090"/>
    <x v="5090"/>
  </r>
  <r>
    <x v="22"/>
    <x v="5"/>
    <x v="1"/>
    <x v="2"/>
    <x v="123"/>
    <x v="338"/>
    <x v="5091"/>
    <n v="2272194.8387979083"/>
    <x v="5091"/>
    <n v="4756423.6935417652"/>
    <x v="5091"/>
    <x v="5091"/>
  </r>
  <r>
    <x v="22"/>
    <x v="5"/>
    <x v="1"/>
    <x v="2"/>
    <x v="61"/>
    <x v="270"/>
    <x v="5092"/>
    <n v="2189871.4014424537"/>
    <x v="5092"/>
    <n v="4593185.4549757764"/>
    <x v="5092"/>
    <x v="5092"/>
  </r>
  <r>
    <x v="22"/>
    <x v="5"/>
    <x v="1"/>
    <x v="2"/>
    <x v="115"/>
    <x v="175"/>
    <x v="5093"/>
    <n v="1629174.4639273207"/>
    <x v="5093"/>
    <n v="3484180.0965398303"/>
    <x v="5093"/>
    <x v="5093"/>
  </r>
  <r>
    <x v="22"/>
    <x v="5"/>
    <x v="1"/>
    <x v="2"/>
    <x v="96"/>
    <x v="341"/>
    <x v="5094"/>
    <n v="1600674.7376972013"/>
    <x v="5094"/>
    <n v="3431978.9370878316"/>
    <x v="5094"/>
    <x v="5094"/>
  </r>
  <r>
    <x v="22"/>
    <x v="5"/>
    <x v="1"/>
    <x v="2"/>
    <x v="25"/>
    <x v="1229"/>
    <x v="5095"/>
    <n v="1425455.0213669299"/>
    <x v="5095"/>
    <n v="3079646.1656998489"/>
    <x v="5095"/>
    <x v="5095"/>
  </r>
  <r>
    <x v="22"/>
    <x v="5"/>
    <x v="1"/>
    <x v="2"/>
    <x v="115"/>
    <x v="1617"/>
    <x v="5096"/>
    <n v="1361110.9312943337"/>
    <x v="5096"/>
    <n v="2979281.6622398547"/>
    <x v="5096"/>
    <x v="5096"/>
  </r>
  <r>
    <x v="22"/>
    <x v="5"/>
    <x v="1"/>
    <x v="2"/>
    <x v="96"/>
    <x v="637"/>
    <x v="5097"/>
    <n v="1259621.3378959582"/>
    <x v="5097"/>
    <n v="2781077.7293418637"/>
    <x v="5097"/>
    <x v="5097"/>
  </r>
  <r>
    <x v="22"/>
    <x v="5"/>
    <x v="1"/>
    <x v="2"/>
    <x v="114"/>
    <x v="711"/>
    <x v="5098"/>
    <n v="1101860.9599333857"/>
    <x v="5098"/>
    <n v="2461317.5946238786"/>
    <x v="5098"/>
    <x v="5098"/>
  </r>
  <r>
    <x v="22"/>
    <x v="5"/>
    <x v="1"/>
    <x v="2"/>
    <x v="81"/>
    <x v="1040"/>
    <x v="5099"/>
    <n v="640659.77041496802"/>
    <x v="5099"/>
    <n v="1537962.6464999234"/>
    <x v="5099"/>
    <x v="5099"/>
  </r>
  <r>
    <x v="22"/>
    <x v="5"/>
    <x v="1"/>
    <x v="2"/>
    <x v="115"/>
    <x v="709"/>
    <x v="5100"/>
    <n v="520624.36433616455"/>
    <x v="5100"/>
    <n v="1280349.6491489375"/>
    <x v="5100"/>
    <x v="5100"/>
  </r>
  <r>
    <x v="22"/>
    <x v="5"/>
    <x v="1"/>
    <x v="2"/>
    <x v="61"/>
    <x v="343"/>
    <x v="5101"/>
    <n v="350968.56100990268"/>
    <x v="5101"/>
    <n v="940579.4200319536"/>
    <x v="5101"/>
    <x v="5101"/>
  </r>
  <r>
    <x v="22"/>
    <x v="5"/>
    <x v="1"/>
    <x v="2"/>
    <x v="112"/>
    <x v="280"/>
    <x v="5102"/>
    <n v="227819.63147326876"/>
    <x v="5102"/>
    <n v="661758.02668796747"/>
    <x v="5102"/>
    <x v="5102"/>
  </r>
  <r>
    <x v="23"/>
    <x v="5"/>
    <x v="0"/>
    <x v="0"/>
    <x v="121"/>
    <x v="172"/>
    <x v="5103"/>
    <n v="2272617.6999888849"/>
    <x v="5103"/>
    <n v="3801900.7518998291"/>
    <x v="5103"/>
    <x v="5103"/>
  </r>
  <r>
    <x v="23"/>
    <x v="5"/>
    <x v="0"/>
    <x v="0"/>
    <x v="127"/>
    <x v="122"/>
    <x v="5104"/>
    <n v="1642443.107235756"/>
    <x v="5104"/>
    <n v="2556359.9792638691"/>
    <x v="5104"/>
    <x v="5104"/>
  </r>
  <r>
    <x v="23"/>
    <x v="5"/>
    <x v="0"/>
    <x v="0"/>
    <x v="155"/>
    <x v="595"/>
    <x v="5105"/>
    <n v="1187034.1111334397"/>
    <x v="5105"/>
    <n v="1939169.942849902"/>
    <x v="5105"/>
    <x v="5105"/>
  </r>
  <r>
    <x v="23"/>
    <x v="5"/>
    <x v="0"/>
    <x v="0"/>
    <x v="118"/>
    <x v="998"/>
    <x v="5106"/>
    <n v="1101930.2131218647"/>
    <x v="5106"/>
    <n v="1870405.3480319064"/>
    <x v="5106"/>
    <x v="5106"/>
  </r>
  <r>
    <x v="23"/>
    <x v="5"/>
    <x v="0"/>
    <x v="0"/>
    <x v="97"/>
    <x v="337"/>
    <x v="5107"/>
    <n v="614022.81008736894"/>
    <x v="5107"/>
    <n v="1218944.8985399383"/>
    <x v="5107"/>
    <x v="5107"/>
  </r>
  <r>
    <x v="23"/>
    <x v="5"/>
    <x v="0"/>
    <x v="0"/>
    <x v="25"/>
    <x v="92"/>
    <x v="5108"/>
    <n v="495586.18224371481"/>
    <x v="5108"/>
    <n v="1034703.1983539475"/>
    <x v="5108"/>
    <x v="5108"/>
  </r>
  <r>
    <x v="23"/>
    <x v="5"/>
    <x v="0"/>
    <x v="0"/>
    <x v="25"/>
    <x v="363"/>
    <x v="5109"/>
    <n v="279781.34073433588"/>
    <x v="5109"/>
    <n v="737068.1333849628"/>
    <x v="5109"/>
    <x v="5109"/>
  </r>
  <r>
    <x v="23"/>
    <x v="5"/>
    <x v="0"/>
    <x v="0"/>
    <x v="124"/>
    <x v="1242"/>
    <x v="5110"/>
    <n v="229489.22221734835"/>
    <x v="5110"/>
    <n v="642029.24245596747"/>
    <x v="5110"/>
    <x v="5110"/>
  </r>
  <r>
    <x v="23"/>
    <x v="5"/>
    <x v="1"/>
    <x v="1"/>
    <x v="98"/>
    <x v="734"/>
    <x v="5111"/>
    <n v="2648952.6507240674"/>
    <x v="5111"/>
    <n v="4274165.1878198078"/>
    <x v="5111"/>
    <x v="5111"/>
  </r>
  <r>
    <x v="23"/>
    <x v="5"/>
    <x v="1"/>
    <x v="1"/>
    <x v="7"/>
    <x v="244"/>
    <x v="5112"/>
    <n v="2640369.1077365866"/>
    <x v="5112"/>
    <n v="4265057.5143118072"/>
    <x v="5112"/>
    <x v="5112"/>
  </r>
  <r>
    <x v="23"/>
    <x v="5"/>
    <x v="1"/>
    <x v="1"/>
    <x v="81"/>
    <x v="97"/>
    <x v="5113"/>
    <n v="1805379.0452307896"/>
    <x v="5113"/>
    <n v="3105763.4436478624"/>
    <x v="5113"/>
    <x v="5113"/>
  </r>
  <r>
    <x v="23"/>
    <x v="5"/>
    <x v="1"/>
    <x v="1"/>
    <x v="102"/>
    <x v="668"/>
    <x v="5114"/>
    <n v="961827.68562195124"/>
    <x v="5114"/>
    <n v="1715667.7761999131"/>
    <x v="5114"/>
    <x v="5114"/>
  </r>
  <r>
    <x v="23"/>
    <x v="5"/>
    <x v="1"/>
    <x v="1"/>
    <x v="111"/>
    <x v="99"/>
    <x v="5115"/>
    <n v="799372.42656475934"/>
    <x v="5115"/>
    <n v="1482164.4340799246"/>
    <x v="5115"/>
    <x v="5115"/>
  </r>
  <r>
    <x v="23"/>
    <x v="5"/>
    <x v="1"/>
    <x v="1"/>
    <x v="7"/>
    <x v="337"/>
    <x v="5116"/>
    <n v="655961.6144783668"/>
    <x v="5116"/>
    <n v="1269834.1886399358"/>
    <x v="5116"/>
    <x v="5116"/>
  </r>
  <r>
    <x v="23"/>
    <x v="5"/>
    <x v="1"/>
    <x v="1"/>
    <x v="99"/>
    <x v="248"/>
    <x v="5117"/>
    <n v="524603.26520843373"/>
    <x v="5117"/>
    <n v="1132398.6598659432"/>
    <x v="5117"/>
    <x v="5117"/>
  </r>
  <r>
    <x v="23"/>
    <x v="5"/>
    <x v="1"/>
    <x v="1"/>
    <x v="135"/>
    <x v="328"/>
    <x v="5118"/>
    <n v="269580.7178198265"/>
    <x v="5118"/>
    <n v="714264.02006396407"/>
    <x v="5118"/>
    <x v="5118"/>
  </r>
  <r>
    <x v="23"/>
    <x v="5"/>
    <x v="1"/>
    <x v="1"/>
    <x v="113"/>
    <x v="350"/>
    <x v="5119"/>
    <n v="256888.36494346711"/>
    <x v="5119"/>
    <n v="696233.491107965"/>
    <x v="5119"/>
    <x v="5119"/>
  </r>
  <r>
    <x v="23"/>
    <x v="5"/>
    <x v="0"/>
    <x v="3"/>
    <x v="81"/>
    <x v="171"/>
    <x v="5120"/>
    <n v="1751365.5163095621"/>
    <x v="5120"/>
    <n v="3092394.6030148445"/>
    <x v="5120"/>
    <x v="5120"/>
  </r>
  <r>
    <x v="23"/>
    <x v="5"/>
    <x v="0"/>
    <x v="3"/>
    <x v="81"/>
    <x v="233"/>
    <x v="5121"/>
    <n v="897145.30171165499"/>
    <x v="5121"/>
    <n v="1728706.5740699132"/>
    <x v="5121"/>
    <x v="5121"/>
  </r>
  <r>
    <x v="23"/>
    <x v="5"/>
    <x v="0"/>
    <x v="3"/>
    <x v="81"/>
    <x v="383"/>
    <x v="5122"/>
    <n v="740238.55301084288"/>
    <x v="5122"/>
    <n v="1512561.951647924"/>
    <x v="5122"/>
    <x v="5122"/>
  </r>
  <r>
    <x v="23"/>
    <x v="5"/>
    <x v="0"/>
    <x v="3"/>
    <x v="154"/>
    <x v="1618"/>
    <x v="5123"/>
    <n v="489286.02655797539"/>
    <x v="5123"/>
    <n v="1067889.6017999465"/>
    <x v="5123"/>
    <x v="5123"/>
  </r>
  <r>
    <x v="23"/>
    <x v="5"/>
    <x v="0"/>
    <x v="3"/>
    <x v="81"/>
    <x v="358"/>
    <x v="5124"/>
    <n v="262479.58622311661"/>
    <x v="5124"/>
    <n v="781131.80112296005"/>
    <x v="5124"/>
    <x v="5124"/>
  </r>
  <r>
    <x v="23"/>
    <x v="5"/>
    <x v="1"/>
    <x v="2"/>
    <x v="123"/>
    <x v="1389"/>
    <x v="5125"/>
    <n v="3579284.4319477682"/>
    <x v="5125"/>
    <n v="5509155.5669447463"/>
    <x v="5125"/>
    <x v="5125"/>
  </r>
  <r>
    <x v="23"/>
    <x v="5"/>
    <x v="1"/>
    <x v="2"/>
    <x v="61"/>
    <x v="617"/>
    <x v="5126"/>
    <n v="3389638.67351407"/>
    <x v="5126"/>
    <n v="5244380.483903761"/>
    <x v="5126"/>
    <x v="5126"/>
  </r>
  <r>
    <x v="23"/>
    <x v="5"/>
    <x v="1"/>
    <x v="2"/>
    <x v="115"/>
    <x v="199"/>
    <x v="5127"/>
    <n v="2538670.7692498728"/>
    <x v="5127"/>
    <n v="4105009.1749998154"/>
    <x v="5127"/>
    <x v="5127"/>
  </r>
  <r>
    <x v="23"/>
    <x v="5"/>
    <x v="1"/>
    <x v="2"/>
    <x v="96"/>
    <x v="180"/>
    <x v="5128"/>
    <n v="2433962.1775390771"/>
    <x v="5128"/>
    <n v="3954695.1523198197"/>
    <x v="5128"/>
    <x v="5128"/>
  </r>
  <r>
    <x v="23"/>
    <x v="5"/>
    <x v="1"/>
    <x v="2"/>
    <x v="25"/>
    <x v="251"/>
    <x v="5129"/>
    <n v="2208277.0607958883"/>
    <x v="5129"/>
    <n v="3650278.7715998348"/>
    <x v="5129"/>
    <x v="5129"/>
  </r>
  <r>
    <x v="23"/>
    <x v="5"/>
    <x v="1"/>
    <x v="2"/>
    <x v="115"/>
    <x v="268"/>
    <x v="5130"/>
    <n v="2088185.5430087354"/>
    <x v="5130"/>
    <n v="3558554.0575638409"/>
    <x v="5130"/>
    <x v="5130"/>
  </r>
  <r>
    <x v="23"/>
    <x v="5"/>
    <x v="1"/>
    <x v="2"/>
    <x v="96"/>
    <x v="645"/>
    <x v="5131"/>
    <n v="1876019.3866848052"/>
    <x v="5131"/>
    <n v="2890907.0157898539"/>
    <x v="5131"/>
    <x v="5131"/>
  </r>
  <r>
    <x v="23"/>
    <x v="5"/>
    <x v="1"/>
    <x v="2"/>
    <x v="114"/>
    <x v="976"/>
    <x v="5132"/>
    <n v="1628893.7752626375"/>
    <x v="5132"/>
    <n v="2563831.7637118702"/>
    <x v="5132"/>
    <x v="5132"/>
  </r>
  <r>
    <x v="23"/>
    <x v="5"/>
    <x v="1"/>
    <x v="2"/>
    <x v="81"/>
    <x v="1008"/>
    <x v="5133"/>
    <n v="895362.51832113415"/>
    <x v="5133"/>
    <n v="1612168.3149779176"/>
    <x v="5133"/>
    <x v="5133"/>
  </r>
  <r>
    <x v="23"/>
    <x v="5"/>
    <x v="1"/>
    <x v="2"/>
    <x v="115"/>
    <x v="86"/>
    <x v="5134"/>
    <n v="711379.31179136434"/>
    <x v="5134"/>
    <n v="1342126.0769399328"/>
    <x v="5134"/>
    <x v="5134"/>
  </r>
  <r>
    <x v="23"/>
    <x v="5"/>
    <x v="1"/>
    <x v="2"/>
    <x v="61"/>
    <x v="949"/>
    <x v="5135"/>
    <n v="442683.50418477756"/>
    <x v="5135"/>
    <n v="993966.86807994952"/>
    <x v="5135"/>
    <x v="5135"/>
  </r>
  <r>
    <x v="23"/>
    <x v="5"/>
    <x v="1"/>
    <x v="2"/>
    <x v="112"/>
    <x v="324"/>
    <x v="5136"/>
    <n v="261458.68587494682"/>
    <x v="5136"/>
    <n v="700527.10341596452"/>
    <x v="5136"/>
    <x v="5136"/>
  </r>
  <r>
    <x v="24"/>
    <x v="5"/>
    <x v="0"/>
    <x v="0"/>
    <x v="1"/>
    <x v="1240"/>
    <x v="5137"/>
    <n v="2530241.8257492189"/>
    <x v="5137"/>
    <n v="4089996.2898848113"/>
    <x v="5137"/>
    <x v="5137"/>
  </r>
  <r>
    <x v="24"/>
    <x v="5"/>
    <x v="0"/>
    <x v="0"/>
    <x v="116"/>
    <x v="970"/>
    <x v="5138"/>
    <n v="2452606.8101098738"/>
    <x v="5138"/>
    <n v="3987518.4809998176"/>
    <x v="5138"/>
    <x v="5138"/>
  </r>
  <r>
    <x v="24"/>
    <x v="5"/>
    <x v="0"/>
    <x v="0"/>
    <x v="71"/>
    <x v="722"/>
    <x v="5139"/>
    <n v="2337506.2666395591"/>
    <x v="5139"/>
    <n v="3822539.7113278238"/>
    <x v="5139"/>
    <x v="5139"/>
  </r>
  <r>
    <x v="24"/>
    <x v="5"/>
    <x v="0"/>
    <x v="0"/>
    <x v="121"/>
    <x v="174"/>
    <x v="5140"/>
    <n v="2245177.846914723"/>
    <x v="5140"/>
    <n v="3698408.2301638299"/>
    <x v="5140"/>
    <x v="5140"/>
  </r>
  <r>
    <x v="24"/>
    <x v="5"/>
    <x v="0"/>
    <x v="0"/>
    <x v="126"/>
    <x v="196"/>
    <x v="5141"/>
    <n v="1628393.1458015167"/>
    <x v="5141"/>
    <n v="2832004.8433598732"/>
    <x v="5141"/>
    <x v="5141"/>
  </r>
  <r>
    <x v="24"/>
    <x v="5"/>
    <x v="0"/>
    <x v="0"/>
    <x v="118"/>
    <x v="330"/>
    <x v="5142"/>
    <n v="1300301.7875319533"/>
    <x v="5142"/>
    <n v="2043390.0067418949"/>
    <x v="5142"/>
    <x v="5142"/>
  </r>
  <r>
    <x v="24"/>
    <x v="5"/>
    <x v="0"/>
    <x v="0"/>
    <x v="118"/>
    <x v="236"/>
    <x v="5143"/>
    <n v="897126.80597563391"/>
    <x v="5143"/>
    <n v="1495418.5169279231"/>
    <x v="5143"/>
    <x v="5143"/>
  </r>
  <r>
    <x v="24"/>
    <x v="5"/>
    <x v="0"/>
    <x v="0"/>
    <x v="97"/>
    <x v="357"/>
    <x v="5144"/>
    <n v="584440.35062216967"/>
    <x v="5144"/>
    <n v="1145295.4516199406"/>
    <x v="5144"/>
    <x v="5144"/>
  </r>
  <r>
    <x v="24"/>
    <x v="5"/>
    <x v="0"/>
    <x v="0"/>
    <x v="25"/>
    <x v="1199"/>
    <x v="5145"/>
    <n v="467929.95957393566"/>
    <x v="5145"/>
    <n v="967153.07631594979"/>
    <x v="5145"/>
    <x v="5145"/>
  </r>
  <r>
    <x v="24"/>
    <x v="5"/>
    <x v="1"/>
    <x v="1"/>
    <x v="7"/>
    <x v="997"/>
    <x v="5146"/>
    <n v="2621096.1818746636"/>
    <x v="5146"/>
    <n v="4170677.9350798065"/>
    <x v="5146"/>
    <x v="5146"/>
  </r>
  <r>
    <x v="24"/>
    <x v="5"/>
    <x v="1"/>
    <x v="1"/>
    <x v="81"/>
    <x v="117"/>
    <x v="5147"/>
    <n v="1779829.7298086684"/>
    <x v="5147"/>
    <n v="3016614.6109958626"/>
    <x v="5147"/>
    <x v="5147"/>
  </r>
  <r>
    <x v="24"/>
    <x v="5"/>
    <x v="1"/>
    <x v="1"/>
    <x v="153"/>
    <x v="735"/>
    <x v="5148"/>
    <n v="1666065.3377508544"/>
    <x v="5148"/>
    <n v="2848640.0738738715"/>
    <x v="5148"/>
    <x v="5148"/>
  </r>
  <r>
    <x v="24"/>
    <x v="5"/>
    <x v="1"/>
    <x v="1"/>
    <x v="53"/>
    <x v="225"/>
    <x v="5149"/>
    <n v="1515282.4326594416"/>
    <x v="5149"/>
    <n v="2318875.3801918798"/>
    <x v="5149"/>
    <x v="5149"/>
  </r>
  <r>
    <x v="24"/>
    <x v="5"/>
    <x v="1"/>
    <x v="1"/>
    <x v="152"/>
    <x v="1243"/>
    <x v="5150"/>
    <n v="1223475.5190757769"/>
    <x v="5150"/>
    <n v="1977004.2176638981"/>
    <x v="5150"/>
    <x v="5150"/>
  </r>
  <r>
    <x v="24"/>
    <x v="5"/>
    <x v="1"/>
    <x v="1"/>
    <x v="75"/>
    <x v="641"/>
    <x v="5151"/>
    <n v="1185528.4494939379"/>
    <x v="5151"/>
    <n v="1932327.6273998988"/>
    <x v="5151"/>
    <x v="5151"/>
  </r>
  <r>
    <x v="24"/>
    <x v="5"/>
    <x v="1"/>
    <x v="1"/>
    <x v="102"/>
    <x v="337"/>
    <x v="5152"/>
    <n v="772017.5265361598"/>
    <x v="5152"/>
    <n v="1354229.0130199296"/>
    <x v="5152"/>
    <x v="5152"/>
  </r>
  <r>
    <x v="24"/>
    <x v="5"/>
    <x v="1"/>
    <x v="1"/>
    <x v="95"/>
    <x v="725"/>
    <x v="5153"/>
    <n v="765798.4983839601"/>
    <x v="5153"/>
    <n v="1401408.4463999269"/>
    <x v="5153"/>
    <x v="5153"/>
  </r>
  <r>
    <x v="24"/>
    <x v="5"/>
    <x v="1"/>
    <x v="1"/>
    <x v="17"/>
    <x v="638"/>
    <x v="5154"/>
    <n v="570253.42166237079"/>
    <x v="5154"/>
    <n v="1115340.1150399428"/>
    <x v="5154"/>
    <x v="5154"/>
  </r>
  <r>
    <x v="24"/>
    <x v="5"/>
    <x v="1"/>
    <x v="1"/>
    <x v="146"/>
    <x v="1239"/>
    <x v="5155"/>
    <n v="524725.70977377309"/>
    <x v="5155"/>
    <n v="1039614.6379799467"/>
    <x v="5155"/>
    <x v="5155"/>
  </r>
  <r>
    <x v="24"/>
    <x v="5"/>
    <x v="1"/>
    <x v="1"/>
    <x v="99"/>
    <x v="191"/>
    <x v="5156"/>
    <n v="391581.97489044984"/>
    <x v="5156"/>
    <n v="838694.29343695682"/>
    <x v="5156"/>
    <x v="5156"/>
  </r>
  <r>
    <x v="24"/>
    <x v="5"/>
    <x v="1"/>
    <x v="1"/>
    <x v="135"/>
    <x v="70"/>
    <x v="5157"/>
    <n v="245056.11198766736"/>
    <x v="5157"/>
    <n v="657090.35092796618"/>
    <x v="5157"/>
    <x v="5157"/>
  </r>
  <r>
    <x v="24"/>
    <x v="5"/>
    <x v="0"/>
    <x v="3"/>
    <x v="81"/>
    <x v="155"/>
    <x v="5158"/>
    <n v="1751294.0742138796"/>
    <x v="5158"/>
    <n v="3049854.3252868429"/>
    <x v="5158"/>
    <x v="5158"/>
  </r>
  <r>
    <x v="24"/>
    <x v="5"/>
    <x v="0"/>
    <x v="3"/>
    <x v="81"/>
    <x v="642"/>
    <x v="5159"/>
    <n v="893477.60843859403"/>
    <x v="5159"/>
    <n v="1700675.4175439123"/>
    <x v="5159"/>
    <x v="5159"/>
  </r>
  <r>
    <x v="24"/>
    <x v="5"/>
    <x v="0"/>
    <x v="3"/>
    <x v="81"/>
    <x v="344"/>
    <x v="5160"/>
    <n v="578113.93692137022"/>
    <x v="5160"/>
    <n v="1169464.2239399399"/>
    <x v="5160"/>
    <x v="5160"/>
  </r>
  <r>
    <x v="24"/>
    <x v="5"/>
    <x v="0"/>
    <x v="3"/>
    <x v="117"/>
    <x v="206"/>
    <x v="5161"/>
    <n v="573619.81751807989"/>
    <x v="5161"/>
    <n v="1204305.2028809369"/>
    <x v="5161"/>
    <x v="5161"/>
  </r>
  <r>
    <x v="24"/>
    <x v="5"/>
    <x v="0"/>
    <x v="3"/>
    <x v="154"/>
    <x v="1019"/>
    <x v="5162"/>
    <n v="463145.77080829616"/>
    <x v="5162"/>
    <n v="1004335.2606719483"/>
    <x v="5162"/>
    <x v="5162"/>
  </r>
  <r>
    <x v="24"/>
    <x v="5"/>
    <x v="0"/>
    <x v="3"/>
    <x v="107"/>
    <x v="50"/>
    <x v="5163"/>
    <n v="293236.64733358496"/>
    <x v="5163"/>
    <n v="781354.63655995985"/>
    <x v="5163"/>
    <x v="5163"/>
  </r>
  <r>
    <x v="24"/>
    <x v="5"/>
    <x v="0"/>
    <x v="3"/>
    <x v="130"/>
    <x v="300"/>
    <x v="5164"/>
    <n v="255380.35003938669"/>
    <x v="5164"/>
    <n v="702702.30173996335"/>
    <x v="5164"/>
    <x v="5164"/>
  </r>
  <r>
    <x v="24"/>
    <x v="5"/>
    <x v="0"/>
    <x v="3"/>
    <x v="81"/>
    <x v="17"/>
    <x v="5165"/>
    <n v="175444.03339190077"/>
    <x v="5165"/>
    <n v="537174.30086097179"/>
    <x v="5165"/>
    <x v="5165"/>
  </r>
  <r>
    <x v="24"/>
    <x v="5"/>
    <x v="1"/>
    <x v="2"/>
    <x v="156"/>
    <x v="376"/>
    <x v="5166"/>
    <n v="2753408.5447741584"/>
    <x v="5166"/>
    <n v="4330068.8185297986"/>
    <x v="5166"/>
    <x v="5166"/>
  </r>
  <r>
    <x v="24"/>
    <x v="5"/>
    <x v="1"/>
    <x v="2"/>
    <x v="96"/>
    <x v="634"/>
    <x v="5167"/>
    <n v="2419417.8293758743"/>
    <x v="5167"/>
    <n v="3874231.2895998191"/>
    <x v="5167"/>
    <x v="5167"/>
  </r>
  <r>
    <x v="24"/>
    <x v="5"/>
    <x v="1"/>
    <x v="2"/>
    <x v="46"/>
    <x v="1602"/>
    <x v="5168"/>
    <n v="2234724.3511890033"/>
    <x v="5168"/>
    <n v="3627662.6491518305"/>
    <x v="5168"/>
    <x v="5168"/>
  </r>
  <r>
    <x v="24"/>
    <x v="5"/>
    <x v="1"/>
    <x v="2"/>
    <x v="96"/>
    <x v="587"/>
    <x v="5169"/>
    <n v="1854502.5804194037"/>
    <x v="5169"/>
    <n v="3174023.8934498546"/>
    <x v="5169"/>
    <x v="5169"/>
  </r>
  <r>
    <x v="24"/>
    <x v="5"/>
    <x v="1"/>
    <x v="2"/>
    <x v="81"/>
    <x v="127"/>
    <x v="5170"/>
    <n v="866883.22466530441"/>
    <x v="5170"/>
    <n v="1535858.9384849195"/>
    <x v="5170"/>
    <x v="5170"/>
  </r>
  <r>
    <x v="24"/>
    <x v="5"/>
    <x v="1"/>
    <x v="2"/>
    <x v="66"/>
    <x v="737"/>
    <x v="5171"/>
    <n v="798887.21663641836"/>
    <x v="5171"/>
    <n v="1440876.6150659248"/>
    <x v="5171"/>
    <x v="5171"/>
  </r>
  <r>
    <x v="24"/>
    <x v="5"/>
    <x v="1"/>
    <x v="2"/>
    <x v="10"/>
    <x v="680"/>
    <x v="5172"/>
    <n v="697751.16541826387"/>
    <x v="5172"/>
    <n v="1289907.8709299332"/>
    <x v="5172"/>
    <x v="5172"/>
  </r>
  <r>
    <x v="24"/>
    <x v="5"/>
    <x v="1"/>
    <x v="2"/>
    <x v="61"/>
    <x v="598"/>
    <x v="5173"/>
    <n v="431445.19721901749"/>
    <x v="5173"/>
    <n v="964073.64398394991"/>
    <x v="5173"/>
    <x v="5173"/>
  </r>
  <r>
    <x v="24"/>
    <x v="5"/>
    <x v="1"/>
    <x v="2"/>
    <x v="123"/>
    <x v="306"/>
    <x v="5174"/>
    <n v="350232.54887590167"/>
    <x v="5174"/>
    <n v="830474.72143195651"/>
    <x v="5174"/>
    <x v="5174"/>
  </r>
  <r>
    <x v="24"/>
    <x v="5"/>
    <x v="1"/>
    <x v="2"/>
    <x v="123"/>
    <x v="1364"/>
    <x v="5175"/>
    <n v="2043091.5340138939"/>
    <x v="5175"/>
    <n v="4927311.4099137438"/>
    <x v="5175"/>
    <x v="5175"/>
  </r>
  <r>
    <x v="24"/>
    <x v="5"/>
    <x v="1"/>
    <x v="2"/>
    <x v="61"/>
    <x v="359"/>
    <x v="5176"/>
    <n v="1963961.353727899"/>
    <x v="5176"/>
    <n v="4764501.1265277546"/>
    <x v="5176"/>
    <x v="5176"/>
  </r>
  <r>
    <x v="25"/>
    <x v="5"/>
    <x v="0"/>
    <x v="0"/>
    <x v="121"/>
    <x v="1619"/>
    <x v="5177"/>
    <n v="2289802.6707404382"/>
    <x v="5177"/>
    <n v="3762509.7611758225"/>
    <x v="5177"/>
    <x v="5177"/>
  </r>
  <r>
    <x v="25"/>
    <x v="5"/>
    <x v="0"/>
    <x v="0"/>
    <x v="127"/>
    <x v="1386"/>
    <x v="5178"/>
    <n v="1646409.7797325519"/>
    <x v="5178"/>
    <n v="2515046.4025438651"/>
    <x v="5178"/>
    <x v="5178"/>
  </r>
  <r>
    <x v="25"/>
    <x v="5"/>
    <x v="0"/>
    <x v="0"/>
    <x v="155"/>
    <x v="232"/>
    <x v="5179"/>
    <n v="856425.77866645437"/>
    <x v="5179"/>
    <n v="1749632.2021499069"/>
    <x v="5179"/>
    <x v="5179"/>
  </r>
  <r>
    <x v="25"/>
    <x v="5"/>
    <x v="0"/>
    <x v="0"/>
    <x v="118"/>
    <x v="327"/>
    <x v="5180"/>
    <n v="665518.1426199649"/>
    <x v="5180"/>
    <n v="1391963.2019999265"/>
    <x v="5180"/>
    <x v="5180"/>
  </r>
  <r>
    <x v="25"/>
    <x v="5"/>
    <x v="0"/>
    <x v="0"/>
    <x v="49"/>
    <x v="745"/>
    <x v="5181"/>
    <n v="577480.58255324897"/>
    <x v="5181"/>
    <n v="1259749.0946879326"/>
    <x v="5181"/>
    <x v="5181"/>
  </r>
  <r>
    <x v="25"/>
    <x v="5"/>
    <x v="0"/>
    <x v="0"/>
    <x v="97"/>
    <x v="578"/>
    <x v="5182"/>
    <n v="357832.20739198098"/>
    <x v="5182"/>
    <n v="824681.44319995621"/>
    <x v="5182"/>
    <x v="5182"/>
  </r>
  <r>
    <x v="25"/>
    <x v="5"/>
    <x v="0"/>
    <x v="0"/>
    <x v="25"/>
    <x v="385"/>
    <x v="5183"/>
    <n v="368973.83352380031"/>
    <x v="5183"/>
    <n v="877529.15072195325"/>
    <x v="5183"/>
    <x v="5183"/>
  </r>
  <r>
    <x v="25"/>
    <x v="5"/>
    <x v="0"/>
    <x v="0"/>
    <x v="25"/>
    <x v="51"/>
    <x v="5184"/>
    <n v="216917.72368979847"/>
    <x v="5184"/>
    <n v="596696.26545096829"/>
    <x v="5184"/>
    <x v="5184"/>
  </r>
  <r>
    <x v="25"/>
    <x v="5"/>
    <x v="0"/>
    <x v="0"/>
    <x v="124"/>
    <x v="93"/>
    <x v="5185"/>
    <n v="188719.04817214995"/>
    <x v="5185"/>
    <n v="538984.58313597122"/>
    <x v="5185"/>
    <x v="5185"/>
  </r>
  <r>
    <x v="25"/>
    <x v="5"/>
    <x v="1"/>
    <x v="1"/>
    <x v="98"/>
    <x v="297"/>
    <x v="5186"/>
    <n v="2680428.1934086587"/>
    <x v="5186"/>
    <n v="4250547.9464797992"/>
    <x v="5186"/>
    <x v="5186"/>
  </r>
  <r>
    <x v="25"/>
    <x v="5"/>
    <x v="1"/>
    <x v="1"/>
    <x v="7"/>
    <x v="312"/>
    <x v="5187"/>
    <n v="2670314.8747653379"/>
    <x v="5187"/>
    <n v="4239326.1373077985"/>
    <x v="5187"/>
    <x v="5187"/>
  </r>
  <r>
    <x v="25"/>
    <x v="5"/>
    <x v="1"/>
    <x v="1"/>
    <x v="110"/>
    <x v="1602"/>
    <x v="5188"/>
    <n v="2061135.0110350512"/>
    <x v="5188"/>
    <n v="3413495.7004358401"/>
    <x v="5188"/>
    <x v="5188"/>
  </r>
  <r>
    <x v="25"/>
    <x v="5"/>
    <x v="1"/>
    <x v="1"/>
    <x v="119"/>
    <x v="999"/>
    <x v="5189"/>
    <n v="2016333.5647348932"/>
    <x v="5189"/>
    <n v="3355067.6684998423"/>
    <x v="5189"/>
    <x v="5189"/>
  </r>
  <r>
    <x v="25"/>
    <x v="5"/>
    <x v="1"/>
    <x v="1"/>
    <x v="5"/>
    <x v="680"/>
    <x v="5190"/>
    <n v="495352.4778392135"/>
    <x v="5190"/>
    <n v="1151294.8298039385"/>
    <x v="5190"/>
    <x v="5190"/>
  </r>
  <r>
    <x v="25"/>
    <x v="5"/>
    <x v="1"/>
    <x v="1"/>
    <x v="6"/>
    <x v="1380"/>
    <x v="5191"/>
    <n v="466633.79030837497"/>
    <x v="5191"/>
    <n v="1094550.4816399415"/>
    <x v="5191"/>
    <x v="5191"/>
  </r>
  <r>
    <x v="25"/>
    <x v="5"/>
    <x v="1"/>
    <x v="1"/>
    <x v="19"/>
    <x v="81"/>
    <x v="5192"/>
    <n v="439051.74830691674"/>
    <x v="5192"/>
    <n v="1038185.9764739451"/>
    <x v="5192"/>
    <x v="5192"/>
  </r>
  <r>
    <x v="25"/>
    <x v="5"/>
    <x v="1"/>
    <x v="1"/>
    <x v="99"/>
    <x v="652"/>
    <x v="5193"/>
    <n v="304948.39258336392"/>
    <x v="5193"/>
    <n v="758482.74639796"/>
    <x v="5193"/>
    <x v="5193"/>
  </r>
  <r>
    <x v="25"/>
    <x v="5"/>
    <x v="1"/>
    <x v="1"/>
    <x v="135"/>
    <x v="301"/>
    <x v="5194"/>
    <n v="207446.40775870907"/>
    <x v="5194"/>
    <n v="578034.28051196947"/>
    <x v="5194"/>
    <x v="5194"/>
  </r>
  <r>
    <x v="25"/>
    <x v="5"/>
    <x v="1"/>
    <x v="1"/>
    <x v="113"/>
    <x v="1033"/>
    <x v="5195"/>
    <n v="198875.02484770949"/>
    <x v="5195"/>
    <n v="561093.93241197034"/>
    <x v="5195"/>
    <x v="5195"/>
  </r>
  <r>
    <x v="25"/>
    <x v="5"/>
    <x v="0"/>
    <x v="3"/>
    <x v="117"/>
    <x v="1219"/>
    <x v="5196"/>
    <n v="1993090.2681482441"/>
    <x v="5196"/>
    <n v="3423255.0887848176"/>
    <x v="5196"/>
    <x v="5196"/>
  </r>
  <r>
    <x v="25"/>
    <x v="5"/>
    <x v="0"/>
    <x v="3"/>
    <x v="24"/>
    <x v="1041"/>
    <x v="5197"/>
    <n v="1882385.7828363795"/>
    <x v="5197"/>
    <n v="3259769.5414078259"/>
    <x v="5197"/>
    <x v="5197"/>
  </r>
  <r>
    <x v="25"/>
    <x v="5"/>
    <x v="0"/>
    <x v="3"/>
    <x v="81"/>
    <x v="340"/>
    <x v="5198"/>
    <n v="1784242.3760656659"/>
    <x v="5198"/>
    <n v="3107233.3356958358"/>
    <x v="5198"/>
    <x v="5198"/>
  </r>
  <r>
    <x v="25"/>
    <x v="5"/>
    <x v="0"/>
    <x v="3"/>
    <x v="81"/>
    <x v="668"/>
    <x v="5199"/>
    <n v="798143.07232615782"/>
    <x v="5199"/>
    <n v="1581080.2720199167"/>
    <x v="5199"/>
    <x v="5199"/>
  </r>
  <r>
    <x v="25"/>
    <x v="5"/>
    <x v="0"/>
    <x v="3"/>
    <x v="43"/>
    <x v="745"/>
    <x v="5200"/>
    <n v="620344.34847500746"/>
    <x v="5200"/>
    <n v="1264759.6479839336"/>
    <x v="5200"/>
    <x v="5200"/>
  </r>
  <r>
    <x v="25"/>
    <x v="5"/>
    <x v="0"/>
    <x v="3"/>
    <x v="154"/>
    <x v="49"/>
    <x v="5201"/>
    <n v="414275.75408349809"/>
    <x v="5201"/>
    <n v="914214.41059195169"/>
    <x v="5201"/>
    <x v="5201"/>
  </r>
  <r>
    <x v="25"/>
    <x v="5"/>
    <x v="0"/>
    <x v="3"/>
    <x v="81"/>
    <x v="52"/>
    <x v="5202"/>
    <n v="157845.73482614153"/>
    <x v="5202"/>
    <n v="467625.80266497488"/>
    <x v="5202"/>
    <x v="5202"/>
  </r>
  <r>
    <x v="25"/>
    <x v="5"/>
    <x v="1"/>
    <x v="2"/>
    <x v="76"/>
    <x v="1620"/>
    <x v="5203"/>
    <n v="3209744.9642688688"/>
    <x v="5203"/>
    <n v="4950066.9989837604"/>
    <x v="5203"/>
    <x v="5203"/>
  </r>
  <r>
    <x v="25"/>
    <x v="5"/>
    <x v="1"/>
    <x v="2"/>
    <x v="115"/>
    <x v="663"/>
    <x v="5204"/>
    <n v="2569612.0689688646"/>
    <x v="5204"/>
    <n v="4085863.1098998063"/>
    <x v="5204"/>
    <x v="5204"/>
  </r>
  <r>
    <x v="25"/>
    <x v="5"/>
    <x v="1"/>
    <x v="2"/>
    <x v="96"/>
    <x v="179"/>
    <x v="5205"/>
    <n v="2517203.891404666"/>
    <x v="5205"/>
    <n v="4021852.0300798072"/>
    <x v="5205"/>
    <x v="5205"/>
  </r>
  <r>
    <x v="25"/>
    <x v="5"/>
    <x v="1"/>
    <x v="2"/>
    <x v="25"/>
    <x v="162"/>
    <x v="5206"/>
    <n v="2228813.9108926812"/>
    <x v="5206"/>
    <n v="3622527.3548798277"/>
    <x v="5206"/>
    <x v="5206"/>
  </r>
  <r>
    <x v="25"/>
    <x v="5"/>
    <x v="1"/>
    <x v="2"/>
    <x v="60"/>
    <x v="1385"/>
    <x v="5207"/>
    <n v="1883897.1379738706"/>
    <x v="5207"/>
    <n v="3137008.2010868532"/>
    <x v="5207"/>
    <x v="5207"/>
  </r>
  <r>
    <x v="25"/>
    <x v="5"/>
    <x v="1"/>
    <x v="2"/>
    <x v="104"/>
    <x v="682"/>
    <x v="5208"/>
    <n v="1736691.1192422267"/>
    <x v="5208"/>
    <n v="2661240.4308718578"/>
    <x v="5208"/>
    <x v="5208"/>
  </r>
  <r>
    <x v="25"/>
    <x v="5"/>
    <x v="1"/>
    <x v="2"/>
    <x v="120"/>
    <x v="105"/>
    <x v="5209"/>
    <n v="634193.04577781656"/>
    <x v="5209"/>
    <n v="1457857.0057349233"/>
    <x v="5209"/>
    <x v="5209"/>
  </r>
  <r>
    <x v="25"/>
    <x v="5"/>
    <x v="1"/>
    <x v="2"/>
    <x v="10"/>
    <x v="712"/>
    <x v="5210"/>
    <n v="505244.4781749032"/>
    <x v="5210"/>
    <n v="1192301.4354029368"/>
    <x v="5210"/>
    <x v="5210"/>
  </r>
  <r>
    <x v="25"/>
    <x v="5"/>
    <x v="1"/>
    <x v="2"/>
    <x v="123"/>
    <x v="9"/>
    <x v="5211"/>
    <n v="2082288.6189928891"/>
    <x v="5211"/>
    <n v="5021842.7810427323"/>
    <x v="5211"/>
    <x v="5211"/>
  </r>
  <r>
    <x v="25"/>
    <x v="5"/>
    <x v="1"/>
    <x v="2"/>
    <x v="61"/>
    <x v="554"/>
    <x v="5212"/>
    <n v="259428.46996834618"/>
    <x v="5212"/>
    <n v="670296.44215596421"/>
    <x v="5212"/>
    <x v="5212"/>
  </r>
  <r>
    <x v="25"/>
    <x v="5"/>
    <x v="1"/>
    <x v="2"/>
    <x v="112"/>
    <x v="308"/>
    <x v="5213"/>
    <n v="200512.90567810932"/>
    <x v="5213"/>
    <n v="565733.28025196993"/>
    <x v="5213"/>
    <x v="5213"/>
  </r>
  <r>
    <x v="26"/>
    <x v="5"/>
    <x v="0"/>
    <x v="0"/>
    <x v="116"/>
    <x v="618"/>
    <x v="5214"/>
    <n v="1800259.3360247025"/>
    <x v="5214"/>
    <n v="3449178.4000798133"/>
    <x v="5214"/>
    <x v="5214"/>
  </r>
  <r>
    <x v="26"/>
    <x v="5"/>
    <x v="0"/>
    <x v="0"/>
    <x v="39"/>
    <x v="1204"/>
    <x v="5215"/>
    <n v="1634075.1557552509"/>
    <x v="5215"/>
    <n v="3153762.0521138287"/>
    <x v="5215"/>
    <x v="5215"/>
  </r>
  <r>
    <x v="26"/>
    <x v="5"/>
    <x v="0"/>
    <x v="0"/>
    <x v="127"/>
    <x v="97"/>
    <x v="5216"/>
    <n v="1227866.8722565726"/>
    <x v="5216"/>
    <n v="2435372.3053438663"/>
    <x v="5216"/>
    <x v="5216"/>
  </r>
  <r>
    <x v="26"/>
    <x v="5"/>
    <x v="0"/>
    <x v="0"/>
    <x v="155"/>
    <x v="205"/>
    <x v="5217"/>
    <n v="870083.52610445267"/>
    <x v="5217"/>
    <n v="1777534.2519499033"/>
    <x v="5217"/>
    <x v="5217"/>
  </r>
  <r>
    <x v="26"/>
    <x v="5"/>
    <x v="0"/>
    <x v="0"/>
    <x v="39"/>
    <x v="113"/>
    <x v="5218"/>
    <n v="647456.0750283649"/>
    <x v="5218"/>
    <n v="1362705.0936399261"/>
    <x v="5218"/>
    <x v="5218"/>
  </r>
  <r>
    <x v="26"/>
    <x v="5"/>
    <x v="0"/>
    <x v="0"/>
    <x v="97"/>
    <x v="393"/>
    <x v="5219"/>
    <n v="379389.2416379794"/>
    <x v="5219"/>
    <n v="874363.06979995244"/>
    <x v="5219"/>
    <x v="5219"/>
  </r>
  <r>
    <x v="26"/>
    <x v="5"/>
    <x v="0"/>
    <x v="0"/>
    <x v="25"/>
    <x v="1239"/>
    <x v="5220"/>
    <n v="389548.75891917874"/>
    <x v="5220"/>
    <n v="926462.42231994949"/>
    <x v="5220"/>
    <x v="5220"/>
  </r>
  <r>
    <x v="26"/>
    <x v="5"/>
    <x v="0"/>
    <x v="0"/>
    <x v="25"/>
    <x v="300"/>
    <x v="5221"/>
    <n v="230285.95723315747"/>
    <x v="5221"/>
    <n v="633469.54010696558"/>
    <x v="5221"/>
    <x v="5221"/>
  </r>
  <r>
    <x v="26"/>
    <x v="5"/>
    <x v="0"/>
    <x v="0"/>
    <x v="124"/>
    <x v="83"/>
    <x v="5222"/>
    <n v="191683.11234686954"/>
    <x v="5222"/>
    <n v="547449.99724797008"/>
    <x v="5222"/>
    <x v="5222"/>
  </r>
  <r>
    <x v="26"/>
    <x v="5"/>
    <x v="1"/>
    <x v="1"/>
    <x v="20"/>
    <x v="1621"/>
    <x v="5223"/>
    <n v="2030093.1339504088"/>
    <x v="5223"/>
    <n v="4024769.1262917803"/>
    <x v="5223"/>
    <x v="5223"/>
  </r>
  <r>
    <x v="26"/>
    <x v="5"/>
    <x v="1"/>
    <x v="1"/>
    <x v="78"/>
    <x v="375"/>
    <x v="5224"/>
    <n v="1795782.3432119028"/>
    <x v="5224"/>
    <n v="3585890.3651998066"/>
    <x v="5224"/>
    <x v="5224"/>
  </r>
  <r>
    <x v="26"/>
    <x v="5"/>
    <x v="1"/>
    <x v="1"/>
    <x v="73"/>
    <x v="381"/>
    <x v="5225"/>
    <n v="1603734.6934491936"/>
    <x v="5225"/>
    <n v="3229554.536287826"/>
    <x v="5225"/>
    <x v="5225"/>
  </r>
  <r>
    <x v="26"/>
    <x v="5"/>
    <x v="1"/>
    <x v="1"/>
    <x v="119"/>
    <x v="1023"/>
    <x v="5226"/>
    <n v="1395863.5203481645"/>
    <x v="5226"/>
    <n v="2841142.363703846"/>
    <x v="5226"/>
    <x v="5226"/>
  </r>
  <r>
    <x v="26"/>
    <x v="5"/>
    <x v="1"/>
    <x v="1"/>
    <x v="81"/>
    <x v="122"/>
    <x v="5227"/>
    <n v="1260617.308086172"/>
    <x v="5227"/>
    <n v="2583485.3435038603"/>
    <x v="5227"/>
    <x v="5227"/>
  </r>
  <r>
    <x v="26"/>
    <x v="5"/>
    <x v="1"/>
    <x v="1"/>
    <x v="11"/>
    <x v="368"/>
    <x v="5228"/>
    <n v="650927.24568680453"/>
    <x v="5228"/>
    <n v="1438168.7357639219"/>
    <x v="5228"/>
    <x v="5228"/>
  </r>
  <r>
    <x v="26"/>
    <x v="5"/>
    <x v="1"/>
    <x v="1"/>
    <x v="111"/>
    <x v="1225"/>
    <x v="5229"/>
    <n v="577820.13271836832"/>
    <x v="5229"/>
    <n v="1320428.892639928"/>
    <x v="5229"/>
    <x v="5229"/>
  </r>
  <r>
    <x v="26"/>
    <x v="5"/>
    <x v="1"/>
    <x v="1"/>
    <x v="7"/>
    <x v="1380"/>
    <x v="5230"/>
    <n v="477786.09854637395"/>
    <x v="5230"/>
    <n v="1118375.4114399392"/>
    <x v="5230"/>
    <x v="5230"/>
  </r>
  <r>
    <x v="26"/>
    <x v="5"/>
    <x v="1"/>
    <x v="1"/>
    <x v="99"/>
    <x v="300"/>
    <x v="5231"/>
    <n v="308337.02169730334"/>
    <x v="5231"/>
    <n v="766911.11257195857"/>
    <x v="5231"/>
    <x v="5231"/>
  </r>
  <r>
    <x v="26"/>
    <x v="5"/>
    <x v="1"/>
    <x v="1"/>
    <x v="135"/>
    <x v="324"/>
    <x v="5232"/>
    <n v="210791.89908246859"/>
    <x v="5232"/>
    <n v="587356.2480079683"/>
    <x v="5232"/>
    <x v="5232"/>
  </r>
  <r>
    <x v="26"/>
    <x v="5"/>
    <x v="1"/>
    <x v="1"/>
    <x v="113"/>
    <x v="570"/>
    <x v="5233"/>
    <n v="201482.2291686291"/>
    <x v="5233"/>
    <n v="568449.74054396932"/>
    <x v="5233"/>
    <x v="5233"/>
  </r>
  <r>
    <x v="26"/>
    <x v="5"/>
    <x v="0"/>
    <x v="3"/>
    <x v="81"/>
    <x v="131"/>
    <x v="5234"/>
    <n v="1596264.1003890338"/>
    <x v="5234"/>
    <n v="2941313.1083518416"/>
    <x v="5234"/>
    <x v="5234"/>
  </r>
  <r>
    <x v="26"/>
    <x v="5"/>
    <x v="0"/>
    <x v="3"/>
    <x v="43"/>
    <x v="79"/>
    <x v="5235"/>
    <n v="631262.76802060613"/>
    <x v="5235"/>
    <n v="1287020.1497439309"/>
    <x v="5235"/>
    <x v="5235"/>
  </r>
  <r>
    <x v="26"/>
    <x v="5"/>
    <x v="0"/>
    <x v="3"/>
    <x v="81"/>
    <x v="285"/>
    <x v="5236"/>
    <n v="525757.88361357176"/>
    <x v="5236"/>
    <n v="1095055.2245599409"/>
    <x v="5236"/>
    <x v="5236"/>
  </r>
  <r>
    <x v="26"/>
    <x v="5"/>
    <x v="0"/>
    <x v="3"/>
    <x v="154"/>
    <x v="58"/>
    <x v="5237"/>
    <n v="421352.47406253719"/>
    <x v="5237"/>
    <n v="929831.15697594988"/>
    <x v="5237"/>
    <x v="5237"/>
  </r>
  <r>
    <x v="26"/>
    <x v="5"/>
    <x v="1"/>
    <x v="2"/>
    <x v="123"/>
    <x v="1018"/>
    <x v="5238"/>
    <n v="2392098.0454848097"/>
    <x v="5238"/>
    <n v="4871601.5802737344"/>
    <x v="5238"/>
    <x v="5238"/>
  </r>
  <r>
    <x v="26"/>
    <x v="5"/>
    <x v="1"/>
    <x v="2"/>
    <x v="61"/>
    <x v="978"/>
    <x v="5239"/>
    <n v="2305845.8380285949"/>
    <x v="5239"/>
    <n v="4704118.6975117456"/>
    <x v="5239"/>
    <x v="5239"/>
  </r>
  <r>
    <x v="26"/>
    <x v="5"/>
    <x v="1"/>
    <x v="2"/>
    <x v="115"/>
    <x v="91"/>
    <x v="5240"/>
    <n v="1705541.2197687582"/>
    <x v="5240"/>
    <n v="3539766.8218348087"/>
    <x v="5240"/>
    <x v="5240"/>
  </r>
  <r>
    <x v="26"/>
    <x v="5"/>
    <x v="1"/>
    <x v="2"/>
    <x v="25"/>
    <x v="193"/>
    <x v="5241"/>
    <n v="1486836.1268279192"/>
    <x v="5241"/>
    <n v="3114033.6187998308"/>
    <x v="5241"/>
    <x v="5241"/>
  </r>
  <r>
    <x v="26"/>
    <x v="5"/>
    <x v="1"/>
    <x v="2"/>
    <x v="96"/>
    <x v="1005"/>
    <x v="5242"/>
    <n v="1274855.6188634308"/>
    <x v="5242"/>
    <n v="2723017.3108498524"/>
    <x v="5242"/>
    <x v="5242"/>
  </r>
  <r>
    <x v="26"/>
    <x v="5"/>
    <x v="1"/>
    <x v="2"/>
    <x v="114"/>
    <x v="372"/>
    <x v="5243"/>
    <n v="1109483.3671218597"/>
    <x v="5243"/>
    <n v="2395260.5752318697"/>
    <x v="5243"/>
    <x v="5243"/>
  </r>
  <r>
    <x v="26"/>
    <x v="5"/>
    <x v="1"/>
    <x v="2"/>
    <x v="1"/>
    <x v="284"/>
    <x v="5244"/>
    <n v="676038.89019900316"/>
    <x v="5244"/>
    <n v="1523045.0083839172"/>
    <x v="5244"/>
    <x v="5244"/>
  </r>
  <r>
    <x v="26"/>
    <x v="5"/>
    <x v="1"/>
    <x v="2"/>
    <x v="70"/>
    <x v="950"/>
    <x v="5245"/>
    <n v="708964.18509136152"/>
    <x v="5245"/>
    <n v="1616333.9809399121"/>
    <x v="5245"/>
    <x v="5245"/>
  </r>
  <r>
    <x v="26"/>
    <x v="5"/>
    <x v="1"/>
    <x v="2"/>
    <x v="56"/>
    <x v="67"/>
    <x v="5246"/>
    <n v="546800.44564515015"/>
    <x v="5246"/>
    <n v="1286332.6191779301"/>
    <x v="5246"/>
    <x v="5246"/>
  </r>
  <r>
    <x v="26"/>
    <x v="5"/>
    <x v="1"/>
    <x v="2"/>
    <x v="115"/>
    <x v="206"/>
    <x v="5247"/>
    <n v="503441.54477304278"/>
    <x v="5247"/>
    <n v="1191308.4353969356"/>
    <x v="5247"/>
    <x v="5247"/>
  </r>
  <r>
    <x v="26"/>
    <x v="5"/>
    <x v="1"/>
    <x v="2"/>
    <x v="61"/>
    <x v="54"/>
    <x v="5248"/>
    <n v="262727.93835286563"/>
    <x v="5248"/>
    <n v="678821.41984796303"/>
    <x v="5248"/>
    <x v="5248"/>
  </r>
  <r>
    <x v="26"/>
    <x v="5"/>
    <x v="1"/>
    <x v="2"/>
    <x v="112"/>
    <x v="554"/>
    <x v="5249"/>
    <n v="203685.2414953289"/>
    <x v="5249"/>
    <n v="574683.80611396872"/>
    <x v="5249"/>
    <x v="5249"/>
  </r>
  <r>
    <x v="27"/>
    <x v="5"/>
    <x v="0"/>
    <x v="0"/>
    <x v="14"/>
    <x v="1622"/>
    <x v="5250"/>
    <n v="2803489.1068056314"/>
    <x v="5250"/>
    <n v="4452084.9969969122"/>
    <x v="5250"/>
    <x v="5250"/>
  </r>
  <r>
    <x v="27"/>
    <x v="5"/>
    <x v="0"/>
    <x v="0"/>
    <x v="155"/>
    <x v="1623"/>
    <x v="5251"/>
    <n v="3858155.830383481"/>
    <x v="5251"/>
    <n v="6135961.2303621899"/>
    <x v="5251"/>
    <x v="5251"/>
  </r>
  <r>
    <x v="27"/>
    <x v="5"/>
    <x v="0"/>
    <x v="0"/>
    <x v="13"/>
    <x v="1624"/>
    <x v="5252"/>
    <n v="4357366.1351065151"/>
    <x v="5252"/>
    <n v="7638746.7373444615"/>
    <x v="5252"/>
    <x v="5252"/>
  </r>
  <r>
    <x v="27"/>
    <x v="5"/>
    <x v="0"/>
    <x v="0"/>
    <x v="15"/>
    <x v="1625"/>
    <x v="5253"/>
    <n v="2728504.5492856111"/>
    <x v="5253"/>
    <n v="4808751.7640004838"/>
    <x v="5253"/>
    <x v="5253"/>
  </r>
  <r>
    <x v="27"/>
    <x v="5"/>
    <x v="0"/>
    <x v="0"/>
    <x v="127"/>
    <x v="1626"/>
    <x v="5254"/>
    <n v="5038793.5542350644"/>
    <x v="5254"/>
    <n v="9197540.7398241442"/>
    <x v="5254"/>
    <x v="5254"/>
  </r>
  <r>
    <x v="27"/>
    <x v="5"/>
    <x v="0"/>
    <x v="0"/>
    <x v="121"/>
    <x v="1627"/>
    <x v="5255"/>
    <n v="4129001.6541834543"/>
    <x v="5255"/>
    <n v="7922998.7162751686"/>
    <x v="5255"/>
    <x v="5255"/>
  </r>
  <r>
    <x v="27"/>
    <x v="5"/>
    <x v="0"/>
    <x v="0"/>
    <x v="1"/>
    <x v="1628"/>
    <x v="5256"/>
    <n v="1465873.2272963496"/>
    <x v="5256"/>
    <n v="3510326.6358954529"/>
    <x v="5256"/>
    <x v="5256"/>
  </r>
  <r>
    <x v="27"/>
    <x v="5"/>
    <x v="0"/>
    <x v="0"/>
    <x v="25"/>
    <x v="1629"/>
    <x v="5257"/>
    <n v="516252.8811021705"/>
    <x v="5257"/>
    <n v="1525487.6300461486"/>
    <x v="5257"/>
    <x v="5257"/>
  </r>
  <r>
    <x v="27"/>
    <x v="5"/>
    <x v="0"/>
    <x v="0"/>
    <x v="124"/>
    <x v="1630"/>
    <x v="5258"/>
    <n v="920116.8743439375"/>
    <x v="5258"/>
    <n v="2835980.9057424064"/>
    <x v="5258"/>
    <x v="5258"/>
  </r>
  <r>
    <x v="27"/>
    <x v="5"/>
    <x v="1"/>
    <x v="1"/>
    <x v="20"/>
    <x v="1631"/>
    <x v="5259"/>
    <n v="5365599.815183905"/>
    <x v="5259"/>
    <n v="9432509.7207677402"/>
    <x v="5259"/>
    <x v="5259"/>
  </r>
  <r>
    <x v="27"/>
    <x v="5"/>
    <x v="1"/>
    <x v="1"/>
    <x v="7"/>
    <x v="1632"/>
    <x v="5260"/>
    <n v="1500344.5216545791"/>
    <x v="5260"/>
    <n v="2696570.5399659299"/>
    <x v="5260"/>
    <x v="5260"/>
  </r>
  <r>
    <x v="27"/>
    <x v="5"/>
    <x v="1"/>
    <x v="1"/>
    <x v="78"/>
    <x v="1633"/>
    <x v="5261"/>
    <n v="3625264.9436727851"/>
    <x v="5261"/>
    <n v="6871240.6246685479"/>
    <x v="5261"/>
    <x v="5261"/>
  </r>
  <r>
    <x v="27"/>
    <x v="5"/>
    <x v="1"/>
    <x v="1"/>
    <x v="64"/>
    <x v="1634"/>
    <x v="5262"/>
    <n v="3492079.6704702545"/>
    <x v="5262"/>
    <n v="6987854.2801606581"/>
    <x v="5262"/>
    <x v="5262"/>
  </r>
  <r>
    <x v="27"/>
    <x v="5"/>
    <x v="1"/>
    <x v="1"/>
    <x v="102"/>
    <x v="1635"/>
    <x v="5263"/>
    <n v="2722920.5179414861"/>
    <x v="5263"/>
    <n v="5532595.6786654172"/>
    <x v="5263"/>
    <x v="5263"/>
  </r>
  <r>
    <x v="27"/>
    <x v="5"/>
    <x v="1"/>
    <x v="1"/>
    <x v="52"/>
    <x v="1636"/>
    <x v="5264"/>
    <n v="1007425.0690430835"/>
    <x v="5264"/>
    <n v="2083550.5765126818"/>
    <x v="5264"/>
    <x v="5264"/>
  </r>
  <r>
    <x v="27"/>
    <x v="5"/>
    <x v="1"/>
    <x v="1"/>
    <x v="81"/>
    <x v="1637"/>
    <x v="5265"/>
    <n v="4380379.1128381481"/>
    <x v="5265"/>
    <n v="9399190.1716982853"/>
    <x v="5265"/>
    <x v="5265"/>
  </r>
  <r>
    <x v="27"/>
    <x v="5"/>
    <x v="1"/>
    <x v="1"/>
    <x v="111"/>
    <x v="1638"/>
    <x v="5266"/>
    <n v="1893219.5077424797"/>
    <x v="5266"/>
    <n v="4129212.7801804235"/>
    <x v="5266"/>
    <x v="5266"/>
  </r>
  <r>
    <x v="27"/>
    <x v="5"/>
    <x v="1"/>
    <x v="1"/>
    <x v="111"/>
    <x v="1639"/>
    <x v="5267"/>
    <n v="669442.39659850404"/>
    <x v="5267"/>
    <n v="1731617.3168171369"/>
    <x v="5267"/>
    <x v="5267"/>
  </r>
  <r>
    <x v="27"/>
    <x v="5"/>
    <x v="1"/>
    <x v="1"/>
    <x v="112"/>
    <x v="1640"/>
    <x v="5268"/>
    <n v="637451.47774261492"/>
    <x v="5268"/>
    <n v="1662118.697052863"/>
    <x v="5268"/>
    <x v="5268"/>
  </r>
  <r>
    <x v="27"/>
    <x v="5"/>
    <x v="1"/>
    <x v="1"/>
    <x v="113"/>
    <x v="1641"/>
    <x v="5269"/>
    <n v="930796.69667072198"/>
    <x v="5269"/>
    <n v="2888726.5333786425"/>
    <x v="5269"/>
    <x v="5269"/>
  </r>
  <r>
    <x v="27"/>
    <x v="5"/>
    <x v="1"/>
    <x v="1"/>
    <x v="135"/>
    <x v="1642"/>
    <x v="5270"/>
    <n v="837138.54982554074"/>
    <x v="5270"/>
    <n v="2613790.0401024972"/>
    <x v="5270"/>
    <x v="5270"/>
  </r>
  <r>
    <x v="27"/>
    <x v="5"/>
    <x v="0"/>
    <x v="3"/>
    <x v="81"/>
    <x v="1643"/>
    <x v="5271"/>
    <n v="2224192.613033989"/>
    <x v="5271"/>
    <n v="4589771.7235008189"/>
    <x v="5271"/>
    <x v="5271"/>
  </r>
  <r>
    <x v="27"/>
    <x v="5"/>
    <x v="0"/>
    <x v="3"/>
    <x v="81"/>
    <x v="1644"/>
    <x v="5272"/>
    <n v="2805837.8277721456"/>
    <x v="5272"/>
    <n v="5862647.2185771633"/>
    <x v="5272"/>
    <x v="5272"/>
  </r>
  <r>
    <x v="27"/>
    <x v="5"/>
    <x v="0"/>
    <x v="3"/>
    <x v="81"/>
    <x v="1645"/>
    <x v="5273"/>
    <n v="2100423.2784340777"/>
    <x v="5273"/>
    <n v="4418201.3312732521"/>
    <x v="5273"/>
    <x v="5273"/>
  </r>
  <r>
    <x v="27"/>
    <x v="5"/>
    <x v="0"/>
    <x v="3"/>
    <x v="154"/>
    <x v="1646"/>
    <x v="5274"/>
    <n v="1739442.5791792711"/>
    <x v="5274"/>
    <n v="4051994.1548952726"/>
    <x v="5274"/>
    <x v="5274"/>
  </r>
  <r>
    <x v="27"/>
    <x v="5"/>
    <x v="0"/>
    <x v="3"/>
    <x v="143"/>
    <x v="1647"/>
    <x v="5275"/>
    <n v="2014468.1412865433"/>
    <x v="5275"/>
    <n v="5011371.2789522922"/>
    <x v="5275"/>
    <x v="5275"/>
  </r>
  <r>
    <x v="27"/>
    <x v="5"/>
    <x v="0"/>
    <x v="3"/>
    <x v="45"/>
    <x v="1648"/>
    <x v="5276"/>
    <n v="1294116.5814556365"/>
    <x v="5276"/>
    <n v="3477003.0536750988"/>
    <x v="5276"/>
    <x v="5276"/>
  </r>
  <r>
    <x v="27"/>
    <x v="5"/>
    <x v="0"/>
    <x v="3"/>
    <x v="81"/>
    <x v="1649"/>
    <x v="5277"/>
    <n v="733265.08339206129"/>
    <x v="5277"/>
    <n v="2325361.7932864148"/>
    <x v="5277"/>
    <x v="5277"/>
  </r>
  <r>
    <x v="27"/>
    <x v="5"/>
    <x v="1"/>
    <x v="2"/>
    <x v="114"/>
    <x v="1650"/>
    <x v="5278"/>
    <n v="5849721.0450674314"/>
    <x v="5278"/>
    <n v="9745477.8531153463"/>
    <x v="5278"/>
    <x v="5278"/>
  </r>
  <r>
    <x v="27"/>
    <x v="5"/>
    <x v="1"/>
    <x v="2"/>
    <x v="156"/>
    <x v="1651"/>
    <x v="5279"/>
    <n v="3786013.5377003015"/>
    <x v="5279"/>
    <n v="7033227.7236552928"/>
    <x v="5279"/>
    <x v="5279"/>
  </r>
  <r>
    <x v="27"/>
    <x v="5"/>
    <x v="1"/>
    <x v="2"/>
    <x v="1"/>
    <x v="1652"/>
    <x v="5280"/>
    <n v="2952033.2527896604"/>
    <x v="5280"/>
    <n v="5585026.9420256959"/>
    <x v="5280"/>
    <x v="5280"/>
  </r>
  <r>
    <x v="27"/>
    <x v="5"/>
    <x v="1"/>
    <x v="2"/>
    <x v="115"/>
    <x v="1653"/>
    <x v="5281"/>
    <n v="1929708.1799708337"/>
    <x v="5281"/>
    <n v="3779584.281114439"/>
    <x v="5281"/>
    <x v="5281"/>
  </r>
  <r>
    <x v="27"/>
    <x v="5"/>
    <x v="1"/>
    <x v="2"/>
    <x v="56"/>
    <x v="1654"/>
    <x v="5282"/>
    <n v="3330455.4822993693"/>
    <x v="5282"/>
    <n v="6711879.4646696709"/>
    <x v="5282"/>
    <x v="5282"/>
  </r>
  <r>
    <x v="27"/>
    <x v="5"/>
    <x v="1"/>
    <x v="2"/>
    <x v="133"/>
    <x v="1655"/>
    <x v="5283"/>
    <n v="5395922.652262643"/>
    <x v="5283"/>
    <n v="10885979.009952124"/>
    <x v="5283"/>
    <x v="5283"/>
  </r>
  <r>
    <x v="27"/>
    <x v="5"/>
    <x v="1"/>
    <x v="2"/>
    <x v="84"/>
    <x v="1656"/>
    <x v="5284"/>
    <n v="6613419.5873301802"/>
    <x v="5284"/>
    <n v="16508120.052035462"/>
    <x v="5284"/>
    <x v="5284"/>
  </r>
  <r>
    <x v="27"/>
    <x v="5"/>
    <x v="1"/>
    <x v="2"/>
    <x v="115"/>
    <x v="1657"/>
    <x v="5285"/>
    <n v="2177063.4918602351"/>
    <x v="5285"/>
    <n v="5450648.9635277456"/>
    <x v="5285"/>
    <x v="5285"/>
  </r>
  <r>
    <x v="27"/>
    <x v="5"/>
    <x v="1"/>
    <x v="2"/>
    <x v="96"/>
    <x v="1658"/>
    <x v="5286"/>
    <n v="3187228.1787891868"/>
    <x v="5286"/>
    <n v="8268678.2054853821"/>
    <x v="5286"/>
    <x v="5286"/>
  </r>
  <r>
    <x v="27"/>
    <x v="5"/>
    <x v="1"/>
    <x v="2"/>
    <x v="112"/>
    <x v="1659"/>
    <x v="5287"/>
    <n v="533677.5082622976"/>
    <x v="5287"/>
    <n v="1572445.4018786217"/>
    <x v="5287"/>
    <x v="5287"/>
  </r>
  <r>
    <x v="28"/>
    <x v="5"/>
    <x v="0"/>
    <x v="0"/>
    <x v="155"/>
    <x v="1660"/>
    <x v="5288"/>
    <n v="3471527.8753504725"/>
    <x v="5288"/>
    <n v="5547769.7266397281"/>
    <x v="5288"/>
    <x v="5288"/>
  </r>
  <r>
    <x v="28"/>
    <x v="5"/>
    <x v="0"/>
    <x v="0"/>
    <x v="15"/>
    <x v="1661"/>
    <x v="5289"/>
    <n v="1893286.9979944795"/>
    <x v="5289"/>
    <n v="3070042.003196714"/>
    <x v="5289"/>
    <x v="5289"/>
  </r>
  <r>
    <x v="28"/>
    <x v="5"/>
    <x v="0"/>
    <x v="0"/>
    <x v="14"/>
    <x v="1662"/>
    <x v="5290"/>
    <n v="1528638.7465765988"/>
    <x v="5290"/>
    <n v="2837666.0290333899"/>
    <x v="5290"/>
    <x v="5290"/>
  </r>
  <r>
    <x v="28"/>
    <x v="5"/>
    <x v="0"/>
    <x v="0"/>
    <x v="121"/>
    <x v="1663"/>
    <x v="5291"/>
    <n v="2817023.992577835"/>
    <x v="5291"/>
    <n v="5514068.8246749323"/>
    <x v="5291"/>
    <x v="5291"/>
  </r>
  <r>
    <x v="28"/>
    <x v="5"/>
    <x v="0"/>
    <x v="0"/>
    <x v="127"/>
    <x v="1664"/>
    <x v="5292"/>
    <n v="4289898.0579977464"/>
    <x v="5292"/>
    <n v="8460661.5043375753"/>
    <x v="5292"/>
    <x v="5292"/>
  </r>
  <r>
    <x v="28"/>
    <x v="5"/>
    <x v="0"/>
    <x v="0"/>
    <x v="13"/>
    <x v="1665"/>
    <x v="5293"/>
    <n v="5181241.7489100257"/>
    <x v="5293"/>
    <n v="10443921.789884208"/>
    <x v="5293"/>
    <x v="5293"/>
  </r>
  <r>
    <x v="28"/>
    <x v="5"/>
    <x v="0"/>
    <x v="0"/>
    <x v="1"/>
    <x v="1666"/>
    <x v="5294"/>
    <n v="1969380.3625334839"/>
    <x v="5294"/>
    <n v="4743812.7217571288"/>
    <x v="5294"/>
    <x v="5294"/>
  </r>
  <r>
    <x v="28"/>
    <x v="5"/>
    <x v="0"/>
    <x v="0"/>
    <x v="124"/>
    <x v="1667"/>
    <x v="5295"/>
    <n v="449947.74847410421"/>
    <x v="5295"/>
    <n v="1424154.1962880532"/>
    <x v="5295"/>
    <x v="5295"/>
  </r>
  <r>
    <x v="28"/>
    <x v="5"/>
    <x v="0"/>
    <x v="0"/>
    <x v="25"/>
    <x v="1668"/>
    <x v="5296"/>
    <n v="687784.55409799691"/>
    <x v="5296"/>
    <n v="2198587.5425121095"/>
    <x v="5296"/>
    <x v="5296"/>
  </r>
  <r>
    <x v="28"/>
    <x v="5"/>
    <x v="1"/>
    <x v="1"/>
    <x v="111"/>
    <x v="1669"/>
    <x v="5297"/>
    <n v="2106143.6409999365"/>
    <x v="5297"/>
    <n v="3687428.6900709975"/>
    <x v="5297"/>
    <x v="5297"/>
  </r>
  <r>
    <x v="28"/>
    <x v="5"/>
    <x v="1"/>
    <x v="1"/>
    <x v="102"/>
    <x v="1670"/>
    <x v="5298"/>
    <n v="1863242.1734859955"/>
    <x v="5298"/>
    <n v="3262187.4169100234"/>
    <x v="5298"/>
    <x v="5298"/>
  </r>
  <r>
    <x v="28"/>
    <x v="5"/>
    <x v="1"/>
    <x v="1"/>
    <x v="20"/>
    <x v="1671"/>
    <x v="5299"/>
    <n v="3079629.2450545942"/>
    <x v="5299"/>
    <n v="5493474.4937996864"/>
    <x v="5299"/>
    <x v="5299"/>
  </r>
  <r>
    <x v="28"/>
    <x v="5"/>
    <x v="1"/>
    <x v="1"/>
    <x v="78"/>
    <x v="1672"/>
    <x v="5300"/>
    <n v="3994128.0062835715"/>
    <x v="5300"/>
    <n v="7364258.1720498344"/>
    <x v="5300"/>
    <x v="5300"/>
  </r>
  <r>
    <x v="28"/>
    <x v="5"/>
    <x v="1"/>
    <x v="1"/>
    <x v="7"/>
    <x v="1673"/>
    <x v="5301"/>
    <n v="1666799.5904694954"/>
    <x v="5301"/>
    <n v="3239667.4566948381"/>
    <x v="5301"/>
    <x v="5301"/>
  </r>
  <r>
    <x v="28"/>
    <x v="5"/>
    <x v="1"/>
    <x v="1"/>
    <x v="81"/>
    <x v="1674"/>
    <x v="5302"/>
    <n v="2545465.9862874858"/>
    <x v="5302"/>
    <n v="5231631.4439819707"/>
    <x v="5302"/>
    <x v="5302"/>
  </r>
  <r>
    <x v="28"/>
    <x v="5"/>
    <x v="1"/>
    <x v="1"/>
    <x v="52"/>
    <x v="1675"/>
    <x v="5303"/>
    <n v="990848.8188138298"/>
    <x v="5303"/>
    <n v="2435479.1828535972"/>
    <x v="5303"/>
    <x v="5303"/>
  </r>
  <r>
    <x v="28"/>
    <x v="5"/>
    <x v="1"/>
    <x v="1"/>
    <x v="64"/>
    <x v="1676"/>
    <x v="5304"/>
    <n v="3331886.6447052639"/>
    <x v="5304"/>
    <n v="8397213.5974912103"/>
    <x v="5304"/>
    <x v="5304"/>
  </r>
  <r>
    <x v="28"/>
    <x v="5"/>
    <x v="1"/>
    <x v="1"/>
    <x v="135"/>
    <x v="1677"/>
    <x v="5305"/>
    <n v="836047.81528304378"/>
    <x v="5305"/>
    <n v="2408366.5155222719"/>
    <x v="5305"/>
    <x v="5305"/>
  </r>
  <r>
    <x v="28"/>
    <x v="5"/>
    <x v="1"/>
    <x v="1"/>
    <x v="112"/>
    <x v="1678"/>
    <x v="5306"/>
    <n v="394813.86225022934"/>
    <x v="5306"/>
    <n v="1147708.6869495562"/>
    <x v="5306"/>
    <x v="5306"/>
  </r>
  <r>
    <x v="28"/>
    <x v="5"/>
    <x v="1"/>
    <x v="1"/>
    <x v="111"/>
    <x v="1679"/>
    <x v="5307"/>
    <n v="1177275.4332169439"/>
    <x v="5307"/>
    <n v="3479561.5201193132"/>
    <x v="5307"/>
    <x v="5307"/>
  </r>
  <r>
    <x v="28"/>
    <x v="5"/>
    <x v="1"/>
    <x v="1"/>
    <x v="113"/>
    <x v="1680"/>
    <x v="5308"/>
    <n v="824979.62529691751"/>
    <x v="5308"/>
    <n v="2506330.5169142787"/>
    <x v="5308"/>
    <x v="5308"/>
  </r>
  <r>
    <x v="28"/>
    <x v="5"/>
    <x v="0"/>
    <x v="3"/>
    <x v="81"/>
    <x v="1681"/>
    <x v="5309"/>
    <n v="4483602.4017243758"/>
    <x v="5309"/>
    <n v="7606623.6810485646"/>
    <x v="5309"/>
    <x v="5309"/>
  </r>
  <r>
    <x v="28"/>
    <x v="5"/>
    <x v="0"/>
    <x v="3"/>
    <x v="154"/>
    <x v="1682"/>
    <x v="5310"/>
    <n v="1050437.7911306329"/>
    <x v="5310"/>
    <n v="2091510.723643472"/>
    <x v="5310"/>
    <x v="5310"/>
  </r>
  <r>
    <x v="28"/>
    <x v="5"/>
    <x v="0"/>
    <x v="3"/>
    <x v="81"/>
    <x v="1683"/>
    <x v="5311"/>
    <n v="2215619.3935520216"/>
    <x v="5311"/>
    <n v="4855757.1882532081"/>
    <x v="5311"/>
    <x v="5311"/>
  </r>
  <r>
    <x v="28"/>
    <x v="5"/>
    <x v="0"/>
    <x v="3"/>
    <x v="143"/>
    <x v="1684"/>
    <x v="5312"/>
    <n v="874460.14360009728"/>
    <x v="5312"/>
    <n v="2008078.5992975968"/>
    <x v="5312"/>
    <x v="5312"/>
  </r>
  <r>
    <x v="28"/>
    <x v="5"/>
    <x v="0"/>
    <x v="3"/>
    <x v="81"/>
    <x v="1685"/>
    <x v="5313"/>
    <n v="2100784.5142024136"/>
    <x v="5313"/>
    <n v="5182719.7486471543"/>
    <x v="5313"/>
    <x v="5313"/>
  </r>
  <r>
    <x v="28"/>
    <x v="5"/>
    <x v="0"/>
    <x v="3"/>
    <x v="45"/>
    <x v="1686"/>
    <x v="5314"/>
    <n v="511649.38729517756"/>
    <x v="5314"/>
    <n v="1285991.5960712286"/>
    <x v="5314"/>
    <x v="5314"/>
  </r>
  <r>
    <x v="28"/>
    <x v="5"/>
    <x v="0"/>
    <x v="3"/>
    <x v="81"/>
    <x v="1687"/>
    <x v="5315"/>
    <n v="635227.31609394192"/>
    <x v="5315"/>
    <n v="2013493.0504432023"/>
    <x v="5315"/>
    <x v="5315"/>
  </r>
  <r>
    <x v="28"/>
    <x v="5"/>
    <x v="1"/>
    <x v="2"/>
    <x v="1"/>
    <x v="1688"/>
    <x v="5316"/>
    <n v="3845939.6839116737"/>
    <x v="5316"/>
    <n v="6553984.3032152141"/>
    <x v="5316"/>
    <x v="5316"/>
  </r>
  <r>
    <x v="28"/>
    <x v="5"/>
    <x v="1"/>
    <x v="2"/>
    <x v="156"/>
    <x v="1689"/>
    <x v="5317"/>
    <n v="5484935.053623016"/>
    <x v="5317"/>
    <n v="10334816.678070527"/>
    <x v="5317"/>
    <x v="5317"/>
  </r>
  <r>
    <x v="28"/>
    <x v="5"/>
    <x v="1"/>
    <x v="2"/>
    <x v="115"/>
    <x v="1690"/>
    <x v="5318"/>
    <n v="1483225.9787446267"/>
    <x v="5318"/>
    <n v="2843024.2780693988"/>
    <x v="5318"/>
    <x v="5318"/>
  </r>
  <r>
    <x v="28"/>
    <x v="5"/>
    <x v="1"/>
    <x v="2"/>
    <x v="84"/>
    <x v="1691"/>
    <x v="5319"/>
    <n v="6601724.4668434151"/>
    <x v="5319"/>
    <n v="12717979.249425158"/>
    <x v="5319"/>
    <x v="5319"/>
  </r>
  <r>
    <x v="28"/>
    <x v="5"/>
    <x v="1"/>
    <x v="2"/>
    <x v="114"/>
    <x v="1692"/>
    <x v="5320"/>
    <n v="4173369.6348344018"/>
    <x v="5320"/>
    <n v="8821055.804417355"/>
    <x v="5320"/>
    <x v="5320"/>
  </r>
  <r>
    <x v="28"/>
    <x v="5"/>
    <x v="1"/>
    <x v="2"/>
    <x v="133"/>
    <x v="1693"/>
    <x v="5321"/>
    <n v="2291224.5713261925"/>
    <x v="5321"/>
    <n v="5007220.6319984607"/>
    <x v="5321"/>
    <x v="5321"/>
  </r>
  <r>
    <x v="28"/>
    <x v="5"/>
    <x v="1"/>
    <x v="2"/>
    <x v="115"/>
    <x v="1694"/>
    <x v="5322"/>
    <n v="2997664.425451546"/>
    <x v="5322"/>
    <n v="6583025.4880220927"/>
    <x v="5322"/>
    <x v="5322"/>
  </r>
  <r>
    <x v="28"/>
    <x v="5"/>
    <x v="1"/>
    <x v="2"/>
    <x v="96"/>
    <x v="1695"/>
    <x v="5323"/>
    <n v="1830881.7634915002"/>
    <x v="5323"/>
    <n v="4052827.3581981258"/>
    <x v="5323"/>
    <x v="5323"/>
  </r>
  <r>
    <x v="28"/>
    <x v="5"/>
    <x v="1"/>
    <x v="2"/>
    <x v="56"/>
    <x v="1696"/>
    <x v="5324"/>
    <n v="2915102.4511664538"/>
    <x v="5324"/>
    <n v="6735958.065225902"/>
    <x v="5324"/>
    <x v="5324"/>
  </r>
  <r>
    <x v="28"/>
    <x v="5"/>
    <x v="1"/>
    <x v="2"/>
    <x v="112"/>
    <x v="1697"/>
    <x v="5325"/>
    <n v="1008288.2862091297"/>
    <x v="5325"/>
    <n v="3152971.0156961484"/>
    <x v="5325"/>
    <x v="5325"/>
  </r>
  <r>
    <x v="29"/>
    <x v="5"/>
    <x v="0"/>
    <x v="0"/>
    <x v="127"/>
    <x v="1698"/>
    <x v="5326"/>
    <n v="6112312.6151881861"/>
    <x v="5326"/>
    <n v="11322811.402110361"/>
    <x v="5326"/>
    <x v="5326"/>
  </r>
  <r>
    <x v="29"/>
    <x v="5"/>
    <x v="0"/>
    <x v="0"/>
    <x v="155"/>
    <x v="1699"/>
    <x v="5327"/>
    <n v="4955625.0711869113"/>
    <x v="5327"/>
    <n v="9745188.5129923541"/>
    <x v="5327"/>
    <x v="5327"/>
  </r>
  <r>
    <x v="29"/>
    <x v="5"/>
    <x v="0"/>
    <x v="0"/>
    <x v="13"/>
    <x v="1700"/>
    <x v="5328"/>
    <n v="3552033.8449456734"/>
    <x v="5328"/>
    <n v="7978839.1975236749"/>
    <x v="5328"/>
    <x v="5328"/>
  </r>
  <r>
    <x v="29"/>
    <x v="5"/>
    <x v="0"/>
    <x v="0"/>
    <x v="121"/>
    <x v="1701"/>
    <x v="5329"/>
    <n v="4731434.8240830144"/>
    <x v="5329"/>
    <n v="10884704.603461232"/>
    <x v="5329"/>
    <x v="5329"/>
  </r>
  <r>
    <x v="29"/>
    <x v="5"/>
    <x v="0"/>
    <x v="0"/>
    <x v="15"/>
    <x v="1702"/>
    <x v="5330"/>
    <n v="3145642.1834250619"/>
    <x v="5330"/>
    <n v="7311953.2646857267"/>
    <x v="5330"/>
    <x v="5330"/>
  </r>
  <r>
    <x v="29"/>
    <x v="5"/>
    <x v="0"/>
    <x v="0"/>
    <x v="14"/>
    <x v="1703"/>
    <x v="5331"/>
    <n v="1070070.3580762777"/>
    <x v="5331"/>
    <n v="2519272.6248018057"/>
    <x v="5331"/>
    <x v="5331"/>
  </r>
  <r>
    <x v="29"/>
    <x v="5"/>
    <x v="0"/>
    <x v="0"/>
    <x v="1"/>
    <x v="1704"/>
    <x v="5332"/>
    <n v="2072882.7434622368"/>
    <x v="5332"/>
    <n v="4980741.0791743221"/>
    <x v="5332"/>
    <x v="5332"/>
  </r>
  <r>
    <x v="29"/>
    <x v="5"/>
    <x v="0"/>
    <x v="0"/>
    <x v="25"/>
    <x v="1705"/>
    <x v="5333"/>
    <n v="847062.02487759036"/>
    <x v="5333"/>
    <n v="2611690.6482503251"/>
    <x v="5333"/>
    <x v="5333"/>
  </r>
  <r>
    <x v="29"/>
    <x v="5"/>
    <x v="0"/>
    <x v="0"/>
    <x v="124"/>
    <x v="1706"/>
    <x v="5334"/>
    <n v="704367.83236883336"/>
    <x v="5334"/>
    <n v="2234990.0801354079"/>
    <x v="5334"/>
    <x v="5334"/>
  </r>
  <r>
    <x v="29"/>
    <x v="5"/>
    <x v="1"/>
    <x v="1"/>
    <x v="20"/>
    <x v="1707"/>
    <x v="5335"/>
    <n v="5141566.1491715582"/>
    <x v="5335"/>
    <n v="8053585.8435368212"/>
    <x v="5335"/>
    <x v="5335"/>
  </r>
  <r>
    <x v="29"/>
    <x v="5"/>
    <x v="1"/>
    <x v="1"/>
    <x v="64"/>
    <x v="1708"/>
    <x v="5336"/>
    <n v="2668102.8080953257"/>
    <x v="5336"/>
    <n v="4610763.714108753"/>
    <x v="5336"/>
    <x v="5336"/>
  </r>
  <r>
    <x v="29"/>
    <x v="5"/>
    <x v="1"/>
    <x v="1"/>
    <x v="102"/>
    <x v="1709"/>
    <x v="5337"/>
    <n v="2618415.6055421396"/>
    <x v="5337"/>
    <n v="4906827.854932419"/>
    <x v="5337"/>
    <x v="5337"/>
  </r>
  <r>
    <x v="29"/>
    <x v="5"/>
    <x v="1"/>
    <x v="1"/>
    <x v="81"/>
    <x v="1710"/>
    <x v="5338"/>
    <n v="3269247.6059423955"/>
    <x v="5338"/>
    <n v="6868631.6375704473"/>
    <x v="5338"/>
    <x v="5338"/>
  </r>
  <r>
    <x v="29"/>
    <x v="5"/>
    <x v="1"/>
    <x v="1"/>
    <x v="111"/>
    <x v="1711"/>
    <x v="5339"/>
    <n v="2430950.4829114657"/>
    <x v="5339"/>
    <n v="5325217.4689197782"/>
    <x v="5339"/>
    <x v="5339"/>
  </r>
  <r>
    <x v="29"/>
    <x v="5"/>
    <x v="1"/>
    <x v="1"/>
    <x v="52"/>
    <x v="1712"/>
    <x v="5340"/>
    <n v="1492947.1963417577"/>
    <x v="5340"/>
    <n v="3316074.3170126118"/>
    <x v="5340"/>
    <x v="5340"/>
  </r>
  <r>
    <x v="29"/>
    <x v="5"/>
    <x v="1"/>
    <x v="1"/>
    <x v="78"/>
    <x v="1713"/>
    <x v="5341"/>
    <n v="5518346.3261841768"/>
    <x v="5341"/>
    <n v="12433455.999829862"/>
    <x v="5341"/>
    <x v="5341"/>
  </r>
  <r>
    <x v="29"/>
    <x v="5"/>
    <x v="1"/>
    <x v="1"/>
    <x v="7"/>
    <x v="1714"/>
    <x v="5342"/>
    <n v="2640636.6499329931"/>
    <x v="5342"/>
    <n v="6013892.5466511631"/>
    <x v="5342"/>
    <x v="5342"/>
  </r>
  <r>
    <x v="29"/>
    <x v="5"/>
    <x v="1"/>
    <x v="1"/>
    <x v="135"/>
    <x v="1715"/>
    <x v="5343"/>
    <n v="484203.79255413014"/>
    <x v="5343"/>
    <n v="1368345.9362636486"/>
    <x v="5343"/>
    <x v="5343"/>
  </r>
  <r>
    <x v="29"/>
    <x v="5"/>
    <x v="1"/>
    <x v="1"/>
    <x v="111"/>
    <x v="1716"/>
    <x v="5344"/>
    <n v="1263303.0919305969"/>
    <x v="5344"/>
    <n v="3744124.8723449032"/>
    <x v="5344"/>
    <x v="5344"/>
  </r>
  <r>
    <x v="29"/>
    <x v="5"/>
    <x v="1"/>
    <x v="1"/>
    <x v="112"/>
    <x v="1717"/>
    <x v="5345"/>
    <n v="521277.7938796996"/>
    <x v="5345"/>
    <n v="1553603.7255460534"/>
    <x v="5345"/>
    <x v="5345"/>
  </r>
  <r>
    <x v="29"/>
    <x v="5"/>
    <x v="1"/>
    <x v="1"/>
    <x v="113"/>
    <x v="1718"/>
    <x v="5346"/>
    <n v="370628.63682278048"/>
    <x v="5346"/>
    <n v="1146153.5928187768"/>
    <x v="5346"/>
    <x v="5346"/>
  </r>
  <r>
    <x v="29"/>
    <x v="5"/>
    <x v="0"/>
    <x v="3"/>
    <x v="81"/>
    <x v="1719"/>
    <x v="5347"/>
    <n v="1865980.9224997524"/>
    <x v="5347"/>
    <n v="3610143.075390589"/>
    <x v="5347"/>
    <x v="5347"/>
  </r>
  <r>
    <x v="29"/>
    <x v="5"/>
    <x v="0"/>
    <x v="3"/>
    <x v="81"/>
    <x v="1720"/>
    <x v="5348"/>
    <n v="2451380.7648543236"/>
    <x v="5348"/>
    <n v="4820707.8187149139"/>
    <x v="5348"/>
    <x v="5348"/>
  </r>
  <r>
    <x v="29"/>
    <x v="5"/>
    <x v="0"/>
    <x v="3"/>
    <x v="81"/>
    <x v="1721"/>
    <x v="5349"/>
    <n v="4557514.5263485136"/>
    <x v="5349"/>
    <n v="10512720.143024771"/>
    <x v="5349"/>
    <x v="5349"/>
  </r>
  <r>
    <x v="29"/>
    <x v="5"/>
    <x v="0"/>
    <x v="3"/>
    <x v="154"/>
    <x v="1722"/>
    <x v="5350"/>
    <n v="1246684.412342807"/>
    <x v="5350"/>
    <n v="2958487.6595891672"/>
    <x v="5350"/>
    <x v="5350"/>
  </r>
  <r>
    <x v="29"/>
    <x v="5"/>
    <x v="0"/>
    <x v="3"/>
    <x v="143"/>
    <x v="1723"/>
    <x v="5351"/>
    <n v="1999947.545689129"/>
    <x v="5351"/>
    <n v="5225688.4833467733"/>
    <x v="5351"/>
    <x v="5351"/>
  </r>
  <r>
    <x v="29"/>
    <x v="5"/>
    <x v="0"/>
    <x v="3"/>
    <x v="45"/>
    <x v="1724"/>
    <x v="5352"/>
    <n v="1275141.6575033786"/>
    <x v="5352"/>
    <n v="3628952.100936654"/>
    <x v="5352"/>
    <x v="5352"/>
  </r>
  <r>
    <x v="29"/>
    <x v="5"/>
    <x v="0"/>
    <x v="3"/>
    <x v="81"/>
    <x v="1725"/>
    <x v="5353"/>
    <n v="584430.61985753174"/>
    <x v="5353"/>
    <n v="1866067.7206038337"/>
    <x v="5353"/>
    <x v="5353"/>
  </r>
  <r>
    <x v="29"/>
    <x v="5"/>
    <x v="1"/>
    <x v="2"/>
    <x v="1"/>
    <x v="1726"/>
    <x v="5354"/>
    <n v="2098412.0832698341"/>
    <x v="5354"/>
    <n v="3378148.4638180388"/>
    <x v="5354"/>
    <x v="5354"/>
  </r>
  <r>
    <x v="29"/>
    <x v="5"/>
    <x v="1"/>
    <x v="2"/>
    <x v="156"/>
    <x v="1727"/>
    <x v="5355"/>
    <n v="2677611.9670956912"/>
    <x v="5355"/>
    <n v="4652385.0301501937"/>
    <x v="5355"/>
    <x v="5355"/>
  </r>
  <r>
    <x v="29"/>
    <x v="5"/>
    <x v="1"/>
    <x v="2"/>
    <x v="115"/>
    <x v="1728"/>
    <x v="5356"/>
    <n v="1158036.0990507023"/>
    <x v="5356"/>
    <n v="2113777.6628708849"/>
    <x v="5356"/>
    <x v="5356"/>
  </r>
  <r>
    <x v="29"/>
    <x v="5"/>
    <x v="1"/>
    <x v="2"/>
    <x v="56"/>
    <x v="1729"/>
    <x v="5357"/>
    <n v="4041269.6476659733"/>
    <x v="5357"/>
    <n v="7393327.114518323"/>
    <x v="5357"/>
    <x v="5357"/>
  </r>
  <r>
    <x v="29"/>
    <x v="5"/>
    <x v="1"/>
    <x v="2"/>
    <x v="114"/>
    <x v="1730"/>
    <x v="5358"/>
    <n v="2034628.1384136553"/>
    <x v="5358"/>
    <n v="3982742.4772071163"/>
    <x v="5358"/>
    <x v="5358"/>
  </r>
  <r>
    <x v="29"/>
    <x v="5"/>
    <x v="1"/>
    <x v="2"/>
    <x v="84"/>
    <x v="1731"/>
    <x v="5359"/>
    <n v="8311627.3237402653"/>
    <x v="5359"/>
    <n v="16274937.925741844"/>
    <x v="5359"/>
    <x v="5359"/>
  </r>
  <r>
    <x v="29"/>
    <x v="5"/>
    <x v="1"/>
    <x v="2"/>
    <x v="133"/>
    <x v="1732"/>
    <x v="5360"/>
    <n v="4675233.2144754678"/>
    <x v="5360"/>
    <n v="9219036.6981419045"/>
    <x v="5360"/>
    <x v="5360"/>
  </r>
  <r>
    <x v="29"/>
    <x v="5"/>
    <x v="1"/>
    <x v="2"/>
    <x v="115"/>
    <x v="1733"/>
    <x v="5361"/>
    <n v="2798346.3173426203"/>
    <x v="5361"/>
    <n v="6470383.1953918291"/>
    <x v="5361"/>
    <x v="5361"/>
  </r>
  <r>
    <x v="29"/>
    <x v="5"/>
    <x v="1"/>
    <x v="2"/>
    <x v="96"/>
    <x v="1734"/>
    <x v="5362"/>
    <n v="3638407.5997051741"/>
    <x v="5362"/>
    <n v="8827078.532280365"/>
    <x v="5362"/>
    <x v="5362"/>
  </r>
  <r>
    <x v="29"/>
    <x v="5"/>
    <x v="1"/>
    <x v="2"/>
    <x v="112"/>
    <x v="1735"/>
    <x v="5363"/>
    <n v="430070.22983656725"/>
    <x v="5363"/>
    <n v="1253895.5657384435"/>
    <x v="5363"/>
    <x v="5363"/>
  </r>
  <r>
    <x v="30"/>
    <x v="5"/>
    <x v="0"/>
    <x v="0"/>
    <x v="155"/>
    <x v="1736"/>
    <x v="5364"/>
    <n v="3065114.2880560178"/>
    <x v="5364"/>
    <n v="4798889.4768403322"/>
    <x v="5364"/>
    <x v="5364"/>
  </r>
  <r>
    <x v="30"/>
    <x v="5"/>
    <x v="0"/>
    <x v="0"/>
    <x v="15"/>
    <x v="1737"/>
    <x v="5365"/>
    <n v="2473054.7933229175"/>
    <x v="5365"/>
    <n v="3893448.6447733566"/>
    <x v="5365"/>
    <x v="5365"/>
  </r>
  <r>
    <x v="30"/>
    <x v="5"/>
    <x v="0"/>
    <x v="0"/>
    <x v="127"/>
    <x v="1738"/>
    <x v="5366"/>
    <n v="4192977.5133066922"/>
    <x v="5366"/>
    <n v="7787957.8646830795"/>
    <x v="5366"/>
    <x v="5366"/>
  </r>
  <r>
    <x v="30"/>
    <x v="5"/>
    <x v="0"/>
    <x v="0"/>
    <x v="121"/>
    <x v="1739"/>
    <x v="5367"/>
    <n v="4225688.0036500217"/>
    <x v="5367"/>
    <n v="8456063.9005776569"/>
    <x v="5367"/>
    <x v="5367"/>
  </r>
  <r>
    <x v="30"/>
    <x v="5"/>
    <x v="0"/>
    <x v="0"/>
    <x v="14"/>
    <x v="1740"/>
    <x v="5368"/>
    <n v="4625748.1167672295"/>
    <x v="5368"/>
    <n v="9500125.9980435595"/>
    <x v="5368"/>
    <x v="5368"/>
  </r>
  <r>
    <x v="30"/>
    <x v="5"/>
    <x v="0"/>
    <x v="0"/>
    <x v="13"/>
    <x v="1741"/>
    <x v="5369"/>
    <n v="5944023.3614854207"/>
    <x v="5369"/>
    <n v="13406717.081762627"/>
    <x v="5369"/>
    <x v="5369"/>
  </r>
  <r>
    <x v="30"/>
    <x v="5"/>
    <x v="0"/>
    <x v="0"/>
    <x v="1"/>
    <x v="1742"/>
    <x v="5370"/>
    <n v="2102816.3855994819"/>
    <x v="5370"/>
    <n v="4816848.1123895505"/>
    <x v="5370"/>
    <x v="5370"/>
  </r>
  <r>
    <x v="30"/>
    <x v="5"/>
    <x v="0"/>
    <x v="0"/>
    <x v="25"/>
    <x v="1743"/>
    <x v="5371"/>
    <n v="570443.44703592453"/>
    <x v="5371"/>
    <n v="1613895.8009447681"/>
    <x v="5371"/>
    <x v="5371"/>
  </r>
  <r>
    <x v="30"/>
    <x v="5"/>
    <x v="0"/>
    <x v="0"/>
    <x v="124"/>
    <x v="261"/>
    <x v="5372"/>
    <n v="347986.07926234114"/>
    <x v="5372"/>
    <n v="1110971.6988431795"/>
    <x v="5372"/>
    <x v="5372"/>
  </r>
  <r>
    <x v="30"/>
    <x v="5"/>
    <x v="1"/>
    <x v="1"/>
    <x v="102"/>
    <x v="1744"/>
    <x v="5373"/>
    <n v="1726670.8449763004"/>
    <x v="5373"/>
    <n v="2923478.2921258751"/>
    <x v="5373"/>
    <x v="5373"/>
  </r>
  <r>
    <x v="30"/>
    <x v="5"/>
    <x v="1"/>
    <x v="1"/>
    <x v="20"/>
    <x v="1745"/>
    <x v="5374"/>
    <n v="4884637.8037367901"/>
    <x v="5374"/>
    <n v="8848775.9835092798"/>
    <x v="5374"/>
    <x v="5374"/>
  </r>
  <r>
    <x v="30"/>
    <x v="5"/>
    <x v="1"/>
    <x v="1"/>
    <x v="78"/>
    <x v="1746"/>
    <x v="5375"/>
    <n v="3880670.903358723"/>
    <x v="5375"/>
    <n v="7045354.9109992832"/>
    <x v="5375"/>
    <x v="5375"/>
  </r>
  <r>
    <x v="30"/>
    <x v="5"/>
    <x v="1"/>
    <x v="1"/>
    <x v="52"/>
    <x v="1747"/>
    <x v="5376"/>
    <n v="884080.38693316956"/>
    <x v="5376"/>
    <n v="1641463.1046086692"/>
    <x v="5376"/>
    <x v="5376"/>
  </r>
  <r>
    <x v="30"/>
    <x v="5"/>
    <x v="1"/>
    <x v="1"/>
    <x v="64"/>
    <x v="1748"/>
    <x v="5377"/>
    <n v="3087775.355131519"/>
    <x v="5377"/>
    <n v="5913571.5387889799"/>
    <x v="5377"/>
    <x v="5377"/>
  </r>
  <r>
    <x v="30"/>
    <x v="5"/>
    <x v="1"/>
    <x v="1"/>
    <x v="111"/>
    <x v="1749"/>
    <x v="5378"/>
    <n v="1738012.0949900798"/>
    <x v="5378"/>
    <n v="3502356.1090547424"/>
    <x v="5378"/>
    <x v="5378"/>
  </r>
  <r>
    <x v="30"/>
    <x v="5"/>
    <x v="1"/>
    <x v="1"/>
    <x v="7"/>
    <x v="1750"/>
    <x v="5379"/>
    <n v="2028253.7591715581"/>
    <x v="5379"/>
    <n v="4239955.0496835476"/>
    <x v="5379"/>
    <x v="5379"/>
  </r>
  <r>
    <x v="30"/>
    <x v="5"/>
    <x v="1"/>
    <x v="1"/>
    <x v="81"/>
    <x v="1751"/>
    <x v="5380"/>
    <n v="2490804.8506144262"/>
    <x v="5380"/>
    <n v="5620686.4078359436"/>
    <x v="5380"/>
    <x v="5380"/>
  </r>
  <r>
    <x v="30"/>
    <x v="5"/>
    <x v="1"/>
    <x v="1"/>
    <x v="111"/>
    <x v="1752"/>
    <x v="5381"/>
    <n v="643379.33487237571"/>
    <x v="5381"/>
    <n v="1637117.0296487268"/>
    <x v="5381"/>
    <x v="5381"/>
  </r>
  <r>
    <x v="30"/>
    <x v="5"/>
    <x v="1"/>
    <x v="1"/>
    <x v="112"/>
    <x v="1497"/>
    <x v="5382"/>
    <n v="708354.25553897233"/>
    <x v="5382"/>
    <n v="2081628.4108447172"/>
    <x v="5382"/>
    <x v="5382"/>
  </r>
  <r>
    <x v="30"/>
    <x v="5"/>
    <x v="1"/>
    <x v="1"/>
    <x v="135"/>
    <x v="1753"/>
    <x v="5383"/>
    <n v="467398.81926446251"/>
    <x v="5383"/>
    <n v="1382265.6016980393"/>
    <x v="5383"/>
    <x v="5383"/>
  </r>
  <r>
    <x v="30"/>
    <x v="5"/>
    <x v="1"/>
    <x v="1"/>
    <x v="113"/>
    <x v="1754"/>
    <x v="5384"/>
    <n v="779641.69703505805"/>
    <x v="5384"/>
    <n v="2339576.3329329612"/>
    <x v="5384"/>
    <x v="5384"/>
  </r>
  <r>
    <x v="30"/>
    <x v="5"/>
    <x v="0"/>
    <x v="3"/>
    <x v="81"/>
    <x v="1755"/>
    <x v="5385"/>
    <n v="5922655.3460741378"/>
    <x v="5385"/>
    <n v="10193711.143054655"/>
    <x v="5385"/>
    <x v="5385"/>
  </r>
  <r>
    <x v="30"/>
    <x v="5"/>
    <x v="0"/>
    <x v="3"/>
    <x v="81"/>
    <x v="1756"/>
    <x v="5386"/>
    <n v="3202105.5422040122"/>
    <x v="5386"/>
    <n v="6142365.770492644"/>
    <x v="5386"/>
    <x v="5386"/>
  </r>
  <r>
    <x v="30"/>
    <x v="5"/>
    <x v="0"/>
    <x v="3"/>
    <x v="81"/>
    <x v="1757"/>
    <x v="5387"/>
    <n v="1525988.1078695501"/>
    <x v="5387"/>
    <n v="3265237.8082797788"/>
    <x v="5387"/>
    <x v="5387"/>
  </r>
  <r>
    <x v="30"/>
    <x v="5"/>
    <x v="0"/>
    <x v="3"/>
    <x v="143"/>
    <x v="1758"/>
    <x v="5388"/>
    <n v="1981757.8497481551"/>
    <x v="5388"/>
    <n v="4802019.6969988095"/>
    <x v="5388"/>
    <x v="5388"/>
  </r>
  <r>
    <x v="30"/>
    <x v="5"/>
    <x v="0"/>
    <x v="3"/>
    <x v="45"/>
    <x v="1759"/>
    <x v="5389"/>
    <n v="805345.49472319614"/>
    <x v="5389"/>
    <n v="2039130.0837573484"/>
    <x v="5389"/>
    <x v="5389"/>
  </r>
  <r>
    <x v="30"/>
    <x v="5"/>
    <x v="0"/>
    <x v="3"/>
    <x v="154"/>
    <x v="1760"/>
    <x v="5390"/>
    <n v="1168749.3689062686"/>
    <x v="5390"/>
    <n v="3105598.5940266321"/>
    <x v="5390"/>
    <x v="5390"/>
  </r>
  <r>
    <x v="30"/>
    <x v="5"/>
    <x v="0"/>
    <x v="3"/>
    <x v="81"/>
    <x v="1761"/>
    <x v="5391"/>
    <n v="595481.69439504261"/>
    <x v="5391"/>
    <n v="1886584.5579952402"/>
    <x v="5391"/>
    <x v="5391"/>
  </r>
  <r>
    <x v="30"/>
    <x v="5"/>
    <x v="1"/>
    <x v="2"/>
    <x v="114"/>
    <x v="1762"/>
    <x v="5392"/>
    <n v="4292303.9767452786"/>
    <x v="5392"/>
    <n v="7683270.3390315454"/>
    <x v="5392"/>
    <x v="5392"/>
  </r>
  <r>
    <x v="30"/>
    <x v="5"/>
    <x v="1"/>
    <x v="2"/>
    <x v="96"/>
    <x v="1763"/>
    <x v="5393"/>
    <n v="2493483.5619625598"/>
    <x v="5393"/>
    <n v="4492396.6853255155"/>
    <x v="5393"/>
    <x v="5393"/>
  </r>
  <r>
    <x v="30"/>
    <x v="5"/>
    <x v="1"/>
    <x v="2"/>
    <x v="115"/>
    <x v="1764"/>
    <x v="5394"/>
    <n v="2146859.3881766438"/>
    <x v="5394"/>
    <n v="4010745.9796222951"/>
    <x v="5394"/>
    <x v="5394"/>
  </r>
  <r>
    <x v="30"/>
    <x v="5"/>
    <x v="1"/>
    <x v="2"/>
    <x v="133"/>
    <x v="1765"/>
    <x v="5395"/>
    <n v="3470504.1661445769"/>
    <x v="5395"/>
    <n v="7174095.9156976948"/>
    <x v="5395"/>
    <x v="5395"/>
  </r>
  <r>
    <x v="30"/>
    <x v="5"/>
    <x v="1"/>
    <x v="2"/>
    <x v="1"/>
    <x v="1766"/>
    <x v="5396"/>
    <n v="3933246.6730814129"/>
    <x v="5396"/>
    <n v="8333490.98408572"/>
    <x v="5396"/>
    <x v="5396"/>
  </r>
  <r>
    <x v="30"/>
    <x v="5"/>
    <x v="1"/>
    <x v="2"/>
    <x v="156"/>
    <x v="1767"/>
    <x v="5397"/>
    <n v="6271070.4931048527"/>
    <x v="5397"/>
    <n v="14157145.00573145"/>
    <x v="5397"/>
    <x v="5397"/>
  </r>
  <r>
    <x v="30"/>
    <x v="5"/>
    <x v="1"/>
    <x v="2"/>
    <x v="56"/>
    <x v="1768"/>
    <x v="5398"/>
    <n v="3383905.4154004408"/>
    <x v="5398"/>
    <n v="7736813.7158285044"/>
    <x v="5398"/>
    <x v="5398"/>
  </r>
  <r>
    <x v="30"/>
    <x v="5"/>
    <x v="1"/>
    <x v="2"/>
    <x v="115"/>
    <x v="1769"/>
    <x v="5399"/>
    <n v="3830857.2131456328"/>
    <x v="5399"/>
    <n v="9456762.5008551814"/>
    <x v="5399"/>
    <x v="5399"/>
  </r>
  <r>
    <x v="30"/>
    <x v="5"/>
    <x v="1"/>
    <x v="2"/>
    <x v="112"/>
    <x v="1770"/>
    <x v="5400"/>
    <n v="892256.15833332471"/>
    <x v="5400"/>
    <n v="2787915.6978542665"/>
    <x v="5400"/>
    <x v="5400"/>
  </r>
  <r>
    <x v="31"/>
    <x v="5"/>
    <x v="0"/>
    <x v="0"/>
    <x v="155"/>
    <x v="1771"/>
    <x v="5401"/>
    <n v="4735129.2507332731"/>
    <x v="5401"/>
    <n v="8058200.813251039"/>
    <x v="5401"/>
    <x v="5401"/>
  </r>
  <r>
    <x v="31"/>
    <x v="5"/>
    <x v="0"/>
    <x v="0"/>
    <x v="15"/>
    <x v="1772"/>
    <x v="5402"/>
    <n v="3154753.5519032408"/>
    <x v="5402"/>
    <n v="5398564.8483487507"/>
    <x v="5402"/>
    <x v="5402"/>
  </r>
  <r>
    <x v="31"/>
    <x v="5"/>
    <x v="0"/>
    <x v="0"/>
    <x v="127"/>
    <x v="1773"/>
    <x v="5403"/>
    <n v="5364178.8134565521"/>
    <x v="5403"/>
    <n v="10829701.318984985"/>
    <x v="5403"/>
    <x v="5403"/>
  </r>
  <r>
    <x v="31"/>
    <x v="5"/>
    <x v="0"/>
    <x v="0"/>
    <x v="121"/>
    <x v="1774"/>
    <x v="5404"/>
    <n v="6299045.4687677948"/>
    <x v="5404"/>
    <n v="13701172.795524351"/>
    <x v="5404"/>
    <x v="5404"/>
  </r>
  <r>
    <x v="31"/>
    <x v="5"/>
    <x v="0"/>
    <x v="0"/>
    <x v="14"/>
    <x v="1775"/>
    <x v="5405"/>
    <n v="6792983.2270023832"/>
    <x v="5405"/>
    <n v="15164220.803737143"/>
    <x v="5405"/>
    <x v="5405"/>
  </r>
  <r>
    <x v="31"/>
    <x v="5"/>
    <x v="0"/>
    <x v="0"/>
    <x v="13"/>
    <x v="1776"/>
    <x v="5406"/>
    <n v="7666197.6029028976"/>
    <x v="5406"/>
    <n v="18794644.656258091"/>
    <x v="5406"/>
    <x v="5406"/>
  </r>
  <r>
    <x v="31"/>
    <x v="5"/>
    <x v="0"/>
    <x v="0"/>
    <x v="1"/>
    <x v="1777"/>
    <x v="5407"/>
    <n v="2625589.4703693576"/>
    <x v="5407"/>
    <n v="6537332.7982932515"/>
    <x v="5407"/>
    <x v="5407"/>
  </r>
  <r>
    <x v="31"/>
    <x v="5"/>
    <x v="0"/>
    <x v="0"/>
    <x v="25"/>
    <x v="1778"/>
    <x v="5408"/>
    <n v="983222.43471098808"/>
    <x v="5408"/>
    <n v="3023617.4860788365"/>
    <x v="5408"/>
    <x v="5408"/>
  </r>
  <r>
    <x v="31"/>
    <x v="5"/>
    <x v="0"/>
    <x v="0"/>
    <x v="124"/>
    <x v="1779"/>
    <x v="5409"/>
    <n v="636482.02321728494"/>
    <x v="5409"/>
    <n v="2208713.7737002056"/>
    <x v="5409"/>
    <x v="5409"/>
  </r>
  <r>
    <x v="31"/>
    <x v="5"/>
    <x v="1"/>
    <x v="1"/>
    <x v="102"/>
    <x v="1780"/>
    <x v="5410"/>
    <n v="2826682.7948385663"/>
    <x v="5410"/>
    <n v="4631520.3715961995"/>
    <x v="5410"/>
    <x v="5410"/>
  </r>
  <r>
    <x v="31"/>
    <x v="5"/>
    <x v="1"/>
    <x v="1"/>
    <x v="20"/>
    <x v="1781"/>
    <x v="5411"/>
    <n v="7229606.5291794427"/>
    <x v="5411"/>
    <n v="14235662.017917581"/>
    <x v="5411"/>
    <x v="5411"/>
  </r>
  <r>
    <x v="31"/>
    <x v="5"/>
    <x v="1"/>
    <x v="1"/>
    <x v="78"/>
    <x v="1782"/>
    <x v="5412"/>
    <n v="5005554.8507402008"/>
    <x v="5412"/>
    <n v="9877805.2334848288"/>
    <x v="5412"/>
    <x v="5412"/>
  </r>
  <r>
    <x v="31"/>
    <x v="5"/>
    <x v="1"/>
    <x v="1"/>
    <x v="52"/>
    <x v="1783"/>
    <x v="5413"/>
    <n v="1121203.1391087589"/>
    <x v="5413"/>
    <n v="2262746.2153353835"/>
    <x v="5413"/>
    <x v="5413"/>
  </r>
  <r>
    <x v="31"/>
    <x v="5"/>
    <x v="1"/>
    <x v="1"/>
    <x v="64"/>
    <x v="1784"/>
    <x v="5414"/>
    <n v="4346277.4682184849"/>
    <x v="5414"/>
    <n v="9047608.0742300116"/>
    <x v="5414"/>
    <x v="5414"/>
  </r>
  <r>
    <x v="31"/>
    <x v="5"/>
    <x v="1"/>
    <x v="1"/>
    <x v="111"/>
    <x v="1785"/>
    <x v="5415"/>
    <n v="2760628.4229971794"/>
    <x v="5415"/>
    <n v="6046828.2738108421"/>
    <x v="5415"/>
    <x v="5415"/>
  </r>
  <r>
    <x v="31"/>
    <x v="5"/>
    <x v="1"/>
    <x v="1"/>
    <x v="7"/>
    <x v="1786"/>
    <x v="5416"/>
    <n v="3168638.8550958252"/>
    <x v="5416"/>
    <n v="7199857.1342980033"/>
    <x v="5416"/>
    <x v="5416"/>
  </r>
  <r>
    <x v="31"/>
    <x v="5"/>
    <x v="1"/>
    <x v="1"/>
    <x v="81"/>
    <x v="1787"/>
    <x v="5417"/>
    <n v="3503148.7306786575"/>
    <x v="5417"/>
    <n v="8592517.0324555933"/>
    <x v="5417"/>
    <x v="5417"/>
  </r>
  <r>
    <x v="31"/>
    <x v="5"/>
    <x v="1"/>
    <x v="1"/>
    <x v="111"/>
    <x v="1788"/>
    <x v="5418"/>
    <n v="816097.74865346332"/>
    <x v="5418"/>
    <n v="2257184.0419361228"/>
    <x v="5418"/>
    <x v="5418"/>
  </r>
  <r>
    <x v="31"/>
    <x v="5"/>
    <x v="1"/>
    <x v="1"/>
    <x v="112"/>
    <x v="1789"/>
    <x v="5419"/>
    <n v="1199080.4674307588"/>
    <x v="5419"/>
    <n v="3830127.2285832609"/>
    <x v="5419"/>
    <x v="5419"/>
  </r>
  <r>
    <x v="31"/>
    <x v="5"/>
    <x v="1"/>
    <x v="1"/>
    <x v="135"/>
    <x v="1790"/>
    <x v="5420"/>
    <n v="591903.82877712476"/>
    <x v="5420"/>
    <n v="1902686.3892668677"/>
    <x v="5420"/>
    <x v="5420"/>
  </r>
  <r>
    <x v="31"/>
    <x v="5"/>
    <x v="1"/>
    <x v="1"/>
    <x v="113"/>
    <x v="1791"/>
    <x v="5421"/>
    <n v="1150672.2054742766"/>
    <x v="5421"/>
    <n v="3753236.7211107439"/>
    <x v="5421"/>
    <x v="5421"/>
  </r>
  <r>
    <x v="31"/>
    <x v="5"/>
    <x v="0"/>
    <x v="3"/>
    <x v="81"/>
    <x v="1792"/>
    <x v="5422"/>
    <n v="7639783.9140990525"/>
    <x v="5422"/>
    <n v="14292529.915455488"/>
    <x v="5422"/>
    <x v="5422"/>
  </r>
  <r>
    <x v="31"/>
    <x v="5"/>
    <x v="0"/>
    <x v="3"/>
    <x v="81"/>
    <x v="1793"/>
    <x v="5423"/>
    <n v="4834733.9220494134"/>
    <x v="5423"/>
    <n v="10080562.875579897"/>
    <x v="5423"/>
    <x v="5423"/>
  </r>
  <r>
    <x v="31"/>
    <x v="5"/>
    <x v="0"/>
    <x v="3"/>
    <x v="81"/>
    <x v="1794"/>
    <x v="5424"/>
    <n v="2448321.0317286351"/>
    <x v="5424"/>
    <n v="5694350.6041158242"/>
    <x v="5424"/>
    <x v="5424"/>
  </r>
  <r>
    <x v="31"/>
    <x v="5"/>
    <x v="0"/>
    <x v="3"/>
    <x v="143"/>
    <x v="1795"/>
    <x v="5425"/>
    <n v="2478083.0435929704"/>
    <x v="5425"/>
    <n v="6526816.1380084045"/>
    <x v="5425"/>
    <x v="5425"/>
  </r>
  <r>
    <x v="31"/>
    <x v="5"/>
    <x v="0"/>
    <x v="3"/>
    <x v="45"/>
    <x v="1796"/>
    <x v="5426"/>
    <n v="1023309.2240297624"/>
    <x v="5426"/>
    <n v="2816318.4477395965"/>
    <x v="5426"/>
    <x v="5426"/>
  </r>
  <r>
    <x v="31"/>
    <x v="5"/>
    <x v="0"/>
    <x v="3"/>
    <x v="154"/>
    <x v="1797"/>
    <x v="5427"/>
    <n v="1489569.0450531235"/>
    <x v="5427"/>
    <n v="4302260.8974118261"/>
    <x v="5427"/>
    <x v="5427"/>
  </r>
  <r>
    <x v="31"/>
    <x v="5"/>
    <x v="0"/>
    <x v="3"/>
    <x v="81"/>
    <x v="1798"/>
    <x v="5428"/>
    <n v="1010887.5430262312"/>
    <x v="5428"/>
    <n v="3481151.1246561878"/>
    <x v="5428"/>
    <x v="5428"/>
  </r>
  <r>
    <x v="31"/>
    <x v="5"/>
    <x v="1"/>
    <x v="2"/>
    <x v="114"/>
    <x v="1799"/>
    <x v="5429"/>
    <n v="6417101.4131319998"/>
    <x v="5429"/>
    <n v="12485522.424501192"/>
    <x v="5429"/>
    <x v="5429"/>
  </r>
  <r>
    <x v="31"/>
    <x v="5"/>
    <x v="1"/>
    <x v="2"/>
    <x v="96"/>
    <x v="1800"/>
    <x v="5430"/>
    <n v="3215976.8132862812"/>
    <x v="5430"/>
    <n v="6297913.1914269337"/>
    <x v="5430"/>
    <x v="5430"/>
  </r>
  <r>
    <x v="31"/>
    <x v="5"/>
    <x v="1"/>
    <x v="2"/>
    <x v="115"/>
    <x v="1801"/>
    <x v="5431"/>
    <n v="3360330.3448323631"/>
    <x v="5431"/>
    <n v="6823633.6574917771"/>
    <x v="5431"/>
    <x v="5431"/>
  </r>
  <r>
    <x v="31"/>
    <x v="5"/>
    <x v="1"/>
    <x v="2"/>
    <x v="133"/>
    <x v="1802"/>
    <x v="5432"/>
    <n v="4842724.2204489904"/>
    <x v="5432"/>
    <n v="10881193.144941995"/>
    <x v="5432"/>
    <x v="5432"/>
  </r>
  <r>
    <x v="31"/>
    <x v="5"/>
    <x v="1"/>
    <x v="2"/>
    <x v="1"/>
    <x v="1803"/>
    <x v="5433"/>
    <n v="5873680.7198542515"/>
    <x v="5433"/>
    <n v="13526900.45707537"/>
    <x v="5433"/>
    <x v="5433"/>
  </r>
  <r>
    <x v="31"/>
    <x v="5"/>
    <x v="1"/>
    <x v="2"/>
    <x v="156"/>
    <x v="1804"/>
    <x v="5434"/>
    <n v="9048462.6554129813"/>
    <x v="5434"/>
    <n v="22203475.958176233"/>
    <x v="5434"/>
    <x v="5434"/>
  </r>
  <r>
    <x v="31"/>
    <x v="5"/>
    <x v="1"/>
    <x v="2"/>
    <x v="56"/>
    <x v="1805"/>
    <x v="5435"/>
    <n v="5038533.0342415627"/>
    <x v="5435"/>
    <n v="12521610.998821925"/>
    <x v="5435"/>
    <x v="5435"/>
  </r>
  <r>
    <x v="31"/>
    <x v="5"/>
    <x v="1"/>
    <x v="2"/>
    <x v="115"/>
    <x v="1806"/>
    <x v="5436"/>
    <n v="5658158.8119877754"/>
    <x v="5436"/>
    <n v="15182169.051705692"/>
    <x v="5436"/>
    <x v="5436"/>
  </r>
  <r>
    <x v="31"/>
    <x v="5"/>
    <x v="1"/>
    <x v="2"/>
    <x v="112"/>
    <x v="1807"/>
    <x v="5437"/>
    <n v="1301595.956118884"/>
    <x v="5437"/>
    <n v="4420571.7748746499"/>
    <x v="5437"/>
    <x v="54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8">
  <r>
    <x v="0"/>
    <x v="0"/>
    <s v="Low End"/>
    <s v="Baskin-Robbins"/>
    <s v="Pralines 'n Cream"/>
    <n v="264"/>
    <x v="0"/>
    <n v="87913.160328153404"/>
    <x v="0"/>
    <n v="155853.11465855973"/>
    <n v="257.34831185759975"/>
    <n v="67939.954330406326"/>
    <n v="2.2939832120082562"/>
    <n v="0.43592298093784004"/>
    <n v="40395326.501172394"/>
    <n v="80905564.91298604"/>
    <n v="1"/>
    <n v="1"/>
    <x v="0"/>
  </r>
  <r>
    <x v="0"/>
    <x v="0"/>
    <s v="Low End"/>
    <s v="Baskin-Robbins"/>
    <s v="Chocolate"/>
    <n v="241"/>
    <x v="1"/>
    <n v="71583.641419943044"/>
    <x v="1"/>
    <n v="132077.50687400994"/>
    <n v="251.01188985089993"/>
    <n v="60493.865454066894"/>
    <n v="2.2740226041908702"/>
    <n v="0.45801792361035853"/>
    <n v="88122677.628631085"/>
    <n v="180782979.41383961"/>
    <n v="1.1815067548983296"/>
    <n v="1.2344937534058598"/>
    <x v="1"/>
  </r>
  <r>
    <x v="0"/>
    <x v="0"/>
    <s v="Low End"/>
    <s v="Baskin-Robbins"/>
    <s v="Oreo Cookies'n Cream"/>
    <n v="226"/>
    <x v="2"/>
    <n v="64106.50261382138"/>
    <x v="2"/>
    <n v="121867.4287413596"/>
    <n v="255.57931914839918"/>
    <n v="57760.926127538223"/>
    <n v="2.3860018157522047"/>
    <n v="0.47396524833657383"/>
    <n v="79699727.775006309"/>
    <n v="157508148.14948234"/>
    <n v="-9.5582091696316734E-2"/>
    <n v="-0.12874459387616163"/>
    <x v="2"/>
  </r>
  <r>
    <x v="0"/>
    <x v="0"/>
    <s v="High End"/>
    <s v="Ben and Jerry's"/>
    <s v="Raspberry Peach Cobbler"/>
    <n v="210"/>
    <x v="3"/>
    <n v="59500.727098469804"/>
    <x v="3"/>
    <n v="114025.6277369996"/>
    <n v="259.64238399299904"/>
    <n v="54524.900638529791"/>
    <n v="2.5856151414285624"/>
    <n v="0.47818110472754088"/>
    <n v="119684693.28268339"/>
    <n v="235724289.69824445"/>
    <n v="0.50169513276827393"/>
    <n v="0.49658473207704446"/>
    <x v="3"/>
  </r>
  <r>
    <x v="0"/>
    <x v="0"/>
    <s v="High End"/>
    <s v="Ben and Jerry's"/>
    <s v="Coconut Seven Layer Bar"/>
    <n v="202"/>
    <x v="4"/>
    <n v="54070.695344734682"/>
    <x v="4"/>
    <n v="105675.68724107975"/>
    <n v="255.47025691259933"/>
    <n v="51604.991896345069"/>
    <n v="2.5898364680197958"/>
    <n v="0.48833362946216491"/>
    <n v="187856441.50154746"/>
    <n v="349140991.76173788"/>
    <n v="0.56959454337113224"/>
    <n v="0.4811413461407838"/>
    <x v="4"/>
  </r>
  <r>
    <x v="0"/>
    <x v="0"/>
    <s v="High End"/>
    <s v="Ben and Jerry's"/>
    <s v="Chocolate Fudge Brownie"/>
    <n v="194"/>
    <x v="5"/>
    <n v="49493.417302568683"/>
    <x v="5"/>
    <n v="98797.946782479761"/>
    <n v="254.14705917479941"/>
    <n v="49304.529479911078"/>
    <n v="2.6250915820618492"/>
    <n v="0.49904407010059904"/>
    <n v="405998263.47636688"/>
    <n v="869010553.81619966"/>
    <n v="1.1612155549801708"/>
    <n v="1.4889960626829895"/>
    <x v="5"/>
  </r>
  <r>
    <x v="0"/>
    <x v="0"/>
    <s v="High End"/>
    <s v="Ben and Jerry's"/>
    <s v="Fossil Fuel"/>
    <n v="946"/>
    <x v="6"/>
    <n v="911740.42079999938"/>
    <x v="6"/>
    <n v="1862751.2598956788"/>
    <n v="1005.2968700799994"/>
    <n v="951010.83909567946"/>
    <n v="2.0814816808456644"/>
    <n v="0.51054097214726335"/>
    <n v="57236827.191784769"/>
    <n v="129848325.58486965"/>
    <n v="-0.85902199013933345"/>
    <n v="-0.85057911550711363"/>
    <x v="6"/>
  </r>
  <r>
    <x v="0"/>
    <x v="0"/>
    <s v="High End"/>
    <s v="Ben and Jerry's"/>
    <s v="Half Baked"/>
    <n v="181"/>
    <x v="7"/>
    <n v="42475.923476046803"/>
    <x v="7"/>
    <n v="88080.926454989793"/>
    <n v="251.96134242509939"/>
    <n v="45605.00297894299"/>
    <n v="2.6885908993922589"/>
    <n v="0.51776252605889184"/>
    <n v="73776245.278905123"/>
    <n v="149309393.08745572"/>
    <n v="0.28896462118176713"/>
    <n v="0.14987538279703264"/>
    <x v="7"/>
  </r>
  <r>
    <x v="0"/>
    <x v="0"/>
    <s v="High End"/>
    <s v="Häagen-Dazs"/>
    <s v="Radish and Rice"/>
    <n v="221"/>
    <x v="8"/>
    <n v="71542.460824984257"/>
    <x v="8"/>
    <n v="131011.89199994956"/>
    <n v="269.09244875549911"/>
    <n v="59469.431174965299"/>
    <n v="2.6824162486425251"/>
    <n v="0.45392391688372991"/>
    <n v="56096551.651944183"/>
    <n v="112429665.11579667"/>
    <n v="-0.23963937931680163"/>
    <n v="-0.2470020620206882"/>
    <x v="8"/>
  </r>
  <r>
    <x v="0"/>
    <x v="0"/>
    <s v="High End"/>
    <s v="Häagen-Dazs"/>
    <s v="Peaches and Cream"/>
    <n v="979"/>
    <x v="9"/>
    <n v="1080854.0429609993"/>
    <x v="9"/>
    <n v="2220390.1455789884"/>
    <n v="1163.9796758099992"/>
    <n v="1139536.1026179891"/>
    <n v="2.3166685748825318"/>
    <n v="0.51321435779514502"/>
    <n v="71271276.546801642"/>
    <n v="140478514.49565083"/>
    <n v="0.27051083262675979"/>
    <n v="0.24947907966251889"/>
    <x v="9"/>
  </r>
  <r>
    <x v="0"/>
    <x v="0"/>
    <s v="High End"/>
    <s v="Häagen-Dazs"/>
    <s v="Dulce de Leche"/>
    <n v="174"/>
    <x v="10"/>
    <n v="41342.929454159908"/>
    <x v="10"/>
    <n v="85789.545335999792"/>
    <n v="255.44032115999934"/>
    <n v="44446.615881839884"/>
    <n v="2.8335825517241311"/>
    <n v="0.51808895486929207"/>
    <n v="117833166.91535357"/>
    <n v="235508446.67209116"/>
    <n v="0.65330512689745601"/>
    <n v="0.67647307147017433"/>
    <x v="10"/>
  </r>
  <r>
    <x v="0"/>
    <x v="0"/>
    <s v="High End"/>
    <s v="Häagen-Dazs"/>
    <s v="Radish and Rice"/>
    <n v="137"/>
    <x v="11"/>
    <n v="23565.96752496565"/>
    <x v="11"/>
    <n v="57318.613522469874"/>
    <n v="246.36967881389944"/>
    <n v="33752.645997504223"/>
    <n v="3.0538981044525482"/>
    <n v="0.58886012628816664"/>
    <n v="242769863.00743234"/>
    <n v="474105594.89019066"/>
    <n v="1.0602846326096631"/>
    <n v="1.0131150351066129"/>
    <x v="11"/>
  </r>
  <r>
    <x v="0"/>
    <x v="1"/>
    <s v="Low End"/>
    <s v="Baskin-Robbins"/>
    <s v="Crème Brûlée"/>
    <n v="575"/>
    <x v="12"/>
    <n v="549951.96692193463"/>
    <x v="12"/>
    <n v="1057431.5445062458"/>
    <n v="882.57317840749783"/>
    <n v="507479.57758431113"/>
    <n v="3.1982806639130308"/>
    <n v="0.47991719201196364"/>
    <n v="480448073.94930965"/>
    <n v="1041502512.601694"/>
    <n v="0.97902683635242171"/>
    <n v="1.1967733007726267"/>
    <x v="12"/>
  </r>
  <r>
    <x v="0"/>
    <x v="1"/>
    <s v="Low End"/>
    <s v="Baskin-Robbins"/>
    <s v="Butterscotch Ribbon"/>
    <n v="263"/>
    <x v="13"/>
    <n v="126681.06558190288"/>
    <x v="13"/>
    <n v="199293.00134484904"/>
    <n v="276.09101050549867"/>
    <n v="72611.935762946159"/>
    <n v="2.8812473990494154"/>
    <n v="0.3643476452908711"/>
    <n v="68504151.15139243"/>
    <n v="137615928.39316824"/>
    <n v="-0.85741611869044554"/>
    <n v="-0.86786788631992751"/>
    <x v="13"/>
  </r>
  <r>
    <x v="0"/>
    <x v="1"/>
    <s v="Low End"/>
    <s v="Baskin-Robbins"/>
    <s v="Lemon Custard"/>
    <n v="239"/>
    <x v="14"/>
    <n v="108549.62818274961"/>
    <x v="14"/>
    <n v="174777.06234112885"/>
    <n v="277.10223497229816"/>
    <n v="66227.434158379241"/>
    <n v="3.0597689525941223"/>
    <n v="0.3789252048939748"/>
    <n v="97939812.943633229"/>
    <n v="196715385.18368238"/>
    <n v="0.4296916507612617"/>
    <n v="0.42945215339947562"/>
    <x v="14"/>
  </r>
  <r>
    <x v="0"/>
    <x v="1"/>
    <s v="Low End"/>
    <s v="Baskin-Robbins"/>
    <s v="Chocolate"/>
    <n v="230"/>
    <x v="15"/>
    <n v="100430.46455996946"/>
    <x v="15"/>
    <n v="163244.19438699912"/>
    <n v="273.10317316099855"/>
    <n v="62813.72982702966"/>
    <n v="3.0859015952173747"/>
    <n v="0.38478385135166676"/>
    <n v="97883858.348515198"/>
    <n v="187962955.9607394"/>
    <n v="-5.7131613218655162E-4"/>
    <n v="-4.4492855577973348E-2"/>
    <x v="15"/>
  </r>
  <r>
    <x v="0"/>
    <x v="1"/>
    <s v="Low End"/>
    <s v="Baskin-Robbins"/>
    <s v="Date Nut"/>
    <n v="575"/>
    <x v="16"/>
    <n v="311141.59937499836"/>
    <x v="16"/>
    <n v="671432.28687499638"/>
    <n v="626.59249999999656"/>
    <n v="360290.68749999802"/>
    <n v="2.0307970869565106"/>
    <n v="0.53660018224157124"/>
    <n v="209563978.56214023"/>
    <n v="412171844.57088757"/>
    <n v="1.1409452191390768"/>
    <n v="1.1928355109342907"/>
    <x v="16"/>
  </r>
  <r>
    <x v="0"/>
    <x v="1"/>
    <s v="Low End"/>
    <s v="Baskin-Robbins"/>
    <s v="Chocolate Mint"/>
    <n v="106"/>
    <x v="17"/>
    <n v="11844.959645336932"/>
    <x v="17"/>
    <n v="37886.672952699788"/>
    <n v="245.67654063549861"/>
    <n v="26041.713307362857"/>
    <n v="3.3719004051886601"/>
    <n v="0.68735814675189455"/>
    <n v="371795691.83162683"/>
    <n v="806880074.90983224"/>
    <n v="0.77413930763574146"/>
    <n v="0.95763025916987543"/>
    <x v="17"/>
  </r>
  <r>
    <x v="0"/>
    <x v="1"/>
    <s v="High End"/>
    <s v="Ben and Jerry's"/>
    <s v="New York Super Fudge Chunk"/>
    <n v="307"/>
    <x v="18"/>
    <n v="136956.62853157785"/>
    <x v="18"/>
    <n v="223443.26187605879"/>
    <n v="281.71541806019843"/>
    <n v="86486.633344480942"/>
    <n v="2.3707759432573159"/>
    <n v="0.38706306298219895"/>
    <n v="111423585.25327282"/>
    <n v="227209167.75829199"/>
    <n v="-0.7003096385965315"/>
    <n v="-0.71841023861732822"/>
    <x v="18"/>
  </r>
  <r>
    <x v="0"/>
    <x v="1"/>
    <s v="High End"/>
    <s v="Ben and Jerry's"/>
    <s v="Chocolate Peanut Butter Swirl"/>
    <n v="299"/>
    <x v="19"/>
    <n v="129559.2254659449"/>
    <x v="19"/>
    <n v="213403.09634175885"/>
    <n v="280.41428386559852"/>
    <n v="83843.870875813955"/>
    <n v="2.3870325426086829"/>
    <n v="0.39288966426963384"/>
    <n v="91665411.623751417"/>
    <n v="182411333.93622652"/>
    <n v="-0.17732487771426336"/>
    <n v="-0.1971656085185875"/>
    <x v="19"/>
  </r>
  <r>
    <x v="0"/>
    <x v="1"/>
    <s v="High End"/>
    <s v="Ben and Jerry's"/>
    <s v="Chocolate Fudge Brownie"/>
    <n v="280"/>
    <x v="20"/>
    <n v="112733.72542991937"/>
    <x v="20"/>
    <n v="190338.08203199899"/>
    <n v="277.15841643599856"/>
    <n v="77604.356602079613"/>
    <n v="2.4277816585714156"/>
    <n v="0.40771849633870444"/>
    <n v="182415250.44182813"/>
    <n v="344988556.61074167"/>
    <n v="0.99001179627673797"/>
    <n v="0.89126711134821457"/>
    <x v="20"/>
  </r>
  <r>
    <x v="0"/>
    <x v="1"/>
    <s v="High End"/>
    <s v="Ben and Jerry's"/>
    <s v="Stephen Colbert's AmeriCone Dream"/>
    <n v="271"/>
    <x v="21"/>
    <n v="105169.47433807231"/>
    <x v="21"/>
    <n v="179862.014719589"/>
    <n v="275.61823019009847"/>
    <n v="74692.540381516694"/>
    <n v="2.4490681597416839"/>
    <n v="0.41527690267433565"/>
    <n v="322437941.98768198"/>
    <n v="676891472.83736718"/>
    <n v="0.76760408576971917"/>
    <n v="0.96206934945126021"/>
    <x v="21"/>
  </r>
  <r>
    <x v="0"/>
    <x v="1"/>
    <s v="High End"/>
    <s v="Ben and Jerry's"/>
    <s v="Karamel Sutra"/>
    <n v="685"/>
    <x v="22"/>
    <n v="504757.06312499673"/>
    <x v="22"/>
    <n v="1028558.1640249933"/>
    <n v="764.6731399999951"/>
    <n v="523801.10089999659"/>
    <n v="2.1920361532846573"/>
    <n v="0.50925763775014732"/>
    <n v="94019433.240701228"/>
    <n v="193664110.53859025"/>
    <n v="-0.70841076375467926"/>
    <n v="-0.71389193347820346"/>
    <x v="22"/>
  </r>
  <r>
    <x v="0"/>
    <x v="1"/>
    <s v="High End"/>
    <s v="Ben and Jerry's"/>
    <s v="Turtle Soup"/>
    <n v="154"/>
    <x v="23"/>
    <n v="30392.531333009843"/>
    <x v="23"/>
    <n v="69521.238170999641"/>
    <n v="254.08251193499871"/>
    <n v="39128.706837989797"/>
    <n v="2.9314065681818033"/>
    <n v="0.56283098327083736"/>
    <n v="97414702.343118995"/>
    <n v="191869840.52694046"/>
    <n v="3.6112418309579293E-2"/>
    <n v="-9.2648555618272607E-3"/>
    <x v="23"/>
  </r>
  <r>
    <x v="0"/>
    <x v="1"/>
    <s v="High End"/>
    <s v="Ben and Jerry's"/>
    <s v="Peanut Butter Cup"/>
    <n v="685"/>
    <x v="24"/>
    <n v="504862.63874999672"/>
    <x v="24"/>
    <n v="1193223.8887454923"/>
    <n v="1004.9069342999935"/>
    <n v="688361.24999549566"/>
    <n v="2.5429674223357499"/>
    <n v="0.57689194499718821"/>
    <n v="122637660.21960844"/>
    <n v="251876029.59499159"/>
    <n v="0.25892352252586953"/>
    <n v="0.31274424840951309"/>
    <x v="24"/>
  </r>
  <r>
    <x v="0"/>
    <x v="1"/>
    <s v="High End"/>
    <s v="Ben and Jerry's"/>
    <s v="Chocolate Macadamia"/>
    <n v="145"/>
    <x v="25"/>
    <n v="26894.432525362317"/>
    <x v="25"/>
    <n v="64047.655323749575"/>
    <n v="256.22912274749831"/>
    <n v="37153.222798387258"/>
    <n v="3.0462618465517037"/>
    <n v="0.58008716494904122"/>
    <n v="233288979.99136069"/>
    <n v="446008708.2066021"/>
    <n v="0.90226215645021168"/>
    <n v="0.77074693818133266"/>
    <x v="25"/>
  </r>
  <r>
    <x v="0"/>
    <x v="1"/>
    <s v="Low End"/>
    <s v="EDY's"/>
    <s v="Chocolate Fudge Chunk"/>
    <n v="314"/>
    <x v="26"/>
    <n v="132343.55636498326"/>
    <x v="26"/>
    <n v="238469.11730639872"/>
    <n v="337.97949344399825"/>
    <n v="106125.56094141546"/>
    <n v="2.4186490050955283"/>
    <n v="0.44502853090641198"/>
    <n v="518192563.78190583"/>
    <n v="1123692338.4569211"/>
    <n v="1.2212475008510726"/>
    <n v="1.5194403557169998"/>
    <x v="26"/>
  </r>
  <r>
    <x v="0"/>
    <x v="1"/>
    <s v="Low End"/>
    <s v="EDY's"/>
    <s v="Take the Cake"/>
    <n v="286"/>
    <x v="27"/>
    <n v="112176.20140961463"/>
    <x v="27"/>
    <n v="206116.49164391894"/>
    <n v="328.4625532667983"/>
    <n v="93940.29023430431"/>
    <n v="2.5198847332867005"/>
    <n v="0.45576309534994858"/>
    <n v="78305501.64695102"/>
    <n v="158696997.75309601"/>
    <n v="-0.84888725327230319"/>
    <n v="-0.85877184321553512"/>
    <x v="27"/>
  </r>
  <r>
    <x v="0"/>
    <x v="1"/>
    <s v="Low End"/>
    <s v="EDY's"/>
    <s v="Chocolate"/>
    <n v="239"/>
    <x v="28"/>
    <n v="81903.743412119453"/>
    <x v="28"/>
    <n v="153925.24165199901"/>
    <n v="301.34518091999809"/>
    <n v="72021.498239879555"/>
    <n v="2.6947224602510285"/>
    <n v="0.46789920526945755"/>
    <n v="108410436.06908005"/>
    <n v="217044534.49055377"/>
    <n v="0.38445490787940351"/>
    <n v="0.36766629213891006"/>
    <x v="28"/>
  </r>
  <r>
    <x v="0"/>
    <x v="1"/>
    <s v="Low End"/>
    <s v="EDY's"/>
    <s v="Rocky Road"/>
    <n v="239"/>
    <x v="29"/>
    <n v="86355.107624352517"/>
    <x v="29"/>
    <n v="168261.44838500884"/>
    <n v="342.70435464709766"/>
    <n v="81906.340760656327"/>
    <n v="2.9457020777824066"/>
    <n v="0.48678019562295488"/>
    <n v="124646246.17965807"/>
    <n v="247450670.07276839"/>
    <n v="0.14976242785549188"/>
    <n v="0.14009168972434072"/>
    <x v="29"/>
  </r>
  <r>
    <x v="0"/>
    <x v="1"/>
    <s v="Low End"/>
    <s v="EDY's"/>
    <s v="French Silk®"/>
    <n v="199"/>
    <x v="30"/>
    <n v="60981.115915500079"/>
    <x v="30"/>
    <n v="121279.75940483937"/>
    <n v="303.00825874039839"/>
    <n v="60298.643489339287"/>
    <n v="3.0625428500502352"/>
    <n v="0.49718637128936466"/>
    <n v="210681645.43565017"/>
    <n v="400231332.49448389"/>
    <n v="0.6902365846780939"/>
    <n v="0.61741866521026978"/>
    <x v="30"/>
  </r>
  <r>
    <x v="0"/>
    <x v="1"/>
    <s v="Low End"/>
    <s v="EDY's"/>
    <s v="Take the Cake"/>
    <n v="237"/>
    <x v="31"/>
    <n v="57852.077714009618"/>
    <x v="31"/>
    <n v="123894.21077099917"/>
    <n v="278.65878926999812"/>
    <n v="66042.133056989551"/>
    <n v="2.2057400126582132"/>
    <n v="0.53305261517875957"/>
    <n v="527252630.37225753"/>
    <n v="1118488697.1751637"/>
    <n v="1.5026035337914601"/>
    <n v="1.7946055352639814"/>
    <x v="31"/>
  </r>
  <r>
    <x v="0"/>
    <x v="1"/>
    <s v="Low End"/>
    <s v="EDY's"/>
    <s v="Chocolate"/>
    <n v="237"/>
    <x v="32"/>
    <n v="60386.274684054792"/>
    <x v="32"/>
    <n v="132055.94736791911"/>
    <n v="302.40368221039796"/>
    <n v="71669.672683864323"/>
    <n v="2.3510467939240347"/>
    <n v="0.54272203647281791"/>
    <m/>
    <m/>
    <m/>
    <m/>
    <x v="32"/>
  </r>
  <r>
    <x v="0"/>
    <x v="1"/>
    <s v="Low End"/>
    <s v="EDY's"/>
    <s v="Chocolate"/>
    <n v="219"/>
    <x v="33"/>
    <n v="49660.386066869665"/>
    <x v="33"/>
    <n v="109827.70787699927"/>
    <n v="274.73662926999816"/>
    <n v="60167.321810129601"/>
    <n v="2.2899378219177926"/>
    <n v="0.54783372040790967"/>
    <m/>
    <m/>
    <m/>
    <m/>
    <x v="32"/>
  </r>
  <r>
    <x v="0"/>
    <x v="1"/>
    <s v="Low End"/>
    <s v="EDY's"/>
    <s v="Mint Chip"/>
    <n v="219"/>
    <x v="34"/>
    <n v="51695.954191956254"/>
    <x v="34"/>
    <n v="116383.54819985923"/>
    <n v="295.37714158859802"/>
    <n v="64687.594007902975"/>
    <n v="2.4266288901369699"/>
    <n v="0.55581390160762612"/>
    <m/>
    <m/>
    <m/>
    <m/>
    <x v="32"/>
  </r>
  <r>
    <x v="0"/>
    <x v="1"/>
    <s v="Low End"/>
    <s v="EDY's"/>
    <s v="Neapolitan"/>
    <n v="175"/>
    <x v="35"/>
    <n v="32317.257857062319"/>
    <x v="35"/>
    <n v="79147.656393749552"/>
    <n v="267.6022773524985"/>
    <n v="46830.398536687237"/>
    <n v="2.5844132699999856"/>
    <n v="0.5916839571813971"/>
    <m/>
    <m/>
    <m/>
    <m/>
    <x v="32"/>
  </r>
  <r>
    <x v="0"/>
    <x v="1"/>
    <s v="Low End"/>
    <s v="EDY's"/>
    <s v="Strawberry"/>
    <n v="169"/>
    <x v="36"/>
    <n v="30209.781198386234"/>
    <x v="36"/>
    <n v="75144.542575439569"/>
    <n v="265.88616199439844"/>
    <n v="44934.761377053335"/>
    <n v="2.6310193121893342"/>
    <n v="0.59797770852011178"/>
    <m/>
    <m/>
    <m/>
    <m/>
    <x v="32"/>
  </r>
  <r>
    <x v="0"/>
    <x v="1"/>
    <s v="High End"/>
    <s v="Häagen-Dazs"/>
    <s v="Chocolate Chip Cookie Dough"/>
    <n v="318"/>
    <x v="37"/>
    <n v="157243.70490191918"/>
    <x v="37"/>
    <n v="243746.62603199869"/>
    <n v="272.02176455999853"/>
    <n v="86502.921130079514"/>
    <n v="2.4103736603773456"/>
    <n v="0.35488869133607437"/>
    <m/>
    <m/>
    <m/>
    <m/>
    <x v="32"/>
  </r>
  <r>
    <x v="0"/>
    <x v="1"/>
    <s v="High End"/>
    <s v="Häagen-Dazs"/>
    <s v="Peppermint (Holiday)"/>
    <n v="318"/>
    <x v="38"/>
    <n v="165869.6330731851"/>
    <x v="38"/>
    <n v="271405.15230059851"/>
    <n v="331.87270197299813"/>
    <n v="105535.5192274134"/>
    <n v="2.6838846594339474"/>
    <n v="0.38884862108485724"/>
    <m/>
    <m/>
    <m/>
    <m/>
    <x v="32"/>
  </r>
  <r>
    <x v="0"/>
    <x v="1"/>
    <s v="High End"/>
    <s v="Häagen-Dazs"/>
    <s v="English Toffee"/>
    <n v="281"/>
    <x v="39"/>
    <n v="124646.2867616296"/>
    <x v="39"/>
    <n v="206644.67672783867"/>
    <n v="291.80921696159811"/>
    <n v="81998.38996620907"/>
    <n v="2.6170473617081682"/>
    <n v="0.39680862466254108"/>
    <m/>
    <m/>
    <m/>
    <m/>
    <x v="32"/>
  </r>
  <r>
    <x v="0"/>
    <x v="1"/>
    <s v="High End"/>
    <s v="Häagen-Dazs"/>
    <s v="Vanilla Swiss Almond"/>
    <n v="277"/>
    <x v="40"/>
    <n v="117680.11436885266"/>
    <x v="40"/>
    <n v="196135.52493500925"/>
    <n v="283.23252911969888"/>
    <n v="78455.410566156585"/>
    <n v="2.5562111448736364"/>
    <n v="0.40000612123761509"/>
    <m/>
    <m/>
    <m/>
    <m/>
    <x v="32"/>
  </r>
  <r>
    <x v="0"/>
    <x v="1"/>
    <s v="High End"/>
    <s v="Häagen-Dazs"/>
    <s v="Rockmelon"/>
    <n v="270"/>
    <x v="41"/>
    <n v="113190.30420542938"/>
    <x v="41"/>
    <n v="190485.99195299894"/>
    <n v="286.28032499099839"/>
    <n v="77295.687747569566"/>
    <n v="2.6129765699999856"/>
    <n v="0.40578148007146753"/>
    <m/>
    <m/>
    <m/>
    <m/>
    <x v="32"/>
  </r>
  <r>
    <x v="0"/>
    <x v="1"/>
    <s v="High End"/>
    <s v="Häagen-Dazs"/>
    <s v="Banana Split"/>
    <n v="253"/>
    <x v="42"/>
    <n v="98720.589623963417"/>
    <x v="42"/>
    <n v="170455.27246439896"/>
    <n v="283.53629581199817"/>
    <n v="71734.682840435547"/>
    <n v="2.6629891494070983"/>
    <n v="0.42084167772174919"/>
    <m/>
    <m/>
    <m/>
    <m/>
    <x v="32"/>
  </r>
  <r>
    <x v="0"/>
    <x v="1"/>
    <s v="High End"/>
    <s v="Häagen-Dazs"/>
    <s v="Pineapple Coconut"/>
    <n v="244"/>
    <x v="43"/>
    <n v="90430.35400243153"/>
    <x v="43"/>
    <n v="158502.30942719916"/>
    <n v="278.98342387199853"/>
    <n v="68071.955424767628"/>
    <n v="2.6622935606557236"/>
    <n v="0.42946980186451728"/>
    <m/>
    <m/>
    <m/>
    <m/>
    <x v="32"/>
  </r>
  <r>
    <x v="0"/>
    <x v="1"/>
    <s v="High End"/>
    <s v="Häagen-Dazs"/>
    <s v="Cookies and Cream"/>
    <n v="235"/>
    <x v="44"/>
    <n v="84427.462302284432"/>
    <x v="44"/>
    <n v="150388.17952349901"/>
    <n v="280.68390306899818"/>
    <n v="65960.717221214582"/>
    <n v="2.7231902131914714"/>
    <n v="0.43860306993680864"/>
    <m/>
    <m/>
    <m/>
    <m/>
    <x v="32"/>
  </r>
  <r>
    <x v="0"/>
    <x v="2"/>
    <s v="High End"/>
    <s v="Häagen-Dazs"/>
    <s v="English Toffee"/>
    <n v="214"/>
    <x v="45"/>
    <n v="68641.865056308743"/>
    <x v="45"/>
    <n v="127621.72809131916"/>
    <n v="275.60683661219821"/>
    <n v="58979.863035010421"/>
    <n v="2.7867439971027852"/>
    <n v="0.46214593640988499"/>
    <m/>
    <m/>
    <m/>
    <m/>
    <x v="32"/>
  </r>
  <r>
    <x v="0"/>
    <x v="2"/>
    <s v="High End"/>
    <s v="Häagen-Dazs"/>
    <s v="Rockmelon"/>
    <n v="970"/>
    <x v="46"/>
    <n v="1107460.9406999941"/>
    <x v="46"/>
    <n v="2278209.8834129879"/>
    <n v="1206.9576728999937"/>
    <n v="1170748.9427129938"/>
    <n v="2.4213092607216367"/>
    <n v="0.51388985327334902"/>
    <m/>
    <m/>
    <m/>
    <m/>
    <x v="32"/>
  </r>
  <r>
    <x v="0"/>
    <x v="2"/>
    <s v="High End"/>
    <s v="Häagen-Dazs"/>
    <s v="Rockmelon"/>
    <n v="622"/>
    <x v="47"/>
    <n v="455467.7004479976"/>
    <x v="47"/>
    <n v="950407.03324799507"/>
    <n v="795.7223999999959"/>
    <n v="494939.33279999747"/>
    <n v="2.4565684630224953"/>
    <n v="0.52076564617641052"/>
    <m/>
    <m/>
    <m/>
    <m/>
    <x v="32"/>
  </r>
  <r>
    <x v="0"/>
    <x v="2"/>
    <s v="High End"/>
    <s v="Häagen-Dazs"/>
    <s v="Pineapple Coconut"/>
    <n v="171"/>
    <x v="48"/>
    <n v="41365.166416118722"/>
    <x v="48"/>
    <n v="86724.110664899432"/>
    <n v="265.25698391099826"/>
    <n v="45358.94424878071"/>
    <n v="2.9658394263157697"/>
    <n v="0.52302576412742863"/>
    <m/>
    <m/>
    <m/>
    <m/>
    <x v="32"/>
  </r>
  <r>
    <x v="0"/>
    <x v="2"/>
    <s v="High End"/>
    <s v="Häagen-Dazs"/>
    <s v="Chocolate"/>
    <n v="622"/>
    <x v="49"/>
    <n v="455660.36867999751"/>
    <x v="49"/>
    <n v="1104141.5256827942"/>
    <n v="1042.5742073999945"/>
    <n v="648481.15700279665"/>
    <n v="2.8539343205787633"/>
    <n v="0.58731706209652779"/>
    <m/>
    <m/>
    <m/>
    <m/>
    <x v="32"/>
  </r>
  <r>
    <x v="0"/>
    <x v="2"/>
    <s v="Low End"/>
    <s v="Baskin-Robbins"/>
    <s v="Cherries Jubilee"/>
    <n v="308"/>
    <x v="50"/>
    <n v="173948.30599127369"/>
    <x v="50"/>
    <n v="417765.62742991775"/>
    <n v="791.6146799955975"/>
    <n v="243817.32143864405"/>
    <n v="4.4038373611688071"/>
    <n v="0.58362226432701336"/>
    <m/>
    <m/>
    <m/>
    <m/>
    <x v="32"/>
  </r>
  <r>
    <x v="0"/>
    <x v="2"/>
    <s v="Low End"/>
    <s v="Baskin-Robbins"/>
    <s v="Oreo Cookies'n Cream"/>
    <n v="284"/>
    <x v="51"/>
    <n v="152009.78999925451"/>
    <x v="51"/>
    <n v="234839.85599759777"/>
    <n v="291.65516196599731"/>
    <n v="82830.065998343256"/>
    <n v="2.9116228922534932"/>
    <n v="0.35270872419198951"/>
    <m/>
    <m/>
    <m/>
    <m/>
    <x v="32"/>
  </r>
  <r>
    <x v="0"/>
    <x v="2"/>
    <s v="Low End"/>
    <s v="Baskin-Robbins"/>
    <s v="Rocky Road"/>
    <n v="282"/>
    <x v="52"/>
    <n v="150134.62342789295"/>
    <x v="52"/>
    <n v="232326.00352223773"/>
    <n v="291.45879466079714"/>
    <n v="82191.380094344786"/>
    <n v="2.92145771744678"/>
    <n v="0.35377606831891983"/>
    <m/>
    <m/>
    <m/>
    <m/>
    <x v="32"/>
  </r>
  <r>
    <x v="0"/>
    <x v="2"/>
    <s v="Low End"/>
    <s v="Baskin-Robbins"/>
    <s v="Green Mint Stick"/>
    <n v="250"/>
    <x v="53"/>
    <n v="118548.30716249911"/>
    <x v="53"/>
    <n v="188790.10374999861"/>
    <n v="280.96718634999803"/>
    <n v="70241.796587499499"/>
    <n v="3.0206416599999781"/>
    <n v="0.37206291639373085"/>
    <m/>
    <m/>
    <m/>
    <m/>
    <x v="32"/>
  </r>
  <r>
    <x v="0"/>
    <x v="2"/>
    <s v="High End"/>
    <s v="Ben and Jerry's"/>
    <s v="Goodbye Yellow Brickle Road"/>
    <n v="292"/>
    <x v="54"/>
    <n v="177727.78274295348"/>
    <x v="54"/>
    <n v="414035.92755791743"/>
    <n v="809.274468544397"/>
    <n v="236308.14481496395"/>
    <n v="4.8559289683561344"/>
    <n v="0.5707430903611812"/>
    <m/>
    <m/>
    <m/>
    <m/>
    <x v="32"/>
  </r>
  <r>
    <x v="0"/>
    <x v="2"/>
    <s v="High End"/>
    <s v="Ben and Jerry's"/>
    <s v="Phish Food"/>
    <n v="241"/>
    <x v="55"/>
    <n v="124515.97780919184"/>
    <x v="55"/>
    <n v="195987.44527158834"/>
    <n v="296.56210565309755"/>
    <n v="71471.467462396497"/>
    <n v="3.3743813858505942"/>
    <n v="0.36467370327397952"/>
    <m/>
    <m/>
    <m/>
    <m/>
    <x v="32"/>
  </r>
  <r>
    <x v="0"/>
    <x v="2"/>
    <s v="High End"/>
    <s v="Ben and Jerry's"/>
    <s v="Chunky Monkey"/>
    <n v="247"/>
    <x v="56"/>
    <n v="89878.804965065123"/>
    <x v="56"/>
    <n v="159746.29504859843"/>
    <n v="282.86433232199721"/>
    <n v="69867.49008353331"/>
    <n v="2.6184053999999746"/>
    <n v="0.43736532394869027"/>
    <m/>
    <m/>
    <m/>
    <m/>
    <x v="32"/>
  </r>
  <r>
    <x v="0"/>
    <x v="2"/>
    <s v="Low End"/>
    <s v="EDY's"/>
    <s v="Double Fudge Brownie"/>
    <n v="465"/>
    <x v="57"/>
    <n v="273715.92650103517"/>
    <x v="57"/>
    <n v="457043.66411624599"/>
    <n v="394.25319917249647"/>
    <n v="183327.73761521082"/>
    <n v="2.1137410758064332"/>
    <n v="0.40111646218682218"/>
    <m/>
    <m/>
    <m/>
    <m/>
    <x v="32"/>
  </r>
  <r>
    <x v="0"/>
    <x v="2"/>
    <s v="Low End"/>
    <s v="EDY's"/>
    <s v="Rocky Road"/>
    <n v="419"/>
    <x v="58"/>
    <n v="229409.94182388563"/>
    <x v="58"/>
    <n v="390467.46636737621"/>
    <n v="384.38550010379618"/>
    <n v="161057.52454349058"/>
    <n v="2.2241127947971147"/>
    <n v="0.41247360770374042"/>
    <m/>
    <m/>
    <m/>
    <m/>
    <x v="32"/>
  </r>
  <r>
    <x v="0"/>
    <x v="2"/>
    <s v="Low End"/>
    <s v="EDY's"/>
    <s v="Peanut Butter Cup"/>
    <n v="410"/>
    <x v="59"/>
    <n v="220716.23731288782"/>
    <x v="59"/>
    <n v="377211.28971899633"/>
    <n v="381.69524977099627"/>
    <n v="156495.0524061085"/>
    <n v="2.2439695997560758"/>
    <n v="0.41487372374959808"/>
    <m/>
    <m/>
    <m/>
    <m/>
    <x v="32"/>
  </r>
  <r>
    <x v="0"/>
    <x v="2"/>
    <s v="Low End"/>
    <s v="EDY's"/>
    <s v="Double Fudge Brownie"/>
    <n v="359"/>
    <x v="60"/>
    <n v="170466.34911744663"/>
    <x v="60"/>
    <n v="298937.27578208776"/>
    <n v="357.85773444189732"/>
    <n v="128470.92666464113"/>
    <n v="2.3194829011420439"/>
    <n v="0.42975880585160225"/>
    <m/>
    <m/>
    <m/>
    <m/>
    <x v="32"/>
  </r>
  <r>
    <x v="0"/>
    <x v="2"/>
    <s v="Low End"/>
    <s v="EDY's"/>
    <s v="Mint Chocolate Chip"/>
    <n v="305"/>
    <x v="61"/>
    <n v="126547.2766284989"/>
    <x v="61"/>
    <n v="224942.76734999803"/>
    <n v="322.60816629999715"/>
    <n v="98395.490721499125"/>
    <n v="2.4180894098360444"/>
    <n v="0.43742455861406465"/>
    <m/>
    <m/>
    <m/>
    <m/>
    <x v="32"/>
  </r>
  <r>
    <x v="0"/>
    <x v="2"/>
    <s v="Low End"/>
    <s v="EDY's"/>
    <s v="Double Fudge Brownie"/>
    <n v="305"/>
    <x v="62"/>
    <n v="133942.41070868136"/>
    <x v="62"/>
    <n v="248760.52849574786"/>
    <n v="376.45284520349674"/>
    <n v="114818.1177870665"/>
    <n v="2.6741255414753868"/>
    <n v="0.46156083716886431"/>
    <m/>
    <m/>
    <m/>
    <m/>
    <x v="32"/>
  </r>
  <r>
    <x v="0"/>
    <x v="2"/>
    <s v="Low End"/>
    <s v="EDY's"/>
    <s v="Pumpkin (Holiday)"/>
    <n v="980"/>
    <x v="63"/>
    <n v="1078840.6665321521"/>
    <x v="63"/>
    <n v="2003998.2791359881"/>
    <n v="944.03838020799594"/>
    <n v="925157.61260383599"/>
    <n v="2.086628778775498"/>
    <n v="0.46165589174193911"/>
    <m/>
    <m/>
    <m/>
    <m/>
    <x v="32"/>
  </r>
  <r>
    <x v="0"/>
    <x v="2"/>
    <s v="High End"/>
    <s v="Häagen-Dazs"/>
    <s v="Mayan Chocolate"/>
    <n v="338"/>
    <x v="64"/>
    <n v="182574.01628699864"/>
    <x v="64"/>
    <n v="446182.52769999794"/>
    <n v="779.90683849999789"/>
    <n v="263608.5114129993"/>
    <n v="3.9055226331360764"/>
    <n v="0.59080868265250208"/>
    <m/>
    <m/>
    <m/>
    <m/>
    <x v="32"/>
  </r>
  <r>
    <x v="0"/>
    <x v="2"/>
    <s v="High End"/>
    <s v="Häagen-Dazs"/>
    <s v="Dulce de Leche"/>
    <n v="330"/>
    <x v="65"/>
    <n v="179753.65365275848"/>
    <x v="65"/>
    <n v="282098.2233959976"/>
    <n v="310.13505982799734"/>
    <n v="102344.56974323912"/>
    <n v="2.5904336399999779"/>
    <n v="0.3627976401665321"/>
    <m/>
    <m/>
    <m/>
    <m/>
    <x v="32"/>
  </r>
  <r>
    <x v="0"/>
    <x v="2"/>
    <s v="High End"/>
    <s v="Häagen-Dazs"/>
    <s v="Imagine Whirled Peace"/>
    <n v="338"/>
    <x v="66"/>
    <n v="192735.83111369979"/>
    <x v="66"/>
    <n v="309833.34613451769"/>
    <n v="346.44235213259731"/>
    <n v="117097.5150208179"/>
    <n v="2.7120316702366662"/>
    <n v="0.37793709580239521"/>
    <m/>
    <m/>
    <m/>
    <m/>
    <x v="32"/>
  </r>
  <r>
    <x v="0"/>
    <x v="2"/>
    <s v="High End"/>
    <s v="Häagen-Dazs"/>
    <s v="Pineapple Coconut"/>
    <n v="192"/>
    <x v="67"/>
    <n v="55567.025524684264"/>
    <x v="67"/>
    <n v="109130.48068607895"/>
    <n v="278.9763289655973"/>
    <n v="53563.45516139469"/>
    <n v="2.9603537512499716"/>
    <n v="0.49082029900952701"/>
    <m/>
    <m/>
    <m/>
    <m/>
    <x v="32"/>
  </r>
  <r>
    <x v="0"/>
    <x v="2"/>
    <s v="High End"/>
    <s v="Häagen-Dazs"/>
    <s v="Radish and Rice"/>
    <n v="969"/>
    <x v="68"/>
    <n v="1152874.156058989"/>
    <x v="68"/>
    <n v="2372000.9840827873"/>
    <n v="1258.128821489988"/>
    <n v="1219126.8280237983"/>
    <n v="2.5261975567492021"/>
    <n v="0.51396556586809938"/>
    <m/>
    <m/>
    <m/>
    <m/>
    <x v="32"/>
  </r>
  <r>
    <x v="0"/>
    <x v="2"/>
    <s v="Low End"/>
    <s v="Baskin-Robbins"/>
    <s v="Jamoca"/>
    <n v="417"/>
    <x v="69"/>
    <n v="307605.3682930636"/>
    <x v="69"/>
    <n v="645773.29935827537"/>
    <n v="810.9542711395967"/>
    <n v="338167.93106521177"/>
    <n v="3.7137098917026115"/>
    <n v="0.52366353858429826"/>
    <m/>
    <m/>
    <m/>
    <m/>
    <x v="32"/>
  </r>
  <r>
    <x v="0"/>
    <x v="2"/>
    <s v="Low End"/>
    <s v="Baskin-Robbins"/>
    <s v="Green Mint Stick"/>
    <n v="399"/>
    <x v="70"/>
    <n v="287264.3195331723"/>
    <x v="70"/>
    <n v="611496.15667475527"/>
    <n v="812.61112065559644"/>
    <n v="324231.83714158298"/>
    <n v="3.8410321334335542"/>
    <n v="0.53022710544039697"/>
    <m/>
    <m/>
    <m/>
    <m/>
    <x v="32"/>
  </r>
  <r>
    <x v="0"/>
    <x v="2"/>
    <s v="Low End"/>
    <s v="Baskin-Robbins"/>
    <s v="Chocolate Chip"/>
    <n v="382"/>
    <x v="71"/>
    <n v="267845.97183979099"/>
    <x v="71"/>
    <n v="578594.35001223523"/>
    <n v="813.47742977079633"/>
    <n v="310748.37817244424"/>
    <n v="3.9650389929842604"/>
    <n v="0.53707468482171139"/>
    <m/>
    <m/>
    <m/>
    <m/>
    <x v="32"/>
  </r>
  <r>
    <x v="0"/>
    <x v="2"/>
    <s v="Low End"/>
    <s v="Baskin-Robbins"/>
    <s v="Reese's Peanut Butter Cup"/>
    <n v="255"/>
    <x v="72"/>
    <n v="128005.71330617854"/>
    <x v="72"/>
    <n v="202876.64227799769"/>
    <n v="293.61148616399669"/>
    <n v="74870.928971819143"/>
    <n v="3.1199791199999645"/>
    <n v="0.36904657002960972"/>
    <m/>
    <m/>
    <m/>
    <m/>
    <x v="32"/>
  </r>
  <r>
    <x v="0"/>
    <x v="2"/>
    <s v="Low End"/>
    <s v="Baskin-Robbins"/>
    <s v="Butterscotch Ribbon"/>
    <n v="503"/>
    <x v="73"/>
    <n v="255922.90465299683"/>
    <x v="73"/>
    <n v="610891.01849476236"/>
    <n v="705.70201558999111"/>
    <n v="354968.11384176556"/>
    <n v="2.4145031144930118"/>
    <n v="0.58106618544893363"/>
    <m/>
    <m/>
    <m/>
    <m/>
    <x v="32"/>
  </r>
  <r>
    <x v="0"/>
    <x v="2"/>
    <s v="High End"/>
    <s v="Ben and Jerry's"/>
    <s v="Chocolate Macadamia"/>
    <n v="383"/>
    <x v="74"/>
    <n v="297699.75159390981"/>
    <x v="74"/>
    <n v="616501.56739971519"/>
    <n v="832.38072011959628"/>
    <n v="318801.81580580538"/>
    <n v="4.2027798089816901"/>
    <n v="0.51711436379707842"/>
    <m/>
    <m/>
    <m/>
    <m/>
    <x v="32"/>
  </r>
  <r>
    <x v="0"/>
    <x v="2"/>
    <s v="High End"/>
    <s v="Ben and Jerry's"/>
    <s v="Bananas on the Rum"/>
    <n v="362"/>
    <x v="75"/>
    <n v="268802.68593990809"/>
    <x v="75"/>
    <n v="568928.25722551555"/>
    <n v="829.07616377239628"/>
    <n v="300125.57128560747"/>
    <n v="4.341505579999966"/>
    <n v="0.52752797470321766"/>
    <m/>
    <m/>
    <m/>
    <m/>
    <x v="32"/>
  </r>
  <r>
    <x v="0"/>
    <x v="2"/>
    <s v="High End"/>
    <s v="Ben and Jerry's"/>
    <s v="Strawberry Banana"/>
    <n v="330"/>
    <x v="76"/>
    <n v="229047.82493471712"/>
    <x v="76"/>
    <n v="501706.79011199571"/>
    <n v="826.23928841599582"/>
    <n v="272658.96517727862"/>
    <n v="4.6070412315151126"/>
    <n v="0.54346277656798925"/>
    <m/>
    <m/>
    <m/>
    <m/>
    <x v="32"/>
  </r>
  <r>
    <x v="0"/>
    <x v="3"/>
    <s v="High End"/>
    <s v="Ben and Jerry's"/>
    <s v="Pumpkin Cheesecake"/>
    <n v="304"/>
    <x v="77"/>
    <n v="142921.57371747674"/>
    <x v="77"/>
    <n v="233998.75908863725"/>
    <n v="299.59600451039637"/>
    <n v="91077.185371160507"/>
    <n v="2.5320156584210225"/>
    <n v="0.38922080495589739"/>
    <m/>
    <m/>
    <m/>
    <m/>
    <x v="32"/>
  </r>
  <r>
    <x v="0"/>
    <x v="3"/>
    <s v="Low End"/>
    <s v="Ben and Jerry's"/>
    <s v="Willie Nelson’s Country PeachCobbler"/>
    <n v="299"/>
    <x v="78"/>
    <n v="139243.33986943724"/>
    <x v="78"/>
    <n v="229354.25683689711"/>
    <n v="301.37430423899622"/>
    <n v="90110.916967459867"/>
    <n v="2.5654551608695328"/>
    <n v="0.39288966426963379"/>
    <m/>
    <m/>
    <m/>
    <m/>
    <x v="32"/>
  </r>
  <r>
    <x v="0"/>
    <x v="3"/>
    <s v="Low End"/>
    <s v="EDY's"/>
    <s v="Double Fudge Brownie"/>
    <n v="611"/>
    <x v="79"/>
    <n v="465373.19046178588"/>
    <x v="79"/>
    <n v="742067.62931222143"/>
    <n v="452.85505540169481"/>
    <n v="276694.43885043554"/>
    <n v="1.987746816579355"/>
    <n v="0.37286957134471321"/>
    <m/>
    <m/>
    <m/>
    <m/>
    <x v="32"/>
  </r>
  <r>
    <x v="0"/>
    <x v="3"/>
    <s v="Low End"/>
    <s v="EDY's"/>
    <s v="Fudge Tracks"/>
    <n v="501"/>
    <x v="80"/>
    <n v="323595.74039116566"/>
    <x v="80"/>
    <n v="533252.37021344388"/>
    <n v="418.47630703049538"/>
    <n v="209656.62982227822"/>
    <n v="2.1245029709580594"/>
    <n v="0.39316586579513813"/>
    <m/>
    <m/>
    <m/>
    <m/>
    <x v="32"/>
  </r>
  <r>
    <x v="0"/>
    <x v="3"/>
    <s v="Low End"/>
    <s v="EDY's"/>
    <s v="Double Fudge Brownie"/>
    <n v="493"/>
    <x v="81"/>
    <n v="314329.53448831971"/>
    <x v="81"/>
    <n v="519439.92818813393"/>
    <n v="416.04542332619519"/>
    <n v="205110.39369981422"/>
    <n v="2.1371819188235044"/>
    <n v="0.39486836219014354"/>
    <m/>
    <m/>
    <m/>
    <m/>
    <x v="32"/>
  </r>
  <r>
    <x v="0"/>
    <x v="3"/>
    <s v="Low End"/>
    <s v="EDY's"/>
    <s v="Rocky Road"/>
    <n v="438"/>
    <x v="82"/>
    <n v="256103.76206292515"/>
    <x v="82"/>
    <n v="432319.4727836345"/>
    <n v="402.31897424819488"/>
    <n v="176215.71072070935"/>
    <n v="2.253494885342437"/>
    <n v="0.40760530536847017"/>
    <m/>
    <m/>
    <m/>
    <m/>
    <x v="32"/>
  </r>
  <r>
    <x v="0"/>
    <x v="3"/>
    <s v="Low End"/>
    <s v="EDY's"/>
    <s v="Neapolitan"/>
    <n v="354"/>
    <x v="83"/>
    <n v="171539.28834634979"/>
    <x v="83"/>
    <n v="301659.39950435684"/>
    <n v="367.57093547459613"/>
    <n v="130120.11115800706"/>
    <n v="2.4071898201694659"/>
    <n v="0.43134777623969822"/>
    <m/>
    <m/>
    <m/>
    <m/>
    <x v="32"/>
  </r>
  <r>
    <x v="0"/>
    <x v="3"/>
    <s v="Low End"/>
    <s v="EDY's"/>
    <s v="Neapolitan"/>
    <n v="249"/>
    <x v="84"/>
    <n v="94661.326774342582"/>
    <x v="84"/>
    <n v="179182.08354626788"/>
    <n v="339.44079024869592"/>
    <n v="84520.756771925298"/>
    <n v="2.889986992891532"/>
    <n v="0.47170316975413773"/>
    <m/>
    <m/>
    <m/>
    <m/>
    <x v="32"/>
  </r>
  <r>
    <x v="0"/>
    <x v="3"/>
    <s v="Low End"/>
    <s v="EDY's"/>
    <s v="Butter Pecan"/>
    <n v="246"/>
    <x v="85"/>
    <n v="91547.442184614221"/>
    <x v="85"/>
    <n v="173745.49414391816"/>
    <n v="334.13842259879647"/>
    <n v="82198.051959303935"/>
    <n v="2.8710670590243597"/>
    <n v="0.47309458218937772"/>
    <m/>
    <m/>
    <m/>
    <m/>
    <x v="32"/>
  </r>
  <r>
    <x v="0"/>
    <x v="3"/>
    <s v="High End"/>
    <s v="Häagen-Dazs"/>
    <s v="Vanilla Swiss Almond"/>
    <n v="390"/>
    <x v="86"/>
    <n v="339594.84649934614"/>
    <x v="86"/>
    <n v="675338.0483849945"/>
    <n v="860.88000483499582"/>
    <n v="335743.20188564836"/>
    <n v="4.4400923628204767"/>
    <n v="0.49714835805348995"/>
    <m/>
    <m/>
    <m/>
    <m/>
    <x v="32"/>
  </r>
  <r>
    <x v="0"/>
    <x v="3"/>
    <s v="High End"/>
    <s v="Häagen-Dazs"/>
    <s v="Butter Pecan"/>
    <n v="315"/>
    <x v="87"/>
    <n v="225816.45991994016"/>
    <x v="87"/>
    <n v="489591.69224174652"/>
    <n v="837.38168991049633"/>
    <n v="263775.23232180637"/>
    <n v="4.9341566363491713"/>
    <n v="0.53876574398971133"/>
    <m/>
    <m/>
    <m/>
    <m/>
    <x v="32"/>
  </r>
  <r>
    <x v="0"/>
    <x v="3"/>
    <s v="High End"/>
    <s v="Häagen-Dazs"/>
    <s v="Butter Pecan"/>
    <n v="286"/>
    <x v="88"/>
    <n v="191782.89157015336"/>
    <x v="88"/>
    <n v="430457.47163275664"/>
    <n v="834.52650371539619"/>
    <n v="238674.58006260329"/>
    <n v="5.2625736176922668"/>
    <n v="0.55446727212631064"/>
    <m/>
    <m/>
    <m/>
    <m/>
    <x v="32"/>
  </r>
  <r>
    <x v="0"/>
    <x v="3"/>
    <s v="High End"/>
    <s v="Häagen-Dazs"/>
    <s v="Triple Chocolate"/>
    <n v="271"/>
    <x v="89"/>
    <n v="119931.41323184063"/>
    <x v="89"/>
    <n v="201545.75909948788"/>
    <n v="301.15994785109683"/>
    <n v="81614.345867647251"/>
    <n v="2.7443220966420374"/>
    <n v="0.40494201531355678"/>
    <m/>
    <m/>
    <m/>
    <m/>
    <x v="32"/>
  </r>
  <r>
    <x v="0"/>
    <x v="3"/>
    <s v="Low End"/>
    <s v="Baskin-Robbins"/>
    <s v="Date Nut"/>
    <n v="362"/>
    <x v="90"/>
    <n v="244731.73868907156"/>
    <x v="90"/>
    <n v="539164.78605507524"/>
    <n v="813.35095957459589"/>
    <n v="294433.04736600368"/>
    <n v="4.1143797965193007"/>
    <n v="0.54609101888921874"/>
    <m/>
    <m/>
    <m/>
    <m/>
    <x v="32"/>
  </r>
  <r>
    <x v="0"/>
    <x v="3"/>
    <s v="Low End"/>
    <s v="Baskin-Robbins"/>
    <s v="Black Walnut"/>
    <n v="293"/>
    <x v="91"/>
    <n v="169069.34256330144"/>
    <x v="91"/>
    <n v="259311.46103968626"/>
    <n v="307.99357841769563"/>
    <n v="90242.118476384814"/>
    <n v="3.0205530762115607"/>
    <n v="0.34800667164716542"/>
    <m/>
    <m/>
    <m/>
    <m/>
    <x v="32"/>
  </r>
  <r>
    <x v="0"/>
    <x v="3"/>
    <s v="Low End"/>
    <s v="Baskin-Robbins"/>
    <s v="Classic Flavors"/>
    <n v="775"/>
    <x v="92"/>
    <n v="624156.28624999058"/>
    <x v="92"/>
    <n v="1241331.4112499813"/>
    <n v="796.35499999998808"/>
    <n v="617175.12499999069"/>
    <n v="2.0667328387096462"/>
    <n v="0.49718803488466873"/>
    <m/>
    <m/>
    <m/>
    <m/>
    <x v="32"/>
  </r>
  <r>
    <x v="0"/>
    <x v="3"/>
    <s v="Low End"/>
    <s v="Baskin-Robbins"/>
    <s v="Rocky Road"/>
    <n v="611"/>
    <x v="93"/>
    <n v="388021.26101699419"/>
    <x v="93"/>
    <n v="874821.40805551677"/>
    <n v="796.72691822998797"/>
    <n v="486800.14703852258"/>
    <n v="2.3433490429295882"/>
    <n v="0.55645660080557835"/>
    <m/>
    <m/>
    <m/>
    <m/>
    <x v="32"/>
  </r>
  <r>
    <x v="0"/>
    <x v="3"/>
    <s v="Low End"/>
    <s v="Baskin-Robbins"/>
    <s v="Lemon Custard"/>
    <n v="573"/>
    <x v="94"/>
    <n v="341322.94850399479"/>
    <x v="94"/>
    <n v="783499.19973334821"/>
    <n v="771.6863023199885"/>
    <n v="442176.25122935342"/>
    <n v="2.3863234735078174"/>
    <n v="0.56436082050861214"/>
    <m/>
    <m/>
    <m/>
    <m/>
    <x v="32"/>
  </r>
  <r>
    <x v="0"/>
    <x v="3"/>
    <s v="Low End"/>
    <s v="Baskin-Robbins"/>
    <s v="Raspberry Sorbet"/>
    <n v="775"/>
    <x v="95"/>
    <n v="624514.85937499057"/>
    <x v="95"/>
    <n v="1439096.2454687282"/>
    <n v="1051.0727562499842"/>
    <n v="814581.38609373767"/>
    <n v="2.3959979112902863"/>
    <n v="0.56603676693522353"/>
    <m/>
    <m/>
    <m/>
    <m/>
    <x v="32"/>
  </r>
  <r>
    <x v="0"/>
    <x v="4"/>
    <s v="Low End"/>
    <s v="Baskin-Robbins"/>
    <s v="Mint Chocolate Chip"/>
    <n v="548"/>
    <x v="96"/>
    <n v="305854.21852799598"/>
    <x v="96"/>
    <n v="711259.08824351069"/>
    <n v="739.78990823999027"/>
    <n v="405404.86971551471"/>
    <n v="2.3684635843795308"/>
    <n v="0.56998198886524176"/>
    <m/>
    <m/>
    <m/>
    <m/>
    <x v="32"/>
  </r>
  <r>
    <x v="0"/>
    <x v="4"/>
    <s v="Low End"/>
    <s v="Baskin-Robbins"/>
    <s v="Vanilla"/>
    <n v="496"/>
    <x v="97"/>
    <n v="250807.65363199668"/>
    <x v="97"/>
    <n v="601332.99897087202"/>
    <n v="706.7043252799906"/>
    <n v="350525.34533887531"/>
    <n v="2.4442841074193224"/>
    <n v="0.58291386958435387"/>
    <m/>
    <m/>
    <m/>
    <m/>
    <x v="32"/>
  </r>
  <r>
    <x v="0"/>
    <x v="4"/>
    <s v="Low End"/>
    <s v="Baskin-Robbins"/>
    <s v="Chocolate Chip Cookie Dough"/>
    <n v="480"/>
    <x v="98"/>
    <n v="239701.70879999636"/>
    <x v="98"/>
    <n v="580776.76339199126"/>
    <n v="710.57303039998942"/>
    <n v="341075.05459199491"/>
    <n v="2.5207324799999622"/>
    <n v="0.58727393396382954"/>
    <m/>
    <m/>
    <m/>
    <m/>
    <x v="32"/>
  </r>
  <r>
    <x v="0"/>
    <x v="4"/>
    <s v="Low End"/>
    <s v="Baskin-Robbins"/>
    <s v="French Vanilla"/>
    <n v="459"/>
    <x v="99"/>
    <n v="219270.46436999665"/>
    <x v="99"/>
    <n v="539150.47383329191"/>
    <n v="696.90633869998965"/>
    <n v="319880.00946329522"/>
    <n v="2.5590844633986545"/>
    <n v="0.59330377137385915"/>
    <m/>
    <m/>
    <m/>
    <m/>
    <x v="32"/>
  </r>
  <r>
    <x v="0"/>
    <x v="4"/>
    <s v="High End"/>
    <s v="Ben and Jerry's"/>
    <s v="Crème Brûlée"/>
    <n v="403"/>
    <x v="100"/>
    <n v="337422.92763290054"/>
    <x v="100"/>
    <n v="678648.34188033314"/>
    <n v="846.71318671819517"/>
    <n v="341225.41424743261"/>
    <n v="4.178637525508643"/>
    <n v="0.50280151470200063"/>
    <m/>
    <m/>
    <m/>
    <m/>
    <x v="32"/>
  </r>
  <r>
    <x v="0"/>
    <x v="4"/>
    <s v="High End"/>
    <s v="Ben and Jerry's"/>
    <s v="Chocolate"/>
    <n v="337"/>
    <x v="101"/>
    <n v="238973.19633551635"/>
    <x v="101"/>
    <n v="508112.15979199484"/>
    <n v="798.63193903999547"/>
    <n v="269138.96345647849"/>
    <n v="4.4740392166171654"/>
    <n v="0.52968416179344247"/>
    <m/>
    <m/>
    <m/>
    <m/>
    <x v="32"/>
  </r>
  <r>
    <x v="0"/>
    <x v="4"/>
    <s v="High End"/>
    <s v="Ben and Jerry's"/>
    <s v="Phish Food"/>
    <n v="308"/>
    <x v="102"/>
    <n v="207750.21219296643"/>
    <x v="102"/>
    <n v="463785.87933215528"/>
    <n v="831.28463356879502"/>
    <n v="256035.66713918885"/>
    <n v="4.8889555503895608"/>
    <n v="0.55205576225795483"/>
    <m/>
    <m/>
    <m/>
    <m/>
    <x v="32"/>
  </r>
  <r>
    <x v="0"/>
    <x v="4"/>
    <s v="High End"/>
    <s v="Ben and Jerry's"/>
    <s v="Baileys Irish Cream"/>
    <n v="337"/>
    <x v="103"/>
    <n v="252666.22438370774"/>
    <x v="103"/>
    <n v="551953.50156035414"/>
    <n v="888.09281061319393"/>
    <n v="299287.2771766464"/>
    <n v="4.8600718643322924"/>
    <n v="0.54223277201896758"/>
    <m/>
    <m/>
    <m/>
    <m/>
    <x v="32"/>
  </r>
  <r>
    <x v="0"/>
    <x v="4"/>
    <s v="High End"/>
    <s v="Ben and Jerry's"/>
    <s v="Peanut Butter Cookie Dough"/>
    <n v="694"/>
    <x v="104"/>
    <n v="561563.49419999192"/>
    <x v="104"/>
    <n v="1219164.7392383025"/>
    <n v="947.55222627998637"/>
    <n v="657601.24503831053"/>
    <n v="2.5312990292218656"/>
    <n v="0.53938669965894848"/>
    <m/>
    <m/>
    <m/>
    <m/>
    <x v="32"/>
  </r>
  <r>
    <x v="0"/>
    <x v="4"/>
    <s v="High End"/>
    <s v="Ben and Jerry's"/>
    <s v="Karamel Sutra"/>
    <n v="516"/>
    <x v="105"/>
    <n v="313077.11759999528"/>
    <x v="105"/>
    <n v="731569.16136094905"/>
    <n v="811.03109255998788"/>
    <n v="418492.04376095376"/>
    <n v="2.7476156832557725"/>
    <n v="0.57204713629867443"/>
    <m/>
    <m/>
    <m/>
    <m/>
    <x v="32"/>
  </r>
  <r>
    <x v="0"/>
    <x v="4"/>
    <s v="High End"/>
    <s v="Ben and Jerry's"/>
    <s v="Karamel Sutra"/>
    <n v="486"/>
    <x v="106"/>
    <n v="277784.21069999581"/>
    <x v="106"/>
    <n v="660177.00152171007"/>
    <n v="786.81644201998813"/>
    <n v="382392.79082171427"/>
    <n v="2.7950388724690938"/>
    <n v="0.57922767672957054"/>
    <m/>
    <m/>
    <m/>
    <m/>
    <x v="32"/>
  </r>
  <r>
    <x v="0"/>
    <x v="4"/>
    <s v="High End"/>
    <s v="Ben and Jerry's"/>
    <s v="Sweet Cream &amp; Cookies"/>
    <n v="473"/>
    <x v="107"/>
    <n v="257786.14702499658"/>
    <x v="107"/>
    <n v="617509.37806568178"/>
    <n v="760.51423052998996"/>
    <n v="359723.2310406852"/>
    <n v="2.7600774958350587"/>
    <n v="0.5825388954698969"/>
    <m/>
    <m/>
    <m/>
    <m/>
    <x v="32"/>
  </r>
  <r>
    <x v="0"/>
    <x v="4"/>
    <s v="High End"/>
    <s v="Ben and Jerry's"/>
    <s v="Stephen Colbert's AmeriCone Dream"/>
    <n v="118"/>
    <x v="108"/>
    <n v="17928.960934199738"/>
    <x v="108"/>
    <n v="49826.678819999281"/>
    <n v="270.31964309999609"/>
    <n v="31897.717885799542"/>
    <n v="3.5784744915253719"/>
    <n v="0.64017347014099069"/>
    <m/>
    <m/>
    <m/>
    <m/>
    <x v="32"/>
  </r>
  <r>
    <x v="0"/>
    <x v="4"/>
    <s v="High End"/>
    <s v="Ben and Jerry's"/>
    <s v="Vanilla"/>
    <n v="118"/>
    <x v="109"/>
    <n v="18183.155853009335"/>
    <x v="109"/>
    <n v="50645.120816159259"/>
    <n v="275.10139799279602"/>
    <n v="32461.964963149923"/>
    <n v="3.6372537213558793"/>
    <n v="0.64096924718545323"/>
    <m/>
    <m/>
    <m/>
    <m/>
    <x v="32"/>
  </r>
  <r>
    <x v="0"/>
    <x v="4"/>
    <s v="Low End"/>
    <s v="EDY's"/>
    <s v="Mocha Almond Fudge"/>
    <n v="657"/>
    <x v="110"/>
    <n v="546533.08486335841"/>
    <x v="110"/>
    <n v="861768.61165600771"/>
    <n v="479.8105430633932"/>
    <n v="315235.5267926493"/>
    <n v="1.9964568704109305"/>
    <n v="0.36580065986260585"/>
    <m/>
    <m/>
    <m/>
    <m/>
    <x v="32"/>
  </r>
  <r>
    <x v="0"/>
    <x v="4"/>
    <s v="Low End"/>
    <s v="EDY's"/>
    <s v="Rocky Road"/>
    <n v="613"/>
    <x v="111"/>
    <n v="486293.24301480869"/>
    <x v="111"/>
    <n v="775027.38795100804"/>
    <n v="471.01818097259286"/>
    <n v="288734.14493619936"/>
    <n v="2.0625101803262327"/>
    <n v="0.37254702146661584"/>
    <m/>
    <m/>
    <m/>
    <m/>
    <x v="32"/>
  </r>
  <r>
    <x v="0"/>
    <x v="4"/>
    <s v="Low End"/>
    <s v="EDY's"/>
    <s v="Caramel Cone"/>
    <n v="811"/>
    <x v="112"/>
    <n v="851347.71933955513"/>
    <x v="112"/>
    <n v="1356847.3531114892"/>
    <n v="623.30411069289039"/>
    <n v="505499.63377193408"/>
    <n v="2.0629527612946661"/>
    <n v="0.37255453431274688"/>
    <m/>
    <m/>
    <m/>
    <m/>
    <x v="32"/>
  </r>
  <r>
    <x v="0"/>
    <x v="4"/>
    <s v="Low End"/>
    <s v="EDY's"/>
    <s v="Fudge Tracks"/>
    <n v="427"/>
    <x v="113"/>
    <n v="246689.45613418141"/>
    <x v="113"/>
    <n v="418395.52099736442"/>
    <n v="402.12193176389462"/>
    <n v="171706.06486318301"/>
    <n v="2.2947283262528968"/>
    <n v="0.41039173759287118"/>
    <m/>
    <m/>
    <m/>
    <m/>
    <x v="32"/>
  </r>
  <r>
    <x v="0"/>
    <x v="4"/>
    <s v="Low End"/>
    <s v="EDY's"/>
    <s v="Neapolitan"/>
    <n v="263"/>
    <x v="114"/>
    <n v="104379.45636122848"/>
    <x v="114"/>
    <n v="191871.38463299719"/>
    <n v="332.66892878999511"/>
    <n v="87491.928271768702"/>
    <n v="2.7739505361216326"/>
    <n v="0.45599258294361755"/>
    <m/>
    <m/>
    <m/>
    <m/>
    <x v="32"/>
  </r>
  <r>
    <x v="0"/>
    <x v="4"/>
    <s v="Low End"/>
    <s v="EDY's"/>
    <s v="Cookie Dough"/>
    <n v="811"/>
    <x v="115"/>
    <n v="794580.59859465796"/>
    <x v="115"/>
    <n v="1499718.8692569821"/>
    <n v="869.46765802999278"/>
    <n v="705138.27066232415"/>
    <n v="2.2801748298396767"/>
    <n v="0.47018030186662685"/>
    <m/>
    <m/>
    <m/>
    <m/>
    <x v="32"/>
  </r>
  <r>
    <x v="0"/>
    <x v="4"/>
    <s v="Low End"/>
    <s v="EDY's"/>
    <s v="Rainbow Sherbet"/>
    <n v="263"/>
    <x v="116"/>
    <n v="110223.18643601979"/>
    <x v="116"/>
    <n v="210694.23608393694"/>
    <n v="382.01920018219442"/>
    <n v="100471.04964791714"/>
    <n v="3.0460789672242901"/>
    <n v="0.47685713437310745"/>
    <m/>
    <m/>
    <m/>
    <m/>
    <x v="32"/>
  </r>
  <r>
    <x v="0"/>
    <x v="4"/>
    <s v="High End"/>
    <s v="Häagen-Dazs"/>
    <s v="Baileys Irish Cream"/>
    <n v="339"/>
    <x v="117"/>
    <n v="265272.68033018598"/>
    <x v="117"/>
    <n v="542357.72364899423"/>
    <n v="817.36000978999493"/>
    <n v="277085.04331880825"/>
    <n v="4.7193961386430177"/>
    <n v="0.5108898264683579"/>
    <m/>
    <m/>
    <m/>
    <m/>
    <x v="32"/>
  </r>
  <r>
    <x v="0"/>
    <x v="4"/>
    <s v="High End"/>
    <s v="Häagen-Dazs"/>
    <s v="Classic Flavors"/>
    <n v="475"/>
    <x v="118"/>
    <n v="523949.18370824243"/>
    <x v="118"/>
    <n v="987448.71357498912"/>
    <n v="975.78848392999294"/>
    <n v="463499.52986674669"/>
    <n v="4.3765039936841621"/>
    <n v="0.46939099063553286"/>
    <m/>
    <m/>
    <m/>
    <m/>
    <x v="32"/>
  </r>
  <r>
    <x v="0"/>
    <x v="4"/>
    <s v="High End"/>
    <s v="Häagen-Dazs"/>
    <s v="Peaches and Cream"/>
    <n v="286"/>
    <x v="119"/>
    <n v="197451.53883140115"/>
    <x v="119"/>
    <n v="438954.03248839569"/>
    <n v="844.41431348599497"/>
    <n v="241502.49365699454"/>
    <n v="5.3664486342656819"/>
    <n v="0.55017718435786089"/>
    <m/>
    <m/>
    <m/>
    <m/>
    <x v="32"/>
  </r>
  <r>
    <x v="0"/>
    <x v="4"/>
    <s v="High End"/>
    <s v="Häagen-Dazs"/>
    <s v="Coconut Macaroon"/>
    <n v="439"/>
    <x v="120"/>
    <n v="364023.36329897592"/>
    <x v="120"/>
    <n v="767993.41123864159"/>
    <n v="920.20512059149348"/>
    <n v="403970.04793966567"/>
    <n v="3.9850011739179516"/>
    <n v="0.52600717926489926"/>
    <m/>
    <m/>
    <m/>
    <m/>
    <x v="32"/>
  </r>
  <r>
    <x v="0"/>
    <x v="4"/>
    <s v="High End"/>
    <s v="Häagen-Dazs"/>
    <s v="Coconut Macaroon"/>
    <n v="475"/>
    <x v="121"/>
    <n v="291184.17937499582"/>
    <x v="121"/>
    <n v="651240.71062499064"/>
    <n v="758.01374999998905"/>
    <n v="360056.53124999482"/>
    <n v="2.8863854210525899"/>
    <n v="0.55287779982988372"/>
    <m/>
    <m/>
    <m/>
    <m/>
    <x v="32"/>
  </r>
  <r>
    <x v="0"/>
    <x v="4"/>
    <s v="Low End"/>
    <s v="Baskin-Robbins"/>
    <s v="Daiquiri Ice"/>
    <n v="439"/>
    <x v="122"/>
    <n v="366269.40847662784"/>
    <x v="122"/>
    <n v="734935.6307762306"/>
    <n v="839.78638337039365"/>
    <n v="368666.22229960276"/>
    <n v="3.8134693716628214"/>
    <n v="0.50163062839968953"/>
    <m/>
    <m/>
    <m/>
    <m/>
    <x v="32"/>
  </r>
  <r>
    <x v="0"/>
    <x v="4"/>
    <s v="Low End"/>
    <s v="Baskin-Robbins"/>
    <s v="Classic Flavors"/>
    <n v="628"/>
    <x v="123"/>
    <n v="421764.50358399248"/>
    <x v="123"/>
    <n v="886821.86518398428"/>
    <n v="740.53719999998691"/>
    <n v="465057.3615999918"/>
    <n v="2.2486253630572848"/>
    <n v="0.5244089933478453"/>
    <m/>
    <m/>
    <m/>
    <m/>
    <x v="32"/>
  </r>
  <r>
    <x v="0"/>
    <x v="4"/>
    <s v="Low End"/>
    <s v="Baskin-Robbins"/>
    <s v="French Vanilla"/>
    <n v="711"/>
    <x v="124"/>
    <n v="533977.78813199117"/>
    <x v="124"/>
    <n v="1157565.1850758607"/>
    <n v="877.05681707998531"/>
    <n v="623587.39694386953"/>
    <n v="2.2898458918143079"/>
    <n v="0.53870607459829822"/>
    <m/>
    <m/>
    <m/>
    <m/>
    <x v="32"/>
  </r>
  <r>
    <x v="0"/>
    <x v="4"/>
    <s v="Low End"/>
    <s v="Baskin-Robbins"/>
    <s v="Chocolate Chip Cookie Dough"/>
    <n v="682"/>
    <x v="125"/>
    <n v="497508.25849999115"/>
    <x v="125"/>
    <n v="1089719.7752649807"/>
    <n v="868.34533249998458"/>
    <n v="592211.51676498959"/>
    <n v="2.3428586253665271"/>
    <n v="0.54345303279550461"/>
    <m/>
    <m/>
    <m/>
    <m/>
    <x v="32"/>
  </r>
  <r>
    <x v="0"/>
    <x v="4"/>
    <s v="Low End"/>
    <s v="Baskin-Robbins"/>
    <s v="Vanilla"/>
    <n v="528"/>
    <x v="126"/>
    <n v="295309.47916799504"/>
    <x v="126"/>
    <n v="694430.56058110821"/>
    <n v="755.91113903998701"/>
    <n v="399121.08141311316"/>
    <n v="2.490926884545412"/>
    <n v="0.57474584799252448"/>
    <m/>
    <m/>
    <m/>
    <m/>
    <x v="32"/>
  </r>
  <r>
    <x v="0"/>
    <x v="4"/>
    <s v="Low End"/>
    <s v="Baskin-Robbins"/>
    <s v="Chocolate Mint"/>
    <n v="514"/>
    <x v="127"/>
    <n v="279961.89629999525"/>
    <x v="127"/>
    <n v="663783.18026698881"/>
    <n v="746.73401549998744"/>
    <n v="383821.28396699356"/>
    <n v="2.5124649134240822"/>
    <n v="0.57823291607451066"/>
    <m/>
    <m/>
    <m/>
    <m/>
    <x v="32"/>
  </r>
  <r>
    <x v="0"/>
    <x v="4"/>
    <s v="Low End"/>
    <s v="Baskin-Robbins"/>
    <s v="Peanut Butter ’n Chocolate"/>
    <n v="488"/>
    <x v="128"/>
    <n v="249796.14777599601"/>
    <x v="128"/>
    <n v="602019.4166918305"/>
    <n v="721.76899367998863"/>
    <n v="352223.26891583449"/>
    <n v="2.5279638231147139"/>
    <n v="0.58506961594585094"/>
    <m/>
    <m/>
    <m/>
    <m/>
    <x v="32"/>
  </r>
  <r>
    <x v="0"/>
    <x v="4"/>
    <s v="Low End"/>
    <s v="Baskin-Robbins"/>
    <s v="Rocky Road"/>
    <n v="628"/>
    <x v="129"/>
    <n v="422470.84532799246"/>
    <x v="129"/>
    <n v="1021608.2805588617"/>
    <n v="954.04050195998286"/>
    <n v="599137.43523086922"/>
    <n v="2.5903897738216095"/>
    <n v="0.58646493634831975"/>
    <m/>
    <m/>
    <m/>
    <m/>
    <x v="32"/>
  </r>
  <r>
    <x v="0"/>
    <x v="4"/>
    <s v="Low End"/>
    <s v="Baskin-Robbins"/>
    <s v="Date Nut"/>
    <n v="467"/>
    <x v="130"/>
    <n v="231190.26049699608"/>
    <x v="130"/>
    <n v="565207.41016872041"/>
    <n v="715.24014918998796"/>
    <n v="334017.1496717243"/>
    <n v="2.5916364886295065"/>
    <n v="0.59096385444064981"/>
    <m/>
    <m/>
    <m/>
    <m/>
    <x v="32"/>
  </r>
  <r>
    <x v="0"/>
    <x v="5"/>
    <s v="High End"/>
    <s v="Ben and Jerry's"/>
    <s v="Crème Brûlée"/>
    <n v="582"/>
    <x v="131"/>
    <n v="405528.8408999932"/>
    <x v="131"/>
    <n v="917893.76718562457"/>
    <n v="880.35210701998528"/>
    <n v="512364.92628563137"/>
    <n v="2.7098574862886142"/>
    <n v="0.55819632358612203"/>
    <m/>
    <m/>
    <m/>
    <m/>
    <x v="32"/>
  </r>
  <r>
    <x v="0"/>
    <x v="5"/>
    <s v="High End"/>
    <s v="Ben and Jerry's"/>
    <s v="Mint Chocolate Cookie"/>
    <n v="553"/>
    <x v="132"/>
    <n v="366190.98704999383"/>
    <x v="132"/>
    <n v="839853.12059416587"/>
    <n v="856.53188705998559"/>
    <n v="473662.13354417204"/>
    <n v="2.7463322550813283"/>
    <n v="0.56398210821562833"/>
    <m/>
    <m/>
    <m/>
    <m/>
    <x v="32"/>
  </r>
  <r>
    <x v="0"/>
    <x v="5"/>
    <s v="High End"/>
    <s v="Ben and Jerry's"/>
    <s v="Coffee Coffee BuzzBuzzBuzz"/>
    <n v="545"/>
    <x v="133"/>
    <n v="359548.76249999355"/>
    <x v="133"/>
    <n v="827800.58774498513"/>
    <n v="859.1776609999846"/>
    <n v="468251.82524499157"/>
    <n v="2.7869727724770144"/>
    <n v="0.56565775885779235"/>
    <m/>
    <m/>
    <m/>
    <m/>
    <x v="32"/>
  </r>
  <r>
    <x v="0"/>
    <x v="5"/>
    <s v="High End"/>
    <s v="Ben and Jerry's"/>
    <s v="Turtle Soup"/>
    <n v="536"/>
    <x v="134"/>
    <n v="347836.44959999376"/>
    <x v="134"/>
    <n v="804407.15018814569"/>
    <n v="851.81100855998488"/>
    <n v="456570.70058815193"/>
    <n v="2.7999246428357711"/>
    <n v="0.56758657662523626"/>
    <m/>
    <m/>
    <m/>
    <m/>
    <x v="32"/>
  </r>
  <r>
    <x v="0"/>
    <x v="5"/>
    <s v="High End"/>
    <s v="Ben and Jerry's"/>
    <s v="Mission to Marzipan"/>
    <n v="491"/>
    <x v="135"/>
    <n v="291937.03694999474"/>
    <x v="135"/>
    <n v="691773.3421162077"/>
    <n v="814.33056041998566"/>
    <n v="399836.30516621296"/>
    <n v="2.8694643796740835"/>
    <n v="0.57798744303021488"/>
    <m/>
    <m/>
    <m/>
    <m/>
    <x v="32"/>
  </r>
  <r>
    <x v="0"/>
    <x v="5"/>
    <s v="High End"/>
    <s v="Ben and Jerry's"/>
    <s v="Stephen Colbert's AmeriCone Dream"/>
    <n v="490"/>
    <x v="136"/>
    <n v="287723.83499999513"/>
    <x v="136"/>
    <n v="682188.38476598833"/>
    <n v="805.02969339998629"/>
    <n v="394464.5497659932"/>
    <n v="2.8412677416326049"/>
    <n v="0.57823404586594762"/>
    <m/>
    <m/>
    <m/>
    <m/>
    <x v="32"/>
  </r>
  <r>
    <x v="0"/>
    <x v="5"/>
    <s v="High End"/>
    <s v="Ben and Jerry's"/>
    <s v="Chocolate Peanut Butter Swirl"/>
    <n v="441"/>
    <x v="137"/>
    <n v="233143.82279999604"/>
    <x v="137"/>
    <n v="570402.45169487037"/>
    <n v="764.75879567998709"/>
    <n v="337258.62889487436"/>
    <n v="2.932946928979542"/>
    <n v="0.5912643395777103"/>
    <m/>
    <m/>
    <m/>
    <m/>
    <x v="32"/>
  </r>
  <r>
    <x v="0"/>
    <x v="5"/>
    <s v="Low End"/>
    <s v="EDY's"/>
    <s v="Mint Chocolate Chip"/>
    <n v="813"/>
    <x v="138"/>
    <n v="837374.49251010281"/>
    <x v="138"/>
    <n v="1280924.2496293883"/>
    <n v="545.57165697329083"/>
    <n v="443549.75711928552"/>
    <n v="1.9379490560516277"/>
    <n v="0.34627321424168395"/>
    <m/>
    <m/>
    <m/>
    <m/>
    <x v="32"/>
  </r>
  <r>
    <x v="0"/>
    <x v="5"/>
    <s v="Low End"/>
    <s v="EDY's"/>
    <s v="Chocolate Fudge Chunk"/>
    <n v="783"/>
    <x v="139"/>
    <n v="780442.08132511377"/>
    <x v="139"/>
    <n v="1199908.1776616797"/>
    <n v="535.71659813099086"/>
    <n v="419466.09633656591"/>
    <n v="1.9571516984673996"/>
    <n v="0.34958182979801017"/>
    <m/>
    <m/>
    <m/>
    <m/>
    <x v="32"/>
  </r>
  <r>
    <x v="0"/>
    <x v="5"/>
    <s v="Low End"/>
    <s v="EDY's"/>
    <s v="Cookie Dough"/>
    <n v="722"/>
    <x v="140"/>
    <n v="668786.41857749119"/>
    <x v="140"/>
    <n v="1039978.0663790226"/>
    <n v="514.11585568079147"/>
    <n v="371191.64780153136"/>
    <n v="1.995031626481961"/>
    <n v="0.35692257346728479"/>
    <m/>
    <m/>
    <m/>
    <m/>
    <x v="32"/>
  </r>
  <r>
    <x v="0"/>
    <x v="5"/>
    <s v="Low End"/>
    <s v="EDY's"/>
    <s v="Peanut Butter Cup"/>
    <n v="485"/>
    <x v="141"/>
    <n v="312833.10025174473"/>
    <x v="141"/>
    <n v="504828.01492499153"/>
    <n v="395.86580344999334"/>
    <n v="191994.91467324679"/>
    <n v="2.146149494845325"/>
    <n v="0.38031747247975889"/>
    <m/>
    <m/>
    <m/>
    <m/>
    <x v="32"/>
  </r>
  <r>
    <x v="0"/>
    <x v="5"/>
    <s v="Low End"/>
    <s v="EDY's"/>
    <s v="Pralines and Cream"/>
    <n v="485"/>
    <x v="142"/>
    <n v="333169.33092733938"/>
    <x v="142"/>
    <n v="570333.91024949041"/>
    <n v="488.99913262299174"/>
    <n v="237164.57932215102"/>
    <n v="2.4246313540205775"/>
    <n v="0.41583461032223079"/>
    <m/>
    <m/>
    <m/>
    <m/>
    <x v="32"/>
  </r>
  <r>
    <x v="0"/>
    <x v="5"/>
    <s v="High End"/>
    <s v="Häagen-Dazs"/>
    <s v="Cherry Vanilla"/>
    <n v="361"/>
    <x v="143"/>
    <n v="310408.43505724223"/>
    <x v="143"/>
    <n v="625562.94306853262"/>
    <n v="873.00417731659388"/>
    <n v="315154.5080112904"/>
    <n v="4.8001699117450958"/>
    <n v="0.50379344157661221"/>
    <m/>
    <m/>
    <m/>
    <m/>
    <x v="32"/>
  </r>
  <r>
    <x v="0"/>
    <x v="5"/>
    <s v="High End"/>
    <s v="Häagen-Dazs"/>
    <s v="Mocha Almond Fudge"/>
    <n v="295"/>
    <x v="144"/>
    <n v="216804.77553970859"/>
    <x v="144"/>
    <n v="470454.83520874422"/>
    <n v="859.83071074249369"/>
    <n v="253650.05966903563"/>
    <n v="5.4059734008473912"/>
    <n v="0.53915921505300135"/>
    <m/>
    <m/>
    <m/>
    <m/>
    <x v="32"/>
  </r>
  <r>
    <x v="0"/>
    <x v="5"/>
    <s v="Low End"/>
    <s v="Baskin-Robbins"/>
    <s v="Pralines 'n Cream"/>
    <n v="761"/>
    <x v="145"/>
    <n v="629699.1116559878"/>
    <x v="145"/>
    <n v="1343140.4004010141"/>
    <n v="937.50497863998191"/>
    <n v="713441.28874502634"/>
    <n v="2.3192742110906255"/>
    <n v="0.53117402211415721"/>
    <m/>
    <m/>
    <m/>
    <m/>
    <x v="32"/>
  </r>
  <r>
    <x v="0"/>
    <x v="5"/>
    <s v="Low End"/>
    <s v="Baskin-Robbins"/>
    <s v="Lemon Custard"/>
    <n v="707"/>
    <x v="146"/>
    <n v="547383.14035298908"/>
    <x v="146"/>
    <n v="1188267.1241077464"/>
    <n v="906.48371110998198"/>
    <n v="640883.98375475733"/>
    <n v="2.3772521783733613"/>
    <n v="0.53934336038791642"/>
    <m/>
    <m/>
    <m/>
    <m/>
    <x v="32"/>
  </r>
  <r>
    <x v="0"/>
    <x v="5"/>
    <s v="High End"/>
    <s v="Ben and Jerry's"/>
    <s v="Mint Chocolate Cookie"/>
    <n v="597"/>
    <x v="147"/>
    <n v="438409.80067499151"/>
    <x v="147"/>
    <n v="986009.24622121104"/>
    <n v="917.25200258998245"/>
    <n v="547599.44554621959"/>
    <n v="2.7665105152260776"/>
    <n v="0.55536948324251889"/>
    <m/>
    <m/>
    <m/>
    <m/>
    <x v="32"/>
  </r>
  <r>
    <x v="1"/>
    <x v="0"/>
    <s v="High End"/>
    <s v="Ben and Jerry's"/>
    <s v="Half Baked"/>
    <n v="515"/>
    <x v="148"/>
    <n v="326306.31749999372"/>
    <x v="148"/>
    <n v="762891.2166229852"/>
    <n v="847.73766819998343"/>
    <n v="436584.89912299148"/>
    <n v="2.8763925596115945"/>
    <n v="0.57227674091671743"/>
    <m/>
    <m/>
    <m/>
    <m/>
    <x v="32"/>
  </r>
  <r>
    <x v="1"/>
    <x v="0"/>
    <s v="High End"/>
    <s v="Ben and Jerry's"/>
    <s v="Brownie Batter"/>
    <n v="492"/>
    <x v="149"/>
    <n v="299989.91519999399"/>
    <x v="149"/>
    <n v="710441.48284990585"/>
    <n v="834.25115375998337"/>
    <n v="410451.56764991186"/>
    <n v="2.9349324263414047"/>
    <n v="0.57774155586101583"/>
    <m/>
    <m/>
    <m/>
    <m/>
    <x v="32"/>
  </r>
  <r>
    <x v="1"/>
    <x v="0"/>
    <s v="Low End"/>
    <s v="Ben and Jerry's"/>
    <s v="Willie Nelson’s Country PeachCobbler"/>
    <n v="508"/>
    <x v="150"/>
    <n v="319760.6507999936"/>
    <x v="150"/>
    <n v="750439.58520366508"/>
    <n v="847.79317795998315"/>
    <n v="430678.93440367148"/>
    <n v="2.9079592085826191"/>
    <n v="0.57390220731331443"/>
    <m/>
    <m/>
    <m/>
    <m/>
    <x v="32"/>
  </r>
  <r>
    <x v="1"/>
    <x v="0"/>
    <s v="Low End"/>
    <s v="EDY's"/>
    <s v="Cookie Dough"/>
    <n v="702"/>
    <x v="151"/>
    <n v="657811.89785047073"/>
    <x v="151"/>
    <n v="1027074.6543563794"/>
    <n v="526.0153226579896"/>
    <n v="369262.75650590868"/>
    <n v="2.0841443136751718"/>
    <n v="0.35952864277164809"/>
    <m/>
    <m/>
    <m/>
    <m/>
    <x v="32"/>
  </r>
  <r>
    <x v="1"/>
    <x v="0"/>
    <s v="High End"/>
    <s v="Häagen-Dazs"/>
    <s v="Mocha Almond Fudge"/>
    <n v="406"/>
    <x v="152"/>
    <n v="400543.96301287244"/>
    <x v="152"/>
    <n v="765682.78560282872"/>
    <n v="899.35670588659195"/>
    <n v="365138.82258995628"/>
    <n v="4.6451186973890941"/>
    <n v="0.47688002062431029"/>
    <m/>
    <m/>
    <m/>
    <m/>
    <x v="32"/>
  </r>
  <r>
    <x v="1"/>
    <x v="0"/>
    <s v="High End"/>
    <s v="Häagen-Dazs"/>
    <s v="Coconut Macaroon"/>
    <n v="404"/>
    <x v="153"/>
    <n v="394989.33187094098"/>
    <x v="153"/>
    <n v="757341.65548046911"/>
    <n v="896.91169210279236"/>
    <n v="362352.32360952813"/>
    <n v="4.6401189557425075"/>
    <n v="0.47845291618040769"/>
    <m/>
    <m/>
    <m/>
    <m/>
    <x v="32"/>
  </r>
  <r>
    <x v="1"/>
    <x v="0"/>
    <s v="High End"/>
    <s v="Häagen-Dazs"/>
    <s v="Pralines and Cream"/>
    <n v="901"/>
    <x v="154"/>
    <n v="1104282.3468869787"/>
    <x v="154"/>
    <n v="2297931.0422072858"/>
    <n v="1324.8043233299745"/>
    <n v="1193648.695320307"/>
    <n v="2.8306580580798566"/>
    <n v="0.51944495870239149"/>
    <m/>
    <m/>
    <m/>
    <m/>
    <x v="32"/>
  </r>
  <r>
    <x v="1"/>
    <x v="0"/>
    <s v="High End"/>
    <s v="Häagen-Dazs"/>
    <s v="Banana Split"/>
    <n v="611"/>
    <x v="155"/>
    <n v="508102.57391399017"/>
    <x v="155"/>
    <n v="1137944.8733772379"/>
    <n v="1030.8384606599798"/>
    <n v="629842.29946324776"/>
    <n v="3.0481673235023958"/>
    <n v="0.55349104706098518"/>
    <m/>
    <m/>
    <m/>
    <m/>
    <x v="32"/>
  </r>
  <r>
    <x v="1"/>
    <x v="0"/>
    <s v="High End"/>
    <s v="Häagen-Dazs"/>
    <s v="Vanilla Bean"/>
    <n v="604"/>
    <x v="156"/>
    <n v="500069.70791999006"/>
    <x v="156"/>
    <n v="1122811.5067127775"/>
    <n v="1031.0294681999794"/>
    <n v="622741.79879278748"/>
    <n v="3.0777474307946404"/>
    <n v="0.55462719705818697"/>
    <m/>
    <m/>
    <m/>
    <m/>
    <x v="32"/>
  </r>
  <r>
    <x v="1"/>
    <x v="0"/>
    <s v="High End"/>
    <s v="Häagen-Dazs"/>
    <s v="English Toffee"/>
    <n v="535"/>
    <x v="157"/>
    <n v="392412.75764999219"/>
    <x v="157"/>
    <n v="906326.77381348191"/>
    <n v="960.58694609998076"/>
    <n v="513914.01616348972"/>
    <n v="3.1664836188784413"/>
    <n v="0.56702949864443808"/>
    <m/>
    <m/>
    <m/>
    <m/>
    <x v="32"/>
  </r>
  <r>
    <x v="1"/>
    <x v="0"/>
    <s v="Low End"/>
    <s v="Baskin-Robbins"/>
    <s v="Cherries Jubilee"/>
    <n v="262"/>
    <x v="158"/>
    <n v="103369.25805455778"/>
    <x v="158"/>
    <n v="180978.87057599612"/>
    <n v="296.21989511999368"/>
    <n v="77609.612521438336"/>
    <n v="2.636484916030478"/>
    <n v="0.42883245029893552"/>
    <m/>
    <m/>
    <m/>
    <m/>
    <x v="32"/>
  </r>
  <r>
    <x v="1"/>
    <x v="0"/>
    <s v="Low End"/>
    <s v="Baskin-Robbins"/>
    <s v="Pineapple Coconut"/>
    <n v="262"/>
    <x v="159"/>
    <n v="108011.79354763088"/>
    <x v="159"/>
    <n v="195927.5452117158"/>
    <n v="335.55630406139278"/>
    <n v="87915.751664084921"/>
    <n v="2.854255946793832"/>
    <n v="0.44871562887742367"/>
    <m/>
    <m/>
    <m/>
    <m/>
    <x v="32"/>
  </r>
  <r>
    <x v="1"/>
    <x v="0"/>
    <s v="Low End"/>
    <s v="Baskin-Robbins"/>
    <s v="Cherries Jubilee"/>
    <n v="213"/>
    <x v="160"/>
    <n v="67024.499142778557"/>
    <x v="160"/>
    <n v="129714.7903379972"/>
    <n v="294.32061593999362"/>
    <n v="62690.29119521864"/>
    <n v="2.8591062253520509"/>
    <n v="0.48329331629698397"/>
    <m/>
    <m/>
    <m/>
    <m/>
    <x v="32"/>
  </r>
  <r>
    <x v="1"/>
    <x v="0"/>
    <s v="Low End"/>
    <s v="Baskin-Robbins"/>
    <s v="Butter Pecan"/>
    <n v="213"/>
    <x v="161"/>
    <n v="69659.607376070402"/>
    <x v="161"/>
    <n v="138199.68873248703"/>
    <n v="321.78441951369308"/>
    <n v="68540.081356416631"/>
    <n v="3.0461259611736433"/>
    <n v="0.49594960730403365"/>
    <m/>
    <m/>
    <m/>
    <m/>
    <x v="32"/>
  </r>
  <r>
    <x v="1"/>
    <x v="0"/>
    <s v="Low End"/>
    <s v="Baskin-Robbins"/>
    <s v="Black Walnut"/>
    <n v="902"/>
    <x v="162"/>
    <n v="904575.50405198068"/>
    <x v="162"/>
    <n v="1859418.8541486405"/>
    <n v="1058.5846453399777"/>
    <n v="954843.35009665985"/>
    <n v="2.2854101677826564"/>
    <n v="0.51351708517220962"/>
    <m/>
    <m/>
    <m/>
    <m/>
    <x v="32"/>
  </r>
  <r>
    <x v="1"/>
    <x v="0"/>
    <s v="Low End"/>
    <s v="Baskin-Robbins"/>
    <s v="Daiquiri Ice"/>
    <n v="863"/>
    <x v="163"/>
    <n v="824783.2575149826"/>
    <x v="163"/>
    <n v="1710974.0795563143"/>
    <n v="1026.8723314499787"/>
    <n v="886190.82204133167"/>
    <n v="2.2973218267091062"/>
    <n v="0.51794520596778215"/>
    <m/>
    <m/>
    <m/>
    <m/>
    <x v="32"/>
  </r>
  <r>
    <x v="1"/>
    <x v="0"/>
    <s v="Low End"/>
    <s v="Baskin-Robbins"/>
    <s v="Gold Medal Ribbon"/>
    <n v="837"/>
    <x v="164"/>
    <n v="783920.59791298292"/>
    <x v="164"/>
    <n v="1636840.9208081344"/>
    <n v="1019.0206964099779"/>
    <n v="852920.32289515145"/>
    <n v="2.3364449765949313"/>
    <n v="0.52107710166119936"/>
    <m/>
    <m/>
    <m/>
    <m/>
    <x v="32"/>
  </r>
  <r>
    <x v="1"/>
    <x v="0"/>
    <s v="Low End"/>
    <s v="Baskin-Robbins"/>
    <s v="Classic Flavors"/>
    <n v="811"/>
    <x v="165"/>
    <n v="728775.91507198475"/>
    <x v="165"/>
    <n v="1532218.1149804478"/>
    <n v="990.68088767997904"/>
    <n v="803442.19990846305"/>
    <n v="2.3295867320344761"/>
    <n v="0.52436542294679467"/>
    <m/>
    <m/>
    <m/>
    <m/>
    <x v="32"/>
  </r>
  <r>
    <x v="1"/>
    <x v="0"/>
    <s v="Low End"/>
    <s v="Baskin-Robbins"/>
    <s v="Coffee"/>
    <n v="799"/>
    <x v="166"/>
    <n v="714483.07757598441"/>
    <x v="166"/>
    <n v="1507154.7819738071"/>
    <n v="992.07973015997845"/>
    <n v="792671.70439782273"/>
    <n v="2.3608277273591476"/>
    <n v="0.52593914963380228"/>
    <m/>
    <m/>
    <m/>
    <m/>
    <x v="32"/>
  </r>
  <r>
    <x v="1"/>
    <x v="0"/>
    <s v="Low End"/>
    <s v="Baskin-Robbins"/>
    <s v="Cherries Jubilee"/>
    <n v="794"/>
    <x v="167"/>
    <n v="693399.53462798579"/>
    <x v="167"/>
    <n v="1464740.0978924904"/>
    <n v="971.46166657998049"/>
    <n v="771340.56326450466"/>
    <n v="2.3233763584130513"/>
    <n v="0.52660575372677465"/>
    <m/>
    <m/>
    <m/>
    <m/>
    <x v="32"/>
  </r>
  <r>
    <x v="1"/>
    <x v="0"/>
    <s v="Low End"/>
    <s v="Baskin-Robbins"/>
    <s v="Rocky Road"/>
    <n v="594"/>
    <x v="168"/>
    <n v="391445.07929999172"/>
    <x v="168"/>
    <n v="889451.00273698126"/>
    <n v="838.39381049998235"/>
    <n v="498005.92343698954"/>
    <n v="2.5208623914140884"/>
    <n v="0.5599025937398987"/>
    <m/>
    <m/>
    <m/>
    <m/>
    <x v="32"/>
  </r>
  <r>
    <x v="1"/>
    <x v="0"/>
    <s v="Low End"/>
    <s v="Baskin-Robbins"/>
    <s v="Chocolate Chip"/>
    <n v="121"/>
    <x v="169"/>
    <n v="20025.682789859558"/>
    <x v="169"/>
    <n v="55409.032205998774"/>
    <n v="292.4243753399935"/>
    <n v="35383.349416139215"/>
    <n v="3.7845114545453709"/>
    <n v="0.63858450522275123"/>
    <m/>
    <m/>
    <m/>
    <m/>
    <x v="32"/>
  </r>
  <r>
    <x v="1"/>
    <x v="0"/>
    <s v="Low End"/>
    <s v="Baskin-Robbins"/>
    <s v="Vanilla"/>
    <n v="121"/>
    <x v="170"/>
    <n v="20307.94607607105"/>
    <x v="170"/>
    <n v="56317.927777648758"/>
    <n v="297.60315455849343"/>
    <n v="36009.981701577708"/>
    <n v="3.8465902450412375"/>
    <n v="0.63940530347192936"/>
    <m/>
    <m/>
    <m/>
    <m/>
    <x v="32"/>
  </r>
  <r>
    <x v="1"/>
    <x v="0"/>
    <s v="High End"/>
    <s v="Ben and Jerry's"/>
    <s v="Fossil Fuel"/>
    <n v="175"/>
    <x v="171"/>
    <n v="47274.464999998992"/>
    <x v="171"/>
    <n v="99151.499999997861"/>
    <n v="296.44019999999352"/>
    <n v="51877.034999998868"/>
    <n v="3.2375999999999299"/>
    <n v="0.52320978502594506"/>
    <m/>
    <m/>
    <m/>
    <m/>
    <x v="32"/>
  </r>
  <r>
    <x v="1"/>
    <x v="0"/>
    <s v="High End"/>
    <s v="Ben and Jerry's"/>
    <s v="Chocolate Chip"/>
    <n v="175"/>
    <x v="172"/>
    <n v="48953.117717436442"/>
    <x v="172"/>
    <n v="104556.98255624773"/>
    <n v="317.73637050749312"/>
    <n v="55603.864838811292"/>
    <n v="3.4141055528570692"/>
    <n v="0.53180441400839484"/>
    <m/>
    <m/>
    <m/>
    <m/>
    <x v="32"/>
  </r>
  <r>
    <x v="1"/>
    <x v="0"/>
    <s v="High End"/>
    <s v="Ben and Jerry's"/>
    <s v="Bananas on the Rum"/>
    <n v="680"/>
    <x v="173"/>
    <n v="581375.51999998756"/>
    <x v="173"/>
    <n v="1267926.0513919729"/>
    <n v="1009.6331343999784"/>
    <n v="686550.53139198537"/>
    <n v="2.742054609411706"/>
    <n v="0.54147521508708374"/>
    <m/>
    <m/>
    <m/>
    <m/>
    <x v="32"/>
  </r>
  <r>
    <x v="1"/>
    <x v="0"/>
    <s v="High End"/>
    <s v="Ben and Jerry's"/>
    <s v="Coconut Seven Layer Bar"/>
    <n v="673"/>
    <x v="174"/>
    <n v="569569.54072498786"/>
    <x v="174"/>
    <n v="1245082.3260541835"/>
    <n v="1003.7337077699787"/>
    <n v="675512.78532919567"/>
    <n v="2.7489569580534332"/>
    <n v="0.54254467451158617"/>
    <m/>
    <m/>
    <m/>
    <m/>
    <x v="32"/>
  </r>
  <r>
    <x v="1"/>
    <x v="0"/>
    <s v="High End"/>
    <s v="Ben and Jerry's"/>
    <s v="Goodbye Yellow Brickle Road"/>
    <n v="627"/>
    <x v="175"/>
    <n v="492954.28132498963"/>
    <x v="175"/>
    <n v="1095513.6057059469"/>
    <n v="961.01965610997979"/>
    <n v="602559.32438095729"/>
    <n v="2.7866517242583146"/>
    <n v="0.55002450105826772"/>
    <m/>
    <m/>
    <m/>
    <m/>
    <x v="32"/>
  </r>
  <r>
    <x v="1"/>
    <x v="0"/>
    <s v="High End"/>
    <s v="Ben and Jerry's"/>
    <s v="Vanilla Caramel Fudge"/>
    <n v="572"/>
    <x v="176"/>
    <n v="407172.30839999166"/>
    <x v="176"/>
    <n v="925690.6459486211"/>
    <n v="906.50059011998155"/>
    <n v="518518.33754862944"/>
    <n v="2.8292662414684737"/>
    <n v="0.56014213800039725"/>
    <m/>
    <m/>
    <m/>
    <m/>
    <x v="32"/>
  </r>
  <r>
    <x v="1"/>
    <x v="0"/>
    <s v="High End"/>
    <s v="Ben and Jerry's"/>
    <s v="Raspberry Peach Cobbler"/>
    <n v="567"/>
    <x v="177"/>
    <n v="403340.09939999151"/>
    <x v="177"/>
    <n v="919050.98761222058"/>
    <n v="909.54301271998077"/>
    <n v="515710.88821222907"/>
    <n v="2.8587322975660774"/>
    <n v="0.56113414289678709"/>
    <m/>
    <m/>
    <m/>
    <m/>
    <x v="32"/>
  </r>
  <r>
    <x v="1"/>
    <x v="0"/>
    <s v="Low End"/>
    <s v="EDY's"/>
    <s v="Pumpkin (Holiday)"/>
    <n v="963"/>
    <x v="178"/>
    <n v="1209540.2413038053"/>
    <x v="178"/>
    <n v="2292549.1336413515"/>
    <n v="1124.6198258956865"/>
    <n v="1083008.8923375462"/>
    <n v="2.4721002466562405"/>
    <n v="0.47240378687865153"/>
    <m/>
    <m/>
    <m/>
    <m/>
    <x v="32"/>
  </r>
  <r>
    <x v="1"/>
    <x v="0"/>
    <s v="Low End"/>
    <s v="EDY's"/>
    <s v="Fudge Tracks"/>
    <n v="922"/>
    <x v="179"/>
    <n v="1114041.6092716851"/>
    <x v="179"/>
    <n v="2137880.3008764442"/>
    <n v="1110.4541123695872"/>
    <n v="1023838.6916047591"/>
    <n v="2.5149047633839059"/>
    <n v="0.47890365573087834"/>
    <m/>
    <m/>
    <m/>
    <m/>
    <x v="32"/>
  </r>
  <r>
    <x v="1"/>
    <x v="0"/>
    <s v="Low End"/>
    <s v="EDY's"/>
    <s v="Rocky Road"/>
    <n v="912"/>
    <x v="180"/>
    <n v="1089146.2593394713"/>
    <x v="180"/>
    <n v="2097615.649482205"/>
    <n v="1105.7778400687871"/>
    <n v="1008469.3901427337"/>
    <n v="2.5219486398245197"/>
    <n v="0.4807693870856054"/>
    <m/>
    <m/>
    <m/>
    <m/>
    <x v="32"/>
  </r>
  <r>
    <x v="1"/>
    <x v="0"/>
    <s v="Low End"/>
    <s v="EDY's"/>
    <s v="Pumpkin (Holiday)"/>
    <n v="691"/>
    <x v="181"/>
    <n v="629814.49355025648"/>
    <x v="181"/>
    <n v="1300324.4820169797"/>
    <n v="970.34730602999002"/>
    <n v="670509.98846672324"/>
    <n v="2.7233009942112454"/>
    <n v="0.51564820761251162"/>
    <m/>
    <m/>
    <m/>
    <m/>
    <x v="32"/>
  </r>
  <r>
    <x v="1"/>
    <x v="0"/>
    <s v="Low End"/>
    <s v="EDY's"/>
    <s v="Vanilla Bean"/>
    <n v="845"/>
    <x v="182"/>
    <n v="945248.20762701496"/>
    <x v="182"/>
    <n v="1861100.7302484692"/>
    <n v="1083.8491391969872"/>
    <n v="915852.52262145421"/>
    <n v="2.6064923920709626"/>
    <n v="0.49210260773965836"/>
    <m/>
    <m/>
    <m/>
    <m/>
    <x v="32"/>
  </r>
  <r>
    <x v="1"/>
    <x v="0"/>
    <s v="Low End"/>
    <s v="EDY's"/>
    <s v="Mocha Almond Fudge"/>
    <n v="778"/>
    <x v="183"/>
    <n v="814669.65749735048"/>
    <x v="183"/>
    <n v="1253630.2645076124"/>
    <n v="564.21671852218765"/>
    <n v="438960.60701026197"/>
    <n v="2.0711439002313172"/>
    <n v="0.35015157135080194"/>
    <m/>
    <m/>
    <m/>
    <m/>
    <x v="32"/>
  </r>
  <r>
    <x v="1"/>
    <x v="0"/>
    <s v="Low End"/>
    <s v="EDY's"/>
    <s v="Strawberry"/>
    <n v="691"/>
    <x v="184"/>
    <n v="673344.557087366"/>
    <x v="184"/>
    <n v="1094858.9764915265"/>
    <n v="610.00639566448694"/>
    <n v="421514.41940416046"/>
    <n v="2.2929896194644952"/>
    <n v="0.38499425812345495"/>
    <m/>
    <m/>
    <m/>
    <m/>
    <x v="32"/>
  </r>
  <r>
    <x v="1"/>
    <x v="0"/>
    <s v="High End"/>
    <s v="Häagen-Dazs"/>
    <s v="Pineapple Coconut"/>
    <n v="282"/>
    <x v="185"/>
    <n v="144654.77486591678"/>
    <x v="185"/>
    <n v="234450.4504319948"/>
    <n v="318.424381439993"/>
    <n v="89795.675566078018"/>
    <n v="2.9481722553190837"/>
    <n v="0.38300491809941883"/>
    <m/>
    <m/>
    <m/>
    <m/>
    <x v="32"/>
  </r>
  <r>
    <x v="1"/>
    <x v="1"/>
    <s v="High End"/>
    <s v="Häagen-Dazs"/>
    <s v="Pumpkin (Holiday)"/>
    <n v="282"/>
    <x v="186"/>
    <n v="152190.01308636746"/>
    <x v="186"/>
    <n v="258716.4457366743"/>
    <n v="377.75330727059168"/>
    <n v="106526.43265030684"/>
    <n v="3.2533127827658856"/>
    <n v="0.41174975308191714"/>
    <m/>
    <m/>
    <m/>
    <m/>
    <x v="32"/>
  </r>
  <r>
    <x v="1"/>
    <x v="1"/>
    <s v="High End"/>
    <s v="Häagen-Dazs"/>
    <s v="Black Raspberry Chip"/>
    <n v="919"/>
    <x v="187"/>
    <n v="1182282.3635579741"/>
    <x v="187"/>
    <n v="2281997.0048579494"/>
    <n v="1196.6426999999733"/>
    <n v="1099714.6412999753"/>
    <n v="2.7019919281827476"/>
    <n v="0.4819088889945457"/>
    <m/>
    <m/>
    <m/>
    <m/>
    <x v="32"/>
  </r>
  <r>
    <x v="1"/>
    <x v="1"/>
    <s v="High End"/>
    <s v="Häagen-Dazs"/>
    <s v="Waffle Cone"/>
    <n v="682"/>
    <x v="188"/>
    <n v="651580.11837598577"/>
    <x v="188"/>
    <n v="1425837.005553809"/>
    <n v="1135.2740281199754"/>
    <n v="774256.88717782323"/>
    <n v="3.06549867466269"/>
    <n v="0.54301921198706316"/>
    <m/>
    <m/>
    <m/>
    <m/>
    <x v="32"/>
  </r>
  <r>
    <x v="1"/>
    <x v="1"/>
    <s v="High End"/>
    <s v="Häagen-Dazs"/>
    <s v="Pralines and Cream"/>
    <n v="602"/>
    <x v="189"/>
    <n v="498478.00430398987"/>
    <x v="189"/>
    <n v="1120063.4949873374"/>
    <n v="1032.5340376799793"/>
    <n v="621585.49068334745"/>
    <n v="3.0906488200663831"/>
    <n v="0.55495558373712972"/>
    <m/>
    <m/>
    <m/>
    <m/>
    <x v="32"/>
  </r>
  <r>
    <x v="1"/>
    <x v="1"/>
    <s v="High End"/>
    <s v="Häagen-Dazs"/>
    <s v="Rocky Road"/>
    <n v="919"/>
    <x v="190"/>
    <n v="1183544.1376919742"/>
    <x v="190"/>
    <n v="2682702.1660092608"/>
    <n v="1631.2927402799639"/>
    <n v="1499158.0283172866"/>
    <n v="3.1764457108595603"/>
    <n v="0.55882387814500001"/>
    <m/>
    <m/>
    <m/>
    <m/>
    <x v="32"/>
  </r>
  <r>
    <x v="1"/>
    <x v="1"/>
    <s v="Low End"/>
    <s v="Baskin-Robbins"/>
    <s v="Lemon Custard"/>
    <n v="955"/>
    <x v="191"/>
    <n v="1033058.0136999763"/>
    <x v="191"/>
    <n v="2099568.5816329517"/>
    <n v="1116.7649925999742"/>
    <n v="1066510.5679329755"/>
    <n v="2.3020954268062299"/>
    <n v="0.50796653048765406"/>
    <m/>
    <m/>
    <m/>
    <m/>
    <x v="32"/>
  </r>
  <r>
    <x v="1"/>
    <x v="1"/>
    <s v="Low End"/>
    <s v="Baskin-Robbins"/>
    <s v="Gold Medal Ribbon"/>
    <n v="921"/>
    <x v="192"/>
    <n v="970262.16433197691"/>
    <x v="192"/>
    <n v="1986078.9893338326"/>
    <n v="1102.9498642799738"/>
    <n v="1015816.8250018557"/>
    <n v="2.3414088558957098"/>
    <n v="0.51146849166486541"/>
    <m/>
    <m/>
    <m/>
    <m/>
    <x v="32"/>
  </r>
  <r>
    <x v="1"/>
    <x v="1"/>
    <s v="Low End"/>
    <s v="Baskin-Robbins"/>
    <s v="Chocolate"/>
    <n v="897"/>
    <x v="193"/>
    <n v="912988.22308197897"/>
    <x v="193"/>
    <n v="1878838.189621337"/>
    <n v="1076.7558155399756"/>
    <n v="965849.96653935802"/>
    <n v="2.335094672842756"/>
    <n v="0.51406766792089564"/>
    <m/>
    <m/>
    <m/>
    <m/>
    <x v="32"/>
  </r>
  <r>
    <x v="1"/>
    <x v="1"/>
    <s v="Low End"/>
    <s v="Baskin-Robbins"/>
    <s v="Mint Chocolate Chip"/>
    <n v="895"/>
    <x v="194"/>
    <n v="909080.86942497897"/>
    <x v="194"/>
    <n v="1871650.7903482069"/>
    <n v="1075.4971183499752"/>
    <n v="962569.92092322791"/>
    <n v="2.336569757932907"/>
    <n v="0.51428927120755719"/>
    <m/>
    <m/>
    <m/>
    <m/>
    <x v="32"/>
  </r>
  <r>
    <x v="1"/>
    <x v="1"/>
    <s v="Low End"/>
    <s v="Baskin-Robbins"/>
    <s v="Maple Nut"/>
    <n v="874"/>
    <x v="195"/>
    <n v="867072.59209597996"/>
    <x v="195"/>
    <n v="1793935.5341205986"/>
    <n v="1060.4839153599755"/>
    <n v="926862.94202461862"/>
    <n v="2.3484643242104721"/>
    <n v="0.51666457595365833"/>
    <m/>
    <m/>
    <m/>
    <m/>
    <x v="32"/>
  </r>
  <r>
    <x v="1"/>
    <x v="1"/>
    <s v="Low End"/>
    <s v="Baskin-Robbins"/>
    <s v="Daiquiri Ice"/>
    <n v="874"/>
    <x v="196"/>
    <n v="873913.10167597909"/>
    <x v="196"/>
    <n v="1808088.2513427972"/>
    <n v="1068.8502856599748"/>
    <n v="934175.14966681809"/>
    <n v="2.3669918302745434"/>
    <n v="0.51666457595365844"/>
    <m/>
    <m/>
    <m/>
    <m/>
    <x v="32"/>
  </r>
  <r>
    <x v="1"/>
    <x v="1"/>
    <s v="Low End"/>
    <s v="Baskin-Robbins"/>
    <s v="Black Walnut"/>
    <n v="869"/>
    <x v="197"/>
    <n v="849816.65554498089"/>
    <x v="197"/>
    <n v="1760342.2441390108"/>
    <n v="1047.7854874499767"/>
    <n v="910525.58859402989"/>
    <n v="2.3310820396432161"/>
    <n v="0.51724350286178067"/>
    <m/>
    <m/>
    <m/>
    <m/>
    <x v="32"/>
  </r>
  <r>
    <x v="1"/>
    <x v="1"/>
    <s v="Low End"/>
    <s v="Baskin-Robbins"/>
    <s v="Vanilla"/>
    <n v="763"/>
    <x v="198"/>
    <n v="661049.40648598468"/>
    <x v="198"/>
    <n v="1409152.0412957075"/>
    <n v="980.47527497997737"/>
    <n v="748102.63480972277"/>
    <n v="2.4205205727129191"/>
    <n v="0.53088851513981883"/>
    <m/>
    <m/>
    <m/>
    <m/>
    <x v="32"/>
  </r>
  <r>
    <x v="1"/>
    <x v="1"/>
    <s v="High End"/>
    <s v="Ben and Jerry's"/>
    <s v="Mission to Marzipan"/>
    <n v="863"/>
    <x v="199"/>
    <n v="953993.23132497806"/>
    <x v="199"/>
    <n v="1981406.3811259249"/>
    <n v="1190.5134991899731"/>
    <n v="1027413.1498009468"/>
    <n v="2.6604307928041107"/>
    <n v="0.51852722368700765"/>
    <m/>
    <m/>
    <m/>
    <m/>
    <x v="32"/>
  </r>
  <r>
    <x v="1"/>
    <x v="1"/>
    <s v="High End"/>
    <s v="Ben and Jerry's"/>
    <s v="Mint Chocolate Cookie"/>
    <n v="799"/>
    <x v="200"/>
    <n v="812572.75282498181"/>
    <x v="200"/>
    <n v="1712821.5067873318"/>
    <n v="1126.7193416299749"/>
    <n v="900248.75396234996"/>
    <n v="2.6829868793866734"/>
    <n v="0.52559402739571459"/>
    <m/>
    <m/>
    <m/>
    <m/>
    <x v="32"/>
  </r>
  <r>
    <x v="1"/>
    <x v="1"/>
    <s v="High End"/>
    <s v="Ben and Jerry's"/>
    <s v="Raspberry Peach Cobbler"/>
    <n v="776"/>
    <x v="201"/>
    <n v="779065.19999998144"/>
    <x v="201"/>
    <n v="1651824.1899199609"/>
    <n v="1124.6894199999733"/>
    <n v="872758.98991997947"/>
    <n v="2.7430920360824089"/>
    <n v="0.5283607028192685"/>
    <m/>
    <m/>
    <m/>
    <m/>
    <x v="32"/>
  </r>
  <r>
    <x v="1"/>
    <x v="1"/>
    <s v="High End"/>
    <s v="Ben and Jerry's"/>
    <s v="Coffee Coffee BuzzBuzzBuzz"/>
    <n v="768"/>
    <x v="202"/>
    <n v="763350.22079998173"/>
    <x v="202"/>
    <n v="1621919.8999756416"/>
    <n v="1117.9292697599735"/>
    <n v="858569.6791756599"/>
    <n v="2.7498370699999346"/>
    <n v="0.52935393368596928"/>
    <m/>
    <m/>
    <m/>
    <m/>
    <x v="32"/>
  </r>
  <r>
    <x v="1"/>
    <x v="1"/>
    <s v="High End"/>
    <s v="Ben and Jerry's"/>
    <s v="Pumpkin Cheesecake"/>
    <n v="763"/>
    <x v="203"/>
    <n v="747286.68262498267"/>
    <x v="203"/>
    <n v="1589914.5224994132"/>
    <n v="1104.3615201499747"/>
    <n v="842627.83987443056"/>
    <n v="2.7310188665136983"/>
    <n v="0.52998310786531078"/>
    <m/>
    <m/>
    <m/>
    <m/>
    <x v="32"/>
  </r>
  <r>
    <x v="1"/>
    <x v="2"/>
    <s v="High End"/>
    <s v="Ben and Jerry's"/>
    <s v="Chocolate Macadamia"/>
    <n v="693"/>
    <x v="204"/>
    <n v="621754.36784998514"/>
    <x v="204"/>
    <n v="1350271.1681058281"/>
    <n v="1051.2507940199753"/>
    <n v="728516.80025584297"/>
    <n v="2.811606412727206"/>
    <n v="0.53953370068459094"/>
    <m/>
    <m/>
    <m/>
    <m/>
    <x v="32"/>
  </r>
  <r>
    <x v="1"/>
    <x v="2"/>
    <s v="High End"/>
    <s v="Ben and Jerry's"/>
    <s v="Brownie Batter"/>
    <n v="650"/>
    <x v="205"/>
    <n v="547369.87499998685"/>
    <x v="205"/>
    <n v="1206146.829549971"/>
    <n v="1013.5030069999757"/>
    <n v="658776.95454998419"/>
    <n v="2.854785395384547"/>
    <n v="0.5461830503635966"/>
    <m/>
    <m/>
    <m/>
    <m/>
    <x v="32"/>
  </r>
  <r>
    <x v="1"/>
    <x v="2"/>
    <s v="High End"/>
    <s v="Ben and Jerry's"/>
    <s v="Peanut Butter Cookie Dough"/>
    <n v="627"/>
    <x v="206"/>
    <n v="504807.12067498825"/>
    <x v="206"/>
    <n v="1121854.682893204"/>
    <n v="984.12689348997731"/>
    <n v="617047.56221821578"/>
    <n v="2.8536553723922786"/>
    <n v="0.55002450105826772"/>
    <m/>
    <m/>
    <m/>
    <m/>
    <x v="32"/>
  </r>
  <r>
    <x v="1"/>
    <x v="2"/>
    <s v="Low End"/>
    <s v="Ben and Jerry's"/>
    <s v="Willie Nelson’s Country PeachCobbler"/>
    <n v="708"/>
    <x v="207"/>
    <n v="642645.51119998517"/>
    <x v="207"/>
    <n v="1389091.7062914881"/>
    <n v="1054.3025354399761"/>
    <n v="746446.19509150297"/>
    <n v="2.7711778749151907"/>
    <n v="0.53736279016762634"/>
    <m/>
    <m/>
    <m/>
    <m/>
    <x v="32"/>
  </r>
  <r>
    <x v="1"/>
    <x v="2"/>
    <s v="High End"/>
    <s v="Häagen-Dazs"/>
    <s v="Waffle Cone"/>
    <n v="749"/>
    <x v="208"/>
    <n v="803632.24949698069"/>
    <x v="208"/>
    <n v="1726820.163067189"/>
    <n v="1232.5606322699709"/>
    <n v="923187.91357020836"/>
    <n v="3.0781053207876439"/>
    <n v="0.53461728865294"/>
    <m/>
    <m/>
    <m/>
    <m/>
    <x v="32"/>
  </r>
  <r>
    <x v="1"/>
    <x v="2"/>
    <s v="High End"/>
    <s v="Häagen-Dazs"/>
    <s v="Cookies and Cream"/>
    <n v="688"/>
    <x v="209"/>
    <n v="678299.5852799837"/>
    <x v="209"/>
    <n v="1481694.0346751646"/>
    <n v="1167.7244903999722"/>
    <n v="803394.44939518091"/>
    <n v="3.1302689686045766"/>
    <n v="0.54221346012998628"/>
    <m/>
    <m/>
    <m/>
    <m/>
    <x v="32"/>
  </r>
  <r>
    <x v="1"/>
    <x v="2"/>
    <s v="High End"/>
    <s v="Häagen-Dazs"/>
    <s v="Waffle Cone"/>
    <n v="680"/>
    <x v="210"/>
    <n v="656169.18239998491"/>
    <x v="210"/>
    <n v="1436731.4864159669"/>
    <n v="1147.8857411999736"/>
    <n v="780562.30401598196"/>
    <n v="3.1071182664705166"/>
    <n v="0.54329031652473392"/>
    <m/>
    <m/>
    <m/>
    <m/>
    <x v="32"/>
  </r>
  <r>
    <x v="1"/>
    <x v="2"/>
    <s v="High End"/>
    <s v="Häagen-Dazs"/>
    <s v="Mocha Almond Fudge"/>
    <n v="674"/>
    <x v="211"/>
    <n v="651088.35134398437"/>
    <x v="211"/>
    <n v="1428173.9722209261"/>
    <n v="1152.9460250399729"/>
    <n v="777085.62087694171"/>
    <n v="3.1438464110385014"/>
    <n v="0.54411131696267412"/>
    <m/>
    <m/>
    <m/>
    <m/>
    <x v="32"/>
  </r>
  <r>
    <x v="1"/>
    <x v="2"/>
    <s v="High End"/>
    <s v="Häagen-Dazs"/>
    <s v="Baileys Irish Cream"/>
    <n v="663"/>
    <x v="212"/>
    <n v="630119.08451698488"/>
    <x v="212"/>
    <n v="1386849.5199689968"/>
    <n v="1141.3732058099727"/>
    <n v="756730.43545201188"/>
    <n v="3.1550212138913269"/>
    <n v="0.5456471120737949"/>
    <m/>
    <m/>
    <m/>
    <m/>
    <x v="32"/>
  </r>
  <r>
    <x v="1"/>
    <x v="2"/>
    <s v="Low End"/>
    <s v="Baskin-Robbins"/>
    <s v="Classic Flavors"/>
    <n v="997"/>
    <x v="213"/>
    <n v="1162912.0032889701"/>
    <x v="213"/>
    <n v="2344148.2098839502"/>
    <n v="1184.79057832997"/>
    <n v="1181236.2065949801"/>
    <n v="2.3582766452657373"/>
    <n v="0.50390849930664516"/>
    <m/>
    <m/>
    <m/>
    <m/>
    <x v="32"/>
  </r>
  <r>
    <x v="1"/>
    <x v="2"/>
    <s v="High End"/>
    <s v="Ben and Jerry's"/>
    <s v="Vanilla Caramel Fudge"/>
    <n v="923"/>
    <x v="214"/>
    <n v="1119626.3900249719"/>
    <x v="214"/>
    <n v="2297308.0029084329"/>
    <n v="1275.9280746299685"/>
    <n v="1177681.6128834609"/>
    <n v="2.6965956117334104"/>
    <n v="0.51263548962198147"/>
    <m/>
    <m/>
    <m/>
    <m/>
    <x v="32"/>
  </r>
  <r>
    <x v="1"/>
    <x v="2"/>
    <s v="High End"/>
    <s v="Ben and Jerry's"/>
    <s v="Chocolate Peanut Butter Swirl"/>
    <n v="912"/>
    <x v="215"/>
    <n v="1081683.0719999736"/>
    <x v="215"/>
    <n v="2224165.5885311463"/>
    <n v="1252.7220575999697"/>
    <n v="1142482.5165311727"/>
    <n v="2.6740987473683564"/>
    <n v="0.51366792221872093"/>
    <m/>
    <m/>
    <m/>
    <m/>
    <x v="32"/>
  </r>
  <r>
    <x v="1"/>
    <x v="2"/>
    <s v="High End"/>
    <s v="Ben and Jerry's"/>
    <s v="Pumpkin Cheesecake"/>
    <n v="885"/>
    <x v="216"/>
    <n v="1018936.5637499753"/>
    <x v="216"/>
    <n v="2106507.619849449"/>
    <n v="1228.8938486999705"/>
    <n v="1087571.0560994737"/>
    <n v="2.6895306199999349"/>
    <n v="0.51629106196976482"/>
    <m/>
    <m/>
    <m/>
    <m/>
    <x v="32"/>
  </r>
  <r>
    <x v="1"/>
    <x v="2"/>
    <s v="High End"/>
    <s v="Ben and Jerry's"/>
    <s v="Chocolate Peanut Butter Swirl"/>
    <n v="884"/>
    <x v="217"/>
    <n v="1027184.8391999741"/>
    <x v="217"/>
    <n v="2123997.4208002663"/>
    <n v="1240.7382144799685"/>
    <n v="1096812.5816002921"/>
    <n v="2.7180000163800218"/>
    <n v="0.51639073139130376"/>
    <m/>
    <m/>
    <m/>
    <m/>
    <x v="32"/>
  </r>
  <r>
    <x v="1"/>
    <x v="2"/>
    <s v="High End"/>
    <s v="Ben and Jerry's"/>
    <s v="Brownie Batter"/>
    <n v="856"/>
    <x v="218"/>
    <n v="954571.82399997662"/>
    <x v="218"/>
    <n v="1985623.1891903519"/>
    <n v="1204.499258399971"/>
    <n v="1031051.3651903752"/>
    <n v="2.7098753018690931"/>
    <n v="0.51925832192299881"/>
    <m/>
    <m/>
    <m/>
    <m/>
    <x v="32"/>
  </r>
  <r>
    <x v="1"/>
    <x v="2"/>
    <s v="High End"/>
    <s v="Ben and Jerry's"/>
    <s v="Karamel Sutra"/>
    <n v="855"/>
    <x v="219"/>
    <n v="959415.48562497599"/>
    <x v="219"/>
    <n v="1996135.5467182"/>
    <n v="1212.5380831499697"/>
    <n v="1036720.061093224"/>
    <n v="2.7305981966665982"/>
    <n v="0.51936355865094996"/>
    <m/>
    <m/>
    <m/>
    <m/>
    <x v="32"/>
  </r>
  <r>
    <x v="1"/>
    <x v="2"/>
    <s v="High End"/>
    <s v="Ben and Jerry's"/>
    <s v="Chunky Monkey"/>
    <n v="850"/>
    <x v="220"/>
    <n v="948389.62499997625"/>
    <x v="220"/>
    <n v="1975370.3766499506"/>
    <n v="1208.2126489999698"/>
    <n v="1026980.7516499744"/>
    <n v="2.7340766458822845"/>
    <n v="0.51989275722137773"/>
    <m/>
    <m/>
    <m/>
    <m/>
    <x v="32"/>
  </r>
  <r>
    <x v="1"/>
    <x v="2"/>
    <s v="High End"/>
    <s v="Häagen-Dazs"/>
    <s v="Butter Pecan"/>
    <n v="852"/>
    <x v="221"/>
    <n v="1056303.5610239734"/>
    <x v="221"/>
    <n v="2218399.3980921041"/>
    <n v="1363.9622500799658"/>
    <n v="1162095.8370681307"/>
    <n v="3.0560506597182329"/>
    <n v="0.52384428073122047"/>
    <m/>
    <m/>
    <m/>
    <m/>
    <x v="32"/>
  </r>
  <r>
    <x v="1"/>
    <x v="3"/>
    <s v="High End"/>
    <s v="Häagen-Dazs"/>
    <s v="Chocolate Chip Cookie Dough"/>
    <n v="846"/>
    <x v="222"/>
    <n v="1041656.6449799738"/>
    <x v="222"/>
    <n v="2190250.3562981449"/>
    <n v="1357.6757816999657"/>
    <n v="1148593.7113181711"/>
    <n v="3.060222708865171"/>
    <n v="0.52441206459131395"/>
    <m/>
    <m/>
    <m/>
    <m/>
    <x v="32"/>
  </r>
  <r>
    <x v="1"/>
    <x v="3"/>
    <s v="High End"/>
    <s v="Häagen-Dazs"/>
    <s v="Dulce de Leche"/>
    <n v="806"/>
    <x v="223"/>
    <n v="935939.68010397709"/>
    <x v="223"/>
    <n v="1984500.7533093118"/>
    <n v="1300.9442595599685"/>
    <n v="1048561.0732053347"/>
    <n v="3.0547887637220099"/>
    <n v="0.52837524574217276"/>
    <m/>
    <m/>
    <m/>
    <m/>
    <x v="32"/>
  </r>
  <r>
    <x v="1"/>
    <x v="3"/>
    <s v="High End"/>
    <s v="Häagen-Dazs"/>
    <s v="Black Raspberry Chip"/>
    <n v="797"/>
    <x v="224"/>
    <n v="930180.36812097603"/>
    <x v="224"/>
    <n v="1976214.4613433394"/>
    <n v="1312.4643578699665"/>
    <n v="1046034.0932223634"/>
    <n v="3.1111247815181136"/>
    <n v="0.52931203251661141"/>
    <m/>
    <m/>
    <m/>
    <m/>
    <x v="32"/>
  </r>
  <r>
    <x v="1"/>
    <x v="3"/>
    <s v="High End"/>
    <s v="Häagen-Dazs"/>
    <s v="Black Raspberry Chip"/>
    <n v="780"/>
    <x v="225"/>
    <n v="891073.59119997709"/>
    <x v="225"/>
    <n v="1900469.7532079513"/>
    <n v="1294.0976435999671"/>
    <n v="1009396.1620079742"/>
    <n v="3.1237175430768431"/>
    <n v="0.53112982214220228"/>
    <m/>
    <m/>
    <m/>
    <m/>
    <x v="32"/>
  </r>
  <r>
    <x v="1"/>
    <x v="3"/>
    <s v="High End"/>
    <s v="Häagen-Dazs"/>
    <s v="Baileys Irish Cream"/>
    <n v="643"/>
    <x v="226"/>
    <n v="601118.04903898493"/>
    <x v="226"/>
    <n v="1331514.4927009768"/>
    <n v="1135.9198190699717"/>
    <n v="730396.44366199186"/>
    <n v="3.2205048088179602"/>
    <n v="0.54854562054400391"/>
    <m/>
    <m/>
    <m/>
    <m/>
    <x v="32"/>
  </r>
  <r>
    <x v="1"/>
    <x v="3"/>
    <s v="Low End"/>
    <s v="Baskin-Robbins"/>
    <s v="Peach"/>
    <n v="804"/>
    <x v="227"/>
    <n v="773107.07183997869"/>
    <x v="227"/>
    <n v="1524006.087839958"/>
    <n v="933.95399999997426"/>
    <n v="750899.01599997934"/>
    <n v="2.3576243283581442"/>
    <n v="0.4927139215462466"/>
    <m/>
    <m/>
    <m/>
    <m/>
    <x v="32"/>
  </r>
  <r>
    <x v="1"/>
    <x v="3"/>
    <s v="Low End"/>
    <s v="Baskin-Robbins"/>
    <s v="Gold Medal Ribbon"/>
    <n v="792"/>
    <x v="228"/>
    <n v="742961.59027198004"/>
    <x v="228"/>
    <n v="1469857.9230719605"/>
    <n v="917.79839999997535"/>
    <n v="726896.33279998042"/>
    <n v="2.3432843636363008"/>
    <n v="0.49453509852216748"/>
    <m/>
    <m/>
    <m/>
    <m/>
    <x v="32"/>
  </r>
  <r>
    <x v="1"/>
    <x v="3"/>
    <s v="Low End"/>
    <s v="Baskin-Robbins"/>
    <s v="Butterscotch Ribbon"/>
    <n v="564"/>
    <x v="229"/>
    <n v="380566.23724798951"/>
    <x v="229"/>
    <n v="826113.1524479771"/>
    <n v="789.97679999997797"/>
    <n v="445546.91519998759"/>
    <n v="2.5970560851063107"/>
    <n v="0.5393291631778554"/>
    <m/>
    <m/>
    <m/>
    <m/>
    <x v="32"/>
  </r>
  <r>
    <x v="1"/>
    <x v="3"/>
    <s v="Low End"/>
    <s v="Baskin-Robbins"/>
    <s v="Pineapple Sherbet"/>
    <n v="556"/>
    <x v="230"/>
    <n v="367139.80595199007"/>
    <x v="230"/>
    <n v="800497.77075197839"/>
    <n v="779.42079999997907"/>
    <n v="433357.96479998832"/>
    <n v="2.5894679712229518"/>
    <n v="0.54136061414998926"/>
    <m/>
    <m/>
    <m/>
    <m/>
    <x v="32"/>
  </r>
  <r>
    <x v="1"/>
    <x v="3"/>
    <s v="Low End"/>
    <s v="Baskin-Robbins"/>
    <s v="Chocolate Chip"/>
    <n v="536"/>
    <x v="231"/>
    <n v="343774.65875199053"/>
    <x v="231"/>
    <n v="758248.34355197917"/>
    <n v="773.27179999997884"/>
    <n v="414473.68479998864"/>
    <n v="2.6392582686566439"/>
    <n v="0.54661996735582152"/>
    <m/>
    <m/>
    <m/>
    <m/>
    <x v="32"/>
  </r>
  <r>
    <x v="1"/>
    <x v="3"/>
    <s v="Low End"/>
    <s v="Baskin-Robbins"/>
    <s v="Maple Nut"/>
    <n v="471"/>
    <x v="232"/>
    <n v="261125.71348499312"/>
    <x v="232"/>
    <n v="601292.03998498421"/>
    <n v="722.22149999998101"/>
    <n v="340166.32649999112"/>
    <n v="2.7104639808916486"/>
    <n v="0.56572564391254188"/>
    <m/>
    <m/>
    <m/>
    <m/>
    <x v="32"/>
  </r>
  <r>
    <x v="1"/>
    <x v="3"/>
    <s v="High End"/>
    <s v="Ben and Jerry's"/>
    <s v="Phish Food"/>
    <n v="265"/>
    <x v="233"/>
    <n v="177889.17781949509"/>
    <x v="233"/>
    <n v="399600.05344999256"/>
    <n v="836.64481369999055"/>
    <n v="221710.87563049747"/>
    <n v="5.6902819999998941"/>
    <n v="0.55483194688371884"/>
    <m/>
    <m/>
    <m/>
    <m/>
    <x v="32"/>
  </r>
  <r>
    <x v="1"/>
    <x v="3"/>
    <s v="High End"/>
    <s v="Ben and Jerry's"/>
    <s v="Cake Batter"/>
    <n v="947"/>
    <x v="234"/>
    <n v="1203024.4330499675"/>
    <x v="234"/>
    <n v="2289475.6150419386"/>
    <n v="1147.2557359999691"/>
    <n v="1086451.1819919711"/>
    <n v="2.5529132903906389"/>
    <n v="0.47454149537734619"/>
    <m/>
    <m/>
    <m/>
    <m/>
    <x v="32"/>
  </r>
  <r>
    <x v="1"/>
    <x v="3"/>
    <s v="High End"/>
    <s v="Ben and Jerry's"/>
    <s v="Mission to Marzipan"/>
    <n v="729"/>
    <x v="235"/>
    <n v="718760.66647498019"/>
    <x v="235"/>
    <n v="1443529.0809989602"/>
    <n v="994.19535599997266"/>
    <n v="724768.41452398"/>
    <n v="2.7162546378600076"/>
    <n v="0.502080923802672"/>
    <m/>
    <m/>
    <m/>
    <m/>
    <x v="32"/>
  </r>
  <r>
    <x v="1"/>
    <x v="3"/>
    <s v="High End"/>
    <s v="Ben and Jerry's"/>
    <s v="Cake Batter"/>
    <n v="184"/>
    <x v="236"/>
    <n v="56340.441008638474"/>
    <x v="236"/>
    <n v="114704.20454399691"/>
    <n v="317.1943670399915"/>
    <n v="58363.763535358434"/>
    <n v="3.3880022608694738"/>
    <n v="0.5088197400207064"/>
    <m/>
    <m/>
    <m/>
    <m/>
    <x v="32"/>
  </r>
  <r>
    <x v="1"/>
    <x v="3"/>
    <s v="High End"/>
    <s v="Ben and Jerry's"/>
    <s v="Peanut Butter Cookie Dough"/>
    <n v="170"/>
    <x v="237"/>
    <n v="46855.534197998757"/>
    <x v="237"/>
    <n v="100032.54579999737"/>
    <n v="312.80595059999183"/>
    <n v="53177.011601998616"/>
    <n v="3.4613337647057913"/>
    <n v="0.53159710348989253"/>
    <m/>
    <m/>
    <m/>
    <m/>
    <x v="32"/>
  </r>
  <r>
    <x v="1"/>
    <x v="3"/>
    <s v="High End"/>
    <s v="Ben and Jerry's"/>
    <s v="New York Super Fudge Chunk"/>
    <n v="548"/>
    <x v="238"/>
    <n v="403113.07439998916"/>
    <x v="238"/>
    <n v="870475.76873597654"/>
    <n v="852.85163199997692"/>
    <n v="467362.69433598738"/>
    <n v="2.8986485985400678"/>
    <n v="0.53690488709943962"/>
    <m/>
    <m/>
    <m/>
    <m/>
    <x v="32"/>
  </r>
  <r>
    <x v="1"/>
    <x v="3"/>
    <s v="High End"/>
    <s v="Ben and Jerry's"/>
    <s v="Bananas on the Rum"/>
    <n v="542"/>
    <x v="239"/>
    <n v="394400.20229998935"/>
    <x v="239"/>
    <n v="854317.08601197705"/>
    <n v="848.55513599997721"/>
    <n v="459916.8837119877"/>
    <n v="2.908174881918741"/>
    <n v="0.53834447565472188"/>
    <m/>
    <m/>
    <m/>
    <m/>
    <x v="32"/>
  </r>
  <r>
    <x v="1"/>
    <x v="3"/>
    <s v="High End"/>
    <s v="Ben and Jerry's"/>
    <s v="Stephen Colbert's AmeriCone Dream"/>
    <n v="453"/>
    <x v="240"/>
    <n v="273061.35584999283"/>
    <x v="240"/>
    <n v="624476.65307398373"/>
    <n v="775.7512079999799"/>
    <n v="351415.2972239909"/>
    <n v="3.0431250728476029"/>
    <n v="0.562735685143953"/>
    <m/>
    <m/>
    <m/>
    <m/>
    <x v="32"/>
  </r>
  <r>
    <x v="1"/>
    <x v="3"/>
    <s v="High End"/>
    <s v="Ben and Jerry's"/>
    <s v="New York Super Fudge Chunk"/>
    <n v="379"/>
    <x v="241"/>
    <n v="192945.77324999479"/>
    <x v="241"/>
    <n v="468977.58272998733"/>
    <n v="728.3161199999804"/>
    <n v="276031.80947999255"/>
    <n v="3.2649284168864554"/>
    <n v="0.58858209783327142"/>
    <m/>
    <m/>
    <m/>
    <m/>
    <x v="32"/>
  </r>
  <r>
    <x v="1"/>
    <x v="3"/>
    <s v="Low End"/>
    <s v="EDY's"/>
    <s v="Butter Pecan"/>
    <n v="777"/>
    <x v="242"/>
    <n v="836875.56899769732"/>
    <x v="242"/>
    <n v="1634280.2274119661"/>
    <n v="1026.2608216399856"/>
    <n v="797404.65841426875"/>
    <n v="2.7069765199484639"/>
    <n v="0.48792406898113966"/>
    <m/>
    <m/>
    <m/>
    <m/>
    <x v="32"/>
  </r>
  <r>
    <x v="1"/>
    <x v="4"/>
    <s v="Low End"/>
    <s v="EDY's"/>
    <s v="Peanut Butter Cup"/>
    <n v="746"/>
    <x v="243"/>
    <n v="781406.55023065826"/>
    <x v="243"/>
    <n v="1543441.7862279678"/>
    <n v="1021.494954419986"/>
    <n v="762035.23599730956"/>
    <n v="2.773400560321658"/>
    <n v="0.49372463723407073"/>
    <m/>
    <m/>
    <m/>
    <m/>
    <x v="32"/>
  </r>
  <r>
    <x v="1"/>
    <x v="4"/>
    <s v="Low End"/>
    <s v="EDY's"/>
    <s v="Girl Scouts® Thin Mint Cookie (Jan-Apr)"/>
    <n v="719"/>
    <x v="244"/>
    <n v="729750.14833718969"/>
    <x v="244"/>
    <n v="1458860.0514909695"/>
    <n v="1014.0610614099859"/>
    <n v="729109.9031537798"/>
    <n v="2.8219924742697602"/>
    <n v="0.49978056662023357"/>
    <m/>
    <m/>
    <m/>
    <m/>
    <x v="32"/>
  </r>
  <r>
    <x v="1"/>
    <x v="4"/>
    <s v="Low End"/>
    <s v="EDY's"/>
    <s v="Butter Pecan"/>
    <n v="712"/>
    <x v="245"/>
    <n v="711222.66596862068"/>
    <x v="245"/>
    <n v="1429103.9805439711"/>
    <n v="1008.2602732799863"/>
    <n v="717881.31457535038"/>
    <n v="2.8190568988763474"/>
    <n v="0.50232965854737699"/>
    <m/>
    <m/>
    <m/>
    <m/>
    <x v="32"/>
  </r>
  <r>
    <x v="1"/>
    <x v="4"/>
    <s v="Low End"/>
    <s v="EDY's"/>
    <s v="Girl Scouts® Thin Mint Cookie (Jan-Apr)"/>
    <n v="710"/>
    <x v="246"/>
    <n v="712957.50357998023"/>
    <x v="246"/>
    <n v="1431200.8179999702"/>
    <n v="1011.6103019999858"/>
    <n v="718243.31441998994"/>
    <n v="2.8391208450703633"/>
    <n v="0.50184663492835213"/>
    <m/>
    <m/>
    <m/>
    <m/>
    <x v="32"/>
  </r>
  <r>
    <x v="1"/>
    <x v="4"/>
    <s v="Low End"/>
    <s v="EDY's"/>
    <s v="Girl Scouts® Thin Mint Cookie (Jan-Apr)"/>
    <n v="260"/>
    <x v="247"/>
    <n v="117470.02919599683"/>
    <x v="247"/>
    <n v="216504.77159999419"/>
    <n v="380.90285539998985"/>
    <n v="99034.742403997356"/>
    <n v="3.2027333076922218"/>
    <n v="0.45742521826248755"/>
    <m/>
    <m/>
    <m/>
    <m/>
    <x v="32"/>
  </r>
  <r>
    <x v="1"/>
    <x v="4"/>
    <s v="Low End"/>
    <s v="EDY's"/>
    <s v="Girl Scouts® Thin Mint Cookie (Jan-Apr)"/>
    <n v="174"/>
    <x v="248"/>
    <n v="40033.017507238888"/>
    <x v="248"/>
    <n v="97878.122603997283"/>
    <n v="332.44313273999074"/>
    <n v="57845.105096758394"/>
    <n v="3.2328617586205999"/>
    <n v="0.59099115877807029"/>
    <m/>
    <m/>
    <m/>
    <m/>
    <x v="32"/>
  </r>
  <r>
    <x v="1"/>
    <x v="4"/>
    <s v="High End"/>
    <s v="Häagen-Dazs"/>
    <s v="Cherry Vanilla"/>
    <n v="337"/>
    <x v="249"/>
    <n v="301720.10286914167"/>
    <x v="249"/>
    <n v="593093.02146498836"/>
    <n v="864.60806704999004"/>
    <n v="291372.91859584668"/>
    <n v="5.2223143768544968"/>
    <n v="0.49127692967307501"/>
    <m/>
    <m/>
    <m/>
    <m/>
    <x v="32"/>
  </r>
  <r>
    <x v="1"/>
    <x v="4"/>
    <s v="High End"/>
    <s v="Häagen-Dazs"/>
    <s v="Mango Sorbet"/>
    <n v="245"/>
    <x v="250"/>
    <n v="112802.12282324696"/>
    <x v="250"/>
    <n v="193897.22257499478"/>
    <n v="331.00040714999113"/>
    <n v="81095.099751747824"/>
    <n v="3.2302744285713416"/>
    <n v="0.41823755221858422"/>
    <m/>
    <m/>
    <m/>
    <m/>
    <x v="32"/>
  </r>
  <r>
    <x v="1"/>
    <x v="4"/>
    <s v="High End"/>
    <s v="Häagen-Dazs"/>
    <s v="Cherry Vanilla"/>
    <n v="820"/>
    <x v="251"/>
    <n v="1000882.1927999728"/>
    <x v="251"/>
    <n v="1971470.2727999466"/>
    <n v="1183.6439999999679"/>
    <n v="970588.07999997376"/>
    <n v="2.9319902926828472"/>
    <n v="0.49231687304192157"/>
    <m/>
    <m/>
    <m/>
    <m/>
    <x v="32"/>
  </r>
  <r>
    <x v="1"/>
    <x v="4"/>
    <s v="High End"/>
    <s v="Häagen-Dazs"/>
    <s v="Lychee"/>
    <n v="786"/>
    <x v="252"/>
    <n v="917295.46945197531"/>
    <x v="252"/>
    <n v="1821401.9516519508"/>
    <n v="1150.2626999999688"/>
    <n v="904106.48219997552"/>
    <n v="2.948225549618241"/>
    <n v="0.49637944078185547"/>
    <m/>
    <m/>
    <m/>
    <m/>
    <x v="32"/>
  </r>
  <r>
    <x v="1"/>
    <x v="4"/>
    <s v="High End"/>
    <s v="Häagen-Dazs"/>
    <s v="Vanilla Swiss Almond"/>
    <n v="462"/>
    <x v="253"/>
    <n v="317237.76176399144"/>
    <x v="253"/>
    <n v="715170.69716398069"/>
    <n v="861.32669999997677"/>
    <n v="397932.93539998925"/>
    <n v="3.3506245064934164"/>
    <n v="0.55641672257825692"/>
    <m/>
    <m/>
    <m/>
    <m/>
    <x v="32"/>
  </r>
  <r>
    <x v="1"/>
    <x v="4"/>
    <s v="Low End"/>
    <s v="Baskin-Robbins"/>
    <s v="Peanut Butter ’n Chocolate"/>
    <n v="203"/>
    <x v="254"/>
    <n v="102699.91969334701"/>
    <x v="254"/>
    <n v="168997.72228499505"/>
    <n v="326.5901605499904"/>
    <n v="66297.80259164804"/>
    <n v="4.1009906157634264"/>
    <n v="0.39229997715498494"/>
    <m/>
    <m/>
    <m/>
    <m/>
    <x v="32"/>
  </r>
  <r>
    <x v="1"/>
    <x v="4"/>
    <s v="Low End"/>
    <s v="Baskin-Robbins"/>
    <s v="Pralines 'n Cream"/>
    <n v="998"/>
    <x v="255"/>
    <n v="1199337.2205959663"/>
    <x v="255"/>
    <n v="2254936.5909959367"/>
    <n v="1057.7147999999704"/>
    <n v="1055599.3703999703"/>
    <n v="2.2639834689378122"/>
    <n v="0.46812818356623698"/>
    <m/>
    <m/>
    <m/>
    <m/>
    <x v="32"/>
  </r>
  <r>
    <x v="1"/>
    <x v="4"/>
    <s v="Low End"/>
    <s v="Baskin-Robbins"/>
    <s v="Pineapple Sherbet"/>
    <n v="955"/>
    <x v="256"/>
    <n v="1111644.4718749677"/>
    <x v="256"/>
    <n v="2108962.9093749383"/>
    <n v="1044.3124999999695"/>
    <n v="997318.43749997066"/>
    <n v="2.3123959424083096"/>
    <n v="0.47289520032173515"/>
    <m/>
    <m/>
    <m/>
    <m/>
    <x v="32"/>
  </r>
  <r>
    <x v="1"/>
    <x v="4"/>
    <s v="Low End"/>
    <s v="Baskin-Robbins"/>
    <s v="Peach"/>
    <n v="640"/>
    <x v="257"/>
    <n v="498273.07519998553"/>
    <x v="257"/>
    <n v="1042085.5551999698"/>
    <n v="849.70699999997544"/>
    <n v="543812.47999998427"/>
    <n v="2.5441541874999265"/>
    <n v="0.52185012764679384"/>
    <m/>
    <m/>
    <m/>
    <m/>
    <x v="32"/>
  </r>
  <r>
    <x v="1"/>
    <x v="4"/>
    <s v="Low End"/>
    <s v="Baskin-Robbins"/>
    <s v="Peach"/>
    <n v="578"/>
    <x v="258"/>
    <n v="411461.52932398766"/>
    <x v="258"/>
    <n v="886519.26692397357"/>
    <n v="821.89919999997562"/>
    <n v="475057.73759998591"/>
    <n v="2.6535819342559761"/>
    <n v="0.53586848625222949"/>
    <m/>
    <m/>
    <m/>
    <m/>
    <x v="32"/>
  </r>
  <r>
    <x v="1"/>
    <x v="4"/>
    <s v="Low End"/>
    <s v="Baskin-Robbins"/>
    <s v="Peanut Butter ’n Chocolate"/>
    <n v="477"/>
    <x v="259"/>
    <n v="277601.07950099191"/>
    <x v="259"/>
    <n v="636435.63440098148"/>
    <n v="752.27369999997813"/>
    <n v="358834.55489998957"/>
    <n v="2.7971627106917425"/>
    <n v="0.56381908162280647"/>
    <m/>
    <m/>
    <m/>
    <m/>
    <x v="32"/>
  </r>
  <r>
    <x v="1"/>
    <x v="4"/>
    <s v="Low End"/>
    <s v="Baskin-Robbins"/>
    <s v="Pineapple Sherbet"/>
    <n v="392"/>
    <x v="260"/>
    <n v="187511.26195199453"/>
    <x v="260"/>
    <n v="462018.82675198652"/>
    <n v="700.27439999997955"/>
    <n v="274507.56479999202"/>
    <n v="3.0066822857141977"/>
    <n v="0.59414800632647968"/>
    <m/>
    <m/>
    <m/>
    <m/>
    <x v="32"/>
  </r>
  <r>
    <x v="1"/>
    <x v="4"/>
    <s v="High End"/>
    <s v="Ben and Jerry's"/>
    <s v="Coconut Seven Layer Bar"/>
    <n v="301"/>
    <x v="261"/>
    <n v="225381.90456858362"/>
    <x v="261"/>
    <n v="478974.37368899077"/>
    <n v="842.49989740999047"/>
    <n v="253592.46912040716"/>
    <n v="5.2866345149500642"/>
    <n v="0.5294489289004648"/>
    <m/>
    <m/>
    <m/>
    <m/>
    <x v="32"/>
  </r>
  <r>
    <x v="1"/>
    <x v="4"/>
    <s v="High End"/>
    <s v="Ben and Jerry's"/>
    <s v="Strawberry Banana"/>
    <n v="267"/>
    <x v="262"/>
    <n v="128913.87652919626"/>
    <x v="262"/>
    <n v="217789.75331999364"/>
    <n v="332.86845239999025"/>
    <n v="88875.876790797382"/>
    <n v="3.0550260674156413"/>
    <n v="0.40808107560604123"/>
    <m/>
    <m/>
    <m/>
    <m/>
    <x v="32"/>
  </r>
  <r>
    <x v="1"/>
    <x v="4"/>
    <s v="High End"/>
    <s v="Ben and Jerry's"/>
    <s v="Coffee Coffee BuzzBuzzBuzz"/>
    <n v="259"/>
    <x v="263"/>
    <n v="120845.96887418648"/>
    <x v="263"/>
    <n v="206872.47144899395"/>
    <n v="332.1486585899903"/>
    <n v="86026.50257480747"/>
    <n v="3.0839205057914159"/>
    <n v="0.41584316159735152"/>
    <m/>
    <m/>
    <m/>
    <m/>
    <x v="32"/>
  </r>
  <r>
    <x v="1"/>
    <x v="4"/>
    <s v="High End"/>
    <s v="Ben and Jerry's"/>
    <s v="Sweet Cream &amp; Cookies"/>
    <n v="959"/>
    <x v="264"/>
    <n v="1267642.3063499632"/>
    <x v="264"/>
    <n v="2406866.6162939295"/>
    <n v="1187.9294159999652"/>
    <n v="1139224.3099439663"/>
    <n v="2.6170668050051371"/>
    <n v="0.47332257725944671"/>
    <m/>
    <m/>
    <m/>
    <m/>
    <x v="32"/>
  </r>
  <r>
    <x v="1"/>
    <x v="4"/>
    <s v="High End"/>
    <s v="Ben and Jerry's"/>
    <s v="Crème Brûlée"/>
    <n v="205"/>
    <x v="265"/>
    <n v="72428.845538247944"/>
    <x v="265"/>
    <n v="138856.79407499608"/>
    <n v="324.03877334999083"/>
    <n v="66427.948536748139"/>
    <n v="3.3041473902438088"/>
    <n v="0.47839177750906892"/>
    <m/>
    <m/>
    <m/>
    <m/>
    <x v="32"/>
  </r>
  <r>
    <x v="1"/>
    <x v="4"/>
    <s v="High End"/>
    <s v="Ben and Jerry's"/>
    <s v="ONE Cheesecake Brownie"/>
    <n v="876"/>
    <x v="266"/>
    <n v="1067899.625999968"/>
    <x v="266"/>
    <n v="2062785.4754399383"/>
    <n v="1135.7144399999659"/>
    <n v="994885.84943997022"/>
    <n v="2.6881026712327962"/>
    <n v="0.4823021401330097"/>
    <m/>
    <m/>
    <m/>
    <m/>
    <x v="32"/>
  </r>
  <r>
    <x v="1"/>
    <x v="5"/>
    <s v="High End"/>
    <s v="Ben and Jerry's"/>
    <s v="Chocolate"/>
    <n v="845"/>
    <x v="267"/>
    <n v="993815.69624997035"/>
    <x v="267"/>
    <n v="1933556.3188499422"/>
    <n v="1112.1190799999667"/>
    <n v="939740.62259997183"/>
    <n v="2.7079672544377891"/>
    <n v="0.48601667995836767"/>
    <m/>
    <m/>
    <m/>
    <m/>
    <x v="32"/>
  </r>
  <r>
    <x v="1"/>
    <x v="5"/>
    <s v="High End"/>
    <s v="Ben and Jerry's"/>
    <s v="Sweet Cream &amp; Cookies"/>
    <n v="693"/>
    <x v="268"/>
    <n v="662059.26517498074"/>
    <x v="268"/>
    <n v="1345378.3074269609"/>
    <n v="986.03036399997131"/>
    <n v="683319.04225198017"/>
    <n v="2.8014182380951564"/>
    <n v="0.50790104053247997"/>
    <m/>
    <m/>
    <m/>
    <m/>
    <x v="32"/>
  </r>
  <r>
    <x v="1"/>
    <x v="5"/>
    <s v="High End"/>
    <s v="Ben and Jerry's"/>
    <s v="Chocolate"/>
    <n v="548"/>
    <x v="269"/>
    <n v="418248.39599998749"/>
    <x v="269"/>
    <n v="903158.7342399729"/>
    <n v="884.87287999997352"/>
    <n v="484910.3382399854"/>
    <n v="3.0074815328466253"/>
    <n v="0.53690488709943962"/>
    <m/>
    <m/>
    <m/>
    <m/>
    <x v="32"/>
  </r>
  <r>
    <x v="1"/>
    <x v="5"/>
    <s v="High End"/>
    <s v="Ben and Jerry's"/>
    <s v="ONE Cheesecake Brownie"/>
    <n v="387"/>
    <x v="270"/>
    <n v="208658.17079999376"/>
    <x v="270"/>
    <n v="503374.80715198495"/>
    <n v="761.54169599997726"/>
    <n v="294716.63635199121"/>
    <n v="3.3610079999998996"/>
    <n v="0.58548149840762054"/>
    <m/>
    <m/>
    <m/>
    <m/>
    <x v="32"/>
  </r>
  <r>
    <x v="1"/>
    <x v="5"/>
    <s v="Low End"/>
    <s v="EDY's"/>
    <s v="Strawberry"/>
    <n v="973"/>
    <x v="271"/>
    <n v="1312715.8234657918"/>
    <x v="271"/>
    <n v="2379821.6252929447"/>
    <n v="1096.7171652899824"/>
    <n v="1067105.801827153"/>
    <n v="2.5137305662897669"/>
    <n v="0.44839738847897781"/>
    <m/>
    <m/>
    <m/>
    <m/>
    <x v="32"/>
  </r>
  <r>
    <x v="1"/>
    <x v="5"/>
    <s v="Low End"/>
    <s v="EDY's"/>
    <s v="Mint Chocolate Chip"/>
    <n v="778"/>
    <x v="272"/>
    <n v="851674.89669345587"/>
    <x v="272"/>
    <n v="1656565.4361079643"/>
    <n v="1034.5636753399849"/>
    <n v="804890.53941450838"/>
    <n v="2.7368399562981414"/>
    <n v="0.48587910979572724"/>
    <m/>
    <m/>
    <m/>
    <m/>
    <x v="32"/>
  </r>
  <r>
    <x v="1"/>
    <x v="5"/>
    <s v="High End"/>
    <s v="Häagen-Dazs"/>
    <s v="Rockmelon"/>
    <n v="256"/>
    <x v="273"/>
    <n v="184203.7741977548"/>
    <x v="273"/>
    <n v="402995.51129599224"/>
    <n v="854.65522303999001"/>
    <n v="218791.73709823744"/>
    <n v="6.1492234999998816"/>
    <n v="0.54291358331666184"/>
    <m/>
    <m/>
    <m/>
    <m/>
    <x v="32"/>
  </r>
  <r>
    <x v="1"/>
    <x v="5"/>
    <s v="High End"/>
    <s v="Häagen-Dazs"/>
    <s v="Lychee"/>
    <n v="244"/>
    <x v="274"/>
    <n v="115159.44071423663"/>
    <x v="274"/>
    <n v="198311.00390399419"/>
    <n v="340.78509503999004"/>
    <n v="83151.563189757566"/>
    <n v="3.3309426885244928"/>
    <n v="0.41929878601195869"/>
    <m/>
    <m/>
    <m/>
    <m/>
    <x v="32"/>
  </r>
  <r>
    <x v="1"/>
    <x v="5"/>
    <s v="High End"/>
    <s v="Häagen-Dazs"/>
    <s v="Mayan Chocolate"/>
    <n v="216"/>
    <x v="275"/>
    <n v="88156.780608957401"/>
    <x v="275"/>
    <n v="160825.49481599528"/>
    <n v="336.42923243999013"/>
    <n v="72668.714207037876"/>
    <n v="3.4470484999998985"/>
    <n v="0.45184822400316615"/>
    <m/>
    <m/>
    <m/>
    <m/>
    <x v="32"/>
  </r>
  <r>
    <x v="1"/>
    <x v="5"/>
    <s v="High End"/>
    <s v="Häagen-Dazs"/>
    <s v="Banana Split"/>
    <n v="841"/>
    <x v="276"/>
    <n v="1066011.8013569701"/>
    <x v="276"/>
    <n v="2089980.5603069412"/>
    <n v="1217.5609499999657"/>
    <n v="1023968.7589499711"/>
    <n v="2.9549508049939717"/>
    <n v="0.48994176232892223"/>
    <m/>
    <m/>
    <m/>
    <m/>
    <x v="32"/>
  </r>
  <r>
    <x v="1"/>
    <x v="5"/>
    <s v="High End"/>
    <s v="Häagen-Dazs"/>
    <s v="Mango Sorbet"/>
    <n v="819"/>
    <x v="277"/>
    <n v="1033349.578442969"/>
    <x v="277"/>
    <n v="2035885.7994929389"/>
    <n v="1224.0979499999632"/>
    <n v="1002536.2210499699"/>
    <n v="3.0351880915750002"/>
    <n v="0.49243244454068263"/>
    <m/>
    <m/>
    <m/>
    <m/>
    <x v="32"/>
  </r>
  <r>
    <x v="1"/>
    <x v="5"/>
    <s v="High End"/>
    <s v="Häagen-Dazs"/>
    <s v="Lychee"/>
    <n v="654"/>
    <x v="278"/>
    <n v="652852.87091998104"/>
    <x v="278"/>
    <n v="1346814.2329199605"/>
    <n v="1061.1029999999687"/>
    <n v="693961.36199997948"/>
    <n v="3.1488516513760545"/>
    <n v="0.51526138129342203"/>
    <m/>
    <m/>
    <m/>
    <m/>
    <x v="32"/>
  </r>
  <r>
    <x v="1"/>
    <x v="5"/>
    <s v="High End"/>
    <s v="Häagen-Dazs"/>
    <s v="Mango Sorbet"/>
    <n v="129"/>
    <x v="279"/>
    <n v="27213.235498259186"/>
    <x v="279"/>
    <n v="69172.479845997936"/>
    <n v="325.26546005999029"/>
    <n v="41959.24434773875"/>
    <n v="4.1567501860463878"/>
    <n v="0.60658869598364351"/>
    <m/>
    <m/>
    <m/>
    <m/>
    <x v="32"/>
  </r>
  <r>
    <x v="1"/>
    <x v="5"/>
    <s v="Low End"/>
    <s v="Baskin-Robbins"/>
    <s v="Chocolate Chip"/>
    <n v="335"/>
    <x v="280"/>
    <n v="255136.96493399204"/>
    <x v="280"/>
    <n v="536951.01139998843"/>
    <n v="841.23595959998931"/>
    <n v="281814.04646599642"/>
    <n v="4.7845935522387029"/>
    <n v="0.52484126201983439"/>
    <m/>
    <m/>
    <m/>
    <m/>
    <x v="32"/>
  </r>
  <r>
    <x v="1"/>
    <x v="5"/>
    <s v="Low End"/>
    <s v="Baskin-Robbins"/>
    <s v="Chocolate Mint"/>
    <n v="831"/>
    <x v="281"/>
    <n v="855312.28113597399"/>
    <x v="281"/>
    <n v="1673028.2475359491"/>
    <n v="984.01439999997024"/>
    <n v="817715.96639997512"/>
    <n v="2.4227088519854858"/>
    <n v="0.48876399284011768"/>
    <m/>
    <m/>
    <m/>
    <m/>
    <x v="32"/>
  </r>
  <r>
    <x v="1"/>
    <x v="5"/>
    <s v="Low End"/>
    <s v="Baskin-Robbins"/>
    <s v="Oreo Cookies'n Cream"/>
    <n v="736"/>
    <x v="282"/>
    <n v="678046.30015997891"/>
    <x v="282"/>
    <n v="1365981.0841599572"/>
    <n v="934.69399999997063"/>
    <n v="687934.78399997833"/>
    <n v="2.5216746739129645"/>
    <n v="0.50361955372393774"/>
    <m/>
    <m/>
    <m/>
    <m/>
    <x v="32"/>
  </r>
  <r>
    <x v="1"/>
    <x v="5"/>
    <s v="Low End"/>
    <s v="Baskin-Robbins"/>
    <s v="Maple Nut"/>
    <n v="644"/>
    <x v="283"/>
    <n v="520202.12059198366"/>
    <x v="283"/>
    <n v="1086045.1213919658"/>
    <n v="878.63819999997236"/>
    <n v="565843.00079998211"/>
    <n v="2.6186420310558183"/>
    <n v="0.52101242356740274"/>
    <m/>
    <m/>
    <m/>
    <m/>
    <x v="32"/>
  </r>
  <r>
    <x v="1"/>
    <x v="5"/>
    <s v="Low End"/>
    <s v="Baskin-Robbins"/>
    <s v="Jamoca"/>
    <n v="552"/>
    <x v="284"/>
    <n v="382249.94918398798"/>
    <x v="284"/>
    <n v="835320.95078397379"/>
    <n v="820.78079999997431"/>
    <n v="453071.00159998582"/>
    <n v="2.7414177391303487"/>
    <n v="0.54239152169566096"/>
    <m/>
    <m/>
    <m/>
    <m/>
    <x v="32"/>
  </r>
  <r>
    <x v="1"/>
    <x v="5"/>
    <s v="Low End"/>
    <s v="Baskin-Robbins"/>
    <s v="Chocolate Chip Cookie Dough"/>
    <n v="462"/>
    <x v="285"/>
    <n v="267339.89066399168"/>
    <x v="285"/>
    <n v="619768.64426398068"/>
    <n v="762.83279999997615"/>
    <n v="352428.753599989"/>
    <n v="2.9036592467531559"/>
    <n v="0.56864566618810342"/>
    <m/>
    <m/>
    <m/>
    <m/>
    <x v="32"/>
  </r>
  <r>
    <x v="1"/>
    <x v="5"/>
    <s v="Low End"/>
    <s v="Baskin-Robbins"/>
    <s v="Jamoca"/>
    <n v="115"/>
    <x v="286"/>
    <n v="17932.528214249436"/>
    <x v="286"/>
    <n v="55517.393674998253"/>
    <n v="326.82491704998972"/>
    <n v="37584.865460748813"/>
    <n v="4.1979125652172593"/>
    <n v="0.67699261389633303"/>
    <m/>
    <m/>
    <m/>
    <m/>
    <x v="32"/>
  </r>
  <r>
    <x v="1"/>
    <x v="5"/>
    <s v="High End"/>
    <s v="Ben and Jerry's"/>
    <s v="Fossil Fuel"/>
    <n v="217"/>
    <x v="287"/>
    <n v="85214.0948420973"/>
    <x v="287"/>
    <n v="158606.65190999501"/>
    <n v="338.21454869998939"/>
    <n v="73392.557067897709"/>
    <n v="3.3682314746542716"/>
    <n v="0.46273315894434236"/>
    <m/>
    <m/>
    <m/>
    <m/>
    <x v="32"/>
  </r>
  <r>
    <x v="1"/>
    <x v="5"/>
    <s v="High End"/>
    <s v="Ben and Jerry's"/>
    <s v="Half Baked"/>
    <n v="798"/>
    <x v="288"/>
    <n v="891923.6024999728"/>
    <x v="288"/>
    <n v="1756038.8600999466"/>
    <n v="1082.8511999999673"/>
    <n v="864115.25759997382"/>
    <n v="2.7575813909773599"/>
    <n v="0.49208208157238159"/>
    <m/>
    <m/>
    <m/>
    <m/>
    <x v="32"/>
  </r>
  <r>
    <x v="1"/>
    <x v="5"/>
    <s v="High End"/>
    <s v="Ben and Jerry's"/>
    <s v="Turtle Soup"/>
    <n v="784"/>
    <x v="289"/>
    <n v="879434.43839997181"/>
    <x v="289"/>
    <n v="1738009.7288959443"/>
    <n v="1095.1215439999648"/>
    <n v="858575.2904959725"/>
    <n v="2.8276137040815419"/>
    <n v="0.49399912798035661"/>
    <m/>
    <m/>
    <m/>
    <m/>
    <x v="32"/>
  </r>
  <r>
    <x v="1"/>
    <x v="5"/>
    <s v="High End"/>
    <s v="Ben and Jerry's"/>
    <s v="Turtle Soup"/>
    <n v="626"/>
    <x v="290"/>
    <n v="560950.90019998199"/>
    <x v="290"/>
    <n v="1168793.0740879625"/>
    <n v="970.99388799996882"/>
    <n v="607842.17388798052"/>
    <n v="2.9825584472842492"/>
    <n v="0.52005969864451362"/>
    <m/>
    <m/>
    <m/>
    <m/>
    <x v="32"/>
  </r>
  <r>
    <x v="1"/>
    <x v="5"/>
    <s v="High End"/>
    <s v="Ben and Jerry's"/>
    <s v="Strawberry Banana"/>
    <n v="581"/>
    <x v="291"/>
    <n v="483277.64467498451"/>
    <x v="291"/>
    <n v="1026885.049406967"/>
    <n v="935.64097199997002"/>
    <n v="543607.4047319825"/>
    <n v="3.0420725421685773"/>
    <n v="0.52937512825405286"/>
    <m/>
    <m/>
    <m/>
    <m/>
    <x v="32"/>
  </r>
  <r>
    <x v="1"/>
    <x v="5"/>
    <s v="High End"/>
    <s v="Ben and Jerry's"/>
    <s v="Chunky Monkey"/>
    <n v="570"/>
    <x v="292"/>
    <n v="465224.30999998504"/>
    <x v="292"/>
    <n v="993675.59639996814"/>
    <n v="927.10751999997035"/>
    <n v="528451.2863999831"/>
    <n v="3.0584044210525336"/>
    <n v="0.53181469718541241"/>
    <m/>
    <m/>
    <m/>
    <m/>
    <x v="32"/>
  </r>
  <r>
    <x v="1"/>
    <x v="5"/>
    <s v="High End"/>
    <s v="Ben and Jerry's"/>
    <s v="Dublin Mudslide"/>
    <n v="529"/>
    <x v="293"/>
    <n v="400767.29212498711"/>
    <x v="293"/>
    <n v="874165.97478497191"/>
    <n v="894.89353999997127"/>
    <n v="473398.6826599848"/>
    <n v="3.1237952079394082"/>
    <n v="0.54154324958304612"/>
    <m/>
    <m/>
    <m/>
    <m/>
    <x v="32"/>
  </r>
  <r>
    <x v="1"/>
    <x v="5"/>
    <s v="High End"/>
    <s v="Ben and Jerry's"/>
    <s v="New York Super Fudge Chunk"/>
    <n v="161"/>
    <x v="294"/>
    <n v="43734.683043658668"/>
    <x v="294"/>
    <n v="96642.76578599705"/>
    <n v="328.62163193998998"/>
    <n v="52908.082742338382"/>
    <n v="3.7283579254657249"/>
    <n v="0.54746035372680157"/>
    <m/>
    <m/>
    <m/>
    <m/>
    <x v="32"/>
  </r>
  <r>
    <x v="1"/>
    <x v="5"/>
    <s v="High End"/>
    <s v="Ben and Jerry's"/>
    <s v="Dublin Mudslide"/>
    <n v="504"/>
    <x v="295"/>
    <n v="363839.81759998831"/>
    <x v="295"/>
    <n v="804990.78374397417"/>
    <n v="875.29953599997191"/>
    <n v="441150.96614398586"/>
    <n v="3.169055428571327"/>
    <n v="0.54801989669026208"/>
    <m/>
    <m/>
    <m/>
    <m/>
    <x v="32"/>
  </r>
  <r>
    <x v="2"/>
    <x v="0"/>
    <s v="Low End"/>
    <s v="EDY's"/>
    <s v="Vanilla Bean"/>
    <n v="974"/>
    <x v="296"/>
    <n v="1336289.6700415995"/>
    <x v="296"/>
    <n v="2414063.3888439415"/>
    <n v="1106.5438591399814"/>
    <n v="1077773.718802342"/>
    <n v="2.544665817248398"/>
    <n v="0.44645626282351741"/>
    <m/>
    <m/>
    <m/>
    <m/>
    <x v="32"/>
  </r>
  <r>
    <x v="2"/>
    <x v="0"/>
    <s v="Low End"/>
    <s v="EDY's"/>
    <s v="Take the Cake"/>
    <n v="688"/>
    <x v="297"/>
    <n v="711314.66395645705"/>
    <x v="297"/>
    <n v="1423138.1934079651"/>
    <n v="1034.6272230399827"/>
    <n v="711823.52945150807"/>
    <n v="3.0065622325580659"/>
    <n v="0.50017878288187612"/>
    <m/>
    <m/>
    <m/>
    <m/>
    <x v="32"/>
  </r>
  <r>
    <x v="2"/>
    <x v="0"/>
    <s v="Low End"/>
    <s v="EDY's"/>
    <s v="French Silk®"/>
    <n v="448"/>
    <x v="298"/>
    <n v="324795.70066942956"/>
    <x v="298"/>
    <n v="532291.0602239829"/>
    <n v="463.15928471998507"/>
    <n v="207495.35955455335"/>
    <n v="2.6521198392856289"/>
    <n v="0.38981560101205021"/>
    <m/>
    <m/>
    <m/>
    <m/>
    <x v="32"/>
  </r>
  <r>
    <x v="2"/>
    <x v="0"/>
    <s v="Low End"/>
    <s v="EDY's"/>
    <s v="Vanilla Bean"/>
    <n v="427"/>
    <x v="299"/>
    <n v="295216.0938675807"/>
    <x v="299"/>
    <n v="488473.8265889847"/>
    <n v="452.59422182998583"/>
    <n v="193257.732721404"/>
    <n v="2.6790791733020236"/>
    <n v="0.39563579909884572"/>
    <m/>
    <m/>
    <m/>
    <m/>
    <x v="32"/>
  </r>
  <r>
    <x v="2"/>
    <x v="0"/>
    <s v="Low End"/>
    <s v="EDY's"/>
    <s v="Chocolate"/>
    <n v="324"/>
    <x v="300"/>
    <n v="183189.08069279414"/>
    <x v="300"/>
    <n v="321296.58287998964"/>
    <n v="426.25772279998614"/>
    <n v="138107.5021871955"/>
    <n v="3.0606670370369384"/>
    <n v="0.42984429199105822"/>
    <m/>
    <m/>
    <m/>
    <m/>
    <x v="32"/>
  </r>
  <r>
    <x v="2"/>
    <x v="0"/>
    <s v="High End"/>
    <s v="Häagen-Dazs"/>
    <s v="Mayan Chocolate"/>
    <n v="298"/>
    <x v="301"/>
    <n v="252396.78456455207"/>
    <x v="301"/>
    <n v="513378.31157598854"/>
    <n v="875.77693627998826"/>
    <n v="260981.52701143647"/>
    <n v="5.781026885905912"/>
    <n v="0.50836102953057238"/>
    <m/>
    <m/>
    <m/>
    <m/>
    <x v="32"/>
  </r>
  <r>
    <x v="2"/>
    <x v="0"/>
    <s v="High End"/>
    <s v="Häagen-Dazs"/>
    <s v="Strawberry"/>
    <n v="308"/>
    <x v="302"/>
    <n v="193764.0669148741"/>
    <x v="302"/>
    <n v="303793.9692479907"/>
    <n v="357.23994263998895"/>
    <n v="110029.9023331166"/>
    <n v="3.2024157662336683"/>
    <n v="0.36218593346498545"/>
    <m/>
    <m/>
    <m/>
    <m/>
    <x v="32"/>
  </r>
  <r>
    <x v="2"/>
    <x v="0"/>
    <s v="High End"/>
    <s v="Häagen-Dazs"/>
    <s v="Triple Chocolate"/>
    <n v="897"/>
    <x v="303"/>
    <n v="1262190.1382999604"/>
    <x v="303"/>
    <n v="2446378.1432999237"/>
    <n v="1320.164999999959"/>
    <n v="1184188.0049999633"/>
    <n v="3.0404558528427144"/>
    <n v="0.48405762953825693"/>
    <m/>
    <m/>
    <m/>
    <m/>
    <x v="32"/>
  </r>
  <r>
    <x v="2"/>
    <x v="0"/>
    <s v="High End"/>
    <s v="Häagen-Dazs"/>
    <s v="Pralines and Cream"/>
    <n v="860"/>
    <x v="304"/>
    <n v="1160394.6803999636"/>
    <x v="304"/>
    <n v="2265842.1203999287"/>
    <n v="1285.4039999999595"/>
    <n v="1105447.439999965"/>
    <n v="3.063604813953392"/>
    <n v="0.4878748744439661"/>
    <m/>
    <m/>
    <m/>
    <m/>
    <x v="32"/>
  </r>
  <r>
    <x v="2"/>
    <x v="0"/>
    <s v="High End"/>
    <s v="Häagen-Dazs"/>
    <s v="Chocolate Peanut Butter"/>
    <n v="150"/>
    <x v="305"/>
    <n v="39562.004474998765"/>
    <x v="305"/>
    <n v="89685.022499997198"/>
    <n v="334.15345349998955"/>
    <n v="50123.018024998433"/>
    <n v="3.9860009999998751"/>
    <n v="0.55887835703001576"/>
    <m/>
    <m/>
    <m/>
    <m/>
    <x v="32"/>
  </r>
  <r>
    <x v="2"/>
    <x v="0"/>
    <s v="High End"/>
    <s v="Häagen-Dazs"/>
    <s v="English Toffee"/>
    <n v="442"/>
    <x v="306"/>
    <n v="306126.98734799045"/>
    <x v="306"/>
    <n v="699153.78514797811"/>
    <n v="889.20089999997219"/>
    <n v="393026.79779998766"/>
    <n v="3.578723742081336"/>
    <n v="0.56214642064306686"/>
    <m/>
    <m/>
    <m/>
    <m/>
    <x v="32"/>
  </r>
  <r>
    <x v="2"/>
    <x v="0"/>
    <s v="Low End"/>
    <s v="Baskin-Robbins"/>
    <s v="Coffee"/>
    <n v="873"/>
    <x v="307"/>
    <n v="979292.3236469673"/>
    <x v="307"/>
    <n v="1894171.093946937"/>
    <n v="1047.9710999999654"/>
    <n v="914878.77029996971"/>
    <n v="2.4853680859105705"/>
    <n v="0.482996902034658"/>
    <m/>
    <m/>
    <m/>
    <m/>
    <x v="32"/>
  </r>
  <r>
    <x v="2"/>
    <x v="0"/>
    <s v="Low End"/>
    <s v="Baskin-Robbins"/>
    <s v="Coffee"/>
    <n v="799"/>
    <x v="308"/>
    <n v="829709.98926897172"/>
    <x v="308"/>
    <n v="1638019.8573689444"/>
    <n v="1011.6518999999657"/>
    <n v="808309.86809997272"/>
    <n v="2.5658165594492246"/>
    <n v="0.49346768567159716"/>
    <m/>
    <m/>
    <m/>
    <m/>
    <x v="32"/>
  </r>
  <r>
    <x v="2"/>
    <x v="0"/>
    <s v="Low End"/>
    <s v="Baskin-Robbins"/>
    <s v="Coffee"/>
    <n v="589"/>
    <x v="309"/>
    <n v="451089.58098598453"/>
    <x v="309"/>
    <n v="966407.21238596679"/>
    <n v="874.90259999996988"/>
    <n v="515317.63139998226"/>
    <n v="2.7856693955856429"/>
    <n v="0.53323032443819662"/>
    <m/>
    <m/>
    <m/>
    <m/>
    <x v="32"/>
  </r>
  <r>
    <x v="2"/>
    <x v="0"/>
    <s v="Low End"/>
    <s v="Baskin-Robbins"/>
    <s v="Black Walnut"/>
    <n v="546"/>
    <x v="310"/>
    <n v="384189.24398398714"/>
    <x v="310"/>
    <n v="842441.36558397184"/>
    <n v="839.28959999997198"/>
    <n v="458252.1215999847"/>
    <n v="2.8258844395603449"/>
    <n v="0.54395728927950848"/>
    <m/>
    <m/>
    <m/>
    <m/>
    <x v="32"/>
  </r>
  <r>
    <x v="2"/>
    <x v="0"/>
    <s v="Low End"/>
    <s v="Baskin-Robbins"/>
    <s v="Reese's Peanut Butter Cup"/>
    <n v="537"/>
    <x v="311"/>
    <n v="375013.79158498725"/>
    <x v="311"/>
    <n v="826660.05808497185"/>
    <n v="841.05449999997131"/>
    <n v="451646.2664999846"/>
    <n v="2.8666744972066063"/>
    <n v="0.54635065778581526"/>
    <m/>
    <m/>
    <m/>
    <m/>
    <x v="32"/>
  </r>
  <r>
    <x v="2"/>
    <x v="0"/>
    <s v="Low End"/>
    <s v="Baskin-Robbins"/>
    <s v="Date Nut"/>
    <n v="482"/>
    <x v="312"/>
    <n v="299493.97952798993"/>
    <x v="312"/>
    <n v="684173.16672797711"/>
    <n v="798.08959999997342"/>
    <n v="384679.18719998718"/>
    <n v="2.9449095518671213"/>
    <n v="0.56225412791281415"/>
    <m/>
    <m/>
    <m/>
    <m/>
    <x v="32"/>
  </r>
  <r>
    <x v="2"/>
    <x v="0"/>
    <s v="Low End"/>
    <s v="Baskin-Robbins"/>
    <s v="Reese's Peanut Butter Cup"/>
    <n v="471"/>
    <x v="313"/>
    <n v="288628.8951419901"/>
    <x v="313"/>
    <n v="664623.39094197727"/>
    <n v="798.28979999997273"/>
    <n v="375994.49579998717"/>
    <n v="2.995944802547668"/>
    <n v="0.56572564391254188"/>
    <m/>
    <m/>
    <m/>
    <m/>
    <x v="32"/>
  </r>
  <r>
    <x v="2"/>
    <x v="0"/>
    <s v="Low End"/>
    <s v="Baskin-Robbins"/>
    <s v="Mint Chocolate Chip"/>
    <n v="145"/>
    <x v="314"/>
    <n v="34194.760161748847"/>
    <x v="314"/>
    <n v="83150.795924997205"/>
    <n v="337.62783284998869"/>
    <n v="48956.035763248357"/>
    <n v="3.9548535517240051"/>
    <n v="0.58876208241478722"/>
    <m/>
    <m/>
    <m/>
    <m/>
    <x v="32"/>
  </r>
  <r>
    <x v="2"/>
    <x v="1"/>
    <s v="Low End"/>
    <s v="Baskin-Robbins"/>
    <s v="Pineapple Sherbet"/>
    <n v="400"/>
    <x v="315"/>
    <n v="204030.71999999334"/>
    <x v="315"/>
    <n v="498798.71999998367"/>
    <n v="736.91999999997586"/>
    <n v="294767.99999999034"/>
    <n v="3.1174919999998978"/>
    <n v="0.59095580678314485"/>
    <m/>
    <m/>
    <m/>
    <m/>
    <x v="32"/>
  </r>
  <r>
    <x v="2"/>
    <x v="1"/>
    <s v="High End"/>
    <s v="Ben and Jerry's"/>
    <s v="Cake Batter"/>
    <n v="758"/>
    <x v="316"/>
    <n v="827372.15999997314"/>
    <x v="316"/>
    <n v="1647186.1503999461"/>
    <n v="1081.5487999999646"/>
    <n v="819813.990399973"/>
    <n v="2.8668453825856584"/>
    <n v="0.49770573301682847"/>
    <m/>
    <m/>
    <m/>
    <m/>
    <x v="32"/>
  </r>
  <r>
    <x v="2"/>
    <x v="1"/>
    <s v="High End"/>
    <s v="Ben and Jerry's"/>
    <s v="Fossil Fuel"/>
    <n v="755"/>
    <x v="317"/>
    <n v="830198.66062497231"/>
    <x v="317"/>
    <n v="1654263.9919249446"/>
    <n v="1091.4772599999633"/>
    <n v="824065.33129997225"/>
    <n v="2.9020902450330155"/>
    <n v="0.49814620600008858"/>
    <m/>
    <m/>
    <m/>
    <m/>
    <x v="32"/>
  </r>
  <r>
    <x v="2"/>
    <x v="1"/>
    <s v="High End"/>
    <s v="Ben and Jerry's"/>
    <s v="Goodbye Yellow Brickle Road"/>
    <n v="740"/>
    <x v="318"/>
    <n v="804807.7199999725"/>
    <x v="318"/>
    <n v="1610872.1967999451"/>
    <n v="1089.2763199999629"/>
    <n v="806064.47679997259"/>
    <n v="2.9416950270269266"/>
    <n v="0.50039008581888011"/>
    <m/>
    <m/>
    <m/>
    <m/>
    <x v="32"/>
  </r>
  <r>
    <x v="2"/>
    <x v="1"/>
    <s v="High End"/>
    <s v="Ben and Jerry's"/>
    <s v="Peanut Butter Cookie Dough"/>
    <n v="694"/>
    <x v="319"/>
    <n v="701575.07939997653"/>
    <x v="319"/>
    <n v="1425192.6009359525"/>
    <n v="1042.6765439999654"/>
    <n v="723617.52153597597"/>
    <n v="2.9590657694523506"/>
    <n v="0.50773314502247757"/>
    <m/>
    <m/>
    <m/>
    <m/>
    <x v="32"/>
  </r>
  <r>
    <x v="2"/>
    <x v="1"/>
    <s v="High End"/>
    <s v="Ben and Jerry's"/>
    <s v="Chocolate"/>
    <n v="660"/>
    <x v="320"/>
    <n v="632948.57999997889"/>
    <x v="320"/>
    <n v="1301444.5751999568"/>
    <n v="1012.8727199999664"/>
    <n v="668495.99519997789"/>
    <n v="2.987705636363537"/>
    <n v="0.51365690705443112"/>
    <m/>
    <m/>
    <m/>
    <m/>
    <x v="32"/>
  </r>
  <r>
    <x v="2"/>
    <x v="1"/>
    <s v="High End"/>
    <s v="Ben and Jerry's"/>
    <s v="Vanilla Caramel Fudge"/>
    <n v="541"/>
    <x v="321"/>
    <n v="426399.6318749857"/>
    <x v="321"/>
    <n v="924116.33177496912"/>
    <n v="919.99389999996924"/>
    <n v="497716.69989998342"/>
    <n v="3.1574182532346446"/>
    <n v="0.53858662896262066"/>
    <m/>
    <m/>
    <m/>
    <m/>
    <x v="32"/>
  </r>
  <r>
    <x v="2"/>
    <x v="1"/>
    <s v="High End"/>
    <s v="Ben and Jerry's"/>
    <s v="ONE Cheesecake Brownie"/>
    <n v="156"/>
    <x v="322"/>
    <n v="42305.76627263859"/>
    <x v="322"/>
    <n v="95439.898943996799"/>
    <n v="340.60341455998855"/>
    <n v="53134.132671358209"/>
    <n v="3.921757846153715"/>
    <n v="0.55672871890336761"/>
    <m/>
    <m/>
    <m/>
    <m/>
    <x v="32"/>
  </r>
  <r>
    <x v="2"/>
    <x v="1"/>
    <s v="High End"/>
    <s v="Ben and Jerry's"/>
    <s v="Chocolate Fudge Brownie"/>
    <n v="468"/>
    <x v="323"/>
    <n v="315690.24239998969"/>
    <x v="323"/>
    <n v="714521.24265597656"/>
    <n v="852.20299199997191"/>
    <n v="398831.00025598687"/>
    <n v="3.2622965641024573"/>
    <n v="0.55817934645788214"/>
    <m/>
    <m/>
    <m/>
    <m/>
    <x v="32"/>
  </r>
  <r>
    <x v="2"/>
    <x v="1"/>
    <s v="High End"/>
    <s v="Ben and Jerry's"/>
    <s v="Coffee Coffee BuzzBuzzBuzz"/>
    <n v="155"/>
    <x v="324"/>
    <n v="42177.254638748556"/>
    <x v="324"/>
    <n v="95558.472624996735"/>
    <n v="344.39495474998824"/>
    <n v="53381.217986248179"/>
    <n v="3.9774598387095415"/>
    <n v="0.55862359997876743"/>
    <m/>
    <m/>
    <m/>
    <m/>
    <x v="32"/>
  </r>
  <r>
    <x v="2"/>
    <x v="1"/>
    <s v="Low End"/>
    <s v="EDY's"/>
    <s v="Pumpkin (Holiday)"/>
    <n v="980"/>
    <x v="325"/>
    <n v="1390549.6808839545"/>
    <x v="325"/>
    <n v="2493707.1963999341"/>
    <n v="1125.6709341999792"/>
    <n v="1103157.5155159796"/>
    <n v="2.5965297755101355"/>
    <n v="0.44237652163355995"/>
    <m/>
    <m/>
    <m/>
    <m/>
    <x v="32"/>
  </r>
  <r>
    <x v="2"/>
    <x v="1"/>
    <s v="Low End"/>
    <s v="EDY's"/>
    <s v="French Silk®"/>
    <n v="931"/>
    <x v="326"/>
    <n v="1288094.6564117358"/>
    <x v="326"/>
    <n v="2334212.4150379356"/>
    <n v="1123.6495796199783"/>
    <n v="1046117.7586261998"/>
    <n v="2.6930288915144263"/>
    <n v="0.44816733553754073"/>
    <m/>
    <m/>
    <m/>
    <m/>
    <x v="32"/>
  </r>
  <r>
    <x v="2"/>
    <x v="1"/>
    <s v="Low End"/>
    <s v="EDY's"/>
    <s v="Chocolate"/>
    <n v="888"/>
    <x v="327"/>
    <n v="1164048.1822310011"/>
    <x v="327"/>
    <n v="2143692.3555839434"/>
    <n v="1103.2028979199799"/>
    <n v="979644.17335294234"/>
    <n v="2.7185450090089369"/>
    <n v="0.45698916208808626"/>
    <m/>
    <m/>
    <m/>
    <m/>
    <x v="32"/>
  </r>
  <r>
    <x v="2"/>
    <x v="1"/>
    <s v="Low End"/>
    <s v="EDY's"/>
    <s v="Mocha Almond Fudge"/>
    <n v="655"/>
    <x v="328"/>
    <n v="667211.39840922714"/>
    <x v="328"/>
    <n v="1020395.4081749648"/>
    <n v="539.21222864998128"/>
    <n v="353184.00976573769"/>
    <n v="2.3784054732823607"/>
    <n v="0.34612465612465604"/>
    <m/>
    <m/>
    <m/>
    <m/>
    <x v="32"/>
  </r>
  <r>
    <x v="2"/>
    <x v="1"/>
    <s v="Low End"/>
    <s v="EDY's"/>
    <s v="Chocolate Fudge Chunk"/>
    <n v="413"/>
    <x v="329"/>
    <n v="282658.40066120075"/>
    <x v="329"/>
    <n v="470866.67189098458"/>
    <n v="455.7100998299851"/>
    <n v="188208.27122978383"/>
    <n v="2.7605641815979727"/>
    <n v="0.39970607916237905"/>
    <m/>
    <m/>
    <m/>
    <m/>
    <x v="32"/>
  </r>
  <r>
    <x v="2"/>
    <x v="1"/>
    <s v="Low End"/>
    <s v="EDY's"/>
    <s v="Vanilla Bean"/>
    <n v="175"/>
    <x v="330"/>
    <n v="66500.366318747765"/>
    <x v="330"/>
    <n v="134484.80062499549"/>
    <n v="388.48248174998702"/>
    <n v="67984.434306247727"/>
    <n v="4.3913404285712812"/>
    <n v="0.50551760489141895"/>
    <m/>
    <m/>
    <m/>
    <m/>
    <x v="32"/>
  </r>
  <r>
    <x v="2"/>
    <x v="1"/>
    <s v="High End"/>
    <s v="Häagen-Dazs"/>
    <s v="Strawberry"/>
    <n v="244"/>
    <x v="331"/>
    <n v="122816.71773695579"/>
    <x v="331"/>
    <n v="211497.26361599274"/>
    <n v="363.44486015998746"/>
    <n v="88680.545879036945"/>
    <n v="3.5524264918031565"/>
    <n v="0.41929878601195864"/>
    <m/>
    <m/>
    <m/>
    <m/>
    <x v="32"/>
  </r>
  <r>
    <x v="2"/>
    <x v="1"/>
    <s v="High End"/>
    <s v="Häagen-Dazs"/>
    <s v="Vanilla Bean"/>
    <n v="604"/>
    <x v="332"/>
    <n v="593452.38907197968"/>
    <x v="332"/>
    <n v="1246898.7282719575"/>
    <n v="1081.864799999963"/>
    <n v="653446.33919997781"/>
    <n v="3.4178838874171018"/>
    <n v="0.52405726654767781"/>
    <m/>
    <m/>
    <m/>
    <m/>
    <x v="32"/>
  </r>
  <r>
    <x v="2"/>
    <x v="1"/>
    <s v="High End"/>
    <s v="Häagen-Dazs"/>
    <s v="Chocolate Peanut Butter"/>
    <n v="441"/>
    <x v="333"/>
    <n v="316559.25195298914"/>
    <x v="333"/>
    <n v="723468.87150297535"/>
    <n v="922.6975499999686"/>
    <n v="406909.61954998621"/>
    <n v="3.7199976938774242"/>
    <n v="0.56244247068246211"/>
    <m/>
    <m/>
    <m/>
    <m/>
    <x v="32"/>
  </r>
  <r>
    <x v="2"/>
    <x v="1"/>
    <s v="High End"/>
    <s v="Häagen-Dazs"/>
    <s v="Vanilla Bean"/>
    <n v="419"/>
    <x v="334"/>
    <n v="285850.35137099022"/>
    <x v="334"/>
    <n v="663537.43322097731"/>
    <n v="901.40114999996922"/>
    <n v="377687.08184998709"/>
    <n v="3.7795263937946202"/>
    <n v="0.56920237343144187"/>
    <m/>
    <m/>
    <m/>
    <m/>
    <x v="32"/>
  </r>
  <r>
    <x v="2"/>
    <x v="1"/>
    <s v="High End"/>
    <s v="Häagen-Dazs"/>
    <s v="Chocolate Peanut Butter"/>
    <n v="409"/>
    <x v="335"/>
    <n v="272410.4172599907"/>
    <x v="335"/>
    <n v="637127.57825997809"/>
    <n v="891.72899999996923"/>
    <n v="364717.16099998739"/>
    <n v="3.8087265036673505"/>
    <n v="0.57243976472662683"/>
    <m/>
    <m/>
    <m/>
    <m/>
    <x v="32"/>
  </r>
  <r>
    <x v="2"/>
    <x v="2"/>
    <s v="High End"/>
    <s v="Häagen-Dazs"/>
    <s v="Coconut Macaroon"/>
    <n v="394"/>
    <x v="336"/>
    <n v="250437.7369559916"/>
    <x v="336"/>
    <n v="592758.29355598008"/>
    <n v="868.83389999997075"/>
    <n v="342320.55659998849"/>
    <n v="3.8184331827409883"/>
    <n v="0.57750445724916666"/>
    <m/>
    <m/>
    <m/>
    <m/>
    <x v="32"/>
  </r>
  <r>
    <x v="2"/>
    <x v="2"/>
    <s v="High End"/>
    <s v="Häagen-Dazs"/>
    <s v="Mayan Chocolate"/>
    <n v="374"/>
    <x v="337"/>
    <n v="225692.7235199924"/>
    <x v="337"/>
    <n v="543416.19551998179"/>
    <n v="849.52799999997171"/>
    <n v="317723.47199998936"/>
    <n v="3.8849852406415812"/>
    <n v="0.58467795884509388"/>
    <m/>
    <m/>
    <m/>
    <m/>
    <x v="32"/>
  </r>
  <r>
    <x v="2"/>
    <x v="2"/>
    <s v="High End"/>
    <s v="Häagen-Dazs"/>
    <s v="Chocolate Chip Cookie Dough"/>
    <n v="126"/>
    <x v="338"/>
    <n v="26911.403940959099"/>
    <x v="338"/>
    <n v="69749.192015997658"/>
    <n v="339.98244503998853"/>
    <n v="42837.788075038559"/>
    <n v="4.3933731428569951"/>
    <n v="0.61416895073441558"/>
    <m/>
    <m/>
    <m/>
    <m/>
    <x v="32"/>
  </r>
  <r>
    <x v="2"/>
    <x v="2"/>
    <s v="High End"/>
    <s v="Häagen-Dazs"/>
    <s v="Triple Chocolate"/>
    <n v="112"/>
    <x v="339"/>
    <n v="20135.246409599324"/>
    <x v="339"/>
    <n v="57951.620159998049"/>
    <n v="337.6461941999886"/>
    <n v="37816.373750398721"/>
    <n v="4.6198676785712731"/>
    <n v="0.65255075951270869"/>
    <m/>
    <m/>
    <m/>
    <m/>
    <x v="32"/>
  </r>
  <r>
    <x v="2"/>
    <x v="2"/>
    <s v="Low End"/>
    <s v="Baskin-Robbins"/>
    <s v="Reese's Peanut Butter Cup"/>
    <n v="974"/>
    <x v="340"/>
    <n v="1265624.8568959543"/>
    <x v="340"/>
    <n v="2391344.4472959139"/>
    <n v="1155.7695999999585"/>
    <n v="1125719.5903999596"/>
    <n v="2.520717765913667"/>
    <n v="0.47074757117189936"/>
    <m/>
    <m/>
    <m/>
    <m/>
    <x v="32"/>
  </r>
  <r>
    <x v="2"/>
    <x v="2"/>
    <s v="Low End"/>
    <s v="Baskin-Robbins"/>
    <s v="Vanilla"/>
    <n v="763"/>
    <x v="341"/>
    <n v="769718.23636397265"/>
    <x v="341"/>
    <n v="1536714.2199639454"/>
    <n v="1005.2371999999644"/>
    <n v="766995.98359997279"/>
    <n v="2.6396359475752669"/>
    <n v="0.49911426186839619"/>
    <m/>
    <m/>
    <m/>
    <m/>
    <x v="32"/>
  </r>
  <r>
    <x v="2"/>
    <x v="2"/>
    <s v="Low End"/>
    <s v="Baskin-Robbins"/>
    <s v="Rocky Road"/>
    <n v="594"/>
    <x v="342"/>
    <n v="465872.30513998348"/>
    <x v="342"/>
    <n v="995568.2411399649"/>
    <n v="891.74399999996865"/>
    <n v="529695.93599998136"/>
    <n v="2.8216175252524258"/>
    <n v="0.53205387045438357"/>
    <m/>
    <m/>
    <m/>
    <m/>
    <x v="32"/>
  </r>
  <r>
    <x v="2"/>
    <x v="2"/>
    <s v="Low End"/>
    <s v="Baskin-Robbins"/>
    <s v="Chocolate Mint"/>
    <n v="514"/>
    <x v="343"/>
    <n v="349466.05158798763"/>
    <x v="343"/>
    <n v="781318.9827879722"/>
    <n v="840.18079999996996"/>
    <n v="431852.93119998457"/>
    <n v="2.957345996108844"/>
    <n v="0.55272294762250418"/>
    <m/>
    <m/>
    <m/>
    <m/>
    <x v="32"/>
  </r>
  <r>
    <x v="2"/>
    <x v="2"/>
    <s v="Low End"/>
    <s v="Baskin-Robbins"/>
    <s v="Date Nut"/>
    <n v="467"/>
    <x v="344"/>
    <n v="288608.07814998977"/>
    <x v="344"/>
    <n v="666553.51314997626"/>
    <n v="809.30499999997119"/>
    <n v="377945.43499998649"/>
    <n v="3.0563371520341525"/>
    <n v="0.56701439200868453"/>
    <m/>
    <m/>
    <m/>
    <m/>
    <x v="32"/>
  </r>
  <r>
    <x v="2"/>
    <x v="2"/>
    <s v="Low End"/>
    <s v="Baskin-Robbins"/>
    <s v="Daiquiri Ice"/>
    <n v="439"/>
    <x v="345"/>
    <n v="257491.83000599066"/>
    <x v="345"/>
    <n v="607943.15940597781"/>
    <n v="798.29459999997084"/>
    <n v="350451.32939998712"/>
    <n v="3.1545247243734615"/>
    <n v="0.57645410426595423"/>
    <m/>
    <m/>
    <m/>
    <m/>
    <x v="32"/>
  </r>
  <r>
    <x v="2"/>
    <x v="2"/>
    <s v="Low End"/>
    <s v="Baskin-Robbins"/>
    <s v="Chocolate Mint"/>
    <n v="106"/>
    <x v="346"/>
    <n v="16607.014376699408"/>
    <x v="346"/>
    <n v="53118.173569998115"/>
    <n v="344.44489804998778"/>
    <n v="36511.159193298707"/>
    <n v="4.7274985377356815"/>
    <n v="0.68735720261889266"/>
    <m/>
    <m/>
    <m/>
    <m/>
    <x v="32"/>
  </r>
  <r>
    <x v="2"/>
    <x v="2"/>
    <s v="High End"/>
    <s v="Ben and Jerry's"/>
    <s v="Phish Food"/>
    <n v="308"/>
    <x v="347"/>
    <n v="260332.06331439054"/>
    <x v="347"/>
    <n v="531433.60423998639"/>
    <n v="880.19980819998648"/>
    <n v="271101.54092559585"/>
    <n v="5.6020577272725838"/>
    <n v="0.51013247706325138"/>
    <m/>
    <m/>
    <m/>
    <m/>
    <x v="32"/>
  </r>
  <r>
    <x v="2"/>
    <x v="2"/>
    <s v="High End"/>
    <s v="Ben and Jerry's"/>
    <s v="Fossil Fuel"/>
    <n v="946"/>
    <x v="348"/>
    <n v="1323916.3574999541"/>
    <x v="348"/>
    <n v="2520037.6222999124"/>
    <n v="1264.3987999999561"/>
    <n v="1196121.2647999583"/>
    <n v="2.8159487843550819"/>
    <n v="0.4746442093623659"/>
    <m/>
    <m/>
    <m/>
    <m/>
    <x v="32"/>
  </r>
  <r>
    <x v="2"/>
    <x v="2"/>
    <s v="High End"/>
    <s v="Ben and Jerry's"/>
    <s v="Phish Food"/>
    <n v="836"/>
    <x v="349"/>
    <n v="1054371.9779999619"/>
    <x v="349"/>
    <n v="2055851.5903199257"/>
    <n v="1197.9421199999567"/>
    <n v="1001479.6123199638"/>
    <n v="2.9415701196171185"/>
    <n v="0.48713614204229422"/>
    <m/>
    <m/>
    <m/>
    <m/>
    <x v="32"/>
  </r>
  <r>
    <x v="2"/>
    <x v="2"/>
    <s v="High End"/>
    <s v="Ben and Jerry's"/>
    <s v="Chocolate Macadamia"/>
    <n v="693"/>
    <x v="350"/>
    <n v="724839.81569997384"/>
    <x v="350"/>
    <n v="1472955.3919079467"/>
    <n v="1079.531855999961"/>
    <n v="748115.57620797283"/>
    <n v="3.0670660259739151"/>
    <n v="0.50790104053247997"/>
    <m/>
    <m/>
    <m/>
    <m/>
    <x v="32"/>
  </r>
  <r>
    <x v="2"/>
    <x v="2"/>
    <s v="High End"/>
    <s v="Ben and Jerry's"/>
    <s v="Brownie Batter"/>
    <n v="650"/>
    <x v="351"/>
    <n v="637774.31249997695"/>
    <x v="351"/>
    <n v="1316322.5724999525"/>
    <n v="1043.9203999999622"/>
    <n v="678548.25999997556"/>
    <n v="3.1155563846152718"/>
    <n v="0.51548782507868141"/>
    <m/>
    <m/>
    <m/>
    <m/>
    <x v="32"/>
  </r>
  <r>
    <x v="2"/>
    <x v="2"/>
    <s v="High End"/>
    <s v="Ben and Jerry's"/>
    <s v="Peanut Butter Cookie Dough"/>
    <n v="627"/>
    <x v="352"/>
    <n v="587776.99612497911"/>
    <x v="352"/>
    <n v="1224188.5545449567"/>
    <n v="1015.0104599999642"/>
    <n v="636411.55841997755"/>
    <n v="3.1139614593300333"/>
    <n v="0.51986399975495456"/>
    <m/>
    <m/>
    <m/>
    <m/>
    <x v="32"/>
  </r>
  <r>
    <x v="2"/>
    <x v="2"/>
    <s v="High End"/>
    <s v="Ben and Jerry's"/>
    <s v="Vanilla Caramel Fudge"/>
    <n v="572"/>
    <x v="353"/>
    <n v="484469.52839998313"/>
    <x v="353"/>
    <n v="1033790.9684959641"/>
    <n v="960.35216799996658"/>
    <n v="549321.44009598088"/>
    <n v="3.1596623566432469"/>
    <n v="0.53136606609668346"/>
    <m/>
    <m/>
    <m/>
    <m/>
    <x v="32"/>
  </r>
  <r>
    <x v="2"/>
    <x v="2"/>
    <s v="High End"/>
    <s v="Ben and Jerry's"/>
    <s v="Raspberry Peach Cobbler"/>
    <n v="567"/>
    <x v="354"/>
    <n v="480015.22589998302"/>
    <x v="354"/>
    <n v="1026752.8503959636"/>
    <n v="964.26388799996585"/>
    <n v="546737.62449598056"/>
    <n v="3.1937417777776647"/>
    <n v="0.53249194709820691"/>
    <m/>
    <m/>
    <m/>
    <m/>
    <x v="32"/>
  </r>
  <r>
    <x v="2"/>
    <x v="2"/>
    <s v="High End"/>
    <s v="Ben and Jerry's"/>
    <s v="Brownie Batter"/>
    <n v="492"/>
    <x v="355"/>
    <n v="365565.05279998679"/>
    <x v="355"/>
    <n v="814704.81523197051"/>
    <n v="912.88569599996686"/>
    <n v="449139.76243198372"/>
    <n v="3.3656587317071951"/>
    <n v="0.55129140522398945"/>
    <m/>
    <m/>
    <m/>
    <m/>
    <x v="32"/>
  </r>
  <r>
    <x v="2"/>
    <x v="2"/>
    <s v="High End"/>
    <s v="Ben and Jerry's"/>
    <s v="Turtle Soup"/>
    <n v="154"/>
    <x v="356"/>
    <n v="42179.036693638511"/>
    <x v="356"/>
    <n v="95977.618043996612"/>
    <n v="349.34143733998769"/>
    <n v="53798.581350358101"/>
    <n v="4.0469564025972602"/>
    <n v="0.56053257464356498"/>
    <m/>
    <m/>
    <m/>
    <m/>
    <x v="32"/>
  </r>
  <r>
    <x v="2"/>
    <x v="2"/>
    <s v="High End"/>
    <s v="Ben and Jerry's"/>
    <s v="Chocolate Peanut Butter Swirl"/>
    <n v="441"/>
    <x v="357"/>
    <n v="290948.43802498968"/>
    <x v="357"/>
    <n v="671209.02998097613"/>
    <n v="862.26891599996941"/>
    <n v="380260.59195598646"/>
    <n v="3.4512833129250478"/>
    <n v="0.56653080481763496"/>
    <m/>
    <m/>
    <m/>
    <m/>
    <x v="32"/>
  </r>
  <r>
    <x v="2"/>
    <x v="2"/>
    <s v="High End"/>
    <s v="Ben and Jerry's"/>
    <s v="Chocolate Macadamia"/>
    <n v="145"/>
    <x v="358"/>
    <n v="37264.515119998643"/>
    <x v="358"/>
    <n v="88382.951999996789"/>
    <n v="352.54094399998718"/>
    <n v="51118.436879998146"/>
    <n v="4.2037075862067432"/>
    <n v="0.57837440052918798"/>
    <m/>
    <m/>
    <m/>
    <m/>
    <x v="32"/>
  </r>
  <r>
    <x v="2"/>
    <x v="2"/>
    <s v="Low End"/>
    <s v="EDY's"/>
    <s v="Mocha Almond Fudge"/>
    <n v="778"/>
    <x v="359"/>
    <n v="943402.37608332583"/>
    <x v="359"/>
    <n v="1793085.3486559491"/>
    <n v="1092.1374968799787"/>
    <n v="849682.97257262329"/>
    <n v="2.9623868277634124"/>
    <n v="0.47386644099764913"/>
    <m/>
    <m/>
    <m/>
    <m/>
    <x v="32"/>
  </r>
  <r>
    <x v="2"/>
    <x v="2"/>
    <s v="Low End"/>
    <s v="EDY's"/>
    <s v="Cookie Dough"/>
    <n v="702"/>
    <x v="360"/>
    <n v="778913.66928489169"/>
    <x v="360"/>
    <n v="1528881.0025319571"/>
    <n v="1068.3295345399792"/>
    <n v="749967.33324706543"/>
    <n v="3.1024119173788303"/>
    <n v="0.49053348952930653"/>
    <m/>
    <m/>
    <m/>
    <m/>
    <x v="32"/>
  </r>
  <r>
    <x v="2"/>
    <x v="2"/>
    <s v="Low End"/>
    <s v="EDY's"/>
    <s v="Neapolitan"/>
    <n v="354"/>
    <x v="361"/>
    <n v="221146.9197595123"/>
    <x v="361"/>
    <n v="380481.27019198681"/>
    <n v="450.09703511998441"/>
    <n v="159334.35043247452"/>
    <n v="3.0361747118643012"/>
    <n v="0.41877054907873934"/>
    <m/>
    <m/>
    <m/>
    <m/>
    <x v="32"/>
  </r>
  <r>
    <x v="2"/>
    <x v="2"/>
    <s v="Low End"/>
    <s v="EDY's"/>
    <s v="Neapolitan"/>
    <n v="249"/>
    <x v="362"/>
    <n v="121899.44452787566"/>
    <x v="362"/>
    <n v="226921.33234799193"/>
    <n v="421.77464987998502"/>
    <n v="105021.88782011627"/>
    <n v="3.6599624578311953"/>
    <n v="0.46281187728556727"/>
    <m/>
    <m/>
    <m/>
    <m/>
    <x v="32"/>
  </r>
  <r>
    <x v="2"/>
    <x v="2"/>
    <s v="Low End"/>
    <s v="EDY's"/>
    <s v="Butter Pecan"/>
    <n v="246"/>
    <x v="363"/>
    <n v="118307.0107335559"/>
    <x v="363"/>
    <n v="220853.29107599231"/>
    <n v="416.85479813998541"/>
    <n v="102546.28034243641"/>
    <n v="3.6495024634145072"/>
    <n v="0.46431855211590112"/>
    <m/>
    <m/>
    <m/>
    <m/>
    <x v="32"/>
  </r>
  <r>
    <x v="2"/>
    <x v="2"/>
    <s v="Low End"/>
    <s v="EDY's"/>
    <s v="Neapolitan"/>
    <n v="175"/>
    <x v="364"/>
    <n v="44724.750918748417"/>
    <x v="364"/>
    <n v="109063.46062499612"/>
    <n v="367.64976974998694"/>
    <n v="64338.709706247704"/>
    <n v="3.5612558571427306"/>
    <n v="0.58991993594875902"/>
    <m/>
    <m/>
    <m/>
    <m/>
    <x v="32"/>
  </r>
  <r>
    <x v="2"/>
    <x v="2"/>
    <s v="Low End"/>
    <s v="EDY's"/>
    <s v="Strawberry"/>
    <n v="169"/>
    <x v="365"/>
    <n v="41833.615423858508"/>
    <x v="365"/>
    <n v="103659.93120599631"/>
    <n v="365.83618805998708"/>
    <n v="61826.315782137804"/>
    <n v="3.6294223313608178"/>
    <n v="0.59643408077586502"/>
    <m/>
    <m/>
    <m/>
    <m/>
    <x v="32"/>
  </r>
  <r>
    <x v="2"/>
    <x v="2"/>
    <s v="High End"/>
    <s v="Häagen-Dazs"/>
    <s v="Peaches and Cream"/>
    <n v="979"/>
    <x v="366"/>
    <n v="1569374.2959839457"/>
    <x v="366"/>
    <n v="2997623.2983838962"/>
    <n v="1458.8855999999494"/>
    <n v="1428249.0023999505"/>
    <n v="3.1276033667006065"/>
    <n v="0.47646046892214911"/>
    <m/>
    <m/>
    <m/>
    <m/>
    <x v="32"/>
  </r>
  <r>
    <x v="2"/>
    <x v="2"/>
    <s v="High End"/>
    <s v="Häagen-Dazs"/>
    <s v="Peaches and Cream"/>
    <n v="781"/>
    <x v="367"/>
    <n v="1008940.7598269643"/>
    <x v="367"/>
    <n v="2005850.1232769289"/>
    <n v="1276.4524499999545"/>
    <n v="996909.36344996456"/>
    <n v="3.2884891382841341"/>
    <n v="0.49700092338969365"/>
    <m/>
    <m/>
    <m/>
    <m/>
    <x v="32"/>
  </r>
  <r>
    <x v="2"/>
    <x v="2"/>
    <s v="High End"/>
    <s v="Häagen-Dazs"/>
    <s v="Baileys Irish Cream"/>
    <n v="643"/>
    <x v="368"/>
    <n v="682962.34583397594"/>
    <x v="368"/>
    <n v="1414310.0957339501"/>
    <n v="1137.39929999996"/>
    <n v="731347.74989997421"/>
    <n v="3.4207607122860382"/>
    <n v="0.51710565604104275"/>
    <m/>
    <m/>
    <m/>
    <m/>
    <x v="32"/>
  </r>
  <r>
    <x v="2"/>
    <x v="2"/>
    <s v="High End"/>
    <s v="Häagen-Dazs"/>
    <s v="Mocha Almond Fudge"/>
    <n v="406"/>
    <x v="369"/>
    <n v="275529.47293199005"/>
    <x v="369"/>
    <n v="645921.93313197664"/>
    <n v="912.29669999996702"/>
    <n v="370392.46019998658"/>
    <n v="3.9185732068964101"/>
    <n v="0.57343223879085548"/>
    <m/>
    <m/>
    <m/>
    <m/>
    <x v="32"/>
  </r>
  <r>
    <x v="2"/>
    <x v="2"/>
    <s v="High End"/>
    <s v="Häagen-Dazs"/>
    <s v="Coconut Macaroon"/>
    <n v="404"/>
    <x v="370"/>
    <n v="271602.35947199026"/>
    <x v="370"/>
    <n v="637713.1386719771"/>
    <n v="906.21479999996745"/>
    <n v="366110.77919998684"/>
    <n v="3.9071729405939193"/>
    <n v="0.57409947670578676"/>
    <m/>
    <m/>
    <m/>
    <m/>
    <x v="32"/>
  </r>
  <r>
    <x v="2"/>
    <x v="2"/>
    <s v="High End"/>
    <s v="Häagen-Dazs"/>
    <s v="Cherry Vanilla"/>
    <n v="361"/>
    <x v="371"/>
    <n v="215467.52855999238"/>
    <x v="371"/>
    <n v="525045.24455998151"/>
    <n v="857.55599999996991"/>
    <n v="309577.71599998913"/>
    <n v="4.0288613850414094"/>
    <n v="0.58962102639256031"/>
    <m/>
    <m/>
    <m/>
    <m/>
    <x v="32"/>
  </r>
  <r>
    <x v="2"/>
    <x v="3"/>
    <s v="Low End"/>
    <s v="Baskin-Robbins"/>
    <s v="Date Nut"/>
    <n v="362"/>
    <x v="372"/>
    <n v="315291.29667358845"/>
    <x v="372"/>
    <n v="629405.37455998361"/>
    <n v="867.7184471999866"/>
    <n v="314114.07788639516"/>
    <n v="4.8030079558009797"/>
    <n v="0.49906481670257719"/>
    <m/>
    <m/>
    <m/>
    <m/>
    <x v="32"/>
  </r>
  <r>
    <x v="2"/>
    <x v="3"/>
    <s v="Low End"/>
    <s v="Baskin-Robbins"/>
    <s v="Black Walnut"/>
    <n v="293"/>
    <x v="373"/>
    <n v="217591.56459710188"/>
    <x v="373"/>
    <n v="471955.14618098782"/>
    <n v="868.13509072998613"/>
    <n v="254363.58158388594"/>
    <n v="5.4975031296926904"/>
    <n v="0.53895710989099221"/>
    <m/>
    <m/>
    <m/>
    <m/>
    <x v="32"/>
  </r>
  <r>
    <x v="2"/>
    <x v="3"/>
    <s v="Low End"/>
    <s v="Baskin-Robbins"/>
    <s v="Reese's Peanut Butter Cup"/>
    <n v="255"/>
    <x v="374"/>
    <n v="169789.98514499364"/>
    <x v="374"/>
    <n v="263030.17949999019"/>
    <n v="365.64782099998649"/>
    <n v="93240.194354996551"/>
    <n v="4.0450623529410255"/>
    <n v="0.35448477635624331"/>
    <m/>
    <m/>
    <m/>
    <m/>
    <x v="32"/>
  </r>
  <r>
    <x v="2"/>
    <x v="3"/>
    <s v="Low End"/>
    <s v="Baskin-Robbins"/>
    <s v="Classic Flavors"/>
    <n v="997"/>
    <x v="375"/>
    <n v="1361313.2176619482"/>
    <x v="375"/>
    <n v="2559991.7614619029"/>
    <n v="1202.2853999999545"/>
    <n v="1198678.5437999547"/>
    <n v="2.5754211093278863"/>
    <n v="0.46823531303688265"/>
    <m/>
    <m/>
    <m/>
    <m/>
    <x v="32"/>
  </r>
  <r>
    <x v="2"/>
    <x v="3"/>
    <s v="Low End"/>
    <s v="Baskin-Robbins"/>
    <s v="Daiquiri Ice"/>
    <n v="874"/>
    <x v="376"/>
    <n v="1046445.9544159602"/>
    <x v="376"/>
    <n v="2023544.3928159233"/>
    <n v="1117.9615999999578"/>
    <n v="977098.43839996308"/>
    <n v="2.6490482654461238"/>
    <n v="0.48286483947122738"/>
    <m/>
    <m/>
    <m/>
    <m/>
    <x v="32"/>
  </r>
  <r>
    <x v="2"/>
    <x v="3"/>
    <s v="Low End"/>
    <s v="Baskin-Robbins"/>
    <s v="Maple Nut"/>
    <n v="874"/>
    <x v="377"/>
    <n v="1037325.2749759613"/>
    <x v="377"/>
    <n v="2005907.4573759253"/>
    <n v="1108.2175999999588"/>
    <n v="968582.18239996396"/>
    <n v="2.6259595240273623"/>
    <n v="0.48286483947122738"/>
    <m/>
    <m/>
    <m/>
    <m/>
    <x v="32"/>
  </r>
  <r>
    <x v="2"/>
    <x v="3"/>
    <s v="Low End"/>
    <s v="Baskin-Robbins"/>
    <s v="Vanilla"/>
    <n v="528"/>
    <x v="378"/>
    <n v="378748.41523198585"/>
    <x v="378"/>
    <n v="839423.45203196874"/>
    <n v="872.49059999996757"/>
    <n v="460675.03679998289"/>
    <n v="3.0110173181817061"/>
    <n v="0.54879934041018252"/>
    <m/>
    <m/>
    <m/>
    <m/>
    <x v="32"/>
  </r>
  <r>
    <x v="2"/>
    <x v="3"/>
    <s v="Low End"/>
    <s v="Baskin-Robbins"/>
    <s v="Peanut Butter ’n Chocolate"/>
    <n v="488"/>
    <x v="379"/>
    <n v="320313.44390398823"/>
    <x v="379"/>
    <n v="728654.37350397324"/>
    <n v="836.76419999996926"/>
    <n v="408340.92959998501"/>
    <n v="3.0597217377048058"/>
    <n v="0.56040414282610274"/>
    <m/>
    <m/>
    <m/>
    <m/>
    <x v="32"/>
  </r>
  <r>
    <x v="2"/>
    <x v="3"/>
    <s v="High End"/>
    <s v="Ben and Jerry's"/>
    <s v="Pumpkin Cheesecake"/>
    <n v="304"/>
    <x v="380"/>
    <n v="189486.68173631286"/>
    <x v="380"/>
    <n v="303683.00947198865"/>
    <n v="375.64581491998604"/>
    <n v="114196.32773567579"/>
    <n v="3.2860436447367189"/>
    <n v="0.37603792169416411"/>
    <m/>
    <m/>
    <m/>
    <m/>
    <x v="32"/>
  </r>
  <r>
    <x v="2"/>
    <x v="3"/>
    <s v="High End"/>
    <s v="Ben and Jerry's"/>
    <s v="Chunky Monkey"/>
    <n v="247"/>
    <x v="381"/>
    <n v="122957.0410333153"/>
    <x v="381"/>
    <n v="215008.62817199179"/>
    <n v="372.67849043998586"/>
    <n v="92051.587138676492"/>
    <n v="3.5242116437245619"/>
    <n v="0.4281297356357332"/>
    <m/>
    <m/>
    <m/>
    <m/>
    <x v="32"/>
  </r>
  <r>
    <x v="2"/>
    <x v="3"/>
    <s v="High End"/>
    <s v="Ben and Jerry's"/>
    <s v="Chocolate Peanut Butter Swirl"/>
    <n v="884"/>
    <x v="382"/>
    <n v="1199671.714799955"/>
    <x v="382"/>
    <n v="2313189.0265119136"/>
    <n v="1259.634967999953"/>
    <n v="1113517.3117119586"/>
    <n v="2.9601014343890295"/>
    <n v="0.4813775696450735"/>
    <m/>
    <m/>
    <m/>
    <m/>
    <x v="32"/>
  </r>
  <r>
    <x v="2"/>
    <x v="3"/>
    <s v="High End"/>
    <s v="Ben and Jerry's"/>
    <s v="Goodbye Yellow Brickle Road"/>
    <n v="627"/>
    <x v="383"/>
    <n v="602902.63439997751"/>
    <x v="383"/>
    <n v="1255691.3751359531"/>
    <n v="1041.130367999961"/>
    <n v="652788.74073597556"/>
    <n v="3.19409500478457"/>
    <n v="0.51986399975495445"/>
    <m/>
    <m/>
    <m/>
    <m/>
    <x v="32"/>
  </r>
  <r>
    <x v="2"/>
    <x v="3"/>
    <s v="High End"/>
    <s v="Ben and Jerry's"/>
    <s v="Half Baked"/>
    <n v="515"/>
    <x v="384"/>
    <n v="407345.81624998472"/>
    <x v="384"/>
    <n v="895492.87164996646"/>
    <n v="947.85835999996448"/>
    <n v="488147.05539998173"/>
    <n v="3.3763516699027862"/>
    <n v="0.54511551219895182"/>
    <m/>
    <m/>
    <m/>
    <m/>
    <x v="32"/>
  </r>
  <r>
    <x v="2"/>
    <x v="3"/>
    <s v="Low End"/>
    <s v="Ben and Jerry's"/>
    <s v="Willie Nelson’s Country PeachCobbler"/>
    <n v="299"/>
    <x v="385"/>
    <n v="184519.53651728298"/>
    <x v="385"/>
    <n v="297628.14045898867"/>
    <n v="378.28964528998551"/>
    <n v="113108.60394170569"/>
    <n v="3.3291365919731173"/>
    <n v="0.38003329848876083"/>
    <m/>
    <m/>
    <m/>
    <m/>
    <x v="32"/>
  </r>
  <r>
    <x v="2"/>
    <x v="3"/>
    <s v="Low End"/>
    <s v="Ben and Jerry's"/>
    <s v="Willie Nelson’s Country PeachCobbler"/>
    <n v="708"/>
    <x v="386"/>
    <n v="768400.11719997134"/>
    <x v="386"/>
    <n v="1553644.259567942"/>
    <n v="1109.1018959999587"/>
    <n v="785244.14236797066"/>
    <n v="3.0994531016947997"/>
    <n v="0.50542081144517714"/>
    <m/>
    <m/>
    <m/>
    <m/>
    <x v="32"/>
  </r>
  <r>
    <x v="2"/>
    <x v="3"/>
    <s v="Low End"/>
    <s v="Ben and Jerry's"/>
    <s v="Willie Nelson’s Country PeachCobbler"/>
    <n v="508"/>
    <x v="387"/>
    <n v="399947.58719998476"/>
    <x v="387"/>
    <n v="882795.94636796636"/>
    <n v="950.4888959999638"/>
    <n v="482848.3591679816"/>
    <n v="3.4208411338581373"/>
    <n v="0.54695353003662428"/>
    <m/>
    <m/>
    <m/>
    <m/>
    <x v="32"/>
  </r>
  <r>
    <x v="2"/>
    <x v="3"/>
    <s v="Low End"/>
    <s v="EDY's"/>
    <s v="Vanilla Bean"/>
    <n v="845"/>
    <x v="388"/>
    <n v="1120222.209242458"/>
    <x v="388"/>
    <n v="2069672.1467499381"/>
    <n v="1123.6093934999765"/>
    <n v="949449.93750748015"/>
    <n v="2.8985989940827537"/>
    <n v="0.45874412476315479"/>
    <m/>
    <m/>
    <m/>
    <m/>
    <x v="32"/>
  </r>
  <r>
    <x v="2"/>
    <x v="3"/>
    <s v="Low End"/>
    <s v="EDY's"/>
    <s v="Fudge Tracks"/>
    <n v="427"/>
    <x v="389"/>
    <n v="316460.04799911834"/>
    <x v="389"/>
    <n v="523624.74072298076"/>
    <n v="485.16321480998215"/>
    <n v="207164.69272386242"/>
    <n v="2.8718675620607845"/>
    <n v="0.39563579909884572"/>
    <m/>
    <m/>
    <m/>
    <m/>
    <x v="32"/>
  </r>
  <r>
    <x v="2"/>
    <x v="3"/>
    <s v="High End"/>
    <s v="Häagen-Dazs"/>
    <s v="Mocha Almond Fudge"/>
    <n v="295"/>
    <x v="390"/>
    <n v="270683.25795523968"/>
    <x v="390"/>
    <n v="539125.69977498509"/>
    <n v="909.97437904998435"/>
    <n v="268442.44181974541"/>
    <n v="6.1950669322032184"/>
    <n v="0.49792180549319986"/>
    <m/>
    <m/>
    <m/>
    <m/>
    <x v="32"/>
  </r>
  <r>
    <x v="2"/>
    <x v="3"/>
    <s v="High End"/>
    <s v="Häagen-Dazs"/>
    <s v="Peaches and Cream"/>
    <n v="286"/>
    <x v="391"/>
    <n v="253588.4359179505"/>
    <x v="391"/>
    <n v="512357.41871598619"/>
    <n v="904.78665313998499"/>
    <n v="258768.98279803569"/>
    <n v="6.2638444265732574"/>
    <n v="0.50505559858298543"/>
    <m/>
    <m/>
    <m/>
    <m/>
    <x v="32"/>
  </r>
  <r>
    <x v="2"/>
    <x v="3"/>
    <s v="High End"/>
    <s v="Häagen-Dazs"/>
    <s v="Triple Chocolate"/>
    <n v="271"/>
    <x v="392"/>
    <n v="159391.00563497414"/>
    <x v="392"/>
    <n v="262467.42895799037"/>
    <n v="380.35580561998609"/>
    <n v="103076.42332301624"/>
    <n v="3.5738542361622305"/>
    <n v="0.39272081771149703"/>
    <m/>
    <m/>
    <m/>
    <m/>
    <x v="32"/>
  </r>
  <r>
    <x v="2"/>
    <x v="3"/>
    <s v="High End"/>
    <s v="Häagen-Dazs"/>
    <s v="Vanilla Bean"/>
    <n v="991"/>
    <x v="393"/>
    <n v="1665549.4690589381"/>
    <x v="393"/>
    <n v="3175120.0977088814"/>
    <n v="1523.280149999943"/>
    <n v="1509570.6286499433"/>
    <n v="3.2330531775982649"/>
    <n v="0.47543733219389928"/>
    <m/>
    <m/>
    <m/>
    <m/>
    <x v="32"/>
  </r>
  <r>
    <x v="2"/>
    <x v="3"/>
    <s v="High End"/>
    <s v="Häagen-Dazs"/>
    <s v="Pineapple Coconut"/>
    <n v="192"/>
    <x v="394"/>
    <n v="76159.370327037104"/>
    <x v="394"/>
    <n v="147862.07078399434"/>
    <n v="373.45156487998565"/>
    <n v="71702.700456957231"/>
    <n v="4.0110153749998467"/>
    <n v="0.48492963798474586"/>
    <m/>
    <m/>
    <m/>
    <m/>
    <x v="32"/>
  </r>
  <r>
    <x v="2"/>
    <x v="3"/>
    <s v="High End"/>
    <s v="Häagen-Dazs"/>
    <s v="Baileys Irish Cream"/>
    <n v="663"/>
    <x v="395"/>
    <n v="753800.61404697131"/>
    <x v="395"/>
    <n v="1550353.4444969408"/>
    <n v="1201.437149999954"/>
    <n v="796552.83044996951"/>
    <n v="3.5269853981899106"/>
    <n v="0.51378789351381438"/>
    <m/>
    <m/>
    <m/>
    <m/>
    <x v="32"/>
  </r>
  <r>
    <x v="2"/>
    <x v="3"/>
    <s v="High End"/>
    <s v="Häagen-Dazs"/>
    <s v="Pineapple Coconut"/>
    <n v="171"/>
    <x v="396"/>
    <n v="58611.494204547773"/>
    <x v="396"/>
    <n v="121829.54080499534"/>
    <n v="369.69617894998584"/>
    <n v="63218.046600447567"/>
    <n v="4.1663944736840515"/>
    <n v="0.51890572830473525"/>
    <m/>
    <m/>
    <m/>
    <m/>
    <x v="32"/>
  </r>
  <r>
    <x v="2"/>
    <x v="3"/>
    <s v="Low End"/>
    <s v="Baskin-Robbins"/>
    <s v="Gold Medal Ribbon"/>
    <n v="921"/>
    <x v="397"/>
    <n v="1193078.1102119524"/>
    <x v="397"/>
    <n v="2280836.9490119088"/>
    <n v="1181.0627999999531"/>
    <n v="1087758.8387999565"/>
    <n v="2.6889020325731825"/>
    <n v="0.47691214370724277"/>
    <m/>
    <m/>
    <m/>
    <m/>
    <x v="32"/>
  </r>
  <r>
    <x v="2"/>
    <x v="3"/>
    <s v="Low End"/>
    <s v="Baskin-Robbins"/>
    <s v="Black Walnut"/>
    <n v="902"/>
    <x v="398"/>
    <n v="1134483.7223719554"/>
    <x v="398"/>
    <n v="2178599.5951719144"/>
    <n v="1157.5563999999545"/>
    <n v="1044115.872799959"/>
    <n v="2.6777149512194067"/>
    <n v="0.47926010594781521"/>
    <m/>
    <m/>
    <m/>
    <m/>
    <x v="32"/>
  </r>
  <r>
    <x v="2"/>
    <x v="3"/>
    <s v="Low End"/>
    <s v="Baskin-Robbins"/>
    <s v="Gold Medal Ribbon"/>
    <n v="837"/>
    <x v="399"/>
    <n v="985790.95640096057"/>
    <x v="399"/>
    <n v="1925045.3213009234"/>
    <n v="1122.1676999999554"/>
    <n v="939254.36489996279"/>
    <n v="2.7478311505375248"/>
    <n v="0.48791285821012542"/>
    <m/>
    <m/>
    <m/>
    <m/>
    <x v="32"/>
  </r>
  <r>
    <x v="2"/>
    <x v="3"/>
    <s v="Low End"/>
    <s v="Baskin-Robbins"/>
    <s v="French Vanilla"/>
    <n v="711"/>
    <x v="400"/>
    <n v="703587.16092597239"/>
    <x v="400"/>
    <n v="1430103.5983259438"/>
    <n v="1021.8233999999597"/>
    <n v="726516.43739997142"/>
    <n v="2.8289697130800575"/>
    <n v="0.50801664875916663"/>
    <m/>
    <m/>
    <m/>
    <m/>
    <x v="32"/>
  </r>
  <r>
    <x v="2"/>
    <x v="3"/>
    <s v="Low End"/>
    <s v="Baskin-Robbins"/>
    <s v="Rocky Road"/>
    <n v="611"/>
    <x v="401"/>
    <n v="525756.55068297905"/>
    <x v="401"/>
    <n v="1114259.3473829555"/>
    <n v="963.17969999996149"/>
    <n v="588502.79669997643"/>
    <n v="2.9847218543370331"/>
    <n v="0.52815603304758829"/>
    <m/>
    <m/>
    <m/>
    <m/>
    <x v="32"/>
  </r>
  <r>
    <x v="2"/>
    <x v="3"/>
    <s v="Low End"/>
    <s v="Baskin-Robbins"/>
    <s v="Lemon Custard"/>
    <n v="573"/>
    <x v="402"/>
    <n v="462458.61973798147"/>
    <x v="402"/>
    <n v="999026.93593796005"/>
    <n v="936.41939999996259"/>
    <n v="536568.31619997858"/>
    <n v="3.0427617905757947"/>
    <n v="0.53709094009182923"/>
    <m/>
    <m/>
    <m/>
    <m/>
    <x v="32"/>
  </r>
  <r>
    <x v="2"/>
    <x v="3"/>
    <s v="Low End"/>
    <s v="Baskin-Robbins"/>
    <s v="Butterscotch Ribbon"/>
    <n v="503"/>
    <x v="403"/>
    <n v="356519.78907098575"/>
    <x v="403"/>
    <n v="802806.18697096803"/>
    <n v="887.24929999996471"/>
    <n v="446286.39789998229"/>
    <n v="3.1730341093438099"/>
    <n v="0.55590802007125206"/>
    <m/>
    <m/>
    <m/>
    <m/>
    <x v="32"/>
  </r>
  <r>
    <x v="2"/>
    <x v="3"/>
    <s v="Low End"/>
    <s v="Baskin-Robbins"/>
    <s v="Jamoca"/>
    <n v="417"/>
    <x v="404"/>
    <n v="239805.10322999078"/>
    <x v="404"/>
    <n v="577045.9302299777"/>
    <n v="808.73099999996873"/>
    <n v="337240.82699998689"/>
    <n v="3.3184728776977139"/>
    <n v="0.58442631571040093"/>
    <m/>
    <m/>
    <m/>
    <m/>
    <x v="32"/>
  </r>
  <r>
    <x v="2"/>
    <x v="3"/>
    <s v="Low End"/>
    <s v="Baskin-Robbins"/>
    <s v="Green Mint Stick"/>
    <n v="399"/>
    <x v="405"/>
    <n v="222210.52698599125"/>
    <x v="405"/>
    <n v="543768.05838597857"/>
    <n v="805.90859999996815"/>
    <n v="321557.53139998729"/>
    <n v="3.4156070526314442"/>
    <n v="0.59135053345067701"/>
    <m/>
    <m/>
    <m/>
    <m/>
    <x v="32"/>
  </r>
  <r>
    <x v="2"/>
    <x v="3"/>
    <s v="High End"/>
    <s v="Ben and Jerry's"/>
    <s v="Phish Food"/>
    <n v="241"/>
    <x v="406"/>
    <n v="174661.85347160316"/>
    <x v="406"/>
    <n v="268378.53773098945"/>
    <n v="388.8659097899847"/>
    <n v="93716.684259386297"/>
    <n v="4.6207630331948399"/>
    <n v="0.34919589715226662"/>
    <m/>
    <m/>
    <m/>
    <m/>
    <x v="32"/>
  </r>
  <r>
    <x v="2"/>
    <x v="3"/>
    <s v="High End"/>
    <s v="Ben and Jerry's"/>
    <s v="New York Super Fudge Chunk"/>
    <n v="307"/>
    <x v="407"/>
    <n v="198691.09871357217"/>
    <x v="407"/>
    <n v="317238.87181798747"/>
    <n v="386.14909805998468"/>
    <n v="118547.7731044153"/>
    <n v="3.3659653876220168"/>
    <n v="0.37368615146390655"/>
    <m/>
    <m/>
    <m/>
    <m/>
    <x v="32"/>
  </r>
  <r>
    <x v="2"/>
    <x v="4"/>
    <s v="High End"/>
    <s v="Ben and Jerry's"/>
    <s v="Vanilla Caramel Fudge"/>
    <n v="923"/>
    <x v="408"/>
    <n v="1342746.5951249474"/>
    <x v="408"/>
    <n v="2567670.2881048988"/>
    <n v="1327.1112599999476"/>
    <n v="1224923.6929799514"/>
    <n v="3.013948683640185"/>
    <n v="0.47705645800965429"/>
    <m/>
    <m/>
    <m/>
    <m/>
    <x v="32"/>
  </r>
  <r>
    <x v="2"/>
    <x v="4"/>
    <s v="High End"/>
    <s v="Ben and Jerry's"/>
    <s v="Mission to Marzipan"/>
    <n v="863"/>
    <x v="409"/>
    <n v="1171167.8717249541"/>
    <x v="409"/>
    <n v="2268974.523808911"/>
    <n v="1272.08186799995"/>
    <n v="1097806.6520839569"/>
    <n v="3.0465480220161028"/>
    <n v="0.48383383795824941"/>
    <m/>
    <m/>
    <m/>
    <m/>
    <x v="32"/>
  </r>
  <r>
    <x v="2"/>
    <x v="4"/>
    <s v="High End"/>
    <s v="Ben and Jerry's"/>
    <s v="Half Baked"/>
    <n v="181"/>
    <x v="410"/>
    <n v="63842.996250387485"/>
    <x v="410"/>
    <n v="131234.34846899484"/>
    <n v="372.32791280998538"/>
    <n v="67391.352218607353"/>
    <n v="4.0058102154694559"/>
    <n v="0.51351915870203069"/>
    <m/>
    <m/>
    <m/>
    <m/>
    <x v="32"/>
  </r>
  <r>
    <x v="2"/>
    <x v="4"/>
    <s v="High End"/>
    <s v="Ben and Jerry's"/>
    <s v="Crème Brûlée"/>
    <n v="582"/>
    <x v="411"/>
    <n v="534328.64189997897"/>
    <x v="411"/>
    <n v="1134833.2434359556"/>
    <n v="1031.7948479999595"/>
    <n v="600504.60153597663"/>
    <n v="3.3503183814431674"/>
    <n v="0.5291566888874506"/>
    <m/>
    <m/>
    <m/>
    <m/>
    <x v="32"/>
  </r>
  <r>
    <x v="2"/>
    <x v="4"/>
    <s v="High End"/>
    <s v="Ben and Jerry's"/>
    <s v="Karamel Sutra"/>
    <n v="516"/>
    <x v="412"/>
    <n v="424085.90039998305"/>
    <x v="412"/>
    <n v="931761.65217596269"/>
    <n v="983.86773599996059"/>
    <n v="507675.75177597965"/>
    <n v="3.4994954186045111"/>
    <n v="0.54485581220303902"/>
    <m/>
    <m/>
    <m/>
    <m/>
    <x v="32"/>
  </r>
  <r>
    <x v="2"/>
    <x v="4"/>
    <s v="High End"/>
    <s v="Ben and Jerry's"/>
    <s v="Karamel Sutra"/>
    <n v="486"/>
    <x v="413"/>
    <n v="376260.22799998499"/>
    <x v="413"/>
    <n v="841687.42031996651"/>
    <n v="957.66911999996194"/>
    <n v="465427.19231998152"/>
    <n v="3.5635125925924505"/>
    <n v="0.55296916775000615"/>
    <m/>
    <m/>
    <m/>
    <m/>
    <x v="32"/>
  </r>
  <r>
    <x v="2"/>
    <x v="4"/>
    <s v="Low End"/>
    <s v="EDY's"/>
    <s v="Mint Chocolate Chip"/>
    <n v="813"/>
    <x v="414"/>
    <n v="1070245.7019237177"/>
    <x v="414"/>
    <n v="1989002.8674959375"/>
    <n v="1130.0826144799753"/>
    <n v="918757.16557221976"/>
    <n v="3.0092226223861296"/>
    <n v="0.461918472108033"/>
    <m/>
    <m/>
    <m/>
    <m/>
    <x v="32"/>
  </r>
  <r>
    <x v="2"/>
    <x v="4"/>
    <s v="Low End"/>
    <s v="EDY's"/>
    <s v="Double Fudge Brownie"/>
    <n v="611"/>
    <x v="415"/>
    <n v="629337.34882080532"/>
    <x v="415"/>
    <n v="973832.79579296173"/>
    <n v="563.82233546997782"/>
    <n v="344495.44697215641"/>
    <n v="2.6085668788869678"/>
    <n v="0.35375215176609914"/>
    <m/>
    <m/>
    <m/>
    <m/>
    <x v="32"/>
  </r>
  <r>
    <x v="2"/>
    <x v="4"/>
    <s v="Low End"/>
    <s v="EDY's"/>
    <s v="Double Fudge Brownie"/>
    <n v="493"/>
    <x v="416"/>
    <n v="425381.77338887326"/>
    <x v="416"/>
    <n v="684311.79681897303"/>
    <n v="525.2130292699793"/>
    <n v="258930.02343009977"/>
    <n v="2.8155301886408628"/>
    <n v="0.37838018376087823"/>
    <m/>
    <m/>
    <m/>
    <m/>
    <x v="32"/>
  </r>
  <r>
    <x v="2"/>
    <x v="4"/>
    <s v="Low End"/>
    <s v="EDY's"/>
    <s v="Double Fudge Brownie"/>
    <n v="465"/>
    <x v="417"/>
    <n v="382799.07490498485"/>
    <x v="417"/>
    <n v="622779.47549997538"/>
    <n v="516.08688299997959"/>
    <n v="239980.40059499053"/>
    <n v="2.8802380645160151"/>
    <n v="0.38533768378017141"/>
    <m/>
    <m/>
    <m/>
    <m/>
    <x v="32"/>
  </r>
  <r>
    <x v="2"/>
    <x v="4"/>
    <s v="Low End"/>
    <s v="EDY's"/>
    <s v="Double Fudge Brownie"/>
    <n v="359"/>
    <x v="418"/>
    <n v="238531.2473708608"/>
    <x v="418"/>
    <n v="409160.48627698421"/>
    <n v="475.2903590699816"/>
    <n v="170629.23890612341"/>
    <n v="3.1747153286906853"/>
    <n v="0.41702276888637452"/>
    <m/>
    <m/>
    <m/>
    <m/>
    <x v="32"/>
  </r>
  <r>
    <x v="2"/>
    <x v="4"/>
    <s v="High End"/>
    <s v="Häagen-Dazs"/>
    <s v="Vanilla Swiss Almond"/>
    <n v="277"/>
    <x v="419"/>
    <n v="171037.75949720343"/>
    <x v="419"/>
    <n v="279176.3288909893"/>
    <n v="390.39194726998505"/>
    <n v="108138.56939378587"/>
    <n v="3.6384721407940841"/>
    <n v="0.38734863311427459"/>
    <m/>
    <m/>
    <m/>
    <m/>
    <x v="32"/>
  </r>
  <r>
    <x v="2"/>
    <x v="4"/>
    <s v="High End"/>
    <s v="Häagen-Dazs"/>
    <s v="Banana Split"/>
    <n v="253"/>
    <x v="420"/>
    <n v="143013.91617281432"/>
    <x v="420"/>
    <n v="242384.87242199038"/>
    <n v="392.77057805998447"/>
    <n v="99370.956249176059"/>
    <n v="3.7867311225294942"/>
    <n v="0.40997177446029687"/>
    <m/>
    <m/>
    <m/>
    <m/>
    <x v="32"/>
  </r>
  <r>
    <x v="2"/>
    <x v="4"/>
    <s v="High End"/>
    <s v="Häagen-Dazs"/>
    <s v="Cookies and Cream"/>
    <n v="235"/>
    <x v="421"/>
    <n v="122446.23099074508"/>
    <x v="421"/>
    <n v="214496.43682499143"/>
    <n v="391.70300354998449"/>
    <n v="92050.205834246342"/>
    <n v="3.8840459361700574"/>
    <n v="0.42914561750669322"/>
    <m/>
    <m/>
    <m/>
    <m/>
    <x v="32"/>
  </r>
  <r>
    <x v="2"/>
    <x v="4"/>
    <s v="High End"/>
    <s v="Häagen-Dazs"/>
    <s v="Banana Split"/>
    <n v="956"/>
    <x v="422"/>
    <n v="1594355.8683839373"/>
    <x v="422"/>
    <n v="3057141.4107838799"/>
    <n v="1530.1103999999402"/>
    <n v="1462785.5423999426"/>
    <n v="3.3450278912132578"/>
    <n v="0.47848147856034923"/>
    <m/>
    <m/>
    <m/>
    <m/>
    <x v="32"/>
  </r>
  <r>
    <x v="2"/>
    <x v="5"/>
    <s v="High End"/>
    <s v="Häagen-Dazs"/>
    <s v="Strawberry"/>
    <n v="898"/>
    <x v="423"/>
    <n v="1419617.7937199434"/>
    <x v="423"/>
    <n v="2750973.7357198903"/>
    <n v="1482.5789999999411"/>
    <n v="1331355.941999947"/>
    <n v="3.411408841870688"/>
    <n v="0.48395807081435122"/>
    <m/>
    <m/>
    <m/>
    <m/>
    <x v="32"/>
  </r>
  <r>
    <x v="2"/>
    <x v="5"/>
    <s v="High End"/>
    <s v="Häagen-Dazs"/>
    <s v="Dulce de Leche"/>
    <n v="806"/>
    <x v="424"/>
    <n v="1120668.873791957"/>
    <x v="424"/>
    <n v="2214568.2049919148"/>
    <n v="1357.1951999999478"/>
    <n v="1093899.3311999578"/>
    <n v="3.4089370124068168"/>
    <n v="0.49395603564350443"/>
    <m/>
    <m/>
    <m/>
    <m/>
    <x v="32"/>
  </r>
  <r>
    <x v="2"/>
    <x v="5"/>
    <s v="High End"/>
    <s v="Häagen-Dazs"/>
    <s v="Black Raspberry Chip"/>
    <n v="780"/>
    <x v="425"/>
    <n v="1071348.595199957"/>
    <x v="425"/>
    <n v="2130451.3151999149"/>
    <n v="1357.8239999999457"/>
    <n v="1059102.7199999578"/>
    <n v="3.5017279999998601"/>
    <n v="0.49712599036818395"/>
    <m/>
    <m/>
    <m/>
    <m/>
    <x v="32"/>
  </r>
  <r>
    <x v="2"/>
    <x v="5"/>
    <s v="High End"/>
    <s v="Häagen-Dazs"/>
    <s v="Waffle Cone"/>
    <n v="749"/>
    <x v="426"/>
    <n v="988022.05817696056"/>
    <x v="426"/>
    <n v="1980541.8441269209"/>
    <n v="1325.126549999947"/>
    <n v="992519.78594996035"/>
    <n v="3.5303713257675491"/>
    <n v="0.50113547910798684"/>
    <m/>
    <m/>
    <m/>
    <m/>
    <x v="32"/>
  </r>
  <r>
    <x v="2"/>
    <x v="5"/>
    <s v="High End"/>
    <s v="Häagen-Dazs"/>
    <s v="Waffle Cone"/>
    <n v="682"/>
    <x v="427"/>
    <n v="819281.50682396721"/>
    <x v="427"/>
    <n v="1674659.6832239332"/>
    <n v="1254.22019999995"/>
    <n v="855378.176399966"/>
    <n v="3.6004585513195044"/>
    <n v="0.51077731491884604"/>
    <m/>
    <m/>
    <m/>
    <m/>
    <x v="32"/>
  </r>
  <r>
    <x v="2"/>
    <x v="5"/>
    <s v="High End"/>
    <s v="Häagen-Dazs"/>
    <s v="Banana Split"/>
    <n v="611"/>
    <x v="428"/>
    <n v="651628.07228997431"/>
    <x v="428"/>
    <n v="1365408.3537899463"/>
    <n v="1168.2164999999541"/>
    <n v="713780.28149997198"/>
    <n v="3.6574646317510835"/>
    <n v="0.52275956824106229"/>
    <m/>
    <m/>
    <m/>
    <m/>
    <x v="32"/>
  </r>
  <r>
    <x v="2"/>
    <x v="5"/>
    <s v="High End"/>
    <s v="Häagen-Dazs"/>
    <s v="Vanilla Swiss Almond"/>
    <n v="390"/>
    <x v="429"/>
    <n v="265602.64769998955"/>
    <x v="429"/>
    <n v="630734.49269997515"/>
    <n v="936.23549999996305"/>
    <n v="365131.84499998559"/>
    <n v="4.1468408461536832"/>
    <n v="0.57889944061402365"/>
    <m/>
    <m/>
    <m/>
    <m/>
    <x v="32"/>
  </r>
  <r>
    <x v="2"/>
    <x v="5"/>
    <s v="High End"/>
    <s v="Häagen-Dazs"/>
    <s v="Vanilla Bean"/>
    <n v="116"/>
    <x v="430"/>
    <n v="20946.039020399159"/>
    <x v="430"/>
    <n v="63607.032839997461"/>
    <n v="367.76718809998533"/>
    <n v="42660.993819598298"/>
    <n v="4.7270387068963631"/>
    <n v="0.67069617799829451"/>
    <m/>
    <m/>
    <m/>
    <m/>
    <x v="32"/>
  </r>
  <r>
    <x v="2"/>
    <x v="5"/>
    <s v="Low End"/>
    <s v="Baskin-Robbins"/>
    <s v="Green Mint Stick"/>
    <n v="250"/>
    <x v="431"/>
    <n v="171379.39499999306"/>
    <x v="431"/>
    <n v="266854.49999998917"/>
    <n v="381.90041999998448"/>
    <n v="95475.104999996111"/>
    <n v="4.2696719999998267"/>
    <n v="0.357779632721202"/>
    <m/>
    <m/>
    <m/>
    <m/>
    <x v="32"/>
  </r>
  <r>
    <x v="2"/>
    <x v="5"/>
    <s v="Low End"/>
    <s v="Baskin-Robbins"/>
    <s v="Lemon Custard"/>
    <n v="239"/>
    <x v="432"/>
    <n v="161527.58254229327"/>
    <x v="432"/>
    <n v="254480.38132998938"/>
    <n v="388.92384429998378"/>
    <n v="92952.798787696112"/>
    <n v="4.4551107531378893"/>
    <n v="0.36526508763425075"/>
    <m/>
    <m/>
    <m/>
    <m/>
    <x v="32"/>
  </r>
  <r>
    <x v="2"/>
    <x v="5"/>
    <s v="Low End"/>
    <s v="Baskin-Robbins"/>
    <s v="Classic Flavors"/>
    <n v="811"/>
    <x v="433"/>
    <n v="939503.14626196155"/>
    <x v="433"/>
    <n v="1848217.1300619242"/>
    <n v="1120.485799999954"/>
    <n v="908713.98379996268"/>
    <n v="2.810032110973991"/>
    <n v="0.49167057756331711"/>
    <m/>
    <m/>
    <m/>
    <m/>
    <x v="32"/>
  </r>
  <r>
    <x v="2"/>
    <x v="5"/>
    <s v="Low End"/>
    <s v="Baskin-Robbins"/>
    <s v="Lemon Custard"/>
    <n v="707"/>
    <x v="434"/>
    <n v="722151.84425996989"/>
    <x v="434"/>
    <n v="1470003.7182599383"/>
    <n v="1057.7819999999556"/>
    <n v="747851.8739999684"/>
    <n v="2.9408955869871471"/>
    <n v="0.5087414846033248"/>
    <m/>
    <m/>
    <m/>
    <m/>
    <x v="32"/>
  </r>
  <r>
    <x v="2"/>
    <x v="5"/>
    <s v="Low End"/>
    <s v="Baskin-Robbins"/>
    <s v="Chocolate Chip Cookie Dough"/>
    <n v="682"/>
    <x v="435"/>
    <n v="672168.36711197195"/>
    <x v="435"/>
    <n v="1381392.7159119425"/>
    <n v="1039.9183999999568"/>
    <n v="709224.34879997058"/>
    <n v="2.9699450381230434"/>
    <n v="0.51341254418861459"/>
    <m/>
    <m/>
    <m/>
    <m/>
    <x v="32"/>
  </r>
  <r>
    <x v="2"/>
    <x v="5"/>
    <s v="Low End"/>
    <s v="Baskin-Robbins"/>
    <s v="Chocolate Chip Cookie Dough"/>
    <n v="480"/>
    <x v="436"/>
    <n v="333097.34399998607"/>
    <x v="436"/>
    <n v="762022.943999968"/>
    <n v="893.5949999999624"/>
    <n v="428925.59999998193"/>
    <n v="3.3073912499998612"/>
    <n v="0.56287753981328936"/>
    <m/>
    <m/>
    <m/>
    <m/>
    <x v="32"/>
  </r>
  <r>
    <x v="2"/>
    <x v="5"/>
    <s v="Low End"/>
    <s v="Baskin-Robbins"/>
    <s v="French Vanilla"/>
    <n v="459"/>
    <x v="437"/>
    <n v="304672.74657298723"/>
    <x v="437"/>
    <n v="707941.10427297035"/>
    <n v="878.58029999996313"/>
    <n v="403268.35769998311"/>
    <n v="3.360251300653454"/>
    <n v="0.56963546157434231"/>
    <m/>
    <m/>
    <m/>
    <m/>
    <x v="32"/>
  </r>
  <r>
    <x v="2"/>
    <x v="5"/>
    <s v="Low End"/>
    <s v="Baskin-Robbins"/>
    <s v="Green Mint Stick"/>
    <n v="130"/>
    <x v="438"/>
    <n v="29994.256109998762"/>
    <x v="438"/>
    <n v="78705.080999996761"/>
    <n v="374.69865299998457"/>
    <n v="48710.824889997995"/>
    <n v="4.6571053846151926"/>
    <n v="0.61890317970703823"/>
    <m/>
    <m/>
    <m/>
    <m/>
    <x v="32"/>
  </r>
  <r>
    <x v="2"/>
    <x v="5"/>
    <s v="High End"/>
    <s v="Ben and Jerry's"/>
    <s v="Bananas on the Rum"/>
    <n v="362"/>
    <x v="439"/>
    <n v="375125.39974306454"/>
    <x v="439"/>
    <n v="705986.01626797835"/>
    <n v="913.97960365998301"/>
    <n v="330860.61652491381"/>
    <n v="5.3873967237567415"/>
    <n v="0.46865038244514701"/>
    <m/>
    <m/>
    <m/>
    <m/>
    <x v="32"/>
  </r>
  <r>
    <x v="2"/>
    <x v="5"/>
    <s v="High End"/>
    <s v="Ben and Jerry's"/>
    <s v="Raspberry Peach Cobbler"/>
    <n v="210"/>
    <x v="440"/>
    <n v="91513.599974996163"/>
    <x v="440"/>
    <n v="173231.57249999276"/>
    <n v="389.13320249998378"/>
    <n v="81717.9725249966"/>
    <n v="3.9281535714284073"/>
    <n v="0.47172678366699011"/>
    <m/>
    <m/>
    <m/>
    <m/>
    <x v="32"/>
  </r>
  <r>
    <x v="2"/>
    <x v="5"/>
    <s v="High End"/>
    <s v="Ben and Jerry's"/>
    <s v="Chocolate Peanut Butter Swirl"/>
    <n v="912"/>
    <x v="441"/>
    <n v="1332266.745599946"/>
    <x v="441"/>
    <n v="2553433.3520638971"/>
    <n v="1338.9984719999461"/>
    <n v="1221166.6064639511"/>
    <n v="3.0699750789472446"/>
    <n v="0.47824495026545438"/>
    <m/>
    <m/>
    <m/>
    <m/>
    <x v="32"/>
  </r>
  <r>
    <x v="2"/>
    <x v="5"/>
    <s v="High End"/>
    <s v="Ben and Jerry's"/>
    <s v="Pumpkin Cheesecake"/>
    <n v="885"/>
    <x v="442"/>
    <n v="1254726.4499999492"/>
    <x v="442"/>
    <n v="2418810.1379999025"/>
    <n v="1315.348799999947"/>
    <n v="1164083.6879999533"/>
    <n v="3.08826983050835"/>
    <n v="0.48126294400375136"/>
    <m/>
    <m/>
    <m/>
    <m/>
    <x v="32"/>
  </r>
  <r>
    <x v="2"/>
    <x v="5"/>
    <s v="High End"/>
    <s v="Ben and Jerry's"/>
    <s v="Chunky Monkey"/>
    <n v="850"/>
    <x v="443"/>
    <n v="1166711.0624999523"/>
    <x v="443"/>
    <n v="2267232.242499907"/>
    <n v="1294.7307999999471"/>
    <n v="1100521.1799999548"/>
    <n v="3.1380377058822244"/>
    <n v="0.48540293286694475"/>
    <m/>
    <m/>
    <m/>
    <m/>
    <x v="32"/>
  </r>
  <r>
    <x v="3"/>
    <x v="0"/>
    <s v="High End"/>
    <s v="Ben and Jerry's"/>
    <s v="Chocolate Fudge Brownie"/>
    <n v="194"/>
    <x v="444"/>
    <n v="76297.286317876846"/>
    <x v="444"/>
    <n v="150729.82134799377"/>
    <n v="383.67286097998414"/>
    <n v="74432.535030116924"/>
    <n v="4.0049373298967419"/>
    <n v="0.49381425894662634"/>
    <m/>
    <m/>
    <m/>
    <m/>
    <x v="32"/>
  </r>
  <r>
    <x v="3"/>
    <x v="0"/>
    <s v="High End"/>
    <s v="Ben and Jerry's"/>
    <s v="Raspberry Peach Cobbler"/>
    <n v="776"/>
    <x v="445"/>
    <n v="983519.00639995886"/>
    <x v="445"/>
    <n v="1948021.0588159186"/>
    <n v="1242.9150159999481"/>
    <n v="964502.05241595977"/>
    <n v="3.2349696082472876"/>
    <n v="0.4951189044138059"/>
    <m/>
    <m/>
    <m/>
    <m/>
    <x v="32"/>
  </r>
  <r>
    <x v="3"/>
    <x v="0"/>
    <s v="High End"/>
    <s v="Ben and Jerry's"/>
    <s v="Bananas on the Rum"/>
    <n v="680"/>
    <x v="446"/>
    <n v="749087.99999996915"/>
    <x v="446"/>
    <n v="1529118.7199999371"/>
    <n v="1147.1039999999527"/>
    <n v="780030.71999996796"/>
    <n v="3.3069176470586874"/>
    <n v="0.5101178278688524"/>
    <m/>
    <m/>
    <m/>
    <m/>
    <x v="32"/>
  </r>
  <r>
    <x v="3"/>
    <x v="0"/>
    <s v="High End"/>
    <s v="Ben and Jerry's"/>
    <s v="Mint Chocolate Cookie"/>
    <n v="597"/>
    <x v="447"/>
    <n v="577462.77202497621"/>
    <x v="447"/>
    <n v="1218133.6969409499"/>
    <n v="1073.1506279999558"/>
    <n v="640670.92491597368"/>
    <n v="3.4177972412058897"/>
    <n v="0.52594466972292508"/>
    <m/>
    <m/>
    <m/>
    <m/>
    <x v="32"/>
  </r>
  <r>
    <x v="3"/>
    <x v="0"/>
    <s v="High End"/>
    <s v="Ben and Jerry's"/>
    <s v="Mint Chocolate Cookie"/>
    <n v="553"/>
    <x v="448"/>
    <n v="495548.19404997956"/>
    <x v="448"/>
    <n v="1067353.259881956"/>
    <n v="1034.0055439999576"/>
    <n v="571805.06583197648"/>
    <n v="3.4902611103072707"/>
    <n v="0.53572241480315086"/>
    <m/>
    <m/>
    <m/>
    <m/>
    <x v="32"/>
  </r>
  <r>
    <x v="3"/>
    <x v="0"/>
    <s v="High End"/>
    <s v="Ben and Jerry's"/>
    <s v="Sweet Cream &amp; Cookies"/>
    <n v="473"/>
    <x v="449"/>
    <n v="358564.8750749855"/>
    <x v="449"/>
    <n v="808862.38678296725"/>
    <n v="952.00319599996135"/>
    <n v="450297.51170798176"/>
    <n v="3.6153667463000647"/>
    <n v="0.55670472390108172"/>
    <m/>
    <m/>
    <m/>
    <m/>
    <x v="32"/>
  </r>
  <r>
    <x v="3"/>
    <x v="0"/>
    <s v="High End"/>
    <s v="Ben and Jerry's"/>
    <s v="Chocolate Macadamia"/>
    <n v="383"/>
    <x v="450"/>
    <n v="237075.09457499027"/>
    <x v="450"/>
    <n v="574061.48836297647"/>
    <n v="879.860035999964"/>
    <n v="336986.39378798619"/>
    <n v="3.913459689294879"/>
    <n v="0.58702142648334432"/>
    <m/>
    <m/>
    <m/>
    <m/>
    <x v="32"/>
  </r>
  <r>
    <x v="3"/>
    <x v="0"/>
    <s v="Low End"/>
    <s v="EDY's"/>
    <s v="Cookie Dough"/>
    <n v="722"/>
    <x v="451"/>
    <n v="878265.147168444"/>
    <x v="451"/>
    <n v="1683230.5586079457"/>
    <n v="1114.9105421599747"/>
    <n v="804965.41143950168"/>
    <n v="3.229008675900173"/>
    <n v="0.47822647190128187"/>
    <m/>
    <m/>
    <m/>
    <m/>
    <x v="32"/>
  </r>
  <r>
    <x v="3"/>
    <x v="0"/>
    <s v="Low End"/>
    <s v="EDY's"/>
    <s v="Rocky Road"/>
    <n v="438"/>
    <x v="452"/>
    <n v="356078.59931554511"/>
    <x v="452"/>
    <n v="586181.88327597547"/>
    <n v="525.34996337997791"/>
    <n v="230103.28396043036"/>
    <n v="3.0555132465752144"/>
    <n v="0.39254588127913415"/>
    <m/>
    <m/>
    <m/>
    <m/>
    <x v="32"/>
  </r>
  <r>
    <x v="3"/>
    <x v="0"/>
    <s v="Low End"/>
    <s v="EDY's"/>
    <s v="Peanut Butter Cup"/>
    <n v="410"/>
    <x v="453"/>
    <n v="316482.08680798678"/>
    <x v="453"/>
    <n v="527997.37679997785"/>
    <n v="515.8909511999783"/>
    <n v="211515.28999199107"/>
    <n v="3.1409719024388929"/>
    <n v="0.40059913038567951"/>
    <m/>
    <m/>
    <m/>
    <m/>
    <x v="32"/>
  </r>
  <r>
    <x v="3"/>
    <x v="0"/>
    <s v="Low End"/>
    <s v="EDY's"/>
    <s v="Take the Cake"/>
    <n v="286"/>
    <x v="454"/>
    <n v="166743.70882883313"/>
    <x v="454"/>
    <n v="300707.51396398759"/>
    <n v="468.40491305998069"/>
    <n v="133963.80513515446"/>
    <n v="3.6763107482515966"/>
    <n v="0.44549536980042953"/>
    <m/>
    <m/>
    <m/>
    <m/>
    <x v="32"/>
  </r>
  <r>
    <x v="3"/>
    <x v="0"/>
    <s v="Low End"/>
    <s v="EDY's"/>
    <s v="French Silk®"/>
    <n v="199"/>
    <x v="455"/>
    <n v="90874.032834666257"/>
    <x v="455"/>
    <n v="178283.17325699268"/>
    <n v="439.24191166998202"/>
    <n v="87409.140422326425"/>
    <n v="4.5019866482410213"/>
    <n v="0.49028261515363192"/>
    <m/>
    <m/>
    <m/>
    <m/>
    <x v="32"/>
  </r>
  <r>
    <x v="3"/>
    <x v="0"/>
    <s v="High End"/>
    <s v="Häagen-Dazs"/>
    <s v="Dulce de Leche"/>
    <n v="330"/>
    <x v="456"/>
    <n v="259053.46988398928"/>
    <x v="456"/>
    <n v="396465.65639998368"/>
    <n v="416.40056519998302"/>
    <n v="137412.1865159944"/>
    <n v="3.6406396363634865"/>
    <n v="0.34659291239431567"/>
    <m/>
    <m/>
    <m/>
    <m/>
    <x v="32"/>
  </r>
  <r>
    <x v="3"/>
    <x v="0"/>
    <s v="High End"/>
    <s v="Häagen-Dazs"/>
    <s v="Pineapple Coconut"/>
    <n v="244"/>
    <x v="457"/>
    <n v="134940.73968959443"/>
    <x v="457"/>
    <n v="232375.50815999045"/>
    <n v="399.32282159998363"/>
    <n v="97434.768470396026"/>
    <n v="3.903109180327708"/>
    <n v="0.41929878601195875"/>
    <m/>
    <m/>
    <m/>
    <m/>
    <x v="32"/>
  </r>
  <r>
    <x v="3"/>
    <x v="0"/>
    <s v="High End"/>
    <s v="Häagen-Dazs"/>
    <s v="English Toffee"/>
    <n v="214"/>
    <x v="458"/>
    <n v="102328.05147575572"/>
    <x v="458"/>
    <n v="187552.84509599218"/>
    <n v="398.24669915998339"/>
    <n v="85224.793620236451"/>
    <n v="4.0953979626166515"/>
    <n v="0.45440416313928594"/>
    <m/>
    <m/>
    <m/>
    <m/>
    <x v="32"/>
  </r>
  <r>
    <x v="3"/>
    <x v="0"/>
    <s v="High End"/>
    <s v="Häagen-Dazs"/>
    <s v="Cookies and Cream"/>
    <n v="938"/>
    <x v="459"/>
    <n v="1589871.9490919337"/>
    <x v="459"/>
    <n v="3058156.0852918723"/>
    <n v="1565.3348999999346"/>
    <n v="1468284.1361999386"/>
    <n v="3.4757935330488952"/>
    <n v="0.48012073133271899"/>
    <m/>
    <m/>
    <m/>
    <m/>
    <x v="32"/>
  </r>
  <r>
    <x v="3"/>
    <x v="0"/>
    <s v="High End"/>
    <s v="Häagen-Dazs"/>
    <s v="Cookies and Cream"/>
    <n v="688"/>
    <x v="460"/>
    <n v="855800.74521596415"/>
    <x v="460"/>
    <n v="1746010.9628159269"/>
    <n v="1293.9101999999459"/>
    <n v="890210.21759996272"/>
    <n v="3.6886724302324039"/>
    <n v="0.50985373892741881"/>
    <m/>
    <m/>
    <m/>
    <m/>
    <x v="32"/>
  </r>
  <r>
    <x v="3"/>
    <x v="0"/>
    <s v="High End"/>
    <s v="Häagen-Dazs"/>
    <s v="Dulce de Leche"/>
    <n v="174"/>
    <x v="461"/>
    <n v="63749.400419517362"/>
    <x v="461"/>
    <n v="131095.67299199456"/>
    <n v="387.047543519984"/>
    <n v="67346.272572477203"/>
    <n v="4.3300195862067179"/>
    <n v="0.51371850066012281"/>
    <m/>
    <m/>
    <m/>
    <m/>
    <x v="32"/>
  </r>
  <r>
    <x v="3"/>
    <x v="0"/>
    <s v="High End"/>
    <s v="Häagen-Dazs"/>
    <s v="Radish and Rice"/>
    <n v="137"/>
    <x v="462"/>
    <n v="36510.420313948503"/>
    <x v="462"/>
    <n v="88480.735544996351"/>
    <n v="379.34536664998433"/>
    <n v="51970.315231047847"/>
    <n v="4.714195510948711"/>
    <n v="0.58736305604759187"/>
    <m/>
    <m/>
    <m/>
    <m/>
    <x v="32"/>
  </r>
  <r>
    <x v="3"/>
    <x v="0"/>
    <s v="Low End"/>
    <s v="Baskin-Robbins"/>
    <s v="Cherries Jubilee"/>
    <n v="308"/>
    <x v="463"/>
    <n v="257686.24942366887"/>
    <x v="463"/>
    <n v="534733.15772798366"/>
    <n v="899.50294903998292"/>
    <n v="277046.90830431483"/>
    <n v="5.6368396623374899"/>
    <n v="0.51810310301581719"/>
    <m/>
    <m/>
    <m/>
    <m/>
    <x v="32"/>
  </r>
  <r>
    <x v="3"/>
    <x v="0"/>
    <s v="Low End"/>
    <s v="Baskin-Robbins"/>
    <s v="Oreo Cookies'n Cream"/>
    <n v="284"/>
    <x v="464"/>
    <n v="224766.43285439021"/>
    <x v="464"/>
    <n v="480804.43423998519"/>
    <n v="901.54225839998242"/>
    <n v="256038.00138559498"/>
    <n v="5.9611738028167176"/>
    <n v="0.53252005004970082"/>
    <m/>
    <m/>
    <m/>
    <m/>
    <x v="32"/>
  </r>
  <r>
    <x v="3"/>
    <x v="1"/>
    <s v="Low End"/>
    <s v="Baskin-Robbins"/>
    <s v="Butterscotch Ribbon"/>
    <n v="263"/>
    <x v="465"/>
    <n v="194156.49167984168"/>
    <x v="465"/>
    <n v="298402.23143498716"/>
    <n v="396.37163404998284"/>
    <n v="104245.73975514548"/>
    <n v="4.3141035931557079"/>
    <n v="0.34934638140552071"/>
    <m/>
    <m/>
    <m/>
    <m/>
    <x v="32"/>
  </r>
  <r>
    <x v="3"/>
    <x v="1"/>
    <s v="Low End"/>
    <s v="Baskin-Robbins"/>
    <s v="Oreo Cookies'n Cream"/>
    <n v="226"/>
    <x v="466"/>
    <n v="101216.79938015559"/>
    <x v="466"/>
    <n v="190065.71433599171"/>
    <n v="393.13679183998283"/>
    <n v="88848.914955836124"/>
    <n v="3.721233345132581"/>
    <n v="0.46746418872144418"/>
    <m/>
    <m/>
    <m/>
    <m/>
    <x v="32"/>
  </r>
  <r>
    <x v="3"/>
    <x v="1"/>
    <s v="Low End"/>
    <s v="Baskin-Robbins"/>
    <s v="Black Walnut"/>
    <n v="869"/>
    <x v="467"/>
    <n v="1099126.2632459535"/>
    <x v="467"/>
    <n v="2128140.9686459098"/>
    <n v="1184.13659999995"/>
    <n v="1029014.7053999563"/>
    <n v="2.8181288078249671"/>
    <n v="0.48352751089355528"/>
    <m/>
    <m/>
    <m/>
    <m/>
    <x v="32"/>
  </r>
  <r>
    <x v="3"/>
    <x v="1"/>
    <s v="Low End"/>
    <s v="Baskin-Robbins"/>
    <s v="French Vanilla"/>
    <n v="171"/>
    <x v="468"/>
    <n v="56115.586634847547"/>
    <x v="468"/>
    <n v="122837.76193499463"/>
    <n v="390.18815964998294"/>
    <n v="66722.175300147093"/>
    <n v="4.2008741812863661"/>
    <n v="0.54317315985825476"/>
    <m/>
    <m/>
    <m/>
    <m/>
    <x v="32"/>
  </r>
  <r>
    <x v="3"/>
    <x v="1"/>
    <s v="Low End"/>
    <s v="Baskin-Robbins"/>
    <s v="Mint Chocolate Chip"/>
    <n v="548"/>
    <x v="469"/>
    <n v="437327.30972798145"/>
    <x v="469"/>
    <n v="957859.57692795945"/>
    <n v="949.87639999995974"/>
    <n v="520532.267199978"/>
    <n v="3.1896330948903757"/>
    <n v="0.54343275333679431"/>
    <m/>
    <m/>
    <m/>
    <m/>
    <x v="32"/>
  </r>
  <r>
    <x v="3"/>
    <x v="1"/>
    <s v="Low End"/>
    <s v="Baskin-Robbins"/>
    <s v="Vanilla"/>
    <n v="496"/>
    <x v="470"/>
    <n v="358366.58687998482"/>
    <x v="470"/>
    <n v="810754.29887996556"/>
    <n v="912.07199999996124"/>
    <n v="452387.71199998073"/>
    <n v="3.2955348387095378"/>
    <n v="0.5579837351771576"/>
    <m/>
    <m/>
    <m/>
    <m/>
    <x v="32"/>
  </r>
  <r>
    <x v="3"/>
    <x v="1"/>
    <s v="High End"/>
    <s v="Ben and Jerry's"/>
    <s v="Chocolate Fudge Brownie"/>
    <n v="280"/>
    <x v="471"/>
    <n v="172417.23962399259"/>
    <x v="471"/>
    <n v="285524.45039998769"/>
    <n v="403.95432419998258"/>
    <n v="113107.2107759951"/>
    <n v="3.6418934999998434"/>
    <n v="0.39613844144536348"/>
    <m/>
    <m/>
    <m/>
    <m/>
    <x v="32"/>
  </r>
  <r>
    <x v="3"/>
    <x v="1"/>
    <s v="High End"/>
    <s v="Ben and Jerry's"/>
    <s v="Stephen Colbert's AmeriCone Dream"/>
    <n v="271"/>
    <x v="472"/>
    <n v="160884.19764599303"/>
    <x v="472"/>
    <n v="270085.26659998833"/>
    <n v="402.95597399998269"/>
    <n v="109201.0689539953"/>
    <n v="3.6775815498153395"/>
    <n v="0.40432071815205051"/>
    <m/>
    <m/>
    <m/>
    <m/>
    <x v="32"/>
  </r>
  <r>
    <x v="3"/>
    <x v="1"/>
    <s v="High End"/>
    <s v="Ben and Jerry's"/>
    <s v="Coconut Seven Layer Bar"/>
    <n v="202"/>
    <x v="473"/>
    <n v="85578.569117516308"/>
    <x v="473"/>
    <n v="165366.57199199288"/>
    <n v="394.99011323998303"/>
    <n v="79788.002874476573"/>
    <n v="4.0527049306928946"/>
    <n v="0.48249172679433627"/>
    <m/>
    <m/>
    <m/>
    <m/>
    <x v="32"/>
  </r>
  <r>
    <x v="3"/>
    <x v="1"/>
    <s v="High End"/>
    <s v="Ben and Jerry's"/>
    <s v="Karamel Sutra"/>
    <n v="855"/>
    <x v="474"/>
    <n v="1213044.6093749481"/>
    <x v="474"/>
    <n v="2354488.8468748988"/>
    <n v="1335.0224999999425"/>
    <n v="1141444.2374999507"/>
    <n v="3.2208048245612653"/>
    <n v="0.48479492226730397"/>
    <m/>
    <m/>
    <m/>
    <m/>
    <x v="32"/>
  </r>
  <r>
    <x v="3"/>
    <x v="1"/>
    <s v="High End"/>
    <s v="Ben and Jerry's"/>
    <s v="Pumpkin Cheesecake"/>
    <n v="763"/>
    <x v="475"/>
    <n v="967870.51672495843"/>
    <x v="475"/>
    <n v="1924110.2376089171"/>
    <n v="1253.2630679999459"/>
    <n v="956239.72088395862"/>
    <n v="3.3050716159893727"/>
    <n v="0.49697761707888077"/>
    <m/>
    <m/>
    <m/>
    <m/>
    <x v="32"/>
  </r>
  <r>
    <x v="3"/>
    <x v="1"/>
    <s v="High End"/>
    <s v="Ben and Jerry's"/>
    <s v="Coconut Seven Layer Bar"/>
    <n v="673"/>
    <x v="476"/>
    <n v="753107.69474996766"/>
    <x v="476"/>
    <n v="1541163.9631899337"/>
    <n v="1170.9602799999495"/>
    <n v="788056.26843996602"/>
    <n v="3.4026612630013395"/>
    <n v="0.51133836974025171"/>
    <m/>
    <m/>
    <m/>
    <m/>
    <x v="32"/>
  </r>
  <r>
    <x v="3"/>
    <x v="1"/>
    <s v="High End"/>
    <s v="Ben and Jerry's"/>
    <s v="Coffee Coffee BuzzBuzzBuzz"/>
    <n v="545"/>
    <x v="477"/>
    <n v="498222.3093749783"/>
    <x v="477"/>
    <n v="1077521.2848749531"/>
    <n v="1062.9338999999538"/>
    <n v="579298.9754999748"/>
    <n v="3.6277124311925029"/>
    <n v="0.53762183970890443"/>
    <m/>
    <m/>
    <m/>
    <m/>
    <x v="32"/>
  </r>
  <r>
    <x v="3"/>
    <x v="1"/>
    <s v="High End"/>
    <s v="Ben and Jerry's"/>
    <s v="Stephen Colbert's AmeriCone Dream"/>
    <n v="490"/>
    <x v="478"/>
    <n v="399334.31999998284"/>
    <x v="478"/>
    <n v="891067.90079996176"/>
    <n v="1003.5379199999569"/>
    <n v="491733.58079997892"/>
    <n v="3.7112365714284121"/>
    <n v="0.55184748587455801"/>
    <m/>
    <m/>
    <m/>
    <m/>
    <x v="32"/>
  </r>
  <r>
    <x v="3"/>
    <x v="1"/>
    <s v="High End"/>
    <s v="Ben and Jerry's"/>
    <s v="Dublin Mudslide"/>
    <n v="120"/>
    <x v="479"/>
    <n v="26520.378527998859"/>
    <x v="479"/>
    <n v="72680.188799996875"/>
    <n v="384.66508559998346"/>
    <n v="46159.810271998016"/>
    <n v="5.0472353333331164"/>
    <n v="0.63510856306416197"/>
    <m/>
    <m/>
    <m/>
    <m/>
    <x v="32"/>
  </r>
  <r>
    <x v="3"/>
    <x v="1"/>
    <s v="Low End"/>
    <s v="EDY's"/>
    <s v="Pumpkin (Holiday)"/>
    <n v="963"/>
    <x v="480"/>
    <n v="1552379.6340614932"/>
    <x v="480"/>
    <n v="2723522.5598759037"/>
    <n v="1216.1401098799693"/>
    <n v="1171142.9258144104"/>
    <n v="2.9368272606437174"/>
    <n v="0.43001036344188504"/>
    <m/>
    <m/>
    <m/>
    <m/>
    <x v="32"/>
  </r>
  <r>
    <x v="3"/>
    <x v="1"/>
    <s v="Low End"/>
    <s v="EDY's"/>
    <s v="Fudge Tracks"/>
    <n v="922"/>
    <x v="481"/>
    <n v="1429950.9363520585"/>
    <x v="481"/>
    <n v="2538232.3156519108"/>
    <n v="1202.04054153997"/>
    <n v="1108281.3792998523"/>
    <n v="2.9858605921907846"/>
    <n v="0.43663512298132773"/>
    <m/>
    <m/>
    <m/>
    <m/>
    <x v="32"/>
  </r>
  <r>
    <x v="3"/>
    <x v="1"/>
    <s v="Low End"/>
    <s v="EDY's"/>
    <s v="Rocky Road"/>
    <n v="912"/>
    <x v="482"/>
    <n v="1398339.9741541801"/>
    <x v="482"/>
    <n v="2490323.4263039129"/>
    <n v="1197.3502764799703"/>
    <n v="1091983.4521497327"/>
    <n v="2.9940984561402462"/>
    <n v="0.4384906155625064"/>
    <m/>
    <m/>
    <m/>
    <m/>
    <x v="32"/>
  </r>
  <r>
    <x v="3"/>
    <x v="1"/>
    <s v="Low End"/>
    <s v="EDY's"/>
    <s v="Rocky Road"/>
    <n v="419"/>
    <x v="483"/>
    <n v="337569.1541385653"/>
    <x v="483"/>
    <n v="560692.35931797558"/>
    <n v="532.51361617997668"/>
    <n v="223123.20517941029"/>
    <n v="3.1937181909306482"/>
    <n v="0.39794229664698233"/>
    <m/>
    <m/>
    <m/>
    <m/>
    <x v="32"/>
  </r>
  <r>
    <x v="3"/>
    <x v="1"/>
    <s v="Low End"/>
    <s v="EDY's"/>
    <s v="Chocolate Fudge Chunk"/>
    <n v="314"/>
    <x v="484"/>
    <n v="201570.86240123131"/>
    <x v="484"/>
    <n v="355991.09000398469"/>
    <n v="491.78416433997893"/>
    <n v="154420.22760275338"/>
    <n v="3.6106037770699086"/>
    <n v="0.43377554084576925"/>
    <m/>
    <m/>
    <m/>
    <m/>
    <x v="32"/>
  </r>
  <r>
    <x v="3"/>
    <x v="1"/>
    <s v="High End"/>
    <s v="Häagen-Dazs"/>
    <s v="Butter Pecan"/>
    <n v="315"/>
    <x v="485"/>
    <n v="324393.26746048627"/>
    <x v="485"/>
    <n v="620365.9045499803"/>
    <n v="939.59567329998117"/>
    <n v="295972.63708949403"/>
    <n v="6.2521129206347226"/>
    <n v="0.47709365540357285"/>
    <m/>
    <m/>
    <m/>
    <m/>
    <x v="32"/>
  </r>
  <r>
    <x v="3"/>
    <x v="1"/>
    <s v="High End"/>
    <s v="Häagen-Dazs"/>
    <s v="Radish and Rice"/>
    <n v="221"/>
    <x v="486"/>
    <n v="112723.78860326507"/>
    <x v="486"/>
    <n v="203326.89011699113"/>
    <n v="409.96878512998211"/>
    <n v="90603.101513726055"/>
    <n v="4.163036999999818"/>
    <n v="0.44560314408780083"/>
    <m/>
    <m/>
    <m/>
    <m/>
    <x v="32"/>
  </r>
  <r>
    <x v="3"/>
    <x v="1"/>
    <s v="High End"/>
    <s v="Häagen-Dazs"/>
    <s v="Mocha Almond Fudge"/>
    <n v="674"/>
    <x v="487"/>
    <n v="843157.15269596328"/>
    <x v="487"/>
    <n v="1727882.848295925"/>
    <n v="1312.6493999999432"/>
    <n v="884725.69559996168"/>
    <n v="3.8035970385755027"/>
    <n v="0.51202875037071938"/>
    <m/>
    <m/>
    <m/>
    <m/>
    <x v="32"/>
  </r>
  <r>
    <x v="3"/>
    <x v="1"/>
    <s v="High End"/>
    <s v="Häagen-Dazs"/>
    <s v="Pralines and Cream"/>
    <n v="602"/>
    <x v="488"/>
    <n v="658561.27360797219"/>
    <x v="488"/>
    <n v="1384789.6324079416"/>
    <n v="1206.3593999999493"/>
    <n v="726228.35879996943"/>
    <n v="3.8211212691028291"/>
    <n v="0.52443226162602563"/>
    <m/>
    <m/>
    <m/>
    <m/>
    <x v="32"/>
  </r>
  <r>
    <x v="3"/>
    <x v="1"/>
    <s v="High End"/>
    <s v="Häagen-Dazs"/>
    <s v="English Toffee"/>
    <n v="535"/>
    <x v="489"/>
    <n v="531389.30639997683"/>
    <x v="489"/>
    <n v="1150675.3463999499"/>
    <n v="1157.5439999999494"/>
    <n v="619286.03999997303"/>
    <n v="4.020177644859638"/>
    <n v="0.53819354167749978"/>
    <m/>
    <m/>
    <m/>
    <m/>
    <x v="32"/>
  </r>
  <r>
    <x v="3"/>
    <x v="1"/>
    <s v="High End"/>
    <s v="Häagen-Dazs"/>
    <s v="Coconut Macaroon"/>
    <n v="118"/>
    <x v="490"/>
    <n v="25894.560326998904"/>
    <x v="490"/>
    <n v="71034.011699996991"/>
    <n v="382.53772349998371"/>
    <n v="45139.451372998083"/>
    <n v="5.1015521186438511"/>
    <n v="0.63546251003869447"/>
    <m/>
    <m/>
    <m/>
    <m/>
    <x v="32"/>
  </r>
  <r>
    <x v="3"/>
    <x v="1"/>
    <s v="Low End"/>
    <s v="Baskin-Robbins"/>
    <s v="Chocolate Chip"/>
    <n v="382"/>
    <x v="491"/>
    <n v="393511.00136242213"/>
    <x v="491"/>
    <n v="743879.48012397508"/>
    <n v="917.19497057998137"/>
    <n v="350368.47876155295"/>
    <n v="5.0977185392668449"/>
    <n v="0.47100167180732078"/>
    <m/>
    <m/>
    <m/>
    <m/>
    <x v="32"/>
  </r>
  <r>
    <x v="3"/>
    <x v="1"/>
    <s v="Low End"/>
    <s v="Baskin-Robbins"/>
    <s v="Rocky Road"/>
    <n v="282"/>
    <x v="492"/>
    <n v="227698.60360066965"/>
    <x v="492"/>
    <n v="484831.50442798442"/>
    <n v="911.81879725998135"/>
    <n v="257132.90082731476"/>
    <n v="6.0966689858154064"/>
    <n v="0.53035518211772603"/>
    <m/>
    <m/>
    <m/>
    <m/>
    <x v="32"/>
  </r>
  <r>
    <x v="3"/>
    <x v="1"/>
    <s v="Low End"/>
    <s v="Baskin-Robbins"/>
    <s v="Chocolate"/>
    <n v="230"/>
    <x v="493"/>
    <n v="157808.15809499292"/>
    <x v="493"/>
    <n v="251144.62449998877"/>
    <n v="405.81072349998192"/>
    <n v="93336.466404995852"/>
    <n v="4.7475354347823968"/>
    <n v="0.37164429296793494"/>
    <m/>
    <m/>
    <m/>
    <m/>
    <x v="32"/>
  </r>
  <r>
    <x v="3"/>
    <x v="1"/>
    <s v="Low End"/>
    <s v="Baskin-Robbins"/>
    <s v="Pralines 'n Cream"/>
    <n v="264"/>
    <x v="494"/>
    <n v="142610.51081375364"/>
    <x v="494"/>
    <n v="248833.08489598887"/>
    <n v="402.35823515998197"/>
    <n v="106222.57408223522"/>
    <n v="3.5702634999998404"/>
    <n v="0.42688284046567121"/>
    <m/>
    <m/>
    <m/>
    <m/>
    <x v="32"/>
  </r>
  <r>
    <x v="3"/>
    <x v="1"/>
    <s v="Low End"/>
    <s v="Baskin-Robbins"/>
    <s v="Chocolate"/>
    <n v="241"/>
    <x v="495"/>
    <n v="116565.45635756485"/>
    <x v="495"/>
    <n v="212131.95164699061"/>
    <n v="396.54147422998244"/>
    <n v="95566.495289425759"/>
    <n v="3.6523467510371828"/>
    <n v="0.45050495480500857"/>
    <m/>
    <m/>
    <m/>
    <m/>
    <x v="32"/>
  </r>
  <r>
    <x v="3"/>
    <x v="2"/>
    <s v="Low End"/>
    <s v="Baskin-Robbins"/>
    <s v="Lemon Custard"/>
    <n v="955"/>
    <x v="496"/>
    <n v="1372994.3558749389"/>
    <x v="496"/>
    <n v="2604784.393374884"/>
    <n v="1289.8324999999422"/>
    <n v="1231790.0374999451"/>
    <n v="2.8560449476438516"/>
    <n v="0.47289520032173504"/>
    <m/>
    <m/>
    <m/>
    <m/>
    <x v="32"/>
  </r>
  <r>
    <x v="3"/>
    <x v="2"/>
    <s v="Low End"/>
    <s v="Baskin-Robbins"/>
    <s v="Chocolate"/>
    <n v="897"/>
    <x v="497"/>
    <n v="1214328.7765439458"/>
    <x v="497"/>
    <n v="2334757.8421438956"/>
    <n v="1249.0847999999442"/>
    <n v="1120429.0655999498"/>
    <n v="2.9017297123744523"/>
    <n v="0.47989091004449264"/>
    <m/>
    <m/>
    <m/>
    <m/>
    <x v="32"/>
  </r>
  <r>
    <x v="3"/>
    <x v="2"/>
    <s v="Low End"/>
    <s v="Baskin-Robbins"/>
    <s v="Mint Chocolate Chip"/>
    <n v="895"/>
    <x v="498"/>
    <n v="1209079.150374946"/>
    <x v="498"/>
    <n v="2325799.7378748958"/>
    <n v="1247.7324999999441"/>
    <n v="1116720.5874999498"/>
    <n v="2.9035295251395348"/>
    <n v="0.48014477313524317"/>
    <m/>
    <m/>
    <m/>
    <m/>
    <x v="32"/>
  </r>
  <r>
    <x v="3"/>
    <x v="2"/>
    <s v="Low End"/>
    <s v="Baskin-Robbins"/>
    <s v="Daiquiri Ice"/>
    <n v="863"/>
    <x v="499"/>
    <n v="1121645.9466079499"/>
    <x v="499"/>
    <n v="2175125.9258079031"/>
    <n v="1220.7183999999456"/>
    <n v="1053479.9791999531"/>
    <n v="2.9205376778677725"/>
    <n v="0.48433056987662032"/>
    <m/>
    <m/>
    <m/>
    <m/>
    <x v="32"/>
  </r>
  <r>
    <x v="3"/>
    <x v="2"/>
    <s v="Low End"/>
    <s v="Baskin-Robbins"/>
    <s v="Cherries Jubilee"/>
    <n v="794"/>
    <x v="500"/>
    <n v="941302.10029195866"/>
    <x v="500"/>
    <n v="1861121.8810919181"/>
    <n v="1158.463199999949"/>
    <n v="919819.78079995944"/>
    <n v="2.9521186624683842"/>
    <n v="0.49422866398212578"/>
    <m/>
    <m/>
    <m/>
    <m/>
    <x v="32"/>
  </r>
  <r>
    <x v="3"/>
    <x v="2"/>
    <s v="Low End"/>
    <s v="Baskin-Robbins"/>
    <s v="Pralines 'n Cream"/>
    <n v="761"/>
    <x v="501"/>
    <n v="874594.90453096095"/>
    <x v="501"/>
    <n v="1747232.0064309218"/>
    <n v="1146.6978999999487"/>
    <n v="872637.10189996089"/>
    <n v="3.0170413547961856"/>
    <n v="0.49943974165314226"/>
    <m/>
    <m/>
    <m/>
    <m/>
    <x v="32"/>
  </r>
  <r>
    <x v="3"/>
    <x v="2"/>
    <s v="High End"/>
    <s v="Ben and Jerry's"/>
    <s v="Strawberry Banana"/>
    <n v="330"/>
    <x v="502"/>
    <n v="336314.17304098478"/>
    <x v="502"/>
    <n v="645146.92109997827"/>
    <n v="935.85681229998033"/>
    <n v="308832.74805899349"/>
    <n v="5.9242141515149518"/>
    <n v="0.47870142127072751"/>
    <m/>
    <m/>
    <m/>
    <m/>
    <x v="32"/>
  </r>
  <r>
    <x v="3"/>
    <x v="2"/>
    <s v="High End"/>
    <s v="Ben and Jerry's"/>
    <s v="Goodbye Yellow Brickle Road"/>
    <n v="292"/>
    <x v="503"/>
    <n v="269335.9542483078"/>
    <x v="503"/>
    <n v="541280.40467198205"/>
    <n v="931.31661103998033"/>
    <n v="271944.45042367425"/>
    <n v="6.3482877260271868"/>
    <n v="0.5024095608790301"/>
    <m/>
    <m/>
    <m/>
    <m/>
    <x v="32"/>
  </r>
  <r>
    <x v="3"/>
    <x v="2"/>
    <s v="High End"/>
    <s v="Ben and Jerry's"/>
    <s v="Chocolate Peanut Butter Swirl"/>
    <n v="299"/>
    <x v="504"/>
    <n v="203424.01957942088"/>
    <x v="504"/>
    <n v="328120.87985298532"/>
    <n v="417.0463554299813"/>
    <n v="124696.86027356444"/>
    <n v="3.6702148729095345"/>
    <n v="0.38003329848876088"/>
    <m/>
    <m/>
    <m/>
    <m/>
    <x v="32"/>
  </r>
  <r>
    <x v="3"/>
    <x v="2"/>
    <s v="High End"/>
    <s v="Ben and Jerry's"/>
    <s v="Brownie Batter"/>
    <n v="856"/>
    <x v="505"/>
    <n v="1239294.7151999453"/>
    <x v="505"/>
    <n v="2404875.202687894"/>
    <n v="1361.6594479999399"/>
    <n v="1165580.4874879487"/>
    <n v="3.2820486542054628"/>
    <n v="0.48467400145554174"/>
    <m/>
    <m/>
    <m/>
    <m/>
    <x v="32"/>
  </r>
  <r>
    <x v="3"/>
    <x v="2"/>
    <s v="High End"/>
    <s v="Ben and Jerry's"/>
    <s v="Mint Chocolate Cookie"/>
    <n v="799"/>
    <x v="506"/>
    <n v="1077588.9679499527"/>
    <x v="506"/>
    <n v="2121017.5713979071"/>
    <n v="1305.9181519999427"/>
    <n v="1043428.6034479544"/>
    <n v="3.3223907409260116"/>
    <n v="0.49194717550607459"/>
    <m/>
    <m/>
    <m/>
    <m/>
    <x v="32"/>
  </r>
  <r>
    <x v="3"/>
    <x v="2"/>
    <s v="High End"/>
    <s v="Ben and Jerry's"/>
    <s v="Coffee Coffee BuzzBuzzBuzz"/>
    <n v="768"/>
    <x v="507"/>
    <n v="1014571.007999954"/>
    <x v="507"/>
    <n v="2014064.3635199089"/>
    <n v="1301.4236399999411"/>
    <n v="999493.35551995481"/>
    <n v="3.4146870312498456"/>
    <n v="0.496256908976422"/>
    <m/>
    <m/>
    <m/>
    <m/>
    <x v="32"/>
  </r>
  <r>
    <x v="3"/>
    <x v="2"/>
    <s v="High End"/>
    <s v="Ben and Jerry's"/>
    <s v="Turtle Soup"/>
    <n v="536"/>
    <x v="508"/>
    <n v="494314.31519997766"/>
    <x v="508"/>
    <n v="1074145.8266879516"/>
    <n v="1081.7752079999514"/>
    <n v="579831.51148797385"/>
    <n v="3.7388123283580401"/>
    <n v="0.53980707002869532"/>
    <m/>
    <m/>
    <m/>
    <m/>
    <x v="32"/>
  </r>
  <r>
    <x v="3"/>
    <x v="2"/>
    <s v="High End"/>
    <s v="Ben and Jerry's"/>
    <s v="Mission to Marzipan"/>
    <n v="491"/>
    <x v="509"/>
    <n v="414852.18479998125"/>
    <x v="509"/>
    <n v="925119.4333119581"/>
    <n v="1039.2408319999531"/>
    <n v="510267.24851197685"/>
    <n v="3.8373801059061399"/>
    <n v="0.55156905166850012"/>
    <m/>
    <m/>
    <m/>
    <m/>
    <x v="32"/>
  </r>
  <r>
    <x v="3"/>
    <x v="2"/>
    <s v="High End"/>
    <s v="Ben and Jerry's"/>
    <s v="Crème Brûlée"/>
    <n v="403"/>
    <x v="510"/>
    <n v="277353.96974998759"/>
    <x v="510"/>
    <n v="659614.57418997062"/>
    <n v="948.53747999995778"/>
    <n v="382260.60443998303"/>
    <n v="4.0614410173695461"/>
    <n v="0.57952116189884395"/>
    <m/>
    <m/>
    <m/>
    <m/>
    <x v="32"/>
  </r>
  <r>
    <x v="3"/>
    <x v="2"/>
    <s v="High End"/>
    <s v="Ben and Jerry's"/>
    <s v="Bananas on the Rum"/>
    <n v="142"/>
    <x v="511"/>
    <n v="39744.168377398244"/>
    <x v="511"/>
    <n v="95676.741539995783"/>
    <n v="393.89136029998264"/>
    <n v="55932.573162597539"/>
    <n v="4.7449286619716213"/>
    <n v="0.58459947801646261"/>
    <m/>
    <m/>
    <m/>
    <m/>
    <x v="32"/>
  </r>
  <r>
    <x v="3"/>
    <x v="2"/>
    <s v="Low End"/>
    <s v="EDY's"/>
    <s v="Chocolate Fudge Chunk"/>
    <n v="783"/>
    <x v="512"/>
    <n v="1079602.6420264917"/>
    <x v="512"/>
    <n v="1996751.3186339282"/>
    <n v="1171.3265346199698"/>
    <n v="917148.6766074365"/>
    <n v="3.2568702401020539"/>
    <n v="0.45932043116661175"/>
    <m/>
    <m/>
    <m/>
    <m/>
    <x v="32"/>
  </r>
  <r>
    <x v="3"/>
    <x v="2"/>
    <s v="Low End"/>
    <s v="EDY's"/>
    <s v="Mocha Almond Fudge"/>
    <n v="657"/>
    <x v="513"/>
    <n v="777229.18836845539"/>
    <x v="513"/>
    <n v="1188050.6999789472"/>
    <n v="625.2991044299722"/>
    <n v="410821.51161049178"/>
    <n v="2.7523536484017037"/>
    <n v="0.34579459581798294"/>
    <m/>
    <m/>
    <m/>
    <m/>
    <x v="32"/>
  </r>
  <r>
    <x v="3"/>
    <x v="2"/>
    <s v="Low End"/>
    <s v="EDY's"/>
    <s v="Rocky Road"/>
    <n v="613"/>
    <x v="514"/>
    <n v="690612.64437790867"/>
    <x v="514"/>
    <n v="1068050.4955739516"/>
    <n v="615.7224326199721"/>
    <n v="377437.85119604296"/>
    <n v="2.8423060326262988"/>
    <n v="0.35338951927850043"/>
    <m/>
    <m/>
    <m/>
    <m/>
    <x v="32"/>
  </r>
  <r>
    <x v="3"/>
    <x v="2"/>
    <s v="Low End"/>
    <s v="EDY's"/>
    <s v="Fudge Tracks"/>
    <n v="501"/>
    <x v="515"/>
    <n v="473976.28807521873"/>
    <x v="515"/>
    <n v="760163.99540396594"/>
    <n v="571.23294875997442"/>
    <n v="286187.7073287472"/>
    <n v="3.0285297485028582"/>
    <n v="0.37648153432557863"/>
    <m/>
    <m/>
    <m/>
    <m/>
    <x v="32"/>
  </r>
  <r>
    <x v="3"/>
    <x v="2"/>
    <s v="High End"/>
    <s v="Häagen-Dazs"/>
    <s v="Butter Pecan"/>
    <n v="286"/>
    <x v="516"/>
    <n v="281958.85106530733"/>
    <x v="516"/>
    <n v="553679.58417198167"/>
    <n v="950.07249337997996"/>
    <n v="271720.73310667434"/>
    <n v="6.769030076922852"/>
    <n v="0.49075447402133854"/>
    <m/>
    <m/>
    <m/>
    <m/>
    <x v="32"/>
  </r>
  <r>
    <x v="3"/>
    <x v="2"/>
    <s v="High End"/>
    <s v="Häagen-Dazs"/>
    <s v="English Toffee"/>
    <n v="281"/>
    <x v="517"/>
    <n v="195115.50926894115"/>
    <x v="517"/>
    <n v="316676.16604498564"/>
    <n v="432.60020204998045"/>
    <n v="121560.65677604449"/>
    <n v="4.0105389501777546"/>
    <n v="0.38386424306645206"/>
    <m/>
    <m/>
    <m/>
    <m/>
    <x v="32"/>
  </r>
  <r>
    <x v="3"/>
    <x v="2"/>
    <s v="High End"/>
    <s v="Häagen-Dazs"/>
    <s v="Rockmelon"/>
    <n v="270"/>
    <x v="518"/>
    <n v="177671.41165799202"/>
    <x v="518"/>
    <n v="293010.03179998684"/>
    <n v="427.18007459998091"/>
    <n v="115338.62014199482"/>
    <n v="4.0193419999998197"/>
    <n v="0.39363369040117629"/>
    <m/>
    <m/>
    <m/>
    <m/>
    <x v="32"/>
  </r>
  <r>
    <x v="3"/>
    <x v="2"/>
    <s v="High End"/>
    <s v="Häagen-Dazs"/>
    <s v="Rockmelon"/>
    <n v="970"/>
    <x v="519"/>
    <n v="1776576.3302999209"/>
    <x v="519"/>
    <n v="3398466.2852998483"/>
    <n v="1672.0514999999255"/>
    <n v="1621889.9549999274"/>
    <n v="3.6119314329895298"/>
    <n v="0.47724173754950977"/>
    <m/>
    <m/>
    <m/>
    <m/>
    <x v="32"/>
  </r>
  <r>
    <x v="3"/>
    <x v="3"/>
    <s v="High End"/>
    <s v="Häagen-Dazs"/>
    <s v="Radish and Rice"/>
    <n v="969"/>
    <x v="520"/>
    <n v="1786943.2518269191"/>
    <x v="520"/>
    <n v="3418870.1152768452"/>
    <n v="1684.1350499999235"/>
    <n v="1631926.863449926"/>
    <n v="3.6411204674920952"/>
    <n v="0.47732929547625697"/>
    <m/>
    <m/>
    <m/>
    <m/>
    <x v="32"/>
  </r>
  <r>
    <x v="3"/>
    <x v="3"/>
    <s v="High End"/>
    <s v="Häagen-Dazs"/>
    <s v="Pralines and Cream"/>
    <n v="901"/>
    <x v="521"/>
    <n v="1533422.2741139312"/>
    <x v="521"/>
    <n v="2969794.5820138669"/>
    <n v="1594.1978999999285"/>
    <n v="1436372.3078999356"/>
    <n v="3.658279038845563"/>
    <n v="0.48366049173876119"/>
    <m/>
    <m/>
    <m/>
    <m/>
    <x v="32"/>
  </r>
  <r>
    <x v="3"/>
    <x v="3"/>
    <s v="High End"/>
    <s v="Häagen-Dazs"/>
    <s v="Butter Pecan"/>
    <n v="852"/>
    <x v="522"/>
    <n v="1371350.9783519388"/>
    <x v="522"/>
    <n v="2682275.3255518796"/>
    <n v="1538.6435999999308"/>
    <n v="1310924.3471999408"/>
    <n v="3.6950827183096933"/>
    <n v="0.48873593799705017"/>
    <m/>
    <m/>
    <m/>
    <m/>
    <x v="32"/>
  </r>
  <r>
    <x v="3"/>
    <x v="3"/>
    <s v="High End"/>
    <s v="Häagen-Dazs"/>
    <s v="Chocolate Chip Cookie Dough"/>
    <n v="846"/>
    <x v="523"/>
    <n v="1352282.3989919396"/>
    <x v="523"/>
    <n v="2648368.9501918815"/>
    <n v="1532.0171999999316"/>
    <n v="1296086.5511999419"/>
    <n v="3.7003070354608276"/>
    <n v="0.48939047979173633"/>
    <m/>
    <m/>
    <m/>
    <m/>
    <x v="32"/>
  </r>
  <r>
    <x v="3"/>
    <x v="3"/>
    <s v="High End"/>
    <s v="Häagen-Dazs"/>
    <s v="Black Raspberry Chip"/>
    <n v="797"/>
    <x v="524"/>
    <n v="1209028.8614039454"/>
    <x v="524"/>
    <n v="2394279.6008038921"/>
    <n v="1487.140199999933"/>
    <n v="1185250.7393999468"/>
    <n v="3.7692784592219128"/>
    <n v="0.49503438905046532"/>
    <m/>
    <m/>
    <m/>
    <m/>
    <x v="32"/>
  </r>
  <r>
    <x v="3"/>
    <x v="3"/>
    <s v="High End"/>
    <s v="Häagen-Dazs"/>
    <s v="Waffle Cone"/>
    <n v="680"/>
    <x v="525"/>
    <n v="871821.90719996125"/>
    <x v="525"/>
    <n v="1783187.8271999205"/>
    <n v="1340.2439999999401"/>
    <n v="911365.9199999593"/>
    <n v="3.8563750588233576"/>
    <n v="0.51108801108801105"/>
    <m/>
    <m/>
    <m/>
    <m/>
    <x v="32"/>
  </r>
  <r>
    <x v="3"/>
    <x v="3"/>
    <s v="High End"/>
    <s v="Häagen-Dazs"/>
    <s v="Cherry Vanilla"/>
    <n v="122"/>
    <x v="526"/>
    <n v="24152.974702558906"/>
    <x v="526"/>
    <n v="72661.151375996706"/>
    <n v="397.60800551998193"/>
    <n v="48508.176673437803"/>
    <n v="4.8818295737702702"/>
    <n v="0.66759438509891633"/>
    <m/>
    <m/>
    <m/>
    <m/>
    <x v="32"/>
  </r>
  <r>
    <x v="3"/>
    <x v="3"/>
    <s v="Low End"/>
    <s v="Baskin-Robbins"/>
    <s v="Mint Chocolate Chip"/>
    <n v="898"/>
    <x v="527"/>
    <n v="2209614.6031519976"/>
    <x v="527"/>
    <n v="3540835.8169098566"/>
    <n v="1482.4289685499548"/>
    <n v="1331221.2137578591"/>
    <n v="4.3908956514474839"/>
    <n v="0.37596242316584932"/>
    <m/>
    <m/>
    <m/>
    <m/>
    <x v="32"/>
  </r>
  <r>
    <x v="3"/>
    <x v="3"/>
    <s v="Low End"/>
    <s v="Baskin-Robbins"/>
    <s v="Daiquiri Ice"/>
    <n v="873"/>
    <x v="528"/>
    <n v="2079619.5054455041"/>
    <x v="528"/>
    <n v="3370100.4957598643"/>
    <n v="1478.2141927999546"/>
    <n v="1290480.9903143602"/>
    <n v="4.4219554639173477"/>
    <n v="0.38292062564246843"/>
    <m/>
    <m/>
    <m/>
    <m/>
    <x v="32"/>
  </r>
  <r>
    <x v="3"/>
    <x v="3"/>
    <s v="Low End"/>
    <s v="Baskin-Robbins"/>
    <s v="Cherries Jubilee"/>
    <n v="803"/>
    <x v="529"/>
    <n v="1772251.6833044388"/>
    <x v="529"/>
    <n v="2949460.5664918832"/>
    <n v="1466.0135531599558"/>
    <n v="1177208.8831874444"/>
    <n v="4.5741615990035553"/>
    <n v="0.39912684256959841"/>
    <m/>
    <m/>
    <m/>
    <m/>
    <x v="32"/>
  </r>
  <r>
    <x v="3"/>
    <x v="3"/>
    <s v="Low End"/>
    <s v="Baskin-Robbins"/>
    <s v="Pralines 'n Cream"/>
    <n v="762"/>
    <x v="530"/>
    <n v="1643496.062912324"/>
    <x v="530"/>
    <n v="2767396.1060398896"/>
    <n v="1474.9344397999548"/>
    <n v="1123900.0431275656"/>
    <n v="4.7660806036743502"/>
    <n v="0.40612185609231527"/>
    <m/>
    <m/>
    <m/>
    <m/>
    <x v="32"/>
  </r>
  <r>
    <x v="3"/>
    <x v="3"/>
    <s v="Low End"/>
    <s v="Baskin-Robbins"/>
    <s v="Chocolate Chip"/>
    <n v="493"/>
    <x v="531"/>
    <n v="644303.28883050976"/>
    <x v="531"/>
    <n v="1118004.8606339479"/>
    <n v="960.85511521995545"/>
    <n v="473701.57180343813"/>
    <n v="4.5999154929003936"/>
    <n v="0.42370260495543166"/>
    <m/>
    <m/>
    <m/>
    <m/>
    <x v="32"/>
  </r>
  <r>
    <x v="3"/>
    <x v="3"/>
    <s v="Low End"/>
    <s v="Baskin-Robbins"/>
    <s v="Rocky Road"/>
    <n v="392"/>
    <x v="532"/>
    <n v="422865.73507918016"/>
    <x v="532"/>
    <n v="797465.08631996252"/>
    <n v="955.61058989995513"/>
    <n v="374599.35124078236"/>
    <n v="5.1896676275507767"/>
    <n v="0.46973761944793652"/>
    <m/>
    <m/>
    <m/>
    <m/>
    <x v="32"/>
  </r>
  <r>
    <x v="3"/>
    <x v="3"/>
    <s v="Low End"/>
    <s v="Baskin-Robbins"/>
    <s v="Chocolate"/>
    <n v="339"/>
    <x v="533"/>
    <n v="322948.84388908499"/>
    <x v="533"/>
    <n v="643502.33960997011"/>
    <n v="945.58553309995614"/>
    <n v="320553.49572088511"/>
    <n v="5.599519144542513"/>
    <n v="0.49813881937892279"/>
    <m/>
    <m/>
    <m/>
    <m/>
    <x v="32"/>
  </r>
  <r>
    <x v="3"/>
    <x v="3"/>
    <s v="Low End"/>
    <s v="Baskin-Robbins"/>
    <s v="Pralines 'n Cream"/>
    <n v="374"/>
    <x v="534"/>
    <n v="300340.31717358605"/>
    <x v="534"/>
    <n v="652719.92455996969"/>
    <n v="942.19146359995636"/>
    <n v="352379.60738638364"/>
    <n v="4.6664182887698376"/>
    <n v="0.53986341480833444"/>
    <m/>
    <m/>
    <m/>
    <m/>
    <x v="32"/>
  </r>
  <r>
    <x v="3"/>
    <x v="3"/>
    <s v="Low End"/>
    <s v="Baskin-Robbins"/>
    <s v="Chocolate"/>
    <n v="352"/>
    <x v="535"/>
    <n v="261359.41784830808"/>
    <x v="535"/>
    <n v="588893.51347197313"/>
    <n v="930.4945898399576"/>
    <n v="327534.09562366502"/>
    <n v="4.7528208409088739"/>
    <n v="0.55618560593850586"/>
    <m/>
    <m/>
    <m/>
    <m/>
    <x v="32"/>
  </r>
  <r>
    <x v="3"/>
    <x v="3"/>
    <s v="Low End"/>
    <s v="Baskin-Robbins"/>
    <s v="Lemon Custard"/>
    <n v="961"/>
    <x v="536"/>
    <n v="1424140.5584649344"/>
    <x v="536"/>
    <n v="3433122.1099648415"/>
    <n v="2090.5114999999032"/>
    <n v="2008981.5514999072"/>
    <n v="3.7174272268468624"/>
    <n v="0.58517625856322397"/>
    <m/>
    <m/>
    <m/>
    <m/>
    <x v="32"/>
  </r>
  <r>
    <x v="3"/>
    <x v="4"/>
    <s v="Low End"/>
    <s v="Baskin-Robbins"/>
    <s v="Chocolate"/>
    <n v="898"/>
    <x v="537"/>
    <n v="1253764.5519319419"/>
    <x v="537"/>
    <n v="3095615.1747318571"/>
    <n v="2051.0585999999057"/>
    <n v="1841850.6227999153"/>
    <n v="3.8387894587971503"/>
    <n v="0.59498694729051937"/>
    <m/>
    <m/>
    <m/>
    <m/>
    <x v="32"/>
  </r>
  <r>
    <x v="3"/>
    <x v="4"/>
    <s v="High End"/>
    <s v="Ben and Jerry's"/>
    <s v="Mint Chocolate Cookie"/>
    <n v="807"/>
    <x v="538"/>
    <n v="1995759.0611512191"/>
    <x v="538"/>
    <n v="3221120.9246008717"/>
    <n v="1518.4161876699536"/>
    <n v="1225361.8634496527"/>
    <n v="4.9460665960344992"/>
    <n v="0.38041473515977575"/>
    <m/>
    <m/>
    <m/>
    <m/>
    <x v="32"/>
  </r>
  <r>
    <x v="3"/>
    <x v="4"/>
    <s v="High End"/>
    <s v="Ben and Jerry's"/>
    <s v="Coffee Coffee BuzzBuzzBuzz"/>
    <n v="770"/>
    <x v="539"/>
    <n v="1877331.1581023121"/>
    <x v="539"/>
    <n v="3058131.0390398744"/>
    <n v="1533.5063388799513"/>
    <n v="1180799.8809375623"/>
    <n v="5.1579204571426454"/>
    <n v="0.38611814401134503"/>
    <m/>
    <m/>
    <m/>
    <m/>
    <x v="32"/>
  </r>
  <r>
    <x v="3"/>
    <x v="4"/>
    <s v="High End"/>
    <s v="Ben and Jerry's"/>
    <s v="Turtle Soup"/>
    <n v="545"/>
    <x v="540"/>
    <n v="998895.98292635323"/>
    <x v="540"/>
    <n v="1546632.4094399277"/>
    <n v="1005.0209660799533"/>
    <n v="547736.42651357444"/>
    <n v="5.2070782238529674"/>
    <n v="0.35414777497900929"/>
    <m/>
    <m/>
    <m/>
    <m/>
    <x v="32"/>
  </r>
  <r>
    <x v="3"/>
    <x v="4"/>
    <s v="High End"/>
    <s v="Ben and Jerry's"/>
    <s v="Mission to Marzipan"/>
    <n v="594"/>
    <x v="541"/>
    <n v="1019028.4239820923"/>
    <x v="541"/>
    <n v="1612774.2713939247"/>
    <n v="999.57213368995349"/>
    <n v="593745.84741183242"/>
    <n v="4.5708892272725139"/>
    <n v="0.36815185977555087"/>
    <m/>
    <m/>
    <m/>
    <m/>
    <x v="32"/>
  </r>
  <r>
    <x v="3"/>
    <x v="4"/>
    <s v="High End"/>
    <s v="Ben and Jerry's"/>
    <s v="Crème Brûlée"/>
    <n v="512"/>
    <x v="542"/>
    <n v="755045.611607005"/>
    <x v="542"/>
    <n v="1257497.2451839419"/>
    <n v="981.35084682995489"/>
    <n v="502451.6335769369"/>
    <n v="4.7969713027341534"/>
    <n v="0.39956479865165845"/>
    <m/>
    <m/>
    <m/>
    <m/>
    <x v="32"/>
  </r>
  <r>
    <x v="3"/>
    <x v="4"/>
    <s v="High End"/>
    <s v="Ben and Jerry's"/>
    <s v="Strawberry Banana"/>
    <n v="440"/>
    <x v="543"/>
    <n v="570028.61229597335"/>
    <x v="543"/>
    <n v="1001225.781599953"/>
    <n v="979.99356659995374"/>
    <n v="431197.16930397961"/>
    <n v="5.1716207727270298"/>
    <n v="0.43066926284591778"/>
    <m/>
    <m/>
    <m/>
    <m/>
    <x v="32"/>
  </r>
  <r>
    <x v="3"/>
    <x v="4"/>
    <s v="High End"/>
    <s v="Ben and Jerry's"/>
    <s v="Goodbye Yellow Brickle Road"/>
    <n v="403"/>
    <x v="544"/>
    <n v="482142.27953889745"/>
    <x v="544"/>
    <n v="875231.14593195892"/>
    <n v="975.40661635995411"/>
    <n v="393088.86639306147"/>
    <n v="5.3890556923074397"/>
    <n v="0.44912577462550735"/>
    <m/>
    <m/>
    <m/>
    <m/>
    <x v="32"/>
  </r>
  <r>
    <x v="3"/>
    <x v="4"/>
    <s v="High End"/>
    <s v="Ben and Jerry's"/>
    <s v="Chocolate Peanut Butter Swirl"/>
    <n v="407"/>
    <x v="545"/>
    <n v="385294.22613394208"/>
    <x v="545"/>
    <n v="774840.24591596413"/>
    <n v="957.11552771995582"/>
    <n v="389546.01978202205"/>
    <n v="4.6776029189187023"/>
    <n v="0.5027436582382564"/>
    <m/>
    <m/>
    <m/>
    <m/>
    <x v="32"/>
  </r>
  <r>
    <x v="3"/>
    <x v="4"/>
    <s v="High End"/>
    <s v="Ben and Jerry's"/>
    <s v="Brownie Batter"/>
    <n v="857"/>
    <x v="546"/>
    <n v="1279206.1919999416"/>
    <x v="546"/>
    <n v="3130249.2676798571"/>
    <n v="2159.9102399999015"/>
    <n v="1851043.0756799155"/>
    <n v="4.2620376196030723"/>
    <n v="0.5913404708027965"/>
    <m/>
    <m/>
    <m/>
    <m/>
    <x v="32"/>
  </r>
  <r>
    <x v="3"/>
    <x v="4"/>
    <s v="High End"/>
    <s v="Ben and Jerry's"/>
    <s v="Bananas on the Rum"/>
    <n v="244"/>
    <x v="547"/>
    <n v="130196.96281071405"/>
    <x v="547"/>
    <n v="356607.10971198365"/>
    <n v="927.91043811995746"/>
    <n v="226410.14690126962"/>
    <n v="5.9897727377046435"/>
    <n v="0.63490082147866156"/>
    <m/>
    <m/>
    <m/>
    <m/>
    <x v="32"/>
  </r>
  <r>
    <x v="3"/>
    <x v="4"/>
    <s v="Low End"/>
    <s v="EDY's"/>
    <s v="Chocolate Fudge Chunk"/>
    <n v="789"/>
    <x v="548"/>
    <n v="1311455.7632739292"/>
    <x v="548"/>
    <n v="2271888.544028895"/>
    <n v="1217.2785560899438"/>
    <n v="960432.78075496573"/>
    <n v="3.6494970354877903"/>
    <n v="0.42274643414142349"/>
    <m/>
    <m/>
    <m/>
    <m/>
    <x v="32"/>
  </r>
  <r>
    <x v="3"/>
    <x v="4"/>
    <s v="Low End"/>
    <s v="EDY's"/>
    <s v="Mocha Almond Fudge"/>
    <n v="665"/>
    <x v="549"/>
    <n v="971614.23090755509"/>
    <x v="549"/>
    <n v="1749076.6319599191"/>
    <n v="1169.116392559946"/>
    <n v="777462.40105236403"/>
    <n v="3.9551735699246291"/>
    <n v="0.44449876400279981"/>
    <m/>
    <m/>
    <m/>
    <m/>
    <x v="32"/>
  </r>
  <r>
    <x v="3"/>
    <x v="4"/>
    <s v="Low End"/>
    <s v="EDY's"/>
    <s v="Rocky Road"/>
    <n v="628"/>
    <x v="550"/>
    <n v="882707.84137899859"/>
    <x v="550"/>
    <n v="1613950.3463839244"/>
    <n v="1164.3988933199455"/>
    <n v="731242.50500492577"/>
    <n v="4.0923322101908912"/>
    <n v="0.45307620934143583"/>
    <m/>
    <m/>
    <m/>
    <m/>
    <x v="32"/>
  </r>
  <r>
    <x v="3"/>
    <x v="4"/>
    <s v="Low End"/>
    <s v="EDY's"/>
    <s v="Fudge Tracks"/>
    <n v="504"/>
    <x v="551"/>
    <n v="614313.71635533147"/>
    <x v="551"/>
    <n v="1176258.2398559453"/>
    <n v="1114.969292659948"/>
    <n v="561944.52350061387"/>
    <n v="4.6306462579362924"/>
    <n v="0.47773907502610513"/>
    <m/>
    <m/>
    <m/>
    <m/>
    <x v="32"/>
  </r>
  <r>
    <x v="3"/>
    <x v="4"/>
    <s v="High End"/>
    <s v="Häagen-Dazs"/>
    <s v="Black Raspberry Chip"/>
    <n v="803"/>
    <x v="552"/>
    <n v="2216396.1070145462"/>
    <x v="552"/>
    <n v="3503230.8395148553"/>
    <n v="1602.5339134499491"/>
    <n v="1286834.7325003091"/>
    <n v="5.4329744769611708"/>
    <n v="0.36732798706422565"/>
    <m/>
    <m/>
    <m/>
    <m/>
    <x v="32"/>
  </r>
  <r>
    <x v="3"/>
    <x v="4"/>
    <s v="High End"/>
    <s v="Häagen-Dazs"/>
    <s v="Waffle Cone"/>
    <n v="696"/>
    <x v="553"/>
    <n v="1667808.5342015228"/>
    <x v="553"/>
    <n v="2759488.3833598886"/>
    <n v="1568.5055303999507"/>
    <n v="1091679.8491583657"/>
    <n v="5.6965260919537926"/>
    <n v="0.39560951071269301"/>
    <m/>
    <m/>
    <m/>
    <m/>
    <x v="32"/>
  </r>
  <r>
    <x v="3"/>
    <x v="4"/>
    <s v="High End"/>
    <s v="Häagen-Dazs"/>
    <s v="Butter Pecan"/>
    <n v="399"/>
    <x v="554"/>
    <n v="502707.7854980767"/>
    <x v="554"/>
    <n v="898050.24350995838"/>
    <n v="990.83322809995411"/>
    <n v="395342.45801188168"/>
    <n v="5.6409836842102647"/>
    <n v="0.44022309538797844"/>
    <m/>
    <m/>
    <m/>
    <m/>
    <x v="32"/>
  </r>
  <r>
    <x v="3"/>
    <x v="4"/>
    <s v="High End"/>
    <s v="Häagen-Dazs"/>
    <s v="English Toffee"/>
    <n v="385"/>
    <x v="555"/>
    <n v="370661.92969188263"/>
    <x v="555"/>
    <n v="746776.90548996499"/>
    <n v="976.92201505995422"/>
    <n v="376114.97579808236"/>
    <n v="5.0381305818179456"/>
    <n v="0.50365105432834856"/>
    <m/>
    <m/>
    <m/>
    <m/>
    <x v="32"/>
  </r>
  <r>
    <x v="3"/>
    <x v="4"/>
    <s v="High End"/>
    <s v="Häagen-Dazs"/>
    <s v="Rockmelon"/>
    <n v="381"/>
    <x v="556"/>
    <n v="351980.09094568365"/>
    <x v="556"/>
    <n v="720624.49346996658"/>
    <n v="967.57061029995521"/>
    <n v="368644.40252428292"/>
    <n v="4.9643119947504264"/>
    <n v="0.51156240991640245"/>
    <m/>
    <m/>
    <m/>
    <m/>
    <x v="32"/>
  </r>
  <r>
    <x v="3"/>
    <x v="4"/>
    <s v="High End"/>
    <s v="Häagen-Dazs"/>
    <s v="Rockmelon"/>
    <n v="973"/>
    <x v="557"/>
    <n v="1834521.6580599153"/>
    <x v="557"/>
    <n v="4251252.2470598035"/>
    <n v="2483.7929999998846"/>
    <n v="2416730.5889998879"/>
    <n v="4.4904637410069865"/>
    <n v="0.56847499243812605"/>
    <m/>
    <m/>
    <m/>
    <m/>
    <x v="32"/>
  </r>
  <r>
    <x v="3"/>
    <x v="4"/>
    <s v="High End"/>
    <s v="Häagen-Dazs"/>
    <s v="Radish and Rice"/>
    <n v="973"/>
    <x v="558"/>
    <n v="1846782.5614419135"/>
    <x v="558"/>
    <n v="4281022.1881417995"/>
    <n v="2501.7878999998829"/>
    <n v="2434239.6266998863"/>
    <n v="4.5219087913666947"/>
    <n v="0.56861177534715857"/>
    <m/>
    <m/>
    <m/>
    <m/>
    <x v="32"/>
  </r>
  <r>
    <x v="3"/>
    <x v="4"/>
    <s v="High End"/>
    <s v="Häagen-Dazs"/>
    <s v="Pralines and Cream"/>
    <n v="911"/>
    <x v="559"/>
    <n v="1596152.6007249258"/>
    <x v="559"/>
    <n v="3785869.7794748247"/>
    <n v="2403.6412499998887"/>
    <n v="2189717.1787498989"/>
    <n v="4.5617230790338175"/>
    <n v="0.57839210176258515"/>
    <m/>
    <m/>
    <m/>
    <m/>
    <x v="32"/>
  </r>
  <r>
    <x v="3"/>
    <x v="4"/>
    <s v="High End"/>
    <s v="Häagen-Dazs"/>
    <s v="Butter Pecan"/>
    <n v="868"/>
    <x v="560"/>
    <n v="1438656.9200639334"/>
    <x v="560"/>
    <n v="3475676.5424638391"/>
    <n v="2346.7967999998909"/>
    <n v="2037019.6223999057"/>
    <n v="4.6131747096772058"/>
    <n v="0.58607859434350651"/>
    <m/>
    <m/>
    <m/>
    <m/>
    <x v="32"/>
  </r>
  <r>
    <x v="3"/>
    <x v="4"/>
    <s v="High End"/>
    <s v="Häagen-Dazs"/>
    <s v="Chocolate Chip Cookie Dough"/>
    <n v="847"/>
    <x v="561"/>
    <n v="1394190.0848259355"/>
    <x v="561"/>
    <n v="3376254.1919258437"/>
    <n v="2340.0992999998916"/>
    <n v="1982064.1070999082"/>
    <n v="4.7061776363634182"/>
    <n v="0.58706009513143975"/>
    <m/>
    <m/>
    <m/>
    <m/>
    <x v="32"/>
  </r>
  <r>
    <x v="3"/>
    <x v="4"/>
    <s v="High End"/>
    <s v="Häagen-Dazs"/>
    <s v="Cherry Vanilla"/>
    <n v="318"/>
    <x v="562"/>
    <n v="144377.80000517319"/>
    <x v="562"/>
    <n v="443655.05137797911"/>
    <n v="941.12343198995575"/>
    <n v="299277.25137280591"/>
    <n v="4.3872379591192905"/>
    <n v="0.67457194602712145"/>
    <m/>
    <m/>
    <m/>
    <m/>
    <x v="32"/>
  </r>
  <r>
    <x v="3"/>
    <x v="4"/>
    <s v="Low End"/>
    <s v="Baskin-Robbins"/>
    <s v="Lemon Custard"/>
    <n v="959"/>
    <x v="563"/>
    <n v="1882193.0935782604"/>
    <x v="563"/>
    <n v="3662316.5792848249"/>
    <n v="1856.2288693499111"/>
    <n v="1780123.4857065645"/>
    <n v="3.9821596611051278"/>
    <n v="0.48606488466220638"/>
    <m/>
    <m/>
    <m/>
    <m/>
    <x v="32"/>
  </r>
  <r>
    <x v="3"/>
    <x v="4"/>
    <s v="Low End"/>
    <s v="Baskin-Robbins"/>
    <s v="Chocolate"/>
    <n v="913"/>
    <x v="564"/>
    <n v="1714912.0765868581"/>
    <x v="564"/>
    <n v="3368855.9644738394"/>
    <n v="1811.5486176199136"/>
    <n v="1653943.8878869812"/>
    <n v="4.0414842256295991"/>
    <n v="0.4909512028203617"/>
    <m/>
    <m/>
    <m/>
    <m/>
    <x v="32"/>
  </r>
  <r>
    <x v="3"/>
    <x v="4"/>
    <s v="Low End"/>
    <s v="Baskin-Robbins"/>
    <s v="Mint Chocolate Chip"/>
    <n v="897"/>
    <x v="565"/>
    <n v="1682316.2799123693"/>
    <x v="565"/>
    <n v="3305959.9093948416"/>
    <n v="1810.0820841499135"/>
    <n v="1623643.6294824723"/>
    <n v="4.1087781884056005"/>
    <n v="0.49112623080165585"/>
    <m/>
    <m/>
    <m/>
    <m/>
    <x v="32"/>
  </r>
  <r>
    <x v="3"/>
    <x v="4"/>
    <s v="Low End"/>
    <s v="Baskin-Robbins"/>
    <s v="Daiquiri Ice"/>
    <n v="872"/>
    <x v="566"/>
    <n v="1588793.769504244"/>
    <x v="566"/>
    <n v="3139843.6022718502"/>
    <n v="1778.7268724399153"/>
    <n v="1551049.8327676062"/>
    <n v="4.1292867844034724"/>
    <n v="0.49398951961981036"/>
    <m/>
    <m/>
    <m/>
    <m/>
    <x v="32"/>
  </r>
  <r>
    <x v="3"/>
    <x v="4"/>
    <s v="Low End"/>
    <s v="Baskin-Robbins"/>
    <s v="Cherries Jubilee"/>
    <n v="802"/>
    <x v="567"/>
    <n v="1365245.5739326957"/>
    <x v="567"/>
    <n v="2733742.5113958707"/>
    <n v="1706.3552836199192"/>
    <n v="1368496.937463175"/>
    <n v="4.2501951346631408"/>
    <n v="0.50059467259936263"/>
    <m/>
    <m/>
    <m/>
    <m/>
    <x v="32"/>
  </r>
  <r>
    <x v="3"/>
    <x v="4"/>
    <s v="Low End"/>
    <s v="Baskin-Robbins"/>
    <s v="Pralines 'n Cream"/>
    <n v="777"/>
    <x v="568"/>
    <n v="1297582.1780341777"/>
    <x v="568"/>
    <n v="2615996.4143038746"/>
    <n v="1696.8008188799186"/>
    <n v="1318414.2362696968"/>
    <n v="4.3330640308878232"/>
    <n v="0.50398166796437727"/>
    <m/>
    <m/>
    <m/>
    <m/>
    <x v="32"/>
  </r>
  <r>
    <x v="3"/>
    <x v="4"/>
    <s v="Low End"/>
    <s v="Baskin-Robbins"/>
    <s v="Chocolate Chip"/>
    <n v="492"/>
    <x v="569"/>
    <n v="539640.59741949395"/>
    <x v="569"/>
    <n v="1221950.3761919411"/>
    <n v="1386.808493439933"/>
    <n v="682309.77877244714"/>
    <n v="5.0480466991867479"/>
    <n v="0.55837764942532453"/>
    <m/>
    <m/>
    <m/>
    <m/>
    <x v="32"/>
  </r>
  <r>
    <x v="3"/>
    <x v="4"/>
    <s v="Low End"/>
    <s v="Baskin-Robbins"/>
    <s v="Rocky Road"/>
    <n v="391"/>
    <x v="570"/>
    <n v="368437.91262250219"/>
    <x v="570"/>
    <n v="877419.95749195758"/>
    <n v="1301.7443602799372"/>
    <n v="508982.04486945539"/>
    <n v="5.739234813298955"/>
    <n v="0.58008943211679886"/>
    <m/>
    <m/>
    <m/>
    <m/>
    <x v="32"/>
  </r>
  <r>
    <x v="3"/>
    <x v="5"/>
    <s v="Low End"/>
    <s v="Baskin-Robbins"/>
    <s v="Chocolate"/>
    <n v="438"/>
    <x v="571"/>
    <n v="374835.88360678201"/>
    <x v="571"/>
    <n v="921708.39227995567"/>
    <n v="1248.5673713999399"/>
    <n v="546872.50867317361"/>
    <n v="4.8044681735157511"/>
    <n v="0.59332486636084469"/>
    <m/>
    <m/>
    <m/>
    <m/>
    <x v="32"/>
  </r>
  <r>
    <x v="3"/>
    <x v="5"/>
    <s v="Low End"/>
    <s v="Baskin-Robbins"/>
    <s v="Pralines 'n Cream"/>
    <n v="373"/>
    <x v="572"/>
    <n v="281435.3097863865"/>
    <x v="572"/>
    <n v="726382.9154399652"/>
    <n v="1192.8890231999428"/>
    <n v="444947.60565357871"/>
    <n v="5.2209310455761573"/>
    <n v="0.61255241030011964"/>
    <m/>
    <m/>
    <m/>
    <m/>
    <x v="32"/>
  </r>
  <r>
    <x v="3"/>
    <x v="5"/>
    <s v="Low End"/>
    <s v="Baskin-Robbins"/>
    <s v="Chocolate"/>
    <n v="351"/>
    <x v="573"/>
    <n v="249733.61988703819"/>
    <x v="573"/>
    <n v="657201.97705496906"/>
    <n v="1160.8785104499452"/>
    <n v="407468.35716793087"/>
    <n v="5.3343883333330817"/>
    <n v="0.6200047647358945"/>
    <m/>
    <m/>
    <m/>
    <m/>
    <x v="32"/>
  </r>
  <r>
    <x v="3"/>
    <x v="5"/>
    <s v="High End"/>
    <s v="Ben and Jerry's"/>
    <s v="Brownie Batter"/>
    <n v="872"/>
    <x v="574"/>
    <n v="1661307.4168319216"/>
    <x v="574"/>
    <n v="3401303.6671998394"/>
    <n v="1995.408543999906"/>
    <n v="1739996.2503679178"/>
    <n v="4.4731394495410735"/>
    <n v="0.51156745195890996"/>
    <m/>
    <m/>
    <m/>
    <m/>
    <x v="32"/>
  </r>
  <r>
    <x v="3"/>
    <x v="5"/>
    <s v="High End"/>
    <s v="Ben and Jerry's"/>
    <s v="Mint Chocolate Cookie"/>
    <n v="805"/>
    <x v="575"/>
    <n v="1455609.8434562315"/>
    <x v="575"/>
    <n v="3008115.1337298579"/>
    <n v="1928.5780003399086"/>
    <n v="1552505.2902736263"/>
    <n v="4.6419738956519545"/>
    <n v="0.51610567456858791"/>
    <m/>
    <m/>
    <m/>
    <m/>
    <x v="32"/>
  </r>
  <r>
    <x v="3"/>
    <x v="5"/>
    <s v="High End"/>
    <s v="Ben and Jerry's"/>
    <s v="Coffee Coffee BuzzBuzzBuzz"/>
    <n v="769"/>
    <x v="576"/>
    <n v="1375538.0130988935"/>
    <x v="576"/>
    <n v="2858186.7974158619"/>
    <n v="1928.0218261599066"/>
    <n v="1482648.7843169684"/>
    <n v="4.8332351937578935"/>
    <n v="0.51873753865823524"/>
    <m/>
    <m/>
    <m/>
    <m/>
    <x v="32"/>
  </r>
  <r>
    <x v="3"/>
    <x v="5"/>
    <s v="High End"/>
    <s v="Ben and Jerry's"/>
    <s v="Turtle Soup"/>
    <n v="644"/>
    <x v="577"/>
    <n v="902601.36538875639"/>
    <x v="577"/>
    <n v="1975775.2044799048"/>
    <n v="1666.4190047999198"/>
    <n v="1073173.8390911485"/>
    <n v="4.7639346583848639"/>
    <n v="0.54316596172369036"/>
    <m/>
    <m/>
    <m/>
    <m/>
    <x v="32"/>
  </r>
  <r>
    <x v="3"/>
    <x v="5"/>
    <s v="High End"/>
    <s v="Ben and Jerry's"/>
    <s v="Mission to Marzipan"/>
    <n v="593"/>
    <x v="578"/>
    <n v="786608.94358403189"/>
    <x v="578"/>
    <n v="1744741.8734969157"/>
    <n v="1615.7384990099222"/>
    <n v="958132.92991288379"/>
    <n v="4.9616005548058313"/>
    <n v="0.54915454513196083"/>
    <m/>
    <m/>
    <m/>
    <m/>
    <x v="32"/>
  </r>
  <r>
    <x v="3"/>
    <x v="5"/>
    <s v="High End"/>
    <s v="Ben and Jerry's"/>
    <s v="Crème Brûlée"/>
    <n v="511"/>
    <x v="579"/>
    <n v="598374.07348695141"/>
    <x v="579"/>
    <n v="1367665.5299579345"/>
    <n v="1505.4627328199281"/>
    <n v="769291.4564709831"/>
    <n v="5.2376696242658944"/>
    <n v="0.56248508105241524"/>
    <m/>
    <m/>
    <m/>
    <m/>
    <x v="32"/>
  </r>
  <r>
    <x v="3"/>
    <x v="5"/>
    <s v="High End"/>
    <s v="Ben and Jerry's"/>
    <s v="Strawberry Banana"/>
    <n v="439"/>
    <x v="580"/>
    <n v="464271.53506487759"/>
    <x v="580"/>
    <n v="1093810.4727899469"/>
    <n v="1434.0294708999304"/>
    <n v="629538.93772506935"/>
    <n v="5.67561642368993"/>
    <n v="0.5755466357158977"/>
    <m/>
    <m/>
    <m/>
    <m/>
    <x v="32"/>
  </r>
  <r>
    <x v="3"/>
    <x v="5"/>
    <s v="High End"/>
    <s v="Ben and Jerry's"/>
    <s v="Goodbye Yellow Brickle Road"/>
    <n v="402"/>
    <x v="581"/>
    <n v="399743.38637854066"/>
    <x v="581"/>
    <n v="959152.98057595349"/>
    <n v="1391.5661547199325"/>
    <n v="559409.59419741284"/>
    <n v="5.9352056915420013"/>
    <n v="0.58323292063534826"/>
    <m/>
    <m/>
    <m/>
    <m/>
    <x v="32"/>
  </r>
  <r>
    <x v="3"/>
    <x v="5"/>
    <s v="High End"/>
    <s v="Ben and Jerry's"/>
    <s v="Chocolate Peanut Butter Swirl"/>
    <n v="405"/>
    <x v="582"/>
    <n v="337302.8341159338"/>
    <x v="582"/>
    <n v="854572.08424495906"/>
    <n v="1277.2080250099389"/>
    <n v="517269.25012902525"/>
    <n v="5.2100111827158004"/>
    <n v="0.60529621744671036"/>
    <m/>
    <m/>
    <m/>
    <m/>
    <x v="32"/>
  </r>
  <r>
    <x v="3"/>
    <x v="5"/>
    <s v="High End"/>
    <s v="Ben and Jerry's"/>
    <s v="Bananas on the Rum"/>
    <n v="343"/>
    <x v="583"/>
    <n v="194195.40450057082"/>
    <x v="583"/>
    <n v="567894.54451797309"/>
    <n v="1089.5018659399484"/>
    <n v="373699.14001740224"/>
    <n v="4.8270239825070602"/>
    <n v="0.65804319415428936"/>
    <m/>
    <m/>
    <m/>
    <m/>
    <x v="32"/>
  </r>
  <r>
    <x v="3"/>
    <x v="5"/>
    <s v="Low End"/>
    <s v="EDY's"/>
    <s v="Chocolate Fudge Chunk"/>
    <n v="787"/>
    <x v="584"/>
    <n v="1264283.2472052895"/>
    <x v="584"/>
    <n v="2444490.5909848833"/>
    <n v="1499.6281369499284"/>
    <n v="1180207.3437795937"/>
    <n v="3.9467435260480959"/>
    <n v="0.48280298076503914"/>
    <m/>
    <m/>
    <m/>
    <m/>
    <x v="32"/>
  </r>
  <r>
    <x v="3"/>
    <x v="5"/>
    <s v="Low End"/>
    <s v="EDY's"/>
    <s v="Mocha Almond Fudge"/>
    <n v="663"/>
    <x v="585"/>
    <n v="945399.84335545485"/>
    <x v="585"/>
    <n v="1890089.9140499099"/>
    <n v="1424.8719014999322"/>
    <n v="944690.07069445506"/>
    <n v="4.2998708144794326"/>
    <n v="0.49981223838725242"/>
    <m/>
    <m/>
    <m/>
    <m/>
    <x v="32"/>
  </r>
  <r>
    <x v="3"/>
    <x v="5"/>
    <s v="Low End"/>
    <s v="EDY's"/>
    <s v="Rocky Road"/>
    <n v="626"/>
    <x v="586"/>
    <n v="861894.92066545831"/>
    <x v="586"/>
    <n v="1746406.6150499156"/>
    <n v="1412.9579782499318"/>
    <n v="884511.69438445731"/>
    <n v="4.456528634185088"/>
    <n v="0.50647523134764139"/>
    <m/>
    <m/>
    <m/>
    <m/>
    <x v="32"/>
  </r>
  <r>
    <x v="3"/>
    <x v="5"/>
    <s v="Low End"/>
    <s v="EDY's"/>
    <s v="Fudge Tracks"/>
    <n v="503"/>
    <x v="587"/>
    <n v="608316.92097444087"/>
    <x v="587"/>
    <n v="1282005.7973369383"/>
    <n v="1339.3417025099354"/>
    <n v="673688.87636249745"/>
    <n v="5.0670363399599951"/>
    <n v="0.52549596714923263"/>
    <m/>
    <m/>
    <m/>
    <m/>
    <x v="32"/>
  </r>
  <r>
    <x v="3"/>
    <x v="5"/>
    <s v="High End"/>
    <s v="Häagen-Dazs"/>
    <s v="Rockmelon"/>
    <n v="972"/>
    <x v="588"/>
    <n v="2168295.4071322964"/>
    <x v="588"/>
    <n v="4508327.5520397844"/>
    <n v="2407.4404782998849"/>
    <n v="2340032.144907488"/>
    <n v="4.7718076851849567"/>
    <n v="0.51904661271755748"/>
    <m/>
    <m/>
    <m/>
    <m/>
    <x v="32"/>
  </r>
  <r>
    <x v="3"/>
    <x v="5"/>
    <s v="High End"/>
    <s v="Häagen-Dazs"/>
    <s v="Radish and Rice"/>
    <n v="972"/>
    <x v="589"/>
    <n v="2182603.2912416542"/>
    <x v="589"/>
    <n v="4538592.3252957799"/>
    <n v="2423.8570309198826"/>
    <n v="2355989.0340541257"/>
    <n v="4.8038412222219895"/>
    <n v="0.51910126867378115"/>
    <m/>
    <m/>
    <m/>
    <m/>
    <x v="32"/>
  </r>
  <r>
    <x v="3"/>
    <x v="5"/>
    <s v="High End"/>
    <s v="Häagen-Dazs"/>
    <s v="Pralines and Cream"/>
    <n v="910"/>
    <x v="590"/>
    <n v="1918300.6381629084"/>
    <x v="590"/>
    <n v="4021614.8972998071"/>
    <n v="2311.334350699889"/>
    <n v="2103314.2591368984"/>
    <n v="4.8564362967030643"/>
    <n v="0.5230024039718737"/>
    <m/>
    <m/>
    <m/>
    <m/>
    <x v="32"/>
  </r>
  <r>
    <x v="3"/>
    <x v="5"/>
    <s v="High End"/>
    <s v="Häagen-Dazs"/>
    <s v="Butter Pecan"/>
    <n v="867"/>
    <x v="591"/>
    <n v="1752356.2032090358"/>
    <x v="591"/>
    <n v="3697412.9303518226"/>
    <n v="2243.4333646398927"/>
    <n v="1945056.7271427868"/>
    <n v="4.9188067543250238"/>
    <n v="0.52605883188646374"/>
    <m/>
    <m/>
    <m/>
    <m/>
    <x v="32"/>
  </r>
  <r>
    <x v="4"/>
    <x v="0"/>
    <s v="High End"/>
    <s v="Häagen-Dazs"/>
    <s v="Chocolate Chip Cookie Dough"/>
    <n v="862"/>
    <x v="592"/>
    <n v="1733244.728483157"/>
    <x v="592"/>
    <n v="3660097.7222038247"/>
    <n v="2235.3282989798927"/>
    <n v="1926852.9937206677"/>
    <n v="4.9258155939672816"/>
    <n v="0.5264485103858012"/>
    <m/>
    <m/>
    <m/>
    <m/>
    <x v="32"/>
  </r>
  <r>
    <x v="4"/>
    <x v="0"/>
    <s v="High End"/>
    <s v="Häagen-Dazs"/>
    <s v="Black Raspberry Chip"/>
    <n v="801"/>
    <x v="593"/>
    <n v="1551411.3527128953"/>
    <x v="593"/>
    <n v="3299239.7706868416"/>
    <n v="2182.0579500298954"/>
    <n v="1747828.4179739463"/>
    <n v="5.142198610486644"/>
    <n v="0.52976701890632227"/>
    <m/>
    <m/>
    <m/>
    <m/>
    <x v="32"/>
  </r>
  <r>
    <x v="4"/>
    <x v="0"/>
    <s v="High End"/>
    <s v="Häagen-Dazs"/>
    <s v="Waffle Cone"/>
    <n v="695"/>
    <x v="594"/>
    <n v="1189152.641663943"/>
    <x v="594"/>
    <n v="2578479.1343998769"/>
    <n v="1999.0309247999048"/>
    <n v="1389326.492735934"/>
    <n v="5.338189812949385"/>
    <n v="0.53881626351003609"/>
    <m/>
    <m/>
    <m/>
    <m/>
    <x v="32"/>
  </r>
  <r>
    <x v="4"/>
    <x v="0"/>
    <s v="High End"/>
    <s v="Häagen-Dazs"/>
    <s v="Butter Pecan"/>
    <n v="497"/>
    <x v="595"/>
    <n v="503204.26827843592"/>
    <x v="595"/>
    <n v="1225503.7818659414"/>
    <n v="1453.3189408199305"/>
    <n v="722299.51358750544"/>
    <n v="4.9613729939635451"/>
    <n v="0.58938986910977831"/>
    <m/>
    <m/>
    <m/>
    <m/>
    <x v="32"/>
  </r>
  <r>
    <x v="4"/>
    <x v="0"/>
    <s v="High End"/>
    <s v="Häagen-Dazs"/>
    <s v="English Toffee"/>
    <n v="384"/>
    <x v="596"/>
    <n v="319230.84362110455"/>
    <x v="596"/>
    <n v="824693.41555196024"/>
    <n v="1316.3087810699367"/>
    <n v="505462.57193085569"/>
    <n v="5.5928101640622296"/>
    <n v="0.61290967333909652"/>
    <m/>
    <m/>
    <m/>
    <m/>
    <x v="32"/>
  </r>
  <r>
    <x v="4"/>
    <x v="0"/>
    <s v="High End"/>
    <s v="Häagen-Dazs"/>
    <s v="Rockmelon"/>
    <n v="380"/>
    <x v="597"/>
    <n v="306241.93589398533"/>
    <x v="597"/>
    <n v="797105.56739996176"/>
    <n v="1291.7463986999378"/>
    <n v="490863.63150597643"/>
    <n v="5.5201216578944718"/>
    <n v="0.61580755621504379"/>
    <m/>
    <m/>
    <m/>
    <m/>
    <x v="32"/>
  </r>
  <r>
    <x v="4"/>
    <x v="0"/>
    <s v="High End"/>
    <s v="Häagen-Dazs"/>
    <s v="Cherry Vanilla"/>
    <n v="317"/>
    <x v="598"/>
    <n v="164389.30256817205"/>
    <x v="598"/>
    <n v="503985.66247797559"/>
    <n v="1071.281892459948"/>
    <n v="339596.35990980355"/>
    <n v="5.0153316529966023"/>
    <n v="0.67382146992057346"/>
    <m/>
    <m/>
    <m/>
    <m/>
    <x v="32"/>
  </r>
  <r>
    <x v="4"/>
    <x v="0"/>
    <s v="Low End"/>
    <s v="Baskin-Robbins"/>
    <s v="Lemon Custard"/>
    <n v="957"/>
    <x v="599"/>
    <n v="1983134.8725654522"/>
    <x v="599"/>
    <n v="3897798.4744048081"/>
    <n v="2000.6934188499017"/>
    <n v="1914663.6018393559"/>
    <n v="4.2559400888190178"/>
    <n v="0.49121667382553019"/>
    <m/>
    <m/>
    <m/>
    <m/>
    <x v="32"/>
  </r>
  <r>
    <x v="4"/>
    <x v="0"/>
    <s v="Low End"/>
    <s v="Baskin-Robbins"/>
    <s v="Chocolate"/>
    <n v="910"/>
    <x v="600"/>
    <n v="1807194.7867427112"/>
    <x v="600"/>
    <n v="3586313.3378798235"/>
    <n v="1955.0753309199038"/>
    <n v="1779118.5511371123"/>
    <n v="4.3307732615382486"/>
    <n v="0.49608564102457969"/>
    <m/>
    <m/>
    <m/>
    <m/>
    <x v="32"/>
  </r>
  <r>
    <x v="4"/>
    <x v="0"/>
    <s v="Low End"/>
    <s v="Baskin-Robbins"/>
    <s v="Mint Chocolate Chip"/>
    <n v="911"/>
    <x v="601"/>
    <n v="1806538.7679537609"/>
    <x v="601"/>
    <n v="3586250.7853348232"/>
    <n v="1953.5806996499039"/>
    <n v="1779712.0173810623"/>
    <n v="4.3211953732160326"/>
    <n v="0.4962597776649641"/>
    <m/>
    <m/>
    <m/>
    <m/>
    <x v="32"/>
  </r>
  <r>
    <x v="4"/>
    <x v="0"/>
    <s v="Low End"/>
    <s v="Baskin-Robbins"/>
    <s v="Daiquiri Ice"/>
    <n v="869"/>
    <x v="602"/>
    <n v="1675631.5944052576"/>
    <x v="602"/>
    <n v="3345280.7671138356"/>
    <n v="1921.3454231399055"/>
    <n v="1669649.1727085779"/>
    <n v="4.4298908009203801"/>
    <n v="0.49910584161492655"/>
    <m/>
    <m/>
    <m/>
    <m/>
    <x v="32"/>
  </r>
  <r>
    <x v="4"/>
    <x v="0"/>
    <s v="Low End"/>
    <s v="Baskin-Robbins"/>
    <s v="Cherries Jubilee"/>
    <n v="798"/>
    <x v="603"/>
    <n v="1440783.4361683698"/>
    <x v="603"/>
    <n v="2914514.3631238579"/>
    <n v="1846.7806102199097"/>
    <n v="1473730.926955488"/>
    <n v="4.5767840075185742"/>
    <n v="0.50565231230355034"/>
    <m/>
    <m/>
    <m/>
    <m/>
    <x v="32"/>
  </r>
  <r>
    <x v="4"/>
    <x v="0"/>
    <s v="Low End"/>
    <s v="Baskin-Robbins"/>
    <s v="Pralines 'n Cream"/>
    <n v="774"/>
    <x v="604"/>
    <n v="1372014.1340902124"/>
    <x v="604"/>
    <n v="2794320.467387862"/>
    <n v="1837.6050817799091"/>
    <n v="1422306.3332976496"/>
    <n v="4.6643839302323276"/>
    <n v="0.50899900347765958"/>
    <m/>
    <m/>
    <m/>
    <m/>
    <x v="32"/>
  </r>
  <r>
    <x v="4"/>
    <x v="0"/>
    <s v="Low End"/>
    <s v="Baskin-Robbins"/>
    <s v="Chocolate Chip"/>
    <n v="490"/>
    <x v="605"/>
    <n v="581182.05315237108"/>
    <x v="605"/>
    <n v="1326346.8940399343"/>
    <n v="1520.7445732399246"/>
    <n v="745164.84088756319"/>
    <n v="5.5241436653058482"/>
    <n v="0.56181745834067398"/>
    <m/>
    <m/>
    <m/>
    <m/>
    <x v="32"/>
  </r>
  <r>
    <x v="4"/>
    <x v="0"/>
    <s v="Low End"/>
    <s v="Baskin-Robbins"/>
    <s v="Rocky Road"/>
    <n v="488"/>
    <x v="606"/>
    <n v="501618.16797693499"/>
    <x v="606"/>
    <n v="1201256.5212159401"/>
    <n v="1433.6851500799287"/>
    <n v="699638.3532390052"/>
    <n v="5.0442443278686016"/>
    <n v="0.58242210625488611"/>
    <m/>
    <m/>
    <m/>
    <m/>
    <x v="32"/>
  </r>
  <r>
    <x v="4"/>
    <x v="0"/>
    <s v="Low End"/>
    <s v="Baskin-Robbins"/>
    <s v="Chocolate"/>
    <n v="434"/>
    <x v="607"/>
    <n v="407553.92425437982"/>
    <x v="607"/>
    <n v="1005939.6782399503"/>
    <n v="1378.7690183999321"/>
    <n v="598385.75398557051"/>
    <n v="5.3406298617508883"/>
    <n v="0.59485252140818279"/>
    <m/>
    <m/>
    <m/>
    <m/>
    <x v="32"/>
  </r>
  <r>
    <x v="4"/>
    <x v="0"/>
    <s v="Low End"/>
    <s v="Baskin-Robbins"/>
    <s v="Pralines 'n Cream"/>
    <n v="370"/>
    <x v="608"/>
    <n v="309095.03156398475"/>
    <x v="608"/>
    <n v="798154.42439996067"/>
    <n v="1321.7821427999349"/>
    <n v="489059.39283597592"/>
    <n v="5.8302003243240375"/>
    <n v="0.61273780848066173"/>
    <m/>
    <m/>
    <m/>
    <m/>
    <x v="32"/>
  </r>
  <r>
    <x v="4"/>
    <x v="0"/>
    <s v="Low End"/>
    <s v="Baskin-Robbins"/>
    <s v="Chocolate"/>
    <n v="349"/>
    <x v="609"/>
    <n v="276013.26691783656"/>
    <x v="609"/>
    <n v="725616.54973496473"/>
    <n v="1288.2615553499375"/>
    <n v="449603.28281712817"/>
    <n v="5.9573940257876759"/>
    <n v="0.61961552969174716"/>
    <m/>
    <m/>
    <m/>
    <m/>
    <x v="32"/>
  </r>
  <r>
    <x v="4"/>
    <x v="0"/>
    <s v="High End"/>
    <s v="Ben and Jerry's"/>
    <s v="Brownie Batter"/>
    <n v="869"/>
    <x v="610"/>
    <n v="1749542.5599343148"/>
    <x v="610"/>
    <n v="3611728.2062398242"/>
    <n v="2142.9063823998958"/>
    <n v="1862185.6463055094"/>
    <n v="4.7827260759491343"/>
    <n v="0.51559407019838677"/>
    <m/>
    <m/>
    <m/>
    <m/>
    <x v="32"/>
  </r>
  <r>
    <x v="4"/>
    <x v="0"/>
    <s v="High End"/>
    <s v="Ben and Jerry's"/>
    <s v="Mint Chocolate Cookie"/>
    <n v="802"/>
    <x v="611"/>
    <n v="1534997.5316670456"/>
    <x v="611"/>
    <n v="3198649.2221518443"/>
    <n v="2074.378666439899"/>
    <n v="1663651.6904847987"/>
    <n v="4.9729933615957682"/>
    <n v="0.52011070140588955"/>
    <m/>
    <m/>
    <m/>
    <m/>
    <x v="32"/>
  </r>
  <r>
    <x v="4"/>
    <x v="0"/>
    <s v="High End"/>
    <s v="Ben and Jerry's"/>
    <s v="Coffee Coffee BuzzBuzzBuzz"/>
    <n v="783"/>
    <x v="612"/>
    <n v="1483453.8399844063"/>
    <x v="612"/>
    <n v="3108163.1122078453"/>
    <n v="2074.9799134398968"/>
    <n v="1624709.2722234391"/>
    <n v="5.0696768531287386"/>
    <n v="0.52272329783534011"/>
    <m/>
    <m/>
    <m/>
    <m/>
    <x v="32"/>
  </r>
  <r>
    <x v="4"/>
    <x v="0"/>
    <s v="High End"/>
    <s v="Ben and Jerry's"/>
    <s v="Turtle Soup"/>
    <n v="640"/>
    <x v="613"/>
    <n v="958727.35027195234"/>
    <x v="613"/>
    <n v="2115178.2911998951"/>
    <n v="1806.9545951999105"/>
    <n v="1156450.9409279427"/>
    <n v="5.1640094999997439"/>
    <n v="0.54673922559592503"/>
    <m/>
    <m/>
    <m/>
    <m/>
    <x v="32"/>
  </r>
  <r>
    <x v="4"/>
    <x v="0"/>
    <s v="High End"/>
    <s v="Ben and Jerry's"/>
    <s v="Mission to Marzipan"/>
    <n v="607"/>
    <x v="614"/>
    <n v="862653.14917958702"/>
    <x v="614"/>
    <n v="1927988.204772904"/>
    <n v="1755.0824639099128"/>
    <n v="1065335.0555933169"/>
    <n v="5.2327139028003984"/>
    <n v="0.5525630566390326"/>
    <m/>
    <m/>
    <m/>
    <m/>
    <x v="32"/>
  </r>
  <r>
    <x v="4"/>
    <x v="0"/>
    <s v="High End"/>
    <s v="Ben and Jerry's"/>
    <s v="Crème Brûlée"/>
    <n v="507"/>
    <x v="615"/>
    <n v="639707.68271432852"/>
    <x v="615"/>
    <n v="1472075.5687559275"/>
    <n v="1641.751254519919"/>
    <n v="832367.88604159898"/>
    <n v="5.7268286153843331"/>
    <n v="0.56543828571589239"/>
    <m/>
    <m/>
    <m/>
    <m/>
    <x v="32"/>
  </r>
  <r>
    <x v="4"/>
    <x v="0"/>
    <s v="High End"/>
    <s v="Ben and Jerry's"/>
    <s v="Strawberry Banana"/>
    <n v="536"/>
    <x v="616"/>
    <n v="614200.92712556943"/>
    <x v="616"/>
    <n v="1455233.5197599274"/>
    <n v="1569.0906578999218"/>
    <n v="841032.59263435798"/>
    <n v="5.0652759514922847"/>
    <n v="0.57793651755156428"/>
    <m/>
    <m/>
    <m/>
    <m/>
    <x v="32"/>
  </r>
  <r>
    <x v="4"/>
    <x v="0"/>
    <s v="High End"/>
    <s v="Ben and Jerry's"/>
    <s v="Goodbye Yellow Brickle Road"/>
    <n v="500"/>
    <x v="617"/>
    <n v="540618.8072399731"/>
    <x v="617"/>
    <n v="1303442.6039999351"/>
    <n v="1525.6475935199239"/>
    <n v="762823.79675996199"/>
    <n v="5.2137704159997398"/>
    <n v="0.58523773461067563"/>
    <m/>
    <m/>
    <m/>
    <m/>
    <x v="32"/>
  </r>
  <r>
    <x v="4"/>
    <x v="0"/>
    <s v="High End"/>
    <s v="Ben and Jerry's"/>
    <s v="Chocolate Peanut Butter Swirl"/>
    <n v="402"/>
    <x v="618"/>
    <n v="368063.14709176181"/>
    <x v="618"/>
    <n v="934119.44803795381"/>
    <n v="1408.1002511099305"/>
    <n v="566056.300946192"/>
    <n v="5.7802990522385205"/>
    <n v="0.60597849893303235"/>
    <m/>
    <m/>
    <m/>
    <m/>
    <x v="32"/>
  </r>
  <r>
    <x v="4"/>
    <x v="0"/>
    <s v="High End"/>
    <s v="Ben and Jerry's"/>
    <s v="Bananas on the Rum"/>
    <n v="357"/>
    <x v="619"/>
    <n v="229215.10450480884"/>
    <x v="619"/>
    <n v="663036.19582196767"/>
    <n v="1215.1851297399407"/>
    <n v="433821.09131715883"/>
    <n v="5.2023648347336398"/>
    <n v="0.65429473390868154"/>
    <m/>
    <m/>
    <m/>
    <m/>
    <x v="32"/>
  </r>
  <r>
    <x v="4"/>
    <x v="0"/>
    <s v="Low End"/>
    <s v="EDY's"/>
    <s v="Chocolate Fudge Chunk"/>
    <n v="785"/>
    <x v="620"/>
    <n v="1340445.255864684"/>
    <x v="620"/>
    <n v="2624475.4947248707"/>
    <n v="1635.7073106499197"/>
    <n v="1284030.2388601867"/>
    <n v="4.2589565414010639"/>
    <n v="0.48925213492793329"/>
    <m/>
    <m/>
    <m/>
    <m/>
    <x v="32"/>
  </r>
  <r>
    <x v="4"/>
    <x v="0"/>
    <s v="Low End"/>
    <s v="EDY's"/>
    <s v="Mocha Almond Fudge"/>
    <n v="660"/>
    <x v="621"/>
    <n v="1004981.7202919506"/>
    <x v="621"/>
    <n v="2033953.0331999003"/>
    <n v="1559.0474437999237"/>
    <n v="1028971.3129079497"/>
    <n v="4.6693136666664374"/>
    <n v="0.50589728283407254"/>
    <m/>
    <m/>
    <m/>
    <m/>
    <x v="32"/>
  </r>
  <r>
    <x v="4"/>
    <x v="0"/>
    <s v="Low End"/>
    <s v="EDY's"/>
    <s v="Rocky Road"/>
    <n v="623"/>
    <x v="622"/>
    <n v="917481.0517491044"/>
    <x v="622"/>
    <n v="1881545.9459649064"/>
    <n v="1547.4556889499229"/>
    <n v="964064.89421580196"/>
    <n v="4.847733475120144"/>
    <n v="0.51237914029327836"/>
    <m/>
    <m/>
    <m/>
    <m/>
    <x v="32"/>
  </r>
  <r>
    <x v="4"/>
    <x v="0"/>
    <s v="Low End"/>
    <s v="EDY's"/>
    <s v="Fudge Tracks"/>
    <n v="517"/>
    <x v="623"/>
    <n v="672804.84521345678"/>
    <x v="623"/>
    <n v="1433832.8519789292"/>
    <n v="1472.0077500299274"/>
    <n v="761028.00676547247"/>
    <n v="5.3643541334620179"/>
    <n v="0.53076479989639413"/>
    <m/>
    <m/>
    <m/>
    <m/>
    <x v="32"/>
  </r>
  <r>
    <x v="4"/>
    <x v="1"/>
    <s v="High End"/>
    <s v="Häagen-Dazs"/>
    <s v="Rockmelon"/>
    <n v="986"/>
    <x v="624"/>
    <n v="2313912.7142780856"/>
    <x v="624"/>
    <n v="4843195.2912197616"/>
    <n v="2565.195311299874"/>
    <n v="2529282.576941676"/>
    <n v="4.9817066632857587"/>
    <n v="0.52223427403949974"/>
    <m/>
    <m/>
    <m/>
    <m/>
    <x v="32"/>
  </r>
  <r>
    <x v="4"/>
    <x v="1"/>
    <s v="High End"/>
    <s v="Häagen-Dazs"/>
    <s v="Radish and Rice"/>
    <n v="970"/>
    <x v="625"/>
    <n v="2290763.5404487858"/>
    <x v="625"/>
    <n v="4795293.8691897616"/>
    <n v="2581.990029629872"/>
    <n v="2504530.3287409758"/>
    <n v="5.0964968319585093"/>
    <n v="0.52228922711761872"/>
    <m/>
    <m/>
    <m/>
    <m/>
    <x v="32"/>
  </r>
  <r>
    <x v="4"/>
    <x v="1"/>
    <s v="High End"/>
    <s v="Häagen-Dazs"/>
    <s v="Pralines and Cream"/>
    <n v="907"/>
    <x v="626"/>
    <n v="2014545.5640527005"/>
    <x v="626"/>
    <n v="4251936.0388797903"/>
    <n v="2466.8031695998784"/>
    <n v="2237390.4748270898"/>
    <n v="5.1685907828001865"/>
    <n v="0.52620511088792155"/>
    <m/>
    <m/>
    <m/>
    <m/>
    <x v="32"/>
  </r>
  <r>
    <x v="4"/>
    <x v="1"/>
    <s v="High End"/>
    <s v="Häagen-Dazs"/>
    <s v="Butter Pecan"/>
    <n v="863"/>
    <x v="627"/>
    <n v="1839855.326508749"/>
    <x v="627"/>
    <n v="3908467.1319638072"/>
    <n v="2397.0009333198818"/>
    <n v="2068611.8054550581"/>
    <n v="5.2478918053299841"/>
    <n v="0.52926421935028156"/>
    <m/>
    <m/>
    <m/>
    <m/>
    <x v="32"/>
  </r>
  <r>
    <x v="4"/>
    <x v="1"/>
    <s v="High End"/>
    <s v="Häagen-Dazs"/>
    <s v="Chocolate Chip Cookie Dough"/>
    <n v="859"/>
    <x v="628"/>
    <n v="1822142.0520348302"/>
    <x v="628"/>
    <n v="3874043.3975318088"/>
    <n v="2388.7093661198819"/>
    <n v="2051901.3454969786"/>
    <n v="5.2502278789287278"/>
    <n v="0.52965368090720544"/>
    <m/>
    <m/>
    <m/>
    <m/>
    <x v="32"/>
  </r>
  <r>
    <x v="4"/>
    <x v="1"/>
    <s v="High End"/>
    <s v="Häagen-Dazs"/>
    <s v="Black Raspberry Chip"/>
    <n v="799"/>
    <x v="629"/>
    <n v="1634724.6876222489"/>
    <x v="629"/>
    <n v="3500220.5739428261"/>
    <n v="2334.7883433298839"/>
    <n v="1865495.8863205772"/>
    <n v="5.4827930625779508"/>
    <n v="0.53296523659341499"/>
    <m/>
    <m/>
    <m/>
    <m/>
    <x v="32"/>
  </r>
  <r>
    <x v="4"/>
    <x v="1"/>
    <s v="High End"/>
    <s v="Häagen-Dazs"/>
    <s v="Waffle Cone"/>
    <n v="791"/>
    <x v="630"/>
    <n v="1435345.7865711292"/>
    <x v="630"/>
    <n v="3133596.1115198457"/>
    <n v="2146.9662767998943"/>
    <n v="1698250.3249487164"/>
    <n v="5.0082967383056953"/>
    <n v="0.54194933377200205"/>
    <m/>
    <m/>
    <m/>
    <m/>
    <x v="32"/>
  </r>
  <r>
    <x v="4"/>
    <x v="1"/>
    <s v="High End"/>
    <s v="Häagen-Dazs"/>
    <s v="Butter Pecan"/>
    <n v="495"/>
    <x v="631"/>
    <n v="544245.15013107308"/>
    <x v="631"/>
    <n v="1330497.6488099345"/>
    <n v="1588.3888862199219"/>
    <n v="786252.49867886142"/>
    <n v="5.4300485616158944"/>
    <n v="0.59094617670472849"/>
    <m/>
    <m/>
    <m/>
    <m/>
    <x v="32"/>
  </r>
  <r>
    <x v="4"/>
    <x v="1"/>
    <s v="High End"/>
    <s v="Häagen-Dazs"/>
    <s v="English Toffee"/>
    <n v="482"/>
    <x v="632"/>
    <n v="440707.74493643804"/>
    <x v="632"/>
    <n v="1138942.2436659434"/>
    <n v="1448.6192919699279"/>
    <n v="698234.49872950534"/>
    <n v="4.9023873713690502"/>
    <n v="0.61305522963313708"/>
    <m/>
    <m/>
    <m/>
    <m/>
    <x v="32"/>
  </r>
  <r>
    <x v="4"/>
    <x v="1"/>
    <s v="High End"/>
    <s v="Häagen-Dazs"/>
    <s v="Rockmelon"/>
    <n v="478"/>
    <x v="633"/>
    <n v="424465.06034737907"/>
    <x v="633"/>
    <n v="1104659.8785399457"/>
    <n v="1423.00171169993"/>
    <n v="680194.81819256663"/>
    <n v="4.8347362552298874"/>
    <n v="0.61575045080083446"/>
    <m/>
    <m/>
    <m/>
    <m/>
    <x v="32"/>
  </r>
  <r>
    <x v="4"/>
    <x v="1"/>
    <s v="High End"/>
    <s v="Häagen-Dazs"/>
    <s v="Cherry Vanilla"/>
    <n v="315"/>
    <x v="634"/>
    <n v="187170.43251059065"/>
    <x v="634"/>
    <n v="564480.25325997185"/>
    <n v="1197.8089547599402"/>
    <n v="377309.82074938121"/>
    <n v="5.6888914412695577"/>
    <n v="0.66841987575358253"/>
    <m/>
    <m/>
    <m/>
    <m/>
    <x v="32"/>
  </r>
  <r>
    <x v="4"/>
    <x v="1"/>
    <s v="Low End"/>
    <s v="Baskin-Robbins"/>
    <s v="Lemon Custard"/>
    <n v="971"/>
    <x v="635"/>
    <n v="2861112.2609074553"/>
    <x v="635"/>
    <n v="4614016.0159597909"/>
    <n v="1805.2561843999338"/>
    <n v="1752903.7550523356"/>
    <n v="4.8937371369719713"/>
    <n v="0.37990846780528631"/>
    <m/>
    <m/>
    <m/>
    <m/>
    <x v="32"/>
  </r>
  <r>
    <x v="4"/>
    <x v="1"/>
    <s v="Low End"/>
    <s v="Baskin-Robbins"/>
    <s v="Chocolate"/>
    <n v="907"/>
    <x v="636"/>
    <n v="2551158.9164498611"/>
    <x v="636"/>
    <n v="4188300.9252288113"/>
    <n v="1805.0077274299342"/>
    <n v="1637142.0087789502"/>
    <n v="5.0912368765157581"/>
    <n v="0.39088452286639636"/>
    <m/>
    <m/>
    <m/>
    <m/>
    <x v="32"/>
  </r>
  <r>
    <x v="4"/>
    <x v="1"/>
    <s v="Low End"/>
    <s v="Baskin-Robbins"/>
    <s v="Mint Chocolate Chip"/>
    <n v="908"/>
    <x v="637"/>
    <n v="2549854.4915898708"/>
    <x v="637"/>
    <n v="4188832.5889998102"/>
    <n v="1805.0419574999337"/>
    <n v="1638978.0974099394"/>
    <n v="5.0806737334799461"/>
    <n v="0.39127323964056709"/>
    <m/>
    <m/>
    <m/>
    <m/>
    <x v="32"/>
  </r>
  <r>
    <x v="4"/>
    <x v="1"/>
    <s v="Low End"/>
    <s v="Baskin-Robbins"/>
    <s v="Daiquiri Ice"/>
    <n v="866"/>
    <x v="638"/>
    <n v="2359033.910671501"/>
    <x v="638"/>
    <n v="3917940.9599018241"/>
    <n v="1800.1236134299343"/>
    <n v="1558907.0492303232"/>
    <n v="5.2242277678981486"/>
    <n v="0.39788936719183904"/>
    <m/>
    <m/>
    <m/>
    <m/>
    <x v="32"/>
  </r>
  <r>
    <x v="4"/>
    <x v="1"/>
    <s v="Low End"/>
    <s v="Baskin-Robbins"/>
    <s v="Cherries Jubilee"/>
    <n v="796"/>
    <x v="639"/>
    <n v="2018759.9758282988"/>
    <x v="639"/>
    <n v="3440141.3296398474"/>
    <n v="1785.6549670999357"/>
    <n v="1421381.3538115486"/>
    <n v="5.4293788819093072"/>
    <n v="0.41317527904016516"/>
    <m/>
    <m/>
    <m/>
    <m/>
    <x v="32"/>
  </r>
  <r>
    <x v="4"/>
    <x v="1"/>
    <s v="Low End"/>
    <s v="Baskin-Robbins"/>
    <s v="Pralines 'n Cream"/>
    <n v="771"/>
    <x v="640"/>
    <n v="1913726.1448217928"/>
    <x v="640"/>
    <n v="3299227.1087188516"/>
    <n v="1797.0181114099337"/>
    <n v="1385500.9638970587"/>
    <n v="5.550133837872643"/>
    <n v="0.4199471325376789"/>
    <m/>
    <m/>
    <m/>
    <m/>
    <x v="32"/>
  </r>
  <r>
    <x v="4"/>
    <x v="1"/>
    <s v="Low End"/>
    <s v="Baskin-Robbins"/>
    <s v="Chocolate Chip"/>
    <n v="486"/>
    <x v="641"/>
    <n v="763173.07977452094"/>
    <x v="641"/>
    <n v="1386801.8825759292"/>
    <n v="1283.1868370399347"/>
    <n v="623628.80280140822"/>
    <n v="5.8714029135799475"/>
    <n v="0.44968845992842366"/>
    <m/>
    <m/>
    <m/>
    <m/>
    <x v="32"/>
  </r>
  <r>
    <x v="4"/>
    <x v="1"/>
    <s v="Low End"/>
    <s v="Baskin-Robbins"/>
    <s v="Rocky Road"/>
    <n v="485"/>
    <x v="642"/>
    <n v="642904.0579807671"/>
    <x v="642"/>
    <n v="1262561.8396799355"/>
    <n v="1277.6449107199346"/>
    <n v="619657.78169916838"/>
    <n v="5.3674645113399313"/>
    <n v="0.49079400487524166"/>
    <m/>
    <m/>
    <m/>
    <m/>
    <x v="32"/>
  </r>
  <r>
    <x v="4"/>
    <x v="1"/>
    <s v="Low End"/>
    <s v="Baskin-Robbins"/>
    <s v="Chocolate"/>
    <n v="432"/>
    <x v="643"/>
    <n v="513936.0811871739"/>
    <x v="643"/>
    <n v="1060702.4131199461"/>
    <n v="1265.6628053999357"/>
    <n v="546766.33193277218"/>
    <n v="5.6836334722219339"/>
    <n v="0.51547571229192901"/>
    <m/>
    <m/>
    <m/>
    <m/>
    <x v="32"/>
  </r>
  <r>
    <x v="4"/>
    <x v="1"/>
    <s v="Low End"/>
    <s v="Baskin-Robbins"/>
    <s v="Pralines 'n Cream"/>
    <n v="467"/>
    <x v="644"/>
    <n v="480604.52480289555"/>
    <x v="644"/>
    <n v="1069997.4031319458"/>
    <n v="1262.0832512399361"/>
    <n v="589392.87832905026"/>
    <n v="4.9062419614558541"/>
    <n v="0.55083580259527953"/>
    <m/>
    <m/>
    <m/>
    <m/>
    <x v="32"/>
  </r>
  <r>
    <x v="4"/>
    <x v="1"/>
    <s v="Low End"/>
    <s v="Baskin-Robbins"/>
    <s v="Chocolate"/>
    <n v="445"/>
    <x v="645"/>
    <n v="428548.50563872856"/>
    <x v="645"/>
    <n v="983779.62262495072"/>
    <n v="1247.7103752499374"/>
    <n v="555231.1169862221"/>
    <n v="4.9679566853930091"/>
    <n v="0.56438566546513502"/>
    <m/>
    <m/>
    <m/>
    <m/>
    <x v="32"/>
  </r>
  <r>
    <x v="4"/>
    <x v="1"/>
    <s v="High End"/>
    <s v="Ben and Jerry's"/>
    <s v="Brownie Batter"/>
    <n v="866"/>
    <x v="646"/>
    <n v="2584987.9688213104"/>
    <x v="646"/>
    <n v="4188949.4394238116"/>
    <n v="1852.1495041599319"/>
    <n v="1603961.4706025012"/>
    <n v="5.5855936073900487"/>
    <n v="0.38290303900710854"/>
    <m/>
    <m/>
    <m/>
    <m/>
    <x v="32"/>
  </r>
  <r>
    <x v="4"/>
    <x v="1"/>
    <s v="High End"/>
    <s v="Ben and Jerry's"/>
    <s v="Mint Chocolate Cookie"/>
    <n v="800"/>
    <x v="647"/>
    <n v="2257518.5966718872"/>
    <x v="647"/>
    <n v="3731059.7311998331"/>
    <n v="1841.9264181599324"/>
    <n v="1473541.1345279459"/>
    <n v="5.8297808299997396"/>
    <n v="0.39493903627591748"/>
    <m/>
    <m/>
    <m/>
    <m/>
    <x v="32"/>
  </r>
  <r>
    <x v="4"/>
    <x v="1"/>
    <s v="High End"/>
    <s v="Ben and Jerry's"/>
    <s v="Coffee Coffee BuzzBuzzBuzz"/>
    <n v="779"/>
    <x v="648"/>
    <n v="2168652.8864956489"/>
    <x v="648"/>
    <n v="3618392.6986958347"/>
    <n v="1861.0267165599307"/>
    <n v="1449739.8122001858"/>
    <n v="5.9626701206672506"/>
    <n v="0.40065850583954332"/>
    <m/>
    <m/>
    <m/>
    <m/>
    <x v="32"/>
  </r>
  <r>
    <x v="4"/>
    <x v="1"/>
    <s v="High End"/>
    <s v="Ben and Jerry's"/>
    <s v="Turtle Soup"/>
    <n v="638"/>
    <x v="649"/>
    <n v="1361836.0188892102"/>
    <x v="649"/>
    <n v="2210699.4602878871"/>
    <n v="1330.5069614399322"/>
    <n v="848863.44139867695"/>
    <n v="5.4311068589338918"/>
    <n v="0.38397957598819604"/>
    <m/>
    <m/>
    <m/>
    <m/>
    <x v="32"/>
  </r>
  <r>
    <x v="4"/>
    <x v="2"/>
    <s v="High End"/>
    <s v="Ben and Jerry's"/>
    <s v="Mission to Marzipan"/>
    <n v="604"/>
    <x v="650"/>
    <n v="1213253.168535538"/>
    <x v="650"/>
    <n v="2013361.0307598971"/>
    <n v="1324.6818910999323"/>
    <n v="800107.86222435907"/>
    <n v="5.5188397185427638"/>
    <n v="0.39739910031057701"/>
    <m/>
    <m/>
    <m/>
    <m/>
    <x v="32"/>
  </r>
  <r>
    <x v="4"/>
    <x v="2"/>
    <s v="High End"/>
    <s v="Ben and Jerry's"/>
    <s v="Crème Brûlée"/>
    <n v="605"/>
    <x v="651"/>
    <n v="1058724.324187146"/>
    <x v="651"/>
    <n v="1847599.6651199064"/>
    <n v="1303.9261833599342"/>
    <n v="788875.34093276039"/>
    <n v="5.0477417256195789"/>
    <n v="0.42697309153363772"/>
    <m/>
    <m/>
    <m/>
    <m/>
    <x v="32"/>
  </r>
  <r>
    <x v="4"/>
    <x v="2"/>
    <s v="High End"/>
    <s v="Ben and Jerry's"/>
    <s v="Strawberry Banana"/>
    <n v="533"/>
    <x v="652"/>
    <n v="830472.79794825753"/>
    <x v="652"/>
    <n v="1525366.1619299219"/>
    <n v="1303.7398948999332"/>
    <n v="694893.36398166441"/>
    <n v="5.3693249718571359"/>
    <n v="0.45555839727195224"/>
    <m/>
    <m/>
    <m/>
    <m/>
    <x v="32"/>
  </r>
  <r>
    <x v="4"/>
    <x v="2"/>
    <s v="High End"/>
    <s v="Ben and Jerry's"/>
    <s v="Goodbye Yellow Brickle Road"/>
    <n v="496"/>
    <x v="653"/>
    <n v="720074.95030908321"/>
    <x v="653"/>
    <n v="1364299.5403519301"/>
    <n v="1298.8398992799332"/>
    <n v="644224.59004284686"/>
    <n v="5.5455724032255223"/>
    <n v="0.47220172036169189"/>
    <m/>
    <m/>
    <m/>
    <m/>
    <x v="32"/>
  </r>
  <r>
    <x v="4"/>
    <x v="2"/>
    <s v="High End"/>
    <s v="Ben and Jerry's"/>
    <s v="Chocolate Peanut Butter Swirl"/>
    <n v="500"/>
    <x v="654"/>
    <n v="591628.32839496993"/>
    <x v="654"/>
    <n v="1230657.9544999376"/>
    <n v="1278.0592522099355"/>
    <n v="639029.62610496767"/>
    <n v="4.9226318179997506"/>
    <n v="0.51925851839525095"/>
    <m/>
    <m/>
    <m/>
    <m/>
    <x v="32"/>
  </r>
  <r>
    <x v="4"/>
    <x v="2"/>
    <s v="High End"/>
    <s v="Ben and Jerry's"/>
    <s v="Bananas on the Rum"/>
    <n v="353"/>
    <x v="655"/>
    <n v="260751.36512836692"/>
    <x v="655"/>
    <n v="700228.19089796476"/>
    <n v="1244.9768435399374"/>
    <n v="439476.82576959784"/>
    <n v="5.619403019829746"/>
    <n v="0.62761944103681078"/>
    <m/>
    <m/>
    <m/>
    <m/>
    <x v="32"/>
  </r>
  <r>
    <x v="4"/>
    <x v="2"/>
    <s v="Low End"/>
    <s v="EDY's"/>
    <s v="Chocolate Fudge Chunk"/>
    <n v="799"/>
    <x v="656"/>
    <n v="1559008.8707753408"/>
    <x v="656"/>
    <n v="2803215.0500818579"/>
    <n v="1557.2042294199211"/>
    <n v="1244206.1793065171"/>
    <n v="4.3909941401749961"/>
    <n v="0.44384970723890216"/>
    <m/>
    <m/>
    <m/>
    <m/>
    <x v="32"/>
  </r>
  <r>
    <x v="4"/>
    <x v="2"/>
    <s v="Low End"/>
    <s v="EDY's"/>
    <s v="Mocha Almond Fudge"/>
    <n v="658"/>
    <x v="657"/>
    <n v="1141796.3117174022"/>
    <x v="657"/>
    <n v="2132233.8837658921"/>
    <n v="1505.224273629924"/>
    <n v="990437.57204848994"/>
    <n v="4.924737123100055"/>
    <n v="0.46450700347149848"/>
    <m/>
    <m/>
    <m/>
    <m/>
    <x v="32"/>
  </r>
  <r>
    <x v="4"/>
    <x v="2"/>
    <s v="Low End"/>
    <s v="EDY's"/>
    <s v="Rocky Road"/>
    <n v="621"/>
    <x v="658"/>
    <n v="1040923.0783659967"/>
    <x v="658"/>
    <n v="1973423.3354548991"/>
    <n v="1501.6107199499231"/>
    <n v="932500.25708890241"/>
    <n v="5.1172549999997381"/>
    <n v="0.47252925428387577"/>
    <m/>
    <m/>
    <m/>
    <m/>
    <x v="32"/>
  </r>
  <r>
    <x v="4"/>
    <x v="2"/>
    <s v="Low End"/>
    <s v="EDY's"/>
    <s v="Fudge Tracks"/>
    <n v="514"/>
    <x v="659"/>
    <n v="758358.10155058152"/>
    <x v="659"/>
    <n v="1502346.1300019235"/>
    <n v="1447.4475261699263"/>
    <n v="743988.02845134202"/>
    <n v="5.686483254863524"/>
    <n v="0.49521745594697908"/>
    <m/>
    <m/>
    <m/>
    <m/>
    <x v="32"/>
  </r>
  <r>
    <x v="4"/>
    <x v="2"/>
    <s v="High End"/>
    <s v="Häagen-Dazs"/>
    <s v="Rockmelon"/>
    <n v="983"/>
    <x v="660"/>
    <n v="3582795.500405319"/>
    <x v="660"/>
    <n v="5512064.7140497454"/>
    <n v="1962.6339914999253"/>
    <n v="1929269.2136444263"/>
    <n v="5.704364547303908"/>
    <n v="0.35000844760165767"/>
    <m/>
    <m/>
    <m/>
    <m/>
    <x v="32"/>
  </r>
  <r>
    <x v="4"/>
    <x v="2"/>
    <s v="High End"/>
    <s v="Häagen-Dazs"/>
    <s v="Radish and Rice"/>
    <n v="984"/>
    <x v="661"/>
    <n v="3609144.1857370147"/>
    <x v="661"/>
    <n v="5550506.4181197407"/>
    <n v="1972.9290979499247"/>
    <n v="1941362.2323827259"/>
    <n v="5.7324782063005451"/>
    <n v="0.34976308216581997"/>
    <m/>
    <m/>
    <m/>
    <m/>
    <x v="32"/>
  </r>
  <r>
    <x v="4"/>
    <x v="2"/>
    <s v="High End"/>
    <s v="Häagen-Dazs"/>
    <s v="Pralines and Cream"/>
    <n v="904"/>
    <x v="662"/>
    <n v="3101235.8556128028"/>
    <x v="662"/>
    <n v="4861918.7032157769"/>
    <n v="1947.658017259927"/>
    <n v="1760682.8476029742"/>
    <n v="5.9493679800882227"/>
    <n v="0.36213745129848035"/>
    <m/>
    <m/>
    <m/>
    <m/>
    <x v="32"/>
  </r>
  <r>
    <x v="4"/>
    <x v="2"/>
    <s v="High End"/>
    <s v="Häagen-Dazs"/>
    <s v="Butter Pecan"/>
    <n v="861"/>
    <x v="663"/>
    <n v="2822831.8533818172"/>
    <x v="663"/>
    <n v="4490649.6431157943"/>
    <n v="1937.0706036399265"/>
    <n v="1667817.7897339771"/>
    <n v="6.0576317723574453"/>
    <n v="0.37139788722791062"/>
    <m/>
    <m/>
    <m/>
    <m/>
    <x v="32"/>
  </r>
  <r>
    <x v="4"/>
    <x v="2"/>
    <s v="High End"/>
    <s v="Häagen-Dazs"/>
    <s v="Chocolate Chip Cookie Dough"/>
    <n v="856"/>
    <x v="664"/>
    <n v="2790796.1169169787"/>
    <x v="664"/>
    <n v="4447947.8779517962"/>
    <n v="1935.9249544799272"/>
    <n v="1657151.7610348174"/>
    <n v="6.070328028037105"/>
    <n v="0.37256546310922772"/>
    <m/>
    <m/>
    <m/>
    <m/>
    <x v="32"/>
  </r>
  <r>
    <x v="4"/>
    <x v="2"/>
    <s v="High End"/>
    <s v="Häagen-Dazs"/>
    <s v="Black Raspberry Chip"/>
    <n v="813"/>
    <x v="665"/>
    <n v="2544217.4157664101"/>
    <x v="665"/>
    <n v="4117424.856233811"/>
    <n v="1935.0645024199275"/>
    <n v="1573207.4404674009"/>
    <n v="6.2293766519062332"/>
    <n v="0.38208528276734754"/>
    <m/>
    <m/>
    <m/>
    <m/>
    <x v="32"/>
  </r>
  <r>
    <x v="4"/>
    <x v="2"/>
    <s v="High End"/>
    <s v="Häagen-Dazs"/>
    <s v="Waffle Cone"/>
    <n v="789"/>
    <x v="666"/>
    <n v="2161238.6252590907"/>
    <x v="666"/>
    <n v="3658065.0643198346"/>
    <n v="1897.1184271999291"/>
    <n v="1496826.4390607439"/>
    <n v="5.8762115082380104"/>
    <n v="0.40918529680090798"/>
    <m/>
    <m/>
    <m/>
    <m/>
    <x v="32"/>
  </r>
  <r>
    <x v="4"/>
    <x v="2"/>
    <s v="High End"/>
    <s v="Häagen-Dazs"/>
    <s v="Butter Pecan"/>
    <n v="492"/>
    <x v="667"/>
    <n v="747569.1663196421"/>
    <x v="667"/>
    <n v="1394149.1993279294"/>
    <n v="1314.1870589599337"/>
    <n v="646580.03300828731"/>
    <n v="5.7594239512192207"/>
    <n v="0.46378108836556442"/>
    <m/>
    <m/>
    <m/>
    <m/>
    <x v="32"/>
  </r>
  <r>
    <x v="4"/>
    <x v="2"/>
    <s v="High End"/>
    <s v="Häagen-Dazs"/>
    <s v="English Toffee"/>
    <n v="496"/>
    <x v="668"/>
    <n v="595777.2909924495"/>
    <x v="668"/>
    <n v="1240839.3922079364"/>
    <n v="1300.5284298699335"/>
    <n v="645062.10121548688"/>
    <n v="5.0437345221771617"/>
    <n v="0.51985946389699178"/>
    <m/>
    <m/>
    <m/>
    <m/>
    <x v="32"/>
  </r>
  <r>
    <x v="4"/>
    <x v="2"/>
    <s v="High End"/>
    <s v="Häagen-Dazs"/>
    <s v="Rockmelon"/>
    <n v="474"/>
    <x v="669"/>
    <n v="549250.83127197216"/>
    <x v="669"/>
    <n v="1160379.871199941"/>
    <n v="1289.3017719999343"/>
    <n v="611129.03992796887"/>
    <n v="5.1646810126579652"/>
    <n v="0.52666291022094724"/>
    <m/>
    <m/>
    <m/>
    <m/>
    <x v="32"/>
  </r>
  <r>
    <x v="4"/>
    <x v="3"/>
    <s v="High End"/>
    <s v="Häagen-Dazs"/>
    <s v="Cherry Vanilla"/>
    <n v="411"/>
    <x v="670"/>
    <n v="269375.82431632618"/>
    <x v="670"/>
    <n v="788117.76581395953"/>
    <n v="1262.1458430599353"/>
    <n v="518741.94149763335"/>
    <n v="4.6655996934304174"/>
    <n v="0.65820358834555937"/>
    <m/>
    <m/>
    <m/>
    <m/>
    <x v="32"/>
  </r>
  <r>
    <x v="4"/>
    <x v="3"/>
    <s v="Low End"/>
    <s v="Baskin-Robbins"/>
    <s v="Lemon Custard"/>
    <n v="968"/>
    <x v="671"/>
    <n v="2839220.6424646527"/>
    <x v="671"/>
    <n v="4508137.9560797913"/>
    <n v="1724.0881338999366"/>
    <n v="1668917.3136151386"/>
    <n v="4.8111232541320081"/>
    <n v="0.37020102975428992"/>
    <m/>
    <m/>
    <m/>
    <m/>
    <x v="32"/>
  </r>
  <r>
    <x v="4"/>
    <x v="3"/>
    <s v="Low End"/>
    <s v="Baskin-Robbins"/>
    <s v="Cherries Jubilee"/>
    <n v="810"/>
    <x v="672"/>
    <n v="2036600.294552895"/>
    <x v="672"/>
    <n v="3417718.2362998449"/>
    <n v="1705.0838786999379"/>
    <n v="1381117.9417469499"/>
    <n v="5.2091422592590231"/>
    <n v="0.40410526739097191"/>
    <m/>
    <m/>
    <m/>
    <m/>
    <x v="32"/>
  </r>
  <r>
    <x v="4"/>
    <x v="3"/>
    <s v="Low End"/>
    <s v="Baskin-Robbins"/>
    <s v="French Vanilla"/>
    <n v="794"/>
    <x v="673"/>
    <n v="2002433.0704551165"/>
    <x v="673"/>
    <n v="3360068.1154618468"/>
    <n v="1709.8678148699373"/>
    <n v="1357635.0450067304"/>
    <n v="5.3297529256924516"/>
    <n v="0.40404985802501242"/>
    <m/>
    <m/>
    <m/>
    <m/>
    <x v="32"/>
  </r>
  <r>
    <x v="4"/>
    <x v="3"/>
    <s v="Low End"/>
    <s v="Baskin-Robbins"/>
    <s v="Pralines 'n Cream"/>
    <n v="769"/>
    <x v="674"/>
    <n v="1889957.5039015114"/>
    <x v="674"/>
    <n v="3209008.6231308528"/>
    <n v="1715.2810393099367"/>
    <n v="1319051.1192293414"/>
    <n v="5.4264799726915589"/>
    <n v="0.41104629938401843"/>
    <m/>
    <m/>
    <m/>
    <m/>
    <x v="32"/>
  </r>
  <r>
    <x v="4"/>
    <x v="3"/>
    <s v="Low End"/>
    <s v="Baskin-Robbins"/>
    <s v="Gold Medal Ribbon"/>
    <n v="695"/>
    <x v="675"/>
    <n v="1586204.0266121172"/>
    <x v="675"/>
    <n v="2429177.9806198734"/>
    <n v="1212.9121640399371"/>
    <n v="842973.9540077562"/>
    <n v="5.0290936920860689"/>
    <n v="0.34702025159665228"/>
    <m/>
    <m/>
    <m/>
    <m/>
    <x v="32"/>
  </r>
  <r>
    <x v="4"/>
    <x v="3"/>
    <s v="Low End"/>
    <s v="Baskin-Robbins"/>
    <s v="Chocolate"/>
    <n v="648"/>
    <x v="676"/>
    <n v="1369872.9644442496"/>
    <x v="676"/>
    <n v="2143128.46507189"/>
    <n v="1193.2955256599389"/>
    <n v="773255.5006276404"/>
    <n v="5.1038534166664045"/>
    <n v="0.36080688266239885"/>
    <m/>
    <m/>
    <m/>
    <m/>
    <x v="32"/>
  </r>
  <r>
    <x v="4"/>
    <x v="3"/>
    <s v="Low End"/>
    <s v="Baskin-Robbins"/>
    <s v="Chocolate"/>
    <n v="446"/>
    <x v="677"/>
    <n v="506530.63278957363"/>
    <x v="677"/>
    <n v="1034191.918159946"/>
    <n v="1183.0970523999381"/>
    <n v="527661.28537037235"/>
    <n v="5.1991389237665446"/>
    <n v="0.51021602093854823"/>
    <m/>
    <m/>
    <m/>
    <m/>
    <x v="32"/>
  </r>
  <r>
    <x v="4"/>
    <x v="3"/>
    <s v="Low End"/>
    <s v="Baskin-Robbins"/>
    <s v="Pralines 'n Cream"/>
    <n v="365"/>
    <x v="678"/>
    <n v="354596.61675838154"/>
    <x v="678"/>
    <n v="785072.78263995924"/>
    <n v="1179.3867558399388"/>
    <n v="430476.1658815777"/>
    <n v="5.8928337972599678"/>
    <n v="0.54832644233827366"/>
    <m/>
    <m/>
    <m/>
    <m/>
    <x v="32"/>
  </r>
  <r>
    <x v="4"/>
    <x v="3"/>
    <s v="Low End"/>
    <s v="Baskin-Robbins"/>
    <s v="Chocolate"/>
    <n v="443"/>
    <x v="679"/>
    <n v="400886.8029835294"/>
    <x v="679"/>
    <n v="917470.02670495282"/>
    <n v="1166.10208514994"/>
    <n v="516583.22372142342"/>
    <n v="4.6750303273135296"/>
    <n v="0.56305188037227316"/>
    <m/>
    <m/>
    <m/>
    <m/>
    <x v="32"/>
  </r>
  <r>
    <x v="4"/>
    <x v="3"/>
    <s v="Low End"/>
    <s v="Baskin-Robbins"/>
    <s v="Pralines 'n Cream"/>
    <n v="417"/>
    <x v="680"/>
    <n v="343296.87961930217"/>
    <x v="680"/>
    <n v="831467.85757195693"/>
    <n v="1170.6738080399396"/>
    <n v="488170.97795265476"/>
    <n v="4.7816012374098245"/>
    <n v="0.58711948213873977"/>
    <m/>
    <m/>
    <m/>
    <m/>
    <x v="32"/>
  </r>
  <r>
    <x v="4"/>
    <x v="3"/>
    <s v="High End"/>
    <s v="Ben and Jerry's"/>
    <s v="Turtle Soup"/>
    <n v="924"/>
    <x v="681"/>
    <n v="2913388.821077968"/>
    <x v="681"/>
    <n v="4569498.5702517852"/>
    <n v="1792.3265683699324"/>
    <n v="1656109.7491738172"/>
    <n v="5.3521047326837312"/>
    <n v="0.3624270198825259"/>
    <m/>
    <m/>
    <m/>
    <m/>
    <x v="32"/>
  </r>
  <r>
    <x v="4"/>
    <x v="3"/>
    <s v="High End"/>
    <s v="Ben and Jerry's"/>
    <s v="Crème Brûlée"/>
    <n v="519"/>
    <x v="682"/>
    <n v="886883.79187981389"/>
    <x v="682"/>
    <n v="1521272.908805921"/>
    <n v="1222.3297050599365"/>
    <n v="634389.11692610709"/>
    <n v="5.6477103545276446"/>
    <n v="0.41701203857239028"/>
    <m/>
    <m/>
    <m/>
    <m/>
    <x v="32"/>
  </r>
  <r>
    <x v="4"/>
    <x v="3"/>
    <s v="High End"/>
    <s v="Ben and Jerry's"/>
    <s v="Strawberry Banana"/>
    <n v="531"/>
    <x v="683"/>
    <n v="802758.04904605797"/>
    <x v="683"/>
    <n v="1451177.8703099238"/>
    <n v="1221.1296068999357"/>
    <n v="648419.8212638658"/>
    <n v="5.1467325988697858"/>
    <n v="0.44682311833034272"/>
    <m/>
    <m/>
    <m/>
    <m/>
    <x v="32"/>
  </r>
  <r>
    <x v="4"/>
    <x v="3"/>
    <s v="High End"/>
    <s v="Ben and Jerry's"/>
    <s v="Chocolate Macadamia"/>
    <n v="513"/>
    <x v="684"/>
    <n v="723470.73294695222"/>
    <x v="684"/>
    <n v="1344560.6023289298"/>
    <n v="1210.7014997699366"/>
    <n v="621089.86938197759"/>
    <n v="5.109114684210259"/>
    <n v="0.46192776160939131"/>
    <m/>
    <m/>
    <m/>
    <m/>
    <x v="32"/>
  </r>
  <r>
    <x v="4"/>
    <x v="3"/>
    <s v="High End"/>
    <s v="Ben and Jerry's"/>
    <s v="Half Baked"/>
    <n v="476"/>
    <x v="685"/>
    <n v="629627.29477756727"/>
    <x v="685"/>
    <n v="1201972.8089599377"/>
    <n v="1202.4065423999377"/>
    <n v="572345.51418237039"/>
    <n v="5.3049431932770359"/>
    <n v="0.47617176521457144"/>
    <m/>
    <m/>
    <m/>
    <m/>
    <x v="32"/>
  </r>
  <r>
    <x v="4"/>
    <x v="3"/>
    <s v="High End"/>
    <s v="Ben and Jerry's"/>
    <s v="Chocolate Peanut Butter Swirl"/>
    <n v="414"/>
    <x v="686"/>
    <n v="467468.22241563565"/>
    <x v="686"/>
    <n v="962512.36698594992"/>
    <n v="1195.7588033099378"/>
    <n v="495044.14457031427"/>
    <n v="5.6157224613523651"/>
    <n v="0.51432497030715096"/>
    <m/>
    <m/>
    <m/>
    <m/>
    <x v="32"/>
  </r>
  <r>
    <x v="4"/>
    <x v="3"/>
    <s v="High End"/>
    <s v="Ben and Jerry's"/>
    <s v="Imagine Whirled Peace"/>
    <n v="350"/>
    <x v="687"/>
    <n v="237129.81914998763"/>
    <x v="687"/>
    <n v="648892.96499996609"/>
    <n v="1176.4661309999385"/>
    <n v="411763.14584997843"/>
    <n v="5.2970854285711519"/>
    <n v="0.63456250577473894"/>
    <m/>
    <m/>
    <m/>
    <m/>
    <x v="32"/>
  </r>
  <r>
    <x v="4"/>
    <x v="4"/>
    <s v="Low End"/>
    <s v="EDY's"/>
    <s v="Mocha Almond Fudge"/>
    <n v="672"/>
    <x v="688"/>
    <n v="1138352.783278981"/>
    <x v="688"/>
    <n v="2098257.6363838911"/>
    <n v="1428.4298409299261"/>
    <n v="959904.85310491011"/>
    <n v="4.6464392812497595"/>
    <n v="0.45747711647040512"/>
    <m/>
    <m/>
    <m/>
    <m/>
    <x v="32"/>
  </r>
  <r>
    <x v="4"/>
    <x v="4"/>
    <s v="Low End"/>
    <s v="EDY's"/>
    <s v="Rocky Road"/>
    <n v="617"/>
    <x v="689"/>
    <n v="1007264.1177088971"/>
    <x v="689"/>
    <n v="1885523.5470449009"/>
    <n v="1423.4350556499251"/>
    <n v="878259.42933600384"/>
    <n v="4.9529236385734832"/>
    <n v="0.46579075117489865"/>
    <m/>
    <m/>
    <m/>
    <m/>
    <x v="32"/>
  </r>
  <r>
    <x v="4"/>
    <x v="4"/>
    <s v="Low End"/>
    <s v="EDY's"/>
    <s v="Fudge Tracks"/>
    <n v="511"/>
    <x v="690"/>
    <n v="729690.63005219202"/>
    <x v="690"/>
    <n v="1429265.5707329256"/>
    <n v="1369.0311950699288"/>
    <n v="699574.94068073353"/>
    <n v="5.4735757397257423"/>
    <n v="0.48946462785218597"/>
    <m/>
    <m/>
    <m/>
    <m/>
    <x v="32"/>
  </r>
  <r>
    <x v="4"/>
    <x v="4"/>
    <s v="Low End"/>
    <s v="EDY's"/>
    <s v="Pumpkin (Holiday)"/>
    <n v="358"/>
    <x v="691"/>
    <n v="295424.42601618468"/>
    <x v="691"/>
    <n v="734187.72101996199"/>
    <n v="1225.5957960999367"/>
    <n v="438763.29500377731"/>
    <n v="5.7285019273740048"/>
    <n v="0.59761731562907427"/>
    <m/>
    <m/>
    <m/>
    <m/>
    <x v="32"/>
  </r>
  <r>
    <x v="4"/>
    <x v="4"/>
    <s v="High End"/>
    <s v="Häagen-Dazs"/>
    <s v="Pralines and Cream"/>
    <n v="902"/>
    <x v="692"/>
    <n v="3091866.884731519"/>
    <x v="692"/>
    <n v="4778095.5645277752"/>
    <n v="1869.4331261599291"/>
    <n v="1686228.6797962561"/>
    <n v="5.8727532860307656"/>
    <n v="0.35290811098771069"/>
    <m/>
    <m/>
    <m/>
    <m/>
    <x v="32"/>
  </r>
  <r>
    <x v="4"/>
    <x v="4"/>
    <s v="High End"/>
    <s v="Häagen-Dazs"/>
    <s v="Butter Pecan"/>
    <n v="858"/>
    <x v="693"/>
    <n v="2807625.5360523341"/>
    <x v="693"/>
    <n v="4402293.8182077929"/>
    <n v="1858.5877414399292"/>
    <n v="1594668.2821554588"/>
    <n v="5.9800449603726795"/>
    <n v="0.36223576798984775"/>
    <m/>
    <m/>
    <m/>
    <m/>
    <x v="32"/>
  </r>
  <r>
    <x v="4"/>
    <x v="4"/>
    <s v="High End"/>
    <s v="Häagen-Dazs"/>
    <s v="Chocolate Chip Cookie Dough"/>
    <n v="854"/>
    <x v="694"/>
    <n v="2778559.0093143359"/>
    <x v="694"/>
    <n v="4364777.8184077954"/>
    <n v="1857.3990738799289"/>
    <n v="1586218.8090934595"/>
    <n v="5.9847553302104917"/>
    <n v="0.36341341417284051"/>
    <m/>
    <m/>
    <m/>
    <m/>
    <x v="32"/>
  </r>
  <r>
    <x v="4"/>
    <x v="4"/>
    <s v="High End"/>
    <s v="Häagen-Dazs"/>
    <s v="Raspberry Sorbet"/>
    <n v="685"/>
    <x v="695"/>
    <n v="1847820.742015555"/>
    <x v="695"/>
    <n v="3084474.5666148597"/>
    <n v="1805.3340505099341"/>
    <n v="1236653.8245993047"/>
    <n v="6.5735512102186791"/>
    <n v="0.4009285205280535"/>
    <m/>
    <m/>
    <m/>
    <m/>
    <x v="32"/>
  </r>
  <r>
    <x v="4"/>
    <x v="4"/>
    <s v="High End"/>
    <s v="Häagen-Dazs"/>
    <s v="English Toffee"/>
    <n v="492"/>
    <x v="696"/>
    <n v="564189.62359713041"/>
    <x v="696"/>
    <n v="1163337.1650359388"/>
    <n v="1217.779555769936"/>
    <n v="599147.54143880843"/>
    <n v="4.8059073841460895"/>
    <n v="0.51502484356742706"/>
    <m/>
    <m/>
    <m/>
    <m/>
    <x v="32"/>
  </r>
  <r>
    <x v="4"/>
    <x v="4"/>
    <s v="High End"/>
    <s v="Häagen-Dazs"/>
    <s v="Rockmelon"/>
    <n v="472"/>
    <x v="697"/>
    <n v="521126.30987997289"/>
    <x v="697"/>
    <n v="1090943.7479999433"/>
    <n v="1207.2403349999374"/>
    <n v="569817.43811997049"/>
    <n v="4.8968675847455083"/>
    <n v="0.52231605815114868"/>
    <m/>
    <m/>
    <m/>
    <m/>
    <x v="32"/>
  </r>
  <r>
    <x v="4"/>
    <x v="4"/>
    <s v="High End"/>
    <s v="Häagen-Dazs"/>
    <s v="Rockmelon"/>
    <n v="980"/>
    <x v="698"/>
    <n v="2045322.2789998937"/>
    <x v="698"/>
    <n v="4931005.778999744"/>
    <n v="2944.574999999847"/>
    <n v="2885683.4999998501"/>
    <n v="5.1343250510201415"/>
    <n v="0.5852119485013485"/>
    <m/>
    <m/>
    <m/>
    <m/>
    <x v="32"/>
  </r>
  <r>
    <x v="4"/>
    <x v="4"/>
    <s v="High End"/>
    <s v="Häagen-Dazs"/>
    <s v="Radish and Rice"/>
    <n v="980"/>
    <x v="699"/>
    <n v="2057603.291099892"/>
    <x v="699"/>
    <n v="4962309.3260997394"/>
    <n v="2963.9857499998443"/>
    <n v="2904706.0349998474"/>
    <n v="5.166919331632382"/>
    <n v="0.58535368194849702"/>
    <m/>
    <m/>
    <m/>
    <m/>
    <x v="32"/>
  </r>
  <r>
    <x v="4"/>
    <x v="4"/>
    <s v="High End"/>
    <s v="Häagen-Dazs"/>
    <s v="Cherry Vanilla"/>
    <n v="309"/>
    <x v="700"/>
    <n v="181892.23466975044"/>
    <x v="700"/>
    <n v="546053.10249597125"/>
    <n v="1178.5141353599381"/>
    <n v="364160.86782622081"/>
    <n v="5.7189713398055249"/>
    <n v="0.66689643582586844"/>
    <m/>
    <m/>
    <m/>
    <m/>
    <x v="32"/>
  </r>
  <r>
    <x v="4"/>
    <x v="4"/>
    <s v="Low End"/>
    <s v="Baskin-Robbins"/>
    <s v="Lemon Custard"/>
    <n v="965"/>
    <x v="701"/>
    <n v="2893555.9514188459"/>
    <x v="701"/>
    <n v="4583649.5048997821"/>
    <n v="1751.3922833999336"/>
    <n v="1690093.5534809362"/>
    <n v="4.9221718756474342"/>
    <n v="0.36872224887052935"/>
    <m/>
    <m/>
    <m/>
    <m/>
    <x v="32"/>
  </r>
  <r>
    <x v="4"/>
    <x v="4"/>
    <s v="Low End"/>
    <s v="Baskin-Robbins"/>
    <s v="Mint Chocolate Chip"/>
    <n v="903"/>
    <x v="702"/>
    <n v="2576522.5057843621"/>
    <x v="702"/>
    <n v="4157427.0349498023"/>
    <n v="1750.7248384999339"/>
    <n v="1580904.5291654402"/>
    <n v="5.0985787929122717"/>
    <n v="0.38026031867196158"/>
    <m/>
    <m/>
    <m/>
    <m/>
    <x v="32"/>
  </r>
  <r>
    <x v="4"/>
    <x v="4"/>
    <s v="Low End"/>
    <s v="Baskin-Robbins"/>
    <s v="French Vanilla"/>
    <n v="808"/>
    <x v="703"/>
    <n v="2083348.9698673296"/>
    <x v="703"/>
    <n v="3486802.1156238364"/>
    <n v="1736.9469625699339"/>
    <n v="1403453.1457565068"/>
    <n v="5.3407786547027198"/>
    <n v="0.4025043863165747"/>
    <m/>
    <m/>
    <m/>
    <m/>
    <x v="32"/>
  </r>
  <r>
    <x v="4"/>
    <x v="4"/>
    <s v="Low End"/>
    <s v="Baskin-Robbins"/>
    <s v="Chocolate Mint"/>
    <n v="465"/>
    <x v="704"/>
    <n v="593097.33033836866"/>
    <x v="704"/>
    <n v="1253858.5946399339"/>
    <n v="1420.991966239925"/>
    <n v="660761.26430156524"/>
    <n v="5.7988604215050703"/>
    <n v="0.52698228263236779"/>
    <m/>
    <m/>
    <m/>
    <m/>
    <x v="32"/>
  </r>
  <r>
    <x v="4"/>
    <x v="4"/>
    <s v="Low End"/>
    <s v="Baskin-Robbins"/>
    <s v="Rocky Road"/>
    <n v="397"/>
    <x v="705"/>
    <n v="393193.46972041886"/>
    <x v="705"/>
    <n v="900098.84232395154"/>
    <n v="1276.8397294799313"/>
    <n v="506905.37260353268"/>
    <n v="5.7109609370274006"/>
    <n v="0.56316634214833716"/>
    <m/>
    <m/>
    <m/>
    <m/>
    <x v="32"/>
  </r>
  <r>
    <x v="4"/>
    <x v="4"/>
    <s v="Low End"/>
    <s v="Baskin-Robbins"/>
    <s v="Chocolate"/>
    <n v="443"/>
    <x v="706"/>
    <n v="397172.15085577872"/>
    <x v="706"/>
    <n v="937811.18017994997"/>
    <n v="1220.4041293999348"/>
    <n v="540639.02932417125"/>
    <n v="4.7786800451464719"/>
    <n v="0.57649027944029385"/>
    <m/>
    <m/>
    <m/>
    <m/>
    <x v="32"/>
  </r>
  <r>
    <x v="4"/>
    <x v="4"/>
    <s v="Low End"/>
    <s v="Baskin-Robbins"/>
    <s v="Pralines 'n Cream"/>
    <n v="379"/>
    <x v="707"/>
    <n v="297744.30955358414"/>
    <x v="707"/>
    <n v="737141.59855996072"/>
    <n v="1159.3596015999381"/>
    <n v="439397.28900637658"/>
    <n v="5.1318328232187236"/>
    <n v="0.59608261135276985"/>
    <m/>
    <m/>
    <m/>
    <m/>
    <x v="32"/>
  </r>
  <r>
    <x v="4"/>
    <x v="4"/>
    <s v="Low End"/>
    <s v="Baskin-Robbins"/>
    <s v="Chocolate"/>
    <n v="357"/>
    <x v="708"/>
    <n v="264039.65614213608"/>
    <x v="708"/>
    <n v="666350.72626496491"/>
    <n v="1126.9217650499406"/>
    <n v="402311.07012282882"/>
    <n v="5.2283715546215737"/>
    <n v="0.6037527300043124"/>
    <m/>
    <m/>
    <m/>
    <m/>
    <x v="32"/>
  </r>
  <r>
    <x v="4"/>
    <x v="4"/>
    <s v="High End"/>
    <s v="Ben and Jerry's"/>
    <s v="Brownie Batter"/>
    <n v="860"/>
    <x v="709"/>
    <n v="2614302.5001142621"/>
    <x v="709"/>
    <n v="4163495.8842398031"/>
    <n v="1801.3876559599312"/>
    <n v="1549193.384125541"/>
    <n v="5.6293887023253149"/>
    <n v="0.37208956780520563"/>
    <m/>
    <m/>
    <m/>
    <m/>
    <x v="32"/>
  </r>
  <r>
    <x v="4"/>
    <x v="5"/>
    <s v="High End"/>
    <s v="Ben and Jerry's"/>
    <s v="Mint Chocolate Cookie"/>
    <n v="810"/>
    <x v="710"/>
    <n v="2324501.1398482779"/>
    <x v="710"/>
    <n v="3775246.4156398224"/>
    <n v="1791.0435503599319"/>
    <n v="1450745.2757915445"/>
    <n v="5.7540716592589884"/>
    <n v="0.38427830029359156"/>
    <m/>
    <m/>
    <m/>
    <m/>
    <x v="32"/>
  </r>
  <r>
    <x v="4"/>
    <x v="5"/>
    <s v="High End"/>
    <s v="Ben and Jerry's"/>
    <s v="Phish Food"/>
    <n v="780"/>
    <x v="711"/>
    <n v="2226213.7386292806"/>
    <x v="711"/>
    <n v="3636092.2907398264"/>
    <n v="1807.5366052699305"/>
    <n v="1409878.5521105458"/>
    <n v="5.97648305512792"/>
    <n v="0.38774553542030182"/>
    <m/>
    <m/>
    <m/>
    <m/>
    <x v="32"/>
  </r>
  <r>
    <x v="4"/>
    <x v="5"/>
    <s v="High End"/>
    <s v="Ben and Jerry's"/>
    <s v="Turtle Soup"/>
    <n v="549"/>
    <x v="712"/>
    <n v="819766.71413635614"/>
    <x v="712"/>
    <n v="1739977.3004399068"/>
    <n v="1676.1577163999102"/>
    <n v="920210.58630355063"/>
    <n v="5.7729645901636255"/>
    <n v="0.52886355820325937"/>
    <m/>
    <m/>
    <m/>
    <m/>
    <x v="32"/>
  </r>
  <r>
    <x v="4"/>
    <x v="5"/>
    <s v="High End"/>
    <s v="Ben and Jerry's"/>
    <s v="Mission to Marzipan"/>
    <n v="599"/>
    <x v="713"/>
    <n v="845195.46643856459"/>
    <x v="713"/>
    <n v="1815961.6259309025"/>
    <n v="1620.6446736099133"/>
    <n v="970766.15949233796"/>
    <n v="5.0611944390648373"/>
    <n v="0.53457415929408836"/>
    <m/>
    <m/>
    <m/>
    <m/>
    <x v="32"/>
  </r>
  <r>
    <x v="4"/>
    <x v="5"/>
    <s v="High End"/>
    <s v="Ben and Jerry's"/>
    <s v="Crème Brûlée"/>
    <n v="516"/>
    <x v="714"/>
    <n v="640793.96448404586"/>
    <x v="714"/>
    <n v="1415780.1073679246"/>
    <n v="1501.9111296199201"/>
    <n v="774986.14288387878"/>
    <n v="5.3173641434105692"/>
    <n v="0.54739160329399938"/>
    <m/>
    <m/>
    <m/>
    <m/>
    <x v="32"/>
  </r>
  <r>
    <x v="4"/>
    <x v="5"/>
    <s v="High End"/>
    <s v="Ben and Jerry's"/>
    <s v="Dave Matthews Band MagicBrownies Encore Edition"/>
    <n v="421"/>
    <x v="715"/>
    <n v="456234.99408562551"/>
    <x v="715"/>
    <n v="1043984.3551149442"/>
    <n v="1396.0792423499256"/>
    <n v="587749.36102931865"/>
    <n v="5.8901967102134618"/>
    <n v="0.56298675181258495"/>
    <m/>
    <m/>
    <m/>
    <m/>
    <x v="32"/>
  </r>
  <r>
    <x v="4"/>
    <x v="5"/>
    <s v="High End"/>
    <s v="Ben and Jerry's"/>
    <s v="Coffee"/>
    <n v="408"/>
    <x v="716"/>
    <n v="420395.43961965787"/>
    <x v="716"/>
    <n v="971851.49812794896"/>
    <n v="1351.607986539929"/>
    <n v="551456.05850829114"/>
    <n v="5.8382082499996928"/>
    <n v="0.56742831550966977"/>
    <m/>
    <m/>
    <m/>
    <m/>
    <x v="32"/>
  </r>
  <r>
    <x v="4"/>
    <x v="5"/>
    <s v="High End"/>
    <s v="Ben and Jerry's"/>
    <s v="Chocolate Peanut Butter Swirl"/>
    <n v="410"/>
    <x v="717"/>
    <n v="357277.16708188102"/>
    <x v="717"/>
    <n v="870491.0034899537"/>
    <n v="1251.7410644099334"/>
    <n v="513213.83640807268"/>
    <n v="5.1784116804875291"/>
    <n v="0.58956822569160039"/>
    <m/>
    <m/>
    <m/>
    <m/>
    <x v="32"/>
  </r>
  <r>
    <x v="4"/>
    <x v="5"/>
    <s v="High End"/>
    <s v="Ben and Jerry's"/>
    <s v="Bananas on the Rum"/>
    <n v="348"/>
    <x v="718"/>
    <n v="201933.91819126933"/>
    <x v="718"/>
    <n v="566851.56448797008"/>
    <n v="1048.6139261399444"/>
    <n v="364917.64629670075"/>
    <n v="4.6807005919537756"/>
    <n v="0.64376226362950273"/>
    <m/>
    <m/>
    <m/>
    <m/>
    <x v="32"/>
  </r>
  <r>
    <x v="4"/>
    <x v="5"/>
    <s v="Low End"/>
    <s v="EDY's"/>
    <s v="Chocolate Fudge Chunk"/>
    <n v="793"/>
    <x v="719"/>
    <n v="1364293.2912704472"/>
    <x v="719"/>
    <n v="2551440.898291864"/>
    <n v="1497.0335523599203"/>
    <n v="1187147.6070214168"/>
    <n v="4.0573188448925963"/>
    <n v="0.46528516800690428"/>
    <m/>
    <m/>
    <m/>
    <m/>
    <x v="32"/>
  </r>
  <r>
    <x v="4"/>
    <x v="5"/>
    <s v="Low End"/>
    <s v="EDY's"/>
    <s v="Mocha Almond Fudge"/>
    <n v="668"/>
    <x v="720"/>
    <n v="1017263.6003414259"/>
    <x v="720"/>
    <n v="1962877.7069078956"/>
    <n v="1415.589979889925"/>
    <n v="945614.10656646977"/>
    <n v="4.3988617979039581"/>
    <n v="0.48174886455666543"/>
    <m/>
    <m/>
    <m/>
    <m/>
    <x v="32"/>
  </r>
  <r>
    <x v="4"/>
    <x v="5"/>
    <s v="Low End"/>
    <s v="EDY's"/>
    <s v="Rocky Road"/>
    <n v="615"/>
    <x v="721"/>
    <n v="902147.07243040157"/>
    <x v="721"/>
    <n v="1762847.1271949054"/>
    <n v="1399.5122841699249"/>
    <n v="860700.05476450385"/>
    <n v="4.6608424276420264"/>
    <n v="0.48824429610869052"/>
    <m/>
    <m/>
    <m/>
    <m/>
    <x v="32"/>
  </r>
  <r>
    <x v="4"/>
    <x v="5"/>
    <s v="Low End"/>
    <s v="EDY's"/>
    <s v="Fudge Tracks"/>
    <n v="509"/>
    <x v="722"/>
    <n v="653683.47409739508"/>
    <x v="722"/>
    <n v="1325745.7351529293"/>
    <n v="1320.3580767299295"/>
    <n v="672062.26105553424"/>
    <n v="5.1171090707266425"/>
    <n v="0.50693149013072969"/>
    <m/>
    <m/>
    <m/>
    <m/>
    <x v="32"/>
  </r>
  <r>
    <x v="4"/>
    <x v="5"/>
    <s v="High End"/>
    <s v="Häagen-Dazs"/>
    <s v="Butter Pecan"/>
    <n v="855"/>
    <x v="723"/>
    <n v="2860076.8662046478"/>
    <x v="723"/>
    <n v="4475021.8600797839"/>
    <n v="1888.8245542399254"/>
    <n v="1614944.9938751361"/>
    <n v="6.1215715742687102"/>
    <n v="0.36087980000310965"/>
    <m/>
    <m/>
    <m/>
    <m/>
    <x v="32"/>
  </r>
  <r>
    <x v="4"/>
    <x v="5"/>
    <s v="High End"/>
    <s v="Häagen-Dazs"/>
    <s v="Chocolate Chip Cookie Dough"/>
    <n v="850"/>
    <x v="724"/>
    <n v="2827087.6059118495"/>
    <x v="724"/>
    <n v="4431552.6151997866"/>
    <n v="1887.6058932799256"/>
    <n v="1604465.0092879371"/>
    <n v="6.1336368376467627"/>
    <n v="0.36205482561231039"/>
    <m/>
    <m/>
    <m/>
    <m/>
    <x v="32"/>
  </r>
  <r>
    <x v="4"/>
    <x v="5"/>
    <s v="High End"/>
    <s v="Häagen-Dazs"/>
    <s v="Black Raspberry Chip"/>
    <n v="807"/>
    <x v="725"/>
    <n v="2572424.8819967224"/>
    <x v="725"/>
    <n v="4094023.4619058021"/>
    <n v="1885.5000990199255"/>
    <n v="1521598.5799090797"/>
    <n v="6.286418039652732"/>
    <n v="0.37166337566633362"/>
    <m/>
    <m/>
    <m/>
    <m/>
    <x v="32"/>
  </r>
  <r>
    <x v="4"/>
    <x v="5"/>
    <s v="High End"/>
    <s v="Häagen-Dazs"/>
    <s v="Vanilla Chocolate Chip"/>
    <n v="728"/>
    <x v="726"/>
    <n v="1888054.1597734997"/>
    <x v="726"/>
    <n v="3223335.5845598485"/>
    <n v="1834.1777812999294"/>
    <n v="1335281.4247863488"/>
    <n v="6.0819488598898239"/>
    <n v="0.41425454773697828"/>
    <m/>
    <m/>
    <m/>
    <m/>
    <x v="32"/>
  </r>
  <r>
    <x v="4"/>
    <x v="5"/>
    <s v="High End"/>
    <s v="Häagen-Dazs"/>
    <s v="English Toffee"/>
    <n v="390"/>
    <x v="727"/>
    <n v="338872.99419868179"/>
    <x v="727"/>
    <n v="843020.11676995468"/>
    <n v="1292.6849296699304"/>
    <n v="504147.12257127289"/>
    <n v="5.5425385717945739"/>
    <n v="0.59802502045018902"/>
    <m/>
    <m/>
    <m/>
    <m/>
    <x v="32"/>
  </r>
  <r>
    <x v="4"/>
    <x v="5"/>
    <s v="High End"/>
    <s v="Häagen-Dazs"/>
    <s v="Rockmelon"/>
    <n v="386"/>
    <x v="728"/>
    <n v="324960.20431978267"/>
    <x v="728"/>
    <n v="814253.69457995659"/>
    <n v="1267.5997156999324"/>
    <n v="489293.49026017392"/>
    <n v="5.464936606217325"/>
    <n v="0.60091037169021666"/>
    <m/>
    <m/>
    <m/>
    <m/>
    <x v="32"/>
  </r>
  <r>
    <x v="4"/>
    <x v="5"/>
    <s v="High End"/>
    <s v="Häagen-Dazs"/>
    <s v="Cherry Vanilla"/>
    <n v="323"/>
    <x v="729"/>
    <n v="170081.33555581086"/>
    <x v="729"/>
    <n v="500981.33792197309"/>
    <n v="1024.4582116599449"/>
    <n v="330900.00236616225"/>
    <n v="4.8019375046437052"/>
    <n v="0.66050365017329105"/>
    <m/>
    <m/>
    <m/>
    <m/>
    <x v="32"/>
  </r>
  <r>
    <x v="4"/>
    <x v="5"/>
    <s v="Low End"/>
    <s v="Baskin-Robbins"/>
    <s v="Mint Chocolate Chip"/>
    <n v="899"/>
    <x v="730"/>
    <n v="1849720.6551965496"/>
    <x v="730"/>
    <n v="3536066.6232148074"/>
    <n v="1875.8019666498976"/>
    <n v="1686345.9680182578"/>
    <n v="4.375231685205546"/>
    <n v="0.47689881094070563"/>
    <m/>
    <m/>
    <m/>
    <m/>
    <x v="32"/>
  </r>
  <r>
    <x v="4"/>
    <x v="5"/>
    <s v="Low End"/>
    <s v="Baskin-Robbins"/>
    <s v="Cherries Jubilee"/>
    <n v="804"/>
    <x v="731"/>
    <n v="1500460.044449439"/>
    <x v="731"/>
    <n v="2918144.2891918421"/>
    <n v="1763.2888616199043"/>
    <n v="1417684.244742403"/>
    <n v="4.5143441517410494"/>
    <n v="0.48581704818133581"/>
    <m/>
    <m/>
    <m/>
    <m/>
    <x v="32"/>
  </r>
  <r>
    <x v="4"/>
    <x v="5"/>
    <s v="Low End"/>
    <s v="Baskin-Robbins"/>
    <s v="Pralines 'n Cream"/>
    <n v="763"/>
    <x v="732"/>
    <n v="1394378.836546984"/>
    <x v="732"/>
    <n v="2728843.4069258515"/>
    <n v="1748.9706033799048"/>
    <n v="1334464.5703788674"/>
    <n v="4.6873732660547907"/>
    <n v="0.48902204025044949"/>
    <m/>
    <m/>
    <m/>
    <m/>
    <x v="32"/>
  </r>
  <r>
    <x v="4"/>
    <x v="5"/>
    <s v="Low End"/>
    <s v="Baskin-Robbins"/>
    <s v="Chocolate Mint"/>
    <n v="479"/>
    <x v="733"/>
    <n v="624395.5786466063"/>
    <x v="733"/>
    <n v="1320025.7743439286"/>
    <n v="1452.2551058399215"/>
    <n v="695630.19569732226"/>
    <n v="5.753225336116599"/>
    <n v="0.52698228263236779"/>
    <m/>
    <m/>
    <m/>
    <m/>
    <x v="32"/>
  </r>
  <r>
    <x v="4"/>
    <x v="5"/>
    <s v="Low End"/>
    <s v="Baskin-Robbins"/>
    <s v="Rocky Road"/>
    <n v="393"/>
    <x v="734"/>
    <n v="397641.42538893817"/>
    <x v="734"/>
    <n v="910281.10641594988"/>
    <n v="1304.4266692799281"/>
    <n v="512639.68102701171"/>
    <n v="5.8937326005085815"/>
    <n v="0.56316634214833716"/>
    <m/>
    <m/>
    <m/>
    <m/>
    <x v="32"/>
  </r>
  <r>
    <x v="4"/>
    <x v="5"/>
    <s v="Low End"/>
    <s v="Baskin-Robbins"/>
    <s v="Chocolate"/>
    <n v="440"/>
    <x v="735"/>
    <n v="403060.16678397794"/>
    <x v="735"/>
    <n v="951714.08639994811"/>
    <n v="1246.9407263999321"/>
    <n v="548653.91961597023"/>
    <n v="4.9158785454542775"/>
    <n v="0.57649027944029396"/>
    <m/>
    <m/>
    <m/>
    <m/>
    <x v="32"/>
  </r>
  <r>
    <x v="4"/>
    <x v="5"/>
    <s v="Low End"/>
    <s v="Baskin-Robbins"/>
    <s v="Pralines 'n Cream"/>
    <n v="375"/>
    <x v="736"/>
    <n v="301006.27829998359"/>
    <x v="736"/>
    <n v="745217.42999995942"/>
    <n v="1184.5630711999356"/>
    <n v="444211.15169997583"/>
    <n v="5.2993239466663784"/>
    <n v="0.59608261135276996"/>
    <m/>
    <m/>
    <m/>
    <m/>
    <x v="32"/>
  </r>
  <r>
    <x v="4"/>
    <x v="5"/>
    <s v="Low End"/>
    <s v="Baskin-Robbins"/>
    <s v="Chocolate"/>
    <n v="354"/>
    <x v="737"/>
    <n v="267568.49104768556"/>
    <x v="737"/>
    <n v="675256.3646699636"/>
    <n v="1151.660659949938"/>
    <n v="407687.87362227804"/>
    <n v="5.388428968926263"/>
    <n v="0.6037527300043124"/>
    <m/>
    <m/>
    <m/>
    <m/>
    <x v="32"/>
  </r>
  <r>
    <x v="4"/>
    <x v="5"/>
    <s v="High End"/>
    <s v="Ben and Jerry's"/>
    <s v="Turtle Soup"/>
    <n v="899"/>
    <x v="738"/>
    <n v="1946708.8424613336"/>
    <x v="738"/>
    <n v="3872258.1834237883"/>
    <n v="2141.8791334398829"/>
    <n v="1925549.3409624547"/>
    <n v="4.7912068698551327"/>
    <n v="0.49726780853747593"/>
    <m/>
    <m/>
    <m/>
    <m/>
    <x v="32"/>
  </r>
  <r>
    <x v="4"/>
    <x v="5"/>
    <s v="High End"/>
    <s v="Ben and Jerry's"/>
    <s v="Chocolate Chip Cookie Dough"/>
    <n v="800"/>
    <x v="739"/>
    <n v="1592764.7523119126"/>
    <x v="739"/>
    <n v="3213507.9751998242"/>
    <n v="2025.9290286098892"/>
    <n v="1620743.2228879116"/>
    <n v="5.0211062112497249"/>
    <n v="0.50435325986304091"/>
    <m/>
    <m/>
    <m/>
    <m/>
    <x v="32"/>
  </r>
  <r>
    <x v="5"/>
    <x v="0"/>
    <s v="High End"/>
    <s v="Ben and Jerry's"/>
    <s v="Turtle Soup"/>
    <n v="546"/>
    <x v="740"/>
    <n v="832909.93050715444"/>
    <x v="740"/>
    <n v="1767874.1371199032"/>
    <n v="1712.3886567999061"/>
    <n v="934964.20661274879"/>
    <n v="5.9301551648348401"/>
    <n v="0.52886355820325925"/>
    <m/>
    <m/>
    <m/>
    <m/>
    <x v="32"/>
  </r>
  <r>
    <x v="5"/>
    <x v="0"/>
    <s v="High End"/>
    <s v="Ben and Jerry's"/>
    <s v="Mission to Marzipan"/>
    <n v="595"/>
    <x v="741"/>
    <n v="857696.65934150282"/>
    <x v="741"/>
    <n v="1842821.3140048988"/>
    <n v="1655.6716885099092"/>
    <n v="985124.65466339595"/>
    <n v="5.2053423176467728"/>
    <n v="0.53457415929408836"/>
    <m/>
    <m/>
    <m/>
    <m/>
    <x v="32"/>
  </r>
  <r>
    <x v="5"/>
    <x v="0"/>
    <s v="High End"/>
    <s v="Ben and Jerry's"/>
    <s v="Goodbye Yellow Brickle Road"/>
    <n v="505"/>
    <x v="742"/>
    <n v="540360.73088637029"/>
    <x v="742"/>
    <n v="1249782.2254399313"/>
    <n v="1404.7950387199228"/>
    <n v="709421.49455356097"/>
    <n v="4.9006263128710179"/>
    <n v="0.56763608900249807"/>
    <m/>
    <m/>
    <m/>
    <m/>
    <x v="32"/>
  </r>
  <r>
    <x v="5"/>
    <x v="0"/>
    <s v="High End"/>
    <s v="Ben and Jerry's"/>
    <s v="Chocolate Peanut Butter Swirl"/>
    <n v="408"/>
    <x v="743"/>
    <n v="363264.24370390025"/>
    <x v="743"/>
    <n v="885078.26743195171"/>
    <n v="1278.9559405099303"/>
    <n v="521814.02372805146"/>
    <n v="5.3169349975487297"/>
    <n v="0.58956822569160039"/>
    <m/>
    <m/>
    <m/>
    <m/>
    <x v="32"/>
  </r>
  <r>
    <x v="5"/>
    <x v="0"/>
    <s v="High End"/>
    <s v="Ben and Jerry's"/>
    <s v="Bananas on the Rum"/>
    <n v="345"/>
    <x v="744"/>
    <n v="204586.85819068894"/>
    <x v="744"/>
    <n v="574298.66996996896"/>
    <n v="1071.6284399399419"/>
    <n v="369711.81177928002"/>
    <n v="4.8250255826084345"/>
    <n v="0.64376226362950284"/>
    <m/>
    <m/>
    <m/>
    <m/>
    <x v="32"/>
  </r>
  <r>
    <x v="5"/>
    <x v="0"/>
    <s v="Low End"/>
    <s v="EDY's"/>
    <s v="Chocolate Fudge Chunk"/>
    <n v="791"/>
    <x v="745"/>
    <n v="1389372.3772189745"/>
    <x v="745"/>
    <n v="2598342.6942548584"/>
    <n v="1528.4074804499166"/>
    <n v="1208970.3170358839"/>
    <n v="4.1528233944371946"/>
    <n v="0.46528516800690423"/>
    <m/>
    <m/>
    <m/>
    <m/>
    <x v="32"/>
  </r>
  <r>
    <x v="5"/>
    <x v="0"/>
    <s v="Low End"/>
    <s v="EDY's"/>
    <s v="Mocha Almond Fudge"/>
    <n v="666"/>
    <x v="746"/>
    <n v="1035509.8449419437"/>
    <x v="746"/>
    <n v="1998085.0481998916"/>
    <n v="1445.3081129999218"/>
    <n v="962575.20325794793"/>
    <n v="4.5046962462460014"/>
    <n v="0.48174886455666543"/>
    <m/>
    <m/>
    <m/>
    <m/>
    <x v="32"/>
  </r>
  <r>
    <x v="5"/>
    <x v="0"/>
    <s v="Low End"/>
    <s v="EDY's"/>
    <s v="Rocky Road"/>
    <n v="629"/>
    <x v="747"/>
    <n v="942210.34132919821"/>
    <x v="747"/>
    <n v="1841133.0526748989"/>
    <n v="1429.1299067499215"/>
    <n v="898922.71134570066"/>
    <n v="4.6535446343399673"/>
    <n v="0.48824429610869052"/>
    <m/>
    <m/>
    <m/>
    <m/>
    <x v="32"/>
  </r>
  <r>
    <x v="5"/>
    <x v="0"/>
    <s v="Low End"/>
    <s v="EDY's"/>
    <s v="Coffee"/>
    <n v="319"/>
    <x v="748"/>
    <n v="168655.98512586075"/>
    <x v="748"/>
    <n v="499651.70427697257"/>
    <n v="1037.6041352699431"/>
    <n v="330995.71915111179"/>
    <n v="4.9100510438868774"/>
    <n v="0.66245289732391377"/>
    <m/>
    <m/>
    <m/>
    <m/>
    <x v="32"/>
  </r>
  <r>
    <x v="5"/>
    <x v="0"/>
    <s v="High End"/>
    <s v="Häagen-Dazs"/>
    <s v="Rockmelon"/>
    <n v="974"/>
    <x v="749"/>
    <n v="2391518.2595438696"/>
    <x v="749"/>
    <n v="4869929.4823997347"/>
    <n v="2544.5700439998618"/>
    <n v="2478411.222855865"/>
    <n v="5.1333958932235397"/>
    <n v="0.50892137798155324"/>
    <m/>
    <m/>
    <m/>
    <m/>
    <x v="32"/>
  </r>
  <r>
    <x v="5"/>
    <x v="0"/>
    <s v="High End"/>
    <s v="Häagen-Dazs"/>
    <s v="Radish and Rice"/>
    <n v="975"/>
    <x v="750"/>
    <n v="2407581.7316653677"/>
    <x v="750"/>
    <n v="4903134.7150497306"/>
    <n v="2559.5415214198597"/>
    <n v="2495552.9833843629"/>
    <n v="5.157801146666384"/>
    <n v="0.50897091930280602"/>
    <m/>
    <m/>
    <m/>
    <m/>
    <x v="32"/>
  </r>
  <r>
    <x v="5"/>
    <x v="0"/>
    <s v="High End"/>
    <s v="Häagen-Dazs"/>
    <s v="Pralines and Cream"/>
    <n v="912"/>
    <x v="751"/>
    <n v="2113961.8860147647"/>
    <x v="751"/>
    <n v="4336454.2800477631"/>
    <n v="2436.9434145098667"/>
    <n v="2222492.3940329985"/>
    <n v="5.2136886831137499"/>
    <n v="0.5125137382996966"/>
    <m/>
    <m/>
    <m/>
    <m/>
    <x v="32"/>
  </r>
  <r>
    <x v="5"/>
    <x v="0"/>
    <s v="High End"/>
    <s v="Häagen-Dazs"/>
    <s v="Butter Pecan"/>
    <n v="853"/>
    <x v="752"/>
    <n v="1894008.1496979767"/>
    <x v="752"/>
    <n v="3907578.5467677866"/>
    <n v="2360.574908639871"/>
    <n v="2013570.39706981"/>
    <n v="5.3704373458379253"/>
    <n v="0.51529876443184119"/>
    <m/>
    <m/>
    <m/>
    <m/>
    <x v="32"/>
  </r>
  <r>
    <x v="5"/>
    <x v="0"/>
    <s v="High End"/>
    <s v="Häagen-Dazs"/>
    <s v="Chocolate Chip Cookie Dough"/>
    <n v="848"/>
    <x v="753"/>
    <n v="1872961.5736648578"/>
    <x v="753"/>
    <n v="3866994.3460157891"/>
    <n v="2351.4537409798718"/>
    <n v="1994032.7723509313"/>
    <n v="5.3775175023581969"/>
    <n v="0.51565443182129478"/>
    <m/>
    <m/>
    <m/>
    <m/>
    <x v="32"/>
  </r>
  <r>
    <x v="5"/>
    <x v="0"/>
    <s v="High End"/>
    <s v="Häagen-Dazs"/>
    <s v="Black Raspberry Chip"/>
    <n v="805"/>
    <x v="754"/>
    <n v="1709921.0158032563"/>
    <x v="754"/>
    <n v="3552630.3767848057"/>
    <n v="2289.079951529875"/>
    <n v="1842709.3609815494"/>
    <n v="5.4822427788816874"/>
    <n v="0.51868873638614621"/>
    <m/>
    <m/>
    <m/>
    <m/>
    <x v="32"/>
  </r>
  <r>
    <x v="5"/>
    <x v="0"/>
    <s v="High End"/>
    <s v="Häagen-Dazs"/>
    <s v="Mocha Almond Fudge"/>
    <n v="513"/>
    <x v="755"/>
    <n v="582386.7978361483"/>
    <x v="755"/>
    <n v="1357792.7052779261"/>
    <n v="1511.5124901399176"/>
    <n v="775405.90744177776"/>
    <n v="5.1593945536059564"/>
    <n v="0.57107826874284195"/>
    <m/>
    <m/>
    <m/>
    <m/>
    <x v="32"/>
  </r>
  <r>
    <x v="5"/>
    <x v="0"/>
    <s v="High End"/>
    <s v="Häagen-Dazs"/>
    <s v="English Toffee"/>
    <n v="387"/>
    <x v="756"/>
    <n v="343529.04946039116"/>
    <x v="756"/>
    <n v="854603.06471095316"/>
    <n v="1320.6046905699277"/>
    <n v="511074.01525056199"/>
    <n v="5.706141222221909"/>
    <n v="0.59802502045018913"/>
    <m/>
    <m/>
    <m/>
    <m/>
    <x v="32"/>
  </r>
  <r>
    <x v="5"/>
    <x v="0"/>
    <s v="High End"/>
    <s v="Häagen-Dazs"/>
    <s v="Rockmelon"/>
    <n v="383"/>
    <x v="757"/>
    <n v="329443.25294788205"/>
    <x v="757"/>
    <n v="825486.88208995503"/>
    <n v="1295.1530786999294"/>
    <n v="496043.62914207298"/>
    <n v="5.6274627415140532"/>
    <n v="0.60091037169021677"/>
    <m/>
    <m/>
    <m/>
    <m/>
    <x v="32"/>
  </r>
  <r>
    <x v="5"/>
    <x v="0"/>
    <s v="High End"/>
    <s v="Häagen-Dazs"/>
    <s v="Cherry Vanilla"/>
    <n v="320"/>
    <x v="758"/>
    <n v="172140.56321279056"/>
    <x v="758"/>
    <n v="507046.87487997208"/>
    <n v="1046.5822239599424"/>
    <n v="334906.31166718155"/>
    <n v="4.9516296374997273"/>
    <n v="0.66050365017329105"/>
    <m/>
    <m/>
    <m/>
    <m/>
    <x v="32"/>
  </r>
  <r>
    <x v="5"/>
    <x v="0"/>
    <s v="Low End"/>
    <s v="Baskin-Robbins"/>
    <s v="Chocolate"/>
    <n v="1067.5088152941025"/>
    <x v="759"/>
    <n v="3565218.7607522453"/>
    <x v="759"/>
    <n v="5708426.8835351178"/>
    <n v="2007.672528860955"/>
    <n v="2143208.1227828725"/>
    <n v="5.0092591792792218"/>
    <n v="0.37544636491089217"/>
    <m/>
    <m/>
    <m/>
    <m/>
    <x v="32"/>
  </r>
  <r>
    <x v="5"/>
    <x v="0"/>
    <s v="Low End"/>
    <s v="Baskin-Robbins"/>
    <s v="Daiquiri Ice"/>
    <n v="1094.4530466065476"/>
    <x v="760"/>
    <n v="2730653.6252470128"/>
    <x v="760"/>
    <n v="4530249.9744054927"/>
    <n v="1644.2883088847839"/>
    <n v="1799596.3491584798"/>
    <n v="3.7820554990004984"/>
    <n v="0.39723996674038758"/>
    <m/>
    <m/>
    <m/>
    <m/>
    <x v="32"/>
  </r>
  <r>
    <x v="5"/>
    <x v="0"/>
    <s v="Low End"/>
    <s v="Baskin-Robbins"/>
    <s v="Jamoca"/>
    <n v="788.38607744192109"/>
    <x v="761"/>
    <n v="2305599.7527692751"/>
    <x v="761"/>
    <n v="3871125.5524214399"/>
    <n v="1985.7349646911975"/>
    <n v="1565525.7996521648"/>
    <n v="6.2281543157811905"/>
    <n v="0.40441101133310131"/>
    <m/>
    <m/>
    <m/>
    <m/>
    <x v="32"/>
  </r>
  <r>
    <x v="5"/>
    <x v="0"/>
    <s v="Low End"/>
    <s v="Baskin-Robbins"/>
    <s v="Mint Chocolate Chip"/>
    <n v="1686.5835849153304"/>
    <x v="762"/>
    <n v="5083278.8154955115"/>
    <x v="762"/>
    <n v="8713735.2277515046"/>
    <n v="2152.5505434337829"/>
    <n v="3630456.4122559931"/>
    <n v="3.063293583507853"/>
    <n v="0.41663607137083014"/>
    <m/>
    <m/>
    <m/>
    <m/>
    <x v="32"/>
  </r>
  <r>
    <x v="5"/>
    <x v="1"/>
    <s v="Low End"/>
    <s v="Baskin-Robbins"/>
    <s v="Rocky Road"/>
    <n v="745.97891898808734"/>
    <x v="763"/>
    <n v="1654893.9493941383"/>
    <x v="763"/>
    <n v="3335895.5438647009"/>
    <n v="2253.4170224955201"/>
    <n v="1681001.5944705626"/>
    <n v="5.9945879151609187"/>
    <n v="0.50391313887577216"/>
    <m/>
    <m/>
    <m/>
    <m/>
    <x v="32"/>
  </r>
  <r>
    <x v="5"/>
    <x v="1"/>
    <s v="Low End"/>
    <s v="Baskin-Robbins"/>
    <s v="Chocolate"/>
    <n v="1634.2872031139059"/>
    <x v="764"/>
    <n v="5739598.1823556032"/>
    <x v="764"/>
    <n v="12037631.24138152"/>
    <n v="3853.6880464008377"/>
    <n v="6298033.0590259172"/>
    <n v="4.5069659284830559"/>
    <n v="0.52319538061402782"/>
    <m/>
    <m/>
    <m/>
    <m/>
    <x v="32"/>
  </r>
  <r>
    <x v="5"/>
    <x v="1"/>
    <s v="Low End"/>
    <s v="Baskin-Robbins"/>
    <s v="Chocolate Chip"/>
    <n v="698.3137817984699"/>
    <x v="765"/>
    <n v="1219737.4639939966"/>
    <x v="765"/>
    <n v="2560200.6434125858"/>
    <n v="1919.5714224145743"/>
    <n v="1340463.1794185892"/>
    <n v="5.2501628647231158"/>
    <n v="0.52357739338422971"/>
    <m/>
    <m/>
    <m/>
    <m/>
    <x v="32"/>
  </r>
  <r>
    <x v="5"/>
    <x v="1"/>
    <s v="Low End"/>
    <s v="Baskin-Robbins"/>
    <s v="Cherries Jubilee"/>
    <n v="1071.3951825885019"/>
    <x v="766"/>
    <n v="1953569.0747531701"/>
    <x v="766"/>
    <n v="4247894.4568038052"/>
    <n v="2141.437090007742"/>
    <n v="2294325.3820506353"/>
    <n v="3.7006187007051046"/>
    <n v="0.54010884813200566"/>
    <m/>
    <m/>
    <m/>
    <m/>
    <x v="32"/>
  </r>
  <r>
    <x v="5"/>
    <x v="1"/>
    <s v="Low End"/>
    <s v="Baskin-Robbins"/>
    <s v="Banana Nut Fudge"/>
    <n v="757.90353111661261"/>
    <x v="767"/>
    <n v="1299576.6373367703"/>
    <x v="767"/>
    <n v="3097696.6133059338"/>
    <n v="2372.4918833931397"/>
    <n v="1798119.9759691635"/>
    <n v="5.392759095639942"/>
    <n v="0.58047000737433996"/>
    <m/>
    <m/>
    <m/>
    <m/>
    <x v="32"/>
  </r>
  <r>
    <x v="5"/>
    <x v="1"/>
    <s v="Low End"/>
    <s v="Baskin-Robbins"/>
    <s v="Pralines 'n Cream"/>
    <n v="1354.632262126102"/>
    <x v="768"/>
    <n v="3648626.1224005823"/>
    <x v="768"/>
    <n v="9302146.5555094574"/>
    <n v="4173.47245534788"/>
    <n v="5653520.4331088755"/>
    <n v="5.0692107632144809"/>
    <n v="0.60776514317121988"/>
    <m/>
    <m/>
    <m/>
    <m/>
    <x v="32"/>
  </r>
  <r>
    <x v="5"/>
    <x v="1"/>
    <s v="Low End"/>
    <s v="Baskin-Robbins"/>
    <s v="Chocolate"/>
    <n v="561.75360238303506"/>
    <x v="769"/>
    <n v="667920.47385730967"/>
    <x v="769"/>
    <n v="1729255.8424304738"/>
    <n v="1889.3254339105888"/>
    <n v="1061335.3685731641"/>
    <n v="5.4798354732833277"/>
    <n v="0.61375265737512519"/>
    <m/>
    <m/>
    <m/>
    <m/>
    <x v="32"/>
  </r>
  <r>
    <x v="5"/>
    <x v="1"/>
    <s v="High End"/>
    <s v="Ben and Jerry's"/>
    <s v="Vanilla Caramel Fudge"/>
    <n v="1217.7937040695015"/>
    <x v="770"/>
    <n v="4583036.6650087526"/>
    <x v="770"/>
    <n v="8838347.8146545775"/>
    <n v="3494.2791504224815"/>
    <n v="4255311.1496458249"/>
    <n v="5.9596895802625189"/>
    <n v="0.48146002385086401"/>
    <m/>
    <m/>
    <m/>
    <m/>
    <x v="32"/>
  </r>
  <r>
    <x v="5"/>
    <x v="1"/>
    <s v="High End"/>
    <s v="Ben and Jerry's"/>
    <s v="Mint Chocolate Chunk"/>
    <n v="1291.755735947854"/>
    <x v="771"/>
    <n v="4782948.635765166"/>
    <x v="771"/>
    <n v="9305954.3916808087"/>
    <n v="3501.4404272002612"/>
    <n v="4523005.7559156427"/>
    <n v="5.576993295330813"/>
    <n v="0.48603351849210091"/>
    <m/>
    <m/>
    <m/>
    <m/>
    <x v="32"/>
  </r>
  <r>
    <x v="5"/>
    <x v="1"/>
    <s v="High End"/>
    <s v="Ben and Jerry's"/>
    <s v="Strawberry Banana"/>
    <n v="940.63512421752375"/>
    <x v="772"/>
    <n v="2647582.0090840221"/>
    <x v="772"/>
    <n v="5325744.6733976249"/>
    <n v="2847.1854764528994"/>
    <n v="2678162.6643136027"/>
    <n v="6.0191886965141723"/>
    <n v="0.50287102152890772"/>
    <m/>
    <m/>
    <m/>
    <m/>
    <x v="32"/>
  </r>
  <r>
    <x v="5"/>
    <x v="1"/>
    <s v="High End"/>
    <s v="Ben and Jerry's"/>
    <s v="Goodbye Yellow Brickle Road"/>
    <n v="995.39402996163744"/>
    <x v="773"/>
    <n v="2903252.5075280508"/>
    <x v="773"/>
    <n v="6053859.5523087904"/>
    <n v="3165.1857957216844"/>
    <n v="3150607.0447807396"/>
    <n v="6.1100150208242825"/>
    <n v="0.52042949089877333"/>
    <m/>
    <m/>
    <m/>
    <m/>
    <x v="32"/>
  </r>
  <r>
    <x v="5"/>
    <x v="1"/>
    <s v="High End"/>
    <s v="Ben and Jerry's"/>
    <s v="Triple Caramel Chunk"/>
    <n v="667.61770012688817"/>
    <x v="774"/>
    <n v="1190321.3151141638"/>
    <x v="774"/>
    <n v="2536287.7518128492"/>
    <n v="2016.073624834796"/>
    <n v="1345966.4366986854"/>
    <n v="5.6904005773018991"/>
    <n v="0.53068364807448831"/>
    <m/>
    <m/>
    <m/>
    <m/>
    <x v="32"/>
  </r>
  <r>
    <x v="5"/>
    <x v="1"/>
    <s v="High End"/>
    <s v="Ben and Jerry's"/>
    <s v="Coffee Coffee BuzzBuzzBuzz"/>
    <n v="1485.8994520201024"/>
    <x v="775"/>
    <n v="3807626.2741702874"/>
    <x v="775"/>
    <n v="8151562.6033600336"/>
    <n v="2923.4389468843938"/>
    <n v="4343936.3291897457"/>
    <n v="3.6920028122739246"/>
    <n v="0.53289615016870473"/>
    <m/>
    <m/>
    <m/>
    <m/>
    <x v="32"/>
  </r>
  <r>
    <x v="5"/>
    <x v="1"/>
    <s v="High End"/>
    <s v="Ben and Jerry's"/>
    <s v="Bananas on the Rum"/>
    <n v="456.67734858519657"/>
    <x v="776"/>
    <n v="368270.06960000272"/>
    <x v="776"/>
    <n v="1130244.8075463537"/>
    <n v="1668.5187918931758"/>
    <n v="761974.73794635094"/>
    <n v="5.4194295952524341"/>
    <n v="0.67416787306505788"/>
    <m/>
    <m/>
    <m/>
    <m/>
    <x v="32"/>
  </r>
  <r>
    <x v="5"/>
    <x v="1"/>
    <s v="Low End"/>
    <s v="EDY's"/>
    <s v="Chocolate Fudge Chunk"/>
    <n v="1031.4984266631386"/>
    <x v="777"/>
    <n v="2989448.2340775519"/>
    <x v="777"/>
    <n v="5540640.7608616101"/>
    <n v="2473.2878507988394"/>
    <n v="2551192.5267840582"/>
    <n v="5.2074229516903019"/>
    <n v="0.46045081009499145"/>
    <m/>
    <m/>
    <m/>
    <m/>
    <x v="32"/>
  </r>
  <r>
    <x v="5"/>
    <x v="1"/>
    <s v="Low End"/>
    <s v="EDY's"/>
    <s v="Fudge Tracks"/>
    <n v="976.12617406912841"/>
    <x v="778"/>
    <n v="2581580.2830510684"/>
    <x v="778"/>
    <n v="5211757.7988313586"/>
    <n v="2694.5056752407327"/>
    <n v="2630177.5157802901"/>
    <n v="5.4698108521371838"/>
    <n v="0.50466226891243093"/>
    <m/>
    <m/>
    <m/>
    <m/>
    <x v="32"/>
  </r>
  <r>
    <x v="5"/>
    <x v="1"/>
    <s v="Low End"/>
    <s v="EDY's"/>
    <s v="Neapolitan"/>
    <n v="1017.1261531480844"/>
    <x v="779"/>
    <n v="2087904.7647131563"/>
    <x v="779"/>
    <n v="4555118.5962651204"/>
    <n v="2425.6714114721622"/>
    <n v="2467213.8315519644"/>
    <n v="4.4030137927146944"/>
    <n v="0.54163547653290689"/>
    <m/>
    <m/>
    <m/>
    <m/>
    <x v="32"/>
  </r>
  <r>
    <x v="5"/>
    <x v="1"/>
    <s v="High End"/>
    <s v="Häagen-Dazs"/>
    <s v="Vanilla Honey Bee"/>
    <n v="1442.3840048182196"/>
    <x v="780"/>
    <n v="4928724.729509485"/>
    <x v="780"/>
    <n v="9466583.7651157379"/>
    <n v="3146.0824721071072"/>
    <n v="4537859.035606253"/>
    <n v="4.5502104840771711"/>
    <n v="0.47935550439306485"/>
    <m/>
    <m/>
    <m/>
    <m/>
    <x v="32"/>
  </r>
  <r>
    <x v="5"/>
    <x v="1"/>
    <s v="High End"/>
    <s v="Häagen-Dazs"/>
    <s v="Butter Pecan"/>
    <n v="866.3854586642916"/>
    <x v="781"/>
    <n v="1933908.107392096"/>
    <x v="781"/>
    <n v="4518509.1960828537"/>
    <n v="2983.199986615014"/>
    <n v="2584601.0886907578"/>
    <n v="6.0196724629587033"/>
    <n v="0.5720030604189934"/>
    <m/>
    <m/>
    <m/>
    <m/>
    <x v="32"/>
  </r>
  <r>
    <x v="5"/>
    <x v="1"/>
    <s v="High End"/>
    <s v="Häagen-Dazs"/>
    <s v="Black Raspberry Chip"/>
    <n v="1476.3754771265772"/>
    <x v="782"/>
    <n v="5296835.3055190407"/>
    <x v="782"/>
    <n v="12758084.37532402"/>
    <n v="5053.7611775607202"/>
    <n v="7461249.0698049795"/>
    <n v="5.8531792494838184"/>
    <n v="0.58482518615695278"/>
    <m/>
    <m/>
    <m/>
    <m/>
    <x v="32"/>
  </r>
  <r>
    <x v="5"/>
    <x v="2"/>
    <s v="High End"/>
    <s v="Häagen-Dazs"/>
    <s v="English Toffee"/>
    <n v="657.4040467235028"/>
    <x v="783"/>
    <n v="1099690.5631401015"/>
    <x v="783"/>
    <n v="2892588.2466143896"/>
    <n v="2727.2385870000007"/>
    <n v="1792897.6834742881"/>
    <n v="6.6930161202117118"/>
    <n v="0.61982471427544972"/>
    <m/>
    <m/>
    <m/>
    <m/>
    <x v="32"/>
  </r>
  <r>
    <x v="5"/>
    <x v="2"/>
    <s v="High End"/>
    <s v="Häagen-Dazs"/>
    <s v="Waffle Cone"/>
    <n v="1151.0731994289645"/>
    <x v="784"/>
    <n v="3421944.1621684884"/>
    <x v="784"/>
    <n v="9229518.9890961833"/>
    <n v="5045.3566548233193"/>
    <n v="5807574.8269276954"/>
    <n v="6.9658349994830537"/>
    <n v="0.62923916552843151"/>
    <m/>
    <m/>
    <m/>
    <m/>
    <x v="32"/>
  </r>
  <r>
    <x v="5"/>
    <x v="2"/>
    <s v="High End"/>
    <s v="Häagen-Dazs"/>
    <s v="Cherry Vanilla"/>
    <n v="691.7933983925235"/>
    <x v="785"/>
    <n v="770164.39921575575"/>
    <x v="785"/>
    <n v="2463460.1360423588"/>
    <n v="2447.6899328053828"/>
    <n v="1693295.7368266031"/>
    <n v="5.1474568202169388"/>
    <n v="0.68736478096493425"/>
    <m/>
    <m/>
    <m/>
    <m/>
    <x v="32"/>
  </r>
  <r>
    <x v="5"/>
    <x v="2"/>
    <s v="Low End"/>
    <s v="Baskin-Robbins"/>
    <s v="Jamoca"/>
    <n v="935.20993934176443"/>
    <x v="786"/>
    <n v="2691983.4520944962"/>
    <x v="786"/>
    <n v="4441598.8834751453"/>
    <n v="1870.8263864390633"/>
    <n v="1749615.4313806491"/>
    <n v="5.0783322081062954"/>
    <n v="0.39391567705270464"/>
    <m/>
    <m/>
    <m/>
    <m/>
    <x v="32"/>
  </r>
  <r>
    <x v="5"/>
    <x v="2"/>
    <s v="Low End"/>
    <s v="Baskin-Robbins"/>
    <s v="Cherries Jubilee"/>
    <n v="955.01825832243071"/>
    <x v="787"/>
    <n v="2232073.2233566931"/>
    <x v="787"/>
    <n v="3731265.3392663742"/>
    <n v="1569.8046637800803"/>
    <n v="1499192.1159096812"/>
    <n v="4.0910311337457097"/>
    <n v="0.40179188012516043"/>
    <m/>
    <m/>
    <m/>
    <m/>
    <x v="32"/>
  </r>
  <r>
    <x v="5"/>
    <x v="2"/>
    <s v="Low End"/>
    <s v="Baskin-Robbins"/>
    <s v="Chocolate"/>
    <n v="952.2139549937441"/>
    <x v="788"/>
    <n v="2848583.2618546491"/>
    <x v="788"/>
    <n v="5226051.2335985564"/>
    <n v="2496.7791737094708"/>
    <n v="2377467.9717439073"/>
    <n v="5.7637426207388005"/>
    <n v="0.45492626563992367"/>
    <m/>
    <m/>
    <m/>
    <m/>
    <x v="32"/>
  </r>
  <r>
    <x v="5"/>
    <x v="2"/>
    <s v="Low End"/>
    <s v="Baskin-Robbins"/>
    <s v="Daiquiri Ice"/>
    <n v="1736.5900763133545"/>
    <x v="789"/>
    <n v="5418676.601967453"/>
    <x v="789"/>
    <n v="10051787.413928557"/>
    <n v="2667.9357870090093"/>
    <n v="4633110.8119611042"/>
    <n v="3.3331024683618766"/>
    <n v="0.46092407461195384"/>
    <m/>
    <m/>
    <m/>
    <m/>
    <x v="32"/>
  </r>
  <r>
    <x v="5"/>
    <x v="2"/>
    <s v="Low End"/>
    <s v="Baskin-Robbins"/>
    <s v="Mint Chocolate Chip"/>
    <n v="1316.0397490563248"/>
    <x v="790"/>
    <n v="5099245.4120890815"/>
    <x v="790"/>
    <n v="10001706.849836856"/>
    <n v="3725.1621322707902"/>
    <n v="4902461.4377477746"/>
    <n v="5.7747888306527049"/>
    <n v="0.49016248039980714"/>
    <m/>
    <m/>
    <m/>
    <m/>
    <x v="32"/>
  </r>
  <r>
    <x v="5"/>
    <x v="2"/>
    <s v="Low End"/>
    <s v="Baskin-Robbins"/>
    <s v="Pralines 'n Cream"/>
    <n v="1051.5655787976548"/>
    <x v="791"/>
    <n v="2948519.5439201589"/>
    <x v="791"/>
    <n v="6288995.8714246824"/>
    <n v="3176.6695248088827"/>
    <n v="3340476.3275045236"/>
    <n v="5.6873320652342487"/>
    <n v="0.53116211169459493"/>
    <m/>
    <m/>
    <m/>
    <m/>
    <x v="32"/>
  </r>
  <r>
    <x v="5"/>
    <x v="2"/>
    <s v="Low End"/>
    <s v="Baskin-Robbins"/>
    <s v="Rocky Road"/>
    <n v="694.66323095935763"/>
    <x v="792"/>
    <n v="1377430.3851690537"/>
    <x v="792"/>
    <n v="3009714.7894223337"/>
    <n v="2349.7492475584613"/>
    <n v="1632284.40425328"/>
    <n v="6.2370139935530817"/>
    <n v="0.54233856642827305"/>
    <m/>
    <m/>
    <m/>
    <m/>
    <x v="32"/>
  </r>
  <r>
    <x v="5"/>
    <x v="2"/>
    <s v="Low End"/>
    <s v="Baskin-Robbins"/>
    <s v="Chocolate"/>
    <n v="1576.8633489703996"/>
    <x v="793"/>
    <n v="4013282.1955093532"/>
    <x v="793"/>
    <n v="8891409.0944253374"/>
    <n v="3093.5634987655199"/>
    <n v="4878126.8989159837"/>
    <n v="3.5758761994442327"/>
    <n v="0.54863372578081371"/>
    <m/>
    <m/>
    <m/>
    <m/>
    <x v="32"/>
  </r>
  <r>
    <x v="5"/>
    <x v="2"/>
    <s v="Low End"/>
    <s v="Baskin-Robbins"/>
    <s v="Banana Nut Fudge"/>
    <n v="787.23079417961503"/>
    <x v="794"/>
    <n v="1789498.9684509016"/>
    <x v="794"/>
    <n v="3985991.1075713979"/>
    <n v="2790.1501762383336"/>
    <n v="2196492.1391204963"/>
    <n v="6.4317947566724536"/>
    <n v="0.55105294513784919"/>
    <m/>
    <m/>
    <m/>
    <m/>
    <x v="32"/>
  </r>
  <r>
    <x v="5"/>
    <x v="2"/>
    <s v="Low End"/>
    <s v="Baskin-Robbins"/>
    <s v="Chocolate"/>
    <n v="547.26245846198572"/>
    <x v="795"/>
    <n v="723292.84379866219"/>
    <x v="795"/>
    <n v="1700297.5913372501"/>
    <n v="1785.2581196311919"/>
    <n v="977004.74753858789"/>
    <n v="5.6771925659929243"/>
    <n v="0.57460808773492011"/>
    <m/>
    <m/>
    <m/>
    <m/>
    <x v="32"/>
  </r>
  <r>
    <x v="5"/>
    <x v="2"/>
    <s v="Low End"/>
    <s v="Baskin-Robbins"/>
    <s v="Chocolate Chip"/>
    <n v="1000.0112339563232"/>
    <x v="796"/>
    <n v="2667658.9266894627"/>
    <x v="796"/>
    <n v="6439808.7955606068"/>
    <n v="3772.1074931803191"/>
    <n v="3772149.868871144"/>
    <n v="6.4396641089372384"/>
    <n v="0.58575494841889408"/>
    <m/>
    <m/>
    <m/>
    <m/>
    <x v="32"/>
  </r>
  <r>
    <x v="5"/>
    <x v="2"/>
    <s v="High End"/>
    <s v="Ben and Jerry's"/>
    <s v="Vanilla Caramel Fudge"/>
    <n v="862.4873042913365"/>
    <x v="797"/>
    <n v="2298839.0572178592"/>
    <x v="797"/>
    <n v="4145295.2733603604"/>
    <n v="2140.8503139181207"/>
    <n v="1846456.2161425012"/>
    <n v="5.5724996405761047"/>
    <n v="0.4454341836656866"/>
    <m/>
    <m/>
    <m/>
    <m/>
    <x v="32"/>
  </r>
  <r>
    <x v="5"/>
    <x v="2"/>
    <s v="High End"/>
    <s v="Ben and Jerry's"/>
    <s v="Strawberry Banana"/>
    <n v="779.14909516960495"/>
    <x v="798"/>
    <n v="1872923.5396235508"/>
    <x v="798"/>
    <n v="3640520.2941206153"/>
    <n v="2268.6245359911436"/>
    <n v="1767596.7544970645"/>
    <n v="5.9968379751480869"/>
    <n v="0.48553410273572878"/>
    <m/>
    <m/>
    <m/>
    <m/>
    <x v="32"/>
  </r>
  <r>
    <x v="5"/>
    <x v="2"/>
    <s v="High End"/>
    <s v="Ben and Jerry's"/>
    <s v="Mint Chocolate Chunk"/>
    <n v="1261.1021575345844"/>
    <x v="799"/>
    <n v="4522694.1788076991"/>
    <x v="799"/>
    <n v="8987376.7680411115"/>
    <n v="3540.3020782723329"/>
    <n v="4464682.5892334124"/>
    <n v="5.651092435262095"/>
    <n v="0.49677260723170219"/>
    <m/>
    <m/>
    <m/>
    <m/>
    <x v="32"/>
  </r>
  <r>
    <x v="5"/>
    <x v="2"/>
    <s v="High End"/>
    <s v="Ben and Jerry's"/>
    <s v="Goodbye Yellow Brickle Road"/>
    <n v="654.28185006073409"/>
    <x v="800"/>
    <n v="1327392.1202144918"/>
    <x v="800"/>
    <n v="2689751.5929538775"/>
    <n v="2082.2210987710023"/>
    <n v="1362359.4727393857"/>
    <n v="6.2832223293766551"/>
    <n v="0.50650010815431723"/>
    <m/>
    <m/>
    <m/>
    <m/>
    <x v="32"/>
  </r>
  <r>
    <x v="5"/>
    <x v="2"/>
    <s v="High End"/>
    <s v="Ben and Jerry's"/>
    <s v="Coffee Coffee BuzzBuzzBuzz"/>
    <n v="919.31391812998663"/>
    <x v="801"/>
    <n v="2183968.3205480054"/>
    <x v="801"/>
    <n v="4995644.3453178136"/>
    <n v="3058.4504045029043"/>
    <n v="2811676.0247698082"/>
    <n v="5.9110392291384768"/>
    <n v="0.5628254996585299"/>
    <m/>
    <m/>
    <m/>
    <m/>
    <x v="32"/>
  </r>
  <r>
    <x v="5"/>
    <x v="2"/>
    <s v="High End"/>
    <s v="Ben and Jerry's"/>
    <s v="Triple Caramel Chunk"/>
    <n v="826.22379227466297"/>
    <x v="802"/>
    <n v="1666774.1205317059"/>
    <x v="802"/>
    <n v="4163409.2366606519"/>
    <n v="3021.7419777461278"/>
    <n v="2496635.1161289457"/>
    <n v="6.0989308241492575"/>
    <n v="0.59966123294942386"/>
    <m/>
    <m/>
    <m/>
    <m/>
    <x v="32"/>
  </r>
  <r>
    <x v="5"/>
    <x v="2"/>
    <s v="High End"/>
    <s v="Ben and Jerry's"/>
    <s v="Bananas on the Rum"/>
    <n v="721.20295941200084"/>
    <x v="803"/>
    <n v="843604.86660569243"/>
    <x v="803"/>
    <n v="2619657.4546210244"/>
    <n v="2462.625208115277"/>
    <n v="1776052.5880153319"/>
    <n v="5.0365077497988651"/>
    <n v="0.67797130685250862"/>
    <m/>
    <m/>
    <m/>
    <m/>
    <x v="32"/>
  </r>
  <r>
    <x v="5"/>
    <x v="2"/>
    <s v="Low End"/>
    <s v="EDY's"/>
    <s v="Neapolitan"/>
    <n v="903.5062469694949"/>
    <x v="804"/>
    <n v="1833976.736718718"/>
    <x v="804"/>
    <n v="3359514.0100912102"/>
    <n v="1688.4634483595319"/>
    <n v="1525537.2733724923"/>
    <n v="4.1154197477072962"/>
    <n v="0.45409463058946259"/>
    <m/>
    <m/>
    <m/>
    <m/>
    <x v="32"/>
  </r>
  <r>
    <x v="5"/>
    <x v="2"/>
    <s v="Low End"/>
    <s v="EDY's"/>
    <s v="Chocolate Fudge Chunk"/>
    <n v="1142.3228059667886"/>
    <x v="805"/>
    <n v="3834482.5978250392"/>
    <x v="805"/>
    <n v="8080089.6095136944"/>
    <n v="3716.643832647153"/>
    <n v="4245607.0116886552"/>
    <n v="6.1921074287002114"/>
    <n v="0.52544058505115765"/>
    <m/>
    <m/>
    <m/>
    <m/>
    <x v="32"/>
  </r>
  <r>
    <x v="5"/>
    <x v="2"/>
    <s v="Low End"/>
    <s v="EDY's"/>
    <s v="Fudge Tracks"/>
    <n v="936.40843036387582"/>
    <x v="806"/>
    <n v="2141673.3699292946"/>
    <x v="806"/>
    <n v="4968948.5703510558"/>
    <n v="3019.2756800823763"/>
    <n v="2827275.2004217613"/>
    <n v="5.6667476325031858"/>
    <n v="0.56898862211850476"/>
    <m/>
    <m/>
    <m/>
    <m/>
    <x v="32"/>
  </r>
  <r>
    <x v="5"/>
    <x v="2"/>
    <s v="High End"/>
    <s v="Häagen-Dazs"/>
    <s v="Vanilla Honey Bee"/>
    <n v="1514.2776385123307"/>
    <x v="807"/>
    <n v="4187943.9252239191"/>
    <x v="807"/>
    <n v="8353379.7934133271"/>
    <n v="2750.7742056348734"/>
    <n v="4165435.868189408"/>
    <n v="3.6429332121739715"/>
    <n v="0.49865275747115806"/>
    <m/>
    <m/>
    <m/>
    <m/>
    <x v="32"/>
  </r>
  <r>
    <x v="5"/>
    <x v="2"/>
    <s v="High End"/>
    <s v="Häagen-Dazs"/>
    <s v="English Toffee"/>
    <n v="751.8075918968276"/>
    <x v="808"/>
    <n v="1616003.8404948057"/>
    <x v="808"/>
    <n v="3334421.8510178039"/>
    <n v="2285.715160427405"/>
    <n v="1718418.0105229982"/>
    <n v="5.8993902938328375"/>
    <n v="0.51535711055830136"/>
    <m/>
    <m/>
    <m/>
    <m/>
    <x v="32"/>
  </r>
  <r>
    <x v="5"/>
    <x v="2"/>
    <s v="High End"/>
    <s v="Häagen-Dazs"/>
    <s v="Butter Pecan"/>
    <n v="977.76119896614068"/>
    <x v="809"/>
    <n v="2803530.6989780385"/>
    <x v="809"/>
    <n v="6017089.4575532256"/>
    <n v="3286.6499120369272"/>
    <n v="3213558.7585751871"/>
    <n v="6.2939149569933299"/>
    <n v="0.53407195974811728"/>
    <m/>
    <m/>
    <m/>
    <m/>
    <x v="32"/>
  </r>
  <r>
    <x v="5"/>
    <x v="2"/>
    <s v="High End"/>
    <s v="Häagen-Dazs"/>
    <s v="Waffle Cone"/>
    <n v="949.85946347912807"/>
    <x v="810"/>
    <n v="2468952.106180504"/>
    <x v="810"/>
    <n v="5968576.6181773907"/>
    <n v="3684.3603149233522"/>
    <n v="3499624.5119968867"/>
    <n v="6.6153384057003004"/>
    <n v="0.58634155777421493"/>
    <m/>
    <m/>
    <m/>
    <m/>
    <x v="32"/>
  </r>
  <r>
    <x v="5"/>
    <x v="2"/>
    <s v="High End"/>
    <s v="Häagen-Dazs"/>
    <s v="Black Raspberry Chip"/>
    <n v="1143.6857586502342"/>
    <x v="811"/>
    <n v="3458993.0445453618"/>
    <x v="811"/>
    <n v="8663990.6341380477"/>
    <n v="4551.0731861657241"/>
    <n v="5204997.5895926859"/>
    <n v="6.6237593819169591"/>
    <n v="0.6007621440729447"/>
    <m/>
    <m/>
    <m/>
    <m/>
    <x v="32"/>
  </r>
  <r>
    <x v="5"/>
    <x v="2"/>
    <s v="High End"/>
    <s v="Häagen-Dazs"/>
    <s v="Cherry Vanilla"/>
    <n v="429.49804756066072"/>
    <x v="812"/>
    <n v="321877.27445212798"/>
    <x v="812"/>
    <n v="1013006.9725478709"/>
    <n v="1609.1567866746364"/>
    <n v="691129.69809574296"/>
    <n v="5.4914880993054469"/>
    <n v="0.68225561800176326"/>
    <m/>
    <m/>
    <m/>
    <m/>
    <x v="32"/>
  </r>
  <r>
    <x v="5"/>
    <x v="2"/>
    <s v="Low End"/>
    <s v="Baskin-Robbins"/>
    <s v="Chocolate"/>
    <n v="1113.2900660926748"/>
    <x v="813"/>
    <n v="4556732.2659697467"/>
    <x v="813"/>
    <n v="7082983.6152421338"/>
    <n v="2269.1762247900015"/>
    <n v="2526251.3492723871"/>
    <n v="5.7147807009254024"/>
    <n v="0.35666485855424734"/>
    <m/>
    <m/>
    <m/>
    <m/>
    <x v="32"/>
  </r>
  <r>
    <x v="5"/>
    <x v="3"/>
    <s v="Low End"/>
    <s v="Baskin-Robbins"/>
    <s v="Mint Chocolate Chip"/>
    <n v="1400.0028791209118"/>
    <x v="814"/>
    <n v="4102074.7577171084"/>
    <x v="814"/>
    <n v="6421284.0159112513"/>
    <n v="1656.5746347967643"/>
    <n v="2319209.258194143"/>
    <n v="3.2761518393161921"/>
    <n v="0.36117531204777609"/>
    <m/>
    <m/>
    <m/>
    <m/>
    <x v="32"/>
  </r>
  <r>
    <x v="5"/>
    <x v="3"/>
    <s v="Low End"/>
    <s v="Baskin-Robbins"/>
    <s v="Jamoca"/>
    <n v="1037.2883647243782"/>
    <x v="815"/>
    <n v="3538560.2462052256"/>
    <x v="815"/>
    <n v="5849481.7822067263"/>
    <n v="2227.8487010847216"/>
    <n v="2310921.5360015007"/>
    <n v="5.436487325425051"/>
    <n v="0.39506431886513238"/>
    <m/>
    <m/>
    <m/>
    <m/>
    <x v="32"/>
  </r>
  <r>
    <x v="5"/>
    <x v="3"/>
    <s v="Low End"/>
    <s v="Baskin-Robbins"/>
    <s v="Chocolate Chip"/>
    <n v="721.54199291975613"/>
    <x v="816"/>
    <n v="1846457.2944816132"/>
    <x v="816"/>
    <n v="3217343.9171017995"/>
    <n v="1899.9401782186292"/>
    <n v="1370886.6226201863"/>
    <n v="6.1797977792623442"/>
    <n v="0.42609265839851163"/>
    <m/>
    <m/>
    <m/>
    <m/>
    <x v="32"/>
  </r>
  <r>
    <x v="5"/>
    <x v="3"/>
    <s v="Low End"/>
    <s v="Baskin-Robbins"/>
    <s v="Chocolate"/>
    <n v="1107.0458798905397"/>
    <x v="817"/>
    <n v="3098501.6635593614"/>
    <x v="817"/>
    <n v="5511492.1919505047"/>
    <n v="2179.6662380693115"/>
    <n v="2412990.5283911433"/>
    <n v="4.4971560383327773"/>
    <n v="0.43781074967597683"/>
    <m/>
    <m/>
    <m/>
    <m/>
    <x v="32"/>
  </r>
  <r>
    <x v="5"/>
    <x v="3"/>
    <s v="Low End"/>
    <s v="Baskin-Robbins"/>
    <s v="Daiquiri Ice"/>
    <n v="977.34410343191098"/>
    <x v="818"/>
    <n v="2924059.5619636932"/>
    <x v="818"/>
    <n v="5530908.4452032307"/>
    <n v="2667.2784683364594"/>
    <n v="2606848.8832395375"/>
    <n v="5.7903054647561767"/>
    <n v="0.47132381760908904"/>
    <m/>
    <m/>
    <m/>
    <m/>
    <x v="32"/>
  </r>
  <r>
    <x v="5"/>
    <x v="3"/>
    <s v="Low End"/>
    <s v="Baskin-Robbins"/>
    <s v="Banana Nut Fudge"/>
    <n v="938.78893770631498"/>
    <x v="819"/>
    <n v="2351129.3933276376"/>
    <x v="819"/>
    <n v="4950409.2399369143"/>
    <n v="2768.7584953439446"/>
    <n v="2599279.8466092767"/>
    <n v="5.6170097251558788"/>
    <n v="0.52506363022270064"/>
    <m/>
    <m/>
    <m/>
    <m/>
    <x v="32"/>
  </r>
  <r>
    <x v="5"/>
    <x v="3"/>
    <s v="Low End"/>
    <s v="Baskin-Robbins"/>
    <s v="Pralines 'n Cream"/>
    <n v="1478.7517025853679"/>
    <x v="820"/>
    <n v="5035091.2647375464"/>
    <x v="820"/>
    <n v="10686884.989434294"/>
    <n v="3822.0031901335865"/>
    <n v="5651793.724696748"/>
    <n v="4.8872057182713524"/>
    <n v="0.52885323742928414"/>
    <m/>
    <m/>
    <m/>
    <m/>
    <x v="32"/>
  </r>
  <r>
    <x v="5"/>
    <x v="3"/>
    <s v="Low End"/>
    <s v="Baskin-Robbins"/>
    <s v="Cherries Jubilee"/>
    <n v="1345.1585223354996"/>
    <x v="821"/>
    <n v="4824890.1331090489"/>
    <x v="821"/>
    <n v="10323597.138683606"/>
    <n v="4087.7762094742243"/>
    <n v="5498707.005574557"/>
    <n v="5.705373933893096"/>
    <n v="0.53263479112046352"/>
    <m/>
    <m/>
    <m/>
    <m/>
    <x v="32"/>
  </r>
  <r>
    <x v="5"/>
    <x v="3"/>
    <s v="Low End"/>
    <s v="Baskin-Robbins"/>
    <s v="Rocky Road"/>
    <n v="815.48898144566692"/>
    <x v="822"/>
    <n v="1981133.2349049684"/>
    <x v="822"/>
    <n v="4434836.0073996866"/>
    <n v="3008.8729931640405"/>
    <n v="2453702.7724947184"/>
    <n v="6.6687029117381362"/>
    <n v="0.55327925731653327"/>
    <m/>
    <m/>
    <m/>
    <m/>
    <x v="32"/>
  </r>
  <r>
    <x v="5"/>
    <x v="3"/>
    <s v="Low End"/>
    <s v="Baskin-Robbins"/>
    <s v="Chocolate"/>
    <n v="563.56197655910478"/>
    <x v="823"/>
    <n v="691088.57679884741"/>
    <x v="823"/>
    <n v="1599703.5070813007"/>
    <n v="1612.2715301520352"/>
    <n v="908614.93028245331"/>
    <n v="5.036816506921328"/>
    <n v="0.56798958448259207"/>
    <m/>
    <m/>
    <m/>
    <m/>
    <x v="32"/>
  </r>
  <r>
    <x v="5"/>
    <x v="3"/>
    <s v="High End"/>
    <s v="Ben and Jerry's"/>
    <s v="Vanilla Caramel Fudge"/>
    <n v="1105.4219723511715"/>
    <x v="824"/>
    <n v="4411237.5279679289"/>
    <x v="824"/>
    <n v="6761098.8399583511"/>
    <n v="2125.7595477249256"/>
    <n v="2349861.3119904222"/>
    <n v="5.5330054677640872"/>
    <n v="0.34755612476815928"/>
    <m/>
    <m/>
    <m/>
    <m/>
    <x v="32"/>
  </r>
  <r>
    <x v="5"/>
    <x v="3"/>
    <s v="High End"/>
    <s v="Ben and Jerry's"/>
    <s v="Mint Chocolate Chunk"/>
    <n v="1530.0598199611354"/>
    <x v="825"/>
    <n v="4599560.1312688347"/>
    <x v="825"/>
    <n v="8720782.8673965372"/>
    <n v="2693.5043207868725"/>
    <n v="4121222.7361277025"/>
    <n v="3.7251061458454493"/>
    <n v="0.47257485925206089"/>
    <m/>
    <m/>
    <m/>
    <m/>
    <x v="32"/>
  </r>
  <r>
    <x v="5"/>
    <x v="3"/>
    <s v="High End"/>
    <s v="Ben and Jerry's"/>
    <s v="Coffee Coffee BuzzBuzzBuzz"/>
    <n v="1076.1517430102299"/>
    <x v="826"/>
    <n v="3135615.4645048743"/>
    <x v="826"/>
    <n v="6080768.3519392163"/>
    <n v="2736.74498653518"/>
    <n v="2945152.8874343419"/>
    <n v="5.2506302019698801"/>
    <n v="0.48433893826840224"/>
    <m/>
    <m/>
    <m/>
    <m/>
    <x v="32"/>
  </r>
  <r>
    <x v="5"/>
    <x v="3"/>
    <s v="High End"/>
    <s v="Ben and Jerry's"/>
    <s v="Goodbye Yellow Brickle Road"/>
    <n v="749.12523245890759"/>
    <x v="827"/>
    <n v="1554478.0968642493"/>
    <x v="827"/>
    <n v="3212710.6607197989"/>
    <n v="2213.5585507013475"/>
    <n v="1658232.5638555496"/>
    <n v="5.7248322241520526"/>
    <n v="0.51614749629648471"/>
    <m/>
    <m/>
    <m/>
    <m/>
    <x v="32"/>
  </r>
  <r>
    <x v="5"/>
    <x v="3"/>
    <s v="High End"/>
    <s v="Ben and Jerry's"/>
    <s v="Strawberry Banana"/>
    <n v="754.73643705270729"/>
    <x v="828"/>
    <n v="1773637.0060164803"/>
    <x v="828"/>
    <n v="3733950.6460156096"/>
    <n v="2597.3486157025573"/>
    <n v="1960313.6399991293"/>
    <n v="6.5550791305417579"/>
    <n v="0.52499720158083052"/>
    <m/>
    <m/>
    <m/>
    <m/>
    <x v="32"/>
  </r>
  <r>
    <x v="5"/>
    <x v="3"/>
    <s v="High End"/>
    <s v="Ben and Jerry's"/>
    <s v="Triple Caramel Chunk"/>
    <n v="604.24087129249688"/>
    <x v="829"/>
    <n v="861934.71838094306"/>
    <x v="829"/>
    <n v="2059269.4681970039"/>
    <n v="1981.5520708735096"/>
    <n v="1197334.749816061"/>
    <n v="5.6401802648103638"/>
    <n v="0.58143665426380009"/>
    <m/>
    <m/>
    <m/>
    <m/>
    <x v="32"/>
  </r>
  <r>
    <x v="5"/>
    <x v="3"/>
    <s v="High End"/>
    <s v="Ben and Jerry's"/>
    <s v="Bananas on the Rum"/>
    <n v="762.18493825266023"/>
    <x v="830"/>
    <n v="1127753.5810181934"/>
    <x v="830"/>
    <n v="3531877.2065308639"/>
    <n v="3154.2523406776063"/>
    <n v="2404123.6255126707"/>
    <n v="6.0797381000269501"/>
    <n v="0.6806928681062745"/>
    <m/>
    <m/>
    <m/>
    <m/>
    <x v="32"/>
  </r>
  <r>
    <x v="5"/>
    <x v="3"/>
    <s v="Low End"/>
    <s v="EDY's"/>
    <s v="Chocolate Fudge Chunk"/>
    <n v="1070.0981580194489"/>
    <x v="831"/>
    <n v="3403010.7017893144"/>
    <x v="831"/>
    <n v="6648880.8981649959"/>
    <n v="3033.2452888089992"/>
    <n v="3245870.1963756816"/>
    <n v="5.8063247238394737"/>
    <n v="0.48818293575863259"/>
    <m/>
    <m/>
    <m/>
    <m/>
    <x v="32"/>
  </r>
  <r>
    <x v="5"/>
    <x v="3"/>
    <s v="Low End"/>
    <s v="EDY's"/>
    <s v="Neapolitan"/>
    <n v="1027.8788033809519"/>
    <x v="832"/>
    <n v="3488774.3583581559"/>
    <x v="832"/>
    <n v="6868121.918996538"/>
    <n v="3287.6906786314285"/>
    <n v="3379347.5606383821"/>
    <n v="6.5006109549031637"/>
    <n v="0.49203371758609077"/>
    <m/>
    <m/>
    <m/>
    <m/>
    <x v="32"/>
  </r>
  <r>
    <x v="5"/>
    <x v="3"/>
    <s v="Low End"/>
    <s v="EDY's"/>
    <s v="Fudge Tracks"/>
    <n v="1002.3822877407661"/>
    <x v="833"/>
    <n v="2709891.0719152899"/>
    <x v="833"/>
    <n v="5799108.447284461"/>
    <n v="3081.8754612392927"/>
    <n v="3089217.3753691711"/>
    <n v="5.7715765796243863"/>
    <n v="0.53270557077023695"/>
    <m/>
    <m/>
    <m/>
    <m/>
    <x v="32"/>
  </r>
  <r>
    <x v="5"/>
    <x v="3"/>
    <s v="High End"/>
    <s v="Häagen-Dazs"/>
    <s v="Butter Pecan"/>
    <n v="866.79283369791847"/>
    <x v="834"/>
    <n v="1960859.5201865295"/>
    <x v="834"/>
    <n v="4697370.4945075642"/>
    <n v="3157.0530672784985"/>
    <n v="2736510.9743210347"/>
    <n v="6.2520751752895984"/>
    <n v="0.58256230321213132"/>
    <m/>
    <m/>
    <m/>
    <m/>
    <x v="32"/>
  </r>
  <r>
    <x v="5"/>
    <x v="3"/>
    <s v="High End"/>
    <s v="Häagen-Dazs"/>
    <s v="Vanilla Honey Bee"/>
    <n v="1452.2827441610164"/>
    <x v="835"/>
    <n v="4983010.0504011409"/>
    <x v="835"/>
    <n v="12111564.038766019"/>
    <n v="4908.5166211783662"/>
    <n v="7128553.9883648781"/>
    <n v="5.7424586349127091"/>
    <n v="0.58857418955538687"/>
    <m/>
    <m/>
    <m/>
    <m/>
    <x v="32"/>
  </r>
  <r>
    <x v="5"/>
    <x v="3"/>
    <s v="High End"/>
    <s v="Häagen-Dazs"/>
    <s v="Black Raspberry Chip"/>
    <n v="1450.8143504324287"/>
    <x v="836"/>
    <n v="4545765.6201485489"/>
    <x v="836"/>
    <n v="11552101.280662235"/>
    <n v="4829.2434234782577"/>
    <n v="7006335.660513686"/>
    <n v="5.4882931741461807"/>
    <n v="0.60649880833732117"/>
    <m/>
    <m/>
    <m/>
    <m/>
    <x v="32"/>
  </r>
  <r>
    <x v="5"/>
    <x v="3"/>
    <s v="High End"/>
    <s v="Häagen-Dazs"/>
    <s v="English Toffee"/>
    <n v="801.2697728446152"/>
    <x v="837"/>
    <n v="1425556.8221004521"/>
    <x v="837"/>
    <n v="3751714.0862018918"/>
    <n v="2903.088751049811"/>
    <n v="2326157.2641014396"/>
    <n v="5.8434887800265249"/>
    <n v="0.62002519665787281"/>
    <m/>
    <m/>
    <m/>
    <m/>
    <x v="32"/>
  </r>
  <r>
    <x v="5"/>
    <x v="3"/>
    <s v="High End"/>
    <s v="Häagen-Dazs"/>
    <s v="Waffle Cone"/>
    <n v="1346.0026089682601"/>
    <x v="838"/>
    <n v="4016004.4549054219"/>
    <x v="838"/>
    <n v="10665578.832053781"/>
    <n v="4940.2388471188769"/>
    <n v="6649574.3771483582"/>
    <n v="5.8869808986233139"/>
    <n v="0.62346118123135241"/>
    <m/>
    <m/>
    <m/>
    <m/>
    <x v="32"/>
  </r>
  <r>
    <x v="5"/>
    <x v="3"/>
    <s v="High End"/>
    <s v="Häagen-Dazs"/>
    <s v="Cherry Vanilla"/>
    <n v="620.06850166720801"/>
    <x v="839"/>
    <n v="769169.36683876743"/>
    <x v="839"/>
    <n v="2443629.5928667085"/>
    <n v="2700.4439372839279"/>
    <n v="1674460.2260279411"/>
    <n v="6.3555923670354195"/>
    <n v="0.68523487803385641"/>
    <m/>
    <m/>
    <m/>
    <m/>
    <x v="32"/>
  </r>
  <r>
    <x v="5"/>
    <x v="3"/>
    <s v="Low End"/>
    <s v="Baskin-Robbins"/>
    <s v="Chocolate"/>
    <n v="1316.4799006493499"/>
    <x v="840"/>
    <n v="4047358.9489559396"/>
    <x v="840"/>
    <n v="7353459.6505067898"/>
    <n v="2511.3187827023607"/>
    <n v="3306100.7015508502"/>
    <n v="4.2429044141698267"/>
    <n v="0.44959799314639587"/>
    <m/>
    <m/>
    <m/>
    <m/>
    <x v="32"/>
  </r>
  <r>
    <x v="5"/>
    <x v="3"/>
    <s v="Low End"/>
    <s v="Baskin-Robbins"/>
    <s v="Pralines 'n Cream"/>
    <n v="1415.9322761396775"/>
    <x v="841"/>
    <n v="3259511.7134364117"/>
    <x v="841"/>
    <n v="6198489.189277566"/>
    <n v="2075.6483381068383"/>
    <n v="2938977.4758411543"/>
    <n v="3.0917251933880228"/>
    <n v="0.47414416418199679"/>
    <m/>
    <m/>
    <m/>
    <m/>
    <x v="32"/>
  </r>
  <r>
    <x v="5"/>
    <x v="4"/>
    <s v="Low End"/>
    <s v="Baskin-Robbins"/>
    <s v="Chocolate"/>
    <n v="1264.3846575247687"/>
    <x v="842"/>
    <n v="4576363.2737501934"/>
    <x v="842"/>
    <n v="8950794.8917340264"/>
    <n v="3459.7316504515866"/>
    <n v="4374431.617983833"/>
    <n v="5.5989059292601997"/>
    <n v="0.48871990375107111"/>
    <m/>
    <m/>
    <m/>
    <m/>
    <x v="32"/>
  </r>
  <r>
    <x v="5"/>
    <x v="4"/>
    <s v="Low End"/>
    <s v="Baskin-Robbins"/>
    <s v="Chocolate Chip"/>
    <n v="649.73934225543405"/>
    <x v="843"/>
    <n v="1220423.4295130365"/>
    <x v="843"/>
    <n v="2495606.3273776886"/>
    <n v="1962.6068716081156"/>
    <n v="1275182.8978646521"/>
    <n v="5.9115007520111504"/>
    <n v="0.51097117517111668"/>
    <m/>
    <m/>
    <m/>
    <m/>
    <x v="32"/>
  </r>
  <r>
    <x v="5"/>
    <x v="4"/>
    <s v="Low End"/>
    <s v="Baskin-Robbins"/>
    <s v="Mint Chocolate Chip"/>
    <n v="1711.149851973064"/>
    <x v="844"/>
    <n v="6829223.6755719343"/>
    <x v="844"/>
    <n v="14098478.442653719"/>
    <n v="4248.1695911669422"/>
    <n v="7269254.767081785"/>
    <n v="4.8149985037943983"/>
    <n v="0.51560562344722871"/>
    <m/>
    <m/>
    <m/>
    <m/>
    <x v="32"/>
  </r>
  <r>
    <x v="5"/>
    <x v="4"/>
    <s v="Low End"/>
    <s v="Baskin-Robbins"/>
    <s v="Jamoca"/>
    <n v="949.4937052093303"/>
    <x v="845"/>
    <n v="2342182.6452976875"/>
    <x v="845"/>
    <n v="4855716.550643825"/>
    <n v="2647.2359864586888"/>
    <n v="2513533.9053461375"/>
    <n v="5.3860347041691243"/>
    <n v="0.51764428156599562"/>
    <m/>
    <m/>
    <m/>
    <m/>
    <x v="32"/>
  </r>
  <r>
    <x v="5"/>
    <x v="4"/>
    <s v="Low End"/>
    <s v="Baskin-Robbins"/>
    <s v="Banana Nut Fudge"/>
    <n v="992.82557775774978"/>
    <x v="846"/>
    <n v="2615785.2770940862"/>
    <x v="846"/>
    <n v="5572500.079719414"/>
    <n v="2978.0808118410187"/>
    <n v="2956714.8026253278"/>
    <n v="5.6533278113238001"/>
    <n v="0.53059035627222528"/>
    <m/>
    <m/>
    <m/>
    <m/>
    <x v="32"/>
  </r>
  <r>
    <x v="5"/>
    <x v="4"/>
    <s v="Low End"/>
    <s v="Baskin-Robbins"/>
    <s v="Daiquiri Ice"/>
    <n v="1285.4044682916531"/>
    <x v="847"/>
    <n v="3739059.6214746493"/>
    <x v="847"/>
    <n v="8862025.6609465312"/>
    <n v="3985.4895216604318"/>
    <n v="5122966.0394718815"/>
    <n v="5.363563080816756"/>
    <n v="0.57808070473638307"/>
    <m/>
    <m/>
    <m/>
    <m/>
    <x v="32"/>
  </r>
  <r>
    <x v="5"/>
    <x v="4"/>
    <s v="Low End"/>
    <s v="Baskin-Robbins"/>
    <s v="Chocolate"/>
    <n v="781.61105330618761"/>
    <x v="848"/>
    <n v="1395196.1469973973"/>
    <x v="848"/>
    <n v="3351903.7015440241"/>
    <n v="2503.4287146654615"/>
    <n v="1956707.5545466268"/>
    <n v="5.4866865278019503"/>
    <n v="0.58376007450491108"/>
    <m/>
    <m/>
    <m/>
    <m/>
    <x v="32"/>
  </r>
  <r>
    <x v="5"/>
    <x v="4"/>
    <s v="Low End"/>
    <s v="Baskin-Robbins"/>
    <s v="Cherries Jubilee"/>
    <n v="1489.002887398542"/>
    <x v="849"/>
    <n v="4176020.7206927822"/>
    <x v="849"/>
    <n v="10337447.037940681"/>
    <n v="4137.9545798011259"/>
    <n v="6161426.3172478992"/>
    <n v="4.6625362108239656"/>
    <n v="0.59602978323701417"/>
    <m/>
    <m/>
    <m/>
    <m/>
    <x v="32"/>
  </r>
  <r>
    <x v="5"/>
    <x v="4"/>
    <s v="Low End"/>
    <s v="Baskin-Robbins"/>
    <s v="Rocky Road"/>
    <n v="969.73139488693676"/>
    <x v="850"/>
    <n v="2362591.6983270668"/>
    <x v="850"/>
    <n v="5969070.1932756174"/>
    <n v="3719.0489180450199"/>
    <n v="3606478.4949485506"/>
    <n v="6.347515556456564"/>
    <n v="0.60419435157780255"/>
    <m/>
    <m/>
    <m/>
    <m/>
    <x v="32"/>
  </r>
  <r>
    <x v="5"/>
    <x v="4"/>
    <s v="High End"/>
    <s v="Ben and Jerry's"/>
    <s v="Strawberry Banana"/>
    <n v="681.39396320378273"/>
    <x v="851"/>
    <n v="1488817.1203282767"/>
    <x v="851"/>
    <n v="2768208.1693172352"/>
    <n v="1877.6084293049926"/>
    <n v="1279391.0489889586"/>
    <n v="5.9621401786541037"/>
    <n v="0.46217299087897495"/>
    <m/>
    <m/>
    <m/>
    <m/>
    <x v="32"/>
  </r>
  <r>
    <x v="5"/>
    <x v="4"/>
    <s v="High End"/>
    <s v="Ben and Jerry's"/>
    <s v="Mint Chocolate Chunk"/>
    <n v="1095.4304003197178"/>
    <x v="852"/>
    <n v="2805054.2366491365"/>
    <x v="852"/>
    <n v="5310769.7444650261"/>
    <n v="2287.4255699719115"/>
    <n v="2505715.5078158895"/>
    <n v="4.4257603519769697"/>
    <n v="0.47181776435090012"/>
    <m/>
    <m/>
    <m/>
    <m/>
    <x v="32"/>
  </r>
  <r>
    <x v="5"/>
    <x v="4"/>
    <s v="High End"/>
    <s v="Ben and Jerry's"/>
    <s v="Goodbye Yellow Brickle Road"/>
    <n v="818.34086957966724"/>
    <x v="853"/>
    <n v="2359802.0957458918"/>
    <x v="853"/>
    <n v="4569899.2108959127"/>
    <n v="2700.7048007821186"/>
    <n v="2210097.1151500209"/>
    <n v="6.8239861907518975"/>
    <n v="0.48362053803736715"/>
    <m/>
    <m/>
    <m/>
    <m/>
    <x v="32"/>
  </r>
  <r>
    <x v="5"/>
    <x v="4"/>
    <s v="High End"/>
    <s v="Ben and Jerry's"/>
    <s v="Vanilla Caramel Fudge"/>
    <n v="774.895734716069"/>
    <x v="854"/>
    <n v="1624077.2784217829"/>
    <x v="854"/>
    <n v="3302611.8228502162"/>
    <n v="2166.1424488850339"/>
    <n v="1678534.5444284333"/>
    <n v="5.5001051264804648"/>
    <n v="0.50824457564614012"/>
    <m/>
    <m/>
    <m/>
    <m/>
    <x v="32"/>
  </r>
  <r>
    <x v="5"/>
    <x v="4"/>
    <s v="High End"/>
    <s v="Ben and Jerry's"/>
    <s v="Triple Caramel Chunk"/>
    <n v="859.07932774045514"/>
    <x v="855"/>
    <n v="1838086.6182044847"/>
    <x v="855"/>
    <n v="4381502.4961425001"/>
    <n v="2960.6298228915502"/>
    <n v="2543415.8779380154"/>
    <n v="5.9368561515975502"/>
    <n v="0.58048942803918369"/>
    <m/>
    <m/>
    <m/>
    <m/>
    <x v="32"/>
  </r>
  <r>
    <x v="5"/>
    <x v="4"/>
    <s v="High End"/>
    <s v="Ben and Jerry's"/>
    <s v="Coffee Coffee BuzzBuzzBuzz"/>
    <n v="1514.4733850685036"/>
    <x v="856"/>
    <n v="5120650.3912987467"/>
    <x v="856"/>
    <n v="12550680.025747677"/>
    <n v="4906.015323678238"/>
    <n v="7430029.6344489306"/>
    <n v="5.4719732598751634"/>
    <n v="0.59200215599523298"/>
    <m/>
    <m/>
    <m/>
    <m/>
    <x v="32"/>
  </r>
  <r>
    <x v="5"/>
    <x v="4"/>
    <s v="High End"/>
    <s v="Ben and Jerry's"/>
    <s v="Bananas on the Rum"/>
    <n v="455.68234524419802"/>
    <x v="857"/>
    <n v="387997.74013936683"/>
    <x v="857"/>
    <n v="1129014.0456710577"/>
    <n v="1626.1685651538328"/>
    <n v="741016.30553169083"/>
    <n v="5.4371953808809179"/>
    <n v="0.65633931515107891"/>
    <m/>
    <m/>
    <m/>
    <m/>
    <x v="32"/>
  </r>
  <r>
    <x v="5"/>
    <x v="4"/>
    <s v="Low End"/>
    <s v="EDY's"/>
    <s v="Neapolitan"/>
    <n v="1173.9528871731172"/>
    <x v="858"/>
    <n v="3051687.4971157191"/>
    <x v="858"/>
    <n v="5244521.673810523"/>
    <n v="1867.9064557481147"/>
    <n v="2192834.1766948039"/>
    <n v="3.8054371013553339"/>
    <n v="0.418119003615739"/>
    <m/>
    <m/>
    <m/>
    <m/>
    <x v="32"/>
  </r>
  <r>
    <x v="5"/>
    <x v="4"/>
    <s v="Low End"/>
    <s v="EDY's"/>
    <s v="Fudge Tracks"/>
    <n v="776.20618303415665"/>
    <x v="859"/>
    <n v="1839506.0695552621"/>
    <x v="859"/>
    <n v="3466460.6732252906"/>
    <n v="2096.0340683068675"/>
    <n v="1626954.6036700285"/>
    <n v="5.7534995273871736"/>
    <n v="0.46934171682272829"/>
    <m/>
    <m/>
    <m/>
    <m/>
    <x v="32"/>
  </r>
  <r>
    <x v="5"/>
    <x v="4"/>
    <s v="Low End"/>
    <s v="EDY's"/>
    <s v="Chocolate Fudge Chunk"/>
    <n v="1121.5460891155249"/>
    <x v="860"/>
    <n v="3686763.2757538683"/>
    <x v="860"/>
    <n v="7824721.1997539857"/>
    <n v="3689.5121512691458"/>
    <n v="4137957.9240001175"/>
    <n v="6.2206335979541265"/>
    <n v="0.52883135620604826"/>
    <m/>
    <m/>
    <m/>
    <m/>
    <x v="32"/>
  </r>
  <r>
    <x v="5"/>
    <x v="4"/>
    <s v="High End"/>
    <s v="Häagen-Dazs"/>
    <s v="Butter Pecan"/>
    <n v="772.28331792264078"/>
    <x v="861"/>
    <n v="1744167.8041044187"/>
    <x v="861"/>
    <n v="3188429.3390356204"/>
    <n v="1870.1187781915455"/>
    <n v="1444261.5349312017"/>
    <n v="5.3459327259700897"/>
    <n v="0.45296959140641846"/>
    <m/>
    <m/>
    <m/>
    <m/>
    <x v="32"/>
  </r>
  <r>
    <x v="5"/>
    <x v="4"/>
    <s v="High End"/>
    <s v="Häagen-Dazs"/>
    <s v="Vanilla Honey Bee"/>
    <n v="1512.5018805648883"/>
    <x v="862"/>
    <n v="6001040.8564549629"/>
    <x v="862"/>
    <n v="13296962.927950772"/>
    <n v="4823.744132318654"/>
    <n v="7295922.0714958087"/>
    <n v="5.8124684871206753"/>
    <n v="0.54869086354745533"/>
    <m/>
    <m/>
    <m/>
    <m/>
    <x v="32"/>
  </r>
  <r>
    <x v="5"/>
    <x v="4"/>
    <s v="High End"/>
    <s v="Häagen-Dazs"/>
    <s v="Waffle Cone"/>
    <n v="1282.3571988822553"/>
    <x v="863"/>
    <n v="4438780.8977578823"/>
    <x v="863"/>
    <n v="10063942.697493689"/>
    <n v="4386.579499564461"/>
    <n v="5625161.7997358069"/>
    <n v="6.1199817482422851"/>
    <n v="0.55894215307254191"/>
    <m/>
    <m/>
    <m/>
    <m/>
    <x v="32"/>
  </r>
  <r>
    <x v="5"/>
    <x v="5"/>
    <s v="High End"/>
    <s v="Häagen-Dazs"/>
    <s v="English Toffee"/>
    <n v="767.19032338193369"/>
    <x v="864"/>
    <n v="1591466.7353119988"/>
    <x v="864"/>
    <n v="3658622.8293291684"/>
    <n v="2694.4501657746641"/>
    <n v="2067156.0940171697"/>
    <n v="6.2160057447473287"/>
    <n v="0.5650093465349626"/>
    <m/>
    <m/>
    <m/>
    <m/>
    <x v="32"/>
  </r>
  <r>
    <x v="5"/>
    <x v="5"/>
    <s v="High End"/>
    <s v="Häagen-Dazs"/>
    <s v="Black Raspberry Chip"/>
    <n v="1536.8744415726101"/>
    <x v="865"/>
    <n v="4798782.8615065366"/>
    <x v="865"/>
    <n v="12258504.277945621"/>
    <n v="4853.8261907758115"/>
    <n v="7459721.4164390843"/>
    <n v="5.1899205128968688"/>
    <n v="0.60853438945727922"/>
    <m/>
    <m/>
    <m/>
    <m/>
    <x v="32"/>
  </r>
  <r>
    <x v="5"/>
    <x v="5"/>
    <s v="High End"/>
    <s v="Häagen-Dazs"/>
    <s v="Cherry Vanilla"/>
    <n v="726.22379227466297"/>
    <x v="866"/>
    <n v="964657.51201404771"/>
    <x v="866"/>
    <n v="3063842.3548617819"/>
    <n v="2890.54815496021"/>
    <n v="2099184.8428477342"/>
    <n v="5.8093222716550219"/>
    <n v="0.68514779799838421"/>
    <m/>
    <m/>
    <m/>
    <m/>
    <x v="32"/>
  </r>
  <r>
    <x v="5"/>
    <x v="5"/>
    <s v="Low End"/>
    <s v="Baskin-Robbins"/>
    <s v="Chocolate"/>
    <n v="1448.1278907142851"/>
    <x v="867"/>
    <n v="5219915.5621935343"/>
    <x v="867"/>
    <n v="10308503.95275351"/>
    <n v="3513.9081452605983"/>
    <n v="5088588.390559976"/>
    <n v="4.9156596506099088"/>
    <n v="0.49363015369468433"/>
    <m/>
    <m/>
    <m/>
    <m/>
    <x v="32"/>
  </r>
  <r>
    <x v="5"/>
    <x v="5"/>
    <s v="Low End"/>
    <s v="Baskin-Robbins"/>
    <s v="Pralines 'n Cream"/>
    <n v="1557.5255037536454"/>
    <x v="868"/>
    <n v="4203788.5528283529"/>
    <x v="868"/>
    <n v="8689330.9387756027"/>
    <n v="2879.9158505829068"/>
    <n v="4485542.3859472498"/>
    <n v="3.5819210102303676"/>
    <n v="0.51621263104743709"/>
    <m/>
    <m/>
    <m/>
    <m/>
    <x v="32"/>
  </r>
  <r>
    <x v="5"/>
    <x v="5"/>
    <s v="Low End"/>
    <s v="Baskin-Robbins"/>
    <s v="Chocolate"/>
    <n v="1380.8231232772457"/>
    <x v="869"/>
    <n v="5860841.9864061074"/>
    <x v="869"/>
    <n v="12459863.911668917"/>
    <n v="4779.0494046773283"/>
    <n v="6599021.9252628097"/>
    <n v="6.534873674527276"/>
    <n v="0.52962231145098548"/>
    <m/>
    <m/>
    <m/>
    <m/>
    <x v="32"/>
  </r>
  <r>
    <x v="5"/>
    <x v="5"/>
    <s v="Low End"/>
    <s v="Baskin-Robbins"/>
    <s v="Chocolate Chip"/>
    <n v="814.71327648097747"/>
    <x v="870"/>
    <n v="1793992.238869543"/>
    <x v="870"/>
    <n v="3987477.7620132263"/>
    <n v="2692.3404668426297"/>
    <n v="2193485.5231436836"/>
    <n v="6.0074295553890558"/>
    <n v="0.5500934811574274"/>
    <m/>
    <m/>
    <m/>
    <m/>
    <x v="32"/>
  </r>
  <r>
    <x v="5"/>
    <x v="5"/>
    <s v="Low End"/>
    <s v="Baskin-Robbins"/>
    <s v="Mint Chocolate Chip"/>
    <n v="1882.2648371703706"/>
    <x v="871"/>
    <n v="8807572.3426668625"/>
    <x v="871"/>
    <n v="19763747.603102028"/>
    <n v="5820.7405483415951"/>
    <n v="10956175.260435166"/>
    <n v="5.5783767305914669"/>
    <n v="0.55435717357145031"/>
    <m/>
    <m/>
    <m/>
    <m/>
    <x v="32"/>
  </r>
  <r>
    <x v="5"/>
    <x v="5"/>
    <s v="Low End"/>
    <s v="Baskin-Robbins"/>
    <s v="Jamoca"/>
    <n v="1034.4430757302634"/>
    <x v="872"/>
    <n v="2992356.4366096896"/>
    <x v="872"/>
    <n v="6743076.1569502987"/>
    <n v="3625.8348171481498"/>
    <n v="3750719.7203406091"/>
    <n v="6.3015134977766545"/>
    <n v="0.55623273904071591"/>
    <m/>
    <m/>
    <m/>
    <m/>
    <x v="32"/>
  </r>
  <r>
    <x v="5"/>
    <x v="5"/>
    <s v="Low End"/>
    <s v="Baskin-Robbins"/>
    <s v="Banana Nut Fudge"/>
    <n v="1062.1081355335248"/>
    <x v="873"/>
    <n v="3281007.8628983367"/>
    <x v="873"/>
    <n v="7597442.7498616334"/>
    <n v="4064.0258204924103"/>
    <n v="4316434.8869632967"/>
    <n v="6.7348816009630008"/>
    <n v="0.5681431277704474"/>
    <m/>
    <m/>
    <m/>
    <m/>
    <x v="32"/>
  </r>
  <r>
    <x v="5"/>
    <x v="5"/>
    <s v="Low End"/>
    <s v="Baskin-Robbins"/>
    <s v="Daiquiri Ice"/>
    <n v="1513.9449151208185"/>
    <x v="874"/>
    <n v="5163403.0942650717"/>
    <x v="874"/>
    <n v="13302057.361877177"/>
    <n v="5375.7928616330209"/>
    <n v="8138654.2676121052"/>
    <n v="5.8036159953539643"/>
    <n v="0.61183424835747247"/>
    <m/>
    <m/>
    <m/>
    <m/>
    <x v="32"/>
  </r>
  <r>
    <x v="5"/>
    <x v="5"/>
    <s v="Low End"/>
    <s v="Baskin-Robbins"/>
    <s v="Chocolate"/>
    <n v="829.77215863680647"/>
    <x v="875"/>
    <n v="1736867.2406923429"/>
    <x v="875"/>
    <n v="4535603.2879836382"/>
    <n v="3372.8970274071462"/>
    <n v="2798736.0472912956"/>
    <n v="6.5874501806391894"/>
    <n v="0.6170592685445182"/>
    <m/>
    <m/>
    <m/>
    <m/>
    <x v="32"/>
  </r>
  <r>
    <x v="5"/>
    <x v="5"/>
    <s v="Low End"/>
    <s v="Baskin-Robbins"/>
    <s v="Cherries Jubilee"/>
    <n v="1637.9031761383965"/>
    <x v="876"/>
    <n v="5386625.3863959424"/>
    <x v="876"/>
    <n v="14493711.048366345"/>
    <n v="5560.2100262371605"/>
    <n v="9107085.661970403"/>
    <n v="5.4026041602692825"/>
    <n v="0.62834740057805316"/>
    <m/>
    <m/>
    <m/>
    <m/>
    <x v="32"/>
  </r>
  <r>
    <x v="5"/>
    <x v="5"/>
    <s v="Low End"/>
    <s v="Baskin-Robbins"/>
    <s v="Rocky Road"/>
    <n v="1256.7045343756304"/>
    <x v="877"/>
    <n v="3589306.5559968622"/>
    <x v="877"/>
    <n v="9856908.7760977224"/>
    <n v="4987.3315872253124"/>
    <n v="6267602.2201008601"/>
    <n v="6.2412901531389888"/>
    <n v="0.63585880345157841"/>
    <m/>
    <m/>
    <m/>
    <m/>
    <x v="32"/>
  </r>
  <r>
    <x v="5"/>
    <x v="5"/>
    <s v="High End"/>
    <s v="Ben and Jerry's"/>
    <s v="Strawberry Banana"/>
    <n v="939.53335952416103"/>
    <x v="878"/>
    <n v="2406595.3218513355"/>
    <x v="878"/>
    <n v="4863765.5526975477"/>
    <n v="2615.309191459341"/>
    <n v="2457170.2308462122"/>
    <n v="5.5099571646314391"/>
    <n v="0.50519915160865703"/>
    <m/>
    <m/>
    <m/>
    <m/>
    <x v="32"/>
  </r>
  <r>
    <x v="5"/>
    <x v="5"/>
    <s v="High End"/>
    <s v="Ben and Jerry's"/>
    <s v="Mint Chocolate Chunk"/>
    <n v="1204.9734403516898"/>
    <x v="879"/>
    <n v="3618296.2977256798"/>
    <x v="879"/>
    <n v="7446162.5040535014"/>
    <n v="3176.7224721655284"/>
    <n v="3827866.2063278216"/>
    <n v="5.1283488642748605"/>
    <n v="0.51407234320282813"/>
    <m/>
    <m/>
    <m/>
    <m/>
    <x v="32"/>
  </r>
  <r>
    <x v="5"/>
    <x v="5"/>
    <s v="High End"/>
    <s v="Ben and Jerry's"/>
    <s v="Goodbye Yellow Brickle Road"/>
    <n v="1090.174956537634"/>
    <x v="880"/>
    <n v="3685391.5392061551"/>
    <x v="880"/>
    <n v="7757590.4228976117"/>
    <n v="3735.3627133617615"/>
    <n v="4072198.8836914566"/>
    <n v="6.5273130810597504"/>
    <n v="0.52493089499437773"/>
    <m/>
    <m/>
    <m/>
    <m/>
    <x v="32"/>
  </r>
  <r>
    <x v="5"/>
    <x v="5"/>
    <s v="High End"/>
    <s v="Ben and Jerry's"/>
    <s v="Vanilla Caramel Fudge"/>
    <n v="842.38530818767595"/>
    <x v="881"/>
    <n v="2069891.3791945777"/>
    <x v="881"/>
    <n v="4575205.1171847731"/>
    <n v="2974.071026215041"/>
    <n v="2505313.7379901954"/>
    <n v="6.4474651241568059"/>
    <n v="0.54758500959444878"/>
    <m/>
    <m/>
    <m/>
    <m/>
    <x v="32"/>
  </r>
  <r>
    <x v="5"/>
    <x v="5"/>
    <s v="High End"/>
    <s v="Ben and Jerry's"/>
    <s v="Triple Caramel Chunk"/>
    <n v="914.98726051450069"/>
    <x v="882"/>
    <n v="2295682.4518356905"/>
    <x v="882"/>
    <n v="5948138.5682407822"/>
    <n v="3991.8108961990379"/>
    <n v="3652456.1164050917"/>
    <n v="7.1047856941597924"/>
    <n v="0.61405027379604904"/>
    <m/>
    <m/>
    <m/>
    <m/>
    <x v="32"/>
  </r>
  <r>
    <x v="5"/>
    <x v="5"/>
    <s v="High End"/>
    <s v="Ben and Jerry's"/>
    <s v="Coffee Coffee BuzzBuzzBuzz"/>
    <n v="1765.920723575354"/>
    <x v="883"/>
    <n v="6999653.3400523551"/>
    <x v="883"/>
    <n v="18647938.854780082"/>
    <n v="6596.154266282203"/>
    <n v="11648285.514727727"/>
    <n v="5.9798243895742891"/>
    <n v="0.62464198351561451"/>
    <m/>
    <m/>
    <m/>
    <m/>
    <x v="32"/>
  </r>
  <r>
    <x v="5"/>
    <x v="5"/>
    <s v="High End"/>
    <s v="Ben and Jerry's"/>
    <s v="Bananas on the Rum"/>
    <n v="491.25057976861785"/>
    <x v="884"/>
    <n v="490489.55965124822"/>
    <x v="884"/>
    <n v="1551358.2123665267"/>
    <n v="2159.5265153986265"/>
    <n v="1060868.6527152786"/>
    <n v="6.4284450683970649"/>
    <n v="0.68383216993899254"/>
    <m/>
    <m/>
    <m/>
    <m/>
    <x v="32"/>
  </r>
  <r>
    <x v="5"/>
    <x v="5"/>
    <s v="Low End"/>
    <s v="EDY's"/>
    <s v="Neapolitan"/>
    <n v="1291.348175890429"/>
    <x v="885"/>
    <n v="3936086.3548669345"/>
    <x v="885"/>
    <n v="6529708.7926893476"/>
    <n v="2008.4609915788365"/>
    <n v="2593622.4378224132"/>
    <n v="3.9156792217335696"/>
    <n v="0.39720338535253347"/>
    <m/>
    <m/>
    <m/>
    <m/>
    <x v="32"/>
  </r>
  <r>
    <x v="5"/>
    <x v="5"/>
    <s v="Low End"/>
    <s v="EDY's"/>
    <s v="Fudge Tracks"/>
    <n v="843.82680133757242"/>
    <x v="886"/>
    <n v="2344632.5679462519"/>
    <x v="886"/>
    <n v="4802551.3623421341"/>
    <n v="2912.8238051929247"/>
    <n v="2457918.7943958822"/>
    <n v="6.7447427177047832"/>
    <n v="0.51179437947691009"/>
    <m/>
    <m/>
    <m/>
    <m/>
    <x v="32"/>
  </r>
  <r>
    <x v="5"/>
    <x v="5"/>
    <s v="Low End"/>
    <s v="EDY's"/>
    <s v="Chocolate Fudge Chunk"/>
    <n v="1423.7006980270774"/>
    <x v="887"/>
    <n v="5487029.6299981484"/>
    <x v="887"/>
    <n v="12658233.352027861"/>
    <n v="5037.0163700610374"/>
    <n v="7171203.722029713"/>
    <n v="6.2450468619757649"/>
    <n v="0.56652484770956446"/>
    <m/>
    <m/>
    <m/>
    <m/>
    <x v="32"/>
  </r>
  <r>
    <x v="6"/>
    <x v="0"/>
    <s v="High End"/>
    <s v="Häagen-Dazs"/>
    <s v="Butter Pecan"/>
    <n v="839.51164971490493"/>
    <x v="888"/>
    <n v="2222985.0874457234"/>
    <x v="888"/>
    <n v="4417100.220699342"/>
    <n v="2613.5612698152936"/>
    <n v="2194115.1332536186"/>
    <n v="6.2673478411011976"/>
    <n v="0.49673202409390499"/>
    <m/>
    <m/>
    <m/>
    <m/>
    <x v="32"/>
  </r>
  <r>
    <x v="6"/>
    <x v="0"/>
    <s v="High End"/>
    <s v="Häagen-Dazs"/>
    <s v="Vanilla Honey Bee"/>
    <n v="1763.7520686213772"/>
    <x v="889"/>
    <n v="8206577.1075619971"/>
    <x v="889"/>
    <n v="19765149.401440326"/>
    <n v="6553.3997093554053"/>
    <n v="11558572.293878328"/>
    <n v="6.3536754820908872"/>
    <n v="0.58479559446365892"/>
    <m/>
    <m/>
    <m/>
    <m/>
    <x v="32"/>
  </r>
  <r>
    <x v="6"/>
    <x v="0"/>
    <s v="High End"/>
    <s v="Häagen-Dazs"/>
    <s v="Waffle Cone"/>
    <n v="1600.592918770481"/>
    <x v="890"/>
    <n v="6495933.055115331"/>
    <x v="890"/>
    <n v="16008777.189264497"/>
    <n v="5943.3251406963591"/>
    <n v="9512844.1341491658"/>
    <n v="6.2487964455569829"/>
    <n v="0.59422678082673852"/>
    <m/>
    <m/>
    <m/>
    <m/>
    <x v="32"/>
  </r>
  <r>
    <x v="6"/>
    <x v="0"/>
    <s v="High End"/>
    <s v="Häagen-Dazs"/>
    <s v="English Toffee"/>
    <n v="1033.9093557201272"/>
    <x v="891"/>
    <n v="2514314.5656276094"/>
    <x v="891"/>
    <n v="6282780.0851410292"/>
    <n v="3644.8703154336481"/>
    <n v="3768465.5195134198"/>
    <n v="5.8774227275291837"/>
    <n v="0.59980859881216575"/>
    <m/>
    <m/>
    <m/>
    <m/>
    <x v="32"/>
  </r>
  <r>
    <x v="6"/>
    <x v="0"/>
    <s v="High End"/>
    <s v="Häagen-Dazs"/>
    <s v="Black Raspberry Chip"/>
    <n v="1790.5618857298712"/>
    <x v="892"/>
    <n v="6554225.0782072321"/>
    <x v="892"/>
    <n v="18198680.808326211"/>
    <n v="6503.2411462128548"/>
    <n v="11644455.730118979"/>
    <n v="5.6762463586348924"/>
    <n v="0.63985163830069702"/>
    <m/>
    <m/>
    <m/>
    <m/>
    <x v="32"/>
  </r>
  <r>
    <x v="6"/>
    <x v="0"/>
    <s v="High End"/>
    <s v="Häagen-Dazs"/>
    <s v="Cherry Vanilla"/>
    <n v="788.84617150212932"/>
    <x v="893"/>
    <n v="1228379.6395482044"/>
    <x v="893"/>
    <n v="4240704.8510069847"/>
    <n v="3818.6471840545018"/>
    <n v="3012325.2114587803"/>
    <n v="6.8148045202168639"/>
    <n v="0.71033597415851357"/>
    <m/>
    <m/>
    <m/>
    <m/>
    <x v="32"/>
  </r>
  <r>
    <x v="6"/>
    <x v="0"/>
    <s v="Low End"/>
    <s v="Baskin-Robbins"/>
    <s v="Vanilla"/>
    <n v="221"/>
    <x v="894"/>
    <n v="60213.443366407402"/>
    <x v="894"/>
    <n v="115702.47884324982"/>
    <n v="251.08160849249958"/>
    <n v="55489.035476842415"/>
    <n v="2.3689621187782768"/>
    <n v="0.47958380867550177"/>
    <m/>
    <m/>
    <m/>
    <m/>
    <x v="32"/>
  </r>
  <r>
    <x v="6"/>
    <x v="0"/>
    <s v="Low End"/>
    <s v="Baskin-Robbins"/>
    <s v="Peanut Butter ’n Chocolate"/>
    <n v="211"/>
    <x v="895"/>
    <n v="54604.501101321497"/>
    <x v="895"/>
    <n v="107344.4399913598"/>
    <n v="249.95231701439957"/>
    <n v="52739.938890038306"/>
    <n v="2.4110967855924126"/>
    <n v="0.49131504989250835"/>
    <m/>
    <m/>
    <m/>
    <m/>
    <x v="32"/>
  </r>
  <r>
    <x v="6"/>
    <x v="0"/>
    <s v="Low End"/>
    <s v="Baskin-Robbins"/>
    <s v="Pralines 'n Cream"/>
    <n v="206"/>
    <x v="896"/>
    <n v="51907.76128224111"/>
    <x v="896"/>
    <n v="103287.19436851982"/>
    <n v="249.41472371979955"/>
    <n v="51379.43308627871"/>
    <n v="2.4339521719417432"/>
    <n v="0.4974424312752781"/>
    <m/>
    <m/>
    <m/>
    <m/>
    <x v="32"/>
  </r>
  <r>
    <x v="6"/>
    <x v="0"/>
    <s v="Low End"/>
    <s v="Baskin-Robbins"/>
    <s v="Cherries Jubilee"/>
    <n v="206"/>
    <x v="897"/>
    <n v="51919.102283176704"/>
    <x v="897"/>
    <n v="103309.76093927982"/>
    <n v="249.46921677719956"/>
    <n v="51390.658656103114"/>
    <n v="2.4344839508737821"/>
    <n v="0.4974424312752781"/>
    <m/>
    <m/>
    <m/>
    <m/>
    <x v="32"/>
  </r>
  <r>
    <x v="6"/>
    <x v="0"/>
    <s v="Low End"/>
    <s v="Baskin-Robbins"/>
    <s v="Mint Cookie Crunch "/>
    <n v="904"/>
    <x v="898"/>
    <n v="740923.98310399905"/>
    <x v="898"/>
    <n v="1655926.3871718377"/>
    <n v="1012.1708009599985"/>
    <n v="915002.40406783868"/>
    <n v="2.026301965663714"/>
    <n v="0.5525622462183083"/>
    <m/>
    <m/>
    <m/>
    <m/>
    <x v="32"/>
  </r>
  <r>
    <x v="6"/>
    <x v="0"/>
    <s v="Low End"/>
    <s v="Baskin-Robbins"/>
    <s v="Oreo Cookies'n Cream"/>
    <n v="904"/>
    <x v="899"/>
    <n v="740110.85318399919"/>
    <x v="899"/>
    <n v="1782183.6547839984"/>
    <n v="1152.7353999999991"/>
    <n v="1042072.8015999992"/>
    <n v="2.1807987787610599"/>
    <n v="0.58471684374543265"/>
    <m/>
    <m/>
    <m/>
    <m/>
    <x v="32"/>
  </r>
  <r>
    <x v="6"/>
    <x v="0"/>
    <s v="High End"/>
    <s v="Ben and Jerry's"/>
    <s v="Key Lime Pie"/>
    <n v="476"/>
    <x v="900"/>
    <n v="418003.42996793857"/>
    <x v="900"/>
    <n v="836833.59086431924"/>
    <n v="879.8952960007997"/>
    <n v="418830.16089638066"/>
    <n v="3.6933902569747867"/>
    <n v="0.50049396375663424"/>
    <m/>
    <m/>
    <m/>
    <m/>
    <x v="32"/>
  </r>
  <r>
    <x v="6"/>
    <x v="1"/>
    <s v="High End"/>
    <s v="Ben and Jerry's"/>
    <s v="Sweet Cream &amp; Cookies"/>
    <n v="279"/>
    <x v="901"/>
    <n v="105757.90425566983"/>
    <x v="901"/>
    <n v="175394.71235699969"/>
    <n v="249.59429426999952"/>
    <n v="69636.808101329865"/>
    <n v="2.2532433082437238"/>
    <n v="0.39702911886870679"/>
    <m/>
    <m/>
    <m/>
    <m/>
    <x v="32"/>
  </r>
  <r>
    <x v="6"/>
    <x v="1"/>
    <s v="High End"/>
    <s v="Ben and Jerry's"/>
    <s v="Chocolate Chip"/>
    <n v="279"/>
    <x v="902"/>
    <n v="110970.94064892642"/>
    <x v="902"/>
    <n v="192174.71128685967"/>
    <n v="291.05294135459951"/>
    <n v="81203.770637933252"/>
    <n v="2.4688109259498168"/>
    <n v="0.42255180244147833"/>
    <m/>
    <m/>
    <m/>
    <m/>
    <x v="32"/>
  </r>
  <r>
    <x v="6"/>
    <x v="1"/>
    <s v="High End"/>
    <s v="Ben and Jerry's"/>
    <s v="Chocolate Fudge Brownie"/>
    <n v="250"/>
    <x v="903"/>
    <n v="84081.214923749998"/>
    <x v="903"/>
    <n v="148668.23362499999"/>
    <n v="258.34807480500001"/>
    <n v="64587.018701249996"/>
    <n v="2.3786917380000001"/>
    <n v="0.43443725082631957"/>
    <m/>
    <m/>
    <m/>
    <m/>
    <x v="32"/>
  </r>
  <r>
    <x v="6"/>
    <x v="1"/>
    <s v="High End"/>
    <s v="Ben and Jerry's"/>
    <s v="Peanut Butter Cookie Dough"/>
    <n v="192"/>
    <x v="904"/>
    <n v="48177.785004057507"/>
    <x v="904"/>
    <n v="96706.475496959829"/>
    <n v="252.75359631719957"/>
    <n v="48528.690492902322"/>
    <n v="2.6233310410416619"/>
    <n v="0.50181428124146576"/>
    <m/>
    <m/>
    <m/>
    <m/>
    <x v="32"/>
  </r>
  <r>
    <x v="6"/>
    <x v="1"/>
    <s v="High End"/>
    <s v="Ben and Jerry's"/>
    <s v="New York Super Fudge Chunk"/>
    <n v="968"/>
    <x v="905"/>
    <n v="963073.26719999849"/>
    <x v="905"/>
    <n v="1959915.4736691171"/>
    <n v="1029.7956678399985"/>
    <n v="996842.2064691186"/>
    <n v="2.0916384998347075"/>
    <n v="0.50861489684703132"/>
    <m/>
    <m/>
    <m/>
    <m/>
    <x v="32"/>
  </r>
  <r>
    <x v="6"/>
    <x v="1"/>
    <s v="High End"/>
    <s v="Ben and Jerry's"/>
    <s v="Cake Batter"/>
    <n v="932"/>
    <x v="906"/>
    <n v="892967.18759999855"/>
    <x v="906"/>
    <n v="1829122.6459329573"/>
    <n v="1004.4586462799987"/>
    <n v="936155.45833295875"/>
    <n v="2.1057703286266065"/>
    <n v="0.51180573397551798"/>
    <m/>
    <m/>
    <m/>
    <m/>
    <x v="32"/>
  </r>
  <r>
    <x v="6"/>
    <x v="1"/>
    <s v="High End"/>
    <s v="Ben and Jerry's"/>
    <s v="Coffee Coffee BuzzBuzzBuzz"/>
    <n v="866"/>
    <x v="907"/>
    <n v="780422.96249999769"/>
    <x v="907"/>
    <n v="1619863.5240649953"/>
    <n v="969.33090249999714"/>
    <n v="839440.56156499765"/>
    <n v="2.1599447488452594"/>
    <n v="0.51821684302048387"/>
    <m/>
    <m/>
    <m/>
    <m/>
    <x v="32"/>
  </r>
  <r>
    <x v="6"/>
    <x v="1"/>
    <s v="High End"/>
    <s v="Ben and Jerry's"/>
    <s v="Karamel Sutra"/>
    <n v="160"/>
    <x v="908"/>
    <n v="32010.237230399947"/>
    <x v="908"/>
    <n v="71451.087839999891"/>
    <n v="246.50531630999964"/>
    <n v="39440.850609599947"/>
    <n v="2.7910581187499957"/>
    <n v="0.55199790236811608"/>
    <m/>
    <m/>
    <m/>
    <m/>
    <x v="32"/>
  </r>
  <r>
    <x v="6"/>
    <x v="1"/>
    <s v="High End"/>
    <s v="Ben and Jerry's"/>
    <s v="Chocolate Macadamia"/>
    <n v="476"/>
    <x v="909"/>
    <n v="232314.0371999997"/>
    <x v="909"/>
    <n v="523029.78436799924"/>
    <n v="610.74736799999903"/>
    <n v="290715.74716799951"/>
    <n v="2.3084077058823493"/>
    <n v="0.55583019525223532"/>
    <m/>
    <m/>
    <m/>
    <m/>
    <x v="32"/>
  </r>
  <r>
    <x v="6"/>
    <x v="1"/>
    <s v="High End"/>
    <s v="Ben and Jerry's"/>
    <s v="Turtle Soup"/>
    <n v="111"/>
    <x v="910"/>
    <n v="13698.552038219677"/>
    <x v="910"/>
    <n v="40141.557945869936"/>
    <n v="238.22527844729964"/>
    <n v="26443.005907650258"/>
    <n v="3.2579788934234184"/>
    <n v="0.65874388690414332"/>
    <m/>
    <m/>
    <m/>
    <m/>
    <x v="32"/>
  </r>
  <r>
    <x v="6"/>
    <x v="1"/>
    <s v="High End"/>
    <s v="Ben and Jerry's"/>
    <s v="Brownie Batter"/>
    <n v="106"/>
    <x v="911"/>
    <n v="11611.447815681759"/>
    <x v="911"/>
    <n v="37099.071824779872"/>
    <n v="240.44928310469919"/>
    <n v="25487.624009098115"/>
    <n v="3.3018041851886677"/>
    <n v="0.68701513960988014"/>
    <m/>
    <m/>
    <m/>
    <m/>
    <x v="32"/>
  </r>
  <r>
    <x v="6"/>
    <x v="1"/>
    <s v="Low End"/>
    <s v="Ben and Jerry's"/>
    <s v="Willie Nelson’s Country PeachCobbler"/>
    <n v="983"/>
    <x v="912"/>
    <n v="989673.19379999873"/>
    <x v="912"/>
    <n v="2008847.6651264776"/>
    <n v="1036.8000725599989"/>
    <n v="1019174.4713264789"/>
    <n v="2.0789304909053894"/>
    <n v="0.50734283590503682"/>
    <m/>
    <m/>
    <m/>
    <m/>
    <x v="32"/>
  </r>
  <r>
    <x v="6"/>
    <x v="1"/>
    <s v="Low End"/>
    <s v="EDY's"/>
    <s v="Dulce de Leche"/>
    <n v="549"/>
    <x v="913"/>
    <n v="358528.48446166323"/>
    <x v="913"/>
    <n v="602111.49745697901"/>
    <n v="443.68490527379925"/>
    <n v="243583.01299531577"/>
    <n v="1.9977090237158437"/>
    <n v="0.40454801813964669"/>
    <m/>
    <m/>
    <m/>
    <m/>
    <x v="32"/>
  </r>
  <r>
    <x v="6"/>
    <x v="1"/>
    <s v="Low End"/>
    <s v="EDY's"/>
    <s v="Pumpkin (Holiday)"/>
    <n v="254"/>
    <x v="914"/>
    <n v="64542.541374095075"/>
    <x v="914"/>
    <n v="135931.78185191972"/>
    <n v="281.06000188119936"/>
    <n v="71389.240477824642"/>
    <n v="2.1069468325984206"/>
    <n v="0.52518432043798324"/>
    <m/>
    <m/>
    <m/>
    <m/>
    <x v="32"/>
  </r>
  <r>
    <x v="6"/>
    <x v="1"/>
    <s v="Low End"/>
    <s v="EDY's"/>
    <s v="Cookie Dough"/>
    <n v="223"/>
    <x v="915"/>
    <n v="49844.226798567521"/>
    <x v="915"/>
    <n v="110309.62031795984"/>
    <n v="271.14526241879963"/>
    <n v="60465.393519392317"/>
    <n v="2.2182151323766783"/>
    <n v="0.54814252233943883"/>
    <m/>
    <m/>
    <m/>
    <m/>
    <x v="32"/>
  </r>
  <r>
    <x v="6"/>
    <x v="1"/>
    <s v="Low End"/>
    <s v="EDY's"/>
    <s v="French Silk®"/>
    <n v="549"/>
    <x v="916"/>
    <n v="336092.60294639954"/>
    <x v="916"/>
    <n v="749580.75143999932"/>
    <n v="753.16602639999962"/>
    <n v="413488.14849359979"/>
    <n v="2.4869882695810541"/>
    <n v="0.55162588913770649"/>
    <m/>
    <m/>
    <m/>
    <m/>
    <x v="32"/>
  </r>
  <r>
    <x v="6"/>
    <x v="1"/>
    <s v="Low End"/>
    <s v="EDY's"/>
    <s v="Rocky Road"/>
    <n v="207"/>
    <x v="917"/>
    <n v="43125.539548991328"/>
    <x v="917"/>
    <n v="98335.476770939844"/>
    <n v="266.71467256979963"/>
    <n v="55209.937221948516"/>
    <n v="2.294930494782605"/>
    <n v="0.56144475051006404"/>
    <m/>
    <m/>
    <m/>
    <m/>
    <x v="32"/>
  </r>
  <r>
    <x v="6"/>
    <x v="1"/>
    <s v="Low End"/>
    <s v="EDY's"/>
    <s v="Pumpkin (Holiday)"/>
    <n v="177"/>
    <x v="918"/>
    <n v="31489.323288329935"/>
    <x v="918"/>
    <n v="76392.290042999841"/>
    <n v="253.68907770999951"/>
    <n v="44902.966754669906"/>
    <n v="2.4383890338983001"/>
    <n v="0.58779448461873363"/>
    <m/>
    <m/>
    <m/>
    <m/>
    <x v="32"/>
  </r>
  <r>
    <x v="6"/>
    <x v="1"/>
    <s v="Low End"/>
    <s v="EDY's"/>
    <s v="Chocolate Chip"/>
    <n v="177"/>
    <x v="919"/>
    <n v="32508.913134866332"/>
    <x v="919"/>
    <n v="79675.793983439842"/>
    <n v="266.47955281679947"/>
    <n v="47166.880848573506"/>
    <n v="2.5431962074576222"/>
    <n v="0.59198507464358463"/>
    <m/>
    <m/>
    <m/>
    <m/>
    <x v="32"/>
  </r>
  <r>
    <x v="6"/>
    <x v="1"/>
    <s v="High End"/>
    <s v="Häagen-Dazs"/>
    <s v="Oreo Cookies'n Cream"/>
    <n v="390"/>
    <x v="920"/>
    <n v="318688.65985787945"/>
    <x v="920"/>
    <n v="664463.74534799915"/>
    <n v="886.60278330799929"/>
    <n v="345775.0854901197"/>
    <n v="4.3685979312820455"/>
    <n v="0.52038216969840412"/>
    <m/>
    <m/>
    <m/>
    <m/>
    <x v="32"/>
  </r>
  <r>
    <x v="6"/>
    <x v="1"/>
    <s v="High End"/>
    <s v="Häagen-Dazs"/>
    <s v="Black Raspberry Chip"/>
    <n v="341"/>
    <x v="921"/>
    <n v="175778.11193150977"/>
    <x v="921"/>
    <n v="436587.03342099971"/>
    <n v="764.83554688999982"/>
    <n v="260808.92148948993"/>
    <n v="3.75458616129032"/>
    <n v="0.59738128144999803"/>
    <m/>
    <m/>
    <m/>
    <m/>
    <x v="32"/>
  </r>
  <r>
    <x v="6"/>
    <x v="1"/>
    <s v="High End"/>
    <s v="Häagen-Dazs"/>
    <s v="French Silk®"/>
    <n v="341"/>
    <x v="922"/>
    <n v="185591.33240001061"/>
    <x v="922"/>
    <n v="297610.56351938954"/>
    <n v="328.5021440450995"/>
    <n v="112019.23111937894"/>
    <n v="2.5594083600879727"/>
    <n v="0.37639534630322619"/>
    <m/>
    <m/>
    <m/>
    <m/>
    <x v="32"/>
  </r>
  <r>
    <x v="6"/>
    <x v="1"/>
    <s v="High End"/>
    <s v="Häagen-Dazs"/>
    <s v="Waffle Cone"/>
    <n v="996"/>
    <x v="923"/>
    <n v="1123904.5271999987"/>
    <x v="923"/>
    <n v="2140840.4471999975"/>
    <n v="1021.0199999999986"/>
    <n v="1016935.9199999988"/>
    <n v="2.1580704819277083"/>
    <n v="0.4750171463408438"/>
    <m/>
    <m/>
    <m/>
    <m/>
    <x v="32"/>
  </r>
  <r>
    <x v="6"/>
    <x v="1"/>
    <s v="High End"/>
    <s v="Häagen-Dazs"/>
    <s v="Banana Split"/>
    <n v="175"/>
    <x v="924"/>
    <n v="41707.380986249926"/>
    <x v="924"/>
    <n v="86256.02737499983"/>
    <n v="254.56369364999944"/>
    <n v="44548.646388749905"/>
    <n v="2.816523342857137"/>
    <n v="0.51646995281934049"/>
    <m/>
    <m/>
    <m/>
    <m/>
    <x v="32"/>
  </r>
  <r>
    <x v="6"/>
    <x v="1"/>
    <s v="High End"/>
    <s v="Häagen-Dazs"/>
    <s v="English Toffee"/>
    <n v="865"/>
    <x v="925"/>
    <n v="848260.43782499887"/>
    <x v="925"/>
    <n v="1776970.0397167476"/>
    <n v="1073.6527189499986"/>
    <n v="928709.60189174872"/>
    <n v="2.3749140161271645"/>
    <n v="0.52263661239881509"/>
    <m/>
    <m/>
    <m/>
    <m/>
    <x v="32"/>
  </r>
  <r>
    <x v="6"/>
    <x v="2"/>
    <s v="High End"/>
    <s v="Häagen-Dazs"/>
    <s v="Dulce de Leche"/>
    <n v="390"/>
    <x v="926"/>
    <n v="173117.02589999972"/>
    <x v="926"/>
    <n v="411106.1408999993"/>
    <n v="610.22849999999903"/>
    <n v="237989.11499999958"/>
    <n v="2.7028674615384571"/>
    <n v="0.57889944061402376"/>
    <m/>
    <m/>
    <m/>
    <m/>
    <x v="32"/>
  </r>
  <r>
    <x v="6"/>
    <x v="2"/>
    <s v="Low End"/>
    <s v="Baskin-Robbins"/>
    <s v="Oreo Cookies'n Cream"/>
    <n v="320"/>
    <x v="927"/>
    <n v="175091.3998079992"/>
    <x v="927"/>
    <n v="416320.39679999882"/>
    <n v="753.84061559999896"/>
    <n v="241228.99699199962"/>
    <n v="4.0656288749999892"/>
    <n v="0.57943112767517502"/>
    <m/>
    <m/>
    <m/>
    <m/>
    <x v="32"/>
  </r>
  <r>
    <x v="6"/>
    <x v="2"/>
    <s v="Low End"/>
    <s v="Baskin-Robbins"/>
    <s v="Eggnog (Holiday)"/>
    <n v="320"/>
    <x v="928"/>
    <n v="184484.81670143912"/>
    <x v="928"/>
    <n v="286556.00742399867"/>
    <n v="318.97247100799859"/>
    <n v="102071.19072255955"/>
    <n v="2.7983985099999868"/>
    <n v="0.35619979368127958"/>
    <m/>
    <m/>
    <m/>
    <m/>
    <x v="32"/>
  </r>
  <r>
    <x v="6"/>
    <x v="2"/>
    <s v="Low End"/>
    <s v="Baskin-Robbins"/>
    <s v="Pineapple Sherbet"/>
    <n v="211"/>
    <x v="929"/>
    <n v="85984.459716262398"/>
    <x v="929"/>
    <n v="142816.42252987929"/>
    <n v="269.34579532519859"/>
    <n v="56831.96281361689"/>
    <n v="3.2078439956397946"/>
    <n v="0.39793716861747336"/>
    <m/>
    <m/>
    <m/>
    <m/>
    <x v="32"/>
  </r>
  <r>
    <x v="6"/>
    <x v="2"/>
    <s v="Low End"/>
    <s v="Baskin-Robbins"/>
    <s v="Coffee"/>
    <n v="293"/>
    <x v="930"/>
    <n v="113377.1525827865"/>
    <x v="930"/>
    <n v="192650.48972511882"/>
    <n v="270.55746464959833"/>
    <n v="79273.337142332326"/>
    <n v="2.244062129146744"/>
    <n v="0.41148785687200995"/>
    <m/>
    <m/>
    <m/>
    <m/>
    <x v="32"/>
  </r>
  <r>
    <x v="6"/>
    <x v="2"/>
    <s v="High End"/>
    <s v="Ben and Jerry's"/>
    <s v="Strawberry Banana"/>
    <n v="291"/>
    <x v="931"/>
    <n v="123112.45211869096"/>
    <x v="931"/>
    <n v="204831.16465706876"/>
    <n v="280.82031800129829"/>
    <n v="81718.712538377804"/>
    <n v="2.4188562328865832"/>
    <n v="0.39895644139500175"/>
    <m/>
    <m/>
    <m/>
    <m/>
    <x v="32"/>
  </r>
  <r>
    <x v="6"/>
    <x v="2"/>
    <s v="High End"/>
    <s v="Ben and Jerry's"/>
    <s v="Chocolate"/>
    <n v="270"/>
    <x v="932"/>
    <n v="103395.84186743952"/>
    <x v="932"/>
    <n v="177090.00602399922"/>
    <n v="272.94134872799884"/>
    <n v="73694.164156559695"/>
    <n v="2.4292181896296188"/>
    <n v="0.41613959935476347"/>
    <m/>
    <m/>
    <m/>
    <m/>
    <x v="32"/>
  </r>
  <r>
    <x v="6"/>
    <x v="2"/>
    <s v="High End"/>
    <s v="Ben and Jerry's"/>
    <s v="Goodbye Yellow Brickle Road"/>
    <n v="981"/>
    <x v="933"/>
    <n v="1015964.5076999954"/>
    <x v="933"/>
    <n v="2062916.381662911"/>
    <n v="1067.2292293199955"/>
    <n v="1046951.8739629156"/>
    <n v="2.143599316330266"/>
    <n v="0.50751057254146703"/>
    <m/>
    <m/>
    <m/>
    <m/>
    <x v="32"/>
  </r>
  <r>
    <x v="6"/>
    <x v="2"/>
    <s v="High End"/>
    <s v="Ben and Jerry's"/>
    <s v="Sweet Cream &amp; Cookies"/>
    <n v="146"/>
    <x v="934"/>
    <n v="26835.688480955869"/>
    <x v="934"/>
    <n v="63607.766067599696"/>
    <n v="251.86354511399881"/>
    <n v="36772.077586643827"/>
    <n v="2.9840385657534103"/>
    <n v="0.57810672909914784"/>
    <m/>
    <m/>
    <m/>
    <m/>
    <x v="32"/>
  </r>
  <r>
    <x v="6"/>
    <x v="2"/>
    <s v="Low End"/>
    <s v="EDY's"/>
    <s v="Rocky Road"/>
    <n v="320"/>
    <x v="935"/>
    <n v="134248.10111999916"/>
    <x v="935"/>
    <n v="236103.55199999851"/>
    <n v="318.29828399999798"/>
    <n v="101855.45087999935"/>
    <n v="2.3056987499999857"/>
    <n v="0.43140160331005944"/>
    <m/>
    <m/>
    <m/>
    <m/>
    <x v="32"/>
  </r>
  <r>
    <x v="6"/>
    <x v="2"/>
    <s v="Low End"/>
    <s v="EDY's"/>
    <s v="Chocolate Chip Cookie Dough"/>
    <n v="320"/>
    <x v="936"/>
    <n v="142225.4026547191"/>
    <x v="936"/>
    <n v="261754.20211199834"/>
    <n v="373.52749830399762"/>
    <n v="119528.79945727924"/>
    <n v="2.5561933799999839"/>
    <n v="0.4566451980248849"/>
    <m/>
    <m/>
    <m/>
    <m/>
    <x v="32"/>
  </r>
  <r>
    <x v="6"/>
    <x v="2"/>
    <s v="Low End"/>
    <s v="EDY's"/>
    <s v="Girl Scouts® Thin Mint Cookie (Jan-Apr)"/>
    <n v="273"/>
    <x v="937"/>
    <n v="103024.13386495183"/>
    <x v="937"/>
    <n v="191181.59593532913"/>
    <n v="322.92110648489853"/>
    <n v="88157.462070377296"/>
    <n v="2.5651973853846037"/>
    <n v="0.46111897768757126"/>
    <m/>
    <m/>
    <m/>
    <m/>
    <x v="32"/>
  </r>
  <r>
    <x v="6"/>
    <x v="2"/>
    <s v="Low End"/>
    <s v="EDY's"/>
    <s v="Mocha Almond Fudge"/>
    <n v="208"/>
    <x v="938"/>
    <n v="65283.073438668478"/>
    <x v="938"/>
    <n v="128563.41109247939"/>
    <n v="304.23239256639863"/>
    <n v="63280.337653810915"/>
    <n v="2.9716025123076784"/>
    <n v="0.49221109735717522"/>
    <m/>
    <m/>
    <m/>
    <m/>
    <x v="32"/>
  </r>
  <r>
    <x v="6"/>
    <x v="2"/>
    <s v="Low End"/>
    <s v="EDY's"/>
    <s v="Mint Chocolate Chip"/>
    <n v="214"/>
    <x v="939"/>
    <n v="47455.459328744168"/>
    <x v="939"/>
    <n v="106759.23815723948"/>
    <n v="277.1204618153987"/>
    <n v="59303.778828495313"/>
    <n v="2.3311913301869045"/>
    <n v="0.55549083950140432"/>
    <m/>
    <m/>
    <m/>
    <m/>
    <x v="32"/>
  </r>
  <r>
    <x v="6"/>
    <x v="2"/>
    <s v="Low End"/>
    <s v="EDY's"/>
    <s v="Take the Cake"/>
    <n v="178"/>
    <x v="940"/>
    <n v="33661.522392791783"/>
    <x v="940"/>
    <n v="81825.265783199473"/>
    <n v="270.58282803599832"/>
    <n v="48163.74339040769"/>
    <n v="2.5825421595505453"/>
    <n v="0.58861701125444765"/>
    <m/>
    <m/>
    <m/>
    <m/>
    <x v="32"/>
  </r>
  <r>
    <x v="6"/>
    <x v="2"/>
    <s v="High End"/>
    <s v="Häagen-Dazs"/>
    <s v="Vanilla Swiss Almond"/>
    <n v="302"/>
    <x v="941"/>
    <n v="143263.11520919809"/>
    <x v="941"/>
    <n v="231496.14205547891"/>
    <n v="292.16234055059869"/>
    <n v="88233.026846280816"/>
    <n v="2.5382235653642264"/>
    <n v="0.38114253681659815"/>
    <m/>
    <m/>
    <m/>
    <m/>
    <x v="32"/>
  </r>
  <r>
    <x v="6"/>
    <x v="2"/>
    <s v="High End"/>
    <s v="Häagen-Dazs"/>
    <s v="Peaches and Cream"/>
    <n v="275"/>
    <x v="942"/>
    <n v="115598.26162706209"/>
    <x v="942"/>
    <n v="193189.39839374935"/>
    <n v="282.14958824249914"/>
    <n v="77591.136766687254"/>
    <n v="2.5545705572727186"/>
    <n v="0.40163247782647332"/>
    <m/>
    <m/>
    <m/>
    <m/>
    <x v="32"/>
  </r>
  <r>
    <x v="6"/>
    <x v="2"/>
    <s v="High End"/>
    <s v="Häagen-Dazs"/>
    <s v="Triple Chocolate"/>
    <n v="250"/>
    <x v="943"/>
    <n v="93957.103687499664"/>
    <x v="943"/>
    <n v="163024.93124999941"/>
    <n v="276.27131024999898"/>
    <n v="69067.827562499748"/>
    <n v="2.6083988999999907"/>
    <n v="0.42366420297140894"/>
    <m/>
    <m/>
    <m/>
    <m/>
    <x v="32"/>
  </r>
  <r>
    <x v="6"/>
    <x v="2"/>
    <s v="High End"/>
    <s v="Häagen-Dazs"/>
    <s v="Mocha Almond Fudge"/>
    <n v="213"/>
    <x v="944"/>
    <n v="66666.800458779893"/>
    <x v="944"/>
    <n v="124228.50361541942"/>
    <n v="270.24273782459869"/>
    <n v="57561.703156639531"/>
    <n v="2.7381803349295648"/>
    <n v="0.46335342921650458"/>
    <m/>
    <m/>
    <m/>
    <m/>
    <x v="32"/>
  </r>
  <r>
    <x v="6"/>
    <x v="2"/>
    <s v="Low End"/>
    <s v="Baskin-Robbins"/>
    <s v="Chocolate Chip"/>
    <n v="345"/>
    <x v="945"/>
    <n v="212277.8981899333"/>
    <x v="945"/>
    <n v="486390.88883849751"/>
    <n v="794.5304076769977"/>
    <n v="274112.99064856418"/>
    <n v="4.0864598936231671"/>
    <n v="0.56356522488146643"/>
    <m/>
    <m/>
    <m/>
    <m/>
    <x v="32"/>
  </r>
  <r>
    <x v="6"/>
    <x v="3"/>
    <s v="Low End"/>
    <s v="Baskin-Robbins"/>
    <s v="Peanut Butter ’n Chocolate"/>
    <n v="301"/>
    <x v="946"/>
    <n v="166361.15750764933"/>
    <x v="946"/>
    <n v="404084.19088596798"/>
    <n v="789.77751952929782"/>
    <n v="237723.03337831865"/>
    <n v="4.4600411793023031"/>
    <n v="0.58830075202175813"/>
    <m/>
    <m/>
    <m/>
    <m/>
    <x v="32"/>
  </r>
  <r>
    <x v="6"/>
    <x v="3"/>
    <s v="Low End"/>
    <s v="Baskin-Robbins"/>
    <s v="Date Nut"/>
    <n v="295"/>
    <x v="947"/>
    <n v="158119.53263798892"/>
    <x v="947"/>
    <n v="242137.17592899836"/>
    <n v="284.80557047799812"/>
    <n v="84017.643291009445"/>
    <n v="2.7823863938982862"/>
    <n v="0.3469836590298957"/>
    <m/>
    <m/>
    <m/>
    <m/>
    <x v="32"/>
  </r>
  <r>
    <x v="6"/>
    <x v="3"/>
    <s v="Low End"/>
    <s v="Baskin-Robbins"/>
    <s v="French Vanilla"/>
    <n v="288"/>
    <x v="948"/>
    <n v="153393.10617415555"/>
    <x v="948"/>
    <n v="236206.9792972781"/>
    <n v="287.54817056639774"/>
    <n v="82813.873123122554"/>
    <n v="2.8477886199999771"/>
    <n v="0.35059875609728369"/>
    <m/>
    <m/>
    <m/>
    <m/>
    <x v="32"/>
  </r>
  <r>
    <x v="6"/>
    <x v="3"/>
    <s v="Low End"/>
    <s v="Baskin-Robbins"/>
    <s v="Jamoca"/>
    <n v="263"/>
    <x v="949"/>
    <n v="92398.166256067329"/>
    <x v="949"/>
    <n v="164067.94586150863"/>
    <n v="272.50866770129772"/>
    <n v="71669.779605441305"/>
    <n v="2.3719866683269766"/>
    <n v="0.43682987087519498"/>
    <m/>
    <m/>
    <m/>
    <m/>
    <x v="32"/>
  </r>
  <r>
    <x v="6"/>
    <x v="3"/>
    <s v="High End"/>
    <s v="Ben and Jerry's"/>
    <s v="Turtle Soup"/>
    <n v="316"/>
    <x v="950"/>
    <n v="204749.18719368288"/>
    <x v="950"/>
    <n v="461681.26578607719"/>
    <n v="813.07619807719709"/>
    <n v="256932.0785923943"/>
    <n v="4.6234704553164274"/>
    <n v="0.5565139797364993"/>
    <m/>
    <m/>
    <m/>
    <m/>
    <x v="32"/>
  </r>
  <r>
    <x v="6"/>
    <x v="3"/>
    <s v="High End"/>
    <s v="Ben and Jerry's"/>
    <s v="Chocolate Macadamia"/>
    <n v="293"/>
    <x v="951"/>
    <n v="176040.67643996098"/>
    <x v="951"/>
    <n v="411796.96464503789"/>
    <n v="804.62896998319763"/>
    <n v="235756.28820507691"/>
    <n v="4.7967590146074839"/>
    <n v="0.57250613395923133"/>
    <m/>
    <m/>
    <m/>
    <m/>
    <x v="32"/>
  </r>
  <r>
    <x v="6"/>
    <x v="3"/>
    <s v="High End"/>
    <s v="Ben and Jerry's"/>
    <s v="Vanilla Caramel Fudge"/>
    <n v="258"/>
    <x v="952"/>
    <n v="140320.58429005803"/>
    <x v="952"/>
    <n v="217461.40351631821"/>
    <n v="298.99542335759759"/>
    <n v="77140.819226260181"/>
    <n v="3.2669521590697408"/>
    <n v="0.35473338247111774"/>
    <m/>
    <m/>
    <m/>
    <m/>
    <x v="32"/>
  </r>
  <r>
    <x v="6"/>
    <x v="3"/>
    <s v="High End"/>
    <s v="Ben and Jerry's"/>
    <s v="Karamel Sutra"/>
    <n v="249"/>
    <x v="953"/>
    <n v="131414.11325145073"/>
    <x v="953"/>
    <n v="205302.96839177835"/>
    <n v="296.7423901217976"/>
    <n v="73888.855140327621"/>
    <n v="3.3112847920481658"/>
    <n v="0.35990154316388634"/>
    <m/>
    <m/>
    <m/>
    <m/>
    <x v="32"/>
  </r>
  <r>
    <x v="6"/>
    <x v="3"/>
    <s v="High End"/>
    <s v="Ben and Jerry's"/>
    <s v="Chocolate Peanut Butter Swirl"/>
    <n v="244"/>
    <x v="954"/>
    <n v="125177.45854722797"/>
    <x v="954"/>
    <n v="196468.93466847867"/>
    <n v="292.17818082479801"/>
    <n v="71291.4761212507"/>
    <n v="3.3000022619671912"/>
    <n v="0.36286386059733983"/>
    <m/>
    <m/>
    <m/>
    <m/>
    <x v="32"/>
  </r>
  <r>
    <x v="6"/>
    <x v="3"/>
    <s v="High End"/>
    <s v="Ben and Jerry's"/>
    <s v="ONE Cheesecake Brownie"/>
    <n v="252"/>
    <x v="955"/>
    <n v="92294.176562984852"/>
    <x v="955"/>
    <n v="162636.68052575868"/>
    <n v="279.13692048719776"/>
    <n v="70342.50396277383"/>
    <n v="2.561046241587281"/>
    <n v="0.43251315592138434"/>
    <m/>
    <m/>
    <m/>
    <m/>
    <x v="32"/>
  </r>
  <r>
    <x v="6"/>
    <x v="3"/>
    <s v="High End"/>
    <s v="Ben and Jerry's"/>
    <s v="Crème Brûlée"/>
    <n v="195"/>
    <x v="956"/>
    <n v="53028.017423452053"/>
    <x v="956"/>
    <n v="105564.77596274913"/>
    <n v="269.4192745604978"/>
    <n v="52536.75853929708"/>
    <n v="2.7761939766666437"/>
    <n v="0.4976731874828762"/>
    <m/>
    <m/>
    <m/>
    <m/>
    <x v="32"/>
  </r>
  <r>
    <x v="6"/>
    <x v="3"/>
    <s v="Low End"/>
    <s v="EDY's"/>
    <s v="Vanilla Bean"/>
    <n v="468"/>
    <x v="957"/>
    <n v="272097.81211391819"/>
    <x v="957"/>
    <n v="453817.45843199693"/>
    <n v="388.28984255999728"/>
    <n v="181719.64631807874"/>
    <n v="2.0719987692307553"/>
    <n v="0.40042453841671416"/>
    <m/>
    <m/>
    <m/>
    <m/>
    <x v="32"/>
  </r>
  <r>
    <x v="6"/>
    <x v="3"/>
    <s v="Low End"/>
    <s v="EDY's"/>
    <s v="Mocha Almond Fudge"/>
    <n v="344"/>
    <x v="958"/>
    <n v="159147.7366268147"/>
    <x v="958"/>
    <n v="281479.40847359772"/>
    <n v="355.61532513599713"/>
    <n v="122331.67184678302"/>
    <n v="2.3786456232557946"/>
    <n v="0.43460256119679003"/>
    <m/>
    <m/>
    <m/>
    <m/>
    <x v="32"/>
  </r>
  <r>
    <x v="6"/>
    <x v="3"/>
    <s v="Low End"/>
    <s v="EDY's"/>
    <s v="Cookie Dough"/>
    <n v="338"/>
    <x v="959"/>
    <n v="154342.38318151512"/>
    <x v="959"/>
    <n v="273951.20219843776"/>
    <n v="353.87224561219716"/>
    <n v="119608.81901692264"/>
    <n v="2.3979482703550099"/>
    <n v="0.43660629359196407"/>
    <m/>
    <m/>
    <m/>
    <m/>
    <x v="32"/>
  </r>
  <r>
    <x v="6"/>
    <x v="3"/>
    <s v="Low End"/>
    <s v="EDY's"/>
    <s v="Chocolate"/>
    <n v="214"/>
    <x v="960"/>
    <n v="71746.993173787312"/>
    <x v="960"/>
    <n v="140403.89733479865"/>
    <n v="320.82665495799694"/>
    <n v="68656.904161011335"/>
    <n v="3.0658550383177277"/>
    <n v="0.48899571496435201"/>
    <m/>
    <m/>
    <m/>
    <m/>
    <x v="32"/>
  </r>
  <r>
    <x v="6"/>
    <x v="4"/>
    <s v="Low End"/>
    <s v="EDY's"/>
    <s v="Butter Pecan"/>
    <n v="194"/>
    <x v="961"/>
    <n v="60323.076739362703"/>
    <x v="961"/>
    <n v="120654.04109471901"/>
    <n v="310.98435234719744"/>
    <n v="60330.964355356307"/>
    <n v="3.2058146746391492"/>
    <n v="0.50003268691177694"/>
    <m/>
    <m/>
    <m/>
    <m/>
    <x v="32"/>
  </r>
  <r>
    <x v="6"/>
    <x v="4"/>
    <s v="High End"/>
    <s v="Häagen-Dazs"/>
    <s v="Mocha Almond Fudge"/>
    <n v="382"/>
    <x v="962"/>
    <n v="243858.64847644005"/>
    <x v="962"/>
    <n v="557553.68869819713"/>
    <n v="821.19120476899752"/>
    <n v="313695.04022175708"/>
    <n v="3.820849817015687"/>
    <n v="0.56262750400627282"/>
    <m/>
    <m/>
    <m/>
    <m/>
    <x v="32"/>
  </r>
  <r>
    <x v="6"/>
    <x v="4"/>
    <s v="High End"/>
    <s v="Häagen-Dazs"/>
    <s v="Baileys Irish Cream"/>
    <n v="349"/>
    <x v="963"/>
    <n v="204606.9324558994"/>
    <x v="963"/>
    <n v="315623.60803193698"/>
    <n v="318.099356951397"/>
    <n v="111016.67557603758"/>
    <n v="2.5913055560458202"/>
    <n v="0.3517375530565639"/>
    <m/>
    <m/>
    <m/>
    <m/>
    <x v="32"/>
  </r>
  <r>
    <x v="6"/>
    <x v="4"/>
    <s v="High End"/>
    <s v="Häagen-Dazs"/>
    <s v="Mango Sorbet"/>
    <n v="211"/>
    <x v="964"/>
    <n v="67558.692878733651"/>
    <x v="964"/>
    <n v="126465.61380881896"/>
    <n v="279.17972004779767"/>
    <n v="58906.920930085311"/>
    <n v="2.8405834057819672"/>
    <n v="0.46579397478856416"/>
    <m/>
    <m/>
    <m/>
    <m/>
    <x v="32"/>
  </r>
  <r>
    <x v="6"/>
    <x v="4"/>
    <s v="High End"/>
    <s v="Häagen-Dazs"/>
    <s v="Strawberry"/>
    <n v="183"/>
    <x v="965"/>
    <n v="49051.610537241184"/>
    <x v="965"/>
    <n v="98889.244623359191"/>
    <n v="272.33679828479785"/>
    <n v="49837.634086118007"/>
    <n v="2.9528873547540742"/>
    <n v="0.50397426207405349"/>
    <m/>
    <m/>
    <m/>
    <m/>
    <x v="32"/>
  </r>
  <r>
    <x v="6"/>
    <x v="4"/>
    <s v="Low End"/>
    <s v="Baskin-Robbins"/>
    <s v="Chocolate Chip Cookie Dough"/>
    <n v="385"/>
    <x v="966"/>
    <n v="270964.03269011667"/>
    <x v="966"/>
    <n v="583972.22545199527"/>
    <n v="813.00829288799639"/>
    <n v="313008.1927618786"/>
    <n v="3.9397687667532151"/>
    <n v="0.53599842444494661"/>
    <m/>
    <m/>
    <m/>
    <m/>
    <x v="32"/>
  </r>
  <r>
    <x v="6"/>
    <x v="4"/>
    <s v="Low End"/>
    <s v="Baskin-Robbins"/>
    <s v="Green Mint Stick"/>
    <n v="360"/>
    <x v="967"/>
    <n v="236979.61320239739"/>
    <x v="967"/>
    <n v="527228.24903999607"/>
    <n v="806.24621065999645"/>
    <n v="290248.6358375987"/>
    <n v="4.0681192055555258"/>
    <n v="0.550517989819586"/>
    <m/>
    <m/>
    <m/>
    <m/>
    <x v="32"/>
  </r>
  <r>
    <x v="6"/>
    <x v="4"/>
    <s v="Low End"/>
    <s v="Baskin-Robbins"/>
    <s v="Pralines 'n Cream"/>
    <n v="220"/>
    <x v="968"/>
    <n v="97220.577071639011"/>
    <x v="968"/>
    <n v="159788.79184399839"/>
    <n v="284.40097623799721"/>
    <n v="62568.214772359381"/>
    <n v="3.3014213190908763"/>
    <n v="0.39156823235414817"/>
    <m/>
    <m/>
    <m/>
    <m/>
    <x v="32"/>
  </r>
  <r>
    <x v="6"/>
    <x v="4"/>
    <s v="Low End"/>
    <s v="Baskin-Robbins"/>
    <s v="Coffee"/>
    <n v="710"/>
    <x v="969"/>
    <n v="501077.92049999459"/>
    <x v="969"/>
    <n v="1018859.6204999889"/>
    <n v="729.26999999999202"/>
    <n v="517781.69999999431"/>
    <n v="2.0211458450704005"/>
    <n v="0.50819729193497853"/>
    <m/>
    <m/>
    <m/>
    <m/>
    <x v="32"/>
  </r>
  <r>
    <x v="6"/>
    <x v="4"/>
    <s v="Low End"/>
    <s v="Baskin-Robbins"/>
    <s v="Mango"/>
    <n v="710"/>
    <x v="970"/>
    <n v="501278.55229999457"/>
    <x v="970"/>
    <n v="1177434.8099829869"/>
    <n v="952.33275729998934"/>
    <n v="676156.25768299238"/>
    <n v="2.3357167426760306"/>
    <n v="0.57426216037621847"/>
    <m/>
    <m/>
    <m/>
    <m/>
    <x v="32"/>
  </r>
  <r>
    <x v="6"/>
    <x v="4"/>
    <s v="Low End"/>
    <s v="Baskin-Robbins"/>
    <s v="Coffee"/>
    <n v="502"/>
    <x v="971"/>
    <n v="250643.68240799726"/>
    <x v="971"/>
    <n v="598663.55695271341"/>
    <n v="693.26668235999239"/>
    <n v="348019.87454471615"/>
    <n v="2.3756113274103328"/>
    <n v="0.58132797712990769"/>
    <m/>
    <m/>
    <m/>
    <m/>
    <x v="32"/>
  </r>
  <r>
    <x v="6"/>
    <x v="4"/>
    <s v="High End"/>
    <s v="Ben and Jerry's"/>
    <s v="ONE Cheesecake Brownie"/>
    <n v="408"/>
    <x v="972"/>
    <n v="332855.08387199632"/>
    <x v="972"/>
    <n v="673622.8511999948"/>
    <n v="835.21511599999621"/>
    <n v="340767.76732799847"/>
    <n v="4.0466578431372238"/>
    <n v="0.50587322968772985"/>
    <m/>
    <m/>
    <m/>
    <m/>
    <x v="32"/>
  </r>
  <r>
    <x v="6"/>
    <x v="4"/>
    <s v="High End"/>
    <s v="Ben and Jerry's"/>
    <s v="Coffee Coffee BuzzBuzzBuzz"/>
    <n v="386"/>
    <x v="973"/>
    <n v="300466.46949037991"/>
    <x v="973"/>
    <n v="621319.10093671526"/>
    <n v="831.22443379879621"/>
    <n v="320852.63144633535"/>
    <n v="4.1700387992745798"/>
    <n v="0.51640554903689651"/>
    <m/>
    <m/>
    <m/>
    <m/>
    <x v="32"/>
  </r>
  <r>
    <x v="6"/>
    <x v="4"/>
    <s v="High End"/>
    <s v="Ben and Jerry's"/>
    <s v="Fossil Fuel"/>
    <n v="324"/>
    <x v="974"/>
    <n v="215440.43837026824"/>
    <x v="974"/>
    <n v="479893.67087183689"/>
    <n v="816.21368056039705"/>
    <n v="264453.23250156862"/>
    <n v="4.5714608183950318"/>
    <n v="0.55106630604468843"/>
    <m/>
    <m/>
    <m/>
    <m/>
    <x v="32"/>
  </r>
  <r>
    <x v="6"/>
    <x v="4"/>
    <s v="High End"/>
    <s v="Ben and Jerry's"/>
    <s v="Goodbye Yellow Brickle Road"/>
    <n v="259"/>
    <x v="975"/>
    <n v="147363.18847072087"/>
    <x v="975"/>
    <n v="228177.04885716716"/>
    <n v="312.0226269746961"/>
    <n v="80813.860386446293"/>
    <n v="3.401515315173703"/>
    <n v="0.35417173107990207"/>
    <m/>
    <m/>
    <m/>
    <m/>
    <x v="32"/>
  </r>
  <r>
    <x v="6"/>
    <x v="4"/>
    <s v="High End"/>
    <s v="Ben and Jerry's"/>
    <s v="Mission to Marzipan"/>
    <n v="335"/>
    <x v="976"/>
    <n v="176711.28461329776"/>
    <x v="976"/>
    <n v="279769.70842999656"/>
    <n v="307.63708601999633"/>
    <n v="103058.42381669881"/>
    <n v="2.4929356955223572"/>
    <n v="0.36836877156944192"/>
    <m/>
    <m/>
    <m/>
    <m/>
    <x v="32"/>
  </r>
  <r>
    <x v="6"/>
    <x v="4"/>
    <s v="High End"/>
    <s v="Ben and Jerry's"/>
    <s v="Sweet Cream &amp; Cookies"/>
    <n v="332"/>
    <x v="977"/>
    <n v="171379.86970795647"/>
    <x v="977"/>
    <n v="272141.71389663691"/>
    <n v="303.49953068879654"/>
    <n v="100761.84418868044"/>
    <n v="2.4689878238553935"/>
    <n v="0.3702550511126389"/>
    <m/>
    <m/>
    <m/>
    <m/>
    <x v="32"/>
  </r>
  <r>
    <x v="6"/>
    <x v="4"/>
    <s v="High End"/>
    <s v="Ben and Jerry's"/>
    <s v="Half Baked"/>
    <n v="789"/>
    <x v="978"/>
    <n v="701876.86447499215"/>
    <x v="978"/>
    <n v="1385214.9281189847"/>
    <n v="866.08119599999043"/>
    <n v="683338.06364399253"/>
    <n v="2.2251697984790626"/>
    <n v="0.49330833055048939"/>
    <m/>
    <m/>
    <m/>
    <m/>
    <x v="32"/>
  </r>
  <r>
    <x v="6"/>
    <x v="4"/>
    <s v="High End"/>
    <s v="Ben and Jerry's"/>
    <s v="Stephen Colbert's AmeriCone Dream"/>
    <n v="789"/>
    <x v="979"/>
    <n v="702016.93169999227"/>
    <x v="979"/>
    <n v="1614161.6781670621"/>
    <n v="1156.0769917199873"/>
    <n v="912144.74646706984"/>
    <n v="2.5929433355132794"/>
    <n v="0.5650888376329456"/>
    <m/>
    <m/>
    <m/>
    <m/>
    <x v="32"/>
  </r>
  <r>
    <x v="6"/>
    <x v="4"/>
    <s v="Low End"/>
    <s v="EDY's"/>
    <s v="Strawberry"/>
    <n v="780"/>
    <x v="980"/>
    <n v="758369.70478151145"/>
    <x v="980"/>
    <n v="1214343.8863919862"/>
    <n v="584.58228411599328"/>
    <n v="455974.18161047471"/>
    <n v="1.9959629953845928"/>
    <n v="0.37549016116451855"/>
    <m/>
    <m/>
    <m/>
    <m/>
    <x v="32"/>
  </r>
  <r>
    <x v="6"/>
    <x v="4"/>
    <s v="Low End"/>
    <s v="EDY's"/>
    <s v="Coffee"/>
    <n v="779"/>
    <x v="981"/>
    <n v="756693.67114495707"/>
    <x v="981"/>
    <n v="1211849.6073224563"/>
    <n v="584.28233142169358"/>
    <n v="455155.93617749924"/>
    <n v="1.9969804402182061"/>
    <n v="0.37558780679324727"/>
    <m/>
    <m/>
    <m/>
    <m/>
    <x v="32"/>
  </r>
  <r>
    <x v="6"/>
    <x v="4"/>
    <s v="Low End"/>
    <s v="EDY's"/>
    <s v="Double Fudge Brownie"/>
    <n v="487"/>
    <x v="982"/>
    <n v="301693.60217974178"/>
    <x v="982"/>
    <n v="499632.22961207503"/>
    <n v="406.44482018959604"/>
    <n v="197938.62743233325"/>
    <n v="2.106650656755626"/>
    <n v="0.396168653063108"/>
    <m/>
    <m/>
    <m/>
    <m/>
    <x v="32"/>
  </r>
  <r>
    <x v="6"/>
    <x v="4"/>
    <s v="Low End"/>
    <s v="EDY's"/>
    <s v="Take the Cake"/>
    <n v="293"/>
    <x v="983"/>
    <n v="124055.20263757974"/>
    <x v="983"/>
    <n v="226783.8629438075"/>
    <n v="350.60976213729612"/>
    <n v="102728.66030622776"/>
    <n v="2.6416599254948516"/>
    <n v="0.45298046771379791"/>
    <m/>
    <m/>
    <m/>
    <m/>
    <x v="32"/>
  </r>
  <r>
    <x v="6"/>
    <x v="4"/>
    <s v="Low End"/>
    <s v="EDY's"/>
    <s v="Butter Pecan"/>
    <n v="780"/>
    <x v="984"/>
    <n v="707995.33833599207"/>
    <x v="984"/>
    <n v="1365317.865599988"/>
    <n v="842.72118879999493"/>
    <n v="657322.52726399596"/>
    <n v="2.2441122051281854"/>
    <n v="0.48144285211937521"/>
    <m/>
    <m/>
    <m/>
    <m/>
    <x v="32"/>
  </r>
  <r>
    <x v="6"/>
    <x v="4"/>
    <s v="Low End"/>
    <s v="EDY's"/>
    <s v="Strawberry"/>
    <n v="779"/>
    <x v="985"/>
    <n v="706438.41079042212"/>
    <x v="985"/>
    <n v="1362804.0279529882"/>
    <n v="842.574604829995"/>
    <n v="656365.61716256605"/>
    <n v="2.2457349255455519"/>
    <n v="0.48162876224284856"/>
    <m/>
    <m/>
    <m/>
    <m/>
    <x v="32"/>
  </r>
  <r>
    <x v="6"/>
    <x v="4"/>
    <s v="Low End"/>
    <s v="EDY's"/>
    <s v="Butter Pecan"/>
    <n v="191"/>
    <x v="986"/>
    <n v="39973.947309749543"/>
    <x v="986"/>
    <n v="93730.666724998926"/>
    <n v="281.44879274999681"/>
    <n v="53756.719415249383"/>
    <n v="2.5693009162303371"/>
    <n v="0.57352327998443564"/>
    <m/>
    <m/>
    <m/>
    <m/>
    <x v="32"/>
  </r>
  <r>
    <x v="6"/>
    <x v="4"/>
    <s v="Low End"/>
    <s v="EDY's"/>
    <s v="Vanilla"/>
    <n v="191"/>
    <x v="987"/>
    <n v="41397.94903470893"/>
    <x v="987"/>
    <n v="98317.212208738885"/>
    <n v="298.00661347659661"/>
    <n v="56919.263174029955"/>
    <n v="2.69502514209421"/>
    <n v="0.57893487717271452"/>
    <m/>
    <m/>
    <m/>
    <m/>
    <x v="32"/>
  </r>
  <r>
    <x v="6"/>
    <x v="4"/>
    <s v="High End"/>
    <s v="Häagen-Dazs"/>
    <s v="Mayan Chocolate"/>
    <n v="375"/>
    <x v="988"/>
    <n v="314346.37632187147"/>
    <x v="988"/>
    <n v="635171.07281249505"/>
    <n v="855.53252397499625"/>
    <n v="320824.69649062358"/>
    <n v="4.5167720733332981"/>
    <n v="0.5050996656224177"/>
    <m/>
    <m/>
    <m/>
    <m/>
    <x v="32"/>
  </r>
  <r>
    <x v="6"/>
    <x v="4"/>
    <s v="High End"/>
    <s v="Häagen-Dazs"/>
    <s v="Butter Pecan"/>
    <n v="465"/>
    <x v="989"/>
    <n v="485547.90285250719"/>
    <x v="989"/>
    <n v="929527.67008874228"/>
    <n v="954.79519835749488"/>
    <n v="443979.76723623509"/>
    <n v="4.2988908317203949"/>
    <n v="0.47764018385149121"/>
    <m/>
    <m/>
    <m/>
    <m/>
    <x v="32"/>
  </r>
  <r>
    <x v="6"/>
    <x v="4"/>
    <s v="High End"/>
    <s v="Häagen-Dazs"/>
    <s v="Pumpkin (Holiday)"/>
    <n v="372"/>
    <x v="990"/>
    <n v="319599.76035616925"/>
    <x v="990"/>
    <n v="660309.74009087472"/>
    <n v="915.88704229759537"/>
    <n v="340709.97973470547"/>
    <n v="4.771575760860177"/>
    <n v="0.51598508858557113"/>
    <m/>
    <m/>
    <m/>
    <m/>
    <x v="32"/>
  </r>
  <r>
    <x v="6"/>
    <x v="4"/>
    <s v="High End"/>
    <s v="Häagen-Dazs"/>
    <s v="Dulce de Leche"/>
    <n v="379"/>
    <x v="991"/>
    <n v="247876.56806866702"/>
    <x v="991"/>
    <n v="562903.52227957582"/>
    <n v="831.20568393379631"/>
    <n v="315026.95421090879"/>
    <n v="3.9188220792084141"/>
    <n v="0.55964644338190017"/>
    <m/>
    <m/>
    <m/>
    <m/>
    <x v="32"/>
  </r>
  <r>
    <x v="6"/>
    <x v="4"/>
    <s v="High End"/>
    <s v="Häagen-Dazs"/>
    <s v="Mayan Chocolate"/>
    <n v="376"/>
    <x v="992"/>
    <n v="243790.50817073969"/>
    <x v="992"/>
    <n v="556059.43198303587"/>
    <n v="830.50245694759633"/>
    <n v="312268.92381229618"/>
    <n v="3.9331953937233752"/>
    <n v="0.56157472718100176"/>
    <m/>
    <m/>
    <m/>
    <m/>
    <x v="32"/>
  </r>
  <r>
    <x v="6"/>
    <x v="4"/>
    <s v="High End"/>
    <s v="Häagen-Dazs"/>
    <s v="Triple Chocolate"/>
    <n v="299"/>
    <x v="993"/>
    <n v="149662.6930310287"/>
    <x v="993"/>
    <n v="242672.16146783726"/>
    <n v="311.06845631039647"/>
    <n v="93009.468436808558"/>
    <n v="2.7144233450166917"/>
    <n v="0.3832720979375116"/>
    <m/>
    <m/>
    <m/>
    <m/>
    <x v="32"/>
  </r>
  <r>
    <x v="6"/>
    <x v="4"/>
    <s v="High End"/>
    <s v="Häagen-Dazs"/>
    <s v="Rockmelon"/>
    <n v="293"/>
    <x v="994"/>
    <n v="141900.62152210891"/>
    <x v="994"/>
    <n v="231725.97853583758"/>
    <n v="306.57118434719678"/>
    <n v="89825.357013728673"/>
    <n v="2.6992274637542382"/>
    <n v="0.38763611046672836"/>
    <m/>
    <m/>
    <m/>
    <m/>
    <x v="32"/>
  </r>
  <r>
    <x v="6"/>
    <x v="4"/>
    <s v="High End"/>
    <s v="Häagen-Dazs"/>
    <s v="Cherry Vanilla"/>
    <n v="465"/>
    <x v="995"/>
    <n v="268984.76489999704"/>
    <x v="995"/>
    <n v="605259.27989999345"/>
    <n v="723.1709999999922"/>
    <n v="336274.51499999641"/>
    <n v="2.7992104516128729"/>
    <n v="0.55558754102135999"/>
    <m/>
    <m/>
    <m/>
    <m/>
    <x v="32"/>
  </r>
  <r>
    <x v="6"/>
    <x v="4"/>
    <s v="High End"/>
    <s v="Häagen-Dazs"/>
    <s v="Radish and Rice"/>
    <n v="372"/>
    <x v="996"/>
    <n v="172253.6223839981"/>
    <x v="996"/>
    <n v="415492.96478399535"/>
    <n v="653.8691999999927"/>
    <n v="243239.34239999726"/>
    <n v="3.0024639032257729"/>
    <n v="0.58542349213169342"/>
    <m/>
    <m/>
    <m/>
    <m/>
    <x v="32"/>
  </r>
  <r>
    <x v="6"/>
    <x v="4"/>
    <s v="Low End"/>
    <s v="Baskin-Robbins"/>
    <s v="Chocolate Chip Cookie Dough"/>
    <n v="371"/>
    <x v="997"/>
    <n v="256950.94421708319"/>
    <x v="997"/>
    <n v="559602.37756156491"/>
    <n v="815.77205753229566"/>
    <n v="302651.43334448175"/>
    <n v="4.0656663171697742"/>
    <n v="0.54083300121644917"/>
    <m/>
    <m/>
    <m/>
    <m/>
    <x v="32"/>
  </r>
  <r>
    <x v="6"/>
    <x v="4"/>
    <s v="Low End"/>
    <s v="Baskin-Robbins"/>
    <s v="Chocolate Mint"/>
    <n v="359"/>
    <x v="998"/>
    <n v="242645.3805203927"/>
    <x v="998"/>
    <n v="535240.539230305"/>
    <n v="815.02829724209562"/>
    <n v="292595.15870991233"/>
    <n v="4.1529825127854769"/>
    <n v="0.54666105659835595"/>
    <m/>
    <m/>
    <m/>
    <m/>
    <x v="32"/>
  </r>
  <r>
    <x v="6"/>
    <x v="5"/>
    <s v="Low End"/>
    <s v="Baskin-Robbins"/>
    <s v="Mint Chocolate Chip"/>
    <n v="355"/>
    <x v="999"/>
    <n v="235025.13714355195"/>
    <x v="999"/>
    <n v="522894.21514049557"/>
    <n v="810.89881125899603"/>
    <n v="287869.07799694361"/>
    <n v="4.149130848168979"/>
    <n v="0.55053024046096311"/>
    <m/>
    <m/>
    <m/>
    <m/>
    <x v="32"/>
  </r>
  <r>
    <x v="6"/>
    <x v="5"/>
    <s v="Low End"/>
    <s v="Baskin-Robbins"/>
    <s v="Chocolate"/>
    <n v="333"/>
    <x v="1000"/>
    <n v="209286.83616679805"/>
    <x v="1000"/>
    <n v="478368.99785096606"/>
    <n v="808.05453959209615"/>
    <n v="269082.16168416804"/>
    <n v="4.3139445558257901"/>
    <n v="0.56249916464695204"/>
    <m/>
    <m/>
    <m/>
    <m/>
    <x v="32"/>
  </r>
  <r>
    <x v="6"/>
    <x v="5"/>
    <s v="Low End"/>
    <s v="Baskin-Robbins"/>
    <s v="Classic Flavors"/>
    <n v="322"/>
    <x v="1001"/>
    <n v="198687.2054639445"/>
    <x v="1001"/>
    <n v="459283.62676111591"/>
    <n v="809.30565620239565"/>
    <n v="260596.42129717142"/>
    <n v="4.4296480340372275"/>
    <n v="0.56739758639972959"/>
    <m/>
    <m/>
    <m/>
    <m/>
    <x v="32"/>
  </r>
  <r>
    <x v="6"/>
    <x v="5"/>
    <s v="Low End"/>
    <s v="Baskin-Robbins"/>
    <s v="Jamoca"/>
    <n v="528"/>
    <x v="1002"/>
    <n v="285933.69446399604"/>
    <x v="1002"/>
    <n v="672383.07518975064"/>
    <n v="731.91170591998969"/>
    <n v="386449.3807257546"/>
    <n v="2.4118424127272391"/>
    <n v="0.57474584799252448"/>
    <m/>
    <m/>
    <m/>
    <m/>
    <x v="32"/>
  </r>
  <r>
    <x v="6"/>
    <x v="5"/>
    <s v="Low End"/>
    <s v="Baskin-Robbins"/>
    <s v="Rocky Road"/>
    <n v="523"/>
    <x v="1003"/>
    <n v="279945.16975299618"/>
    <x v="1003"/>
    <n v="660211.21155376104"/>
    <n v="727.08612198999015"/>
    <n v="380266.04180076485"/>
    <n v="2.4136790305735811"/>
    <n v="0.57597634688122801"/>
    <m/>
    <m/>
    <m/>
    <m/>
    <x v="32"/>
  </r>
  <r>
    <x v="6"/>
    <x v="5"/>
    <s v="Low End"/>
    <s v="Baskin-Robbins"/>
    <s v="Lemon Custard"/>
    <n v="511"/>
    <x v="1004"/>
    <n v="267298.07837599632"/>
    <x v="1004"/>
    <n v="634908.20564583142"/>
    <n v="719.39359543999035"/>
    <n v="367610.12726983509"/>
    <n v="2.4314712552641549"/>
    <n v="0.57899728496326552"/>
    <m/>
    <m/>
    <m/>
    <m/>
    <x v="32"/>
  </r>
  <r>
    <x v="6"/>
    <x v="5"/>
    <s v="Low End"/>
    <s v="Baskin-Robbins"/>
    <s v="Green Mint Stick"/>
    <n v="477"/>
    <x v="1005"/>
    <n v="233500.04354699675"/>
    <x v="1005"/>
    <n v="566903.73124322225"/>
    <n v="698.95951298999046"/>
    <n v="333403.68769622548"/>
    <n v="2.4915669266037392"/>
    <n v="0.58811341206922341"/>
    <m/>
    <m/>
    <m/>
    <m/>
    <x v="32"/>
  </r>
  <r>
    <x v="6"/>
    <x v="5"/>
    <s v="High End"/>
    <s v="Ben and Jerry's"/>
    <s v="Phish Food"/>
    <n v="405"/>
    <x v="1006"/>
    <n v="337911.40855381032"/>
    <x v="1006"/>
    <n v="679903.42678649351"/>
    <n v="844.42473637699538"/>
    <n v="341992.01823268319"/>
    <n v="4.1451207241974908"/>
    <n v="0.50300087447577624"/>
    <m/>
    <m/>
    <m/>
    <m/>
    <x v="32"/>
  </r>
  <r>
    <x v="6"/>
    <x v="5"/>
    <s v="High End"/>
    <s v="Ben and Jerry's"/>
    <s v="Crème Brûlée"/>
    <n v="358"/>
    <x v="1007"/>
    <n v="269735.94963710028"/>
    <x v="1007"/>
    <n v="569121.11495839455"/>
    <n v="836.27141151199521"/>
    <n v="299385.16532129428"/>
    <n v="4.4405692312848739"/>
    <n v="0.52604824782011605"/>
    <m/>
    <m/>
    <m/>
    <m/>
    <x v="32"/>
  </r>
  <r>
    <x v="6"/>
    <x v="5"/>
    <s v="High End"/>
    <s v="Ben and Jerry's"/>
    <s v="New York Super Fudge Chunk"/>
    <n v="335"/>
    <x v="1008"/>
    <n v="236042.36711104447"/>
    <x v="1008"/>
    <n v="513432.02898724558"/>
    <n v="828.02884142149583"/>
    <n v="277389.66187620111"/>
    <n v="4.5750236488059306"/>
    <n v="0.54026559742164404"/>
    <m/>
    <m/>
    <m/>
    <m/>
    <x v="32"/>
  </r>
  <r>
    <x v="6"/>
    <x v="5"/>
    <s v="High End"/>
    <s v="Ben and Jerry's"/>
    <s v="Chocolate Peanut Butter Swirl"/>
    <n v="291"/>
    <x v="1009"/>
    <n v="184826.23465582359"/>
    <x v="1009"/>
    <n v="424446.73292201612"/>
    <n v="823.43813837179562"/>
    <n v="239620.49826619253"/>
    <n v="5.0123018495532188"/>
    <n v="0.56454786827212577"/>
    <m/>
    <m/>
    <m/>
    <m/>
    <x v="32"/>
  </r>
  <r>
    <x v="6"/>
    <x v="5"/>
    <s v="High End"/>
    <s v="Ben and Jerry's"/>
    <s v="Chocolate Fudge Brownie"/>
    <n v="457"/>
    <x v="1010"/>
    <n v="242285.72489999663"/>
    <x v="1010"/>
    <n v="586357.06715203193"/>
    <n v="752.89133971998979"/>
    <n v="344071.34225203528"/>
    <n v="2.8075646383369417"/>
    <n v="0.58679490966691761"/>
    <m/>
    <m/>
    <m/>
    <m/>
    <x v="32"/>
  </r>
  <r>
    <x v="6"/>
    <x v="5"/>
    <s v="High End"/>
    <s v="Ben and Jerry's"/>
    <s v="Peanut Butter Cookie Dough"/>
    <n v="438"/>
    <x v="1011"/>
    <n v="219925.16549999718"/>
    <x v="1011"/>
    <n v="539200.67092379311"/>
    <n v="728.93951009999068"/>
    <n v="319275.5054237959"/>
    <n v="2.810620456849279"/>
    <n v="0.59212742609684199"/>
    <m/>
    <m/>
    <m/>
    <m/>
    <x v="32"/>
  </r>
  <r>
    <x v="7"/>
    <x v="0"/>
    <s v="Low End"/>
    <s v="EDY's"/>
    <s v="Mint Chocolate Chip"/>
    <n v="699"/>
    <x v="1012"/>
    <n v="611605.29176181578"/>
    <x v="1012"/>
    <n v="955526.92342522671"/>
    <n v="492.01950166439326"/>
    <n v="343921.63166341092"/>
    <n v="1.9556384932188569"/>
    <n v="0.35992877147885405"/>
    <m/>
    <m/>
    <m/>
    <m/>
    <x v="32"/>
  </r>
  <r>
    <x v="7"/>
    <x v="0"/>
    <s v="Low End"/>
    <s v="EDY's"/>
    <s v="Mocha Almond Fudge"/>
    <n v="660"/>
    <x v="1013"/>
    <n v="555324.19500491174"/>
    <x v="1013"/>
    <n v="875027.56453198707"/>
    <n v="484.39904473799288"/>
    <n v="319703.36952707532"/>
    <n v="2.0087868790908794"/>
    <n v="0.36536376965229694"/>
    <m/>
    <m/>
    <m/>
    <m/>
    <x v="32"/>
  </r>
  <r>
    <x v="7"/>
    <x v="0"/>
    <s v="Low End"/>
    <s v="EDY's"/>
    <s v="Neapolitan"/>
    <n v="628"/>
    <x v="1014"/>
    <n v="501425.049029649"/>
    <x v="1014"/>
    <n v="796131.86783758888"/>
    <n v="469.27837389799345"/>
    <n v="294706.81880793988"/>
    <n v="2.0186718219744941"/>
    <n v="0.37017337292175845"/>
    <m/>
    <m/>
    <m/>
    <m/>
    <x v="32"/>
  </r>
  <r>
    <x v="7"/>
    <x v="0"/>
    <s v="Low End"/>
    <s v="EDY's"/>
    <s v="Strawberry"/>
    <n v="417"/>
    <x v="1015"/>
    <n v="237955.72984569205"/>
    <x v="1015"/>
    <n v="405377.12288933434"/>
    <n v="401.49015118379441"/>
    <n v="167421.39304364228"/>
    <n v="2.3312407506474493"/>
    <n v="0.41300158195988623"/>
    <m/>
    <m/>
    <m/>
    <m/>
    <x v="32"/>
  </r>
  <r>
    <x v="7"/>
    <x v="0"/>
    <s v="Low End"/>
    <s v="EDY's"/>
    <s v="Chocolate Fudge Chunk"/>
    <n v="731"/>
    <x v="1016"/>
    <n v="664738.62442806608"/>
    <x v="1016"/>
    <n v="1324256.1098486157"/>
    <n v="902.21270235369309"/>
    <n v="659517.48542054964"/>
    <n v="2.4782050146784957"/>
    <n v="0.49802865209807745"/>
    <m/>
    <m/>
    <m/>
    <m/>
    <x v="32"/>
  </r>
  <r>
    <x v="7"/>
    <x v="0"/>
    <s v="Low End"/>
    <s v="EDY's"/>
    <s v="Girl Scouts® Thin Mint Cookie (Jan-Apr)"/>
    <n v="128"/>
    <x v="1017"/>
    <n v="19058.342143999736"/>
    <x v="1017"/>
    <n v="54035.942399999258"/>
    <n v="273.26250199999629"/>
    <n v="34977.600255999525"/>
    <n v="3.2980921874999547"/>
    <n v="0.64730249353437774"/>
    <m/>
    <m/>
    <m/>
    <m/>
    <x v="32"/>
  </r>
  <r>
    <x v="7"/>
    <x v="0"/>
    <s v="Low End"/>
    <s v="EDY's"/>
    <s v="Peppermint (Holiday)"/>
    <n v="128"/>
    <x v="1018"/>
    <n v="19361.296739481331"/>
    <x v="1018"/>
    <n v="55011.770127359247"/>
    <n v="278.51932334279621"/>
    <n v="35650.473387877915"/>
    <n v="3.357651985312454"/>
    <n v="0.64805174066099913"/>
    <m/>
    <m/>
    <m/>
    <m/>
    <x v="32"/>
  </r>
  <r>
    <x v="7"/>
    <x v="0"/>
    <s v="High End"/>
    <s v="Häagen-Dazs"/>
    <s v="Rockmelon"/>
    <n v="372"/>
    <x v="1019"/>
    <n v="318577.87375484681"/>
    <x v="1019"/>
    <n v="640340.29169951379"/>
    <n v="864.952736410395"/>
    <n v="321762.41794466699"/>
    <n v="4.6272711563440412"/>
    <n v="0.50248660300710435"/>
    <m/>
    <m/>
    <m/>
    <m/>
    <x v="32"/>
  </r>
  <r>
    <x v="7"/>
    <x v="0"/>
    <s v="High End"/>
    <s v="Häagen-Dazs"/>
    <s v="Coconut Macaroon"/>
    <n v="366"/>
    <x v="1020"/>
    <n v="309151.90508118412"/>
    <x v="1020"/>
    <n v="625171.71962963382"/>
    <n v="863.44211625259481"/>
    <n v="316019.81454844971"/>
    <n v="4.6669930397267301"/>
    <n v="0.50549281841422256"/>
    <m/>
    <m/>
    <m/>
    <m/>
    <x v="32"/>
  </r>
  <r>
    <x v="7"/>
    <x v="0"/>
    <s v="High End"/>
    <s v="Häagen-Dazs"/>
    <s v="Mango Sorbet"/>
    <n v="263"/>
    <x v="1021"/>
    <n v="115273.95632897827"/>
    <x v="1021"/>
    <n v="192177.5363579971"/>
    <n v="292.40904953999558"/>
    <n v="76903.580029018834"/>
    <n v="2.7783766768060416"/>
    <n v="0.40016945521540731"/>
    <m/>
    <m/>
    <m/>
    <m/>
    <x v="32"/>
  </r>
  <r>
    <x v="7"/>
    <x v="0"/>
    <s v="High End"/>
    <s v="Häagen-Dazs"/>
    <s v="Chocolate Ribbon"/>
    <n v="263"/>
    <x v="1022"/>
    <n v="121107.49830648207"/>
    <x v="1022"/>
    <n v="210960.98021768683"/>
    <n v="341.64822019469489"/>
    <n v="89853.481911204755"/>
    <n v="3.0499353788212469"/>
    <n v="0.42592465117713507"/>
    <m/>
    <m/>
    <m/>
    <m/>
    <x v="32"/>
  </r>
  <r>
    <x v="7"/>
    <x v="0"/>
    <s v="Low End"/>
    <s v="Baskin-Robbins"/>
    <s v="Coffee"/>
    <n v="408"/>
    <x v="1023"/>
    <n v="314744.15834633727"/>
    <x v="1023"/>
    <n v="653377.68674303265"/>
    <n v="829.98413822719465"/>
    <n v="338633.52839669539"/>
    <n v="3.925038967843093"/>
    <n v="0.51828144007292498"/>
    <m/>
    <m/>
    <m/>
    <m/>
    <x v="32"/>
  </r>
  <r>
    <x v="7"/>
    <x v="0"/>
    <s v="Low End"/>
    <s v="Baskin-Robbins"/>
    <s v="Pralines 'n Cream"/>
    <n v="673"/>
    <x v="1024"/>
    <n v="477433.81768699217"/>
    <x v="1024"/>
    <n v="1049277.9117958127"/>
    <n v="849.69404770998597"/>
    <n v="571844.09410882043"/>
    <n v="2.3166498762406751"/>
    <n v="0.54498821301796374"/>
    <m/>
    <m/>
    <m/>
    <m/>
    <x v="32"/>
  </r>
  <r>
    <x v="7"/>
    <x v="0"/>
    <s v="Low End"/>
    <s v="Baskin-Robbins"/>
    <s v="Date Nut"/>
    <n v="555"/>
    <x v="1025"/>
    <n v="324935.26447499462"/>
    <x v="1025"/>
    <n v="752813.18050273764"/>
    <n v="770.95120004998739"/>
    <n v="427877.91602774302"/>
    <n v="2.4440002613513112"/>
    <n v="0.56837197741676238"/>
    <m/>
    <m/>
    <m/>
    <m/>
    <x v="32"/>
  </r>
  <r>
    <x v="7"/>
    <x v="0"/>
    <s v="Low End"/>
    <s v="Baskin-Robbins"/>
    <s v="Peach"/>
    <n v="545"/>
    <x v="1026"/>
    <n v="317232.5018249944"/>
    <x v="1026"/>
    <n v="738920.06806423701"/>
    <n v="773.73865364998642"/>
    <n v="421687.56623924262"/>
    <n v="2.4877369516513324"/>
    <n v="0.57068089562643165"/>
    <m/>
    <m/>
    <m/>
    <m/>
    <x v="32"/>
  </r>
  <r>
    <x v="7"/>
    <x v="0"/>
    <s v="Low End"/>
    <s v="Baskin-Robbins"/>
    <s v="Chocolate Chip Cookie Dough"/>
    <n v="510"/>
    <x v="1027"/>
    <n v="273758.11109999556"/>
    <x v="1027"/>
    <n v="650648.50119898957"/>
    <n v="739.00076489998821"/>
    <n v="376890.39009899402"/>
    <n v="2.5015321076470185"/>
    <n v="0.57925345160170993"/>
    <m/>
    <m/>
    <m/>
    <m/>
    <x v="32"/>
  </r>
  <r>
    <x v="7"/>
    <x v="0"/>
    <s v="Low End"/>
    <s v="Baskin-Robbins"/>
    <s v="Chocolate Chip"/>
    <n v="455"/>
    <x v="1028"/>
    <n v="221233.12574999611"/>
    <x v="1028"/>
    <n v="545573.30031749036"/>
    <n v="712.83554849998745"/>
    <n v="324340.17456749425"/>
    <n v="2.6353015351647886"/>
    <n v="0.59449422172739774"/>
    <m/>
    <m/>
    <m/>
    <m/>
    <x v="32"/>
  </r>
  <r>
    <x v="7"/>
    <x v="0"/>
    <s v="High End"/>
    <s v="Ben and Jerry's"/>
    <s v="Cake Batter"/>
    <n v="398"/>
    <x v="1029"/>
    <n v="333575.5292560496"/>
    <x v="1029"/>
    <n v="671799.1192130727"/>
    <n v="849.80801496739468"/>
    <n v="338223.5899570231"/>
    <n v="4.2410489584421649"/>
    <n v="0.50345941261907134"/>
    <m/>
    <m/>
    <m/>
    <m/>
    <x v="32"/>
  </r>
  <r>
    <x v="7"/>
    <x v="0"/>
    <s v="High End"/>
    <s v="Ben and Jerry's"/>
    <s v="Stephen Colbert's AmeriCone Dream"/>
    <n v="363"/>
    <x v="1030"/>
    <n v="284437.13615562487"/>
    <x v="1030"/>
    <n v="591771.00501815323"/>
    <n v="846.64977648079434"/>
    <n v="307333.86886252835"/>
    <n v="4.4909728769145492"/>
    <n v="0.51934593999430667"/>
    <m/>
    <m/>
    <m/>
    <m/>
    <x v="32"/>
  </r>
  <r>
    <x v="7"/>
    <x v="0"/>
    <s v="High End"/>
    <s v="Ben and Jerry's"/>
    <s v="Dublin Mudslide"/>
    <n v="586"/>
    <x v="1031"/>
    <n v="414521.8964999927"/>
    <x v="1031"/>
    <n v="936628.52621138352"/>
    <n v="890.96694489998436"/>
    <n v="522106.62971139082"/>
    <n v="2.7275464076791329"/>
    <n v="0.55743191147859494"/>
    <m/>
    <m/>
    <m/>
    <m/>
    <x v="32"/>
  </r>
  <r>
    <x v="7"/>
    <x v="0"/>
    <s v="High End"/>
    <s v="Ben and Jerry's"/>
    <s v="Half Baked"/>
    <n v="506"/>
    <x v="1032"/>
    <n v="305438.14619999495"/>
    <x v="1032"/>
    <n v="717618.56753750809"/>
    <n v="814.58581291998655"/>
    <n v="412180.42133751314"/>
    <n v="2.8028033852173451"/>
    <n v="0.57437257058704738"/>
    <m/>
    <m/>
    <m/>
    <m/>
    <x v="32"/>
  </r>
  <r>
    <x v="7"/>
    <x v="0"/>
    <s v="High End"/>
    <s v="Ben and Jerry's"/>
    <s v="Chocolate Macadamia"/>
    <n v="500"/>
    <x v="1033"/>
    <n v="297393.74999999517"/>
    <x v="1033"/>
    <n v="701069.41749998857"/>
    <n v="807.35133499998688"/>
    <n v="403675.6674999934"/>
    <n v="2.8042776699999545"/>
    <n v="0.57579985294394898"/>
    <m/>
    <m/>
    <m/>
    <m/>
    <x v="32"/>
  </r>
  <r>
    <x v="7"/>
    <x v="0"/>
    <s v="High End"/>
    <s v="Ben and Jerry's"/>
    <s v="Goodbye Yellow Brickle Road"/>
    <n v="495"/>
    <x v="1034"/>
    <n v="291530.74499999522"/>
    <x v="1034"/>
    <n v="689211.26980198885"/>
    <n v="803.39499959998705"/>
    <n v="397680.52480199363"/>
    <n v="2.8128202012120758"/>
    <n v="0.57700815733359623"/>
    <m/>
    <m/>
    <m/>
    <m/>
    <x v="32"/>
  </r>
  <r>
    <x v="7"/>
    <x v="0"/>
    <s v="High End"/>
    <s v="Ben and Jerry's"/>
    <s v="Dublin Mudslide"/>
    <n v="452"/>
    <x v="1035"/>
    <n v="243310.74119999603"/>
    <x v="1035"/>
    <n v="590800.87359951029"/>
    <n v="768.78347875998736"/>
    <n v="347490.13239951426"/>
    <n v="2.8917734043362358"/>
    <n v="0.58816793936406653"/>
    <m/>
    <m/>
    <m/>
    <m/>
    <x v="32"/>
  </r>
  <r>
    <x v="7"/>
    <x v="0"/>
    <s v="Low End"/>
    <s v="EDY's"/>
    <s v="French Silk®"/>
    <n v="702"/>
    <x v="1036"/>
    <n v="641336.75412935333"/>
    <x v="1036"/>
    <n v="1001351.1875140623"/>
    <n v="512.84107319759107"/>
    <n v="360014.43338470894"/>
    <n v="2.031946143931588"/>
    <n v="0.35952864277164809"/>
    <m/>
    <m/>
    <m/>
    <m/>
    <x v="32"/>
  </r>
  <r>
    <x v="7"/>
    <x v="0"/>
    <s v="Low End"/>
    <s v="EDY's"/>
    <s v="Chocolate Fudge Chunk"/>
    <n v="691"/>
    <x v="1037"/>
    <n v="608604.89363676554"/>
    <x v="1037"/>
    <n v="952445.12060248514"/>
    <n v="497.59801297499212"/>
    <n v="343840.2269657196"/>
    <n v="1.9947288386396214"/>
    <n v="0.36100791481635985"/>
    <m/>
    <m/>
    <m/>
    <m/>
    <x v="32"/>
  </r>
  <r>
    <x v="7"/>
    <x v="0"/>
    <s v="High End"/>
    <s v="Häagen-Dazs"/>
    <s v="Cherry Vanilla"/>
    <n v="405"/>
    <x v="1038"/>
    <n v="383140.91472852876"/>
    <x v="1038"/>
    <n v="740958.63089849125"/>
    <n v="883.50053375299376"/>
    <n v="357817.71616996248"/>
    <n v="4.5173518116048852"/>
    <n v="0.4829118674764209"/>
    <m/>
    <m/>
    <m/>
    <m/>
    <x v="32"/>
  </r>
  <r>
    <x v="7"/>
    <x v="0"/>
    <s v="High End"/>
    <s v="Häagen-Dazs"/>
    <s v="Chocolate Chip Cookie Dough"/>
    <n v="390"/>
    <x v="1039"/>
    <n v="353826.13003685453"/>
    <x v="1039"/>
    <n v="695467.40850599238"/>
    <n v="876.00327812599437"/>
    <n v="341641.27846913785"/>
    <n v="4.5724352958973853"/>
    <n v="0.49123981122717719"/>
    <m/>
    <m/>
    <m/>
    <m/>
    <x v="32"/>
  </r>
  <r>
    <x v="7"/>
    <x v="0"/>
    <s v="High End"/>
    <s v="Häagen-Dazs"/>
    <s v="Triple Chocolate"/>
    <n v="345"/>
    <x v="1040"/>
    <n v="284908.60827550775"/>
    <x v="1040"/>
    <n v="584381.0633887432"/>
    <n v="868.03610177749397"/>
    <n v="299472.45511323545"/>
    <n v="4.9097337818840003"/>
    <n v="0.5124609161300282"/>
    <m/>
    <m/>
    <m/>
    <m/>
    <x v="32"/>
  </r>
  <r>
    <x v="7"/>
    <x v="0"/>
    <s v="High End"/>
    <s v="Häagen-Dazs"/>
    <s v="Strawberry"/>
    <n v="505"/>
    <x v="1041"/>
    <n v="340874.575799994"/>
    <x v="1041"/>
    <n v="798693.56932198594"/>
    <n v="906.57226439998396"/>
    <n v="457818.99352199194"/>
    <n v="3.1318246027722219"/>
    <n v="0.57320981551239514"/>
    <m/>
    <m/>
    <m/>
    <m/>
    <x v="32"/>
  </r>
  <r>
    <x v="7"/>
    <x v="0"/>
    <s v="High End"/>
    <s v="Häagen-Dazs"/>
    <s v="Baileys Irish Cream"/>
    <n v="444"/>
    <x v="1042"/>
    <n v="259767.68428799571"/>
    <x v="1042"/>
    <n v="629940.72278590966"/>
    <n v="833.72305967998636"/>
    <n v="370173.03849791398"/>
    <n v="3.1954626389188667"/>
    <n v="0.58763154231532377"/>
    <m/>
    <m/>
    <m/>
    <m/>
    <x v="32"/>
  </r>
  <r>
    <x v="7"/>
    <x v="0"/>
    <s v="Low End"/>
    <s v="Baskin-Robbins"/>
    <s v="Chocolate Peanut Butter"/>
    <n v="446"/>
    <x v="1043"/>
    <n v="393834.37508177245"/>
    <x v="1043"/>
    <n v="797516.21703798906"/>
    <n v="905.11623756999234"/>
    <n v="403681.84195621661"/>
    <n v="4.009311553811604"/>
    <n v="0.50617383487888057"/>
    <m/>
    <m/>
    <m/>
    <m/>
    <x v="32"/>
  </r>
  <r>
    <x v="7"/>
    <x v="0"/>
    <s v="Low End"/>
    <s v="Baskin-Robbins"/>
    <s v="Rocky Road"/>
    <n v="766"/>
    <x v="1044"/>
    <n v="633914.16647598811"/>
    <x v="1044"/>
    <n v="1350081.8087748149"/>
    <n v="934.94470273998274"/>
    <n v="716167.64229882683"/>
    <n v="2.3009254422192784"/>
    <n v="0.5304624043106998"/>
    <m/>
    <m/>
    <m/>
    <m/>
    <x v="32"/>
  </r>
  <r>
    <x v="7"/>
    <x v="1"/>
    <s v="Low End"/>
    <s v="Baskin-Robbins"/>
    <s v="Jamoca"/>
    <n v="717"/>
    <x v="1045"/>
    <n v="551417.00228998996"/>
    <x v="1045"/>
    <n v="1192924.2108860784"/>
    <n v="894.71019329998398"/>
    <n v="641507.20859608846"/>
    <n v="2.3204624313807112"/>
    <n v="0.53776023886680169"/>
    <m/>
    <m/>
    <m/>
    <m/>
    <x v="32"/>
  </r>
  <r>
    <x v="7"/>
    <x v="1"/>
    <s v="Low End"/>
    <s v="Baskin-Robbins"/>
    <s v="Vanilla"/>
    <n v="446"/>
    <x v="1046"/>
    <n v="215496.8420959959"/>
    <x v="1046"/>
    <n v="505888.51249599038"/>
    <n v="651.1023999999876"/>
    <n v="290391.67039999447"/>
    <n v="2.5432268520178889"/>
    <n v="0.57402305691275424"/>
    <m/>
    <m/>
    <m/>
    <m/>
    <x v="32"/>
  </r>
  <r>
    <x v="7"/>
    <x v="1"/>
    <s v="High End"/>
    <s v="Ben and Jerry's"/>
    <s v="Nestlé® Drumstick® Sundae Cone Limited Edition New!"/>
    <n v="499"/>
    <x v="1047"/>
    <n v="546118.7833329346"/>
    <x v="1047"/>
    <n v="1026394.6203481951"/>
    <n v="962.47662728509113"/>
    <n v="480275.83701526048"/>
    <n v="4.1220501939678762"/>
    <n v="0.46792513083547849"/>
    <m/>
    <m/>
    <m/>
    <m/>
    <x v="32"/>
  </r>
  <r>
    <x v="7"/>
    <x v="1"/>
    <s v="High End"/>
    <s v="Ben and Jerry's"/>
    <s v="Mocha Almond Fudge"/>
    <n v="420"/>
    <x v="1048"/>
    <n v="394223.14956023265"/>
    <x v="1048"/>
    <n v="785960.28890398913"/>
    <n v="932.70747462799159"/>
    <n v="391737.13934375648"/>
    <n v="4.4555571933332718"/>
    <n v="0.49841848866184901"/>
    <m/>
    <m/>
    <m/>
    <m/>
    <x v="32"/>
  </r>
  <r>
    <x v="7"/>
    <x v="1"/>
    <s v="High End"/>
    <s v="Ben and Jerry's"/>
    <s v="Bananas on the Rum"/>
    <n v="694"/>
    <x v="1049"/>
    <n v="589522.46399998886"/>
    <x v="1049"/>
    <n v="1279864.1801343758"/>
    <n v="994.72869759998116"/>
    <n v="690341.71613438695"/>
    <n v="2.6573266536022553"/>
    <n v="0.53938669965894848"/>
    <m/>
    <m/>
    <m/>
    <m/>
    <x v="32"/>
  </r>
  <r>
    <x v="7"/>
    <x v="1"/>
    <s v="High End"/>
    <s v="Ben and Jerry's"/>
    <s v="Pumpkin Cheesecake"/>
    <n v="633"/>
    <x v="1050"/>
    <n v="490533.49102499074"/>
    <x v="1050"/>
    <n v="1087661.8986480695"/>
    <n v="943.33081772998207"/>
    <n v="597128.40762307867"/>
    <n v="2.7144790564454464"/>
    <n v="0.54900186203570345"/>
    <m/>
    <m/>
    <m/>
    <m/>
    <x v="32"/>
  </r>
  <r>
    <x v="7"/>
    <x v="1"/>
    <s v="High End"/>
    <s v="Ben and Jerry's"/>
    <s v="Cake Batter"/>
    <n v="499"/>
    <x v="1051"/>
    <n v="304889.27444999421"/>
    <x v="1051"/>
    <n v="676583.99125798722"/>
    <n v="744.87919199998601"/>
    <n v="371694.71680799301"/>
    <n v="2.7171938717434356"/>
    <n v="0.54936965936319748"/>
    <m/>
    <m/>
    <m/>
    <m/>
    <x v="32"/>
  </r>
  <r>
    <x v="7"/>
    <x v="1"/>
    <s v="High End"/>
    <s v="Ben and Jerry's"/>
    <s v="Mint Chocolate Cookie"/>
    <n v="548"/>
    <x v="1052"/>
    <n v="364801.79159999336"/>
    <x v="1052"/>
    <n v="838673.34241134475"/>
    <n v="864.72910731998422"/>
    <n v="473871.55081135139"/>
    <n v="2.7927478235765917"/>
    <n v="0.56502517350662518"/>
    <m/>
    <m/>
    <m/>
    <m/>
    <x v="32"/>
  </r>
  <r>
    <x v="7"/>
    <x v="1"/>
    <s v="High End"/>
    <s v="Ben and Jerry's"/>
    <s v="Raspberry Peach Cobbler"/>
    <n v="420"/>
    <x v="1053"/>
    <n v="215596.07999999597"/>
    <x v="1053"/>
    <n v="505521.47519999056"/>
    <n v="690.29855999998711"/>
    <n v="289925.39519999456"/>
    <n v="2.8657679999999464"/>
    <n v="0.57351746547522342"/>
    <m/>
    <m/>
    <m/>
    <m/>
    <x v="32"/>
  </r>
  <r>
    <x v="7"/>
    <x v="1"/>
    <s v="Low End"/>
    <s v="Ben and Jerry's"/>
    <s v="Willie Nelson’s Country PeachCobbler"/>
    <n v="947"/>
    <x v="1054"/>
    <n v="1095272.8316999795"/>
    <x v="1054"/>
    <n v="2237313.6462532785"/>
    <n v="1205.9565095599778"/>
    <n v="1142040.814553299"/>
    <n v="2.4947493237169547"/>
    <n v="0.51045181638516346"/>
    <m/>
    <m/>
    <m/>
    <m/>
    <x v="32"/>
  </r>
  <r>
    <x v="7"/>
    <x v="1"/>
    <s v="Low End"/>
    <s v="EDY's"/>
    <s v="Mocha Almond Fudge"/>
    <n v="686"/>
    <x v="1055"/>
    <n v="603935.82328462857"/>
    <x v="1055"/>
    <n v="1259664.0041439829"/>
    <n v="955.87198375999151"/>
    <n v="655728.18085935432"/>
    <n v="2.6767418425655611"/>
    <n v="0.52055800491414439"/>
    <m/>
    <m/>
    <m/>
    <m/>
    <x v="32"/>
  </r>
  <r>
    <x v="7"/>
    <x v="1"/>
    <s v="Low End"/>
    <s v="EDY's"/>
    <s v="Cookie Dough"/>
    <n v="837"/>
    <x v="1056"/>
    <n v="902407.26575680927"/>
    <x v="1056"/>
    <n v="1793606.6423607038"/>
    <n v="1064.7543328600891"/>
    <n v="891199.37660389452"/>
    <n v="2.5602141150417785"/>
    <n v="0.49687560000944153"/>
    <m/>
    <m/>
    <m/>
    <m/>
    <x v="32"/>
  </r>
  <r>
    <x v="7"/>
    <x v="1"/>
    <s v="Low End"/>
    <s v="EDY's"/>
    <s v="Peanut Butter Cup"/>
    <n v="734"/>
    <x v="1057"/>
    <n v="713825.99969668104"/>
    <x v="1057"/>
    <n v="1107408.2603118981"/>
    <n v="536.21561391718933"/>
    <n v="393582.26061521703"/>
    <n v="2.0554912804904224"/>
    <n v="0.35540845659248177"/>
    <m/>
    <m/>
    <m/>
    <m/>
    <x v="32"/>
  </r>
  <r>
    <x v="7"/>
    <x v="1"/>
    <s v="Low End"/>
    <s v="EDY's"/>
    <s v="Take the Cake"/>
    <n v="670"/>
    <x v="1058"/>
    <n v="595238.82610520883"/>
    <x v="1058"/>
    <n v="935803.39066198247"/>
    <n v="508.30532023399053"/>
    <n v="340564.56455677364"/>
    <n v="2.0846589232835431"/>
    <n v="0.36392747446219453"/>
    <m/>
    <m/>
    <m/>
    <m/>
    <x v="32"/>
  </r>
  <r>
    <x v="7"/>
    <x v="1"/>
    <s v="Low End"/>
    <s v="EDY's"/>
    <s v="Black Walnut"/>
    <n v="845"/>
    <x v="1059"/>
    <n v="957663.70731074666"/>
    <x v="1059"/>
    <n v="1518958.592131471"/>
    <n v="664.25430156298739"/>
    <n v="561294.88482072437"/>
    <n v="2.1273185002366457"/>
    <n v="0.36952612647135435"/>
    <m/>
    <m/>
    <m/>
    <m/>
    <x v="32"/>
  </r>
  <r>
    <x v="7"/>
    <x v="1"/>
    <s v="Low End"/>
    <s v="EDY's"/>
    <s v="Chocolate Fudge Chunk"/>
    <n v="686"/>
    <x v="1060"/>
    <n v="645759.52159242344"/>
    <x v="1060"/>
    <n v="1051009.8906207401"/>
    <n v="590.74397817538897"/>
    <n v="405250.36902831669"/>
    <n v="2.2333591671428152"/>
    <n v="0.3855818795282418"/>
    <m/>
    <m/>
    <m/>
    <m/>
    <x v="32"/>
  </r>
  <r>
    <x v="7"/>
    <x v="1"/>
    <s v="Low End"/>
    <s v="EDY's"/>
    <s v="Chocolate Fudge Chunk"/>
    <n v="845"/>
    <x v="1061"/>
    <n v="894045.57285223296"/>
    <x v="1061"/>
    <n v="1652602.543474975"/>
    <n v="897.70055694999064"/>
    <n v="758556.97062274208"/>
    <n v="2.3144883491123909"/>
    <n v="0.45900750523335299"/>
    <m/>
    <m/>
    <m/>
    <m/>
    <x v="32"/>
  </r>
  <r>
    <x v="7"/>
    <x v="1"/>
    <s v="High End"/>
    <s v="Häagen-Dazs"/>
    <s v="Cake Batter"/>
    <n v="403"/>
    <x v="1062"/>
    <n v="402823.273939176"/>
    <x v="1062"/>
    <n v="791928.18743283884"/>
    <n v="965.52087715549101"/>
    <n v="389104.91349366284"/>
    <n v="4.8761348658808243"/>
    <n v="0.49133863356349056"/>
    <m/>
    <m/>
    <m/>
    <m/>
    <x v="32"/>
  </r>
  <r>
    <x v="7"/>
    <x v="1"/>
    <s v="High End"/>
    <s v="Häagen-Dazs"/>
    <s v="Triple Chocolate"/>
    <n v="535"/>
    <x v="1063"/>
    <n v="387922.74607499264"/>
    <x v="1063"/>
    <n v="895956.52558423311"/>
    <n v="949.59584954998218"/>
    <n v="508033.77950924047"/>
    <n v="3.1302525131775112"/>
    <n v="0.56702949864443819"/>
    <m/>
    <m/>
    <m/>
    <m/>
    <x v="32"/>
  </r>
  <r>
    <x v="7"/>
    <x v="1"/>
    <s v="High End"/>
    <s v="Häagen-Dazs"/>
    <s v="Cookies and Cream"/>
    <n v="532"/>
    <x v="1064"/>
    <n v="382738.73265599279"/>
    <x v="1064"/>
    <n v="885198.51533902343"/>
    <n v="944.47327571998233"/>
    <n v="502459.78268303064"/>
    <n v="3.127644706240543"/>
    <n v="0.56762384253501919"/>
    <m/>
    <m/>
    <m/>
    <m/>
    <x v="32"/>
  </r>
  <r>
    <x v="7"/>
    <x v="1"/>
    <s v="High End"/>
    <s v="Häagen-Dazs"/>
    <s v="Chocolate Peanut Butter"/>
    <n v="403"/>
    <x v="1065"/>
    <n v="219709.65615299589"/>
    <x v="1065"/>
    <n v="516277.29570299032"/>
    <n v="735.89984999998626"/>
    <n v="296567.63954999443"/>
    <n v="3.1788712183622234"/>
    <n v="0.57443478924668256"/>
    <m/>
    <m/>
    <m/>
    <m/>
    <x v="32"/>
  </r>
  <r>
    <x v="7"/>
    <x v="1"/>
    <s v="High End"/>
    <s v="Häagen-Dazs"/>
    <s v="Chocolate Chip Cookie Dough"/>
    <n v="439"/>
    <x v="1066"/>
    <n v="261388.07046299501"/>
    <x v="1066"/>
    <n v="635889.80722915789"/>
    <n v="853.07912702998374"/>
    <n v="374501.73676616291"/>
    <n v="3.2995356356035819"/>
    <n v="0.58894124816692073"/>
    <m/>
    <m/>
    <m/>
    <m/>
    <x v="32"/>
  </r>
  <r>
    <x v="7"/>
    <x v="2"/>
    <s v="High End"/>
    <s v="Häagen-Dazs"/>
    <s v="Chocolate Chip Cookie Dough"/>
    <n v="420"/>
    <x v="1067"/>
    <n v="239295.77279999544"/>
    <x v="1067"/>
    <n v="589572.33955198887"/>
    <n v="833.99182559998428"/>
    <n v="350276.56675199344"/>
    <n v="3.3422468228570796"/>
    <n v="0.59411974282607238"/>
    <m/>
    <m/>
    <m/>
    <m/>
    <x v="32"/>
  </r>
  <r>
    <x v="7"/>
    <x v="2"/>
    <s v="Low End"/>
    <s v="Baskin-Robbins"/>
    <s v="Chocolate Chip"/>
    <n v="867"/>
    <x v="1068"/>
    <n v="829454.9854949828"/>
    <x v="1068"/>
    <n v="1718994.1492345147"/>
    <n v="1025.9967286499791"/>
    <n v="889539.16373953188"/>
    <n v="2.2868422302767697"/>
    <n v="0.51747655111895097"/>
    <m/>
    <m/>
    <m/>
    <m/>
    <x v="32"/>
  </r>
  <r>
    <x v="7"/>
    <x v="2"/>
    <s v="Low End"/>
    <s v="Baskin-Robbins"/>
    <s v="Vanilla"/>
    <n v="865"/>
    <x v="1069"/>
    <n v="820719.02379998355"/>
    <x v="1069"/>
    <n v="1701714.3017419658"/>
    <n v="1018.4916507999795"/>
    <n v="880995.27794198226"/>
    <n v="2.2743349951444629"/>
    <n v="0.51771045059687659"/>
    <m/>
    <m/>
    <m/>
    <m/>
    <x v="32"/>
  </r>
  <r>
    <x v="7"/>
    <x v="2"/>
    <s v="Low End"/>
    <s v="Baskin-Robbins"/>
    <s v="Rocky Road"/>
    <n v="865"/>
    <x v="1070"/>
    <n v="836502.08194998174"/>
    <x v="1070"/>
    <n v="1734439.5767754624"/>
    <n v="1038.0780286999775"/>
    <n v="897937.49482548062"/>
    <n v="2.3180722065895449"/>
    <n v="0.51771045059687659"/>
    <m/>
    <m/>
    <m/>
    <m/>
    <x v="32"/>
  </r>
  <r>
    <x v="7"/>
    <x v="2"/>
    <s v="Low End"/>
    <s v="Baskin-Robbins"/>
    <s v="Daiquiri Ice"/>
    <n v="859"/>
    <x v="1071"/>
    <n v="825084.51446098206"/>
    <x v="1071"/>
    <n v="1713276.9097134527"/>
    <n v="1033.9841621099777"/>
    <n v="888192.39525247063"/>
    <n v="2.3218878243422081"/>
    <n v="0.51841730324902457"/>
    <m/>
    <m/>
    <m/>
    <m/>
    <x v="32"/>
  </r>
  <r>
    <x v="7"/>
    <x v="2"/>
    <s v="Low End"/>
    <s v="Baskin-Robbins"/>
    <s v="Green Mint Stick"/>
    <n v="837"/>
    <x v="1072"/>
    <n v="774301.08497398393"/>
    <x v="1072"/>
    <n v="1616755.1972556266"/>
    <n v="1006.5162631799792"/>
    <n v="842454.11228164262"/>
    <n v="2.3077743908960096"/>
    <n v="0.52107710166119936"/>
    <m/>
    <m/>
    <m/>
    <m/>
    <x v="32"/>
  </r>
  <r>
    <x v="7"/>
    <x v="2"/>
    <s v="Low End"/>
    <s v="Baskin-Robbins"/>
    <s v="French Vanilla"/>
    <n v="793"/>
    <x v="1073"/>
    <n v="694281.99614798557"/>
    <x v="1073"/>
    <n v="1467019.7892692899"/>
    <n v="974.4486672399803"/>
    <n v="772737.79312130436"/>
    <n v="2.3328649473391705"/>
    <n v="0.5267398563902117"/>
    <m/>
    <m/>
    <m/>
    <m/>
    <x v="32"/>
  </r>
  <r>
    <x v="7"/>
    <x v="2"/>
    <s v="Low End"/>
    <s v="Baskin-Robbins"/>
    <s v="Vanilla"/>
    <n v="180"/>
    <x v="1074"/>
    <n v="46639.23883199902"/>
    <x v="1074"/>
    <n v="99034.747199997932"/>
    <n v="291.08615759999395"/>
    <n v="52395.508367998911"/>
    <n v="3.0566279999999364"/>
    <n v="0.52906186817630418"/>
    <m/>
    <m/>
    <m/>
    <m/>
    <x v="32"/>
  </r>
  <r>
    <x v="7"/>
    <x v="2"/>
    <s v="Low End"/>
    <s v="Baskin-Robbins"/>
    <s v="Cherries Jubilee"/>
    <n v="180"/>
    <x v="1075"/>
    <n v="48206.90280527898"/>
    <x v="1075"/>
    <n v="104082.48388799782"/>
    <n v="310.41989490399357"/>
    <n v="55875.58108271884"/>
    <n v="3.2124223422221552"/>
    <n v="0.53683942768742943"/>
    <m/>
    <m/>
    <m/>
    <m/>
    <x v="32"/>
  </r>
  <r>
    <x v="7"/>
    <x v="2"/>
    <s v="High End"/>
    <s v="Ben and Jerry's"/>
    <s v="Sweet Cream &amp; Cookies"/>
    <n v="785"/>
    <x v="1076"/>
    <n v="764380.89562498464"/>
    <x v="1076"/>
    <n v="1616925.1483542179"/>
    <n v="1086.0436340499787"/>
    <n v="852544.25272923324"/>
    <n v="2.6239200752228777"/>
    <n v="0.52726265875510236"/>
    <m/>
    <m/>
    <m/>
    <m/>
    <x v="32"/>
  </r>
  <r>
    <x v="7"/>
    <x v="2"/>
    <s v="High End"/>
    <s v="Ben and Jerry's"/>
    <s v="Chocolate Fudge Brownie"/>
    <n v="754"/>
    <x v="1077"/>
    <n v="710701.85159998527"/>
    <x v="1077"/>
    <n v="1515783.3171873286"/>
    <n v="1067.7473018399778"/>
    <n v="805081.46558734332"/>
    <n v="2.6662104798938437"/>
    <n v="0.53113229078232893"/>
    <m/>
    <m/>
    <m/>
    <m/>
    <x v="32"/>
  </r>
  <r>
    <x v="7"/>
    <x v="3"/>
    <s v="High End"/>
    <s v="Ben and Jerry's"/>
    <s v="Pumpkin Cheesecake"/>
    <n v="727"/>
    <x v="1078"/>
    <n v="660833.02192498627"/>
    <x v="1078"/>
    <n v="1420273.1577577007"/>
    <n v="1044.6219199899786"/>
    <n v="759440.13583271438"/>
    <n v="2.6872189752269047"/>
    <n v="0.53471413698453862"/>
    <m/>
    <m/>
    <m/>
    <m/>
    <x v="32"/>
  </r>
  <r>
    <x v="7"/>
    <x v="3"/>
    <s v="High End"/>
    <s v="Ben and Jerry's"/>
    <s v="Fossil Fuel"/>
    <n v="670"/>
    <x v="1079"/>
    <n v="561371.89499998826"/>
    <x v="1079"/>
    <n v="1228407.2003419744"/>
    <n v="995.5750825999794"/>
    <n v="667035.30534198612"/>
    <n v="2.7364829591044209"/>
    <n v="0.54300829981808252"/>
    <m/>
    <m/>
    <m/>
    <m/>
    <x v="32"/>
  </r>
  <r>
    <x v="7"/>
    <x v="3"/>
    <s v="High End"/>
    <s v="Ben and Jerry's"/>
    <s v="Chocolate"/>
    <n v="664"/>
    <x v="1080"/>
    <n v="557612.19359998778"/>
    <x v="1080"/>
    <n v="1222686.9314105334"/>
    <n v="1001.6185810399783"/>
    <n v="665074.7378105456"/>
    <n v="2.7731867184336747"/>
    <n v="0.54394524119374754"/>
    <m/>
    <m/>
    <m/>
    <m/>
    <x v="32"/>
  </r>
  <r>
    <x v="7"/>
    <x v="3"/>
    <s v="High End"/>
    <s v="Ben and Jerry's"/>
    <s v="Mission to Marzipan"/>
    <n v="659"/>
    <x v="1081"/>
    <n v="542308.39874998876"/>
    <x v="1081"/>
    <n v="1191195.5854154753"/>
    <n v="984.65430449997962"/>
    <n v="648887.18666548654"/>
    <n v="2.7429143467374244"/>
    <n v="0.54473605729420349"/>
    <m/>
    <m/>
    <m/>
    <m/>
    <x v="32"/>
  </r>
  <r>
    <x v="7"/>
    <x v="3"/>
    <s v="Low End"/>
    <s v="Ben and Jerry's"/>
    <s v="Willie Nelson’s Country PeachCobbler"/>
    <n v="703"/>
    <x v="1082"/>
    <n v="617032.29172498721"/>
    <x v="1082"/>
    <n v="1335794.3765337823"/>
    <n v="1022.4211732699788"/>
    <n v="718762.08480879513"/>
    <n v="2.7028936675248372"/>
    <n v="0.53807838798804641"/>
    <m/>
    <m/>
    <m/>
    <m/>
    <x v="32"/>
  </r>
  <r>
    <x v="7"/>
    <x v="3"/>
    <s v="Low End"/>
    <s v="EDY's"/>
    <s v="Take the Cake"/>
    <n v="947"/>
    <x v="1083"/>
    <n v="1163763.2198526626"/>
    <x v="1083"/>
    <n v="2219518.2991215335"/>
    <n v="1114.841688773887"/>
    <n v="1055755.0792688709"/>
    <n v="2.4749063614677524"/>
    <n v="0.47566856271774366"/>
    <m/>
    <m/>
    <m/>
    <m/>
    <x v="32"/>
  </r>
  <r>
    <x v="7"/>
    <x v="3"/>
    <s v="Low End"/>
    <s v="EDY's"/>
    <s v="Vanilla Bean"/>
    <n v="944"/>
    <x v="1084"/>
    <n v="1158245.8490255119"/>
    <x v="1084"/>
    <n v="2210407.5129855638"/>
    <n v="1114.5780338559873"/>
    <n v="1052161.663960052"/>
    <n v="2.4804379050847052"/>
    <n v="0.47600347799167281"/>
    <m/>
    <m/>
    <m/>
    <m/>
    <x v="32"/>
  </r>
  <r>
    <x v="7"/>
    <x v="3"/>
    <s v="Low End"/>
    <s v="EDY's"/>
    <s v="Double Fudge Brownie"/>
    <n v="821"/>
    <x v="1085"/>
    <n v="890067.13414731843"/>
    <x v="1085"/>
    <n v="1359756.0774913817"/>
    <n v="572.0937190548882"/>
    <n v="469688.94334406324"/>
    <n v="2.017319536187534"/>
    <n v="0.34542147015852565"/>
    <m/>
    <m/>
    <m/>
    <m/>
    <x v="32"/>
  </r>
  <r>
    <x v="7"/>
    <x v="3"/>
    <s v="Low End"/>
    <s v="EDY's"/>
    <s v="Neapolitan"/>
    <n v="170"/>
    <x v="1086"/>
    <n v="35086.53959799929"/>
    <x v="1086"/>
    <n v="86704.885799998243"/>
    <n v="303.63733059999385"/>
    <n v="51618.346201998953"/>
    <n v="3.0001690588234688"/>
    <n v="0.59533376609325972"/>
    <m/>
    <m/>
    <m/>
    <m/>
    <x v="32"/>
  </r>
  <r>
    <x v="7"/>
    <x v="3"/>
    <s v="Low End"/>
    <s v="EDY's"/>
    <s v="Fossil Fuel"/>
    <n v="170"/>
    <x v="1087"/>
    <n v="36157.501172389268"/>
    <x v="1087"/>
    <n v="90154.802168998183"/>
    <n v="317.6311823329936"/>
    <n v="53997.300996608916"/>
    <n v="3.1195433276469959"/>
    <n v="0.59893982014833969"/>
    <m/>
    <m/>
    <m/>
    <m/>
    <x v="32"/>
  </r>
  <r>
    <x v="7"/>
    <x v="3"/>
    <s v="High End"/>
    <s v="Häagen-Dazs"/>
    <s v="Coconut Macaroon"/>
    <n v="613"/>
    <x v="1088"/>
    <n v="520136.0678789891"/>
    <x v="1088"/>
    <n v="1164058.4678965858"/>
    <n v="1050.4443719699784"/>
    <n v="643922.40001759678"/>
    <n v="3.0978033523164119"/>
    <n v="0.5531701523387762"/>
    <m/>
    <m/>
    <m/>
    <m/>
    <x v="32"/>
  </r>
  <r>
    <x v="7"/>
    <x v="3"/>
    <s v="High End"/>
    <s v="Häagen-Dazs"/>
    <s v="Mango Sorbet"/>
    <n v="457"/>
    <x v="1089"/>
    <n v="288722.88235199399"/>
    <x v="1089"/>
    <n v="694585.83921166568"/>
    <n v="888.10275023998167"/>
    <n v="405862.95685967169"/>
    <n v="3.3257800574178744"/>
    <n v="0.58432368462955431"/>
    <m/>
    <m/>
    <m/>
    <m/>
    <x v="32"/>
  </r>
  <r>
    <x v="7"/>
    <x v="3"/>
    <s v="Low End"/>
    <s v="Baskin-Robbins"/>
    <s v="French Vanilla"/>
    <n v="993"/>
    <x v="1090"/>
    <n v="1125539.4357359735"/>
    <x v="1090"/>
    <n v="2270528.0849281861"/>
    <n v="1153.0600696799727"/>
    <n v="1144988.6491922126"/>
    <n v="2.3026523883987373"/>
    <n v="0.50428297134603706"/>
    <m/>
    <m/>
    <m/>
    <m/>
    <x v="32"/>
  </r>
  <r>
    <x v="7"/>
    <x v="4"/>
    <s v="Low End"/>
    <s v="Baskin-Robbins"/>
    <s v="Reese's Peanut Butter Cup"/>
    <n v="954"/>
    <x v="1091"/>
    <n v="1039045.7629079756"/>
    <x v="1091"/>
    <n v="2112167.8001976707"/>
    <n v="1124.8658671799737"/>
    <n v="1073122.0372896951"/>
    <n v="2.3207676825785621"/>
    <n v="0.50806665890336233"/>
    <m/>
    <m/>
    <m/>
    <m/>
    <x v="32"/>
  </r>
  <r>
    <x v="7"/>
    <x v="4"/>
    <s v="Low End"/>
    <s v="Baskin-Robbins"/>
    <s v="Pineapple Sherbet"/>
    <n v="921"/>
    <x v="1092"/>
    <n v="951356.56892397895"/>
    <x v="1092"/>
    <n v="1947380.164211117"/>
    <n v="1081.4588439599761"/>
    <n v="996023.59528713801"/>
    <n v="2.295786414723076"/>
    <n v="0.51146849166486552"/>
    <m/>
    <m/>
    <m/>
    <m/>
    <x v="32"/>
  </r>
  <r>
    <x v="7"/>
    <x v="4"/>
    <s v="Low End"/>
    <s v="Baskin-Robbins"/>
    <s v="Cherries Jubilee"/>
    <n v="889"/>
    <x v="1093"/>
    <n v="894102.00211497955"/>
    <x v="1093"/>
    <n v="1843352.8197703082"/>
    <n v="1067.7736981499761"/>
    <n v="949250.81765532866"/>
    <n v="2.3324102735095082"/>
    <n v="0.51495883342268167"/>
    <m/>
    <m/>
    <m/>
    <m/>
    <x v="32"/>
  </r>
  <r>
    <x v="7"/>
    <x v="4"/>
    <s v="Low End"/>
    <s v="Baskin-Robbins"/>
    <s v="Jamoca"/>
    <n v="834"/>
    <x v="1094"/>
    <n v="787169.76742798206"/>
    <x v="1094"/>
    <n v="1644900.2364444823"/>
    <n v="1028.4537997799762"/>
    <n v="857730.46901650028"/>
    <n v="2.3648710333092984"/>
    <n v="0.52144832252594164"/>
    <m/>
    <m/>
    <m/>
    <m/>
    <x v="32"/>
  </r>
  <r>
    <x v="7"/>
    <x v="4"/>
    <s v="Low End"/>
    <s v="Baskin-Robbins"/>
    <s v="Chocolate Mint"/>
    <n v="823"/>
    <x v="1095"/>
    <n v="766811.61151898245"/>
    <x v="1095"/>
    <n v="1606990.5717846733"/>
    <n v="1020.8735847699768"/>
    <n v="840178.96026569081"/>
    <n v="2.3725406291250977"/>
    <n v="0.52282756042097656"/>
    <m/>
    <m/>
    <m/>
    <m/>
    <x v="32"/>
  </r>
  <r>
    <x v="7"/>
    <x v="4"/>
    <s v="Low End"/>
    <s v="Baskin-Robbins"/>
    <s v="Black Walnut"/>
    <n v="823"/>
    <x v="1096"/>
    <n v="766676.82304798241"/>
    <x v="1096"/>
    <n v="1606708.0984902834"/>
    <n v="1020.6941378399767"/>
    <n v="840031.27544230095"/>
    <n v="2.3721235891129471"/>
    <n v="0.52282756042097656"/>
    <m/>
    <m/>
    <m/>
    <m/>
    <x v="32"/>
  </r>
  <r>
    <x v="7"/>
    <x v="4"/>
    <s v="Low End"/>
    <s v="Baskin-Robbins"/>
    <s v="Lemon Custard"/>
    <n v="811"/>
    <x v="1097"/>
    <n v="743696.97367798316"/>
    <x v="1097"/>
    <n v="1563588.9600069844"/>
    <n v="1010.9642248199768"/>
    <n v="819891.98632900126"/>
    <n v="2.3772830121084536"/>
    <n v="0.52436542294679467"/>
    <m/>
    <m/>
    <m/>
    <m/>
    <x v="32"/>
  </r>
  <r>
    <x v="7"/>
    <x v="4"/>
    <s v="High End"/>
    <s v="Ben and Jerry's"/>
    <s v="Chocolate Macadamia"/>
    <n v="796"/>
    <x v="1098"/>
    <n v="818315.06399998057"/>
    <x v="1098"/>
    <n v="1726212.3710943593"/>
    <n v="1140.5745063999734"/>
    <n v="907897.30709437875"/>
    <n v="2.7243825457285791"/>
    <n v="0.52594763095041608"/>
    <m/>
    <m/>
    <m/>
    <m/>
    <x v="32"/>
  </r>
  <r>
    <x v="7"/>
    <x v="4"/>
    <s v="High End"/>
    <s v="Ben and Jerry's"/>
    <s v="Phish Food"/>
    <n v="779"/>
    <x v="1099"/>
    <n v="784008.22994998132"/>
    <x v="1099"/>
    <n v="1661007.7755789806"/>
    <n v="1125.8017273799733"/>
    <n v="876999.54562899924"/>
    <n v="2.7371383535044278"/>
    <n v="0.52799243839981536"/>
    <m/>
    <m/>
    <m/>
    <m/>
    <x v="32"/>
  </r>
  <r>
    <x v="7"/>
    <x v="4"/>
    <s v="High End"/>
    <s v="Ben and Jerry's"/>
    <s v="Dublin Mudslide"/>
    <n v="590"/>
    <x v="1100"/>
    <n v="445185.08999998984"/>
    <x v="1100"/>
    <n v="1004196.3781639769"/>
    <n v="947.47675959997821"/>
    <n v="559011.2881639871"/>
    <n v="2.8847928128812899"/>
    <n v="0.55667526822398594"/>
    <m/>
    <m/>
    <m/>
    <m/>
    <x v="32"/>
  </r>
  <r>
    <x v="7"/>
    <x v="4"/>
    <s v="Low End"/>
    <s v="EDY's"/>
    <s v="Cookie Dough"/>
    <n v="998"/>
    <x v="1101"/>
    <n v="1330227.087300675"/>
    <x v="1101"/>
    <n v="2482378.1106473929"/>
    <n v="1154.4599432331845"/>
    <n v="1152151.0233467179"/>
    <n v="2.4923374912624778"/>
    <n v="0.4641319621716461"/>
    <m/>
    <m/>
    <m/>
    <m/>
    <x v="32"/>
  </r>
  <r>
    <x v="7"/>
    <x v="5"/>
    <s v="Low End"/>
    <s v="EDY's"/>
    <s v="Butter Pecan"/>
    <n v="969"/>
    <x v="1102"/>
    <n v="1234381.7834889037"/>
    <x v="1102"/>
    <n v="2331376.2858513491"/>
    <n v="1132.0892697238858"/>
    <n v="1096994.5023624455"/>
    <n v="2.4829319703921131"/>
    <n v="0.47053515514414512"/>
    <m/>
    <m/>
    <m/>
    <m/>
    <x v="32"/>
  </r>
  <r>
    <x v="7"/>
    <x v="5"/>
    <s v="High End"/>
    <s v="Häagen-Dazs"/>
    <s v="Waffle Cone"/>
    <n v="866"/>
    <x v="1103"/>
    <n v="1060864.5089639761"/>
    <x v="1103"/>
    <n v="2221915.02065671"/>
    <n v="1340.70497885997"/>
    <n v="1161050.511692734"/>
    <n v="2.9627271742031667"/>
    <n v="0.5225449672461252"/>
    <m/>
    <m/>
    <m/>
    <m/>
    <x v="32"/>
  </r>
  <r>
    <x v="7"/>
    <x v="5"/>
    <s v="High End"/>
    <s v="Häagen-Dazs"/>
    <s v="Mocha Almond Fudge"/>
    <n v="699"/>
    <x v="1104"/>
    <n v="698702.85020698351"/>
    <x v="1104"/>
    <n v="1521449.6930060941"/>
    <n v="1177.0341098699723"/>
    <n v="822746.84279911057"/>
    <n v="3.113889846738124"/>
    <n v="0.54076506543802971"/>
    <m/>
    <m/>
    <m/>
    <m/>
    <x v="32"/>
  </r>
  <r>
    <x v="7"/>
    <x v="5"/>
    <s v="High End"/>
    <s v="Häagen-Dazs"/>
    <s v="Baileys Irish Cream"/>
    <n v="646"/>
    <x v="1105"/>
    <n v="590530.1001719865"/>
    <x v="1105"/>
    <n v="1306776.8755654504"/>
    <n v="1108.7411383799749"/>
    <n v="716246.7753934639"/>
    <n v="3.1313845516717556"/>
    <n v="0.5481018135429887"/>
    <m/>
    <m/>
    <m/>
    <m/>
    <x v="32"/>
  </r>
  <r>
    <x v="7"/>
    <x v="5"/>
    <s v="Low End"/>
    <s v="Baskin-Robbins"/>
    <s v="Gold Medal Ribbon"/>
    <n v="363"/>
    <x v="1106"/>
    <n v="272205.7358852633"/>
    <x v="1106"/>
    <n v="568385.16731699044"/>
    <n v="815.92129870999224"/>
    <n v="296179.43143172713"/>
    <n v="4.3134968567492393"/>
    <n v="0.52108930433532386"/>
    <m/>
    <m/>
    <m/>
    <m/>
    <x v="32"/>
  </r>
  <r>
    <x v="7"/>
    <x v="5"/>
    <s v="Low End"/>
    <s v="Baskin-Robbins"/>
    <s v="Caramel Delight"/>
    <n v="363"/>
    <x v="1107"/>
    <n v="287248.25930515392"/>
    <x v="1107"/>
    <n v="616655.67482308927"/>
    <n v="907.45844495298991"/>
    <n v="329407.41551793535"/>
    <n v="4.6798235914599733"/>
    <n v="0.53418370894330647"/>
    <m/>
    <m/>
    <m/>
    <m/>
    <x v="32"/>
  </r>
  <r>
    <x v="7"/>
    <x v="5"/>
    <s v="Low End"/>
    <s v="Baskin-Robbins"/>
    <s v="Chocolate"/>
    <n v="236"/>
    <x v="1108"/>
    <n v="86555.300376957835"/>
    <x v="1108"/>
    <n v="159112.48761599601"/>
    <n v="307.44570863999223"/>
    <n v="72557.187239038176"/>
    <n v="2.8568027796609452"/>
    <n v="0.45601189652787377"/>
    <m/>
    <m/>
    <m/>
    <m/>
    <x v="32"/>
  </r>
  <r>
    <x v="7"/>
    <x v="5"/>
    <s v="Low End"/>
    <s v="Baskin-Robbins"/>
    <s v="Gold Medal Ribbon"/>
    <n v="236"/>
    <x v="1109"/>
    <n v="90212.415318429747"/>
    <x v="1109"/>
    <n v="170889.02902719573"/>
    <n v="341.8500580879915"/>
    <n v="80676.613708765988"/>
    <n v="3.0682459966100928"/>
    <n v="0.47209943299477053"/>
    <m/>
    <m/>
    <m/>
    <m/>
    <x v="32"/>
  </r>
  <r>
    <x v="7"/>
    <x v="5"/>
    <s v="Low End"/>
    <s v="Baskin-Robbins"/>
    <s v="Gold Medal Ribbon"/>
    <n v="890"/>
    <x v="1110"/>
    <n v="914084.19209997752"/>
    <x v="1110"/>
    <n v="1760506.2320999568"/>
    <n v="951.03599999997664"/>
    <n v="846422.03999997932"/>
    <n v="2.2225807752808442"/>
    <n v="0.48078332502711735"/>
    <m/>
    <m/>
    <m/>
    <m/>
    <x v="32"/>
  </r>
  <r>
    <x v="7"/>
    <x v="5"/>
    <s v="Low End"/>
    <s v="Baskin-Robbins"/>
    <s v="Chocolate Mint"/>
    <n v="935"/>
    <x v="1111"/>
    <n v="1002071.663999976"/>
    <x v="1111"/>
    <n v="2045051.5377599513"/>
    <n v="1115.4864959999736"/>
    <n v="1042979.8737599753"/>
    <n v="2.3392736855614418"/>
    <n v="0.51000175521366276"/>
    <m/>
    <m/>
    <m/>
    <m/>
    <x v="32"/>
  </r>
  <r>
    <x v="7"/>
    <x v="5"/>
    <s v="Low End"/>
    <s v="Baskin-Robbins"/>
    <s v="Strawberry"/>
    <n v="890"/>
    <x v="1112"/>
    <n v="915187.58739997738"/>
    <x v="1112"/>
    <n v="2051398.3253539493"/>
    <n v="1276.6412785999685"/>
    <n v="1136210.7379539721"/>
    <n v="2.5898224029212842"/>
    <n v="0.553871339325545"/>
    <m/>
    <m/>
    <m/>
    <m/>
    <x v="32"/>
  </r>
  <r>
    <x v="7"/>
    <x v="5"/>
    <s v="High End"/>
    <s v="Ben and Jerry's"/>
    <s v="Dublin Mudslide"/>
    <n v="314"/>
    <x v="1113"/>
    <n v="233241.23250315423"/>
    <x v="1113"/>
    <n v="493689.66323599167"/>
    <n v="829.4536010599918"/>
    <n v="260448.43073283744"/>
    <n v="5.0071976878980049"/>
    <n v="0.52755496038882799"/>
    <m/>
    <m/>
    <m/>
    <m/>
    <x v="32"/>
  </r>
  <r>
    <x v="7"/>
    <x v="5"/>
    <s v="High End"/>
    <s v="Ben and Jerry's"/>
    <s v="Black Raspberry"/>
    <n v="314"/>
    <x v="1114"/>
    <n v="246338.7062198183"/>
    <x v="1114"/>
    <n v="378796.45522523066"/>
    <n v="421.83996498538966"/>
    <n v="132457.74900541236"/>
    <n v="3.8419048970062746"/>
    <n v="0.34968053997932363"/>
    <m/>
    <m/>
    <m/>
    <m/>
    <x v="32"/>
  </r>
  <r>
    <x v="7"/>
    <x v="5"/>
    <s v="High End"/>
    <s v="Ben and Jerry's"/>
    <s v="Peanut Butter Cookie Dough"/>
    <n v="911"/>
    <x v="1115"/>
    <n v="1085661.1561499732"/>
    <x v="1115"/>
    <n v="2232780.9296044847"/>
    <n v="1259.187457139969"/>
    <n v="1147119.7734545115"/>
    <n v="2.6903535753457075"/>
    <n v="0.51376279609200737"/>
    <m/>
    <m/>
    <m/>
    <m/>
    <x v="32"/>
  </r>
  <r>
    <x v="7"/>
    <x v="5"/>
    <s v="High End"/>
    <s v="Ben and Jerry's"/>
    <s v="Crème Brûlée"/>
    <n v="907"/>
    <x v="1116"/>
    <n v="1066338.2000249745"/>
    <x v="1116"/>
    <n v="2194761.8679844374"/>
    <n v="1244.1275280699699"/>
    <n v="1128423.6679594629"/>
    <n v="2.6679201797904541"/>
    <n v="0.51414401007237853"/>
    <m/>
    <m/>
    <m/>
    <m/>
    <x v="32"/>
  </r>
  <r>
    <x v="7"/>
    <x v="5"/>
    <s v="High End"/>
    <s v="Ben and Jerry's"/>
    <s v="Chocolate Peanut Butter Swirl"/>
    <n v="892"/>
    <x v="1117"/>
    <n v="1041026.8859999743"/>
    <x v="1117"/>
    <n v="2149099.2231255467"/>
    <n v="1242.2335617999693"/>
    <n v="1108072.3371255724"/>
    <n v="2.7010135221972424"/>
    <n v="0.51559850061927126"/>
    <m/>
    <m/>
    <m/>
    <m/>
    <x v="32"/>
  </r>
  <r>
    <x v="7"/>
    <x v="5"/>
    <s v="High End"/>
    <s v="Ben and Jerry's"/>
    <s v="Half Baked"/>
    <n v="883"/>
    <x v="1118"/>
    <n v="1020301.0253999747"/>
    <x v="1118"/>
    <n v="2110198.8803217881"/>
    <n v="1234.3124064799697"/>
    <n v="1089897.8549218136"/>
    <n v="2.7064622949942705"/>
    <n v="0.51649058535924008"/>
    <m/>
    <m/>
    <m/>
    <m/>
    <x v="32"/>
  </r>
  <r>
    <x v="7"/>
    <x v="5"/>
    <s v="High End"/>
    <s v="Ben and Jerry's"/>
    <s v="Phish Food"/>
    <n v="880"/>
    <x v="1119"/>
    <n v="1010766.2399999752"/>
    <x v="1119"/>
    <n v="2091779.7127039488"/>
    <n v="1228.42440079997"/>
    <n v="1081013.4727039738"/>
    <n v="2.7011618190908431"/>
    <n v="0.51679125968125794"/>
    <m/>
    <m/>
    <m/>
    <m/>
    <x v="32"/>
  </r>
  <r>
    <x v="7"/>
    <x v="5"/>
    <s v="High End"/>
    <s v="Ben and Jerry's"/>
    <s v="Pumpkin Cheesecake"/>
    <n v="871"/>
    <x v="1120"/>
    <n v="983710.81867497636"/>
    <x v="1120"/>
    <n v="2039638.7862539811"/>
    <n v="1212.3168399299711"/>
    <n v="1055927.9675790048"/>
    <n v="2.6885427840757106"/>
    <n v="0.51770341625946992"/>
    <m/>
    <m/>
    <m/>
    <m/>
    <x v="32"/>
  </r>
  <r>
    <x v="7"/>
    <x v="5"/>
    <s v="High End"/>
    <s v="Ben and Jerry's"/>
    <s v="Vanilla Caramel Fudge"/>
    <n v="869"/>
    <x v="1121"/>
    <n v="988373.59582497552"/>
    <x v="1121"/>
    <n v="2050177.1953901192"/>
    <n v="1221.8683539299698"/>
    <n v="1061803.5995651437"/>
    <n v="2.714887547675422"/>
    <n v="0.51790820908194612"/>
    <m/>
    <m/>
    <m/>
    <m/>
    <x v="32"/>
  </r>
  <r>
    <x v="7"/>
    <x v="5"/>
    <s v="High End"/>
    <s v="Ben and Jerry's"/>
    <s v="Vanilla Caramel Fudge"/>
    <n v="852"/>
    <x v="1122"/>
    <n v="941424.89759997744"/>
    <x v="1122"/>
    <n v="1959997.1346489131"/>
    <n v="1195.5073204799714"/>
    <n v="1018572.2370489356"/>
    <n v="2.7000776061971186"/>
    <n v="0.51968047250813387"/>
    <m/>
    <m/>
    <m/>
    <m/>
    <x v="32"/>
  </r>
  <r>
    <x v="7"/>
    <x v="5"/>
    <s v="High End"/>
    <s v="Ben and Jerry's"/>
    <s v="Coconut Seven Layer Bar"/>
    <n v="817"/>
    <x v="1123"/>
    <n v="873926.66047497815"/>
    <x v="1123"/>
    <n v="1834116.7401612645"/>
    <n v="1175.263255429971"/>
    <n v="960190.07968628639"/>
    <n v="2.7477857165605193"/>
    <n v="0.52351633822493859"/>
    <m/>
    <m/>
    <m/>
    <m/>
    <x v="32"/>
  </r>
  <r>
    <x v="7"/>
    <x v="5"/>
    <s v="Low End"/>
    <s v="EDY's"/>
    <s v="Double Fudge Brownie"/>
    <n v="983"/>
    <x v="1124"/>
    <n v="1310509.9318467567"/>
    <x v="1124"/>
    <n v="2448951.508376691"/>
    <n v="1158.1297828381835"/>
    <n v="1138441.5765299343"/>
    <n v="2.5343882713936421"/>
    <n v="0.46486897459417659"/>
    <m/>
    <m/>
    <m/>
    <m/>
    <x v="32"/>
  </r>
  <r>
    <x v="7"/>
    <x v="5"/>
    <s v="Low End"/>
    <s v="EDY's"/>
    <s v="Chocolate Fudge Chunk"/>
    <n v="995"/>
    <x v="1125"/>
    <n v="1391131.9051174356"/>
    <x v="1125"/>
    <n v="2167350.7826369465"/>
    <n v="780.11947489398062"/>
    <n v="776218.87751951092"/>
    <n v="2.1891879322612522"/>
    <n v="0.35814178477150344"/>
    <m/>
    <m/>
    <m/>
    <m/>
    <x v="32"/>
  </r>
  <r>
    <x v="7"/>
    <x v="5"/>
    <s v="Low End"/>
    <s v="EDY's"/>
    <s v="Peanut Butter Cup"/>
    <n v="995"/>
    <x v="1126"/>
    <n v="1296966.5027879681"/>
    <x v="1126"/>
    <n v="2263188.2347999546"/>
    <n v="971.0771175999862"/>
    <n v="966221.73201198643"/>
    <n v="2.2859909949748283"/>
    <n v="0.42692946046416314"/>
    <m/>
    <m/>
    <m/>
    <m/>
    <x v="32"/>
  </r>
  <r>
    <x v="7"/>
    <x v="5"/>
    <s v="High End"/>
    <s v="Häagen-Dazs"/>
    <s v="Banana Split"/>
    <n v="251"/>
    <x v="1127"/>
    <n v="116313.17639162709"/>
    <x v="1127"/>
    <n v="197812.07667299506"/>
    <n v="324.6968138699919"/>
    <n v="81498.900281367969"/>
    <n v="3.1398243944222322"/>
    <n v="0.41200164141694212"/>
    <m/>
    <m/>
    <m/>
    <m/>
    <x v="32"/>
  </r>
  <r>
    <x v="7"/>
    <x v="5"/>
    <s v="High End"/>
    <s v="Häagen-Dazs"/>
    <s v="Dublin Mudslide"/>
    <n v="251"/>
    <x v="1128"/>
    <n v="122070.65592891416"/>
    <x v="1128"/>
    <n v="216354.14824811459"/>
    <n v="375.6314435027906"/>
    <n v="94283.492319200435"/>
    <n v="3.4341383192031016"/>
    <n v="0.43578315037008802"/>
    <m/>
    <m/>
    <m/>
    <m/>
    <x v="32"/>
  </r>
  <r>
    <x v="7"/>
    <x v="5"/>
    <s v="High End"/>
    <s v="Häagen-Dazs"/>
    <s v="Peaches and Cream"/>
    <n v="797"/>
    <x v="1129"/>
    <n v="920532.17861997709"/>
    <x v="1129"/>
    <n v="1955716.4028257513"/>
    <n v="1298.8509713999679"/>
    <n v="1035184.2242057743"/>
    <n v="3.0788549954829851"/>
    <n v="0.52931203251661141"/>
    <m/>
    <m/>
    <m/>
    <m/>
    <x v="32"/>
  </r>
  <r>
    <x v="7"/>
    <x v="5"/>
    <s v="High End"/>
    <s v="Häagen-Dazs"/>
    <s v="Peaches and Cream"/>
    <n v="574"/>
    <x v="1130"/>
    <n v="477552.06920398813"/>
    <x v="1130"/>
    <n v="1015828.0886039748"/>
    <n v="937.7630999999767"/>
    <n v="538276.0193999866"/>
    <n v="3.0831626236933034"/>
    <n v="0.5298888910816838"/>
    <m/>
    <m/>
    <m/>
    <m/>
    <x v="32"/>
  </r>
  <r>
    <x v="7"/>
    <x v="5"/>
    <s v="High End"/>
    <s v="Häagen-Dazs"/>
    <s v="Cookies and Cream"/>
    <n v="790"/>
    <x v="1131"/>
    <n v="901636.02179997775"/>
    <x v="1131"/>
    <n v="1918589.8744619533"/>
    <n v="1287.2833577999691"/>
    <n v="1016953.8526619755"/>
    <n v="3.0741706048100519"/>
    <n v="0.53005275707877308"/>
    <m/>
    <m/>
    <m/>
    <m/>
    <x v="32"/>
  </r>
  <r>
    <x v="7"/>
    <x v="5"/>
    <s v="High End"/>
    <s v="Häagen-Dazs"/>
    <s v="Vanilla Swiss Almond"/>
    <n v="783"/>
    <x v="1132"/>
    <n v="888781.63534197793"/>
    <x v="1132"/>
    <n v="1894266.5123557332"/>
    <n v="1284.1441596599684"/>
    <n v="1005484.8770137553"/>
    <n v="3.0897088552489658"/>
    <n v="0.53080433532202487"/>
    <m/>
    <m/>
    <m/>
    <m/>
    <x v="32"/>
  </r>
  <r>
    <x v="7"/>
    <x v="5"/>
    <s v="High End"/>
    <s v="Häagen-Dazs"/>
    <s v="Vanilla Bean"/>
    <n v="780"/>
    <x v="1133"/>
    <n v="884407.96079997788"/>
    <x v="1133"/>
    <n v="1886253.3864719528"/>
    <n v="1284.4172123999679"/>
    <n v="1001845.4256719749"/>
    <n v="3.1003507338460761"/>
    <n v="0.53112982214220228"/>
    <m/>
    <m/>
    <m/>
    <m/>
    <x v="32"/>
  </r>
  <r>
    <x v="7"/>
    <x v="5"/>
    <s v="High End"/>
    <s v="Häagen-Dazs"/>
    <s v="Peaches and Cream"/>
    <n v="738"/>
    <x v="1134"/>
    <n v="789694.04098798032"/>
    <x v="1134"/>
    <n v="1701603.5936388776"/>
    <n v="1235.6498003399693"/>
    <n v="911909.5526508973"/>
    <n v="3.1242492226828489"/>
    <n v="0.53591186340925601"/>
    <m/>
    <m/>
    <m/>
    <m/>
    <x v="32"/>
  </r>
  <r>
    <x v="7"/>
    <x v="5"/>
    <s v="High End"/>
    <s v="Häagen-Dazs"/>
    <s v="Cookies and Cream"/>
    <n v="717"/>
    <x v="1135"/>
    <n v="751791.9295529807"/>
    <x v="1135"/>
    <n v="1628920.2861722284"/>
    <n v="1223.3310413099689"/>
    <n v="877128.3566192477"/>
    <n v="3.1685569739329735"/>
    <n v="0.53847224082425571"/>
    <m/>
    <m/>
    <m/>
    <m/>
    <x v="32"/>
  </r>
  <r>
    <x v="8"/>
    <x v="0"/>
    <s v="High End"/>
    <s v="Häagen-Dazs"/>
    <s v="Dulce de Leche"/>
    <n v="703"/>
    <x v="1136"/>
    <n v="709552.66440598294"/>
    <x v="1136"/>
    <n v="1543335.841071503"/>
    <n v="1186.0358131799717"/>
    <n v="833783.17666552006"/>
    <n v="3.1228404198861268"/>
    <n v="0.54024740077742472"/>
    <m/>
    <m/>
    <m/>
    <m/>
    <x v="32"/>
  </r>
  <r>
    <x v="8"/>
    <x v="0"/>
    <s v="High End"/>
    <s v="Häagen-Dazs"/>
    <s v="Rockmelon"/>
    <n v="688"/>
    <x v="1137"/>
    <n v="686432.10854398285"/>
    <x v="1137"/>
    <n v="1499458.9153689228"/>
    <n v="1181.7250099199705"/>
    <n v="813026.80682493991"/>
    <n v="3.1677995609301535"/>
    <n v="0.54221346012998617"/>
    <m/>
    <m/>
    <m/>
    <m/>
    <x v="32"/>
  </r>
  <r>
    <x v="8"/>
    <x v="0"/>
    <s v="High End"/>
    <s v="Häagen-Dazs"/>
    <s v="Chocolate Peanut Butter"/>
    <n v="686"/>
    <x v="1138"/>
    <n v="680103.45681598329"/>
    <x v="1138"/>
    <n v="1486502.5245134037"/>
    <n v="1175.5088450399712"/>
    <n v="806399.06769742037"/>
    <n v="3.1587657449561908"/>
    <n v="0.54248079259831028"/>
    <m/>
    <m/>
    <m/>
    <m/>
    <x v="32"/>
  </r>
  <r>
    <x v="8"/>
    <x v="0"/>
    <s v="High End"/>
    <s v="Häagen-Dazs"/>
    <s v="Pineapple Coconut"/>
    <n v="637"/>
    <x v="1139"/>
    <n v="586516.77220498561"/>
    <x v="1139"/>
    <n v="1301759.6155609181"/>
    <n v="1122.8302093499724"/>
    <n v="715242.84335593251"/>
    <n v="3.2081297870485868"/>
    <n v="0.54944310363149484"/>
    <m/>
    <m/>
    <m/>
    <m/>
    <x v="32"/>
  </r>
  <r>
    <x v="8"/>
    <x v="0"/>
    <s v="High End"/>
    <s v="Häagen-Dazs"/>
    <s v="Peanut Butter Cup"/>
    <n v="574"/>
    <x v="1140"/>
    <n v="477880.22729998804"/>
    <x v="1140"/>
    <n v="1177335.7075829706"/>
    <n v="1218.5635544999695"/>
    <n v="699455.48028298258"/>
    <n v="3.5733580217769143"/>
    <n v="0.59410028573663187"/>
    <m/>
    <m/>
    <m/>
    <m/>
    <x v="32"/>
  </r>
  <r>
    <x v="8"/>
    <x v="0"/>
    <s v="Low End"/>
    <s v="Baskin-Robbins"/>
    <s v="Black Walnut"/>
    <n v="379"/>
    <x v="1141"/>
    <n v="298582.79569151229"/>
    <x v="1141"/>
    <n v="609748.10419198917"/>
    <n v="821.01664511999161"/>
    <n v="311165.30850047688"/>
    <n v="4.2449447176780248"/>
    <n v="0.51031779576062664"/>
    <m/>
    <m/>
    <m/>
    <m/>
    <x v="32"/>
  </r>
  <r>
    <x v="8"/>
    <x v="0"/>
    <s v="Low End"/>
    <s v="Baskin-Robbins"/>
    <s v="Gold Medal Ribbon"/>
    <n v="206"/>
    <x v="1142"/>
    <n v="101975.88162959728"/>
    <x v="1142"/>
    <n v="167141.88215999556"/>
    <n v="316.33980839999163"/>
    <n v="65166.000530398276"/>
    <n v="3.9386813592231964"/>
    <n v="0.38988432874064749"/>
    <m/>
    <m/>
    <m/>
    <m/>
    <x v="32"/>
  </r>
  <r>
    <x v="8"/>
    <x v="0"/>
    <s v="Low End"/>
    <s v="Baskin-Robbins"/>
    <s v="Mint Chocolate Chip"/>
    <n v="799"/>
    <x v="1143"/>
    <n v="755263.49505497981"/>
    <x v="1143"/>
    <n v="1491047.0145549604"/>
    <n v="920.88049999997565"/>
    <n v="735783.51949998061"/>
    <n v="2.3355963016269716"/>
    <n v="0.49346768567159716"/>
    <m/>
    <m/>
    <m/>
    <m/>
    <x v="32"/>
  </r>
  <r>
    <x v="8"/>
    <x v="0"/>
    <s v="Low End"/>
    <s v="Baskin-Robbins"/>
    <s v="Classic Flavors"/>
    <n v="737"/>
    <x v="1144"/>
    <n v="648976.14852398227"/>
    <x v="1144"/>
    <n v="1306965.9161239641"/>
    <n v="892.79479999997534"/>
    <n v="657989.76759998186"/>
    <n v="2.406186502035212"/>
    <n v="0.50344829921147871"/>
    <m/>
    <m/>
    <m/>
    <m/>
    <x v="32"/>
  </r>
  <r>
    <x v="8"/>
    <x v="0"/>
    <s v="Low End"/>
    <s v="Baskin-Robbins"/>
    <s v="Date Nut"/>
    <n v="460"/>
    <x v="1145"/>
    <n v="250460.76319999329"/>
    <x v="1145"/>
    <n v="581526.4431999845"/>
    <n v="719.70799999998076"/>
    <n v="331065.6799999912"/>
    <n v="2.7482346086955789"/>
    <n v="0.56930460148677897"/>
    <m/>
    <m/>
    <m/>
    <m/>
    <x v="32"/>
  </r>
  <r>
    <x v="8"/>
    <x v="0"/>
    <s v="High End"/>
    <s v="Ben and Jerry's"/>
    <s v="Raspberry Peach Cobbler"/>
    <n v="351"/>
    <x v="1146"/>
    <n v="292061.89121264231"/>
    <x v="1146"/>
    <n v="586926.95431498904"/>
    <n v="840.07140484999081"/>
    <n v="294865.06310234673"/>
    <n v="4.7639788176637285"/>
    <n v="0.50238800745910206"/>
    <m/>
    <m/>
    <m/>
    <m/>
    <x v="32"/>
  </r>
  <r>
    <x v="8"/>
    <x v="0"/>
    <s v="High End"/>
    <s v="Ben and Jerry's"/>
    <s v="Chunky Monkey"/>
    <n v="306"/>
    <x v="1147"/>
    <n v="227464.74907307397"/>
    <x v="1147"/>
    <n v="483269.1592679912"/>
    <n v="835.962124819991"/>
    <n v="255804.41019491723"/>
    <n v="5.1611469869280109"/>
    <n v="0.52932078385135251"/>
    <m/>
    <m/>
    <m/>
    <m/>
    <x v="32"/>
  </r>
  <r>
    <x v="8"/>
    <x v="0"/>
    <s v="High End"/>
    <s v="Ben and Jerry's"/>
    <s v="Chocolate"/>
    <n v="257"/>
    <x v="1148"/>
    <n v="166185.78876508557"/>
    <x v="1148"/>
    <n v="379874.71383899334"/>
    <n v="831.47441662999131"/>
    <n v="213688.92507390777"/>
    <n v="5.7514074980543741"/>
    <n v="0.56252474115578543"/>
    <m/>
    <m/>
    <m/>
    <m/>
    <x v="32"/>
  </r>
  <r>
    <x v="8"/>
    <x v="0"/>
    <s v="High End"/>
    <s v="Ben and Jerry's"/>
    <s v="Chunky Monkey"/>
    <n v="973"/>
    <x v="1149"/>
    <n v="1263386.1822749667"/>
    <x v="1149"/>
    <n v="2392467.0699509368"/>
    <n v="1160.4120119999695"/>
    <n v="1129080.8876759701"/>
    <n v="2.5270875508735204"/>
    <n v="0.47193163151839107"/>
    <m/>
    <m/>
    <m/>
    <m/>
    <x v="32"/>
  </r>
  <r>
    <x v="8"/>
    <x v="0"/>
    <s v="High End"/>
    <s v="Ben and Jerry's"/>
    <s v="Raspberry Peach Cobbler"/>
    <n v="199"/>
    <x v="1150"/>
    <n v="66507.674347168228"/>
    <x v="1150"/>
    <n v="129561.25700699654"/>
    <n v="316.85217416999154"/>
    <n v="63053.582659828317"/>
    <n v="3.2716662964823247"/>
    <n v="0.4866700440890544"/>
    <m/>
    <m/>
    <m/>
    <m/>
    <x v="32"/>
  </r>
  <r>
    <x v="8"/>
    <x v="0"/>
    <s v="High End"/>
    <s v="Ben and Jerry's"/>
    <s v="Half Baked"/>
    <n v="707"/>
    <x v="1151"/>
    <n v="661862.55712498294"/>
    <x v="1151"/>
    <n v="1338674.4913849654"/>
    <n v="957.30117999997526"/>
    <n v="676811.93425998243"/>
    <n v="2.6781577864214299"/>
    <n v="0.50558364906151809"/>
    <m/>
    <m/>
    <m/>
    <m/>
    <x v="32"/>
  </r>
  <r>
    <x v="8"/>
    <x v="0"/>
    <s v="High End"/>
    <s v="Ben and Jerry's"/>
    <s v="Coconut Seven Layer Bar"/>
    <n v="665"/>
    <x v="1152"/>
    <n v="591630.71624998422"/>
    <x v="1152"/>
    <n v="1214241.7276499677"/>
    <n v="936.2571599999751"/>
    <n v="622611.01139998343"/>
    <n v="2.7457555037593253"/>
    <n v="0.51275705423579798"/>
    <m/>
    <m/>
    <m/>
    <m/>
    <x v="32"/>
  </r>
  <r>
    <x v="8"/>
    <x v="0"/>
    <s v="Low End"/>
    <s v="Ben and Jerry's"/>
    <s v="Willie Nelson’s Country PeachCobbler"/>
    <n v="901"/>
    <x v="1153"/>
    <n v="1096114.0052249699"/>
    <x v="1153"/>
    <n v="2105712.1875489419"/>
    <n v="1120.530723999969"/>
    <n v="1009598.182323972"/>
    <n v="2.5938773018867209"/>
    <n v="0.47945687368564299"/>
    <m/>
    <m/>
    <m/>
    <m/>
    <x v="32"/>
  </r>
  <r>
    <x v="8"/>
    <x v="0"/>
    <s v="Low End"/>
    <s v="EDY's"/>
    <s v="Pumpkin (Holiday)"/>
    <n v="821"/>
    <x v="1154"/>
    <n v="915299.98536286631"/>
    <x v="1154"/>
    <n v="1761961.4322189649"/>
    <n v="1031.2563299099861"/>
    <n v="846661.4468560986"/>
    <n v="2.6140270876978771"/>
    <n v="0.48052212232014457"/>
    <m/>
    <m/>
    <m/>
    <m/>
    <x v="32"/>
  </r>
  <r>
    <x v="8"/>
    <x v="0"/>
    <s v="Low End"/>
    <s v="EDY's"/>
    <s v="French Silk®"/>
    <n v="362"/>
    <x v="1155"/>
    <n v="207413.8932647545"/>
    <x v="1155"/>
    <n v="355152.71859599062"/>
    <n v="408.11830201998919"/>
    <n v="147738.82533123612"/>
    <n v="2.7101791657457848"/>
    <n v="0.41598675047535999"/>
    <m/>
    <m/>
    <m/>
    <m/>
    <x v="32"/>
  </r>
  <r>
    <x v="8"/>
    <x v="0"/>
    <s v="Low End"/>
    <s v="EDY's"/>
    <s v="Chocolate"/>
    <n v="265"/>
    <x v="1156"/>
    <n v="120979.37402049678"/>
    <x v="1156"/>
    <n v="221999.21054999408"/>
    <n v="381.20693029998984"/>
    <n v="101019.8365294973"/>
    <n v="3.1612561132074628"/>
    <n v="0.45504592687165302"/>
    <m/>
    <m/>
    <m/>
    <m/>
    <x v="32"/>
  </r>
  <r>
    <x v="8"/>
    <x v="0"/>
    <s v="Low End"/>
    <s v="EDY's"/>
    <s v="Peanut Butter Cup"/>
    <n v="194"/>
    <x v="1157"/>
    <n v="72042.010160958074"/>
    <x v="1157"/>
    <n v="142188.58761599622"/>
    <n v="361.58029615999044"/>
    <n v="70146.577455038147"/>
    <n v="3.7779941443297962"/>
    <n v="0.49333479311631234"/>
    <m/>
    <m/>
    <m/>
    <m/>
    <x v="32"/>
  </r>
  <r>
    <x v="8"/>
    <x v="1"/>
    <s v="Low End"/>
    <s v="EDY's"/>
    <s v="Pumpkin (Holiday)"/>
    <n v="175"/>
    <x v="1158"/>
    <n v="61041.610743748366"/>
    <x v="1158"/>
    <n v="123445.46812499671"/>
    <n v="356.5934707499905"/>
    <n v="62403.857381248345"/>
    <n v="4.0308724285713211"/>
    <n v="0.50551760489141895"/>
    <m/>
    <m/>
    <m/>
    <m/>
    <x v="32"/>
  </r>
  <r>
    <x v="8"/>
    <x v="1"/>
    <s v="Low End"/>
    <s v="EDY's"/>
    <s v="Vanilla Bean"/>
    <n v="116"/>
    <x v="1159"/>
    <n v="16884.459227999549"/>
    <x v="1159"/>
    <n v="52796.158799998593"/>
    <n v="309.58361699999176"/>
    <n v="35911.699571999045"/>
    <n v="3.9236146551723095"/>
    <n v="0.68019530943603423"/>
    <m/>
    <m/>
    <m/>
    <m/>
    <x v="32"/>
  </r>
  <r>
    <x v="8"/>
    <x v="1"/>
    <s v="High End"/>
    <s v="Häagen-Dazs"/>
    <s v="Black Raspberry Chip"/>
    <n v="251"/>
    <x v="1160"/>
    <n v="176128.08088151514"/>
    <x v="1160"/>
    <n v="389626.09319199272"/>
    <n v="850.58969047999028"/>
    <n v="213498.01231047758"/>
    <n v="6.1844429960158207"/>
    <n v="0.54795614575349805"/>
    <m/>
    <m/>
    <m/>
    <m/>
    <x v="32"/>
  </r>
  <r>
    <x v="8"/>
    <x v="1"/>
    <s v="High End"/>
    <s v="Häagen-Dazs"/>
    <s v="Dulce de Leche"/>
    <n v="601"/>
    <x v="1161"/>
    <n v="536486.42728498555"/>
    <x v="1161"/>
    <n v="1128543.3970349696"/>
    <n v="985.11974999997346"/>
    <n v="592056.9697499841"/>
    <n v="3.124419359400914"/>
    <n v="0.52462047211077545"/>
    <m/>
    <m/>
    <m/>
    <m/>
    <x v="32"/>
  </r>
  <r>
    <x v="8"/>
    <x v="1"/>
    <s v="High End"/>
    <s v="Häagen-Dazs"/>
    <s v="Pralines and Cream"/>
    <n v="584"/>
    <x v="1162"/>
    <n v="505036.74796798651"/>
    <x v="1162"/>
    <n v="1069754.3527679716"/>
    <n v="966.98219999997423"/>
    <n v="564717.60479998507"/>
    <n v="3.1365944383560809"/>
    <n v="0.52789465482312603"/>
    <m/>
    <m/>
    <m/>
    <m/>
    <x v="32"/>
  </r>
  <r>
    <x v="8"/>
    <x v="1"/>
    <s v="High End"/>
    <s v="Häagen-Dazs"/>
    <s v="Pineapple Coconut"/>
    <n v="461"/>
    <x v="1163"/>
    <n v="314013.80388599169"/>
    <x v="1163"/>
    <n v="708346.79598598136"/>
    <n v="855.38609999997755"/>
    <n v="394332.99209998967"/>
    <n v="3.3330673015183505"/>
    <n v="0.55669482001552495"/>
    <m/>
    <m/>
    <m/>
    <m/>
    <x v="32"/>
  </r>
  <r>
    <x v="8"/>
    <x v="1"/>
    <s v="High End"/>
    <s v="Häagen-Dazs"/>
    <s v="Chocolate Peanut Butter"/>
    <n v="419"/>
    <x v="1164"/>
    <n v="262594.13682299276"/>
    <x v="1164"/>
    <n v="609553.35087298322"/>
    <n v="828.0649499999771"/>
    <n v="346959.21404999046"/>
    <n v="3.4720316634843909"/>
    <n v="0.56920237343144175"/>
    <m/>
    <m/>
    <m/>
    <m/>
    <x v="32"/>
  </r>
  <r>
    <x v="8"/>
    <x v="1"/>
    <s v="Low End"/>
    <s v="Baskin-Robbins"/>
    <s v="Butterscotch Ribbon"/>
    <n v="371"/>
    <x v="1165"/>
    <n v="297132.75104267144"/>
    <x v="1165"/>
    <n v="605724.08262798795"/>
    <n v="831.78256491999059"/>
    <n v="308591.33158531651"/>
    <n v="4.4007532830187808"/>
    <n v="0.50945858095399721"/>
    <m/>
    <m/>
    <m/>
    <m/>
    <x v="32"/>
  </r>
  <r>
    <x v="8"/>
    <x v="1"/>
    <s v="Low End"/>
    <s v="Baskin-Robbins"/>
    <s v="Chocolate"/>
    <n v="999"/>
    <x v="1166"/>
    <n v="1211274.811700965"/>
    <x v="1166"/>
    <n v="2276923.196600935"/>
    <n v="1066.7150999999697"/>
    <n v="1065648.3848999699"/>
    <n v="2.2814838828828177"/>
    <n v="0.46802122552521946"/>
    <m/>
    <m/>
    <m/>
    <m/>
    <x v="32"/>
  </r>
  <r>
    <x v="8"/>
    <x v="1"/>
    <s v="Low End"/>
    <s v="Baskin-Robbins"/>
    <s v="Green Mint Stick"/>
    <n v="993"/>
    <x v="1167"/>
    <n v="1181659.4285219673"/>
    <x v="1167"/>
    <n v="2223946.5863219383"/>
    <n v="1049.6345999999708"/>
    <n v="1042287.1577999711"/>
    <n v="2.2554118368579434"/>
    <n v="0.46866555348514544"/>
    <m/>
    <m/>
    <m/>
    <m/>
    <x v="32"/>
  </r>
  <r>
    <x v="8"/>
    <x v="1"/>
    <s v="Low End"/>
    <s v="Baskin-Robbins"/>
    <s v="Gold Medal Ribbon"/>
    <n v="874"/>
    <x v="1168"/>
    <n v="938213.89172797219"/>
    <x v="1168"/>
    <n v="1814252.7589279462"/>
    <n v="1002.3327999999703"/>
    <n v="876038.86719997402"/>
    <n v="2.3750618672768176"/>
    <n v="0.48286483947122733"/>
    <m/>
    <m/>
    <m/>
    <m/>
    <x v="32"/>
  </r>
  <r>
    <x v="8"/>
    <x v="1"/>
    <s v="Low End"/>
    <s v="Baskin-Robbins"/>
    <s v="Oreo Cookies'n Cream"/>
    <n v="811"/>
    <x v="1169"/>
    <n v="796575.1111939773"/>
    <x v="1169"/>
    <n v="1567045.061793955"/>
    <n v="950.02459999997268"/>
    <n v="770469.95059997775"/>
    <n v="2.3825376744758873"/>
    <n v="0.49167057756331711"/>
    <m/>
    <m/>
    <m/>
    <m/>
    <x v="32"/>
  </r>
  <r>
    <x v="8"/>
    <x v="1"/>
    <s v="Low End"/>
    <s v="Baskin-Robbins"/>
    <s v="Pineapple Sherbet"/>
    <n v="789"/>
    <x v="1170"/>
    <n v="755926.0052579781"/>
    <x v="1170"/>
    <n v="1496874.1694579569"/>
    <n v="939.09779999997318"/>
    <n v="740948.16419997881"/>
    <n v="2.4045360228136192"/>
    <n v="0.49499696054497921"/>
    <m/>
    <m/>
    <m/>
    <m/>
    <x v="32"/>
  </r>
  <r>
    <x v="8"/>
    <x v="1"/>
    <s v="Low End"/>
    <s v="Baskin-Robbins"/>
    <s v="Butterscotch Ribbon"/>
    <n v="733"/>
    <x v="1171"/>
    <n v="660127.23491398036"/>
    <x v="1171"/>
    <n v="1331265.1135139605"/>
    <n v="915.60419999997282"/>
    <n v="671137.87859998015"/>
    <n v="2.4777449631650015"/>
    <n v="0.50413540607885998"/>
    <m/>
    <m/>
    <m/>
    <m/>
    <x v="32"/>
  </r>
  <r>
    <x v="8"/>
    <x v="1"/>
    <s v="Low End"/>
    <s v="Baskin-Robbins"/>
    <s v="Cherries Jubilee"/>
    <n v="663"/>
    <x v="1172"/>
    <n v="527207.19023698533"/>
    <x v="1172"/>
    <n v="1091828.0015369696"/>
    <n v="851.61509999997622"/>
    <n v="564620.81129998423"/>
    <n v="2.4838603303166726"/>
    <n v="0.51713347753049554"/>
    <m/>
    <m/>
    <m/>
    <m/>
    <x v="32"/>
  </r>
  <r>
    <x v="8"/>
    <x v="1"/>
    <s v="Low End"/>
    <s v="Baskin-Robbins"/>
    <s v="Butterscotch Ribbon"/>
    <n v="573"/>
    <x v="1173"/>
    <n v="397774.52344798861"/>
    <x v="1173"/>
    <n v="859293.0186479754"/>
    <n v="805.44239999997694"/>
    <n v="461518.49519998679"/>
    <n v="2.6171706387433806"/>
    <n v="0.53709094009182912"/>
    <m/>
    <m/>
    <m/>
    <m/>
    <x v="32"/>
  </r>
  <r>
    <x v="8"/>
    <x v="2"/>
    <s v="Low End"/>
    <s v="Baskin-Robbins"/>
    <s v="Mint Chocolate Chip"/>
    <n v="390"/>
    <x v="1174"/>
    <n v="184906.60109999464"/>
    <x v="1174"/>
    <n v="456512.74109998677"/>
    <n v="696.42599999997981"/>
    <n v="271606.1399999921"/>
    <n v="3.0013986923076055"/>
    <n v="0.59495850947236573"/>
    <m/>
    <m/>
    <m/>
    <m/>
    <x v="32"/>
  </r>
  <r>
    <x v="8"/>
    <x v="2"/>
    <s v="High End"/>
    <s v="Ben and Jerry's"/>
    <s v="Coffee Coffee BuzzBuzzBuzz"/>
    <n v="270"/>
    <x v="1175"/>
    <n v="186306.17584499466"/>
    <x v="1175"/>
    <n v="413493.34949999198"/>
    <n v="841.43397649998997"/>
    <n v="227187.17365499731"/>
    <n v="5.6720624074072976"/>
    <n v="0.5494336823789755"/>
    <m/>
    <m/>
    <m/>
    <m/>
    <x v="32"/>
  </r>
  <r>
    <x v="8"/>
    <x v="2"/>
    <s v="High End"/>
    <s v="Ben and Jerry's"/>
    <s v="Coconut Seven Layer Bar"/>
    <n v="244"/>
    <x v="1176"/>
    <n v="106191.57906239692"/>
    <x v="1176"/>
    <n v="186736.6550399946"/>
    <n v="330.10277039999045"/>
    <n v="80545.075977597677"/>
    <n v="3.1365334426228602"/>
    <n v="0.43132975665836365"/>
    <m/>
    <m/>
    <m/>
    <m/>
    <x v="32"/>
  </r>
  <r>
    <x v="8"/>
    <x v="2"/>
    <s v="High End"/>
    <s v="Ben and Jerry's"/>
    <s v="Karamel Sutra"/>
    <n v="995"/>
    <x v="1177"/>
    <n v="1374624.9618749591"/>
    <x v="1177"/>
    <n v="2592706.9269749229"/>
    <n v="1224.2029799999636"/>
    <n v="1218081.9650999638"/>
    <n v="2.6188297537687664"/>
    <n v="0.46981089625936934"/>
    <m/>
    <m/>
    <m/>
    <m/>
    <x v="32"/>
  </r>
  <r>
    <x v="8"/>
    <x v="2"/>
    <s v="High End"/>
    <s v="Ben and Jerry's"/>
    <s v="Mint Chocolate Cookie"/>
    <n v="467"/>
    <x v="1178"/>
    <n v="299670.64267499134"/>
    <x v="1178"/>
    <n v="678720.1385269803"/>
    <n v="811.6691559999764"/>
    <n v="379049.49585198896"/>
    <n v="3.1121245845823511"/>
    <n v="0.55847686599462976"/>
    <m/>
    <m/>
    <m/>
    <m/>
    <x v="32"/>
  </r>
  <r>
    <x v="8"/>
    <x v="2"/>
    <s v="High End"/>
    <s v="Ben and Jerry's"/>
    <s v="Stephen Colbert's AmeriCone Dream"/>
    <n v="450"/>
    <x v="1179"/>
    <n v="278295.74999999197"/>
    <x v="1179"/>
    <n v="637812.62999998161"/>
    <n v="798.92639999997698"/>
    <n v="359516.87999998964"/>
    <n v="3.1496919999999089"/>
    <n v="0.5636716224951519"/>
    <m/>
    <m/>
    <m/>
    <m/>
    <x v="32"/>
  </r>
  <r>
    <x v="8"/>
    <x v="2"/>
    <s v="Low End"/>
    <s v="EDY's"/>
    <s v="Chocolate"/>
    <n v="322"/>
    <x v="1180"/>
    <n v="173490.34382007501"/>
    <x v="1180"/>
    <n v="304700.69296799123"/>
    <n v="407.48555635998832"/>
    <n v="131210.34914791622"/>
    <n v="2.9387436149067478"/>
    <n v="0.43062044877495526"/>
    <m/>
    <m/>
    <m/>
    <m/>
    <x v="32"/>
  </r>
  <r>
    <x v="8"/>
    <x v="2"/>
    <s v="Low End"/>
    <s v="EDY's"/>
    <s v="Mint Chocolate Chip"/>
    <n v="147"/>
    <x v="1181"/>
    <n v="29051.783404139187"/>
    <x v="1181"/>
    <n v="76905.387593997861"/>
    <n v="325.53472237999097"/>
    <n v="47853.60418985867"/>
    <n v="3.5589517142856151"/>
    <n v="0.62223994556128404"/>
    <m/>
    <m/>
    <m/>
    <m/>
    <x v="32"/>
  </r>
  <r>
    <x v="8"/>
    <x v="2"/>
    <s v="High End"/>
    <s v="Häagen-Dazs"/>
    <s v="Pineapple Coconut"/>
    <n v="272"/>
    <x v="1182"/>
    <n v="206535.01177727408"/>
    <x v="1182"/>
    <n v="440160.22028799128"/>
    <n v="858.91620775998979"/>
    <n v="233625.2085107172"/>
    <n v="5.9493974411763526"/>
    <n v="0.53077310884172857"/>
    <m/>
    <m/>
    <m/>
    <m/>
    <x v="32"/>
  </r>
  <r>
    <x v="8"/>
    <x v="2"/>
    <s v="High End"/>
    <s v="Häagen-Dazs"/>
    <s v="Radish and Rice"/>
    <n v="264"/>
    <x v="1183"/>
    <n v="195696.63565055435"/>
    <x v="1183"/>
    <n v="422127.44217599166"/>
    <n v="857.69244895998975"/>
    <n v="226430.80652543731"/>
    <n v="6.0566953939392745"/>
    <n v="0.53640390058089304"/>
    <m/>
    <m/>
    <m/>
    <m/>
    <x v="32"/>
  </r>
  <r>
    <x v="8"/>
    <x v="2"/>
    <s v="High End"/>
    <s v="Häagen-Dazs"/>
    <s v="Black Raspberry Chip"/>
    <n v="283"/>
    <x v="1184"/>
    <n v="157770.52973135546"/>
    <x v="1184"/>
    <n v="255354.19185599269"/>
    <n v="344.81859407999013"/>
    <n v="97583.662124637223"/>
    <n v="3.1883803250882479"/>
    <n v="0.38215022598755549"/>
    <m/>
    <m/>
    <m/>
    <m/>
    <x v="32"/>
  </r>
  <r>
    <x v="8"/>
    <x v="2"/>
    <s v="High End"/>
    <s v="Häagen-Dazs"/>
    <s v="Radish and Rice"/>
    <n v="268"/>
    <x v="1185"/>
    <n v="140298.03383231597"/>
    <x v="1185"/>
    <n v="232079.71987199335"/>
    <n v="342.46897775999025"/>
    <n v="91781.686039677385"/>
    <n v="3.2312279999999074"/>
    <n v="0.3954748225751944"/>
    <m/>
    <m/>
    <m/>
    <m/>
    <x v="32"/>
  </r>
  <r>
    <x v="8"/>
    <x v="2"/>
    <s v="High End"/>
    <s v="Häagen-Dazs"/>
    <s v="Banana Split"/>
    <n v="703"/>
    <x v="1186"/>
    <n v="751269.34030497831"/>
    <x v="1186"/>
    <n v="1525727.357054956"/>
    <n v="1101.6472499999682"/>
    <n v="774458.01674997772"/>
    <n v="3.0872107894735952"/>
    <n v="0.50759922024658433"/>
    <m/>
    <m/>
    <m/>
    <m/>
    <x v="32"/>
  </r>
  <r>
    <x v="8"/>
    <x v="2"/>
    <s v="High End"/>
    <s v="Häagen-Dazs"/>
    <s v="Vanilla Swiss Almond"/>
    <n v="492"/>
    <x v="1187"/>
    <n v="363512.10801598983"/>
    <x v="1187"/>
    <n v="805039.20561597752"/>
    <n v="897.41279999997494"/>
    <n v="441527.0975999877"/>
    <n v="3.325728756097468"/>
    <n v="0.54845415542483078"/>
    <m/>
    <m/>
    <m/>
    <m/>
    <x v="32"/>
  </r>
  <r>
    <x v="8"/>
    <x v="2"/>
    <s v="High End"/>
    <s v="Häagen-Dazs"/>
    <s v="Waffle Cone"/>
    <n v="142"/>
    <x v="1188"/>
    <n v="34156.271798278984"/>
    <x v="1188"/>
    <n v="80562.239387997601"/>
    <n v="326.80258865999031"/>
    <n v="46405.967589718617"/>
    <n v="3.9953500985914303"/>
    <n v="0.57602628653632382"/>
    <m/>
    <m/>
    <m/>
    <m/>
    <x v="32"/>
  </r>
  <r>
    <x v="8"/>
    <x v="2"/>
    <s v="High End"/>
    <s v="Häagen-Dazs"/>
    <s v="Pralines and Cream"/>
    <n v="119"/>
    <x v="1189"/>
    <n v="22057.056171989363"/>
    <x v="1189"/>
    <n v="60053.646428998261"/>
    <n v="319.29907778999075"/>
    <n v="37996.590257008895"/>
    <n v="4.2407772352939945"/>
    <n v="0.63271079303956113"/>
    <m/>
    <m/>
    <m/>
    <m/>
    <x v="32"/>
  </r>
  <r>
    <x v="8"/>
    <x v="2"/>
    <s v="Low End"/>
    <s v="Baskin-Robbins"/>
    <s v="Chocolate"/>
    <n v="377"/>
    <x v="1190"/>
    <n v="315148.43401274021"/>
    <x v="1190"/>
    <n v="632591.60802498623"/>
    <n v="842.02433424998947"/>
    <n v="317443.17401224602"/>
    <n v="4.4508271220158182"/>
    <n v="0.50181376101926978"/>
    <m/>
    <m/>
    <m/>
    <m/>
    <x v="32"/>
  </r>
  <r>
    <x v="8"/>
    <x v="2"/>
    <s v="Low End"/>
    <s v="Baskin-Robbins"/>
    <s v="Peanut Butter ’n Chocolate"/>
    <n v="217"/>
    <x v="1191"/>
    <n v="116533.87374404649"/>
    <x v="1191"/>
    <n v="188350.36125499429"/>
    <n v="330.95155534998992"/>
    <n v="71816.487510947802"/>
    <n v="3.9998802534561002"/>
    <n v="0.38129200832123983"/>
    <m/>
    <m/>
    <m/>
    <m/>
    <x v="32"/>
  </r>
  <r>
    <x v="8"/>
    <x v="2"/>
    <s v="Low End"/>
    <s v="Baskin-Robbins"/>
    <s v="Black Walnut"/>
    <n v="251"/>
    <x v="1192"/>
    <n v="106109.8442785767"/>
    <x v="1192"/>
    <n v="189448.78051799411"/>
    <n v="332.02763441998962"/>
    <n v="83338.93623941741"/>
    <n v="3.0070757689242091"/>
    <n v="0.43990220476241992"/>
    <m/>
    <m/>
    <m/>
    <m/>
    <x v="32"/>
  </r>
  <r>
    <x v="8"/>
    <x v="2"/>
    <s v="Low End"/>
    <s v="Baskin-Robbins"/>
    <s v="Lemon Custard"/>
    <n v="732"/>
    <x v="1193"/>
    <n v="676454.22374397842"/>
    <x v="1193"/>
    <n v="1364666.5693439562"/>
    <n v="940.18079999996974"/>
    <n v="688212.34559997777"/>
    <n v="2.5468559999999183"/>
    <n v="0.50430805667850864"/>
    <m/>
    <m/>
    <m/>
    <m/>
    <x v="32"/>
  </r>
  <r>
    <x v="8"/>
    <x v="2"/>
    <s v="Low End"/>
    <s v="Baskin-Robbins"/>
    <s v="Classic Flavors"/>
    <n v="174"/>
    <x v="1194"/>
    <n v="48898.551157918482"/>
    <x v="1194"/>
    <n v="105928.72363199673"/>
    <n v="327.75961191998994"/>
    <n v="57030.172474078252"/>
    <n v="3.4987687816090873"/>
    <n v="0.53838251343615517"/>
    <m/>
    <m/>
    <m/>
    <m/>
    <x v="32"/>
  </r>
  <r>
    <x v="8"/>
    <x v="2"/>
    <s v="Low End"/>
    <s v="Baskin-Robbins"/>
    <s v="Daiquiri Ice"/>
    <n v="169"/>
    <x v="1195"/>
    <n v="45955.826607208575"/>
    <x v="1195"/>
    <n v="101317.31489099686"/>
    <n v="327.58277090998985"/>
    <n v="55361.488283788283"/>
    <n v="3.547400822485097"/>
    <n v="0.54641685227593562"/>
    <m/>
    <m/>
    <m/>
    <m/>
    <x v="32"/>
  </r>
  <r>
    <x v="8"/>
    <x v="2"/>
    <s v="Low End"/>
    <s v="Baskin-Robbins"/>
    <s v="Daiquiri Ice"/>
    <n v="460"/>
    <x v="1196"/>
    <n v="263556.47559999186"/>
    <x v="1196"/>
    <n v="611932.41559998109"/>
    <n v="757.33899999997664"/>
    <n v="348375.93999998923"/>
    <n v="2.8919301304346936"/>
    <n v="0.56930460148677897"/>
    <m/>
    <m/>
    <m/>
    <m/>
    <x v="32"/>
  </r>
  <r>
    <x v="8"/>
    <x v="2"/>
    <s v="Low End"/>
    <s v="Baskin-Robbins"/>
    <s v="Peach"/>
    <n v="409"/>
    <x v="1197"/>
    <n v="208388.63293999355"/>
    <x v="1197"/>
    <n v="505132.0389399844"/>
    <n v="725.5339999999776"/>
    <n v="296743.40599999088"/>
    <n v="3.0196617603911049"/>
    <n v="0.58745710650764604"/>
    <m/>
    <m/>
    <m/>
    <m/>
    <x v="32"/>
  </r>
  <r>
    <x v="8"/>
    <x v="2"/>
    <s v="Low End"/>
    <s v="Baskin-Robbins"/>
    <s v="Maple Nut"/>
    <n v="116"/>
    <x v="1198"/>
    <n v="18226.602068399432"/>
    <x v="1198"/>
    <n v="55987.433639998257"/>
    <n v="325.52441009998984"/>
    <n v="37760.831571598828"/>
    <n v="4.1607783620688359"/>
    <n v="0.67445191030549256"/>
    <m/>
    <m/>
    <m/>
    <m/>
    <x v="32"/>
  </r>
  <r>
    <x v="8"/>
    <x v="2"/>
    <s v="High End"/>
    <s v="Ben and Jerry's"/>
    <s v="Mission to Marzipan"/>
    <n v="320"/>
    <x v="1199"/>
    <n v="260281.86252799199"/>
    <x v="1199"/>
    <n v="534136.5887999885"/>
    <n v="855.79601959998899"/>
    <n v="273854.72627199651"/>
    <n v="5.2161776249998875"/>
    <n v="0.51270542406999098"/>
    <m/>
    <m/>
    <m/>
    <m/>
    <x v="32"/>
  </r>
  <r>
    <x v="8"/>
    <x v="2"/>
    <s v="High End"/>
    <s v="Ben and Jerry's"/>
    <s v="ONE Cheesecake Brownie"/>
    <n v="884"/>
    <x v="1200"/>
    <n v="1115274.4667999644"/>
    <x v="1200"/>
    <n v="2150455.5173919313"/>
    <n v="1171.0192879999624"/>
    <n v="1035181.0505919668"/>
    <n v="2.7518574524885997"/>
    <n v="0.48137756964507344"/>
    <m/>
    <m/>
    <m/>
    <m/>
    <x v="32"/>
  </r>
  <r>
    <x v="8"/>
    <x v="3"/>
    <s v="High End"/>
    <s v="Ben and Jerry's"/>
    <s v="Mint Chocolate Cookie"/>
    <n v="854"/>
    <x v="1201"/>
    <n v="1028882.546999968"/>
    <x v="1201"/>
    <n v="1997504.6506799383"/>
    <n v="1134.217919999965"/>
    <n v="968622.10367997026"/>
    <n v="2.7388740281029595"/>
    <n v="0.48491606933193232"/>
    <m/>
    <m/>
    <m/>
    <m/>
    <x v="32"/>
  </r>
  <r>
    <x v="8"/>
    <x v="3"/>
    <s v="High End"/>
    <s v="Ben and Jerry's"/>
    <s v="Mission to Marzipan"/>
    <n v="194"/>
    <x v="1202"/>
    <n v="66345.926648277935"/>
    <x v="1202"/>
    <n v="131070.31918799593"/>
    <n v="333.63088937998964"/>
    <n v="64724.392539717999"/>
    <n v="3.4825783608246343"/>
    <n v="0.49381425894662634"/>
    <m/>
    <m/>
    <m/>
    <m/>
    <x v="32"/>
  </r>
  <r>
    <x v="8"/>
    <x v="3"/>
    <s v="High End"/>
    <s v="Ben and Jerry's"/>
    <s v="Fossil Fuel"/>
    <n v="506"/>
    <x v="1203"/>
    <n v="361433.21939998877"/>
    <x v="1203"/>
    <n v="798721.38253597519"/>
    <n v="864.20585599997321"/>
    <n v="437288.16313598643"/>
    <n v="3.1195667114623538"/>
    <n v="0.54748523414707828"/>
    <m/>
    <m/>
    <m/>
    <m/>
    <x v="32"/>
  </r>
  <r>
    <x v="8"/>
    <x v="3"/>
    <s v="High End"/>
    <s v="Ben and Jerry's"/>
    <s v="Brownie Batter"/>
    <n v="488"/>
    <x v="1204"/>
    <n v="335318.65919998963"/>
    <x v="1204"/>
    <n v="749159.29804797692"/>
    <n v="848.03409599997383"/>
    <n v="413840.63884798728"/>
    <n v="3.1458247868851488"/>
    <n v="0.55240673102008875"/>
    <m/>
    <m/>
    <m/>
    <m/>
    <x v="32"/>
  </r>
  <r>
    <x v="8"/>
    <x v="3"/>
    <s v="High End"/>
    <s v="Ben and Jerry's"/>
    <s v="Raspberry Peach Cobbler"/>
    <n v="475"/>
    <x v="1205"/>
    <n v="322260.1874999897"/>
    <x v="1205"/>
    <n v="726008.85749997688"/>
    <n v="849.99719999997296"/>
    <n v="403748.66999998718"/>
    <n v="3.2177677894735814"/>
    <n v="0.55612085972380854"/>
    <m/>
    <m/>
    <m/>
    <m/>
    <x v="32"/>
  </r>
  <r>
    <x v="8"/>
    <x v="3"/>
    <s v="High End"/>
    <s v="Ben and Jerry's"/>
    <s v="Bananas on the Rum"/>
    <n v="453"/>
    <x v="1206"/>
    <n v="287605.54372499121"/>
    <x v="1206"/>
    <n v="657738.42948898009"/>
    <n v="817.07038799997531"/>
    <n v="370132.88576398889"/>
    <n v="3.2052123907283794"/>
    <n v="0.562735685143953"/>
    <m/>
    <m/>
    <m/>
    <m/>
    <x v="32"/>
  </r>
  <r>
    <x v="8"/>
    <x v="3"/>
    <s v="High End"/>
    <s v="Ben and Jerry's"/>
    <s v="Brownie Batter"/>
    <n v="377"/>
    <x v="1207"/>
    <n v="200252.65454999381"/>
    <x v="1207"/>
    <n v="487672.16750198492"/>
    <n v="762.38597599997649"/>
    <n v="287419.51295199111"/>
    <n v="3.4311939681696555"/>
    <n v="0.58937034365575369"/>
    <m/>
    <m/>
    <m/>
    <m/>
    <x v="32"/>
  </r>
  <r>
    <x v="8"/>
    <x v="3"/>
    <s v="High End"/>
    <s v="Ben and Jerry's"/>
    <s v="Peanut Butter Cookie Dough"/>
    <n v="132"/>
    <x v="1208"/>
    <n v="28129.663415039126"/>
    <x v="1208"/>
    <n v="71475.321983997768"/>
    <n v="328.37620127998974"/>
    <n v="43345.658568958643"/>
    <n v="4.1021190303029025"/>
    <n v="0.60644229876520284"/>
    <m/>
    <m/>
    <m/>
    <m/>
    <x v="32"/>
  </r>
  <r>
    <x v="8"/>
    <x v="3"/>
    <s v="Low End"/>
    <s v="EDY's"/>
    <s v="Fudge Tracks"/>
    <n v="571"/>
    <x v="1209"/>
    <n v="497125.71914181451"/>
    <x v="1209"/>
    <n v="778405.80489297584"/>
    <n v="492.60960726998485"/>
    <n v="281280.08575116133"/>
    <n v="2.3874476059543919"/>
    <n v="0.36135404435972179"/>
    <m/>
    <m/>
    <m/>
    <m/>
    <x v="32"/>
  </r>
  <r>
    <x v="8"/>
    <x v="3"/>
    <s v="Low End"/>
    <s v="EDY's"/>
    <s v="Fudge Tracks"/>
    <n v="532"/>
    <x v="1210"/>
    <n v="436978.35605422646"/>
    <x v="1210"/>
    <n v="693031.91630397853"/>
    <n v="481.30368467998517"/>
    <n v="256053.56024975207"/>
    <n v="2.4486683684209769"/>
    <n v="0.36946864094703763"/>
    <m/>
    <m/>
    <m/>
    <m/>
    <x v="32"/>
  </r>
  <r>
    <x v="8"/>
    <x v="3"/>
    <s v="Low End"/>
    <s v="EDY's"/>
    <s v="Neapolitan"/>
    <n v="466"/>
    <x v="1211"/>
    <n v="343775.18589918927"/>
    <x v="1211"/>
    <n v="559057.18031998258"/>
    <n v="461.97852879998561"/>
    <n v="215281.99442079331"/>
    <n v="2.5744496137338251"/>
    <n v="0.38508045688202103"/>
    <m/>
    <m/>
    <m/>
    <m/>
    <x v="32"/>
  </r>
  <r>
    <x v="8"/>
    <x v="3"/>
    <s v="Low End"/>
    <s v="EDY's"/>
    <s v="Fudge Tracks"/>
    <n v="182"/>
    <x v="1212"/>
    <n v="67835.319562917939"/>
    <x v="1212"/>
    <n v="135920.1163319959"/>
    <n v="374.09228993998886"/>
    <n v="68084.796769077962"/>
    <n v="4.1033726703295468"/>
    <n v="0.50091773466979184"/>
    <m/>
    <m/>
    <m/>
    <m/>
    <x v="32"/>
  </r>
  <r>
    <x v="8"/>
    <x v="3"/>
    <s v="Low End"/>
    <s v="EDY's"/>
    <s v="Fudge Tracks"/>
    <n v="262"/>
    <x v="1213"/>
    <n v="92192.044577877139"/>
    <x v="1213"/>
    <n v="189863.18734799413"/>
    <n v="372.79062125998848"/>
    <n v="97671.142770116989"/>
    <n v="2.7659108931296852"/>
    <n v="0.514429069344015"/>
    <m/>
    <m/>
    <m/>
    <m/>
    <x v="32"/>
  </r>
  <r>
    <x v="8"/>
    <x v="3"/>
    <s v="High End"/>
    <s v="Häagen-Dazs"/>
    <s v="Waffle Cone"/>
    <n v="203"/>
    <x v="1214"/>
    <n v="78389.717440647568"/>
    <x v="1214"/>
    <n v="147651.58411499544"/>
    <n v="341.1914614499895"/>
    <n v="69261.866674347868"/>
    <n v="3.5829936206895443"/>
    <n v="0.4690898989637976"/>
    <m/>
    <m/>
    <m/>
    <m/>
    <x v="32"/>
  </r>
  <r>
    <x v="8"/>
    <x v="3"/>
    <s v="High End"/>
    <s v="Häagen-Dazs"/>
    <s v="Lychee"/>
    <n v="959"/>
    <x v="1215"/>
    <n v="1418887.5255239573"/>
    <x v="1215"/>
    <n v="2719286.3469239185"/>
    <n v="1355.9945999999593"/>
    <n v="1300398.8213999611"/>
    <n v="2.9567712575598697"/>
    <n v="0.47821327197519453"/>
    <m/>
    <m/>
    <m/>
    <m/>
    <x v="32"/>
  </r>
  <r>
    <x v="8"/>
    <x v="3"/>
    <s v="High End"/>
    <s v="Häagen-Dazs"/>
    <s v="Cherry Vanilla"/>
    <n v="952"/>
    <x v="1216"/>
    <n v="1410886.9393919567"/>
    <x v="1216"/>
    <n v="2707211.6305919164"/>
    <n v="1361.6855999999577"/>
    <n v="1296324.6911999597"/>
    <n v="2.9870900168066306"/>
    <n v="0.47884128324187414"/>
    <m/>
    <m/>
    <m/>
    <m/>
    <x v="32"/>
  </r>
  <r>
    <x v="8"/>
    <x v="3"/>
    <s v="High End"/>
    <s v="Häagen-Dazs"/>
    <s v="Vanilla Bean"/>
    <n v="923"/>
    <x v="1217"/>
    <n v="1326450.8972129591"/>
    <x v="1217"/>
    <n v="2558381.6277629212"/>
    <n v="1334.702849999959"/>
    <n v="1231930.730549962"/>
    <n v="3.0030455915492036"/>
    <n v="0.48152735197179192"/>
    <m/>
    <m/>
    <m/>
    <m/>
    <x v="32"/>
  </r>
  <r>
    <x v="8"/>
    <x v="3"/>
    <s v="High End"/>
    <s v="Häagen-Dazs"/>
    <s v="Butter Pecan"/>
    <n v="712"/>
    <x v="1218"/>
    <n v="791708.63923197542"/>
    <x v="1218"/>
    <n v="1603566.3544319505"/>
    <n v="1140.2495999999649"/>
    <n v="811857.71519997506"/>
    <n v="3.1632021573032731"/>
    <n v="0.50628258254244085"/>
    <m/>
    <m/>
    <m/>
    <m/>
    <x v="32"/>
  </r>
  <r>
    <x v="8"/>
    <x v="3"/>
    <s v="High End"/>
    <s v="Häagen-Dazs"/>
    <s v="Butter Pecan"/>
    <n v="619"/>
    <x v="1219"/>
    <n v="598488.66929698142"/>
    <x v="1219"/>
    <n v="1250248.0372469611"/>
    <n v="1052.9230499999676"/>
    <n v="651759.36794997973"/>
    <n v="3.2629835428108844"/>
    <n v="0.52130405210245334"/>
    <m/>
    <m/>
    <m/>
    <m/>
    <x v="32"/>
  </r>
  <r>
    <x v="8"/>
    <x v="3"/>
    <s v="High End"/>
    <s v="Häagen-Dazs"/>
    <s v="Butter Pecan"/>
    <n v="466"/>
    <x v="1220"/>
    <n v="340922.97641998925"/>
    <x v="1220"/>
    <n v="766658.01341997588"/>
    <n v="913.59449999997139"/>
    <n v="425735.03699998662"/>
    <n v="3.5304482188840094"/>
    <n v="0.55531283772908091"/>
    <m/>
    <m/>
    <m/>
    <m/>
    <x v="32"/>
  </r>
  <r>
    <x v="8"/>
    <x v="3"/>
    <s v="High End"/>
    <s v="Häagen-Dazs"/>
    <s v="English Toffee"/>
    <n v="366"/>
    <x v="1221"/>
    <n v="208835.93048399355"/>
    <x v="1221"/>
    <n v="506505.15788398439"/>
    <n v="813.30389999997499"/>
    <n v="297669.22739999084"/>
    <n v="3.7811308032785722"/>
    <n v="0.58769239121583106"/>
    <m/>
    <m/>
    <m/>
    <m/>
    <x v="32"/>
  </r>
  <r>
    <x v="8"/>
    <x v="3"/>
    <s v="Low End"/>
    <s v="Baskin-Robbins"/>
    <s v="Reese's Peanut Butter Cup"/>
    <n v="245"/>
    <x v="1222"/>
    <n v="149439.82808999505"/>
    <x v="1222"/>
    <n v="233916.73899999226"/>
    <n v="344.80371799998863"/>
    <n v="84476.910909997212"/>
    <n v="3.8969885714284422"/>
    <n v="0.36114093959731547"/>
    <m/>
    <m/>
    <m/>
    <m/>
    <x v="32"/>
  </r>
  <r>
    <x v="8"/>
    <x v="3"/>
    <s v="Low End"/>
    <s v="Baskin-Robbins"/>
    <s v="Peach"/>
    <n v="999"/>
    <x v="1223"/>
    <n v="1276614.9351719581"/>
    <x v="1223"/>
    <n v="2399747.8779719211"/>
    <n v="1124.2571999999629"/>
    <n v="1123132.9427999631"/>
    <n v="2.4045545825825032"/>
    <n v="0.46802122552521935"/>
    <m/>
    <m/>
    <m/>
    <m/>
    <x v="32"/>
  </r>
  <r>
    <x v="8"/>
    <x v="3"/>
    <s v="Low End"/>
    <s v="Baskin-Robbins"/>
    <s v="Maple Nut"/>
    <n v="696"/>
    <x v="1224"/>
    <n v="614542.24799998011"/>
    <x v="1224"/>
    <n v="1256132.4479999596"/>
    <n v="921.82499999997037"/>
    <n v="641590.19999997946"/>
    <n v="2.593086206896468"/>
    <n v="0.51076636147846732"/>
    <m/>
    <m/>
    <m/>
    <m/>
    <x v="32"/>
  </r>
  <r>
    <x v="8"/>
    <x v="3"/>
    <s v="Low End"/>
    <s v="Baskin-Robbins"/>
    <s v="Reese's Peanut Butter Cup"/>
    <n v="471"/>
    <x v="1225"/>
    <n v="284081.82016499061"/>
    <x v="1225"/>
    <n v="654152.87866497843"/>
    <n v="785.71349999997403"/>
    <n v="370071.05849998782"/>
    <n v="2.9487465286623231"/>
    <n v="0.56572564391254188"/>
    <m/>
    <m/>
    <m/>
    <m/>
    <x v="32"/>
  </r>
  <r>
    <x v="8"/>
    <x v="3"/>
    <s v="Low End"/>
    <s v="Baskin-Robbins"/>
    <s v="Maple Nut"/>
    <n v="467"/>
    <x v="1226"/>
    <n v="279841.3365279907"/>
    <x v="1226"/>
    <n v="646306.32372797851"/>
    <n v="784.72159999997382"/>
    <n v="366464.98719998781"/>
    <n v="2.9634980385437988"/>
    <n v="0.56701439200868453"/>
    <m/>
    <m/>
    <m/>
    <m/>
    <x v="32"/>
  </r>
  <r>
    <x v="8"/>
    <x v="3"/>
    <s v="Low End"/>
    <s v="Baskin-Robbins"/>
    <s v="Oreo Cookies'n Cream"/>
    <n v="464"/>
    <x v="1227"/>
    <n v="279342.2540799905"/>
    <x v="1227"/>
    <n v="646611.24607997795"/>
    <n v="791.52799999997296"/>
    <n v="367268.99199998745"/>
    <n v="3.0033593103447251"/>
    <n v="0.56799041808586292"/>
    <m/>
    <m/>
    <m/>
    <m/>
    <x v="32"/>
  </r>
  <r>
    <x v="8"/>
    <x v="3"/>
    <s v="Low End"/>
    <s v="Baskin-Robbins"/>
    <s v="Peach"/>
    <n v="424"/>
    <x v="1228"/>
    <n v="230250.6288639924"/>
    <x v="1228"/>
    <n v="550619.26246398187"/>
    <n v="755.58639999997513"/>
    <n v="320368.63359998947"/>
    <n v="3.0628073962263143"/>
    <n v="0.58183332011735789"/>
    <m/>
    <m/>
    <m/>
    <m/>
    <x v="32"/>
  </r>
  <r>
    <x v="8"/>
    <x v="4"/>
    <s v="High End"/>
    <s v="Ben and Jerry's"/>
    <s v="Strawberry Banana"/>
    <n v="287"/>
    <x v="1229"/>
    <n v="219681.14731128275"/>
    <x v="1229"/>
    <n v="467199.99785898934"/>
    <n v="862.43501932998811"/>
    <n v="247518.85054770659"/>
    <n v="5.6720367839719961"/>
    <n v="0.52979206267550738"/>
    <m/>
    <m/>
    <m/>
    <m/>
    <x v="32"/>
  </r>
  <r>
    <x v="8"/>
    <x v="4"/>
    <s v="High End"/>
    <s v="Ben and Jerry's"/>
    <s v="New York Super Fudge Chunk"/>
    <n v="968"/>
    <x v="1230"/>
    <n v="1358591.097599955"/>
    <x v="1230"/>
    <n v="2575160.1469439147"/>
    <n v="1256.7862079999584"/>
    <n v="1216569.0493439597"/>
    <n v="2.7482328595040411"/>
    <n v="0.47242461824664755"/>
    <m/>
    <m/>
    <m/>
    <m/>
    <x v="32"/>
  </r>
  <r>
    <x v="8"/>
    <x v="4"/>
    <s v="High End"/>
    <s v="Ben and Jerry's"/>
    <s v="Cake Batter"/>
    <n v="932"/>
    <x v="1231"/>
    <n v="1259613.3779999581"/>
    <x v="1231"/>
    <n v="2404305.8063199203"/>
    <n v="1228.2107599999595"/>
    <n v="1144692.4283199622"/>
    <n v="2.7679477038625695"/>
    <n v="0.47610101232174445"/>
    <m/>
    <m/>
    <m/>
    <m/>
    <x v="32"/>
  </r>
  <r>
    <x v="8"/>
    <x v="4"/>
    <s v="High End"/>
    <s v="Ben and Jerry's"/>
    <s v="Coffee Coffee BuzzBuzzBuzz"/>
    <n v="866"/>
    <x v="1232"/>
    <n v="1099004.2712999627"/>
    <x v="1232"/>
    <n v="2127697.086371928"/>
    <n v="1187.8669919999597"/>
    <n v="1028692.8150719653"/>
    <n v="2.8370958914548692"/>
    <n v="0.48347709909499148"/>
    <m/>
    <m/>
    <m/>
    <m/>
    <x v="32"/>
  </r>
  <r>
    <x v="8"/>
    <x v="4"/>
    <s v="High End"/>
    <s v="Ben and Jerry's"/>
    <s v="Coconut Seven Layer Bar"/>
    <n v="845"/>
    <x v="1233"/>
    <n v="1023858.298124967"/>
    <x v="1233"/>
    <n v="1992006.8574249358"/>
    <n v="1145.7379399999629"/>
    <n v="968148.55929996877"/>
    <n v="2.7898278875738742"/>
    <n v="0.48601667995836767"/>
    <m/>
    <m/>
    <m/>
    <m/>
    <x v="32"/>
  </r>
  <r>
    <x v="8"/>
    <x v="4"/>
    <s v="High End"/>
    <s v="Ben and Jerry's"/>
    <s v="Stephen Colbert's AmeriCone Dream"/>
    <n v="814"/>
    <x v="1234"/>
    <n v="950262.05339996936"/>
    <x v="1234"/>
    <n v="1863094.72949594"/>
    <n v="1121.4160639999639"/>
    <n v="912832.67609597067"/>
    <n v="2.8118110122849216"/>
    <n v="0.48995505255008548"/>
    <m/>
    <m/>
    <m/>
    <m/>
    <x v="32"/>
  </r>
  <r>
    <x v="8"/>
    <x v="4"/>
    <s v="High End"/>
    <s v="Ben and Jerry's"/>
    <s v="Chunky Monkey"/>
    <n v="190"/>
    <x v="1235"/>
    <n v="66020.924822997753"/>
    <x v="1235"/>
    <n v="131962.23329999551"/>
    <n v="347.05951829998816"/>
    <n v="65941.308476997758"/>
    <n v="3.655463526315665"/>
    <n v="0.49969833662249791"/>
    <m/>
    <m/>
    <m/>
    <m/>
    <x v="32"/>
  </r>
  <r>
    <x v="8"/>
    <x v="4"/>
    <s v="High End"/>
    <s v="Ben and Jerry's"/>
    <s v="Strawberry Banana"/>
    <n v="522"/>
    <x v="1236"/>
    <n v="394461.46259998699"/>
    <x v="1236"/>
    <n v="863744.65754397144"/>
    <n v="899.00995199997021"/>
    <n v="469283.19494398445"/>
    <n v="3.1698912873562168"/>
    <n v="0.54331241397009078"/>
    <m/>
    <m/>
    <m/>
    <m/>
    <x v="32"/>
  </r>
  <r>
    <x v="8"/>
    <x v="4"/>
    <s v="High End"/>
    <s v="Ben and Jerry's"/>
    <s v="Cake Batter"/>
    <n v="516"/>
    <x v="1237"/>
    <n v="386224.29719998717"/>
    <x v="1237"/>
    <n v="848575.69876797183"/>
    <n v="896.02984799997034"/>
    <n v="462351.40156798466"/>
    <n v="3.1870669534882663"/>
    <n v="0.54485581220303902"/>
    <m/>
    <m/>
    <m/>
    <m/>
    <x v="32"/>
  </r>
  <r>
    <x v="8"/>
    <x v="4"/>
    <s v="High End"/>
    <s v="Ben and Jerry's"/>
    <s v="New York Super Fudge Chunk"/>
    <n v="407"/>
    <x v="1238"/>
    <n v="240360.84022499199"/>
    <x v="1238"/>
    <n v="569682.09494898119"/>
    <n v="809.14313199997332"/>
    <n v="329321.25472398917"/>
    <n v="3.4390916633905495"/>
    <n v="0.57807899817086938"/>
    <m/>
    <m/>
    <m/>
    <m/>
    <x v="32"/>
  </r>
  <r>
    <x v="8"/>
    <x v="4"/>
    <s v="Low End"/>
    <s v="EDY's"/>
    <s v="Rocky Road"/>
    <n v="865"/>
    <x v="1239"/>
    <n v="1103440.1263844634"/>
    <x v="1239"/>
    <n v="2049616.3149499465"/>
    <n v="1093.8453046999805"/>
    <n v="946176.18856548308"/>
    <n v="2.7393047745664028"/>
    <n v="0.46163576161257752"/>
    <m/>
    <m/>
    <m/>
    <m/>
    <x v="32"/>
  </r>
  <r>
    <x v="8"/>
    <x v="4"/>
    <s v="Low End"/>
    <s v="EDY's"/>
    <s v="Girl Scouts® Thin Mint Cookie (Jan-Apr)"/>
    <n v="418"/>
    <x v="1240"/>
    <n v="293879.74883342994"/>
    <x v="1240"/>
    <n v="488362.34462398337"/>
    <n v="465.26936791998423"/>
    <n v="194482.59579055343"/>
    <n v="2.7950501626793307"/>
    <n v="0.39823421672753273"/>
    <m/>
    <m/>
    <m/>
    <m/>
    <x v="32"/>
  </r>
  <r>
    <x v="8"/>
    <x v="5"/>
    <s v="High End"/>
    <s v="Häagen-Dazs"/>
    <s v="Lychee"/>
    <n v="322"/>
    <x v="1241"/>
    <n v="297574.88873195008"/>
    <x v="1241"/>
    <n v="583668.97811598598"/>
    <n v="888.49096081998721"/>
    <n v="286094.08938403591"/>
    <n v="5.6293061428570077"/>
    <n v="0.49016497383073804"/>
    <m/>
    <m/>
    <m/>
    <m/>
    <x v="32"/>
  </r>
  <r>
    <x v="8"/>
    <x v="5"/>
    <s v="High End"/>
    <s v="Häagen-Dazs"/>
    <s v="Baileys Irish Cream"/>
    <n v="318"/>
    <x v="1242"/>
    <n v="216725.15709431266"/>
    <x v="1242"/>
    <n v="335950.02007198858"/>
    <n v="374.92095275998713"/>
    <n v="119224.86297767592"/>
    <n v="3.3221591320753587"/>
    <n v="0.35488869133607426"/>
    <m/>
    <m/>
    <m/>
    <m/>
    <x v="32"/>
  </r>
  <r>
    <x v="8"/>
    <x v="5"/>
    <s v="High End"/>
    <s v="Häagen-Dazs"/>
    <s v="Lychee"/>
    <n v="282"/>
    <x v="1243"/>
    <n v="165716.01694511448"/>
    <x v="1243"/>
    <n v="268585.63675199106"/>
    <n v="364.78588583998783"/>
    <n v="102869.61980687658"/>
    <n v="3.3774160851062707"/>
    <n v="0.38300491809941872"/>
    <m/>
    <m/>
    <m/>
    <m/>
    <x v="32"/>
  </r>
  <r>
    <x v="8"/>
    <x v="5"/>
    <s v="High End"/>
    <s v="Häagen-Dazs"/>
    <s v="Radish and Rice"/>
    <n v="205"/>
    <x v="1244"/>
    <n v="83444.324681247163"/>
    <x v="1244"/>
    <n v="156361.67437499468"/>
    <n v="355.69438874998792"/>
    <n v="72917.349693747514"/>
    <n v="3.7206823170730443"/>
    <n v="0.46633773899653536"/>
    <m/>
    <m/>
    <m/>
    <m/>
    <x v="32"/>
  </r>
  <r>
    <x v="8"/>
    <x v="5"/>
    <s v="High End"/>
    <s v="Häagen-Dazs"/>
    <s v="English Toffee"/>
    <n v="865"/>
    <x v="1245"/>
    <n v="1197774.2927249605"/>
    <x v="1245"/>
    <n v="2336406.4464749233"/>
    <n v="1316.3377499999572"/>
    <n v="1138632.1537499628"/>
    <n v="3.1225987456646376"/>
    <n v="0.48734335392195377"/>
    <m/>
    <m/>
    <m/>
    <m/>
    <x v="32"/>
  </r>
  <r>
    <x v="8"/>
    <x v="5"/>
    <s v="High End"/>
    <s v="Häagen-Dazs"/>
    <s v="Mango Sorbet"/>
    <n v="748"/>
    <x v="1246"/>
    <n v="896083.70227197045"/>
    <x v="1246"/>
    <n v="1796728.3614719408"/>
    <n v="1204.0703999999603"/>
    <n v="900644.65919997031"/>
    <n v="3.2112877860961508"/>
    <n v="0.50126923942032708"/>
    <m/>
    <m/>
    <m/>
    <m/>
    <x v="32"/>
  </r>
  <r>
    <x v="8"/>
    <x v="5"/>
    <s v="High End"/>
    <s v="Häagen-Dazs"/>
    <s v="English Toffee"/>
    <n v="580"/>
    <x v="1247"/>
    <n v="538851.23879998224"/>
    <x v="1247"/>
    <n v="1143295.9187999621"/>
    <n v="1042.1459999999656"/>
    <n v="604444.67999997991"/>
    <n v="3.3986204482757501"/>
    <n v="0.52868611709418445"/>
    <m/>
    <m/>
    <m/>
    <m/>
    <x v="32"/>
  </r>
  <r>
    <x v="8"/>
    <x v="5"/>
    <s v="Low End"/>
    <s v="Baskin-Robbins"/>
    <s v="Chocolate Chip Cookie Dough"/>
    <n v="371"/>
    <x v="1248"/>
    <n v="322544.13700675865"/>
    <x v="1248"/>
    <n v="641662.48496698402"/>
    <n v="860.1572721299874"/>
    <n v="319118.34796022536"/>
    <n v="4.6618557331535229"/>
    <n v="0.49733053659299592"/>
    <m/>
    <m/>
    <m/>
    <m/>
    <x v="32"/>
  </r>
  <r>
    <x v="8"/>
    <x v="5"/>
    <s v="Low End"/>
    <s v="Baskin-Robbins"/>
    <s v="Mint Chocolate Chip"/>
    <n v="355"/>
    <x v="1249"/>
    <n v="294976.62568423979"/>
    <x v="1249"/>
    <n v="598900.33067498554"/>
    <n v="856.123112649988"/>
    <n v="303923.70499074575"/>
    <n v="4.7522343239435472"/>
    <n v="0.50746958955292465"/>
    <m/>
    <m/>
    <m/>
    <m/>
    <x v="32"/>
  </r>
  <r>
    <x v="8"/>
    <x v="5"/>
    <s v="Low End"/>
    <s v="Baskin-Robbins"/>
    <s v="Chocolate"/>
    <n v="333"/>
    <x v="1250"/>
    <n v="262733.22863513097"/>
    <x v="1250"/>
    <n v="547489.33529398695"/>
    <n v="855.12344341998778"/>
    <n v="284756.10665885598"/>
    <n v="4.9372736276275093"/>
    <n v="0.52011260914507063"/>
    <m/>
    <m/>
    <m/>
    <m/>
    <x v="32"/>
  </r>
  <r>
    <x v="8"/>
    <x v="5"/>
    <s v="Low End"/>
    <s v="Baskin-Robbins"/>
    <s v="Pralines 'n Cream"/>
    <n v="220"/>
    <x v="1251"/>
    <n v="126070.97777999566"/>
    <x v="1251"/>
    <n v="203018.837999993"/>
    <n v="349.76300099998787"/>
    <n v="76947.860219997339"/>
    <n v="4.1946040909089461"/>
    <n v="0.37901832646682759"/>
    <m/>
    <m/>
    <m/>
    <m/>
    <x v="32"/>
  </r>
  <r>
    <x v="8"/>
    <x v="5"/>
    <s v="Low End"/>
    <s v="Baskin-Robbins"/>
    <s v="Lemon Custard"/>
    <n v="811"/>
    <x v="1252"/>
    <n v="864505.19379496982"/>
    <x v="1252"/>
    <n v="1700679.0392949404"/>
    <n v="1031.0404999999637"/>
    <n v="836173.8454999706"/>
    <n v="2.585714975338997"/>
    <n v="0.49167057756331706"/>
    <m/>
    <m/>
    <m/>
    <m/>
    <x v="32"/>
  </r>
  <r>
    <x v="8"/>
    <x v="5"/>
    <s v="Low End"/>
    <s v="Baskin-Robbins"/>
    <s v="Chocolate Chip Cookie Dough"/>
    <n v="510"/>
    <x v="1253"/>
    <n v="342029.41919998801"/>
    <x v="1253"/>
    <n v="766659.49919997319"/>
    <n v="832.60799999997084"/>
    <n v="424630.07999998517"/>
    <n v="2.9475567058822496"/>
    <n v="0.55387049980218905"/>
    <m/>
    <m/>
    <m/>
    <m/>
    <x v="32"/>
  </r>
  <r>
    <x v="8"/>
    <x v="5"/>
    <s v="Low End"/>
    <s v="Baskin-Robbins"/>
    <s v="Chocolate Chip"/>
    <n v="455"/>
    <x v="1254"/>
    <n v="275820.44262499007"/>
    <x v="1254"/>
    <n v="642890.55512497679"/>
    <n v="806.74749999997084"/>
    <n v="367070.11249998672"/>
    <n v="3.1053764285713168"/>
    <n v="0.57096827690776841"/>
    <m/>
    <m/>
    <m/>
    <m/>
    <x v="32"/>
  </r>
  <r>
    <x v="8"/>
    <x v="5"/>
    <s v="High End"/>
    <s v="Ben and Jerry's"/>
    <s v="Stephen Colbert's AmeriCone Dream"/>
    <n v="363"/>
    <x v="1255"/>
    <n v="346568.7176512978"/>
    <x v="1255"/>
    <n v="666239.17460098292"/>
    <n v="880.63486762998662"/>
    <n v="319670.45694968512"/>
    <n v="5.056114674931"/>
    <n v="0.47981336003116126"/>
    <m/>
    <m/>
    <m/>
    <m/>
    <x v="32"/>
  </r>
  <r>
    <x v="8"/>
    <x v="5"/>
    <s v="High End"/>
    <s v="Ben and Jerry's"/>
    <s v="Crème Brûlée"/>
    <n v="358"/>
    <x v="1256"/>
    <n v="337897.23904550815"/>
    <x v="1256"/>
    <n v="652997.70079198328"/>
    <n v="880.16888755998662"/>
    <n v="315100.46174647514"/>
    <n v="5.095016547485903"/>
    <n v="0.48254451947427685"/>
    <m/>
    <m/>
    <m/>
    <m/>
    <x v="32"/>
  </r>
  <r>
    <x v="8"/>
    <x v="5"/>
    <s v="High End"/>
    <s v="Ben and Jerry's"/>
    <s v="Chocolate Peanut Butter Swirl"/>
    <n v="291"/>
    <x v="1257"/>
    <n v="231711.57647135181"/>
    <x v="1257"/>
    <n v="485832.30345598806"/>
    <n v="873.26710303998698"/>
    <n v="254120.72698463625"/>
    <n v="5.7372055532644639"/>
    <n v="0.52306263946826503"/>
    <m/>
    <m/>
    <m/>
    <m/>
    <x v="32"/>
  </r>
  <r>
    <x v="8"/>
    <x v="5"/>
    <s v="High End"/>
    <s v="Ben and Jerry's"/>
    <s v="Goodbye Yellow Brickle Road"/>
    <n v="259"/>
    <x v="1258"/>
    <n v="190010.42080782313"/>
    <x v="1258"/>
    <n v="416374.49349298963"/>
    <n v="873.99255862998643"/>
    <n v="226364.07268516649"/>
    <n v="6.2070406447874902"/>
    <n v="0.54365499381622839"/>
    <m/>
    <m/>
    <m/>
    <m/>
    <x v="32"/>
  </r>
  <r>
    <x v="8"/>
    <x v="5"/>
    <s v="High End"/>
    <s v="Ben and Jerry's"/>
    <s v="Mission to Marzipan"/>
    <n v="235"/>
    <x v="1259"/>
    <n v="159866.05975724422"/>
    <x v="1259"/>
    <n v="247183.21897499109"/>
    <n v="371.56237964998672"/>
    <n v="87317.15921774687"/>
    <n v="4.4759297234040938"/>
    <n v="0.3532487341973698"/>
    <m/>
    <m/>
    <m/>
    <m/>
    <x v="32"/>
  </r>
  <r>
    <x v="9"/>
    <x v="0"/>
    <s v="High End"/>
    <s v="Ben and Jerry's"/>
    <s v="Sweet Cream &amp; Cookies"/>
    <n v="232"/>
    <x v="1260"/>
    <n v="154568.80057855454"/>
    <x v="1260"/>
    <n v="239759.00057599152"/>
    <n v="367.19913791998692"/>
    <n v="85190.199997436983"/>
    <n v="4.4544998620688077"/>
    <n v="0.35531596224866629"/>
    <m/>
    <m/>
    <m/>
    <m/>
    <x v="32"/>
  </r>
  <r>
    <x v="9"/>
    <x v="0"/>
    <s v="High End"/>
    <s v="Ben and Jerry's"/>
    <s v="Crème Brûlée"/>
    <n v="195"/>
    <x v="1261"/>
    <n v="70959.99600299749"/>
    <x v="1261"/>
    <n v="139786.01129999507"/>
    <n v="352.95392459998754"/>
    <n v="68826.015296997575"/>
    <n v="3.676160717948588"/>
    <n v="0.49236697332532015"/>
    <m/>
    <m/>
    <m/>
    <m/>
    <x v="32"/>
  </r>
  <r>
    <x v="9"/>
    <x v="0"/>
    <s v="High End"/>
    <s v="Ben and Jerry's"/>
    <s v="Dublin Mudslide"/>
    <n v="590"/>
    <x v="1262"/>
    <n v="517476.7574999819"/>
    <x v="1262"/>
    <n v="1095023.6982999616"/>
    <n v="978.89311999996562"/>
    <n v="577546.94079997973"/>
    <n v="3.1457158813558217"/>
    <n v="0.52742871382293255"/>
    <m/>
    <m/>
    <m/>
    <m/>
    <x v="32"/>
  </r>
  <r>
    <x v="9"/>
    <x v="0"/>
    <s v="High End"/>
    <s v="Ben and Jerry's"/>
    <s v="Sweet Cream &amp; Cookies"/>
    <n v="146"/>
    <x v="1263"/>
    <n v="37341.512785198676"/>
    <x v="1263"/>
    <n v="88138.450919996889"/>
    <n v="347.92423379998775"/>
    <n v="50796.938134798213"/>
    <n v="4.1348494520546488"/>
    <n v="0.57633118808619066"/>
    <m/>
    <m/>
    <m/>
    <m/>
    <x v="32"/>
  </r>
  <r>
    <x v="9"/>
    <x v="0"/>
    <s v="Low End"/>
    <s v="EDY's"/>
    <s v="Double Fudge Brownie"/>
    <n v="983"/>
    <x v="1264"/>
    <n v="1445328.8318328792"/>
    <x v="1264"/>
    <n v="2573313.9547029268"/>
    <n v="1147.4924952899773"/>
    <n v="1127985.1228700476"/>
    <n v="2.6630893601219996"/>
    <n v="0.43833948858380423"/>
    <m/>
    <m/>
    <m/>
    <m/>
    <x v="32"/>
  </r>
  <r>
    <x v="9"/>
    <x v="0"/>
    <s v="Low End"/>
    <s v="EDY's"/>
    <s v="Take the Cake"/>
    <n v="670"/>
    <x v="1265"/>
    <n v="703336.66887397529"/>
    <x v="1265"/>
    <n v="1406640.6253999625"/>
    <n v="1049.707397799981"/>
    <n v="703303.95652598725"/>
    <n v="3.1335277910446928"/>
    <n v="0.49998837217289288"/>
    <m/>
    <m/>
    <m/>
    <m/>
    <x v="32"/>
  </r>
  <r>
    <x v="9"/>
    <x v="0"/>
    <s v="Low End"/>
    <s v="EDY's"/>
    <s v="Strawberry"/>
    <n v="417"/>
    <x v="1266"/>
    <n v="297246.57601255953"/>
    <x v="1266"/>
    <n v="494197.66334698256"/>
    <n v="472.30476578998332"/>
    <n v="196951.08733442303"/>
    <n v="2.8420294748200439"/>
    <n v="0.39852694972404418"/>
    <m/>
    <m/>
    <m/>
    <m/>
    <x v="32"/>
  </r>
  <r>
    <x v="9"/>
    <x v="0"/>
    <s v="Low End"/>
    <s v="EDY's"/>
    <s v="Butter Pecan"/>
    <n v="194"/>
    <x v="1267"/>
    <n v="80344.294306357158"/>
    <x v="1267"/>
    <n v="158574.72195599441"/>
    <n v="403.24962705998581"/>
    <n v="78230.427649637248"/>
    <n v="4.2133787319586142"/>
    <n v="0.49333479311631229"/>
    <m/>
    <m/>
    <m/>
    <m/>
    <x v="32"/>
  </r>
  <r>
    <x v="9"/>
    <x v="0"/>
    <s v="Low End"/>
    <s v="EDY's"/>
    <s v="Take the Cake"/>
    <n v="178"/>
    <x v="1268"/>
    <n v="46557.067049878322"/>
    <x v="1268"/>
    <n v="112658.09854799593"/>
    <n v="371.35410953998655"/>
    <n v="66101.031498117605"/>
    <n v="3.5556778988762763"/>
    <n v="0.58674016648662386"/>
    <m/>
    <m/>
    <m/>
    <m/>
    <x v="32"/>
  </r>
  <r>
    <x v="9"/>
    <x v="0"/>
    <s v="High End"/>
    <s v="Häagen-Dazs"/>
    <s v="Rockmelon"/>
    <n v="293"/>
    <x v="1269"/>
    <n v="183667.0539906536"/>
    <x v="1269"/>
    <n v="293327.60388598981"/>
    <n v="374.26808837998703"/>
    <n v="109660.54989533621"/>
    <n v="3.4167853310579019"/>
    <n v="0.37385008585130952"/>
    <m/>
    <m/>
    <m/>
    <m/>
    <x v="32"/>
  </r>
  <r>
    <x v="9"/>
    <x v="0"/>
    <s v="High End"/>
    <s v="Häagen-Dazs"/>
    <s v="Strawberry"/>
    <n v="183"/>
    <x v="1270"/>
    <n v="65601.202120557704"/>
    <x v="1270"/>
    <n v="130900.27917599541"/>
    <n v="356.82555767998753"/>
    <n v="65299.077055437709"/>
    <n v="3.9087544918031418"/>
    <n v="0.4988459724187686"/>
    <m/>
    <m/>
    <m/>
    <m/>
    <x v="32"/>
  </r>
  <r>
    <x v="9"/>
    <x v="0"/>
    <s v="High End"/>
    <s v="Häagen-Dazs"/>
    <s v="Dulce de Leche"/>
    <n v="703"/>
    <x v="1271"/>
    <n v="805907.11050897231"/>
    <x v="1271"/>
    <n v="1636689.3466589437"/>
    <n v="1181.7670499999592"/>
    <n v="830782.23614997137"/>
    <n v="3.3117352105262019"/>
    <n v="0.50759922024658433"/>
    <m/>
    <m/>
    <m/>
    <m/>
    <x v="32"/>
  </r>
  <r>
    <x v="9"/>
    <x v="0"/>
    <s v="High End"/>
    <s v="Häagen-Dazs"/>
    <s v="Pineapple Coconut"/>
    <n v="637"/>
    <x v="1272"/>
    <n v="667446.99348597671"/>
    <x v="1272"/>
    <n v="1385125.1455859516"/>
    <n v="1126.6532999999606"/>
    <n v="717678.15209997492"/>
    <n v="3.4135804992149512"/>
    <n v="0.51813235387938494"/>
    <m/>
    <m/>
    <m/>
    <m/>
    <x v="32"/>
  </r>
  <r>
    <x v="9"/>
    <x v="0"/>
    <s v="High End"/>
    <s v="Häagen-Dazs"/>
    <s v="Mango Sorbet"/>
    <n v="457"/>
    <x v="1273"/>
    <n v="343794.48401098797"/>
    <x v="1273"/>
    <n v="777491.61986097286"/>
    <n v="949.00904999996692"/>
    <n v="433697.13584998489"/>
    <n v="3.7227452363237212"/>
    <n v="0.55781583334304807"/>
    <m/>
    <m/>
    <m/>
    <m/>
    <x v="32"/>
  </r>
  <r>
    <x v="9"/>
    <x v="1"/>
    <s v="High End"/>
    <s v="Häagen-Dazs"/>
    <s v="Chocolate Chip Cookie Dough"/>
    <n v="390"/>
    <x v="1274"/>
    <n v="248143.2407999915"/>
    <x v="1274"/>
    <n v="589273.12079997978"/>
    <n v="874.69199999996988"/>
    <n v="341129.87999998825"/>
    <n v="3.8742479999998669"/>
    <n v="0.57889944061402365"/>
    <m/>
    <m/>
    <m/>
    <m/>
    <x v="32"/>
  </r>
  <r>
    <x v="9"/>
    <x v="1"/>
    <s v="Low End"/>
    <s v="Baskin-Robbins"/>
    <s v="Chocolate Mint"/>
    <n v="359"/>
    <x v="1275"/>
    <n v="312576.09264754836"/>
    <x v="1275"/>
    <n v="624892.69087598345"/>
    <n v="869.96266915998615"/>
    <n v="312316.59822843509"/>
    <n v="4.8486021281335763"/>
    <n v="0.4997923688155565"/>
    <m/>
    <m/>
    <m/>
    <m/>
    <x v="32"/>
  </r>
  <r>
    <x v="9"/>
    <x v="1"/>
    <s v="Low End"/>
    <s v="Baskin-Robbins"/>
    <s v="Classic Flavors"/>
    <n v="322"/>
    <x v="1276"/>
    <n v="256036.36332455053"/>
    <x v="1276"/>
    <n v="535258.18757598614"/>
    <n v="867.14852251998639"/>
    <n v="279221.82425143558"/>
    <n v="5.1623990931675685"/>
    <n v="0.52165820296171894"/>
    <m/>
    <m/>
    <m/>
    <m/>
    <x v="32"/>
  </r>
  <r>
    <x v="9"/>
    <x v="1"/>
    <s v="Low End"/>
    <s v="Baskin-Robbins"/>
    <s v="Jamoca"/>
    <n v="263"/>
    <x v="1277"/>
    <n v="126740.95300826528"/>
    <x v="1277"/>
    <n v="221519.05061699174"/>
    <n v="360.37299470998653"/>
    <n v="94778.097608726457"/>
    <n v="3.2025770304181314"/>
    <n v="0.42785528984863053"/>
    <m/>
    <m/>
    <m/>
    <m/>
    <x v="32"/>
  </r>
  <r>
    <x v="9"/>
    <x v="1"/>
    <s v="Low End"/>
    <s v="Baskin-Robbins"/>
    <s v="Chocolate Mint"/>
    <n v="935"/>
    <x v="1278"/>
    <n v="1169431.5495499577"/>
    <x v="1278"/>
    <n v="2228465.844549919"/>
    <n v="1132.6569999999588"/>
    <n v="1059034.2949999613"/>
    <n v="2.5490758609624744"/>
    <n v="0.47523021166781826"/>
    <m/>
    <m/>
    <m/>
    <m/>
    <x v="32"/>
  </r>
  <r>
    <x v="9"/>
    <x v="1"/>
    <s v="Low End"/>
    <s v="Baskin-Robbins"/>
    <s v="Jamoca"/>
    <n v="834"/>
    <x v="1279"/>
    <n v="940672.71662396519"/>
    <x v="1279"/>
    <n v="1838462.3742239319"/>
    <n v="1076.48639999996"/>
    <n v="897789.65759996674"/>
    <n v="2.6431550791365925"/>
    <n v="0.48833724866354666"/>
    <m/>
    <m/>
    <m/>
    <m/>
    <x v="32"/>
  </r>
  <r>
    <x v="9"/>
    <x v="1"/>
    <s v="Low End"/>
    <s v="Baskin-Robbins"/>
    <s v="Chocolate Mint"/>
    <n v="823"/>
    <x v="1280"/>
    <n v="916292.02585796604"/>
    <x v="1280"/>
    <n v="1796346.8300579335"/>
    <n v="1069.3253999999604"/>
    <n v="880054.80419996742"/>
    <n v="2.6521038226001448"/>
    <n v="0.48991363442414126"/>
    <m/>
    <m/>
    <m/>
    <m/>
    <x v="32"/>
  </r>
  <r>
    <x v="9"/>
    <x v="1"/>
    <s v="Low End"/>
    <s v="Baskin-Robbins"/>
    <s v="Peach"/>
    <n v="545"/>
    <x v="1281"/>
    <n v="406130.89622498455"/>
    <x v="1281"/>
    <n v="891068.89872496622"/>
    <n v="889.79449999996643"/>
    <n v="484938.00249998167"/>
    <n v="2.9999794587154827"/>
    <n v="0.54422054590153612"/>
    <m/>
    <m/>
    <m/>
    <m/>
    <x v="32"/>
  </r>
  <r>
    <x v="9"/>
    <x v="1"/>
    <s v="Low End"/>
    <s v="Baskin-Robbins"/>
    <s v="Coffee"/>
    <n v="408"/>
    <x v="1282"/>
    <n v="224762.18975999168"/>
    <x v="1282"/>
    <n v="545329.01375997986"/>
    <n v="785.70299999997098"/>
    <n v="320566.82399998815"/>
    <n v="3.2759576470587022"/>
    <n v="0.58784113060428855"/>
    <m/>
    <m/>
    <m/>
    <m/>
    <x v="32"/>
  </r>
  <r>
    <x v="9"/>
    <x v="1"/>
    <s v="High End"/>
    <s v="Ben and Jerry's"/>
    <s v="New York Super Fudge Chunk"/>
    <n v="335"/>
    <x v="1283"/>
    <n v="304022.93385973893"/>
    <x v="1283"/>
    <n v="600117.67172498431"/>
    <n v="883.8648891499862"/>
    <n v="296094.73786524538"/>
    <n v="5.3474508507461289"/>
    <n v="0.49339446547899124"/>
    <m/>
    <m/>
    <m/>
    <m/>
    <x v="32"/>
  </r>
  <r>
    <x v="9"/>
    <x v="1"/>
    <s v="High End"/>
    <s v="Ben and Jerry's"/>
    <s v="ONE Cheesecake Brownie"/>
    <n v="252"/>
    <x v="1284"/>
    <n v="126402.80825087533"/>
    <x v="1284"/>
    <n v="219035.83564799192"/>
    <n v="367.59137855998642"/>
    <n v="92633.027397116588"/>
    <n v="3.4491659682538409"/>
    <n v="0.42291265775334252"/>
    <m/>
    <m/>
    <m/>
    <m/>
    <x v="32"/>
  </r>
  <r>
    <x v="9"/>
    <x v="1"/>
    <s v="High End"/>
    <s v="Ben and Jerry's"/>
    <s v="Coconut Seven Layer Bar"/>
    <n v="817"/>
    <x v="1285"/>
    <n v="1020807.6149249622"/>
    <x v="1285"/>
    <n v="1999872.2088169258"/>
    <n v="1198.3654759999554"/>
    <n v="979064.5938919636"/>
    <n v="2.9961126083230218"/>
    <n v="0.48956357790038679"/>
    <m/>
    <m/>
    <m/>
    <m/>
    <x v="32"/>
  </r>
  <r>
    <x v="9"/>
    <x v="1"/>
    <s v="High End"/>
    <s v="Ben and Jerry's"/>
    <s v="Fossil Fuel"/>
    <n v="670"/>
    <x v="1286"/>
    <n v="686816.99999997451"/>
    <x v="1286"/>
    <n v="1407029.4799999478"/>
    <n v="1074.9439999999602"/>
    <n v="720212.47999997332"/>
    <n v="3.1343940298506299"/>
    <n v="0.5118673703979536"/>
    <m/>
    <m/>
    <m/>
    <m/>
    <x v="32"/>
  </r>
  <r>
    <x v="9"/>
    <x v="1"/>
    <s v="High End"/>
    <s v="Ben and Jerry's"/>
    <s v="Chocolate"/>
    <n v="664"/>
    <x v="1287"/>
    <n v="681415.7903999741"/>
    <x v="1287"/>
    <n v="1399027.8037759471"/>
    <n v="1080.7409839999593"/>
    <n v="717612.01337597298"/>
    <n v="3.1731469638553018"/>
    <n v="0.51293620572740084"/>
    <m/>
    <m/>
    <m/>
    <m/>
    <x v="32"/>
  </r>
  <r>
    <x v="9"/>
    <x v="1"/>
    <s v="High End"/>
    <s v="Ben and Jerry's"/>
    <s v="Dublin Mudslide"/>
    <n v="452"/>
    <x v="1288"/>
    <n v="311803.65719998849"/>
    <x v="1288"/>
    <n v="713585.81716797361"/>
    <n v="888.89858399996717"/>
    <n v="401782.15996798512"/>
    <n v="3.4927647876104904"/>
    <n v="0.56304672865072958"/>
    <m/>
    <m/>
    <m/>
    <m/>
    <x v="32"/>
  </r>
  <r>
    <x v="9"/>
    <x v="1"/>
    <s v="High End"/>
    <s v="Ben and Jerry's"/>
    <s v="Cake Batter"/>
    <n v="398"/>
    <x v="1289"/>
    <n v="239756.33429999129"/>
    <x v="1289"/>
    <n v="572689.66409197915"/>
    <n v="836.51590399996962"/>
    <n v="332933.3297919879"/>
    <n v="3.6153737537687127"/>
    <n v="0.58135033800525471"/>
    <m/>
    <m/>
    <m/>
    <m/>
    <x v="32"/>
  </r>
  <r>
    <x v="9"/>
    <x v="1"/>
    <s v="High End"/>
    <s v="Ben and Jerry's"/>
    <s v="Turtle Soup"/>
    <n v="111"/>
    <x v="1290"/>
    <n v="20294.596907069248"/>
    <x v="1290"/>
    <n v="59446.419296997803"/>
    <n v="352.71912062998695"/>
    <n v="39151.822389928551"/>
    <n v="4.8248047477475691"/>
    <n v="0.65860690774870301"/>
    <m/>
    <m/>
    <m/>
    <m/>
    <x v="32"/>
  </r>
  <r>
    <x v="9"/>
    <x v="1"/>
    <s v="High End"/>
    <s v="Ben and Jerry's"/>
    <s v="Brownie Batter"/>
    <n v="106"/>
    <x v="1291"/>
    <n v="17201.248621339349"/>
    <x v="1291"/>
    <n v="54958.505713997911"/>
    <n v="356.20053860998644"/>
    <n v="37757.257092658561"/>
    <n v="4.89128744339604"/>
    <n v="0.68701389534034951"/>
    <m/>
    <m/>
    <m/>
    <m/>
    <x v="32"/>
  </r>
  <r>
    <x v="9"/>
    <x v="1"/>
    <s v="Low End"/>
    <s v="Ben and Jerry's"/>
    <s v="Willie Nelson’s Country PeachCobbler"/>
    <n v="983"/>
    <x v="1292"/>
    <n v="1474073.8694999455"/>
    <x v="1292"/>
    <n v="2786307.8575798972"/>
    <n v="1334.9277599999507"/>
    <n v="1312233.9880799516"/>
    <n v="2.8835139979653057"/>
    <n v="0.47095800433901741"/>
    <m/>
    <m/>
    <m/>
    <m/>
    <x v="32"/>
  </r>
  <r>
    <x v="9"/>
    <x v="1"/>
    <s v="Low End"/>
    <s v="EDY's"/>
    <s v="Butter Pecan"/>
    <n v="969"/>
    <x v="1293"/>
    <n v="1429302.4229906478"/>
    <x v="1293"/>
    <n v="2547085.4249699251"/>
    <n v="1153.5428296999764"/>
    <n v="1117783.0019792772"/>
    <n v="2.7126637048502813"/>
    <n v="0.43884786549413651"/>
    <m/>
    <m/>
    <m/>
    <m/>
    <x v="32"/>
  </r>
  <r>
    <x v="9"/>
    <x v="1"/>
    <s v="Low End"/>
    <s v="EDY's"/>
    <s v="Double Fudge Brownie"/>
    <n v="821"/>
    <x v="1294"/>
    <n v="1057310.5415709107"/>
    <x v="1294"/>
    <n v="1971643.2772449423"/>
    <n v="1113.6817730499774"/>
    <n v="914332.73567403154"/>
    <n v="2.9251088246040555"/>
    <n v="0.46374146186913995"/>
    <m/>
    <m/>
    <m/>
    <m/>
    <x v="32"/>
  </r>
  <r>
    <x v="9"/>
    <x v="1"/>
    <s v="Low End"/>
    <s v="EDY's"/>
    <s v="Peanut Butter Cup"/>
    <n v="734"/>
    <x v="1295"/>
    <n v="865974.46437368705"/>
    <x v="1295"/>
    <n v="1667373.2770119507"/>
    <n v="1091.8239954199778"/>
    <n v="801398.81263826368"/>
    <n v="3.0948579264304263"/>
    <n v="0.48063551436690066"/>
    <m/>
    <m/>
    <m/>
    <m/>
    <x v="32"/>
  </r>
  <r>
    <x v="9"/>
    <x v="1"/>
    <s v="Low End"/>
    <s v="EDY's"/>
    <s v="Take the Cake"/>
    <n v="293"/>
    <x v="1296"/>
    <n v="164090.5326555839"/>
    <x v="1296"/>
    <n v="294312.66138898913"/>
    <n v="444.44412536998368"/>
    <n v="130222.12873340523"/>
    <n v="3.4282596348121599"/>
    <n v="0.44246186391992276"/>
    <m/>
    <m/>
    <m/>
    <m/>
    <x v="32"/>
  </r>
  <r>
    <x v="9"/>
    <x v="1"/>
    <s v="Low End"/>
    <s v="EDY's"/>
    <s v="Chocolate"/>
    <n v="214"/>
    <x v="1297"/>
    <n v="97894.048511476285"/>
    <x v="1297"/>
    <n v="188795.68390799285"/>
    <n v="424.77399717998401"/>
    <n v="90901.635396516562"/>
    <n v="4.1225365514017129"/>
    <n v="0.48148153344870065"/>
    <m/>
    <m/>
    <m/>
    <m/>
    <x v="32"/>
  </r>
  <r>
    <x v="9"/>
    <x v="1"/>
    <s v="Low End"/>
    <s v="EDY's"/>
    <s v="Mint Chocolate Chip"/>
    <n v="214"/>
    <x v="1298"/>
    <n v="67454.530249917501"/>
    <x v="1298"/>
    <n v="150624.3040319944"/>
    <n v="388.64380271998556"/>
    <n v="83169.773782076896"/>
    <n v="3.2890275140185694"/>
    <n v="0.55216702454877831"/>
    <m/>
    <m/>
    <m/>
    <m/>
    <x v="32"/>
  </r>
  <r>
    <x v="9"/>
    <x v="1"/>
    <s v="High End"/>
    <s v="Häagen-Dazs"/>
    <s v="Triple Chocolate"/>
    <n v="345"/>
    <x v="1299"/>
    <n v="356345.74733173667"/>
    <x v="1299"/>
    <n v="671608.7279249815"/>
    <n v="913.80574084998489"/>
    <n v="315262.98059324484"/>
    <n v="5.6425854057969458"/>
    <n v="0.46941465690490486"/>
    <m/>
    <m/>
    <m/>
    <m/>
    <x v="32"/>
  </r>
  <r>
    <x v="9"/>
    <x v="1"/>
    <s v="High End"/>
    <s v="Häagen-Dazs"/>
    <s v="Triple Chocolate"/>
    <n v="299"/>
    <x v="1300"/>
    <n v="198239.57135813261"/>
    <x v="1300"/>
    <n v="314205.10859398829"/>
    <n v="387.84460613998556"/>
    <n v="115965.53723585568"/>
    <n v="3.5145592173911737"/>
    <n v="0.3690759127207725"/>
    <m/>
    <m/>
    <m/>
    <m/>
    <x v="32"/>
  </r>
  <r>
    <x v="9"/>
    <x v="1"/>
    <s v="High End"/>
    <s v="Häagen-Dazs"/>
    <s v="Mango Sorbet"/>
    <n v="211"/>
    <x v="1301"/>
    <n v="92578.407707096558"/>
    <x v="1301"/>
    <n v="170904.15740999364"/>
    <n v="371.21208389998617"/>
    <n v="78325.749702897083"/>
    <n v="3.838731327014075"/>
    <n v="0.45830219047858561"/>
    <m/>
    <m/>
    <m/>
    <m/>
    <x v="32"/>
  </r>
  <r>
    <x v="9"/>
    <x v="1"/>
    <s v="High End"/>
    <s v="Häagen-Dazs"/>
    <s v="Strawberry"/>
    <n v="926"/>
    <x v="1302"/>
    <n v="1447821.6442439463"/>
    <x v="1302"/>
    <n v="2790943.8076438964"/>
    <n v="1450.4558999999463"/>
    <n v="1343122.1633999501"/>
    <n v="3.2548360626348685"/>
    <n v="0.48124299734067683"/>
    <m/>
    <m/>
    <m/>
    <m/>
    <x v="32"/>
  </r>
  <r>
    <x v="9"/>
    <x v="1"/>
    <s v="High End"/>
    <s v="Häagen-Dazs"/>
    <s v="Rockmelon"/>
    <n v="688"/>
    <x v="1303"/>
    <n v="801348.19814397022"/>
    <x v="1303"/>
    <n v="1634916.476543939"/>
    <n v="1211.5817999999547"/>
    <n v="833568.27839996875"/>
    <n v="3.4539710581394063"/>
    <n v="0.5098537389274187"/>
    <m/>
    <m/>
    <m/>
    <m/>
    <x v="32"/>
  </r>
  <r>
    <x v="9"/>
    <x v="1"/>
    <s v="High End"/>
    <s v="Häagen-Dazs"/>
    <s v="Chocolate Peanut Butter"/>
    <n v="686"/>
    <x v="1304"/>
    <n v="794703.93592797068"/>
    <x v="1304"/>
    <n v="1622375.1467279398"/>
    <n v="1206.5177999999551"/>
    <n v="827671.21079996915"/>
    <n v="3.4474903032068691"/>
    <n v="0.5101601885786059"/>
    <m/>
    <m/>
    <m/>
    <m/>
    <x v="32"/>
  </r>
  <r>
    <x v="9"/>
    <x v="1"/>
    <s v="High End"/>
    <s v="Häagen-Dazs"/>
    <s v="Chocolate Chip Cookie Dough"/>
    <n v="439"/>
    <x v="1305"/>
    <n v="326363.18472898786"/>
    <x v="1305"/>
    <n v="746890.43787897215"/>
    <n v="957.92084999996428"/>
    <n v="420527.25314998429"/>
    <n v="3.8755010501137508"/>
    <n v="0.56303740391188073"/>
    <m/>
    <m/>
    <m/>
    <m/>
    <x v="32"/>
  </r>
  <r>
    <x v="9"/>
    <x v="1"/>
    <s v="High End"/>
    <s v="Häagen-Dazs"/>
    <s v="Chocolate Chip Cookie Dough"/>
    <n v="420"/>
    <x v="1306"/>
    <n v="298768.32719998888"/>
    <x v="1306"/>
    <n v="693012.24719997437"/>
    <n v="938.67599999996537"/>
    <n v="394243.91999998549"/>
    <n v="3.9286408571427116"/>
    <n v="0.56888449171407374"/>
    <m/>
    <m/>
    <m/>
    <m/>
    <x v="32"/>
  </r>
  <r>
    <x v="9"/>
    <x v="1"/>
    <s v="High End"/>
    <s v="Häagen-Dazs"/>
    <s v="Cherry Vanilla"/>
    <n v="405"/>
    <x v="1307"/>
    <n v="277073.65439998975"/>
    <x v="1307"/>
    <n v="650049.49439997587"/>
    <n v="920.92799999996578"/>
    <n v="372975.83999998611"/>
    <n v="3.9631122962961496"/>
    <n v="0.57376529512457997"/>
    <m/>
    <m/>
    <m/>
    <m/>
    <x v="32"/>
  </r>
  <r>
    <x v="9"/>
    <x v="1"/>
    <s v="Low End"/>
    <s v="Baskin-Robbins"/>
    <s v="Chocolate Chip"/>
    <n v="345"/>
    <x v="1308"/>
    <n v="297425.24000773847"/>
    <x v="1308"/>
    <n v="600224.32252498344"/>
    <n v="877.67850004998525"/>
    <n v="302799.08251724497"/>
    <n v="5.0428424492752226"/>
    <n v="0.50447652844764779"/>
    <m/>
    <m/>
    <m/>
    <m/>
    <x v="32"/>
  </r>
  <r>
    <x v="9"/>
    <x v="2"/>
    <s v="Low End"/>
    <s v="Baskin-Robbins"/>
    <s v="Pineapple Sherbet"/>
    <n v="921"/>
    <x v="1309"/>
    <n v="1164044.5172639554"/>
    <x v="1309"/>
    <n v="2225332.7108639153"/>
    <n v="1152.3215999999561"/>
    <n v="1061288.1935999598"/>
    <n v="2.6234675179152092"/>
    <n v="0.47691214370724277"/>
    <m/>
    <m/>
    <m/>
    <m/>
    <x v="32"/>
  </r>
  <r>
    <x v="9"/>
    <x v="2"/>
    <s v="Low End"/>
    <s v="Baskin-Robbins"/>
    <s v="Chocolate Chip"/>
    <n v="867"/>
    <x v="1310"/>
    <n v="1040371.4020049595"/>
    <x v="1310"/>
    <n v="2015419.9765049219"/>
    <n v="1124.6234999999565"/>
    <n v="975048.57449996239"/>
    <n v="2.681188598615813"/>
    <n v="0.48379423934799981"/>
    <m/>
    <m/>
    <m/>
    <m/>
    <x v="32"/>
  </r>
  <r>
    <x v="9"/>
    <x v="2"/>
    <s v="Low End"/>
    <s v="Baskin-Robbins"/>
    <s v="Rocky Road"/>
    <n v="865"/>
    <x v="1311"/>
    <n v="1049722.2637499582"/>
    <x v="1311"/>
    <n v="2034589.6387499194"/>
    <n v="1138.574999999955"/>
    <n v="984867.37499996112"/>
    <n v="2.71922167630047"/>
    <n v="0.48406192395881736"/>
    <m/>
    <m/>
    <m/>
    <m/>
    <x v="32"/>
  </r>
  <r>
    <x v="9"/>
    <x v="2"/>
    <s v="Low End"/>
    <s v="Baskin-Robbins"/>
    <s v="Daiquiri Ice"/>
    <n v="859"/>
    <x v="1312"/>
    <n v="1035356.9872689589"/>
    <x v="1312"/>
    <n v="2009897.5553689201"/>
    <n v="1134.5058999999546"/>
    <n v="974540.56809996115"/>
    <n v="2.7238776379509977"/>
    <n v="0.48487076642126792"/>
    <m/>
    <m/>
    <m/>
    <m/>
    <x v="32"/>
  </r>
  <r>
    <x v="9"/>
    <x v="2"/>
    <s v="Low End"/>
    <s v="Baskin-Robbins"/>
    <s v="Cherries Jubilee"/>
    <n v="206"/>
    <x v="1313"/>
    <n v="77911.040708876957"/>
    <x v="1313"/>
    <n v="153457.12664799401"/>
    <n v="366.72857251998573"/>
    <n v="75546.085939117052"/>
    <n v="3.6162014951454902"/>
    <n v="0.49229441205691044"/>
    <m/>
    <m/>
    <m/>
    <m/>
    <x v="32"/>
  </r>
  <r>
    <x v="9"/>
    <x v="2"/>
    <s v="Low End"/>
    <s v="Baskin-Robbins"/>
    <s v="Jamoca"/>
    <n v="528"/>
    <x v="1314"/>
    <n v="386903.68358398491"/>
    <x v="1314"/>
    <n v="857498.04518396663"/>
    <n v="891.27719999996543"/>
    <n v="470594.36159998173"/>
    <n v="3.0758509999998802"/>
    <n v="0.54879934041018252"/>
    <m/>
    <m/>
    <m/>
    <m/>
    <x v="32"/>
  </r>
  <r>
    <x v="9"/>
    <x v="2"/>
    <s v="Low End"/>
    <s v="Baskin-Robbins"/>
    <s v="Rocky Road"/>
    <n v="523"/>
    <x v="1315"/>
    <n v="378630.87707598531"/>
    <x v="1315"/>
    <n v="841746.74947596737"/>
    <n v="885.49879999996574"/>
    <n v="463115.87239998206"/>
    <n v="3.0773583403440492"/>
    <n v="0.55018433119973031"/>
    <m/>
    <m/>
    <m/>
    <m/>
    <x v="32"/>
  </r>
  <r>
    <x v="9"/>
    <x v="2"/>
    <s v="Low End"/>
    <s v="Baskin-Robbins"/>
    <s v="Coffee"/>
    <n v="502"/>
    <x v="1316"/>
    <n v="348885.17377198645"/>
    <x v="1316"/>
    <n v="786135.40657196951"/>
    <n v="871.01639999996621"/>
    <n v="437250.23279998306"/>
    <n v="3.1195354302787632"/>
    <n v="0.55620218749167027"/>
    <m/>
    <m/>
    <m/>
    <m/>
    <x v="32"/>
  </r>
  <r>
    <x v="9"/>
    <x v="2"/>
    <s v="High End"/>
    <s v="Ben and Jerry's"/>
    <s v="Turtle Soup"/>
    <n v="316"/>
    <x v="1317"/>
    <n v="286681.98967710859"/>
    <x v="1317"/>
    <n v="571244.09315198346"/>
    <n v="900.5129856799839"/>
    <n v="284562.10347487486"/>
    <n v="5.7206787088605946"/>
    <n v="0.49814450054919895"/>
    <m/>
    <m/>
    <m/>
    <m/>
    <x v="32"/>
  </r>
  <r>
    <x v="9"/>
    <x v="2"/>
    <s v="High End"/>
    <s v="Ben and Jerry's"/>
    <s v="Chocolate Macadamia"/>
    <n v="293"/>
    <x v="1318"/>
    <n v="246532.71331590044"/>
    <x v="1318"/>
    <n v="508028.591260986"/>
    <n v="892.47739912998475"/>
    <n v="261495.87794508555"/>
    <n v="5.9176995802046148"/>
    <n v="0.51472669539330917"/>
    <m/>
    <m/>
    <m/>
    <m/>
    <x v="32"/>
  </r>
  <r>
    <x v="9"/>
    <x v="2"/>
    <s v="High End"/>
    <s v="Ben and Jerry's"/>
    <s v="Peanut Butter Cookie Dough"/>
    <n v="911"/>
    <x v="1319"/>
    <n v="1300963.4115749495"/>
    <x v="1319"/>
    <n v="2493959.0778429029"/>
    <n v="1309.5451879999487"/>
    <n v="1192995.6662679533"/>
    <n v="3.0050559967067985"/>
    <n v="0.47835414657236863"/>
    <m/>
    <m/>
    <m/>
    <m/>
    <x v="32"/>
  </r>
  <r>
    <x v="9"/>
    <x v="2"/>
    <s v="High End"/>
    <s v="Ben and Jerry's"/>
    <s v="Crème Brûlée"/>
    <n v="907"/>
    <x v="1320"/>
    <n v="1276607.2844249513"/>
    <x v="1320"/>
    <n v="2449328.1683969065"/>
    <n v="1292.9667959999506"/>
    <n v="1172720.8839719552"/>
    <n v="2.9773672227121244"/>
    <n v="0.47879287843225393"/>
    <m/>
    <m/>
    <m/>
    <m/>
    <x v="32"/>
  </r>
  <r>
    <x v="9"/>
    <x v="2"/>
    <s v="High End"/>
    <s v="Ben and Jerry's"/>
    <s v="Phish Food"/>
    <n v="880"/>
    <x v="1321"/>
    <n v="1211664.9599999529"/>
    <x v="1321"/>
    <n v="2338390.9823999088"/>
    <n v="1280.37047999995"/>
    <n v="1126726.0223999559"/>
    <n v="3.019616454545337"/>
    <n v="0.4818381660211451"/>
    <m/>
    <m/>
    <m/>
    <m/>
    <x v="32"/>
  </r>
  <r>
    <x v="9"/>
    <x v="3"/>
    <s v="High End"/>
    <s v="Ben and Jerry's"/>
    <s v="Pumpkin Cheesecake"/>
    <n v="871"/>
    <x v="1322"/>
    <n v="1177448.7640499549"/>
    <x v="1322"/>
    <n v="2276965.710681913"/>
    <n v="1262.3615919999515"/>
    <n v="1099516.946631958"/>
    <n v="3.0013744454648679"/>
    <n v="0.48288691457838029"/>
    <m/>
    <m/>
    <m/>
    <m/>
    <x v="32"/>
  </r>
  <r>
    <x v="9"/>
    <x v="3"/>
    <s v="High End"/>
    <s v="Ben and Jerry's"/>
    <s v="Sweet Cream &amp; Cookies"/>
    <n v="785"/>
    <x v="1323"/>
    <n v="956827.96312496334"/>
    <x v="1323"/>
    <n v="1890442.8600249279"/>
    <n v="1189.3183399999548"/>
    <n v="933614.89689996454"/>
    <n v="3.0677802101909659"/>
    <n v="0.49386041580101164"/>
    <m/>
    <m/>
    <m/>
    <m/>
    <x v="32"/>
  </r>
  <r>
    <x v="9"/>
    <x v="3"/>
    <s v="High End"/>
    <s v="Ben and Jerry's"/>
    <s v="Peanut Butter Cookie Dough"/>
    <n v="192"/>
    <x v="1324"/>
    <n v="72270.336161277184"/>
    <x v="1324"/>
    <n v="143603.55148799438"/>
    <n v="371.52716315998543"/>
    <n v="71333.215326717196"/>
    <n v="3.8954956458331811"/>
    <n v="0.49673712514471369"/>
    <m/>
    <m/>
    <m/>
    <m/>
    <x v="32"/>
  </r>
  <r>
    <x v="9"/>
    <x v="3"/>
    <s v="High End"/>
    <s v="Ben and Jerry's"/>
    <s v="Chocolate Fudge Brownie"/>
    <n v="754"/>
    <x v="1325"/>
    <n v="891319.38479996519"/>
    <x v="1325"/>
    <n v="1776575.8013119309"/>
    <n v="1174.0801279999544"/>
    <n v="885256.41651196568"/>
    <n v="3.1249354482757403"/>
    <n v="0.49829363647655156"/>
    <m/>
    <m/>
    <m/>
    <m/>
    <x v="32"/>
  </r>
  <r>
    <x v="9"/>
    <x v="3"/>
    <s v="High End"/>
    <s v="Ben and Jerry's"/>
    <s v="Bananas on the Rum"/>
    <n v="694"/>
    <x v="1326"/>
    <n v="755325.65699997055"/>
    <x v="1326"/>
    <n v="1534382.5190799404"/>
    <n v="1122.5603199999564"/>
    <n v="779056.86207996984"/>
    <n v="3.1857720749278298"/>
    <n v="0.50773314502247757"/>
    <m/>
    <m/>
    <m/>
    <m/>
    <x v="32"/>
  </r>
  <r>
    <x v="9"/>
    <x v="3"/>
    <s v="High End"/>
    <s v="Ben and Jerry's"/>
    <s v="Dublin Mudslide"/>
    <n v="586"/>
    <x v="1327"/>
    <n v="545098.22549997829"/>
    <x v="1327"/>
    <n v="1155575.1642199541"/>
    <n v="1041.7695199999589"/>
    <n v="610476.93871997576"/>
    <n v="3.3651386860066923"/>
    <n v="0.52828838627045527"/>
    <m/>
    <m/>
    <m/>
    <m/>
    <x v="32"/>
  </r>
  <r>
    <x v="9"/>
    <x v="3"/>
    <s v="High End"/>
    <s v="Ben and Jerry's"/>
    <s v="Chocolate Fudge Brownie"/>
    <n v="457"/>
    <x v="1328"/>
    <n v="327762.39937498723"/>
    <x v="1328"/>
    <n v="747464.024474971"/>
    <n v="918.38429999996447"/>
    <n v="419701.62509998376"/>
    <n v="3.5789686542668195"/>
    <n v="0.56150076974579211"/>
    <m/>
    <m/>
    <m/>
    <m/>
    <x v="32"/>
  </r>
  <r>
    <x v="9"/>
    <x v="3"/>
    <s v="High End"/>
    <s v="Ben and Jerry's"/>
    <s v="ONE Cheesecake Brownie"/>
    <n v="408"/>
    <x v="1329"/>
    <n v="260607.71519998991"/>
    <x v="1329"/>
    <n v="617146.32268797606"/>
    <n v="873.86913599996615"/>
    <n v="356538.60748798616"/>
    <n v="3.7073861176469154"/>
    <n v="0.5777213512916759"/>
    <m/>
    <m/>
    <m/>
    <m/>
    <x v="32"/>
  </r>
  <r>
    <x v="9"/>
    <x v="3"/>
    <s v="High End"/>
    <s v="Ben and Jerry's"/>
    <s v="Bananas on the Rum"/>
    <n v="144"/>
    <x v="1330"/>
    <n v="38131.756502398508"/>
    <x v="1330"/>
    <n v="90883.679039996452"/>
    <n v="366.33279539998568"/>
    <n v="52751.922537597944"/>
    <n v="4.3828934722220509"/>
    <n v="0.58043339678604633"/>
    <m/>
    <m/>
    <m/>
    <m/>
    <x v="32"/>
  </r>
  <r>
    <x v="9"/>
    <x v="3"/>
    <s v="Low End"/>
    <s v="EDY's"/>
    <s v="Chocolate Fudge Chunk"/>
    <n v="731"/>
    <x v="1331"/>
    <n v="872766.64011816599"/>
    <x v="1331"/>
    <n v="1676908.6052199488"/>
    <n v="1100.0574077999765"/>
    <n v="804141.96510178281"/>
    <n v="3.1381567989055128"/>
    <n v="0.47953833774757748"/>
    <m/>
    <m/>
    <m/>
    <m/>
    <x v="32"/>
  </r>
  <r>
    <x v="9"/>
    <x v="3"/>
    <s v="Low End"/>
    <s v="EDY's"/>
    <s v="Mint Chocolate Chip"/>
    <n v="699"/>
    <x v="1332"/>
    <n v="803108.10559235874"/>
    <x v="1332"/>
    <n v="1564798.8966689527"/>
    <n v="1089.6863963899771"/>
    <n v="761690.79107659392"/>
    <n v="3.2026109170242236"/>
    <n v="0.48676593056017253"/>
    <m/>
    <m/>
    <m/>
    <m/>
    <x v="32"/>
  </r>
  <r>
    <x v="9"/>
    <x v="3"/>
    <s v="Low End"/>
    <s v="EDY's"/>
    <s v="Mocha Almond Fudge"/>
    <n v="660"/>
    <x v="1333"/>
    <n v="730241.30480397097"/>
    <x v="1333"/>
    <n v="1445386.6283999553"/>
    <n v="1083.5535205999765"/>
    <n v="715145.32359598437"/>
    <n v="3.3181511212120189"/>
    <n v="0.49477787433778264"/>
    <m/>
    <m/>
    <m/>
    <m/>
    <x v="32"/>
  </r>
  <r>
    <x v="9"/>
    <x v="3"/>
    <s v="Low End"/>
    <s v="EDY's"/>
    <s v="Vanilla Bean"/>
    <n v="468"/>
    <x v="1334"/>
    <n v="380972.68443934544"/>
    <x v="1334"/>
    <n v="619032.95625597634"/>
    <n v="508.67579447998048"/>
    <n v="238060.27181663091"/>
    <n v="2.826324769230661"/>
    <n v="0.38456800952321279"/>
    <m/>
    <m/>
    <m/>
    <m/>
    <x v="32"/>
  </r>
  <r>
    <x v="9"/>
    <x v="3"/>
    <s v="Low End"/>
    <s v="EDY's"/>
    <s v="Mocha Almond Fudge"/>
    <n v="344"/>
    <x v="1335"/>
    <n v="222257.36535807137"/>
    <x v="1335"/>
    <n v="384759.55276798503"/>
    <n v="472.39007967998157"/>
    <n v="162502.18740991366"/>
    <n v="3.2514159069766175"/>
    <n v="0.42234737575938647"/>
    <m/>
    <m/>
    <m/>
    <m/>
    <x v="32"/>
  </r>
  <r>
    <x v="9"/>
    <x v="3"/>
    <s v="Low End"/>
    <s v="EDY's"/>
    <s v="Mocha Almond Fudge"/>
    <n v="208"/>
    <x v="1336"/>
    <n v="94582.245838076327"/>
    <x v="1336"/>
    <n v="183633.36076799285"/>
    <n v="428.13036023998336"/>
    <n v="89051.114929916526"/>
    <n v="4.2444841153844504"/>
    <n v="0.48493974383241845"/>
    <m/>
    <m/>
    <m/>
    <m/>
    <x v="32"/>
  </r>
  <r>
    <x v="9"/>
    <x v="3"/>
    <s v="Low End"/>
    <s v="EDY's"/>
    <s v="Rocky Road"/>
    <n v="207"/>
    <x v="1337"/>
    <n v="64712.20719914748"/>
    <x v="1337"/>
    <n v="146544.3034649943"/>
    <n v="395.32413654998464"/>
    <n v="81832.09626584682"/>
    <n v="3.420016884057838"/>
    <n v="0.55841199098806604"/>
    <m/>
    <m/>
    <m/>
    <m/>
    <x v="32"/>
  </r>
  <r>
    <x v="9"/>
    <x v="3"/>
    <s v="High End"/>
    <s v="Häagen-Dazs"/>
    <s v="Mocha Almond Fudge"/>
    <n v="282"/>
    <x v="1338"/>
    <n v="251912.32493759019"/>
    <x v="1338"/>
    <n v="509045.32895998569"/>
    <n v="911.81916319998402"/>
    <n v="257133.0040223955"/>
    <n v="6.4011534751771251"/>
    <n v="0.50512791178682603"/>
    <m/>
    <m/>
    <m/>
    <m/>
    <x v="32"/>
  </r>
  <r>
    <x v="9"/>
    <x v="3"/>
    <s v="High End"/>
    <s v="Häagen-Dazs"/>
    <s v="Chocolate Peanut Butter"/>
    <n v="926"/>
    <x v="1339"/>
    <n v="1509312.9631559395"/>
    <x v="1339"/>
    <n v="2909479.6897558835"/>
    <n v="1512.0590999999395"/>
    <n v="1400166.7265999441"/>
    <n v="3.3930741965441404"/>
    <n v="0.48124299734067683"/>
    <m/>
    <m/>
    <m/>
    <m/>
    <x v="32"/>
  </r>
  <r>
    <x v="9"/>
    <x v="3"/>
    <s v="High End"/>
    <s v="Häagen-Dazs"/>
    <s v="Butter Pecan"/>
    <n v="887"/>
    <x v="1340"/>
    <n v="1351551.9134189484"/>
    <x v="1340"/>
    <n v="2624695.7880688999"/>
    <n v="1435.3369499999451"/>
    <n v="1273143.8746499515"/>
    <n v="3.3360437282975051"/>
    <n v="0.48506340446664009"/>
    <m/>
    <m/>
    <m/>
    <m/>
    <x v="32"/>
  </r>
  <r>
    <x v="9"/>
    <x v="3"/>
    <s v="High End"/>
    <s v="Häagen-Dazs"/>
    <s v="Mocha Almond Fudge"/>
    <n v="699"/>
    <x v="1341"/>
    <n v="858079.61039696587"/>
    <x v="1341"/>
    <n v="1744748.5633469305"/>
    <n v="1268.4820499999496"/>
    <n v="886668.95294996467"/>
    <n v="3.5709066566522187"/>
    <n v="0.50819296922020563"/>
    <m/>
    <m/>
    <m/>
    <m/>
    <x v="32"/>
  </r>
  <r>
    <x v="9"/>
    <x v="3"/>
    <s v="High End"/>
    <s v="Häagen-Dazs"/>
    <s v="Mayan Chocolate"/>
    <n v="163"/>
    <x v="1342"/>
    <n v="53196.454812237927"/>
    <x v="1342"/>
    <n v="113995.15970399555"/>
    <n v="372.99818951998543"/>
    <n v="60798.704891757625"/>
    <n v="4.2905325644170107"/>
    <n v="0.53334461787351328"/>
    <m/>
    <m/>
    <m/>
    <m/>
    <x v="32"/>
  </r>
  <r>
    <x v="9"/>
    <x v="3"/>
    <s v="High End"/>
    <s v="Häagen-Dazs"/>
    <s v="Mayan Chocolate"/>
    <n v="375"/>
    <x v="1343"/>
    <n v="244304.01562499048"/>
    <x v="1343"/>
    <n v="587703.23437497707"/>
    <n v="915.73124999996423"/>
    <n v="343399.21874998661"/>
    <n v="4.1792229999998369"/>
    <n v="0.58430717863105175"/>
    <m/>
    <m/>
    <m/>
    <m/>
    <x v="32"/>
  </r>
  <r>
    <x v="9"/>
    <x v="3"/>
    <s v="Low End"/>
    <s v="Baskin-Robbins"/>
    <s v="Coffee"/>
    <n v="193"/>
    <x v="1344"/>
    <n v="111335.68319411537"/>
    <x v="1344"/>
    <n v="185741.49465199228"/>
    <n v="385.52233915998397"/>
    <n v="74405.811457876916"/>
    <n v="4.9864827150256996"/>
    <n v="0.40058798706925786"/>
    <m/>
    <m/>
    <m/>
    <m/>
    <x v="32"/>
  </r>
  <r>
    <x v="9"/>
    <x v="3"/>
    <s v="Low End"/>
    <s v="Baskin-Robbins"/>
    <s v="Reese's Peanut Butter Cup"/>
    <n v="954"/>
    <x v="1345"/>
    <n v="1311983.1804959453"/>
    <x v="1345"/>
    <n v="2489579.4108958966"/>
    <n v="1234.3775999999489"/>
    <n v="1177596.2303999513"/>
    <n v="2.7354528553457982"/>
    <n v="0.47301010975833185"/>
    <m/>
    <m/>
    <m/>
    <m/>
    <x v="32"/>
  </r>
  <r>
    <x v="9"/>
    <x v="4"/>
    <s v="Low End"/>
    <s v="Baskin-Robbins"/>
    <s v="Vanilla"/>
    <n v="221"/>
    <x v="1346"/>
    <n v="92845.472513036191"/>
    <x v="1346"/>
    <n v="176318.33138399277"/>
    <n v="377.70524375998451"/>
    <n v="83472.858870956581"/>
    <n v="3.6100475294116166"/>
    <n v="0.47342132956763416"/>
    <m/>
    <m/>
    <m/>
    <m/>
    <x v="32"/>
  </r>
  <r>
    <x v="9"/>
    <x v="4"/>
    <s v="Low End"/>
    <s v="Baskin-Robbins"/>
    <s v="Cherries Jubilee"/>
    <n v="889"/>
    <x v="1347"/>
    <n v="1126710.0691559538"/>
    <x v="1347"/>
    <n v="2170555.7335559111"/>
    <n v="1174.179599999952"/>
    <n v="1043845.6643999573"/>
    <n v="2.746422951630934"/>
    <n v="0.48091170766201796"/>
    <m/>
    <m/>
    <m/>
    <m/>
    <x v="32"/>
  </r>
  <r>
    <x v="9"/>
    <x v="4"/>
    <s v="Low End"/>
    <s v="Baskin-Robbins"/>
    <s v="Rocky Road"/>
    <n v="766"/>
    <x v="1348"/>
    <n v="835216.06793196592"/>
    <x v="1348"/>
    <n v="1665862.4847319324"/>
    <n v="1084.3947999999561"/>
    <n v="830646.41679996648"/>
    <n v="2.839106007832783"/>
    <n v="0.49862844287152103"/>
    <m/>
    <m/>
    <m/>
    <m/>
    <x v="32"/>
  </r>
  <r>
    <x v="9"/>
    <x v="4"/>
    <s v="Low End"/>
    <s v="Baskin-Robbins"/>
    <s v="Jamoca"/>
    <n v="717"/>
    <x v="1349"/>
    <n v="725231.00727897091"/>
    <x v="1349"/>
    <n v="1470879.6743789411"/>
    <n v="1039.9562999999584"/>
    <n v="745648.66709997016"/>
    <n v="2.8611381966526048"/>
    <n v="0.50694062885518509"/>
    <m/>
    <m/>
    <m/>
    <m/>
    <x v="32"/>
  </r>
  <r>
    <x v="9"/>
    <x v="4"/>
    <s v="Low End"/>
    <s v="Baskin-Robbins"/>
    <s v="Lemon Custard"/>
    <n v="511"/>
    <x v="1350"/>
    <n v="371899.75640298484"/>
    <x v="1350"/>
    <n v="833076.0811029661"/>
    <n v="902.49769999996329"/>
    <n v="461176.32469998125"/>
    <n v="3.1903833131114161"/>
    <n v="0.553582482033812"/>
    <m/>
    <m/>
    <m/>
    <m/>
    <x v="32"/>
  </r>
  <r>
    <x v="9"/>
    <x v="4"/>
    <s v="High End"/>
    <s v="Ben and Jerry's"/>
    <s v="Fossil Fuel"/>
    <n v="324"/>
    <x v="1351"/>
    <n v="301565.60970334784"/>
    <x v="1351"/>
    <n v="594284.41065598268"/>
    <n v="903.45308935998389"/>
    <n v="292718.80095263483"/>
    <n v="5.6611455061726739"/>
    <n v="0.49255675515621566"/>
    <m/>
    <m/>
    <m/>
    <m/>
    <x v="32"/>
  </r>
  <r>
    <x v="9"/>
    <x v="4"/>
    <s v="High End"/>
    <s v="Ben and Jerry's"/>
    <s v="Vanilla Caramel Fudge"/>
    <n v="258"/>
    <x v="1352"/>
    <n v="202141.50501383172"/>
    <x v="1352"/>
    <n v="434474.91746398754"/>
    <n v="900.51710251998372"/>
    <n v="232333.41245015583"/>
    <n v="6.5271756124029139"/>
    <n v="0.53474528243489061"/>
    <m/>
    <m/>
    <m/>
    <m/>
    <x v="32"/>
  </r>
  <r>
    <x v="9"/>
    <x v="4"/>
    <s v="High End"/>
    <s v="Ben and Jerry's"/>
    <s v="Goodbye Yellow Brickle Road"/>
    <n v="981"/>
    <x v="1353"/>
    <n v="1548198.2587499369"/>
    <x v="1353"/>
    <n v="2927488.7713498813"/>
    <n v="1406.0045999999431"/>
    <n v="1379290.5125999444"/>
    <n v="3.041986085626788"/>
    <n v="0.47115142715438862"/>
    <m/>
    <m/>
    <m/>
    <m/>
    <x v="32"/>
  </r>
  <r>
    <x v="9"/>
    <x v="4"/>
    <s v="High End"/>
    <s v="Ben and Jerry's"/>
    <s v="Chocolate Peanut Butter Swirl"/>
    <n v="892"/>
    <x v="1354"/>
    <n v="1282351.7771999477"/>
    <x v="1354"/>
    <n v="2468274.7899678992"/>
    <n v="1329.5101039999456"/>
    <n v="1185923.0127679515"/>
    <n v="3.1021571793720706"/>
    <n v="0.4804663636269505"/>
    <m/>
    <m/>
    <m/>
    <m/>
    <x v="32"/>
  </r>
  <r>
    <x v="9"/>
    <x v="4"/>
    <s v="High End"/>
    <s v="Ben and Jerry's"/>
    <s v="Vanilla Caramel Fudge"/>
    <n v="869"/>
    <x v="1355"/>
    <n v="1217413.9271249503"/>
    <x v="1355"/>
    <n v="2355323.1441849037"/>
    <n v="1309.4467399999464"/>
    <n v="1137909.2170599534"/>
    <n v="3.1189681990792741"/>
    <n v="0.48312233498378188"/>
    <m/>
    <m/>
    <m/>
    <m/>
    <x v="32"/>
  </r>
  <r>
    <x v="9"/>
    <x v="4"/>
    <s v="High End"/>
    <s v="Ben and Jerry's"/>
    <s v="Vanilla Caramel Fudge"/>
    <n v="852"/>
    <x v="1356"/>
    <n v="1157508.3707999536"/>
    <x v="1356"/>
    <n v="2248283.3951519099"/>
    <n v="1280.2523759999488"/>
    <n v="1090775.0243519563"/>
    <n v="3.0972186338026928"/>
    <n v="0.48515904476457511"/>
    <m/>
    <m/>
    <m/>
    <m/>
    <x v="32"/>
  </r>
  <r>
    <x v="9"/>
    <x v="4"/>
    <s v="High End"/>
    <s v="Ben and Jerry's"/>
    <s v="Chocolate Macadamia"/>
    <n v="500"/>
    <x v="1357"/>
    <n v="402524.99999998359"/>
    <x v="1357"/>
    <n v="892710.99999996368"/>
    <n v="980.37199999996005"/>
    <n v="490185.99999998009"/>
    <n v="3.5708439999998545"/>
    <n v="0.54909819639278556"/>
    <m/>
    <m/>
    <m/>
    <m/>
    <x v="32"/>
  </r>
  <r>
    <x v="9"/>
    <x v="4"/>
    <s v="High End"/>
    <s v="Ben and Jerry's"/>
    <s v="Phish Food"/>
    <n v="405"/>
    <x v="1358"/>
    <n v="264207.36937498924"/>
    <x v="1358"/>
    <n v="627269.6112749743"/>
    <n v="896.44997999996326"/>
    <n v="363062.24189998506"/>
    <n v="3.8242317407405841"/>
    <n v="0.5787977535880191"/>
    <m/>
    <m/>
    <m/>
    <m/>
    <x v="32"/>
  </r>
  <r>
    <x v="9"/>
    <x v="4"/>
    <s v="Low End"/>
    <s v="Ben and Jerry's"/>
    <s v="Willie Nelson’s Country PeachCobbler"/>
    <n v="947"/>
    <x v="1359"/>
    <n v="1442943.2607749412"/>
    <x v="1359"/>
    <n v="2746065.0994908884"/>
    <n v="1376.0526279999442"/>
    <n v="1303121.8387159472"/>
    <n v="3.0620400770854088"/>
    <n v="0.47454149537734619"/>
    <m/>
    <m/>
    <m/>
    <m/>
    <x v="32"/>
  </r>
  <r>
    <x v="9"/>
    <x v="4"/>
    <s v="Low End"/>
    <s v="EDY's"/>
    <s v="Take the Cake"/>
    <n v="947"/>
    <x v="1360"/>
    <n v="1455939.9018435408"/>
    <x v="1360"/>
    <n v="2580905.9575599143"/>
    <n v="1187.9261411999719"/>
    <n v="1124966.0557163735"/>
    <n v="2.8778769588172222"/>
    <n v="0.43588029715734344"/>
    <m/>
    <m/>
    <m/>
    <m/>
    <x v="32"/>
  </r>
  <r>
    <x v="9"/>
    <x v="4"/>
    <s v="Low End"/>
    <s v="EDY's"/>
    <s v="Vanilla Bean"/>
    <n v="944"/>
    <x v="1361"/>
    <n v="1449653.3223884206"/>
    <x v="1361"/>
    <n v="2571193.220607914"/>
    <n v="1188.0719260799717"/>
    <n v="1121539.8982194935"/>
    <n v="2.8852983389829543"/>
    <n v="0.436194327688187"/>
    <m/>
    <m/>
    <m/>
    <m/>
    <x v="32"/>
  </r>
  <r>
    <x v="9"/>
    <x v="4"/>
    <s v="Low End"/>
    <s v="EDY's"/>
    <s v="French Silk®"/>
    <n v="702"/>
    <x v="1362"/>
    <n v="840837.13205072493"/>
    <x v="1362"/>
    <n v="1622522.2791959469"/>
    <n v="1113.5116056199743"/>
    <n v="781685.14714522194"/>
    <n v="3.2924291994300914"/>
    <n v="0.48177159547700749"/>
    <m/>
    <m/>
    <m/>
    <m/>
    <x v="32"/>
  </r>
  <r>
    <x v="9"/>
    <x v="4"/>
    <s v="High End"/>
    <s v="Häagen-Dazs"/>
    <s v="Mayan Chocolate"/>
    <n v="276"/>
    <x v="1363"/>
    <n v="249670.85086510982"/>
    <x v="1363"/>
    <n v="504498.86875198502"/>
    <n v="923.28991987998256"/>
    <n v="254828.0178868752"/>
    <n v="6.6228059855070498"/>
    <n v="0.5051111779839299"/>
    <m/>
    <m/>
    <m/>
    <m/>
    <x v="32"/>
  </r>
  <r>
    <x v="9"/>
    <x v="4"/>
    <s v="High End"/>
    <s v="Häagen-Dazs"/>
    <s v="Triple Chocolate"/>
    <n v="250"/>
    <x v="1364"/>
    <n v="140438.09737499437"/>
    <x v="1364"/>
    <n v="239257.61249999038"/>
    <n v="395.27806049998412"/>
    <n v="98819.515124996018"/>
    <n v="3.8281217999998463"/>
    <n v="0.41302558398220246"/>
    <m/>
    <m/>
    <m/>
    <m/>
    <x v="32"/>
  </r>
  <r>
    <x v="9"/>
    <x v="4"/>
    <s v="High End"/>
    <s v="Häagen-Dazs"/>
    <s v="Mocha Almond Fudge"/>
    <n v="213"/>
    <x v="1365"/>
    <n v="99713.128418815919"/>
    <x v="1365"/>
    <n v="183193.43902199253"/>
    <n v="391.92634085998401"/>
    <n v="83480.310603176607"/>
    <n v="4.0378549014082861"/>
    <n v="0.45569487121836671"/>
    <m/>
    <m/>
    <m/>
    <m/>
    <x v="32"/>
  </r>
  <r>
    <x v="9"/>
    <x v="4"/>
    <s v="High End"/>
    <s v="Häagen-Dazs"/>
    <s v="Peaches and Cream"/>
    <n v="797"/>
    <x v="1366"/>
    <n v="1133741.3498879536"/>
    <x v="1366"/>
    <n v="2245185.2666879082"/>
    <n v="1394.5343999999434"/>
    <n v="1111443.9167999546"/>
    <n v="3.5345614855707468"/>
    <n v="0.49503438905046537"/>
    <m/>
    <m/>
    <m/>
    <m/>
    <x v="32"/>
  </r>
  <r>
    <x v="9"/>
    <x v="4"/>
    <s v="High End"/>
    <s v="Häagen-Dazs"/>
    <s v="Peaches and Cream"/>
    <n v="738"/>
    <x v="1367"/>
    <n v="972369.27251996018"/>
    <x v="1367"/>
    <n v="1954993.39451992"/>
    <n v="1331.4689999999457"/>
    <n v="982624.12199995981"/>
    <n v="3.5894885365852192"/>
    <n v="0.50262273251376333"/>
    <m/>
    <m/>
    <m/>
    <m/>
    <x v="32"/>
  </r>
  <r>
    <x v="9"/>
    <x v="5"/>
    <s v="High End"/>
    <s v="Häagen-Dazs"/>
    <s v="Strawberry"/>
    <n v="505"/>
    <x v="1368"/>
    <n v="460256.87879998086"/>
    <x v="1368"/>
    <n v="1012038.0587999577"/>
    <n v="1092.6359999999543"/>
    <n v="551781.17999997688"/>
    <n v="3.9683876435641907"/>
    <n v="0.54521781587370477"/>
    <m/>
    <m/>
    <m/>
    <m/>
    <x v="32"/>
  </r>
  <r>
    <x v="9"/>
    <x v="5"/>
    <s v="Low End"/>
    <s v="Baskin-Robbins"/>
    <s v="Chocolate Chip Cookie Dough"/>
    <n v="385"/>
    <x v="1369"/>
    <n v="388688.77786198305"/>
    <x v="1369"/>
    <n v="737650.96019997634"/>
    <n v="906.39527879998252"/>
    <n v="348962.18233799329"/>
    <n v="4.9765623896102298"/>
    <n v="0.47307222679326549"/>
    <m/>
    <m/>
    <m/>
    <m/>
    <x v="32"/>
  </r>
  <r>
    <x v="9"/>
    <x v="5"/>
    <s v="Low End"/>
    <s v="Baskin-Robbins"/>
    <s v="Green Mint Stick"/>
    <n v="360"/>
    <x v="1370"/>
    <n v="340156.66780798545"/>
    <x v="1370"/>
    <n v="664383.19679997931"/>
    <n v="900.62924719998307"/>
    <n v="324226.52899199387"/>
    <n v="5.1264135555553958"/>
    <n v="0.48801133224566823"/>
    <m/>
    <m/>
    <m/>
    <m/>
    <x v="32"/>
  </r>
  <r>
    <x v="9"/>
    <x v="5"/>
    <s v="Low End"/>
    <s v="Baskin-Robbins"/>
    <s v="Peanut Butter ’n Chocolate"/>
    <n v="301"/>
    <x v="1371"/>
    <n v="246280.2311239095"/>
    <x v="1371"/>
    <n v="516429.50223198434"/>
    <n v="897.50588407998282"/>
    <n v="270149.27110807481"/>
    <n v="5.7000419667772357"/>
    <n v="0.52310967894069227"/>
    <m/>
    <m/>
    <m/>
    <m/>
    <x v="32"/>
  </r>
  <r>
    <x v="9"/>
    <x v="5"/>
    <s v="Low End"/>
    <s v="Baskin-Robbins"/>
    <s v="Date Nut"/>
    <n v="295"/>
    <x v="1372"/>
    <n v="234955.26748574013"/>
    <x v="1372"/>
    <n v="498336.07632498525"/>
    <n v="892.81630114998336"/>
    <n v="263380.80883924512"/>
    <n v="5.7263553728811862"/>
    <n v="0.52852045306766782"/>
    <m/>
    <m/>
    <m/>
    <m/>
    <x v="32"/>
  </r>
  <r>
    <x v="9"/>
    <x v="5"/>
    <s v="Low End"/>
    <s v="Baskin-Robbins"/>
    <s v="French Vanilla"/>
    <n v="288"/>
    <x v="1373"/>
    <n v="227071.91483135032"/>
    <x v="1373"/>
    <n v="485088.28185598546"/>
    <n v="895.89016327998308"/>
    <n v="258016.36702463514"/>
    <n v="5.8483830277776025"/>
    <n v="0.53189569131095982"/>
    <m/>
    <m/>
    <m/>
    <m/>
    <x v="32"/>
  </r>
  <r>
    <x v="9"/>
    <x v="5"/>
    <s v="Low End"/>
    <s v="Baskin-Robbins"/>
    <s v="Pineapple Sherbet"/>
    <n v="211"/>
    <x v="1374"/>
    <n v="131882.52529178435"/>
    <x v="1374"/>
    <n v="214767.19800899079"/>
    <n v="392.81835410998315"/>
    <n v="82884.672717206442"/>
    <n v="4.8239526966822579"/>
    <n v="0.38592798847120335"/>
    <m/>
    <m/>
    <m/>
    <m/>
    <x v="32"/>
  </r>
  <r>
    <x v="9"/>
    <x v="5"/>
    <s v="Low End"/>
    <s v="Baskin-Robbins"/>
    <s v="Peanut Butter ’n Chocolate"/>
    <n v="211"/>
    <x v="1375"/>
    <n v="86528.271224276279"/>
    <x v="1375"/>
    <n v="168287.12398799279"/>
    <n v="387.4827145199834"/>
    <n v="81758.85276371651"/>
    <n v="3.7799493270140556"/>
    <n v="0.48582952056124012"/>
    <m/>
    <m/>
    <m/>
    <m/>
    <x v="32"/>
  </r>
  <r>
    <x v="9"/>
    <x v="5"/>
    <s v="Low End"/>
    <s v="Baskin-Robbins"/>
    <s v="Black Walnut"/>
    <n v="823"/>
    <x v="1376"/>
    <n v="991908.35808895761"/>
    <x v="1376"/>
    <n v="1944589.0441889171"/>
    <n v="1157.5706999999506"/>
    <n v="952680.68609995954"/>
    <n v="2.8709667594166453"/>
    <n v="0.48991363442414126"/>
    <m/>
    <m/>
    <m/>
    <m/>
    <x v="32"/>
  </r>
  <r>
    <x v="9"/>
    <x v="5"/>
    <s v="High End"/>
    <s v="Ben and Jerry's"/>
    <s v="Half Baked"/>
    <n v="883"/>
    <x v="1377"/>
    <n v="1290814.123949945"/>
    <x v="1377"/>
    <n v="2489479.6800378938"/>
    <n v="1357.4921359999421"/>
    <n v="1198665.5560879488"/>
    <n v="3.1929136874290824"/>
    <n v="0.48149240409534227"/>
    <m/>
    <m/>
    <m/>
    <m/>
    <x v="32"/>
  </r>
  <r>
    <x v="9"/>
    <x v="5"/>
    <s v="High End"/>
    <s v="Ben and Jerry's"/>
    <s v="Mission to Marzipan"/>
    <n v="659"/>
    <x v="1378"/>
    <n v="717508.21117496944"/>
    <x v="1378"/>
    <n v="1475862.7336669371"/>
    <n v="1150.7655879999509"/>
    <n v="758354.52249196765"/>
    <n v="3.3984050273139674"/>
    <n v="0.51383811325580098"/>
    <m/>
    <m/>
    <m/>
    <m/>
    <x v="32"/>
  </r>
  <r>
    <x v="9"/>
    <x v="5"/>
    <s v="High End"/>
    <s v="Ben and Jerry's"/>
    <s v="Mint Chocolate Cookie"/>
    <n v="548"/>
    <x v="1379"/>
    <n v="492033.08879997936"/>
    <x v="1379"/>
    <n v="1062488.1910719555"/>
    <n v="1040.9764639999562"/>
    <n v="570455.10227197618"/>
    <n v="3.5380420875910925"/>
    <n v="0.53690488709943951"/>
    <m/>
    <m/>
    <m/>
    <m/>
    <x v="32"/>
  </r>
  <r>
    <x v="9"/>
    <x v="5"/>
    <s v="High End"/>
    <s v="Ben and Jerry's"/>
    <s v="Half Baked"/>
    <n v="506"/>
    <x v="1380"/>
    <n v="424168.44029998191"/>
    <x v="1380"/>
    <n v="937358.23073195992"/>
    <n v="1014.2090719999566"/>
    <n v="513189.79043197801"/>
    <n v="3.6610407549405548"/>
    <n v="0.54748523414707817"/>
    <m/>
    <m/>
    <m/>
    <m/>
    <x v="32"/>
  </r>
  <r>
    <x v="9"/>
    <x v="5"/>
    <s v="High End"/>
    <s v="Ben and Jerry's"/>
    <s v="Goodbye Yellow Brickle Road"/>
    <n v="495"/>
    <x v="1381"/>
    <n v="404934.44062498276"/>
    <x v="1381"/>
    <n v="900781.43512496178"/>
    <n v="1001.7110999999576"/>
    <n v="495846.99449997902"/>
    <n v="3.6762837878786319"/>
    <n v="0.55046315916934074"/>
    <m/>
    <m/>
    <m/>
    <m/>
    <x v="32"/>
  </r>
  <r>
    <x v="9"/>
    <x v="5"/>
    <s v="High End"/>
    <s v="Ben and Jerry's"/>
    <s v="Peanut Butter Cookie Dough"/>
    <n v="438"/>
    <x v="1382"/>
    <n v="314499.46139998682"/>
    <x v="1382"/>
    <n v="727168.70901596942"/>
    <n v="942.16723199996034"/>
    <n v="412669.2476159826"/>
    <n v="3.7904167397258681"/>
    <n v="0.56750138241567261"/>
    <m/>
    <m/>
    <m/>
    <m/>
    <x v="32"/>
  </r>
  <r>
    <x v="9"/>
    <x v="5"/>
    <s v="High End"/>
    <s v="Ben and Jerry's"/>
    <s v="Turtle Soup"/>
    <n v="146"/>
    <x v="1383"/>
    <n v="41430.492918238233"/>
    <x v="1383"/>
    <n v="97789.810703995812"/>
    <n v="386.02272455998349"/>
    <n v="56359.317785757579"/>
    <n v="4.5876248219176121"/>
    <n v="0.57633118808619055"/>
    <m/>
    <m/>
    <m/>
    <m/>
    <x v="32"/>
  </r>
  <r>
    <x v="10"/>
    <x v="0"/>
    <s v="High End"/>
    <s v="Ben and Jerry's"/>
    <s v="Coffee Coffee BuzzBuzzBuzz"/>
    <n v="386"/>
    <x v="1384"/>
    <n v="246335.08679998951"/>
    <x v="1384"/>
    <n v="594817.69019197475"/>
    <n v="902.80467199996167"/>
    <n v="348482.60339198523"/>
    <n v="3.9921722072537165"/>
    <n v="0.58586455839858098"/>
    <m/>
    <m/>
    <m/>
    <m/>
    <x v="32"/>
  </r>
  <r>
    <x v="10"/>
    <x v="0"/>
    <s v="Low End"/>
    <s v="Ben and Jerry's"/>
    <s v="Willie Nelson’s Country PeachCobbler"/>
    <n v="703"/>
    <x v="1385"/>
    <n v="816408.55754996522"/>
    <x v="1385"/>
    <n v="1653447.3348219297"/>
    <n v="1190.6668239999494"/>
    <n v="837038.77727196447"/>
    <n v="3.3456439174963015"/>
    <n v="0.50623854757497344"/>
    <m/>
    <m/>
    <m/>
    <m/>
    <x v="32"/>
  </r>
  <r>
    <x v="10"/>
    <x v="0"/>
    <s v="Low End"/>
    <s v="EDY's"/>
    <s v="Cookie Dough"/>
    <n v="998"/>
    <x v="1386"/>
    <n v="1672937.7527131673"/>
    <x v="1386"/>
    <n v="2903946.8652038951"/>
    <n v="1233.4760646199679"/>
    <n v="1231009.1124907278"/>
    <n v="2.9155975931862677"/>
    <n v="0.42390896584269799"/>
    <m/>
    <m/>
    <m/>
    <m/>
    <x v="32"/>
  </r>
  <r>
    <x v="10"/>
    <x v="0"/>
    <s v="Low End"/>
    <s v="EDY's"/>
    <s v="Cookie Dough"/>
    <n v="837"/>
    <x v="1387"/>
    <n v="1184145.9764084495"/>
    <x v="1387"/>
    <n v="2162042.6053499258"/>
    <n v="1168.3352794999714"/>
    <n v="977896.62894147635"/>
    <n v="3.0861237156510288"/>
    <n v="0.45230220094723989"/>
    <m/>
    <m/>
    <m/>
    <m/>
    <x v="32"/>
  </r>
  <r>
    <x v="10"/>
    <x v="0"/>
    <s v="Low End"/>
    <s v="EDY's"/>
    <s v="Cookie Dough"/>
    <n v="338"/>
    <x v="1388"/>
    <n v="227599.49853471029"/>
    <x v="1388"/>
    <n v="395513.7501119831"/>
    <n v="496.78772655997875"/>
    <n v="167914.25157727281"/>
    <n v="3.4620089467454145"/>
    <n v="0.42454719091240367"/>
    <m/>
    <m/>
    <m/>
    <m/>
    <x v="32"/>
  </r>
  <r>
    <x v="10"/>
    <x v="0"/>
    <s v="Low End"/>
    <s v="EDY's"/>
    <s v="Girl Scouts® Thin Mint Cookie (Jan-Apr)"/>
    <n v="273"/>
    <x v="1389"/>
    <n v="157473.82235402326"/>
    <x v="1389"/>
    <n v="287007.59751298773"/>
    <n v="474.48269288997983"/>
    <n v="129533.77515896448"/>
    <n v="3.8509519450547804"/>
    <n v="0.45132524811683006"/>
    <m/>
    <m/>
    <m/>
    <m/>
    <x v="32"/>
  </r>
  <r>
    <x v="10"/>
    <x v="0"/>
    <s v="Low End"/>
    <s v="EDY's"/>
    <s v="Cookie Dough"/>
    <n v="223"/>
    <x v="1390"/>
    <n v="78912.975876536642"/>
    <x v="1390"/>
    <n v="173222.1536339926"/>
    <n v="422.91111101998194"/>
    <n v="94309.177757455953"/>
    <n v="3.4833226816142013"/>
    <n v="0.54444062597631282"/>
    <m/>
    <m/>
    <m/>
    <m/>
    <x v="32"/>
  </r>
  <r>
    <x v="10"/>
    <x v="0"/>
    <s v="High End"/>
    <s v="Häagen-Dazs"/>
    <s v="Baileys Irish Cream"/>
    <n v="349"/>
    <x v="1391"/>
    <n v="302099.82094369683"/>
    <x v="1391"/>
    <n v="628368.9540409802"/>
    <n v="934.86857620998114"/>
    <n v="326269.13309728337"/>
    <n v="5.1589802550141641"/>
    <n v="0.51923178412790449"/>
    <m/>
    <m/>
    <m/>
    <m/>
    <x v="32"/>
  </r>
  <r>
    <x v="10"/>
    <x v="0"/>
    <s v="High End"/>
    <s v="Häagen-Dazs"/>
    <s v="Vanilla Swiss Almond"/>
    <n v="302"/>
    <x v="1392"/>
    <n v="219309.68520119059"/>
    <x v="1392"/>
    <n v="346320.6925199852"/>
    <n v="420.5662493999821"/>
    <n v="127011.00731879461"/>
    <n v="3.7972094701985131"/>
    <n v="0.36674391701692832"/>
    <m/>
    <m/>
    <m/>
    <m/>
    <x v="32"/>
  </r>
  <r>
    <x v="10"/>
    <x v="0"/>
    <s v="High End"/>
    <s v="Häagen-Dazs"/>
    <s v="Vanilla Bean"/>
    <n v="919"/>
    <x v="1393"/>
    <n v="1543780.6529489341"/>
    <x v="1393"/>
    <n v="2979747.4230988729"/>
    <n v="1562.5318499999332"/>
    <n v="1435966.7701499388"/>
    <n v="3.5281612850923412"/>
    <n v="0.48190888899454581"/>
    <m/>
    <m/>
    <m/>
    <m/>
    <x v="32"/>
  </r>
  <r>
    <x v="10"/>
    <x v="0"/>
    <s v="High End"/>
    <s v="Häagen-Dazs"/>
    <s v="Vanilla Swiss Almond"/>
    <n v="783"/>
    <x v="1394"/>
    <n v="1123571.4249599522"/>
    <x v="1394"/>
    <n v="2232637.6809599046"/>
    <n v="1416.4319999999395"/>
    <n v="1109066.2559999523"/>
    <n v="3.6416208429117223"/>
    <n v="0.49675156227011202"/>
    <m/>
    <m/>
    <m/>
    <m/>
    <x v="32"/>
  </r>
  <r>
    <x v="10"/>
    <x v="0"/>
    <s v="High End"/>
    <s v="Häagen-Dazs"/>
    <s v="Vanilla Bean"/>
    <n v="780"/>
    <x v="1395"/>
    <n v="1117553.5331999522"/>
    <x v="1395"/>
    <n v="2222333.0531999045"/>
    <n v="1416.3839999999391"/>
    <n v="1104779.5199999523"/>
    <n v="3.6527499230767666"/>
    <n v="0.49712599036818389"/>
    <m/>
    <m/>
    <m/>
    <m/>
    <x v="32"/>
  </r>
  <r>
    <x v="10"/>
    <x v="0"/>
    <s v="High End"/>
    <s v="Häagen-Dazs"/>
    <s v="Cookies and Cream"/>
    <n v="717"/>
    <x v="1396"/>
    <n v="952508.72600095859"/>
    <x v="1396"/>
    <n v="1926448.9383509164"/>
    <n v="1358.3545499999411"/>
    <n v="973940.21234995779"/>
    <n v="3.7473062803345654"/>
    <n v="0.50556243301401627"/>
    <m/>
    <m/>
    <m/>
    <m/>
    <x v="32"/>
  </r>
  <r>
    <x v="10"/>
    <x v="0"/>
    <s v="High End"/>
    <s v="Häagen-Dazs"/>
    <s v="Banana Split"/>
    <n v="175"/>
    <x v="1397"/>
    <n v="66064.337981247168"/>
    <x v="1397"/>
    <n v="135382.1043749942"/>
    <n v="396.10152224998296"/>
    <n v="69317.766393747035"/>
    <n v="4.4206401428569535"/>
    <n v="0.51201572551822727"/>
    <m/>
    <m/>
    <m/>
    <m/>
    <x v="32"/>
  </r>
  <r>
    <x v="10"/>
    <x v="0"/>
    <s v="High End"/>
    <s v="Häagen-Dazs"/>
    <s v="Baileys Irish Cream"/>
    <n v="646"/>
    <x v="1398"/>
    <n v="763127.40729596757"/>
    <x v="1398"/>
    <n v="1578659.5128959329"/>
    <n v="1262.4335999999464"/>
    <n v="815532.10559996532"/>
    <n v="3.7828875789472076"/>
    <n v="0.51659784705818712"/>
    <m/>
    <m/>
    <m/>
    <m/>
    <x v="32"/>
  </r>
  <r>
    <x v="10"/>
    <x v="0"/>
    <s v="High End"/>
    <s v="Häagen-Dazs"/>
    <s v="Triple Chocolate"/>
    <n v="535"/>
    <x v="1399"/>
    <n v="524689.92404997768"/>
    <x v="1399"/>
    <n v="1136168.4415499514"/>
    <n v="1142.9504999999513"/>
    <n v="611478.51749997376"/>
    <n v="3.9694940747661858"/>
    <n v="0.53819354167749989"/>
    <m/>
    <m/>
    <m/>
    <m/>
    <x v="32"/>
  </r>
  <r>
    <x v="10"/>
    <x v="0"/>
    <s v="High End"/>
    <s v="Häagen-Dazs"/>
    <s v="Coconut Macaroon"/>
    <n v="153"/>
    <x v="1400"/>
    <n v="48516.445530537931"/>
    <x v="1400"/>
    <n v="108475.16063399536"/>
    <n v="391.88702681998319"/>
    <n v="59958.715103457427"/>
    <n v="4.6339083529409777"/>
    <n v="0.55274142718961583"/>
    <m/>
    <m/>
    <m/>
    <m/>
    <x v="32"/>
  </r>
  <r>
    <x v="10"/>
    <x v="0"/>
    <s v="High End"/>
    <s v="Häagen-Dazs"/>
    <s v="Baileys Irish Cream"/>
    <n v="444"/>
    <x v="1401"/>
    <n v="360592.10294398462"/>
    <x v="1401"/>
    <n v="822438.061343965"/>
    <n v="1040.1935999999557"/>
    <n v="461845.95839998039"/>
    <n v="4.1719323783782007"/>
    <n v="0.56155713129967166"/>
    <m/>
    <m/>
    <m/>
    <m/>
    <x v="32"/>
  </r>
  <r>
    <x v="10"/>
    <x v="0"/>
    <s v="High End"/>
    <s v="Häagen-Dazs"/>
    <s v="Rockmelon"/>
    <n v="372"/>
    <x v="1402"/>
    <n v="253814.79945598915"/>
    <x v="1402"/>
    <n v="612226.68105597375"/>
    <n v="963.47279999995862"/>
    <n v="358411.8815999846"/>
    <n v="4.4241146451611009"/>
    <n v="0.58542349213169342"/>
    <m/>
    <m/>
    <m/>
    <m/>
    <x v="32"/>
  </r>
  <r>
    <x v="10"/>
    <x v="0"/>
    <s v="Low End"/>
    <s v="Baskin-Robbins"/>
    <s v="French Vanilla"/>
    <n v="993"/>
    <x v="1403"/>
    <n v="1496794.7726279325"/>
    <x v="1403"/>
    <n v="2817048.249827873"/>
    <n v="1329.56039999994"/>
    <n v="1320253.4771999405"/>
    <n v="2.8569049305134664"/>
    <n v="0.46866555348514549"/>
    <m/>
    <m/>
    <m/>
    <m/>
    <x v="32"/>
  </r>
  <r>
    <x v="10"/>
    <x v="0"/>
    <s v="Low End"/>
    <s v="Baskin-Robbins"/>
    <s v="Vanilla"/>
    <n v="865"/>
    <x v="1404"/>
    <n v="1112110.0124749513"/>
    <x v="1404"/>
    <n v="2155510.6399749056"/>
    <n v="1206.2434999999473"/>
    <n v="1043400.6274999543"/>
    <n v="2.8808321560692383"/>
    <n v="0.48406192395881725"/>
    <m/>
    <m/>
    <m/>
    <m/>
    <x v="32"/>
  </r>
  <r>
    <x v="10"/>
    <x v="0"/>
    <s v="Low End"/>
    <s v="Baskin-Robbins"/>
    <s v="Green Mint Stick"/>
    <n v="837"/>
    <x v="1405"/>
    <n v="1052291.0675879533"/>
    <x v="1405"/>
    <n v="2054906.2487879088"/>
    <n v="1197.8675999999468"/>
    <n v="1002615.1811999555"/>
    <n v="2.933196086021375"/>
    <n v="0.48791285821012537"/>
    <m/>
    <m/>
    <m/>
    <m/>
    <x v="32"/>
  </r>
  <r>
    <x v="10"/>
    <x v="0"/>
    <s v="Low End"/>
    <s v="Baskin-Robbins"/>
    <s v="Pralines 'n Cream"/>
    <n v="206"/>
    <x v="1406"/>
    <n v="84383.16955607626"/>
    <x v="1406"/>
    <n v="166204.92576799262"/>
    <n v="397.19299131998235"/>
    <n v="81821.756211916363"/>
    <n v="3.916602077669729"/>
    <n v="0.49229441205691044"/>
    <m/>
    <m/>
    <m/>
    <m/>
    <x v="32"/>
  </r>
  <r>
    <x v="10"/>
    <x v="0"/>
    <s v="Low End"/>
    <s v="Baskin-Robbins"/>
    <s v="French Vanilla"/>
    <n v="793"/>
    <x v="1407"/>
    <n v="943062.20673595823"/>
    <x v="1407"/>
    <n v="1865166.4131359174"/>
    <n v="1162.8047999999485"/>
    <n v="922104.20639995916"/>
    <n v="2.9660004438838534"/>
    <n v="0.49438173446926853"/>
    <m/>
    <m/>
    <m/>
    <m/>
    <x v="32"/>
  </r>
  <r>
    <x v="10"/>
    <x v="0"/>
    <s v="Low End"/>
    <s v="Baskin-Robbins"/>
    <s v="Pralines 'n Cream"/>
    <n v="673"/>
    <x v="1408"/>
    <n v="680593.30892096984"/>
    <x v="1408"/>
    <n v="1403736.7218209377"/>
    <n v="1074.5072999999522"/>
    <n v="723143.41289996787"/>
    <n v="3.0992423135214078"/>
    <n v="0.51515601298931679"/>
    <m/>
    <m/>
    <m/>
    <m/>
    <x v="32"/>
  </r>
  <r>
    <x v="10"/>
    <x v="0"/>
    <s v="Low End"/>
    <s v="Baskin-Robbins"/>
    <s v="Date Nut"/>
    <n v="555"/>
    <x v="1409"/>
    <n v="463037.34914997948"/>
    <x v="1409"/>
    <n v="1010154.6841499551"/>
    <n v="985.79699999995603"/>
    <n v="547117.33499997552"/>
    <n v="3.279456810810665"/>
    <n v="0.54161738156010697"/>
    <m/>
    <m/>
    <m/>
    <m/>
    <x v="32"/>
  </r>
  <r>
    <x v="10"/>
    <x v="0"/>
    <s v="Low End"/>
    <s v="Baskin-Robbins"/>
    <s v="Green Mint Stick"/>
    <n v="477"/>
    <x v="1410"/>
    <n v="342077.33740498481"/>
    <x v="1410"/>
    <n v="784255.62190496514"/>
    <n v="926.99849999995877"/>
    <n v="442178.28449998033"/>
    <n v="3.4468380817608528"/>
    <n v="0.56381908162280636"/>
    <m/>
    <m/>
    <m/>
    <m/>
    <x v="32"/>
  </r>
  <r>
    <x v="10"/>
    <x v="1"/>
    <s v="High End"/>
    <s v="Ben and Jerry's"/>
    <s v="Karamel Sutra"/>
    <n v="249"/>
    <x v="1411"/>
    <n v="199492.46054216113"/>
    <x v="1411"/>
    <n v="428583.59150698653"/>
    <n v="920.04470266998146"/>
    <n v="229091.1309648254"/>
    <n v="6.9125270803210679"/>
    <n v="0.53453080216929139"/>
    <m/>
    <m/>
    <m/>
    <m/>
    <x v="32"/>
  </r>
  <r>
    <x v="10"/>
    <x v="1"/>
    <s v="High End"/>
    <s v="Ben and Jerry's"/>
    <s v="Chocolate Peanut Butter Swirl"/>
    <n v="244"/>
    <x v="1412"/>
    <n v="190736.77340367166"/>
    <x v="1412"/>
    <n v="292186.68452798715"/>
    <n v="415.77832427998169"/>
    <n v="101449.91112431549"/>
    <n v="4.9077311967210964"/>
    <n v="0.34720922100951568"/>
    <m/>
    <m/>
    <m/>
    <m/>
    <x v="32"/>
  </r>
  <r>
    <x v="10"/>
    <x v="1"/>
    <s v="High End"/>
    <s v="Ben and Jerry's"/>
    <s v="Strawberry Banana"/>
    <n v="291"/>
    <x v="1413"/>
    <n v="193099.89074942129"/>
    <x v="1413"/>
    <n v="314818.2868529858"/>
    <n v="418.27627526998117"/>
    <n v="121718.3961035645"/>
    <n v="3.7176968487970834"/>
    <n v="0.38663064118764079"/>
    <m/>
    <m/>
    <m/>
    <m/>
    <x v="32"/>
  </r>
  <r>
    <x v="10"/>
    <x v="1"/>
    <s v="High End"/>
    <s v="Ben and Jerry's"/>
    <s v="Chocolate"/>
    <n v="270"/>
    <x v="1414"/>
    <n v="162731.02802399278"/>
    <x v="1414"/>
    <n v="273614.09039998788"/>
    <n v="410.67800879998174"/>
    <n v="110883.0623759951"/>
    <n v="3.7532797037035373"/>
    <n v="0.40525348023524155"/>
    <m/>
    <m/>
    <m/>
    <m/>
    <x v="32"/>
  </r>
  <r>
    <x v="10"/>
    <x v="1"/>
    <s v="High End"/>
    <s v="Ben and Jerry's"/>
    <s v="Chocolate Fudge Brownie"/>
    <n v="250"/>
    <x v="1415"/>
    <n v="136973.90924999403"/>
    <x v="1415"/>
    <n v="238208.17499998954"/>
    <n v="404.93706299998212"/>
    <n v="101234.26574999551"/>
    <n v="3.8113307999998329"/>
    <n v="0.42498233215547693"/>
    <m/>
    <m/>
    <m/>
    <m/>
    <x v="32"/>
  </r>
  <r>
    <x v="10"/>
    <x v="1"/>
    <s v="High End"/>
    <s v="Ben and Jerry's"/>
    <s v="Chocolate Macadamia"/>
    <n v="796"/>
    <x v="1416"/>
    <n v="1087617.704399951"/>
    <x v="1416"/>
    <n v="2142467.2059359034"/>
    <n v="1325.1878159999403"/>
    <n v="1054849.5015359523"/>
    <n v="3.3813338140701994"/>
    <n v="0.49235269441389551"/>
    <m/>
    <m/>
    <m/>
    <m/>
    <x v="32"/>
  </r>
  <r>
    <x v="10"/>
    <x v="1"/>
    <s v="High End"/>
    <s v="Ben and Jerry's"/>
    <s v="Phish Food"/>
    <n v="779"/>
    <x v="1417"/>
    <n v="1041930.8259749529"/>
    <x v="1417"/>
    <n v="2061991.656178907"/>
    <n v="1309.4490759999412"/>
    <n v="1020060.8302039541"/>
    <n v="3.3979109127084479"/>
    <n v="0.4946968757837929"/>
    <m/>
    <m/>
    <m/>
    <m/>
    <x v="32"/>
  </r>
  <r>
    <x v="10"/>
    <x v="1"/>
    <s v="High End"/>
    <s v="Ben and Jerry's"/>
    <s v="Pumpkin Cheesecake"/>
    <n v="727"/>
    <x v="1418"/>
    <n v="897838.63874996023"/>
    <x v="1418"/>
    <n v="1804311.2385499198"/>
    <n v="1246.8673999999444"/>
    <n v="906472.59979995957"/>
    <n v="3.4138358321869182"/>
    <n v="0.50239259193910979"/>
    <m/>
    <m/>
    <m/>
    <m/>
    <x v="32"/>
  </r>
  <r>
    <x v="10"/>
    <x v="1"/>
    <s v="High End"/>
    <s v="Ben and Jerry's"/>
    <s v="Pumpkin Cheesecake"/>
    <n v="633"/>
    <x v="1419"/>
    <n v="680850.74879996968"/>
    <x v="1419"/>
    <n v="1414606.3614719373"/>
    <n v="1159.1715839999486"/>
    <n v="733755.6126719676"/>
    <n v="3.5304347298576633"/>
    <n v="0.51869950019769062"/>
    <m/>
    <m/>
    <m/>
    <m/>
    <x v="32"/>
  </r>
  <r>
    <x v="10"/>
    <x v="1"/>
    <s v="High End"/>
    <s v="Ben and Jerry's"/>
    <s v="Karamel Sutra"/>
    <n v="160"/>
    <x v="1420"/>
    <n v="52207.936703997686"/>
    <x v="1420"/>
    <n v="115834.11839999486"/>
    <n v="397.66363559998234"/>
    <n v="63626.181695997169"/>
    <n v="4.5247702499997988"/>
    <n v="0.5492870544090056"/>
    <m/>
    <m/>
    <m/>
    <m/>
    <x v="32"/>
  </r>
  <r>
    <x v="10"/>
    <x v="1"/>
    <s v="Low End"/>
    <s v="EDY's"/>
    <s v="Chocolate Fudge Chunk"/>
    <n v="691"/>
    <x v="1421"/>
    <n v="841854.66722360312"/>
    <x v="1421"/>
    <n v="1621786.0410439442"/>
    <n v="1128.6995279599726"/>
    <n v="779931.37382034108"/>
    <n v="3.3965457076699264"/>
    <n v="0.48090892021631843"/>
    <m/>
    <m/>
    <m/>
    <m/>
    <x v="32"/>
  </r>
  <r>
    <x v="10"/>
    <x v="1"/>
    <s v="Low End"/>
    <s v="EDY's"/>
    <s v="Neapolitan"/>
    <n v="628"/>
    <x v="1422"/>
    <n v="713221.74725756841"/>
    <x v="1422"/>
    <n v="1098480.2169599512"/>
    <n v="613.46890079997274"/>
    <n v="385258.4697023828"/>
    <n v="2.785306242038093"/>
    <n v="0.35071953391075844"/>
    <m/>
    <m/>
    <m/>
    <m/>
    <x v="32"/>
  </r>
  <r>
    <x v="10"/>
    <x v="1"/>
    <s v="Low End"/>
    <s v="EDY's"/>
    <s v="Double Fudge Brownie"/>
    <n v="487"/>
    <x v="1423"/>
    <n v="443324.83087267063"/>
    <x v="1423"/>
    <n v="714843.42579896864"/>
    <n v="557.53304912997544"/>
    <n v="271518.59492629801"/>
    <n v="3.0140677145789234"/>
    <n v="0.3798294635259829"/>
    <m/>
    <m/>
    <m/>
    <m/>
    <x v="32"/>
  </r>
  <r>
    <x v="10"/>
    <x v="1"/>
    <s v="Low End"/>
    <s v="EDY's"/>
    <s v="Pumpkin (Holiday)"/>
    <n v="254"/>
    <x v="1424"/>
    <n v="104491.84959855536"/>
    <x v="1424"/>
    <n v="217766.6825759903"/>
    <n v="445.96390935998011"/>
    <n v="113274.83297743494"/>
    <n v="3.3753903307085111"/>
    <n v="0.52016604026608781"/>
    <m/>
    <m/>
    <m/>
    <m/>
    <x v="32"/>
  </r>
  <r>
    <x v="10"/>
    <x v="1"/>
    <s v="Low End"/>
    <s v="EDY's"/>
    <s v="Strawberry"/>
    <n v="122"/>
    <x v="1425"/>
    <n v="25296.526208558895"/>
    <x v="1425"/>
    <n v="73499.913575996776"/>
    <n v="395.10973251998269"/>
    <n v="48203.387367437885"/>
    <n v="4.9381828524587998"/>
    <n v="0.65582917070503743"/>
    <m/>
    <m/>
    <m/>
    <m/>
    <x v="32"/>
  </r>
  <r>
    <x v="10"/>
    <x v="1"/>
    <s v="High End"/>
    <s v="Häagen-Dazs"/>
    <s v="Dulce de Leche"/>
    <n v="279"/>
    <x v="1426"/>
    <n v="268324.18360009807"/>
    <x v="1426"/>
    <n v="532443.72248098254"/>
    <n v="946.66501390998019"/>
    <n v="264119.53888088447"/>
    <n v="6.8401449426521053"/>
    <n v="0.49605155949663415"/>
    <m/>
    <m/>
    <m/>
    <m/>
    <x v="32"/>
  </r>
  <r>
    <x v="10"/>
    <x v="1"/>
    <s v="High End"/>
    <s v="Häagen-Dazs"/>
    <s v="Peaches and Cream"/>
    <n v="275"/>
    <x v="1427"/>
    <n v="182008.66220624201"/>
    <x v="1427"/>
    <n v="297944.85187498695"/>
    <n v="421.58614424998154"/>
    <n v="115936.18966874495"/>
    <n v="3.9397666363634638"/>
    <n v="0.38911962713619891"/>
    <m/>
    <m/>
    <m/>
    <m/>
    <x v="32"/>
  </r>
  <r>
    <x v="10"/>
    <x v="1"/>
    <s v="High End"/>
    <s v="Häagen-Dazs"/>
    <s v="Pralines and Cream"/>
    <n v="1000"/>
    <x v="1428"/>
    <n v="1859282.9999999187"/>
    <x v="1428"/>
    <n v="3539357.9999998454"/>
    <n v="1680.0749999999268"/>
    <n v="1680074.9999999267"/>
    <n v="3.5393579999998455"/>
    <n v="0.4746835443037975"/>
    <m/>
    <m/>
    <m/>
    <m/>
    <x v="32"/>
  </r>
  <r>
    <x v="10"/>
    <x v="1"/>
    <s v="High End"/>
    <s v="Häagen-Dazs"/>
    <s v="Waffle Cone"/>
    <n v="996"/>
    <x v="1429"/>
    <n v="1860741.2754719176"/>
    <x v="1429"/>
    <n v="3544384.8546718429"/>
    <n v="1690.4051999999251"/>
    <n v="1683643.5791999253"/>
    <n v="3.5729109759034561"/>
    <n v="0.47501714634084385"/>
    <m/>
    <m/>
    <m/>
    <m/>
    <x v="32"/>
  </r>
  <r>
    <x v="10"/>
    <x v="1"/>
    <s v="High End"/>
    <s v="Häagen-Dazs"/>
    <s v="Waffle Cone"/>
    <n v="866"/>
    <x v="1430"/>
    <n v="1407078.696539938"/>
    <x v="1430"/>
    <n v="2744114.7155398787"/>
    <n v="1543.9214999999315"/>
    <n v="1337036.0189999407"/>
    <n v="3.6590342840645032"/>
    <n v="0.48723765498152344"/>
    <m/>
    <m/>
    <m/>
    <m/>
    <x v="32"/>
  </r>
  <r>
    <x v="10"/>
    <x v="1"/>
    <s v="High End"/>
    <s v="Häagen-Dazs"/>
    <s v="Cookies and Cream"/>
    <n v="790"/>
    <x v="1431"/>
    <n v="1171256.5832999481"/>
    <x v="1431"/>
    <n v="2323400.088299897"/>
    <n v="1458.4094999999354"/>
    <n v="1152143.5049999489"/>
    <n v="3.7228009746833792"/>
    <n v="0.49588683016837087"/>
    <m/>
    <m/>
    <m/>
    <m/>
    <x v="32"/>
  </r>
  <r>
    <x v="10"/>
    <x v="1"/>
    <s v="High End"/>
    <s v="Häagen-Dazs"/>
    <s v="Coconut Macaroon"/>
    <n v="613"/>
    <x v="1432"/>
    <n v="706707.63099296857"/>
    <x v="1432"/>
    <n v="1479684.2945429343"/>
    <n v="1260.973349999944"/>
    <n v="772976.66354996571"/>
    <n v="3.9377497732461544"/>
    <n v="0.5223929634184119"/>
    <m/>
    <m/>
    <m/>
    <m/>
    <x v="32"/>
  </r>
  <r>
    <x v="10"/>
    <x v="1"/>
    <s v="High End"/>
    <s v="Häagen-Dazs"/>
    <s v="Cookies and Cream"/>
    <n v="532"/>
    <x v="1433"/>
    <n v="531295.76606397645"/>
    <x v="1433"/>
    <n v="1152159.5564639489"/>
    <n v="1167.0371999999484"/>
    <n v="620863.79039997247"/>
    <n v="4.0708899473682409"/>
    <n v="0.53886962696854512"/>
    <m/>
    <m/>
    <m/>
    <m/>
    <x v="32"/>
  </r>
  <r>
    <x v="10"/>
    <x v="1"/>
    <s v="High End"/>
    <s v="Häagen-Dazs"/>
    <s v="Coconut Macaroon"/>
    <n v="366"/>
    <x v="1434"/>
    <n v="252030.71246398884"/>
    <x v="1434"/>
    <n v="611268.64286397293"/>
    <n v="981.52439999995647"/>
    <n v="359237.93039998412"/>
    <n v="4.5632046557375023"/>
    <n v="0.58769239121583106"/>
    <m/>
    <m/>
    <m/>
    <m/>
    <x v="32"/>
  </r>
  <r>
    <x v="10"/>
    <x v="2"/>
    <s v="Low End"/>
    <s v="Baskin-Robbins"/>
    <s v="Vanilla"/>
    <n v="874"/>
    <x v="1435"/>
    <n v="2059077.3758539069"/>
    <x v="1435"/>
    <n v="3340116.9433998684"/>
    <n v="1465.7203289999561"/>
    <n v="1281039.5675459616"/>
    <n v="4.3725905034323223"/>
    <n v="0.38353135212146361"/>
    <m/>
    <m/>
    <m/>
    <m/>
    <x v="32"/>
  </r>
  <r>
    <x v="10"/>
    <x v="2"/>
    <s v="Low End"/>
    <s v="Baskin-Robbins"/>
    <s v="Green Mint Stick"/>
    <n v="853"/>
    <x v="1436"/>
    <n v="1976668.553856509"/>
    <x v="1436"/>
    <n v="3234179.883859871"/>
    <n v="1474.2219577999554"/>
    <n v="1257511.3300033619"/>
    <n v="4.4449421101991193"/>
    <n v="0.38881922934433993"/>
    <m/>
    <m/>
    <m/>
    <m/>
    <x v="32"/>
  </r>
  <r>
    <x v="10"/>
    <x v="2"/>
    <s v="Low End"/>
    <s v="Baskin-Robbins"/>
    <s v="French Vanilla"/>
    <n v="803"/>
    <x v="1437"/>
    <n v="1778273.2059891981"/>
    <x v="1437"/>
    <n v="2958864.6054878826"/>
    <n v="1470.2259022399558"/>
    <n v="1180591.3994986846"/>
    <n v="4.5887458231629559"/>
    <n v="0.39900149446142658"/>
    <m/>
    <m/>
    <m/>
    <m/>
    <x v="32"/>
  </r>
  <r>
    <x v="10"/>
    <x v="2"/>
    <s v="Low End"/>
    <s v="Baskin-Robbins"/>
    <s v="Pralines 'n Cream"/>
    <n v="675"/>
    <x v="1438"/>
    <n v="1314940.6844639394"/>
    <x v="1438"/>
    <n v="2304113.7743999092"/>
    <n v="1465.4416147199554"/>
    <n v="989173.08993596979"/>
    <n v="5.0570398340738754"/>
    <n v="0.42930739832654025"/>
    <m/>
    <m/>
    <m/>
    <m/>
    <x v="32"/>
  </r>
  <r>
    <x v="10"/>
    <x v="2"/>
    <s v="Low End"/>
    <s v="Baskin-Robbins"/>
    <s v="Date Nut"/>
    <n v="561"/>
    <x v="1439"/>
    <n v="943452.45016270655"/>
    <x v="1439"/>
    <n v="1481387.2730249316"/>
    <n v="958.88560224995558"/>
    <n v="537934.822862225"/>
    <n v="4.7069857843135079"/>
    <n v="0.36312909706844204"/>
    <m/>
    <m/>
    <m/>
    <m/>
    <x v="32"/>
  </r>
  <r>
    <x v="10"/>
    <x v="2"/>
    <s v="Low End"/>
    <s v="Baskin-Robbins"/>
    <s v="Green Mint Stick"/>
    <n v="483"/>
    <x v="1440"/>
    <n v="727260.32711930654"/>
    <x v="1440"/>
    <n v="1188328.6471139453"/>
    <n v="954.59279501995593"/>
    <n v="461068.31999463879"/>
    <n v="5.0938048819873432"/>
    <n v="0.38799731127783565"/>
    <m/>
    <m/>
    <m/>
    <m/>
    <x v="32"/>
  </r>
  <r>
    <x v="10"/>
    <x v="2"/>
    <s v="Low End"/>
    <s v="Baskin-Robbins"/>
    <s v="French Vanilla"/>
    <n v="996"/>
    <x v="1441"/>
    <n v="1546696.5004679277"/>
    <x v="1441"/>
    <n v="3675081.4696678282"/>
    <n v="2136.9326999999003"/>
    <n v="2128384.9691999005"/>
    <n v="3.7046594708833607"/>
    <n v="0.57913953384883043"/>
    <m/>
    <m/>
    <m/>
    <m/>
    <x v="32"/>
  </r>
  <r>
    <x v="10"/>
    <x v="2"/>
    <s v="Low End"/>
    <s v="Baskin-Robbins"/>
    <s v="Pralines 'n Cream"/>
    <n v="310"/>
    <x v="1442"/>
    <n v="207101.49615019042"/>
    <x v="1442"/>
    <n v="496774.56041997706"/>
    <n v="934.42923957995697"/>
    <n v="289673.06426978664"/>
    <n v="5.1693502645158906"/>
    <n v="0.58310768575769012"/>
    <m/>
    <m/>
    <m/>
    <m/>
    <x v="32"/>
  </r>
  <r>
    <x v="10"/>
    <x v="2"/>
    <s v="High End"/>
    <s v="Ben and Jerry's"/>
    <s v="Chocolate Macadamia"/>
    <n v="805"/>
    <x v="1443"/>
    <n v="2017385.9127239059"/>
    <x v="1443"/>
    <n v="3252946.460399867"/>
    <n v="1534.8578231999518"/>
    <n v="1235560.5476759612"/>
    <n v="5.0197854409935836"/>
    <n v="0.37982812281640826"/>
    <m/>
    <m/>
    <m/>
    <m/>
    <x v="32"/>
  </r>
  <r>
    <x v="10"/>
    <x v="2"/>
    <s v="High End"/>
    <s v="Ben and Jerry's"/>
    <s v="Phish Food"/>
    <n v="792"/>
    <x v="1444"/>
    <n v="1950224.5922701492"/>
    <x v="1444"/>
    <n v="3164376.5699038706"/>
    <n v="1533.0201737799516"/>
    <n v="1214151.9776337214"/>
    <n v="5.044728487373531"/>
    <n v="0.38369389698477191"/>
    <m/>
    <m/>
    <m/>
    <m/>
    <x v="32"/>
  </r>
  <r>
    <x v="10"/>
    <x v="2"/>
    <s v="High End"/>
    <s v="Ben and Jerry's"/>
    <s v="Pumpkin Cheesecake"/>
    <n v="740"/>
    <x v="1445"/>
    <n v="1704061.5995441214"/>
    <x v="1445"/>
    <n v="2825871.1098198867"/>
    <n v="1515.9587976699531"/>
    <n v="1121809.5102757653"/>
    <n v="5.1604658689187124"/>
    <n v="0.39697830038230808"/>
    <m/>
    <m/>
    <m/>
    <m/>
    <x v="32"/>
  </r>
  <r>
    <x v="10"/>
    <x v="2"/>
    <s v="High End"/>
    <s v="Ben and Jerry's"/>
    <s v="Pumpkin Cheesecake"/>
    <n v="637"/>
    <x v="1446"/>
    <n v="1312774.9719875099"/>
    <x v="1446"/>
    <n v="2271277.8558469103"/>
    <n v="1504.7141033899534"/>
    <n v="958502.8838594004"/>
    <n v="5.5974651978019763"/>
    <n v="0.422010403259092"/>
    <m/>
    <m/>
    <m/>
    <m/>
    <x v="32"/>
  </r>
  <r>
    <x v="10"/>
    <x v="2"/>
    <s v="High End"/>
    <s v="Ben and Jerry's"/>
    <s v="Karamel Sutra"/>
    <n v="355"/>
    <x v="1447"/>
    <n v="379477.06310668262"/>
    <x v="1447"/>
    <n v="719067.52856996702"/>
    <n v="956.592860459956"/>
    <n v="339590.4654632844"/>
    <n v="5.7057530535208647"/>
    <n v="0.47226505435259886"/>
    <m/>
    <m/>
    <m/>
    <m/>
    <x v="32"/>
  </r>
  <r>
    <x v="10"/>
    <x v="2"/>
    <s v="High End"/>
    <s v="Ben and Jerry's"/>
    <s v="Chocolate Peanut Butter Swirl"/>
    <n v="353"/>
    <x v="1448"/>
    <n v="369609.64704142325"/>
    <x v="1448"/>
    <n v="704191.30142396805"/>
    <n v="947.82338351995691"/>
    <n v="334581.6543825448"/>
    <n v="5.6512073881017262"/>
    <n v="0.4751289226464121"/>
    <m/>
    <m/>
    <m/>
    <m/>
    <x v="32"/>
  </r>
  <r>
    <x v="10"/>
    <x v="2"/>
    <s v="High End"/>
    <s v="Ben and Jerry's"/>
    <s v="Strawberry Banana"/>
    <n v="404"/>
    <x v="1449"/>
    <n v="375988.80629646243"/>
    <x v="1449"/>
    <n v="764249.48740796431"/>
    <n v="961.04128987995512"/>
    <n v="388260.68111150188"/>
    <n v="4.6824422079205732"/>
    <n v="0.50802870987631332"/>
    <m/>
    <m/>
    <m/>
    <m/>
    <x v="32"/>
  </r>
  <r>
    <x v="10"/>
    <x v="2"/>
    <s v="High End"/>
    <s v="Ben and Jerry's"/>
    <s v="Chocolate"/>
    <n v="372"/>
    <x v="1450"/>
    <n v="321961.14186598518"/>
    <x v="1450"/>
    <n v="674265.82859996904"/>
    <n v="947.05560949995674"/>
    <n v="352304.68673398386"/>
    <n v="4.8724262096771955"/>
    <n v="0.52250117355865666"/>
    <m/>
    <m/>
    <m/>
    <m/>
    <x v="32"/>
  </r>
  <r>
    <x v="10"/>
    <x v="2"/>
    <s v="High End"/>
    <s v="Ben and Jerry's"/>
    <s v="Chocolate Fudge Brownie"/>
    <n v="358"/>
    <x v="1451"/>
    <n v="289055.74441898684"/>
    <x v="1451"/>
    <n v="624515.4448999716"/>
    <n v="937.03826949995744"/>
    <n v="335459.70048098476"/>
    <n v="4.8727836592176557"/>
    <n v="0.5371519683307675"/>
    <m/>
    <m/>
    <m/>
    <m/>
    <x v="32"/>
  </r>
  <r>
    <x v="10"/>
    <x v="2"/>
    <s v="High End"/>
    <s v="Ben and Jerry's"/>
    <s v="Karamel Sutra"/>
    <n v="270"/>
    <x v="1452"/>
    <n v="157178.53218599275"/>
    <x v="1452"/>
    <n v="409316.70059998118"/>
    <n v="933.84506819995715"/>
    <n v="252138.16841398843"/>
    <n v="5.6147695555552977"/>
    <n v="0.61599775441461679"/>
    <m/>
    <m/>
    <m/>
    <m/>
    <x v="32"/>
  </r>
  <r>
    <x v="10"/>
    <x v="2"/>
    <s v="Low End"/>
    <s v="EDY's"/>
    <s v="Chocolate Fudge Chunk"/>
    <n v="692"/>
    <x v="1453"/>
    <n v="1034390.2127455131"/>
    <x v="1453"/>
    <n v="1841343.7362759165"/>
    <n v="1166.1178085699471"/>
    <n v="806953.52353040338"/>
    <n v="3.8452331690749699"/>
    <n v="0.43824165343644739"/>
    <m/>
    <m/>
    <m/>
    <m/>
    <x v="32"/>
  </r>
  <r>
    <x v="10"/>
    <x v="2"/>
    <s v="Low End"/>
    <s v="EDY's"/>
    <s v="Neapolitan"/>
    <n v="641"/>
    <x v="1454"/>
    <n v="905366.63986007834"/>
    <x v="1454"/>
    <n v="1646385.6624519241"/>
    <n v="1156.0359166799467"/>
    <n v="741019.02259184571"/>
    <n v="4.0069646989077716"/>
    <n v="0.45008835990970869"/>
    <m/>
    <m/>
    <m/>
    <m/>
    <x v="32"/>
  </r>
  <r>
    <x v="10"/>
    <x v="2"/>
    <s v="Low End"/>
    <s v="EDY's"/>
    <s v="Double Fudge Brownie"/>
    <n v="495"/>
    <x v="1455"/>
    <n v="583531.77394212352"/>
    <x v="1455"/>
    <n v="1124660.2687649489"/>
    <n v="1093.1888784299501"/>
    <n v="541128.49482282542"/>
    <n v="4.5899817111109025"/>
    <n v="0.48114840530204572"/>
    <m/>
    <m/>
    <m/>
    <m/>
    <x v="32"/>
  </r>
  <r>
    <x v="10"/>
    <x v="2"/>
    <s v="Low End"/>
    <s v="EDY's"/>
    <s v="Pumpkin (Holiday)"/>
    <n v="369"/>
    <x v="1456"/>
    <n v="247173.47438074855"/>
    <x v="1456"/>
    <n v="610431.1221959719"/>
    <n v="984.43806995995476"/>
    <n v="363257.64781522332"/>
    <n v="4.4831568672084652"/>
    <n v="0.59508376065171142"/>
    <m/>
    <m/>
    <m/>
    <m/>
    <x v="32"/>
  </r>
  <r>
    <x v="10"/>
    <x v="2"/>
    <s v="Low End"/>
    <s v="EDY's"/>
    <s v="Strawberry"/>
    <n v="331"/>
    <x v="1457"/>
    <n v="151698.26912165311"/>
    <x v="1457"/>
    <n v="458610.29958597908"/>
    <n v="927.2266781399577"/>
    <n v="306912.03046432597"/>
    <n v="4.1858900483381776"/>
    <n v="0.66922184421369912"/>
    <m/>
    <m/>
    <m/>
    <m/>
    <x v="32"/>
  </r>
  <r>
    <x v="10"/>
    <x v="2"/>
    <s v="High End"/>
    <s v="Häagen-Dazs"/>
    <s v="Cookies and Cream"/>
    <n v="799"/>
    <x v="1458"/>
    <n v="2158849.6586622009"/>
    <x v="1458"/>
    <n v="3425994.2833298612"/>
    <n v="1585.9131722999505"/>
    <n v="1267144.6246676603"/>
    <n v="5.3665239924903965"/>
    <n v="0.36986186195152426"/>
    <m/>
    <m/>
    <m/>
    <m/>
    <x v="32"/>
  </r>
  <r>
    <x v="10"/>
    <x v="3"/>
    <s v="High End"/>
    <s v="Häagen-Dazs"/>
    <s v="Coconut Macaroon"/>
    <n v="616"/>
    <x v="1459"/>
    <n v="1353028.5049757776"/>
    <x v="1459"/>
    <n v="2309040.6132639078"/>
    <n v="1551.9677082599519"/>
    <n v="956012.10828813026"/>
    <n v="6.0851340162335239"/>
    <n v="0.41403001003814072"/>
    <m/>
    <m/>
    <m/>
    <m/>
    <x v="32"/>
  </r>
  <r>
    <x v="10"/>
    <x v="3"/>
    <s v="High End"/>
    <s v="Häagen-Dazs"/>
    <s v="Cookies and Cream"/>
    <n v="642"/>
    <x v="1460"/>
    <n v="1258138.9228727422"/>
    <x v="1460"/>
    <n v="1921879.4128799117"/>
    <n v="1033.8636915999527"/>
    <n v="663740.49000716954"/>
    <n v="4.6628997507786023"/>
    <n v="0.34536011237695868"/>
    <m/>
    <m/>
    <m/>
    <m/>
    <x v="32"/>
  </r>
  <r>
    <x v="10"/>
    <x v="3"/>
    <s v="High End"/>
    <s v="Häagen-Dazs"/>
    <s v="Coconut Macaroon"/>
    <n v="468"/>
    <x v="1461"/>
    <n v="694861.93360580795"/>
    <x v="1461"/>
    <n v="1163939.5862639465"/>
    <n v="1002.3026766199541"/>
    <n v="469077.65265813854"/>
    <n v="5.3142102521365082"/>
    <n v="0.40300859099036246"/>
    <m/>
    <m/>
    <m/>
    <m/>
    <x v="32"/>
  </r>
  <r>
    <x v="10"/>
    <x v="3"/>
    <s v="High End"/>
    <s v="Häagen-Dazs"/>
    <s v="Dulce de Leche"/>
    <n v="394"/>
    <x v="1462"/>
    <n v="486147.62546403758"/>
    <x v="1462"/>
    <n v="874168.36302595981"/>
    <n v="984.82420700995476"/>
    <n v="388020.73756192223"/>
    <n v="5.6312219010149693"/>
    <n v="0.44387414824619925"/>
    <m/>
    <m/>
    <m/>
    <m/>
    <x v="32"/>
  </r>
  <r>
    <x v="10"/>
    <x v="3"/>
    <s v="High End"/>
    <s v="Häagen-Dazs"/>
    <s v="Peaches and Cream"/>
    <n v="381"/>
    <x v="1463"/>
    <n v="352139.85731398402"/>
    <x v="1463"/>
    <n v="715631.30939996743"/>
    <n v="954.04580599995666"/>
    <n v="363491.45208598342"/>
    <n v="4.9299144356953137"/>
    <n v="0.50793117532931686"/>
    <m/>
    <m/>
    <m/>
    <m/>
    <x v="32"/>
  </r>
  <r>
    <x v="10"/>
    <x v="3"/>
    <s v="High End"/>
    <s v="Häagen-Dazs"/>
    <s v="Pralines and Cream"/>
    <n v="1001"/>
    <x v="1464"/>
    <n v="1916414.4999999132"/>
    <x v="1464"/>
    <n v="4400087.6919998005"/>
    <n v="2481.1919999998877"/>
    <n v="2483673.1919998871"/>
    <n v="4.3913006993005004"/>
    <n v="0.56445993031358888"/>
    <m/>
    <m/>
    <m/>
    <m/>
    <x v="32"/>
  </r>
  <r>
    <x v="10"/>
    <x v="3"/>
    <s v="High End"/>
    <s v="Häagen-Dazs"/>
    <s v="Waffle Cone"/>
    <n v="998"/>
    <x v="1465"/>
    <n v="1919460.2822079121"/>
    <x v="1465"/>
    <n v="4412405.9990077978"/>
    <n v="2497.9415999998855"/>
    <n v="2492945.716799886"/>
    <n v="4.4301087134266508"/>
    <n v="0.56498556963263713"/>
    <m/>
    <m/>
    <m/>
    <m/>
    <x v="32"/>
  </r>
  <r>
    <x v="10"/>
    <x v="3"/>
    <s v="High End"/>
    <s v="Häagen-Dazs"/>
    <s v="Waffle Cone"/>
    <n v="879"/>
    <x v="1466"/>
    <n v="1471194.8556359326"/>
    <x v="1466"/>
    <n v="3535026.5562358378"/>
    <n v="2347.9313999998922"/>
    <n v="2063831.7005999051"/>
    <n v="4.575251062570894"/>
    <n v="0.58382353506207085"/>
    <m/>
    <m/>
    <m/>
    <m/>
    <x v="32"/>
  </r>
  <r>
    <x v="10"/>
    <x v="3"/>
    <s v="Low End"/>
    <s v="Baskin-Robbins"/>
    <s v="French Vanilla"/>
    <n v="995"/>
    <x v="1467"/>
    <n v="2026687.9103414021"/>
    <x v="1467"/>
    <n v="3920474.1946498109"/>
    <n v="1903.3027982999085"/>
    <n v="1893786.2843084089"/>
    <n v="3.9599749447234274"/>
    <n v="0.48305031235579088"/>
    <m/>
    <m/>
    <m/>
    <m/>
    <x v="32"/>
  </r>
  <r>
    <x v="10"/>
    <x v="3"/>
    <s v="Low End"/>
    <s v="Baskin-Robbins"/>
    <s v="Vanilla"/>
    <n v="873"/>
    <x v="1468"/>
    <n v="1573443.8201523763"/>
    <x v="1468"/>
    <n v="3108387.3133948543"/>
    <n v="1758.2399693499176"/>
    <n v="1534943.493242478"/>
    <n v="4.0785579782357768"/>
    <n v="0.49380702547202049"/>
    <m/>
    <m/>
    <m/>
    <m/>
    <x v="32"/>
  </r>
  <r>
    <x v="10"/>
    <x v="3"/>
    <s v="Low End"/>
    <s v="Baskin-Robbins"/>
    <s v="Green Mint Stick"/>
    <n v="852"/>
    <x v="1469"/>
    <n v="1515179.9852942878"/>
    <x v="1469"/>
    <n v="3008736.4867558572"/>
    <n v="1753.000588569917"/>
    <n v="1493556.5014615695"/>
    <n v="4.1448132077462825"/>
    <n v="0.49640655073518353"/>
    <m/>
    <m/>
    <m/>
    <m/>
    <x v="32"/>
  </r>
  <r>
    <x v="10"/>
    <x v="3"/>
    <s v="Low End"/>
    <s v="Baskin-Robbins"/>
    <s v="French Vanilla"/>
    <n v="802"/>
    <x v="1470"/>
    <n v="1369564.445121035"/>
    <x v="1470"/>
    <n v="2742941.77780987"/>
    <n v="1712.4405644499188"/>
    <n v="1373377.332688835"/>
    <n v="4.264497387780346"/>
    <n v="0.50069503618316757"/>
    <m/>
    <m/>
    <m/>
    <m/>
    <x v="32"/>
  </r>
  <r>
    <x v="10"/>
    <x v="3"/>
    <s v="Low End"/>
    <s v="Baskin-Robbins"/>
    <s v="Pralines 'n Cream"/>
    <n v="674"/>
    <x v="1471"/>
    <n v="1029964.1527914909"/>
    <x v="1471"/>
    <n v="2118563.1651338991"/>
    <n v="1615.1320657899232"/>
    <n v="1088599.0123424083"/>
    <n v="4.663603547477523"/>
    <n v="0.51383835528623745"/>
    <m/>
    <m/>
    <m/>
    <m/>
    <x v="32"/>
  </r>
  <r>
    <x v="10"/>
    <x v="3"/>
    <s v="Low End"/>
    <s v="Baskin-Robbins"/>
    <s v="Date Nut"/>
    <n v="559"/>
    <x v="1472"/>
    <n v="753683.18222076399"/>
    <x v="1472"/>
    <n v="1601232.8716799237"/>
    <n v="1516.1890687999278"/>
    <n v="847549.68945915974"/>
    <n v="5.1242567441858027"/>
    <n v="0.5293106983058361"/>
    <m/>
    <m/>
    <m/>
    <m/>
    <x v="32"/>
  </r>
  <r>
    <x v="10"/>
    <x v="3"/>
    <s v="Low End"/>
    <s v="Baskin-Robbins"/>
    <s v="Green Mint Stick"/>
    <n v="581"/>
    <x v="1473"/>
    <n v="714225.34857110598"/>
    <x v="1473"/>
    <n v="1557109.8482939259"/>
    <n v="1450.7478480599309"/>
    <n v="842884.49972281989"/>
    <n v="4.6128250843371292"/>
    <n v="0.54131344724737351"/>
    <m/>
    <m/>
    <m/>
    <m/>
    <x v="32"/>
  </r>
  <r>
    <x v="10"/>
    <x v="3"/>
    <s v="Low End"/>
    <s v="Baskin-Robbins"/>
    <s v="Pralines 'n Cream"/>
    <n v="309"/>
    <x v="1474"/>
    <n v="204686.38557569022"/>
    <x v="1474"/>
    <n v="556534.90346997348"/>
    <n v="1138.6683426999457"/>
    <n v="351848.51789428329"/>
    <n v="5.8287502588993982"/>
    <n v="0.63221285080328549"/>
    <m/>
    <m/>
    <m/>
    <m/>
    <x v="32"/>
  </r>
  <r>
    <x v="10"/>
    <x v="3"/>
    <s v="High End"/>
    <s v="Ben and Jerry's"/>
    <s v="Chocolate Macadamia"/>
    <n v="804"/>
    <x v="1475"/>
    <n v="1473006.7525074489"/>
    <x v="1475"/>
    <n v="3045636.9409918534"/>
    <n v="1956.0076971199057"/>
    <n v="1572630.1884844045"/>
    <n v="4.7115741890544989"/>
    <n v="0.51635510697879039"/>
    <m/>
    <m/>
    <m/>
    <m/>
    <x v="32"/>
  </r>
  <r>
    <x v="10"/>
    <x v="3"/>
    <s v="High End"/>
    <s v="Ben and Jerry's"/>
    <s v="Phish Food"/>
    <n v="790"/>
    <x v="1476"/>
    <n v="1425311.6011105313"/>
    <x v="1476"/>
    <n v="2955788.3132598572"/>
    <n v="1937.3122938599065"/>
    <n v="1530476.712149326"/>
    <n v="4.7360812582276193"/>
    <n v="0.51778968922893043"/>
    <m/>
    <m/>
    <m/>
    <m/>
    <x v="32"/>
  </r>
  <r>
    <x v="10"/>
    <x v="3"/>
    <s v="High End"/>
    <s v="Ben and Jerry's"/>
    <s v="Pumpkin Cheesecake"/>
    <n v="738"/>
    <x v="1477"/>
    <n v="1254813.2579559002"/>
    <x v="1477"/>
    <n v="2627404.192115875"/>
    <n v="1859.8793145799116"/>
    <n v="1372590.9341599748"/>
    <n v="4.8240762628723992"/>
    <n v="0.52241331511868128"/>
    <m/>
    <m/>
    <m/>
    <m/>
    <x v="32"/>
  </r>
  <r>
    <x v="10"/>
    <x v="3"/>
    <s v="High End"/>
    <s v="Ben and Jerry's"/>
    <s v="Pumpkin Cheesecake"/>
    <n v="636"/>
    <x v="1478"/>
    <n v="983005.35302959313"/>
    <x v="1478"/>
    <n v="2099520.7336439001"/>
    <n v="1755.5273280099163"/>
    <n v="1116515.380614307"/>
    <n v="5.1904610518865448"/>
    <n v="0.53179535820848867"/>
    <m/>
    <m/>
    <m/>
    <m/>
    <x v="32"/>
  </r>
  <r>
    <x v="10"/>
    <x v="3"/>
    <s v="High End"/>
    <s v="Ben and Jerry's"/>
    <s v="Karamel Sutra"/>
    <n v="453"/>
    <x v="1479"/>
    <n v="412148.4921901605"/>
    <x v="1479"/>
    <n v="1012159.3386779521"/>
    <n v="1324.5272549399372"/>
    <n v="600010.84648779151"/>
    <n v="4.9323340529798987"/>
    <n v="0.5928027569962504"/>
    <m/>
    <m/>
    <m/>
    <m/>
    <x v="32"/>
  </r>
  <r>
    <x v="10"/>
    <x v="4"/>
    <s v="High End"/>
    <s v="Ben and Jerry's"/>
    <s v="Chocolate Peanut Butter Swirl"/>
    <n v="452"/>
    <x v="1480"/>
    <n v="404167.48779790098"/>
    <x v="1480"/>
    <n v="995442.45483195316"/>
    <n v="1308.1304580399385"/>
    <n v="591274.96703405213"/>
    <n v="4.8723591061944616"/>
    <n v="0.59398206713402535"/>
    <m/>
    <m/>
    <m/>
    <m/>
    <x v="32"/>
  </r>
  <r>
    <x v="10"/>
    <x v="4"/>
    <s v="High End"/>
    <s v="Ben and Jerry's"/>
    <s v="Strawberry Banana"/>
    <n v="402"/>
    <x v="1481"/>
    <n v="331237.56182074401"/>
    <x v="1481"/>
    <n v="843809.45619595924"/>
    <n v="1275.0544636199384"/>
    <n v="512571.89437521523"/>
    <n v="5.2214639253728823"/>
    <n v="0.60744981063139425"/>
    <m/>
    <m/>
    <m/>
    <m/>
    <x v="32"/>
  </r>
  <r>
    <x v="10"/>
    <x v="4"/>
    <s v="High End"/>
    <s v="Ben and Jerry's"/>
    <s v="Chocolate"/>
    <n v="371"/>
    <x v="1482"/>
    <n v="289216.54188908631"/>
    <x v="1482"/>
    <n v="747963.42060996452"/>
    <n v="1236.5144978999413"/>
    <n v="458746.87872087822"/>
    <n v="5.4341614824795261"/>
    <n v="0.6133279597373491"/>
    <m/>
    <m/>
    <m/>
    <m/>
    <x v="32"/>
  </r>
  <r>
    <x v="10"/>
    <x v="4"/>
    <s v="High End"/>
    <s v="Ben and Jerry's"/>
    <s v="Chocolate Fudge Brownie"/>
    <n v="356"/>
    <x v="1483"/>
    <n v="263694.14928998757"/>
    <x v="1483"/>
    <n v="692565.15899996739"/>
    <n v="1204.6938474999433"/>
    <n v="428871.00970997981"/>
    <n v="5.4646285112356976"/>
    <n v="0.61925005053567816"/>
    <m/>
    <m/>
    <m/>
    <m/>
    <x v="32"/>
  </r>
  <r>
    <x v="10"/>
    <x v="4"/>
    <s v="High End"/>
    <s v="Ben and Jerry's"/>
    <s v="Karamel Sutra"/>
    <n v="369"/>
    <x v="1484"/>
    <n v="220698.6856847895"/>
    <x v="1484"/>
    <n v="631717.78607996996"/>
    <n v="1113.8729007999473"/>
    <n v="411019.10039518046"/>
    <n v="4.6394913821136008"/>
    <n v="0.65063721404093744"/>
    <m/>
    <m/>
    <m/>
    <m/>
    <x v="32"/>
  </r>
  <r>
    <x v="10"/>
    <x v="4"/>
    <s v="Low End"/>
    <s v="EDY's"/>
    <s v="Chocolate Fudge Chunk"/>
    <n v="707"/>
    <x v="1485"/>
    <n v="1028895.7400854517"/>
    <x v="1485"/>
    <n v="2037159.0970499045"/>
    <n v="1426.115073499933"/>
    <n v="1008263.3569644528"/>
    <n v="4.0755490099007989"/>
    <n v="0.49493599121667087"/>
    <m/>
    <m/>
    <m/>
    <m/>
    <x v="32"/>
  </r>
  <r>
    <x v="10"/>
    <x v="4"/>
    <s v="Low End"/>
    <s v="EDY's"/>
    <s v="Neapolitan"/>
    <n v="639"/>
    <x v="1486"/>
    <n v="883069.39723531797"/>
    <x v="1486"/>
    <n v="1780945.8478559153"/>
    <n v="1405.1274657599333"/>
    <n v="897876.45062059734"/>
    <n v="4.3616317746476803"/>
    <n v="0.50415707569185941"/>
    <m/>
    <m/>
    <m/>
    <m/>
    <x v="32"/>
  </r>
  <r>
    <x v="10"/>
    <x v="4"/>
    <s v="Low End"/>
    <s v="EDY's"/>
    <s v="Double Fudge Brownie"/>
    <n v="493"/>
    <x v="1487"/>
    <n v="577940.06354792288"/>
    <x v="1487"/>
    <n v="1224733.2114449425"/>
    <n v="1311.9536468499384"/>
    <n v="646793.14789701963"/>
    <n v="5.0390382657198449"/>
    <n v="0.52810942158899399"/>
    <m/>
    <m/>
    <m/>
    <m/>
    <x v="32"/>
  </r>
  <r>
    <x v="10"/>
    <x v="4"/>
    <s v="Low End"/>
    <s v="EDY's"/>
    <s v="Pumpkin (Holiday)"/>
    <n v="367"/>
    <x v="1488"/>
    <n v="263082.03919246746"/>
    <x v="1488"/>
    <n v="680308.12900796754"/>
    <n v="1136.8558305599458"/>
    <n v="417226.08981550008"/>
    <n v="5.0509553787463535"/>
    <n v="0.61328987854945016"/>
    <m/>
    <m/>
    <m/>
    <m/>
    <x v="32"/>
  </r>
  <r>
    <x v="10"/>
    <x v="4"/>
    <s v="Low End"/>
    <s v="EDY's"/>
    <s v="Strawberry"/>
    <n v="330"/>
    <x v="1489"/>
    <n v="173567.28847919183"/>
    <x v="1489"/>
    <n v="520529.09831997548"/>
    <n v="1051.3994237599504"/>
    <n v="346961.80984078365"/>
    <n v="4.7798815272725026"/>
    <n v="0.66655603108570516"/>
    <m/>
    <m/>
    <m/>
    <m/>
    <x v="32"/>
  </r>
  <r>
    <x v="10"/>
    <x v="4"/>
    <s v="High End"/>
    <s v="Häagen-Dazs"/>
    <s v="Pralines and Cream"/>
    <n v="1016"/>
    <x v="1490"/>
    <n v="2286708.4364798921"/>
    <x v="1490"/>
    <n v="4738713.4079997782"/>
    <n v="2413.3907199998876"/>
    <n v="2452004.9715198861"/>
    <n v="4.5906377952753754"/>
    <n v="0.51744107744107759"/>
    <m/>
    <m/>
    <m/>
    <m/>
    <x v="32"/>
  </r>
  <r>
    <x v="10"/>
    <x v="4"/>
    <s v="High End"/>
    <s v="Häagen-Dazs"/>
    <s v="Waffle Cone"/>
    <n v="997"/>
    <x v="1491"/>
    <n v="2255173.4418803733"/>
    <x v="1491"/>
    <n v="4675401.6538077779"/>
    <n v="2427.5107441598843"/>
    <n v="2420228.2119274046"/>
    <n v="4.7035808064190343"/>
    <n v="0.51765140005806842"/>
    <m/>
    <m/>
    <m/>
    <m/>
    <x v="32"/>
  </r>
  <r>
    <x v="10"/>
    <x v="4"/>
    <s v="High End"/>
    <s v="Häagen-Dazs"/>
    <s v="Waffle Cone"/>
    <n v="877"/>
    <x v="1492"/>
    <n v="1782307.5829963554"/>
    <x v="1492"/>
    <n v="3753514.5819238224"/>
    <n v="2247.6704662798938"/>
    <n v="1971206.998927467"/>
    <n v="4.8802146088937253"/>
    <n v="0.52516300547236627"/>
    <m/>
    <m/>
    <m/>
    <m/>
    <x v="32"/>
  </r>
  <r>
    <x v="10"/>
    <x v="4"/>
    <s v="High End"/>
    <s v="Häagen-Dazs"/>
    <s v="Cookies and Cream"/>
    <n v="798"/>
    <x v="1493"/>
    <n v="1514530.5256661281"/>
    <x v="1493"/>
    <n v="3224201.6860198472"/>
    <n v="2142.4450630998986"/>
    <n v="1709671.160353719"/>
    <n v="5.0630989849621661"/>
    <n v="0.53026185296250572"/>
    <m/>
    <m/>
    <m/>
    <m/>
    <x v="32"/>
  </r>
  <r>
    <x v="10"/>
    <x v="4"/>
    <s v="High End"/>
    <s v="Häagen-Dazs"/>
    <s v="Coconut Macaroon"/>
    <n v="715"/>
    <x v="1494"/>
    <n v="1135685.5294283959"/>
    <x v="1494"/>
    <n v="2495265.0529948813"/>
    <n v="1901.5098231699094"/>
    <n v="1359579.5235664854"/>
    <n v="4.8809527174822849"/>
    <n v="0.54486376985670637"/>
    <m/>
    <m/>
    <m/>
    <m/>
    <x v="32"/>
  </r>
  <r>
    <x v="10"/>
    <x v="4"/>
    <s v="High End"/>
    <s v="Häagen-Dazs"/>
    <s v="Cookies and Cream"/>
    <n v="641"/>
    <x v="1495"/>
    <n v="923841.4722218361"/>
    <x v="1495"/>
    <n v="2067846.6597479016"/>
    <n v="1784.7194813199151"/>
    <n v="1144005.1875260654"/>
    <n v="5.032714240249371"/>
    <n v="0.5532350196921928"/>
    <m/>
    <m/>
    <m/>
    <m/>
    <x v="32"/>
  </r>
  <r>
    <x v="10"/>
    <x v="5"/>
    <s v="High End"/>
    <s v="Häagen-Dazs"/>
    <s v="Coconut Macaroon"/>
    <n v="467"/>
    <x v="1496"/>
    <n v="536991.66590917448"/>
    <x v="1496"/>
    <n v="1264547.25131994"/>
    <n v="1557.934872399926"/>
    <n v="727555.58541076549"/>
    <n v="5.7983082655243496"/>
    <n v="0.57534867491217889"/>
    <m/>
    <m/>
    <m/>
    <m/>
    <x v="32"/>
  </r>
  <r>
    <x v="10"/>
    <x v="5"/>
    <s v="High End"/>
    <s v="Häagen-Dazs"/>
    <s v="Dulce de Leche"/>
    <n v="492"/>
    <x v="1497"/>
    <n v="489899.44926153665"/>
    <x v="1497"/>
    <n v="1197088.9898759429"/>
    <n v="1437.3771150699317"/>
    <n v="707189.54061440635"/>
    <n v="4.9453408597558619"/>
    <n v="0.5907577018878889"/>
    <m/>
    <m/>
    <m/>
    <m/>
    <x v="32"/>
  </r>
  <r>
    <x v="10"/>
    <x v="5"/>
    <s v="High End"/>
    <s v="Häagen-Dazs"/>
    <s v="Peaches and Cream"/>
    <n v="379"/>
    <x v="1498"/>
    <n v="304291.89066198573"/>
    <x v="1498"/>
    <n v="789299.26019996288"/>
    <n v="1279.7028219999397"/>
    <n v="485007.36953797715"/>
    <n v="5.4949440633242803"/>
    <n v="0.61447842915132633"/>
    <m/>
    <m/>
    <m/>
    <m/>
    <x v="32"/>
  </r>
  <r>
    <x v="10"/>
    <x v="5"/>
    <s v="Low End"/>
    <s v="Baskin-Robbins"/>
    <s v="French Vanilla"/>
    <n v="1009"/>
    <x v="1499"/>
    <n v="2167662.5423458922"/>
    <x v="1499"/>
    <n v="4235416.1365997894"/>
    <n v="2049.3098059998983"/>
    <n v="2067753.5942538972"/>
    <n v="4.160195639246572"/>
    <n v="0.48820553342697021"/>
    <m/>
    <m/>
    <m/>
    <m/>
    <x v="32"/>
  </r>
  <r>
    <x v="10"/>
    <x v="5"/>
    <s v="Low End"/>
    <s v="Baskin-Robbins"/>
    <s v="Vanilla"/>
    <n v="869"/>
    <x v="1500"/>
    <n v="1658145.7425059199"/>
    <x v="1500"/>
    <n v="3309174.0725998399"/>
    <n v="1899.9175259999081"/>
    <n v="1651028.33009392"/>
    <n v="4.3820775604140572"/>
    <n v="0.49892459383280374"/>
    <m/>
    <m/>
    <m/>
    <m/>
    <x v="32"/>
  </r>
  <r>
    <x v="10"/>
    <x v="5"/>
    <s v="Low End"/>
    <s v="Baskin-Robbins"/>
    <s v="Green Mint Stick"/>
    <n v="848"/>
    <x v="1501"/>
    <n v="1597221.5299501615"/>
    <x v="1501"/>
    <n v="3204083.8979038429"/>
    <n v="1894.8848678699073"/>
    <n v="1606862.3679536814"/>
    <n v="4.4556613478771405"/>
    <n v="0.50150446091780354"/>
    <m/>
    <m/>
    <m/>
    <m/>
    <x v="32"/>
  </r>
  <r>
    <x v="10"/>
    <x v="5"/>
    <s v="Low End"/>
    <s v="Baskin-Robbins"/>
    <s v="French Vanilla"/>
    <n v="799"/>
    <x v="1502"/>
    <n v="1447059.2663370792"/>
    <x v="1502"/>
    <n v="2927797.4607648565"/>
    <n v="1853.239292149909"/>
    <n v="1480738.1944277773"/>
    <n v="4.5861417209009021"/>
    <n v="0.50575158093106276"/>
    <m/>
    <m/>
    <m/>
    <m/>
    <x v="32"/>
  </r>
  <r>
    <x v="10"/>
    <x v="5"/>
    <s v="Low End"/>
    <s v="Baskin-Robbins"/>
    <s v="Pralines 'n Cream"/>
    <n v="688"/>
    <x v="1503"/>
    <n v="1119571.1137108251"/>
    <x v="1503"/>
    <n v="2326136.2016478861"/>
    <n v="1753.7283254899144"/>
    <n v="1206565.087937061"/>
    <n v="4.9142615130811551"/>
    <n v="0.51869924344167972"/>
    <m/>
    <m/>
    <m/>
    <m/>
    <x v="32"/>
  </r>
  <r>
    <x v="10"/>
    <x v="5"/>
    <s v="Low End"/>
    <s v="Baskin-Robbins"/>
    <s v="Date Nut"/>
    <n v="557"/>
    <x v="1504"/>
    <n v="803818.01361686049"/>
    <x v="1504"/>
    <n v="1724226.4019899152"/>
    <n v="1652.4387582999188"/>
    <n v="920408.38837305468"/>
    <n v="5.5575566786352741"/>
    <n v="0.53380947380855504"/>
    <m/>
    <m/>
    <m/>
    <m/>
    <x v="32"/>
  </r>
  <r>
    <x v="10"/>
    <x v="5"/>
    <s v="Low End"/>
    <s v="Baskin-Robbins"/>
    <s v="Green Mint Stick"/>
    <n v="579"/>
    <x v="1505"/>
    <n v="765040.2968505224"/>
    <x v="1505"/>
    <n v="1683013.8917759173"/>
    <n v="1585.4466233599221"/>
    <n v="917973.59492539486"/>
    <n v="5.0203104386871455"/>
    <n v="0.54543435405440921"/>
    <m/>
    <m/>
    <m/>
    <m/>
    <x v="32"/>
  </r>
  <r>
    <x v="10"/>
    <x v="5"/>
    <s v="Low End"/>
    <s v="Baskin-Robbins"/>
    <s v="Pralines 'n Cream"/>
    <n v="407"/>
    <x v="1506"/>
    <n v="301544.77940728521"/>
    <x v="1506"/>
    <n v="816790.26582995988"/>
    <n v="1265.9594260999379"/>
    <n v="515245.48642267467"/>
    <n v="4.9308493611791189"/>
    <n v="0.63081736888615048"/>
    <m/>
    <m/>
    <m/>
    <m/>
    <x v="32"/>
  </r>
  <r>
    <x v="10"/>
    <x v="5"/>
    <s v="High End"/>
    <s v="Ben and Jerry's"/>
    <s v="Chocolate Macadamia"/>
    <n v="800"/>
    <x v="1507"/>
    <n v="1550960.405183923"/>
    <x v="1507"/>
    <n v="3233582.7263998394"/>
    <n v="2103.2779015198957"/>
    <n v="1682622.3212159164"/>
    <n v="5.0524730099997495"/>
    <n v="0.52035851981720926"/>
    <m/>
    <m/>
    <m/>
    <m/>
    <x v="32"/>
  </r>
  <r>
    <x v="10"/>
    <x v="5"/>
    <s v="High End"/>
    <s v="Ben and Jerry's"/>
    <s v="Phish Food"/>
    <n v="788"/>
    <x v="1508"/>
    <n v="1505188.2728074451"/>
    <x v="1508"/>
    <n v="3147500.2709918437"/>
    <n v="2084.1522819598968"/>
    <n v="1642311.9981843985"/>
    <n v="5.0688955380708141"/>
    <n v="0.52178295688180243"/>
    <m/>
    <m/>
    <m/>
    <m/>
    <x v="32"/>
  </r>
  <r>
    <x v="10"/>
    <x v="5"/>
    <s v="High End"/>
    <s v="Ben and Jerry's"/>
    <s v="Pumpkin Cheesecake"/>
    <n v="736"/>
    <x v="1509"/>
    <n v="1327421.3023602548"/>
    <x v="1509"/>
    <n v="2802618.5598718622"/>
    <n v="2004.3440998799015"/>
    <n v="1475197.2575116074"/>
    <n v="5.1737848532606154"/>
    <n v="0.526363907894428"/>
    <m/>
    <m/>
    <m/>
    <m/>
    <x v="32"/>
  </r>
  <r>
    <x v="10"/>
    <x v="5"/>
    <s v="High End"/>
    <s v="Ben and Jerry's"/>
    <s v="Pumpkin Cheesecake"/>
    <n v="634"/>
    <x v="1510"/>
    <n v="1043046.2199918089"/>
    <x v="1510"/>
    <n v="2246070.1890058899"/>
    <n v="1897.514146709907"/>
    <n v="1203023.9690140812"/>
    <n v="5.5878508817031962"/>
    <n v="0.53561281161321994"/>
    <m/>
    <m/>
    <m/>
    <m/>
    <x v="32"/>
  </r>
  <r>
    <x v="10"/>
    <x v="5"/>
    <s v="High End"/>
    <s v="Ben and Jerry's"/>
    <s v="Karamel Sutra"/>
    <n v="451"/>
    <x v="1511"/>
    <n v="448349.58122193808"/>
    <x v="1511"/>
    <n v="1105053.0607159459"/>
    <n v="1456.1052760399286"/>
    <n v="656703.47949400777"/>
    <n v="5.43287919290439"/>
    <n v="0.5942732551399299"/>
    <m/>
    <m/>
    <m/>
    <m/>
    <x v="32"/>
  </r>
  <r>
    <x v="10"/>
    <x v="5"/>
    <s v="High End"/>
    <s v="Ben and Jerry's"/>
    <s v="Chocolate Peanut Butter Swirl"/>
    <n v="448"/>
    <x v="1512"/>
    <n v="438045.77436925872"/>
    <x v="1512"/>
    <n v="1082617.0682879474"/>
    <n v="1438.7752096399304"/>
    <n v="644571.29391868878"/>
    <n v="5.3940981160711674"/>
    <n v="0.59538253441543731"/>
    <m/>
    <m/>
    <m/>
    <m/>
    <x v="32"/>
  </r>
  <r>
    <x v="10"/>
    <x v="5"/>
    <s v="High End"/>
    <s v="Ben and Jerry's"/>
    <s v="Strawberry Banana"/>
    <n v="400"/>
    <x v="1513"/>
    <n v="362688.8597919821"/>
    <x v="1513"/>
    <n v="925193.48319995403"/>
    <n v="1406.2615585199301"/>
    <n v="562504.62340797193"/>
    <n v="5.7824592699997126"/>
    <n v="0.60798593334493123"/>
    <m/>
    <m/>
    <m/>
    <m/>
    <x v="32"/>
  </r>
  <r>
    <x v="10"/>
    <x v="5"/>
    <s v="High End"/>
    <s v="Ben and Jerry's"/>
    <s v="Chocolate"/>
    <n v="385"/>
    <x v="1514"/>
    <n v="331386.95940348378"/>
    <x v="1514"/>
    <n v="857293.59484995808"/>
    <n v="1365.9912608999334"/>
    <n v="525906.63544647431"/>
    <n v="5.7837314545451717"/>
    <n v="0.61344985965807608"/>
    <m/>
    <m/>
    <m/>
    <m/>
    <x v="32"/>
  </r>
  <r>
    <x v="10"/>
    <x v="5"/>
    <s v="High End"/>
    <s v="Ben and Jerry's"/>
    <s v="Chocolate Fudge Brownie"/>
    <n v="453"/>
    <x v="1515"/>
    <n v="371745.98682748195"/>
    <x v="1515"/>
    <n v="975537.42524995259"/>
    <n v="1332.8729324999354"/>
    <n v="603791.43842247059"/>
    <n v="4.7538725165560605"/>
    <n v="0.61893211146437255"/>
    <m/>
    <m/>
    <m/>
    <m/>
    <x v="32"/>
  </r>
  <r>
    <x v="10"/>
    <x v="5"/>
    <s v="High End"/>
    <s v="Ben and Jerry's"/>
    <s v="Karamel Sutra"/>
    <n v="366"/>
    <x v="1516"/>
    <n v="247028.72998318789"/>
    <x v="1516"/>
    <n v="701022.09671996569"/>
    <n v="1240.4190347999393"/>
    <n v="453993.36673677783"/>
    <n v="5.2332265573767929"/>
    <n v="0.64761634313808591"/>
    <m/>
    <m/>
    <m/>
    <m/>
    <x v="32"/>
  </r>
  <r>
    <x v="10"/>
    <x v="5"/>
    <s v="Low End"/>
    <s v="EDY's"/>
    <s v="Chocolate Fudge Chunk"/>
    <n v="704"/>
    <x v="1517"/>
    <n v="1093046.5496825073"/>
    <x v="1517"/>
    <n v="2191088.3589758938"/>
    <n v="1559.7184791099244"/>
    <n v="1098041.8092933865"/>
    <n v="4.4209395156247862"/>
    <n v="0.50113990373560613"/>
    <m/>
    <m/>
    <m/>
    <m/>
    <x v="32"/>
  </r>
  <r>
    <x v="10"/>
    <x v="5"/>
    <s v="Low End"/>
    <s v="EDY's"/>
    <s v="Neapolitan"/>
    <n v="637"/>
    <x v="1518"/>
    <n v="941229.57503843389"/>
    <x v="1518"/>
    <n v="1921372.515607906"/>
    <n v="1538.6859349599249"/>
    <n v="980142.94056947215"/>
    <n v="4.7351387503922329"/>
    <n v="0.51012645002854284"/>
    <m/>
    <m/>
    <m/>
    <m/>
    <x v="32"/>
  </r>
  <r>
    <x v="10"/>
    <x v="5"/>
    <s v="Low End"/>
    <s v="EDY's"/>
    <s v="Double Fudge Brownie"/>
    <n v="490"/>
    <x v="1519"/>
    <n v="618671.35833646997"/>
    <x v="1519"/>
    <n v="1325565.5591499358"/>
    <n v="1442.6412261499302"/>
    <n v="706894.20081346587"/>
    <n v="5.5208894591834063"/>
    <n v="0.53327743462706279"/>
    <m/>
    <m/>
    <m/>
    <m/>
    <x v="32"/>
  </r>
  <r>
    <x v="10"/>
    <x v="5"/>
    <s v="Low End"/>
    <s v="EDY's"/>
    <s v="Pumpkin (Holiday)"/>
    <n v="364"/>
    <x v="1520"/>
    <n v="289970.28891374578"/>
    <x v="1520"/>
    <n v="750100.7564959632"/>
    <n v="1264.0946911599381"/>
    <n v="460130.46758221742"/>
    <n v="5.661308692307415"/>
    <n v="0.61342488138750961"/>
    <m/>
    <m/>
    <m/>
    <m/>
    <x v="32"/>
  </r>
  <r>
    <x v="10"/>
    <x v="5"/>
    <s v="Low End"/>
    <s v="EDY's"/>
    <s v="Strawberry"/>
    <n v="326"/>
    <x v="1521"/>
    <n v="195831.21042743046"/>
    <x v="1521"/>
    <n v="579175.4220239718"/>
    <n v="1175.9024895599428"/>
    <n v="383344.21159654134"/>
    <n v="5.4497292147236607"/>
    <n v="0.66187928047242806"/>
    <m/>
    <m/>
    <m/>
    <m/>
    <x v="32"/>
  </r>
  <r>
    <x v="11"/>
    <x v="0"/>
    <s v="High End"/>
    <s v="Häagen-Dazs"/>
    <s v="Waffle Cone"/>
    <n v="1011"/>
    <x v="1522"/>
    <n v="2404832.4537097225"/>
    <x v="1522"/>
    <n v="5018752.4390637549"/>
    <n v="2585.4797085598739"/>
    <n v="2613919.9853540324"/>
    <n v="4.9101353353113328"/>
    <n v="0.52083062814743208"/>
    <m/>
    <m/>
    <m/>
    <m/>
    <x v="32"/>
  </r>
  <r>
    <x v="11"/>
    <x v="0"/>
    <s v="High End"/>
    <s v="Häagen-Dazs"/>
    <s v="Waffle Cone"/>
    <n v="875"/>
    <x v="1523"/>
    <n v="1875541.3235299082"/>
    <x v="1523"/>
    <n v="3976708.4629998053"/>
    <n v="2401.3338736798823"/>
    <n v="2101167.1394698974"/>
    <n v="5.1940681965711741"/>
    <n v="0.52836841297762493"/>
    <m/>
    <m/>
    <m/>
    <m/>
    <x v="32"/>
  </r>
  <r>
    <x v="11"/>
    <x v="0"/>
    <s v="High End"/>
    <s v="Häagen-Dazs"/>
    <s v="Cookies and Cream"/>
    <n v="794"/>
    <x v="1524"/>
    <n v="1592671.5751445221"/>
    <x v="1524"/>
    <n v="3413781.4746598331"/>
    <n v="2293.5892940998883"/>
    <n v="1821109.899515311"/>
    <n v="5.4149532619644711"/>
    <n v="0.53345825239056233"/>
    <m/>
    <m/>
    <m/>
    <m/>
    <x v="32"/>
  </r>
  <r>
    <x v="11"/>
    <x v="0"/>
    <s v="High End"/>
    <s v="Häagen-Dazs"/>
    <s v="Coconut Macaroon"/>
    <n v="729"/>
    <x v="1525"/>
    <n v="1231265.2128707094"/>
    <x v="1525"/>
    <n v="2723531.405066866"/>
    <n v="2047.0043788698995"/>
    <n v="1492266.1921961566"/>
    <n v="5.12480483264721"/>
    <n v="0.54791591145963658"/>
    <m/>
    <m/>
    <m/>
    <m/>
    <x v="32"/>
  </r>
  <r>
    <x v="11"/>
    <x v="0"/>
    <s v="High End"/>
    <s v="Häagen-Dazs"/>
    <s v="Cookies and Cream"/>
    <n v="638"/>
    <x v="1526"/>
    <n v="981420.17213939189"/>
    <x v="1526"/>
    <n v="2211034.1372238919"/>
    <n v="1927.2946161199059"/>
    <n v="1229613.9650845001"/>
    <n v="5.4319290721000479"/>
    <n v="0.55612617841729317"/>
    <m/>
    <m/>
    <m/>
    <m/>
    <x v="32"/>
  </r>
  <r>
    <x v="11"/>
    <x v="0"/>
    <s v="High End"/>
    <s v="Häagen-Dazs"/>
    <s v="Coconut Macaroon"/>
    <n v="581"/>
    <x v="1527"/>
    <n v="720435.34630616463"/>
    <x v="1527"/>
    <n v="1705354.9300199163"/>
    <n v="1695.2144297999166"/>
    <n v="984919.58371375164"/>
    <n v="5.0519903958689429"/>
    <n v="0.57754521734795061"/>
    <m/>
    <m/>
    <m/>
    <m/>
    <x v="32"/>
  </r>
  <r>
    <x v="11"/>
    <x v="0"/>
    <s v="High End"/>
    <s v="Häagen-Dazs"/>
    <s v="Dulce de Leche"/>
    <n v="489"/>
    <x v="1528"/>
    <n v="529182.59447184403"/>
    <x v="1528"/>
    <n v="1297790.6908769363"/>
    <n v="1571.7956981699228"/>
    <n v="768608.09640509228"/>
    <n v="5.4273388404905312"/>
    <n v="0.59224349643449237"/>
    <m/>
    <m/>
    <m/>
    <m/>
    <x v="32"/>
  </r>
  <r>
    <x v="11"/>
    <x v="0"/>
    <s v="High End"/>
    <s v="Häagen-Dazs"/>
    <s v="Peaches and Cream"/>
    <n v="477"/>
    <x v="1529"/>
    <n v="421808.70092847955"/>
    <x v="1529"/>
    <n v="1094228.7223499469"/>
    <n v="1409.6855794999317"/>
    <n v="672420.0214214673"/>
    <n v="4.8091835429767062"/>
    <n v="0.61451505310278243"/>
    <m/>
    <m/>
    <m/>
    <m/>
    <x v="32"/>
  </r>
  <r>
    <x v="11"/>
    <x v="0"/>
    <s v="Low End"/>
    <s v="Baskin-Robbins"/>
    <s v="French Vanilla"/>
    <n v="1006"/>
    <x v="1530"/>
    <n v="3079864.6201776429"/>
    <x v="1530"/>
    <n v="4908072.5283797756"/>
    <n v="1817.304083699933"/>
    <n v="1828207.9082021327"/>
    <n v="4.8497015208745298"/>
    <n v="0.37248999431669971"/>
    <m/>
    <m/>
    <m/>
    <m/>
    <x v="32"/>
  </r>
  <r>
    <x v="11"/>
    <x v="0"/>
    <s v="Low End"/>
    <s v="Baskin-Robbins"/>
    <s v="Vanilla"/>
    <n v="867"/>
    <x v="1531"/>
    <n v="2337572.0962323337"/>
    <x v="1531"/>
    <n v="3884853.3268948281"/>
    <n v="1784.6380976499358"/>
    <n v="1547281.2306624944"/>
    <n v="5.1681657266433696"/>
    <n v="0.39828562379708676"/>
    <m/>
    <m/>
    <m/>
    <m/>
    <x v="32"/>
  </r>
  <r>
    <x v="11"/>
    <x v="0"/>
    <s v="Low End"/>
    <s v="Baskin-Robbins"/>
    <s v="Green Mint Stick"/>
    <n v="846"/>
    <x v="1532"/>
    <n v="2245696.7962500667"/>
    <x v="1532"/>
    <n v="3764624.5308778314"/>
    <n v="1795.4228541699349"/>
    <n v="1518927.7346277647"/>
    <n v="5.2599418356971643"/>
    <n v="0.40347389817214596"/>
    <m/>
    <m/>
    <m/>
    <m/>
    <x v="32"/>
  </r>
  <r>
    <x v="11"/>
    <x v="0"/>
    <s v="Low End"/>
    <s v="Baskin-Robbins"/>
    <s v="French Vanilla"/>
    <n v="796"/>
    <x v="1533"/>
    <n v="2025137.709260578"/>
    <x v="1533"/>
    <n v="3450680.6904278458"/>
    <n v="1790.8831421699347"/>
    <n v="1425542.9811672678"/>
    <n v="5.4460125540198572"/>
    <n v="0.41311935500775543"/>
    <m/>
    <m/>
    <m/>
    <m/>
    <x v="32"/>
  </r>
  <r>
    <x v="11"/>
    <x v="0"/>
    <s v="Low End"/>
    <s v="Baskin-Robbins"/>
    <s v="Pralines 'n Cream"/>
    <n v="684"/>
    <x v="1534"/>
    <n v="1544471.679580122"/>
    <x v="1534"/>
    <n v="2424149.0134198777"/>
    <n v="1286.0779734499356"/>
    <n v="879677.33383975574"/>
    <n v="5.18139986111085"/>
    <n v="0.36288088272211766"/>
    <m/>
    <m/>
    <m/>
    <m/>
    <x v="32"/>
  </r>
  <r>
    <x v="11"/>
    <x v="0"/>
    <s v="Low End"/>
    <s v="Baskin-Robbins"/>
    <s v="Date Nut"/>
    <n v="571"/>
    <x v="1535"/>
    <n v="1126034.3787461433"/>
    <x v="1535"/>
    <n v="1856377.312019906"/>
    <n v="1279.0594277999351"/>
    <n v="730342.9332737627"/>
    <n v="5.6936928546406929"/>
    <n v="0.3934237552596912"/>
    <m/>
    <m/>
    <m/>
    <m/>
    <x v="32"/>
  </r>
  <r>
    <x v="11"/>
    <x v="0"/>
    <s v="Low End"/>
    <s v="Baskin-Robbins"/>
    <s v="Green Mint Stick"/>
    <n v="593"/>
    <x v="1536"/>
    <n v="1057348.3198234767"/>
    <x v="1536"/>
    <n v="1813109.6511629084"/>
    <n v="1274.4710477899355"/>
    <n v="755761.33133943169"/>
    <n v="5.1560210640806838"/>
    <n v="0.41683156385753878"/>
    <m/>
    <m/>
    <m/>
    <m/>
    <x v="32"/>
  </r>
  <r>
    <x v="11"/>
    <x v="0"/>
    <s v="Low End"/>
    <s v="Baskin-Robbins"/>
    <s v="Pralines 'n Cream"/>
    <n v="421"/>
    <x v="1537"/>
    <n v="372059.55889254127"/>
    <x v="1537"/>
    <n v="899559.48037595453"/>
    <n v="1252.9689346399366"/>
    <n v="527499.92148341332"/>
    <n v="5.0753464513061575"/>
    <n v="0.58639804592238221"/>
    <m/>
    <m/>
    <m/>
    <m/>
    <x v="32"/>
  </r>
  <r>
    <x v="11"/>
    <x v="0"/>
    <s v="High End"/>
    <s v="Ben and Jerry's"/>
    <s v="Chocolate Macadamia"/>
    <n v="798"/>
    <x v="1538"/>
    <n v="2279788.1594862035"/>
    <x v="1538"/>
    <n v="3765784.6344718286"/>
    <n v="1862.150971159931"/>
    <n v="1485996.4749856251"/>
    <n v="5.9135693784458461"/>
    <n v="0.39460474223163955"/>
    <m/>
    <m/>
    <m/>
    <m/>
    <x v="32"/>
  </r>
  <r>
    <x v="11"/>
    <x v="0"/>
    <s v="High End"/>
    <s v="Ben and Jerry's"/>
    <s v="Phish Food"/>
    <n v="785"/>
    <x v="1539"/>
    <n v="2205864.4824099378"/>
    <x v="1539"/>
    <n v="3666137.0678548329"/>
    <n v="1860.2198540699301"/>
    <n v="1460272.5854448951"/>
    <n v="5.949348156687627"/>
    <n v="0.39831369051876298"/>
    <m/>
    <m/>
    <m/>
    <m/>
    <x v="32"/>
  </r>
  <r>
    <x v="11"/>
    <x v="0"/>
    <s v="High End"/>
    <s v="Ben and Jerry's"/>
    <s v="Pumpkin Cheesecake"/>
    <n v="733"/>
    <x v="1540"/>
    <n v="1934303.8254343823"/>
    <x v="1540"/>
    <n v="3283213.7072078525"/>
    <n v="1840.2590474399321"/>
    <n v="1348909.8817734702"/>
    <n v="6.1107033778987709"/>
    <n v="0.41085046605772896"/>
    <m/>
    <m/>
    <m/>
    <m/>
    <x v="32"/>
  </r>
  <r>
    <x v="11"/>
    <x v="0"/>
    <s v="High End"/>
    <s v="Ben and Jerry's"/>
    <s v="Pumpkin Cheesecake"/>
    <n v="648"/>
    <x v="1541"/>
    <n v="1541675.0546653625"/>
    <x v="1541"/>
    <n v="2402365.3518238789"/>
    <n v="1328.2257672199325"/>
    <n v="860690.29715851648"/>
    <n v="5.7212252129626737"/>
    <n v="0.358267861507859"/>
    <m/>
    <m/>
    <m/>
    <m/>
    <x v="32"/>
  </r>
  <r>
    <x v="11"/>
    <x v="0"/>
    <s v="High End"/>
    <s v="Ben and Jerry's"/>
    <s v="Karamel Sutra"/>
    <n v="465"/>
    <x v="1542"/>
    <n v="610995.97771571926"/>
    <x v="1542"/>
    <n v="1204507.0793249393"/>
    <n v="1276.3679604499357"/>
    <n v="593511.10160922003"/>
    <n v="5.5706189354835907"/>
    <n v="0.49274189566561183"/>
    <m/>
    <m/>
    <m/>
    <m/>
    <x v="32"/>
  </r>
  <r>
    <x v="11"/>
    <x v="0"/>
    <s v="High End"/>
    <s v="Ben and Jerry's"/>
    <s v="Chocolate Peanut Butter Swirl"/>
    <n v="446"/>
    <x v="1543"/>
    <n v="575251.66436581139"/>
    <x v="1543"/>
    <n v="1139697.3766639431"/>
    <n v="1265.5733459599367"/>
    <n v="564445.71229813166"/>
    <n v="5.7295409955154089"/>
    <n v="0.49525928887398596"/>
    <m/>
    <m/>
    <m/>
    <m/>
    <x v="32"/>
  </r>
  <r>
    <x v="11"/>
    <x v="0"/>
    <s v="High End"/>
    <s v="Ben and Jerry's"/>
    <s v="Strawberry Banana"/>
    <n v="497"/>
    <x v="1544"/>
    <n v="579765.97991484054"/>
    <x v="1544"/>
    <n v="1217473.038676938"/>
    <n v="1283.1127942899345"/>
    <n v="637707.0587620975"/>
    <n v="4.9288610482894875"/>
    <n v="0.52379563119944861"/>
    <m/>
    <m/>
    <m/>
    <m/>
    <x v="32"/>
  </r>
  <r>
    <x v="11"/>
    <x v="0"/>
    <s v="High End"/>
    <s v="Ben and Jerry's"/>
    <s v="Chocolate"/>
    <n v="481"/>
    <x v="1545"/>
    <n v="526934.27046777355"/>
    <x v="1545"/>
    <n v="1135951.2353799429"/>
    <n v="1266.1475361999364"/>
    <n v="609016.96491216938"/>
    <n v="4.9098648232845763"/>
    <n v="0.53612949741497562"/>
    <m/>
    <m/>
    <m/>
    <m/>
    <x v="32"/>
  </r>
  <r>
    <x v="11"/>
    <x v="0"/>
    <s v="High End"/>
    <s v="Ben and Jerry's"/>
    <s v="Chocolate Fudge Brownie"/>
    <n v="451"/>
    <x v="1546"/>
    <n v="465605.0730539767"/>
    <x v="1546"/>
    <n v="1031199.5033999485"/>
    <n v="1254.0896459999374"/>
    <n v="565594.43034597184"/>
    <n v="5.0697858093123855"/>
    <n v="0.54848206237605912"/>
    <m/>
    <m/>
    <m/>
    <m/>
    <x v="32"/>
  </r>
  <r>
    <x v="11"/>
    <x v="0"/>
    <s v="High End"/>
    <s v="Ben and Jerry's"/>
    <s v="Karamel Sutra"/>
    <n v="363"/>
    <x v="1547"/>
    <n v="287229.39508558554"/>
    <x v="1547"/>
    <n v="741706.83575996268"/>
    <n v="1252.003968799937"/>
    <n v="454477.44067437714"/>
    <n v="5.6288416528922784"/>
    <n v="0.61274538505326503"/>
    <m/>
    <m/>
    <m/>
    <m/>
    <x v="32"/>
  </r>
  <r>
    <x v="11"/>
    <x v="1"/>
    <s v="Low End"/>
    <s v="EDY's"/>
    <s v="Chocolate Fudge Chunk"/>
    <n v="701"/>
    <x v="1548"/>
    <n v="1241378.1756969581"/>
    <x v="1548"/>
    <n v="2292951.4014418856"/>
    <n v="1500.1044589799253"/>
    <n v="1051573.2257449275"/>
    <n v="4.6661512724676708"/>
    <n v="0.45861121395057158"/>
    <m/>
    <m/>
    <m/>
    <m/>
    <x v="32"/>
  </r>
  <r>
    <x v="11"/>
    <x v="1"/>
    <s v="Low End"/>
    <s v="EDY's"/>
    <s v="Neapolitan"/>
    <n v="634"/>
    <x v="1549"/>
    <n v="1066970.7176673063"/>
    <x v="1549"/>
    <n v="2012175.1150558984"/>
    <n v="1490.8586709599247"/>
    <n v="945204.39738859213"/>
    <n v="5.005958649842019"/>
    <n v="0.46974261351121738"/>
    <m/>
    <m/>
    <m/>
    <m/>
    <x v="32"/>
  </r>
  <r>
    <x v="11"/>
    <x v="1"/>
    <s v="Low End"/>
    <s v="EDY's"/>
    <s v="Double Fudge Brownie"/>
    <n v="588"/>
    <x v="1550"/>
    <n v="841677.433833558"/>
    <x v="1550"/>
    <n v="1677685.7865599163"/>
    <n v="1421.7829127999291"/>
    <n v="836008.35272635834"/>
    <n v="4.8523930612242481"/>
    <n v="0.49831044610599462"/>
    <m/>
    <m/>
    <m/>
    <m/>
    <x v="32"/>
  </r>
  <r>
    <x v="11"/>
    <x v="1"/>
    <s v="Low End"/>
    <s v="EDY's"/>
    <s v="Pumpkin (Holiday)"/>
    <n v="462"/>
    <x v="1551"/>
    <n v="409181.3600489794"/>
    <x v="1551"/>
    <n v="1012868.2178999487"/>
    <n v="1306.6815104999337"/>
    <n v="603686.8578509693"/>
    <n v="4.7453581168828771"/>
    <n v="0.59601717892050754"/>
    <m/>
    <m/>
    <m/>
    <m/>
    <x v="32"/>
  </r>
  <r>
    <x v="11"/>
    <x v="1"/>
    <s v="Low End"/>
    <s v="EDY's"/>
    <s v="Strawberry"/>
    <n v="324"/>
    <x v="1552"/>
    <n v="212981.59071934933"/>
    <x v="1552"/>
    <n v="615918.34425596916"/>
    <n v="1243.6319553599378"/>
    <n v="402936.75353661983"/>
    <n v="5.8672300740737811"/>
    <n v="0.65420482649103173"/>
    <m/>
    <m/>
    <m/>
    <m/>
    <x v="32"/>
  </r>
  <r>
    <x v="11"/>
    <x v="1"/>
    <s v="High End"/>
    <s v="Häagen-Dazs"/>
    <s v="Waffle Cone"/>
    <n v="872"/>
    <x v="1553"/>
    <n v="2879520.3039072151"/>
    <x v="1553"/>
    <n v="4563804.3614557926"/>
    <n v="1931.5184146199276"/>
    <n v="1684284.0575485774"/>
    <n v="6.0019731628437629"/>
    <n v="0.36905264208374455"/>
    <m/>
    <m/>
    <m/>
    <m/>
    <x v="32"/>
  </r>
  <r>
    <x v="11"/>
    <x v="1"/>
    <s v="High End"/>
    <s v="Häagen-Dazs"/>
    <s v="Cookies and Cream"/>
    <n v="792"/>
    <x v="1554"/>
    <n v="2429510.6720014778"/>
    <x v="1554"/>
    <n v="3946268.7633598214"/>
    <n v="1915.098600199929"/>
    <n v="1516758.0913583436"/>
    <n v="6.2912406313128466"/>
    <n v="0.38435245603165358"/>
    <m/>
    <m/>
    <m/>
    <m/>
    <x v="32"/>
  </r>
  <r>
    <x v="11"/>
    <x v="1"/>
    <s v="High End"/>
    <s v="Häagen-Dazs"/>
    <s v="Coconut Macaroon"/>
    <n v="726"/>
    <x v="1555"/>
    <n v="1832955.9166847672"/>
    <x v="1555"/>
    <n v="2834069.3067058572"/>
    <n v="1378.9440633899308"/>
    <n v="1001113.3900210899"/>
    <n v="5.3769651942146046"/>
    <n v="0.35324238107102635"/>
    <m/>
    <m/>
    <m/>
    <m/>
    <x v="32"/>
  </r>
  <r>
    <x v="11"/>
    <x v="1"/>
    <s v="High End"/>
    <s v="Häagen-Dazs"/>
    <s v="Cookies and Cream"/>
    <n v="635"/>
    <x v="1556"/>
    <n v="1441766.5380257275"/>
    <x v="1556"/>
    <n v="2304898.659179884"/>
    <n v="1359.2631829199313"/>
    <n v="863132.12115415651"/>
    <n v="5.7161601070863268"/>
    <n v="0.37447725422395411"/>
    <m/>
    <m/>
    <m/>
    <m/>
    <x v="32"/>
  </r>
  <r>
    <x v="11"/>
    <x v="1"/>
    <s v="High End"/>
    <s v="Häagen-Dazs"/>
    <s v="Coconut Macaroon"/>
    <n v="577"/>
    <x v="1557"/>
    <n v="1015955.1262359688"/>
    <x v="1557"/>
    <n v="1780986.5751419102"/>
    <n v="1325.8777277399331"/>
    <n v="765031.44890594145"/>
    <n v="5.3494486065855185"/>
    <n v="0.42955486559183254"/>
    <m/>
    <m/>
    <m/>
    <m/>
    <x v="32"/>
  </r>
  <r>
    <x v="11"/>
    <x v="1"/>
    <s v="High End"/>
    <s v="Häagen-Dazs"/>
    <s v="Dulce de Leche"/>
    <n v="487"/>
    <x v="1558"/>
    <n v="726213.34963836335"/>
    <x v="1558"/>
    <n v="1362718.8806399312"/>
    <n v="1306.9928767999338"/>
    <n v="636505.53100156784"/>
    <n v="5.7457714989730153"/>
    <n v="0.46708498725919578"/>
    <m/>
    <m/>
    <m/>
    <m/>
    <x v="32"/>
  </r>
  <r>
    <x v="11"/>
    <x v="1"/>
    <s v="High End"/>
    <s v="Häagen-Dazs"/>
    <s v="Peaches and Cream"/>
    <n v="491"/>
    <x v="1559"/>
    <n v="568460.12145647162"/>
    <x v="1559"/>
    <n v="1193104.2961499405"/>
    <n v="1272.1877284999364"/>
    <n v="624644.17469346884"/>
    <n v="4.9489768839101398"/>
    <n v="0.52354532349698968"/>
    <m/>
    <m/>
    <m/>
    <m/>
    <x v="32"/>
  </r>
  <r>
    <x v="11"/>
    <x v="1"/>
    <s v="High End"/>
    <s v="Häagen-Dazs"/>
    <s v="Waffle Cone"/>
    <n v="1007"/>
    <x v="1560"/>
    <n v="2117535.3897598935"/>
    <x v="1560"/>
    <n v="5198981.0682597384"/>
    <n v="3060.025499999846"/>
    <n v="3081445.6784998449"/>
    <n v="5.1269525124128501"/>
    <n v="0.59270184638916201"/>
    <m/>
    <m/>
    <m/>
    <m/>
    <x v="32"/>
  </r>
  <r>
    <x v="11"/>
    <x v="1"/>
    <s v="Low End"/>
    <s v="Baskin-Robbins"/>
    <s v="Green Mint Stick"/>
    <n v="843"/>
    <x v="1561"/>
    <n v="2220989.6543786749"/>
    <x v="1561"/>
    <n v="3666154.955708832"/>
    <n v="1714.3123384699375"/>
    <n v="1445165.3013301571"/>
    <n v="5.1588828742583637"/>
    <n v="0.39419100359623016"/>
    <m/>
    <m/>
    <m/>
    <m/>
    <x v="32"/>
  </r>
  <r>
    <x v="11"/>
    <x v="1"/>
    <s v="Low End"/>
    <s v="Baskin-Robbins"/>
    <s v="Date Nut"/>
    <n v="568"/>
    <x v="1562"/>
    <n v="1099932.5979335429"/>
    <x v="1562"/>
    <n v="1780108.1205599078"/>
    <n v="1197.4921172999377"/>
    <n v="680175.52262636484"/>
    <n v="5.5175936091546429"/>
    <n v="0.38209787078125629"/>
    <m/>
    <m/>
    <m/>
    <m/>
    <x v="32"/>
  </r>
  <r>
    <x v="11"/>
    <x v="1"/>
    <s v="Low End"/>
    <s v="Baskin-Robbins"/>
    <s v="Green Mint Stick"/>
    <n v="590"/>
    <x v="1563"/>
    <n v="1028475.5999168467"/>
    <x v="1563"/>
    <n v="1732217.2029899103"/>
    <n v="1192.782378089938"/>
    <n v="703741.60307306354"/>
    <n v="4.9762056966099113"/>
    <n v="0.40626637459688281"/>
    <m/>
    <m/>
    <m/>
    <m/>
    <x v="32"/>
  </r>
  <r>
    <x v="11"/>
    <x v="1"/>
    <s v="Low End"/>
    <s v="Baskin-Robbins"/>
    <s v="Orange Sherbet"/>
    <n v="521"/>
    <x v="1564"/>
    <n v="813676.46473735804"/>
    <x v="1564"/>
    <n v="1431691.7135399259"/>
    <n v="1186.2096905999385"/>
    <n v="618015.24880256783"/>
    <n v="5.2744121689056778"/>
    <n v="0.43166782552264399"/>
    <m/>
    <m/>
    <m/>
    <m/>
    <x v="32"/>
  </r>
  <r>
    <x v="11"/>
    <x v="1"/>
    <s v="Low End"/>
    <s v="Baskin-Robbins"/>
    <s v="Rocky Road"/>
    <n v="483"/>
    <x v="1565"/>
    <n v="615322.57252280763"/>
    <x v="1565"/>
    <n v="1192215.8069639374"/>
    <n v="1194.3959305199373"/>
    <n v="576893.23444112972"/>
    <n v="5.1104673043475577"/>
    <n v="0.48388322908604064"/>
    <m/>
    <m/>
    <m/>
    <m/>
    <x v="32"/>
  </r>
  <r>
    <x v="11"/>
    <x v="1"/>
    <s v="Low End"/>
    <s v="Baskin-Robbins"/>
    <s v="Rocky Road"/>
    <n v="361"/>
    <x v="1566"/>
    <n v="253830.12814927683"/>
    <x v="1566"/>
    <n v="676283.11125896487"/>
    <n v="1170.2298701099394"/>
    <n v="422452.98310968804"/>
    <n v="5.1893640415509772"/>
    <n v="0.62466883480684887"/>
    <m/>
    <m/>
    <m/>
    <m/>
    <x v="32"/>
  </r>
  <r>
    <x v="11"/>
    <x v="1"/>
    <s v="High End"/>
    <s v="Ben and Jerry's"/>
    <s v="Turtle Soup"/>
    <n v="887"/>
    <x v="1567"/>
    <n v="2733853.0068739373"/>
    <x v="1567"/>
    <n v="4320781.7763677975"/>
    <n v="1789.0966961599329"/>
    <n v="1586928.7694938602"/>
    <n v="5.4918048072150754"/>
    <n v="0.36727815743286368"/>
    <m/>
    <m/>
    <m/>
    <m/>
    <x v="32"/>
  </r>
  <r>
    <x v="11"/>
    <x v="1"/>
    <s v="High End"/>
    <s v="Ben and Jerry's"/>
    <s v="Brownie Batter"/>
    <n v="864"/>
    <x v="1568"/>
    <n v="2568844.2439640276"/>
    <x v="1568"/>
    <n v="4100576.7663358115"/>
    <n v="1772.8385675599352"/>
    <n v="1531732.5223717839"/>
    <n v="5.4930994490738216"/>
    <n v="0.37354075040046325"/>
    <m/>
    <m/>
    <m/>
    <m/>
    <x v="32"/>
  </r>
  <r>
    <x v="11"/>
    <x v="1"/>
    <s v="High End"/>
    <s v="Ben and Jerry's"/>
    <s v="Mint Chocolate Cookie"/>
    <n v="814"/>
    <x v="1569"/>
    <n v="2284633.9951682426"/>
    <x v="1569"/>
    <n v="3719443.86215583"/>
    <n v="1762.665684259935"/>
    <n v="1434809.8669875874"/>
    <n v="5.6134414668302099"/>
    <n v="0.38575924793120975"/>
    <m/>
    <m/>
    <m/>
    <m/>
    <x v="32"/>
  </r>
  <r>
    <x v="11"/>
    <x v="1"/>
    <s v="High End"/>
    <s v="Ben and Jerry's"/>
    <s v="Coffee Coffee BuzzBuzzBuzz"/>
    <n v="777"/>
    <x v="1570"/>
    <n v="2148679.527495367"/>
    <x v="1570"/>
    <n v="3531592.1203078358"/>
    <n v="1779.8102867599337"/>
    <n v="1382912.5928124688"/>
    <n v="5.8496314079791354"/>
    <n v="0.39158332720821826"/>
    <m/>
    <m/>
    <m/>
    <m/>
    <x v="32"/>
  </r>
  <r>
    <x v="11"/>
    <x v="1"/>
    <s v="High End"/>
    <s v="Ben and Jerry's"/>
    <s v="Pistachio Pistachio"/>
    <n v="761"/>
    <x v="1571"/>
    <n v="2026576.4210499756"/>
    <x v="1571"/>
    <n v="3364608.6059678462"/>
    <n v="1758.255170719935"/>
    <n v="1338032.1849178707"/>
    <n v="5.809854254927461"/>
    <n v="0.39767840531127069"/>
    <m/>
    <m/>
    <m/>
    <m/>
    <x v="32"/>
  </r>
  <r>
    <x v="11"/>
    <x v="1"/>
    <s v="High End"/>
    <s v="Ben and Jerry's"/>
    <s v="Pumpkin Cheesecake"/>
    <n v="730"/>
    <x v="1572"/>
    <n v="1911615.312679701"/>
    <x v="1572"/>
    <n v="3196529.8005798534"/>
    <n v="1760.1568327399345"/>
    <n v="1284914.4879001523"/>
    <n v="5.9983670493147931"/>
    <n v="0.4019716905711524"/>
    <m/>
    <m/>
    <m/>
    <m/>
    <x v="32"/>
  </r>
  <r>
    <x v="11"/>
    <x v="2"/>
    <s v="High End"/>
    <s v="Ben and Jerry's"/>
    <s v="Dublin Mudslide"/>
    <n v="658"/>
    <x v="1573"/>
    <n v="1578246.6290639187"/>
    <x v="1573"/>
    <n v="2727184.174399876"/>
    <n v="1746.1056919999351"/>
    <n v="1148937.5453359573"/>
    <n v="6.2988705167170389"/>
    <n v="0.4212907790097396"/>
    <m/>
    <m/>
    <m/>
    <m/>
    <x v="32"/>
  </r>
  <r>
    <x v="11"/>
    <x v="2"/>
    <s v="High End"/>
    <s v="Ben and Jerry's"/>
    <s v="Turtle Soup"/>
    <n v="618"/>
    <x v="1574"/>
    <n v="1245264.8805373758"/>
    <x v="1574"/>
    <n v="2004275.7030238966"/>
    <n v="1228.1728519199366"/>
    <n v="759010.82248652074"/>
    <n v="5.2478391067958459"/>
    <n v="0.37869581582083933"/>
    <m/>
    <m/>
    <m/>
    <m/>
    <x v="32"/>
  </r>
  <r>
    <x v="11"/>
    <x v="2"/>
    <s v="High End"/>
    <s v="Ben and Jerry's"/>
    <s v="Coffee"/>
    <n v="524"/>
    <x v="1575"/>
    <n v="764342.91938348045"/>
    <x v="1575"/>
    <n v="1395263.2405919279"/>
    <n v="1204.0464145199378"/>
    <n v="630920.32120844745"/>
    <n v="5.0815192900760735"/>
    <n v="0.45218730262024615"/>
    <m/>
    <m/>
    <m/>
    <m/>
    <x v="32"/>
  </r>
  <r>
    <x v="11"/>
    <x v="2"/>
    <s v="High End"/>
    <s v="Ben and Jerry's"/>
    <s v="Coffee"/>
    <n v="494"/>
    <x v="1576"/>
    <n v="681837.08417002496"/>
    <x v="1576"/>
    <n v="1271695.4952259348"/>
    <n v="1194.0453665099387"/>
    <n v="589858.41105590982"/>
    <n v="5.2110979331981131"/>
    <n v="0.46383620392640695"/>
    <m/>
    <m/>
    <m/>
    <m/>
    <x v="32"/>
  </r>
  <r>
    <x v="11"/>
    <x v="2"/>
    <s v="High End"/>
    <s v="Ben and Jerry's"/>
    <s v="Strawberry Banana"/>
    <n v="394"/>
    <x v="1577"/>
    <n v="437946.49870311719"/>
    <x v="1577"/>
    <n v="910851.82049395225"/>
    <n v="1200.2673141899368"/>
    <n v="472905.32179083506"/>
    <n v="5.867529571065683"/>
    <n v="0.51919018126832084"/>
    <m/>
    <m/>
    <m/>
    <m/>
    <x v="32"/>
  </r>
  <r>
    <x v="11"/>
    <x v="2"/>
    <s v="High End"/>
    <s v="Ben and Jerry's"/>
    <s v="Chocolate"/>
    <n v="379"/>
    <x v="1578"/>
    <n v="394181.74732317973"/>
    <x v="1578"/>
    <n v="843088.4107199565"/>
    <n v="1184.4502991999386"/>
    <n v="448906.66339677677"/>
    <n v="5.8694134036936285"/>
    <n v="0.53245502807164946"/>
    <m/>
    <m/>
    <m/>
    <m/>
    <x v="32"/>
  </r>
  <r>
    <x v="11"/>
    <x v="2"/>
    <s v="High End"/>
    <s v="Ben and Jerry's"/>
    <s v="Chocolate Fudge Brownie"/>
    <n v="365"/>
    <x v="1579"/>
    <n v="356336.73193498165"/>
    <x v="1579"/>
    <n v="784532.78849995986"/>
    <n v="1173.13988099994"/>
    <n v="428196.05656497821"/>
    <n v="5.8887805479449042"/>
    <n v="0.54579752795762215"/>
    <m/>
    <m/>
    <m/>
    <m/>
    <x v="32"/>
  </r>
  <r>
    <x v="11"/>
    <x v="2"/>
    <s v="High End"/>
    <s v="Ben and Jerry's"/>
    <s v="Orange &amp; Cream"/>
    <n v="403"/>
    <x v="1580"/>
    <n v="335122.6261679224"/>
    <x v="1580"/>
    <n v="813745.84457395726"/>
    <n v="1187.6506660199377"/>
    <n v="478623.21840603487"/>
    <n v="5.0104726004960147"/>
    <n v="0.58817285716109757"/>
    <m/>
    <m/>
    <m/>
    <m/>
    <x v="32"/>
  </r>
  <r>
    <x v="11"/>
    <x v="2"/>
    <s v="High End"/>
    <s v="Ben and Jerry's"/>
    <s v="Strawberry Cheesecake"/>
    <n v="395"/>
    <x v="1581"/>
    <n v="310918.55536398385"/>
    <x v="1581"/>
    <n v="775091.40439995972"/>
    <n v="1175.121136799939"/>
    <n v="464172.84903597587"/>
    <n v="4.9677385316453115"/>
    <n v="0.59886207794462287"/>
    <m/>
    <m/>
    <m/>
    <m/>
    <x v="32"/>
  </r>
  <r>
    <x v="11"/>
    <x v="2"/>
    <s v="High End"/>
    <s v="Ben and Jerry's"/>
    <s v="Karamel Sutra"/>
    <n v="361"/>
    <x v="1582"/>
    <n v="263112.27505918639"/>
    <x v="1582"/>
    <n v="685464.31631996459"/>
    <n v="1169.9502527999396"/>
    <n v="422352.04126077821"/>
    <n v="5.2598147368418333"/>
    <n v="0.61615467239527388"/>
    <m/>
    <m/>
    <m/>
    <m/>
    <x v="32"/>
  </r>
  <r>
    <x v="11"/>
    <x v="2"/>
    <s v="High End"/>
    <s v="Ben and Jerry's"/>
    <s v="Vanilla HEATH Bar Crunch"/>
    <n v="349"/>
    <x v="1583"/>
    <n v="231805.07092502806"/>
    <x v="1583"/>
    <n v="637648.34298396716"/>
    <n v="1162.87470503994"/>
    <n v="405843.2720589391"/>
    <n v="5.235165088824945"/>
    <n v="0.63646879431966696"/>
    <m/>
    <m/>
    <m/>
    <m/>
    <x v="32"/>
  </r>
  <r>
    <x v="11"/>
    <x v="2"/>
    <s v="Low End"/>
    <s v="EDY's"/>
    <s v="Take the Cake"/>
    <n v="889"/>
    <x v="1584"/>
    <n v="1847948.3509131835"/>
    <x v="1584"/>
    <n v="3200133.4706878327"/>
    <n v="1521.0181324799205"/>
    <n v="1352185.1197746492"/>
    <n v="4.0491565714283597"/>
    <n v="0.42254022595001711"/>
    <m/>
    <m/>
    <m/>
    <m/>
    <x v="32"/>
  </r>
  <r>
    <x v="11"/>
    <x v="2"/>
    <s v="Low End"/>
    <s v="EDY's"/>
    <s v="Chocolate Fudge Chunk"/>
    <n v="699"/>
    <x v="1585"/>
    <n v="1210566.8603758181"/>
    <x v="1585"/>
    <n v="2206591.4931478868"/>
    <n v="1424.9279438799269"/>
    <n v="996024.63277206873"/>
    <n v="4.5161419914160774"/>
    <n v="0.45138605666930975"/>
    <m/>
    <m/>
    <m/>
    <m/>
    <x v="32"/>
  </r>
  <r>
    <x v="11"/>
    <x v="2"/>
    <s v="Low End"/>
    <s v="EDY's"/>
    <s v="Neapolitan"/>
    <n v="631"/>
    <x v="1586"/>
    <n v="1035275.8467429865"/>
    <x v="1586"/>
    <n v="1927527.3507839001"/>
    <n v="1414.0277401599267"/>
    <n v="892251.50404091366"/>
    <n v="4.8410752202850107"/>
    <n v="0.46289952963730796"/>
    <m/>
    <m/>
    <m/>
    <m/>
    <x v="32"/>
  </r>
  <r>
    <x v="11"/>
    <x v="2"/>
    <s v="Low End"/>
    <s v="EDY's"/>
    <s v="French Vanilla"/>
    <n v="471"/>
    <x v="1587"/>
    <n v="553629.09475617146"/>
    <x v="1587"/>
    <n v="1167243.3250199398"/>
    <n v="1302.7902977999327"/>
    <n v="613614.23026376835"/>
    <n v="5.2616212738850781"/>
    <n v="0.52569521462312585"/>
    <m/>
    <m/>
    <m/>
    <m/>
    <x v="32"/>
  </r>
  <r>
    <x v="11"/>
    <x v="2"/>
    <s v="High End"/>
    <s v="Häagen-Dazs"/>
    <s v="Waffle Cone"/>
    <n v="869"/>
    <x v="1588"/>
    <n v="2865447.3529814719"/>
    <x v="1588"/>
    <n v="4476362.0009017913"/>
    <n v="1853.7567870199305"/>
    <n v="1610914.6479203193"/>
    <n v="5.9276922416568016"/>
    <n v="0.35987139726317724"/>
    <m/>
    <m/>
    <m/>
    <m/>
    <x v="32"/>
  </r>
  <r>
    <x v="11"/>
    <x v="2"/>
    <s v="High End"/>
    <s v="Häagen-Dazs"/>
    <s v="Black Raspberry Chip"/>
    <n v="810"/>
    <x v="1589"/>
    <n v="2526151.5054466678"/>
    <x v="1589"/>
    <n v="4029137.4682798106"/>
    <n v="1855.5382257199294"/>
    <n v="1502985.9628331428"/>
    <n v="6.1410417135799582"/>
    <n v="0.37302920902195569"/>
    <m/>
    <m/>
    <m/>
    <m/>
    <x v="32"/>
  </r>
  <r>
    <x v="11"/>
    <x v="2"/>
    <s v="High End"/>
    <s v="Häagen-Dazs"/>
    <s v="Black Walnut"/>
    <n v="790"/>
    <x v="1590"/>
    <n v="2435286.7229611729"/>
    <x v="1590"/>
    <n v="3896124.6362298178"/>
    <n v="1849.1619155299304"/>
    <n v="1460837.9132686448"/>
    <n v="6.2427890341769228"/>
    <n v="0.37494640178715161"/>
    <m/>
    <m/>
    <m/>
    <m/>
    <x v="32"/>
  </r>
  <r>
    <x v="11"/>
    <x v="2"/>
    <s v="High End"/>
    <s v="Häagen-Dazs"/>
    <s v="Coconut Macaroon"/>
    <n v="723"/>
    <x v="1591"/>
    <n v="1808853.0561158359"/>
    <x v="1591"/>
    <n v="3110042.8902028576"/>
    <n v="1799.7093140899328"/>
    <n v="1301189.8340870216"/>
    <n v="5.9496276085751072"/>
    <n v="0.41838324422662521"/>
    <m/>
    <m/>
    <m/>
    <m/>
    <x v="32"/>
  </r>
  <r>
    <x v="11"/>
    <x v="2"/>
    <s v="High End"/>
    <s v="Häagen-Dazs"/>
    <s v="Banoffee"/>
    <n v="678"/>
    <x v="1592"/>
    <n v="1603909.9243136765"/>
    <x v="1592"/>
    <n v="2480652.4548958712"/>
    <n v="1293.1305760799328"/>
    <n v="876742.53058219468"/>
    <n v="5.3964298407076843"/>
    <n v="0.35343223064231988"/>
    <m/>
    <m/>
    <m/>
    <m/>
    <x v="32"/>
  </r>
  <r>
    <x v="11"/>
    <x v="2"/>
    <s v="High End"/>
    <s v="Häagen-Dazs"/>
    <s v="Cookies and Cream"/>
    <n v="633"/>
    <x v="1593"/>
    <n v="1419195.6629221668"/>
    <x v="1593"/>
    <n v="2229296.2907038853"/>
    <n v="1279.7798227199341"/>
    <n v="810100.6277817185"/>
    <n v="5.5636573270139316"/>
    <n v="0.36338849670177065"/>
    <m/>
    <m/>
    <m/>
    <m/>
    <x v="32"/>
  </r>
  <r>
    <x v="11"/>
    <x v="2"/>
    <s v="High End"/>
    <s v="Häagen-Dazs"/>
    <s v="Mocha Almond Fudge"/>
    <n v="618"/>
    <x v="1594"/>
    <n v="1352976.2285993295"/>
    <x v="1594"/>
    <n v="2146966.8737398884"/>
    <n v="1284.7745066999332"/>
    <n v="793990.64514055895"/>
    <n v="5.6214505339802896"/>
    <n v="0.36981969999261072"/>
    <m/>
    <m/>
    <m/>
    <m/>
    <x v="32"/>
  </r>
  <r>
    <x v="11"/>
    <x v="2"/>
    <s v="High End"/>
    <s v="Häagen-Dazs"/>
    <s v="Coconut Macaroon"/>
    <n v="575"/>
    <x v="1595"/>
    <n v="989198.78086944867"/>
    <x v="1595"/>
    <n v="1705263.5884499117"/>
    <n v="1245.3301001399357"/>
    <n v="716064.80758046301"/>
    <n v="5.1576970539127762"/>
    <n v="0.41991444163266717"/>
    <m/>
    <m/>
    <m/>
    <m/>
    <x v="32"/>
  </r>
  <r>
    <x v="11"/>
    <x v="2"/>
    <s v="High End"/>
    <s v="Häagen-Dazs"/>
    <s v="Butter Pecan"/>
    <n v="489"/>
    <x v="1596"/>
    <n v="720309.54267392249"/>
    <x v="1596"/>
    <n v="1323128.0063159312"/>
    <n v="1232.7575943599359"/>
    <n v="602818.46364200872"/>
    <n v="5.5332990674843749"/>
    <n v="0.45560101574788225"/>
    <m/>
    <m/>
    <m/>
    <m/>
    <x v="32"/>
  </r>
  <r>
    <x v="11"/>
    <x v="2"/>
    <s v="High End"/>
    <s v="Häagen-Dazs"/>
    <s v="Almond Hazelnut Swirl"/>
    <n v="483"/>
    <x v="1597"/>
    <n v="684514.29930656473"/>
    <x v="1597"/>
    <n v="1272546.7788599345"/>
    <n v="1217.4585497999374"/>
    <n v="588032.47955336981"/>
    <n v="5.4548083229810853"/>
    <n v="0.46209105183558269"/>
    <m/>
    <m/>
    <m/>
    <m/>
    <x v="32"/>
  </r>
  <r>
    <x v="11"/>
    <x v="2"/>
    <s v="High End"/>
    <s v="Häagen-Dazs"/>
    <s v="Peaches and Cream"/>
    <n v="388"/>
    <x v="1598"/>
    <n v="428618.617982978"/>
    <x v="1598"/>
    <n v="891048.48929995426"/>
    <n v="1191.8295652499389"/>
    <n v="462429.87131697626"/>
    <n v="5.9188575386594904"/>
    <n v="0.51897273478380612"/>
    <m/>
    <m/>
    <m/>
    <m/>
    <x v="32"/>
  </r>
  <r>
    <x v="11"/>
    <x v="2"/>
    <s v="High End"/>
    <s v="Häagen-Dazs"/>
    <s v="Waffle Cone"/>
    <n v="1005"/>
    <x v="1599"/>
    <n v="2140417.7846998894"/>
    <x v="1599"/>
    <n v="5115636.3671997357"/>
    <n v="2960.4164999998475"/>
    <n v="2975218.5824998464"/>
    <n v="5.0648611343280967"/>
    <n v="0.58159305488878221"/>
    <m/>
    <m/>
    <m/>
    <m/>
    <x v="32"/>
  </r>
  <r>
    <x v="11"/>
    <x v="2"/>
    <s v="Low End"/>
    <s v="Baskin-Robbins"/>
    <s v="French Vanilla"/>
    <n v="1001"/>
    <x v="1600"/>
    <n v="3120178.2621007324"/>
    <x v="1600"/>
    <n v="4884679.1893897653"/>
    <n v="1762.7381890999327"/>
    <n v="1764500.9272890328"/>
    <n v="4.8749244655342316"/>
    <n v="0.36123169176018471"/>
    <m/>
    <m/>
    <m/>
    <m/>
    <x v="32"/>
  </r>
  <r>
    <x v="11"/>
    <x v="2"/>
    <s v="Low End"/>
    <s v="Baskin-Robbins"/>
    <s v="World Class Chocolate"/>
    <n v="891"/>
    <x v="1601"/>
    <n v="2499015.5919529679"/>
    <x v="1601"/>
    <n v="4053012.9740098091"/>
    <n v="1744.104805899934"/>
    <n v="1553997.3820568412"/>
    <n v="5.1053154994385919"/>
    <n v="0.38341781583773443"/>
    <m/>
    <m/>
    <m/>
    <m/>
    <x v="32"/>
  </r>
  <r>
    <x v="11"/>
    <x v="2"/>
    <s v="Low End"/>
    <s v="Baskin-Robbins"/>
    <s v="Vanilla"/>
    <n v="878"/>
    <x v="1602"/>
    <n v="2404882.2697771736"/>
    <x v="1602"/>
    <n v="3925391.7998298174"/>
    <n v="1731.7876196499356"/>
    <n v="1520509.5300526437"/>
    <n v="5.0920654726649106"/>
    <n v="0.38735229693977657"/>
    <m/>
    <m/>
    <m/>
    <m/>
    <x v="32"/>
  </r>
  <r>
    <x v="11"/>
    <x v="2"/>
    <s v="Low End"/>
    <s v="Baskin-Robbins"/>
    <s v="Pralines 'n Cream"/>
    <n v="679"/>
    <x v="1603"/>
    <n v="1109984.9447422512"/>
    <x v="1603"/>
    <n v="2212861.4882008824"/>
    <n v="1624.2658961099135"/>
    <n v="1102876.5434586313"/>
    <n v="4.7997065080998924"/>
    <n v="0.49839384405180298"/>
    <m/>
    <m/>
    <m/>
    <m/>
    <x v="32"/>
  </r>
  <r>
    <x v="11"/>
    <x v="2"/>
    <s v="Low End"/>
    <s v="Baskin-Robbins"/>
    <s v="Date Nut"/>
    <n v="565"/>
    <x v="1604"/>
    <n v="811991.28064145683"/>
    <x v="1604"/>
    <n v="1668158.3246499116"/>
    <n v="1515.3399008999197"/>
    <n v="856167.04400845477"/>
    <n v="5.2256506371678642"/>
    <n v="0.51324087849283395"/>
    <m/>
    <m/>
    <m/>
    <m/>
    <x v="32"/>
  </r>
  <r>
    <x v="11"/>
    <x v="3"/>
    <s v="Low End"/>
    <s v="Baskin-Robbins"/>
    <s v="Green Mint Stick"/>
    <n v="487"/>
    <x v="1605"/>
    <n v="636301.31050765619"/>
    <x v="1605"/>
    <n v="1339227.5867989289"/>
    <n v="1443.3804441299235"/>
    <n v="702926.27629127272"/>
    <n v="5.6467227453795772"/>
    <n v="0.52487440015437026"/>
    <m/>
    <m/>
    <m/>
    <m/>
    <x v="32"/>
  </r>
  <r>
    <x v="11"/>
    <x v="3"/>
    <s v="Low End"/>
    <s v="Baskin-Robbins"/>
    <s v="Banana Nut Fudge"/>
    <n v="536"/>
    <x v="1606"/>
    <n v="663013.70031676453"/>
    <x v="1606"/>
    <n v="1418975.033279924"/>
    <n v="1410.3756211999244"/>
    <n v="755961.33296315942"/>
    <n v="4.9390699253728698"/>
    <n v="0.53275168007415497"/>
    <m/>
    <m/>
    <m/>
    <m/>
    <x v="32"/>
  </r>
  <r>
    <x v="11"/>
    <x v="3"/>
    <s v="Low End"/>
    <s v="Baskin-Robbins"/>
    <s v="Orange Sherbet"/>
    <n v="518"/>
    <x v="1607"/>
    <n v="613088.67719816754"/>
    <x v="1607"/>
    <n v="1324875.0232199298"/>
    <n v="1374.104915099927"/>
    <n v="711786.34602176223"/>
    <n v="4.9375941891889275"/>
    <n v="0.53724791663130733"/>
    <m/>
    <m/>
    <m/>
    <m/>
    <x v="32"/>
  </r>
  <r>
    <x v="11"/>
    <x v="3"/>
    <s v="Low End"/>
    <s v="Baskin-Robbins"/>
    <s v="World Class Chocolate"/>
    <n v="426"/>
    <x v="1608"/>
    <n v="446011.23279885645"/>
    <x v="1608"/>
    <n v="998957.66644794727"/>
    <n v="1297.9963231199315"/>
    <n v="552946.43364909082"/>
    <n v="5.5046268732391459"/>
    <n v="0.55352338964996894"/>
    <m/>
    <m/>
    <m/>
    <m/>
    <x v="32"/>
  </r>
  <r>
    <x v="11"/>
    <x v="3"/>
    <s v="Low End"/>
    <s v="Baskin-Robbins"/>
    <s v="Pralines 'n Cream"/>
    <n v="315"/>
    <x v="1609"/>
    <n v="215829.10714048854"/>
    <x v="1609"/>
    <n v="562657.33754997014"/>
    <n v="1101.0420012999416"/>
    <n v="346828.23040948156"/>
    <n v="5.6705199047616039"/>
    <n v="0.61641110363850793"/>
    <m/>
    <m/>
    <m/>
    <m/>
    <x v="32"/>
  </r>
  <r>
    <x v="11"/>
    <x v="3"/>
    <s v="High End"/>
    <s v="Ben and Jerry's"/>
    <s v="Chocolate Macadamia"/>
    <n v="809"/>
    <x v="1610"/>
    <n v="2348648.7375432341"/>
    <x v="1610"/>
    <n v="3812611.8246558174"/>
    <n v="1809.5959049599301"/>
    <n v="1463963.0871125832"/>
    <n v="5.8253972608155431"/>
    <n v="0.38397905541950689"/>
    <m/>
    <m/>
    <m/>
    <m/>
    <x v="32"/>
  </r>
  <r>
    <x v="11"/>
    <x v="3"/>
    <s v="High End"/>
    <s v="Ben and Jerry's"/>
    <s v="Coffee Coffee BuzzBuzzBuzz"/>
    <n v="774"/>
    <x v="1611"/>
    <n v="2187687.5106788427"/>
    <x v="1611"/>
    <n v="3587153.065415828"/>
    <n v="1808.0950319599297"/>
    <n v="1399465.5547369854"/>
    <n v="5.9878096692503595"/>
    <n v="0.39013265651510676"/>
    <m/>
    <m/>
    <m/>
    <m/>
    <x v="32"/>
  </r>
  <r>
    <x v="11"/>
    <x v="3"/>
    <s v="High End"/>
    <s v="Ben and Jerry's"/>
    <s v="Pumpkin Cheesecake"/>
    <n v="728"/>
    <x v="1612"/>
    <n v="1948981.1417147764"/>
    <x v="1612"/>
    <n v="3250876.9500478464"/>
    <n v="1788.3184180399317"/>
    <n v="1301895.80833307"/>
    <n v="6.1339152692304797"/>
    <n v="0.40047526508621278"/>
    <m/>
    <m/>
    <m/>
    <m/>
    <x v="32"/>
  </r>
  <r>
    <x v="11"/>
    <x v="3"/>
    <s v="High End"/>
    <s v="Ben and Jerry's"/>
    <s v="Chocolate Chip Cookie Dough"/>
    <n v="666"/>
    <x v="1613"/>
    <n v="1656130.2241477526"/>
    <x v="1613"/>
    <n v="2838638.9888638677"/>
    <n v="1775.5386857599324"/>
    <n v="1182508.7647161151"/>
    <n v="6.3997307867864883"/>
    <n v="0.41657596099932398"/>
    <m/>
    <m/>
    <m/>
    <m/>
    <x v="32"/>
  </r>
  <r>
    <x v="11"/>
    <x v="3"/>
    <s v="High End"/>
    <s v="Ben and Jerry's"/>
    <s v="Strawberry"/>
    <n v="459"/>
    <x v="1614"/>
    <n v="521874.16917504242"/>
    <x v="1614"/>
    <n v="1176921.2495969378"/>
    <n v="1427.1178222699245"/>
    <n v="655047.08042189537"/>
    <n v="5.5862714226576564"/>
    <n v="0.55657681484316002"/>
    <m/>
    <m/>
    <m/>
    <m/>
    <x v="32"/>
  </r>
  <r>
    <x v="11"/>
    <x v="3"/>
    <s v="High End"/>
    <s v="Ben and Jerry's"/>
    <s v="Chocolate Peanut Butter Swirl"/>
    <n v="457"/>
    <x v="1615"/>
    <n v="429766.29447789741"/>
    <x v="1615"/>
    <n v="1019052.1328319464"/>
    <n v="1289.4657294399321"/>
    <n v="589285.83835404902"/>
    <n v="4.8793728140041193"/>
    <n v="0.57826858839539774"/>
    <m/>
    <m/>
    <m/>
    <m/>
    <x v="32"/>
  </r>
  <r>
    <x v="11"/>
    <x v="3"/>
    <s v="High End"/>
    <s v="Ben and Jerry's"/>
    <s v="Strawberry Banana"/>
    <n v="392"/>
    <x v="1616"/>
    <n v="337538.99499374186"/>
    <x v="1616"/>
    <n v="826757.9244959557"/>
    <n v="1248.0074732199332"/>
    <n v="489218.92950221384"/>
    <n v="5.3802967806119568"/>
    <n v="0.59173176936945937"/>
    <m/>
    <m/>
    <m/>
    <m/>
    <x v="32"/>
  </r>
  <r>
    <x v="11"/>
    <x v="3"/>
    <s v="High End"/>
    <s v="Ben and Jerry's"/>
    <s v="Chocolate"/>
    <n v="376"/>
    <x v="1617"/>
    <n v="305979.28911758383"/>
    <x v="1617"/>
    <n v="760495.42295995972"/>
    <n v="1208.819504899936"/>
    <n v="454516.13384237589"/>
    <n v="5.3792399202124814"/>
    <n v="0.59765794785895288"/>
    <m/>
    <m/>
    <m/>
    <m/>
    <x v="32"/>
  </r>
  <r>
    <x v="11"/>
    <x v="3"/>
    <s v="High End"/>
    <s v="Ben and Jerry's"/>
    <s v="Chocolate Fudge Brownie"/>
    <n v="361"/>
    <x v="1618"/>
    <n v="278711.47143748531"/>
    <x v="1618"/>
    <n v="703212.20624996303"/>
    <n v="1175.9023124999383"/>
    <n v="424500.73481247772"/>
    <n v="5.3960006925204924"/>
    <n v="0.60365950852335626"/>
    <m/>
    <m/>
    <m/>
    <m/>
    <x v="32"/>
  </r>
  <r>
    <x v="11"/>
    <x v="3"/>
    <s v="High End"/>
    <s v="Ben and Jerry's"/>
    <s v="Karamel Sutra"/>
    <n v="375"/>
    <x v="1619"/>
    <n v="230589.51119998781"/>
    <x v="1619"/>
    <n v="633485.51999996649"/>
    <n v="1074.389356799943"/>
    <n v="402896.00879997865"/>
    <n v="4.5047859199997617"/>
    <n v="0.63599876568607283"/>
    <m/>
    <m/>
    <m/>
    <m/>
    <x v="32"/>
  </r>
  <r>
    <x v="11"/>
    <x v="3"/>
    <s v="Low End"/>
    <s v="EDY's"/>
    <s v="Chocolate Fudge Chunk"/>
    <n v="695"/>
    <x v="1620"/>
    <n v="1082067.144628193"/>
    <x v="1620"/>
    <n v="2069008.5955748912"/>
    <n v="1420.0596416499254"/>
    <n v="986941.4509466982"/>
    <n v="4.2834399784170412"/>
    <n v="0.47701176933606132"/>
    <m/>
    <m/>
    <m/>
    <m/>
    <x v="32"/>
  </r>
  <r>
    <x v="11"/>
    <x v="3"/>
    <s v="Low End"/>
    <s v="EDY's"/>
    <s v="Neapolitan"/>
    <n v="629"/>
    <x v="1621"/>
    <n v="927458.32537083083"/>
    <x v="1621"/>
    <n v="1804328.5876479044"/>
    <n v="1394.0703692799261"/>
    <n v="876870.26227707358"/>
    <n v="4.560519732909138"/>
    <n v="0.48598147160110589"/>
    <m/>
    <m/>
    <m/>
    <m/>
    <x v="32"/>
  </r>
  <r>
    <x v="11"/>
    <x v="3"/>
    <s v="Low End"/>
    <s v="EDY's"/>
    <s v="Hot Chocolate Limited Edition  New!"/>
    <n v="475"/>
    <x v="1622"/>
    <n v="514162.76292147237"/>
    <x v="1622"/>
    <n v="1104442.9126499407"/>
    <n v="1242.6950520599335"/>
    <n v="590280.14972846839"/>
    <n v="4.8950378399997376"/>
    <n v="0.53445962934578672"/>
    <m/>
    <m/>
    <m/>
    <m/>
    <x v="32"/>
  </r>
  <r>
    <x v="11"/>
    <x v="3"/>
    <s v="Low End"/>
    <s v="EDY's"/>
    <s v="Pumpkin (Holiday)"/>
    <n v="356"/>
    <x v="1623"/>
    <n v="265156.25857022597"/>
    <x v="1623"/>
    <n v="656431.09990396514"/>
    <n v="1099.0866329599417"/>
    <n v="391274.84133373917"/>
    <n v="5.1795156853929836"/>
    <n v="0.5960638388263173"/>
    <m/>
    <m/>
    <m/>
    <m/>
    <x v="32"/>
  </r>
  <r>
    <x v="11"/>
    <x v="3"/>
    <s v="Low End"/>
    <s v="EDY's"/>
    <s v="Strawberry"/>
    <n v="335"/>
    <x v="1624"/>
    <n v="179733.01980839053"/>
    <x v="1624"/>
    <n v="517314.43163997278"/>
    <n v="1007.7057069599471"/>
    <n v="337581.41183158226"/>
    <n v="4.6096184597012497"/>
    <n v="0.65256523148096413"/>
    <m/>
    <m/>
    <m/>
    <m/>
    <x v="32"/>
  </r>
  <r>
    <x v="11"/>
    <x v="3"/>
    <s v="High End"/>
    <s v="Häagen-Dazs"/>
    <s v="Waffle Cone"/>
    <n v="867"/>
    <x v="1625"/>
    <n v="2922854.1849137051"/>
    <x v="1625"/>
    <n v="4556337.3126057815"/>
    <n v="1884.0635844199264"/>
    <n v="1633483.1276920764"/>
    <n v="6.061465995386099"/>
    <n v="0.35850794522451257"/>
    <m/>
    <m/>
    <m/>
    <m/>
    <x v="32"/>
  </r>
  <r>
    <x v="11"/>
    <x v="3"/>
    <s v="High End"/>
    <s v="Häagen-Dazs"/>
    <s v="Cookies and Cream"/>
    <n v="803"/>
    <x v="1626"/>
    <n v="2510030.6236432674"/>
    <x v="1626"/>
    <n v="4009127.9661398088"/>
    <n v="1866.8709121999273"/>
    <n v="1499097.3424965413"/>
    <n v="6.217543437110538"/>
    <n v="0.37392105095112449"/>
    <m/>
    <m/>
    <m/>
    <m/>
    <x v="32"/>
  </r>
  <r>
    <x v="11"/>
    <x v="3"/>
    <s v="High End"/>
    <s v="Häagen-Dazs"/>
    <s v="Coconut Macaroon"/>
    <n v="721"/>
    <x v="1627"/>
    <n v="1844156.4247723119"/>
    <x v="1627"/>
    <n v="3162686.1768108513"/>
    <n v="1828.7513897899298"/>
    <n v="1318529.7520385394"/>
    <n v="6.0839490859913923"/>
    <n v="0.41690186073665436"/>
    <m/>
    <m/>
    <m/>
    <m/>
    <x v="32"/>
  </r>
  <r>
    <x v="11"/>
    <x v="3"/>
    <s v="High End"/>
    <s v="Häagen-Dazs"/>
    <s v="Banoffee"/>
    <n v="676"/>
    <x v="1628"/>
    <n v="1634815.9640466331"/>
    <x v="1628"/>
    <n v="2528452.6101118652"/>
    <n v="1321.9477012799293"/>
    <n v="893636.64606523211"/>
    <n v="5.5330096331357996"/>
    <n v="0.35343223064231977"/>
    <m/>
    <m/>
    <m/>
    <m/>
    <x v="32"/>
  </r>
  <r>
    <x v="11"/>
    <x v="3"/>
    <s v="High End"/>
    <s v="Häagen-Dazs"/>
    <s v="Cookies and Cream"/>
    <n v="647"/>
    <x v="1629"/>
    <n v="1483043.0612504815"/>
    <x v="1629"/>
    <n v="2329588.852175877"/>
    <n v="1308.4169875199309"/>
    <n v="846545.79092539544"/>
    <n v="5.5650711097369543"/>
    <n v="0.36338849670177065"/>
    <m/>
    <m/>
    <m/>
    <m/>
    <x v="32"/>
  </r>
  <r>
    <x v="11"/>
    <x v="3"/>
    <s v="High End"/>
    <s v="Häagen-Dazs"/>
    <s v="Coconut Macaroon"/>
    <n v="472"/>
    <x v="1630"/>
    <n v="575534.70945596951"/>
    <x v="1630"/>
    <n v="1312134.4175999304"/>
    <n v="1560.5926019999172"/>
    <n v="736599.70814396092"/>
    <n v="5.8897156779657891"/>
    <n v="0.5613751901206131"/>
    <m/>
    <m/>
    <m/>
    <m/>
    <x v="32"/>
  </r>
  <r>
    <x v="11"/>
    <x v="3"/>
    <s v="High End"/>
    <s v="Häagen-Dazs"/>
    <s v="Butter Pecan"/>
    <n v="487"/>
    <x v="1631"/>
    <n v="520207.84361243219"/>
    <x v="1631"/>
    <n v="1223774.273265935"/>
    <n v="1444.6949274199235"/>
    <n v="703566.42965350277"/>
    <n v="5.159925088295414"/>
    <n v="0.57491519884289377"/>
    <m/>
    <m/>
    <m/>
    <m/>
    <x v="32"/>
  </r>
  <r>
    <x v="11"/>
    <x v="3"/>
    <s v="High End"/>
    <s v="Häagen-Dazs"/>
    <s v="Almond Hazelnut Swirl"/>
    <n v="481"/>
    <x v="1632"/>
    <n v="496755.66371038376"/>
    <x v="1632"/>
    <n v="1175487.4397109379"/>
    <n v="1411.0847733899254"/>
    <n v="678731.77600055421"/>
    <n v="5.0807501683989003"/>
    <n v="0.57740453285273718"/>
    <m/>
    <m/>
    <m/>
    <m/>
    <x v="32"/>
  </r>
  <r>
    <x v="11"/>
    <x v="3"/>
    <s v="High End"/>
    <s v="Häagen-Dazs"/>
    <s v="Waffle Cone"/>
    <n v="1002"/>
    <x v="1633"/>
    <n v="2181814.6193998847"/>
    <x v="1633"/>
    <n v="5214575.5343997236"/>
    <n v="3026.7074999998395"/>
    <n v="3032760.9149998389"/>
    <n v="5.1937796407182875"/>
    <n v="0.58159305488878221"/>
    <m/>
    <m/>
    <m/>
    <m/>
    <x v="32"/>
  </r>
  <r>
    <x v="11"/>
    <x v="3"/>
    <s v="High End"/>
    <s v="Häagen-Dazs"/>
    <s v="Vanilla Honey Bee"/>
    <n v="965"/>
    <x v="1634"/>
    <n v="1998612.522899895"/>
    <x v="1634"/>
    <n v="4845156.0128997453"/>
    <n v="2949.785999999845"/>
    <n v="2846543.4899998503"/>
    <n v="5.2029917720204519"/>
    <n v="0.58750295809282749"/>
    <m/>
    <m/>
    <m/>
    <m/>
    <x v="32"/>
  </r>
  <r>
    <x v="11"/>
    <x v="3"/>
    <s v="High End"/>
    <s v="Häagen-Dazs"/>
    <s v="Peaches and Cream"/>
    <n v="385"/>
    <x v="1635"/>
    <n v="323493.47337998298"/>
    <x v="1635"/>
    <n v="807897.39799995744"/>
    <n v="1258.1920119999336"/>
    <n v="484403.92461997445"/>
    <n v="5.4504799999997129"/>
    <n v="0.59958594472413429"/>
    <m/>
    <m/>
    <m/>
    <m/>
    <x v="32"/>
  </r>
  <r>
    <x v="11"/>
    <x v="3"/>
    <s v="Low End"/>
    <s v="Baskin-Robbins"/>
    <s v="Lemon Custard"/>
    <n v="963"/>
    <x v="1636"/>
    <n v="2076014.448153337"/>
    <x v="1636"/>
    <n v="3933010.8004947864"/>
    <n v="1928.3451218498953"/>
    <n v="1856996.3523414494"/>
    <n v="4.24104191588762"/>
    <n v="0.47215643346512876"/>
    <m/>
    <m/>
    <m/>
    <m/>
    <x v="32"/>
  </r>
  <r>
    <x v="11"/>
    <x v="3"/>
    <s v="Low End"/>
    <s v="Baskin-Robbins"/>
    <s v="French Vanilla"/>
    <n v="804"/>
    <x v="1637"/>
    <n v="1504522.4881481186"/>
    <x v="1637"/>
    <n v="2926584.9682198414"/>
    <n v="1768.7344279499039"/>
    <n v="1422062.4800717228"/>
    <n v="4.5274018097012467"/>
    <n v="0.48591190603180162"/>
    <m/>
    <m/>
    <m/>
    <m/>
    <x v="32"/>
  </r>
  <r>
    <x v="11"/>
    <x v="4"/>
    <s v="Low End"/>
    <s v="Baskin-Robbins"/>
    <s v="Pralines 'n Cream"/>
    <n v="676"/>
    <x v="1638"/>
    <n v="1128714.7540358987"/>
    <x v="1638"/>
    <n v="2250201.1601158776"/>
    <n v="1659.0035592899098"/>
    <n v="1121486.4060799789"/>
    <n v="4.9241123387571291"/>
    <n v="0.49839384405180304"/>
    <m/>
    <m/>
    <m/>
    <m/>
    <x v="32"/>
  </r>
  <r>
    <x v="11"/>
    <x v="4"/>
    <s v="Low End"/>
    <s v="Baskin-Robbins"/>
    <s v="Date Nut"/>
    <n v="563"/>
    <x v="1639"/>
    <n v="826512.33902720502"/>
    <x v="1639"/>
    <n v="1697990.4484749078"/>
    <n v="1547.9184892499161"/>
    <n v="871478.10944770277"/>
    <n v="5.3569606127883418"/>
    <n v="0.51324087849283395"/>
    <m/>
    <m/>
    <m/>
    <m/>
    <x v="32"/>
  </r>
  <r>
    <x v="11"/>
    <x v="4"/>
    <s v="Low End"/>
    <s v="Baskin-Robbins"/>
    <s v="Egg Nog"/>
    <n v="498"/>
    <x v="1640"/>
    <n v="677337.60943676345"/>
    <x v="1640"/>
    <n v="1416684.1852799235"/>
    <n v="1484.6316783999196"/>
    <n v="739346.57584316004"/>
    <n v="5.712344096385233"/>
    <n v="0.52188524692048577"/>
    <m/>
    <m/>
    <m/>
    <m/>
    <x v="32"/>
  </r>
  <r>
    <x v="11"/>
    <x v="4"/>
    <s v="Low End"/>
    <s v="Baskin-Robbins"/>
    <s v="Orange Sherbet"/>
    <n v="515"/>
    <x v="1641"/>
    <n v="622807.11091421626"/>
    <x v="1641"/>
    <n v="1345876.406174927"/>
    <n v="1404.0180490499238"/>
    <n v="723069.29526071076"/>
    <n v="5.074470378640501"/>
    <n v="0.53724791663130733"/>
    <m/>
    <m/>
    <m/>
    <m/>
    <x v="32"/>
  </r>
  <r>
    <x v="11"/>
    <x v="4"/>
    <s v="Low End"/>
    <s v="Baskin-Robbins"/>
    <s v="Pralines 'n Cream"/>
    <n v="312"/>
    <x v="1642"/>
    <n v="218439.52893358812"/>
    <x v="1642"/>
    <n v="569462.59655996913"/>
    <n v="1125.0739346999389"/>
    <n v="351023.067626381"/>
    <n v="5.8500020192304518"/>
    <n v="0.61641110363850793"/>
    <m/>
    <m/>
    <m/>
    <m/>
    <x v="32"/>
  </r>
  <r>
    <x v="11"/>
    <x v="4"/>
    <s v="High End"/>
    <s v="Ben and Jerry's"/>
    <s v="Half Baked"/>
    <n v="865"/>
    <x v="1643"/>
    <n v="1833689.6996633005"/>
    <x v="1643"/>
    <n v="3657475.5521398014"/>
    <n v="2108.4229508398853"/>
    <n v="1823785.8524765009"/>
    <n v="4.8882028161847053"/>
    <n v="0.49864608156013435"/>
    <m/>
    <m/>
    <m/>
    <m/>
    <x v="32"/>
  </r>
  <r>
    <x v="11"/>
    <x v="4"/>
    <s v="High End"/>
    <s v="Ben and Jerry's"/>
    <s v="Phish Food"/>
    <n v="794"/>
    <x v="1644"/>
    <n v="1569141.1896140738"/>
    <x v="1644"/>
    <n v="3169890.6813358264"/>
    <n v="2016.0572943598897"/>
    <n v="1600749.4917217526"/>
    <n v="5.0280927506294475"/>
    <n v="0.50498570854411273"/>
    <m/>
    <m/>
    <m/>
    <m/>
    <x v="32"/>
  </r>
  <r>
    <x v="11"/>
    <x v="4"/>
    <s v="High End"/>
    <s v="Ben and Jerry's"/>
    <s v="Pistachio Pistachio"/>
    <n v="755"/>
    <x v="1645"/>
    <n v="1427347.9180236228"/>
    <x v="1645"/>
    <n v="2899231.5242698435"/>
    <n v="1949.5147102598946"/>
    <n v="1471883.6062462206"/>
    <n v="5.0861480185427714"/>
    <n v="0.50768060223024336"/>
    <m/>
    <m/>
    <m/>
    <m/>
    <x v="32"/>
  </r>
  <r>
    <x v="11"/>
    <x v="4"/>
    <s v="High End"/>
    <s v="Ben and Jerry's"/>
    <s v="Pumpkin Cheesecake"/>
    <n v="742"/>
    <x v="1646"/>
    <n v="1381926.0509425648"/>
    <x v="1646"/>
    <n v="2816223.2559438469"/>
    <n v="1933.015101079895"/>
    <n v="1434297.205001282"/>
    <n v="5.1151605552557866"/>
    <n v="0.5092981183129186"/>
    <m/>
    <m/>
    <m/>
    <m/>
    <x v="32"/>
  </r>
  <r>
    <x v="11"/>
    <x v="4"/>
    <s v="High End"/>
    <s v="Ben and Jerry's"/>
    <s v="Pumpkin Cheesecake"/>
    <n v="639"/>
    <x v="1647"/>
    <n v="1079364.0399910514"/>
    <x v="1647"/>
    <n v="2239812.4986808784"/>
    <n v="1816.0382765099014"/>
    <n v="1160448.458689827"/>
    <n v="5.4854207809073703"/>
    <n v="0.51810071573994021"/>
    <m/>
    <m/>
    <m/>
    <m/>
    <x v="32"/>
  </r>
  <r>
    <x v="11"/>
    <x v="4"/>
    <s v="High End"/>
    <s v="Ben and Jerry's"/>
    <s v="S'mores"/>
    <n v="517"/>
    <x v="1648"/>
    <n v="660983.63099534425"/>
    <x v="1648"/>
    <n v="1455302.8315979212"/>
    <n v="1536.4007748599167"/>
    <n v="794319.20060257695"/>
    <n v="5.4446790986457403"/>
    <n v="0.54581024880602702"/>
    <m/>
    <m/>
    <m/>
    <m/>
    <x v="32"/>
  </r>
  <r>
    <x v="11"/>
    <x v="4"/>
    <s v="High End"/>
    <s v="Ben and Jerry's"/>
    <s v="Karamel Sutra"/>
    <n v="457"/>
    <x v="1649"/>
    <n v="446700.76263089583"/>
    <x v="1649"/>
    <n v="1056272.9091319428"/>
    <n v="1333.8559004399276"/>
    <n v="609572.14650104695"/>
    <n v="5.057591413566465"/>
    <n v="0.57709720776801932"/>
    <m/>
    <m/>
    <m/>
    <m/>
    <x v="32"/>
  </r>
  <r>
    <x v="11"/>
    <x v="4"/>
    <s v="High End"/>
    <s v="Ben and Jerry's"/>
    <s v="Chocolate Peanut Butter Swirl"/>
    <n v="454"/>
    <x v="1650"/>
    <n v="436354.60217181646"/>
    <x v="1650"/>
    <n v="1034674.1792639443"/>
    <n v="1317.884531039929"/>
    <n v="598319.57709212787"/>
    <n v="5.019863471365368"/>
    <n v="0.57826858839539774"/>
    <m/>
    <m/>
    <m/>
    <m/>
    <x v="32"/>
  </r>
  <r>
    <x v="11"/>
    <x v="4"/>
    <s v="High End"/>
    <s v="Ben and Jerry's"/>
    <s v="Strawberry Banana"/>
    <n v="406"/>
    <x v="1651"/>
    <n v="357157.48133126041"/>
    <x v="1651"/>
    <n v="874810.85848795203"/>
    <n v="1275.0083181199302"/>
    <n v="517653.37715669163"/>
    <n v="5.3071589852213839"/>
    <n v="0.59173176936945948"/>
    <m/>
    <m/>
    <m/>
    <m/>
    <x v="32"/>
  </r>
  <r>
    <x v="11"/>
    <x v="4"/>
    <s v="High End"/>
    <s v="Ben and Jerry's"/>
    <s v="Chocolate"/>
    <n v="373"/>
    <x v="1652"/>
    <n v="310176.87525328324"/>
    <x v="1652"/>
    <n v="770928.30242995825"/>
    <n v="1235.2585178999329"/>
    <n v="460751.427176675"/>
    <n v="5.5411043163535876"/>
    <n v="0.59765794785895288"/>
    <m/>
    <m/>
    <m/>
    <m/>
    <x v="32"/>
  </r>
  <r>
    <x v="11"/>
    <x v="4"/>
    <s v="High End"/>
    <s v="Ben and Jerry's"/>
    <s v="Chocolate Fudge Brownie"/>
    <n v="359"/>
    <x v="1653"/>
    <n v="283273.07939748478"/>
    <x v="1653"/>
    <n v="714721.5222499615"/>
    <n v="1201.8062474999351"/>
    <n v="431448.44285247673"/>
    <n v="5.5455926183841022"/>
    <n v="0.60365950852335615"/>
    <m/>
    <m/>
    <m/>
    <m/>
    <x v="32"/>
  </r>
  <r>
    <x v="11"/>
    <x v="4"/>
    <s v="High End"/>
    <s v="Ben and Jerry's"/>
    <s v="Karamel Sutra"/>
    <n v="371"/>
    <x v="1654"/>
    <n v="233118.91818318743"/>
    <x v="1654"/>
    <n v="640434.41671996529"/>
    <n v="1097.8854407999404"/>
    <n v="407315.49853677786"/>
    <n v="4.6529334770886965"/>
    <n v="0.63599876568607272"/>
    <m/>
    <m/>
    <m/>
    <m/>
    <x v="32"/>
  </r>
  <r>
    <x v="11"/>
    <x v="4"/>
    <s v="Low End"/>
    <s v="EDY's"/>
    <s v="Chocolate Fudge Chunk"/>
    <n v="693"/>
    <x v="1655"/>
    <n v="1102122.9117359407"/>
    <x v="1655"/>
    <n v="2107357.0055998866"/>
    <n v="1450.5542479999222"/>
    <n v="1005234.0938639459"/>
    <n v="4.3880507936505575"/>
    <n v="0.47701176933606132"/>
    <m/>
    <m/>
    <m/>
    <m/>
    <x v="32"/>
  </r>
  <r>
    <x v="11"/>
    <x v="4"/>
    <s v="Low End"/>
    <s v="EDY's"/>
    <s v="Neapolitan"/>
    <n v="643"/>
    <x v="1656"/>
    <n v="968380.35212026746"/>
    <x v="1656"/>
    <n v="1883940.5558718978"/>
    <n v="1423.8883417599229"/>
    <n v="915560.20375163038"/>
    <n v="4.5566455738722258"/>
    <n v="0.48598147160110589"/>
    <m/>
    <m/>
    <m/>
    <m/>
    <x v="32"/>
  </r>
  <r>
    <x v="11"/>
    <x v="4"/>
    <s v="Low End"/>
    <s v="EDY's"/>
    <s v="Coffee"/>
    <n v="578"/>
    <x v="1657"/>
    <n v="812404.0711776762"/>
    <x v="1657"/>
    <n v="1609330.575411913"/>
    <n v="1378.7655782599254"/>
    <n v="796926.50423423678"/>
    <n v="4.817143519030882"/>
    <n v="0.49519130277523071"/>
    <m/>
    <m/>
    <m/>
    <m/>
    <x v="32"/>
  </r>
  <r>
    <x v="11"/>
    <x v="4"/>
    <s v="Low End"/>
    <s v="EDY's"/>
    <s v="Pumpkin (Holiday)"/>
    <n v="370"/>
    <x v="1658"/>
    <n v="281599.48176278471"/>
    <x v="1658"/>
    <n v="697138.57987996214"/>
    <n v="1123.0786435599389"/>
    <n v="415539.09811717743"/>
    <n v="5.0923197945943182"/>
    <n v="0.59606383882631719"/>
    <m/>
    <m/>
    <m/>
    <m/>
    <x v="32"/>
  </r>
  <r>
    <x v="11"/>
    <x v="4"/>
    <s v="Low End"/>
    <s v="EDY's"/>
    <s v="Strawberry"/>
    <n v="332"/>
    <x v="1659"/>
    <n v="182045.98537167016"/>
    <x v="1659"/>
    <n v="523971.69732797181"/>
    <n v="1029.8967227599446"/>
    <n v="341925.71195630165"/>
    <n v="4.7536988072286599"/>
    <n v="0.65256523148096424"/>
    <m/>
    <m/>
    <m/>
    <m/>
    <x v="32"/>
  </r>
  <r>
    <x v="11"/>
    <x v="4"/>
    <s v="High End"/>
    <s v="Häagen-Dazs"/>
    <s v="Waffle Cone"/>
    <n v="999"/>
    <x v="1660"/>
    <n v="2489565.3504320253"/>
    <x v="1660"/>
    <n v="5056573.2291357266"/>
    <n v="2569.577456159861"/>
    <n v="2567007.8787037013"/>
    <n v="5.0667015655652916"/>
    <n v="0.50765760968569151"/>
    <m/>
    <m/>
    <m/>
    <m/>
    <x v="32"/>
  </r>
  <r>
    <x v="11"/>
    <x v="4"/>
    <s v="High End"/>
    <s v="Häagen-Dazs"/>
    <s v="Waffle Cone"/>
    <n v="881"/>
    <x v="1661"/>
    <n v="1968806.6348622132"/>
    <x v="1661"/>
    <n v="4055061.0840717806"/>
    <n v="2368.0527232798722"/>
    <n v="2086254.4492095674"/>
    <n v="5.2245102292846211"/>
    <n v="0.5144816331878066"/>
    <m/>
    <m/>
    <m/>
    <m/>
    <x v="32"/>
  </r>
  <r>
    <x v="11"/>
    <x v="4"/>
    <s v="High End"/>
    <s v="Häagen-Dazs"/>
    <s v="Vanilla Chocolate Chip"/>
    <n v="801"/>
    <x v="1662"/>
    <n v="1672854.3925227891"/>
    <x v="1662"/>
    <n v="3479839.1268478106"/>
    <n v="2255.9110291198772"/>
    <n v="1806984.7343250215"/>
    <n v="5.4236809588012029"/>
    <n v="0.51927249176080925"/>
    <m/>
    <m/>
    <m/>
    <m/>
    <x v="32"/>
  </r>
  <r>
    <x v="11"/>
    <x v="4"/>
    <s v="High End"/>
    <s v="Häagen-Dazs"/>
    <s v="Mayan Chocolate"/>
    <n v="751"/>
    <x v="1663"/>
    <n v="1516562.963269037"/>
    <x v="1663"/>
    <n v="3172556.2063518264"/>
    <n v="2205.0509228798796"/>
    <n v="1655993.2430827895"/>
    <n v="5.6250896830889072"/>
    <n v="0.52197443807844868"/>
    <m/>
    <m/>
    <m/>
    <m/>
    <x v="32"/>
  </r>
  <r>
    <x v="11"/>
    <x v="5"/>
    <s v="High End"/>
    <s v="Häagen-Dazs"/>
    <s v="Coconut Macaroon"/>
    <n v="717"/>
    <x v="1664"/>
    <n v="1245409.3228885424"/>
    <x v="1664"/>
    <n v="2664641.1209308552"/>
    <n v="1979.4027866698925"/>
    <n v="1419231.7980423127"/>
    <n v="5.1832292092047396"/>
    <n v="0.53261648891259472"/>
    <m/>
    <m/>
    <m/>
    <m/>
    <x v="32"/>
  </r>
  <r>
    <x v="11"/>
    <x v="5"/>
    <s v="High End"/>
    <s v="Häagen-Dazs"/>
    <s v="Cookies and Cream"/>
    <n v="643"/>
    <x v="1665"/>
    <n v="1011374.6008236251"/>
    <x v="1665"/>
    <n v="2200689.1665278808"/>
    <n v="1849.6338502398999"/>
    <n v="1189314.5657042558"/>
    <n v="5.3227584696731176"/>
    <n v="0.5404282366603762"/>
    <m/>
    <m/>
    <m/>
    <m/>
    <x v="32"/>
  </r>
  <r>
    <x v="11"/>
    <x v="5"/>
    <s v="High End"/>
    <s v="Häagen-Dazs"/>
    <s v="Macadamia Nut Brittle"/>
    <n v="459"/>
    <x v="1666"/>
    <n v="545892.82734174049"/>
    <x v="1666"/>
    <n v="1254876.0791669323"/>
    <n v="1544.6258209699167"/>
    <n v="708983.25182519178"/>
    <n v="5.9562849956423802"/>
    <n v="0.56498268123483608"/>
    <m/>
    <m/>
    <m/>
    <m/>
    <x v="32"/>
  </r>
  <r>
    <x v="11"/>
    <x v="5"/>
    <s v="High End"/>
    <s v="Häagen-Dazs"/>
    <s v="Dulce de Leche"/>
    <n v="495"/>
    <x v="1667"/>
    <n v="531301.45732782118"/>
    <x v="1667"/>
    <n v="1253792.010734932"/>
    <n v="1459.576875569921"/>
    <n v="722490.55340711086"/>
    <n v="5.1169962686865915"/>
    <n v="0.57624434293819626"/>
    <m/>
    <m/>
    <m/>
    <m/>
    <x v="32"/>
  </r>
  <r>
    <x v="11"/>
    <x v="5"/>
    <s v="High End"/>
    <s v="Häagen-Dazs"/>
    <s v="Peaches and Cream"/>
    <n v="383"/>
    <x v="1668"/>
    <n v="328903.02348148229"/>
    <x v="1668"/>
    <n v="821407.28864995576"/>
    <n v="1285.9119194999307"/>
    <n v="492504.26516847347"/>
    <n v="5.5996515665793325"/>
    <n v="0.5995859447241344"/>
    <m/>
    <m/>
    <m/>
    <m/>
    <x v="32"/>
  </r>
  <r>
    <x v="11"/>
    <x v="5"/>
    <s v="Low End"/>
    <s v="Baskin-Robbins"/>
    <s v="Pralines 'n Cream"/>
    <n v="1093.5173112025318"/>
    <x v="1669"/>
    <n v="3678482.3026882643"/>
    <x v="1669"/>
    <n v="6196733.8242608719"/>
    <n v="2302.8913175625066"/>
    <n v="2518251.5215726076"/>
    <n v="5.182168337606055"/>
    <n v="0.40638368421012139"/>
    <m/>
    <m/>
    <m/>
    <m/>
    <x v="32"/>
  </r>
  <r>
    <x v="11"/>
    <x v="5"/>
    <s v="Low End"/>
    <s v="Baskin-Robbins"/>
    <s v="Peppermint Stick"/>
    <n v="598.37748821795083"/>
    <x v="1670"/>
    <n v="1128611.6653527373"/>
    <x v="1670"/>
    <n v="1989618.9990032138"/>
    <n v="1438.9032853068602"/>
    <n v="861007.33365047653"/>
    <n v="5.5567316828053457"/>
    <n v="0.43274985516414727"/>
    <m/>
    <m/>
    <m/>
    <m/>
    <x v="32"/>
  </r>
  <r>
    <x v="11"/>
    <x v="5"/>
    <s v="Low End"/>
    <s v="Baskin-Robbins"/>
    <s v="Vanilla"/>
    <n v="1368.0083780258565"/>
    <x v="1671"/>
    <n v="3783179.4333788818"/>
    <x v="1671"/>
    <n v="7813625.0373916356"/>
    <n v="2946.2141232124641"/>
    <n v="4030445.6040127538"/>
    <n v="4.1751785445159264"/>
    <n v="0.51582275636792108"/>
    <m/>
    <m/>
    <m/>
    <m/>
    <x v="32"/>
  </r>
  <r>
    <x v="11"/>
    <x v="5"/>
    <s v="Low End"/>
    <s v="Baskin-Robbins"/>
    <s v="Green Mint Stick"/>
    <n v="1296.5459185612501"/>
    <x v="1672"/>
    <n v="4335477.4773972584"/>
    <x v="1672"/>
    <n v="9427399.1084996499"/>
    <n v="3927.2975667169517"/>
    <n v="5091921.6311023915"/>
    <n v="5.6081043834783388"/>
    <n v="0.54011945102775649"/>
    <m/>
    <m/>
    <m/>
    <m/>
    <x v="32"/>
  </r>
  <r>
    <x v="11"/>
    <x v="5"/>
    <s v="Low End"/>
    <s v="Baskin-Robbins"/>
    <s v="Rocky Road"/>
    <n v="819.80115758750298"/>
    <x v="1673"/>
    <n v="1763208.7967120234"/>
    <x v="1673"/>
    <n v="4222195.0350438775"/>
    <n v="2999.4910541089225"/>
    <n v="2458986.2383318543"/>
    <n v="6.282337100770234"/>
    <n v="0.58239522758244633"/>
    <m/>
    <m/>
    <m/>
    <m/>
    <x v="32"/>
  </r>
  <r>
    <x v="11"/>
    <x v="5"/>
    <s v="Low End"/>
    <s v="Baskin-Robbins"/>
    <s v="French Vanilla"/>
    <n v="1082.6688664174208"/>
    <x v="1674"/>
    <n v="2909696.369233124"/>
    <x v="1674"/>
    <n v="6988207.1383510977"/>
    <n v="3767.0897313357414"/>
    <n v="4078510.7691179737"/>
    <n v="5.9617597824271282"/>
    <n v="0.58362762985876782"/>
    <m/>
    <m/>
    <m/>
    <m/>
    <x v="32"/>
  </r>
  <r>
    <x v="11"/>
    <x v="5"/>
    <s v="Low End"/>
    <s v="Baskin-Robbins"/>
    <s v="Pralines 'n Cream"/>
    <n v="604.34309291416662"/>
    <x v="1675"/>
    <n v="747279.52221258299"/>
    <x v="1675"/>
    <n v="2080103.6127791549"/>
    <n v="2205.4096525528912"/>
    <n v="1332824.0905665718"/>
    <n v="5.6953162224761806"/>
    <n v="0.64074889461195228"/>
    <m/>
    <m/>
    <m/>
    <m/>
    <x v="32"/>
  </r>
  <r>
    <x v="11"/>
    <x v="5"/>
    <s v="High End"/>
    <s v="Ben and Jerry's"/>
    <s v="Crème Brûlée"/>
    <n v="987.17332870267512"/>
    <x v="1676"/>
    <n v="3102777.932049694"/>
    <x v="1676"/>
    <n v="5894141.7398067107"/>
    <n v="2827.6329258463406"/>
    <n v="2791363.8077570167"/>
    <n v="6.0483059151272363"/>
    <n v="0.47358274214975959"/>
    <m/>
    <m/>
    <m/>
    <m/>
    <x v="32"/>
  </r>
  <r>
    <x v="11"/>
    <x v="5"/>
    <s v="High End"/>
    <s v="Ben and Jerry's"/>
    <s v="Mission to Marzipan"/>
    <n v="1098.3699614606433"/>
    <x v="1677"/>
    <n v="3924732.5347726913"/>
    <x v="1677"/>
    <n v="7656249.2942525074"/>
    <n v="3397.3222961392171"/>
    <n v="3731516.7594798161"/>
    <n v="6.3462733109201679"/>
    <n v="0.48738182575651495"/>
    <m/>
    <m/>
    <m/>
    <m/>
    <x v="32"/>
  </r>
  <r>
    <x v="11"/>
    <x v="5"/>
    <s v="High End"/>
    <s v="Ben and Jerry's"/>
    <s v="Chocolate Peanut Butter Swirl"/>
    <n v="509.24062129309107"/>
    <x v="1678"/>
    <n v="725354.8425385108"/>
    <x v="1678"/>
    <n v="1439807.0455813983"/>
    <n v="1402.9756723426974"/>
    <n v="714452.2030428875"/>
    <n v="5.5521119670930963"/>
    <n v="0.49621385395734713"/>
    <m/>
    <m/>
    <m/>
    <m/>
    <x v="32"/>
  </r>
  <r>
    <x v="11"/>
    <x v="5"/>
    <s v="High End"/>
    <s v="Ben and Jerry's"/>
    <s v="Pumpkin Cheesecake"/>
    <n v="939.51096272790187"/>
    <x v="1679"/>
    <n v="2759045.0824554618"/>
    <x v="1679"/>
    <n v="5537077.6218068376"/>
    <n v="2956.8920955272988"/>
    <n v="2778032.5393513758"/>
    <n v="6.2730234008599499"/>
    <n v="0.50171457384136486"/>
    <m/>
    <m/>
    <m/>
    <m/>
    <x v="32"/>
  </r>
  <r>
    <x v="11"/>
    <x v="5"/>
    <s v="High End"/>
    <s v="Ben and Jerry's"/>
    <s v="Chocolate Peanut Butter Swirl"/>
    <n v="677.00565050481225"/>
    <x v="1680"/>
    <n v="1399397.4878425992"/>
    <x v="1680"/>
    <n v="2843606.8947299998"/>
    <n v="2133.2309498606396"/>
    <n v="1444209.4068874007"/>
    <n v="6.2041883180645314"/>
    <n v="0.5078794152468562"/>
    <m/>
    <m/>
    <m/>
    <m/>
    <x v="32"/>
  </r>
  <r>
    <x v="11"/>
    <x v="5"/>
    <s v="High End"/>
    <s v="Ben and Jerry's"/>
    <s v="Pumpkin Cheesecake"/>
    <n v="1145.8947779626176"/>
    <x v="1681"/>
    <n v="4363286.4098550174"/>
    <x v="1681"/>
    <n v="9059064.7298967168"/>
    <n v="4097.9140583838926"/>
    <n v="4695778.3200416993"/>
    <n v="6.8991229128880693"/>
    <n v="0.51835133758838225"/>
    <m/>
    <m/>
    <m/>
    <m/>
    <x v="32"/>
  </r>
  <r>
    <x v="11"/>
    <x v="5"/>
    <s v="High End"/>
    <s v="Ben and Jerry's"/>
    <s v="Neapolitan Dynamite"/>
    <n v="579.57896818910001"/>
    <x v="1682"/>
    <n v="902403.64998315019"/>
    <x v="1682"/>
    <n v="1915597.5980869406"/>
    <n v="1748.1551328018759"/>
    <n v="1013193.9481037904"/>
    <n v="5.702680614515061"/>
    <n v="0.52891794660613578"/>
    <m/>
    <m/>
    <m/>
    <m/>
    <x v="32"/>
  </r>
  <r>
    <x v="11"/>
    <x v="5"/>
    <s v="High End"/>
    <s v="Ben and Jerry's"/>
    <s v="Phish Food"/>
    <n v="1443.3722145224722"/>
    <x v="1683"/>
    <n v="4639970.3614829844"/>
    <x v="1683"/>
    <n v="10674660.150093753"/>
    <n v="4180.9657466679837"/>
    <n v="6034689.7886107685"/>
    <n v="5.1238614264362257"/>
    <n v="0.56532851667017869"/>
    <m/>
    <m/>
    <m/>
    <m/>
    <x v="32"/>
  </r>
  <r>
    <x v="11"/>
    <x v="5"/>
    <s v="High End"/>
    <s v="Ben and Jerry's"/>
    <s v="Karamel Sutra"/>
    <n v="588.12686213792711"/>
    <x v="1684"/>
    <n v="871107.38430078258"/>
    <x v="1684"/>
    <n v="2062616.5547006456"/>
    <n v="2025.9390398672715"/>
    <n v="1191509.170399863"/>
    <n v="5.9631600711181605"/>
    <n v="0.57766877109778203"/>
    <m/>
    <m/>
    <m/>
    <m/>
    <x v="32"/>
  </r>
  <r>
    <x v="11"/>
    <x v="5"/>
    <s v="High End"/>
    <s v="Ben and Jerry's"/>
    <s v="Mint Chocolate Cookie"/>
    <n v="1190.0517604450151"/>
    <x v="1685"/>
    <n v="3602546.2273853491"/>
    <x v="1685"/>
    <n v="8669890.1754199564"/>
    <n v="4258.0870147527821"/>
    <n v="5067343.9480346069"/>
    <n v="6.1218388606396266"/>
    <n v="0.58447614047073582"/>
    <m/>
    <m/>
    <m/>
    <m/>
    <x v="32"/>
  </r>
  <r>
    <x v="11"/>
    <x v="5"/>
    <s v="High End"/>
    <s v="Ben and Jerry's"/>
    <s v="Turtle Soup"/>
    <n v="1754.6410230026313"/>
    <x v="1686"/>
    <n v="5952102.0859671002"/>
    <x v="1686"/>
    <n v="15103719.637844544"/>
    <n v="5215.6637351477893"/>
    <n v="9151617.5518774427"/>
    <n v="4.9057719738583376"/>
    <n v="0.60591812952795732"/>
    <m/>
    <m/>
    <m/>
    <m/>
    <x v="32"/>
  </r>
  <r>
    <x v="11"/>
    <x v="5"/>
    <s v="High End"/>
    <s v="Ben and Jerry's"/>
    <s v="Karamel Sutra"/>
    <n v="689.12947379226671"/>
    <x v="1687"/>
    <n v="838348.74915991246"/>
    <x v="1687"/>
    <n v="2509736.0700202151"/>
    <n v="2425.3603777279895"/>
    <n v="1671387.3208603025"/>
    <n v="5.2847737915889521"/>
    <n v="0.66596138965594109"/>
    <m/>
    <m/>
    <m/>
    <m/>
    <x v="32"/>
  </r>
  <r>
    <x v="11"/>
    <x v="5"/>
    <s v="Low End"/>
    <s v="EDY's"/>
    <s v="Mocha Almond Fudge"/>
    <n v="973.37960490021396"/>
    <x v="1688"/>
    <n v="2499591.4038987989"/>
    <x v="1688"/>
    <n v="5007247.4306581337"/>
    <n v="2576.2364591729938"/>
    <n v="2507656.0267593348"/>
    <n v="5.284873152147739"/>
    <n v="0.50080529502208726"/>
    <m/>
    <m/>
    <m/>
    <m/>
    <x v="32"/>
  </r>
  <r>
    <x v="11"/>
    <x v="5"/>
    <s v="Low End"/>
    <s v="EDY's"/>
    <s v="Chocolate Fudge Chunk"/>
    <n v="1134.9375925174797"/>
    <x v="1689"/>
    <n v="3541807.6334272302"/>
    <x v="1689"/>
    <n v="7787071.3529584846"/>
    <n v="3740.5261289429632"/>
    <n v="4245263.7195312548"/>
    <n v="6.0454716847372936"/>
    <n v="0.54516820600576399"/>
    <m/>
    <m/>
    <m/>
    <m/>
    <x v="32"/>
  </r>
  <r>
    <x v="11"/>
    <x v="5"/>
    <s v="Low End"/>
    <s v="EDY's"/>
    <s v="Double Fudge Brownie"/>
    <n v="971.24620648913151"/>
    <x v="1690"/>
    <n v="2477965.3763334923"/>
    <x v="1690"/>
    <n v="5719821.3721958129"/>
    <n v="3337.8313080686385"/>
    <n v="3241855.9958623205"/>
    <n v="6.0635057686558671"/>
    <n v="0.56677574086859761"/>
    <m/>
    <m/>
    <m/>
    <m/>
    <x v="32"/>
  </r>
  <r>
    <x v="11"/>
    <x v="5"/>
    <s v="Low End"/>
    <s v="EDY's"/>
    <s v="Rocky Road"/>
    <n v="1109.5039061544389"/>
    <x v="1691"/>
    <n v="3025333.9154707594"/>
    <x v="1691"/>
    <n v="7354643.7794633592"/>
    <n v="3902.0230933643734"/>
    <n v="4329309.8639925998"/>
    <n v="5.9745330993262522"/>
    <n v="0.58864983727444287"/>
    <m/>
    <m/>
    <m/>
    <m/>
    <x v="32"/>
  </r>
  <r>
    <x v="11"/>
    <x v="5"/>
    <s v="Low End"/>
    <s v="EDY's"/>
    <s v="Hot Chocolate Limited Edition  New!"/>
    <n v="708.85456290939669"/>
    <x v="1692"/>
    <n v="1120207.287211878"/>
    <x v="1692"/>
    <n v="3043709.4043467091"/>
    <n v="2713.5356359139164"/>
    <n v="1923502.1171348311"/>
    <n v="6.0574370231069876"/>
    <n v="0.63195984294291874"/>
    <m/>
    <m/>
    <m/>
    <m/>
    <x v="32"/>
  </r>
  <r>
    <x v="11"/>
    <x v="5"/>
    <s v="Low End"/>
    <s v="EDY's"/>
    <s v="Strawberry"/>
    <n v="718.19417858569"/>
    <x v="1693"/>
    <n v="727995.89309660159"/>
    <x v="1693"/>
    <n v="2295853.2413596762"/>
    <n v="2183.0549383602511"/>
    <n v="1567857.3482630746"/>
    <n v="4.4510283648951514"/>
    <n v="0.68290834972297287"/>
    <m/>
    <m/>
    <m/>
    <m/>
    <x v="32"/>
  </r>
  <r>
    <x v="11"/>
    <x v="5"/>
    <s v="High End"/>
    <s v="Häagen-Dazs"/>
    <s v="Dulce de Leche"/>
    <n v="668.020269317513"/>
    <x v="1694"/>
    <n v="1396133.7424909782"/>
    <x v="1694"/>
    <n v="2393419.7475055745"/>
    <n v="1492.8978218482494"/>
    <n v="997286.00501459627"/>
    <n v="5.3633926137069805"/>
    <n v="0.41667827218939302"/>
    <m/>
    <m/>
    <m/>
    <m/>
    <x v="32"/>
  </r>
  <r>
    <x v="11"/>
    <x v="5"/>
    <s v="High End"/>
    <s v="Häagen-Dazs"/>
    <s v="Macadamia Nut Brittle"/>
    <n v="660.46376030809813"/>
    <x v="1695"/>
    <n v="1332205.9232203849"/>
    <x v="1695"/>
    <n v="2288447.8692404581"/>
    <n v="1447.83408793542"/>
    <n v="956241.94602007326"/>
    <n v="5.2461781945844175"/>
    <n v="0.41785611936943634"/>
    <m/>
    <m/>
    <m/>
    <m/>
    <x v="32"/>
  </r>
  <r>
    <x v="12"/>
    <x v="0"/>
    <s v="High End"/>
    <s v="Häagen-Dazs"/>
    <s v="Cookies and Cream"/>
    <n v="879.73304537573972"/>
    <x v="1696"/>
    <n v="2051388.4636168748"/>
    <x v="1696"/>
    <n v="3566312.6493432573"/>
    <n v="1722.0271464047919"/>
    <n v="1514924.1857263825"/>
    <n v="4.6080544549270934"/>
    <n v="0.42478726199324063"/>
    <m/>
    <m/>
    <m/>
    <m/>
    <x v="32"/>
  </r>
  <r>
    <x v="12"/>
    <x v="0"/>
    <s v="High End"/>
    <s v="Häagen-Dazs"/>
    <s v="Coconut Macaroon"/>
    <n v="1096.1593334702388"/>
    <x v="1697"/>
    <n v="2632476.2528254013"/>
    <x v="1697"/>
    <n v="5280397.7157218857"/>
    <n v="2415.6355577556892"/>
    <n v="2647921.4628964844"/>
    <n v="4.3945990987590458"/>
    <n v="0.5014625044269958"/>
    <m/>
    <m/>
    <m/>
    <m/>
    <x v="32"/>
  </r>
  <r>
    <x v="12"/>
    <x v="0"/>
    <s v="High End"/>
    <s v="Häagen-Dazs"/>
    <s v="Pralines and Cream"/>
    <n v="1410.2992939744831"/>
    <x v="1698"/>
    <n v="4308530.2685250212"/>
    <x v="1698"/>
    <n v="8700236.7633033022"/>
    <n v="3114.0244581713173"/>
    <n v="4391706.4947782811"/>
    <n v="4.3742992925207211"/>
    <n v="0.50478011280130264"/>
    <m/>
    <m/>
    <m/>
    <m/>
    <x v="32"/>
  </r>
  <r>
    <x v="12"/>
    <x v="0"/>
    <s v="High End"/>
    <s v="Häagen-Dazs"/>
    <s v="Vanilla Honey Bee"/>
    <n v="832.49548999316892"/>
    <x v="1699"/>
    <n v="1605547.0751910117"/>
    <x v="1699"/>
    <n v="3518716.4124548435"/>
    <n v="2298.1137558829669"/>
    <n v="1913169.3372638319"/>
    <n v="5.0771557684294146"/>
    <n v="0.54371228397150184"/>
    <m/>
    <m/>
    <m/>
    <m/>
    <x v="32"/>
  </r>
  <r>
    <x v="12"/>
    <x v="0"/>
    <s v="High End"/>
    <s v="Häagen-Dazs"/>
    <s v="Mayan Chocolate"/>
    <n v="1214.1030873625016"/>
    <x v="1700"/>
    <n v="3431719.0844615083"/>
    <x v="1700"/>
    <n v="8002487.2285120441"/>
    <n v="3764.7282109956582"/>
    <n v="4570768.1440505357"/>
    <n v="5.428925259609513"/>
    <n v="0.57116843970276598"/>
    <m/>
    <m/>
    <m/>
    <m/>
    <x v="32"/>
  </r>
  <r>
    <x v="12"/>
    <x v="0"/>
    <s v="High End"/>
    <s v="Häagen-Dazs"/>
    <s v="Waffle Cone"/>
    <n v="1596.9047037883533"/>
    <x v="1701"/>
    <n v="5815345.5421382692"/>
    <x v="1701"/>
    <n v="14285520.749684064"/>
    <n v="5304.1206450528398"/>
    <n v="8470175.2075457945"/>
    <n v="5.6019351382388693"/>
    <n v="0.59292029712904371"/>
    <m/>
    <m/>
    <m/>
    <m/>
    <x v="32"/>
  </r>
  <r>
    <x v="12"/>
    <x v="0"/>
    <s v="High End"/>
    <s v="Häagen-Dazs"/>
    <s v="Cinnamon Dulce de Leche"/>
    <n v="1343.1783413292621"/>
    <x v="1702"/>
    <n v="4750221.1926491177"/>
    <x v="1702"/>
    <n v="11775551.887132904"/>
    <n v="5230.378184576176"/>
    <n v="7025330.6944837859"/>
    <n v="6.5270044684190021"/>
    <n v="0.59660309442993797"/>
    <m/>
    <m/>
    <m/>
    <m/>
    <x v="32"/>
  </r>
  <r>
    <x v="12"/>
    <x v="0"/>
    <s v="High End"/>
    <s v="Häagen-Dazs"/>
    <s v="Chocolate Chip Cookie Dough"/>
    <n v="1661.0187486034342"/>
    <x v="1703"/>
    <n v="5770387.495615798"/>
    <x v="1703"/>
    <n v="14445517.42637088"/>
    <n v="5222.7766471925934"/>
    <n v="8675129.9307550825"/>
    <n v="5.2358118710863772"/>
    <n v="0.60054130805437811"/>
    <m/>
    <m/>
    <m/>
    <m/>
    <x v="32"/>
  </r>
  <r>
    <x v="12"/>
    <x v="0"/>
    <s v="High End"/>
    <s v="Häagen-Dazs"/>
    <s v="Cinnamon Dulce de Leche"/>
    <n v="503.68395466352194"/>
    <x v="1704"/>
    <n v="534219.23282522301"/>
    <x v="1704"/>
    <n v="1484447.8337413156"/>
    <n v="1886.5572193001019"/>
    <n v="950228.60091609263"/>
    <n v="5.8512507238876159"/>
    <n v="0.64012259596970267"/>
    <m/>
    <m/>
    <m/>
    <m/>
    <x v="32"/>
  </r>
  <r>
    <x v="12"/>
    <x v="0"/>
    <s v="Low End"/>
    <s v="Baskin-Robbins"/>
    <s v="Pralines 'n Cream"/>
    <n v="1204.2463500370379"/>
    <x v="1705"/>
    <n v="5432736.5963534759"/>
    <x v="1705"/>
    <n v="8498158.5804015491"/>
    <n v="2545.5107121178262"/>
    <n v="3065421.9840480732"/>
    <n v="5.8599532818855229"/>
    <n v="0.36071602513014389"/>
    <m/>
    <m/>
    <m/>
    <m/>
    <x v="32"/>
  </r>
  <r>
    <x v="12"/>
    <x v="0"/>
    <s v="Low End"/>
    <s v="Baskin-Robbins"/>
    <s v="French Vanilla"/>
    <n v="1326.8029105576745"/>
    <x v="1706"/>
    <n v="3034708.5836613467"/>
    <x v="1706"/>
    <n v="5040830.428458293"/>
    <n v="1511.9968676837948"/>
    <n v="2006121.8447969463"/>
    <n v="2.8634477121052258"/>
    <n v="0.3979744752910695"/>
    <m/>
    <m/>
    <m/>
    <m/>
    <x v="32"/>
  </r>
  <r>
    <x v="12"/>
    <x v="0"/>
    <s v="Low End"/>
    <s v="Baskin-Robbins"/>
    <s v="Green Mint Stick"/>
    <n v="1335.9033075648094"/>
    <x v="1707"/>
    <n v="4238414.8707632767"/>
    <x v="1707"/>
    <n v="8858408.3615353853"/>
    <n v="3458.3292552765665"/>
    <n v="4619993.4907721085"/>
    <n v="4.9637013853313041"/>
    <n v="0.52153765125943552"/>
    <m/>
    <m/>
    <m/>
    <m/>
    <x v="32"/>
  </r>
  <r>
    <x v="12"/>
    <x v="0"/>
    <s v="Low End"/>
    <s v="Baskin-Robbins"/>
    <s v="Vanilla"/>
    <n v="1734.3604003886674"/>
    <x v="1708"/>
    <n v="4145278.891793387"/>
    <x v="1708"/>
    <n v="9169395.5854121819"/>
    <n v="2896.8123882976679"/>
    <n v="5024116.6936187949"/>
    <n v="3.0483302194805257"/>
    <n v="0.54792234088054681"/>
    <m/>
    <m/>
    <m/>
    <m/>
    <x v="32"/>
  </r>
  <r>
    <x v="12"/>
    <x v="0"/>
    <s v="Low End"/>
    <s v="Baskin-Robbins"/>
    <s v="Peppermint Stick"/>
    <n v="812.95001903291495"/>
    <x v="1709"/>
    <n v="1492205.6158395361"/>
    <x v="1709"/>
    <n v="3846283.2094608084"/>
    <n v="2895.722416516679"/>
    <n v="2354077.5936212726"/>
    <n v="5.8198738073223932"/>
    <n v="0.61203958872058184"/>
    <m/>
    <m/>
    <m/>
    <m/>
    <x v="32"/>
  </r>
  <r>
    <x v="12"/>
    <x v="0"/>
    <s v="Low End"/>
    <s v="Baskin-Robbins"/>
    <s v="Rocky Road"/>
    <n v="766.75187504630151"/>
    <x v="1710"/>
    <n v="1236738.5526515485"/>
    <x v="1710"/>
    <n v="3274087.2164548691"/>
    <n v="2657.1159851161656"/>
    <n v="2037348.6638033206"/>
    <n v="5.5690427377129499"/>
    <n v="0.62226462800503224"/>
    <m/>
    <m/>
    <m/>
    <m/>
    <x v="32"/>
  </r>
  <r>
    <x v="12"/>
    <x v="0"/>
    <s v="Low End"/>
    <s v="Baskin-Robbins"/>
    <s v="Pralines 'n Cream"/>
    <n v="726.94052883101631"/>
    <x v="1711"/>
    <n v="996374.32048102142"/>
    <x v="1711"/>
    <n v="2782635.2263865722"/>
    <n v="2457.2311421100899"/>
    <n v="1786260.9059055508"/>
    <n v="5.2657291105014892"/>
    <n v="0.64193139257606668"/>
    <m/>
    <m/>
    <m/>
    <m/>
    <x v="32"/>
  </r>
  <r>
    <x v="12"/>
    <x v="0"/>
    <s v="High End"/>
    <s v="Ben and Jerry's"/>
    <s v="Phish Food"/>
    <n v="1109.8653279424127"/>
    <x v="1712"/>
    <n v="2813983.9397478304"/>
    <x v="1712"/>
    <n v="5207502.3079405501"/>
    <n v="2156.5845043831409"/>
    <n v="2393518.3681927198"/>
    <n v="4.2275514573863102"/>
    <n v="0.45962886363833466"/>
    <m/>
    <m/>
    <m/>
    <m/>
    <x v="32"/>
  </r>
  <r>
    <x v="12"/>
    <x v="0"/>
    <s v="High End"/>
    <s v="Ben and Jerry's"/>
    <s v="Chocolate Peanut Butter Swirl"/>
    <n v="539.8122217573939"/>
    <x v="1713"/>
    <n v="859085.91467362246"/>
    <x v="1713"/>
    <n v="1610954.9687033023"/>
    <n v="1392.8344408022499"/>
    <n v="751869.05402967986"/>
    <n v="5.5283811119125961"/>
    <n v="0.46672257675512679"/>
    <m/>
    <m/>
    <m/>
    <m/>
    <x v="32"/>
  </r>
  <r>
    <x v="12"/>
    <x v="0"/>
    <s v="High End"/>
    <s v="Ben and Jerry's"/>
    <s v="Mission to Marzipan"/>
    <n v="921.43502383244561"/>
    <x v="1714"/>
    <n v="2602370.5308123888"/>
    <x v="1714"/>
    <n v="4893896.2450668598"/>
    <n v="2486.9097168930316"/>
    <n v="2291525.714254471"/>
    <n v="5.7640179695815572"/>
    <n v="0.46824158083947376"/>
    <m/>
    <m/>
    <m/>
    <m/>
    <x v="32"/>
  </r>
  <r>
    <x v="12"/>
    <x v="0"/>
    <s v="High End"/>
    <s v="Ben and Jerry's"/>
    <s v="Pumpkin Cheesecake"/>
    <n v="1357.8855657477145"/>
    <x v="1715"/>
    <n v="3796611.3309669858"/>
    <x v="1715"/>
    <n v="7373214.936023728"/>
    <n v="2633.9506769020695"/>
    <n v="3576603.6050567422"/>
    <n v="3.9988079839388986"/>
    <n v="0.48508061084484738"/>
    <m/>
    <m/>
    <m/>
    <m/>
    <x v="32"/>
  </r>
  <r>
    <x v="12"/>
    <x v="0"/>
    <s v="High End"/>
    <s v="Ben and Jerry's"/>
    <s v="Crème Brûlée"/>
    <n v="795.32933448513518"/>
    <x v="1716"/>
    <n v="1903096.6561690711"/>
    <x v="1716"/>
    <n v="3832130.4363315026"/>
    <n v="2425.452823780493"/>
    <n v="1929033.7801624315"/>
    <n v="6.0582373051232112"/>
    <n v="0.50338416507792327"/>
    <m/>
    <m/>
    <m/>
    <m/>
    <x v="32"/>
  </r>
  <r>
    <x v="12"/>
    <x v="0"/>
    <s v="High End"/>
    <s v="Ben and Jerry's"/>
    <s v="Pumpkin Cheesecake"/>
    <n v="1002.0786164329338"/>
    <x v="1717"/>
    <n v="2547144.1631285041"/>
    <x v="1717"/>
    <n v="5320166.9577852059"/>
    <n v="2767.2707003046726"/>
    <n v="2773022.7946567019"/>
    <n v="5.2981185539094353"/>
    <n v="0.52122852847669199"/>
    <m/>
    <m/>
    <m/>
    <m/>
    <x v="32"/>
  </r>
  <r>
    <x v="12"/>
    <x v="0"/>
    <s v="High End"/>
    <s v="Ben and Jerry's"/>
    <s v="Mint Chocolate Cookie"/>
    <n v="1375.2513367639663"/>
    <x v="1718"/>
    <n v="4354955.3201339897"/>
    <x v="1718"/>
    <n v="9667798.1308985613"/>
    <n v="3863.1795285260009"/>
    <n v="5312842.8107645717"/>
    <n v="5.1116772172508735"/>
    <n v="0.54954010611625959"/>
    <m/>
    <m/>
    <m/>
    <m/>
    <x v="32"/>
  </r>
  <r>
    <x v="12"/>
    <x v="0"/>
    <s v="High End"/>
    <s v="Ben and Jerry's"/>
    <s v="Chocolate Peanut Butter Swirl"/>
    <n v="795.67126467091282"/>
    <x v="1719"/>
    <n v="1811564.4593875674"/>
    <x v="1719"/>
    <n v="4251712.8093307931"/>
    <n v="3066.7795335708947"/>
    <n v="2440148.3499432257"/>
    <n v="6.7157817438540448"/>
    <n v="0.57392125465014598"/>
    <m/>
    <m/>
    <m/>
    <m/>
    <x v="32"/>
  </r>
  <r>
    <x v="12"/>
    <x v="0"/>
    <s v="High End"/>
    <s v="Ben and Jerry's"/>
    <s v="Karamel Sutra"/>
    <n v="694.75331178968463"/>
    <x v="1720"/>
    <n v="1122711.8658149054"/>
    <x v="1720"/>
    <n v="2668517.8584852335"/>
    <n v="2224.9710313554774"/>
    <n v="1545805.9926703281"/>
    <n v="5.5285197095935574"/>
    <n v="0.57927511624291494"/>
    <m/>
    <m/>
    <m/>
    <m/>
    <x v="32"/>
  </r>
  <r>
    <x v="12"/>
    <x v="0"/>
    <s v="High End"/>
    <s v="Ben and Jerry's"/>
    <s v="Turtle Soup"/>
    <n v="1205.6286806247915"/>
    <x v="1721"/>
    <n v="3646540.0581480903"/>
    <x v="1721"/>
    <n v="8711151.3959230464"/>
    <n v="4200.8052886982823"/>
    <n v="5064611.3377749566"/>
    <n v="5.9930571612972052"/>
    <n v="0.58139402101830906"/>
    <m/>
    <m/>
    <m/>
    <m/>
    <x v="32"/>
  </r>
  <r>
    <x v="12"/>
    <x v="0"/>
    <s v="High End"/>
    <s v="Ben and Jerry's"/>
    <s v="Neapolitan Dynamite"/>
    <n v="920.33795367853077"/>
    <x v="1722"/>
    <n v="1845180.258885127"/>
    <x v="1722"/>
    <n v="4647058.8300424451"/>
    <n v="3044.4018525568699"/>
    <n v="2801878.5711573181"/>
    <n v="5.486349953070305"/>
    <n v="0.60293589421413163"/>
    <m/>
    <m/>
    <m/>
    <m/>
    <x v="32"/>
  </r>
  <r>
    <x v="12"/>
    <x v="1"/>
    <s v="High End"/>
    <s v="Ben and Jerry's"/>
    <s v="Karamel Sutra"/>
    <n v="720.06850166720801"/>
    <x v="1723"/>
    <n v="906146.10274686466"/>
    <x v="1723"/>
    <n v="2621316.3203351367"/>
    <n v="2381.95423576654"/>
    <n v="1715170.2175882719"/>
    <n v="5.0555895083438136"/>
    <n v="0.65431638458993246"/>
    <m/>
    <m/>
    <m/>
    <m/>
    <x v="32"/>
  </r>
  <r>
    <x v="12"/>
    <x v="1"/>
    <s v="Low End"/>
    <s v="EDY's"/>
    <s v="Mocha Almond Fudge"/>
    <n v="1111.2438715092169"/>
    <x v="1724"/>
    <n v="2291693.6755631859"/>
    <x v="1724"/>
    <n v="4135867.9482987006"/>
    <n v="1659.5585541730647"/>
    <n v="1844174.2727355147"/>
    <n v="3.3492526237052789"/>
    <n v="0.44589776457783675"/>
    <m/>
    <m/>
    <m/>
    <m/>
    <x v="32"/>
  </r>
  <r>
    <x v="12"/>
    <x v="1"/>
    <s v="Low End"/>
    <s v="EDY's"/>
    <s v="Double Fudge Brownie"/>
    <n v="799.50953991731024"/>
    <x v="1725"/>
    <n v="1915501.2208839396"/>
    <x v="1725"/>
    <n v="3777109.5801830259"/>
    <n v="2328.4379564646902"/>
    <n v="1861608.3592990863"/>
    <n v="5.9089767911956201"/>
    <n v="0.4928658594037611"/>
    <m/>
    <m/>
    <m/>
    <m/>
    <x v="32"/>
  </r>
  <r>
    <x v="12"/>
    <x v="1"/>
    <s v="Low End"/>
    <s v="EDY's"/>
    <s v="Chocolate Fudge Chunk"/>
    <n v="812.69065251945324"/>
    <x v="1726"/>
    <n v="1758553.8322135485"/>
    <x v="1726"/>
    <n v="3667965.5292633194"/>
    <n v="2349.4938586168441"/>
    <n v="1909411.697049771"/>
    <n v="5.5536015362966946"/>
    <n v="0.52056424244348354"/>
    <m/>
    <m/>
    <m/>
    <m/>
    <x v="32"/>
  </r>
  <r>
    <x v="12"/>
    <x v="1"/>
    <s v="Low End"/>
    <s v="EDY's"/>
    <s v="Rocky Road"/>
    <n v="1039.8398725872748"/>
    <x v="1727"/>
    <n v="3103390.9716898641"/>
    <x v="1727"/>
    <n v="6879363.8451978453"/>
    <n v="3631.3022543680731"/>
    <n v="3775972.8735079812"/>
    <n v="6.3623176289770731"/>
    <n v="0.54888401870818437"/>
    <m/>
    <m/>
    <m/>
    <m/>
    <x v="32"/>
  </r>
  <r>
    <x v="12"/>
    <x v="1"/>
    <s v="Low End"/>
    <s v="EDY's"/>
    <s v="Hot Chocolate Limited Edition  New!"/>
    <n v="777.58918705924009"/>
    <x v="1728"/>
    <n v="1466854.2901019333"/>
    <x v="1728"/>
    <n v="4026193.8587831398"/>
    <n v="3291.3775181987262"/>
    <n v="2559339.5686812066"/>
    <n v="6.6587737148191168"/>
    <n v="0.63567221511155225"/>
    <m/>
    <m/>
    <m/>
    <m/>
    <x v="32"/>
  </r>
  <r>
    <x v="12"/>
    <x v="1"/>
    <s v="Low End"/>
    <s v="EDY's"/>
    <s v="Strawberry"/>
    <n v="595.34784192391805"/>
    <x v="1729"/>
    <n v="717664.43974047143"/>
    <x v="1729"/>
    <n v="2244610.0430228841"/>
    <n v="2564.7957307579313"/>
    <n v="1526945.6032824125"/>
    <n v="6.3328519381888588"/>
    <n v="0.68027210696519425"/>
    <m/>
    <m/>
    <m/>
    <m/>
    <x v="32"/>
  </r>
  <r>
    <x v="12"/>
    <x v="1"/>
    <s v="High End"/>
    <s v="Häagen-Dazs"/>
    <s v="Cookies and Cream"/>
    <n v="967.63967666485007"/>
    <x v="1730"/>
    <n v="2644993.8578017661"/>
    <x v="1730"/>
    <n v="4916739.7777520614"/>
    <n v="2347.7188614054039"/>
    <n v="2271745.9199502952"/>
    <n v="5.2510951547988229"/>
    <n v="0.46204314701172566"/>
    <m/>
    <m/>
    <m/>
    <m/>
    <x v="32"/>
  </r>
  <r>
    <x v="12"/>
    <x v="1"/>
    <s v="High End"/>
    <s v="Häagen-Dazs"/>
    <s v="Vanilla Honey Bee"/>
    <n v="875.63894881287047"/>
    <x v="1731"/>
    <n v="2484967.055520386"/>
    <x v="1731"/>
    <n v="4793354.7718632622"/>
    <n v="2636.2323415060796"/>
    <n v="2308387.7163428762"/>
    <n v="6.2515747998084468"/>
    <n v="0.48158081890641374"/>
    <m/>
    <m/>
    <m/>
    <m/>
    <x v="32"/>
  </r>
  <r>
    <x v="12"/>
    <x v="1"/>
    <s v="High End"/>
    <s v="Häagen-Dazs"/>
    <s v="Macadamia Nut Brittle"/>
    <n v="697.53724096119458"/>
    <x v="1732"/>
    <n v="1505887.2247619666"/>
    <x v="1732"/>
    <n v="2908521.5263021053"/>
    <n v="2010.8378724085501"/>
    <n v="1402634.3015401387"/>
    <n v="5.9777463645496534"/>
    <n v="0.48224992968281316"/>
    <m/>
    <m/>
    <m/>
    <m/>
    <x v="32"/>
  </r>
  <r>
    <x v="12"/>
    <x v="1"/>
    <s v="High End"/>
    <s v="Häagen-Dazs"/>
    <s v="Coconut Macaroon"/>
    <n v="973.42527177923102"/>
    <x v="1733"/>
    <n v="2275236.8695071638"/>
    <x v="1733"/>
    <n v="4622831.3735615797"/>
    <n v="2411.6843604886812"/>
    <n v="2347594.504054416"/>
    <n v="4.8786854465979461"/>
    <n v="0.50782611658312604"/>
    <m/>
    <m/>
    <m/>
    <m/>
    <x v="32"/>
  </r>
  <r>
    <x v="12"/>
    <x v="1"/>
    <s v="High End"/>
    <s v="Häagen-Dazs"/>
    <s v="Waffle Cone"/>
    <n v="1313.0523831918229"/>
    <x v="1734"/>
    <n v="4996460.9603612581"/>
    <x v="1734"/>
    <n v="10195567.369982358"/>
    <n v="3959.5574983710044"/>
    <n v="5199106.4096210999"/>
    <n v="5.9135366691226805"/>
    <n v="0.50993791919106268"/>
    <m/>
    <m/>
    <m/>
    <m/>
    <x v="32"/>
  </r>
  <r>
    <x v="12"/>
    <x v="1"/>
    <s v="High End"/>
    <s v="Häagen-Dazs"/>
    <s v="Chocolate Chip Cookie Dough"/>
    <n v="1269.0463732314518"/>
    <x v="1735"/>
    <n v="4542388.430581429"/>
    <x v="1735"/>
    <n v="9505508.6200164165"/>
    <n v="3910.9053019056232"/>
    <n v="4963120.1894349875"/>
    <n v="5.9022877081777736"/>
    <n v="0.52213094404899041"/>
    <m/>
    <m/>
    <m/>
    <m/>
    <x v="32"/>
  </r>
  <r>
    <x v="12"/>
    <x v="1"/>
    <s v="High End"/>
    <s v="Häagen-Dazs"/>
    <s v="Cinnamon Dulce de Leche"/>
    <n v="1452.9803982162434"/>
    <x v="1736"/>
    <n v="6345504.8882341152"/>
    <x v="1736"/>
    <n v="13576800.360776311"/>
    <n v="4976.8706318541672"/>
    <n v="7231295.4725421956"/>
    <n v="6.4309912876794115"/>
    <n v="0.53262147784345226"/>
    <m/>
    <m/>
    <m/>
    <m/>
    <x v="32"/>
  </r>
  <r>
    <x v="12"/>
    <x v="1"/>
    <s v="High End"/>
    <s v="Häagen-Dazs"/>
    <s v="Dulce de Leche"/>
    <n v="975.54506424224314"/>
    <x v="1737"/>
    <n v="2776166.2782174014"/>
    <x v="1737"/>
    <n v="5966975.6107060807"/>
    <n v="3270.796449538851"/>
    <n v="3190809.3324886793"/>
    <n v="6.2698852249710528"/>
    <n v="0.53474482563053516"/>
    <m/>
    <m/>
    <m/>
    <m/>
    <x v="32"/>
  </r>
  <r>
    <x v="12"/>
    <x v="1"/>
    <s v="High End"/>
    <s v="Häagen-Dazs"/>
    <s v="Mayan Chocolate"/>
    <n v="1185.7162877663091"/>
    <x v="1738"/>
    <n v="2676774.7699812884"/>
    <x v="1738"/>
    <n v="6030084.4960500197"/>
    <n v="2828.0877648950959"/>
    <n v="3353309.7260687314"/>
    <n v="4.2890570838443551"/>
    <n v="0.55609663981745228"/>
    <m/>
    <m/>
    <m/>
    <m/>
    <x v="32"/>
  </r>
  <r>
    <x v="12"/>
    <x v="1"/>
    <s v="High End"/>
    <s v="Häagen-Dazs"/>
    <s v="Pralines and Cream"/>
    <n v="1413.1479396037605"/>
    <x v="1739"/>
    <n v="3306954.0133658871"/>
    <x v="1739"/>
    <n v="7487413.6635819739"/>
    <n v="2958.2604432684284"/>
    <n v="4180459.6502160868"/>
    <n v="3.7493550491926744"/>
    <n v="0.55833159994210302"/>
    <m/>
    <m/>
    <m/>
    <m/>
    <x v="32"/>
  </r>
  <r>
    <x v="12"/>
    <x v="1"/>
    <s v="High End"/>
    <s v="Häagen-Dazs"/>
    <s v="Cinnamon Dulce de Leche"/>
    <n v="805.87422781260079"/>
    <x v="1740"/>
    <n v="1327056.9324782228"/>
    <x v="1740"/>
    <n v="3954181.503394152"/>
    <n v="3259.9684668496993"/>
    <n v="2627124.570915929"/>
    <n v="6.0886648092197282"/>
    <n v="0.66439149762368865"/>
    <m/>
    <m/>
    <m/>
    <m/>
    <x v="32"/>
  </r>
  <r>
    <x v="12"/>
    <x v="1"/>
    <s v="Low End"/>
    <s v="Baskin-Robbins"/>
    <s v="Green Mint Stick"/>
    <n v="1027.0573242195537"/>
    <x v="1741"/>
    <n v="2845746.325282692"/>
    <x v="1741"/>
    <n v="5101066.8578670472"/>
    <n v="2195.9052132734082"/>
    <n v="2255320.5325843552"/>
    <n v="4.8358369319976244"/>
    <n v="0.44212722464245285"/>
    <m/>
    <m/>
    <m/>
    <m/>
    <x v="32"/>
  </r>
  <r>
    <x v="12"/>
    <x v="1"/>
    <s v="Low End"/>
    <s v="Baskin-Robbins"/>
    <s v="Rocky Road"/>
    <n v="557.83443342572502"/>
    <x v="1742"/>
    <n v="917486.99786172854"/>
    <x v="1742"/>
    <n v="1691786.4895347494"/>
    <n v="1388.0453505136986"/>
    <n v="774299.49167302088"/>
    <n v="5.4366943224006272"/>
    <n v="0.45768156706698704"/>
    <m/>
    <m/>
    <m/>
    <m/>
    <x v="32"/>
  </r>
  <r>
    <x v="12"/>
    <x v="1"/>
    <s v="Low End"/>
    <s v="Baskin-Robbins"/>
    <s v="Peppermint Stick"/>
    <n v="713.88012632938171"/>
    <x v="1743"/>
    <n v="1575563.3622590762"/>
    <x v="1743"/>
    <n v="3046304.2221617321"/>
    <n v="2060.2070370902316"/>
    <n v="1470740.8599026559"/>
    <n v="5.9775427222815765"/>
    <n v="0.48279513556232478"/>
    <m/>
    <m/>
    <m/>
    <m/>
    <x v="32"/>
  </r>
  <r>
    <x v="12"/>
    <x v="1"/>
    <s v="Low End"/>
    <s v="Baskin-Robbins"/>
    <s v="Pralines 'n Cream"/>
    <n v="1297.9395591718533"/>
    <x v="1744"/>
    <n v="4390933.0136081642"/>
    <x v="1744"/>
    <n v="8835649.5638701115"/>
    <n v="3424.4403129972297"/>
    <n v="4444716.5502619473"/>
    <n v="5.2448073948154219"/>
    <n v="0.5030435530667553"/>
    <m/>
    <m/>
    <m/>
    <m/>
    <x v="32"/>
  </r>
  <r>
    <x v="12"/>
    <x v="1"/>
    <s v="Low End"/>
    <s v="Baskin-Robbins"/>
    <s v="French Vanilla"/>
    <n v="1179.8073030154992"/>
    <x v="1745"/>
    <n v="3072179.54109463"/>
    <x v="1745"/>
    <n v="6337344.1714228196"/>
    <n v="2767.5406161520391"/>
    <n v="3265164.6303281896"/>
    <n v="4.5528687785150899"/>
    <n v="0.51522602244831472"/>
    <m/>
    <m/>
    <m/>
    <m/>
    <x v="32"/>
  </r>
  <r>
    <x v="12"/>
    <x v="1"/>
    <s v="Low End"/>
    <s v="Baskin-Robbins"/>
    <s v="Vanilla"/>
    <n v="1491.0233153673198"/>
    <x v="1746"/>
    <n v="4395285.6188613428"/>
    <x v="1746"/>
    <n v="9390214.1511701792"/>
    <n v="3350.0002855946723"/>
    <n v="4994928.5323088365"/>
    <n v="4.2238319165786802"/>
    <n v="0.53192913941013631"/>
    <m/>
    <m/>
    <m/>
    <m/>
    <x v="32"/>
  </r>
  <r>
    <x v="12"/>
    <x v="1"/>
    <s v="Low End"/>
    <s v="Baskin-Robbins"/>
    <s v="Pralines 'n Cream"/>
    <n v="683.42201120670916"/>
    <x v="1747"/>
    <n v="1160088.305054531"/>
    <x v="1747"/>
    <n v="3131446.0980319744"/>
    <n v="2884.5395094849864"/>
    <n v="1971357.7929774434"/>
    <n v="6.7045095884497057"/>
    <n v="0.62953591767598571"/>
    <m/>
    <m/>
    <m/>
    <m/>
    <x v="32"/>
  </r>
  <r>
    <x v="12"/>
    <x v="1"/>
    <s v="High End"/>
    <s v="Ben and Jerry's"/>
    <s v="Crème Brûlée"/>
    <n v="816.52342227970735"/>
    <x v="1748"/>
    <n v="2363279.6952272705"/>
    <x v="1748"/>
    <n v="3695215.2723805504"/>
    <n v="1631.2276424778584"/>
    <n v="1331935.5771532799"/>
    <n v="5.5424584991460639"/>
    <n v="0.36044870974329285"/>
    <m/>
    <m/>
    <m/>
    <m/>
    <x v="32"/>
  </r>
  <r>
    <x v="12"/>
    <x v="1"/>
    <s v="High End"/>
    <s v="Ben and Jerry's"/>
    <s v="Chocolate Peanut Butter Swirl"/>
    <n v="676.77118361772841"/>
    <x v="1749"/>
    <n v="1311300.4849792519"/>
    <x v="1749"/>
    <n v="2480188.3813320547"/>
    <n v="1727.1537628189628"/>
    <n v="1168887.8963528029"/>
    <n v="5.4150310553345724"/>
    <n v="0.47128996537150891"/>
    <m/>
    <m/>
    <m/>
    <m/>
    <x v="32"/>
  </r>
  <r>
    <x v="12"/>
    <x v="1"/>
    <s v="High End"/>
    <s v="Ben and Jerry's"/>
    <s v="Pumpkin Cheesecake"/>
    <n v="1226.3978859532467"/>
    <x v="1750"/>
    <n v="5110965.2372939903"/>
    <x v="1750"/>
    <n v="10348875.049245544"/>
    <n v="4270.9710053685103"/>
    <n v="5237909.8119515534"/>
    <n v="6.8806640991544885"/>
    <n v="0.50613325477665405"/>
    <m/>
    <m/>
    <m/>
    <m/>
    <x v="32"/>
  </r>
  <r>
    <x v="12"/>
    <x v="1"/>
    <s v="High End"/>
    <s v="Ben and Jerry's"/>
    <s v="Turtle Soup"/>
    <n v="1228.482081586669"/>
    <x v="1751"/>
    <n v="4249939.9903831268"/>
    <x v="1751"/>
    <n v="8876149.3726007659"/>
    <n v="3765.7931292270641"/>
    <n v="4626209.3822176391"/>
    <n v="5.8814844010498195"/>
    <n v="0.52119553063155943"/>
    <m/>
    <m/>
    <m/>
    <m/>
    <x v="32"/>
  </r>
  <r>
    <x v="12"/>
    <x v="1"/>
    <s v="High End"/>
    <s v="Ben and Jerry's"/>
    <s v="Karamel Sutra"/>
    <n v="873.24447106000548"/>
    <x v="1752"/>
    <n v="2481662.2744221748"/>
    <x v="1752"/>
    <n v="5271289.2910641851"/>
    <n v="3194.5544565037608"/>
    <n v="2789627.0166420103"/>
    <n v="6.9126594495575144"/>
    <n v="0.5292115197264825"/>
    <m/>
    <m/>
    <m/>
    <m/>
    <x v="32"/>
  </r>
  <r>
    <x v="12"/>
    <x v="1"/>
    <s v="High End"/>
    <s v="Ben and Jerry's"/>
    <s v="Pumpkin Cheesecake"/>
    <n v="1420.4006969622405"/>
    <x v="1753"/>
    <n v="2959050.7717884136"/>
    <x v="1753"/>
    <n v="6344278.2526246971"/>
    <n v="2383.290495475077"/>
    <n v="3385227.4808362834"/>
    <n v="3.1445642226333534"/>
    <n v="0.53358748561127145"/>
    <m/>
    <m/>
    <m/>
    <m/>
    <x v="32"/>
  </r>
  <r>
    <x v="12"/>
    <x v="1"/>
    <s v="High End"/>
    <s v="Ben and Jerry's"/>
    <s v="Phish Food"/>
    <n v="1205.1038630090457"/>
    <x v="1754"/>
    <n v="3827689.310819346"/>
    <x v="1754"/>
    <n v="8321457.4739353992"/>
    <n v="3728.9467746750738"/>
    <n v="4493768.1631160527"/>
    <n v="5.7299448359916383"/>
    <n v="0.54002176628210918"/>
    <m/>
    <m/>
    <m/>
    <m/>
    <x v="32"/>
  </r>
  <r>
    <x v="12"/>
    <x v="2"/>
    <s v="High End"/>
    <s v="Ben and Jerry's"/>
    <s v="Mission to Marzipan"/>
    <n v="871.08093303214184"/>
    <x v="1755"/>
    <n v="1626027.0583076591"/>
    <x v="1755"/>
    <n v="3630073.1436182633"/>
    <n v="2300.642809772829"/>
    <n v="2004046.0853106042"/>
    <n v="4.784079198514033"/>
    <n v="0.55206768735053036"/>
    <m/>
    <m/>
    <m/>
    <m/>
    <x v="32"/>
  </r>
  <r>
    <x v="12"/>
    <x v="2"/>
    <s v="High End"/>
    <s v="Ben and Jerry's"/>
    <s v="Mint Chocolate Cookie"/>
    <n v="1369.9415131574244"/>
    <x v="1756"/>
    <n v="3286029.2723609367"/>
    <x v="1756"/>
    <n v="7918790.9932975303"/>
    <n v="3381.7222680251957"/>
    <n v="4632761.7209365936"/>
    <n v="4.2194401197742888"/>
    <n v="0.58503396855123035"/>
    <m/>
    <m/>
    <m/>
    <m/>
    <x v="32"/>
  </r>
  <r>
    <x v="12"/>
    <x v="2"/>
    <s v="High End"/>
    <s v="Ben and Jerry's"/>
    <s v="Neapolitan Dynamite"/>
    <n v="916.81780983334465"/>
    <x v="1757"/>
    <n v="2021264.7178828085"/>
    <x v="1757"/>
    <n v="5066866.4396354407"/>
    <n v="3321.9268747694255"/>
    <n v="3045601.7217526324"/>
    <n v="6.0280018130520787"/>
    <n v="0.60108190299402531"/>
    <m/>
    <m/>
    <m/>
    <m/>
    <x v="32"/>
  </r>
  <r>
    <x v="12"/>
    <x v="2"/>
    <s v="High End"/>
    <s v="Ben and Jerry's"/>
    <s v="Chocolate Peanut Butter Swirl"/>
    <n v="998.29498782545738"/>
    <x v="1758"/>
    <n v="2247341.6102164765"/>
    <x v="1758"/>
    <n v="5638523.6510493699"/>
    <n v="3396.9739227277482"/>
    <n v="3391182.0408328935"/>
    <n v="5.6578004407122524"/>
    <n v="0.60143084443775807"/>
    <m/>
    <m/>
    <m/>
    <m/>
    <x v="32"/>
  </r>
  <r>
    <x v="12"/>
    <x v="2"/>
    <s v="High End"/>
    <s v="Ben and Jerry's"/>
    <s v="Karamel Sutra"/>
    <n v="707.80023648068516"/>
    <x v="1759"/>
    <n v="943934.66365261399"/>
    <x v="1759"/>
    <n v="2792260.6848039092"/>
    <n v="2611.3667753793316"/>
    <n v="1848326.0211512952"/>
    <n v="5.5735840495998437"/>
    <n v="0.66194608233045282"/>
    <m/>
    <m/>
    <m/>
    <m/>
    <x v="32"/>
  </r>
  <r>
    <x v="12"/>
    <x v="2"/>
    <s v="Low End"/>
    <s v="EDY's"/>
    <s v="Mocha Almond Fudge"/>
    <n v="1035.3851187409462"/>
    <x v="1760"/>
    <n v="3268189.1287042517"/>
    <x v="1760"/>
    <n v="5775480.6146403616"/>
    <n v="2421.6027838849354"/>
    <n v="2507291.4859361099"/>
    <n v="5.387462907253215"/>
    <n v="0.43412689838839297"/>
    <m/>
    <m/>
    <m/>
    <m/>
    <x v="32"/>
  </r>
  <r>
    <x v="12"/>
    <x v="2"/>
    <s v="Low End"/>
    <s v="EDY's"/>
    <s v="Double Fudge Brownie"/>
    <n v="758.65019651882267"/>
    <x v="1761"/>
    <n v="1700670.4924382074"/>
    <x v="1761"/>
    <n v="3122273.216643529"/>
    <n v="1873.8579792486098"/>
    <n v="1421602.7242053216"/>
    <n v="5.4248502510349903"/>
    <n v="0.45531016204070607"/>
    <m/>
    <m/>
    <m/>
    <m/>
    <x v="32"/>
  </r>
  <r>
    <x v="12"/>
    <x v="2"/>
    <s v="Low End"/>
    <s v="EDY's"/>
    <s v="Rocky Road"/>
    <n v="1112.5427259964481"/>
    <x v="1762"/>
    <n v="3459136.0705434321"/>
    <x v="1762"/>
    <n v="6869758.5111962277"/>
    <n v="3065.6103005824557"/>
    <n v="3410622.4406527956"/>
    <n v="5.5501928504641391"/>
    <n v="0.49646904401285946"/>
    <m/>
    <m/>
    <m/>
    <m/>
    <x v="32"/>
  </r>
  <r>
    <x v="12"/>
    <x v="2"/>
    <s v="Low End"/>
    <s v="EDY's"/>
    <s v="Chocolate Fudge Chunk"/>
    <n v="1381.1543549311882"/>
    <x v="1763"/>
    <n v="4330064.4750712197"/>
    <x v="1763"/>
    <n v="9325609.8254198637"/>
    <n v="3616.9348722775685"/>
    <n v="4995545.350348644"/>
    <n v="4.8886934666093937"/>
    <n v="0.53568028728070138"/>
    <m/>
    <m/>
    <m/>
    <m/>
    <x v="32"/>
  </r>
  <r>
    <x v="12"/>
    <x v="2"/>
    <s v="Low End"/>
    <s v="EDY's"/>
    <s v="Hot Chocolate Limited Edition  New!"/>
    <n v="687.51961450179783"/>
    <x v="1764"/>
    <n v="1028274.0972824215"/>
    <x v="1764"/>
    <n v="2480693.8972675339"/>
    <n v="2112.5503467091476"/>
    <n v="1452419.7999851124"/>
    <n v="5.2481107655217141"/>
    <n v="0.58548932683107024"/>
    <m/>
    <m/>
    <m/>
    <m/>
    <x v="32"/>
  </r>
  <r>
    <x v="12"/>
    <x v="2"/>
    <s v="Low End"/>
    <s v="EDY's"/>
    <s v="Strawberry"/>
    <n v="643.99928123282973"/>
    <x v="1765"/>
    <n v="893703.44109263876"/>
    <x v="1765"/>
    <n v="2832834.2396511426"/>
    <n v="3011.0760292253117"/>
    <n v="1939130.7985585039"/>
    <n v="6.8304670033551469"/>
    <n v="0.68451968400286756"/>
    <m/>
    <m/>
    <m/>
    <m/>
    <x v="32"/>
  </r>
  <r>
    <x v="12"/>
    <x v="2"/>
    <s v="High End"/>
    <s v="Häagen-Dazs"/>
    <s v="Cookies and Cream"/>
    <n v="1120.1402877076393"/>
    <x v="1766"/>
    <n v="4619044.8833614504"/>
    <x v="1766"/>
    <n v="7805078.8052333323"/>
    <n v="2844.3168742658845"/>
    <n v="3186033.9218718819"/>
    <n v="6.2206025931706952"/>
    <n v="0.40820009654939482"/>
    <m/>
    <m/>
    <m/>
    <m/>
    <x v="32"/>
  </r>
  <r>
    <x v="12"/>
    <x v="2"/>
    <s v="High End"/>
    <s v="Häagen-Dazs"/>
    <s v="Dulce de Leche"/>
    <n v="664.99195926579659"/>
    <x v="1767"/>
    <n v="1416293.143767294"/>
    <x v="1767"/>
    <n v="2462655.607940123"/>
    <n v="1573.4964153974061"/>
    <n v="1046362.4641728289"/>
    <n v="5.5689189045886156"/>
    <n v="0.42489191781389762"/>
    <m/>
    <m/>
    <m/>
    <m/>
    <x v="32"/>
  </r>
  <r>
    <x v="12"/>
    <x v="2"/>
    <s v="High End"/>
    <s v="Häagen-Dazs"/>
    <s v="Coconut Macaroon"/>
    <n v="929.36592443127699"/>
    <x v="1768"/>
    <n v="2221480.1620442965"/>
    <x v="1768"/>
    <n v="4250225.2416432509"/>
    <n v="2182.9346506764168"/>
    <n v="2028745.0795989544"/>
    <n v="4.9208310737783361"/>
    <n v="0.47732648606985062"/>
    <m/>
    <m/>
    <m/>
    <m/>
    <x v="32"/>
  </r>
  <r>
    <x v="12"/>
    <x v="2"/>
    <s v="High End"/>
    <s v="Häagen-Dazs"/>
    <s v="Vanilla Honey Bee"/>
    <n v="938.47011942059123"/>
    <x v="1769"/>
    <n v="2837735.6876671449"/>
    <x v="1769"/>
    <n v="5563620.1699013915"/>
    <n v="2904.6044469878275"/>
    <n v="2725884.4822342466"/>
    <n v="6.3170828694696901"/>
    <n v="0.48994798332585665"/>
    <m/>
    <m/>
    <m/>
    <m/>
    <x v="32"/>
  </r>
  <r>
    <x v="12"/>
    <x v="2"/>
    <s v="High End"/>
    <s v="Häagen-Dazs"/>
    <s v="Chocolate Chip Cookie Dough"/>
    <n v="1222.7236885787652"/>
    <x v="1770"/>
    <n v="2911555.3405173994"/>
    <x v="1770"/>
    <n v="6188357.2748253187"/>
    <n v="2679.920218211128"/>
    <n v="3276801.9343079193"/>
    <n v="4.139222067674595"/>
    <n v="0.52951078756202152"/>
    <m/>
    <m/>
    <m/>
    <m/>
    <x v="32"/>
  </r>
  <r>
    <x v="12"/>
    <x v="2"/>
    <s v="High End"/>
    <s v="Häagen-Dazs"/>
    <s v="Mayan Chocolate"/>
    <n v="1225.9570855762549"/>
    <x v="1771"/>
    <n v="3952243.9669452338"/>
    <x v="1771"/>
    <n v="8781272.2288955878"/>
    <n v="3938.9863795113947"/>
    <n v="4829028.2619503541"/>
    <n v="5.8426100966294685"/>
    <n v="0.54992353454889942"/>
    <m/>
    <m/>
    <m/>
    <m/>
    <x v="32"/>
  </r>
  <r>
    <x v="12"/>
    <x v="2"/>
    <s v="High End"/>
    <s v="Häagen-Dazs"/>
    <s v="Waffle Cone"/>
    <n v="1163.4223939033752"/>
    <x v="1772"/>
    <n v="2877836.7625420359"/>
    <x v="1772"/>
    <n v="6444551.5582404751"/>
    <n v="3065.7092509039867"/>
    <n v="3566714.7956984392"/>
    <n v="4.7612157829614805"/>
    <n v="0.55344654526625314"/>
    <m/>
    <m/>
    <m/>
    <m/>
    <x v="32"/>
  </r>
  <r>
    <x v="12"/>
    <x v="2"/>
    <s v="High End"/>
    <s v="Häagen-Dazs"/>
    <s v="Macadamia Nut Brittle"/>
    <n v="983.16062855232508"/>
    <x v="1773"/>
    <n v="2586144.4908057651"/>
    <x v="1773"/>
    <n v="6008128.4010726362"/>
    <n v="3480.5949413430449"/>
    <n v="3421983.9102668711"/>
    <n v="6.2157029090016618"/>
    <n v="0.56955905097766246"/>
    <m/>
    <m/>
    <m/>
    <m/>
    <x v="32"/>
  </r>
  <r>
    <x v="12"/>
    <x v="2"/>
    <s v="High End"/>
    <s v="Häagen-Dazs"/>
    <s v="Cinnamon Dulce de Leche"/>
    <n v="1273.1764001914503"/>
    <x v="1774"/>
    <n v="3925708.8888041512"/>
    <x v="1774"/>
    <n v="9409975.3354694005"/>
    <n v="4307.5464215646534"/>
    <n v="5484266.4466652498"/>
    <n v="5.8051216536533801"/>
    <n v="0.58281411493111801"/>
    <m/>
    <m/>
    <m/>
    <m/>
    <x v="32"/>
  </r>
  <r>
    <x v="12"/>
    <x v="2"/>
    <s v="High End"/>
    <s v="Häagen-Dazs"/>
    <s v="Pralines and Cream"/>
    <n v="1198.3271996415795"/>
    <x v="1775"/>
    <n v="4103482.5460694088"/>
    <x v="1775"/>
    <n v="9855897.0280114841"/>
    <n v="4800.3704527967202"/>
    <n v="5752414.4819420753"/>
    <n v="6.8634950269579358"/>
    <n v="0.58365204766173129"/>
    <m/>
    <m/>
    <m/>
    <m/>
    <x v="32"/>
  </r>
  <r>
    <x v="12"/>
    <x v="2"/>
    <s v="High End"/>
    <s v="Häagen-Dazs"/>
    <s v="Cinnamon Dulce de Leche"/>
    <n v="527.38132784615516"/>
    <x v="1776"/>
    <n v="624116.29519544309"/>
    <x v="1776"/>
    <n v="1569624.4473936565"/>
    <n v="1792.8358519246476"/>
    <n v="945508.15219821339"/>
    <n v="5.6434704538129479"/>
    <n v="0.60237858410540113"/>
    <m/>
    <m/>
    <m/>
    <m/>
    <x v="32"/>
  </r>
  <r>
    <x v="12"/>
    <x v="2"/>
    <s v="Low End"/>
    <s v="Baskin-Robbins"/>
    <s v="Pralines 'n Cream"/>
    <n v="1136.6389547983381"/>
    <x v="1777"/>
    <n v="3867241.5708319023"/>
    <x v="1777"/>
    <n v="6880256.9779085787"/>
    <n v="2650.8113190711861"/>
    <n v="3013015.4070766764"/>
    <n v="5.3254901692010641"/>
    <n v="0.43792192889756798"/>
    <m/>
    <m/>
    <m/>
    <m/>
    <x v="32"/>
  </r>
  <r>
    <x v="12"/>
    <x v="2"/>
    <s v="Low End"/>
    <s v="Baskin-Robbins"/>
    <s v="Peppermint Stick"/>
    <n v="574.51448171116954"/>
    <x v="1778"/>
    <n v="1052780.8861341528"/>
    <x v="1778"/>
    <n v="1969435.3723662866"/>
    <n v="1595.5289473329087"/>
    <n v="916654.48623213382"/>
    <n v="5.9667765348443744"/>
    <n v="0.46544024703423953"/>
    <m/>
    <m/>
    <m/>
    <m/>
    <x v="32"/>
  </r>
  <r>
    <x v="12"/>
    <x v="2"/>
    <s v="Low End"/>
    <s v="Baskin-Robbins"/>
    <s v="Vanilla"/>
    <n v="1091.4555444212713"/>
    <x v="1779"/>
    <n v="3563992.023930761"/>
    <x v="1779"/>
    <n v="7102906.681318731"/>
    <n v="3242.3809430226761"/>
    <n v="3538914.65738797"/>
    <n v="5.9624397862355858"/>
    <n v="0.49823471096637473"/>
    <m/>
    <m/>
    <m/>
    <m/>
    <x v="32"/>
  </r>
  <r>
    <x v="12"/>
    <x v="2"/>
    <s v="Low End"/>
    <s v="Baskin-Robbins"/>
    <s v="French Vanilla"/>
    <n v="1216.3071963021184"/>
    <x v="1780"/>
    <n v="3719963.2447692337"/>
    <x v="1780"/>
    <n v="7552367.6762055857"/>
    <n v="3150.852385883953"/>
    <n v="3832404.431436352"/>
    <n v="5.1050097078115773"/>
    <n v="0.50744410173655696"/>
    <m/>
    <m/>
    <m/>
    <m/>
    <x v="32"/>
  </r>
  <r>
    <x v="12"/>
    <x v="3"/>
    <s v="Low End"/>
    <s v="Baskin-Robbins"/>
    <s v="Green Mint Stick"/>
    <n v="1419.8207448697899"/>
    <x v="1781"/>
    <n v="4047929.8576112222"/>
    <x v="1781"/>
    <n v="9371055.3096866738"/>
    <n v="3749.1531739548072"/>
    <n v="5323125.4520754516"/>
    <n v="4.648592385921039"/>
    <n v="0.5680390602937796"/>
    <m/>
    <m/>
    <m/>
    <m/>
    <x v="32"/>
  </r>
  <r>
    <x v="12"/>
    <x v="3"/>
    <s v="Low End"/>
    <s v="Baskin-Robbins"/>
    <s v="Rocky Road"/>
    <n v="583.54530956440487"/>
    <x v="1782"/>
    <n v="848280.28639513301"/>
    <x v="1782"/>
    <n v="1966226.9123702571"/>
    <n v="1915.7837577507564"/>
    <n v="1117946.6259751241"/>
    <n v="5.7741022581852626"/>
    <n v="0.5685745724166984"/>
    <m/>
    <m/>
    <m/>
    <m/>
    <x v="32"/>
  </r>
  <r>
    <x v="12"/>
    <x v="3"/>
    <s v="Low End"/>
    <s v="Baskin-Robbins"/>
    <s v="Pralines 'n Cream"/>
    <n v="739.49769770873013"/>
    <x v="1783"/>
    <n v="1088479.7658804236"/>
    <x v="1783"/>
    <n v="3323901.8738029334"/>
    <n v="3022.8925862092228"/>
    <n v="2235422.1079225098"/>
    <n v="6.0781937808795039"/>
    <n v="0.67252951284176288"/>
    <m/>
    <m/>
    <m/>
    <m/>
    <x v="32"/>
  </r>
  <r>
    <x v="12"/>
    <x v="3"/>
    <s v="High End"/>
    <s v="Ben and Jerry's"/>
    <s v="Crème Brûlée"/>
    <n v="755.91298869053639"/>
    <x v="1784"/>
    <n v="2215455.4404664258"/>
    <x v="1784"/>
    <n v="3504133.9377811635"/>
    <n v="1704.7973994296722"/>
    <n v="1288678.4973147376"/>
    <n v="6.1324932968624424"/>
    <n v="0.36775948642269529"/>
    <m/>
    <m/>
    <m/>
    <m/>
    <x v="32"/>
  </r>
  <r>
    <x v="12"/>
    <x v="3"/>
    <s v="High End"/>
    <s v="Ben and Jerry's"/>
    <s v="Pumpkin Cheesecake"/>
    <n v="1082.91091844379"/>
    <x v="1785"/>
    <n v="4723794.9641563799"/>
    <x v="1785"/>
    <n v="7639761.1677146312"/>
    <n v="2692.7110567401751"/>
    <n v="2915966.2035582513"/>
    <n v="6.514698433798368"/>
    <n v="0.38168290075362887"/>
    <m/>
    <m/>
    <m/>
    <m/>
    <x v="32"/>
  </r>
  <r>
    <x v="12"/>
    <x v="3"/>
    <s v="High End"/>
    <s v="Ben and Jerry's"/>
    <s v="Phish Food"/>
    <n v="1011.6006733436641"/>
    <x v="1786"/>
    <n v="2661645.1662051636"/>
    <x v="1786"/>
    <n v="4621394.0049910322"/>
    <n v="1937.2751426788509"/>
    <n v="1959748.8387858686"/>
    <n v="4.5160087750676885"/>
    <n v="0.42406010754966378"/>
    <m/>
    <m/>
    <m/>
    <m/>
    <x v="32"/>
  </r>
  <r>
    <x v="12"/>
    <x v="3"/>
    <s v="High End"/>
    <s v="Ben and Jerry's"/>
    <s v="Mission to Marzipan"/>
    <n v="1249.7369978807567"/>
    <x v="1787"/>
    <n v="4853783.7642455101"/>
    <x v="1787"/>
    <n v="9386258.7028837819"/>
    <n v="3626.7430237915842"/>
    <n v="4532474.9386382718"/>
    <n v="6.0097342203391184"/>
    <n v="0.48288408428863561"/>
    <m/>
    <m/>
    <m/>
    <m/>
    <x v="32"/>
  </r>
  <r>
    <x v="12"/>
    <x v="3"/>
    <s v="High End"/>
    <s v="Ben and Jerry's"/>
    <s v="Chocolate Peanut Butter Swirl"/>
    <n v="577.88899648077449"/>
    <x v="1788"/>
    <n v="891501.09242993093"/>
    <x v="1788"/>
    <n v="1833359.3621707303"/>
    <n v="1629.8255815156945"/>
    <n v="941858.26974079933"/>
    <n v="5.4898281559421607"/>
    <n v="0.51373358064707098"/>
    <m/>
    <m/>
    <m/>
    <m/>
    <x v="32"/>
  </r>
  <r>
    <x v="12"/>
    <x v="3"/>
    <s v="High End"/>
    <s v="Ben and Jerry's"/>
    <s v="Mint Chocolate Cookie"/>
    <n v="1228.7805259095021"/>
    <x v="1789"/>
    <n v="4194176.9681031825"/>
    <x v="1789"/>
    <n v="8747538.6505081598"/>
    <n v="3705.5939497696149"/>
    <n v="4553361.6824049773"/>
    <n v="5.7934495608369696"/>
    <n v="0.52053061601968054"/>
    <m/>
    <m/>
    <m/>
    <m/>
    <x v="32"/>
  </r>
  <r>
    <x v="12"/>
    <x v="3"/>
    <s v="High End"/>
    <s v="Ben and Jerry's"/>
    <s v="Chocolate Peanut Butter Swirl"/>
    <n v="894.41393911714476"/>
    <x v="1790"/>
    <n v="2077823.9074106554"/>
    <x v="1790"/>
    <n v="4448130.5319668921"/>
    <n v="2650.122634376552"/>
    <n v="2370306.6245562369"/>
    <n v="5.5603279279907616"/>
    <n v="0.53287703845959866"/>
    <m/>
    <m/>
    <m/>
    <m/>
    <x v="32"/>
  </r>
  <r>
    <x v="12"/>
    <x v="3"/>
    <s v="High End"/>
    <s v="Ben and Jerry's"/>
    <s v="Turtle Soup"/>
    <n v="1455.6334912162733"/>
    <x v="1791"/>
    <n v="5155313.0227266308"/>
    <x v="1791"/>
    <n v="11278797.529155413"/>
    <n v="4206.748843977357"/>
    <n v="6123484.5064287819"/>
    <n v="5.3230276484220944"/>
    <n v="0.54291997800294989"/>
    <m/>
    <m/>
    <m/>
    <m/>
    <x v="32"/>
  </r>
  <r>
    <x v="12"/>
    <x v="3"/>
    <s v="High End"/>
    <s v="Ben and Jerry's"/>
    <s v="Karamel Sutra"/>
    <n v="741.04086947072278"/>
    <x v="1792"/>
    <n v="1717193.7626930075"/>
    <x v="1792"/>
    <n v="3797314.3289716444"/>
    <n v="2807.0254313562104"/>
    <n v="2080120.5662786369"/>
    <n v="6.915000675343836"/>
    <n v="0.54778730072681581"/>
    <m/>
    <m/>
    <m/>
    <m/>
    <x v="32"/>
  </r>
  <r>
    <x v="12"/>
    <x v="3"/>
    <s v="High End"/>
    <s v="Ben and Jerry's"/>
    <s v="Pumpkin Cheesecake"/>
    <n v="1362.982324724208"/>
    <x v="1793"/>
    <n v="3557064.2088376661"/>
    <x v="1793"/>
    <n v="8149998.3608754072"/>
    <n v="3369.767948360663"/>
    <n v="4592934.1520377416"/>
    <n v="4.3870953504179466"/>
    <n v="0.56355031604502126"/>
    <m/>
    <m/>
    <m/>
    <m/>
    <x v="32"/>
  </r>
  <r>
    <x v="12"/>
    <x v="3"/>
    <s v="High End"/>
    <s v="Ben and Jerry's"/>
    <s v="Neapolitan Dynamite"/>
    <n v="591.60256524539091"/>
    <x v="1794"/>
    <n v="898431.64164207131"/>
    <x v="1794"/>
    <n v="2173749.0171615174"/>
    <n v="2155.6995362088346"/>
    <n v="1275317.3755194461"/>
    <n v="6.2108251320677779"/>
    <n v="0.58669025975443856"/>
    <m/>
    <m/>
    <m/>
    <m/>
    <x v="32"/>
  </r>
  <r>
    <x v="12"/>
    <x v="3"/>
    <s v="High End"/>
    <s v="Ben and Jerry's"/>
    <s v="Karamel Sutra"/>
    <n v="496.97528028870175"/>
    <x v="1795"/>
    <n v="468814.97936425637"/>
    <x v="1795"/>
    <n v="1327411.5486455769"/>
    <n v="1727.6444188180678"/>
    <n v="858596.56928132055"/>
    <n v="5.3744746292235304"/>
    <n v="0.64682017431397876"/>
    <m/>
    <m/>
    <m/>
    <m/>
    <x v="32"/>
  </r>
  <r>
    <x v="12"/>
    <x v="3"/>
    <s v="Low End"/>
    <s v="EDY's"/>
    <s v="Mocha Almond Fudge"/>
    <n v="1207.9363053779889"/>
    <x v="1796"/>
    <n v="2869177.1198005998"/>
    <x v="1796"/>
    <n v="4662027.6129545206"/>
    <n v="1484.2260185175078"/>
    <n v="1792850.4931539209"/>
    <n v="3.1951170483440277"/>
    <n v="0.38456453757847159"/>
    <m/>
    <m/>
    <m/>
    <m/>
    <x v="32"/>
  </r>
  <r>
    <x v="12"/>
    <x v="3"/>
    <s v="Low End"/>
    <s v="EDY's"/>
    <s v="Rocky Road"/>
    <n v="1104.2574041849452"/>
    <x v="1797"/>
    <n v="3034836.6267218203"/>
    <x v="1797"/>
    <n v="6021365.674467735"/>
    <n v="2704.5587708332177"/>
    <n v="2986529.0477459147"/>
    <n v="4.9380372603520684"/>
    <n v="0.49598865260909641"/>
    <m/>
    <m/>
    <m/>
    <m/>
    <x v="32"/>
  </r>
  <r>
    <x v="12"/>
    <x v="3"/>
    <s v="Low End"/>
    <s v="EDY's"/>
    <s v="Chocolate Fudge Chunk"/>
    <n v="1114.186069839023"/>
    <x v="1798"/>
    <n v="3470096.3562195613"/>
    <x v="1798"/>
    <n v="7943236.9902730109"/>
    <n v="4014.7159932628906"/>
    <n v="4473140.6340534501"/>
    <n v="6.3985574165720402"/>
    <n v="0.56313825705201659"/>
    <m/>
    <m/>
    <m/>
    <m/>
    <x v="32"/>
  </r>
  <r>
    <x v="12"/>
    <x v="3"/>
    <s v="Low End"/>
    <s v="EDY's"/>
    <s v="Double Fudge Brownie"/>
    <n v="913.52716790561692"/>
    <x v="1799"/>
    <n v="2173435.5848240792"/>
    <x v="1799"/>
    <n v="5169161.4669685951"/>
    <n v="3279.2958845576732"/>
    <n v="2995725.8821445159"/>
    <n v="6.1940850320742422"/>
    <n v="0.57953807426745574"/>
    <m/>
    <m/>
    <m/>
    <m/>
    <x v="32"/>
  </r>
  <r>
    <x v="12"/>
    <x v="3"/>
    <s v="Low End"/>
    <s v="EDY's"/>
    <s v="Hot Chocolate Limited Edition  New!"/>
    <n v="748.51358449612462"/>
    <x v="1800"/>
    <n v="1353778.7581438858"/>
    <x v="1800"/>
    <n v="3566674.3498760867"/>
    <n v="2956.3866809736678"/>
    <n v="2212895.5917322012"/>
    <n v="6.3659626365522977"/>
    <n v="0.62043667984689477"/>
    <m/>
    <m/>
    <m/>
    <m/>
    <x v="32"/>
  </r>
  <r>
    <x v="12"/>
    <x v="3"/>
    <s v="Low End"/>
    <s v="EDY's"/>
    <s v="Strawberry"/>
    <n v="775.54506424224314"/>
    <x v="1801"/>
    <n v="813316.21603213204"/>
    <x v="1801"/>
    <n v="2573275.5776591692"/>
    <n v="2269.3192733379447"/>
    <n v="1759959.3616270372"/>
    <n v="4.2783097247698487"/>
    <n v="0.68393738195270115"/>
    <m/>
    <m/>
    <m/>
    <m/>
    <x v="32"/>
  </r>
  <r>
    <x v="12"/>
    <x v="3"/>
    <s v="High End"/>
    <s v="Häagen-Dazs"/>
    <s v="Cookies and Cream"/>
    <n v="1032.5007631526751"/>
    <x v="1802"/>
    <n v="3837341.1374847661"/>
    <x v="1802"/>
    <n v="6296101.7341771079"/>
    <n v="2381.3644352035858"/>
    <n v="2458760.5966923418"/>
    <n v="5.9059664317905272"/>
    <n v="0.39052110345445334"/>
    <m/>
    <m/>
    <m/>
    <m/>
    <x v="32"/>
  </r>
  <r>
    <x v="12"/>
    <x v="3"/>
    <s v="High End"/>
    <s v="Häagen-Dazs"/>
    <s v="Vanilla Honey Bee"/>
    <n v="883.82441188502821"/>
    <x v="1803"/>
    <n v="2295064.6926019653"/>
    <x v="1803"/>
    <n v="4462212.8144699186"/>
    <n v="2452.0120656611439"/>
    <n v="2167148.1218679533"/>
    <n v="5.7123958268863264"/>
    <n v="0.48566668869767848"/>
    <m/>
    <m/>
    <m/>
    <m/>
    <x v="32"/>
  </r>
  <r>
    <x v="12"/>
    <x v="3"/>
    <s v="High End"/>
    <s v="Häagen-Dazs"/>
    <s v="Macadamia Nut Brittle"/>
    <n v="671.96071849607915"/>
    <x v="1804"/>
    <n v="1260431.3592718691"/>
    <x v="1804"/>
    <n v="2471090.2775470288"/>
    <n v="1801.6810878242193"/>
    <n v="1210658.9182751598"/>
    <n v="5.47268990079532"/>
    <n v="0.48992905248162022"/>
    <m/>
    <m/>
    <m/>
    <m/>
    <x v="32"/>
  </r>
  <r>
    <x v="12"/>
    <x v="3"/>
    <s v="High End"/>
    <s v="Häagen-Dazs"/>
    <s v="Chocolate Chip Cookie Dough"/>
    <n v="1321.2917719749273"/>
    <x v="1805"/>
    <n v="4917906.4874396911"/>
    <x v="1805"/>
    <n v="10055063.854337987"/>
    <n v="3887.9810469263848"/>
    <n v="5137157.3668982955"/>
    <n v="5.7595343378247925"/>
    <n v="0.51090251054765878"/>
    <m/>
    <m/>
    <m/>
    <m/>
    <x v="32"/>
  </r>
  <r>
    <x v="12"/>
    <x v="3"/>
    <s v="High End"/>
    <s v="Häagen-Dazs"/>
    <s v="Pralines and Cream"/>
    <n v="1461.0063556588086"/>
    <x v="1806"/>
    <n v="6748364.7954046382"/>
    <x v="1806"/>
    <n v="14295960.21767178"/>
    <n v="5166.0250436513134"/>
    <n v="7547595.4222671418"/>
    <n v="6.6974444559627617"/>
    <n v="0.5279530236057367"/>
    <m/>
    <m/>
    <m/>
    <m/>
    <x v="32"/>
  </r>
  <r>
    <x v="12"/>
    <x v="3"/>
    <s v="High End"/>
    <s v="Häagen-Dazs"/>
    <s v="Mayan Chocolate"/>
    <n v="929.57393095707687"/>
    <x v="1807"/>
    <n v="2335409.4786861562"/>
    <x v="1807"/>
    <n v="5072231.8317055488"/>
    <n v="2944.1685721560593"/>
    <n v="2736822.3530193926"/>
    <n v="5.8699070406616025"/>
    <n v="0.53956964977666055"/>
    <m/>
    <m/>
    <m/>
    <m/>
    <x v="32"/>
  </r>
  <r>
    <x v="12"/>
    <x v="3"/>
    <s v="High End"/>
    <s v="Häagen-Dazs"/>
    <s v="Cinnamon Dulce de Leche"/>
    <n v="1729.763920208346"/>
    <x v="1808"/>
    <n v="6891779.7853917172"/>
    <x v="1808"/>
    <n v="15134667.546568124"/>
    <n v="4765.3252937450397"/>
    <n v="8242887.7611764064"/>
    <n v="5.0582375005985014"/>
    <n v="0.54463619605873215"/>
    <m/>
    <m/>
    <m/>
    <m/>
    <x v="32"/>
  </r>
  <r>
    <x v="12"/>
    <x v="3"/>
    <s v="High End"/>
    <s v="Häagen-Dazs"/>
    <s v="Waffle Cone"/>
    <n v="1522.6981009630117"/>
    <x v="1809"/>
    <n v="6569519.5260506365"/>
    <x v="1809"/>
    <n v="14582635.947229363"/>
    <n v="5262.4459281264817"/>
    <n v="8013116.4211787265"/>
    <n v="6.2893884913518763"/>
    <n v="0.54949711767996123"/>
    <m/>
    <m/>
    <m/>
    <m/>
    <x v="32"/>
  </r>
  <r>
    <x v="12"/>
    <x v="3"/>
    <s v="High End"/>
    <s v="Häagen-Dazs"/>
    <s v="Coconut Macaroon"/>
    <n v="1221.6852837839747"/>
    <x v="1810"/>
    <n v="4290869.8227478871"/>
    <x v="1810"/>
    <n v="9797720.7534955759"/>
    <n v="4507.5855491122056"/>
    <n v="5506850.9307476887"/>
    <n v="6.5645713415634743"/>
    <n v="0.56205428479710295"/>
    <m/>
    <m/>
    <m/>
    <m/>
    <x v="32"/>
  </r>
  <r>
    <x v="12"/>
    <x v="3"/>
    <s v="High End"/>
    <s v="Häagen-Dazs"/>
    <s v="Dulce de Leche"/>
    <n v="918.19417858569"/>
    <x v="1811"/>
    <n v="2181770.4777598646"/>
    <x v="1811"/>
    <n v="5273243.4407687206"/>
    <n v="3366.905427096809"/>
    <n v="3091472.9630088559"/>
    <n v="6.2547326508025893"/>
    <n v="0.58625644685923861"/>
    <m/>
    <m/>
    <m/>
    <m/>
    <x v="32"/>
  </r>
  <r>
    <x v="12"/>
    <x v="3"/>
    <s v="High End"/>
    <s v="Häagen-Dazs"/>
    <s v="Cinnamon Dulce de Leche"/>
    <n v="716.6627981971169"/>
    <x v="1812"/>
    <n v="1062735.4519871932"/>
    <x v="1812"/>
    <n v="2680955.6321333903"/>
    <n v="2257.9938350603607"/>
    <n v="1618220.1801461971"/>
    <n v="5.2198726180948061"/>
    <n v="0.60359826949410822"/>
    <m/>
    <m/>
    <m/>
    <m/>
    <x v="32"/>
  </r>
  <r>
    <x v="12"/>
    <x v="4"/>
    <s v="Low End"/>
    <s v="Baskin-Robbins"/>
    <s v="Pralines 'n Cream"/>
    <n v="1350.3028502781719"/>
    <x v="1813"/>
    <n v="5386903.8649989329"/>
    <x v="1813"/>
    <n v="10417290.03331862"/>
    <n v="3725.3762496934605"/>
    <n v="5030386.1683196872"/>
    <n v="5.7133704858861334"/>
    <n v="0.48288817458576261"/>
    <m/>
    <m/>
    <m/>
    <m/>
    <x v="32"/>
  </r>
  <r>
    <x v="12"/>
    <x v="4"/>
    <s v="Low End"/>
    <s v="Baskin-Robbins"/>
    <s v="Peppermint Stick"/>
    <n v="731.96592988228656"/>
    <x v="1814"/>
    <n v="1572737.6633832972"/>
    <x v="1814"/>
    <n v="3197953.9251035466"/>
    <n v="2220.3441381234966"/>
    <n v="1625216.2617202494"/>
    <n v="5.968847301043672"/>
    <n v="0.5082050272715003"/>
    <m/>
    <m/>
    <m/>
    <m/>
    <x v="32"/>
  </r>
  <r>
    <x v="12"/>
    <x v="4"/>
    <s v="Low End"/>
    <s v="Baskin-Robbins"/>
    <s v="Vanilla"/>
    <n v="1300.6010988633984"/>
    <x v="1815"/>
    <n v="4980491.0713898586"/>
    <x v="1815"/>
    <n v="10789062.874271343"/>
    <n v="4466.0671192401906"/>
    <n v="5808571.8028814839"/>
    <n v="6.3781611926403086"/>
    <n v="0.5383759340890647"/>
    <m/>
    <m/>
    <m/>
    <m/>
    <x v="32"/>
  </r>
  <r>
    <x v="12"/>
    <x v="4"/>
    <s v="Low End"/>
    <s v="Baskin-Robbins"/>
    <s v="French Vanilla"/>
    <n v="1337.9379159323303"/>
    <x v="1816"/>
    <n v="4798119.0059702499"/>
    <x v="1816"/>
    <n v="10588334.773793358"/>
    <n v="4327.7163303861125"/>
    <n v="5790215.7678231085"/>
    <n v="5.9150135140170805"/>
    <n v="0.54684857359763239"/>
    <m/>
    <m/>
    <m/>
    <m/>
    <x v="32"/>
  </r>
  <r>
    <x v="12"/>
    <x v="4"/>
    <s v="Low End"/>
    <s v="Baskin-Robbins"/>
    <s v="Green Mint Stick"/>
    <n v="1561.8028193567691"/>
    <x v="1817"/>
    <n v="5220910.9621387841"/>
    <x v="1817"/>
    <n v="13137537.906958925"/>
    <n v="5068.90296694471"/>
    <n v="7916626.9448201405"/>
    <n v="5.3859408207184094"/>
    <n v="0.60259593547027712"/>
    <m/>
    <m/>
    <m/>
    <m/>
    <x v="32"/>
  </r>
  <r>
    <x v="12"/>
    <x v="4"/>
    <s v="Low End"/>
    <s v="Baskin-Robbins"/>
    <s v="Rocky Road"/>
    <n v="631.89984052084537"/>
    <x v="1818"/>
    <n v="1077003.8861139501"/>
    <x v="1818"/>
    <n v="2713461.7551579298"/>
    <n v="2589.7424941508521"/>
    <n v="1636457.8690439798"/>
    <n v="6.795590699396878"/>
    <n v="0.60308860662336261"/>
    <m/>
    <m/>
    <m/>
    <m/>
    <x v="32"/>
  </r>
  <r>
    <x v="12"/>
    <x v="4"/>
    <s v="Low End"/>
    <s v="Baskin-Robbins"/>
    <s v="Pralines 'n Cream"/>
    <n v="783.44746747960312"/>
    <x v="1819"/>
    <n v="1352105.5089409798"/>
    <x v="1819"/>
    <n v="4487976.653336213"/>
    <n v="4002.6565590715563"/>
    <n v="3135871.1443952331"/>
    <n v="7.3119098286501876"/>
    <n v="0.69872715181442191"/>
    <m/>
    <m/>
    <m/>
    <m/>
    <x v="32"/>
  </r>
  <r>
    <x v="12"/>
    <x v="4"/>
    <s v="High End"/>
    <s v="Ben and Jerry's"/>
    <s v="Crème Brûlée"/>
    <n v="821.50428755959013"/>
    <x v="1820"/>
    <n v="2822941.2283371938"/>
    <x v="1820"/>
    <n v="4329767.8853607569"/>
    <n v="1834.2285972722457"/>
    <n v="1506826.657023563"/>
    <n v="6.4157132659364686"/>
    <n v="0.34801557425705132"/>
    <m/>
    <m/>
    <m/>
    <m/>
    <x v="32"/>
  </r>
  <r>
    <x v="12"/>
    <x v="4"/>
    <s v="High End"/>
    <s v="Ben and Jerry's"/>
    <s v="Pumpkin Cheesecake"/>
    <n v="1381.202010288169"/>
    <x v="1821"/>
    <n v="7064568.6481369287"/>
    <x v="1821"/>
    <n v="12418998.236868337"/>
    <n v="3876.6447984059041"/>
    <n v="5354429.5887314081"/>
    <n v="6.5098676906707347"/>
    <n v="0.43114826869333867"/>
    <m/>
    <m/>
    <m/>
    <m/>
    <x v="32"/>
  </r>
  <r>
    <x v="12"/>
    <x v="4"/>
    <s v="High End"/>
    <s v="Ben and Jerry's"/>
    <s v="Phish Food"/>
    <n v="1112.7607406780305"/>
    <x v="1822"/>
    <n v="3432450.2128793802"/>
    <x v="1822"/>
    <n v="6477974.8604683261"/>
    <n v="2736.9087857406244"/>
    <n v="3045524.6475889459"/>
    <n v="5.2316137009148997"/>
    <n v="0.47013529894569078"/>
    <m/>
    <m/>
    <m/>
    <m/>
    <x v="32"/>
  </r>
  <r>
    <x v="12"/>
    <x v="4"/>
    <s v="High End"/>
    <s v="Ben and Jerry's"/>
    <s v="Mission to Marzipan"/>
    <n v="1344.7106976688324"/>
    <x v="1823"/>
    <n v="6122624.1277640313"/>
    <x v="1823"/>
    <n v="12869505.701977016"/>
    <n v="5017.3480332306899"/>
    <n v="6746881.5742129851"/>
    <n v="7.1171176810185397"/>
    <n v="0.52425335754554492"/>
    <m/>
    <m/>
    <m/>
    <m/>
    <x v="32"/>
  </r>
  <r>
    <x v="12"/>
    <x v="4"/>
    <s v="High End"/>
    <s v="Ben and Jerry's"/>
    <s v="Chocolate Peanut Butter Swirl"/>
    <n v="625.67789612885201"/>
    <x v="1824"/>
    <n v="1131943.5370522845"/>
    <x v="1824"/>
    <n v="2530245.480402878"/>
    <n v="2234.8591056229798"/>
    <n v="1398301.9433505936"/>
    <n v="6.4633999818444119"/>
    <n v="0.5526348941953052"/>
    <m/>
    <m/>
    <m/>
    <m/>
    <x v="32"/>
  </r>
  <r>
    <x v="12"/>
    <x v="4"/>
    <s v="High End"/>
    <s v="Ben and Jerry's"/>
    <s v="Mint Chocolate Cookie"/>
    <n v="1341.6585785004524"/>
    <x v="1825"/>
    <n v="5370095.3866775241"/>
    <x v="1825"/>
    <n v="12173999.83801665"/>
    <n v="5071.2637032766761"/>
    <n v="6803904.4513391256"/>
    <n v="6.7631538647241687"/>
    <n v="0.55888816673810604"/>
    <m/>
    <m/>
    <m/>
    <m/>
    <x v="32"/>
  </r>
  <r>
    <x v="12"/>
    <x v="4"/>
    <s v="High End"/>
    <s v="Ben and Jerry's"/>
    <s v="Chocolate Peanut Butter Swirl"/>
    <n v="953.85533302885926"/>
    <x v="1826"/>
    <n v="2598018.947628553"/>
    <x v="1826"/>
    <n v="6045375.353449516"/>
    <n v="3614.1291938624217"/>
    <n v="3447356.405820963"/>
    <n v="6.6444378986609598"/>
    <n v="0.57024687538283081"/>
    <m/>
    <m/>
    <m/>
    <m/>
    <x v="32"/>
  </r>
  <r>
    <x v="12"/>
    <x v="4"/>
    <s v="High End"/>
    <s v="Ben and Jerry's"/>
    <s v="Turtle Soup"/>
    <n v="1701.1968403379008"/>
    <x v="1827"/>
    <n v="7063775.8078936879"/>
    <x v="1827"/>
    <n v="16797971.499490935"/>
    <n v="5721.9690636527339"/>
    <n v="9734195.6915972475"/>
    <n v="5.8042713192862392"/>
    <n v="0.57948637976271378"/>
    <m/>
    <m/>
    <m/>
    <m/>
    <x v="32"/>
  </r>
  <r>
    <x v="12"/>
    <x v="4"/>
    <s v="High End"/>
    <s v="Ben and Jerry's"/>
    <s v="Karamel Sutra"/>
    <n v="1005.1449564177951"/>
    <x v="1828"/>
    <n v="2731133.4226523363"/>
    <x v="1828"/>
    <n v="6564661.4751486843"/>
    <n v="3813.9056740219235"/>
    <n v="3833528.052496348"/>
    <n v="6.497629438590236"/>
    <n v="0.58396431666867055"/>
    <m/>
    <m/>
    <m/>
    <m/>
    <x v="32"/>
  </r>
  <r>
    <x v="12"/>
    <x v="4"/>
    <s v="High End"/>
    <s v="Ben and Jerry's"/>
    <s v="Pumpkin Cheesecake"/>
    <n v="1499.2805571966289"/>
    <x v="1829"/>
    <n v="4587814.7937516598"/>
    <x v="1829"/>
    <n v="11425727.624341758"/>
    <n v="4560.7960416532733"/>
    <n v="6837912.8305900982"/>
    <n v="5.082975877621541"/>
    <n v="0.59846629076141966"/>
    <m/>
    <m/>
    <m/>
    <m/>
    <x v="32"/>
  </r>
  <r>
    <x v="12"/>
    <x v="4"/>
    <s v="High End"/>
    <s v="Ben and Jerry's"/>
    <s v="Neapolitan Dynamite"/>
    <n v="840.76282176993004"/>
    <x v="1830"/>
    <n v="1496863.6097296136"/>
    <x v="1830"/>
    <n v="3936577.1099004541"/>
    <n v="2901.7856605919878"/>
    <n v="2439713.5001708404"/>
    <n v="5.5689300730116313"/>
    <n v="0.61975503897408335"/>
    <m/>
    <m/>
    <m/>
    <m/>
    <x v="32"/>
  </r>
  <r>
    <x v="12"/>
    <x v="4"/>
    <s v="High End"/>
    <s v="Ben and Jerry's"/>
    <s v="Karamel Sutra"/>
    <n v="536.67280831757193"/>
    <x v="1831"/>
    <n v="593620.68377382192"/>
    <x v="1831"/>
    <n v="1826944.3120480487"/>
    <n v="2298.0922624729237"/>
    <n v="1233323.6282742268"/>
    <n v="6.3431667283968984"/>
    <n v="0.67507456036886049"/>
    <m/>
    <m/>
    <m/>
    <m/>
    <x v="32"/>
  </r>
  <r>
    <x v="12"/>
    <x v="4"/>
    <s v="Low End"/>
    <s v="EDY's"/>
    <s v="Mocha Almond Fudge"/>
    <n v="1328.7299359157878"/>
    <x v="1832"/>
    <n v="3700543.2505715224"/>
    <x v="1832"/>
    <n v="6535745.6074434575"/>
    <n v="2133.7687066693925"/>
    <n v="2835202.3568719351"/>
    <n v="3.7018745773197095"/>
    <n v="0.43379937457219386"/>
    <m/>
    <m/>
    <m/>
    <m/>
    <x v="32"/>
  </r>
  <r>
    <x v="12"/>
    <x v="4"/>
    <s v="Low End"/>
    <s v="EDY's"/>
    <s v="Rocky Road"/>
    <n v="1214.6831446034398"/>
    <x v="1833"/>
    <n v="3913571.2504434912"/>
    <x v="1833"/>
    <n v="8440051.6297524367"/>
    <n v="3726.4700670451107"/>
    <n v="4526480.3793089455"/>
    <n v="5.7203037833797676"/>
    <n v="0.53630956040036881"/>
    <m/>
    <m/>
    <m/>
    <m/>
    <x v="32"/>
  </r>
  <r>
    <x v="12"/>
    <x v="4"/>
    <s v="Low End"/>
    <s v="EDY's"/>
    <s v="Chocolate Fudge Chunk"/>
    <n v="1415.6046768229255"/>
    <x v="1834"/>
    <n v="5170336.1220788034"/>
    <x v="1834"/>
    <n v="12864322.999659229"/>
    <n v="5435.1239463606598"/>
    <n v="7693986.8775804257"/>
    <n v="6.4195259435673027"/>
    <n v="0.59808719648785535"/>
    <m/>
    <m/>
    <m/>
    <m/>
    <x v="32"/>
  </r>
  <r>
    <x v="12"/>
    <x v="4"/>
    <s v="Low End"/>
    <s v="EDY's"/>
    <s v="Double Fudge Brownie"/>
    <n v="1194.8798846961786"/>
    <x v="1835"/>
    <n v="3333795.9826898254"/>
    <x v="1835"/>
    <n v="8618357.7245884761"/>
    <n v="4422.6719435002906"/>
    <n v="5284561.7418986503"/>
    <n v="6.0363722851834627"/>
    <n v="0.61317502832605941"/>
    <m/>
    <m/>
    <m/>
    <m/>
    <x v="32"/>
  </r>
  <r>
    <x v="12"/>
    <x v="4"/>
    <s v="Low End"/>
    <s v="EDY's"/>
    <s v="Hot Chocolate Limited Edition  New!"/>
    <n v="1013.3649429457372"/>
    <x v="1836"/>
    <n v="2148642.8097216953"/>
    <x v="1836"/>
    <n v="6153074.3117454499"/>
    <n v="3951.6183482559854"/>
    <n v="4004431.5020237546"/>
    <n v="5.991842765211187"/>
    <n v="0.65080174545914315"/>
    <m/>
    <m/>
    <m/>
    <m/>
    <x v="32"/>
  </r>
  <r>
    <x v="12"/>
    <x v="4"/>
    <s v="Low End"/>
    <s v="EDY's"/>
    <s v="Strawberry"/>
    <n v="853.09957066646757"/>
    <x v="1837"/>
    <n v="1049144.8052745953"/>
    <x v="1837"/>
    <n v="3608066.0072596581"/>
    <n v="2999.5574842288984"/>
    <n v="2558921.201985063"/>
    <n v="4.9576404577664954"/>
    <n v="0.70922239139648513"/>
    <m/>
    <m/>
    <m/>
    <m/>
    <x v="32"/>
  </r>
  <r>
    <x v="12"/>
    <x v="4"/>
    <s v="High End"/>
    <s v="Häagen-Dazs"/>
    <s v="Cookies and Cream"/>
    <n v="1235.7508394679426"/>
    <x v="1838"/>
    <n v="5385341.2626367072"/>
    <x v="1838"/>
    <n v="9604322.3816140238"/>
    <n v="3414.1033808998391"/>
    <n v="4218981.1189773167"/>
    <n v="6.2893375058473291"/>
    <n v="0.4392794151780971"/>
    <m/>
    <m/>
    <m/>
    <m/>
    <x v="32"/>
  </r>
  <r>
    <x v="12"/>
    <x v="4"/>
    <s v="High End"/>
    <s v="Häagen-Dazs"/>
    <s v="Vanilla Honey Bee"/>
    <n v="962.20685307353108"/>
    <x v="1839"/>
    <n v="2930194.9967660694"/>
    <x v="1839"/>
    <n v="6192471.8693363639"/>
    <n v="3390.4111804543491"/>
    <n v="3262276.8725702944"/>
    <n v="6.6884756593231272"/>
    <n v="0.52681335360186421"/>
    <m/>
    <m/>
    <m/>
    <m/>
    <x v="32"/>
  </r>
  <r>
    <x v="12"/>
    <x v="4"/>
    <s v="High End"/>
    <s v="Häagen-Dazs"/>
    <s v="Macadamia Nut Brittle"/>
    <n v="729.15679034568711"/>
    <x v="1840"/>
    <n v="1603963.5546329231"/>
    <x v="1840"/>
    <n v="3418031.6577966078"/>
    <n v="2487.8985249573693"/>
    <n v="1814068.1031636847"/>
    <n v="6.4288638990671139"/>
    <n v="0.53073472828309076"/>
    <m/>
    <m/>
    <m/>
    <m/>
    <x v="32"/>
  </r>
  <r>
    <x v="12"/>
    <x v="4"/>
    <s v="High End"/>
    <s v="Häagen-Dazs"/>
    <s v="Chocolate Chip Cookie Dough"/>
    <n v="1443.4209491724203"/>
    <x v="1841"/>
    <n v="6298941.7953306139"/>
    <x v="1841"/>
    <n v="13998591.307749808"/>
    <n v="5334.3063344298544"/>
    <n v="7699649.512419194"/>
    <n v="6.718902300420817"/>
    <n v="0.55003030970384603"/>
    <m/>
    <m/>
    <m/>
    <m/>
    <x v="32"/>
  </r>
  <r>
    <x v="12"/>
    <x v="4"/>
    <s v="High End"/>
    <s v="Häagen-Dazs"/>
    <s v="Pralines and Cream"/>
    <n v="1797.1069912246896"/>
    <x v="1842"/>
    <n v="9732215.5203943644"/>
    <x v="1842"/>
    <n v="22409835.58811754"/>
    <n v="7054.4603797260006"/>
    <n v="12677620.067723176"/>
    <n v="6.9389027829889596"/>
    <n v="0.56571678171727791"/>
    <m/>
    <m/>
    <m/>
    <m/>
    <x v="32"/>
  </r>
  <r>
    <x v="12"/>
    <x v="4"/>
    <s v="High End"/>
    <s v="Häagen-Dazs"/>
    <s v="Mayan Chocolate"/>
    <n v="1012.5313240527846"/>
    <x v="1843"/>
    <n v="2982318.9670753852"/>
    <x v="1843"/>
    <n v="7040480.8232048107"/>
    <n v="4007.9370975765178"/>
    <n v="4058161.8561294256"/>
    <n v="6.8672899530943416"/>
    <n v="0.57640407779452763"/>
    <m/>
    <m/>
    <m/>
    <m/>
    <x v="32"/>
  </r>
  <r>
    <x v="12"/>
    <x v="4"/>
    <s v="High End"/>
    <s v="Häagen-Dazs"/>
    <s v="Cinnamon Dulce de Leche"/>
    <n v="1902.7403122291807"/>
    <x v="1844"/>
    <n v="8888567.0989105795"/>
    <x v="1844"/>
    <n v="21217070.600373939"/>
    <n v="6479.3410967467944"/>
    <n v="12328503.501463359"/>
    <n v="5.8603881656883283"/>
    <n v="0.58106530037403348"/>
    <m/>
    <m/>
    <m/>
    <m/>
    <x v="32"/>
  </r>
  <r>
    <x v="12"/>
    <x v="4"/>
    <s v="High End"/>
    <s v="Häagen-Dazs"/>
    <s v="Waffle Cone"/>
    <n v="1864.9679110593131"/>
    <x v="1845"/>
    <n v="9434684.358186312"/>
    <x v="1845"/>
    <n v="22763653.89910097"/>
    <n v="7147.0235288626081"/>
    <n v="13328969.540914658"/>
    <n v="6.5448432048215119"/>
    <n v="0.58553734826556436"/>
    <m/>
    <m/>
    <m/>
    <m/>
    <x v="32"/>
  </r>
  <r>
    <x v="12"/>
    <x v="5"/>
    <s v="High End"/>
    <s v="Häagen-Dazs"/>
    <s v="Coconut Macaroon"/>
    <n v="1313.8538121623724"/>
    <x v="1846"/>
    <n v="5410724.1621804275"/>
    <x v="1846"/>
    <n v="13429111.671269076"/>
    <n v="6102.9525772671714"/>
    <n v="8018387.5090886485"/>
    <n v="7.7795270326390265"/>
    <n v="0.59708994201333465"/>
    <m/>
    <m/>
    <m/>
    <m/>
    <x v="32"/>
  </r>
  <r>
    <x v="12"/>
    <x v="5"/>
    <s v="High End"/>
    <s v="Häagen-Dazs"/>
    <s v="Dulce de Leche"/>
    <n v="980.01359644425906"/>
    <x v="1847"/>
    <n v="2730400.6951437215"/>
    <x v="1847"/>
    <n v="7173107.1578481542"/>
    <n v="4533.3110467280376"/>
    <n v="4442706.4627044331"/>
    <n v="7.4686673508138224"/>
    <n v="0.61935593111049958"/>
    <m/>
    <m/>
    <m/>
    <m/>
    <x v="32"/>
  </r>
  <r>
    <x v="12"/>
    <x v="5"/>
    <s v="High End"/>
    <s v="Häagen-Dazs"/>
    <s v="Cinnamon Dulce de Leche"/>
    <n v="758.32907801682859"/>
    <x v="1848"/>
    <n v="1318351.2201897232"/>
    <x v="1848"/>
    <n v="3614995.4615464546"/>
    <n v="3028.5588512086106"/>
    <n v="2296644.2413567314"/>
    <n v="6.2862599764755398"/>
    <n v="0.63531040793457938"/>
    <m/>
    <m/>
    <m/>
    <m/>
    <x v="32"/>
  </r>
  <r>
    <x v="12"/>
    <x v="5"/>
    <s v="Low End"/>
    <s v="Baskin-Robbins"/>
    <s v="Chocolate Chip"/>
    <n v="267"/>
    <x v="1849"/>
    <n v="122562.2523429899"/>
    <x v="1849"/>
    <n v="187644.12552899981"/>
    <n v="243.75233402999964"/>
    <n v="65081.873186009907"/>
    <n v="2.6321609999999973"/>
    <n v="0.34683672085408135"/>
    <m/>
    <m/>
    <m/>
    <m/>
    <x v="32"/>
  </r>
  <r>
    <x v="12"/>
    <x v="5"/>
    <s v="Low End"/>
    <s v="Baskin-Robbins"/>
    <s v="Black Raspberry Chip"/>
    <n v="267"/>
    <x v="1850"/>
    <n v="128889.10936409386"/>
    <x v="1850"/>
    <n v="208007.57878739981"/>
    <n v="296.32385551799979"/>
    <n v="79118.469423305942"/>
    <n v="2.9178074988764018"/>
    <n v="0.38036339774028749"/>
    <m/>
    <m/>
    <m/>
    <m/>
    <x v="32"/>
  </r>
  <r>
    <x v="12"/>
    <x v="5"/>
    <s v="Low End"/>
    <s v="Baskin-Robbins"/>
    <s v="Coffee Candy"/>
    <n v="273"/>
    <x v="1851"/>
    <n v="94647.07089280145"/>
    <x v="1851"/>
    <n v="165456.33183806957"/>
    <n v="259.37458221709932"/>
    <n v="70809.260945268121"/>
    <n v="2.2200261889743529"/>
    <n v="0.42796344001248876"/>
    <m/>
    <m/>
    <m/>
    <m/>
    <x v="32"/>
  </r>
  <r>
    <x v="12"/>
    <x v="5"/>
    <s v="Low End"/>
    <s v="Baskin-Robbins"/>
    <s v="Lemon Sherbet"/>
    <n v="271"/>
    <x v="1852"/>
    <n v="91748.804996840001"/>
    <x v="1852"/>
    <n v="160878.52670270985"/>
    <n v="255.09122400689978"/>
    <n v="69129.721705869844"/>
    <n v="2.1905819188560867"/>
    <n v="0.42970135991869085"/>
    <m/>
    <m/>
    <m/>
    <m/>
    <x v="32"/>
  </r>
  <r>
    <x v="12"/>
    <x v="5"/>
    <s v="Low End"/>
    <s v="Baskin-Robbins"/>
    <s v="Vanilla"/>
    <n v="240"/>
    <x v="1853"/>
    <n v="72260.216475839814"/>
    <x v="1853"/>
    <n v="133577.95766399967"/>
    <n v="255.49058828399939"/>
    <n v="61317.741188159853"/>
    <n v="2.3190617649999941"/>
    <n v="0.45904086467916916"/>
    <m/>
    <m/>
    <m/>
    <m/>
    <x v="32"/>
  </r>
  <r>
    <x v="12"/>
    <x v="5"/>
    <s v="Low End"/>
    <s v="Baskin-Robbins"/>
    <s v="Pistachio Almond"/>
    <n v="227"/>
    <x v="1854"/>
    <n v="62937.809481857068"/>
    <x v="1854"/>
    <n v="119394.95978340994"/>
    <n v="248.70991322269987"/>
    <n v="56457.150301552872"/>
    <n v="2.3170439904405273"/>
    <n v="0.47286041558177777"/>
    <m/>
    <m/>
    <m/>
    <m/>
    <x v="32"/>
  </r>
  <r>
    <x v="12"/>
    <x v="5"/>
    <s v="Low End"/>
    <s v="Baskin-Robbins"/>
    <s v="Banana Nut Fudge"/>
    <n v="223"/>
    <x v="1855"/>
    <n v="60954.717659769543"/>
    <x v="1855"/>
    <n v="116618.96721215989"/>
    <n v="249.61546884479975"/>
    <n v="55664.249552390342"/>
    <n v="2.3450897305829574"/>
    <n v="0.47731729137270407"/>
    <m/>
    <m/>
    <m/>
    <m/>
    <x v="32"/>
  </r>
  <r>
    <x v="12"/>
    <x v="5"/>
    <s v="Low End"/>
    <s v="Baskin-Robbins"/>
    <s v="Very Berry Strawberry"/>
    <n v="208"/>
    <x v="1856"/>
    <n v="52334.739267782374"/>
    <x v="1856"/>
    <n v="103626.93616703995"/>
    <n v="246.59710047719989"/>
    <n v="51292.196899257578"/>
    <n v="2.3952231917307683"/>
    <n v="0.49496973273993028"/>
    <m/>
    <m/>
    <m/>
    <m/>
    <x v="32"/>
  </r>
  <r>
    <x v="12"/>
    <x v="5"/>
    <s v="Low End"/>
    <s v="Baskin-Robbins"/>
    <s v="Burgundy Cherry"/>
    <n v="169"/>
    <x v="1857"/>
    <n v="34213.019409168512"/>
    <x v="1857"/>
    <n v="75885.860565059804"/>
    <n v="246.58485891059937"/>
    <n v="41672.841155891292"/>
    <n v="2.6569749156212952"/>
    <n v="0.54915159221477883"/>
    <m/>
    <m/>
    <m/>
    <m/>
    <x v="32"/>
  </r>
  <r>
    <x v="12"/>
    <x v="5"/>
    <s v="High End"/>
    <s v="Ben and Jerry's"/>
    <s v="Pistachio Pistachio"/>
    <n v="201"/>
    <x v="1858"/>
    <n v="52892.769357576552"/>
    <x v="1858"/>
    <n v="103638.3597018599"/>
    <n v="252.46562360339971"/>
    <n v="50745.590344283344"/>
    <n v="2.5652424371144251"/>
    <n v="0.48964100252324488"/>
    <m/>
    <m/>
    <m/>
    <m/>
    <x v="32"/>
  </r>
  <r>
    <x v="12"/>
    <x v="5"/>
    <s v="High End"/>
    <s v="Ben and Jerry's"/>
    <s v="Vanilla"/>
    <n v="987"/>
    <x v="1859"/>
    <n v="994017.6933749991"/>
    <x v="1859"/>
    <n v="2016300.1338301485"/>
    <n v="1035.7471534499991"/>
    <n v="1022282.4404551494"/>
    <n v="2.069764213221883"/>
    <n v="0.50700906244212229"/>
    <m/>
    <m/>
    <m/>
    <m/>
    <x v="32"/>
  </r>
  <r>
    <x v="12"/>
    <x v="5"/>
    <s v="High End"/>
    <s v="Ben and Jerry's"/>
    <s v="Neapolitan Dynamite"/>
    <n v="957"/>
    <x v="1860"/>
    <n v="949964.3752499976"/>
    <x v="1860"/>
    <n v="1936998.0743948948"/>
    <n v="1031.3831756999971"/>
    <n v="987033.69914489717"/>
    <n v="2.1149753664576747"/>
    <n v="0.50956875600056539"/>
    <m/>
    <m/>
    <m/>
    <m/>
    <x v="32"/>
  </r>
  <r>
    <x v="12"/>
    <x v="5"/>
    <s v="High End"/>
    <s v="Ben and Jerry's"/>
    <s v="Triple Caramel Chunk"/>
    <n v="888"/>
    <x v="1861"/>
    <n v="801239.55839999963"/>
    <x v="1861"/>
    <n v="1655430.2240486396"/>
    <n v="961.9264252800001"/>
    <n v="854190.66564864002"/>
    <n v="2.0993504789189186"/>
    <n v="0.515993155881599"/>
    <m/>
    <m/>
    <m/>
    <m/>
    <x v="32"/>
  </r>
  <r>
    <x v="12"/>
    <x v="5"/>
    <s v="High End"/>
    <s v="Ben and Jerry's"/>
    <s v="Key Lime Pie"/>
    <n v="180"/>
    <x v="1862"/>
    <n v="41482.964141279954"/>
    <x v="1862"/>
    <n v="86292.529487999898"/>
    <n v="248.94202970399971"/>
    <n v="44809.565346719945"/>
    <n v="2.6633496755555526"/>
    <n v="0.51927514018407928"/>
    <m/>
    <m/>
    <m/>
    <m/>
    <x v="32"/>
  </r>
  <r>
    <x v="12"/>
    <x v="5"/>
    <s v="Low End"/>
    <s v="EDY's"/>
    <s v="S'Mores Limited Edition New!"/>
    <n v="251"/>
    <x v="1863"/>
    <n v="62351.664784609828"/>
    <x v="1863"/>
    <n v="130543.79003099963"/>
    <n v="271.68177388999925"/>
    <n v="68192.125246389798"/>
    <n v="2.0720907609561694"/>
    <n v="0.52236973685379096"/>
    <m/>
    <m/>
    <m/>
    <m/>
    <x v="32"/>
  </r>
  <r>
    <x v="12"/>
    <x v="5"/>
    <s v="Low End"/>
    <s v="EDY's"/>
    <s v="Mocha Almond Fudge"/>
    <n v="251"/>
    <x v="1864"/>
    <n v="65203.559697737815"/>
    <x v="1864"/>
    <n v="139728.16837979961"/>
    <n v="296.91079156199919"/>
    <n v="74524.608682061793"/>
    <n v="2.2178722302788785"/>
    <n v="0.53335422303321167"/>
    <m/>
    <m/>
    <m/>
    <m/>
    <x v="32"/>
  </r>
  <r>
    <x v="12"/>
    <x v="5"/>
    <s v="Low End"/>
    <s v="EDY's"/>
    <s v="Chocolate Chip"/>
    <n v="241"/>
    <x v="1865"/>
    <n v="57804.797092114735"/>
    <x v="1865"/>
    <n v="124150.31803907988"/>
    <n v="275.29261803719976"/>
    <n v="66345.520946965145"/>
    <n v="2.1375375430705374"/>
    <n v="0.53439670550083473"/>
    <m/>
    <m/>
    <m/>
    <m/>
    <x v="32"/>
  </r>
  <r>
    <x v="12"/>
    <x v="5"/>
    <s v="Low End"/>
    <s v="EDY's"/>
    <s v="Red, White and No More Blues  New!"/>
    <n v="170"/>
    <x v="1866"/>
    <n v="29687.635937409927"/>
    <x v="1866"/>
    <n v="73650.801410999818"/>
    <n v="258.60685572699936"/>
    <n v="43963.165473589892"/>
    <n v="2.5484706370588173"/>
    <n v="0.59691360625200141"/>
    <m/>
    <m/>
    <m/>
    <m/>
    <x v="32"/>
  </r>
  <r>
    <x v="12"/>
    <x v="5"/>
    <s v="Low End"/>
    <s v="EDY's"/>
    <s v="Coffee"/>
    <n v="123"/>
    <x v="1867"/>
    <n v="15624.482620659292"/>
    <x v="1867"/>
    <n v="45237.491115029974"/>
    <n v="240.75616662089985"/>
    <n v="29613.008494370682"/>
    <n v="2.9901177285365836"/>
    <n v="0.65461208755080313"/>
    <m/>
    <m/>
    <m/>
    <m/>
    <x v="32"/>
  </r>
  <r>
    <x v="12"/>
    <x v="5"/>
    <s v="Low End"/>
    <s v="EDY's"/>
    <s v="Mud Pie Limited Edition"/>
    <n v="106"/>
    <x v="1868"/>
    <n v="11495.868626209767"/>
    <x v="1868"/>
    <n v="36885.851213579896"/>
    <n v="239.52813761669933"/>
    <n v="25389.982587370127"/>
    <n v="3.2828276266981038"/>
    <n v="0.68833934291917742"/>
    <m/>
    <m/>
    <m/>
    <m/>
    <x v="32"/>
  </r>
  <r>
    <x v="12"/>
    <x v="5"/>
    <s v="High End"/>
    <s v="Häagen-Dazs"/>
    <s v="Raspberry Sorbet"/>
    <n v="231"/>
    <x v="1869"/>
    <n v="78184.673384964117"/>
    <x v="1869"/>
    <n v="140326.19038052968"/>
    <n v="269.01089608469943"/>
    <n v="62141.516995565558"/>
    <n v="2.6297518858441498"/>
    <n v="0.44283620061980766"/>
    <m/>
    <m/>
    <m/>
    <m/>
    <x v="32"/>
  </r>
  <r>
    <x v="12"/>
    <x v="5"/>
    <s v="High End"/>
    <s v="Häagen-Dazs"/>
    <s v="Banoffee"/>
    <n v="203"/>
    <x v="1870"/>
    <n v="59035.239690184615"/>
    <x v="1870"/>
    <n v="112643.44573607964"/>
    <n v="264.07983273839915"/>
    <n v="53608.206045895022"/>
    <n v="2.7334671002955577"/>
    <n v="0.47591056626141848"/>
    <m/>
    <m/>
    <m/>
    <m/>
    <x v="32"/>
  </r>
  <r>
    <x v="13"/>
    <x v="0"/>
    <s v="High End"/>
    <s v="Häagen-Dazs"/>
    <s v="Cinnamon Dulce de Leche"/>
    <n v="196"/>
    <x v="1871"/>
    <n v="54395.406453964642"/>
    <x v="1871"/>
    <n v="105674.92497407969"/>
    <n v="261.63019653119926"/>
    <n v="51279.518520115053"/>
    <n v="2.7508050024489719"/>
    <n v="0.48525720299960534"/>
    <m/>
    <m/>
    <m/>
    <m/>
    <x v="32"/>
  </r>
  <r>
    <x v="13"/>
    <x v="0"/>
    <s v="High End"/>
    <s v="Häagen-Dazs"/>
    <s v="Rum Raisin"/>
    <n v="991"/>
    <x v="1872"/>
    <n v="1103845.2948659998"/>
    <x v="1872"/>
    <n v="2263508.5005629398"/>
    <n v="1170.1949603399999"/>
    <n v="1159663.20569694"/>
    <n v="2.3048083615943487"/>
    <n v="0.5123299538784718"/>
    <m/>
    <m/>
    <m/>
    <m/>
    <x v="32"/>
  </r>
  <r>
    <x v="13"/>
    <x v="0"/>
    <s v="High End"/>
    <s v="Häagen-Dazs"/>
    <s v="Chocolate Chip"/>
    <n v="951"/>
    <x v="1873"/>
    <n v="1016759.2582349995"/>
    <x v="1873"/>
    <n v="2097931.0456786491"/>
    <n v="1136.8788511499997"/>
    <n v="1081171.7874436495"/>
    <n v="2.3196912052050465"/>
    <n v="0.51535144096878882"/>
    <m/>
    <m/>
    <m/>
    <m/>
    <x v="32"/>
  </r>
  <r>
    <x v="13"/>
    <x v="0"/>
    <s v="High End"/>
    <s v="Häagen-Dazs"/>
    <s v="Strawberry Cheesecake"/>
    <n v="867"/>
    <x v="1874"/>
    <n v="849005.66469599924"/>
    <x v="1874"/>
    <n v="1777849.1977226385"/>
    <n v="1071.3304879199991"/>
    <n v="928843.53302663926"/>
    <n v="2.3651393032525929"/>
    <n v="0.52245349842745648"/>
    <m/>
    <m/>
    <m/>
    <m/>
    <x v="32"/>
  </r>
  <r>
    <x v="13"/>
    <x v="0"/>
    <s v="High End"/>
    <s v="Häagen-Dazs"/>
    <s v="Chocolate"/>
    <n v="837"/>
    <x v="1875"/>
    <n v="791441.90669699933"/>
    <x v="1875"/>
    <n v="1667163.5872152287"/>
    <n v="1046.2624617899992"/>
    <n v="875721.68051822938"/>
    <n v="2.3797278886379911"/>
    <n v="0.52527639593005027"/>
    <m/>
    <m/>
    <m/>
    <m/>
    <x v="32"/>
  </r>
  <r>
    <x v="13"/>
    <x v="0"/>
    <s v="High End"/>
    <s v="Häagen-Dazs"/>
    <s v="Mango"/>
    <n v="804"/>
    <x v="1876"/>
    <n v="730425.51619199943"/>
    <x v="1876"/>
    <n v="1549421.9672572787"/>
    <n v="1018.6523023199992"/>
    <n v="818996.45106527931"/>
    <n v="2.396942475522386"/>
    <n v="0.52858192821096517"/>
    <m/>
    <m/>
    <m/>
    <m/>
    <x v="32"/>
  </r>
  <r>
    <x v="13"/>
    <x v="0"/>
    <s v="High End"/>
    <s v="Häagen-Dazs"/>
    <s v="Rum Raisin"/>
    <n v="804"/>
    <x v="1877"/>
    <n v="733161.79511999909"/>
    <x v="1877"/>
    <n v="1555226.324560798"/>
    <n v="1022.4683201999986"/>
    <n v="822064.52944079891"/>
    <n v="2.4059217664179076"/>
    <n v="0.52858192821096517"/>
    <m/>
    <m/>
    <m/>
    <m/>
    <x v="32"/>
  </r>
  <r>
    <x v="13"/>
    <x v="0"/>
    <s v="High End"/>
    <s v="Häagen-Dazs"/>
    <s v="Vanilla Honey Bee"/>
    <n v="165"/>
    <x v="1878"/>
    <n v="35970.252167767481"/>
    <x v="1878"/>
    <n v="77069.25029924995"/>
    <n v="249.08483716049986"/>
    <n v="41098.998131482469"/>
    <n v="2.8308264572727255"/>
    <n v="0.53327362043746851"/>
    <m/>
    <m/>
    <m/>
    <m/>
    <x v="32"/>
  </r>
  <r>
    <x v="13"/>
    <x v="0"/>
    <s v="High End"/>
    <s v="Häagen-Dazs"/>
    <s v="Belgian Chocolate"/>
    <n v="133"/>
    <x v="1879"/>
    <n v="21615.224515972488"/>
    <x v="1879"/>
    <n v="53774.285454749974"/>
    <n v="241.79745066749987"/>
    <n v="32159.060938777486"/>
    <n v="3.0399844793233064"/>
    <n v="0.59803790355966169"/>
    <m/>
    <m/>
    <m/>
    <m/>
    <x v="32"/>
  </r>
  <r>
    <x v="13"/>
    <x v="0"/>
    <s v="High End"/>
    <s v="Häagen-Dazs"/>
    <s v="Mint Chip"/>
    <n v="124"/>
    <x v="1880"/>
    <n v="18218.302182009589"/>
    <x v="1880"/>
    <n v="47949.76631615997"/>
    <n v="239.76987204959985"/>
    <n v="29731.464134150381"/>
    <n v="3.1184811599999982"/>
    <n v="0.62005441148793083"/>
    <m/>
    <m/>
    <m/>
    <m/>
    <x v="32"/>
  </r>
  <r>
    <x v="13"/>
    <x v="0"/>
    <s v="Low End"/>
    <s v="Baskin-Robbins"/>
    <s v="Jamoca Almond Fudge"/>
    <n v="184"/>
    <x v="1881"/>
    <n v="41580.941185766234"/>
    <x v="1881"/>
    <n v="87857.003773439661"/>
    <n v="251.50034015039904"/>
    <n v="46276.062587673427"/>
    <n v="2.595020196521729"/>
    <n v="0.52672024540021123"/>
    <m/>
    <m/>
    <m/>
    <m/>
    <x v="32"/>
  </r>
  <r>
    <x v="13"/>
    <x v="0"/>
    <s v="Low End"/>
    <s v="Baskin-Robbins"/>
    <s v="Strawberry"/>
    <n v="177"/>
    <x v="1882"/>
    <n v="38462.168557339035"/>
    <x v="1882"/>
    <n v="83056.486804319633"/>
    <n v="251.94530083039888"/>
    <n v="44594.318246980598"/>
    <n v="2.6511055828248473"/>
    <n v="0.5369155373985951"/>
    <m/>
    <m/>
    <m/>
    <m/>
    <x v="32"/>
  </r>
  <r>
    <x v="13"/>
    <x v="0"/>
    <s v="Low End"/>
    <s v="Baskin-Robbins"/>
    <s v="Chocolate Ribbon"/>
    <n v="131"/>
    <x v="1883"/>
    <n v="19905.193911610721"/>
    <x v="1883"/>
    <n v="52041.293740679794"/>
    <n v="245.31373915319904"/>
    <n v="32136.099829069073"/>
    <n v="3.032532704427469"/>
    <n v="0.61751154744926773"/>
    <m/>
    <m/>
    <m/>
    <m/>
    <x v="32"/>
  </r>
  <r>
    <x v="13"/>
    <x v="0"/>
    <s v="High End"/>
    <s v="Ben and Jerry's"/>
    <s v="Chocolate Chip Cookie Dough"/>
    <n v="291"/>
    <x v="1884"/>
    <n v="120968.89568364789"/>
    <x v="1884"/>
    <n v="201264.77349563915"/>
    <n v="275.93085158759885"/>
    <n v="80295.87781199126"/>
    <n v="2.3767406324398523"/>
    <n v="0.39895644139500175"/>
    <m/>
    <m/>
    <m/>
    <m/>
    <x v="32"/>
  </r>
  <r>
    <x v="13"/>
    <x v="0"/>
    <s v="High End"/>
    <s v="Ben and Jerry's"/>
    <s v="Banana Split"/>
    <n v="283"/>
    <x v="1885"/>
    <n v="114031.033411201"/>
    <x v="1885"/>
    <n v="191738.56060064916"/>
    <n v="274.58490172949882"/>
    <n v="77707.527189448156"/>
    <n v="2.3940686061837351"/>
    <n v="0.40527855714582367"/>
    <m/>
    <m/>
    <m/>
    <m/>
    <x v="32"/>
  </r>
  <r>
    <x v="13"/>
    <x v="0"/>
    <s v="High End"/>
    <s v="Ben and Jerry's"/>
    <s v="Key Lime Pie"/>
    <n v="268"/>
    <x v="1886"/>
    <n v="101550.07053037397"/>
    <x v="1886"/>
    <n v="174448.43913023922"/>
    <n v="272.00883805919875"/>
    <n v="72898.368599865251"/>
    <n v="2.4288321331343177"/>
    <n v="0.41787916798407698"/>
    <m/>
    <m/>
    <m/>
    <m/>
    <x v="32"/>
  </r>
  <r>
    <x v="13"/>
    <x v="0"/>
    <s v="High End"/>
    <s v="Ben and Jerry's"/>
    <s v="Gingersnap"/>
    <n v="250"/>
    <x v="1887"/>
    <n v="88693.264687499497"/>
    <x v="1887"/>
    <n v="156823.0312499991"/>
    <n v="272.51906624999845"/>
    <n v="68129.766562499601"/>
    <n v="2.5091684999999857"/>
    <n v="0.43443725082631957"/>
    <m/>
    <m/>
    <m/>
    <m/>
    <x v="32"/>
  </r>
  <r>
    <x v="13"/>
    <x v="0"/>
    <s v="High End"/>
    <s v="Ben and Jerry's"/>
    <s v="Chocolate Fudge Brownie"/>
    <n v="187"/>
    <x v="1888"/>
    <n v="46288.81290590352"/>
    <x v="1888"/>
    <n v="94257.370422269625"/>
    <n v="256.51635035489898"/>
    <n v="47968.557516366105"/>
    <n v="2.69545512946523"/>
    <n v="0.5089104151905437"/>
    <m/>
    <m/>
    <m/>
    <m/>
    <x v="32"/>
  </r>
  <r>
    <x v="13"/>
    <x v="0"/>
    <s v="Low End"/>
    <s v="EDY's"/>
    <s v="Red, White and No More Blues  New!"/>
    <n v="307"/>
    <x v="1889"/>
    <n v="125141.84913915143"/>
    <x v="1889"/>
    <n v="226548.46940048915"/>
    <n v="330.31472397829879"/>
    <n v="101406.62026133772"/>
    <n v="2.4037227917589488"/>
    <n v="0.44761556116308404"/>
    <m/>
    <m/>
    <m/>
    <m/>
    <x v="32"/>
  </r>
  <r>
    <x v="13"/>
    <x v="0"/>
    <s v="Low End"/>
    <s v="EDY's"/>
    <s v="French Vanilla"/>
    <n v="279"/>
    <x v="1890"/>
    <n v="108389.83535623646"/>
    <x v="1890"/>
    <n v="200208.74268140882"/>
    <n v="329.10002625509804"/>
    <n v="91818.90732517236"/>
    <n v="2.5720217196774042"/>
    <n v="0.45861587309043406"/>
    <m/>
    <m/>
    <m/>
    <m/>
    <x v="32"/>
  </r>
  <r>
    <x v="13"/>
    <x v="0"/>
    <s v="Low End"/>
    <s v="EDY's"/>
    <s v="Coffee"/>
    <n v="226"/>
    <x v="1891"/>
    <n v="75729.708741138762"/>
    <x v="1891"/>
    <n v="146421.17658431915"/>
    <n v="312.7941055007982"/>
    <n v="70691.467843180391"/>
    <n v="2.8667314704424611"/>
    <n v="0.482795381735452"/>
    <m/>
    <m/>
    <m/>
    <m/>
    <x v="32"/>
  </r>
  <r>
    <x v="13"/>
    <x v="0"/>
    <s v="Low End"/>
    <s v="EDY's"/>
    <s v="Mud Pie Limited Edition"/>
    <n v="175"/>
    <x v="1892"/>
    <n v="31956.133111874857"/>
    <x v="1892"/>
    <n v="78263.231812499653"/>
    <n v="264.61199257499885"/>
    <n v="46307.098700624796"/>
    <n v="2.5555340999999889"/>
    <n v="0.5916839571813971"/>
    <m/>
    <m/>
    <m/>
    <m/>
    <x v="32"/>
  </r>
  <r>
    <x v="13"/>
    <x v="0"/>
    <s v="Low End"/>
    <s v="EDY's"/>
    <s v="Mint Cookie Crunch "/>
    <n v="158"/>
    <x v="1893"/>
    <n v="26088.681137994696"/>
    <x v="1893"/>
    <n v="66911.718187079736"/>
    <n v="258.37365220939898"/>
    <n v="40823.03704908504"/>
    <n v="2.6803284003797359"/>
    <n v="0.61010295588206453"/>
    <m/>
    <m/>
    <m/>
    <m/>
    <x v="32"/>
  </r>
  <r>
    <x v="13"/>
    <x v="0"/>
    <s v="Low End"/>
    <s v="EDY's"/>
    <s v="Mud Pie Limited Edition"/>
    <n v="155"/>
    <x v="1894"/>
    <n v="25268.745960252389"/>
    <x v="1894"/>
    <n v="65386.77124274971"/>
    <n v="258.82596956449885"/>
    <n v="40118.025282497321"/>
    <n v="2.7216137874193427"/>
    <n v="0.61354956851376474"/>
    <m/>
    <m/>
    <m/>
    <m/>
    <x v="32"/>
  </r>
  <r>
    <x v="13"/>
    <x v="0"/>
    <s v="High End"/>
    <s v="Häagen-Dazs"/>
    <s v="Honey Vanilla"/>
    <n v="291"/>
    <x v="1895"/>
    <n v="130884.98428058531"/>
    <x v="1895"/>
    <n v="214257.43896317924"/>
    <n v="286.50328069619906"/>
    <n v="83372.454682593932"/>
    <n v="2.5301713367010219"/>
    <n v="0.38912280052466103"/>
    <m/>
    <m/>
    <m/>
    <m/>
    <x v="32"/>
  </r>
  <r>
    <x v="13"/>
    <x v="0"/>
    <s v="High End"/>
    <s v="Häagen-Dazs"/>
    <s v="Vanilla"/>
    <n v="277"/>
    <x v="1896"/>
    <n v="119953.39410553341"/>
    <x v="1896"/>
    <n v="199924.36315010887"/>
    <n v="288.7038593666984"/>
    <n v="79970.969044575453"/>
    <n v="2.6055906261010682"/>
    <n v="0.4000061212376152"/>
    <m/>
    <m/>
    <m/>
    <m/>
    <x v="32"/>
  </r>
  <r>
    <x v="13"/>
    <x v="0"/>
    <s v="High End"/>
    <s v="Häagen-Dazs"/>
    <s v="Vanilla"/>
    <n v="147"/>
    <x v="1897"/>
    <n v="28320.645763607288"/>
    <x v="1897"/>
    <n v="65463.015024539745"/>
    <n v="252.66917864579904"/>
    <n v="37142.369260932457"/>
    <n v="3.0294328763265188"/>
    <n v="0.56737944695961695"/>
    <m/>
    <m/>
    <m/>
    <m/>
    <x v="32"/>
  </r>
  <r>
    <x v="13"/>
    <x v="0"/>
    <s v="High End"/>
    <s v="Häagen-Dazs"/>
    <s v="Mocha Chip"/>
    <n v="144"/>
    <x v="1898"/>
    <n v="27541.208373983831"/>
    <x v="1898"/>
    <n v="64592.385206399609"/>
    <n v="257.29983911399847"/>
    <n v="37051.176832415775"/>
    <n v="3.114987712499981"/>
    <n v="0.57361524449084544"/>
    <m/>
    <m/>
    <m/>
    <m/>
    <x v="32"/>
  </r>
  <r>
    <x v="13"/>
    <x v="0"/>
    <s v="Low End"/>
    <s v="Baskin-Robbins"/>
    <s v="Lemon Crisp"/>
    <n v="350"/>
    <x v="1899"/>
    <n v="215748.22339349851"/>
    <x v="1899"/>
    <n v="493032.12384999776"/>
    <n v="792.2397155899979"/>
    <n v="277283.90045649925"/>
    <n v="4.0247520314285534"/>
    <n v="0.56240534245768803"/>
    <m/>
    <m/>
    <m/>
    <m/>
    <x v="32"/>
  </r>
  <r>
    <x v="13"/>
    <x v="0"/>
    <s v="Low End"/>
    <s v="Baskin-Robbins"/>
    <s v="World Class Chocolate"/>
    <n v="324"/>
    <x v="1900"/>
    <n v="188940.21066099216"/>
    <x v="1900"/>
    <n v="445260.11702255782"/>
    <n v="791.1108221035978"/>
    <n v="256319.90636156566"/>
    <n v="4.2415420383950408"/>
    <n v="0.57566329559352825"/>
    <m/>
    <m/>
    <m/>
    <m/>
    <x v="32"/>
  </r>
  <r>
    <x v="13"/>
    <x v="0"/>
    <s v="Low End"/>
    <s v="Baskin-Robbins"/>
    <s v="Lemon Crisp"/>
    <n v="276"/>
    <x v="1901"/>
    <n v="140828.77189582461"/>
    <x v="1901"/>
    <n v="219028.08848975846"/>
    <n v="283.33085722439802"/>
    <n v="78199.316593933851"/>
    <n v="2.8752899665217191"/>
    <n v="0.35702871322638774"/>
    <m/>
    <m/>
    <m/>
    <m/>
    <x v="32"/>
  </r>
  <r>
    <x v="13"/>
    <x v="0"/>
    <s v="Low End"/>
    <s v="Baskin-Robbins"/>
    <s v="Raspberry Sherbet"/>
    <n v="258"/>
    <x v="1902"/>
    <n v="125070.73356838951"/>
    <x v="1902"/>
    <n v="197667.29352383857"/>
    <n v="281.38201533119792"/>
    <n v="72596.559955449062"/>
    <n v="2.9695825599999783"/>
    <n v="0.36726642360130235"/>
    <m/>
    <m/>
    <m/>
    <m/>
    <x v="32"/>
  </r>
  <r>
    <x v="13"/>
    <x v="0"/>
    <s v="Low End"/>
    <s v="Baskin-Robbins"/>
    <s v="Jamoca Almond Fudge"/>
    <n v="281"/>
    <x v="1903"/>
    <n v="105021.34713300315"/>
    <x v="1903"/>
    <n v="181440.6919096887"/>
    <n v="271.95496361809808"/>
    <n v="76419.344776685553"/>
    <n v="2.297852001743756"/>
    <n v="0.42118084963390101"/>
    <m/>
    <m/>
    <m/>
    <m/>
    <x v="32"/>
  </r>
  <r>
    <x v="13"/>
    <x v="1"/>
    <s v="Low End"/>
    <s v="Baskin-Robbins"/>
    <s v="Chocolate Fudge"/>
    <n v="280"/>
    <x v="1904"/>
    <n v="104870.08328831918"/>
    <x v="1904"/>
    <n v="181440.58867199862"/>
    <n v="273.46609065599796"/>
    <n v="76570.50538367944"/>
    <n v="2.3142932228571249"/>
    <n v="0.42201420279836438"/>
    <m/>
    <m/>
    <m/>
    <m/>
    <x v="32"/>
  </r>
  <r>
    <x v="13"/>
    <x v="1"/>
    <s v="Low End"/>
    <s v="Baskin-Robbins"/>
    <s v="Vanilla"/>
    <n v="184"/>
    <x v="1905"/>
    <n v="43257.016859634852"/>
    <x v="1905"/>
    <n v="91398.409585919275"/>
    <n v="261.63800394719794"/>
    <n v="48141.392726284423"/>
    <n v="2.6996222113043267"/>
    <n v="0.52672024540021123"/>
    <m/>
    <m/>
    <m/>
    <m/>
    <x v="32"/>
  </r>
  <r>
    <x v="13"/>
    <x v="1"/>
    <s v="Low End"/>
    <s v="Baskin-Robbins"/>
    <s v="Coffee Candy"/>
    <n v="173"/>
    <x v="1906"/>
    <n v="37908.507712037404"/>
    <x v="1906"/>
    <n v="82942.222093669334"/>
    <n v="260.31048775509788"/>
    <n v="45033.714381631929"/>
    <n v="2.7712994785548912"/>
    <n v="0.54295283204221245"/>
    <m/>
    <m/>
    <m/>
    <m/>
    <x v="32"/>
  </r>
  <r>
    <x v="13"/>
    <x v="1"/>
    <s v="Low End"/>
    <s v="Baskin-Robbins"/>
    <s v="Cookies and Cream"/>
    <n v="880"/>
    <x v="1907"/>
    <n v="745562.89279999433"/>
    <x v="1907"/>
    <n v="1674771.3114879869"/>
    <n v="1055.9186575999915"/>
    <n v="929208.41868799261"/>
    <n v="2.1626695654545287"/>
    <n v="0.55482704552803519"/>
    <m/>
    <m/>
    <m/>
    <m/>
    <x v="32"/>
  </r>
  <r>
    <x v="13"/>
    <x v="1"/>
    <s v="Low End"/>
    <s v="Baskin-Robbins"/>
    <s v="Coffee Candy"/>
    <n v="880"/>
    <x v="1908"/>
    <n v="745408.78719999432"/>
    <x v="1908"/>
    <n v="1791228.067199989"/>
    <n v="1188.4309999999939"/>
    <n v="1045819.2799999947"/>
    <n v="2.3130527727272585"/>
    <n v="0.58385601429012779"/>
    <m/>
    <m/>
    <m/>
    <m/>
    <x v="32"/>
  </r>
  <r>
    <x v="13"/>
    <x v="1"/>
    <s v="High End"/>
    <s v="Ben and Jerry's"/>
    <s v="Mint Chocolate Chip"/>
    <n v="397"/>
    <x v="1909"/>
    <n v="314016.57043368142"/>
    <x v="1909"/>
    <n v="661566.50406026666"/>
    <n v="875.44063885789728"/>
    <n v="347549.93362658523"/>
    <n v="4.1975172995213894"/>
    <n v="0.52534390948385212"/>
    <m/>
    <m/>
    <m/>
    <m/>
    <x v="32"/>
  </r>
  <r>
    <x v="13"/>
    <x v="1"/>
    <s v="High End"/>
    <s v="Ben and Jerry's"/>
    <s v="Coffee"/>
    <n v="293"/>
    <x v="1910"/>
    <n v="174336.82310538989"/>
    <x v="1910"/>
    <n v="409229.22219480813"/>
    <n v="801.6805429672977"/>
    <n v="234892.39908941824"/>
    <n v="4.7668490278839375"/>
    <n v="0.57398735561851155"/>
    <m/>
    <m/>
    <m/>
    <m/>
    <x v="32"/>
  </r>
  <r>
    <x v="13"/>
    <x v="1"/>
    <s v="High End"/>
    <s v="Ben and Jerry's"/>
    <s v="Coffee HEATH Bar Crunch"/>
    <n v="272"/>
    <x v="1911"/>
    <n v="153499.45921707401"/>
    <x v="1911"/>
    <n v="235099.81940991819"/>
    <n v="300.00132423839773"/>
    <n v="81600.360192844179"/>
    <n v="3.1777116594117403"/>
    <n v="0.34708814493203177"/>
    <m/>
    <m/>
    <m/>
    <m/>
    <x v="32"/>
  </r>
  <r>
    <x v="13"/>
    <x v="1"/>
    <s v="High End"/>
    <s v="Ben and Jerry's"/>
    <s v="Neapolitan Dynamite"/>
    <n v="256"/>
    <x v="1912"/>
    <n v="137695.88514160534"/>
    <x v="1912"/>
    <n v="213768.38303743833"/>
    <n v="297.15819490559761"/>
    <n v="76072.497895832988"/>
    <n v="3.2618466649999744"/>
    <n v="0.35586412178881494"/>
    <m/>
    <m/>
    <m/>
    <m/>
    <x v="32"/>
  </r>
  <r>
    <x v="13"/>
    <x v="1"/>
    <s v="High End"/>
    <s v="Ben and Jerry's"/>
    <s v="Half Baked"/>
    <n v="255"/>
    <x v="1913"/>
    <n v="136762.64776248642"/>
    <x v="1913"/>
    <n v="212507.32141124835"/>
    <n v="297.03793587749772"/>
    <n v="75744.673648761935"/>
    <n v="3.2680864499999744"/>
    <n v="0.35643324260898918"/>
    <m/>
    <m/>
    <m/>
    <m/>
    <x v="32"/>
  </r>
  <r>
    <x v="13"/>
    <x v="1"/>
    <s v="High End"/>
    <s v="Ben and Jerry's"/>
    <s v="Peanut Butter Cup"/>
    <n v="210"/>
    <x v="1914"/>
    <n v="61728.643284209553"/>
    <x v="1914"/>
    <n v="118295.14769099915"/>
    <n v="269.36430669899806"/>
    <n v="56566.504406789594"/>
    <n v="2.6824296528571234"/>
    <n v="0.478181104727541"/>
    <m/>
    <m/>
    <m/>
    <m/>
    <x v="32"/>
  </r>
  <r>
    <x v="13"/>
    <x v="1"/>
    <s v="High End"/>
    <s v="Ben and Jerry's"/>
    <s v="Gingersnap"/>
    <n v="199"/>
    <x v="1915"/>
    <n v="54899.036032412892"/>
    <x v="1915"/>
    <n v="108129.04308842921"/>
    <n v="267.48747264329808"/>
    <n v="53230.007056016322"/>
    <n v="2.7304624400502315"/>
    <n v="0.49228223551820566"/>
    <m/>
    <m/>
    <m/>
    <m/>
    <x v="32"/>
  </r>
  <r>
    <x v="13"/>
    <x v="1"/>
    <s v="High End"/>
    <s v="Ben and Jerry's"/>
    <s v="Triple Caramel Chunk"/>
    <n v="976"/>
    <x v="1916"/>
    <n v="1048286.0735999908"/>
    <x v="1916"/>
    <n v="2130370.1122585419"/>
    <n v="1108.6926625599906"/>
    <n v="1082084.0386585509"/>
    <n v="2.2364305968852265"/>
    <n v="0.50793241626515506"/>
    <m/>
    <m/>
    <m/>
    <m/>
    <x v="32"/>
  </r>
  <r>
    <x v="13"/>
    <x v="1"/>
    <s v="High End"/>
    <s v="Ben and Jerry's"/>
    <s v="Imagine Whirled Peace"/>
    <n v="397"/>
    <x v="1917"/>
    <n v="170359.56809999884"/>
    <x v="1917"/>
    <n v="407285.71896399709"/>
    <n v="596.79131199999563"/>
    <n v="236926.15086399825"/>
    <n v="2.584152675062954"/>
    <n v="0.58171976043417783"/>
    <m/>
    <m/>
    <m/>
    <m/>
    <x v="32"/>
  </r>
  <r>
    <x v="13"/>
    <x v="1"/>
    <s v="Low End"/>
    <s v="EDY's"/>
    <s v="Chocolate Fudge Brownie"/>
    <n v="579"/>
    <x v="1918"/>
    <n v="417529.61616920732"/>
    <x v="1918"/>
    <n v="695718.15820712503"/>
    <n v="480.46380317429657"/>
    <n v="278188.54203791771"/>
    <n v="2.0752776605699332"/>
    <n v="0.39985810166981023"/>
    <m/>
    <m/>
    <m/>
    <m/>
    <x v="32"/>
  </r>
  <r>
    <x v="13"/>
    <x v="1"/>
    <s v="Low End"/>
    <s v="EDY's"/>
    <s v="Hot Chocolate Limited Edition  New!"/>
    <n v="429"/>
    <x v="1919"/>
    <n v="234856.79124824877"/>
    <x v="1919"/>
    <n v="397980.50160725694"/>
    <n v="380.24174908859709"/>
    <n v="163123.71035900817"/>
    <n v="2.1624556572027807"/>
    <n v="0.40987864908011284"/>
    <m/>
    <m/>
    <m/>
    <m/>
    <x v="32"/>
  </r>
  <r>
    <x v="13"/>
    <x v="1"/>
    <s v="Low End"/>
    <s v="EDY's"/>
    <s v="French Vanilla"/>
    <n v="360"/>
    <x v="1920"/>
    <n v="172014.24140783865"/>
    <x v="1920"/>
    <n v="301485.29486399761"/>
    <n v="359.64181515599716"/>
    <n v="129471.05345615896"/>
    <n v="2.3262754233333149"/>
    <n v="0.42944400825441381"/>
    <m/>
    <m/>
    <m/>
    <m/>
    <x v="32"/>
  </r>
  <r>
    <x v="13"/>
    <x v="1"/>
    <s v="Low End"/>
    <s v="EDY's"/>
    <s v="Cookies 'N Cream"/>
    <n v="303"/>
    <x v="1921"/>
    <n v="127316.52278542788"/>
    <x v="1921"/>
    <n v="231115.61422718817"/>
    <n v="342.57125888369734"/>
    <n v="103799.09144176029"/>
    <n v="2.517352484257406"/>
    <n v="0.44912193314522275"/>
    <m/>
    <m/>
    <m/>
    <m/>
    <x v="32"/>
  </r>
  <r>
    <x v="13"/>
    <x v="1"/>
    <s v="Low End"/>
    <s v="EDY's"/>
    <s v="Caramel Delight"/>
    <n v="976"/>
    <x v="1922"/>
    <n v="1034484.5056191927"/>
    <x v="1922"/>
    <n v="1881830.7923199895"/>
    <n v="868.18267079999669"/>
    <n v="847346.2867007968"/>
    <n v="1.9755177459016282"/>
    <n v="0.45027761802970467"/>
    <m/>
    <m/>
    <m/>
    <m/>
    <x v="32"/>
  </r>
  <r>
    <x v="13"/>
    <x v="1"/>
    <s v="Low End"/>
    <s v="EDY's"/>
    <s v="Caramel Delight"/>
    <n v="257"/>
    <x v="1923"/>
    <n v="93169.141034199318"/>
    <x v="1923"/>
    <n v="172176.18881999873"/>
    <n v="307.42041939999768"/>
    <n v="79007.047785799412"/>
    <n v="2.6067947859921987"/>
    <n v="0.45887325260984357"/>
    <m/>
    <m/>
    <m/>
    <m/>
    <x v="32"/>
  </r>
  <r>
    <x v="13"/>
    <x v="1"/>
    <s v="Low End"/>
    <s v="EDY's"/>
    <s v="Strawberry Banana"/>
    <n v="976"/>
    <x v="1924"/>
    <n v="1110525.1636243633"/>
    <x v="1924"/>
    <n v="2124050.4116915078"/>
    <n v="1038.4480000687954"/>
    <n v="1013525.2480671445"/>
    <n v="2.2297962699999871"/>
    <n v="0.4771662868679345"/>
    <m/>
    <m/>
    <m/>
    <m/>
    <x v="32"/>
  </r>
  <r>
    <x v="13"/>
    <x v="1"/>
    <s v="Low End"/>
    <s v="EDY's"/>
    <s v="Mayan Chocolate"/>
    <n v="257"/>
    <x v="1925"/>
    <n v="98370.463566371458"/>
    <x v="1925"/>
    <n v="188901.3832786186"/>
    <n v="352.26038798539741"/>
    <n v="90530.919712247138"/>
    <n v="2.8600188235797455"/>
    <n v="0.47924963883784416"/>
    <m/>
    <m/>
    <m/>
    <m/>
    <x v="32"/>
  </r>
  <r>
    <x v="13"/>
    <x v="1"/>
    <s v="Low End"/>
    <s v="EDY's"/>
    <s v="Strawberry Cheesecake Limited Editions "/>
    <n v="579"/>
    <x v="1926"/>
    <n v="391109.23118105723"/>
    <x v="1926"/>
    <n v="842496.64332599565"/>
    <n v="779.59829385999717"/>
    <n v="451387.41214493843"/>
    <n v="2.5131074162348748"/>
    <n v="0.53577354369384533"/>
    <m/>
    <m/>
    <m/>
    <m/>
    <x v="32"/>
  </r>
  <r>
    <x v="13"/>
    <x v="1"/>
    <s v="High End"/>
    <s v="Häagen-Dazs"/>
    <s v="Rum Raisin"/>
    <n v="352"/>
    <x v="1927"/>
    <n v="203128.97223590256"/>
    <x v="1927"/>
    <n v="312545.4144383978"/>
    <n v="310.84216534799782"/>
    <n v="109416.44220249524"/>
    <n v="2.5224804238636187"/>
    <n v="0.35008173899816097"/>
    <m/>
    <m/>
    <m/>
    <m/>
    <x v="32"/>
  </r>
  <r>
    <x v="13"/>
    <x v="1"/>
    <s v="High End"/>
    <s v="Häagen-Dazs"/>
    <s v="Pannacotta"/>
    <n v="338"/>
    <x v="1928"/>
    <n v="186391.30427966753"/>
    <x v="1928"/>
    <n v="290336.35099247796"/>
    <n v="307.52972400239776"/>
    <n v="103945.04671281044"/>
    <n v="2.5413706714792719"/>
    <n v="0.35801595755229237"/>
    <m/>
    <m/>
    <m/>
    <m/>
    <x v="32"/>
  </r>
  <r>
    <x v="13"/>
    <x v="1"/>
    <s v="High End"/>
    <s v="Häagen-Dazs"/>
    <s v="Coffee"/>
    <n v="324"/>
    <x v="1929"/>
    <n v="170399.3481930228"/>
    <x v="1929"/>
    <n v="268985.29559039813"/>
    <n v="304.27761542399787"/>
    <n v="98585.947397375334"/>
    <n v="2.5623503999999819"/>
    <n v="0.36651054542215095"/>
    <m/>
    <m/>
    <m/>
    <m/>
    <x v="32"/>
  </r>
  <r>
    <x v="13"/>
    <x v="2"/>
    <s v="High End"/>
    <s v="Häagen-Dazs"/>
    <s v="Chocolate"/>
    <n v="244"/>
    <x v="1930"/>
    <n v="90967.700316479284"/>
    <x v="1930"/>
    <n v="156651.47260799876"/>
    <n v="269.19578807999784"/>
    <n v="65683.772291519475"/>
    <n v="2.631205868852438"/>
    <n v="0.41929878601195869"/>
    <m/>
    <m/>
    <m/>
    <m/>
    <x v="32"/>
  </r>
  <r>
    <x v="13"/>
    <x v="2"/>
    <s v="High End"/>
    <s v="Häagen-Dazs"/>
    <s v="Mint Chocolate Chip"/>
    <n v="244"/>
    <x v="1931"/>
    <n v="95450.376143039248"/>
    <x v="1931"/>
    <n v="171027.05078399862"/>
    <n v="309.7404698399975"/>
    <n v="75576.674640959376"/>
    <n v="2.8726661311475179"/>
    <n v="0.44189895279437502"/>
    <m/>
    <m/>
    <m/>
    <m/>
    <x v="32"/>
  </r>
  <r>
    <x v="13"/>
    <x v="2"/>
    <s v="High End"/>
    <s v="Häagen-Dazs"/>
    <s v="Rocky Road"/>
    <n v="970"/>
    <x v="1932"/>
    <n v="1132997.9075999914"/>
    <x v="1932"/>
    <n v="2167345.7675999836"/>
    <n v="1066.3379999999918"/>
    <n v="1034347.8599999922"/>
    <n v="2.3034815257731784"/>
    <n v="0.47724173754950971"/>
    <m/>
    <m/>
    <m/>
    <m/>
    <x v="32"/>
  </r>
  <r>
    <x v="13"/>
    <x v="2"/>
    <s v="High End"/>
    <s v="Häagen-Dazs"/>
    <s v="Vanilla Chocolate Chip"/>
    <n v="855"/>
    <x v="1933"/>
    <n v="885552.71962499269"/>
    <x v="1933"/>
    <n v="1858697.9775787345"/>
    <n v="1138.1815882499905"/>
    <n v="973145.25795374182"/>
    <n v="2.542591535964891"/>
    <n v="0.52356287556810421"/>
    <m/>
    <m/>
    <m/>
    <m/>
    <x v="32"/>
  </r>
  <r>
    <x v="13"/>
    <x v="2"/>
    <s v="High End"/>
    <s v="Häagen-Dazs"/>
    <s v="Nestlé® Drumstick® Sundae Cone Limited Edition New!"/>
    <n v="970"/>
    <x v="1934"/>
    <n v="1133700.7598999913"/>
    <x v="1934"/>
    <n v="2550187.4101289804"/>
    <n v="1460.2955156999888"/>
    <n v="1416486.6502289891"/>
    <n v="2.7103702945360619"/>
    <n v="0.55544413896912292"/>
    <m/>
    <m/>
    <m/>
    <m/>
    <x v="32"/>
  </r>
  <r>
    <x v="13"/>
    <x v="2"/>
    <s v="Low End"/>
    <s v="Baskin-Robbins"/>
    <s v="Banana Nut Fudge"/>
    <n v="430"/>
    <x v="1935"/>
    <n v="331164.63569681603"/>
    <x v="1935"/>
    <n v="682919.41902199446"/>
    <n v="818.03437982599633"/>
    <n v="351754.78332517843"/>
    <n v="3.6934527799999697"/>
    <n v="0.5150750930892033"/>
    <m/>
    <m/>
    <m/>
    <m/>
    <x v="32"/>
  </r>
  <r>
    <x v="13"/>
    <x v="2"/>
    <s v="Low End"/>
    <s v="Baskin-Robbins"/>
    <s v="Coffee Candy"/>
    <n v="253"/>
    <x v="1936"/>
    <n v="125159.06639292075"/>
    <x v="1936"/>
    <n v="198742.66804490788"/>
    <n v="290.8442753042969"/>
    <n v="73583.601651987134"/>
    <n v="3.1049175591699272"/>
    <n v="0.37024561648412696"/>
    <m/>
    <m/>
    <m/>
    <m/>
    <x v="32"/>
  </r>
  <r>
    <x v="13"/>
    <x v="2"/>
    <s v="High End"/>
    <s v="Ben and Jerry's"/>
    <s v="Vanilla HEATH Bar Crunch"/>
    <n v="361"/>
    <x v="1937"/>
    <n v="263189.7411863351"/>
    <x v="1937"/>
    <n v="560532.74076237611"/>
    <n v="823.66481877019658"/>
    <n v="297342.99957604101"/>
    <n v="4.3011697329085576"/>
    <n v="0.53046499865757557"/>
    <m/>
    <m/>
    <m/>
    <m/>
    <x v="32"/>
  </r>
  <r>
    <x v="13"/>
    <x v="2"/>
    <s v="High End"/>
    <s v="Ben and Jerry's"/>
    <s v="Dave Matthews Band MagicBrownies Encore Edition"/>
    <n v="315"/>
    <x v="1938"/>
    <n v="208903.69344536753"/>
    <x v="1938"/>
    <n v="467547.21272699628"/>
    <n v="821.09053740199602"/>
    <n v="258643.51928162875"/>
    <n v="4.7119900501586924"/>
    <n v="0.55319230281167842"/>
    <m/>
    <m/>
    <m/>
    <m/>
    <x v="32"/>
  </r>
  <r>
    <x v="13"/>
    <x v="2"/>
    <s v="High End"/>
    <s v="Ben and Jerry's"/>
    <s v="Coffee"/>
    <n v="333"/>
    <x v="1939"/>
    <n v="170408.46859978416"/>
    <x v="1939"/>
    <n v="270328.02282188728"/>
    <n v="300.05872138769701"/>
    <n v="99919.554222103121"/>
    <n v="2.4378254184083836"/>
    <n v="0.36962336785904631"/>
    <m/>
    <m/>
    <m/>
    <m/>
    <x v="32"/>
  </r>
  <r>
    <x v="13"/>
    <x v="2"/>
    <s v="High End"/>
    <s v="Ben and Jerry's"/>
    <s v="Chocolate Fudge Brownie"/>
    <n v="276"/>
    <x v="1940"/>
    <n v="114567.50810966281"/>
    <x v="1940"/>
    <n v="194522.72293439801"/>
    <n v="289.69280733599709"/>
    <n v="79955.214824735202"/>
    <n v="2.5535959217391042"/>
    <n v="0.41103277611274114"/>
    <m/>
    <m/>
    <m/>
    <m/>
    <x v="32"/>
  </r>
  <r>
    <x v="13"/>
    <x v="2"/>
    <s v="High End"/>
    <s v="Ben and Jerry's"/>
    <s v="Peanut Butter Cup"/>
    <n v="267"/>
    <x v="1941"/>
    <n v="106761.6824097943"/>
    <x v="1941"/>
    <n v="183677.94599933812"/>
    <n v="288.07589359379705"/>
    <n v="76916.263589543814"/>
    <n v="2.5765257753557789"/>
    <n v="0.41875611778575195"/>
    <m/>
    <m/>
    <m/>
    <m/>
    <x v="32"/>
  </r>
  <r>
    <x v="13"/>
    <x v="2"/>
    <s v="High End"/>
    <s v="Ben and Jerry's"/>
    <s v="Imagine Whirled Peace"/>
    <n v="975"/>
    <x v="1942"/>
    <n v="1060041.9374999893"/>
    <x v="1942"/>
    <n v="2154632.1819749787"/>
    <n v="1122.6566609999891"/>
    <n v="1094590.2444749894"/>
    <n v="2.2665427292307467"/>
    <n v="0.50801721687442092"/>
    <m/>
    <m/>
    <m/>
    <m/>
    <x v="32"/>
  </r>
  <r>
    <x v="13"/>
    <x v="2"/>
    <s v="Low End"/>
    <s v="EDY's"/>
    <s v="Nestlé® Drumstick® Sundae Cone Limited Edition New!"/>
    <n v="569"/>
    <x v="1943"/>
    <n v="401622.72507343814"/>
    <x v="1943"/>
    <n v="647774.08007561346"/>
    <n v="432.60343585619557"/>
    <n v="246151.35500217532"/>
    <n v="2.0007785992618428"/>
    <n v="0.37999568456558575"/>
    <m/>
    <m/>
    <m/>
    <m/>
    <x v="32"/>
  </r>
  <r>
    <x v="13"/>
    <x v="2"/>
    <s v="Low End"/>
    <s v="EDY's"/>
    <s v="Strawberry"/>
    <n v="732"/>
    <x v="1944"/>
    <n v="668874.11100781686"/>
    <x v="1944"/>
    <n v="1079528.6806703883"/>
    <n v="561.00351046799392"/>
    <n v="410654.56966257142"/>
    <n v="2.0147075918032571"/>
    <n v="0.38040172254391119"/>
    <m/>
    <m/>
    <m/>
    <m/>
    <x v="32"/>
  </r>
  <r>
    <x v="13"/>
    <x v="2"/>
    <s v="Low End"/>
    <s v="EDY's"/>
    <s v="Cookies 'N Cream"/>
    <n v="507"/>
    <x v="1945"/>
    <n v="327206.79223015322"/>
    <x v="1945"/>
    <n v="538091.02009727433"/>
    <n v="415.94522261759573"/>
    <n v="210884.22786712111"/>
    <n v="2.0933402584615162"/>
    <n v="0.39191181415552723"/>
    <m/>
    <m/>
    <m/>
    <m/>
    <x v="32"/>
  </r>
  <r>
    <x v="13"/>
    <x v="2"/>
    <s v="Low End"/>
    <s v="EDY's"/>
    <s v="Cookies 'N Cream"/>
    <n v="479"/>
    <x v="1946"/>
    <n v="295193.02717796911"/>
    <x v="1946"/>
    <n v="490300.52597732464"/>
    <n v="407.32254446629554"/>
    <n v="195107.49879935553"/>
    <n v="2.1369350986847366"/>
    <n v="0.39793450845365574"/>
    <m/>
    <m/>
    <m/>
    <m/>
    <x v="32"/>
  </r>
  <r>
    <x v="13"/>
    <x v="2"/>
    <s v="Low End"/>
    <s v="EDY's"/>
    <s v="S'Mores Limited Edition New!"/>
    <n v="280"/>
    <x v="1947"/>
    <n v="114394.30510815878"/>
    <x v="1947"/>
    <n v="211139.04873599773"/>
    <n v="345.51694152799627"/>
    <n v="96744.74362783895"/>
    <n v="2.6931001114285422"/>
    <n v="0.4582039381488634"/>
    <m/>
    <m/>
    <m/>
    <m/>
    <x v="32"/>
  </r>
  <r>
    <x v="13"/>
    <x v="2"/>
    <s v="Low End"/>
    <s v="EDY's"/>
    <s v="Hot Chocolate Limited Edition  New!"/>
    <n v="732"/>
    <x v="1948"/>
    <n v="625156.62849071331"/>
    <x v="1948"/>
    <n v="1231952.71771199"/>
    <n v="828.9564060399955"/>
    <n v="606796.08922127669"/>
    <n v="2.2991742021857737"/>
    <n v="0.49254819645045461"/>
    <m/>
    <m/>
    <m/>
    <m/>
    <x v="32"/>
  </r>
  <r>
    <x v="13"/>
    <x v="2"/>
    <s v="High End"/>
    <s v="Häagen-Dazs"/>
    <s v="Mocha Chip"/>
    <n v="352"/>
    <x v="1949"/>
    <n v="277813.60989634262"/>
    <x v="1949"/>
    <n v="576150.84978175571"/>
    <n v="847.54897694719625"/>
    <n v="298337.23988541309"/>
    <n v="4.6499778036363288"/>
    <n v="0.51781098647762536"/>
    <m/>
    <m/>
    <m/>
    <m/>
    <x v="32"/>
  </r>
  <r>
    <x v="13"/>
    <x v="2"/>
    <s v="High End"/>
    <s v="Häagen-Dazs"/>
    <s v="Pannacotta"/>
    <n v="344"/>
    <x v="1950"/>
    <n v="269760.75872927677"/>
    <x v="1950"/>
    <n v="562190.82428799535"/>
    <n v="850.08739987999593"/>
    <n v="292430.06555871858"/>
    <n v="4.7508013139534491"/>
    <n v="0.52016157668363949"/>
    <m/>
    <m/>
    <m/>
    <m/>
    <x v="32"/>
  </r>
  <r>
    <x v="13"/>
    <x v="2"/>
    <s v="High End"/>
    <s v="Häagen-Dazs"/>
    <s v="Coffee"/>
    <n v="335"/>
    <x v="1951"/>
    <n v="252230.53527042494"/>
    <x v="1951"/>
    <n v="534132.62998524634"/>
    <n v="841.49879019349669"/>
    <n v="281902.09471482143"/>
    <n v="4.759479884029818"/>
    <n v="0.52777546041815127"/>
    <m/>
    <m/>
    <m/>
    <m/>
    <x v="32"/>
  </r>
  <r>
    <x v="13"/>
    <x v="2"/>
    <s v="High End"/>
    <s v="Häagen-Dazs"/>
    <s v="Banoffee"/>
    <n v="324"/>
    <x v="1952"/>
    <n v="238408.16721645344"/>
    <x v="1952"/>
    <n v="510726.23411759624"/>
    <n v="840.48786080599632"/>
    <n v="272318.06690114283"/>
    <n v="4.8651714117283591"/>
    <n v="0.53319772651122666"/>
    <m/>
    <m/>
    <m/>
    <m/>
    <x v="32"/>
  </r>
  <r>
    <x v="13"/>
    <x v="2"/>
    <s v="High End"/>
    <s v="Häagen-Dazs"/>
    <s v="Crème Brûlée"/>
    <n v="306"/>
    <x v="1953"/>
    <n v="214667.5738518193"/>
    <x v="1953"/>
    <n v="470474.73854135658"/>
    <n v="835.97112643639639"/>
    <n v="255807.16468953728"/>
    <n v="5.0245070116339505"/>
    <n v="0.54372136000889837"/>
    <m/>
    <m/>
    <m/>
    <m/>
    <x v="32"/>
  </r>
  <r>
    <x v="13"/>
    <x v="2"/>
    <s v="High End"/>
    <s v="Häagen-Dazs"/>
    <s v="Crème Brûlée"/>
    <n v="371"/>
    <x v="1954"/>
    <n v="235511.45148742423"/>
    <x v="1954"/>
    <n v="542397.81611427618"/>
    <n v="827.18696664919662"/>
    <n v="306886.36462685198"/>
    <n v="3.9406704115363604"/>
    <n v="0.56579572319331572"/>
    <m/>
    <m/>
    <m/>
    <m/>
    <x v="32"/>
  </r>
  <r>
    <x v="13"/>
    <x v="2"/>
    <s v="High End"/>
    <s v="Häagen-Dazs"/>
    <s v="Cinnamon Dulce de Leche"/>
    <n v="307"/>
    <x v="1955"/>
    <n v="160200.17327576291"/>
    <x v="1955"/>
    <n v="257419.18869278679"/>
    <n v="316.67431731929605"/>
    <n v="97219.015417023882"/>
    <n v="2.731267055276839"/>
    <n v="0.37766809813486169"/>
    <m/>
    <m/>
    <m/>
    <m/>
    <x v="32"/>
  </r>
  <r>
    <x v="13"/>
    <x v="2"/>
    <s v="High End"/>
    <s v="Häagen-Dazs"/>
    <s v="Cinnamon Dulce de Leche"/>
    <n v="291"/>
    <x v="1956"/>
    <n v="140241.94000523759"/>
    <x v="1956"/>
    <n v="229574.68395560753"/>
    <n v="306.98537439989678"/>
    <n v="89332.743950369942"/>
    <n v="2.7110530574226512"/>
    <n v="0.38912280052466097"/>
    <m/>
    <m/>
    <m/>
    <m/>
    <x v="32"/>
  </r>
  <r>
    <x v="13"/>
    <x v="3"/>
    <s v="High End"/>
    <s v="Häagen-Dazs"/>
    <s v="Mango"/>
    <n v="599"/>
    <x v="1957"/>
    <n v="451621.02469499462"/>
    <x v="1957"/>
    <n v="950777.75794498879"/>
    <n v="833.31674999999018"/>
    <n v="499156.73324999417"/>
    <n v="2.649874883138533"/>
    <n v="0.52499832803080249"/>
    <m/>
    <m/>
    <m/>
    <m/>
    <x v="32"/>
  </r>
  <r>
    <x v="13"/>
    <x v="3"/>
    <s v="High End"/>
    <s v="Häagen-Dazs"/>
    <s v="Banoffee"/>
    <n v="599"/>
    <x v="1958"/>
    <n v="451799.70759299456"/>
    <x v="1958"/>
    <n v="1103187.2544330168"/>
    <n v="1087.458341969987"/>
    <n v="651387.5468400222"/>
    <n v="3.0746493305007978"/>
    <n v="0.5904596379467808"/>
    <m/>
    <m/>
    <m/>
    <m/>
    <x v="32"/>
  </r>
  <r>
    <x v="13"/>
    <x v="3"/>
    <s v="Low End"/>
    <s v="Baskin-Robbins"/>
    <s v="Jamoca Almond Fudge"/>
    <n v="352"/>
    <x v="1959"/>
    <n v="231876.11445165778"/>
    <x v="1959"/>
    <n v="517387.29709567549"/>
    <n v="811.11131432959587"/>
    <n v="285511.18264401774"/>
    <n v="4.1757110109090547"/>
    <n v="0.55183261020654872"/>
    <m/>
    <m/>
    <m/>
    <m/>
    <x v="32"/>
  </r>
  <r>
    <x v="13"/>
    <x v="3"/>
    <s v="Low End"/>
    <s v="Baskin-Robbins"/>
    <s v="Egg Nog"/>
    <n v="568"/>
    <x v="1960"/>
    <n v="327752.10847999575"/>
    <x v="1960"/>
    <n v="754245.30992319039"/>
    <n v="750.8683123999906"/>
    <n v="426493.20144319464"/>
    <n v="2.3378462542253224"/>
    <n v="0.56545688230613878"/>
    <m/>
    <m/>
    <m/>
    <m/>
    <x v="32"/>
  </r>
  <r>
    <x v="13"/>
    <x v="3"/>
    <s v="Low End"/>
    <s v="Baskin-Robbins"/>
    <s v="Old Fashioned Butter Pecan"/>
    <n v="560"/>
    <x v="1961"/>
    <n v="324825.31199999526"/>
    <x v="1961"/>
    <n v="750588.98207998904"/>
    <n v="760.29226799998889"/>
    <n v="425763.67007999378"/>
    <n v="2.3934597642856792"/>
    <n v="0.56723943495698803"/>
    <m/>
    <m/>
    <m/>
    <m/>
    <x v="32"/>
  </r>
  <r>
    <x v="13"/>
    <x v="3"/>
    <s v="Low End"/>
    <s v="Baskin-Robbins"/>
    <s v="Chocolate"/>
    <n v="527"/>
    <x v="1962"/>
    <n v="282198.77052599634"/>
    <x v="1962"/>
    <n v="663982.49573933147"/>
    <n v="724.44729641999072"/>
    <n v="381783.72521333513"/>
    <n v="2.3907568015559466"/>
    <n v="0.57499064758962726"/>
    <m/>
    <m/>
    <m/>
    <m/>
    <x v="32"/>
  </r>
  <r>
    <x v="13"/>
    <x v="3"/>
    <s v="High End"/>
    <s v="Ben and Jerry's"/>
    <s v="S'mores"/>
    <n v="413"/>
    <x v="1963"/>
    <n v="349735.83022220171"/>
    <x v="1963"/>
    <n v="698842.88329743338"/>
    <n v="845.29552802719536"/>
    <n v="349107.05307523167"/>
    <n v="4.0971271643583149"/>
    <n v="0.49955012982030866"/>
    <m/>
    <m/>
    <m/>
    <m/>
    <x v="32"/>
  </r>
  <r>
    <x v="13"/>
    <x v="3"/>
    <s v="High End"/>
    <s v="Ben and Jerry's"/>
    <s v="Imagine Whirled Peace"/>
    <n v="399"/>
    <x v="1964"/>
    <n v="326381.25583267672"/>
    <x v="1964"/>
    <n v="661886.79381509393"/>
    <n v="840.86600998099561"/>
    <n v="335505.53798241721"/>
    <n v="4.1575542478696361"/>
    <n v="0.50689263045810939"/>
    <m/>
    <m/>
    <m/>
    <m/>
    <x v="32"/>
  </r>
  <r>
    <x v="13"/>
    <x v="3"/>
    <s v="High End"/>
    <s v="Ben and Jerry's"/>
    <s v="Oatmeal Cookie Chunk"/>
    <n v="344"/>
    <x v="1965"/>
    <n v="252657.40941042188"/>
    <x v="1965"/>
    <n v="540315.04454975459"/>
    <n v="836.21405563759504"/>
    <n v="287657.63513933273"/>
    <n v="4.5659397355813498"/>
    <n v="0.53238872032341478"/>
    <m/>
    <m/>
    <m/>
    <m/>
    <x v="32"/>
  </r>
  <r>
    <x v="13"/>
    <x v="3"/>
    <s v="High End"/>
    <s v="Ben and Jerry's"/>
    <s v="Everything But The..."/>
    <n v="335"/>
    <x v="1966"/>
    <n v="241132.47892876892"/>
    <x v="1966"/>
    <n v="520891.84533474478"/>
    <n v="835.10258628649513"/>
    <n v="279759.36640597589"/>
    <n v="4.6414956144775656"/>
    <n v="0.53707764656248735"/>
    <m/>
    <m/>
    <m/>
    <m/>
    <x v="32"/>
  </r>
  <r>
    <x v="13"/>
    <x v="3"/>
    <s v="High End"/>
    <s v="Ben and Jerry's"/>
    <s v="Orange &amp; Cream"/>
    <n v="309"/>
    <x v="1967"/>
    <n v="205146.32577154101"/>
    <x v="1967"/>
    <n v="460195.21200497588"/>
    <n v="825.40092632179574"/>
    <n v="255048.88623343487"/>
    <n v="4.8197569359870123"/>
    <n v="0.55421890445630528"/>
    <m/>
    <m/>
    <m/>
    <m/>
    <x v="32"/>
  </r>
  <r>
    <x v="13"/>
    <x v="3"/>
    <s v="High End"/>
    <s v="Ben and Jerry's"/>
    <s v="Chocolate Therapy"/>
    <n v="277"/>
    <x v="1968"/>
    <n v="168316.14305986781"/>
    <x v="1968"/>
    <n v="395262.31801570655"/>
    <n v="819.30027059869576"/>
    <n v="226946.17495583874"/>
    <n v="5.1514071344042867"/>
    <n v="0.57416597690149807"/>
    <m/>
    <m/>
    <m/>
    <m/>
    <x v="32"/>
  </r>
  <r>
    <x v="13"/>
    <x v="3"/>
    <s v="High End"/>
    <s v="Ben and Jerry's"/>
    <s v="Everything But The..."/>
    <n v="265"/>
    <x v="1969"/>
    <n v="155450.59077114792"/>
    <x v="1969"/>
    <n v="239468.96216499674"/>
    <n v="317.05045808999557"/>
    <n v="84018.371393848822"/>
    <n v="3.4100243811320294"/>
    <n v="0.35085286474812233"/>
    <m/>
    <m/>
    <m/>
    <m/>
    <x v="32"/>
  </r>
  <r>
    <x v="13"/>
    <x v="3"/>
    <s v="High End"/>
    <s v="Ben and Jerry's"/>
    <s v="Raspberry Chocolate Chunk"/>
    <n v="263"/>
    <x v="1970"/>
    <n v="155229.81183921744"/>
    <x v="1970"/>
    <n v="239533.5250458665"/>
    <n v="320.5464380480953"/>
    <n v="84303.713206649059"/>
    <n v="3.4630184771482382"/>
    <n v="0.3519495368780064"/>
    <m/>
    <m/>
    <m/>
    <m/>
    <x v="32"/>
  </r>
  <r>
    <x v="13"/>
    <x v="3"/>
    <s v="High End"/>
    <s v="Ben and Jerry's"/>
    <s v="Peanut Butter Cup"/>
    <n v="974"/>
    <x v="1971"/>
    <n v="1109310.5636999838"/>
    <x v="1971"/>
    <n v="2255164.5457204874"/>
    <n v="1176.4414599799829"/>
    <n v="1145853.9820205036"/>
    <n v="2.3771704414578712"/>
    <n v="0.50810216229894756"/>
    <m/>
    <m/>
    <m/>
    <m/>
    <x v="32"/>
  </r>
  <r>
    <x v="13"/>
    <x v="3"/>
    <s v="High End"/>
    <s v="Ben and Jerry's"/>
    <s v="Vanilla HEATH Bar Crunch"/>
    <n v="529"/>
    <x v="1972"/>
    <n v="327288.04154999519"/>
    <x v="1972"/>
    <n v="759580.17838236899"/>
    <n v="817.18740421998825"/>
    <n v="432292.1368323738"/>
    <n v="2.7143277017390912"/>
    <n v="0.56911982320681365"/>
    <m/>
    <m/>
    <m/>
    <m/>
    <x v="32"/>
  </r>
  <r>
    <x v="13"/>
    <x v="3"/>
    <s v="High End"/>
    <s v="Ben and Jerry's"/>
    <s v="Chocolate Therapy"/>
    <n v="482"/>
    <x v="1973"/>
    <n v="272289.53609999595"/>
    <x v="1973"/>
    <n v="648668.29412355053"/>
    <n v="780.86879257998862"/>
    <n v="376378.75802355458"/>
    <n v="2.7920847356431127"/>
    <n v="0.58023301190032639"/>
    <m/>
    <m/>
    <m/>
    <m/>
    <x v="32"/>
  </r>
  <r>
    <x v="13"/>
    <x v="3"/>
    <s v="High End"/>
    <s v="Ben and Jerry's"/>
    <s v="Chocolate Therapy"/>
    <n v="478"/>
    <x v="1974"/>
    <n v="263984.70149999642"/>
    <x v="1974"/>
    <n v="630411.61798939155"/>
    <n v="766.58350729998983"/>
    <n v="366426.91648939514"/>
    <n v="2.759106186820047"/>
    <n v="0.5812502594068012"/>
    <m/>
    <m/>
    <m/>
    <m/>
    <x v="32"/>
  </r>
  <r>
    <x v="13"/>
    <x v="3"/>
    <s v="Low End"/>
    <s v="EDY's"/>
    <s v="Eggnog (Holiday)"/>
    <n v="482"/>
    <x v="1975"/>
    <n v="305846.65587834199"/>
    <x v="1975"/>
    <n v="507433.86573659343"/>
    <n v="418.2307258469948"/>
    <n v="201587.20985825144"/>
    <n v="2.1841646396265277"/>
    <n v="0.39726794656408382"/>
    <m/>
    <m/>
    <m/>
    <m/>
    <x v="32"/>
  </r>
  <r>
    <x v="13"/>
    <x v="3"/>
    <s v="Low End"/>
    <s v="EDY's"/>
    <s v="Vanilla"/>
    <n v="761"/>
    <x v="1976"/>
    <n v="713616.74249045341"/>
    <x v="1976"/>
    <n v="1405880.9995659951"/>
    <n v="909.67707894289299"/>
    <n v="692264.25707554165"/>
    <n v="2.4276118454796061"/>
    <n v="0.49240601252115096"/>
    <m/>
    <m/>
    <m/>
    <m/>
    <x v="32"/>
  </r>
  <r>
    <x v="13"/>
    <x v="3"/>
    <s v="High End"/>
    <s v="Häagen-Dazs"/>
    <s v="Vanilla Honey Bee"/>
    <n v="366"/>
    <x v="1977"/>
    <n v="306275.51596625964"/>
    <x v="1977"/>
    <n v="621057.69703955424"/>
    <n v="860.06060402539515"/>
    <n v="314782.1810732946"/>
    <n v="4.6362812941529628"/>
    <n v="0.50684853045665834"/>
    <m/>
    <m/>
    <m/>
    <m/>
    <x v="32"/>
  </r>
  <r>
    <x v="13"/>
    <x v="3"/>
    <s v="High End"/>
    <s v="Häagen-Dazs"/>
    <s v="Honey Vanilla"/>
    <n v="350"/>
    <x v="1978"/>
    <n v="281238.95126774639"/>
    <x v="1978"/>
    <n v="580505.49602499488"/>
    <n v="855.04727073499566"/>
    <n v="299266.54475724848"/>
    <n v="4.7388203757142442"/>
    <n v="0.51552749596080127"/>
    <m/>
    <m/>
    <m/>
    <m/>
    <x v="32"/>
  </r>
  <r>
    <x v="13"/>
    <x v="3"/>
    <s v="Low End"/>
    <s v="Baskin-Robbins"/>
    <s v="Vanilla Burnt Almond"/>
    <n v="247"/>
    <x v="1979"/>
    <n v="123859.40393501805"/>
    <x v="1979"/>
    <n v="193466.32804199695"/>
    <n v="281.80940933999551"/>
    <n v="69606.924106978899"/>
    <n v="3.1711112793521767"/>
    <n v="0.35978831464599298"/>
    <m/>
    <m/>
    <m/>
    <m/>
    <x v="32"/>
  </r>
  <r>
    <x v="13"/>
    <x v="3"/>
    <s v="Low End"/>
    <s v="Baskin-Robbins"/>
    <s v="Peanut Butter Cup"/>
    <n v="247"/>
    <x v="1980"/>
    <n v="130157.66028414032"/>
    <x v="1980"/>
    <n v="213704.9563230366"/>
    <n v="338.24816210079462"/>
    <n v="83547.296038896282"/>
    <n v="3.5028431268015634"/>
    <n v="0.39094692737311204"/>
    <m/>
    <m/>
    <m/>
    <m/>
    <x v="32"/>
  </r>
  <r>
    <x v="13"/>
    <x v="3"/>
    <s v="Low End"/>
    <s v="Baskin-Robbins"/>
    <s v="Jamoca Almond Fudge"/>
    <n v="710"/>
    <x v="1981"/>
    <n v="534984.69469999091"/>
    <x v="1981"/>
    <n v="1160147.3849229803"/>
    <n v="880.51083129998506"/>
    <n v="625162.69022298942"/>
    <n v="2.3014231004224963"/>
    <n v="0.53886488764054108"/>
    <m/>
    <m/>
    <m/>
    <m/>
    <x v="32"/>
  </r>
  <r>
    <x v="13"/>
    <x v="4"/>
    <s v="Low End"/>
    <s v="Baskin-Robbins"/>
    <s v="Chocolate"/>
    <n v="633"/>
    <x v="1982"/>
    <n v="418938.7811939934"/>
    <x v="1982"/>
    <n v="935545.90215544542"/>
    <n v="816.12499361998732"/>
    <n v="516607.12096145202"/>
    <n v="2.3348429883411956"/>
    <n v="0.55219858242253861"/>
    <m/>
    <m/>
    <m/>
    <m/>
    <x v="32"/>
  </r>
  <r>
    <x v="13"/>
    <x v="4"/>
    <s v="Low End"/>
    <s v="Baskin-Robbins"/>
    <s v="Egg Nog"/>
    <n v="622"/>
    <x v="1983"/>
    <n v="404582.00857999362"/>
    <x v="1983"/>
    <n v="907745.36013218586"/>
    <n v="808.94429509998747"/>
    <n v="503163.35155219224"/>
    <n v="2.3462985290996419"/>
    <n v="0.55430010843450805"/>
    <m/>
    <m/>
    <m/>
    <m/>
    <x v="32"/>
  </r>
  <r>
    <x v="13"/>
    <x v="4"/>
    <s v="Low End"/>
    <s v="Baskin-Robbins"/>
    <s v="Burgundy Cherry"/>
    <n v="613"/>
    <x v="1984"/>
    <n v="393033.33093599381"/>
    <x v="1984"/>
    <n v="885330.49389622617"/>
    <n v="803.09488247998752"/>
    <n v="492297.16296023235"/>
    <n v="2.3560498441761459"/>
    <n v="0.55606032589445276"/>
    <m/>
    <m/>
    <m/>
    <m/>
    <x v="32"/>
  </r>
  <r>
    <x v="13"/>
    <x v="4"/>
    <s v="Low End"/>
    <s v="Baskin-Robbins"/>
    <s v="Chocolate Ribbon"/>
    <n v="476"/>
    <x v="1985"/>
    <n v="240773.25215999587"/>
    <x v="1985"/>
    <n v="584961.67141438997"/>
    <n v="723.08491439998772"/>
    <n v="344188.41925439413"/>
    <n v="2.5817459546218049"/>
    <n v="0.58839482324059689"/>
    <m/>
    <m/>
    <m/>
    <m/>
    <x v="32"/>
  </r>
  <r>
    <x v="13"/>
    <x v="4"/>
    <s v="High End"/>
    <s v="Ben and Jerry's"/>
    <s v="Orange &amp; Cream"/>
    <n v="337"/>
    <x v="1986"/>
    <n v="247097.96996470782"/>
    <x v="1986"/>
    <n v="530199.65133777424"/>
    <n v="840.06433641859462"/>
    <n v="283101.68137306639"/>
    <n v="4.6685244330563291"/>
    <n v="0.53395297537212227"/>
    <m/>
    <m/>
    <m/>
    <m/>
    <x v="32"/>
  </r>
  <r>
    <x v="13"/>
    <x v="4"/>
    <s v="High End"/>
    <s v="Ben and Jerry's"/>
    <s v="S'mores"/>
    <n v="720"/>
    <x v="1987"/>
    <n v="615275.9999999901"/>
    <x v="1987"/>
    <n v="1239211.4399999802"/>
    <n v="866.57699999998613"/>
    <n v="623935.43999999005"/>
    <n v="2.3904541666666286"/>
    <n v="0.50349393159249722"/>
    <m/>
    <m/>
    <m/>
    <m/>
    <x v="32"/>
  </r>
  <r>
    <x v="13"/>
    <x v="4"/>
    <s v="High End"/>
    <s v="Ben and Jerry's"/>
    <s v="Half Baked"/>
    <n v="694"/>
    <x v="1988"/>
    <n v="579877.70309998991"/>
    <x v="1988"/>
    <n v="1258925.225716738"/>
    <n v="978.45464353998284"/>
    <n v="679047.52261674812"/>
    <n v="2.6138520079826635"/>
    <n v="0.53938669965894848"/>
    <m/>
    <m/>
    <m/>
    <m/>
    <x v="32"/>
  </r>
  <r>
    <x v="13"/>
    <x v="4"/>
    <s v="High End"/>
    <s v="Ben and Jerry's"/>
    <s v="Chubby Hubby"/>
    <n v="590"/>
    <x v="1989"/>
    <n v="411741.38249999349"/>
    <x v="1989"/>
    <n v="928757.98029698536"/>
    <n v="876.29931829998623"/>
    <n v="517016.59779699187"/>
    <n v="2.6680780818643646"/>
    <n v="0.55667526822398605"/>
    <m/>
    <m/>
    <m/>
    <m/>
    <x v="32"/>
  </r>
  <r>
    <x v="13"/>
    <x v="4"/>
    <s v="High End"/>
    <s v="Ben and Jerry's"/>
    <s v="Cinnamon Buns"/>
    <n v="575"/>
    <x v="1990"/>
    <n v="392484.93749999371"/>
    <x v="1990"/>
    <n v="891106.14477498573"/>
    <n v="867.16731699998604"/>
    <n v="498621.20727499202"/>
    <n v="2.6952170730434348"/>
    <n v="0.55955310172493478"/>
    <m/>
    <m/>
    <m/>
    <m/>
    <x v="32"/>
  </r>
  <r>
    <x v="13"/>
    <x v="4"/>
    <s v="High End"/>
    <s v="Ben and Jerry's"/>
    <s v="Daiquiri Ice"/>
    <n v="720"/>
    <x v="1991"/>
    <n v="615625.91999999003"/>
    <x v="1991"/>
    <n v="1440446.0878079769"/>
    <n v="1145.5835663999817"/>
    <n v="824820.16780798684"/>
    <n v="2.7786382866666219"/>
    <n v="0.57261439687976856"/>
    <m/>
    <m/>
    <m/>
    <m/>
    <x v="32"/>
  </r>
  <r>
    <x v="13"/>
    <x v="4"/>
    <s v="High End"/>
    <s v="Ben and Jerry's"/>
    <s v="Cinnamon Buns"/>
    <n v="508"/>
    <x v="1992"/>
    <n v="306521.96759999509"/>
    <x v="1992"/>
    <n v="719369.99642094853"/>
    <n v="812.69297011998708"/>
    <n v="412848.02882095345"/>
    <n v="2.7875643112597981"/>
    <n v="0.57390220731331443"/>
    <m/>
    <m/>
    <m/>
    <m/>
    <x v="32"/>
  </r>
  <r>
    <x v="13"/>
    <x v="4"/>
    <s v="High End"/>
    <s v="Ben and Jerry's"/>
    <s v="Cherry Garcia"/>
    <n v="447"/>
    <x v="1993"/>
    <n v="240115.47052499588"/>
    <x v="1993"/>
    <n v="585022.91896627995"/>
    <n v="771.60503006998681"/>
    <n v="344907.44844128407"/>
    <n v="2.9279107495972654"/>
    <n v="0.58956228424473767"/>
    <m/>
    <m/>
    <m/>
    <m/>
    <x v="32"/>
  </r>
  <r>
    <x v="13"/>
    <x v="4"/>
    <s v="High End"/>
    <s v="Ben and Jerry's"/>
    <s v="Cherry Garcia"/>
    <n v="113"/>
    <x v="1994"/>
    <n v="16409.457669149742"/>
    <x v="1994"/>
    <n v="47320.140464999255"/>
    <n v="273.54586544999563"/>
    <n v="30910.682795849512"/>
    <n v="3.7058611061946318"/>
    <n v="0.65322466273558211"/>
    <m/>
    <m/>
    <m/>
    <m/>
    <x v="32"/>
  </r>
  <r>
    <x v="13"/>
    <x v="4"/>
    <s v="High End"/>
    <s v="Ben and Jerry's"/>
    <s v="Mud Pie Limited Edition"/>
    <n v="113"/>
    <x v="1995"/>
    <n v="16588.329932564338"/>
    <x v="1995"/>
    <n v="47896.081556659236"/>
    <n v="277.05974888579556"/>
    <n v="31307.751624094897"/>
    <n v="3.7509657417698516"/>
    <n v="0.65365997815623023"/>
    <m/>
    <m/>
    <m/>
    <m/>
    <x v="32"/>
  </r>
  <r>
    <x v="13"/>
    <x v="4"/>
    <s v="Low End"/>
    <s v="EDY's"/>
    <s v="Eggnog (Holiday)"/>
    <n v="724"/>
    <x v="1996"/>
    <n v="676169.04668775958"/>
    <x v="1996"/>
    <n v="1051041.653831502"/>
    <n v="517.7798441211911"/>
    <n v="374872.60714374238"/>
    <n v="2.0051312037016227"/>
    <n v="0.35666769797102654"/>
    <m/>
    <m/>
    <m/>
    <m/>
    <x v="32"/>
  </r>
  <r>
    <x v="13"/>
    <x v="4"/>
    <s v="Low End"/>
    <s v="EDY's"/>
    <s v="Chocolate Chip"/>
    <n v="571"/>
    <x v="1997"/>
    <n v="436886.17208275164"/>
    <x v="1997"/>
    <n v="704246.57002501772"/>
    <n v="468.23187030169186"/>
    <n v="267360.39794226608"/>
    <n v="2.1599938965498744"/>
    <n v="0.37964032672927089"/>
    <m/>
    <m/>
    <m/>
    <m/>
    <x v="32"/>
  </r>
  <r>
    <x v="13"/>
    <x v="4"/>
    <s v="Low End"/>
    <s v="EDY's"/>
    <s v="Girl Scouts® Samoas® Cookie (Jan-Apr)"/>
    <n v="688"/>
    <x v="1998"/>
    <n v="628266.84756384289"/>
    <x v="1998"/>
    <n v="1022147.3018188637"/>
    <n v="572.50066025439082"/>
    <n v="393880.45425502083"/>
    <n v="2.1594174676743845"/>
    <n v="0.38534607835302104"/>
    <m/>
    <m/>
    <m/>
    <m/>
    <x v="32"/>
  </r>
  <r>
    <x v="13"/>
    <x v="4"/>
    <s v="Low End"/>
    <s v="EDY's"/>
    <s v="Coffee"/>
    <n v="688"/>
    <x v="1999"/>
    <n v="587549.48687359074"/>
    <x v="1999"/>
    <n v="1166573.5705599859"/>
    <n v="841.60477279999304"/>
    <n v="579024.0836863952"/>
    <n v="2.4645365116278772"/>
    <n v="0.49634596419705312"/>
    <m/>
    <m/>
    <m/>
    <m/>
    <x v="32"/>
  </r>
  <r>
    <x v="13"/>
    <x v="4"/>
    <s v="Low End"/>
    <s v="EDY's"/>
    <s v="Mud Pie Limited Edition"/>
    <n v="154"/>
    <x v="2000"/>
    <n v="27798.681307319552"/>
    <x v="2000"/>
    <n v="71958.073571998844"/>
    <n v="286.74930041999539"/>
    <n v="44159.392264679293"/>
    <n v="3.0341572597402107"/>
    <n v="0.61368224679465444"/>
    <m/>
    <m/>
    <m/>
    <m/>
    <x v="32"/>
  </r>
  <r>
    <x v="13"/>
    <x v="4"/>
    <s v="Low End"/>
    <s v="EDY's"/>
    <s v="Daiquiri Ice"/>
    <n v="154"/>
    <x v="2001"/>
    <n v="28516.234495425131"/>
    <x v="2001"/>
    <n v="74269.4080497588"/>
    <n v="297.09852957359521"/>
    <n v="45753.173554333669"/>
    <n v="3.1316161262337157"/>
    <n v="0.6160433313764947"/>
    <m/>
    <m/>
    <m/>
    <m/>
    <x v="32"/>
  </r>
  <r>
    <x v="13"/>
    <x v="4"/>
    <s v="High End"/>
    <s v="Häagen-Dazs"/>
    <s v="Almond Hazelnut Swirl"/>
    <n v="379"/>
    <x v="2002"/>
    <n v="341590.66570150031"/>
    <x v="2002"/>
    <n v="675065.9368500117"/>
    <n v="879.88198192219352"/>
    <n v="333475.27114851138"/>
    <n v="4.6996744442743479"/>
    <n v="0.49398918378932216"/>
    <m/>
    <m/>
    <m/>
    <m/>
    <x v="32"/>
  </r>
  <r>
    <x v="13"/>
    <x v="4"/>
    <s v="High End"/>
    <s v="Häagen-Dazs"/>
    <s v="Caramel Cone"/>
    <n v="330"/>
    <x v="2003"/>
    <n v="264421.03415804543"/>
    <x v="2003"/>
    <n v="550437.03115499346"/>
    <n v="866.71514241499381"/>
    <n v="286015.99699694803"/>
    <n v="5.0545181924241822"/>
    <n v="0.51961619732741215"/>
    <m/>
    <m/>
    <m/>
    <m/>
    <x v="32"/>
  </r>
  <r>
    <x v="13"/>
    <x v="4"/>
    <s v="High End"/>
    <s v="Häagen-Dazs"/>
    <s v="Almond Hazelnut Swirl"/>
    <n v="896"/>
    <x v="2004"/>
    <n v="1049881.0183679836"/>
    <x v="2004"/>
    <n v="2035273.8631679681"/>
    <n v="1099.7687999999828"/>
    <n v="985392.84479998448"/>
    <n v="2.5351685357142459"/>
    <n v="0.48415737195494146"/>
    <m/>
    <m/>
    <m/>
    <m/>
    <x v="32"/>
  </r>
  <r>
    <x v="13"/>
    <x v="4"/>
    <s v="High End"/>
    <s v="Häagen-Dazs"/>
    <s v="Red, White and No More Blues  New!"/>
    <n v="896"/>
    <x v="2005"/>
    <n v="1051080.4254719834"/>
    <x v="2005"/>
    <n v="2391293.8996530822"/>
    <n v="1495.7739667199762"/>
    <n v="1340213.4741810989"/>
    <n v="2.9786325878570956"/>
    <n v="0.56045535614653252"/>
    <m/>
    <m/>
    <m/>
    <m/>
    <x v="32"/>
  </r>
  <r>
    <x v="13"/>
    <x v="4"/>
    <s v="High End"/>
    <s v="Häagen-Dazs"/>
    <s v="Banoffee"/>
    <n v="459"/>
    <x v="2006"/>
    <n v="276986.52431999554"/>
    <x v="2006"/>
    <n v="665556.00518878934"/>
    <n v="846.55660319998651"/>
    <n v="388569.48086879379"/>
    <n v="3.1590698980391649"/>
    <n v="0.58382687232845798"/>
    <m/>
    <m/>
    <m/>
    <m/>
    <x v="32"/>
  </r>
  <r>
    <x v="13"/>
    <x v="4"/>
    <s v="High End"/>
    <s v="Häagen-Dazs"/>
    <s v="Coffee"/>
    <n v="430"/>
    <x v="2007"/>
    <n v="242124.88589999621"/>
    <x v="2007"/>
    <n v="592504.49348099076"/>
    <n v="814.83629669998732"/>
    <n v="350379.60758099455"/>
    <n v="3.204459131860415"/>
    <n v="0.59135350269244114"/>
    <m/>
    <m/>
    <m/>
    <m/>
    <x v="32"/>
  </r>
  <r>
    <x v="13"/>
    <x v="4"/>
    <s v="High End"/>
    <s v="Häagen-Dazs"/>
    <s v="Cinnamon Dulce de Leche"/>
    <n v="115"/>
    <x v="2008"/>
    <n v="17528.443721249718"/>
    <x v="2008"/>
    <n v="49220.658374999199"/>
    <n v="275.58447524999553"/>
    <n v="31692.214653749481"/>
    <n v="3.7217889130434179"/>
    <n v="0.64388034821263196"/>
    <m/>
    <m/>
    <m/>
    <m/>
    <x v="32"/>
  </r>
  <r>
    <x v="13"/>
    <x v="4"/>
    <s v="High End"/>
    <s v="Häagen-Dazs"/>
    <s v="Vanilla Burnt Almond"/>
    <n v="115"/>
    <x v="2009"/>
    <n v="17768.608590914711"/>
    <x v="2009"/>
    <n v="49993.998196499189"/>
    <n v="280.22077917899549"/>
    <n v="32225.389605584478"/>
    <n v="3.7802645139129822"/>
    <n v="0.64458516558175682"/>
    <m/>
    <m/>
    <m/>
    <m/>
    <x v="32"/>
  </r>
  <r>
    <x v="13"/>
    <x v="4"/>
    <s v="Low End"/>
    <s v="Baskin-Robbins"/>
    <s v="Vanilla Burnt Almond"/>
    <n v="316"/>
    <x v="2010"/>
    <n v="197506.69180559638"/>
    <x v="2010"/>
    <n v="448010.85175999469"/>
    <n v="792.73468339999465"/>
    <n v="250504.15995439832"/>
    <n v="4.4865691772151362"/>
    <n v="0.5591475272759614"/>
    <m/>
    <m/>
    <m/>
    <m/>
    <x v="32"/>
  </r>
  <r>
    <x v="13"/>
    <x v="4"/>
    <s v="Low End"/>
    <s v="Baskin-Robbins"/>
    <s v="Chocolate Fudge"/>
    <n v="316"/>
    <x v="2011"/>
    <n v="208108.59257256094"/>
    <x v="2011"/>
    <n v="324082.329434074"/>
    <n v="367.00549639719327"/>
    <n v="115973.73686151305"/>
    <n v="3.2454968097467756"/>
    <n v="0.35785270077523579"/>
    <m/>
    <m/>
    <m/>
    <m/>
    <x v="32"/>
  </r>
  <r>
    <x v="13"/>
    <x v="4"/>
    <s v="Low End"/>
    <s v="Baskin-Robbins"/>
    <s v="Chocolate Fudge"/>
    <n v="776"/>
    <x v="2012"/>
    <n v="648176.82681598805"/>
    <x v="2012"/>
    <n v="1376348.0694854148"/>
    <n v="938.36500343998273"/>
    <n v="728171.24266942672"/>
    <n v="2.2856242518556282"/>
    <n v="0.52906038727665261"/>
    <m/>
    <m/>
    <m/>
    <m/>
    <x v="32"/>
  </r>
  <r>
    <x v="13"/>
    <x v="4"/>
    <s v="Low End"/>
    <s v="Baskin-Robbins"/>
    <s v="Vanilla Burnt Almond"/>
    <n v="765"/>
    <x v="2013"/>
    <n v="630047.38274998835"/>
    <x v="2013"/>
    <n v="1342251.7274474753"/>
    <n v="930.98607149998281"/>
    <n v="712204.34469748696"/>
    <n v="2.2935652568627027"/>
    <n v="0.53060415578817477"/>
    <m/>
    <m/>
    <m/>
    <m/>
    <x v="32"/>
  </r>
  <r>
    <x v="13"/>
    <x v="5"/>
    <s v="Low End"/>
    <s v="Baskin-Robbins"/>
    <s v="Strawberry"/>
    <n v="690"/>
    <x v="2014"/>
    <n v="519101.82809998986"/>
    <x v="2014"/>
    <n v="1133691.3997289778"/>
    <n v="890.70952409998267"/>
    <n v="614589.57162898802"/>
    <n v="2.381204368260823"/>
    <n v="0.54211364025158237"/>
    <m/>
    <m/>
    <m/>
    <m/>
    <x v="32"/>
  </r>
  <r>
    <x v="13"/>
    <x v="5"/>
    <s v="Low End"/>
    <s v="Baskin-Robbins"/>
    <s v="Very Berry Strawberry"/>
    <n v="679"/>
    <x v="2015"/>
    <n v="496443.87734899088"/>
    <x v="2015"/>
    <n v="1088600.5220693899"/>
    <n v="872.10109678998401"/>
    <n v="592156.64472039905"/>
    <n v="2.3611794223710909"/>
    <n v="0.54396138226604085"/>
    <m/>
    <m/>
    <m/>
    <m/>
    <x v="32"/>
  </r>
  <r>
    <x v="13"/>
    <x v="5"/>
    <s v="Low End"/>
    <s v="Baskin-Robbins"/>
    <s v="Rainbow Sherbet"/>
    <n v="665"/>
    <x v="2016"/>
    <n v="482255.20699999051"/>
    <x v="2016"/>
    <n v="1063123.0126299793"/>
    <n v="873.48542199998303"/>
    <n v="580867.80562998878"/>
    <n v="2.4040319127819081"/>
    <n v="0.54637873390871672"/>
    <m/>
    <m/>
    <m/>
    <m/>
    <x v="32"/>
  </r>
  <r>
    <x v="13"/>
    <x v="5"/>
    <s v="Low End"/>
    <s v="Baskin-Robbins"/>
    <s v="Fudge Ribbon"/>
    <n v="645"/>
    <x v="2017"/>
    <n v="448881.8224499916"/>
    <x v="2017"/>
    <n v="997440.37942048162"/>
    <n v="850.47838289998447"/>
    <n v="548558.55697049003"/>
    <n v="2.3975491362790256"/>
    <n v="0.54996626193257336"/>
    <m/>
    <m/>
    <m/>
    <m/>
    <x v="32"/>
  </r>
  <r>
    <x v="13"/>
    <x v="5"/>
    <s v="Low End"/>
    <s v="Baskin-Robbins"/>
    <s v="Banana Nut Fudge"/>
    <n v="580"/>
    <x v="2018"/>
    <n v="363235.97359999327"/>
    <x v="2018"/>
    <n v="830916.60882398451"/>
    <n v="806.34592279998492"/>
    <n v="467680.63522399124"/>
    <n v="2.4700255910344366"/>
    <n v="0.56284906362133069"/>
    <m/>
    <m/>
    <m/>
    <m/>
    <x v="32"/>
  </r>
  <r>
    <x v="13"/>
    <x v="5"/>
    <s v="High End"/>
    <s v="Ben and Jerry's"/>
    <s v="Chocolate Chip Cookie Dough"/>
    <n v="664"/>
    <x v="2019"/>
    <n v="537672.67199999001"/>
    <x v="2019"/>
    <n v="1178965.1606911784"/>
    <n v="965.80194079998239"/>
    <n v="641292.4886911884"/>
    <n v="2.6740209951806735"/>
    <n v="0.54394524119374754"/>
    <m/>
    <m/>
    <m/>
    <m/>
    <x v="32"/>
  </r>
  <r>
    <x v="13"/>
    <x v="5"/>
    <s v="High End"/>
    <s v="Ben and Jerry's"/>
    <s v="Chocolate Fudge Brownie"/>
    <n v="636"/>
    <x v="2020"/>
    <n v="497833.45199999033"/>
    <x v="2020"/>
    <n v="1102611.5487791786"/>
    <n v="950.90895719998161"/>
    <n v="604778.09677918837"/>
    <n v="2.7258898698112679"/>
    <n v="0.54849606595251432"/>
    <m/>
    <m/>
    <m/>
    <m/>
    <x v="32"/>
  </r>
  <r>
    <x v="13"/>
    <x v="5"/>
    <s v="High End"/>
    <s v="Ben and Jerry's"/>
    <s v="Butter Pecan"/>
    <n v="450"/>
    <x v="2021"/>
    <n v="249773.62499999508"/>
    <x v="2021"/>
    <n v="607312.5430499881"/>
    <n v="794.53092899998455"/>
    <n v="357538.91804999299"/>
    <n v="2.999074286666608"/>
    <n v="0.58872309182747096"/>
    <m/>
    <m/>
    <m/>
    <m/>
    <x v="32"/>
  </r>
  <r>
    <x v="13"/>
    <x v="5"/>
    <s v="Low End"/>
    <s v="EDY's"/>
    <s v="Strawberry Cheesecake Limited Editions "/>
    <n v="782"/>
    <x v="2022"/>
    <n v="799900.4351296149"/>
    <x v="2022"/>
    <n v="1230039.5391278162"/>
    <n v="550.05000511278934"/>
    <n v="430139.10399820132"/>
    <n v="2.0114329758567386"/>
    <n v="0.34969534743834324"/>
    <m/>
    <m/>
    <m/>
    <m/>
    <x v="32"/>
  </r>
  <r>
    <x v="13"/>
    <x v="5"/>
    <s v="Low End"/>
    <s v="EDY's"/>
    <s v="Peppermint (Holiday)"/>
    <n v="705"/>
    <x v="2023"/>
    <n v="660172.16756145202"/>
    <x v="2023"/>
    <n v="1030120.2381014798"/>
    <n v="524.74903622698969"/>
    <n v="369948.07054002781"/>
    <n v="2.072572281276555"/>
    <n v="0.35913096050015009"/>
    <m/>
    <m/>
    <m/>
    <m/>
    <x v="32"/>
  </r>
  <r>
    <x v="13"/>
    <x v="5"/>
    <s v="Low End"/>
    <s v="EDY's"/>
    <s v="Caramel Delight"/>
    <n v="685"/>
    <x v="2024"/>
    <n v="624698.98367904534"/>
    <x v="2024"/>
    <n v="978889.73565823096"/>
    <n v="517.06679121049001"/>
    <n v="354190.75197918562"/>
    <n v="2.086184102846675"/>
    <n v="0.36182905906252921"/>
    <m/>
    <m/>
    <m/>
    <m/>
    <x v="32"/>
  </r>
  <r>
    <x v="13"/>
    <x v="5"/>
    <s v="Low End"/>
    <s v="EDY's"/>
    <s v="Pistachio"/>
    <n v="914"/>
    <x v="2025"/>
    <n v="1115873.5458692496"/>
    <x v="2025"/>
    <n v="1754310.1124814858"/>
    <n v="698.50827856918636"/>
    <n v="638436.5666122362"/>
    <n v="2.0999742786432853"/>
    <n v="0.36392457757036051"/>
    <m/>
    <m/>
    <m/>
    <m/>
    <x v="32"/>
  </r>
  <r>
    <x v="13"/>
    <x v="5"/>
    <s v="Low End"/>
    <s v="EDY's"/>
    <s v="Nestlé® Drumstick® Sundae Cone Limited Edition New!"/>
    <n v="914"/>
    <x v="2026"/>
    <n v="1040741.3959544998"/>
    <x v="2026"/>
    <n v="1879232.6046919706"/>
    <n v="917.38644281998995"/>
    <n v="838491.20873747079"/>
    <n v="2.2495111356673609"/>
    <n v="0.44618809116230179"/>
    <m/>
    <m/>
    <m/>
    <m/>
    <x v="32"/>
  </r>
  <r>
    <x v="13"/>
    <x v="5"/>
    <s v="Low End"/>
    <s v="EDY's"/>
    <s v="Cookies 'N Cream"/>
    <n v="936"/>
    <x v="2027"/>
    <n v="1124144.1933605927"/>
    <x v="2027"/>
    <n v="2063368.9850342066"/>
    <n v="1003.4452902495877"/>
    <n v="939224.79167361395"/>
    <n v="2.3551859442734662"/>
    <n v="0.45518993378590672"/>
    <m/>
    <m/>
    <m/>
    <m/>
    <x v="32"/>
  </r>
  <r>
    <x v="13"/>
    <x v="5"/>
    <s v="High End"/>
    <s v="Häagen-Dazs"/>
    <s v="Vanilla"/>
    <n v="582"/>
    <x v="2028"/>
    <n v="456544.73998799163"/>
    <x v="2028"/>
    <n v="1033690.5940489009"/>
    <n v="991.65954305998162"/>
    <n v="577145.85406090925"/>
    <n v="3.0517193763916963"/>
    <n v="0.55833520918504764"/>
    <m/>
    <m/>
    <m/>
    <m/>
    <x v="32"/>
  </r>
  <r>
    <x v="13"/>
    <x v="5"/>
    <s v="High End"/>
    <s v="Häagen-Dazs"/>
    <s v="Mocha Chip"/>
    <n v="456"/>
    <x v="2029"/>
    <n v="280988.69932799478"/>
    <x v="2029"/>
    <n v="676385.71013950743"/>
    <n v="867.09870791998378"/>
    <n v="395397.01081151265"/>
    <n v="3.2528552542104658"/>
    <n v="0.58457327658498326"/>
    <m/>
    <m/>
    <m/>
    <m/>
    <x v="32"/>
  </r>
  <r>
    <x v="13"/>
    <x v="5"/>
    <s v="Low End"/>
    <s v="Baskin-Robbins"/>
    <s v="Rocky Road"/>
    <n v="867"/>
    <x v="2030"/>
    <n v="839178.08270998171"/>
    <x v="2030"/>
    <n v="1739144.6667638624"/>
    <n v="1038.0237416999776"/>
    <n v="899966.58405388065"/>
    <n v="2.3136492176470087"/>
    <n v="0.51747655111895086"/>
    <m/>
    <m/>
    <m/>
    <m/>
    <x v="32"/>
  </r>
  <r>
    <x v="13"/>
    <x v="5"/>
    <s v="Low End"/>
    <s v="Baskin-Robbins"/>
    <s v="Vanilla Burnt Almond"/>
    <n v="761"/>
    <x v="2031"/>
    <n v="645602.93255798612"/>
    <x v="2031"/>
    <n v="1377063.0532661902"/>
    <n v="961.18281301997911"/>
    <n v="731460.12070820411"/>
    <n v="2.3778503167147975"/>
    <n v="0.53117402211415721"/>
    <m/>
    <m/>
    <m/>
    <m/>
    <x v="32"/>
  </r>
  <r>
    <x v="13"/>
    <x v="5"/>
    <s v="Low End"/>
    <s v="Baskin-Robbins"/>
    <s v="Chocolate Fudge"/>
    <n v="679"/>
    <x v="2032"/>
    <n v="508462.75517798954"/>
    <x v="2032"/>
    <n v="1114955.4783419971"/>
    <n v="893.21461437998187"/>
    <n v="606492.72316400753"/>
    <n v="2.4183434409130582"/>
    <n v="0.54396138226604096"/>
    <m/>
    <m/>
    <m/>
    <m/>
    <x v="32"/>
  </r>
  <r>
    <x v="13"/>
    <x v="5"/>
    <s v="Low End"/>
    <s v="Baskin-Robbins"/>
    <s v="Chocolate Ribbon"/>
    <n v="669"/>
    <x v="2033"/>
    <n v="491814.93655798997"/>
    <x v="2033"/>
    <n v="1082530.7016261981"/>
    <n v="882.98320637998222"/>
    <n v="590715.7650682081"/>
    <n v="2.4187333159640767"/>
    <n v="0.54568038040937195"/>
    <m/>
    <m/>
    <m/>
    <m/>
    <x v="32"/>
  </r>
  <r>
    <x v="13"/>
    <x v="5"/>
    <s v="High End"/>
    <s v="Ben and Jerry's"/>
    <s v="Pistachio Pistachio"/>
    <n v="746"/>
    <x v="2034"/>
    <n v="693697.19399998582"/>
    <x v="2034"/>
    <n v="1482804.5536423696"/>
    <n v="1057.7846643999783"/>
    <n v="789107.35964238376"/>
    <n v="2.6644419093833234"/>
    <n v="0.53217219875944943"/>
    <m/>
    <m/>
    <m/>
    <m/>
    <x v="32"/>
  </r>
  <r>
    <x v="13"/>
    <x v="5"/>
    <s v="High End"/>
    <s v="Ben and Jerry's"/>
    <s v="S'mores"/>
    <n v="734"/>
    <x v="2035"/>
    <n v="671680.57409998623"/>
    <x v="2035"/>
    <n v="1440649.8597483304"/>
    <n v="1047.6420785399785"/>
    <n v="768969.2856483442"/>
    <n v="2.6740302841143864"/>
    <n v="0.53376556450897561"/>
    <m/>
    <m/>
    <m/>
    <m/>
    <x v="32"/>
  </r>
  <r>
    <x v="13"/>
    <x v="5"/>
    <s v="High End"/>
    <s v="Ben and Jerry's"/>
    <s v="Raspberry Chocolate Chunk"/>
    <n v="637"/>
    <x v="2036"/>
    <n v="504238.99207498977"/>
    <x v="2036"/>
    <n v="1116383.7915566475"/>
    <n v="960.98084690998064"/>
    <n v="612144.7994816578"/>
    <n v="2.7512791552746698"/>
    <n v="0.54832827573401421"/>
    <m/>
    <m/>
    <m/>
    <m/>
    <x v="32"/>
  </r>
  <r>
    <x v="13"/>
    <x v="5"/>
    <s v="Low End"/>
    <s v="EDY's"/>
    <s v="Vanilla"/>
    <n v="805"/>
    <x v="2037"/>
    <n v="855119.41779724241"/>
    <x v="2037"/>
    <n v="1309800.2993459729"/>
    <n v="564.82097086798831"/>
    <n v="454680.88154873054"/>
    <n v="2.0212187791303933"/>
    <n v="0.34713756118071426"/>
    <m/>
    <m/>
    <m/>
    <m/>
    <x v="32"/>
  </r>
  <r>
    <x v="13"/>
    <x v="5"/>
    <s v="Low End"/>
    <s v="EDY's"/>
    <s v="Mint Cookie Crunch "/>
    <n v="744"/>
    <x v="2038"/>
    <n v="735172.59866542497"/>
    <x v="2038"/>
    <n v="1138344.5118239769"/>
    <n v="541.89773273998901"/>
    <n v="403171.91315855191"/>
    <n v="2.0564958951612486"/>
    <n v="0.35417389812206046"/>
    <m/>
    <m/>
    <m/>
    <m/>
    <x v="32"/>
  </r>
  <r>
    <x v="13"/>
    <x v="5"/>
    <s v="Low End"/>
    <s v="EDY's"/>
    <s v="Peppermint (Holiday)"/>
    <n v="975"/>
    <x v="2039"/>
    <n v="1227662.0086257872"/>
    <x v="2039"/>
    <n v="2225476.4895187127"/>
    <n v="1023.3994675824877"/>
    <n v="997814.48089292552"/>
    <n v="2.3410666556409865"/>
    <n v="0.44835992902747557"/>
    <m/>
    <m/>
    <m/>
    <m/>
    <x v="32"/>
  </r>
  <r>
    <x v="13"/>
    <x v="5"/>
    <s v="High End"/>
    <s v="Häagen-Dazs"/>
    <s v="Crème Brûlée"/>
    <n v="653"/>
    <x v="2040"/>
    <n v="595964.99553298706"/>
    <x v="2040"/>
    <n v="1315824.9328604415"/>
    <n v="1102.3888779899762"/>
    <n v="719859.93732745445"/>
    <n v="3.0858282373506221"/>
    <n v="0.54707880915629681"/>
    <m/>
    <m/>
    <m/>
    <m/>
    <x v="32"/>
  </r>
  <r>
    <x v="13"/>
    <x v="5"/>
    <s v="Low End"/>
    <s v="Baskin-Robbins"/>
    <s v="World Class Chocolate"/>
    <n v="955"/>
    <x v="2041"/>
    <n v="1027794.717424977"/>
    <x v="2041"/>
    <n v="1949886.849924956"/>
    <n v="965.54149999997799"/>
    <n v="922092.13249997899"/>
    <n v="2.1379752198952398"/>
    <n v="0.47289520032173504"/>
    <m/>
    <m/>
    <m/>
    <m/>
    <x v="32"/>
  </r>
  <r>
    <x v="13"/>
    <x v="5"/>
    <s v="Low End"/>
    <s v="Baskin-Robbins"/>
    <s v="Chocolate Almond"/>
    <n v="907"/>
    <x v="2042"/>
    <n v="923308.3316399795"/>
    <x v="2042"/>
    <n v="1770943.3676399607"/>
    <n v="934.5479999999792"/>
    <n v="847635.03599998122"/>
    <n v="2.1527326571113083"/>
    <n v="0.47863474998050221"/>
    <m/>
    <m/>
    <m/>
    <m/>
    <x v="32"/>
  </r>
  <r>
    <x v="13"/>
    <x v="5"/>
    <s v="Low End"/>
    <s v="Baskin-Robbins"/>
    <s v="Fudge Ribbon"/>
    <n v="959"/>
    <x v="2043"/>
    <n v="1036605.5636159767"/>
    <x v="2043"/>
    <n v="2105072.2413973925"/>
    <n v="1114.1466921599747"/>
    <n v="1068466.6777814156"/>
    <n v="2.2889156581438481"/>
    <n v="0.50756770089379188"/>
    <m/>
    <m/>
    <m/>
    <m/>
    <x v="32"/>
  </r>
  <r>
    <x v="13"/>
    <x v="5"/>
    <s v="Low End"/>
    <s v="Baskin-Robbins"/>
    <s v="Lemon Crisp"/>
    <n v="948"/>
    <x v="2044"/>
    <n v="1009027.1056319777"/>
    <x v="2044"/>
    <n v="2053668.9336508345"/>
    <n v="1101.9428565599756"/>
    <n v="1044641.8280188568"/>
    <n v="2.2851449794936203"/>
    <n v="0.50867099896271162"/>
    <m/>
    <m/>
    <m/>
    <m/>
    <x v="32"/>
  </r>
  <r>
    <x v="13"/>
    <x v="5"/>
    <s v="Low End"/>
    <s v="Baskin-Robbins"/>
    <s v="Strawberry"/>
    <n v="946"/>
    <x v="2045"/>
    <n v="1008870.1288599772"/>
    <x v="2045"/>
    <n v="2054197.3967173535"/>
    <n v="1104.9971118999749"/>
    <n v="1045327.2678573763"/>
    <n v="2.2954080569766924"/>
    <n v="0.50887381588927583"/>
    <m/>
    <m/>
    <m/>
    <m/>
    <x v="32"/>
  </r>
  <r>
    <x v="14"/>
    <x v="0"/>
    <s v="Low End"/>
    <s v="Baskin-Robbins"/>
    <s v="Pistachio Almond"/>
    <n v="894"/>
    <x v="2046"/>
    <n v="897507.66085198009"/>
    <x v="2046"/>
    <n v="1848246.1738606391"/>
    <n v="1063.4658982199767"/>
    <n v="950738.51300865901"/>
    <n v="2.3125161702684052"/>
    <n v="0.51440036855195803"/>
    <m/>
    <m/>
    <m/>
    <m/>
    <x v="32"/>
  </r>
  <r>
    <x v="14"/>
    <x v="0"/>
    <s v="Low End"/>
    <s v="Baskin-Robbins"/>
    <s v="Chocolate Fudge"/>
    <n v="868"/>
    <x v="2047"/>
    <n v="846212.68614398118"/>
    <x v="2047"/>
    <n v="1753299.6590009213"/>
    <n v="1045.0310747199769"/>
    <n v="907086.97285694012"/>
    <n v="2.3271088510598563"/>
    <n v="0.51735992087845573"/>
    <m/>
    <m/>
    <m/>
    <m/>
    <x v="32"/>
  </r>
  <r>
    <x v="14"/>
    <x v="0"/>
    <s v="Low End"/>
    <s v="Baskin-Robbins"/>
    <s v="Fudge Ribbon"/>
    <n v="834"/>
    <x v="2048"/>
    <n v="792706.39318798145"/>
    <x v="2048"/>
    <n v="1656469.782682881"/>
    <n v="1035.6875173799756"/>
    <n v="863763.38949489954"/>
    <n v="2.3815045556114547"/>
    <n v="0.52144832252594175"/>
    <m/>
    <m/>
    <m/>
    <m/>
    <x v="32"/>
  </r>
  <r>
    <x v="14"/>
    <x v="0"/>
    <s v="Low End"/>
    <s v="Baskin-Robbins"/>
    <s v="Raspberry Sherbet"/>
    <n v="813"/>
    <x v="2049"/>
    <n v="751578.59633398242"/>
    <x v="2049"/>
    <n v="1579300.4983980234"/>
    <n v="1018.1081206199765"/>
    <n v="827721.902064041"/>
    <n v="2.3893715112176568"/>
    <n v="0.52410665538549983"/>
    <m/>
    <m/>
    <m/>
    <m/>
    <x v="32"/>
  </r>
  <r>
    <x v="14"/>
    <x v="0"/>
    <s v="Low End"/>
    <s v="Baskin-Robbins"/>
    <s v="World Class Chocolate"/>
    <n v="594"/>
    <x v="2050"/>
    <n v="398185.65824399097"/>
    <x v="2050"/>
    <n v="850922.00384398072"/>
    <n v="762.18239999998275"/>
    <n v="452736.34559998976"/>
    <n v="2.4116643535352988"/>
    <n v="0.53205387045438357"/>
    <m/>
    <m/>
    <m/>
    <m/>
    <x v="32"/>
  </r>
  <r>
    <x v="14"/>
    <x v="0"/>
    <s v="Low End"/>
    <s v="Baskin-Robbins"/>
    <s v="Chocolate Chip Cookie Dough"/>
    <n v="955"/>
    <x v="2051"/>
    <n v="1029609.6471749766"/>
    <x v="2051"/>
    <n v="2278200.3549066978"/>
    <n v="1307.4248248499698"/>
    <n v="1248590.707731721"/>
    <n v="2.4979582302093668"/>
    <n v="0.54806009710364412"/>
    <m/>
    <m/>
    <m/>
    <m/>
    <x v="32"/>
  </r>
  <r>
    <x v="14"/>
    <x v="0"/>
    <s v="Low End"/>
    <s v="Baskin-Robbins"/>
    <s v="Pumpkin Cheesecake"/>
    <n v="907"/>
    <x v="2052"/>
    <n v="924617.98884797946"/>
    <x v="2052"/>
    <n v="2065197.874298034"/>
    <n v="1257.5301934399718"/>
    <n v="1140579.8854500544"/>
    <n v="2.5104240986107489"/>
    <n v="0.55228600592945143"/>
    <m/>
    <m/>
    <m/>
    <m/>
    <x v="32"/>
  </r>
  <r>
    <x v="14"/>
    <x v="0"/>
    <s v="Low End"/>
    <s v="Baskin-Robbins"/>
    <s v="Mint Chocolate Chip"/>
    <n v="594"/>
    <x v="2053"/>
    <n v="398396.30133599095"/>
    <x v="2053"/>
    <n v="977077.1917605378"/>
    <n v="974.21025323997787"/>
    <n v="578680.89042454679"/>
    <n v="2.7692106014140783"/>
    <n v="0.59225708603621774"/>
    <m/>
    <m/>
    <m/>
    <m/>
    <x v="32"/>
  </r>
  <r>
    <x v="14"/>
    <x v="0"/>
    <s v="High End"/>
    <s v="Ben and Jerry's"/>
    <s v="Everything But The..."/>
    <n v="317"/>
    <x v="2054"/>
    <n v="231836.12098924478"/>
    <x v="2054"/>
    <n v="492449.12617499242"/>
    <n v="822.12304474999257"/>
    <n v="260613.00518574764"/>
    <n v="4.9005276813879375"/>
    <n v="0.52921812900758092"/>
    <m/>
    <m/>
    <m/>
    <m/>
    <x v="32"/>
  </r>
  <r>
    <x v="14"/>
    <x v="0"/>
    <s v="High End"/>
    <s v="Ben and Jerry's"/>
    <s v="World Class Chocolate"/>
    <n v="317"/>
    <x v="2055"/>
    <n v="244878.98422561912"/>
    <x v="2055"/>
    <n v="375877.0074213614"/>
    <n v="413.24297538089047"/>
    <n v="130998.02319574228"/>
    <n v="3.7404791312617443"/>
    <n v="0.34851299922395185"/>
    <m/>
    <m/>
    <m/>
    <m/>
    <x v="32"/>
  </r>
  <r>
    <x v="14"/>
    <x v="0"/>
    <s v="High End"/>
    <s v="Ben and Jerry's"/>
    <s v="Half Baked"/>
    <n v="839"/>
    <x v="2056"/>
    <n v="897868.83352497977"/>
    <x v="2056"/>
    <n v="1874758.6381610481"/>
    <n v="1164.3501843099741"/>
    <n v="976889.80463606829"/>
    <n v="2.6633082947675208"/>
    <n v="0.52107497186640517"/>
    <m/>
    <m/>
    <m/>
    <m/>
    <x v="32"/>
  </r>
  <r>
    <x v="14"/>
    <x v="0"/>
    <s v="High End"/>
    <s v="Ben and Jerry's"/>
    <s v="Black Raspberry"/>
    <n v="735"/>
    <x v="2057"/>
    <n v="686153.2781249847"/>
    <x v="2057"/>
    <n v="1471267.5962512176"/>
    <n v="1068.1827457499767"/>
    <n v="785114.31812623295"/>
    <n v="2.7234348581632051"/>
    <n v="0.53363121714003636"/>
    <m/>
    <m/>
    <m/>
    <m/>
    <x v="32"/>
  </r>
  <r>
    <x v="14"/>
    <x v="0"/>
    <s v="High End"/>
    <s v="Ben and Jerry's"/>
    <s v="Vanilla"/>
    <n v="665"/>
    <x v="2058"/>
    <n v="564367.54499998724"/>
    <x v="2058"/>
    <n v="1237073.479081972"/>
    <n v="1011.5878707999772"/>
    <n v="672705.9340819848"/>
    <n v="2.7973847681202377"/>
    <n v="0.54378817867892337"/>
    <m/>
    <m/>
    <m/>
    <m/>
    <x v="32"/>
  </r>
  <r>
    <x v="14"/>
    <x v="0"/>
    <s v="Low End"/>
    <s v="EDY's"/>
    <s v="Red, White and No More Blues  New!"/>
    <n v="999"/>
    <x v="2059"/>
    <n v="1310493.684894586"/>
    <x v="2059"/>
    <n v="2453227.3504664567"/>
    <n v="1143.8775431149859"/>
    <n v="1142733.6655718707"/>
    <n v="2.4581411746746316"/>
    <n v="0.46580830160506381"/>
    <m/>
    <m/>
    <m/>
    <m/>
    <x v="32"/>
  </r>
  <r>
    <x v="14"/>
    <x v="0"/>
    <s v="Low End"/>
    <s v="EDY's"/>
    <s v="Peppermint (Holiday)"/>
    <n v="716"/>
    <x v="2060"/>
    <n v="682828.0028486246"/>
    <x v="2060"/>
    <n v="1387350.2285439766"/>
    <n v="983.96958895998898"/>
    <n v="704522.22569535195"/>
    <n v="2.7062010949720214"/>
    <n v="0.50781858192703644"/>
    <m/>
    <m/>
    <m/>
    <m/>
    <x v="32"/>
  </r>
  <r>
    <x v="14"/>
    <x v="0"/>
    <s v="Low End"/>
    <s v="EDY's"/>
    <s v="Brownie Batter"/>
    <n v="716"/>
    <x v="2061"/>
    <n v="730253.36664510658"/>
    <x v="2061"/>
    <n v="1181921.8407906932"/>
    <n v="630.82189126478568"/>
    <n v="451668.4741455866"/>
    <n v="2.3054871898323497"/>
    <n v="0.38214749787805358"/>
    <m/>
    <m/>
    <m/>
    <m/>
    <x v="32"/>
  </r>
  <r>
    <x v="14"/>
    <x v="0"/>
    <s v="High End"/>
    <s v="Häagen-Dazs"/>
    <s v="Pannacotta"/>
    <n v="289"/>
    <x v="2062"/>
    <n v="153006.19621898662"/>
    <x v="2062"/>
    <n v="245642.07012899453"/>
    <n v="320.53935608999279"/>
    <n v="92635.873910007911"/>
    <n v="2.9410815259514917"/>
    <n v="0.37711729860183091"/>
    <m/>
    <m/>
    <m/>
    <m/>
    <x v="32"/>
  </r>
  <r>
    <x v="14"/>
    <x v="0"/>
    <s v="High End"/>
    <s v="Häagen-Dazs"/>
    <s v="Chocolate"/>
    <n v="289"/>
    <x v="2063"/>
    <n v="161052.18854238724"/>
    <x v="2063"/>
    <n v="271553.01107867394"/>
    <n v="382.35578732279146"/>
    <n v="110500.82253628669"/>
    <n v="3.2513141734255333"/>
    <n v="0.4069217354554488"/>
    <m/>
    <m/>
    <m/>
    <m/>
    <x v="32"/>
  </r>
  <r>
    <x v="14"/>
    <x v="0"/>
    <s v="High End"/>
    <s v="Häagen-Dazs"/>
    <s v="Belgian Chocolate"/>
    <n v="941"/>
    <x v="2064"/>
    <n v="1243754.5819289724"/>
    <x v="2064"/>
    <n v="2391117.9050789471"/>
    <n v="1219.3021499999732"/>
    <n v="1147363.3231499747"/>
    <n v="2.7003604877788989"/>
    <n v="0.47984389256291921"/>
    <m/>
    <m/>
    <m/>
    <m/>
    <x v="32"/>
  </r>
  <r>
    <x v="14"/>
    <x v="0"/>
    <s v="High End"/>
    <s v="Häagen-Dazs"/>
    <s v="Pannacotta"/>
    <n v="712"/>
    <x v="2065"/>
    <n v="712689.25017598423"/>
    <x v="2065"/>
    <n v="1546298.3349158058"/>
    <n v="1170.7992763199741"/>
    <n v="833609.08473982161"/>
    <n v="3.0502350060673482"/>
    <n v="0.53909977519649244"/>
    <m/>
    <m/>
    <m/>
    <m/>
    <x v="32"/>
  </r>
  <r>
    <x v="14"/>
    <x v="0"/>
    <s v="High End"/>
    <s v="Häagen-Dazs"/>
    <s v="Raspberry Sorbet"/>
    <n v="681"/>
    <x v="2066"/>
    <n v="652095.73338298558"/>
    <x v="2066"/>
    <n v="1427388.2173919384"/>
    <n v="1138.4617973699746"/>
    <n v="775292.48400895286"/>
    <n v="3.0778530695594033"/>
    <n v="0.54315460542720007"/>
    <m/>
    <m/>
    <m/>
    <m/>
    <x v="32"/>
  </r>
  <r>
    <x v="14"/>
    <x v="0"/>
    <s v="High End"/>
    <s v="Häagen-Dazs"/>
    <s v="Chocolate"/>
    <n v="941"/>
    <x v="2067"/>
    <n v="1245518.4600809724"/>
    <x v="2067"/>
    <n v="2813633.4253714471"/>
    <n v="1666.4346071099626"/>
    <n v="1568114.9652904747"/>
    <n v="3.1775198173325538"/>
    <n v="0.55732738712522834"/>
    <m/>
    <m/>
    <m/>
    <m/>
    <x v="32"/>
  </r>
  <r>
    <x v="14"/>
    <x v="0"/>
    <s v="Low End"/>
    <s v="Baskin-Robbins"/>
    <s v="Egg Nog"/>
    <n v="997"/>
    <x v="2068"/>
    <n v="1156582.1539769708"/>
    <x v="2068"/>
    <n v="2331388.7707418711"/>
    <n v="1178.3416416899704"/>
    <n v="1174806.6167649003"/>
    <n v="2.3454403036007432"/>
    <n v="0.50390849930664516"/>
    <m/>
    <m/>
    <m/>
    <m/>
    <x v="32"/>
  </r>
  <r>
    <x v="14"/>
    <x v="0"/>
    <s v="Low End"/>
    <s v="Baskin-Robbins"/>
    <s v="Banana Nut Fudge"/>
    <n v="991"/>
    <x v="2069"/>
    <n v="1131368.1148909724"/>
    <x v="2069"/>
    <n v="2283152.7633121344"/>
    <n v="1162.2448520899718"/>
    <n v="1151784.648421162"/>
    <n v="2.3248110525630112"/>
    <n v="0.50447112735035993"/>
    <m/>
    <m/>
    <m/>
    <m/>
    <x v="32"/>
  </r>
  <r>
    <x v="14"/>
    <x v="0"/>
    <s v="Low End"/>
    <s v="Baskin-Robbins"/>
    <s v="Peppermint Stick"/>
    <n v="894"/>
    <x v="2070"/>
    <n v="931862.02107597631"/>
    <x v="2070"/>
    <n v="1918992.4388887913"/>
    <n v="1104.1727268599718"/>
    <n v="987130.41781281494"/>
    <n v="2.4010335356375228"/>
    <n v="0.51440036855195792"/>
    <m/>
    <m/>
    <m/>
    <m/>
    <x v="32"/>
  </r>
  <r>
    <x v="14"/>
    <x v="0"/>
    <s v="High End"/>
    <s v="Ben and Jerry's"/>
    <s v="Strawberry Cheesecake"/>
    <n v="994"/>
    <x v="2071"/>
    <n v="1302058.5416999669"/>
    <x v="2071"/>
    <n v="2638044.1937692533"/>
    <n v="1344.049951779966"/>
    <n v="1335985.6520692864"/>
    <n v="2.6699879293560693"/>
    <n v="0.50643035292006311"/>
    <m/>
    <m/>
    <m/>
    <m/>
    <x v="32"/>
  </r>
  <r>
    <x v="14"/>
    <x v="0"/>
    <s v="High End"/>
    <s v="Ben and Jerry's"/>
    <s v="Pistachio Pistachio"/>
    <n v="993"/>
    <x v="2072"/>
    <n v="1299661.884449967"/>
    <x v="2072"/>
    <n v="2633627.3387271534"/>
    <n v="1343.3690375399665"/>
    <n v="1333965.4542771864"/>
    <n v="2.6708889099092983"/>
    <n v="0.50651260892587013"/>
    <m/>
    <m/>
    <m/>
    <m/>
    <x v="32"/>
  </r>
  <r>
    <x v="14"/>
    <x v="0"/>
    <s v="High End"/>
    <s v="Ben and Jerry's"/>
    <s v="Raspberry Chocolate Chunk"/>
    <n v="962"/>
    <x v="2073"/>
    <n v="1202082.3476999709"/>
    <x v="2073"/>
    <n v="2448895.9317268608"/>
    <n v="1296.064016659969"/>
    <n v="1246813.5840268899"/>
    <n v="2.646184892577899"/>
    <n v="0.50913293940902105"/>
    <m/>
    <m/>
    <m/>
    <m/>
    <x v="32"/>
  </r>
  <r>
    <x v="14"/>
    <x v="0"/>
    <s v="High End"/>
    <s v="Ben and Jerry's"/>
    <s v="Vanilla"/>
    <n v="902"/>
    <x v="2074"/>
    <n v="1072736.8739999728"/>
    <x v="2074"/>
    <n v="2210117.1521703438"/>
    <n v="1260.9537451999681"/>
    <n v="1137380.278170371"/>
    <n v="2.7164531543236561"/>
    <n v="0.51462442932197472"/>
    <m/>
    <m/>
    <m/>
    <m/>
    <x v="32"/>
  </r>
  <r>
    <x v="14"/>
    <x v="0"/>
    <s v="High End"/>
    <s v="Ben and Jerry's"/>
    <s v="Black Raspberry"/>
    <n v="813"/>
    <x v="2075"/>
    <n v="858995.31239997922"/>
    <x v="2075"/>
    <n v="1804504.5190669964"/>
    <n v="1162.987954079972"/>
    <n v="945509.20666701719"/>
    <n v="2.7300894884132183"/>
    <n v="0.52397164799336982"/>
    <m/>
    <m/>
    <m/>
    <m/>
    <x v="32"/>
  </r>
  <r>
    <x v="14"/>
    <x v="0"/>
    <s v="High End"/>
    <s v="Häagen-Dazs"/>
    <s v="Almond Hazelnut Swirl"/>
    <n v="851"/>
    <x v="2076"/>
    <n v="1041382.9329749746"/>
    <x v="2076"/>
    <n v="2187496.4086551969"/>
    <n v="1346.7843427499674"/>
    <n v="1146113.4756802223"/>
    <n v="3.020565297003452"/>
    <n v="0.52393844906233067"/>
    <m/>
    <m/>
    <m/>
    <m/>
    <x v="32"/>
  </r>
  <r>
    <x v="14"/>
    <x v="0"/>
    <s v="High End"/>
    <s v="Häagen-Dazs"/>
    <s v="Pistachio"/>
    <n v="845"/>
    <x v="2077"/>
    <n v="1029594.7749749749"/>
    <x v="2077"/>
    <n v="2165322.1494351975"/>
    <n v="1344.0560644499676"/>
    <n v="1135727.3744602227"/>
    <n v="3.0325578928401633"/>
    <n v="0.52450734628861839"/>
    <m/>
    <m/>
    <m/>
    <m/>
    <x v="32"/>
  </r>
  <r>
    <x v="14"/>
    <x v="1"/>
    <s v="High End"/>
    <s v="Häagen-Dazs"/>
    <s v="Black Walnut"/>
    <n v="789"/>
    <x v="2078"/>
    <n v="908810.31512697681"/>
    <x v="2078"/>
    <n v="1934295.2103488808"/>
    <n v="1299.727370369967"/>
    <n v="1025484.895221904"/>
    <n v="3.1071967216349021"/>
    <n v="0.53015945535890641"/>
    <m/>
    <m/>
    <m/>
    <m/>
    <x v="32"/>
  </r>
  <r>
    <x v="14"/>
    <x v="1"/>
    <s v="High End"/>
    <s v="Häagen-Dazs"/>
    <s v="Vanilla Chocolate Chip"/>
    <n v="786"/>
    <x v="2079"/>
    <n v="891297.99597597821"/>
    <x v="2079"/>
    <n v="1898321.0045377936"/>
    <n v="1281.1997564399687"/>
    <n v="1007023.0085618154"/>
    <n v="3.0727311354197724"/>
    <n v="0.53048088608544219"/>
    <m/>
    <m/>
    <m/>
    <m/>
    <x v="32"/>
  </r>
  <r>
    <x v="14"/>
    <x v="1"/>
    <s v="High End"/>
    <s v="Häagen-Dazs"/>
    <s v="Vanilla"/>
    <n v="677"/>
    <x v="2080"/>
    <n v="659522.13945898402"/>
    <x v="2080"/>
    <n v="1445367.575088775"/>
    <n v="1160.7761235299718"/>
    <n v="785845.435629791"/>
    <n v="3.1535590702067182"/>
    <n v="0.54369936698041954"/>
    <m/>
    <m/>
    <m/>
    <m/>
    <x v="32"/>
  </r>
  <r>
    <x v="14"/>
    <x v="1"/>
    <s v="Low End"/>
    <s v="Baskin-Robbins"/>
    <s v="Chocolate Fudge"/>
    <n v="374"/>
    <x v="2081"/>
    <n v="296084.65589207195"/>
    <x v="2081"/>
    <n v="604979.83136798872"/>
    <n v="825.92292907999126"/>
    <n v="308895.17547591677"/>
    <n v="4.3251153262031279"/>
    <n v="0.51058755922067478"/>
    <m/>
    <m/>
    <m/>
    <m/>
    <x v="32"/>
  </r>
  <r>
    <x v="14"/>
    <x v="1"/>
    <s v="Low End"/>
    <s v="Baskin-Robbins"/>
    <s v="Cherry Macaroon"/>
    <n v="294"/>
    <x v="2082"/>
    <n v="190012.69184435497"/>
    <x v="2082"/>
    <n v="430965.68415599252"/>
    <n v="819.56800105999173"/>
    <n v="240952.99231163756"/>
    <n v="4.9859512721087569"/>
    <n v="0.5591001816850506"/>
    <m/>
    <m/>
    <m/>
    <m/>
    <x v="32"/>
  </r>
  <r>
    <x v="14"/>
    <x v="1"/>
    <s v="Low End"/>
    <s v="Baskin-Robbins"/>
    <s v="Lemon Crisp"/>
    <n v="290"/>
    <x v="2083"/>
    <n v="187141.39593599492"/>
    <x v="2083"/>
    <n v="425625.06559999235"/>
    <n v="822.35748159999116"/>
    <n v="238483.66966399743"/>
    <n v="5.0609401379309435"/>
    <n v="0.56031396865176009"/>
    <m/>
    <m/>
    <m/>
    <m/>
    <x v="32"/>
  </r>
  <r>
    <x v="14"/>
    <x v="1"/>
    <s v="Low End"/>
    <s v="Baskin-Robbins"/>
    <s v="Raspberry Sherbet"/>
    <n v="249"/>
    <x v="2084"/>
    <n v="98056.153793067424"/>
    <x v="2084"/>
    <n v="175721.67869699543"/>
    <n v="311.90973856999193"/>
    <n v="77665.524903928002"/>
    <n v="2.8341749116465125"/>
    <n v="0.44198032638790147"/>
    <m/>
    <m/>
    <m/>
    <m/>
    <x v="32"/>
  </r>
  <r>
    <x v="14"/>
    <x v="1"/>
    <s v="Low End"/>
    <s v="Baskin-Robbins"/>
    <s v="Chocolate Chip"/>
    <n v="778"/>
    <x v="2085"/>
    <n v="713313.87775198126"/>
    <x v="2085"/>
    <n v="1417311.7625519626"/>
    <n v="904.88159999997617"/>
    <n v="703997.88479998137"/>
    <n v="2.3415648894600927"/>
    <n v="0.49671349903452938"/>
    <m/>
    <m/>
    <m/>
    <m/>
    <x v="32"/>
  </r>
  <r>
    <x v="14"/>
    <x v="1"/>
    <s v="Low End"/>
    <s v="Baskin-Robbins"/>
    <s v="Cherry Macaroon"/>
    <n v="733"/>
    <x v="2086"/>
    <n v="633290.18665298331"/>
    <x v="2086"/>
    <n v="1277143.3863529663"/>
    <n v="878.38089999997692"/>
    <n v="643853.199699983"/>
    <n v="2.3770138349249033"/>
    <n v="0.50413540607885998"/>
    <m/>
    <m/>
    <m/>
    <m/>
    <x v="32"/>
  </r>
  <r>
    <x v="14"/>
    <x v="1"/>
    <s v="Low End"/>
    <s v="Baskin-Robbins"/>
    <s v="Chocolate Almond"/>
    <n v="573"/>
    <x v="2087"/>
    <n v="385425.74142898998"/>
    <x v="2087"/>
    <n v="832616.54352897836"/>
    <n v="780.43769999997983"/>
    <n v="447190.80209998839"/>
    <n v="2.5359214188481016"/>
    <n v="0.53709094009182923"/>
    <m/>
    <m/>
    <m/>
    <m/>
    <x v="32"/>
  </r>
  <r>
    <x v="14"/>
    <x v="1"/>
    <s v="Low End"/>
    <s v="Baskin-Robbins"/>
    <s v="Cherry Macaroon"/>
    <n v="169"/>
    <x v="2088"/>
    <n v="43976.551892908792"/>
    <x v="2088"/>
    <n v="96953.672360997341"/>
    <n v="313.47408560999139"/>
    <n v="52977.120468088549"/>
    <n v="3.3946175680472441"/>
    <n v="0.54641685227593562"/>
    <m/>
    <m/>
    <m/>
    <m/>
    <x v="32"/>
  </r>
  <r>
    <x v="14"/>
    <x v="1"/>
    <s v="Low End"/>
    <s v="Baskin-Robbins"/>
    <s v="World Class Chocolate"/>
    <n v="399"/>
    <x v="2089"/>
    <n v="189895.9080059948"/>
    <x v="2089"/>
    <n v="464691.43740598735"/>
    <n v="688.71059999998124"/>
    <n v="274795.52939999255"/>
    <n v="2.9188977293232288"/>
    <n v="0.59135053345067712"/>
    <m/>
    <m/>
    <m/>
    <m/>
    <x v="32"/>
  </r>
  <r>
    <x v="14"/>
    <x v="1"/>
    <s v="High End"/>
    <s v="Ben and Jerry's"/>
    <s v="Mint Chocolate Chunk"/>
    <n v="363"/>
    <x v="2090"/>
    <n v="308881.1362121019"/>
    <x v="2090"/>
    <n v="613526.26028098876"/>
    <n v="839.24276602999123"/>
    <n v="304645.12406888686"/>
    <n v="4.6560743443525316"/>
    <n v="0.4965478151324158"/>
    <m/>
    <m/>
    <m/>
    <m/>
    <x v="32"/>
  </r>
  <r>
    <x v="14"/>
    <x v="1"/>
    <s v="High End"/>
    <s v="Ben and Jerry's"/>
    <s v="Coffee HEATH Bar Crunch"/>
    <n v="245"/>
    <x v="2091"/>
    <n v="103969.65076749725"/>
    <x v="2091"/>
    <n v="182485.22424999517"/>
    <n v="320.47172849999151"/>
    <n v="78515.573482497915"/>
    <n v="3.0401536734693071"/>
    <n v="0.43025715536801878"/>
    <m/>
    <m/>
    <m/>
    <m/>
    <x v="32"/>
  </r>
  <r>
    <x v="14"/>
    <x v="1"/>
    <s v="High End"/>
    <s v="Ben and Jerry's"/>
    <s v="Coffee"/>
    <n v="759"/>
    <x v="2092"/>
    <n v="764488.29104998021"/>
    <x v="2092"/>
    <n v="1521549.9325619603"/>
    <n v="997.44616799997391"/>
    <n v="757061.64151198009"/>
    <n v="2.641208324110603"/>
    <n v="0.49755951172581792"/>
    <m/>
    <m/>
    <m/>
    <m/>
    <x v="32"/>
  </r>
  <r>
    <x v="14"/>
    <x v="1"/>
    <s v="High End"/>
    <s v="Ben and Jerry's"/>
    <s v="Banana Split"/>
    <n v="732"/>
    <x v="2093"/>
    <n v="722277.35639998026"/>
    <x v="2093"/>
    <n v="1449238.3328159603"/>
    <n v="993.11608799997271"/>
    <n v="726960.97641598003"/>
    <n v="2.7046909672130406"/>
    <n v="0.50161589019209119"/>
    <m/>
    <m/>
    <m/>
    <m/>
    <x v="32"/>
  </r>
  <r>
    <x v="14"/>
    <x v="1"/>
    <s v="High End"/>
    <s v="Ben and Jerry's"/>
    <s v="Key Lime Pie"/>
    <n v="704"/>
    <x v="2094"/>
    <n v="668189.49119998177"/>
    <x v="2094"/>
    <n v="1352813.7441279632"/>
    <n v="972.4776319999736"/>
    <n v="684624.25292798143"/>
    <n v="2.7295602727271984"/>
    <n v="0.50607428842268076"/>
    <m/>
    <m/>
    <m/>
    <m/>
    <x v="32"/>
  </r>
  <r>
    <x v="14"/>
    <x v="1"/>
    <s v="High End"/>
    <s v="Ben and Jerry's"/>
    <s v="Strawberry"/>
    <n v="169"/>
    <x v="2095"/>
    <n v="46145.086573948793"/>
    <x v="2095"/>
    <n v="98877.388544997404"/>
    <n v="312.0254554499918"/>
    <n v="52732.301971048611"/>
    <n v="3.4619722189348203"/>
    <n v="0.53331001907530196"/>
    <m/>
    <m/>
    <m/>
    <m/>
    <x v="32"/>
  </r>
  <r>
    <x v="14"/>
    <x v="1"/>
    <s v="Low End"/>
    <s v="EDY's"/>
    <s v="Chocolate Chip"/>
    <n v="914"/>
    <x v="2096"/>
    <n v="1127073.6805814502"/>
    <x v="2096"/>
    <n v="2096192.4809079571"/>
    <n v="1060.3050331799855"/>
    <n v="969118.80032650684"/>
    <n v="2.5092201553609987"/>
    <n v="0.46232338354096991"/>
    <m/>
    <m/>
    <m/>
    <m/>
    <x v="32"/>
  </r>
  <r>
    <x v="14"/>
    <x v="1"/>
    <s v="Low End"/>
    <s v="EDY's"/>
    <s v="Mint Cookie Crunch "/>
    <n v="299"/>
    <x v="2097"/>
    <n v="149816.04080533591"/>
    <x v="2097"/>
    <n v="267489.49211399269"/>
    <n v="393.55669333998924"/>
    <n v="117673.45130865677"/>
    <n v="2.9920190167223262"/>
    <n v="0.43991803333534063"/>
    <m/>
    <m/>
    <m/>
    <m/>
    <x v="32"/>
  </r>
  <r>
    <x v="14"/>
    <x v="1"/>
    <s v="High End"/>
    <s v="Häagen-Dazs"/>
    <s v="Black Walnut"/>
    <n v="276"/>
    <x v="2098"/>
    <n v="206336.09423231456"/>
    <x v="2098"/>
    <n v="440886.55987199198"/>
    <n v="849.82052767999062"/>
    <n v="234550.46563967742"/>
    <n v="5.7877357681158363"/>
    <n v="0.53199731402058914"/>
    <m/>
    <m/>
    <m/>
    <m/>
    <x v="32"/>
  </r>
  <r>
    <x v="14"/>
    <x v="1"/>
    <s v="High End"/>
    <s v="Häagen-Dazs"/>
    <s v="Vanilla Honey Bee"/>
    <n v="259"/>
    <x v="2099"/>
    <n v="185605.63048586494"/>
    <x v="2099"/>
    <n v="405856.67857699253"/>
    <n v="850.39014706999058"/>
    <n v="220251.0480911276"/>
    <n v="6.0502478880307766"/>
    <n v="0.54268183749832055"/>
    <m/>
    <m/>
    <m/>
    <m/>
    <x v="32"/>
  </r>
  <r>
    <x v="14"/>
    <x v="1"/>
    <s v="High End"/>
    <s v="Häagen-Dazs"/>
    <s v="Raspberry Sorbet"/>
    <n v="203"/>
    <x v="2100"/>
    <n v="73872.768039838076"/>
    <x v="2100"/>
    <n v="139143.64766399638"/>
    <n v="321.53142671999166"/>
    <n v="65270.879624158304"/>
    <n v="3.3765354088669071"/>
    <n v="0.46908989896379755"/>
    <m/>
    <m/>
    <m/>
    <m/>
    <x v="32"/>
  </r>
  <r>
    <x v="14"/>
    <x v="1"/>
    <s v="High End"/>
    <s v="Häagen-Dazs"/>
    <s v="Rocky Road"/>
    <n v="941"/>
    <x v="2101"/>
    <n v="1305049.3477109657"/>
    <x v="2101"/>
    <n v="2508957.0785609344"/>
    <n v="1279.3918499999666"/>
    <n v="1203907.7308499687"/>
    <n v="2.8334397672687888"/>
    <n v="0.47984389256291921"/>
    <m/>
    <m/>
    <m/>
    <m/>
    <x v="32"/>
  </r>
  <r>
    <x v="14"/>
    <x v="1"/>
    <s v="High End"/>
    <s v="Häagen-Dazs"/>
    <s v="Pistachio"/>
    <n v="793"/>
    <x v="2102"/>
    <n v="926973.73391997558"/>
    <x v="2102"/>
    <n v="1837483.6459199518"/>
    <n v="1148.18399999997"/>
    <n v="910509.91199997626"/>
    <n v="2.9219791172760896"/>
    <n v="0.4955200085844147"/>
    <m/>
    <m/>
    <m/>
    <m/>
    <x v="32"/>
  </r>
  <r>
    <x v="14"/>
    <x v="1"/>
    <s v="High End"/>
    <s v="Häagen-Dazs"/>
    <s v="Rocky Road"/>
    <n v="686"/>
    <x v="2103"/>
    <n v="694164.86529598176"/>
    <x v="2103"/>
    <n v="1417126.2708959626"/>
    <n v="1053.879599999972"/>
    <n v="722961.40559998085"/>
    <n v="3.0113436384838854"/>
    <n v="0.5101601885786059"/>
    <m/>
    <m/>
    <m/>
    <m/>
    <x v="32"/>
  </r>
  <r>
    <x v="14"/>
    <x v="1"/>
    <s v="High End"/>
    <s v="Häagen-Dazs"/>
    <s v="Belgian Chocolate"/>
    <n v="348"/>
    <x v="2104"/>
    <n v="177913.88639999536"/>
    <x v="2104"/>
    <n v="439080.92639998859"/>
    <n v="750.47999999998046"/>
    <n v="261167.03999999323"/>
    <n v="3.6256517241378368"/>
    <n v="0.59480388305931209"/>
    <m/>
    <m/>
    <m/>
    <m/>
    <x v="32"/>
  </r>
  <r>
    <x v="14"/>
    <x v="2"/>
    <s v="Low End"/>
    <s v="Baskin-Robbins"/>
    <s v="Rainbow Sherbet"/>
    <n v="980"/>
    <x v="2105"/>
    <n v="1159713.7327999671"/>
    <x v="2105"/>
    <n v="2188482.4527999382"/>
    <n v="1049.7639999999703"/>
    <n v="1028768.7199999711"/>
    <n v="2.2787197551019762"/>
    <n v="0.4700831476550188"/>
    <m/>
    <m/>
    <m/>
    <m/>
    <x v="32"/>
  </r>
  <r>
    <x v="14"/>
    <x v="2"/>
    <s v="Low End"/>
    <s v="Baskin-Robbins"/>
    <s v="Pistachio Almond"/>
    <n v="911"/>
    <x v="2106"/>
    <n v="1014542.7358969703"/>
    <x v="2106"/>
    <n v="1944083.6811969429"/>
    <n v="1020.35229999997"/>
    <n v="929540.94529997266"/>
    <n v="2.3424924555432902"/>
    <n v="0.47813834059224669"/>
    <m/>
    <m/>
    <m/>
    <m/>
    <x v="32"/>
  </r>
  <r>
    <x v="14"/>
    <x v="2"/>
    <s v="Low End"/>
    <s v="Baskin-Robbins"/>
    <s v="Chocolate Almond"/>
    <n v="874"/>
    <x v="2107"/>
    <n v="917692.36298797443"/>
    <x v="2107"/>
    <n v="1774569.6541879505"/>
    <n v="980.40879999997264"/>
    <n v="856877.29119997611"/>
    <n v="2.3231121990846035"/>
    <n v="0.48286483947122733"/>
    <m/>
    <m/>
    <m/>
    <m/>
    <x v="32"/>
  </r>
  <r>
    <x v="14"/>
    <x v="2"/>
    <s v="Low End"/>
    <s v="Baskin-Robbins"/>
    <s v="Peppermint Stick"/>
    <n v="847"/>
    <x v="2108"/>
    <n v="866579.85336997535"/>
    <x v="2108"/>
    <n v="1687643.8663699522"/>
    <n v="969.37899999997262"/>
    <n v="821064.01299997687"/>
    <n v="2.3524152420306299"/>
    <n v="0.48651497472985783"/>
    <m/>
    <m/>
    <m/>
    <m/>
    <x v="32"/>
  </r>
  <r>
    <x v="14"/>
    <x v="2"/>
    <s v="Low End"/>
    <s v="Baskin-Robbins"/>
    <s v="Rainbow Sherbet"/>
    <n v="828"/>
    <x v="2109"/>
    <n v="828273.91233597649"/>
    <x v="2109"/>
    <n v="1621501.0587359539"/>
    <n v="958.00379999997256"/>
    <n v="793227.14639997738"/>
    <n v="2.3651384202897878"/>
    <n v="0.48919311037535801"/>
    <m/>
    <m/>
    <m/>
    <m/>
    <x v="32"/>
  </r>
  <r>
    <x v="14"/>
    <x v="2"/>
    <s v="Low End"/>
    <s v="Baskin-Robbins"/>
    <s v="Vanilla"/>
    <n v="625"/>
    <x v="2110"/>
    <n v="472080.85937498661"/>
    <x v="2110"/>
    <n v="993979.29687497183"/>
    <n v="835.03749999997638"/>
    <n v="521898.43749998522"/>
    <n v="2.544586999999928"/>
    <n v="0.52505966587112174"/>
    <m/>
    <m/>
    <m/>
    <m/>
    <x v="32"/>
  </r>
  <r>
    <x v="14"/>
    <x v="2"/>
    <s v="Low End"/>
    <s v="Baskin-Robbins"/>
    <s v="Lemon Sherbet"/>
    <n v="554"/>
    <x v="2111"/>
    <n v="376413.13829198887"/>
    <x v="2111"/>
    <n v="821638.11909197574"/>
    <n v="803.65519999997628"/>
    <n v="445224.98079998686"/>
    <n v="2.6770781552345779"/>
    <n v="0.54187478703157332"/>
    <m/>
    <m/>
    <m/>
    <m/>
    <x v="32"/>
  </r>
  <r>
    <x v="14"/>
    <x v="2"/>
    <s v="Low End"/>
    <s v="Baskin-Robbins"/>
    <s v="Orange Sherbet"/>
    <n v="541"/>
    <x v="2112"/>
    <n v="351732.61124099017"/>
    <x v="2112"/>
    <n v="773515.09214097844"/>
    <n v="779.63489999997842"/>
    <n v="421782.48089998827"/>
    <n v="2.6428606303141593"/>
    <n v="0.54528022166000034"/>
    <m/>
    <m/>
    <m/>
    <m/>
    <x v="32"/>
  </r>
  <r>
    <x v="14"/>
    <x v="2"/>
    <s v="Low End"/>
    <s v="Baskin-Robbins"/>
    <s v="Burgundy Cherry"/>
    <n v="166"/>
    <x v="2113"/>
    <n v="42663.130855078802"/>
    <x v="2113"/>
    <n v="95094.17866799733"/>
    <n v="315.84968561999119"/>
    <n v="52431.047812918529"/>
    <n v="3.4509427590360477"/>
    <n v="0.55135917410855662"/>
    <m/>
    <m/>
    <m/>
    <m/>
    <x v="32"/>
  </r>
  <r>
    <x v="14"/>
    <x v="2"/>
    <s v="High End"/>
    <s v="Ben and Jerry's"/>
    <s v="Butter Pecan"/>
    <n v="300"/>
    <x v="2114"/>
    <n v="224729.56799999363"/>
    <x v="2114"/>
    <n v="477772.79999999068"/>
    <n v="843.47743999999011"/>
    <n v="253043.23199999705"/>
    <n v="5.3085866666665629"/>
    <n v="0.52963088731715569"/>
    <m/>
    <m/>
    <m/>
    <m/>
    <x v="32"/>
  </r>
  <r>
    <x v="14"/>
    <x v="2"/>
    <s v="High End"/>
    <s v="Ben and Jerry's"/>
    <s v="S'mores"/>
    <n v="291"/>
    <x v="2115"/>
    <n v="215655.47538434359"/>
    <x v="2115"/>
    <n v="462249.49438499066"/>
    <n v="847.40212714998984"/>
    <n v="246594.01900064707"/>
    <n v="5.4587155841923289"/>
    <n v="0.53346520006199927"/>
    <m/>
    <m/>
    <m/>
    <m/>
    <x v="32"/>
  </r>
  <r>
    <x v="14"/>
    <x v="2"/>
    <s v="High End"/>
    <s v="Ben and Jerry's"/>
    <s v="Butter Pecan"/>
    <n v="272"/>
    <x v="2116"/>
    <n v="188357.32680575465"/>
    <x v="2116"/>
    <n v="417066.34969599202"/>
    <n v="840.84199591999027"/>
    <n v="228709.02289023736"/>
    <n v="5.6372506176469503"/>
    <n v="0.54837563149591895"/>
    <m/>
    <m/>
    <m/>
    <m/>
    <x v="32"/>
  </r>
  <r>
    <x v="14"/>
    <x v="2"/>
    <s v="High End"/>
    <s v="Ben and Jerry's"/>
    <s v="Peanut Butter Cup"/>
    <n v="224"/>
    <x v="2117"/>
    <n v="87441.396170237553"/>
    <x v="2117"/>
    <n v="160181.65990399552"/>
    <n v="324.73332023999086"/>
    <n v="72740.263733757965"/>
    <n v="3.1923959642856246"/>
    <n v="0.45411106226115183"/>
    <m/>
    <m/>
    <m/>
    <m/>
    <x v="32"/>
  </r>
  <r>
    <x v="14"/>
    <x v="2"/>
    <s v="High End"/>
    <s v="Ben and Jerry's"/>
    <s v="Gingersnap"/>
    <n v="925"/>
    <x v="2118"/>
    <n v="1161831.7968749676"/>
    <x v="2118"/>
    <n v="2220808.3343749382"/>
    <n v="1144.839499999968"/>
    <n v="1058976.5374999705"/>
    <n v="2.5955393243242519"/>
    <n v="0.47684283290391505"/>
    <m/>
    <m/>
    <m/>
    <m/>
    <x v="32"/>
  </r>
  <r>
    <x v="14"/>
    <x v="2"/>
    <s v="High End"/>
    <s v="Ben and Jerry's"/>
    <s v="Neapolitan Dynamite"/>
    <n v="644"/>
    <x v="2119"/>
    <n v="566612.32319998392"/>
    <x v="2119"/>
    <n v="1172156.2702079667"/>
    <n v="940.28563199997336"/>
    <n v="605543.94700798276"/>
    <n v="2.8262708571427768"/>
    <n v="0.51660684023005377"/>
    <m/>
    <m/>
    <m/>
    <m/>
    <x v="32"/>
  </r>
  <r>
    <x v="14"/>
    <x v="2"/>
    <s v="High End"/>
    <s v="Ben and Jerry's"/>
    <s v="Black Raspberry"/>
    <n v="521"/>
    <x v="2120"/>
    <n v="371880.95602498937"/>
    <x v="2120"/>
    <n v="814756.35790097667"/>
    <n v="850.0487559999757"/>
    <n v="442875.4018759873"/>
    <n v="3.0015965086371503"/>
    <n v="0.54356789926371241"/>
    <m/>
    <m/>
    <m/>
    <m/>
    <x v="32"/>
  </r>
  <r>
    <x v="14"/>
    <x v="2"/>
    <s v="High End"/>
    <s v="Ben and Jerry's"/>
    <s v="Mint Chocolate Chunk"/>
    <n v="158"/>
    <x v="2121"/>
    <n v="40684.007911678862"/>
    <x v="2121"/>
    <n v="91011.731327997448"/>
    <n v="318.529895039991"/>
    <n v="50327.723416318586"/>
    <n v="3.6457190886074926"/>
    <n v="0.55298061779467034"/>
    <m/>
    <m/>
    <m/>
    <m/>
    <x v="32"/>
  </r>
  <r>
    <x v="14"/>
    <x v="2"/>
    <s v="High End"/>
    <s v="Ben and Jerry's"/>
    <s v="Banana Split"/>
    <n v="457"/>
    <x v="2122"/>
    <n v="285517.4678999919"/>
    <x v="2122"/>
    <n v="651124.21687598154"/>
    <n v="800.01476799997749"/>
    <n v="365606.74897598964"/>
    <n v="3.1176793610502402"/>
    <n v="0.56150076974579211"/>
    <m/>
    <m/>
    <m/>
    <m/>
    <x v="32"/>
  </r>
  <r>
    <x v="14"/>
    <x v="2"/>
    <s v="High End"/>
    <s v="Ben and Jerry's"/>
    <s v="Orange &amp; Cream"/>
    <n v="133"/>
    <x v="2123"/>
    <n v="28102.011014699165"/>
    <x v="2123"/>
    <n v="70996.715369997881"/>
    <n v="322.51657409999035"/>
    <n v="42894.704355298716"/>
    <n v="4.0136081954886018"/>
    <n v="0.60417871632164766"/>
    <m/>
    <m/>
    <m/>
    <m/>
    <x v="32"/>
  </r>
  <r>
    <x v="14"/>
    <x v="2"/>
    <s v="High End"/>
    <s v="Ben and Jerry's"/>
    <s v="Neapolitan Dynamite"/>
    <n v="127"/>
    <x v="2124"/>
    <n v="24919.648033349287"/>
    <x v="2124"/>
    <n v="65241.672284998131"/>
    <n v="317.49625394999089"/>
    <n v="40322.024251648843"/>
    <n v="4.0449917716534269"/>
    <n v="0.61804093671155957"/>
    <m/>
    <m/>
    <m/>
    <m/>
    <x v="32"/>
  </r>
  <r>
    <x v="14"/>
    <x v="2"/>
    <s v="Low End"/>
    <s v="EDY's"/>
    <s v="Girl Scouts® Samoas® Cookie (Jan-Apr)"/>
    <n v="857"/>
    <x v="2125"/>
    <n v="1017614.7465789915"/>
    <x v="2125"/>
    <n v="1921797.2236419583"/>
    <n v="1055.0553991399847"/>
    <n v="904182.47706296679"/>
    <n v="2.6166516989497683"/>
    <n v="0.47048797133209991"/>
    <m/>
    <m/>
    <m/>
    <m/>
    <x v="32"/>
  </r>
  <r>
    <x v="14"/>
    <x v="2"/>
    <s v="Low End"/>
    <s v="EDY's"/>
    <s v="Girl Scouts® Samoas® Cookie (Jan-Apr)"/>
    <n v="843"/>
    <x v="2126"/>
    <n v="1004371.3944277806"/>
    <x v="2126"/>
    <n v="1898826.2727509569"/>
    <n v="1061.0378153299837"/>
    <n v="894454.87832317629"/>
    <n v="2.6719608030841622"/>
    <n v="0.47105672128041476"/>
    <m/>
    <m/>
    <m/>
    <m/>
    <x v="32"/>
  </r>
  <r>
    <x v="14"/>
    <x v="2"/>
    <s v="Low End"/>
    <s v="EDY's"/>
    <s v="Girl Scouts® Samoas® Cookie (Jan-Apr)"/>
    <n v="409"/>
    <x v="2127"/>
    <n v="261897.3713371527"/>
    <x v="2127"/>
    <n v="437150.24463598774"/>
    <n v="428.49113275998786"/>
    <n v="175252.87329883504"/>
    <n v="2.6132689584351345"/>
    <n v="0.40089849073461464"/>
    <m/>
    <m/>
    <m/>
    <m/>
    <x v="32"/>
  </r>
  <r>
    <x v="14"/>
    <x v="2"/>
    <s v="Low End"/>
    <s v="EDY's"/>
    <s v="Nestlé® Drumstick® Sundae Cone Limited Edition New!"/>
    <n v="350"/>
    <x v="2128"/>
    <n v="198915.40987499442"/>
    <x v="2128"/>
    <n v="343068.86249999038"/>
    <n v="411.86700749998852"/>
    <n v="144153.45262499596"/>
    <n v="2.8005621428570646"/>
    <n v="0.42018809744064145"/>
    <m/>
    <m/>
    <m/>
    <m/>
    <x v="32"/>
  </r>
  <r>
    <x v="14"/>
    <x v="2"/>
    <s v="Low End"/>
    <s v="EDY's"/>
    <s v="Girl Scouts® Samoas® Cookie (Jan-Apr)"/>
    <n v="139"/>
    <x v="2129"/>
    <n v="26178.995217509266"/>
    <x v="2129"/>
    <n v="71225.940620998008"/>
    <n v="324.07874390999098"/>
    <n v="45046.945403488746"/>
    <n v="3.6864520791365876"/>
    <n v="0.63245139356163904"/>
    <m/>
    <m/>
    <m/>
    <m/>
    <x v="32"/>
  </r>
  <r>
    <x v="14"/>
    <x v="2"/>
    <s v="High End"/>
    <s v="Häagen-Dazs"/>
    <s v="Vanilla Chocolate Chip"/>
    <n v="293"/>
    <x v="2130"/>
    <n v="235909.66065098328"/>
    <x v="2130"/>
    <n v="488314.57732899027"/>
    <n v="861.45022756998969"/>
    <n v="252404.91667800699"/>
    <n v="5.6880636621159271"/>
    <n v="0.51688998935609332"/>
    <m/>
    <m/>
    <m/>
    <m/>
    <x v="32"/>
  </r>
  <r>
    <x v="14"/>
    <x v="2"/>
    <s v="High End"/>
    <s v="Häagen-Dazs"/>
    <s v="Caramel Cone"/>
    <n v="296"/>
    <x v="2131"/>
    <n v="172249.56951071517"/>
    <x v="2131"/>
    <n v="274040.28451199236"/>
    <n v="343.88755067999045"/>
    <n v="101790.71500127719"/>
    <n v="3.1277424729728853"/>
    <n v="0.37144434871152199"/>
    <m/>
    <m/>
    <m/>
    <m/>
    <x v="32"/>
  </r>
  <r>
    <x v="14"/>
    <x v="2"/>
    <s v="High End"/>
    <s v="Häagen-Dazs"/>
    <s v="Macadamia Nut Brittle"/>
    <n v="254"/>
    <x v="2132"/>
    <n v="126056.33311415628"/>
    <x v="2132"/>
    <n v="213280.92573599372"/>
    <n v="343.40390795998997"/>
    <n v="87224.592621837437"/>
    <n v="3.3058609606298242"/>
    <n v="0.40896574469020719"/>
    <m/>
    <m/>
    <m/>
    <m/>
    <x v="32"/>
  </r>
  <r>
    <x v="14"/>
    <x v="2"/>
    <s v="High End"/>
    <s v="Häagen-Dazs"/>
    <s v="Caramel Cone"/>
    <n v="878"/>
    <x v="2133"/>
    <n v="1158994.8004079675"/>
    <x v="2133"/>
    <n v="2254786.7392079369"/>
    <n v="1248.0545999999651"/>
    <n v="1095791.9387999694"/>
    <n v="2.9249364874714443"/>
    <n v="0.48598473627040223"/>
    <m/>
    <m/>
    <m/>
    <m/>
    <x v="32"/>
  </r>
  <r>
    <x v="14"/>
    <x v="2"/>
    <s v="High End"/>
    <s v="Häagen-Dazs"/>
    <s v="Caramel Cone"/>
    <n v="592"/>
    <x v="2134"/>
    <n v="526036.65100798535"/>
    <x v="2134"/>
    <n v="1110569.3998079691"/>
    <n v="987.38639999997247"/>
    <n v="584532.74879998376"/>
    <n v="3.1688544324323442"/>
    <n v="0.52633608390529807"/>
    <m/>
    <m/>
    <m/>
    <m/>
    <x v="32"/>
  </r>
  <r>
    <x v="14"/>
    <x v="2"/>
    <s v="High End"/>
    <s v="Häagen-Dazs"/>
    <s v="Lemon Sorbet"/>
    <n v="466"/>
    <x v="2135"/>
    <n v="328432.38045599061"/>
    <x v="2135"/>
    <n v="738569.51205597899"/>
    <n v="880.12259999997502"/>
    <n v="410137.13159998838"/>
    <n v="3.4011011072960406"/>
    <n v="0.55531283772908091"/>
    <m/>
    <m/>
    <m/>
    <m/>
    <x v="32"/>
  </r>
  <r>
    <x v="14"/>
    <x v="2"/>
    <s v="High End"/>
    <s v="Häagen-Dazs"/>
    <s v="Chocolate"/>
    <n v="437"/>
    <x v="2136"/>
    <n v="288969.13463699183"/>
    <x v="2136"/>
    <n v="662220.60158698121"/>
    <n v="854.12234999997565"/>
    <n v="373251.46694998938"/>
    <n v="3.4676863867275904"/>
    <n v="0.56363614489719804"/>
    <m/>
    <m/>
    <m/>
    <m/>
    <x v="32"/>
  </r>
  <r>
    <x v="14"/>
    <x v="2"/>
    <s v="Low End"/>
    <s v="Baskin-Robbins"/>
    <s v="Peppermint Stick"/>
    <n v="384"/>
    <x v="2137"/>
    <n v="323998.23071231006"/>
    <x v="2137"/>
    <n v="646683.72787198611"/>
    <n v="840.32681551998974"/>
    <n v="322685.49715967604"/>
    <n v="4.385604708333239"/>
    <n v="0.4989850266087924"/>
    <m/>
    <m/>
    <m/>
    <m/>
    <x v="32"/>
  </r>
  <r>
    <x v="14"/>
    <x v="3"/>
    <s v="Low End"/>
    <s v="Baskin-Robbins"/>
    <s v="Rocky Road"/>
    <n v="349"/>
    <x v="2138"/>
    <n v="272284.8318419017"/>
    <x v="2138"/>
    <n v="565020.8402609881"/>
    <n v="838.78512440998963"/>
    <n v="292736.0084190864"/>
    <n v="4.6388850687678103"/>
    <n v="0.51809771880957356"/>
    <m/>
    <m/>
    <m/>
    <m/>
    <x v="32"/>
  </r>
  <r>
    <x v="14"/>
    <x v="3"/>
    <s v="Low End"/>
    <s v="Baskin-Robbins"/>
    <s v="Peppermint Stick"/>
    <n v="194"/>
    <x v="2139"/>
    <n v="96756.939615477037"/>
    <x v="2139"/>
    <n v="161192.36550799504"/>
    <n v="332.14137057998977"/>
    <n v="64435.425892518004"/>
    <n v="4.2829303195874973"/>
    <n v="0.39974241763529461"/>
    <m/>
    <m/>
    <m/>
    <m/>
    <x v="32"/>
  </r>
  <r>
    <x v="14"/>
    <x v="3"/>
    <s v="Low End"/>
    <s v="Baskin-Robbins"/>
    <s v="Rocky Road"/>
    <n v="251"/>
    <x v="2140"/>
    <n v="105535.54712711676"/>
    <x v="2140"/>
    <n v="188423.42895199422"/>
    <n v="330.23060487998987"/>
    <n v="82887.881824877462"/>
    <n v="2.9908006055775975"/>
    <n v="0.43990220476241998"/>
    <m/>
    <m/>
    <m/>
    <m/>
    <x v="32"/>
  </r>
  <r>
    <x v="14"/>
    <x v="3"/>
    <s v="Low End"/>
    <s v="Baskin-Robbins"/>
    <s v="Orange Sherbet"/>
    <n v="873"/>
    <x v="2141"/>
    <n v="942134.72425197158"/>
    <x v="2141"/>
    <n v="1822299.9590519448"/>
    <n v="1008.2075999999693"/>
    <n v="880165.2347999732"/>
    <n v="2.3910649759449445"/>
    <n v="0.48299690203465784"/>
    <m/>
    <m/>
    <m/>
    <m/>
    <x v="32"/>
  </r>
  <r>
    <x v="14"/>
    <x v="3"/>
    <s v="Low End"/>
    <s v="Baskin-Robbins"/>
    <s v="Orange Sherbet"/>
    <n v="535"/>
    <x v="2142"/>
    <n v="359751.62289998872"/>
    <x v="2142"/>
    <n v="793960.83289997501"/>
    <n v="811.60599999997442"/>
    <n v="434209.20999998628"/>
    <n v="2.7739045607475763"/>
    <n v="0.54688996233481579"/>
    <m/>
    <m/>
    <m/>
    <m/>
    <x v="32"/>
  </r>
  <r>
    <x v="14"/>
    <x v="3"/>
    <s v="Low End"/>
    <s v="Baskin-Robbins"/>
    <s v="Chocolate Chip"/>
    <n v="440"/>
    <x v="2143"/>
    <n v="244064.74399999224"/>
    <x v="2143"/>
    <n v="575765.34399998165"/>
    <n v="753.86499999997591"/>
    <n v="331700.59999998938"/>
    <n v="2.9739945454544507"/>
    <n v="0.57610379550735857"/>
    <m/>
    <m/>
    <m/>
    <m/>
    <x v="32"/>
  </r>
  <r>
    <x v="14"/>
    <x v="3"/>
    <s v="High End"/>
    <s v="Ben and Jerry's"/>
    <s v="Strawberry Cheesecake"/>
    <n v="240"/>
    <x v="2144"/>
    <n v="154600.45430399524"/>
    <x v="2144"/>
    <n v="237797.07839999269"/>
    <n v="346.65260039998941"/>
    <n v="83196.624095997453"/>
    <n v="4.128421499999873"/>
    <n v="0.34986394557823136"/>
    <m/>
    <m/>
    <m/>
    <m/>
    <x v="32"/>
  </r>
  <r>
    <x v="14"/>
    <x v="3"/>
    <s v="High End"/>
    <s v="Ben and Jerry's"/>
    <s v="Coffee"/>
    <n v="239"/>
    <x v="2145"/>
    <n v="155401.82265679509"/>
    <x v="2145"/>
    <n v="239276.64727999247"/>
    <n v="350.94068879998906"/>
    <n v="83874.824623197375"/>
    <n v="4.1889435983262278"/>
    <n v="0.35053493759903048"/>
    <m/>
    <m/>
    <m/>
    <m/>
    <x v="32"/>
  </r>
  <r>
    <x v="14"/>
    <x v="3"/>
    <s v="High End"/>
    <s v="Ben and Jerry's"/>
    <s v="Oatmeal Cookie Chunk"/>
    <n v="238"/>
    <x v="2146"/>
    <n v="151809.76331919539"/>
    <x v="2146"/>
    <n v="233988.66231999287"/>
    <n v="345.28949159998945"/>
    <n v="82178.899000797479"/>
    <n v="4.13086403361332"/>
    <n v="0.351208892712986"/>
    <m/>
    <m/>
    <m/>
    <m/>
    <x v="32"/>
  </r>
  <r>
    <x v="14"/>
    <x v="3"/>
    <s v="High End"/>
    <s v="Ben and Jerry's"/>
    <s v="Cinnamon Buns"/>
    <n v="998"/>
    <x v="2147"/>
    <n v="1417438.192499955"/>
    <x v="2147"/>
    <n v="2672030.3796999156"/>
    <n v="1257.1063999999606"/>
    <n v="1254592.1871999607"/>
    <n v="2.6827506513025203"/>
    <n v="0.46952766582723454"/>
    <m/>
    <m/>
    <m/>
    <m/>
    <x v="32"/>
  </r>
  <r>
    <x v="14"/>
    <x v="3"/>
    <s v="High End"/>
    <s v="Ben and Jerry's"/>
    <s v="Oatmeal Cookie Chunk"/>
    <n v="975"/>
    <x v="2148"/>
    <n v="1328260.7812499597"/>
    <x v="2148"/>
    <n v="2514386.306249924"/>
    <n v="1216.5389999999632"/>
    <n v="1186125.5249999643"/>
    <n v="2.6449823076922274"/>
    <n v="0.47173559689362471"/>
    <m/>
    <m/>
    <m/>
    <m/>
    <x v="32"/>
  </r>
  <r>
    <x v="14"/>
    <x v="3"/>
    <s v="High End"/>
    <s v="Ben and Jerry's"/>
    <s v="Cherry Garcia"/>
    <n v="769"/>
    <x v="2149"/>
    <n v="826678.32592497487"/>
    <x v="2149"/>
    <n v="1640604.7116569502"/>
    <n v="1058.4218279999679"/>
    <n v="813926.38573197532"/>
    <n v="2.7742862847853513"/>
    <n v="0.49611364635783578"/>
    <m/>
    <m/>
    <m/>
    <m/>
    <x v="32"/>
  </r>
  <r>
    <x v="14"/>
    <x v="3"/>
    <s v="High End"/>
    <s v="Ben and Jerry's"/>
    <s v="Strawberry"/>
    <n v="556"/>
    <x v="2150"/>
    <n v="439243.61399998615"/>
    <x v="2150"/>
    <n v="944651.15015997016"/>
    <n v="909.00635999997132"/>
    <n v="505407.53615998401"/>
    <n v="3.0557785251797598"/>
    <n v="0.53502029407829199"/>
    <m/>
    <m/>
    <m/>
    <m/>
    <x v="32"/>
  </r>
  <r>
    <x v="14"/>
    <x v="3"/>
    <s v="High End"/>
    <s v="Ben and Jerry's"/>
    <s v="Cherry Garcia"/>
    <n v="533"/>
    <x v="2151"/>
    <n v="397326.87539998797"/>
    <x v="2151"/>
    <n v="864782.73117597378"/>
    <n v="877.0278719999734"/>
    <n v="467455.85577598581"/>
    <n v="3.0440556697935288"/>
    <n v="0.5405471674258765"/>
    <m/>
    <m/>
    <m/>
    <m/>
    <x v="32"/>
  </r>
  <r>
    <x v="14"/>
    <x v="3"/>
    <s v="High End"/>
    <s v="Ben and Jerry's"/>
    <s v="Coffee HEATH Bar Crunch"/>
    <n v="518"/>
    <x v="2152"/>
    <n v="382281.20279998786"/>
    <x v="2152"/>
    <n v="838958.82123197324"/>
    <n v="881.61702399997171"/>
    <n v="456677.61843198538"/>
    <n v="3.1266633667952668"/>
    <n v="0.54433853828650947"/>
    <m/>
    <m/>
    <m/>
    <m/>
    <x v="32"/>
  </r>
  <r>
    <x v="14"/>
    <x v="3"/>
    <s v="High End"/>
    <s v="Ben and Jerry's"/>
    <s v="Strawberry Cheesecake"/>
    <n v="122"/>
    <x v="2153"/>
    <n v="19509.647669259397"/>
    <x v="2153"/>
    <n v="59059.735545998177"/>
    <n v="324.18104816999005"/>
    <n v="39550.087876738777"/>
    <n v="3.9680015819670906"/>
    <n v="0.66966246142324037"/>
    <m/>
    <m/>
    <m/>
    <m/>
    <x v="32"/>
  </r>
  <r>
    <x v="14"/>
    <x v="3"/>
    <s v="Low End"/>
    <s v="EDY's"/>
    <s v="Hot Chocolate Limited Edition  New!"/>
    <n v="250"/>
    <x v="2154"/>
    <n v="116969.03749999627"/>
    <x v="2154"/>
    <n v="217541.24999999304"/>
    <n v="402.28884999998718"/>
    <n v="100572.21249999678"/>
    <n v="3.4806599999998888"/>
    <n v="0.46231329690346085"/>
    <m/>
    <m/>
    <m/>
    <m/>
    <x v="32"/>
  </r>
  <r>
    <x v="14"/>
    <x v="3"/>
    <s v="Low End"/>
    <s v="EDY's"/>
    <s v="S'Mores Limited Edition New!"/>
    <n v="129"/>
    <x v="2155"/>
    <n v="23472.767437499275"/>
    <x v="2155"/>
    <n v="66290.681249997971"/>
    <n v="331.92181249998987"/>
    <n v="42817.913812498693"/>
    <n v="3.9835755813952267"/>
    <n v="0.64591150679266862"/>
    <m/>
    <m/>
    <m/>
    <m/>
    <x v="32"/>
  </r>
  <r>
    <x v="14"/>
    <x v="3"/>
    <s v="High End"/>
    <s v="Häagen-Dazs"/>
    <s v="Mango"/>
    <n v="300"/>
    <x v="2156"/>
    <n v="183176.48159999435"/>
    <x v="2156"/>
    <n v="289971.35999999114"/>
    <n v="355.98292799998922"/>
    <n v="106794.87839999679"/>
    <n v="3.2219039999999013"/>
    <n v="0.36829457364341095"/>
    <m/>
    <m/>
    <m/>
    <m/>
    <x v="32"/>
  </r>
  <r>
    <x v="14"/>
    <x v="3"/>
    <s v="High End"/>
    <s v="Häagen-Dazs"/>
    <s v="Rocky Road"/>
    <n v="298"/>
    <x v="2157"/>
    <n v="183257.80671611414"/>
    <x v="2157"/>
    <n v="290821.38085199072"/>
    <n v="360.95159105998857"/>
    <n v="107563.57413587658"/>
    <n v="3.2748680335569427"/>
    <n v="0.36986130050259092"/>
    <m/>
    <m/>
    <m/>
    <m/>
    <x v="32"/>
  </r>
  <r>
    <x v="14"/>
    <x v="3"/>
    <s v="High End"/>
    <s v="Häagen-Dazs"/>
    <s v="Banoffee"/>
    <n v="870"/>
    <x v="2158"/>
    <n v="1192249.2005999621"/>
    <x v="2158"/>
    <n v="2323243.1105999267"/>
    <n v="1299.992999999959"/>
    <n v="1130993.9099999645"/>
    <n v="3.0694188275861101"/>
    <n v="0.48681685736621422"/>
    <m/>
    <m/>
    <m/>
    <m/>
    <x v="32"/>
  </r>
  <r>
    <x v="14"/>
    <x v="3"/>
    <s v="High End"/>
    <s v="Häagen-Dazs"/>
    <s v="Lemon Sorbet"/>
    <n v="634"/>
    <x v="2159"/>
    <n v="624242.89342798095"/>
    <x v="2159"/>
    <n v="1296862.1792279603"/>
    <n v="1060.9136999999673"/>
    <n v="672619.28579997935"/>
    <n v="3.2263784574131504"/>
    <n v="0.51865132361281341"/>
    <m/>
    <m/>
    <m/>
    <m/>
    <x v="32"/>
  </r>
  <r>
    <x v="14"/>
    <x v="3"/>
    <s v="High End"/>
    <s v="Häagen-Dazs"/>
    <s v="Macadamia Nut Brittle"/>
    <n v="606"/>
    <x v="2160"/>
    <n v="568219.12149598286"/>
    <x v="2160"/>
    <n v="1192946.0970959638"/>
    <n v="1030.9025999999687"/>
    <n v="624726.97559998091"/>
    <n v="3.2484454059404957"/>
    <n v="0.52368416068486145"/>
    <m/>
    <m/>
    <m/>
    <m/>
    <x v="32"/>
  </r>
  <r>
    <x v="14"/>
    <x v="3"/>
    <s v="High End"/>
    <s v="Häagen-Dazs"/>
    <s v="Lemon Sorbet"/>
    <n v="154"/>
    <x v="2161"/>
    <n v="41742.007959958719"/>
    <x v="2161"/>
    <n v="92910.656915997155"/>
    <n v="332.26395425998982"/>
    <n v="51168.648956038436"/>
    <n v="3.9176360649349449"/>
    <n v="0.55072960039773788"/>
    <m/>
    <m/>
    <m/>
    <m/>
    <x v="32"/>
  </r>
  <r>
    <x v="14"/>
    <x v="3"/>
    <s v="High End"/>
    <s v="Häagen-Dazs"/>
    <s v="Macadamia Nut Brittle"/>
    <n v="424"/>
    <x v="2162"/>
    <n v="278299.18060799158"/>
    <x v="2162"/>
    <n v="643649.88940798061"/>
    <n v="861.67619999997407"/>
    <n v="365350.70879998902"/>
    <n v="3.5802881886791371"/>
    <n v="0.56762335364655003"/>
    <m/>
    <m/>
    <m/>
    <m/>
    <x v="32"/>
  </r>
  <r>
    <x v="14"/>
    <x v="3"/>
    <s v="Low End"/>
    <s v="Baskin-Robbins"/>
    <s v="Chocolate"/>
    <n v="386"/>
    <x v="2163"/>
    <n v="340566.25534378848"/>
    <x v="2163"/>
    <n v="670381.22697998397"/>
    <n v="854.44293169998821"/>
    <n v="329814.97163619549"/>
    <n v="4.4993236528496334"/>
    <n v="0.49198121660116684"/>
    <m/>
    <m/>
    <m/>
    <m/>
    <x v="32"/>
  </r>
  <r>
    <x v="14"/>
    <x v="3"/>
    <s v="Low End"/>
    <s v="Baskin-Robbins"/>
    <s v="Old Fashioned Butter Pecan"/>
    <n v="926"/>
    <x v="2164"/>
    <n v="1094640.9994599642"/>
    <x v="2164"/>
    <n v="2090233.6034599314"/>
    <n v="1075.1539999999645"/>
    <n v="995592.60399996722"/>
    <n v="2.4376584341251899"/>
    <n v="0.47630685984187515"/>
    <m/>
    <m/>
    <m/>
    <m/>
    <x v="32"/>
  </r>
  <r>
    <x v="14"/>
    <x v="3"/>
    <s v="Low End"/>
    <s v="Baskin-Robbins"/>
    <s v="Chocolate Almond"/>
    <n v="750"/>
    <x v="2165"/>
    <n v="726138.56249997567"/>
    <x v="2165"/>
    <n v="1455926.0624999511"/>
    <n v="973.04999999996733"/>
    <n v="729787.49999997544"/>
    <n v="2.5883129999999133"/>
    <n v="0.50125313283208017"/>
    <m/>
    <m/>
    <m/>
    <m/>
    <x v="32"/>
  </r>
  <r>
    <x v="14"/>
    <x v="3"/>
    <s v="Low End"/>
    <s v="Baskin-Robbins"/>
    <s v="Lemon Sherbet"/>
    <n v="702"/>
    <x v="2166"/>
    <n v="629400.39832797938"/>
    <x v="2166"/>
    <n v="1283589.705527958"/>
    <n v="931.89359999996952"/>
    <n v="654189.30719997862"/>
    <n v="2.6046657606836754"/>
    <n v="0.50965608744182134"/>
    <m/>
    <m/>
    <m/>
    <m/>
    <x v="32"/>
  </r>
  <r>
    <x v="14"/>
    <x v="3"/>
    <s v="Low End"/>
    <s v="Baskin-Robbins"/>
    <s v="Very Berry Strawberry"/>
    <n v="501"/>
    <x v="2167"/>
    <n v="324270.19990798907"/>
    <x v="2167"/>
    <n v="731156.94910797523"/>
    <n v="812.14919999997244"/>
    <n v="406886.74919998617"/>
    <n v="2.912964287425051"/>
    <n v="0.55649713744278217"/>
    <m/>
    <m/>
    <m/>
    <m/>
    <x v="32"/>
  </r>
  <r>
    <x v="14"/>
    <x v="3"/>
    <s v="Low End"/>
    <s v="Baskin-Robbins"/>
    <s v="Old Fashioned Butter Pecan"/>
    <n v="461"/>
    <x v="2168"/>
    <n v="271554.87085899105"/>
    <x v="2168"/>
    <n v="630020.67995897937"/>
    <n v="777.58309999997471"/>
    <n v="358465.80909998831"/>
    <n v="2.9645102364424196"/>
    <n v="0.5689746709954473"/>
    <m/>
    <m/>
    <m/>
    <m/>
    <x v="32"/>
  </r>
  <r>
    <x v="14"/>
    <x v="3"/>
    <s v="Low End"/>
    <s v="Baskin-Robbins"/>
    <s v="Chocolate Fudge"/>
    <n v="125"/>
    <x v="2169"/>
    <n v="24857.573718749158"/>
    <x v="2169"/>
    <n v="67124.340624997727"/>
    <n v="338.13413524998856"/>
    <n v="42266.766906248566"/>
    <n v="4.2959577999998544"/>
    <n v="0.62967869051227643"/>
    <m/>
    <m/>
    <m/>
    <m/>
    <x v="32"/>
  </r>
  <r>
    <x v="14"/>
    <x v="4"/>
    <s v="High End"/>
    <s v="Ben and Jerry's"/>
    <s v="Everything But The..."/>
    <n v="300"/>
    <x v="2170"/>
    <n v="237370.60619999224"/>
    <x v="2170"/>
    <n v="496210.01999998861"/>
    <n v="862.79804599998795"/>
    <n v="258839.41379999637"/>
    <n v="5.5134446666665404"/>
    <n v="0.52163278323158879"/>
    <m/>
    <m/>
    <m/>
    <m/>
    <x v="32"/>
  </r>
  <r>
    <x v="14"/>
    <x v="4"/>
    <s v="High End"/>
    <s v="Ben and Jerry's"/>
    <s v="Neapolitan Dynamite"/>
    <n v="957"/>
    <x v="2171"/>
    <n v="1339223.0964749549"/>
    <x v="2171"/>
    <n v="2543749.550198914"/>
    <n v="1258.6483319999575"/>
    <n v="1204526.4537239592"/>
    <n v="2.7774770188086837"/>
    <n v="0.47352399674322054"/>
    <m/>
    <m/>
    <m/>
    <m/>
    <x v="32"/>
  </r>
  <r>
    <x v="14"/>
    <x v="4"/>
    <s v="High End"/>
    <s v="Ben and Jerry's"/>
    <s v="Triple Caramel Chunk"/>
    <n v="888"/>
    <x v="2172"/>
    <n v="1132664.6015999634"/>
    <x v="2172"/>
    <n v="2182063.0487039289"/>
    <n v="1181.7550079999614"/>
    <n v="1049398.4471039656"/>
    <n v="2.7672051891890992"/>
    <n v="0.48092031425364751"/>
    <m/>
    <m/>
    <m/>
    <m/>
    <x v="32"/>
  </r>
  <r>
    <x v="14"/>
    <x v="4"/>
    <s v="High End"/>
    <s v="Ben and Jerry's"/>
    <s v="Dave Matthews Band MagicBrownies Encore Edition"/>
    <n v="764"/>
    <x v="2173"/>
    <n v="838814.92919997277"/>
    <x v="2173"/>
    <n v="1667070.256847946"/>
    <n v="1084.1038319999648"/>
    <n v="828255.3276479732"/>
    <n v="2.8560590732983364"/>
    <n v="0.49683288646395579"/>
    <m/>
    <m/>
    <m/>
    <m/>
    <x v="32"/>
  </r>
  <r>
    <x v="14"/>
    <x v="4"/>
    <s v="High End"/>
    <s v="Ben and Jerry's"/>
    <s v="Chubby Hubby"/>
    <n v="749"/>
    <x v="2174"/>
    <n v="806326.73729997384"/>
    <x v="2174"/>
    <n v="1609548.2614119479"/>
    <n v="1072.3918879999653"/>
    <n v="803221.52411197405"/>
    <n v="2.869064870493899"/>
    <n v="0.49903537742158915"/>
    <m/>
    <m/>
    <m/>
    <m/>
    <x v="32"/>
  </r>
  <r>
    <x v="14"/>
    <x v="4"/>
    <s v="High End"/>
    <s v="Ben and Jerry's"/>
    <s v="Half Baked"/>
    <n v="694"/>
    <x v="2175"/>
    <n v="704609.3861999762"/>
    <x v="2175"/>
    <n v="1431356.5479279517"/>
    <n v="1047.1861119999646"/>
    <n v="726747.16172797547"/>
    <n v="2.9718637060517725"/>
    <n v="0.50773314502247757"/>
    <m/>
    <m/>
    <m/>
    <m/>
    <x v="32"/>
  </r>
  <r>
    <x v="14"/>
    <x v="4"/>
    <s v="High End"/>
    <s v="Ben and Jerry's"/>
    <s v="Strawberry"/>
    <n v="601"/>
    <x v="2176"/>
    <n v="519235.46752498316"/>
    <x v="2176"/>
    <n v="1093376.0779609643"/>
    <n v="955.30883599996878"/>
    <n v="574140.61043598107"/>
    <n v="3.0270571730448266"/>
    <n v="0.52510807764030776"/>
    <m/>
    <m/>
    <m/>
    <m/>
    <x v="32"/>
  </r>
  <r>
    <x v="14"/>
    <x v="4"/>
    <s v="High End"/>
    <s v="Ben and Jerry's"/>
    <s v="Dave Matthews Band MagicBrownies Encore Edition"/>
    <n v="466"/>
    <x v="2177"/>
    <n v="312264.89909998985"/>
    <x v="2177"/>
    <n v="707723.00460397708"/>
    <n v="848.62254399997255"/>
    <n v="395458.10550398723"/>
    <n v="3.2590534206007526"/>
    <n v="0.55877525943257278"/>
    <m/>
    <m/>
    <m/>
    <m/>
    <x v="32"/>
  </r>
  <r>
    <x v="14"/>
    <x v="4"/>
    <s v="High End"/>
    <s v="Ben and Jerry's"/>
    <s v="Triple Caramel Chunk"/>
    <n v="134"/>
    <x v="2178"/>
    <n v="29635.953241439034"/>
    <x v="2178"/>
    <n v="74449.721423997573"/>
    <n v="334.43110583998907"/>
    <n v="44813.768182558539"/>
    <n v="4.146230865671507"/>
    <n v="0.60193332258881493"/>
    <m/>
    <m/>
    <m/>
    <m/>
    <x v="32"/>
  </r>
  <r>
    <x v="14"/>
    <x v="4"/>
    <s v="Low End"/>
    <s v="EDY's"/>
    <s v="Eggnog (Holiday)"/>
    <n v="832"/>
    <x v="2179"/>
    <n v="1018276.093419487"/>
    <x v="2179"/>
    <n v="1916610.056191951"/>
    <n v="1079.7283206399809"/>
    <n v="898333.96277246403"/>
    <n v="2.7687714615383907"/>
    <n v="0.46870982434336905"/>
    <m/>
    <m/>
    <m/>
    <m/>
    <x v="32"/>
  </r>
  <r>
    <x v="14"/>
    <x v="4"/>
    <s v="Low End"/>
    <s v="EDY's"/>
    <s v="Caramel Delight"/>
    <n v="794"/>
    <x v="2180"/>
    <n v="932919.97249208984"/>
    <x v="2180"/>
    <n v="1781267.1096519548"/>
    <n v="1068.4472760199812"/>
    <n v="848347.137159865"/>
    <n v="2.8254527178840596"/>
    <n v="0.47626048477683125"/>
    <m/>
    <m/>
    <m/>
    <m/>
    <x v="32"/>
  </r>
  <r>
    <x v="14"/>
    <x v="4"/>
    <s v="Low End"/>
    <s v="EDY's"/>
    <s v="Vanilla"/>
    <n v="292"/>
    <x v="2181"/>
    <n v="154431.3504843149"/>
    <x v="2181"/>
    <n v="277201.24027199089"/>
    <n v="420.44482803998619"/>
    <n v="122769.88978767599"/>
    <n v="3.2510935479450982"/>
    <n v="0.44289083868172346"/>
    <m/>
    <m/>
    <m/>
    <m/>
    <x v="32"/>
  </r>
  <r>
    <x v="14"/>
    <x v="4"/>
    <s v="Low End"/>
    <s v="EDY's"/>
    <s v="Strawberry Cheesecake Limited Editions "/>
    <n v="220"/>
    <x v="2182"/>
    <n v="66845.758319997825"/>
    <x v="2182"/>
    <n v="147555.67199999519"/>
    <n v="366.86324399998801"/>
    <n v="80709.913679997364"/>
    <n v="3.0486709090908097"/>
    <n v="0.54697940503432496"/>
    <m/>
    <m/>
    <m/>
    <m/>
    <x v="32"/>
  </r>
  <r>
    <x v="14"/>
    <x v="4"/>
    <s v="Low End"/>
    <s v="EDY's"/>
    <s v="Vanilla"/>
    <n v="139"/>
    <x v="2183"/>
    <n v="28182.776798879044"/>
    <x v="2183"/>
    <n v="76677.686447997403"/>
    <n v="348.88424207998821"/>
    <n v="48494.909649118359"/>
    <n v="3.9686189352516639"/>
    <n v="0.63245139356163904"/>
    <m/>
    <m/>
    <m/>
    <m/>
    <x v="32"/>
  </r>
  <r>
    <x v="14"/>
    <x v="4"/>
    <s v="High End"/>
    <s v="Häagen-Dazs"/>
    <s v="Chocolate Chip"/>
    <n v="192"/>
    <x v="2184"/>
    <n v="71784.680647677582"/>
    <x v="2184"/>
    <n v="139368.68812799529"/>
    <n v="352.0000389599881"/>
    <n v="67584.007480317712"/>
    <n v="3.7806176249998722"/>
    <n v="0.48492963798474592"/>
    <m/>
    <m/>
    <m/>
    <m/>
    <x v="32"/>
  </r>
  <r>
    <x v="14"/>
    <x v="4"/>
    <s v="High End"/>
    <s v="Häagen-Dazs"/>
    <s v="Strawberry Cheesecake"/>
    <n v="867"/>
    <x v="2185"/>
    <n v="1200886.3193759606"/>
    <x v="2185"/>
    <n v="2341512.2129759234"/>
    <n v="1315.600799999957"/>
    <n v="1140625.8935999628"/>
    <n v="3.1150013010379602"/>
    <n v="0.48713215642394397"/>
    <m/>
    <m/>
    <m/>
    <m/>
    <x v="32"/>
  </r>
  <r>
    <x v="14"/>
    <x v="4"/>
    <s v="High End"/>
    <s v="Häagen-Dazs"/>
    <s v="Rum Raisin"/>
    <n v="804"/>
    <x v="2186"/>
    <n v="1035118.222703966"/>
    <x v="2186"/>
    <n v="2046472.7171039325"/>
    <n v="1257.9035999999585"/>
    <n v="1011354.4943999666"/>
    <n v="3.1658757164178062"/>
    <n v="0.49419397871630838"/>
    <m/>
    <m/>
    <m/>
    <m/>
    <x v="32"/>
  </r>
  <r>
    <x v="14"/>
    <x v="4"/>
    <s v="High End"/>
    <s v="Häagen-Dazs"/>
    <s v="Mango"/>
    <n v="668"/>
    <x v="2187"/>
    <n v="713213.65214397653"/>
    <x v="2187"/>
    <n v="1464452.3305439521"/>
    <n v="1124.6087999999634"/>
    <n v="751238.67839997553"/>
    <n v="3.2818771077843238"/>
    <n v="0.51298267805066589"/>
    <m/>
    <m/>
    <m/>
    <m/>
    <x v="32"/>
  </r>
  <r>
    <x v="14"/>
    <x v="4"/>
    <s v="High End"/>
    <s v="Häagen-Dazs"/>
    <s v="Pistachio"/>
    <n v="555"/>
    <x v="2188"/>
    <n v="492402.60449998383"/>
    <x v="2188"/>
    <n v="1056263.1794999652"/>
    <n v="1015.9649999999665"/>
    <n v="563860.57499998133"/>
    <n v="3.4291475675674548"/>
    <n v="0.5338258361584779"/>
    <m/>
    <m/>
    <m/>
    <m/>
    <x v="32"/>
  </r>
  <r>
    <x v="14"/>
    <x v="4"/>
    <s v="High End"/>
    <s v="Häagen-Dazs"/>
    <s v="Honey Vanilla"/>
    <n v="473"/>
    <x v="2189"/>
    <n v="361604.00981098786"/>
    <x v="2189"/>
    <n v="809705.97566097276"/>
    <n v="947.36144999996804"/>
    <n v="448101.9658499849"/>
    <n v="3.6191373298096035"/>
    <n v="0.55341318863825084"/>
    <m/>
    <m/>
    <m/>
    <m/>
    <x v="32"/>
  </r>
  <r>
    <x v="14"/>
    <x v="4"/>
    <s v="Low End"/>
    <s v="Baskin-Robbins"/>
    <s v="Jamoca Almond Fudge"/>
    <n v="352"/>
    <x v="2190"/>
    <n v="291041.61225214996"/>
    <x v="2190"/>
    <n v="592594.94553598564"/>
    <n v="856.68560591998767"/>
    <n v="301553.33328383567"/>
    <n v="4.7826942272726107"/>
    <n v="0.50886922940439372"/>
    <m/>
    <m/>
    <m/>
    <m/>
    <x v="32"/>
  </r>
  <r>
    <x v="14"/>
    <x v="4"/>
    <s v="Low End"/>
    <s v="Baskin-Robbins"/>
    <s v="Jamoca Almond Fudge"/>
    <n v="281"/>
    <x v="2191"/>
    <n v="140415.00963638513"/>
    <x v="2191"/>
    <n v="238411.90666899178"/>
    <n v="348.74340580998802"/>
    <n v="97996.897032606648"/>
    <n v="3.0193628078290771"/>
    <n v="0.41104028067131876"/>
    <m/>
    <m/>
    <m/>
    <m/>
    <x v="32"/>
  </r>
  <r>
    <x v="14"/>
    <x v="4"/>
    <s v="Low End"/>
    <s v="Baskin-Robbins"/>
    <s v="Peppermint Stick"/>
    <n v="894"/>
    <x v="2192"/>
    <n v="1061168.015807962"/>
    <x v="2192"/>
    <n v="2041775.8750079267"/>
    <n v="1096.8767999999607"/>
    <n v="980607.85919996467"/>
    <n v="2.5546595436240693"/>
    <n v="0.48027203729995965"/>
    <m/>
    <m/>
    <m/>
    <m/>
    <x v="32"/>
  </r>
  <r>
    <x v="14"/>
    <x v="4"/>
    <s v="Low End"/>
    <s v="Baskin-Robbins"/>
    <s v="Chocolate Ribbon"/>
    <n v="669"/>
    <x v="2193"/>
    <n v="584709.35503497976"/>
    <x v="2193"/>
    <n v="1207932.0265349583"/>
    <n v="931.57349999996779"/>
    <n v="623222.67149997852"/>
    <n v="2.6989215470851087"/>
    <n v="0.51594183928357162"/>
    <m/>
    <m/>
    <m/>
    <m/>
    <x v="32"/>
  </r>
  <r>
    <x v="14"/>
    <x v="4"/>
    <s v="Low End"/>
    <s v="Baskin-Robbins"/>
    <s v="Vanilla"/>
    <n v="184"/>
    <x v="2194"/>
    <n v="58007.552945277974"/>
    <x v="2194"/>
    <n v="121617.71308799575"/>
    <n v="345.70739207998793"/>
    <n v="63610.160142717781"/>
    <n v="3.5922056086955267"/>
    <n v="0.52303368093012104"/>
    <m/>
    <m/>
    <m/>
    <m/>
    <x v="32"/>
  </r>
  <r>
    <x v="14"/>
    <x v="5"/>
    <s v="Low End"/>
    <s v="Baskin-Robbins"/>
    <s v="Banana Nut Fudge"/>
    <n v="580"/>
    <x v="2195"/>
    <n v="441559.98559998459"/>
    <x v="2195"/>
    <n v="950375.42559996678"/>
    <n v="877.26799999996933"/>
    <n v="508815.43999998219"/>
    <n v="2.8251350344826598"/>
    <n v="0.53538362450688348"/>
    <m/>
    <m/>
    <m/>
    <m/>
    <x v="32"/>
  </r>
  <r>
    <x v="14"/>
    <x v="5"/>
    <s v="Low End"/>
    <s v="Baskin-Robbins"/>
    <s v="Coffee Candy"/>
    <n v="173"/>
    <x v="2196"/>
    <n v="50882.737875028222"/>
    <x v="2196"/>
    <n v="110607.32181299613"/>
    <n v="345.22880888998793"/>
    <n v="59724.583937967909"/>
    <n v="3.6956571156068074"/>
    <n v="0.53996953329133401"/>
    <m/>
    <m/>
    <m/>
    <m/>
    <x v="32"/>
  </r>
  <r>
    <x v="14"/>
    <x v="5"/>
    <s v="Low End"/>
    <s v="Baskin-Robbins"/>
    <s v="Chocolate Ribbon"/>
    <n v="476"/>
    <x v="2197"/>
    <n v="300245.14721598936"/>
    <x v="2197"/>
    <n v="688848.40561597538"/>
    <n v="816.39339999997071"/>
    <n v="388603.25839998602"/>
    <n v="3.040253184873841"/>
    <n v="0.56413465608952518"/>
    <m/>
    <m/>
    <m/>
    <m/>
    <x v="32"/>
  </r>
  <r>
    <x v="14"/>
    <x v="5"/>
    <s v="Low End"/>
    <s v="Baskin-Robbins"/>
    <s v="Chocolate Ribbon"/>
    <n v="131"/>
    <x v="2198"/>
    <n v="27810.012513659036"/>
    <x v="2198"/>
    <n v="72571.957185997482"/>
    <n v="341.69423413998817"/>
    <n v="44761.944672338446"/>
    <n v="4.2288885954197006"/>
    <n v="0.61679395744579857"/>
    <m/>
    <m/>
    <m/>
    <m/>
    <x v="32"/>
  </r>
  <r>
    <x v="14"/>
    <x v="5"/>
    <s v="High End"/>
    <s v="Ben and Jerry's"/>
    <s v="Oatmeal Cookie Chunk"/>
    <n v="344"/>
    <x v="2199"/>
    <n v="315907.06282622874"/>
    <x v="2199"/>
    <n v="618948.19750398409"/>
    <n v="880.93353103998629"/>
    <n v="303041.13467775536"/>
    <n v="5.2304302790696324"/>
    <n v="0.48960661958435492"/>
    <m/>
    <m/>
    <m/>
    <m/>
    <x v="32"/>
  </r>
  <r>
    <x v="14"/>
    <x v="5"/>
    <s v="High End"/>
    <s v="Ben and Jerry's"/>
    <s v="Orange &amp; Cream"/>
    <n v="309"/>
    <x v="2200"/>
    <n v="257266.932280821"/>
    <x v="2200"/>
    <n v="527216.44179298694"/>
    <n v="873.62300812998694"/>
    <n v="269949.50951216591"/>
    <n v="5.5216895695791512"/>
    <n v="0.51202786581182236"/>
    <m/>
    <m/>
    <m/>
    <m/>
    <x v="32"/>
  </r>
  <r>
    <x v="14"/>
    <x v="5"/>
    <s v="High End"/>
    <s v="Ben and Jerry's"/>
    <s v="Everything But The..."/>
    <n v="265"/>
    <x v="2201"/>
    <n v="195063.25763224321"/>
    <x v="2201"/>
    <n v="425386.88147498976"/>
    <n v="869.14575034998688"/>
    <n v="230323.62384274654"/>
    <n v="6.057484962264005"/>
    <n v="0.5414450559549947"/>
    <m/>
    <m/>
    <m/>
    <m/>
    <x v="32"/>
  </r>
  <r>
    <x v="14"/>
    <x v="5"/>
    <s v="High End"/>
    <s v="Ben and Jerry's"/>
    <s v="Coffee"/>
    <n v="233"/>
    <x v="2202"/>
    <n v="154409.61274678464"/>
    <x v="2202"/>
    <n v="239255.20490899176"/>
    <n v="364.14417236998759"/>
    <n v="84845.592162207118"/>
    <n v="4.4070659785406203"/>
    <n v="0.35462380931056775"/>
    <m/>
    <m/>
    <m/>
    <m/>
    <x v="32"/>
  </r>
  <r>
    <x v="14"/>
    <x v="5"/>
    <s v="High End"/>
    <s v="Ben and Jerry's"/>
    <s v="Chocolate Chip Cookie Dough"/>
    <n v="878"/>
    <x v="2203"/>
    <n v="1157424.5096999586"/>
    <x v="2203"/>
    <n v="2234711.0672679199"/>
    <n v="1226.9778559999559"/>
    <n v="1077286.5575679613"/>
    <n v="2.8988940842823561"/>
    <n v="0.48206972854213964"/>
    <m/>
    <m/>
    <m/>
    <m/>
    <x v="32"/>
  </r>
  <r>
    <x v="14"/>
    <x v="5"/>
    <s v="High End"/>
    <s v="Ben and Jerry's"/>
    <s v="Gingersnap"/>
    <n v="199"/>
    <x v="2204"/>
    <n v="73546.766920677444"/>
    <x v="2204"/>
    <n v="143273.86522799503"/>
    <n v="350.38742867998792"/>
    <n v="69727.098307317588"/>
    <n v="3.6179355376883171"/>
    <n v="0.48667004408905451"/>
    <m/>
    <m/>
    <m/>
    <m/>
    <x v="32"/>
  </r>
  <r>
    <x v="14"/>
    <x v="5"/>
    <s v="High End"/>
    <s v="Ben and Jerry's"/>
    <s v="Vanilla"/>
    <n v="665"/>
    <x v="2205"/>
    <n v="656107.12124997715"/>
    <x v="2205"/>
    <n v="1346570.7958499531"/>
    <n v="1038.2912399999636"/>
    <n v="690463.67459997593"/>
    <n v="3.0449902105262097"/>
    <n v="0.51275705423579787"/>
    <m/>
    <m/>
    <m/>
    <m/>
    <x v="32"/>
  </r>
  <r>
    <x v="14"/>
    <x v="5"/>
    <s v="High End"/>
    <s v="Ben and Jerry's"/>
    <s v="Butter Pecan"/>
    <n v="450"/>
    <x v="2206"/>
    <n v="304403.06249998906"/>
    <x v="2206"/>
    <n v="697646.722499975"/>
    <n v="873.87479999996867"/>
    <n v="393243.65999998595"/>
    <n v="3.4451689999998765"/>
    <n v="0.5636716224951519"/>
    <m/>
    <m/>
    <m/>
    <m/>
    <x v="32"/>
  </r>
  <r>
    <x v="14"/>
    <x v="5"/>
    <s v="High End"/>
    <s v="Ben and Jerry's"/>
    <s v="Cherry Garcia"/>
    <n v="447"/>
    <x v="2207"/>
    <n v="299413.78649998934"/>
    <x v="2207"/>
    <n v="687700.55105997541"/>
    <n v="868.65047999996887"/>
    <n v="388286.76455998607"/>
    <n v="3.441789664429407"/>
    <n v="0.56461604394748111"/>
    <m/>
    <m/>
    <m/>
    <m/>
    <x v="32"/>
  </r>
  <r>
    <x v="14"/>
    <x v="5"/>
    <s v="Low End"/>
    <s v="EDY's"/>
    <s v="Vanilla"/>
    <n v="805"/>
    <x v="2208"/>
    <n v="987987.32250046555"/>
    <x v="2208"/>
    <n v="1865495.818549949"/>
    <n v="1090.0726658999795"/>
    <n v="877508.49604948342"/>
    <n v="2.8787405093166916"/>
    <n v="0.47038888392232975"/>
    <m/>
    <m/>
    <m/>
    <m/>
    <x v="32"/>
  </r>
  <r>
    <x v="14"/>
    <x v="5"/>
    <s v="Low End"/>
    <s v="EDY's"/>
    <s v="Mint Cookie Crunch "/>
    <n v="744"/>
    <x v="2209"/>
    <n v="848700.17114109069"/>
    <x v="2209"/>
    <n v="1643764.8875519559"/>
    <n v="1068.63537151998"/>
    <n v="795064.71641086519"/>
    <n v="2.9695717849461567"/>
    <n v="0.48368518054607423"/>
    <m/>
    <m/>
    <m/>
    <m/>
    <x v="32"/>
  </r>
  <r>
    <x v="14"/>
    <x v="5"/>
    <s v="Low End"/>
    <s v="EDY's"/>
    <s v="Peppermint (Holiday)"/>
    <n v="705"/>
    <x v="2210"/>
    <n v="781374.45180372195"/>
    <x v="2210"/>
    <n v="1533299.7941249576"/>
    <n v="1066.5607692499798"/>
    <n v="751925.34232123569"/>
    <n v="3.0849550709219007"/>
    <n v="0.49039681946240249"/>
    <m/>
    <m/>
    <m/>
    <m/>
    <x v="32"/>
  </r>
  <r>
    <x v="14"/>
    <x v="5"/>
    <s v="Low End"/>
    <s v="EDY's"/>
    <s v="Caramel Delight"/>
    <n v="685"/>
    <x v="2211"/>
    <n v="738252.75587322365"/>
    <x v="2211"/>
    <n v="1463296.7225749602"/>
    <n v="1058.4583455499803"/>
    <n v="725043.96670173656"/>
    <n v="3.1185395547444408"/>
    <n v="0.49548663337800564"/>
    <m/>
    <m/>
    <m/>
    <m/>
    <x v="32"/>
  </r>
  <r>
    <x v="14"/>
    <x v="5"/>
    <s v="Low End"/>
    <s v="EDY's"/>
    <s v="Chocolate Chip"/>
    <n v="571"/>
    <x v="2212"/>
    <n v="529596.89085571095"/>
    <x v="2212"/>
    <n v="829249.58058297017"/>
    <n v="524.78579636998109"/>
    <n v="299652.68972725922"/>
    <n v="2.5433904956216247"/>
    <n v="0.36135404435972168"/>
    <m/>
    <m/>
    <m/>
    <m/>
    <x v="32"/>
  </r>
  <r>
    <x v="14"/>
    <x v="5"/>
    <s v="Low End"/>
    <s v="EDY's"/>
    <s v="Eggnog (Holiday)"/>
    <n v="482"/>
    <x v="2213"/>
    <n v="382243.18840918678"/>
    <x v="2213"/>
    <n v="617571.30131997867"/>
    <n v="488.23259939998309"/>
    <n v="235328.11291079188"/>
    <n v="2.6582329045642235"/>
    <n v="0.38105415910326224"/>
    <m/>
    <m/>
    <m/>
    <m/>
    <x v="32"/>
  </r>
  <r>
    <x v="14"/>
    <x v="5"/>
    <s v="High End"/>
    <s v="Häagen-Dazs"/>
    <s v="Cinnamon Dulce de Leche"/>
    <n v="291"/>
    <x v="2214"/>
    <n v="181369.53707399365"/>
    <x v="2214"/>
    <n v="290412.0053999899"/>
    <n v="374.7163859999871"/>
    <n v="109042.46832599625"/>
    <n v="3.4294824742266847"/>
    <n v="0.37547507092831789"/>
    <m/>
    <m/>
    <m/>
    <m/>
    <x v="32"/>
  </r>
  <r>
    <x v="14"/>
    <x v="5"/>
    <s v="High End"/>
    <s v="Häagen-Dazs"/>
    <s v="Rum Raisin"/>
    <n v="991"/>
    <x v="2215"/>
    <n v="1603925.8504709448"/>
    <x v="2215"/>
    <n v="3057643.9173208945"/>
    <n v="1466.9203499999494"/>
    <n v="1453718.0668499498"/>
    <n v="3.1134335327950491"/>
    <n v="0.47543733219389933"/>
    <m/>
    <m/>
    <m/>
    <m/>
    <x v="32"/>
  </r>
  <r>
    <x v="14"/>
    <x v="5"/>
    <s v="High End"/>
    <s v="Häagen-Dazs"/>
    <s v="Chocolate Chip"/>
    <n v="951"/>
    <x v="2216"/>
    <n v="1477284.769439949"/>
    <x v="2216"/>
    <n v="2835107.353439902"/>
    <n v="1427.7839999999508"/>
    <n v="1357822.583999953"/>
    <n v="3.1347901577285984"/>
    <n v="0.47893162929173572"/>
    <m/>
    <m/>
    <m/>
    <m/>
    <x v="32"/>
  </r>
  <r>
    <x v="14"/>
    <x v="5"/>
    <s v="High End"/>
    <s v="Häagen-Dazs"/>
    <s v="Chocolate"/>
    <n v="837"/>
    <x v="2217"/>
    <n v="1149745.11947096"/>
    <x v="2217"/>
    <n v="2256112.6863209214"/>
    <n v="1321.825049999954"/>
    <n v="1106367.5668499614"/>
    <n v="3.2204003978493505"/>
    <n v="0.49038666089597344"/>
    <m/>
    <m/>
    <m/>
    <m/>
    <x v="32"/>
  </r>
  <r>
    <x v="14"/>
    <x v="5"/>
    <s v="High End"/>
    <s v="Häagen-Dazs"/>
    <s v="Mango"/>
    <n v="804"/>
    <x v="2218"/>
    <n v="1061032.3937279631"/>
    <x v="2218"/>
    <n v="2097706.1345279268"/>
    <n v="1289.3951999999549"/>
    <n v="1036673.7407999637"/>
    <n v="3.2451333731342151"/>
    <n v="0.49419397871630838"/>
    <m/>
    <m/>
    <m/>
    <m/>
    <x v="32"/>
  </r>
  <r>
    <x v="14"/>
    <x v="5"/>
    <s v="High End"/>
    <s v="Häagen-Dazs"/>
    <s v="Strawberry Cheesecake"/>
    <n v="750"/>
    <x v="2219"/>
    <n v="923432.06249996787"/>
    <x v="2219"/>
    <n v="1850572.6874999355"/>
    <n v="1236.1874999999568"/>
    <n v="927140.62499996764"/>
    <n v="3.2899069999998853"/>
    <n v="0.50100200400801598"/>
    <m/>
    <m/>
    <m/>
    <m/>
    <x v="32"/>
  </r>
  <r>
    <x v="14"/>
    <x v="5"/>
    <s v="High End"/>
    <s v="Häagen-Dazs"/>
    <s v="Chocolate Chip"/>
    <n v="725"/>
    <x v="2220"/>
    <n v="858969.54187497043"/>
    <x v="2220"/>
    <n v="1733284.1981249403"/>
    <n v="1205.9512499999585"/>
    <n v="874314.65624996985"/>
    <n v="3.2975680344826452"/>
    <n v="0.504426600782376"/>
    <m/>
    <m/>
    <m/>
    <m/>
    <x v="32"/>
  </r>
  <r>
    <x v="15"/>
    <x v="0"/>
    <s v="High End"/>
    <s v="Häagen-Dazs"/>
    <s v="Vanilla"/>
    <n v="677"/>
    <x v="2221"/>
    <n v="749109.41744397406"/>
    <x v="2221"/>
    <n v="1533667.2508439471"/>
    <n v="1158.8741999999602"/>
    <n v="784557.83339997299"/>
    <n v="3.3462147296896925"/>
    <n v="0.51155674933284656"/>
    <m/>
    <m/>
    <m/>
    <m/>
    <x v="32"/>
  </r>
  <r>
    <x v="15"/>
    <x v="0"/>
    <s v="High End"/>
    <s v="Häagen-Dazs"/>
    <s v="Vanilla"/>
    <n v="147"/>
    <x v="2222"/>
    <n v="39389.788425328639"/>
    <x v="2222"/>
    <n v="90587.054942996852"/>
    <n v="348.28072460998789"/>
    <n v="51197.266517668213"/>
    <n v="4.192098428571283"/>
    <n v="0.56517199449617606"/>
    <m/>
    <m/>
    <m/>
    <m/>
    <x v="32"/>
  </r>
  <r>
    <x v="15"/>
    <x v="0"/>
    <s v="Low End"/>
    <s v="Baskin-Robbins"/>
    <s v="Coffee Candy"/>
    <n v="253"/>
    <x v="2223"/>
    <n v="166297.70747732389"/>
    <x v="2223"/>
    <n v="258144.02914299048"/>
    <n v="363.02893938998659"/>
    <n v="91846.32166566659"/>
    <n v="4.0329333241105232"/>
    <n v="0.35579487145445976"/>
    <m/>
    <m/>
    <m/>
    <m/>
    <x v="32"/>
  </r>
  <r>
    <x v="15"/>
    <x v="0"/>
    <s v="Low End"/>
    <s v="Baskin-Robbins"/>
    <s v="Chocolate Fudge"/>
    <n v="280"/>
    <x v="2224"/>
    <n v="143684.50622399469"/>
    <x v="2224"/>
    <n v="244335.47039999103"/>
    <n v="359.46772919998693"/>
    <n v="100650.96417599634"/>
    <n v="3.1165238571427425"/>
    <n v="0.41193758733115993"/>
    <m/>
    <m/>
    <m/>
    <m/>
    <x v="32"/>
  </r>
  <r>
    <x v="15"/>
    <x v="0"/>
    <s v="Low End"/>
    <s v="Baskin-Robbins"/>
    <s v="Chocolate Fudge"/>
    <n v="868"/>
    <x v="2225"/>
    <n v="1010087.6801119632"/>
    <x v="2225"/>
    <n v="1956248.128911929"/>
    <n v="1090.0465999999606"/>
    <n v="946160.44879996579"/>
    <n v="2.5964770552994447"/>
    <n v="0.4836607559217056"/>
    <m/>
    <m/>
    <m/>
    <m/>
    <x v="32"/>
  </r>
  <r>
    <x v="15"/>
    <x v="0"/>
    <s v="Low End"/>
    <s v="Baskin-Robbins"/>
    <s v="Raspberry Sherbet"/>
    <n v="813"/>
    <x v="2226"/>
    <n v="899421.49837796623"/>
    <x v="2226"/>
    <n v="1768339.1505779335"/>
    <n v="1068.7793999999599"/>
    <n v="868917.6521999673"/>
    <n v="2.6753738081179805"/>
    <n v="0.49137500117892274"/>
    <m/>
    <m/>
    <m/>
    <m/>
    <x v="32"/>
  </r>
  <r>
    <x v="15"/>
    <x v="0"/>
    <s v="Low End"/>
    <s v="Baskin-Robbins"/>
    <s v="Chocolate Fudge"/>
    <n v="679"/>
    <x v="2227"/>
    <n v="620944.7721119771"/>
    <x v="2227"/>
    <n v="1277637.7209119529"/>
    <n v="967.14719999996441"/>
    <n v="656692.9487999758"/>
    <n v="2.7712019558172765"/>
    <n v="0.5139899503994303"/>
    <m/>
    <m/>
    <m/>
    <m/>
    <x v="32"/>
  </r>
  <r>
    <x v="15"/>
    <x v="0"/>
    <s v="Low End"/>
    <s v="Baskin-Robbins"/>
    <s v="Rainbow Sherbet"/>
    <n v="665"/>
    <x v="2228"/>
    <n v="603083.01707497728"/>
    <x v="2228"/>
    <n v="1247933.1845749528"/>
    <n v="969.69949999996334"/>
    <n v="644850.16749997553"/>
    <n v="2.8219417368419988"/>
    <n v="0.51673452991765112"/>
    <m/>
    <m/>
    <m/>
    <m/>
    <x v="32"/>
  </r>
  <r>
    <x v="15"/>
    <x v="0"/>
    <s v="Low End"/>
    <s v="Baskin-Robbins"/>
    <s v="Jamoca Almond Fudge"/>
    <n v="184"/>
    <x v="2229"/>
    <n v="59299.147959357826"/>
    <x v="2229"/>
    <n v="124325.65065599544"/>
    <n v="353.4049059599871"/>
    <n v="65026.502696637617"/>
    <n v="3.6721895869563874"/>
    <n v="0.52303368093012115"/>
    <m/>
    <m/>
    <m/>
    <m/>
    <x v="32"/>
  </r>
  <r>
    <x v="15"/>
    <x v="0"/>
    <s v="Low End"/>
    <s v="Baskin-Robbins"/>
    <s v="Strawberry"/>
    <n v="177"/>
    <x v="2230"/>
    <n v="54822.535835757975"/>
    <x v="2230"/>
    <n v="117564.08109599567"/>
    <n v="354.47200711998698"/>
    <n v="62741.545260237697"/>
    <n v="3.7525641129942122"/>
    <n v="0.53367954459667633"/>
    <m/>
    <m/>
    <m/>
    <m/>
    <x v="32"/>
  </r>
  <r>
    <x v="15"/>
    <x v="0"/>
    <s v="High End"/>
    <s v="Ben and Jerry's"/>
    <s v="Orange &amp; Cream"/>
    <n v="337"/>
    <x v="2231"/>
    <n v="309267.49089979858"/>
    <x v="2231"/>
    <n v="608009.54395098379"/>
    <n v="886.47493486998576"/>
    <n v="298742.05305118521"/>
    <n v="5.3536576350146943"/>
    <n v="0.49134434816580613"/>
    <m/>
    <m/>
    <m/>
    <m/>
    <x v="32"/>
  </r>
  <r>
    <x v="15"/>
    <x v="0"/>
    <s v="High End"/>
    <s v="Ben and Jerry's"/>
    <s v="Everything But The..."/>
    <n v="335"/>
    <x v="2232"/>
    <n v="309851.28256948834"/>
    <x v="2232"/>
    <n v="608411.27844998334"/>
    <n v="891.22386829998516"/>
    <n v="298559.995880495"/>
    <n v="5.4213524477610457"/>
    <n v="0.49072067934230323"/>
    <m/>
    <m/>
    <m/>
    <m/>
    <x v="32"/>
  </r>
  <r>
    <x v="15"/>
    <x v="0"/>
    <s v="High End"/>
    <s v="Ben and Jerry's"/>
    <s v="Chocolate Therapy"/>
    <n v="277"/>
    <x v="2233"/>
    <n v="216741.82507371201"/>
    <x v="2233"/>
    <n v="460531.76701198815"/>
    <n v="880.10809363998601"/>
    <n v="243789.94193827614"/>
    <n v="6.0020561588446109"/>
    <n v="0.52936617927581531"/>
    <m/>
    <m/>
    <m/>
    <m/>
    <x v="32"/>
  </r>
  <r>
    <x v="15"/>
    <x v="0"/>
    <s v="High End"/>
    <s v="Ben and Jerry's"/>
    <s v="Raspberry Chocolate Chunk"/>
    <n v="263"/>
    <x v="2234"/>
    <n v="199579.0413888325"/>
    <x v="2234"/>
    <n v="431711.92996398866"/>
    <n v="882.63455731998545"/>
    <n v="232132.88857515616"/>
    <n v="6.2414077110264525"/>
    <n v="0.53770320545582229"/>
    <m/>
    <m/>
    <m/>
    <m/>
    <x v="32"/>
  </r>
  <r>
    <x v="15"/>
    <x v="0"/>
    <s v="High End"/>
    <s v="Ben and Jerry's"/>
    <s v="Chocolate Fudge Brownie"/>
    <n v="276"/>
    <x v="2235"/>
    <n v="152405.5384579144"/>
    <x v="2235"/>
    <n v="253894.34083199073"/>
    <n v="367.71305207998671"/>
    <n v="101488.80237407633"/>
    <n v="3.3329964927535016"/>
    <n v="0.39972849352020184"/>
    <m/>
    <m/>
    <m/>
    <m/>
    <x v="32"/>
  </r>
  <r>
    <x v="15"/>
    <x v="0"/>
    <s v="High End"/>
    <s v="Ben and Jerry's"/>
    <s v="Peanut Butter Cup"/>
    <n v="267"/>
    <x v="2236"/>
    <n v="142058.03648903483"/>
    <x v="2236"/>
    <n v="239995.76738399122"/>
    <n v="366.80798087998653"/>
    <n v="97937.730894956389"/>
    <n v="3.3665189213481916"/>
    <n v="0.40808107560604123"/>
    <m/>
    <m/>
    <m/>
    <m/>
    <x v="32"/>
  </r>
  <r>
    <x v="15"/>
    <x v="0"/>
    <s v="High End"/>
    <s v="Ben and Jerry's"/>
    <s v="Triple Caramel Chunk"/>
    <n v="976"/>
    <x v="2237"/>
    <n v="1465157.145599945"/>
    <x v="2237"/>
    <n v="2773016.7280638958"/>
    <n v="1340.0200639999496"/>
    <n v="1307859.5824639509"/>
    <n v="2.9110713770490708"/>
    <n v="0.47163782649702612"/>
    <m/>
    <m/>
    <m/>
    <m/>
    <x v="32"/>
  </r>
  <r>
    <x v="15"/>
    <x v="0"/>
    <s v="High End"/>
    <s v="Ben and Jerry's"/>
    <s v="Peanut Butter Cup"/>
    <n v="210"/>
    <x v="2238"/>
    <n v="84871.788182996897"/>
    <x v="2238"/>
    <n v="160658.88929999413"/>
    <n v="360.89095769998681"/>
    <n v="75787.101116997233"/>
    <n v="3.6430587142855813"/>
    <n v="0.47172678366699006"/>
    <m/>
    <m/>
    <m/>
    <m/>
    <x v="32"/>
  </r>
  <r>
    <x v="15"/>
    <x v="0"/>
    <s v="High End"/>
    <s v="Ben and Jerry's"/>
    <s v="Vanilla"/>
    <n v="902"/>
    <x v="2239"/>
    <n v="1253601.0431999529"/>
    <x v="2239"/>
    <n v="2407741.7070079092"/>
    <n v="1279.5351039999516"/>
    <n v="1154140.6638079563"/>
    <n v="2.9593533303768287"/>
    <n v="0.47934571239462487"/>
    <m/>
    <m/>
    <m/>
    <m/>
    <x v="32"/>
  </r>
  <r>
    <x v="15"/>
    <x v="0"/>
    <s v="High End"/>
    <s v="Ben and Jerry's"/>
    <s v="Black Raspberry"/>
    <n v="813"/>
    <x v="2240"/>
    <n v="1002062.0524499634"/>
    <x v="2240"/>
    <n v="1965159.1335779284"/>
    <n v="1184.6212559999569"/>
    <n v="963097.08112796501"/>
    <n v="2.9731487158670502"/>
    <n v="0.49008605189874482"/>
    <m/>
    <m/>
    <m/>
    <m/>
    <x v="32"/>
  </r>
  <r>
    <x v="15"/>
    <x v="0"/>
    <s v="High End"/>
    <s v="Ben and Jerry's"/>
    <s v="Black Raspberry"/>
    <n v="735"/>
    <x v="2241"/>
    <n v="819129.66187497007"/>
    <x v="2241"/>
    <n v="1642048.4949749401"/>
    <n v="1119.6174599999592"/>
    <n v="822918.83309997001"/>
    <n v="3.0395640612243788"/>
    <n v="0.50115379394597537"/>
    <m/>
    <m/>
    <m/>
    <m/>
    <x v="32"/>
  </r>
  <r>
    <x v="15"/>
    <x v="0"/>
    <s v="High End"/>
    <s v="Ben and Jerry's"/>
    <s v="Chocolate Fudge Brownie"/>
    <n v="187"/>
    <x v="2242"/>
    <n v="65917.285406277588"/>
    <x v="2242"/>
    <n v="132955.04098799513"/>
    <n v="358.49067155998694"/>
    <n v="67037.755581717545"/>
    <n v="3.802083016042642"/>
    <n v="0.50421371828820372"/>
    <m/>
    <m/>
    <m/>
    <m/>
    <x v="32"/>
  </r>
  <r>
    <x v="15"/>
    <x v="0"/>
    <s v="Low End"/>
    <s v="EDY's"/>
    <s v="S'Mores Limited Edition New!"/>
    <n v="280"/>
    <x v="2243"/>
    <n v="151500.49039999442"/>
    <x v="2243"/>
    <n v="274533.8399999899"/>
    <n v="439.40481999998383"/>
    <n v="123033.34959999548"/>
    <n v="3.5017071428570139"/>
    <n v="0.44815367606412382"/>
    <m/>
    <m/>
    <m/>
    <m/>
    <x v="32"/>
  </r>
  <r>
    <x v="15"/>
    <x v="0"/>
    <s v="Low End"/>
    <s v="EDY's"/>
    <s v="Mud Pie Limited Edition"/>
    <n v="175"/>
    <x v="2244"/>
    <n v="45558.340143748326"/>
    <x v="2244"/>
    <n v="111096.2081249959"/>
    <n v="374.50210274998614"/>
    <n v="65537.867981247575"/>
    <n v="3.6276312857141519"/>
    <n v="0.58991993594875891"/>
    <m/>
    <m/>
    <m/>
    <m/>
    <x v="32"/>
  </r>
  <r>
    <x v="15"/>
    <x v="0"/>
    <s v="Low End"/>
    <s v="EDY's"/>
    <s v="Mint Cookie Crunch "/>
    <n v="158"/>
    <x v="2245"/>
    <n v="37308.518199158636"/>
    <x v="2245"/>
    <n v="95404.024835996504"/>
    <n v="367.69307997998646"/>
    <n v="58095.506636837868"/>
    <n v="3.8216641898732773"/>
    <n v="0.60894188412602568"/>
    <m/>
    <m/>
    <m/>
    <m/>
    <x v="32"/>
  </r>
  <r>
    <x v="15"/>
    <x v="1"/>
    <s v="Low End"/>
    <s v="EDY's"/>
    <s v="Mud Pie Limited Edition"/>
    <n v="155"/>
    <x v="2246"/>
    <n v="36109.251065498669"/>
    <x v="2246"/>
    <n v="93182.08004999657"/>
    <n v="368.21179989998643"/>
    <n v="57072.828984497901"/>
    <n v="3.8785465161288895"/>
    <n v="0.61248717515079765"/>
    <m/>
    <m/>
    <m/>
    <m/>
    <x v="32"/>
  </r>
  <r>
    <x v="15"/>
    <x v="1"/>
    <s v="Low End"/>
    <s v="EDY's"/>
    <s v="Coffee"/>
    <n v="123"/>
    <x v="2247"/>
    <n v="23174.577429029148"/>
    <x v="2247"/>
    <n v="67053.380012997543"/>
    <n v="356.73823238998693"/>
    <n v="43878.802583968398"/>
    <n v="4.4321091951217886"/>
    <n v="0.6543861409441698"/>
    <m/>
    <m/>
    <m/>
    <m/>
    <x v="32"/>
  </r>
  <r>
    <x v="15"/>
    <x v="1"/>
    <s v="Low End"/>
    <s v="EDY's"/>
    <s v="Mud Pie Limited Edition"/>
    <n v="106"/>
    <x v="2248"/>
    <n v="17060.952276819356"/>
    <x v="2248"/>
    <n v="54741.992021997932"/>
    <n v="355.48150702998657"/>
    <n v="37681.039745178576"/>
    <n v="4.8720178018866083"/>
    <n v="0.68833884835678882"/>
    <m/>
    <m/>
    <m/>
    <m/>
    <x v="32"/>
  </r>
  <r>
    <x v="15"/>
    <x v="1"/>
    <s v="High End"/>
    <s v="Häagen-Dazs"/>
    <s v="Caramel Cone"/>
    <n v="330"/>
    <x v="2249"/>
    <n v="330184.25332198758"/>
    <x v="2249"/>
    <n v="631631.92619998241"/>
    <n v="913.47779659998434"/>
    <n v="301447.67287799483"/>
    <n v="5.8001095151513535"/>
    <n v="0.47725211531272849"/>
    <m/>
    <m/>
    <m/>
    <m/>
    <x v="32"/>
  </r>
  <r>
    <x v="15"/>
    <x v="1"/>
    <s v="High End"/>
    <s v="Häagen-Dazs"/>
    <s v="Cinnamon Dulce de Leche"/>
    <n v="307"/>
    <x v="2250"/>
    <n v="211869.23749193191"/>
    <x v="2250"/>
    <n v="332571.3445739873"/>
    <n v="393.166472579985"/>
    <n v="120702.10708205539"/>
    <n v="3.5286458697067058"/>
    <n v="0.36293598065903943"/>
    <m/>
    <m/>
    <m/>
    <m/>
    <x v="32"/>
  </r>
  <r>
    <x v="15"/>
    <x v="1"/>
    <s v="High End"/>
    <s v="Häagen-Dazs"/>
    <s v="Mocha Chip"/>
    <n v="456"/>
    <x v="2251"/>
    <n v="350472.17721598712"/>
    <x v="2251"/>
    <n v="793099.79481597082"/>
    <n v="970.67459999996424"/>
    <n v="442627.6175999837"/>
    <n v="3.8141533684209121"/>
    <n v="0.55809826265645435"/>
    <m/>
    <m/>
    <m/>
    <m/>
    <x v="32"/>
  </r>
  <r>
    <x v="15"/>
    <x v="1"/>
    <s v="High End"/>
    <s v="Häagen-Dazs"/>
    <s v="Mocha Chip"/>
    <n v="144"/>
    <x v="2252"/>
    <n v="39177.654670078511"/>
    <x v="2252"/>
    <n v="91457.175167996538"/>
    <n v="363.05222567998624"/>
    <n v="52279.520497918027"/>
    <n v="4.4105504999998324"/>
    <n v="0.57162841955140675"/>
    <m/>
    <m/>
    <m/>
    <m/>
    <x v="32"/>
  </r>
  <r>
    <x v="15"/>
    <x v="1"/>
    <s v="High End"/>
    <s v="Häagen-Dazs"/>
    <s v="Almond Hazelnut Swirl"/>
    <n v="379"/>
    <x v="2253"/>
    <n v="244679.37216899081"/>
    <x v="2253"/>
    <n v="586532.00931897794"/>
    <n v="901.98584999996604"/>
    <n v="341852.63714998716"/>
    <n v="4.0833188944589489"/>
    <n v="0.58283713713580965"/>
    <m/>
    <m/>
    <m/>
    <m/>
    <x v="32"/>
  </r>
  <r>
    <x v="15"/>
    <x v="1"/>
    <s v="High End"/>
    <s v="Häagen-Dazs"/>
    <s v="Mint Chip"/>
    <n v="124"/>
    <x v="2254"/>
    <n v="26954.830970879015"/>
    <x v="2254"/>
    <n v="70811.086847997401"/>
    <n v="353.67948287998701"/>
    <n v="43856.255877118383"/>
    <n v="4.6052996129030568"/>
    <n v="0.6193416572077185"/>
    <m/>
    <m/>
    <m/>
    <m/>
    <x v="32"/>
  </r>
  <r>
    <x v="15"/>
    <x v="1"/>
    <s v="Low End"/>
    <s v="Baskin-Robbins"/>
    <s v="Coffee Candy"/>
    <n v="273"/>
    <x v="2255"/>
    <n v="141729.64858142435"/>
    <x v="2255"/>
    <n v="243662.94525299032"/>
    <n v="373.38203908998526"/>
    <n v="101933.29667156597"/>
    <n v="3.2693709194137894"/>
    <n v="0.41833729197408609"/>
    <m/>
    <m/>
    <m/>
    <m/>
    <x v="32"/>
  </r>
  <r>
    <x v="15"/>
    <x v="1"/>
    <s v="Low End"/>
    <s v="Baskin-Robbins"/>
    <s v="Lemon Sherbet"/>
    <n v="271"/>
    <x v="2256"/>
    <n v="137695.16030291468"/>
    <x v="2256"/>
    <n v="237489.30313199078"/>
    <n v="368.24406947998568"/>
    <n v="99794.142829076096"/>
    <n v="3.2337427749076237"/>
    <n v="0.42020479033370595"/>
    <m/>
    <m/>
    <m/>
    <m/>
    <x v="32"/>
  </r>
  <r>
    <x v="15"/>
    <x v="1"/>
    <s v="Low End"/>
    <s v="Baskin-Robbins"/>
    <s v="Banana Nut Fudge"/>
    <n v="223"/>
    <x v="2257"/>
    <n v="91639.329319496464"/>
    <x v="2257"/>
    <n v="173237.58344999328"/>
    <n v="365.91145349998573"/>
    <n v="81598.254130496818"/>
    <n v="3.4836329596411204"/>
    <n v="0.47101935102928144"/>
    <m/>
    <m/>
    <m/>
    <m/>
    <x v="32"/>
  </r>
  <r>
    <x v="15"/>
    <x v="1"/>
    <s v="Low End"/>
    <s v="Baskin-Robbins"/>
    <s v="Strawberry"/>
    <n v="946"/>
    <x v="2258"/>
    <n v="1235754.6026759523"/>
    <x v="2258"/>
    <n v="2349058.8650759091"/>
    <n v="1176.8543999999545"/>
    <n v="1113304.2623999568"/>
    <n v="2.6248931353064524"/>
    <n v="0.47393629804333609"/>
    <m/>
    <m/>
    <m/>
    <m/>
    <x v="32"/>
  </r>
  <r>
    <x v="15"/>
    <x v="1"/>
    <s v="Low End"/>
    <s v="Baskin-Robbins"/>
    <s v="Rocky Road"/>
    <n v="867"/>
    <x v="2259"/>
    <n v="1052637.4631069584"/>
    <x v="2259"/>
    <n v="2039181.9374069192"/>
    <n v="1137.8828999999548"/>
    <n v="986544.47429996077"/>
    <n v="2.7128000242213459"/>
    <n v="0.4837942393479997"/>
    <m/>
    <m/>
    <m/>
    <m/>
    <x v="32"/>
  </r>
  <r>
    <x v="15"/>
    <x v="1"/>
    <s v="Low End"/>
    <s v="Baskin-Robbins"/>
    <s v="Chocolate Fudge"/>
    <n v="776"/>
    <x v="2260"/>
    <n v="828525.52793596813"/>
    <x v="2260"/>
    <n v="1647264.8143359367"/>
    <n v="1055.0763999999594"/>
    <n v="818739.28639996855"/>
    <n v="2.7355205360823689"/>
    <n v="0.49702954817864403"/>
    <m/>
    <m/>
    <m/>
    <m/>
    <x v="32"/>
  </r>
  <r>
    <x v="15"/>
    <x v="1"/>
    <s v="Low End"/>
    <s v="Baskin-Robbins"/>
    <s v="Vanilla Burnt Almond"/>
    <n v="765"/>
    <x v="2261"/>
    <n v="805319.34412496898"/>
    <x v="2261"/>
    <n v="1606750.5566249383"/>
    <n v="1047.6224999999597"/>
    <n v="801431.21249996929"/>
    <n v="2.7455261764704826"/>
    <n v="0.4987900637068497"/>
    <m/>
    <m/>
    <m/>
    <m/>
    <x v="32"/>
  </r>
  <r>
    <x v="15"/>
    <x v="1"/>
    <s v="Low End"/>
    <s v="Baskin-Robbins"/>
    <s v="Jamoca Almond Fudge"/>
    <n v="710"/>
    <x v="2262"/>
    <n v="704618.88159997226"/>
    <x v="2262"/>
    <n v="1432726.7215999435"/>
    <n v="1025.5039999999594"/>
    <n v="728107.83999997121"/>
    <n v="2.8421478309858035"/>
    <n v="0.50819729193497853"/>
    <m/>
    <m/>
    <m/>
    <m/>
    <x v="32"/>
  </r>
  <r>
    <x v="15"/>
    <x v="1"/>
    <s v="High End"/>
    <s v="Ben and Jerry's"/>
    <s v="Vanilla HEATH Bar Crunch"/>
    <n v="361"/>
    <x v="2263"/>
    <n v="358455.50580280623"/>
    <x v="2263"/>
    <n v="682449.52662198071"/>
    <n v="897.49036237998473"/>
    <n v="323994.02081917448"/>
    <n v="5.2366811689749211"/>
    <n v="0.47475162364445417"/>
    <m/>
    <m/>
    <m/>
    <m/>
    <x v="32"/>
  </r>
  <r>
    <x v="15"/>
    <x v="1"/>
    <s v="High End"/>
    <s v="Ben and Jerry's"/>
    <s v="Gingersnap"/>
    <n v="250"/>
    <x v="2264"/>
    <n v="128754.01012499492"/>
    <x v="2264"/>
    <n v="223913.13749999113"/>
    <n v="380.63650949998487"/>
    <n v="95159.127374996213"/>
    <n v="3.5826101999998583"/>
    <n v="0.42498233215547698"/>
    <m/>
    <m/>
    <m/>
    <m/>
    <x v="32"/>
  </r>
  <r>
    <x v="15"/>
    <x v="1"/>
    <s v="High End"/>
    <s v="Ben and Jerry's"/>
    <s v="Pistachio Pistachio"/>
    <n v="201"/>
    <x v="2265"/>
    <n v="79500.951660686915"/>
    <x v="2265"/>
    <n v="154034.50059899403"/>
    <n v="370.81367630998562"/>
    <n v="74533.548938307111"/>
    <n v="3.8126407910446281"/>
    <n v="0.48387568141207632"/>
    <m/>
    <m/>
    <m/>
    <m/>
    <x v="32"/>
  </r>
  <r>
    <x v="15"/>
    <x v="1"/>
    <s v="High End"/>
    <s v="Ben and Jerry's"/>
    <s v="Half Baked"/>
    <n v="839"/>
    <x v="2266"/>
    <n v="1099331.0237249576"/>
    <x v="2266"/>
    <n v="2141946.9906889172"/>
    <n v="1242.6888759999522"/>
    <n v="1042615.9669639596"/>
    <n v="3.0428797985696088"/>
    <n v="0.48676086359570542"/>
    <m/>
    <m/>
    <m/>
    <m/>
    <x v="32"/>
  </r>
  <r>
    <x v="15"/>
    <x v="1"/>
    <s v="High End"/>
    <s v="Ben and Jerry's"/>
    <s v="Chubby Hubby"/>
    <n v="590"/>
    <x v="2267"/>
    <n v="541756.7324999792"/>
    <x v="2267"/>
    <n v="1146402.1372999561"/>
    <n v="1024.8227199999606"/>
    <n v="604645.40479997685"/>
    <n v="3.2933126610168229"/>
    <n v="0.52742871382293255"/>
    <m/>
    <m/>
    <m/>
    <m/>
    <x v="32"/>
  </r>
  <r>
    <x v="15"/>
    <x v="1"/>
    <s v="High End"/>
    <s v="Ben and Jerry's"/>
    <s v="Vanilla HEATH Bar Crunch"/>
    <n v="529"/>
    <x v="2268"/>
    <n v="442449.60907498252"/>
    <x v="2268"/>
    <n v="965084.72974296182"/>
    <n v="987.96809199996096"/>
    <n v="522635.1206679793"/>
    <n v="3.4486895406425857"/>
    <n v="0.541543249583046"/>
    <m/>
    <m/>
    <m/>
    <m/>
    <x v="32"/>
  </r>
  <r>
    <x v="15"/>
    <x v="1"/>
    <s v="High End"/>
    <s v="Ben and Jerry's"/>
    <s v="Chocolate Therapy"/>
    <n v="478"/>
    <x v="2269"/>
    <n v="357034.81049998623"/>
    <x v="2269"/>
    <n v="802778.91161996906"/>
    <n v="932.51903999996409"/>
    <n v="445744.10111998284"/>
    <n v="3.5135016527195297"/>
    <n v="0.55525138324883594"/>
    <m/>
    <m/>
    <m/>
    <m/>
    <x v="32"/>
  </r>
  <r>
    <x v="15"/>
    <x v="1"/>
    <s v="High End"/>
    <s v="Ben and Jerry's"/>
    <s v="Vanilla HEATH Bar Crunch"/>
    <n v="154"/>
    <x v="2270"/>
    <n v="43963.754252878309"/>
    <x v="2270"/>
    <n v="100038.70984799616"/>
    <n v="364.12308827998601"/>
    <n v="56074.955595117848"/>
    <n v="4.2181948831167215"/>
    <n v="0.56053257464356498"/>
    <m/>
    <m/>
    <m/>
    <m/>
    <x v="32"/>
  </r>
  <r>
    <x v="15"/>
    <x v="1"/>
    <s v="Low End"/>
    <s v="EDY's"/>
    <s v="Vanilla"/>
    <n v="761"/>
    <x v="2271"/>
    <n v="936356.4315054937"/>
    <x v="2271"/>
    <n v="1778765.268162946"/>
    <n v="1106.9761322699769"/>
    <n v="842408.83665745228"/>
    <n v="3.0714915676740198"/>
    <n v="0.47359190767619735"/>
    <m/>
    <m/>
    <m/>
    <m/>
    <x v="32"/>
  </r>
  <r>
    <x v="15"/>
    <x v="1"/>
    <s v="Low End"/>
    <s v="EDY's"/>
    <s v="French Vanilla"/>
    <n v="279"/>
    <x v="2272"/>
    <n v="156555.8710887538"/>
    <x v="2272"/>
    <n v="283925.38899598876"/>
    <n v="456.52156955998191"/>
    <n v="127369.51790723496"/>
    <n v="3.6475043870966295"/>
    <n v="0.44860207238823019"/>
    <m/>
    <m/>
    <m/>
    <m/>
    <x v="32"/>
  </r>
  <r>
    <x v="15"/>
    <x v="1"/>
    <s v="High End"/>
    <s v="Häagen-Dazs"/>
    <s v="Pannacotta"/>
    <n v="338"/>
    <x v="2273"/>
    <n v="261847.08657118992"/>
    <x v="2273"/>
    <n v="566534.31951998477"/>
    <n v="901.44151759998465"/>
    <n v="304687.23294879484"/>
    <n v="4.9589853254436536"/>
    <n v="0.5378089595824509"/>
    <m/>
    <m/>
    <m/>
    <m/>
    <x v="32"/>
  </r>
  <r>
    <x v="15"/>
    <x v="1"/>
    <s v="High End"/>
    <s v="Häagen-Dazs"/>
    <s v="Vanilla"/>
    <n v="277"/>
    <x v="2274"/>
    <n v="173756.17497830314"/>
    <x v="2274"/>
    <n v="283613.46170098882"/>
    <n v="396.59670296998434"/>
    <n v="109857.28672268568"/>
    <n v="3.6963007689529226"/>
    <n v="0.38734863311427453"/>
    <m/>
    <m/>
    <m/>
    <m/>
    <x v="32"/>
  </r>
  <r>
    <x v="15"/>
    <x v="1"/>
    <s v="High End"/>
    <s v="Häagen-Dazs"/>
    <s v="Mint Chip"/>
    <n v="983"/>
    <x v="2275"/>
    <n v="1662587.1905099363"/>
    <x v="2275"/>
    <n v="3173585.4890098786"/>
    <n v="1537.1294999999411"/>
    <n v="1510998.2984999423"/>
    <n v="3.284302614445449"/>
    <n v="0.47611709334206592"/>
    <m/>
    <m/>
    <m/>
    <m/>
    <x v="32"/>
  </r>
  <r>
    <x v="15"/>
    <x v="1"/>
    <s v="High End"/>
    <s v="Häagen-Dazs"/>
    <s v="Strawberry Cheesecake"/>
    <n v="911"/>
    <x v="2276"/>
    <n v="1453991.7148439423"/>
    <x v="2276"/>
    <n v="2810625.0382438884"/>
    <n v="1489.1693999999409"/>
    <n v="1356633.3233999461"/>
    <n v="3.3866175675080985"/>
    <n v="0.48268029528676887"/>
    <m/>
    <m/>
    <m/>
    <m/>
    <x v="32"/>
  </r>
  <r>
    <x v="15"/>
    <x v="1"/>
    <s v="High End"/>
    <s v="Häagen-Dazs"/>
    <s v="Almond Hazelnut Swirl"/>
    <n v="851"/>
    <x v="2277"/>
    <n v="1246413.6506879521"/>
    <x v="2277"/>
    <n v="2438423.6474879063"/>
    <n v="1400.7167999999465"/>
    <n v="1192009.9967999542"/>
    <n v="3.3670536874264281"/>
    <n v="0.48884450330359025"/>
    <m/>
    <m/>
    <m/>
    <m/>
    <x v="32"/>
  </r>
  <r>
    <x v="15"/>
    <x v="1"/>
    <s v="High End"/>
    <s v="Häagen-Dazs"/>
    <s v="Pannacotta"/>
    <n v="712"/>
    <x v="2278"/>
    <n v="873000.15129596647"/>
    <x v="2278"/>
    <n v="1768218.2568959321"/>
    <n v="1257.3287999999516"/>
    <n v="895218.10559996567"/>
    <n v="3.487995235954922"/>
    <n v="0.50628258254244085"/>
    <m/>
    <m/>
    <m/>
    <m/>
    <x v="32"/>
  </r>
  <r>
    <x v="15"/>
    <x v="2"/>
    <s v="High End"/>
    <s v="Häagen-Dazs"/>
    <s v="Mocha Chip"/>
    <n v="352"/>
    <x v="2279"/>
    <n v="214298.65881599172"/>
    <x v="2279"/>
    <n v="526768.63641597971"/>
    <n v="887.69879999996579"/>
    <n v="312469.97759998799"/>
    <n v="4.2514255909089265"/>
    <n v="0.59318257769856308"/>
    <m/>
    <m/>
    <m/>
    <m/>
    <x v="32"/>
  </r>
  <r>
    <x v="15"/>
    <x v="2"/>
    <s v="Low End"/>
    <s v="Baskin-Robbins"/>
    <s v="Raspberry Sherbet"/>
    <n v="258"/>
    <x v="2280"/>
    <n v="180722.88752075273"/>
    <x v="2280"/>
    <n v="279125.49459598871"/>
    <n v="381.40545377998455"/>
    <n v="98402.607075235981"/>
    <n v="4.1933401627905287"/>
    <n v="0.35253894388137391"/>
    <m/>
    <m/>
    <m/>
    <m/>
    <x v="32"/>
  </r>
  <r>
    <x v="15"/>
    <x v="2"/>
    <s v="Low End"/>
    <s v="Baskin-Robbins"/>
    <s v="Pistachio Almond"/>
    <n v="227"/>
    <x v="2281"/>
    <n v="97368.471505136069"/>
    <x v="2281"/>
    <n v="182437.61229399263"/>
    <n v="374.75392417998484"/>
    <n v="85069.140788856559"/>
    <n v="3.5404842378853196"/>
    <n v="0.46629168031299512"/>
    <m/>
    <m/>
    <m/>
    <m/>
    <x v="32"/>
  </r>
  <r>
    <x v="15"/>
    <x v="2"/>
    <s v="Low End"/>
    <s v="Baskin-Robbins"/>
    <s v="Egg Nog"/>
    <n v="997"/>
    <x v="2282"/>
    <n v="1426391.980900941"/>
    <x v="2282"/>
    <n v="2682374.3958008895"/>
    <n v="1259.7616999999482"/>
    <n v="1255982.4148999485"/>
    <n v="2.6985413570711025"/>
    <n v="0.46823531303688265"/>
    <m/>
    <m/>
    <m/>
    <m/>
    <x v="32"/>
  </r>
  <r>
    <x v="15"/>
    <x v="2"/>
    <s v="Low End"/>
    <s v="Baskin-Robbins"/>
    <s v="Banana Nut Fudge"/>
    <n v="991"/>
    <x v="2283"/>
    <n v="1394031.5708269435"/>
    <x v="2283"/>
    <n v="2624710.1731268936"/>
    <n v="1241.8552999999499"/>
    <n v="1230678.6022999501"/>
    <n v="2.6726005015135144"/>
    <n v="0.46888171307455523"/>
    <m/>
    <m/>
    <m/>
    <m/>
    <x v="32"/>
  </r>
  <r>
    <x v="15"/>
    <x v="2"/>
    <s v="Low End"/>
    <s v="Baskin-Robbins"/>
    <s v="Fudge Ribbon"/>
    <n v="959"/>
    <x v="2284"/>
    <n v="1305822.8630649471"/>
    <x v="2284"/>
    <n v="2475200.1315648998"/>
    <n v="1219.3714999999506"/>
    <n v="1169377.2684999527"/>
    <n v="2.6913681282584938"/>
    <n v="0.47243746216215471"/>
    <m/>
    <m/>
    <m/>
    <m/>
    <x v="32"/>
  </r>
  <r>
    <x v="15"/>
    <x v="2"/>
    <s v="Low End"/>
    <s v="Baskin-Robbins"/>
    <s v="Lemon Crisp"/>
    <n v="948"/>
    <x v="2285"/>
    <n v="1269957.7236959487"/>
    <x v="2285"/>
    <n v="2413008.5340959029"/>
    <n v="1205.7497999999516"/>
    <n v="1143050.8103999542"/>
    <n v="2.6849869746834361"/>
    <n v="0.47370359211275154"/>
    <m/>
    <m/>
    <m/>
    <m/>
    <x v="32"/>
  </r>
  <r>
    <x v="15"/>
    <x v="2"/>
    <s v="Low End"/>
    <s v="Baskin-Robbins"/>
    <s v="Pistachio Almond"/>
    <n v="894"/>
    <x v="2286"/>
    <n v="1129558.6403279544"/>
    <x v="2286"/>
    <n v="2173365.1475279122"/>
    <n v="1167.5687999999529"/>
    <n v="1043806.5071999577"/>
    <n v="2.7193033691274069"/>
    <n v="0.48027203729995971"/>
    <m/>
    <m/>
    <m/>
    <m/>
    <x v="32"/>
  </r>
  <r>
    <x v="15"/>
    <x v="2"/>
    <s v="Low End"/>
    <s v="Baskin-Robbins"/>
    <s v="Burgundy Cherry"/>
    <n v="613"/>
    <x v="2287"/>
    <n v="531223.13222397852"/>
    <x v="2287"/>
    <n v="1124775.8298239547"/>
    <n v="968.27519999996116"/>
    <n v="593552.69759997621"/>
    <n v="2.9932640261010213"/>
    <n v="0.52770755012834569"/>
    <m/>
    <m/>
    <m/>
    <m/>
    <x v="32"/>
  </r>
  <r>
    <x v="15"/>
    <x v="2"/>
    <s v="Low End"/>
    <s v="Baskin-Robbins"/>
    <s v="Old Fashioned Butter Pecan"/>
    <n v="560"/>
    <x v="2288"/>
    <n v="451510.30399998132"/>
    <x v="2288"/>
    <n v="982269.90399995924"/>
    <n v="947.78499999996063"/>
    <n v="530759.59999997797"/>
    <n v="3.1322382142855845"/>
    <n v="0.54033987790793592"/>
    <m/>
    <m/>
    <m/>
    <m/>
    <x v="32"/>
  </r>
  <r>
    <x v="15"/>
    <x v="2"/>
    <s v="High End"/>
    <s v="Ben and Jerry's"/>
    <s v="Coffee HEATH Bar Crunch"/>
    <n v="272"/>
    <x v="2289"/>
    <n v="221252.48896127101"/>
    <x v="2289"/>
    <n v="466152.43148798653"/>
    <n v="900.36743575998355"/>
    <n v="244899.94252671552"/>
    <n v="6.3007194999998184"/>
    <n v="0.52536450736721507"/>
    <m/>
    <m/>
    <m/>
    <m/>
    <x v="32"/>
  </r>
  <r>
    <x v="15"/>
    <x v="2"/>
    <s v="High End"/>
    <s v="Ben and Jerry's"/>
    <s v="Neapolitan Dynamite"/>
    <n v="256"/>
    <x v="2290"/>
    <n v="198517.04221695193"/>
    <x v="2290"/>
    <n v="428562.8252159878"/>
    <n v="898.61633983998388"/>
    <n v="230045.78299903587"/>
    <n v="6.5393497499998139"/>
    <n v="0.53678426933809997"/>
    <m/>
    <m/>
    <m/>
    <m/>
    <x v="32"/>
  </r>
  <r>
    <x v="15"/>
    <x v="2"/>
    <s v="High End"/>
    <s v="Ben and Jerry's"/>
    <s v="Half Baked"/>
    <n v="255"/>
    <x v="2291"/>
    <n v="197162.20056374199"/>
    <x v="2291"/>
    <n v="426294.79012498783"/>
    <n v="898.55917474998364"/>
    <n v="229132.58956124584"/>
    <n v="6.5558599019605968"/>
    <n v="0.53749798230953072"/>
    <m/>
    <m/>
    <m/>
    <m/>
    <x v="32"/>
  </r>
  <r>
    <x v="15"/>
    <x v="2"/>
    <s v="High End"/>
    <s v="Ben and Jerry's"/>
    <s v="Vanilla"/>
    <n v="987"/>
    <x v="2292"/>
    <n v="1563687.3703499364"/>
    <x v="2292"/>
    <n v="2953547.2044538804"/>
    <n v="1408.1659919999431"/>
    <n v="1389859.834103944"/>
    <n v="3.0318632644375669"/>
    <n v="0.47057308987920277"/>
    <m/>
    <m/>
    <m/>
    <m/>
    <x v="32"/>
  </r>
  <r>
    <x v="15"/>
    <x v="2"/>
    <s v="High End"/>
    <s v="Ben and Jerry's"/>
    <s v="Imagine Whirled Peace"/>
    <n v="975"/>
    <x v="2293"/>
    <n v="1518623.4374999388"/>
    <x v="2293"/>
    <n v="2874741.1874998841"/>
    <n v="1390.8899999999439"/>
    <n v="1356117.7499999453"/>
    <n v="3.0240538461537243"/>
    <n v="0.47173559689362471"/>
    <m/>
    <m/>
    <m/>
    <m/>
    <x v="32"/>
  </r>
  <r>
    <x v="15"/>
    <x v="2"/>
    <s v="High End"/>
    <s v="Ben and Jerry's"/>
    <s v="Peanut Butter Cup"/>
    <n v="974"/>
    <x v="2294"/>
    <n v="1539416.5451999365"/>
    <x v="2294"/>
    <n v="2914642.7078878796"/>
    <n v="1411.9365119999416"/>
    <n v="1375226.1626879431"/>
    <n v="3.0723268090347808"/>
    <n v="0.47183353176229009"/>
    <m/>
    <m/>
    <m/>
    <m/>
    <x v="32"/>
  </r>
  <r>
    <x v="15"/>
    <x v="2"/>
    <s v="High End"/>
    <s v="Ben and Jerry's"/>
    <s v="Imagine Whirled Peace"/>
    <n v="399"/>
    <x v="2295"/>
    <n v="254538.51884998975"/>
    <x v="2295"/>
    <n v="607464.57479397557"/>
    <n v="884.52645599996447"/>
    <n v="352926.05594398582"/>
    <n v="3.8157082857141322"/>
    <n v="0.58098211910329478"/>
    <m/>
    <m/>
    <m/>
    <m/>
    <x v="32"/>
  </r>
  <r>
    <x v="15"/>
    <x v="2"/>
    <s v="High End"/>
    <s v="Ben and Jerry's"/>
    <s v="Mint Chocolate Chunk"/>
    <n v="131"/>
    <x v="2296"/>
    <n v="31785.978747338682"/>
    <x v="2296"/>
    <n v="81236.780313996642"/>
    <n v="377.48703485998442"/>
    <n v="49450.801566657959"/>
    <n v="4.7338022442746137"/>
    <n v="0.60872429182348908"/>
    <m/>
    <m/>
    <m/>
    <m/>
    <x v="32"/>
  </r>
  <r>
    <x v="15"/>
    <x v="2"/>
    <s v="Low End"/>
    <s v="EDY's"/>
    <s v="Cookies 'N Cream"/>
    <n v="936"/>
    <x v="2297"/>
    <n v="1439239.3163365803"/>
    <x v="2297"/>
    <n v="2554485.4333439134"/>
    <n v="1191.5022617599711"/>
    <n v="1115246.1170073331"/>
    <n v="2.9157597264956272"/>
    <n v="0.43658347096050409"/>
    <m/>
    <m/>
    <m/>
    <m/>
    <x v="32"/>
  </r>
  <r>
    <x v="15"/>
    <x v="2"/>
    <s v="Low End"/>
    <s v="EDY's"/>
    <s v="Cookies 'N Cream"/>
    <n v="507"/>
    <x v="2298"/>
    <n v="455632.44231724145"/>
    <x v="2298"/>
    <n v="729107.81634597038"/>
    <n v="539.39915981997819"/>
    <n v="273475.37402872893"/>
    <n v="2.836454591715861"/>
    <n v="0.37508221403974307"/>
    <m/>
    <m/>
    <m/>
    <m/>
    <x v="32"/>
  </r>
  <r>
    <x v="15"/>
    <x v="2"/>
    <s v="Low End"/>
    <s v="EDY's"/>
    <s v="Cookies 'N Cream"/>
    <n v="479"/>
    <x v="2299"/>
    <n v="411148.51212111325"/>
    <x v="2299"/>
    <n v="665069.86692297296"/>
    <n v="530.1072125299786"/>
    <n v="253921.35480185971"/>
    <n v="2.898653104384016"/>
    <n v="0.38179651105929358"/>
    <m/>
    <m/>
    <m/>
    <m/>
    <x v="32"/>
  </r>
  <r>
    <x v="15"/>
    <x v="2"/>
    <s v="Low End"/>
    <s v="EDY's"/>
    <s v="Hot Chocolate Limited Edition  New!"/>
    <n v="429"/>
    <x v="2300"/>
    <n v="337281.95249890623"/>
    <x v="2300"/>
    <n v="557552.64193197724"/>
    <n v="513.45149051997907"/>
    <n v="220270.68943307101"/>
    <n v="3.029502349650226"/>
    <n v="0.39506707146039238"/>
    <m/>
    <m/>
    <m/>
    <m/>
    <x v="32"/>
  </r>
  <r>
    <x v="15"/>
    <x v="2"/>
    <s v="Low End"/>
    <s v="EDY's"/>
    <s v="Cookies 'N Cream"/>
    <n v="303"/>
    <x v="2301"/>
    <n v="183068.81611478256"/>
    <x v="2301"/>
    <n v="325890.31770898669"/>
    <n v="471.35809106998067"/>
    <n v="142821.50159420414"/>
    <n v="3.5496554554453996"/>
    <n v="0.43825021436120354"/>
    <m/>
    <m/>
    <m/>
    <m/>
    <x v="32"/>
  </r>
  <r>
    <x v="15"/>
    <x v="2"/>
    <s v="High End"/>
    <s v="Häagen-Dazs"/>
    <s v="Coffee"/>
    <n v="335"/>
    <x v="2302"/>
    <n v="352655.49635698582"/>
    <x v="2302"/>
    <n v="664368.92469997995"/>
    <n v="930.48784579998255"/>
    <n v="311713.42834299413"/>
    <n v="5.9199725970147465"/>
    <n v="0.46918724936413864"/>
    <m/>
    <m/>
    <m/>
    <m/>
    <x v="32"/>
  </r>
  <r>
    <x v="15"/>
    <x v="2"/>
    <s v="High End"/>
    <s v="Häagen-Dazs"/>
    <s v="Banoffee"/>
    <n v="324"/>
    <x v="2303"/>
    <n v="333220.7618524665"/>
    <x v="2303"/>
    <n v="634696.29820798081"/>
    <n v="930.48005047998231"/>
    <n v="301475.53635551431"/>
    <n v="6.0461086172837675"/>
    <n v="0.47499179876534448"/>
    <m/>
    <m/>
    <m/>
    <m/>
    <x v="32"/>
  </r>
  <r>
    <x v="15"/>
    <x v="2"/>
    <s v="High End"/>
    <s v="Häagen-Dazs"/>
    <s v="Rum Raisin"/>
    <n v="252"/>
    <x v="2304"/>
    <n v="209932.03395359157"/>
    <x v="2304"/>
    <n v="440532.86255998735"/>
    <n v="915.08265319998316"/>
    <n v="230600.82860639578"/>
    <n v="6.9370884126982126"/>
    <n v="0.52345885677256343"/>
    <m/>
    <m/>
    <m/>
    <m/>
    <x v="32"/>
  </r>
  <r>
    <x v="15"/>
    <x v="2"/>
    <s v="High End"/>
    <s v="Häagen-Dazs"/>
    <s v="Banoffee"/>
    <n v="203"/>
    <x v="2305"/>
    <n v="90751.8947481262"/>
    <x v="2305"/>
    <n v="170936.46282299288"/>
    <n v="394.9978722899836"/>
    <n v="80184.568074866678"/>
    <n v="4.1480371477830786"/>
    <n v="0.4690898989637976"/>
    <m/>
    <m/>
    <m/>
    <m/>
    <x v="32"/>
  </r>
  <r>
    <x v="15"/>
    <x v="2"/>
    <s v="High End"/>
    <s v="Häagen-Dazs"/>
    <s v="Vanilla Chocolate Chip"/>
    <n v="855"/>
    <x v="2306"/>
    <n v="1304392.7623499464"/>
    <x v="2306"/>
    <n v="2549691.2848498956"/>
    <n v="1456.4894999999406"/>
    <n v="1245298.5224999492"/>
    <n v="3.4878304912279274"/>
    <n v="0.48841149118696614"/>
    <m/>
    <m/>
    <m/>
    <m/>
    <x v="32"/>
  </r>
  <r>
    <x v="15"/>
    <x v="2"/>
    <s v="High End"/>
    <s v="Häagen-Dazs"/>
    <s v="Vanilla Chocolate Chip"/>
    <n v="786"/>
    <x v="2307"/>
    <n v="1097893.3029479554"/>
    <x v="2307"/>
    <n v="2180000.9607479111"/>
    <n v="1376.7272999999439"/>
    <n v="1082107.6577999557"/>
    <n v="3.5286744503815357"/>
    <n v="0.49637944078185547"/>
    <m/>
    <m/>
    <m/>
    <m/>
    <x v="32"/>
  </r>
  <r>
    <x v="15"/>
    <x v="2"/>
    <s v="High End"/>
    <s v="Häagen-Dazs"/>
    <s v="Crème Brûlée"/>
    <n v="653"/>
    <x v="2308"/>
    <n v="767863.68211196817"/>
    <x v="2308"/>
    <n v="1584619.3653119341"/>
    <n v="1250.7743999999479"/>
    <n v="816755.68319996598"/>
    <n v="3.7161958713627858"/>
    <n v="0.51542704896780478"/>
    <m/>
    <m/>
    <m/>
    <m/>
    <x v="32"/>
  </r>
  <r>
    <x v="15"/>
    <x v="2"/>
    <s v="High End"/>
    <s v="Häagen-Dazs"/>
    <s v="Vanilla"/>
    <n v="582"/>
    <x v="2309"/>
    <n v="599251.87097997591"/>
    <x v="2309"/>
    <n v="1270380.2239799488"/>
    <n v="1153.1414999999533"/>
    <n v="671128.35299997288"/>
    <n v="3.7504877835050032"/>
    <n v="0.52828935804542698"/>
    <m/>
    <m/>
    <m/>
    <m/>
    <x v="32"/>
  </r>
  <r>
    <x v="15"/>
    <x v="2"/>
    <s v="High End"/>
    <s v="Häagen-Dazs"/>
    <s v="Vanilla Honey Bee"/>
    <n v="165"/>
    <x v="2310"/>
    <n v="55734.287028747749"/>
    <x v="2310"/>
    <n v="118495.16662499521"/>
    <n v="380.36896724998462"/>
    <n v="62760.879596247461"/>
    <n v="4.3524395454543692"/>
    <n v="0.52964927923911431"/>
    <m/>
    <m/>
    <m/>
    <m/>
    <x v="32"/>
  </r>
  <r>
    <x v="15"/>
    <x v="3"/>
    <s v="High End"/>
    <s v="Häagen-Dazs"/>
    <s v="Banoffee"/>
    <n v="459"/>
    <x v="2311"/>
    <n v="374508.86309098481"/>
    <x v="2311"/>
    <n v="845876.68694096559"/>
    <n v="1026.9451499999582"/>
    <n v="471367.82384998078"/>
    <n v="4.014964267973693"/>
    <n v="0.5572535939660882"/>
    <m/>
    <m/>
    <m/>
    <m/>
    <x v="32"/>
  </r>
  <r>
    <x v="15"/>
    <x v="3"/>
    <s v="High End"/>
    <s v="Häagen-Dazs"/>
    <s v="Vanilla Honey Bee"/>
    <n v="366"/>
    <x v="2312"/>
    <n v="237054.29770799042"/>
    <x v="2312"/>
    <n v="574945.24150797678"/>
    <n v="923.19929999996282"/>
    <n v="337890.94379998639"/>
    <n v="4.2920454590162205"/>
    <n v="0.58769239121583106"/>
    <m/>
    <m/>
    <m/>
    <m/>
    <x v="32"/>
  </r>
  <r>
    <x v="15"/>
    <x v="3"/>
    <s v="High End"/>
    <s v="Häagen-Dazs"/>
    <s v="Belgian Chocolate"/>
    <n v="133"/>
    <x v="2313"/>
    <n v="33644.35129355864"/>
    <x v="2313"/>
    <n v="83443.717475996615"/>
    <n v="374.43132467998481"/>
    <n v="49799.366182437974"/>
    <n v="4.7172659548870266"/>
    <n v="0.59680186464323381"/>
    <m/>
    <m/>
    <m/>
    <m/>
    <x v="32"/>
  </r>
  <r>
    <x v="15"/>
    <x v="3"/>
    <s v="Low End"/>
    <s v="Baskin-Robbins"/>
    <s v="Lemon Crisp"/>
    <n v="350"/>
    <x v="2314"/>
    <n v="320379.14107498649"/>
    <x v="2314"/>
    <n v="634194.38249998062"/>
    <n v="896.61497549998319"/>
    <n v="313815.24142499414"/>
    <n v="5.1770969999998417"/>
    <n v="0.49482500962550502"/>
    <m/>
    <m/>
    <m/>
    <m/>
    <x v="32"/>
  </r>
  <r>
    <x v="15"/>
    <x v="3"/>
    <s v="Low End"/>
    <s v="Baskin-Robbins"/>
    <s v="Lemon Crisp"/>
    <n v="276"/>
    <x v="2315"/>
    <n v="209248.93275407114"/>
    <x v="2315"/>
    <n v="455683.69156798662"/>
    <n v="892.87956091998353"/>
    <n v="246434.75881391548"/>
    <n v="5.9819850289853314"/>
    <n v="0.54080223491418966"/>
    <m/>
    <m/>
    <m/>
    <m/>
    <x v="32"/>
  </r>
  <r>
    <x v="15"/>
    <x v="3"/>
    <s v="Low End"/>
    <s v="Baskin-Robbins"/>
    <s v="Fudge Ribbon"/>
    <n v="834"/>
    <x v="2316"/>
    <n v="1028151.4036319555"/>
    <x v="2316"/>
    <n v="2009431.8004319128"/>
    <n v="1176.5951999999488"/>
    <n v="981280.39679995726"/>
    <n v="2.8889576115106661"/>
    <n v="0.48833724866354666"/>
    <m/>
    <m/>
    <m/>
    <m/>
    <x v="32"/>
  </r>
  <r>
    <x v="15"/>
    <x v="3"/>
    <s v="Low End"/>
    <s v="Baskin-Robbins"/>
    <s v="Very Berry Strawberry"/>
    <n v="208"/>
    <x v="2317"/>
    <n v="83261.50013375649"/>
    <x v="2317"/>
    <n v="163157.6568959931"/>
    <n v="384.11613827998372"/>
    <n v="79896.156762236613"/>
    <n v="3.7712106346152252"/>
    <n v="0.48968683592439316"/>
    <m/>
    <m/>
    <m/>
    <m/>
    <x v="32"/>
  </r>
  <r>
    <x v="15"/>
    <x v="3"/>
    <s v="Low End"/>
    <s v="Baskin-Robbins"/>
    <s v="Vanilla Burnt Almond"/>
    <n v="761"/>
    <x v="2318"/>
    <n v="853850.79031096317"/>
    <x v="2318"/>
    <n v="1705790.2142109261"/>
    <n v="1119.4998999999514"/>
    <n v="851939.42389996292"/>
    <n v="2.9454815387646556"/>
    <n v="0.49943974165314214"/>
    <m/>
    <m/>
    <m/>
    <m/>
    <x v="32"/>
  </r>
  <r>
    <x v="15"/>
    <x v="3"/>
    <s v="Low End"/>
    <s v="Baskin-Robbins"/>
    <s v="Very Berry Strawberry"/>
    <n v="679"/>
    <x v="2319"/>
    <n v="669387.27206397185"/>
    <x v="2319"/>
    <n v="1377311.5856639422"/>
    <n v="1042.5983999999562"/>
    <n v="707924.31359997031"/>
    <n v="2.987395016200169"/>
    <n v="0.5139899503994303"/>
    <m/>
    <m/>
    <m/>
    <m/>
    <x v="32"/>
  </r>
  <r>
    <x v="15"/>
    <x v="3"/>
    <s v="Low End"/>
    <s v="Baskin-Robbins"/>
    <s v="Fudge Ribbon"/>
    <n v="645"/>
    <x v="2320"/>
    <n v="606677.6087999742"/>
    <x v="2320"/>
    <n v="1266032.7287999464"/>
    <n v="1022.2559999999569"/>
    <n v="659355.11999997217"/>
    <n v="3.0431650232556851"/>
    <n v="0.52080416643333149"/>
    <m/>
    <m/>
    <m/>
    <m/>
    <x v="32"/>
  </r>
  <r>
    <x v="15"/>
    <x v="3"/>
    <s v="Low End"/>
    <s v="Baskin-Robbins"/>
    <s v="Egg Nog"/>
    <n v="568"/>
    <x v="2321"/>
    <n v="468611.68262398028"/>
    <x v="2321"/>
    <n v="1015032.3402239571"/>
    <n v="962.00819999995917"/>
    <n v="546420.65759997675"/>
    <n v="3.1461774084505714"/>
    <n v="0.53832832309502021"/>
    <m/>
    <m/>
    <m/>
    <m/>
    <x v="32"/>
  </r>
  <r>
    <x v="15"/>
    <x v="3"/>
    <s v="High End"/>
    <s v="Ben and Jerry's"/>
    <s v="Chocolate Chip Cookie Dough"/>
    <n v="291"/>
    <x v="2322"/>
    <n v="185413.31659886215"/>
    <x v="2322"/>
    <n v="302286.5650769872"/>
    <n v="401.62628342998312"/>
    <n v="116873.24847812505"/>
    <n v="3.5697094398623919"/>
    <n v="0.38663064118764084"/>
    <m/>
    <m/>
    <m/>
    <m/>
    <x v="32"/>
  </r>
  <r>
    <x v="15"/>
    <x v="3"/>
    <s v="High End"/>
    <s v="Ben and Jerry's"/>
    <s v="Banana Split"/>
    <n v="283"/>
    <x v="2323"/>
    <n v="174808.28755793255"/>
    <x v="2323"/>
    <n v="288221.51357398776"/>
    <n v="400.75344881998308"/>
    <n v="113413.22601605521"/>
    <n v="3.5987652932860663"/>
    <n v="0.39349327053943711"/>
    <m/>
    <m/>
    <m/>
    <m/>
    <x v="32"/>
  </r>
  <r>
    <x v="15"/>
    <x v="3"/>
    <s v="High End"/>
    <s v="Ben and Jerry's"/>
    <s v="Key Lime Pie"/>
    <n v="268"/>
    <x v="2324"/>
    <n v="155740.7290175934"/>
    <x v="2324"/>
    <n v="262691.11295998888"/>
    <n v="399.06859679998308"/>
    <n v="106950.38394239548"/>
    <n v="3.6574280597013376"/>
    <n v="0.4071336206896552"/>
    <m/>
    <m/>
    <m/>
    <m/>
    <x v="32"/>
  </r>
  <r>
    <x v="15"/>
    <x v="3"/>
    <s v="High End"/>
    <s v="Ben and Jerry's"/>
    <s v="Strawberry Cheesecake"/>
    <n v="994"/>
    <x v="2325"/>
    <n v="1650415.3343999286"/>
    <x v="2325"/>
    <n v="3113436.7631358649"/>
    <n v="1471.852543999936"/>
    <n v="1463021.4287359363"/>
    <n v="3.151136965794632"/>
    <n v="0.46990561878712311"/>
    <m/>
    <m/>
    <m/>
    <m/>
    <x v="32"/>
  </r>
  <r>
    <x v="15"/>
    <x v="3"/>
    <s v="High End"/>
    <s v="Ben and Jerry's"/>
    <s v="Pistachio Pistachio"/>
    <n v="993"/>
    <x v="2326"/>
    <n v="1647318.1106249287"/>
    <x v="2326"/>
    <n v="3108150.2999248654"/>
    <n v="1471.1300999999362"/>
    <n v="1460832.1892999366"/>
    <n v="3.1521256042294707"/>
    <n v="0.47000049815327466"/>
    <m/>
    <m/>
    <m/>
    <m/>
    <x v="32"/>
  </r>
  <r>
    <x v="15"/>
    <x v="3"/>
    <s v="High End"/>
    <s v="Ben and Jerry's"/>
    <s v="Raspberry Chocolate Chunk"/>
    <n v="962"/>
    <x v="2327"/>
    <n v="1518792.420599936"/>
    <x v="2327"/>
    <n v="2882077.8990638787"/>
    <n v="1417.1366719999403"/>
    <n v="1363285.4784639427"/>
    <n v="3.1142650436589125"/>
    <n v="0.47302173161480066"/>
    <m/>
    <m/>
    <m/>
    <m/>
    <x v="32"/>
  </r>
  <r>
    <x v="15"/>
    <x v="3"/>
    <s v="High End"/>
    <s v="Ben and Jerry's"/>
    <s v="Key Lime Pie"/>
    <n v="180"/>
    <x v="2328"/>
    <n v="65907.801431997199"/>
    <x v="2328"/>
    <n v="135922.32719999424"/>
    <n v="388.96958759998353"/>
    <n v="70014.525767997038"/>
    <n v="4.1951335555553779"/>
    <n v="0.51510687912942099"/>
    <m/>
    <m/>
    <m/>
    <m/>
    <x v="32"/>
  </r>
  <r>
    <x v="15"/>
    <x v="3"/>
    <s v="High End"/>
    <s v="Ben and Jerry's"/>
    <s v="Raspberry Chocolate Chunk"/>
    <n v="637"/>
    <x v="2329"/>
    <n v="666201.68842497189"/>
    <x v="2329"/>
    <n v="1381967.0161569417"/>
    <n v="1123.6504359999526"/>
    <n v="715765.32773196977"/>
    <n v="3.4057974270014264"/>
    <n v="0.51793228012229531"/>
    <m/>
    <m/>
    <m/>
    <m/>
    <x v="32"/>
  </r>
  <r>
    <x v="15"/>
    <x v="3"/>
    <s v="High End"/>
    <s v="Ben and Jerry's"/>
    <s v="Chocolate Fudge Brownie"/>
    <n v="636"/>
    <x v="2330"/>
    <n v="674486.96759997087"/>
    <x v="2330"/>
    <n v="1399708.9297439395"/>
    <n v="1140.2861039999509"/>
    <n v="725221.96214396867"/>
    <n v="3.4603776792451337"/>
    <n v="0.51812340889804831"/>
    <m/>
    <m/>
    <m/>
    <m/>
    <x v="32"/>
  </r>
  <r>
    <x v="15"/>
    <x v="3"/>
    <s v="High End"/>
    <s v="Ben and Jerry's"/>
    <s v="Chubby Hubby"/>
    <n v="161"/>
    <x v="2331"/>
    <n v="52062.09221478775"/>
    <x v="2331"/>
    <n v="115044.26770899502"/>
    <n v="391.193636609983"/>
    <n v="62982.175494207266"/>
    <n v="4.4382650248445286"/>
    <n v="0.54746035372680157"/>
    <m/>
    <m/>
    <m/>
    <m/>
    <x v="32"/>
  </r>
  <r>
    <x v="15"/>
    <x v="3"/>
    <s v="High End"/>
    <s v="Ben and Jerry's"/>
    <s v="Chocolate Therapy"/>
    <n v="482"/>
    <x v="2332"/>
    <n v="388387.64699998318"/>
    <x v="2332"/>
    <n v="871026.89467996231"/>
    <n v="1001.3262399999568"/>
    <n v="482639.24767997913"/>
    <n v="3.7491903319500453"/>
    <n v="0.55410372587555201"/>
    <m/>
    <m/>
    <m/>
    <m/>
    <x v="32"/>
  </r>
  <r>
    <x v="15"/>
    <x v="3"/>
    <s v="High End"/>
    <s v="Ben and Jerry's"/>
    <s v="Banana Split"/>
    <n v="115"/>
    <x v="2333"/>
    <n v="23840.761682248991"/>
    <x v="2333"/>
    <n v="67717.136474997125"/>
    <n v="381.53369384998371"/>
    <n v="43876.374792748131"/>
    <n v="5.1203883913041297"/>
    <n v="0.64793606281547944"/>
    <m/>
    <m/>
    <m/>
    <m/>
    <x v="32"/>
  </r>
  <r>
    <x v="15"/>
    <x v="3"/>
    <s v="Low End"/>
    <s v="EDY's"/>
    <s v="Red, White and No More Blues  New!"/>
    <n v="999"/>
    <x v="2334"/>
    <n v="1643491.8272756904"/>
    <x v="2334"/>
    <n v="2861812.6266959002"/>
    <n v="1219.5403397599698"/>
    <n v="1218320.7994202098"/>
    <n v="2.8675448488487492"/>
    <n v="0.42571648054639394"/>
    <m/>
    <m/>
    <m/>
    <m/>
    <x v="32"/>
  </r>
  <r>
    <x v="15"/>
    <x v="3"/>
    <s v="Low End"/>
    <s v="EDY's"/>
    <s v="Strawberry Cheesecake Limited Editions "/>
    <n v="782"/>
    <x v="2335"/>
    <n v="1051636.3610073547"/>
    <x v="2335"/>
    <n v="1954967.9145399325"/>
    <n v="1155.1554392999717"/>
    <n v="903331.55353257782"/>
    <n v="3.1968784782607593"/>
    <n v="0.46206975920889276"/>
    <m/>
    <m/>
    <m/>
    <m/>
    <x v="32"/>
  </r>
  <r>
    <x v="15"/>
    <x v="3"/>
    <s v="Low End"/>
    <s v="EDY's"/>
    <s v="Eggnog (Holiday)"/>
    <n v="724"/>
    <x v="2336"/>
    <n v="910804.5345830007"/>
    <x v="2336"/>
    <n v="1732623.8147839408"/>
    <n v="1135.1095030399724"/>
    <n v="821819.28020094009"/>
    <n v="3.305423779005412"/>
    <n v="0.47432066510260995"/>
    <m/>
    <m/>
    <m/>
    <m/>
    <x v="32"/>
  </r>
  <r>
    <x v="15"/>
    <x v="4"/>
    <s v="Low End"/>
    <s v="EDY's"/>
    <s v="Nestlé® Drumstick® Sundae Cone Limited Edition New!"/>
    <n v="569"/>
    <x v="2337"/>
    <n v="575148.76648628572"/>
    <x v="2337"/>
    <n v="901137.4931009619"/>
    <n v="572.9151610099758"/>
    <n v="325988.72661467618"/>
    <n v="2.7833417029875802"/>
    <n v="0.36175248406643867"/>
    <m/>
    <m/>
    <m/>
    <m/>
    <x v="32"/>
  </r>
  <r>
    <x v="15"/>
    <x v="4"/>
    <s v="Low End"/>
    <s v="EDY's"/>
    <s v="Coffee"/>
    <n v="226"/>
    <x v="2338"/>
    <n v="115615.14878479499"/>
    <x v="2338"/>
    <n v="220135.99607999047"/>
    <n v="462.48162519997999"/>
    <n v="104520.84729519548"/>
    <n v="4.309969380530787"/>
    <n v="0.4748012553894907"/>
    <m/>
    <m/>
    <m/>
    <m/>
    <x v="32"/>
  </r>
  <r>
    <x v="15"/>
    <x v="4"/>
    <s v="High End"/>
    <s v="Häagen-Dazs"/>
    <s v="Pannacotta"/>
    <n v="344"/>
    <x v="2339"/>
    <n v="386222.07278590329"/>
    <x v="2339"/>
    <n v="713268.08243197668"/>
    <n v="950.71514431998071"/>
    <n v="327046.00964607339"/>
    <n v="6.027481767441663"/>
    <n v="0.45851765654642657"/>
    <m/>
    <m/>
    <m/>
    <m/>
    <x v="32"/>
  </r>
  <r>
    <x v="15"/>
    <x v="4"/>
    <s v="High End"/>
    <s v="Häagen-Dazs"/>
    <s v="Crème Brûlée"/>
    <n v="306"/>
    <x v="2340"/>
    <n v="307903.75545634702"/>
    <x v="2340"/>
    <n v="595017.58935598121"/>
    <n v="938.28050293998126"/>
    <n v="287113.83389963419"/>
    <n v="6.3545814575161401"/>
    <n v="0.48252999413074937"/>
    <m/>
    <m/>
    <m/>
    <m/>
    <x v="32"/>
  </r>
  <r>
    <x v="15"/>
    <x v="4"/>
    <s v="High End"/>
    <s v="Häagen-Dazs"/>
    <s v="Crème Brûlée"/>
    <n v="271"/>
    <x v="2341"/>
    <n v="246879.26415826954"/>
    <x v="2341"/>
    <n v="499372.19538798451"/>
    <n v="931.70823331998156"/>
    <n v="252492.93122971497"/>
    <n v="6.7996377416972065"/>
    <n v="0.50562072450497964"/>
    <m/>
    <m/>
    <m/>
    <m/>
    <x v="32"/>
  </r>
  <r>
    <x v="15"/>
    <x v="4"/>
    <s v="High End"/>
    <s v="Häagen-Dazs"/>
    <s v="Coffee"/>
    <n v="324"/>
    <x v="2342"/>
    <n v="252720.50170750931"/>
    <x v="2342"/>
    <n v="389208.17779198359"/>
    <n v="421.25825951998229"/>
    <n v="136487.67608447428"/>
    <n v="3.7075919999998437"/>
    <n v="0.35068039129799977"/>
    <m/>
    <m/>
    <m/>
    <m/>
    <x v="32"/>
  </r>
  <r>
    <x v="15"/>
    <x v="4"/>
    <s v="High End"/>
    <s v="Häagen-Dazs"/>
    <s v="Honey Vanilla"/>
    <n v="291"/>
    <x v="2343"/>
    <n v="200880.50242589152"/>
    <x v="2343"/>
    <n v="321653.29688998644"/>
    <n v="415.02678509998259"/>
    <n v="120772.79446409491"/>
    <n v="3.7984116494843763"/>
    <n v="0.37547507092831783"/>
    <m/>
    <m/>
    <m/>
    <m/>
    <x v="32"/>
  </r>
  <r>
    <x v="15"/>
    <x v="4"/>
    <s v="High End"/>
    <s v="Häagen-Dazs"/>
    <s v="Raspberry Sorbet"/>
    <n v="231"/>
    <x v="2344"/>
    <n v="123516.86918570464"/>
    <x v="2344"/>
    <n v="218112.21224099057"/>
    <n v="409.50364958998239"/>
    <n v="94595.343055285935"/>
    <n v="4.0874835974024206"/>
    <n v="0.43370035122457168"/>
    <m/>
    <m/>
    <m/>
    <m/>
    <x v="32"/>
  </r>
  <r>
    <x v="15"/>
    <x v="4"/>
    <s v="High End"/>
    <s v="Häagen-Dazs"/>
    <s v="Coffee"/>
    <n v="430"/>
    <x v="2345"/>
    <n v="336138.77009998582"/>
    <x v="2345"/>
    <n v="774089.25509996724"/>
    <n v="1018.4894999999568"/>
    <n v="437950.48499998142"/>
    <n v="4.1865292325579624"/>
    <n v="0.56576225818226056"/>
    <m/>
    <m/>
    <m/>
    <m/>
    <x v="32"/>
  </r>
  <r>
    <x v="15"/>
    <x v="4"/>
    <s v="Low End"/>
    <s v="Baskin-Robbins"/>
    <s v="World Class Chocolate"/>
    <n v="324"/>
    <x v="2346"/>
    <n v="287295.4742831873"/>
    <x v="2346"/>
    <n v="581329.31471998151"/>
    <n v="907.51185319998206"/>
    <n v="294033.84043679421"/>
    <n v="5.5377354320985885"/>
    <n v="0.50579565315474651"/>
    <m/>
    <m/>
    <m/>
    <m/>
    <x v="32"/>
  </r>
  <r>
    <x v="15"/>
    <x v="4"/>
    <s v="Low End"/>
    <s v="Baskin-Robbins"/>
    <s v="Vanilla"/>
    <n v="240"/>
    <x v="2347"/>
    <n v="117293.8587839947"/>
    <x v="2347"/>
    <n v="213881.84639999035"/>
    <n v="402.44994839998179"/>
    <n v="96587.987615995648"/>
    <n v="3.7132264999998323"/>
    <n v="0.45159507102515828"/>
    <m/>
    <m/>
    <m/>
    <m/>
    <x v="32"/>
  </r>
  <r>
    <x v="15"/>
    <x v="4"/>
    <s v="Low End"/>
    <s v="Baskin-Robbins"/>
    <s v="Strawberry"/>
    <n v="690"/>
    <x v="2348"/>
    <n v="721759.03019996744"/>
    <x v="2348"/>
    <n v="1478683.5101999335"/>
    <n v="1096.9919999999508"/>
    <n v="756924.4799999661"/>
    <n v="3.10582547826073"/>
    <n v="0.51189079663005232"/>
    <m/>
    <m/>
    <m/>
    <m/>
    <x v="32"/>
  </r>
  <r>
    <x v="15"/>
    <x v="4"/>
    <s v="Low End"/>
    <s v="Baskin-Robbins"/>
    <s v="Chocolate"/>
    <n v="633"/>
    <x v="2349"/>
    <n v="597230.96138997388"/>
    <x v="2349"/>
    <n v="1252934.7723899451"/>
    <n v="1035.8669999999547"/>
    <n v="655703.81099997123"/>
    <n v="3.1269507582937019"/>
    <n v="0.52333435502730197"/>
    <m/>
    <m/>
    <m/>
    <m/>
    <x v="32"/>
  </r>
  <r>
    <x v="15"/>
    <x v="4"/>
    <s v="Low End"/>
    <s v="Baskin-Robbins"/>
    <s v="Egg Nog"/>
    <n v="622"/>
    <x v="2350"/>
    <n v="576731.46075597464"/>
    <x v="2350"/>
    <n v="1216001.4151559465"/>
    <n v="1027.7651999999548"/>
    <n v="639269.95439997187"/>
    <n v="3.1430646270095082"/>
    <n v="0.5257148112101403"/>
    <m/>
    <m/>
    <m/>
    <m/>
    <x v="32"/>
  </r>
  <r>
    <x v="15"/>
    <x v="4"/>
    <s v="Low End"/>
    <s v="Baskin-Robbins"/>
    <s v="Burgundy Cherry"/>
    <n v="169"/>
    <x v="2351"/>
    <n v="55800.885649077492"/>
    <x v="2351"/>
    <n v="123022.39606799447"/>
    <n v="397.76041667998209"/>
    <n v="67221.51041891698"/>
    <n v="4.307356047337084"/>
    <n v="0.54641685227593562"/>
    <m/>
    <m/>
    <m/>
    <m/>
    <x v="32"/>
  </r>
  <r>
    <x v="15"/>
    <x v="4"/>
    <s v="Low End"/>
    <s v="Baskin-Robbins"/>
    <s v="Chocolate"/>
    <n v="527"/>
    <x v="2352"/>
    <n v="414068.38793198182"/>
    <x v="2352"/>
    <n v="918264.25473195966"/>
    <n v="956.72839999995801"/>
    <n v="504195.86679997784"/>
    <n v="3.3063319089182608"/>
    <n v="0.54907491411298814"/>
    <m/>
    <m/>
    <m/>
    <m/>
    <x v="32"/>
  </r>
  <r>
    <x v="15"/>
    <x v="4"/>
    <s v="Low End"/>
    <s v="Baskin-Robbins"/>
    <s v="Banana Nut Fudge"/>
    <n v="430"/>
    <x v="2353"/>
    <n v="280452.25219998742"/>
    <x v="2353"/>
    <n v="667192.53219996998"/>
    <n v="899.39599999995937"/>
    <n v="386740.27999998257"/>
    <n v="3.6083966046510003"/>
    <n v="0.57965319054870557"/>
    <m/>
    <m/>
    <m/>
    <m/>
    <x v="32"/>
  </r>
  <r>
    <x v="15"/>
    <x v="4"/>
    <s v="High End"/>
    <s v="Ben and Jerry's"/>
    <s v="Dave Matthews Band MagicBrownies Encore Edition"/>
    <n v="315"/>
    <x v="2354"/>
    <n v="307205.1025942362"/>
    <x v="2354"/>
    <n v="600642.17167498008"/>
    <n v="931.5462510499807"/>
    <n v="293437.06908074388"/>
    <n v="6.053335063491863"/>
    <n v="0.48853890538929523"/>
    <m/>
    <m/>
    <m/>
    <m/>
    <x v="32"/>
  </r>
  <r>
    <x v="15"/>
    <x v="4"/>
    <s v="High End"/>
    <s v="Ben and Jerry's"/>
    <s v="Coffee"/>
    <n v="293"/>
    <x v="2355"/>
    <n v="265445.00593343837"/>
    <x v="2355"/>
    <n v="535762.57599498297"/>
    <n v="922.58556334998138"/>
    <n v="270317.5700615446"/>
    <n v="6.2407549999998011"/>
    <n v="0.50454731661600027"/>
    <m/>
    <m/>
    <m/>
    <m/>
    <x v="32"/>
  </r>
  <r>
    <x v="15"/>
    <x v="4"/>
    <s v="High End"/>
    <s v="Ben and Jerry's"/>
    <s v="Pistachio Pistachio"/>
    <n v="746"/>
    <x v="2356"/>
    <n v="941625.07199995837"/>
    <x v="2356"/>
    <n v="1881309.1116799167"/>
    <n v="1259.6300799999442"/>
    <n v="939684.03967995837"/>
    <n v="3.38051217158162"/>
    <n v="0.49948412722078755"/>
    <m/>
    <m/>
    <m/>
    <m/>
    <x v="32"/>
  </r>
  <r>
    <x v="15"/>
    <x v="4"/>
    <s v="High End"/>
    <s v="Ben and Jerry's"/>
    <s v="S'mores"/>
    <n v="734"/>
    <x v="2357"/>
    <n v="911696.37209995976"/>
    <x v="2357"/>
    <n v="1828173.4227239192"/>
    <n v="1248.6063359999448"/>
    <n v="916477.0506239594"/>
    <n v="3.3933235504085695"/>
    <n v="0.50130750137393332"/>
    <m/>
    <m/>
    <m/>
    <m/>
    <x v="32"/>
  </r>
  <r>
    <x v="15"/>
    <x v="4"/>
    <s v="High End"/>
    <s v="Ben and Jerry's"/>
    <s v="Chocolate Chip Cookie Dough"/>
    <n v="664"/>
    <x v="2358"/>
    <n v="746194.435199967"/>
    <x v="2358"/>
    <n v="1532026.0794879324"/>
    <n v="1183.4813919999478"/>
    <n v="785831.64428796538"/>
    <n v="3.4748014939757503"/>
    <n v="0.51293620572740084"/>
    <m/>
    <m/>
    <m/>
    <m/>
    <x v="32"/>
  </r>
  <r>
    <x v="15"/>
    <x v="4"/>
    <s v="High End"/>
    <s v="Ben and Jerry's"/>
    <s v="Cinnamon Buns"/>
    <n v="575"/>
    <x v="2359"/>
    <n v="559715.06249997532"/>
    <x v="2359"/>
    <n v="1192652.7524999473"/>
    <n v="1100.7611999999515"/>
    <n v="632937.689999972"/>
    <n v="3.6072673043476668"/>
    <n v="0.53069737916024307"/>
    <m/>
    <m/>
    <m/>
    <m/>
    <x v="32"/>
  </r>
  <r>
    <x v="15"/>
    <x v="4"/>
    <s v="High End"/>
    <s v="Ben and Jerry's"/>
    <s v="Cinnamon Buns"/>
    <n v="508"/>
    <x v="2360"/>
    <n v="436992.67439998069"/>
    <x v="2360"/>
    <n v="964564.79273595742"/>
    <n v="1038.5277919999544"/>
    <n v="527572.11833597673"/>
    <n v="3.7376960472439298"/>
    <n v="0.54695353003662439"/>
    <m/>
    <m/>
    <m/>
    <m/>
    <x v="32"/>
  </r>
  <r>
    <x v="15"/>
    <x v="4"/>
    <s v="High End"/>
    <s v="Ben and Jerry's"/>
    <s v="S'mores"/>
    <n v="413"/>
    <x v="2361"/>
    <n v="288909.7721999872"/>
    <x v="2361"/>
    <n v="681310.95776796993"/>
    <n v="950.12393599995801"/>
    <n v="392401.18556798273"/>
    <n v="3.9943422179174992"/>
    <n v="0.57595020466648716"/>
    <m/>
    <m/>
    <m/>
    <m/>
    <x v="32"/>
  </r>
  <r>
    <x v="15"/>
    <x v="4"/>
    <s v="High End"/>
    <s v="Ben and Jerry's"/>
    <s v="Imagine Whirled Peace"/>
    <n v="140"/>
    <x v="2362"/>
    <n v="38985.137631998245"/>
    <x v="2362"/>
    <n v="94815.34719999574"/>
    <n v="398.78721119998204"/>
    <n v="55830.209567997495"/>
    <n v="4.8375177142854966"/>
    <n v="0.58883093525179853"/>
    <m/>
    <m/>
    <m/>
    <m/>
    <x v="32"/>
  </r>
  <r>
    <x v="15"/>
    <x v="4"/>
    <s v="Low End"/>
    <s v="EDY's"/>
    <s v="Peppermint (Holiday)"/>
    <n v="975"/>
    <x v="2363"/>
    <n v="1617798.5335686787"/>
    <x v="2363"/>
    <n v="2820214.7756248969"/>
    <n v="1233.2474277499673"/>
    <n v="1202416.2420562182"/>
    <n v="2.9666953589742504"/>
    <n v="0.42635626635556134"/>
    <m/>
    <m/>
    <m/>
    <m/>
    <x v="32"/>
  </r>
  <r>
    <x v="15"/>
    <x v="4"/>
    <s v="Low End"/>
    <s v="EDY's"/>
    <s v="French Vanilla"/>
    <n v="360"/>
    <x v="2364"/>
    <n v="260375.46854398848"/>
    <x v="2364"/>
    <n v="446365.38239998027"/>
    <n v="516.63864959997716"/>
    <n v="185989.91385599179"/>
    <n v="3.4441773333331809"/>
    <n v="0.41667638483965014"/>
    <m/>
    <m/>
    <m/>
    <m/>
    <x v="32"/>
  </r>
  <r>
    <x v="15"/>
    <x v="4"/>
    <s v="Low End"/>
    <s v="EDY's"/>
    <s v="Red, White and No More Blues  New!"/>
    <n v="307"/>
    <x v="2365"/>
    <n v="196349.88900375133"/>
    <x v="2365"/>
    <n v="348511.53549598466"/>
    <n v="495.64054231997829"/>
    <n v="152161.64649223333"/>
    <n v="3.6977743583060265"/>
    <n v="0.43660433298336676"/>
    <m/>
    <m/>
    <m/>
    <m/>
    <x v="32"/>
  </r>
  <r>
    <x v="15"/>
    <x v="4"/>
    <s v="Low End"/>
    <s v="EDY's"/>
    <s v="Chocolate Chip"/>
    <n v="241"/>
    <x v="2366"/>
    <n v="93953.176713475841"/>
    <x v="2366"/>
    <n v="199871.17810799115"/>
    <n v="439.49378171998046"/>
    <n v="105918.0013945153"/>
    <n v="3.441248912862918"/>
    <n v="0.5299313407623355"/>
    <m/>
    <m/>
    <m/>
    <m/>
    <x v="32"/>
  </r>
  <r>
    <x v="15"/>
    <x v="4"/>
    <s v="Low End"/>
    <s v="EDY's"/>
    <s v="Red, White and No More Blues  New!"/>
    <n v="170"/>
    <x v="2367"/>
    <n v="48414.083453997824"/>
    <x v="2367"/>
    <n v="119639.54339999461"/>
    <n v="418.97329379998109"/>
    <n v="71225.459945996787"/>
    <n v="4.1397765882351072"/>
    <n v="0.59533376609325972"/>
    <m/>
    <m/>
    <m/>
    <m/>
    <x v="32"/>
  </r>
  <r>
    <x v="15"/>
    <x v="4"/>
    <s v="High End"/>
    <s v="Häagen-Dazs"/>
    <s v="Cinnamon Dulce de Leche"/>
    <n v="196"/>
    <x v="2368"/>
    <n v="88240.843750076005"/>
    <x v="2368"/>
    <n v="169377.24316799236"/>
    <n v="413.96122151998139"/>
    <n v="81136.399417916356"/>
    <n v="4.4090286122446996"/>
    <n v="0.47902774835839873"/>
    <m/>
    <m/>
    <m/>
    <m/>
    <x v="32"/>
  </r>
  <r>
    <x v="15"/>
    <x v="5"/>
    <s v="High End"/>
    <s v="Häagen-Dazs"/>
    <s v="Pistachio"/>
    <n v="845"/>
    <x v="2369"/>
    <n v="1336641.947549941"/>
    <x v="2369"/>
    <n v="2618301.1900498844"/>
    <n v="1516.7564999999329"/>
    <n v="1281659.2424999434"/>
    <n v="3.6669601065087138"/>
    <n v="0.48950030934963784"/>
    <m/>
    <m/>
    <m/>
    <m/>
    <x v="32"/>
  </r>
  <r>
    <x v="15"/>
    <x v="5"/>
    <s v="High End"/>
    <s v="Häagen-Dazs"/>
    <s v="Black Walnut"/>
    <n v="789"/>
    <x v="2370"/>
    <n v="1180538.8640639468"/>
    <x v="2370"/>
    <n v="2342383.6544638947"/>
    <n v="1472.5535999999338"/>
    <n v="1161844.7903999479"/>
    <n v="3.7627383726234047"/>
    <n v="0.4960096046545634"/>
    <m/>
    <m/>
    <m/>
    <m/>
    <x v="32"/>
  </r>
  <r>
    <x v="15"/>
    <x v="5"/>
    <s v="High End"/>
    <s v="Häagen-Dazs"/>
    <s v="Raspberry Sorbet"/>
    <n v="681"/>
    <x v="2371"/>
    <n v="864803.42612096202"/>
    <x v="2371"/>
    <n v="1768270.0204709226"/>
    <n v="1326.676349999942"/>
    <n v="903466.59434996056"/>
    <n v="3.8128907356826525"/>
    <n v="0.510932484230746"/>
    <m/>
    <m/>
    <m/>
    <m/>
    <x v="32"/>
  </r>
  <r>
    <x v="15"/>
    <x v="5"/>
    <s v="High End"/>
    <s v="Häagen-Dazs"/>
    <s v="Honey Vanilla"/>
    <n v="350"/>
    <x v="2372"/>
    <n v="227975.68499999002"/>
    <x v="2372"/>
    <n v="561502.93499997549"/>
    <n v="952.93499999995834"/>
    <n v="333527.24999998545"/>
    <n v="4.5836974285712282"/>
    <n v="0.59399021663172613"/>
    <m/>
    <m/>
    <m/>
    <m/>
    <x v="32"/>
  </r>
  <r>
    <x v="15"/>
    <x v="5"/>
    <s v="High End"/>
    <s v="Häagen-Dazs"/>
    <s v="Mint Chip"/>
    <n v="112"/>
    <x v="2373"/>
    <n v="23283.610304638976"/>
    <x v="2373"/>
    <n v="67012.983743997058"/>
    <n v="390.44083427998282"/>
    <n v="43729.373439358082"/>
    <n v="5.3422340357140508"/>
    <n v="0.65255075951270869"/>
    <m/>
    <m/>
    <m/>
    <m/>
    <x v="32"/>
  </r>
  <r>
    <x v="15"/>
    <x v="5"/>
    <s v="Low End"/>
    <s v="Baskin-Robbins"/>
    <s v="Strawberry"/>
    <n v="705"/>
    <x v="2374"/>
    <n v="1412209.6285544343"/>
    <x v="2374"/>
    <n v="2451743.1019499023"/>
    <n v="1474.5155650999545"/>
    <n v="1039533.473395468"/>
    <n v="4.9328365815600872"/>
    <n v="0.42399771516384155"/>
    <m/>
    <m/>
    <m/>
    <m/>
    <x v="32"/>
  </r>
  <r>
    <x v="15"/>
    <x v="5"/>
    <s v="Low End"/>
    <s v="Baskin-Robbins"/>
    <s v="Chocolate"/>
    <n v="641"/>
    <x v="2375"/>
    <n v="1181102.3202801163"/>
    <x v="2375"/>
    <n v="2113976.2241069186"/>
    <n v="1455.3415036299566"/>
    <n v="932873.90382680227"/>
    <n v="5.144984129484981"/>
    <n v="0.44128873976381122"/>
    <m/>
    <m/>
    <m/>
    <m/>
    <x v="32"/>
  </r>
  <r>
    <x v="15"/>
    <x v="5"/>
    <s v="Low End"/>
    <s v="Baskin-Robbins"/>
    <s v="Egg Nog"/>
    <n v="632"/>
    <x v="2376"/>
    <n v="1149092.8092482677"/>
    <x v="2376"/>
    <n v="2068556.8534719201"/>
    <n v="1454.8481712399564"/>
    <n v="919464.04422365245"/>
    <n v="5.1788496772149895"/>
    <n v="0.44449541847515572"/>
    <m/>
    <m/>
    <m/>
    <m/>
    <x v="32"/>
  </r>
  <r>
    <x v="15"/>
    <x v="5"/>
    <s v="Low End"/>
    <s v="Baskin-Robbins"/>
    <s v="Chocolate"/>
    <n v="538"/>
    <x v="2377"/>
    <n v="863770.48645598057"/>
    <x v="2377"/>
    <n v="1374675.1971419374"/>
    <n v="949.63700870995694"/>
    <n v="510904.71068595687"/>
    <n v="4.749364979553687"/>
    <n v="0.37165485472362469"/>
    <m/>
    <m/>
    <m/>
    <m/>
    <x v="32"/>
  </r>
  <r>
    <x v="15"/>
    <x v="5"/>
    <s v="Low End"/>
    <s v="Baskin-Robbins"/>
    <s v="Banana Nut Fudge"/>
    <n v="532"/>
    <x v="2378"/>
    <n v="750985.59437716496"/>
    <x v="2378"/>
    <n v="1261793.5621199412"/>
    <n v="960.16535289995545"/>
    <n v="510807.96774277627"/>
    <n v="4.4582564097742283"/>
    <n v="0.4048268933030274"/>
    <m/>
    <m/>
    <m/>
    <m/>
    <x v="32"/>
  </r>
  <r>
    <x v="15"/>
    <x v="5"/>
    <s v="Low End"/>
    <s v="Baskin-Robbins"/>
    <s v="World Class Chocolate"/>
    <n v="439"/>
    <x v="2379"/>
    <n v="507606.09501361678"/>
    <x v="2379"/>
    <n v="921528.86764395784"/>
    <n v="942.87647523995679"/>
    <n v="413922.77263034106"/>
    <n v="4.7816733394075257"/>
    <n v="0.4491696214450705"/>
    <m/>
    <m/>
    <m/>
    <m/>
    <x v="32"/>
  </r>
  <r>
    <x v="15"/>
    <x v="5"/>
    <s v="Low End"/>
    <s v="Baskin-Robbins"/>
    <s v="Vanilla"/>
    <n v="353"/>
    <x v="2380"/>
    <n v="265141.46012658766"/>
    <x v="2380"/>
    <n v="598403.70085997204"/>
    <n v="944.0856677999559"/>
    <n v="333262.24073338439"/>
    <n v="4.802251048158416"/>
    <n v="0.55691874942359121"/>
    <m/>
    <m/>
    <m/>
    <m/>
    <x v="32"/>
  </r>
  <r>
    <x v="15"/>
    <x v="5"/>
    <s v="Low End"/>
    <s v="Baskin-Robbins"/>
    <s v="Burgundy Cherry"/>
    <n v="280"/>
    <x v="2381"/>
    <n v="164685.83259239234"/>
    <x v="2381"/>
    <n v="427422.43403998006"/>
    <n v="938.34500516995615"/>
    <n v="262736.60144758772"/>
    <n v="5.4518167607140313"/>
    <n v="0.61470007309679953"/>
    <m/>
    <m/>
    <m/>
    <m/>
    <x v="32"/>
  </r>
  <r>
    <x v="15"/>
    <x v="5"/>
    <s v="High End"/>
    <s v="Ben and Jerry's"/>
    <s v="Pistachio Pistachio"/>
    <n v="754"/>
    <x v="2382"/>
    <n v="1766378.3864754792"/>
    <x v="2382"/>
    <n v="2908189.0792758842"/>
    <n v="1514.3377888599534"/>
    <n v="1141810.692800405"/>
    <n v="5.1154041034480722"/>
    <n v="0.39261913915332719"/>
    <m/>
    <m/>
    <m/>
    <m/>
    <x v="32"/>
  </r>
  <r>
    <x v="15"/>
    <x v="5"/>
    <s v="High End"/>
    <s v="Ben and Jerry's"/>
    <s v="S'mores"/>
    <n v="745"/>
    <x v="2383"/>
    <n v="1722548.7547423209"/>
    <x v="2383"/>
    <n v="2849738.3830398866"/>
    <n v="1513.0062124799538"/>
    <n v="1127189.6282975657"/>
    <n v="5.1344324724830166"/>
    <n v="0.39554144163056976"/>
    <m/>
    <m/>
    <m/>
    <m/>
    <x v="32"/>
  </r>
  <r>
    <x v="15"/>
    <x v="5"/>
    <s v="High End"/>
    <s v="Ben and Jerry's"/>
    <s v="Chocolate Chip Cookie Dough"/>
    <n v="679"/>
    <x v="2384"/>
    <n v="1448003.6079162539"/>
    <x v="2384"/>
    <n v="2469628.0874719028"/>
    <n v="1504.6015899199542"/>
    <n v="1021624.479555649"/>
    <n v="5.3566344153164307"/>
    <n v="0.41367543750340996"/>
    <m/>
    <m/>
    <m/>
    <m/>
    <x v="32"/>
  </r>
  <r>
    <x v="15"/>
    <x v="5"/>
    <s v="High End"/>
    <s v="Ben and Jerry's"/>
    <s v="Cinnamon Buns"/>
    <n v="578"/>
    <x v="2385"/>
    <n v="1100700.5659974494"/>
    <x v="2385"/>
    <n v="1964236.2572499232"/>
    <n v="1494.0063862499546"/>
    <n v="863535.69125247374"/>
    <n v="5.8794682093423312"/>
    <n v="0.43962923913312135"/>
    <m/>
    <m/>
    <m/>
    <m/>
    <x v="32"/>
  </r>
  <r>
    <x v="15"/>
    <x v="5"/>
    <s v="High End"/>
    <s v="Ben and Jerry's"/>
    <s v="Cinnamon Buns"/>
    <n v="524"/>
    <x v="2386"/>
    <n v="907854.98580811836"/>
    <x v="2386"/>
    <n v="1424565.9787359347"/>
    <n v="986.08968115995503"/>
    <n v="516710.99292781635"/>
    <n v="5.1882392442745715"/>
    <n v="0.36271467986783695"/>
    <m/>
    <m/>
    <m/>
    <m/>
    <x v="32"/>
  </r>
  <r>
    <x v="15"/>
    <x v="5"/>
    <s v="High End"/>
    <s v="Ben and Jerry's"/>
    <s v="S'mores"/>
    <n v="516"/>
    <x v="2387"/>
    <n v="768152.0744398447"/>
    <x v="2387"/>
    <n v="1271123.9475479417"/>
    <n v="974.75169206995542"/>
    <n v="502971.873108097"/>
    <n v="4.7740668662788508"/>
    <n v="0.3956906594973319"/>
    <m/>
    <m/>
    <m/>
    <m/>
    <x v="32"/>
  </r>
  <r>
    <x v="15"/>
    <x v="5"/>
    <s v="High End"/>
    <s v="Ben and Jerry's"/>
    <s v="Dave Matthews Band MagicBrownies Encore Edition"/>
    <n v="417"/>
    <x v="2388"/>
    <n v="521015.48968752573"/>
    <x v="2388"/>
    <n v="926660.76310495683"/>
    <n v="972.77043984995476"/>
    <n v="405645.2734174311"/>
    <n v="5.3290361270980737"/>
    <n v="0.43774948672504255"/>
    <m/>
    <m/>
    <m/>
    <m/>
    <x v="32"/>
  </r>
  <r>
    <x v="15"/>
    <x v="5"/>
    <s v="High End"/>
    <s v="Ben and Jerry's"/>
    <s v="Coffee"/>
    <n v="403"/>
    <x v="2389"/>
    <n v="473522.86958883848"/>
    <x v="2389"/>
    <n v="858791.91270596092"/>
    <n v="956.00258837995625"/>
    <n v="385269.04311712243"/>
    <n v="5.2878344962776751"/>
    <n v="0.44861745600652092"/>
    <m/>
    <m/>
    <m/>
    <m/>
    <x v="32"/>
  </r>
  <r>
    <x v="15"/>
    <x v="5"/>
    <s v="High End"/>
    <s v="Ben and Jerry's"/>
    <s v="Imagine Whirled Peace"/>
    <n v="343"/>
    <x v="2390"/>
    <n v="183566.59950719148"/>
    <x v="2390"/>
    <n v="505802.83711997641"/>
    <n v="939.46424959995613"/>
    <n v="322236.23761278496"/>
    <n v="4.299253177842365"/>
    <n v="0.63707874682472476"/>
    <m/>
    <m/>
    <m/>
    <m/>
    <x v="32"/>
  </r>
  <r>
    <x v="15"/>
    <x v="5"/>
    <s v="Low End"/>
    <s v="EDY's"/>
    <s v="Peppermint (Holiday)"/>
    <n v="981"/>
    <x v="2391"/>
    <n v="1911394.2615299122"/>
    <x v="2391"/>
    <n v="3163943.762999855"/>
    <n v="1276.8088699999416"/>
    <n v="1252549.5014699427"/>
    <n v="3.2876890927623363"/>
    <n v="0.39588235294117652"/>
    <m/>
    <m/>
    <m/>
    <m/>
    <x v="32"/>
  </r>
  <r>
    <x v="15"/>
    <x v="5"/>
    <s v="Low End"/>
    <s v="EDY's"/>
    <s v="French Vanilla"/>
    <n v="464"/>
    <x v="2392"/>
    <n v="458762.61150717892"/>
    <x v="2392"/>
    <n v="948207.23711995652"/>
    <n v="1054.8375551999516"/>
    <n v="489444.6256127776"/>
    <n v="4.4042027586204879"/>
    <n v="0.51617896009673514"/>
    <m/>
    <m/>
    <m/>
    <m/>
    <x v="32"/>
  </r>
  <r>
    <x v="15"/>
    <x v="5"/>
    <s v="Low End"/>
    <s v="EDY's"/>
    <s v="Red, White and No More Blues  New!"/>
    <n v="409"/>
    <x v="2393"/>
    <n v="368859.41104037315"/>
    <x v="2393"/>
    <n v="790532.51746896398"/>
    <n v="1030.9855902899531"/>
    <n v="421673.10642859084"/>
    <n v="4.7257758948653104"/>
    <n v="0.53340387284593327"/>
    <m/>
    <m/>
    <m/>
    <m/>
    <x v="32"/>
  </r>
  <r>
    <x v="15"/>
    <x v="5"/>
    <s v="Low End"/>
    <s v="EDY's"/>
    <s v="Chocolate Chip"/>
    <n v="343"/>
    <x v="2394"/>
    <n v="221876.11336329981"/>
    <x v="2394"/>
    <n v="556576.42980097444"/>
    <n v="975.80267182995533"/>
    <n v="334700.31643767463"/>
    <n v="4.7308215947519701"/>
    <n v="0.60135553450827905"/>
    <m/>
    <m/>
    <m/>
    <m/>
    <x v="32"/>
  </r>
  <r>
    <x v="15"/>
    <x v="5"/>
    <s v="Low End"/>
    <s v="EDY's"/>
    <s v="Red, White and No More Blues  New!"/>
    <n v="283"/>
    <x v="2395"/>
    <n v="153299.05008949284"/>
    <x v="2395"/>
    <n v="425042.27044998016"/>
    <n v="960.22339349995525"/>
    <n v="271743.22036048735"/>
    <n v="5.3071242049467493"/>
    <n v="0.63933222470508755"/>
    <m/>
    <m/>
    <m/>
    <m/>
    <x v="32"/>
  </r>
  <r>
    <x v="16"/>
    <x v="0"/>
    <s v="High End"/>
    <s v="Häagen-Dazs"/>
    <s v="Black Walnut"/>
    <n v="799"/>
    <x v="2396"/>
    <n v="2178597.035355438"/>
    <x v="2396"/>
    <n v="3454448.2681338582"/>
    <n v="1596.8100535399499"/>
    <n v="1275851.2327784202"/>
    <n v="5.4110947008758732"/>
    <n v="0.36933574734574121"/>
    <m/>
    <m/>
    <m/>
    <m/>
    <x v="32"/>
  </r>
  <r>
    <x v="16"/>
    <x v="0"/>
    <s v="High End"/>
    <s v="Häagen-Dazs"/>
    <s v="Raspberry Sorbet"/>
    <n v="696"/>
    <x v="2397"/>
    <n v="1651968.886579125"/>
    <x v="2397"/>
    <n v="2735838.1363198915"/>
    <n v="1557.2834047999522"/>
    <n v="1083869.2497407666"/>
    <n v="5.6477039080457532"/>
    <n v="0.39617447953215967"/>
    <m/>
    <m/>
    <m/>
    <m/>
    <x v="32"/>
  </r>
  <r>
    <x v="16"/>
    <x v="0"/>
    <s v="High End"/>
    <s v="Häagen-Dazs"/>
    <s v="Honey Vanilla"/>
    <n v="461"/>
    <x v="2398"/>
    <n v="656152.98519747017"/>
    <x v="2398"/>
    <n v="1111836.2272499495"/>
    <n v="988.46690249995504"/>
    <n v="455683.2420524793"/>
    <n v="5.2316534707155977"/>
    <n v="0.40984744954711583"/>
    <m/>
    <m/>
    <m/>
    <m/>
    <x v="32"/>
  </r>
  <r>
    <x v="16"/>
    <x v="0"/>
    <s v="High End"/>
    <s v="Häagen-Dazs"/>
    <s v="Cinnamon Dulce de Leche"/>
    <n v="312"/>
    <x v="2399"/>
    <n v="222037.53945982966"/>
    <x v="2399"/>
    <n v="520294.52966397576"/>
    <n v="955.95189167995545"/>
    <n v="298256.99020414613"/>
    <n v="5.3449059999997512"/>
    <n v="0.57324644638637812"/>
    <m/>
    <m/>
    <m/>
    <m/>
    <x v="32"/>
  </r>
  <r>
    <x v="16"/>
    <x v="0"/>
    <s v="High End"/>
    <s v="Häagen-Dazs"/>
    <s v="Pistachio"/>
    <n v="847"/>
    <x v="2400"/>
    <n v="1380194.7497799371"/>
    <x v="2400"/>
    <n v="3343694.056779847"/>
    <n v="2318.1809999998941"/>
    <n v="1963499.3069999099"/>
    <n v="4.6607919008262328"/>
    <n v="0.5872245706866086"/>
    <m/>
    <m/>
    <m/>
    <m/>
    <x v="32"/>
  </r>
  <r>
    <x v="16"/>
    <x v="0"/>
    <s v="High End"/>
    <s v="Häagen-Dazs"/>
    <s v="Mint Chip"/>
    <n v="322"/>
    <x v="2401"/>
    <n v="147883.11529039324"/>
    <x v="2401"/>
    <n v="445187.4498399797"/>
    <n v="923.30538679995789"/>
    <n v="297304.33454958646"/>
    <n v="4.2936947826085001"/>
    <n v="0.66781831935390568"/>
    <m/>
    <m/>
    <m/>
    <m/>
    <x v="32"/>
  </r>
  <r>
    <x v="16"/>
    <x v="0"/>
    <s v="Low End"/>
    <s v="Baskin-Robbins"/>
    <s v="Strawberry"/>
    <n v="703"/>
    <x v="2402"/>
    <n v="1101362.7404350471"/>
    <x v="2402"/>
    <n v="2256121.0772098918"/>
    <n v="1642.6149882999212"/>
    <n v="1154758.3367748447"/>
    <n v="4.5651153200566794"/>
    <n v="0.51183349530288313"/>
    <m/>
    <m/>
    <m/>
    <m/>
    <x v="32"/>
  </r>
  <r>
    <x v="16"/>
    <x v="0"/>
    <s v="Low End"/>
    <s v="Baskin-Robbins"/>
    <s v="Chocolate"/>
    <n v="639"/>
    <x v="2403"/>
    <n v="929963.66573605628"/>
    <x v="2403"/>
    <n v="1932451.844309909"/>
    <n v="1568.8390900999261"/>
    <n v="1002488.1785738528"/>
    <n v="4.732678075117148"/>
    <n v="0.51876489524211034"/>
    <m/>
    <m/>
    <m/>
    <m/>
    <x v="32"/>
  </r>
  <r>
    <x v="16"/>
    <x v="0"/>
    <s v="Low End"/>
    <s v="Baskin-Robbins"/>
    <s v="Egg Nog"/>
    <n v="631"/>
    <x v="2404"/>
    <n v="907910.45659113734"/>
    <x v="2404"/>
    <n v="1892165.7157779108"/>
    <n v="1559.8340082199263"/>
    <n v="984255.25918677344"/>
    <n v="4.7522628177493802"/>
    <n v="0.52017392080382585"/>
    <m/>
    <m/>
    <m/>
    <m/>
    <x v="32"/>
  </r>
  <r>
    <x v="16"/>
    <x v="0"/>
    <s v="Low End"/>
    <s v="Baskin-Robbins"/>
    <s v="Chocolate"/>
    <n v="537"/>
    <x v="2405"/>
    <n v="695463.24461159715"/>
    <x v="2405"/>
    <n v="1490608.48197293"/>
    <n v="1480.7173880099306"/>
    <n v="795145.23736133287"/>
    <n v="5.1691009851021779"/>
    <n v="0.53343667836164432"/>
    <m/>
    <m/>
    <m/>
    <m/>
    <x v="32"/>
  </r>
  <r>
    <x v="16"/>
    <x v="0"/>
    <s v="Low End"/>
    <s v="Baskin-Robbins"/>
    <s v="Banana Nut Fudge"/>
    <n v="531"/>
    <x v="2406"/>
    <n v="619696.55503077013"/>
    <x v="2406"/>
    <n v="1375212.6226799339"/>
    <n v="1422.8174531999316"/>
    <n v="755516.06764916377"/>
    <n v="4.8773150282483533"/>
    <n v="0.54938127762153477"/>
    <m/>
    <m/>
    <m/>
    <m/>
    <x v="32"/>
  </r>
  <r>
    <x v="16"/>
    <x v="0"/>
    <s v="Low End"/>
    <s v="Baskin-Robbins"/>
    <s v="World Class Chocolate"/>
    <n v="437"/>
    <x v="2407"/>
    <n v="433567.05223033944"/>
    <x v="2407"/>
    <n v="1009301.6623559522"/>
    <n v="1317.4705037199378"/>
    <n v="575734.6101256127"/>
    <n v="5.2851596979402533"/>
    <n v="0.57042867519083451"/>
    <m/>
    <m/>
    <m/>
    <m/>
    <x v="32"/>
  </r>
  <r>
    <x v="16"/>
    <x v="0"/>
    <s v="Low End"/>
    <s v="Baskin-Robbins"/>
    <s v="Vanilla"/>
    <n v="351"/>
    <x v="2408"/>
    <n v="252766.4066927878"/>
    <x v="2408"/>
    <n v="665767.98287996789"/>
    <n v="1176.6426671999434"/>
    <n v="413001.57618718012"/>
    <n v="5.4039170370367762"/>
    <n v="0.62033859663936508"/>
    <m/>
    <m/>
    <m/>
    <m/>
    <x v="32"/>
  </r>
  <r>
    <x v="16"/>
    <x v="0"/>
    <s v="Low End"/>
    <s v="Baskin-Robbins"/>
    <s v="Burgundy Cherry"/>
    <n v="379"/>
    <x v="2409"/>
    <n v="231032.20408903889"/>
    <x v="2409"/>
    <n v="653384.57125496853"/>
    <n v="1114.3861930499465"/>
    <n v="422352.36716592964"/>
    <n v="4.5487331002636333"/>
    <n v="0.64640701012377633"/>
    <m/>
    <m/>
    <m/>
    <m/>
    <x v="32"/>
  </r>
  <r>
    <x v="16"/>
    <x v="0"/>
    <s v="High End"/>
    <s v="Ben and Jerry's"/>
    <s v="Pistachio Pistachio"/>
    <n v="752"/>
    <x v="2410"/>
    <n v="1296801.5947164188"/>
    <x v="2410"/>
    <n v="2705509.4694078718"/>
    <n v="1873.2817482599112"/>
    <n v="1408707.8746914531"/>
    <n v="4.7842446196806243"/>
    <n v="0.52068118430935051"/>
    <m/>
    <m/>
    <m/>
    <m/>
    <x v="32"/>
  </r>
  <r>
    <x v="16"/>
    <x v="0"/>
    <s v="High End"/>
    <s v="Ben and Jerry's"/>
    <s v="S'mores"/>
    <n v="744"/>
    <x v="2411"/>
    <n v="1268480.61034842"/>
    <x v="2411"/>
    <n v="2652444.6166078742"/>
    <n v="1860.1666750799118"/>
    <n v="1383964.0062594542"/>
    <n v="4.7918195322578372"/>
    <n v="0.52176923793016317"/>
    <m/>
    <m/>
    <m/>
    <m/>
    <x v="32"/>
  </r>
  <r>
    <x v="16"/>
    <x v="0"/>
    <s v="High End"/>
    <s v="Ben and Jerry's"/>
    <s v="Chocolate Chip Cookie Dough"/>
    <n v="677"/>
    <x v="2412"/>
    <n v="1076695.6580495492"/>
    <x v="2412"/>
    <n v="2283756.6501598922"/>
    <n v="1782.9556751999157"/>
    <n v="1207060.992110343"/>
    <n v="4.9827888921711088"/>
    <n v="0.52854186194743358"/>
    <m/>
    <m/>
    <m/>
    <m/>
    <x v="32"/>
  </r>
  <r>
    <x v="16"/>
    <x v="0"/>
    <s v="High End"/>
    <s v="Ben and Jerry's"/>
    <s v="Cinnamon Buns"/>
    <n v="577"/>
    <x v="2413"/>
    <n v="833458.81437296048"/>
    <x v="2413"/>
    <n v="1805431.7882999144"/>
    <n v="1684.5285509999201"/>
    <n v="971972.97392695397"/>
    <n v="5.4228733102250457"/>
    <n v="0.53836039679029501"/>
    <m/>
    <m/>
    <m/>
    <m/>
    <x v="32"/>
  </r>
  <r>
    <x v="16"/>
    <x v="0"/>
    <s v="High End"/>
    <s v="Ben and Jerry's"/>
    <s v="Cinnamon Buns"/>
    <n v="623"/>
    <x v="2414"/>
    <n v="831393.63282356062"/>
    <x v="2414"/>
    <n v="1834628.915559913"/>
    <n v="1610.3295067999238"/>
    <n v="1003235.2827363524"/>
    <n v="4.7268534831458435"/>
    <n v="0.54683280865557149"/>
    <m/>
    <m/>
    <m/>
    <m/>
    <x v="32"/>
  </r>
  <r>
    <x v="16"/>
    <x v="0"/>
    <s v="High End"/>
    <s v="Ben and Jerry's"/>
    <s v="S'mores"/>
    <n v="515"/>
    <x v="2415"/>
    <n v="606852.15685957111"/>
    <x v="2415"/>
    <n v="1381874.7511599346"/>
    <n v="1504.8982413599288"/>
    <n v="775022.59430036345"/>
    <n v="5.210197949514316"/>
    <n v="0.56084865408374796"/>
    <m/>
    <m/>
    <m/>
    <m/>
    <x v="32"/>
  </r>
  <r>
    <x v="16"/>
    <x v="0"/>
    <s v="High End"/>
    <s v="Ben and Jerry's"/>
    <s v="Dave Matthews Band MagicBrownies Encore Edition"/>
    <n v="416"/>
    <x v="2416"/>
    <n v="427159.18820637948"/>
    <x v="2416"/>
    <n v="1013428.2974399512"/>
    <n v="1409.3007433499322"/>
    <n v="586269.10923357168"/>
    <n v="5.8560714302881802"/>
    <n v="0.5785008280453211"/>
    <m/>
    <m/>
    <m/>
    <m/>
    <x v="32"/>
  </r>
  <r>
    <x v="16"/>
    <x v="0"/>
    <s v="High End"/>
    <s v="Ben and Jerry's"/>
    <s v="Coffee"/>
    <n v="402"/>
    <x v="2417"/>
    <n v="392543.15110450151"/>
    <x v="2417"/>
    <n v="941399.83969195571"/>
    <n v="1365.3151457399358"/>
    <n v="548856.68858745415"/>
    <n v="5.8253498656713676"/>
    <n v="0.58302186323618954"/>
    <m/>
    <m/>
    <m/>
    <m/>
    <x v="32"/>
  </r>
  <r>
    <x v="16"/>
    <x v="0"/>
    <s v="High End"/>
    <s v="Ben and Jerry's"/>
    <s v="Imagine Whirled Peace"/>
    <n v="342"/>
    <x v="2418"/>
    <n v="194918.00584319065"/>
    <x v="2418"/>
    <n v="571428.70271997247"/>
    <n v="1100.908470399947"/>
    <n v="376510.69687678182"/>
    <n v="4.8855092397658471"/>
    <n v="0.65889356814701372"/>
    <m/>
    <m/>
    <m/>
    <m/>
    <x v="32"/>
  </r>
  <r>
    <x v="16"/>
    <x v="0"/>
    <s v="Low End"/>
    <s v="EDY's"/>
    <s v="Peppermint (Holiday)"/>
    <n v="979"/>
    <x v="2419"/>
    <n v="1822775.8841901636"/>
    <x v="2419"/>
    <n v="3385367.0457748398"/>
    <n v="1596.1094602499247"/>
    <n v="1562591.1615846762"/>
    <n v="3.5321600868231222"/>
    <n v="0.46157215464565138"/>
    <m/>
    <m/>
    <m/>
    <m/>
    <x v="32"/>
  </r>
  <r>
    <x v="16"/>
    <x v="0"/>
    <s v="Low End"/>
    <s v="EDY's"/>
    <s v="French Vanilla"/>
    <n v="463"/>
    <x v="2420"/>
    <n v="464216.52435117797"/>
    <x v="2420"/>
    <n v="1042577.3995199506"/>
    <n v="1249.1595575999409"/>
    <n v="578360.87516877265"/>
    <n v="4.8634709287254712"/>
    <n v="0.55474142776840929"/>
    <m/>
    <m/>
    <m/>
    <m/>
    <x v="32"/>
  </r>
  <r>
    <x v="16"/>
    <x v="0"/>
    <s v="Low End"/>
    <s v="EDY's"/>
    <s v="Red, White and No More Blues  New!"/>
    <n v="408"/>
    <x v="2421"/>
    <n v="377132.72671126219"/>
    <x v="2421"/>
    <n v="872367.85648795892"/>
    <n v="1213.8115925899428"/>
    <n v="495235.12977669673"/>
    <n v="5.2405796838232819"/>
    <n v="0.56769071223056045"/>
    <m/>
    <m/>
    <m/>
    <m/>
    <x v="32"/>
  </r>
  <r>
    <x v="16"/>
    <x v="0"/>
    <s v="Low End"/>
    <s v="EDY's"/>
    <s v="Chocolate Chip"/>
    <n v="342"/>
    <x v="2422"/>
    <n v="238000.5408085087"/>
    <x v="2422"/>
    <n v="622810.25809197046"/>
    <n v="1125.1746119399468"/>
    <n v="384809.71728346177"/>
    <n v="5.3248029999997479"/>
    <n v="0.6178602749131934"/>
    <m/>
    <m/>
    <m/>
    <m/>
    <x v="32"/>
  </r>
  <r>
    <x v="16"/>
    <x v="0"/>
    <s v="Low End"/>
    <s v="EDY's"/>
    <s v="Red, White and No More Blues  New!"/>
    <n v="381"/>
    <x v="2423"/>
    <n v="229504.60075618903"/>
    <x v="2423"/>
    <n v="647001.02501996898"/>
    <n v="1095.7911397999474"/>
    <n v="417496.42426377995"/>
    <n v="4.4571270866139594"/>
    <n v="0.64527938615073188"/>
    <m/>
    <m/>
    <m/>
    <m/>
    <x v="32"/>
  </r>
  <r>
    <x v="16"/>
    <x v="0"/>
    <s v="High End"/>
    <s v="Häagen-Dazs"/>
    <s v="Pistachio"/>
    <n v="846"/>
    <x v="2424"/>
    <n v="1684642.7602808205"/>
    <x v="2424"/>
    <n v="3557955.3363898317"/>
    <n v="2214.3174658498947"/>
    <n v="1873312.5761090112"/>
    <n v="4.9711831737586296"/>
    <n v="0.5265137976717309"/>
    <m/>
    <m/>
    <m/>
    <m/>
    <x v="32"/>
  </r>
  <r>
    <x v="16"/>
    <x v="0"/>
    <s v="High End"/>
    <s v="Häagen-Dazs"/>
    <s v="Black Walnut"/>
    <n v="798"/>
    <x v="2425"/>
    <n v="1528402.8871947464"/>
    <x v="2425"/>
    <n v="3254226.5948218438"/>
    <n v="2162.6863504098965"/>
    <n v="1725823.7076270974"/>
    <n v="5.1102483571426118"/>
    <n v="0.53033298614584623"/>
    <m/>
    <m/>
    <m/>
    <m/>
    <x v="32"/>
  </r>
  <r>
    <x v="16"/>
    <x v="0"/>
    <s v="High End"/>
    <s v="Häagen-Dazs"/>
    <s v="Raspberry Sorbet"/>
    <n v="694"/>
    <x v="2426"/>
    <n v="1176425.4082467847"/>
    <x v="2426"/>
    <n v="2550412.1117638801"/>
    <n v="1979.8079301399073"/>
    <n v="1373986.7035170954"/>
    <n v="5.2953103832850541"/>
    <n v="0.53873124942417183"/>
    <m/>
    <m/>
    <m/>
    <m/>
    <x v="32"/>
  </r>
  <r>
    <x v="16"/>
    <x v="0"/>
    <s v="High End"/>
    <s v="Häagen-Dazs"/>
    <s v="Honey Vanilla"/>
    <n v="460"/>
    <x v="2427"/>
    <n v="510542.82521997602"/>
    <x v="2427"/>
    <n v="1209652.6619999432"/>
    <n v="1519.8039929999286"/>
    <n v="699109.83677996718"/>
    <n v="5.7166949999997314"/>
    <n v="0.57794262662483187"/>
    <m/>
    <m/>
    <m/>
    <m/>
    <x v="32"/>
  </r>
  <r>
    <x v="16"/>
    <x v="0"/>
    <s v="High End"/>
    <s v="Häagen-Dazs"/>
    <s v="Cinnamon Dulce de Leche"/>
    <n v="411"/>
    <x v="2428"/>
    <n v="277899.18638374656"/>
    <x v="2428"/>
    <n v="767966.54349596298"/>
    <n v="1192.3779978399425"/>
    <n v="490067.35711221641"/>
    <n v="4.5463059270070802"/>
    <n v="0.63813633713952611"/>
    <m/>
    <m/>
    <m/>
    <m/>
    <x v="32"/>
  </r>
  <r>
    <x v="16"/>
    <x v="0"/>
    <s v="High End"/>
    <s v="Häagen-Dazs"/>
    <s v="Mint Chip"/>
    <n v="321"/>
    <x v="2429"/>
    <n v="166041.66717827215"/>
    <x v="2429"/>
    <n v="505423.88218797615"/>
    <n v="1057.2654673199502"/>
    <n v="339382.215009704"/>
    <n v="4.9050754766352824"/>
    <n v="0.6714803691913428"/>
    <m/>
    <m/>
    <m/>
    <m/>
    <x v="32"/>
  </r>
  <r>
    <x v="16"/>
    <x v="1"/>
    <s v="Low End"/>
    <s v="Baskin-Robbins"/>
    <s v="Strawberry"/>
    <n v="700"/>
    <x v="2430"/>
    <n v="1166846.1984899424"/>
    <x v="2430"/>
    <n v="2414485.4789998806"/>
    <n v="1782.341829299912"/>
    <n v="1247639.2805099383"/>
    <n v="4.9275213857140425"/>
    <n v="0.51673091073081578"/>
    <m/>
    <m/>
    <m/>
    <m/>
    <x v="32"/>
  </r>
  <r>
    <x v="16"/>
    <x v="1"/>
    <s v="Low End"/>
    <s v="Baskin-Robbins"/>
    <s v="Chocolate"/>
    <n v="636"/>
    <x v="2431"/>
    <n v="987415.138663152"/>
    <x v="2431"/>
    <n v="2072337.3247198996"/>
    <n v="1705.8524937999175"/>
    <n v="1084922.1860567476"/>
    <n v="5.1232578930815125"/>
    <n v="0.52352586285796276"/>
    <m/>
    <m/>
    <m/>
    <m/>
    <x v="32"/>
  </r>
  <r>
    <x v="16"/>
    <x v="1"/>
    <s v="Low End"/>
    <s v="Baskin-Robbins"/>
    <s v="Egg Nog"/>
    <n v="628"/>
    <x v="2432"/>
    <n v="964385.77213939326"/>
    <x v="2432"/>
    <n v="2029874.1372239015"/>
    <n v="1696.6375240199175"/>
    <n v="1065488.3650845082"/>
    <n v="5.1469484999997501"/>
    <n v="0.5249036605499553"/>
    <m/>
    <m/>
    <m/>
    <m/>
    <x v="32"/>
  </r>
  <r>
    <x v="16"/>
    <x v="1"/>
    <s v="Low End"/>
    <s v="Baskin-Robbins"/>
    <s v="Chocolate"/>
    <n v="535"/>
    <x v="2433"/>
    <n v="742809.77751911397"/>
    <x v="2433"/>
    <n v="1607170.0129649218"/>
    <n v="1615.6266083099213"/>
    <n v="864360.2354458078"/>
    <n v="5.6150581289716897"/>
    <n v="0.5378150590622508"/>
    <m/>
    <m/>
    <m/>
    <m/>
    <x v="32"/>
  </r>
  <r>
    <x v="16"/>
    <x v="1"/>
    <s v="Low End"/>
    <s v="Baskin-Robbins"/>
    <s v="Banana Nut Fudge"/>
    <n v="545"/>
    <x v="2434"/>
    <n v="685519.47539096605"/>
    <x v="2434"/>
    <n v="1534290.8560999238"/>
    <n v="1557.3786801999227"/>
    <n v="848771.38070895779"/>
    <n v="5.165527669724514"/>
    <n v="0.55320109439124487"/>
    <m/>
    <m/>
    <m/>
    <m/>
    <x v="32"/>
  </r>
  <r>
    <x v="16"/>
    <x v="1"/>
    <s v="Low End"/>
    <s v="Baskin-Robbins"/>
    <s v="World Class Chocolate"/>
    <n v="434"/>
    <x v="2435"/>
    <n v="468008.18821509712"/>
    <x v="2435"/>
    <n v="1096774.9529519463"/>
    <n v="1448.7713473199292"/>
    <n v="628766.76473684912"/>
    <n v="5.8228830138246002"/>
    <n v="0.57328694737652142"/>
    <m/>
    <m/>
    <m/>
    <m/>
    <x v="32"/>
  </r>
  <r>
    <x v="16"/>
    <x v="1"/>
    <s v="Low End"/>
    <s v="Baskin-Robbins"/>
    <s v="Vanilla"/>
    <n v="449"/>
    <x v="2436"/>
    <n v="359353.94719318213"/>
    <x v="2436"/>
    <n v="945476.48771995306"/>
    <n v="1305.3954131999353"/>
    <n v="586122.54052677099"/>
    <n v="4.6898402672603465"/>
    <n v="0.61992291520672749"/>
    <m/>
    <m/>
    <m/>
    <m/>
    <x v="32"/>
  </r>
  <r>
    <x v="16"/>
    <x v="1"/>
    <s v="Low End"/>
    <s v="Baskin-Robbins"/>
    <s v="Burgundy Cherry"/>
    <n v="377"/>
    <x v="2437"/>
    <n v="259034.74632943716"/>
    <x v="2437"/>
    <n v="727097.18009496399"/>
    <n v="1241.5449171499386"/>
    <n v="468062.43376552686"/>
    <n v="5.1157552652517362"/>
    <n v="0.64374123099252645"/>
    <m/>
    <m/>
    <m/>
    <m/>
    <x v="32"/>
  </r>
  <r>
    <x v="16"/>
    <x v="1"/>
    <s v="High End"/>
    <s v="Ben and Jerry's"/>
    <s v="Pistachio Pistachio"/>
    <n v="749"/>
    <x v="2438"/>
    <n v="1369351.9519985933"/>
    <x v="2438"/>
    <n v="2880720.8212858592"/>
    <n v="2017.8489576599013"/>
    <n v="1511368.8692872659"/>
    <n v="5.1349655727634342"/>
    <n v="0.52464954539143449"/>
    <m/>
    <m/>
    <m/>
    <m/>
    <x v="32"/>
  </r>
  <r>
    <x v="16"/>
    <x v="1"/>
    <s v="High End"/>
    <s v="Ben and Jerry's"/>
    <s v="S'mores"/>
    <n v="742"/>
    <x v="2439"/>
    <n v="1341721.5996653745"/>
    <x v="2439"/>
    <n v="2829005.0518238619"/>
    <n v="2004.4251376799023"/>
    <n v="1487283.4521584874"/>
    <n v="5.1383763773582398"/>
    <n v="0.52572668656057531"/>
    <m/>
    <m/>
    <m/>
    <m/>
    <x v="32"/>
  </r>
  <r>
    <x v="16"/>
    <x v="1"/>
    <s v="High End"/>
    <s v="Ben and Jerry's"/>
    <s v="Chocolate Chip Cookie Dough"/>
    <n v="674"/>
    <x v="2440"/>
    <n v="1139700.0676047443"/>
    <x v="2440"/>
    <n v="2437405.0180798811"/>
    <n v="1925.3782647999062"/>
    <n v="1297704.9504751367"/>
    <n v="5.3654716913943972"/>
    <n v="0.53241252104151005"/>
    <m/>
    <m/>
    <m/>
    <m/>
    <x v="32"/>
  </r>
  <r>
    <x v="16"/>
    <x v="1"/>
    <s v="High End"/>
    <s v="Ben and Jerry's"/>
    <s v="Cinnamon Buns"/>
    <n v="691"/>
    <x v="2441"/>
    <n v="1065196.681691448"/>
    <x v="2441"/>
    <n v="2326000.0796498866"/>
    <n v="1824.606943499911"/>
    <n v="1260803.3979584386"/>
    <n v="4.8713981910272581"/>
    <n v="0.54204787393997722"/>
    <m/>
    <m/>
    <m/>
    <m/>
    <x v="32"/>
  </r>
  <r>
    <x v="16"/>
    <x v="1"/>
    <s v="High End"/>
    <s v="Ben and Jerry's"/>
    <s v="Cinnamon Buns"/>
    <n v="619"/>
    <x v="2442"/>
    <n v="884504.70622795669"/>
    <x v="2442"/>
    <n v="1966912.8587999041"/>
    <n v="1748.6399879999149"/>
    <n v="1082408.1525719473"/>
    <n v="5.1333848142162273"/>
    <n v="0.55030813781570875"/>
    <m/>
    <m/>
    <m/>
    <m/>
    <x v="32"/>
  </r>
  <r>
    <x v="16"/>
    <x v="1"/>
    <s v="High End"/>
    <s v="Ben and Jerry's"/>
    <s v="S'mores"/>
    <n v="529"/>
    <x v="2443"/>
    <n v="671320.18785622716"/>
    <x v="2443"/>
    <n v="1539246.0982459246"/>
    <n v="1640.6917020599196"/>
    <n v="867925.91038969741"/>
    <n v="5.5004309527407518"/>
    <n v="0.56386429134285798"/>
    <m/>
    <m/>
    <m/>
    <m/>
    <x v="32"/>
  </r>
  <r>
    <x v="16"/>
    <x v="1"/>
    <s v="High End"/>
    <s v="Ben and Jerry's"/>
    <s v="Dave Matthews Band MagicBrownies Encore Edition"/>
    <n v="530"/>
    <x v="2444"/>
    <n v="590538.68986947066"/>
    <x v="2444"/>
    <n v="1408550.9834499303"/>
    <n v="1543.4194218499238"/>
    <n v="818012.29358045966"/>
    <n v="5.0144214433959782"/>
    <n v="0.58074738024527983"/>
    <m/>
    <m/>
    <m/>
    <m/>
    <x v="32"/>
  </r>
  <r>
    <x v="16"/>
    <x v="1"/>
    <s v="High End"/>
    <s v="Ben and Jerry's"/>
    <s v="Coffee"/>
    <n v="499"/>
    <x v="2445"/>
    <n v="530012.61924241425"/>
    <x v="2445"/>
    <n v="1277255.1085239379"/>
    <n v="1497.4799384399271"/>
    <n v="747242.48928152362"/>
    <n v="5.129517987975702"/>
    <n v="0.58503777694424397"/>
    <m/>
    <m/>
    <m/>
    <m/>
    <x v="32"/>
  </r>
  <r>
    <x v="16"/>
    <x v="1"/>
    <s v="High End"/>
    <s v="Ben and Jerry's"/>
    <s v="Imagine Whirled Peace"/>
    <n v="356"/>
    <x v="2446"/>
    <n v="230157.78556158862"/>
    <x v="2446"/>
    <n v="667238.8953599669"/>
    <n v="1227.755926399939"/>
    <n v="437081.10979837831"/>
    <n v="5.2647937078649072"/>
    <n v="0.6550593990216631"/>
    <m/>
    <m/>
    <m/>
    <m/>
    <x v="32"/>
  </r>
  <r>
    <x v="16"/>
    <x v="1"/>
    <s v="Low End"/>
    <s v="EDY's"/>
    <s v="Peppermint (Holiday)"/>
    <n v="977"/>
    <x v="2447"/>
    <n v="1923659.7654681562"/>
    <x v="2447"/>
    <n v="3617774.3095748234"/>
    <n v="1733.9964627499153"/>
    <n v="1694114.5441066672"/>
    <n v="3.7901146110540624"/>
    <n v="0.4682753536125826"/>
    <m/>
    <m/>
    <m/>
    <m/>
    <x v="32"/>
  </r>
  <r>
    <x v="16"/>
    <x v="1"/>
    <s v="Low End"/>
    <s v="EDY's"/>
    <s v="French Vanilla"/>
    <n v="461"/>
    <x v="2448"/>
    <n v="502068.40554237552"/>
    <x v="2448"/>
    <n v="1137696.6630399446"/>
    <n v="1378.8031615999328"/>
    <n v="635628.25749756908"/>
    <n v="5.3533376138826023"/>
    <n v="0.55869747899159661"/>
    <m/>
    <m/>
    <m/>
    <m/>
    <x v="32"/>
  </r>
  <r>
    <x v="16"/>
    <x v="1"/>
    <s v="Low End"/>
    <s v="EDY's"/>
    <s v="Red, White and No More Blues  New!"/>
    <n v="422"/>
    <x v="2449"/>
    <n v="425695.37428839924"/>
    <x v="2449"/>
    <n v="992151.82738195173"/>
    <n v="1342.3138698899347"/>
    <n v="566456.4530935525"/>
    <n v="5.5712575379144207"/>
    <n v="0.57093726732156891"/>
    <m/>
    <m/>
    <m/>
    <m/>
    <x v="32"/>
  </r>
  <r>
    <x v="16"/>
    <x v="1"/>
    <s v="Low End"/>
    <s v="EDY's"/>
    <s v="Chocolate Chip"/>
    <n v="356"/>
    <x v="2450"/>
    <n v="275905.77936094656"/>
    <x v="2450"/>
    <n v="721570.46761596471"/>
    <n v="1251.8671018399386"/>
    <n v="445664.68825501815"/>
    <n v="5.6934925168536541"/>
    <n v="0.61763155264304759"/>
    <m/>
    <m/>
    <m/>
    <m/>
    <x v="32"/>
  </r>
  <r>
    <x v="16"/>
    <x v="1"/>
    <s v="Low End"/>
    <s v="EDY's"/>
    <s v="Red, White and No More Blues  New!"/>
    <n v="379"/>
    <x v="2451"/>
    <n v="257609.41052878727"/>
    <x v="2451"/>
    <n v="720936.49847996433"/>
    <n v="1222.4989127999395"/>
    <n v="463327.08795117703"/>
    <n v="5.0190161477570072"/>
    <n v="0.64267392333175577"/>
    <m/>
    <m/>
    <m/>
    <m/>
    <x v="32"/>
  </r>
  <r>
    <x v="16"/>
    <x v="1"/>
    <s v="High End"/>
    <s v="Häagen-Dazs"/>
    <s v="Pistachio"/>
    <n v="860"/>
    <x v="2452"/>
    <n v="1807284.4346389119"/>
    <x v="2452"/>
    <n v="3842987.7568998127"/>
    <n v="2367.0968863498847"/>
    <n v="2035703.3222609009"/>
    <n v="5.1960353662788163"/>
    <n v="0.52971891950629801"/>
    <m/>
    <m/>
    <m/>
    <m/>
    <x v="32"/>
  </r>
  <r>
    <x v="16"/>
    <x v="1"/>
    <s v="High End"/>
    <s v="Häagen-Dazs"/>
    <s v="Black Walnut"/>
    <n v="795"/>
    <x v="2453"/>
    <n v="1608953.6001594702"/>
    <x v="2453"/>
    <n v="3449204.7118048295"/>
    <n v="2314.7812725098856"/>
    <n v="1840251.1116453593"/>
    <n v="5.4573865144651394"/>
    <n v="0.53352910754967342"/>
    <m/>
    <m/>
    <m/>
    <m/>
    <x v="32"/>
  </r>
  <r>
    <x v="16"/>
    <x v="1"/>
    <s v="High End"/>
    <s v="Häagen-Dazs"/>
    <s v="Raspberry Sorbet"/>
    <n v="791"/>
    <x v="2454"/>
    <n v="1422324.0137432907"/>
    <x v="2454"/>
    <n v="3104597.4946558494"/>
    <n v="2126.767991039897"/>
    <n v="1682273.4809125587"/>
    <n v="4.9619494513271931"/>
    <n v="0.54186524462780383"/>
    <m/>
    <m/>
    <m/>
    <m/>
    <x v="32"/>
  </r>
  <r>
    <x v="16"/>
    <x v="1"/>
    <s v="High End"/>
    <s v="Häagen-Dazs"/>
    <s v="Honey Vanilla"/>
    <n v="558"/>
    <x v="2455"/>
    <n v="668864.10513596749"/>
    <x v="2455"/>
    <n v="1592656.5455999228"/>
    <n v="1655.5420079999199"/>
    <n v="923792.44046395528"/>
    <n v="5.1150953405015445"/>
    <n v="0.58003242633582408"/>
    <m/>
    <m/>
    <m/>
    <m/>
    <x v="32"/>
  </r>
  <r>
    <x v="16"/>
    <x v="1"/>
    <s v="High End"/>
    <s v="Häagen-Dazs"/>
    <s v="Cinnamon Dulce de Leche"/>
    <n v="407"/>
    <x v="2456"/>
    <n v="307417.94401030475"/>
    <x v="2456"/>
    <n v="845273.67487195798"/>
    <n v="1321.5128522399343"/>
    <n v="537855.73086165322"/>
    <n v="5.1027997444714908"/>
    <n v="0.63630957268736377"/>
    <m/>
    <m/>
    <m/>
    <m/>
    <x v="32"/>
  </r>
  <r>
    <x v="16"/>
    <x v="1"/>
    <s v="High End"/>
    <s v="Häagen-Dazs"/>
    <s v="Mint Chip"/>
    <n v="318"/>
    <x v="2457"/>
    <n v="188218.14969383084"/>
    <x v="2457"/>
    <n v="564103.04546397261"/>
    <n v="1182.0279741199427"/>
    <n v="375884.89577014174"/>
    <n v="5.5783300251569621"/>
    <n v="0.66634083753435136"/>
    <m/>
    <m/>
    <m/>
    <m/>
    <x v="32"/>
  </r>
  <r>
    <x v="16"/>
    <x v="1"/>
    <s v="Low End"/>
    <s v="Baskin-Robbins"/>
    <s v="Strawberry"/>
    <n v="698"/>
    <x v="2458"/>
    <n v="1617409.0327639177"/>
    <x v="2458"/>
    <n v="2522835.7043998721"/>
    <n v="1297.1728819999344"/>
    <n v="905426.67163595441"/>
    <n v="5.1781916905441498"/>
    <n v="0.35889244394982733"/>
    <m/>
    <m/>
    <m/>
    <m/>
    <x v="32"/>
  </r>
  <r>
    <x v="16"/>
    <x v="1"/>
    <s v="Low End"/>
    <s v="Baskin-Robbins"/>
    <s v="Chocolate"/>
    <n v="634"/>
    <x v="2459"/>
    <n v="1359682.9822132918"/>
    <x v="2459"/>
    <n v="2167348.8340558917"/>
    <n v="1273.9209019599366"/>
    <n v="807665.85184259992"/>
    <n v="5.3920051798104565"/>
    <n v="0.37265152667241186"/>
    <m/>
    <m/>
    <m/>
    <m/>
    <x v="32"/>
  </r>
  <r>
    <x v="16"/>
    <x v="1"/>
    <s v="Low End"/>
    <s v="Baskin-Robbins"/>
    <s v="Egg Nog"/>
    <n v="625"/>
    <x v="2460"/>
    <n v="1323993.6115874338"/>
    <x v="2460"/>
    <n v="2119875.8962498941"/>
    <n v="1273.4116554599364"/>
    <n v="795882.28466246021"/>
    <n v="5.4268822943997286"/>
    <n v="0.37543814997396457"/>
    <m/>
    <m/>
    <m/>
    <m/>
    <x v="32"/>
  </r>
  <r>
    <x v="16"/>
    <x v="1"/>
    <s v="Low End"/>
    <s v="Baskin-Robbins"/>
    <s v="Chocolate"/>
    <n v="631"/>
    <x v="2461"/>
    <n v="1192541.7789925602"/>
    <x v="2461"/>
    <n v="1992545.0090019002"/>
    <n v="1267.8339619799367"/>
    <n v="800003.23000933998"/>
    <n v="5.0043701141043453"/>
    <n v="0.40149819772958367"/>
    <m/>
    <m/>
    <m/>
    <m/>
    <x v="32"/>
  </r>
  <r>
    <x v="16"/>
    <x v="1"/>
    <s v="Low End"/>
    <s v="Baskin-Robbins"/>
    <s v="Banana Nut Fudge"/>
    <n v="541"/>
    <x v="2462"/>
    <n v="910218.13796475355"/>
    <x v="2462"/>
    <n v="1603703.0060799182"/>
    <n v="1281.8574271999348"/>
    <n v="693484.86811516469"/>
    <n v="5.4793546765246743"/>
    <n v="0.43242724213027128"/>
    <m/>
    <m/>
    <m/>
    <m/>
    <x v="32"/>
  </r>
  <r>
    <x v="16"/>
    <x v="1"/>
    <s v="Low End"/>
    <s v="Baskin-Robbins"/>
    <s v="World Class Chocolate"/>
    <n v="532"/>
    <x v="2463"/>
    <n v="748858.99376060243"/>
    <x v="2463"/>
    <n v="1419905.7613439288"/>
    <n v="1261.3661044799367"/>
    <n v="671046.76758332632"/>
    <n v="5.0169093834583949"/>
    <n v="0.47259951037045322"/>
    <m/>
    <m/>
    <m/>
    <m/>
    <x v="32"/>
  </r>
  <r>
    <x v="16"/>
    <x v="1"/>
    <s v="Low End"/>
    <s v="Baskin-Robbins"/>
    <s v="Vanilla"/>
    <n v="446"/>
    <x v="2464"/>
    <n v="434285.54275677784"/>
    <x v="2464"/>
    <n v="998336.06927994906"/>
    <n v="1264.6872791999353"/>
    <n v="564050.52652317123"/>
    <n v="5.0188826905827035"/>
    <n v="0.56499063179195075"/>
    <m/>
    <m/>
    <m/>
    <m/>
    <x v="32"/>
  </r>
  <r>
    <x v="16"/>
    <x v="1"/>
    <s v="Low End"/>
    <s v="Baskin-Robbins"/>
    <s v="Burgundy Cherry"/>
    <n v="373"/>
    <x v="2465"/>
    <n v="297909.03208820487"/>
    <x v="2465"/>
    <n v="767228.91976196098"/>
    <n v="1258.230261859936"/>
    <n v="469319.88767375611"/>
    <n v="5.5145147292222401"/>
    <n v="0.61170776489938161"/>
    <m/>
    <m/>
    <m/>
    <m/>
    <x v="32"/>
  </r>
  <r>
    <x v="16"/>
    <x v="2"/>
    <s v="High End"/>
    <s v="Ben and Jerry's"/>
    <s v="Pistachio Pistachio"/>
    <n v="747"/>
    <x v="2466"/>
    <n v="2003298.8232098594"/>
    <x v="2466"/>
    <n v="3376217.2655158495"/>
    <n v="1837.9095613199329"/>
    <n v="1372918.44230599"/>
    <n v="6.0504709879515373"/>
    <n v="0.4066439847721775"/>
    <m/>
    <m/>
    <m/>
    <m/>
    <x v="32"/>
  </r>
  <r>
    <x v="16"/>
    <x v="2"/>
    <s v="High End"/>
    <s v="Ben and Jerry's"/>
    <s v="S'mores"/>
    <n v="738"/>
    <x v="2467"/>
    <n v="1954960.7625067418"/>
    <x v="2467"/>
    <n v="3310297.5077638519"/>
    <n v="1836.4996548199324"/>
    <n v="1355336.7452571101"/>
    <n v="6.0779105392951207"/>
    <n v="0.40943049441276874"/>
    <m/>
    <m/>
    <m/>
    <m/>
    <x v="32"/>
  </r>
  <r>
    <x v="16"/>
    <x v="2"/>
    <s v="High End"/>
    <s v="Ben and Jerry's"/>
    <s v="Chocolate Chip Cookie Dough"/>
    <n v="672"/>
    <x v="2468"/>
    <n v="1650504.5205195972"/>
    <x v="2468"/>
    <n v="2542579.8881278727"/>
    <n v="1327.4931065599335"/>
    <n v="892075.3676082755"/>
    <n v="5.6303586666663845"/>
    <n v="0.35085441042527848"/>
    <m/>
    <m/>
    <m/>
    <m/>
    <x v="32"/>
  </r>
  <r>
    <x v="16"/>
    <x v="2"/>
    <s v="High End"/>
    <s v="Ben and Jerry's"/>
    <s v="Cinnamon Buns"/>
    <n v="688"/>
    <x v="2469"/>
    <n v="1521160.1537039233"/>
    <x v="2469"/>
    <n v="2426674.4183998778"/>
    <n v="1316.1544544999342"/>
    <n v="905514.26469595451"/>
    <n v="5.1266614098834635"/>
    <n v="0.37315029071474726"/>
    <m/>
    <m/>
    <m/>
    <m/>
    <x v="32"/>
  </r>
  <r>
    <x v="16"/>
    <x v="2"/>
    <s v="High End"/>
    <s v="Ben and Jerry's"/>
    <s v="Cinnamon Buns"/>
    <n v="617"/>
    <x v="2470"/>
    <n v="1250352.4680818571"/>
    <x v="2470"/>
    <n v="2057198.9912318964"/>
    <n v="1307.6929062399342"/>
    <n v="806846.52315003937"/>
    <n v="5.4038834619122076"/>
    <n v="0.39220635757111749"/>
    <m/>
    <m/>
    <m/>
    <m/>
    <x v="32"/>
  </r>
  <r>
    <x v="16"/>
    <x v="2"/>
    <s v="High End"/>
    <s v="Ben and Jerry's"/>
    <s v="S'mores"/>
    <n v="526"/>
    <x v="2471"/>
    <n v="928285.47526297334"/>
    <x v="2471"/>
    <n v="1609830.8200419191"/>
    <n v="1295.7135832299348"/>
    <n v="681545.34477894579"/>
    <n v="5.8184693288970459"/>
    <n v="0.42336457737913019"/>
    <m/>
    <m/>
    <m/>
    <m/>
    <x v="32"/>
  </r>
  <r>
    <x v="16"/>
    <x v="2"/>
    <s v="High End"/>
    <s v="Ben and Jerry's"/>
    <s v="Dave Matthews Band MagicBrownies Encore Edition"/>
    <n v="526"/>
    <x v="2472"/>
    <n v="793373.47670695966"/>
    <x v="2472"/>
    <n v="1474591.5296999251"/>
    <n v="1295.0913554999343"/>
    <n v="681218.05299296544"/>
    <n v="5.3296691064636077"/>
    <n v="0.46197068087837939"/>
    <m/>
    <m/>
    <m/>
    <m/>
    <x v="32"/>
  </r>
  <r>
    <x v="16"/>
    <x v="2"/>
    <s v="High End"/>
    <s v="Ben and Jerry's"/>
    <s v="Coffee"/>
    <n v="496"/>
    <x v="2473"/>
    <n v="708003.37049420457"/>
    <x v="2473"/>
    <n v="1340271.8803039328"/>
    <n v="1274.7348988099361"/>
    <n v="632268.50980972825"/>
    <n v="5.4479053407255336"/>
    <n v="0.47174645614914268"/>
    <m/>
    <m/>
    <m/>
    <m/>
    <x v="32"/>
  </r>
  <r>
    <x v="16"/>
    <x v="2"/>
    <s v="High End"/>
    <s v="Ben and Jerry's"/>
    <s v="Imagine Whirled Peace"/>
    <n v="353"/>
    <x v="2474"/>
    <n v="261868.60219998666"/>
    <x v="2474"/>
    <n v="706455.36999996402"/>
    <n v="1259.452599999936"/>
    <n v="444586.76779997733"/>
    <n v="5.669376770537955"/>
    <n v="0.62932038834951465"/>
    <m/>
    <m/>
    <m/>
    <m/>
    <x v="32"/>
  </r>
  <r>
    <x v="16"/>
    <x v="2"/>
    <s v="Low End"/>
    <s v="EDY's"/>
    <s v="Peppermint (Holiday)"/>
    <n v="991"/>
    <x v="2475"/>
    <n v="2237751.0589973875"/>
    <x v="2475"/>
    <n v="3842954.0572498068"/>
    <n v="1619.7810274999183"/>
    <n v="1605202.9982524193"/>
    <n v="3.9130724016143339"/>
    <n v="0.41770028325583874"/>
    <m/>
    <m/>
    <m/>
    <m/>
    <x v="32"/>
  </r>
  <r>
    <x v="16"/>
    <x v="2"/>
    <s v="Low End"/>
    <s v="EDY's"/>
    <s v="French Vanilla"/>
    <n v="475"/>
    <x v="2476"/>
    <n v="583149.16431997065"/>
    <x v="2476"/>
    <n v="1239422.0219999377"/>
    <n v="1381.6270687999306"/>
    <n v="656272.85767996707"/>
    <n v="5.4932831999997243"/>
    <n v="0.5294991100940758"/>
    <m/>
    <m/>
    <m/>
    <m/>
    <x v="32"/>
  </r>
  <r>
    <x v="16"/>
    <x v="2"/>
    <s v="Low End"/>
    <s v="EDY's"/>
    <s v="Red, White and No More Blues  New!"/>
    <n v="418"/>
    <x v="2477"/>
    <n v="474015.26087649626"/>
    <x v="2477"/>
    <n v="1040534.2108919478"/>
    <n v="1355.3084928599319"/>
    <n v="566518.95001545153"/>
    <n v="5.9553021387556822"/>
    <n v="0.54445009504284392"/>
    <m/>
    <m/>
    <m/>
    <m/>
    <x v="32"/>
  </r>
  <r>
    <x v="16"/>
    <x v="2"/>
    <s v="Low End"/>
    <s v="EDY's"/>
    <s v="Chocolate Chip"/>
    <n v="452"/>
    <x v="2478"/>
    <n v="388980.08272550046"/>
    <x v="2478"/>
    <n v="975119.508791951"/>
    <n v="1296.7686417399348"/>
    <n v="586139.42606645054"/>
    <n v="4.7728850575218837"/>
    <n v="0.60109496403430873"/>
    <m/>
    <m/>
    <m/>
    <m/>
    <x v="32"/>
  </r>
  <r>
    <x v="16"/>
    <x v="2"/>
    <s v="Low End"/>
    <s v="EDY's"/>
    <s v="Red, White and No More Blues  New!"/>
    <n v="376"/>
    <x v="2479"/>
    <n v="281564.60734078567"/>
    <x v="2479"/>
    <n v="763503.22367996117"/>
    <n v="1281.7516391999347"/>
    <n v="481938.6163391755"/>
    <n v="5.4005151063827039"/>
    <n v="0.63122014602153198"/>
    <m/>
    <m/>
    <m/>
    <m/>
    <x v="32"/>
  </r>
  <r>
    <x v="16"/>
    <x v="2"/>
    <s v="High End"/>
    <s v="Häagen-Dazs"/>
    <s v="Pistachio"/>
    <n v="856"/>
    <x v="2480"/>
    <n v="2765087.7348930617"/>
    <x v="2480"/>
    <n v="4411893.5457198005"/>
    <n v="1923.8385640499282"/>
    <n v="1646805.8108267388"/>
    <n v="6.0211229497660828"/>
    <n v="0.37326508306719858"/>
    <m/>
    <m/>
    <m/>
    <m/>
    <x v="32"/>
  </r>
  <r>
    <x v="16"/>
    <x v="2"/>
    <s v="High End"/>
    <s v="Häagen-Dazs"/>
    <s v="Black Walnut"/>
    <n v="792"/>
    <x v="2481"/>
    <n v="2450167.8605473153"/>
    <x v="2481"/>
    <n v="3977421.423623818"/>
    <n v="1928.3504584299276"/>
    <n v="1527253.5630765026"/>
    <n v="6.3409049835855686"/>
    <n v="0.38398082587010007"/>
    <m/>
    <m/>
    <m/>
    <m/>
    <x v="32"/>
  </r>
  <r>
    <x v="16"/>
    <x v="2"/>
    <s v="High End"/>
    <s v="Häagen-Dazs"/>
    <s v="Raspberry Sorbet"/>
    <n v="789"/>
    <x v="2482"/>
    <n v="2142140.6369236028"/>
    <x v="2482"/>
    <n v="3628160.0620408389"/>
    <n v="1883.4213246099316"/>
    <n v="1486019.4251172361"/>
    <n v="5.8281729645117819"/>
    <n v="0.40957934592371609"/>
    <m/>
    <m/>
    <m/>
    <m/>
    <x v="32"/>
  </r>
  <r>
    <x v="16"/>
    <x v="2"/>
    <s v="High End"/>
    <s v="Häagen-Dazs"/>
    <s v="Honey Vanilla"/>
    <n v="554"/>
    <x v="2483"/>
    <n v="938517.65747595311"/>
    <x v="2483"/>
    <n v="1663804.5995999172"/>
    <n v="1309.1822059999349"/>
    <n v="725286.94212396408"/>
    <n v="5.4210422382668781"/>
    <n v="0.43592074592074598"/>
    <m/>
    <m/>
    <m/>
    <m/>
    <x v="32"/>
  </r>
  <r>
    <x v="16"/>
    <x v="2"/>
    <s v="High End"/>
    <s v="Häagen-Dazs"/>
    <s v="Cinnamon Dulce de Leche"/>
    <n v="405"/>
    <x v="2484"/>
    <n v="377223.44167078083"/>
    <x v="2484"/>
    <n v="894587.18867995439"/>
    <n v="1277.4413506399349"/>
    <n v="517363.74700917356"/>
    <n v="5.4539685333330556"/>
    <n v="0.57832680096010691"/>
    <m/>
    <m/>
    <m/>
    <m/>
    <x v="32"/>
  </r>
  <r>
    <x v="16"/>
    <x v="2"/>
    <s v="High End"/>
    <s v="Häagen-Dazs"/>
    <s v="Mint Chip"/>
    <n v="415"/>
    <x v="2485"/>
    <n v="273313.0883581863"/>
    <x v="2485"/>
    <n v="787785.64721996058"/>
    <n v="1239.692912919938"/>
    <n v="514472.55886177428"/>
    <n v="4.5741654650600125"/>
    <n v="0.65306160460946605"/>
    <m/>
    <m/>
    <m/>
    <m/>
    <x v="32"/>
  </r>
  <r>
    <x v="16"/>
    <x v="2"/>
    <s v="Low End"/>
    <s v="Baskin-Robbins"/>
    <s v="French Vanilla"/>
    <n v="1003"/>
    <x v="2486"/>
    <n v="3058679.3909956398"/>
    <x v="2486"/>
    <n v="4799266.7961797751"/>
    <n v="1735.3812613999357"/>
    <n v="1740587.4051841353"/>
    <n v="4.7706002592221095"/>
    <n v="0.36267777539886847"/>
    <m/>
    <m/>
    <m/>
    <m/>
    <x v="32"/>
  </r>
  <r>
    <x v="16"/>
    <x v="2"/>
    <s v="Low End"/>
    <s v="Baskin-Robbins"/>
    <s v="Very Berry Strawberry"/>
    <n v="699"/>
    <x v="2487"/>
    <n v="1615435.8899823956"/>
    <x v="2487"/>
    <n v="2467730.8612078708"/>
    <n v="1219.3061104799358"/>
    <n v="852294.97122547519"/>
    <n v="5.0506054248924395"/>
    <n v="0.34537598269865849"/>
    <m/>
    <m/>
    <m/>
    <m/>
    <x v="32"/>
  </r>
  <r>
    <x v="16"/>
    <x v="2"/>
    <s v="Low End"/>
    <s v="Baskin-Robbins"/>
    <s v="Chocolate Fudge"/>
    <n v="679"/>
    <x v="2488"/>
    <n v="1519232.8638227205"/>
    <x v="2488"/>
    <n v="2344696.8078798773"/>
    <n v="1215.7053667999362"/>
    <n v="825463.9440571568"/>
    <n v="5.0856579086889822"/>
    <n v="0.35205572903200139"/>
    <m/>
    <m/>
    <m/>
    <m/>
    <x v="32"/>
  </r>
  <r>
    <x v="16"/>
    <x v="2"/>
    <s v="Low End"/>
    <s v="Baskin-Robbins"/>
    <s v="Chocolate"/>
    <n v="529"/>
    <x v="2489"/>
    <n v="980459.76175182965"/>
    <x v="2489"/>
    <n v="1608401.4419479175"/>
    <n v="1187.0353122799393"/>
    <n v="627941.68019608781"/>
    <n v="5.7475546540639773"/>
    <n v="0.39041352725697293"/>
    <m/>
    <m/>
    <m/>
    <m/>
    <x v="32"/>
  </r>
  <r>
    <x v="16"/>
    <x v="2"/>
    <s v="Low End"/>
    <s v="Baskin-Robbins"/>
    <s v="Banana Nut Fudge"/>
    <n v="539"/>
    <x v="2490"/>
    <n v="883616.85955615377"/>
    <x v="2490"/>
    <n v="1530002.2630199199"/>
    <n v="1199.2308041999372"/>
    <n v="646385.4034637661"/>
    <n v="5.2664084972167933"/>
    <n v="0.4224734950312623"/>
    <m/>
    <m/>
    <m/>
    <m/>
    <x v="32"/>
  </r>
  <r>
    <x v="16"/>
    <x v="3"/>
    <s v="Low End"/>
    <s v="Baskin-Robbins"/>
    <s v="Chocolate Chip"/>
    <n v="484"/>
    <x v="2491"/>
    <n v="737751.22435340134"/>
    <x v="2491"/>
    <n v="1318613.5862239311"/>
    <n v="1200.1288468399373"/>
    <n v="580862.36187052971"/>
    <n v="5.6289426363633419"/>
    <n v="0.44050991733971551"/>
    <m/>
    <m/>
    <m/>
    <m/>
    <x v="32"/>
  </r>
  <r>
    <x v="16"/>
    <x v="3"/>
    <s v="Low End"/>
    <s v="Baskin-Robbins"/>
    <s v="Cherry Macaroon"/>
    <n v="472"/>
    <x v="2492"/>
    <n v="691013.81209940382"/>
    <x v="2492"/>
    <n v="1255805.4028239341"/>
    <n v="1196.5923532299371"/>
    <n v="564791.59072453028"/>
    <n v="5.6368742944912293"/>
    <n v="0.44974451412175914"/>
    <m/>
    <m/>
    <m/>
    <m/>
    <x v="32"/>
  </r>
  <r>
    <x v="16"/>
    <x v="3"/>
    <s v="Low End"/>
    <s v="Baskin-Robbins"/>
    <s v="World Class Chocolate"/>
    <n v="428"/>
    <x v="2493"/>
    <n v="581873.13643772993"/>
    <x v="2493"/>
    <n v="1086823.4952959439"/>
    <n v="1179.7905580799393"/>
    <n v="504950.35885821399"/>
    <n v="5.9329608224296004"/>
    <n v="0.46461119127785799"/>
    <m/>
    <m/>
    <m/>
    <m/>
    <x v="32"/>
  </r>
  <r>
    <x v="16"/>
    <x v="3"/>
    <s v="Low End"/>
    <s v="Baskin-Robbins"/>
    <s v="Vanilla"/>
    <n v="443"/>
    <x v="2494"/>
    <n v="405129.83702637878"/>
    <x v="2494"/>
    <n v="928581.19543995149"/>
    <n v="1181.6057751999383"/>
    <n v="523451.35841357271"/>
    <n v="4.731648036117134"/>
    <n v="0.56371091831723685"/>
    <m/>
    <m/>
    <m/>
    <m/>
    <x v="32"/>
  </r>
  <r>
    <x v="16"/>
    <x v="3"/>
    <s v="High End"/>
    <s v="Ben and Jerry's"/>
    <s v="Chocolate Chip Cookie Dough"/>
    <n v="789"/>
    <x v="2495"/>
    <n v="2220922.6767448238"/>
    <x v="2495"/>
    <n v="3625465.1512738313"/>
    <n v="1780.1552275399335"/>
    <n v="1404542.4745290074"/>
    <n v="5.8238439366283732"/>
    <n v="0.38741028141878903"/>
    <m/>
    <m/>
    <m/>
    <m/>
    <x v="32"/>
  </r>
  <r>
    <x v="16"/>
    <x v="3"/>
    <s v="High End"/>
    <s v="Ben and Jerry's"/>
    <s v="S'mores"/>
    <n v="736"/>
    <x v="2496"/>
    <n v="1935297.8876267802"/>
    <x v="2496"/>
    <n v="3228299.8852478527"/>
    <n v="1756.7961924199353"/>
    <n v="1293001.9976210725"/>
    <n v="5.9596155135866846"/>
    <n v="0.40052103075356094"/>
    <m/>
    <m/>
    <m/>
    <m/>
    <x v="32"/>
  </r>
  <r>
    <x v="16"/>
    <x v="3"/>
    <s v="High End"/>
    <s v="Ben and Jerry's"/>
    <s v="Chocolate Chip Cookie Dough"/>
    <n v="668"/>
    <x v="2497"/>
    <n v="1624675.8779170362"/>
    <x v="2497"/>
    <n v="2792050.1971518733"/>
    <n v="1747.5663461599361"/>
    <n v="1167374.3192348371"/>
    <n v="6.2570596766464233"/>
    <n v="0.41810649408297079"/>
    <m/>
    <m/>
    <m/>
    <m/>
    <x v="32"/>
  </r>
  <r>
    <x v="16"/>
    <x v="3"/>
    <s v="High End"/>
    <s v="Ben and Jerry's"/>
    <s v="S'mores"/>
    <n v="523"/>
    <x v="2498"/>
    <n v="902115.75878056337"/>
    <x v="2498"/>
    <n v="1537530.2516309207"/>
    <n v="1214.9416689299376"/>
    <n v="635414.49285035732"/>
    <n v="5.6210868011469373"/>
    <n v="0.4132695874935452"/>
    <m/>
    <m/>
    <m/>
    <m/>
    <x v="32"/>
  </r>
  <r>
    <x v="16"/>
    <x v="3"/>
    <s v="Low End"/>
    <s v="EDY's"/>
    <s v="Peppermint (Holiday)"/>
    <n v="988"/>
    <x v="2499"/>
    <n v="2202725.1729598865"/>
    <x v="2499"/>
    <n v="3730620.8159998073"/>
    <n v="1546.4530799999202"/>
    <n v="1527895.6430399208"/>
    <n v="3.8217935222670092"/>
    <n v="0.40955533097524"/>
    <m/>
    <m/>
    <m/>
    <m/>
    <x v="32"/>
  </r>
  <r>
    <x v="16"/>
    <x v="3"/>
    <s v="Low End"/>
    <s v="EDY's"/>
    <s v="Hot Chocolate Limited Edition  New!"/>
    <n v="920"/>
    <x v="2500"/>
    <n v="1956605.8836622988"/>
    <x v="2500"/>
    <n v="3360590.9150398253"/>
    <n v="1526.0706862799202"/>
    <n v="1403985.0313775265"/>
    <n v="3.9704524043476197"/>
    <n v="0.41777921409422381"/>
    <m/>
    <m/>
    <m/>
    <m/>
    <x v="32"/>
  </r>
  <r>
    <x v="16"/>
    <x v="3"/>
    <s v="Low End"/>
    <s v="EDY's"/>
    <s v="Double Fudge Brownie"/>
    <n v="502"/>
    <x v="2501"/>
    <n v="695047.16114576452"/>
    <x v="2501"/>
    <n v="1370119.6891799297"/>
    <n v="1344.7659920999308"/>
    <n v="675072.52803416515"/>
    <n v="5.4368965936252192"/>
    <n v="0.4927106247471143"/>
    <m/>
    <m/>
    <m/>
    <m/>
    <x v="32"/>
  </r>
  <r>
    <x v="16"/>
    <x v="3"/>
    <s v="Low End"/>
    <s v="EDY's"/>
    <s v="Red, White and No More Blues  New!"/>
    <n v="416"/>
    <x v="2502"/>
    <n v="449302.56543741684"/>
    <x v="2502"/>
    <n v="980308.35302394943"/>
    <n v="1276.4562201599342"/>
    <n v="531005.78758653253"/>
    <n v="5.664688615384323"/>
    <n v="0.54167220543265115"/>
    <m/>
    <m/>
    <m/>
    <m/>
    <x v="32"/>
  </r>
  <r>
    <x v="16"/>
    <x v="3"/>
    <s v="Low End"/>
    <s v="EDY's"/>
    <s v="Chocolate Chip"/>
    <n v="350"/>
    <x v="2503"/>
    <n v="279966.28602598555"/>
    <x v="2503"/>
    <n v="705556.16459996358"/>
    <n v="1215.9710816399374"/>
    <n v="425589.87857397803"/>
    <n v="5.7596421599997027"/>
    <n v="0.603197732409126"/>
    <m/>
    <m/>
    <m/>
    <m/>
    <x v="32"/>
  </r>
  <r>
    <x v="16"/>
    <x v="3"/>
    <s v="Low End"/>
    <s v="EDY's"/>
    <s v="Double Fudge Brownie"/>
    <n v="332"/>
    <x v="2504"/>
    <n v="252024.82029398702"/>
    <x v="2504"/>
    <n v="651220.30739996652"/>
    <n v="1202.3960454999383"/>
    <n v="399195.48710597947"/>
    <n v="5.9081534638551183"/>
    <n v="0.61299606687603125"/>
    <m/>
    <m/>
    <m/>
    <m/>
    <x v="32"/>
  </r>
  <r>
    <x v="16"/>
    <x v="3"/>
    <s v="Low End"/>
    <s v="EDY's"/>
    <s v="Strawberry"/>
    <n v="338"/>
    <x v="2505"/>
    <n v="200279.59917990968"/>
    <x v="2505"/>
    <n v="593162.4070319694"/>
    <n v="1162.3751711599402"/>
    <n v="392882.80785205972"/>
    <n v="5.1920661656802061"/>
    <n v="0.66235284501245328"/>
    <m/>
    <m/>
    <m/>
    <m/>
    <x v="32"/>
  </r>
  <r>
    <x v="16"/>
    <x v="3"/>
    <s v="High End"/>
    <s v="Häagen-Dazs"/>
    <s v="Almond Hazelnut Swirl"/>
    <n v="816"/>
    <x v="2506"/>
    <n v="2519213.4607678703"/>
    <x v="2506"/>
    <n v="4014708.4127998147"/>
    <n v="1832.7144019999319"/>
    <n v="1495494.9520319444"/>
    <n v="6.0293943627448199"/>
    <n v="0.3725040023489532"/>
    <m/>
    <m/>
    <m/>
    <m/>
    <x v="32"/>
  </r>
  <r>
    <x v="16"/>
    <x v="3"/>
    <s v="High End"/>
    <s v="Häagen-Dazs"/>
    <s v="Cookies and Cream"/>
    <n v="806"/>
    <x v="2507"/>
    <n v="2464247.029732673"/>
    <x v="2507"/>
    <n v="3944823.9188798172"/>
    <n v="1836.944031199931"/>
    <n v="1480576.8891471443"/>
    <n v="6.0723603970220514"/>
    <n v="0.37532141347580678"/>
    <m/>
    <m/>
    <m/>
    <m/>
    <x v="32"/>
  </r>
  <r>
    <x v="16"/>
    <x v="3"/>
    <s v="High End"/>
    <s v="Häagen-Dazs"/>
    <s v="Honey Vanilla"/>
    <n v="552"/>
    <x v="2508"/>
    <n v="912632.76640795323"/>
    <x v="2508"/>
    <n v="1591391.6567999183"/>
    <n v="1229.6356709999368"/>
    <n v="678758.89039196505"/>
    <n v="5.2227461956519061"/>
    <n v="0.42651907058307753"/>
    <m/>
    <m/>
    <m/>
    <m/>
    <x v="32"/>
  </r>
  <r>
    <x v="16"/>
    <x v="3"/>
    <s v="High End"/>
    <s v="Häagen-Dazs"/>
    <s v="Strawberry Cheesecake"/>
    <n v="347"/>
    <x v="2509"/>
    <n v="237821.57586316767"/>
    <x v="2509"/>
    <n v="645743.60317796643"/>
    <n v="1175.5678020599389"/>
    <n v="407922.02731479879"/>
    <n v="5.3629180806913643"/>
    <n v="0.63170897134288118"/>
    <m/>
    <m/>
    <m/>
    <m/>
    <x v="32"/>
  </r>
  <r>
    <x v="16"/>
    <x v="3"/>
    <s v="Low End"/>
    <s v="Baskin-Robbins"/>
    <s v="Chocolate"/>
    <n v="901"/>
    <x v="2510"/>
    <n v="2575109.6254708334"/>
    <x v="2510"/>
    <n v="4152498.604786803"/>
    <n v="1750.7091890299334"/>
    <n v="1577388.9793159696"/>
    <n v="5.1151681320752296"/>
    <n v="0.37986502331334465"/>
    <m/>
    <m/>
    <m/>
    <m/>
    <x v="32"/>
  </r>
  <r>
    <x v="16"/>
    <x v="3"/>
    <s v="Low End"/>
    <s v="Baskin-Robbins"/>
    <s v="Green Mint Stick"/>
    <n v="840"/>
    <x v="2511"/>
    <n v="2262548.9335930799"/>
    <x v="2511"/>
    <n v="3725369.1157198246"/>
    <n v="1741.4525977699341"/>
    <n v="1462820.1821267447"/>
    <n v="5.2797181345235611"/>
    <n v="0.39266449489639232"/>
    <m/>
    <m/>
    <m/>
    <m/>
    <x v="32"/>
  </r>
  <r>
    <x v="16"/>
    <x v="3"/>
    <s v="Low End"/>
    <s v="Baskin-Robbins"/>
    <s v="Strawberry"/>
    <n v="692"/>
    <x v="2512"/>
    <n v="1618781.7849119136"/>
    <x v="2512"/>
    <n v="2478173.5151998675"/>
    <n v="1241.8955639999335"/>
    <n v="859391.73028795398"/>
    <n v="5.1751092485546364"/>
    <n v="0.34678432523666247"/>
    <m/>
    <m/>
    <m/>
    <m/>
    <x v="32"/>
  </r>
  <r>
    <x v="16"/>
    <x v="3"/>
    <s v="Low End"/>
    <s v="Baskin-Robbins"/>
    <s v="Chocolate"/>
    <n v="644"/>
    <x v="2513"/>
    <n v="1002054.3854921072"/>
    <x v="2513"/>
    <n v="2016624.655135894"/>
    <n v="1575.4196733599172"/>
    <n v="1014570.2696437867"/>
    <n v="4.8624297267078189"/>
    <n v="0.5031031764190238"/>
    <m/>
    <m/>
    <m/>
    <m/>
    <x v="32"/>
  </r>
  <r>
    <x v="16"/>
    <x v="3"/>
    <s v="Low End"/>
    <s v="Baskin-Robbins"/>
    <s v="Egg Nog"/>
    <n v="637"/>
    <x v="2514"/>
    <n v="979621.22035772854"/>
    <x v="2514"/>
    <n v="1976848.9666378959"/>
    <n v="1565.5066660599173"/>
    <n v="997227.74628016737"/>
    <n v="4.871858043955787"/>
    <n v="0.50445317933225386"/>
    <m/>
    <m/>
    <m/>
    <m/>
    <x v="32"/>
  </r>
  <r>
    <x v="16"/>
    <x v="3"/>
    <s v="Low End"/>
    <s v="Baskin-Robbins"/>
    <s v="Chocolate"/>
    <n v="543"/>
    <x v="2515"/>
    <n v="749337.24558902066"/>
    <x v="2515"/>
    <n v="1552156.9651259182"/>
    <n v="1478.4893545799218"/>
    <n v="802819.71953689749"/>
    <n v="5.2642436132593913"/>
    <n v="0.51722843602468327"/>
    <m/>
    <m/>
    <m/>
    <m/>
    <x v="32"/>
  </r>
  <r>
    <x v="16"/>
    <x v="3"/>
    <s v="Low End"/>
    <s v="Baskin-Robbins"/>
    <s v="Vanilla"/>
    <n v="341"/>
    <x v="2516"/>
    <n v="254922.63470078635"/>
    <x v="2516"/>
    <n v="643902.27967996546"/>
    <n v="1140.702771199939"/>
    <n v="388979.64497917914"/>
    <n v="5.5374676832841612"/>
    <n v="0.60409732540861816"/>
    <m/>
    <m/>
    <m/>
    <m/>
    <x v="32"/>
  </r>
  <r>
    <x v="16"/>
    <x v="3"/>
    <s v="Low End"/>
    <s v="Baskin-Robbins"/>
    <s v="Burgundy Cherry"/>
    <n v="285"/>
    <x v="2517"/>
    <n v="178606.14855674046"/>
    <x v="2517"/>
    <n v="484390.81792497408"/>
    <n v="1072.9286644499425"/>
    <n v="305784.66936823365"/>
    <n v="5.9635680877189792"/>
    <n v="0.63127676671938016"/>
    <m/>
    <m/>
    <m/>
    <m/>
    <x v="32"/>
  </r>
  <r>
    <x v="16"/>
    <x v="4"/>
    <s v="High End"/>
    <s v="Ben and Jerry's"/>
    <s v="Cinnamon Buns"/>
    <n v="583"/>
    <x v="2518"/>
    <n v="899483.97469695238"/>
    <x v="2518"/>
    <n v="1890872.4086998999"/>
    <n v="1700.4947409999102"/>
    <n v="991388.43400294753"/>
    <n v="5.5632056603770641"/>
    <n v="0.52430213135564907"/>
    <m/>
    <m/>
    <m/>
    <m/>
    <x v="32"/>
  </r>
  <r>
    <x v="16"/>
    <x v="4"/>
    <s v="High End"/>
    <s v="Ben and Jerry's"/>
    <s v="Cinnamon Buns"/>
    <n v="511"/>
    <x v="2519"/>
    <n v="726782.35044236155"/>
    <x v="2519"/>
    <n v="1554138.3530399178"/>
    <n v="1619.0919815999146"/>
    <n v="827356.00259755622"/>
    <n v="5.9517938160466519"/>
    <n v="0.53235672421263891"/>
    <m/>
    <m/>
    <m/>
    <m/>
    <x v="32"/>
  </r>
  <r>
    <x v="16"/>
    <x v="4"/>
    <s v="High End"/>
    <s v="Ben and Jerry's"/>
    <s v="S'mores"/>
    <n v="521"/>
    <x v="2520"/>
    <n v="651816.58741660556"/>
    <x v="2520"/>
    <n v="1435119.5413439239"/>
    <n v="1503.4605641599203"/>
    <n v="783302.95392731833"/>
    <n v="5.2870404299421381"/>
    <n v="0.54581024880602702"/>
    <m/>
    <m/>
    <m/>
    <m/>
    <x v="32"/>
  </r>
  <r>
    <x v="16"/>
    <x v="4"/>
    <s v="High End"/>
    <s v="Ben and Jerry's"/>
    <s v="Key Lime Pie"/>
    <n v="474"/>
    <x v="2521"/>
    <n v="560258.11496697029"/>
    <x v="2521"/>
    <n v="1253006.2256999332"/>
    <n v="1461.4939044999219"/>
    <n v="692748.11073296296"/>
    <n v="5.5769473628689008"/>
    <n v="0.55286884975052031"/>
    <m/>
    <m/>
    <m/>
    <m/>
    <x v="32"/>
  </r>
  <r>
    <x v="16"/>
    <x v="4"/>
    <s v="High End"/>
    <s v="Ben and Jerry's"/>
    <s v="Coffee"/>
    <n v="421"/>
    <x v="2522"/>
    <n v="455181.24794667575"/>
    <x v="2522"/>
    <n v="1040175.7175699448"/>
    <n v="1389.5355572999265"/>
    <n v="584994.46962326905"/>
    <n v="5.8687082422799737"/>
    <n v="0.562399659732426"/>
    <m/>
    <m/>
    <m/>
    <m/>
    <x v="32"/>
  </r>
  <r>
    <x v="16"/>
    <x v="4"/>
    <s v="High End"/>
    <s v="Ben and Jerry's"/>
    <s v="Coffee HEATH Bar Crunch"/>
    <n v="409"/>
    <x v="2523"/>
    <n v="428203.86682455725"/>
    <x v="2523"/>
    <n v="987548.86491794756"/>
    <n v="1367.5916823799275"/>
    <n v="559344.99809339037"/>
    <n v="5.9035327677258485"/>
    <n v="0.56639728722675875"/>
    <m/>
    <m/>
    <m/>
    <m/>
    <x v="32"/>
  </r>
  <r>
    <x v="16"/>
    <x v="4"/>
    <s v="High End"/>
    <s v="Ben and Jerry's"/>
    <s v="Imagine Whirled Peace"/>
    <n v="348"/>
    <x v="2524"/>
    <n v="202974.45410878916"/>
    <x v="2524"/>
    <n v="571207.11647996947"/>
    <n v="1058.1398343999435"/>
    <n v="368232.66237118031"/>
    <n v="4.7166659770112425"/>
    <n v="0.64465699349194505"/>
    <m/>
    <m/>
    <m/>
    <m/>
    <x v="32"/>
  </r>
  <r>
    <x v="16"/>
    <x v="4"/>
    <s v="Low End"/>
    <s v="EDY's"/>
    <s v="Red, White and No More Blues  New!"/>
    <n v="413"/>
    <x v="2525"/>
    <n v="401946.99837870884"/>
    <x v="2525"/>
    <n v="891566.92638295295"/>
    <n v="1185.5204067899374"/>
    <n v="489619.92800424411"/>
    <n v="5.2270162009682473"/>
    <n v="0.54916789027898361"/>
    <m/>
    <m/>
    <m/>
    <m/>
    <x v="32"/>
  </r>
  <r>
    <x v="16"/>
    <x v="4"/>
    <s v="Low End"/>
    <s v="EDY's"/>
    <s v="Chocolate Chip"/>
    <n v="347"/>
    <x v="2526"/>
    <n v="250628.89910760676"/>
    <x v="2526"/>
    <n v="627887.63970196678"/>
    <n v="1087.2009815399424"/>
    <n v="377258.74059436005"/>
    <n v="5.2146238213253726"/>
    <n v="0.60083797918594106"/>
    <m/>
    <m/>
    <m/>
    <m/>
    <x v="32"/>
  </r>
  <r>
    <x v="16"/>
    <x v="4"/>
    <s v="Low End"/>
    <s v="EDY's"/>
    <s v="Red, White and No More Blues  New!"/>
    <n v="371"/>
    <x v="2527"/>
    <n v="229576.79531218775"/>
    <x v="2527"/>
    <n v="620089.85261996684"/>
    <n v="1052.5958417999436"/>
    <n v="390513.05730777909"/>
    <n v="4.5051245822100014"/>
    <n v="0.6297685015450688"/>
    <m/>
    <m/>
    <m/>
    <m/>
    <x v="32"/>
  </r>
  <r>
    <x v="16"/>
    <x v="4"/>
    <s v="High End"/>
    <s v="Häagen-Dazs"/>
    <s v="Pistachio"/>
    <n v="851"/>
    <x v="2528"/>
    <n v="2805291.2171223024"/>
    <x v="2528"/>
    <n v="4402114.6208947897"/>
    <n v="1876.4082300499267"/>
    <n v="1596823.4037724873"/>
    <n v="6.0785812514685702"/>
    <n v="0.36274007864154878"/>
    <m/>
    <m/>
    <m/>
    <m/>
    <x v="32"/>
  </r>
  <r>
    <x v="16"/>
    <x v="4"/>
    <s v="High End"/>
    <s v="Häagen-Dazs"/>
    <s v="Black Walnut"/>
    <n v="804"/>
    <x v="2529"/>
    <n v="2533410.9380133445"/>
    <x v="2529"/>
    <n v="4044194.3113078061"/>
    <n v="1879.0837976299272"/>
    <n v="1510783.3732944615"/>
    <n v="6.2563338644275603"/>
    <n v="0.37356844330407718"/>
    <m/>
    <m/>
    <m/>
    <m/>
    <x v="32"/>
  </r>
  <r>
    <x v="16"/>
    <x v="4"/>
    <s v="High End"/>
    <s v="Häagen-Dazs"/>
    <s v="Almond Hazelnut Swirl"/>
    <n v="775"/>
    <x v="2530"/>
    <n v="2103913.9092508894"/>
    <x v="2530"/>
    <n v="3524972.1520998348"/>
    <n v="1833.6235391599298"/>
    <n v="1421058.2428489453"/>
    <n v="5.8688402116126284"/>
    <n v="0.40314027502385164"/>
    <m/>
    <m/>
    <m/>
    <m/>
    <x v="32"/>
  </r>
  <r>
    <x v="16"/>
    <x v="4"/>
    <s v="High End"/>
    <s v="Häagen-Dazs"/>
    <s v="Macadamia Nut Brittle"/>
    <n v="712"/>
    <x v="2531"/>
    <n v="1777157.1247338266"/>
    <x v="2531"/>
    <n v="3068694.0732318573"/>
    <n v="1813.956388339931"/>
    <n v="1291536.9484980307"/>
    <n v="6.0533196432581455"/>
    <n v="0.42087510767660935"/>
    <m/>
    <m/>
    <m/>
    <m/>
    <x v="32"/>
  </r>
  <r>
    <x v="16"/>
    <x v="4"/>
    <s v="High End"/>
    <s v="Häagen-Dazs"/>
    <s v="Honey Vanilla"/>
    <n v="466"/>
    <x v="2532"/>
    <n v="548489.58508197125"/>
    <x v="2532"/>
    <n v="1257606.642199934"/>
    <n v="1521.71042299992"/>
    <n v="709117.05711796274"/>
    <n v="5.7912590128752326"/>
    <n v="0.56386236627814146"/>
    <m/>
    <m/>
    <m/>
    <m/>
    <x v="32"/>
  </r>
  <r>
    <x v="16"/>
    <x v="4"/>
    <s v="High End"/>
    <s v="Häagen-Dazs"/>
    <s v="Mocha Almond Fudge"/>
    <n v="516"/>
    <x v="2533"/>
    <n v="573345.62293052941"/>
    <x v="2533"/>
    <n v="1336713.8597759288"/>
    <n v="1479.3958078399212"/>
    <n v="763368.23684539937"/>
    <n v="5.0204084031005074"/>
    <n v="0.57107826874284195"/>
    <m/>
    <m/>
    <m/>
    <m/>
    <x v="32"/>
  </r>
  <r>
    <x v="16"/>
    <x v="4"/>
    <s v="High End"/>
    <s v="Häagen-Dazs"/>
    <s v="Cinnamon Dulce de Leche"/>
    <n v="399"/>
    <x v="2534"/>
    <n v="279064.10144842509"/>
    <x v="2534"/>
    <n v="741066.40112396039"/>
    <n v="1157.900500439938"/>
    <n v="462002.29967553529"/>
    <n v="4.6549104661651644"/>
    <n v="0.62342901928197769"/>
    <m/>
    <m/>
    <m/>
    <m/>
    <x v="32"/>
  </r>
  <r>
    <x v="16"/>
    <x v="4"/>
    <s v="High End"/>
    <s v="Häagen-Dazs"/>
    <s v="Mint Chip"/>
    <n v="327"/>
    <x v="2535"/>
    <n v="172275.22435295096"/>
    <x v="2535"/>
    <n v="503771.82081597351"/>
    <n v="1013.7510595199466"/>
    <n v="331496.59646302252"/>
    <n v="4.7112740305807916"/>
    <n v="0.65802925603517903"/>
    <m/>
    <m/>
    <m/>
    <m/>
    <x v="32"/>
  </r>
  <r>
    <x v="16"/>
    <x v="4"/>
    <s v="Low End"/>
    <s v="Baskin-Robbins"/>
    <s v="Chocolate"/>
    <n v="899"/>
    <x v="2536"/>
    <n v="1852602.2248680191"/>
    <x v="2536"/>
    <n v="3540463.3292518076"/>
    <n v="1877.4873241198984"/>
    <n v="1687861.1043837885"/>
    <n v="4.3806717997772928"/>
    <n v="0.47673452523528265"/>
    <m/>
    <m/>
    <m/>
    <m/>
    <x v="32"/>
  </r>
  <r>
    <x v="16"/>
    <x v="4"/>
    <s v="Low End"/>
    <s v="Baskin-Robbins"/>
    <s v="Strawberry"/>
    <n v="706"/>
    <x v="2537"/>
    <n v="1207990.0899201341"/>
    <x v="2537"/>
    <n v="2399101.0094198692"/>
    <n v="1687.1259482999078"/>
    <n v="1191110.9194997351"/>
    <n v="4.8132578895181508"/>
    <n v="0.49648218846265235"/>
    <m/>
    <m/>
    <m/>
    <m/>
    <x v="32"/>
  </r>
  <r>
    <x v="16"/>
    <x v="4"/>
    <s v="Low End"/>
    <s v="Baskin-Robbins"/>
    <s v="Chocolate"/>
    <n v="642"/>
    <x v="2538"/>
    <n v="1020698.807158745"/>
    <x v="2538"/>
    <n v="2054146.3714798894"/>
    <n v="1609.7314085999135"/>
    <n v="1033447.5643211444"/>
    <n v="4.9838083177567407"/>
    <n v="0.5031031764190238"/>
    <m/>
    <m/>
    <m/>
    <m/>
    <x v="32"/>
  </r>
  <r>
    <x v="16"/>
    <x v="4"/>
    <s v="Low End"/>
    <s v="Baskin-Robbins"/>
    <s v="Egg Nog"/>
    <n v="633"/>
    <x v="2539"/>
    <n v="994668.90869868651"/>
    <x v="2539"/>
    <n v="2007214.7922538917"/>
    <n v="1599.5985522199135"/>
    <n v="1012545.8835552052"/>
    <n v="5.0094082748812463"/>
    <n v="0.50445317933225386"/>
    <m/>
    <m/>
    <m/>
    <m/>
    <x v="32"/>
  </r>
  <r>
    <x v="16"/>
    <x v="4"/>
    <s v="Low End"/>
    <s v="Baskin-Robbins"/>
    <s v="Chocolate"/>
    <n v="540"/>
    <x v="2540"/>
    <n v="761423.46940435912"/>
    <x v="2540"/>
    <n v="1577192.043239915"/>
    <n v="1510.6825441399183"/>
    <n v="815768.57383555593"/>
    <n v="5.4087518629626716"/>
    <n v="0.51722843602468327"/>
    <m/>
    <m/>
    <m/>
    <m/>
    <x v="32"/>
  </r>
  <r>
    <x v="16"/>
    <x v="4"/>
    <s v="Low End"/>
    <s v="Baskin-Robbins"/>
    <s v="Green Mint Stick"/>
    <n v="508"/>
    <x v="2541"/>
    <n v="709173.34847796126"/>
    <x v="2541"/>
    <n v="1478067.8337999191"/>
    <n v="1513.5718214999172"/>
    <n v="768894.48532195785"/>
    <n v="5.7275243110233092"/>
    <n v="0.52020243438031577"/>
    <m/>
    <m/>
    <m/>
    <m/>
    <x v="32"/>
  </r>
  <r>
    <x v="16"/>
    <x v="4"/>
    <s v="Low End"/>
    <s v="Baskin-Robbins"/>
    <s v="Pineapple Sherbet"/>
    <n v="480"/>
    <x v="2542"/>
    <n v="638771.50690556515"/>
    <x v="2542"/>
    <n v="1348089.5577599264"/>
    <n v="1477.7459392799192"/>
    <n v="709318.05085436127"/>
    <n v="5.8510831499996803"/>
    <n v="0.52616537734556035"/>
    <m/>
    <m/>
    <m/>
    <m/>
    <x v="32"/>
  </r>
  <r>
    <x v="16"/>
    <x v="4"/>
    <s v="Low End"/>
    <s v="Baskin-Robbins"/>
    <s v="Banana Nut Fudge"/>
    <n v="533"/>
    <x v="2543"/>
    <n v="673596.22269936302"/>
    <x v="2543"/>
    <n v="1441623.6377399212"/>
    <n v="1440.9519981999213"/>
    <n v="768027.4150405582"/>
    <n v="5.0745493058158573"/>
    <n v="0.53275168007415508"/>
    <m/>
    <m/>
    <m/>
    <m/>
    <x v="32"/>
  </r>
  <r>
    <x v="16"/>
    <x v="4"/>
    <s v="Low End"/>
    <s v="Baskin-Robbins"/>
    <s v="World Class Chocolate"/>
    <n v="440"/>
    <x v="2544"/>
    <n v="470760.78336317453"/>
    <x v="2544"/>
    <n v="1054390.694719943"/>
    <n v="1326.4316167199286"/>
    <n v="583629.91135676845"/>
    <n v="5.4462329272724332"/>
    <n v="0.55352338964996906"/>
    <m/>
    <m/>
    <m/>
    <m/>
    <x v="32"/>
  </r>
  <r>
    <x v="16"/>
    <x v="4"/>
    <s v="Low End"/>
    <s v="Baskin-Robbins"/>
    <s v="Vanilla"/>
    <n v="355"/>
    <x v="2545"/>
    <n v="271139.56154398515"/>
    <x v="2545"/>
    <n v="684864.18239996245"/>
    <n v="1165.4214671999362"/>
    <n v="413724.62085597729"/>
    <n v="5.4343517746475891"/>
    <n v="0.60409732540861816"/>
    <m/>
    <m/>
    <m/>
    <m/>
    <x v="32"/>
  </r>
  <r>
    <x v="16"/>
    <x v="4"/>
    <s v="Low End"/>
    <s v="Baskin-Robbins"/>
    <s v="Burgundy Cherry"/>
    <n v="382"/>
    <x v="2546"/>
    <n v="244590.22856388663"/>
    <x v="2546"/>
    <n v="663343.68568996375"/>
    <n v="1096.2132385499401"/>
    <n v="418753.45712607715"/>
    <n v="4.5458162172772383"/>
    <n v="0.63127676671938027"/>
    <m/>
    <m/>
    <m/>
    <m/>
    <x v="32"/>
  </r>
  <r>
    <x v="16"/>
    <x v="4"/>
    <s v="High End"/>
    <s v="Ben and Jerry's"/>
    <s v="Mint Chocolate Chunk"/>
    <n v="886"/>
    <x v="2547"/>
    <n v="1874058.3404428991"/>
    <x v="2547"/>
    <n v="3734882.9852997987"/>
    <n v="2100.2535494998865"/>
    <n v="1860824.6448568995"/>
    <n v="4.7578369638823617"/>
    <n v="0.49822836543499671"/>
    <m/>
    <m/>
    <m/>
    <m/>
    <x v="32"/>
  </r>
  <r>
    <x v="16"/>
    <x v="4"/>
    <s v="High End"/>
    <s v="Ben and Jerry's"/>
    <s v="Chocolate Macadamia"/>
    <n v="806"/>
    <x v="2548"/>
    <n v="1618065.9550971915"/>
    <x v="2548"/>
    <n v="3259936.6770878215"/>
    <n v="2037.0604491198883"/>
    <n v="1641870.72199063"/>
    <n v="5.0180973300245393"/>
    <n v="0.50365110878698172"/>
    <m/>
    <m/>
    <m/>
    <m/>
    <x v="32"/>
  </r>
  <r>
    <x v="16"/>
    <x v="4"/>
    <s v="High End"/>
    <s v="Ben and Jerry's"/>
    <s v="Chocolate Chip Cookie Dough"/>
    <n v="680"/>
    <x v="2549"/>
    <n v="1183077.284126336"/>
    <x v="2549"/>
    <n v="2439536.9294398683"/>
    <n v="1847.7347725199002"/>
    <n v="1256459.6453135323"/>
    <n v="5.275815158823244"/>
    <n v="0.51504022347471601"/>
    <m/>
    <m/>
    <m/>
    <m/>
    <x v="32"/>
  </r>
  <r>
    <x v="16"/>
    <x v="5"/>
    <s v="High End"/>
    <s v="Ben and Jerry's"/>
    <s v="Cinnamon Buns"/>
    <n v="579"/>
    <x v="2550"/>
    <n v="912893.70550345047"/>
    <x v="2550"/>
    <n v="1919062.0048498961"/>
    <n v="1737.7690834999062"/>
    <n v="1006168.2993464456"/>
    <n v="5.724425129533369"/>
    <n v="0.52430213135564918"/>
    <m/>
    <m/>
    <m/>
    <m/>
    <x v="32"/>
  </r>
  <r>
    <x v="16"/>
    <x v="5"/>
    <s v="High End"/>
    <s v="Ben and Jerry's"/>
    <s v="Cinnamon Buns"/>
    <n v="609"/>
    <x v="2551"/>
    <n v="885146.97408475203"/>
    <x v="2551"/>
    <n v="1892782.4260798974"/>
    <n v="1654.5738127999105"/>
    <n v="1007635.4519951454"/>
    <n v="5.1034763875202493"/>
    <n v="0.5323567242126388"/>
    <m/>
    <m/>
    <m/>
    <m/>
    <x v="32"/>
  </r>
  <r>
    <x v="16"/>
    <x v="5"/>
    <s v="High End"/>
    <s v="Ben and Jerry's"/>
    <s v="Dave Matthews Band MagicBrownies Encore Edition"/>
    <n v="518"/>
    <x v="2552"/>
    <n v="573544.04916966858"/>
    <x v="2552"/>
    <n v="1312417.9908699282"/>
    <n v="1426.397570849922"/>
    <n v="738873.94170025957"/>
    <n v="4.8911688513510834"/>
    <n v="0.56298675181258495"/>
    <m/>
    <m/>
    <m/>
    <m/>
    <x v="32"/>
  </r>
  <r>
    <x v="16"/>
    <x v="5"/>
    <s v="High End"/>
    <s v="Ben and Jerry's"/>
    <s v="Coffee"/>
    <n v="504"/>
    <x v="2553"/>
    <n v="530734.71364701143"/>
    <x v="2553"/>
    <n v="1226928.9291839339"/>
    <n v="1381.3377292399257"/>
    <n v="696194.21553692245"/>
    <n v="4.8301245952378355"/>
    <n v="0.56742831550966977"/>
    <m/>
    <m/>
    <m/>
    <m/>
    <x v="32"/>
  </r>
  <r>
    <x v="16"/>
    <x v="5"/>
    <s v="High End"/>
    <s v="Ben and Jerry's"/>
    <s v="Imagine Whirled Peace"/>
    <n v="344"/>
    <x v="2554"/>
    <n v="204995.2139423888"/>
    <x v="2554"/>
    <n v="576893.90303996846"/>
    <n v="1081.1008403999408"/>
    <n v="371898.68909757969"/>
    <n v="4.8750498837206635"/>
    <n v="0.64465699349194494"/>
    <m/>
    <m/>
    <m/>
    <m/>
    <x v="32"/>
  </r>
  <r>
    <x v="16"/>
    <x v="5"/>
    <s v="Low End"/>
    <s v="EDY's"/>
    <s v="Peppermint (Holiday)"/>
    <n v="983"/>
    <x v="2555"/>
    <n v="2009762.5871566418"/>
    <x v="2555"/>
    <n v="3620995.9779248042"/>
    <n v="1639.098057749911"/>
    <n v="1611233.3907681624"/>
    <n v="3.7473219481178033"/>
    <n v="0.44496967149120165"/>
    <m/>
    <m/>
    <m/>
    <m/>
    <x v="32"/>
  </r>
  <r>
    <x v="16"/>
    <x v="5"/>
    <s v="Low End"/>
    <s v="EDY's"/>
    <s v="French Vanilla"/>
    <n v="466"/>
    <x v="2556"/>
    <n v="504068.6571883728"/>
    <x v="2556"/>
    <n v="1086564.5296399414"/>
    <n v="1249.9911425999323"/>
    <n v="582495.8724515686"/>
    <n v="5.0036127467808456"/>
    <n v="0.53608953408831794"/>
    <m/>
    <m/>
    <m/>
    <m/>
    <x v="32"/>
  </r>
  <r>
    <x v="16"/>
    <x v="5"/>
    <s v="Low End"/>
    <s v="EDY's"/>
    <s v="Red, White and No More Blues  New!"/>
    <n v="410"/>
    <x v="2557"/>
    <n v="407805.24003307801"/>
    <x v="2557"/>
    <n v="904561.21300995117"/>
    <n v="1211.5999340899345"/>
    <n v="496755.97297687316"/>
    <n v="5.3810899048777587"/>
    <n v="0.54916789027898361"/>
    <m/>
    <m/>
    <m/>
    <m/>
    <x v="32"/>
  </r>
  <r>
    <x v="16"/>
    <x v="5"/>
    <s v="Low End"/>
    <s v="EDY's"/>
    <s v="Chocolate Chip"/>
    <n v="344"/>
    <x v="2558"/>
    <n v="253904.52676862627"/>
    <x v="2558"/>
    <n v="636093.90054396563"/>
    <n v="1111.0156214399399"/>
    <n v="382189.37377533934"/>
    <n v="5.3753202790694772"/>
    <n v="0.60083797918594106"/>
    <m/>
    <m/>
    <m/>
    <m/>
    <x v="32"/>
  </r>
  <r>
    <x v="16"/>
    <x v="5"/>
    <s v="Low End"/>
    <s v="EDY's"/>
    <s v="Red, White and No More Blues  New!"/>
    <n v="285"/>
    <x v="2559"/>
    <n v="180187.30423199019"/>
    <x v="2559"/>
    <n v="486688.2071999734"/>
    <n v="1075.4417647999412"/>
    <n v="306500.90296798322"/>
    <n v="5.9918523508768651"/>
    <n v="0.62976850154506891"/>
    <m/>
    <m/>
    <m/>
    <m/>
    <x v="32"/>
  </r>
  <r>
    <x v="16"/>
    <x v="5"/>
    <s v="High End"/>
    <s v="Häagen-Dazs"/>
    <s v="Pistachio"/>
    <n v="848"/>
    <x v="2560"/>
    <n v="1856798.7815854992"/>
    <x v="2560"/>
    <n v="3834095.7857597931"/>
    <n v="2331.7181652998747"/>
    <n v="1977297.004174294"/>
    <n v="5.3317681249997122"/>
    <n v="0.51571403393680681"/>
    <m/>
    <m/>
    <m/>
    <m/>
    <x v="32"/>
  </r>
  <r>
    <x v="16"/>
    <x v="5"/>
    <s v="High End"/>
    <s v="Häagen-Dazs"/>
    <s v="Black Walnut"/>
    <n v="800"/>
    <x v="2561"/>
    <n v="1680811.2744719086"/>
    <x v="2561"/>
    <n v="3495916.1111998097"/>
    <n v="2268.8810459098763"/>
    <n v="1815104.8367279011"/>
    <n v="5.4623689237497022"/>
    <n v="0.51920720606334891"/>
    <m/>
    <m/>
    <m/>
    <m/>
    <x v="32"/>
  </r>
  <r>
    <x v="16"/>
    <x v="5"/>
    <s v="High End"/>
    <s v="Häagen-Dazs"/>
    <s v="Cinnamon Dulce de Leche"/>
    <n v="397"/>
    <x v="2562"/>
    <n v="283681.5233705045"/>
    <x v="2562"/>
    <n v="753328.15829195874"/>
    <n v="1182.9890048399352"/>
    <n v="469646.63492145424"/>
    <n v="4.7797280503775719"/>
    <n v="0.62342901928197769"/>
    <m/>
    <m/>
    <m/>
    <m/>
    <x v="32"/>
  </r>
  <r>
    <x v="16"/>
    <x v="5"/>
    <s v="High End"/>
    <s v="Häagen-Dazs"/>
    <s v="Mint Chip"/>
    <n v="323"/>
    <x v="2563"/>
    <n v="173909.56687263062"/>
    <x v="2563"/>
    <n v="508551.00894397264"/>
    <n v="1036.0416163199443"/>
    <n v="334641.44207134203"/>
    <n v="4.8744932755415338"/>
    <n v="0.65802925603517903"/>
    <m/>
    <m/>
    <m/>
    <m/>
    <x v="32"/>
  </r>
  <r>
    <x v="16"/>
    <x v="5"/>
    <s v="Low End"/>
    <s v="Baskin-Robbins"/>
    <s v="Banana Nut Fudge"/>
    <n v="741.31323512883637"/>
    <x v="2564"/>
    <n v="2100509.4931351664"/>
    <x v="2564"/>
    <n v="3288866.8037545611"/>
    <n v="1603.0434292905406"/>
    <n v="1188357.3106193948"/>
    <n v="5.9847054073319077"/>
    <n v="0.36132728429827848"/>
    <m/>
    <m/>
    <m/>
    <m/>
    <x v="32"/>
  </r>
  <r>
    <x v="16"/>
    <x v="5"/>
    <s v="Low End"/>
    <s v="Baskin-Robbins"/>
    <s v="Strawberry"/>
    <n v="1052.1484982297904"/>
    <x v="2565"/>
    <n v="3136843.5123926341"/>
    <x v="2565"/>
    <n v="5482464.562888477"/>
    <n v="2229.3631121864291"/>
    <n v="2345621.0504958429"/>
    <n v="4.9524688651540689"/>
    <n v="0.42784062233136172"/>
    <m/>
    <m/>
    <m/>
    <m/>
    <x v="32"/>
  </r>
  <r>
    <x v="16"/>
    <x v="5"/>
    <s v="Low End"/>
    <s v="Baskin-Robbins"/>
    <s v="World Class Chocolate"/>
    <n v="916.07232512190433"/>
    <x v="2566"/>
    <n v="2545600.1606277488"/>
    <x v="2566"/>
    <n v="5149062.2478524856"/>
    <n v="2841.9831227608438"/>
    <n v="2603462.0872247368"/>
    <n v="6.1357635597579598"/>
    <n v="0.50561868587053116"/>
    <m/>
    <m/>
    <m/>
    <m/>
    <x v="32"/>
  </r>
  <r>
    <x v="16"/>
    <x v="5"/>
    <s v="Low End"/>
    <s v="Baskin-Robbins"/>
    <s v="Chocolate Chip Cookie Dough"/>
    <n v="857.59864005992085"/>
    <x v="2567"/>
    <n v="1357791.3974132692"/>
    <x v="2567"/>
    <n v="3345971.6035282644"/>
    <n v="2318.3108195881468"/>
    <n v="1988180.2061149953"/>
    <n v="4.54939958389674"/>
    <n v="0.59420115939373075"/>
    <m/>
    <m/>
    <m/>
    <m/>
    <x v="32"/>
  </r>
  <r>
    <x v="16"/>
    <x v="5"/>
    <s v="Low End"/>
    <s v="Baskin-Robbins"/>
    <s v="Very Berry Strawberry"/>
    <n v="830.39165921652898"/>
    <x v="2568"/>
    <n v="1424414.1992637708"/>
    <x v="2568"/>
    <n v="3690424.2587950584"/>
    <n v="2728.8449183958064"/>
    <n v="2266010.0595312873"/>
    <n v="5.3519289566034258"/>
    <n v="0.61402426946736766"/>
    <m/>
    <m/>
    <m/>
    <m/>
    <x v="32"/>
  </r>
  <r>
    <x v="16"/>
    <x v="5"/>
    <s v="Low End"/>
    <s v="Baskin-Robbins"/>
    <s v="Burgundy Cherry"/>
    <n v="554.37228445844846"/>
    <x v="2569"/>
    <n v="680443.62097522966"/>
    <x v="2569"/>
    <n v="2014176.0348306587"/>
    <n v="2405.8425199923495"/>
    <n v="1333732.413855429"/>
    <n v="6.5538184200437772"/>
    <n v="0.66217271519048848"/>
    <m/>
    <m/>
    <m/>
    <m/>
    <x v="32"/>
  </r>
  <r>
    <x v="16"/>
    <x v="5"/>
    <s v="High End"/>
    <s v="Ben and Jerry's"/>
    <s v="Cinnamon Buns"/>
    <n v="978.14629631198238"/>
    <x v="2570"/>
    <n v="3560376.536725515"/>
    <x v="2570"/>
    <n v="5603099.8754829615"/>
    <n v="2088.3617782527635"/>
    <n v="2042723.3387574465"/>
    <n v="5.8562651828436616"/>
    <n v="0.36457021722843602"/>
    <m/>
    <m/>
    <m/>
    <m/>
    <x v="32"/>
  </r>
  <r>
    <x v="16"/>
    <x v="5"/>
    <s v="High End"/>
    <s v="Ben and Jerry's"/>
    <s v="Cinnamon Buns"/>
    <n v="1180.5241947272179"/>
    <x v="2571"/>
    <n v="4421553.3640611535"/>
    <x v="2571"/>
    <n v="8155578.1431317106"/>
    <n v="3163.0226603982251"/>
    <n v="3734024.7790705571"/>
    <n v="5.8520087745317664"/>
    <n v="0.45784918169353794"/>
    <m/>
    <m/>
    <m/>
    <m/>
    <x v="32"/>
  </r>
  <r>
    <x v="16"/>
    <x v="5"/>
    <s v="High End"/>
    <s v="Ben and Jerry's"/>
    <s v="Dave Matthews Band MagicBrownies Encore Edition"/>
    <n v="937.95260172583403"/>
    <x v="2572"/>
    <n v="2531193.0185708096"/>
    <x v="2572"/>
    <n v="5434045.3228663346"/>
    <n v="3094.881659216333"/>
    <n v="2902852.304295525"/>
    <n v="6.1767705891684788"/>
    <n v="0.53419729351177681"/>
    <m/>
    <m/>
    <m/>
    <m/>
    <x v="32"/>
  </r>
  <r>
    <x v="16"/>
    <x v="5"/>
    <s v="High End"/>
    <s v="Ben and Jerry's"/>
    <s v="Chocolate Chip Cookie Dough"/>
    <n v="1191.3529227545923"/>
    <x v="2573"/>
    <n v="2159129.5012192535"/>
    <x v="2573"/>
    <n v="4817907.7817087313"/>
    <n v="2231.730186502562"/>
    <n v="2658778.2804894778"/>
    <n v="3.3945140752047109"/>
    <n v="0.55185329420035301"/>
    <m/>
    <m/>
    <m/>
    <m/>
    <x v="32"/>
  </r>
  <r>
    <x v="16"/>
    <x v="5"/>
    <s v="High End"/>
    <s v="Ben and Jerry's"/>
    <s v="Coffee"/>
    <n v="717.49437658698253"/>
    <x v="2574"/>
    <n v="1466823.4228085228"/>
    <x v="2574"/>
    <n v="3391627.1669303235"/>
    <n v="2682.6743273972611"/>
    <n v="1924803.7441218006"/>
    <n v="6.5882656462992806"/>
    <n v="0.5675163127861993"/>
    <m/>
    <m/>
    <m/>
    <m/>
    <x v="32"/>
  </r>
  <r>
    <x v="16"/>
    <x v="5"/>
    <s v="High End"/>
    <s v="Ben and Jerry's"/>
    <s v="Pistachio Pistachio"/>
    <n v="1422.9471303283021"/>
    <x v="2575"/>
    <n v="3731887.5487353755"/>
    <x v="2575"/>
    <n v="8723746.0891424548"/>
    <n v="3508.1124477585886"/>
    <n v="4991858.5404070793"/>
    <n v="4.3084939588641795"/>
    <n v="0.57221501971726685"/>
    <m/>
    <m/>
    <m/>
    <m/>
    <x v="32"/>
  </r>
  <r>
    <x v="16"/>
    <x v="5"/>
    <s v="High End"/>
    <s v="Ben and Jerry's"/>
    <s v="Turtle Soup"/>
    <n v="1020.9759068460606"/>
    <x v="2576"/>
    <n v="1873937.6376264931"/>
    <x v="2576"/>
    <n v="4546856.4973400347"/>
    <n v="2618.0038547340137"/>
    <n v="2672918.8597135413"/>
    <n v="4.3619457549889109"/>
    <n v="0.58786083556347801"/>
    <m/>
    <m/>
    <m/>
    <m/>
    <x v="32"/>
  </r>
  <r>
    <x v="16"/>
    <x v="5"/>
    <s v="High End"/>
    <s v="Ben and Jerry's"/>
    <s v="S'mores"/>
    <n v="967.36753822698552"/>
    <x v="2577"/>
    <n v="2174984.0595104578"/>
    <x v="2577"/>
    <n v="5356205.2954079472"/>
    <n v="3288.5342025515024"/>
    <n v="3181221.2358974894"/>
    <n v="5.7236648414284454"/>
    <n v="0.59393190896264869"/>
    <m/>
    <m/>
    <m/>
    <m/>
    <x v="32"/>
  </r>
  <r>
    <x v="16"/>
    <x v="5"/>
    <s v="High End"/>
    <s v="Ben and Jerry's"/>
    <s v="Imagine Whirled Peace"/>
    <n v="469.58572751273493"/>
    <x v="2578"/>
    <n v="371719.36344445369"/>
    <x v="2578"/>
    <n v="1116633.1635593206"/>
    <n v="1586.3212113802269"/>
    <n v="744913.80011486693"/>
    <n v="5.0638489769359154"/>
    <n v="0.66710700024385738"/>
    <m/>
    <m/>
    <m/>
    <m/>
    <x v="32"/>
  </r>
  <r>
    <x v="16"/>
    <x v="5"/>
    <s v="Low End"/>
    <s v="EDY's"/>
    <s v="Peppermint (Holiday)"/>
    <n v="1393.1383819348443"/>
    <x v="2579"/>
    <n v="4147252.3612027513"/>
    <x v="2579"/>
    <n v="6784161.3242200101"/>
    <n v="1892.7832275750079"/>
    <n v="2636908.9630172588"/>
    <n v="3.4954866812090652"/>
    <n v="0.38868606405382466"/>
    <m/>
    <m/>
    <m/>
    <m/>
    <x v="32"/>
  </r>
  <r>
    <x v="16"/>
    <x v="5"/>
    <s v="Low End"/>
    <s v="EDY's"/>
    <s v="Red, White and No More Blues  New!"/>
    <n v="809.38332832973617"/>
    <x v="2580"/>
    <n v="1615304.8937780985"/>
    <x v="2580"/>
    <n v="3682689.420784391"/>
    <n v="2554.2712020923382"/>
    <n v="2067384.5270062925"/>
    <n v="5.621556566947735"/>
    <n v="0.56137900615196379"/>
    <m/>
    <m/>
    <m/>
    <m/>
    <x v="32"/>
  </r>
  <r>
    <x v="16"/>
    <x v="5"/>
    <s v="Low End"/>
    <s v="EDY's"/>
    <s v="French Vanilla"/>
    <n v="793.65219957221098"/>
    <x v="2581"/>
    <n v="1753880.9954302802"/>
    <x v="2581"/>
    <n v="4143195.920594376"/>
    <n v="3010.5314726677102"/>
    <n v="2389314.9251640961"/>
    <n v="6.5777145391856262"/>
    <n v="0.57668403110932986"/>
    <m/>
    <m/>
    <m/>
    <m/>
    <x v="32"/>
  </r>
  <r>
    <x v="16"/>
    <x v="5"/>
    <s v="Low End"/>
    <s v="EDY's"/>
    <s v="Red, White and No More Blues  New!"/>
    <n v="522.90167415958103"/>
    <x v="2582"/>
    <n v="596632.15560400125"/>
    <x v="2582"/>
    <n v="1750671.7414725095"/>
    <n v="2206.9915682012411"/>
    <n v="1154039.5858685081"/>
    <n v="6.4027221685785767"/>
    <n v="0.65919815721583119"/>
    <m/>
    <m/>
    <m/>
    <m/>
    <x v="32"/>
  </r>
  <r>
    <x v="16"/>
    <x v="5"/>
    <s v="High End"/>
    <s v="Häagen-Dazs"/>
    <s v="Strawberry"/>
    <n v="1384.4184385193996"/>
    <x v="2583"/>
    <n v="4856049.4158725459"/>
    <x v="2583"/>
    <n v="9920019.0043226015"/>
    <n v="3657.8316551936732"/>
    <n v="5063969.5884500556"/>
    <n v="5.1758031962454636"/>
    <n v="0.51047982733132413"/>
    <m/>
    <m/>
    <m/>
    <m/>
    <x v="32"/>
  </r>
  <r>
    <x v="16"/>
    <x v="5"/>
    <s v="High End"/>
    <s v="Häagen-Dazs"/>
    <s v="Coconut Macaroon"/>
    <n v="897.14115113519006"/>
    <x v="2584"/>
    <n v="2226784.1522586253"/>
    <x v="2584"/>
    <n v="4643434.7580721444"/>
    <n v="2693.723950523985"/>
    <n v="2416650.6058135191"/>
    <n v="5.7692291899280077"/>
    <n v="0.52044461303400791"/>
    <m/>
    <m/>
    <m/>
    <m/>
    <x v="32"/>
  </r>
  <r>
    <x v="16"/>
    <x v="5"/>
    <s v="High End"/>
    <s v="Häagen-Dazs"/>
    <s v="Vanilla"/>
    <n v="591.52491971299492"/>
    <x v="2585"/>
    <n v="780172.27691119548"/>
    <x v="2585"/>
    <n v="1799195.5755374422"/>
    <n v="1722.7056116598978"/>
    <n v="1019023.2986262467"/>
    <n v="5.142002505214899"/>
    <n v="0.56637717015386269"/>
    <m/>
    <m/>
    <m/>
    <m/>
    <x v="32"/>
  </r>
  <r>
    <x v="17"/>
    <x v="0"/>
    <s v="High End"/>
    <s v="Häagen-Dazs"/>
    <s v="Radish and Rice"/>
    <n v="1782.626976684149"/>
    <x v="2586"/>
    <n v="6872450.5239695283"/>
    <x v="2586"/>
    <n v="16019912.608874645"/>
    <n v="5131.4504966822842"/>
    <n v="9147462.0849051178"/>
    <n v="5.0412611281794506"/>
    <n v="0.57100574193130382"/>
    <m/>
    <m/>
    <m/>
    <m/>
    <x v="32"/>
  </r>
  <r>
    <x v="17"/>
    <x v="0"/>
    <s v="High End"/>
    <s v="Häagen-Dazs"/>
    <s v="Vanilla Chocolate Chip"/>
    <n v="1385.4047006536957"/>
    <x v="2587"/>
    <n v="3935502.6911715036"/>
    <x v="2587"/>
    <n v="9291183.1398634594"/>
    <n v="3865.7876981108166"/>
    <n v="5355680.4486919558"/>
    <n v="4.8408063195915556"/>
    <n v="0.5764260986002544"/>
    <m/>
    <m/>
    <m/>
    <m/>
    <x v="32"/>
  </r>
  <r>
    <x v="17"/>
    <x v="0"/>
    <s v="High End"/>
    <s v="Häagen-Dazs"/>
    <s v="Peaches and Cream"/>
    <n v="583.42201120670916"/>
    <x v="2588"/>
    <n v="974630.73996457737"/>
    <x v="2588"/>
    <n v="2315309.6482054759"/>
    <n v="2297.9573661746704"/>
    <n v="1340678.9082408985"/>
    <n v="6.8021070335942797"/>
    <n v="0.57904950609090955"/>
    <m/>
    <m/>
    <m/>
    <m/>
    <x v="32"/>
  </r>
  <r>
    <x v="17"/>
    <x v="0"/>
    <s v="High End"/>
    <s v="Häagen-Dazs"/>
    <s v="Vanilla"/>
    <n v="1617.381213136782"/>
    <x v="2589"/>
    <n v="6171473.3126989463"/>
    <x v="2589"/>
    <n v="15583222.348851206"/>
    <n v="5819.1284526539803"/>
    <n v="9411749.0361522585"/>
    <n v="5.9570669219935652"/>
    <n v="0.60396680644463074"/>
    <m/>
    <m/>
    <m/>
    <m/>
    <x v="32"/>
  </r>
  <r>
    <x v="17"/>
    <x v="0"/>
    <s v="High End"/>
    <s v="Häagen-Dazs"/>
    <s v="Raspberry Sorbet"/>
    <n v="1244.8954414362734"/>
    <x v="2590"/>
    <n v="3398790.3662352264"/>
    <x v="2590"/>
    <n v="8858338.9897124544"/>
    <n v="4385.5479277668346"/>
    <n v="5459548.623477228"/>
    <n v="5.7159252741577431"/>
    <n v="0.61631741908021598"/>
    <m/>
    <m/>
    <m/>
    <m/>
    <x v="32"/>
  </r>
  <r>
    <x v="17"/>
    <x v="0"/>
    <s v="High End"/>
    <s v="Häagen-Dazs"/>
    <s v="Mint Chip"/>
    <n v="441.14101192172529"/>
    <x v="2591"/>
    <n v="360946.77483150963"/>
    <x v="2591"/>
    <n v="1124372.5158587506"/>
    <n v="1730.5707707872352"/>
    <n v="763425.74102724087"/>
    <n v="5.7777048312801922"/>
    <n v="0.67897936872297793"/>
    <m/>
    <m/>
    <m/>
    <m/>
    <x v="32"/>
  </r>
  <r>
    <x v="17"/>
    <x v="0"/>
    <s v="Low End"/>
    <s v="Baskin-Robbins"/>
    <s v="Strawberry"/>
    <n v="1221.005475799353"/>
    <x v="2592"/>
    <n v="4986674.175328101"/>
    <x v="2592"/>
    <n v="8288235.9734599423"/>
    <n v="2703.9696902017695"/>
    <n v="3301561.7981318412"/>
    <n v="5.5593867043628027"/>
    <n v="0.39834312255392951"/>
    <m/>
    <m/>
    <m/>
    <m/>
    <x v="32"/>
  </r>
  <r>
    <x v="17"/>
    <x v="0"/>
    <s v="Low End"/>
    <s v="Baskin-Robbins"/>
    <s v="Banana Nut Fudge"/>
    <n v="810.69237121769129"/>
    <x v="2593"/>
    <n v="1895271.6971899902"/>
    <x v="2593"/>
    <n v="3251511.7379763583"/>
    <n v="1672.9404259093285"/>
    <n v="1356240.0407863681"/>
    <n v="4.947355901933209"/>
    <n v="0.41711060887341295"/>
    <m/>
    <m/>
    <m/>
    <m/>
    <x v="32"/>
  </r>
  <r>
    <x v="17"/>
    <x v="0"/>
    <s v="Low End"/>
    <s v="Baskin-Robbins"/>
    <s v="Chocolate Chip Cookie Dough"/>
    <n v="1074.8022279456541"/>
    <x v="2594"/>
    <n v="2792117.291713838"/>
    <x v="2594"/>
    <n v="5126443.3762842817"/>
    <n v="2171.8656920094104"/>
    <n v="2334326.0845704437"/>
    <n v="4.4377113350579549"/>
    <n v="0.45535001817622656"/>
    <m/>
    <m/>
    <m/>
    <m/>
    <x v="32"/>
  </r>
  <r>
    <x v="17"/>
    <x v="0"/>
    <s v="Low End"/>
    <s v="Baskin-Robbins"/>
    <s v="World Class Chocolate"/>
    <n v="584.36468940011832"/>
    <x v="2595"/>
    <n v="920126.71379418927"/>
    <x v="2595"/>
    <n v="2035655.4988821722"/>
    <n v="1908.9599445735385"/>
    <n v="1115528.7850879829"/>
    <n v="5.9612364958420816"/>
    <n v="0.5479948771786517"/>
    <m/>
    <m/>
    <m/>
    <m/>
    <x v="32"/>
  </r>
  <r>
    <x v="17"/>
    <x v="0"/>
    <s v="Low End"/>
    <s v="Baskin-Robbins"/>
    <s v="Very Berry Strawberry"/>
    <n v="541.02101984624323"/>
    <x v="2596"/>
    <n v="668088.72563102155"/>
    <x v="2596"/>
    <n v="1514939.9848766956"/>
    <n v="1565.2834699220132"/>
    <n v="846851.25924567401"/>
    <n v="5.1756768280838941"/>
    <n v="0.55899987306401522"/>
    <m/>
    <m/>
    <m/>
    <m/>
    <x v="32"/>
  </r>
  <r>
    <x v="17"/>
    <x v="0"/>
    <s v="Low End"/>
    <s v="Baskin-Robbins"/>
    <s v="Burgundy Cherry"/>
    <n v="428.10767975591955"/>
    <x v="2597"/>
    <n v="348195.03930872463"/>
    <x v="2597"/>
    <n v="1081608.3173009204"/>
    <n v="1713.1514165089088"/>
    <n v="733413.27799219568"/>
    <n v="5.9015213272298821"/>
    <n v="0.67807658859574838"/>
    <m/>
    <m/>
    <m/>
    <m/>
    <x v="32"/>
  </r>
  <r>
    <x v="17"/>
    <x v="0"/>
    <s v="High End"/>
    <s v="Ben and Jerry's"/>
    <s v="Cinnamon Buns"/>
    <n v="906.74632728644031"/>
    <x v="2598"/>
    <n v="3099854.5097747454"/>
    <x v="2598"/>
    <n v="4849654.6066843765"/>
    <n v="1929.7570271347472"/>
    <n v="1749800.096909631"/>
    <n v="5.8984676083653884"/>
    <n v="0.36080922020670231"/>
    <m/>
    <m/>
    <m/>
    <m/>
    <x v="32"/>
  </r>
  <r>
    <x v="17"/>
    <x v="0"/>
    <s v="High End"/>
    <s v="Ben and Jerry's"/>
    <s v="Dave Matthews Band MagicBrownies Encore Edition"/>
    <n v="799.41714686663408"/>
    <x v="2599"/>
    <n v="2123052.6608072673"/>
    <x v="2599"/>
    <n v="4063421.1843997538"/>
    <n v="2427.2290520635979"/>
    <n v="1940368.5235924865"/>
    <n v="6.3583571965889689"/>
    <n v="0.47752089570284512"/>
    <m/>
    <m/>
    <m/>
    <m/>
    <x v="32"/>
  </r>
  <r>
    <x v="17"/>
    <x v="0"/>
    <s v="High End"/>
    <s v="Ben and Jerry's"/>
    <s v="Cinnamon Buns"/>
    <n v="1245.0654040933737"/>
    <x v="2600"/>
    <n v="5033943.2865804071"/>
    <x v="2600"/>
    <n v="9771017.5912277941"/>
    <n v="3804.6790867960945"/>
    <n v="4737074.304647387"/>
    <n v="6.3031183770617929"/>
    <n v="0.48480869678304833"/>
    <m/>
    <m/>
    <m/>
    <m/>
    <x v="32"/>
  </r>
  <r>
    <x v="17"/>
    <x v="0"/>
    <s v="High End"/>
    <s v="Ben and Jerry's"/>
    <s v="S'mores"/>
    <n v="1030.3660663703654"/>
    <x v="2601"/>
    <n v="2757759.9694991698"/>
    <x v="2601"/>
    <n v="5353380.3867385024"/>
    <n v="2519.1245150209907"/>
    <n v="2595620.4172393326"/>
    <n v="5.0424895712701945"/>
    <n v="0.48485633930838423"/>
    <m/>
    <m/>
    <m/>
    <m/>
    <x v="32"/>
  </r>
  <r>
    <x v="17"/>
    <x v="0"/>
    <s v="High End"/>
    <s v="Ben and Jerry's"/>
    <s v="Chocolate Chip Cookie Dough"/>
    <n v="864.33965736954224"/>
    <x v="2602"/>
    <n v="1623026.8075167937"/>
    <x v="2602"/>
    <n v="3540004.8576981775"/>
    <n v="2217.8527085235819"/>
    <n v="1916978.0501813837"/>
    <n v="4.7384355587208828"/>
    <n v="0.54151848012656778"/>
    <m/>
    <m/>
    <m/>
    <m/>
    <x v="32"/>
  </r>
  <r>
    <x v="17"/>
    <x v="0"/>
    <s v="High End"/>
    <s v="Ben and Jerry's"/>
    <s v="Coffee"/>
    <n v="837.22629437910291"/>
    <x v="2603"/>
    <n v="1918957.3864153172"/>
    <x v="2603"/>
    <n v="4205734.1715322519"/>
    <n v="2731.372390558799"/>
    <n v="2286776.7851169347"/>
    <n v="6.0000670000378209"/>
    <n v="0.54372832229760404"/>
    <m/>
    <m/>
    <m/>
    <m/>
    <x v="32"/>
  </r>
  <r>
    <x v="17"/>
    <x v="0"/>
    <s v="High End"/>
    <s v="Ben and Jerry's"/>
    <s v="Turtle Soup"/>
    <n v="922.82432970003811"/>
    <x v="2604"/>
    <n v="1917537.8995261362"/>
    <x v="2604"/>
    <n v="4421667.4120464604"/>
    <n v="2713.5495152520366"/>
    <n v="2504129.5125203244"/>
    <n v="5.1921592098523401"/>
    <n v="0.56633149424536866"/>
    <m/>
    <m/>
    <m/>
    <m/>
    <x v="32"/>
  </r>
  <r>
    <x v="17"/>
    <x v="0"/>
    <s v="High End"/>
    <s v="Ben and Jerry's"/>
    <s v="Pistachio Pistachio"/>
    <n v="942.08812688916521"/>
    <x v="2605"/>
    <n v="2185706.9080062043"/>
    <x v="2605"/>
    <n v="5310518.9605643777"/>
    <n v="3316.8999410665547"/>
    <n v="3124812.0525581734"/>
    <n v="5.983480815580914"/>
    <n v="0.58841933825354098"/>
    <m/>
    <m/>
    <m/>
    <m/>
    <x v="32"/>
  </r>
  <r>
    <x v="17"/>
    <x v="0"/>
    <s v="High End"/>
    <s v="Ben and Jerry's"/>
    <s v="Imagine Whirled Peace"/>
    <n v="798.69318311531572"/>
    <x v="2606"/>
    <n v="1075672.5027381801"/>
    <x v="2606"/>
    <n v="3393379.2882904545"/>
    <n v="2901.8737539639706"/>
    <n v="2317706.7855522744"/>
    <n v="5.3195200399097811"/>
    <n v="0.68300846697272921"/>
    <m/>
    <m/>
    <m/>
    <m/>
    <x v="32"/>
  </r>
  <r>
    <x v="17"/>
    <x v="0"/>
    <s v="Low End"/>
    <s v="EDY's"/>
    <s v="Peppermint (Holiday)"/>
    <n v="1668.1663162684995"/>
    <x v="2607"/>
    <n v="4411618.3243517326"/>
    <x v="2607"/>
    <n v="6807763.2949378015"/>
    <n v="1436.3945292613125"/>
    <n v="2396144.9705860689"/>
    <n v="2.4463903315830957"/>
    <n v="0.35197242717998484"/>
    <m/>
    <m/>
    <m/>
    <m/>
    <x v="32"/>
  </r>
  <r>
    <x v="17"/>
    <x v="0"/>
    <s v="Low End"/>
    <s v="EDY's"/>
    <s v="French Vanilla"/>
    <n v="894.48675306247401"/>
    <x v="2608"/>
    <n v="1818446.7682371719"/>
    <x v="2608"/>
    <n v="4889633.9553702688"/>
    <n v="3433.4630184496373"/>
    <n v="3071187.1871330971"/>
    <n v="6.1112284942406641"/>
    <n v="0.62810165651766681"/>
    <m/>
    <m/>
    <m/>
    <m/>
    <x v="32"/>
  </r>
  <r>
    <x v="17"/>
    <x v="0"/>
    <s v="Low End"/>
    <s v="EDY's"/>
    <s v="Red, White and No More Blues  New!"/>
    <n v="992.31147268746258"/>
    <x v="2609"/>
    <n v="1986023.3830160932"/>
    <x v="2609"/>
    <n v="5627274.3191563813"/>
    <n v="3669.4637080822431"/>
    <n v="3641250.9361402881"/>
    <n v="5.7148134961034414"/>
    <n v="0.64707187345474393"/>
    <m/>
    <m/>
    <m/>
    <m/>
    <x v="32"/>
  </r>
  <r>
    <x v="17"/>
    <x v="0"/>
    <s v="Low End"/>
    <s v="EDY's"/>
    <s v="Red, White and No More Blues  New!"/>
    <n v="518.15133529400794"/>
    <x v="2610"/>
    <n v="467943.71937122638"/>
    <x v="2610"/>
    <n v="1425335.9028562622"/>
    <n v="1847.7076449910044"/>
    <n v="957392.18348503578"/>
    <n v="5.308893111111197"/>
    <n v="0.67169583083292606"/>
    <m/>
    <m/>
    <m/>
    <m/>
    <x v="32"/>
  </r>
  <r>
    <x v="17"/>
    <x v="0"/>
    <s v="High End"/>
    <s v="Häagen-Dazs"/>
    <s v="Radish and Rice"/>
    <n v="1841.6055503424411"/>
    <x v="2611"/>
    <n v="6516132.3968170397"/>
    <x v="2611"/>
    <n v="13014552.980597513"/>
    <n v="3528.6712632746526"/>
    <n v="6498420.5837804731"/>
    <n v="3.837390758539621"/>
    <n v="0.49931953817150032"/>
    <m/>
    <m/>
    <m/>
    <m/>
    <x v="32"/>
  </r>
  <r>
    <x v="17"/>
    <x v="0"/>
    <s v="High End"/>
    <s v="Häagen-Dazs"/>
    <s v="Coconut Macaroon"/>
    <n v="924.1631957327395"/>
    <x v="2612"/>
    <n v="2586466.2815786968"/>
    <x v="2612"/>
    <n v="5264935.9173893407"/>
    <n v="2898.2647742068666"/>
    <n v="2678469.6358106439"/>
    <n v="6.164470115217795"/>
    <n v="0.50873736695712424"/>
    <m/>
    <m/>
    <m/>
    <m/>
    <x v="32"/>
  </r>
  <r>
    <x v="17"/>
    <x v="0"/>
    <s v="High End"/>
    <s v="Häagen-Dazs"/>
    <s v="Vanilla"/>
    <n v="1376.3183960376705"/>
    <x v="2613"/>
    <n v="3832087.852624116"/>
    <x v="2613"/>
    <n v="7817993.7107234467"/>
    <n v="2896.0637811530314"/>
    <n v="3985905.8580993307"/>
    <n v="4.1272187438638195"/>
    <n v="0.50983743471577836"/>
    <m/>
    <m/>
    <m/>
    <m/>
    <x v="32"/>
  </r>
  <r>
    <x v="17"/>
    <x v="0"/>
    <s v="High End"/>
    <s v="Häagen-Dazs"/>
    <s v="Vanilla Chocolate Chip"/>
    <n v="1455.8562237895817"/>
    <x v="2614"/>
    <n v="5267663.0214148248"/>
    <x v="2614"/>
    <n v="11779398.862407248"/>
    <n v="4472.7877207836018"/>
    <n v="6511735.8409924237"/>
    <n v="5.5575855011637696"/>
    <n v="0.55280714381562934"/>
    <m/>
    <m/>
    <m/>
    <m/>
    <x v="32"/>
  </r>
  <r>
    <x v="17"/>
    <x v="0"/>
    <s v="High End"/>
    <s v="Häagen-Dazs"/>
    <s v="Strawberry"/>
    <n v="1379.7393836376459"/>
    <x v="2615"/>
    <n v="4893820.602609802"/>
    <x v="2615"/>
    <n v="11260656.912240287"/>
    <n v="4614.5209632593751"/>
    <n v="6366836.3096304853"/>
    <n v="5.9152023326898791"/>
    <n v="0.56540540745094192"/>
    <m/>
    <m/>
    <m/>
    <m/>
    <x v="32"/>
  </r>
  <r>
    <x v="17"/>
    <x v="0"/>
    <s v="High End"/>
    <s v="Häagen-Dazs"/>
    <s v="Raspberry Sorbet"/>
    <n v="980.554256477065"/>
    <x v="2616"/>
    <n v="2553984.0515947593"/>
    <x v="2616"/>
    <n v="6097891.7419984005"/>
    <n v="3614.1882685168202"/>
    <n v="3543907.6904036412"/>
    <n v="6.342149152733934"/>
    <n v="0.58116933529591197"/>
    <m/>
    <m/>
    <m/>
    <m/>
    <x v="32"/>
  </r>
  <r>
    <x v="17"/>
    <x v="0"/>
    <s v="High End"/>
    <s v="Häagen-Dazs"/>
    <s v="Vanilla"/>
    <n v="764.33588835769456"/>
    <x v="2617"/>
    <n v="1488426.9456945567"/>
    <x v="2617"/>
    <n v="3801491.3233054159"/>
    <n v="3026.240704961363"/>
    <n v="2313064.3776108595"/>
    <n v="6.5070703195673421"/>
    <n v="0.60846235881965349"/>
    <m/>
    <m/>
    <m/>
    <m/>
    <x v="32"/>
  </r>
  <r>
    <x v="17"/>
    <x v="1"/>
    <s v="High End"/>
    <s v="Häagen-Dazs"/>
    <s v="Peaches and Cream"/>
    <n v="858.19090417248481"/>
    <x v="2618"/>
    <n v="1654888.1792758503"/>
    <x v="2618"/>
    <n v="4325435.3446161626"/>
    <n v="3111.8334537877699"/>
    <n v="2670547.1653403123"/>
    <n v="5.8730271738953128"/>
    <n v="0.61740540606261118"/>
    <m/>
    <m/>
    <m/>
    <m/>
    <x v="32"/>
  </r>
  <r>
    <x v="17"/>
    <x v="1"/>
    <s v="High End"/>
    <s v="Häagen-Dazs"/>
    <s v="Mint Chip"/>
    <n v="437.79938716244203"/>
    <x v="2619"/>
    <n v="398780.52915745461"/>
    <x v="2619"/>
    <n v="1250226.5524424962"/>
    <n v="1944.8314644833415"/>
    <n v="851446.02328504156"/>
    <n v="6.5228654413170783"/>
    <n v="0.68103338680627135"/>
    <m/>
    <m/>
    <m/>
    <m/>
    <x v="32"/>
  </r>
  <r>
    <x v="17"/>
    <x v="1"/>
    <s v="Low End"/>
    <s v="Baskin-Robbins"/>
    <s v="Strawberry"/>
    <n v="1350.2525909025771"/>
    <x v="2620"/>
    <n v="5634370.7960091792"/>
    <x v="2620"/>
    <n v="8659976.8614442851"/>
    <n v="2240.7704201571933"/>
    <n v="3025606.0654351059"/>
    <n v="4.7499243520739762"/>
    <n v="0.349378077313997"/>
    <m/>
    <m/>
    <m/>
    <m/>
    <x v="32"/>
  </r>
  <r>
    <x v="17"/>
    <x v="1"/>
    <s v="Low End"/>
    <s v="Baskin-Robbins"/>
    <s v="Banana Nut Fudge"/>
    <n v="960.60150156941461"/>
    <x v="2621"/>
    <n v="2797799.8398892609"/>
    <x v="2621"/>
    <n v="5096273.6370608099"/>
    <n v="2392.744330938835"/>
    <n v="2298473.7971715489"/>
    <n v="5.5228877491443704"/>
    <n v="0.45101067188714677"/>
    <m/>
    <m/>
    <m/>
    <m/>
    <x v="32"/>
  </r>
  <r>
    <x v="17"/>
    <x v="1"/>
    <s v="Low End"/>
    <s v="Baskin-Robbins"/>
    <s v="World Class Chocolate"/>
    <n v="795.97297863464087"/>
    <x v="2622"/>
    <n v="2092176.3118721957"/>
    <x v="2622"/>
    <n v="4145521.8338112063"/>
    <n v="2579.6673719517253"/>
    <n v="2053345.5219390106"/>
    <n v="6.5430849277014627"/>
    <n v="0.49531653776172668"/>
    <m/>
    <m/>
    <m/>
    <m/>
    <x v="32"/>
  </r>
  <r>
    <x v="17"/>
    <x v="1"/>
    <s v="Low End"/>
    <s v="Baskin-Robbins"/>
    <s v="Chocolate Chip Cookie Dough"/>
    <n v="1065.6632858086136"/>
    <x v="2623"/>
    <n v="3604258.3386807446"/>
    <x v="2623"/>
    <n v="7478557.331749782"/>
    <n v="3635.5751808877053"/>
    <n v="3874298.9930690373"/>
    <n v="6.5853341995390213"/>
    <n v="0.51805432802138529"/>
    <m/>
    <m/>
    <m/>
    <m/>
    <x v="32"/>
  </r>
  <r>
    <x v="17"/>
    <x v="1"/>
    <s v="Low End"/>
    <s v="Baskin-Robbins"/>
    <s v="Very Berry Strawberry"/>
    <n v="632.79561673571766"/>
    <x v="2624"/>
    <n v="1133191.346657481"/>
    <x v="2624"/>
    <n v="2510672.5407789988"/>
    <n v="2176.8184824466198"/>
    <n v="1377481.1941215177"/>
    <n v="6.2699365842887511"/>
    <n v="0.54865028065114374"/>
    <m/>
    <m/>
    <m/>
    <m/>
    <x v="32"/>
  </r>
  <r>
    <x v="17"/>
    <x v="1"/>
    <s v="Low End"/>
    <s v="Baskin-Robbins"/>
    <s v="Burgundy Cherry"/>
    <n v="780.29101913573436"/>
    <x v="2625"/>
    <n v="1090816.2919188635"/>
    <x v="2625"/>
    <n v="3238760.505275283"/>
    <n v="2752.7475783785444"/>
    <n v="2147944.2133564195"/>
    <n v="5.3194363652761432"/>
    <n v="0.66319945851440842"/>
    <m/>
    <m/>
    <m/>
    <m/>
    <x v="32"/>
  </r>
  <r>
    <x v="17"/>
    <x v="1"/>
    <s v="High End"/>
    <s v="Ben and Jerry's"/>
    <s v="Cinnamon Buns"/>
    <n v="1282.7634934509265"/>
    <x v="2626"/>
    <n v="5844354.1353597371"/>
    <x v="2626"/>
    <n v="10488764.339759991"/>
    <n v="3620.6286101155956"/>
    <n v="4644410.2044002535"/>
    <n v="6.3742801146157806"/>
    <n v="0.44279860372061036"/>
    <m/>
    <m/>
    <m/>
    <m/>
    <x v="32"/>
  </r>
  <r>
    <x v="17"/>
    <x v="1"/>
    <s v="High End"/>
    <s v="Ben and Jerry's"/>
    <s v="Dave Matthews Band MagicBrownies Encore Edition"/>
    <n v="754.18872865495439"/>
    <x v="2627"/>
    <n v="1908839.1917863023"/>
    <x v="2627"/>
    <n v="3459894.6934955227"/>
    <n v="2056.5880167361092"/>
    <n v="1551055.5017092205"/>
    <n v="6.0827897504553254"/>
    <n v="0.44829558096815741"/>
    <m/>
    <m/>
    <m/>
    <m/>
    <x v="32"/>
  </r>
  <r>
    <x v="17"/>
    <x v="1"/>
    <s v="High End"/>
    <s v="Ben and Jerry's"/>
    <s v="Cinnamon Buns"/>
    <n v="1167.7211366232118"/>
    <x v="2628"/>
    <n v="4389337.3207773678"/>
    <x v="2628"/>
    <n v="8176443.6837064167"/>
    <n v="3243.1598985015489"/>
    <n v="3787106.3629290489"/>
    <n v="5.9963388574986896"/>
    <n v="0.46317280585883486"/>
    <m/>
    <m/>
    <m/>
    <m/>
    <x v="32"/>
  </r>
  <r>
    <x v="17"/>
    <x v="1"/>
    <s v="High End"/>
    <s v="Ben and Jerry's"/>
    <s v="Turtle Soup"/>
    <n v="952.45154312071588"/>
    <x v="2629"/>
    <n v="2766259.6731641004"/>
    <x v="2629"/>
    <n v="5840059.1562540168"/>
    <n v="3227.2502525625455"/>
    <n v="3073799.4830899164"/>
    <n v="6.4377108545820807"/>
    <n v="0.52633019646697221"/>
    <m/>
    <m/>
    <m/>
    <m/>
    <x v="32"/>
  </r>
  <r>
    <x v="17"/>
    <x v="1"/>
    <s v="High End"/>
    <s v="Ben and Jerry's"/>
    <s v="S'mores"/>
    <n v="1235.6191429397941"/>
    <x v="2630"/>
    <n v="3578102.7905910984"/>
    <x v="2630"/>
    <n v="7805402.9019296803"/>
    <n v="3421.1999186747453"/>
    <n v="4227300.1113385819"/>
    <n v="5.112414635900933"/>
    <n v="0.54158640680719927"/>
    <m/>
    <m/>
    <m/>
    <m/>
    <x v="32"/>
  </r>
  <r>
    <x v="17"/>
    <x v="1"/>
    <s v="High End"/>
    <s v="Ben and Jerry's"/>
    <s v="Coffee"/>
    <n v="946.60261933315746"/>
    <x v="2631"/>
    <n v="2687170.9495697138"/>
    <x v="2631"/>
    <n v="5945094.9496999746"/>
    <n v="3441.7018647437653"/>
    <n v="3257924.0001302608"/>
    <n v="6.6347321001690709"/>
    <n v="0.54800201303675988"/>
    <m/>
    <m/>
    <m/>
    <m/>
    <x v="32"/>
  </r>
  <r>
    <x v="17"/>
    <x v="1"/>
    <s v="High End"/>
    <s v="Ben and Jerry's"/>
    <s v="Pistachio Pistachio"/>
    <n v="855.14623539147294"/>
    <x v="2632"/>
    <n v="1938161.3771892139"/>
    <x v="2632"/>
    <n v="4325113.8941052044"/>
    <n v="2791.2799216420335"/>
    <n v="2386952.5169159905"/>
    <n v="5.9144827839803193"/>
    <n v="0.55188200249922259"/>
    <m/>
    <m/>
    <m/>
    <m/>
    <x v="32"/>
  </r>
  <r>
    <x v="17"/>
    <x v="1"/>
    <s v="High End"/>
    <s v="Ben and Jerry's"/>
    <s v="Chocolate Chip Cookie Dough"/>
    <n v="1081.019976296293"/>
    <x v="2633"/>
    <n v="3098576.5313790562"/>
    <x v="2633"/>
    <n v="8038589.9793795096"/>
    <n v="4569.7707316432261"/>
    <n v="4940013.4480004534"/>
    <n v="6.8787961347419273"/>
    <n v="0.61453730824342501"/>
    <m/>
    <m/>
    <m/>
    <m/>
    <x v="32"/>
  </r>
  <r>
    <x v="17"/>
    <x v="1"/>
    <s v="High End"/>
    <s v="Ben and Jerry's"/>
    <s v="Imagine Whirled Peace"/>
    <n v="465.13021911015011"/>
    <x v="2634"/>
    <n v="398556.1186114265"/>
    <x v="2634"/>
    <n v="1202184.2260661921"/>
    <n v="1727.7486485229936"/>
    <n v="803628.10745476559"/>
    <n v="5.5567634955171661"/>
    <n v="0.66847334213027509"/>
    <m/>
    <m/>
    <m/>
    <m/>
    <x v="32"/>
  </r>
  <r>
    <x v="17"/>
    <x v="1"/>
    <s v="Low End"/>
    <s v="EDY's"/>
    <s v="Peppermint (Holiday)"/>
    <n v="1657.4456396887258"/>
    <x v="2635"/>
    <n v="5175696.7466216767"/>
    <x v="2635"/>
    <n v="11605685.343065845"/>
    <n v="3879.4567028163547"/>
    <n v="6429988.5964441681"/>
    <n v="4.2246642993702306"/>
    <n v="0.55403781908372629"/>
    <m/>
    <m/>
    <m/>
    <m/>
    <x v="32"/>
  </r>
  <r>
    <x v="17"/>
    <x v="1"/>
    <s v="Low End"/>
    <s v="EDY's"/>
    <s v="French Vanilla"/>
    <n v="786.69648842881327"/>
    <x v="2636"/>
    <n v="1453989.622671786"/>
    <x v="2636"/>
    <n v="3266813.2449539532"/>
    <n v="2304.3494523570716"/>
    <n v="1812823.6222821672"/>
    <n v="5.278492204280373"/>
    <n v="0.55492110700920083"/>
    <m/>
    <m/>
    <m/>
    <m/>
    <x v="32"/>
  </r>
  <r>
    <x v="17"/>
    <x v="1"/>
    <s v="Low End"/>
    <s v="EDY's"/>
    <s v="Red, White and No More Blues  New!"/>
    <n v="875.15950888954603"/>
    <x v="2637"/>
    <n v="1670177.7419504351"/>
    <x v="2637"/>
    <n v="4464322.6519382577"/>
    <n v="3192.726447700029"/>
    <n v="2794144.9099878226"/>
    <n v="5.8288266993699489"/>
    <n v="0.62588328125761683"/>
    <m/>
    <m/>
    <m/>
    <m/>
    <x v="32"/>
  </r>
  <r>
    <x v="17"/>
    <x v="1"/>
    <s v="Low End"/>
    <s v="EDY's"/>
    <s v="Red, White and No More Blues  New!"/>
    <n v="537.21363802822862"/>
    <x v="2638"/>
    <n v="485184.90637237788"/>
    <x v="2638"/>
    <n v="1468529.7596644829"/>
    <n v="1830.4540013193666"/>
    <n v="983344.85329210502"/>
    <n v="5.0884872786122495"/>
    <n v="0.66961179834501361"/>
    <m/>
    <m/>
    <m/>
    <m/>
    <x v="32"/>
  </r>
  <r>
    <x v="17"/>
    <x v="1"/>
    <s v="High End"/>
    <s v="Häagen-Dazs"/>
    <s v="Vanilla"/>
    <n v="1881.4045774532754"/>
    <x v="2639"/>
    <n v="6539564.1523422478"/>
    <x v="2639"/>
    <n v="11954070.34268471"/>
    <n v="2877.9063552995585"/>
    <n v="5414506.1903424626"/>
    <n v="3.3771582712569854"/>
    <n v="0.4529424735781204"/>
    <m/>
    <m/>
    <m/>
    <m/>
    <x v="32"/>
  </r>
  <r>
    <x v="17"/>
    <x v="1"/>
    <s v="High End"/>
    <s v="Häagen-Dazs"/>
    <s v="Coconut Macaroon"/>
    <n v="1019.4844920120624"/>
    <x v="2640"/>
    <n v="3516401.636338105"/>
    <x v="2640"/>
    <n v="7054543.7470990075"/>
    <n v="3470.5207764151451"/>
    <n v="3538142.1107609025"/>
    <n v="6.7874662526000735"/>
    <n v="0.5015408845137389"/>
    <m/>
    <m/>
    <m/>
    <m/>
    <x v="32"/>
  </r>
  <r>
    <x v="17"/>
    <x v="1"/>
    <s v="High End"/>
    <s v="Häagen-Dazs"/>
    <s v="Strawberry"/>
    <n v="1244.4478606857383"/>
    <x v="2641"/>
    <n v="4385876.3058699146"/>
    <x v="2641"/>
    <n v="9093489.6912549213"/>
    <n v="3782.8932284804064"/>
    <n v="4707613.3853850067"/>
    <n v="5.8718799500855567"/>
    <n v="0.51769051763617779"/>
    <m/>
    <m/>
    <m/>
    <m/>
    <x v="32"/>
  </r>
  <r>
    <x v="17"/>
    <x v="1"/>
    <s v="High End"/>
    <s v="Häagen-Dazs"/>
    <s v="Peaches and Cream"/>
    <n v="828.688542869402"/>
    <x v="2642"/>
    <n v="1715762.0234349256"/>
    <x v="2642"/>
    <n v="3747367.2564410642"/>
    <n v="2451.5908304603067"/>
    <n v="2031605.2330061386"/>
    <n v="5.4568697624116407"/>
    <n v="0.54214201437400278"/>
    <m/>
    <m/>
    <m/>
    <m/>
    <x v="32"/>
  </r>
  <r>
    <x v="17"/>
    <x v="2"/>
    <s v="High End"/>
    <s v="Häagen-Dazs"/>
    <s v="Vanilla"/>
    <n v="620.14023000316899"/>
    <x v="2643"/>
    <n v="950217.52933037234"/>
    <x v="2643"/>
    <n v="2168733.8839038834"/>
    <n v="1964.9045419409156"/>
    <n v="1218516.3545735111"/>
    <n v="5.6393162834231072"/>
    <n v="0.56185609659959301"/>
    <m/>
    <m/>
    <m/>
    <m/>
    <x v="32"/>
  </r>
  <r>
    <x v="17"/>
    <x v="2"/>
    <s v="High End"/>
    <s v="Häagen-Dazs"/>
    <s v="Raspberry Sorbet"/>
    <n v="1044.5859660650999"/>
    <x v="2644"/>
    <n v="2550227.6887964103"/>
    <x v="2644"/>
    <n v="5892529.5035778154"/>
    <n v="3199.6426559047877"/>
    <n v="3342301.814781405"/>
    <n v="5.4002441116938824"/>
    <n v="0.56721002631417161"/>
    <m/>
    <m/>
    <m/>
    <m/>
    <x v="32"/>
  </r>
  <r>
    <x v="17"/>
    <x v="2"/>
    <s v="High End"/>
    <s v="Häagen-Dazs"/>
    <s v="Radish and Rice"/>
    <n v="1385.43285625771"/>
    <x v="2645"/>
    <n v="4253452.6281310515"/>
    <x v="2645"/>
    <n v="9854697.0588639453"/>
    <n v="4042.9562540207166"/>
    <n v="5601244.4307328938"/>
    <n v="5.1341944438230653"/>
    <n v="0.56838321840596573"/>
    <m/>
    <m/>
    <m/>
    <m/>
    <x v="32"/>
  </r>
  <r>
    <x v="17"/>
    <x v="2"/>
    <s v="High End"/>
    <s v="Häagen-Dazs"/>
    <s v="Vanilla Chocolate Chip"/>
    <n v="1092.9103782179161"/>
    <x v="2646"/>
    <n v="3328839.5330494479"/>
    <x v="2646"/>
    <n v="7888978.5371427722"/>
    <n v="4172.4729629972226"/>
    <n v="4560139.0040933248"/>
    <n v="6.6046783849266202"/>
    <n v="0.57803922049265877"/>
    <m/>
    <m/>
    <m/>
    <m/>
    <x v="32"/>
  </r>
  <r>
    <x v="17"/>
    <x v="2"/>
    <s v="High End"/>
    <s v="Häagen-Dazs"/>
    <s v="Mint Chip"/>
    <n v="705.87422781260079"/>
    <x v="2647"/>
    <n v="912302.399188312"/>
    <x v="2647"/>
    <n v="2913789.249247591"/>
    <n v="2835.472342235229"/>
    <n v="2001486.850059279"/>
    <n v="5.8479477720459805"/>
    <n v="0.68690172104111857"/>
    <m/>
    <m/>
    <m/>
    <m/>
    <x v="32"/>
  </r>
  <r>
    <x v="17"/>
    <x v="2"/>
    <s v="Low End"/>
    <s v="Baskin-Robbins"/>
    <s v="Chocolate Chip Cookie Dough"/>
    <n v="894.48648353448368"/>
    <x v="2648"/>
    <n v="2992613.4427996497"/>
    <x v="2648"/>
    <n v="4782752.9477005834"/>
    <n v="2001.3041424923013"/>
    <n v="1790139.5049009337"/>
    <n v="5.9776486289223678"/>
    <n v="0.37429060720386653"/>
    <m/>
    <m/>
    <m/>
    <m/>
    <x v="32"/>
  </r>
  <r>
    <x v="17"/>
    <x v="2"/>
    <s v="Low End"/>
    <s v="Baskin-Robbins"/>
    <s v="Strawberry"/>
    <n v="1148.827695303456"/>
    <x v="2649"/>
    <n v="5323505.7782414658"/>
    <x v="2649"/>
    <n v="8539165.7737073861"/>
    <n v="2799.0794516983869"/>
    <n v="3215659.9954659203"/>
    <n v="6.4700204183081169"/>
    <n v="0.37657776891592076"/>
    <m/>
    <m/>
    <m/>
    <m/>
    <x v="32"/>
  </r>
  <r>
    <x v="17"/>
    <x v="2"/>
    <s v="Low End"/>
    <s v="Baskin-Robbins"/>
    <s v="Banana Nut Fudge"/>
    <n v="1011.4077519950971"/>
    <x v="2650"/>
    <n v="3688296.005895427"/>
    <x v="2650"/>
    <n v="6735062.8914945452"/>
    <n v="3012.402148974124"/>
    <n v="3046766.8855991182"/>
    <n v="6.583989043890119"/>
    <n v="0.4523739324612342"/>
    <m/>
    <m/>
    <m/>
    <m/>
    <x v="32"/>
  </r>
  <r>
    <x v="17"/>
    <x v="2"/>
    <s v="Low End"/>
    <s v="Baskin-Robbins"/>
    <s v="World Class Chocolate"/>
    <n v="738.85991777077709"/>
    <x v="2651"/>
    <n v="1656852.9720720311"/>
    <x v="2651"/>
    <n v="3440442.7666739891"/>
    <n v="2413.9755746708356"/>
    <n v="1783589.794601958"/>
    <n v="6.3021701307635114"/>
    <n v="0.51841867909525619"/>
    <m/>
    <m/>
    <m/>
    <m/>
    <x v="32"/>
  </r>
  <r>
    <x v="17"/>
    <x v="2"/>
    <s v="Low End"/>
    <s v="Baskin-Robbins"/>
    <s v="Very Berry Strawberry"/>
    <n v="751.24015540342589"/>
    <x v="2652"/>
    <n v="1435653.6844438834"/>
    <x v="2652"/>
    <n v="3314054.5219265535"/>
    <n v="2500.3999373195697"/>
    <n v="1878400.8374826701"/>
    <n v="5.8722165314679771"/>
    <n v="0.56679841114705098"/>
    <m/>
    <m/>
    <m/>
    <m/>
    <x v="32"/>
  </r>
  <r>
    <x v="17"/>
    <x v="2"/>
    <s v="Low End"/>
    <s v="Baskin-Robbins"/>
    <s v="Burgundy Cherry"/>
    <n v="759.07932774045514"/>
    <x v="2653"/>
    <n v="1038792.2014003866"/>
    <x v="2653"/>
    <n v="3262223.0845167427"/>
    <n v="2929.1153135928807"/>
    <n v="2223430.8831163561"/>
    <n v="5.6616018955021419"/>
    <n v="0.68156923224204624"/>
    <m/>
    <m/>
    <m/>
    <m/>
    <x v="32"/>
  </r>
  <r>
    <x v="17"/>
    <x v="2"/>
    <s v="High End"/>
    <s v="Ben and Jerry's"/>
    <s v="Turtle Soup"/>
    <n v="986.67166135253046"/>
    <x v="2654"/>
    <n v="3732427.4112514351"/>
    <x v="2654"/>
    <n v="5918720.7748940485"/>
    <n v="2215.8266516397562"/>
    <n v="2186293.3636426134"/>
    <n v="6.0797054954152543"/>
    <n v="0.36938613034701745"/>
    <m/>
    <m/>
    <m/>
    <m/>
    <x v="32"/>
  </r>
  <r>
    <x v="17"/>
    <x v="2"/>
    <s v="High End"/>
    <s v="Ben and Jerry's"/>
    <s v="Cinnamon Buns"/>
    <n v="1018.9036678375965"/>
    <x v="2655"/>
    <n v="3783791.9828764796"/>
    <x v="2655"/>
    <n v="6550838.4053844074"/>
    <n v="2715.7095512084943"/>
    <n v="2767046.4225079278"/>
    <n v="6.3100185396826287"/>
    <n v="0.4223957684917975"/>
    <m/>
    <m/>
    <m/>
    <m/>
    <x v="32"/>
  </r>
  <r>
    <x v="17"/>
    <x v="2"/>
    <s v="High End"/>
    <s v="Ben and Jerry's"/>
    <s v="Cinnamon Buns"/>
    <n v="963.79324826682125"/>
    <x v="2656"/>
    <n v="2895787.9145137211"/>
    <x v="2656"/>
    <n v="5256596.27542804"/>
    <n v="2449.4966790437002"/>
    <n v="2360808.3609143188"/>
    <n v="5.6589631230141455"/>
    <n v="0.4491135018205446"/>
    <m/>
    <m/>
    <m/>
    <m/>
    <x v="32"/>
  </r>
  <r>
    <x v="17"/>
    <x v="2"/>
    <s v="High End"/>
    <s v="Ben and Jerry's"/>
    <s v="Coffee"/>
    <n v="968.78850697491248"/>
    <x v="2657"/>
    <n v="2577101.3977277093"/>
    <x v="2657"/>
    <n v="5211572.6273063077"/>
    <n v="2719.3460808126829"/>
    <n v="2634471.2295785984"/>
    <n v="5.5527847462848108"/>
    <n v="0.5055040806253277"/>
    <m/>
    <m/>
    <m/>
    <m/>
    <x v="32"/>
  </r>
  <r>
    <x v="17"/>
    <x v="2"/>
    <s v="High End"/>
    <s v="Ben and Jerry's"/>
    <s v="S'mores"/>
    <n v="901.49152550092947"/>
    <x v="2658"/>
    <n v="1862414.0621781566"/>
    <x v="2658"/>
    <n v="3817226.9861082113"/>
    <n v="2168.4207434383025"/>
    <n v="1954812.9239300548"/>
    <n v="4.6970446487223363"/>
    <n v="0.51210287757161932"/>
    <m/>
    <m/>
    <m/>
    <m/>
    <x v="32"/>
  </r>
  <r>
    <x v="17"/>
    <x v="2"/>
    <s v="High End"/>
    <s v="Ben and Jerry's"/>
    <s v="Dave Matthews Band MagicBrownies Encore Edition"/>
    <n v="1022.3418824097287"/>
    <x v="2659"/>
    <n v="2832174.9452000321"/>
    <x v="2659"/>
    <n v="6078069.9966342319"/>
    <n v="3174.9604582210864"/>
    <n v="3245895.0514341998"/>
    <n v="5.8153169689151341"/>
    <n v="0.53403383857567188"/>
    <m/>
    <m/>
    <m/>
    <m/>
    <x v="32"/>
  </r>
  <r>
    <x v="17"/>
    <x v="2"/>
    <s v="High End"/>
    <s v="Ben and Jerry's"/>
    <s v="Pistachio Pistachio"/>
    <n v="857.17615032658796"/>
    <x v="2660"/>
    <n v="1931220.7872334728"/>
    <x v="2660"/>
    <n v="4163107.9943045368"/>
    <n v="2603.7672725970097"/>
    <n v="2231887.207071064"/>
    <n v="5.6660123802089357"/>
    <n v="0.53611081195214338"/>
    <m/>
    <m/>
    <m/>
    <m/>
    <x v="32"/>
  </r>
  <r>
    <x v="17"/>
    <x v="2"/>
    <s v="High End"/>
    <s v="Ben and Jerry's"/>
    <s v="Chocolate Chip Cookie Dough"/>
    <n v="1141.6768991567515"/>
    <x v="2661"/>
    <n v="3585716.0172925089"/>
    <x v="2661"/>
    <n v="8615182.9892529733"/>
    <n v="4405.3330462193417"/>
    <n v="5029466.9719604645"/>
    <n v="6.6096441610286183"/>
    <n v="0.58379107887023207"/>
    <m/>
    <m/>
    <m/>
    <m/>
    <x v="32"/>
  </r>
  <r>
    <x v="17"/>
    <x v="2"/>
    <s v="High End"/>
    <s v="Ben and Jerry's"/>
    <s v="Imagine Whirled Peace"/>
    <n v="666.30988883346527"/>
    <x v="2662"/>
    <n v="785870.54706343752"/>
    <x v="2662"/>
    <n v="2341120.9405453703"/>
    <n v="2334.1247361715887"/>
    <n v="1555250.3934819328"/>
    <n v="5.2731646507491599"/>
    <n v="0.66431868877292299"/>
    <m/>
    <m/>
    <m/>
    <m/>
    <x v="32"/>
  </r>
  <r>
    <x v="17"/>
    <x v="2"/>
    <s v="Low End"/>
    <s v="EDY's"/>
    <s v="Peppermint (Holiday)"/>
    <n v="1035.5556822874005"/>
    <x v="2663"/>
    <n v="3371626.9480764093"/>
    <x v="2663"/>
    <n v="5936215.907910822"/>
    <n v="2476.5341001940014"/>
    <n v="2564588.9598344127"/>
    <n v="5.5355754716825363"/>
    <n v="0.43202420525452018"/>
    <m/>
    <m/>
    <m/>
    <m/>
    <x v="32"/>
  </r>
  <r>
    <x v="17"/>
    <x v="2"/>
    <s v="Low End"/>
    <s v="EDY's"/>
    <s v="French Vanilla"/>
    <n v="637.4502309285657"/>
    <x v="2664"/>
    <n v="1053898.3930692931"/>
    <x v="2664"/>
    <n v="2239540.1431867443"/>
    <n v="1859.9754029272867"/>
    <n v="1185641.7501174512"/>
    <n v="5.5114552545591584"/>
    <n v="0.52941303763831937"/>
    <m/>
    <m/>
    <m/>
    <m/>
    <x v="32"/>
  </r>
  <r>
    <x v="17"/>
    <x v="2"/>
    <s v="Low End"/>
    <s v="EDY's"/>
    <s v="Red, White and No More Blues  New!"/>
    <n v="636.31334657051673"/>
    <x v="2665"/>
    <n v="895410.54231121554"/>
    <x v="2665"/>
    <n v="2310646.586162461"/>
    <n v="2224.1181196006987"/>
    <n v="1415236.0438512454"/>
    <n v="5.706784328607946"/>
    <n v="0.61248485697749211"/>
    <m/>
    <m/>
    <m/>
    <m/>
    <x v="32"/>
  </r>
  <r>
    <x v="17"/>
    <x v="2"/>
    <s v="Low End"/>
    <s v="EDY's"/>
    <s v="Red, White and No More Blues  New!"/>
    <n v="495.34784192391805"/>
    <x v="2666"/>
    <n v="536613.65798069537"/>
    <x v="2666"/>
    <n v="1666259.40931677"/>
    <n v="2280.5100895333671"/>
    <n v="1129645.7513360747"/>
    <n v="6.7908175815795628"/>
    <n v="0.67795311163420369"/>
    <m/>
    <m/>
    <m/>
    <m/>
    <x v="32"/>
  </r>
  <r>
    <x v="17"/>
    <x v="2"/>
    <s v="High End"/>
    <s v="Häagen-Dazs"/>
    <s v="Strawberry"/>
    <n v="1401.0629930398045"/>
    <x v="2667"/>
    <n v="3881059.3145659645"/>
    <x v="2667"/>
    <n v="7278653.2054243283"/>
    <n v="2425.011514640611"/>
    <n v="3397593.8908583638"/>
    <n v="3.7079656626823478"/>
    <n v="0.46678881311811204"/>
    <m/>
    <m/>
    <m/>
    <m/>
    <x v="32"/>
  </r>
  <r>
    <x v="17"/>
    <x v="2"/>
    <s v="High End"/>
    <s v="Häagen-Dazs"/>
    <s v="Coconut Macaroon"/>
    <n v="867.77969791476278"/>
    <x v="2668"/>
    <n v="2455550.3753513442"/>
    <x v="2668"/>
    <n v="4684634.8604357541"/>
    <n v="2568.7216357340512"/>
    <n v="2229084.4850844098"/>
    <n v="6.2209509207044515"/>
    <n v="0.47582886425369464"/>
    <m/>
    <m/>
    <m/>
    <m/>
    <x v="32"/>
  </r>
  <r>
    <x v="17"/>
    <x v="2"/>
    <s v="High End"/>
    <s v="Häagen-Dazs"/>
    <s v="Vanilla"/>
    <n v="1637.5519268742619"/>
    <x v="2669"/>
    <n v="6941946.8848657869"/>
    <x v="2669"/>
    <n v="15301724.314177899"/>
    <n v="5105.0457039668645"/>
    <n v="8359777.4293121118"/>
    <n v="5.7062423466379366"/>
    <n v="0.54632911021448172"/>
    <m/>
    <m/>
    <m/>
    <m/>
    <x v="32"/>
  </r>
  <r>
    <x v="17"/>
    <x v="2"/>
    <s v="High End"/>
    <s v="Häagen-Dazs"/>
    <s v="Vanilla Chocolate Chip"/>
    <n v="1412.7951455401667"/>
    <x v="2670"/>
    <n v="4099904.4222425707"/>
    <x v="2670"/>
    <n v="9418355.2427043431"/>
    <n v="3764.4883175390023"/>
    <n v="5318450.8204617724"/>
    <n v="4.7186382001293685"/>
    <n v="0.56468997860125913"/>
    <m/>
    <m/>
    <m/>
    <m/>
    <x v="32"/>
  </r>
  <r>
    <x v="17"/>
    <x v="2"/>
    <s v="High End"/>
    <s v="Häagen-Dazs"/>
    <s v="Vanilla"/>
    <n v="754.8683299461419"/>
    <x v="2671"/>
    <n v="1445275.1578339175"/>
    <x v="2671"/>
    <n v="3432504.7243777993"/>
    <n v="2632.5512512700934"/>
    <n v="1987229.5665438818"/>
    <n v="6.0237748828491888"/>
    <n v="0.57894445197132283"/>
    <m/>
    <m/>
    <m/>
    <m/>
    <x v="32"/>
  </r>
  <r>
    <x v="17"/>
    <x v="2"/>
    <s v="High End"/>
    <s v="Häagen-Dazs"/>
    <s v="Radish and Rice"/>
    <n v="1731.5181850397432"/>
    <x v="2672"/>
    <n v="7477368.7261738479"/>
    <x v="2672"/>
    <n v="18671823.754246987"/>
    <n v="6465.1097082276347"/>
    <n v="11194455.028073139"/>
    <n v="6.2277708631576729"/>
    <n v="0.59953731223105144"/>
    <m/>
    <m/>
    <m/>
    <m/>
    <x v="32"/>
  </r>
  <r>
    <x v="17"/>
    <x v="2"/>
    <s v="High End"/>
    <s v="Häagen-Dazs"/>
    <s v="Raspberry Sorbet"/>
    <n v="1179.2982236680136"/>
    <x v="2673"/>
    <n v="3609476.9765998139"/>
    <x v="2673"/>
    <n v="9040627.9238901213"/>
    <n v="4605.4092495769255"/>
    <n v="5431150.9472903069"/>
    <n v="6.5005680207623104"/>
    <n v="0.6007493055806814"/>
    <m/>
    <m/>
    <m/>
    <m/>
    <x v="32"/>
  </r>
  <r>
    <x v="17"/>
    <x v="2"/>
    <s v="High End"/>
    <s v="Häagen-Dazs"/>
    <s v="Peaches and Cream"/>
    <n v="705.48710846858421"/>
    <x v="2674"/>
    <n v="1122586.5811270855"/>
    <x v="2674"/>
    <n v="2958726.9418754019"/>
    <n v="2602.6561487906774"/>
    <n v="1836140.3607483164"/>
    <n v="5.9446559132907844"/>
    <n v="0.62058459493543894"/>
    <m/>
    <m/>
    <m/>
    <m/>
    <x v="32"/>
  </r>
  <r>
    <x v="17"/>
    <x v="2"/>
    <s v="High End"/>
    <s v="Häagen-Dazs"/>
    <s v="Mint Chip"/>
    <n v="701.2697728446152"/>
    <x v="2675"/>
    <n v="866827.73757590854"/>
    <x v="2675"/>
    <n v="2741977.5535404119"/>
    <n v="2673.9350369518816"/>
    <n v="1875149.8159645032"/>
    <n v="5.5756262723758461"/>
    <n v="0.68386767555530514"/>
    <m/>
    <m/>
    <m/>
    <m/>
    <x v="32"/>
  </r>
  <r>
    <x v="17"/>
    <x v="2"/>
    <s v="Low End"/>
    <s v="Baskin-Robbins"/>
    <s v="Chocolate Chip Cookie Dough"/>
    <n v="1173.9351318879321"/>
    <x v="2676"/>
    <n v="4605503.8552991524"/>
    <x v="2676"/>
    <n v="8000491.1370143918"/>
    <n v="2891.9717874491012"/>
    <n v="3394987.2817152394"/>
    <n v="5.8053505447579639"/>
    <n v="0.42434735862755724"/>
    <m/>
    <m/>
    <m/>
    <m/>
    <x v="32"/>
  </r>
  <r>
    <x v="17"/>
    <x v="3"/>
    <s v="Low End"/>
    <s v="Baskin-Robbins"/>
    <s v="Strawberry"/>
    <n v="1453.7104648338018"/>
    <x v="2677"/>
    <n v="7897550.1576276198"/>
    <x v="2677"/>
    <n v="13769630.310853478"/>
    <n v="4039.3739298679357"/>
    <n v="5872080.1532258578"/>
    <n v="6.5157805177380039"/>
    <n v="0.42645154740264707"/>
    <m/>
    <m/>
    <m/>
    <m/>
    <x v="32"/>
  </r>
  <r>
    <x v="17"/>
    <x v="3"/>
    <s v="Low End"/>
    <s v="Baskin-Robbins"/>
    <s v="Banana Nut Fudge"/>
    <n v="1302.5485271946068"/>
    <x v="2678"/>
    <n v="5568822.0089145778"/>
    <x v="2678"/>
    <n v="11053285.736011127"/>
    <n v="4210.5638389602555"/>
    <n v="5484463.7270965492"/>
    <n v="6.5148372770904617"/>
    <n v="0.49618401786433552"/>
    <m/>
    <m/>
    <m/>
    <m/>
    <x v="32"/>
  </r>
  <r>
    <x v="17"/>
    <x v="3"/>
    <s v="Low End"/>
    <s v="Baskin-Robbins"/>
    <s v="World Class Chocolate"/>
    <n v="1002.7459095478548"/>
    <x v="2679"/>
    <n v="2636707.8117009667"/>
    <x v="2679"/>
    <n v="5951199.9893695302"/>
    <n v="3305.415804850395"/>
    <n v="3314492.1776685636"/>
    <n v="5.918651200939407"/>
    <n v="0.55694518476763555"/>
    <m/>
    <m/>
    <m/>
    <m/>
    <x v="32"/>
  </r>
  <r>
    <x v="17"/>
    <x v="3"/>
    <s v="Low End"/>
    <s v="Baskin-Robbins"/>
    <s v="Very Berry Strawberry"/>
    <n v="816.3641709437685"/>
    <x v="2680"/>
    <n v="1829553.7527462298"/>
    <x v="2680"/>
    <n v="4590577.3076350931"/>
    <n v="3382.097908212882"/>
    <n v="2761023.5548888631"/>
    <n v="6.888099845239009"/>
    <n v="0.60145453825528694"/>
    <m/>
    <m/>
    <m/>
    <m/>
    <x v="32"/>
  </r>
  <r>
    <x v="17"/>
    <x v="3"/>
    <s v="Low End"/>
    <s v="Baskin-Robbins"/>
    <s v="Burgundy Cherry"/>
    <n v="824.98726051450069"/>
    <x v="2681"/>
    <n v="1323618.916113697"/>
    <x v="2681"/>
    <n v="4518144.4723352287"/>
    <n v="3872.2119832847802"/>
    <n v="3194525.5562215317"/>
    <n v="6.6384338103058722"/>
    <n v="0.7070436936626826"/>
    <m/>
    <m/>
    <m/>
    <m/>
    <x v="32"/>
  </r>
  <r>
    <x v="17"/>
    <x v="3"/>
    <s v="High End"/>
    <s v="Ben and Jerry's"/>
    <s v="Turtle Soup"/>
    <n v="1075.3388274877834"/>
    <x v="2682"/>
    <n v="4770030.15758425"/>
    <x v="2682"/>
    <n v="7536548.2697635852"/>
    <n v="2572.6943373211034"/>
    <n v="2766518.1121793352"/>
    <n v="6.5175118661818949"/>
    <n v="0.36708026183266501"/>
    <m/>
    <m/>
    <m/>
    <m/>
    <x v="32"/>
  </r>
  <r>
    <x v="17"/>
    <x v="3"/>
    <s v="High End"/>
    <s v="Ben and Jerry's"/>
    <s v="Cinnamon Buns"/>
    <n v="1310.7940346213563"/>
    <x v="2683"/>
    <n v="5707999.4437896097"/>
    <x v="2683"/>
    <n v="10741519.682620848"/>
    <n v="3840.054276936994"/>
    <n v="5033520.2388312379"/>
    <n v="6.2516810947889061"/>
    <n v="0.46860410701245375"/>
    <m/>
    <m/>
    <m/>
    <m/>
    <x v="32"/>
  </r>
  <r>
    <x v="17"/>
    <x v="3"/>
    <s v="High End"/>
    <s v="Ben and Jerry's"/>
    <s v="Cinnamon Buns"/>
    <n v="1050.1725730935036"/>
    <x v="2684"/>
    <n v="3699960.9435607675"/>
    <x v="2684"/>
    <n v="7300408.870201326"/>
    <n v="3428.4345438908995"/>
    <n v="3600447.9266405585"/>
    <n v="6.6195099678059544"/>
    <n v="0.49318442167490101"/>
    <m/>
    <m/>
    <m/>
    <m/>
    <x v="32"/>
  </r>
  <r>
    <x v="17"/>
    <x v="3"/>
    <s v="High End"/>
    <s v="Ben and Jerry's"/>
    <s v="Coffee"/>
    <n v="1035.6673576724038"/>
    <x v="2685"/>
    <n v="3230738.0816221465"/>
    <x v="2685"/>
    <n v="7101518.3144300468"/>
    <n v="3737.474396709028"/>
    <n v="3870780.2328079003"/>
    <n v="6.6208025279315574"/>
    <n v="0.54506375417530151"/>
    <m/>
    <m/>
    <m/>
    <m/>
    <x v="32"/>
  </r>
  <r>
    <x v="17"/>
    <x v="3"/>
    <s v="High End"/>
    <s v="Ben and Jerry's"/>
    <s v="S'mores"/>
    <n v="991.64067805102252"/>
    <x v="2686"/>
    <n v="2402259.4527626727"/>
    <x v="2686"/>
    <n v="5351848.6973104831"/>
    <n v="2974.4536603167116"/>
    <n v="2949589.2445478104"/>
    <n v="5.4424589203508429"/>
    <n v="0.5511346473658898"/>
    <m/>
    <m/>
    <m/>
    <m/>
    <x v="32"/>
  </r>
  <r>
    <x v="17"/>
    <x v="3"/>
    <s v="High End"/>
    <s v="Ben and Jerry's"/>
    <s v="Dave Matthews Band MagicBrownies Encore Edition"/>
    <n v="1094.5760706507017"/>
    <x v="2687"/>
    <n v="3555085.6451736074"/>
    <x v="2687"/>
    <n v="8292927.3566792216"/>
    <n v="4328.4718518367299"/>
    <n v="4737841.7115056142"/>
    <n v="6.9217508414940694"/>
    <n v="0.5713111314896181"/>
    <m/>
    <m/>
    <m/>
    <m/>
    <x v="32"/>
  </r>
  <r>
    <x v="17"/>
    <x v="3"/>
    <s v="High End"/>
    <s v="Ben and Jerry's"/>
    <s v="Pistachio Pistachio"/>
    <n v="1042.8937653592468"/>
    <x v="2688"/>
    <n v="2755170.9631113568"/>
    <x v="2688"/>
    <n v="6455746.5964290164"/>
    <n v="3548.3725727739088"/>
    <n v="3700575.6333176596"/>
    <n v="5.9356233227049051"/>
    <n v="0.57322194699597184"/>
    <m/>
    <m/>
    <m/>
    <m/>
    <x v="32"/>
  </r>
  <r>
    <x v="17"/>
    <x v="3"/>
    <s v="High End"/>
    <s v="Ben and Jerry's"/>
    <s v="Chocolate Chip Cookie Dough"/>
    <n v="1445.8445890724267"/>
    <x v="2689"/>
    <n v="5324749.5527528422"/>
    <x v="2689"/>
    <n v="13905927.910631394"/>
    <n v="5935.0627465319476"/>
    <n v="8581178.3578785509"/>
    <n v="6.6520690031325884"/>
    <n v="0.61708779256061352"/>
    <m/>
    <m/>
    <m/>
    <m/>
    <x v="32"/>
  </r>
  <r>
    <x v="17"/>
    <x v="3"/>
    <s v="High End"/>
    <s v="Ben and Jerry's"/>
    <s v="Imagine Whirled Peace"/>
    <n v="702.94087771681188"/>
    <x v="2690"/>
    <n v="972007.17283216713"/>
    <x v="2690"/>
    <n v="3147418.4005806395"/>
    <n v="3094.7285848766114"/>
    <n v="2175411.2277484722"/>
    <n v="6.3696692350722222"/>
    <n v="0.6911731936710892"/>
    <m/>
    <m/>
    <m/>
    <m/>
    <x v="32"/>
  </r>
  <r>
    <x v="17"/>
    <x v="3"/>
    <s v="Low End"/>
    <s v="EDY's"/>
    <s v="Peppermint (Holiday)"/>
    <n v="1239.1112505161407"/>
    <x v="2691"/>
    <n v="4730759.0390834101"/>
    <x v="2691"/>
    <n v="9053430.5121441595"/>
    <n v="3488.5257245950911"/>
    <n v="4322671.4730607495"/>
    <n v="5.8964765029744566"/>
    <n v="0.47746226883415865"/>
    <m/>
    <m/>
    <m/>
    <m/>
    <x v="32"/>
  </r>
  <r>
    <x v="17"/>
    <x v="3"/>
    <s v="Low End"/>
    <s v="EDY's"/>
    <s v="French Vanilla"/>
    <n v="691.19525402142233"/>
    <x v="2692"/>
    <n v="1339987.3850998483"/>
    <x v="2692"/>
    <n v="3095087.9301305646"/>
    <n v="2539.2253995081974"/>
    <n v="1755100.5450307163"/>
    <n v="6.4784557496401369"/>
    <n v="0.56705999462725387"/>
    <m/>
    <m/>
    <m/>
    <m/>
    <x v="32"/>
  </r>
  <r>
    <x v="17"/>
    <x v="3"/>
    <s v="Low End"/>
    <s v="EDY's"/>
    <s v="Red, White and No More Blues  New!"/>
    <n v="799.94468122756848"/>
    <x v="2693"/>
    <n v="1320038.3727640915"/>
    <x v="2693"/>
    <n v="3702627.7399913133"/>
    <n v="2978.4426637739243"/>
    <n v="2382589.3672272218"/>
    <n v="5.7861560236906815"/>
    <n v="0.6434860684192929"/>
    <m/>
    <m/>
    <m/>
    <m/>
    <x v="32"/>
  </r>
  <r>
    <x v="17"/>
    <x v="3"/>
    <s v="Low End"/>
    <s v="EDY's"/>
    <s v="Red, White and No More Blues  New!"/>
    <n v="734.88262611630989"/>
    <x v="2694"/>
    <n v="933349.90707599162"/>
    <x v="2694"/>
    <n v="3150195.841695358"/>
    <n v="3016.598645602633"/>
    <n v="2216845.9346193662"/>
    <n v="5.8331291724027947"/>
    <n v="0.70371686270346756"/>
    <m/>
    <m/>
    <m/>
    <m/>
    <x v="32"/>
  </r>
  <r>
    <x v="17"/>
    <x v="3"/>
    <s v="High End"/>
    <s v="Häagen-Dazs"/>
    <s v="Strawberry"/>
    <n v="1541.1692923437852"/>
    <x v="2695"/>
    <n v="5006045.8120442973"/>
    <x v="2695"/>
    <n v="10204876.186762618"/>
    <n v="3373.3025959867291"/>
    <n v="5198830.3747183206"/>
    <n v="4.2964231263813284"/>
    <n v="0.50944570806866307"/>
    <m/>
    <m/>
    <m/>
    <m/>
    <x v="32"/>
  </r>
  <r>
    <x v="17"/>
    <x v="3"/>
    <s v="High End"/>
    <s v="Häagen-Dazs"/>
    <s v="Coconut Macaroon"/>
    <n v="1144.557667706239"/>
    <x v="2696"/>
    <n v="3797559.4843422784"/>
    <x v="2696"/>
    <n v="7874874.7626499273"/>
    <n v="3562.3502365580489"/>
    <n v="4077315.2783076488"/>
    <n v="6.0112985465333573"/>
    <n v="0.51776255511339919"/>
    <m/>
    <m/>
    <m/>
    <m/>
    <x v="32"/>
  </r>
  <r>
    <x v="17"/>
    <x v="3"/>
    <s v="High End"/>
    <s v="Häagen-Dazs"/>
    <s v="Vanilla"/>
    <n v="1901.3071195616883"/>
    <x v="2697"/>
    <n v="9451577.2838435899"/>
    <x v="2697"/>
    <n v="22645168.11791072"/>
    <n v="6939.2212853590272"/>
    <n v="13193590.83406713"/>
    <n v="6.2642776751878753"/>
    <n v="0.58262278139732315"/>
    <m/>
    <m/>
    <m/>
    <m/>
    <x v="32"/>
  </r>
  <r>
    <x v="17"/>
    <x v="3"/>
    <s v="High End"/>
    <s v="Häagen-Dazs"/>
    <s v="Vanilla Chocolate Chip"/>
    <n v="1554.0746600941834"/>
    <x v="2698"/>
    <n v="5287757.2768643126"/>
    <x v="2698"/>
    <n v="13203376.846214352"/>
    <n v="5093.4615772387151"/>
    <n v="7915619.5693500396"/>
    <n v="5.4669016464139455"/>
    <n v="0.59951478031315841"/>
    <m/>
    <m/>
    <m/>
    <m/>
    <x v="32"/>
  </r>
  <r>
    <x v="17"/>
    <x v="3"/>
    <s v="High End"/>
    <s v="Häagen-Dazs"/>
    <s v="Vanilla"/>
    <n v="800.35516294075614"/>
    <x v="2699"/>
    <n v="1796555.2034722203"/>
    <x v="2699"/>
    <n v="4637814.1891755853"/>
    <n v="3549.9976976017588"/>
    <n v="2841258.9857033649"/>
    <n v="7.2401546570407271"/>
    <n v="0.61262889581361712"/>
    <m/>
    <m/>
    <m/>
    <m/>
    <x v="32"/>
  </r>
  <r>
    <x v="17"/>
    <x v="3"/>
    <s v="High End"/>
    <s v="Häagen-Dazs"/>
    <s v="Radish and Rice"/>
    <n v="2094.6700035437179"/>
    <x v="2700"/>
    <n v="10604210.843694966"/>
    <x v="2700"/>
    <n v="28782497.062750801"/>
    <n v="8678.353243375901"/>
    <n v="18178286.219055835"/>
    <n v="6.559900348073139"/>
    <n v="0.63157432725256735"/>
    <m/>
    <m/>
    <m/>
    <m/>
    <x v="32"/>
  </r>
  <r>
    <x v="17"/>
    <x v="3"/>
    <s v="High End"/>
    <s v="Häagen-Dazs"/>
    <s v="Raspberry Sorbet"/>
    <n v="1487.2280460348152"/>
    <x v="2701"/>
    <n v="5337950.0334690437"/>
    <x v="2701"/>
    <n v="14532522.254057823"/>
    <n v="6182.3553187441303"/>
    <n v="9194572.2205887791"/>
    <n v="6.570310034908192"/>
    <n v="0.63268936113422691"/>
    <m/>
    <m/>
    <m/>
    <m/>
    <x v="32"/>
  </r>
  <r>
    <x v="17"/>
    <x v="3"/>
    <s v="High End"/>
    <s v="Häagen-Dazs"/>
    <s v="Peaches and Cream"/>
    <n v="766.03581931544272"/>
    <x v="2702"/>
    <n v="1429442.4338451335"/>
    <x v="2702"/>
    <n v="4095094.0715078251"/>
    <n v="3479.8002527412023"/>
    <n v="2665651.6376626915"/>
    <n v="6.9785585708844691"/>
    <n v="0.6509378273406039"/>
    <m/>
    <m/>
    <m/>
    <m/>
    <x v="32"/>
  </r>
  <r>
    <x v="17"/>
    <x v="3"/>
    <s v="High End"/>
    <s v="Häagen-Dazs"/>
    <s v="Mint Chip"/>
    <n v="761.39675012907674"/>
    <x v="2703"/>
    <n v="1103650.3441821162"/>
    <x v="2703"/>
    <n v="3794676.6166211898"/>
    <n v="3534.3285507626269"/>
    <n v="2691026.2724390738"/>
    <n v="6.5456493059948757"/>
    <n v="0.70915826151088068"/>
    <m/>
    <m/>
    <m/>
    <m/>
    <x v="32"/>
  </r>
  <r>
    <x v="17"/>
    <x v="3"/>
    <s v="Low End"/>
    <s v="Baskin-Robbins"/>
    <s v="Classic Flavors"/>
    <n v="255"/>
    <x v="2704"/>
    <n v="80790.910173854922"/>
    <x v="2704"/>
    <n v="145373.94427049984"/>
    <n v="253.26680037899968"/>
    <n v="64583.034096644915"/>
    <n v="2.2356623494117622"/>
    <n v="0.44425453557533073"/>
    <m/>
    <m/>
    <m/>
    <m/>
    <x v="32"/>
  </r>
  <r>
    <x v="17"/>
    <x v="3"/>
    <s v="Low End"/>
    <s v="Baskin-Robbins"/>
    <s v="Chocolate Mint"/>
    <n v="224"/>
    <x v="2705"/>
    <n v="62508.448469913434"/>
    <x v="2705"/>
    <n v="119335.02995455968"/>
    <n v="253.69009591359929"/>
    <n v="56826.581484646245"/>
    <n v="2.378328881428565"/>
    <n v="0.4761936332213989"/>
    <m/>
    <m/>
    <m/>
    <m/>
    <x v="32"/>
  </r>
  <r>
    <x v="17"/>
    <x v="3"/>
    <s v="Low End"/>
    <s v="Baskin-Robbins"/>
    <s v="Chocolate"/>
    <n v="219"/>
    <x v="2706"/>
    <n v="59609.563238747534"/>
    <x v="2706"/>
    <n v="115048.90153466968"/>
    <n v="253.14766345169932"/>
    <n v="55439.338295922149"/>
    <n v="2.39880114123287"/>
    <n v="0.48187629396196929"/>
    <m/>
    <m/>
    <m/>
    <m/>
    <x v="32"/>
  </r>
  <r>
    <x v="17"/>
    <x v="3"/>
    <s v="Low End"/>
    <s v="Baskin-Robbins"/>
    <s v="Cherries Jubilee"/>
    <n v="205"/>
    <x v="2707"/>
    <n v="50756.92198720498"/>
    <x v="2707"/>
    <n v="101248.54205549994"/>
    <n v="246.30058569899984"/>
    <n v="50491.620068294964"/>
    <n v="2.4092454980487794"/>
    <n v="0.4986898482016433"/>
    <m/>
    <m/>
    <m/>
    <m/>
    <x v="32"/>
  </r>
  <r>
    <x v="17"/>
    <x v="3"/>
    <s v="Low End"/>
    <s v="Baskin-Robbins"/>
    <s v="Peanut Butter ’n Chocolate"/>
    <n v="823"/>
    <x v="2708"/>
    <n v="608839.52350699971"/>
    <x v="2708"/>
    <n v="1605131.8707596296"/>
    <n v="1210.5617828099998"/>
    <n v="996292.34725262993"/>
    <n v="2.3697964663547988"/>
    <n v="0.62069189790688906"/>
    <m/>
    <m/>
    <m/>
    <m/>
    <x v="32"/>
  </r>
  <r>
    <x v="17"/>
    <x v="3"/>
    <s v="High End"/>
    <s v="Ben and Jerry's"/>
    <s v="Dublin Mudslide"/>
    <n v="220"/>
    <x v="2709"/>
    <n v="65244.908401199835"/>
    <x v="2709"/>
    <n v="122229.70451999969"/>
    <n v="259.02180053999939"/>
    <n v="56984.796118799859"/>
    <n v="2.5254071181818118"/>
    <n v="0.46621070011239202"/>
    <m/>
    <m/>
    <m/>
    <m/>
    <x v="32"/>
  </r>
  <r>
    <x v="17"/>
    <x v="3"/>
    <s v="High End"/>
    <s v="Ben and Jerry's"/>
    <s v="Sweet Cream &amp; Cookies"/>
    <n v="159"/>
    <x v="2710"/>
    <n v="31948.434707087014"/>
    <x v="2710"/>
    <n v="71596.046716409794"/>
    <n v="249.35605037309929"/>
    <n v="39647.61200932278"/>
    <n v="2.8320100754087973"/>
    <n v="0.55376817335133066"/>
    <m/>
    <m/>
    <m/>
    <m/>
    <x v="32"/>
  </r>
  <r>
    <x v="17"/>
    <x v="3"/>
    <s v="High End"/>
    <s v="Ben and Jerry's"/>
    <s v="Raspberry Peach Cobbler"/>
    <n v="123"/>
    <x v="2711"/>
    <n v="17422.17309407908"/>
    <x v="2711"/>
    <n v="46860.067319609945"/>
    <n v="239.33247337829971"/>
    <n v="29437.894225530865"/>
    <n v="3.0973671306504027"/>
    <n v="0.62820853467301208"/>
    <m/>
    <m/>
    <m/>
    <m/>
    <x v="32"/>
  </r>
  <r>
    <x v="17"/>
    <x v="3"/>
    <s v="Low End"/>
    <s v="EDY's"/>
    <s v="Double Fudge Brownie"/>
    <n v="219"/>
    <x v="2712"/>
    <n v="47692.33356106437"/>
    <x v="2712"/>
    <n v="106305.92922923995"/>
    <n v="267.64198935239989"/>
    <n v="58613.595668175578"/>
    <n v="2.2165077715068482"/>
    <n v="0.55136713533428794"/>
    <m/>
    <m/>
    <m/>
    <m/>
    <x v="32"/>
  </r>
  <r>
    <x v="17"/>
    <x v="4"/>
    <s v="Low End"/>
    <s v="EDY's"/>
    <s v="Mocha Almond Fudge"/>
    <n v="214"/>
    <x v="2713"/>
    <n v="45646.742194679886"/>
    <x v="2713"/>
    <n v="101928.05062799976"/>
    <n v="262.99676837999937"/>
    <n v="56281.308433319879"/>
    <n v="2.2256976728971911"/>
    <n v="0.55216702454877831"/>
    <m/>
    <m/>
    <m/>
    <m/>
    <x v="32"/>
  </r>
  <r>
    <x v="17"/>
    <x v="4"/>
    <s v="Low End"/>
    <s v="EDY's"/>
    <s v="S'Mores Limited Edition New!"/>
    <n v="214"/>
    <x v="2714"/>
    <n v="47478.914889523076"/>
    <x v="2714"/>
    <n v="107828.44803071974"/>
    <n v="282.00716421119932"/>
    <n v="60349.533141196662"/>
    <n v="2.3545385629906486"/>
    <n v="0.55968099553842598"/>
    <m/>
    <m/>
    <m/>
    <m/>
    <x v="32"/>
  </r>
  <r>
    <x v="17"/>
    <x v="4"/>
    <s v="Low End"/>
    <s v="EDY's"/>
    <s v="Pumpkin (Holiday)"/>
    <n v="188"/>
    <x v="2715"/>
    <n v="36194.7164510527"/>
    <x v="2715"/>
    <n v="85923.936938879764"/>
    <n v="264.51713025439926"/>
    <n v="49729.220487827064"/>
    <n v="2.431075626382972"/>
    <n v="0.57875863536375116"/>
    <m/>
    <m/>
    <m/>
    <m/>
    <x v="32"/>
  </r>
  <r>
    <x v="17"/>
    <x v="4"/>
    <s v="High End"/>
    <s v="Häagen-Dazs"/>
    <s v="Mocha Almond Fudge"/>
    <n v="209"/>
    <x v="2716"/>
    <n v="60646.782543269946"/>
    <x v="2716"/>
    <n v="112505.66411699989"/>
    <n v="248.1286199699997"/>
    <n v="51858.881573729945"/>
    <n v="2.5756201578947344"/>
    <n v="0.46094462870597758"/>
    <m/>
    <m/>
    <m/>
    <m/>
    <x v="32"/>
  </r>
  <r>
    <x v="17"/>
    <x v="4"/>
    <s v="High End"/>
    <s v="Häagen-Dazs"/>
    <s v="Peaches and Cream"/>
    <n v="209"/>
    <x v="2717"/>
    <n v="62778.312315361327"/>
    <x v="2717"/>
    <n v="118064.08993664966"/>
    <n v="264.5252517764992"/>
    <n v="55285.777621288333"/>
    <n v="2.7028705830143465"/>
    <n v="0.46826920574201136"/>
    <m/>
    <m/>
    <m/>
    <m/>
    <x v="32"/>
  </r>
  <r>
    <x v="17"/>
    <x v="4"/>
    <s v="High End"/>
    <s v="Häagen-Dazs"/>
    <s v="Chocolate Chip"/>
    <n v="209"/>
    <x v="2718"/>
    <n v="63362.91346996044"/>
    <x v="2718"/>
    <n v="121230.78020954986"/>
    <n v="276.87974516549963"/>
    <n v="57867.866739589423"/>
    <n v="2.7753664112440162"/>
    <n v="0.47733642099443424"/>
    <m/>
    <m/>
    <m/>
    <m/>
    <x v="32"/>
  </r>
  <r>
    <x v="17"/>
    <x v="4"/>
    <s v="High End"/>
    <s v="Häagen-Dazs"/>
    <s v="Rockmelon"/>
    <n v="190"/>
    <x v="2719"/>
    <n v="49633.477753199979"/>
    <x v="2719"/>
    <n v="98025.063719999947"/>
    <n v="254.69255771999985"/>
    <n v="48391.585966799968"/>
    <n v="2.7153757263157883"/>
    <n v="0.4936654374949076"/>
    <m/>
    <m/>
    <m/>
    <m/>
    <x v="32"/>
  </r>
  <r>
    <x v="17"/>
    <x v="4"/>
    <s v="High End"/>
    <s v="Häagen-Dazs"/>
    <s v="Banana Split"/>
    <n v="867"/>
    <x v="2720"/>
    <n v="863230.62733199773"/>
    <x v="2720"/>
    <n v="1807636.7945098756"/>
    <n v="1089.2804696399976"/>
    <n v="944406.16717787785"/>
    <n v="2.4047668577162571"/>
    <n v="0.52245349842745659"/>
    <m/>
    <m/>
    <m/>
    <m/>
    <x v="32"/>
  </r>
  <r>
    <x v="17"/>
    <x v="4"/>
    <s v="High End"/>
    <s v="Häagen-Dazs"/>
    <s v="Vanilla Swiss Almond"/>
    <n v="858"/>
    <x v="2721"/>
    <n v="828171.24904799974"/>
    <x v="2721"/>
    <n v="1737239.1551143192"/>
    <n v="1059.5197040399994"/>
    <n v="909067.90606631944"/>
    <n v="2.359853449930069"/>
    <n v="0.5232831089433384"/>
    <m/>
    <m/>
    <m/>
    <m/>
    <x v="32"/>
  </r>
  <r>
    <x v="17"/>
    <x v="4"/>
    <s v="High End"/>
    <s v="Häagen-Dazs"/>
    <s v="Pineapple Coconut"/>
    <n v="819"/>
    <x v="2722"/>
    <n v="768623.68837799807"/>
    <x v="2722"/>
    <n v="1625176.3572790162"/>
    <n v="1045.8518545799975"/>
    <n v="856552.6689010181"/>
    <n v="2.4228843914285654"/>
    <n v="0.52705213502805215"/>
    <m/>
    <m/>
    <m/>
    <m/>
    <x v="32"/>
  </r>
  <r>
    <x v="17"/>
    <x v="4"/>
    <s v="Low End"/>
    <s v="Baskin-Robbins"/>
    <s v="Pralines 'n Cream"/>
    <n v="222"/>
    <x v="2723"/>
    <n v="94893.977552014228"/>
    <x v="2723"/>
    <n v="155611.69012907907"/>
    <n v="273.50320980659842"/>
    <n v="60717.712577064842"/>
    <n v="3.1574484645945757"/>
    <n v="0.39018734727898546"/>
    <m/>
    <m/>
    <m/>
    <m/>
    <x v="32"/>
  </r>
  <r>
    <x v="17"/>
    <x v="4"/>
    <s v="Low End"/>
    <s v="Baskin-Robbins"/>
    <s v="Chocolate Mint"/>
    <n v="297"/>
    <x v="2724"/>
    <n v="116404.32211302438"/>
    <x v="2724"/>
    <n v="196754.51691620884"/>
    <n v="270.53937644169849"/>
    <n v="80350.194803184466"/>
    <n v="2.2305492287205255"/>
    <n v="0.40837789171266098"/>
    <m/>
    <m/>
    <m/>
    <m/>
    <x v="32"/>
  </r>
  <r>
    <x v="17"/>
    <x v="4"/>
    <s v="Low End"/>
    <s v="Baskin-Robbins"/>
    <s v="Chocolate Chip Cookie Dough"/>
    <n v="265"/>
    <x v="2725"/>
    <n v="91600.009622946978"/>
    <x v="2725"/>
    <n v="162129.84547724907"/>
    <n v="266.15032397849842"/>
    <n v="70529.835854302088"/>
    <n v="2.3087197647169675"/>
    <n v="0.43502068139699307"/>
    <m/>
    <m/>
    <m/>
    <m/>
    <x v="32"/>
  </r>
  <r>
    <x v="17"/>
    <x v="4"/>
    <s v="Low End"/>
    <s v="Baskin-Robbins"/>
    <s v="Jamoca"/>
    <n v="206"/>
    <x v="2726"/>
    <n v="54028.528457198081"/>
    <x v="2726"/>
    <n v="107507.14310063934"/>
    <n v="259.60492545359836"/>
    <n v="53478.614643441259"/>
    <n v="2.533394832232994"/>
    <n v="0.49744243127527799"/>
    <m/>
    <m/>
    <m/>
    <m/>
    <x v="32"/>
  </r>
  <r>
    <x v="17"/>
    <x v="4"/>
    <s v="Low End"/>
    <s v="Baskin-Robbins"/>
    <s v="Reese's Peanut Butter Cup"/>
    <n v="148"/>
    <x v="2727"/>
    <n v="26129.115072057481"/>
    <x v="2727"/>
    <n v="62904.175896959721"/>
    <n v="248.48014070879893"/>
    <n v="36775.060824902241"/>
    <n v="2.8718122670270145"/>
    <n v="0.58462034198081991"/>
    <m/>
    <m/>
    <m/>
    <m/>
    <x v="32"/>
  </r>
  <r>
    <x v="17"/>
    <x v="4"/>
    <s v="High End"/>
    <s v="Ben and Jerry's"/>
    <s v="Coffee Coffee BuzzBuzzBuzz"/>
    <n v="309"/>
    <x v="2728"/>
    <n v="139233.42648908889"/>
    <x v="2728"/>
    <n v="226632.49972286873"/>
    <n v="282.84489719669847"/>
    <n v="87399.07323377984"/>
    <n v="2.3735874123948086"/>
    <n v="0.38564227699316456"/>
    <m/>
    <m/>
    <m/>
    <m/>
    <x v="32"/>
  </r>
  <r>
    <x v="17"/>
    <x v="4"/>
    <s v="High End"/>
    <s v="Ben and Jerry's"/>
    <s v="Chocolate Fudge Brownie"/>
    <n v="304"/>
    <x v="2729"/>
    <n v="134761.10321180083"/>
    <x v="2729"/>
    <n v="220638.00519935868"/>
    <n v="282.48980916959823"/>
    <n v="85876.901987557852"/>
    <n v="2.3874437889473543"/>
    <n v="0.38922080495589739"/>
    <m/>
    <m/>
    <m/>
    <m/>
    <x v="32"/>
  </r>
  <r>
    <x v="17"/>
    <x v="4"/>
    <s v="High End"/>
    <s v="Ben and Jerry's"/>
    <s v="Vanilla Caramel Fudge"/>
    <n v="299"/>
    <x v="2730"/>
    <n v="130161.06308424103"/>
    <x v="2730"/>
    <n v="214394.41140077874"/>
    <n v="281.71688400179835"/>
    <n v="84233.348316537711"/>
    <n v="2.3981209539130295"/>
    <n v="0.39288966426963379"/>
    <m/>
    <m/>
    <m/>
    <m/>
    <x v="32"/>
  </r>
  <r>
    <x v="17"/>
    <x v="4"/>
    <s v="High End"/>
    <s v="Ben and Jerry's"/>
    <s v="Bananas on the Rum"/>
    <n v="267"/>
    <x v="2731"/>
    <n v="100183.13331245363"/>
    <x v="2731"/>
    <n v="172359.89294339938"/>
    <n v="270.32494243799908"/>
    <n v="72176.759630945744"/>
    <n v="2.4177628097378192"/>
    <n v="0.418756117785752"/>
    <m/>
    <m/>
    <m/>
    <m/>
    <x v="32"/>
  </r>
  <r>
    <x v="17"/>
    <x v="4"/>
    <s v="High End"/>
    <s v="Ben and Jerry's"/>
    <s v="Coffee Coffee BuzzBuzzBuzz"/>
    <n v="254"/>
    <x v="2732"/>
    <n v="90550.198611152795"/>
    <x v="2732"/>
    <n v="159030.46100371931"/>
    <n v="269.60733225419881"/>
    <n v="68480.26239256651"/>
    <n v="2.4649770755118001"/>
    <n v="0.43061097830160305"/>
    <m/>
    <m/>
    <m/>
    <m/>
    <x v="32"/>
  </r>
  <r>
    <x v="17"/>
    <x v="4"/>
    <s v="High End"/>
    <s v="Ben and Jerry's"/>
    <s v="Brownie Batter"/>
    <n v="173"/>
    <x v="2733"/>
    <n v="39702.171872062463"/>
    <x v="2733"/>
    <n v="84504.527571169499"/>
    <n v="258.97315433009851"/>
    <n v="44802.355699107036"/>
    <n v="2.823499868728307"/>
    <n v="0.53017698562215632"/>
    <m/>
    <m/>
    <m/>
    <m/>
    <x v="32"/>
  </r>
  <r>
    <x v="17"/>
    <x v="4"/>
    <s v="High End"/>
    <s v="Ben and Jerry's"/>
    <s v="Dublin Mudslide"/>
    <n v="154"/>
    <x v="2734"/>
    <n v="30579.067504154227"/>
    <x v="2734"/>
    <n v="69947.929368239595"/>
    <n v="255.64196015639851"/>
    <n v="39368.861864085367"/>
    <n v="2.9493982698701129"/>
    <n v="0.56283098327083736"/>
    <m/>
    <m/>
    <m/>
    <m/>
    <x v="32"/>
  </r>
  <r>
    <x v="17"/>
    <x v="4"/>
    <s v="High End"/>
    <s v="Ben and Jerry's"/>
    <s v="ONE Cheesecake Brownie"/>
    <n v="114"/>
    <x v="2735"/>
    <n v="15205.594403357907"/>
    <x v="2735"/>
    <n v="43542.173881799739"/>
    <n v="248.56648665299852"/>
    <n v="28336.579478441832"/>
    <n v="3.350428892105243"/>
    <n v="0.65078467499957049"/>
    <m/>
    <m/>
    <m/>
    <m/>
    <x v="32"/>
  </r>
  <r>
    <x v="17"/>
    <x v="4"/>
    <s v="Low End"/>
    <s v="EDY's"/>
    <s v="Neapolitan"/>
    <n v="300"/>
    <x v="2736"/>
    <n v="120267.19441799953"/>
    <x v="2736"/>
    <n v="218773.20779999916"/>
    <n v="328.35337793999878"/>
    <n v="98506.013381999626"/>
    <n v="2.4308134199999909"/>
    <n v="0.45026543411135195"/>
    <m/>
    <m/>
    <m/>
    <m/>
    <x v="32"/>
  </r>
  <r>
    <x v="17"/>
    <x v="4"/>
    <s v="Low End"/>
    <s v="EDY's"/>
    <s v="Strawberry"/>
    <n v="237"/>
    <x v="2737"/>
    <n v="82179.128168263313"/>
    <x v="2737"/>
    <n v="157240.42231697906"/>
    <n v="316.71432130259814"/>
    <n v="75061.294148715751"/>
    <n v="2.7994164453164392"/>
    <n v="0.47736639880933801"/>
    <m/>
    <m/>
    <m/>
    <m/>
    <x v="32"/>
  </r>
  <r>
    <x v="17"/>
    <x v="4"/>
    <s v="Low End"/>
    <s v="EDY's"/>
    <s v="Strawberry"/>
    <n v="204"/>
    <x v="2738"/>
    <n v="64045.439223796406"/>
    <x v="2738"/>
    <n v="126671.97814127924"/>
    <n v="306.99283783079818"/>
    <n v="62626.538917482831"/>
    <n v="3.043828771176452"/>
    <n v="0.49439931259014896"/>
    <m/>
    <m/>
    <m/>
    <m/>
    <x v="32"/>
  </r>
  <r>
    <x v="17"/>
    <x v="4"/>
    <s v="Low End"/>
    <s v="EDY's"/>
    <s v="Fudge Tracks"/>
    <n v="222"/>
    <x v="2739"/>
    <n v="50502.213394505809"/>
    <x v="2739"/>
    <n v="111964.05127259958"/>
    <n v="276.85512557699894"/>
    <n v="61461.837878093771"/>
    <n v="2.2718133932432347"/>
    <n v="0.54894260416186835"/>
    <m/>
    <m/>
    <m/>
    <m/>
    <x v="32"/>
  </r>
  <r>
    <x v="17"/>
    <x v="5"/>
    <s v="High End"/>
    <s v="Häagen-Dazs"/>
    <s v="Mango Sorbet"/>
    <n v="278"/>
    <x v="2740"/>
    <n v="120867.71267730651"/>
    <x v="2740"/>
    <n v="201177.91841711884"/>
    <n v="288.88563215759825"/>
    <n v="80310.205739812329"/>
    <n v="2.6030991979855962"/>
    <n v="0.39919990410328493"/>
    <m/>
    <m/>
    <m/>
    <m/>
    <x v="32"/>
  </r>
  <r>
    <x v="17"/>
    <x v="5"/>
    <s v="High End"/>
    <s v="Häagen-Dazs"/>
    <s v="Baileys Irish Cream"/>
    <n v="613"/>
    <x v="2741"/>
    <n v="444066.51882599742"/>
    <x v="2741"/>
    <n v="993815.70221933443"/>
    <n v="896.81759117999513"/>
    <n v="549749.18339333707"/>
    <n v="2.6447517017618125"/>
    <n v="0.55317015233877609"/>
    <m/>
    <m/>
    <m/>
    <m/>
    <x v="32"/>
  </r>
  <r>
    <x v="17"/>
    <x v="5"/>
    <s v="High End"/>
    <s v="Häagen-Dazs"/>
    <s v="Waffle Cone"/>
    <n v="153"/>
    <x v="2742"/>
    <n v="31867.651767723994"/>
    <x v="2742"/>
    <n v="71678.051837819541"/>
    <n v="260.19869326859833"/>
    <n v="39810.400070095551"/>
    <n v="3.0619869211764508"/>
    <n v="0.55540572112885411"/>
    <m/>
    <m/>
    <m/>
    <m/>
    <x v="32"/>
  </r>
  <r>
    <x v="17"/>
    <x v="5"/>
    <s v="High End"/>
    <s v="Häagen-Dazs"/>
    <s v="Black Raspberry Chip"/>
    <n v="106"/>
    <x v="2743"/>
    <n v="11784.390910790344"/>
    <x v="2743"/>
    <n v="37613.656563839817"/>
    <n v="243.67231748159884"/>
    <n v="25829.265653049471"/>
    <n v="3.347602043773569"/>
    <n v="0.68669914102104712"/>
    <m/>
    <m/>
    <m/>
    <m/>
    <x v="32"/>
  </r>
  <r>
    <x v="17"/>
    <x v="5"/>
    <s v="Low End"/>
    <s v="Baskin-Robbins"/>
    <s v="Pralines 'n Cream"/>
    <n v="384"/>
    <x v="2744"/>
    <n v="261221.91728762642"/>
    <x v="2744"/>
    <n v="569600.33230847656"/>
    <n v="803.06878911679723"/>
    <n v="308378.41502085014"/>
    <n v="3.8628494758333098"/>
    <n v="0.5413943734390988"/>
    <m/>
    <m/>
    <m/>
    <m/>
    <x v="32"/>
  </r>
  <r>
    <x v="17"/>
    <x v="5"/>
    <s v="Low End"/>
    <s v="Baskin-Robbins"/>
    <s v="Daiquiri Ice"/>
    <n v="338"/>
    <x v="2745"/>
    <n v="206210.48723536381"/>
    <x v="2745"/>
    <n v="475282.4844237573"/>
    <n v="796.07099759879736"/>
    <n v="269071.99718839349"/>
    <n v="4.1602402263905089"/>
    <n v="0.56613068229228392"/>
    <m/>
    <m/>
    <m/>
    <m/>
    <x v="32"/>
  </r>
  <r>
    <x v="17"/>
    <x v="5"/>
    <s v="Low End"/>
    <s v="Baskin-Robbins"/>
    <s v="Peach"/>
    <n v="336"/>
    <x v="2746"/>
    <n v="201752.61197414246"/>
    <x v="2746"/>
    <n v="468050.64714239771"/>
    <n v="792.55367609599773"/>
    <n v="266298.03516825521"/>
    <n v="4.1458567809523608"/>
    <n v="0.56895132352469091"/>
    <m/>
    <m/>
    <m/>
    <m/>
    <x v="32"/>
  </r>
  <r>
    <x v="17"/>
    <x v="5"/>
    <s v="Low End"/>
    <s v="Baskin-Robbins"/>
    <s v="Rocky Road"/>
    <n v="278"/>
    <x v="2747"/>
    <n v="145201.83245790951"/>
    <x v="2747"/>
    <n v="225446.26647067803"/>
    <n v="288.64904321139761"/>
    <n v="80244.434012768528"/>
    <n v="2.9171143635251542"/>
    <n v="0.35593596322964738"/>
    <m/>
    <m/>
    <m/>
    <m/>
    <x v="32"/>
  </r>
  <r>
    <x v="17"/>
    <x v="5"/>
    <s v="Low End"/>
    <s v="Baskin-Robbins"/>
    <s v="Lemon Custard"/>
    <n v="284"/>
    <x v="2748"/>
    <n v="109134.67639140382"/>
    <x v="2748"/>
    <n v="187744.02799807832"/>
    <n v="276.79349157279751"/>
    <n v="78609.351606674507"/>
    <n v="2.3277131025351903"/>
    <n v="0.41870493802060704"/>
    <m/>
    <m/>
    <m/>
    <m/>
    <x v="32"/>
  </r>
  <r>
    <x v="17"/>
    <x v="5"/>
    <s v="Low End"/>
    <s v="Baskin-Robbins"/>
    <s v="Cherries Jubilee"/>
    <n v="202"/>
    <x v="2749"/>
    <n v="53532.416392315899"/>
    <x v="2749"/>
    <n v="107597.90927843899"/>
    <n v="267.65095488179753"/>
    <n v="54065.492886123095"/>
    <n v="2.6369451347524508"/>
    <n v="0.5024771693863852"/>
    <m/>
    <m/>
    <m/>
    <m/>
    <x v="32"/>
  </r>
  <r>
    <x v="17"/>
    <x v="5"/>
    <s v="Low End"/>
    <s v="Baskin-Robbins"/>
    <s v="Mint Chocolate Chip"/>
    <n v="645"/>
    <x v="2750"/>
    <n v="406328.28929999628"/>
    <x v="2750"/>
    <n v="847937.85929999233"/>
    <n v="684.6659999999938"/>
    <n v="441609.56999999605"/>
    <n v="2.0381896744185863"/>
    <n v="0.52080416643333149"/>
    <m/>
    <m/>
    <m/>
    <m/>
    <x v="32"/>
  </r>
  <r>
    <x v="17"/>
    <x v="5"/>
    <s v="Low End"/>
    <s v="Baskin-Robbins"/>
    <s v="Butterscotch Ribbon"/>
    <n v="177"/>
    <x v="2751"/>
    <n v="40226.11186788234"/>
    <x v="2751"/>
    <n v="86865.604693169211"/>
    <n v="263.49995946489759"/>
    <n v="46639.49282528687"/>
    <n v="2.7726899898869806"/>
    <n v="0.5369155373985951"/>
    <m/>
    <m/>
    <m/>
    <m/>
    <x v="32"/>
  </r>
  <r>
    <x v="17"/>
    <x v="5"/>
    <s v="Low End"/>
    <s v="Baskin-Robbins"/>
    <s v="Red, White and No More Blues  New!"/>
    <n v="645"/>
    <x v="2752"/>
    <n v="406576.65622499626"/>
    <x v="2752"/>
    <n v="976742.33080724091"/>
    <n v="883.97779004999165"/>
    <n v="570165.6745822446"/>
    <n v="2.347797201627885"/>
    <n v="0.58374215655322736"/>
    <m/>
    <m/>
    <m/>
    <m/>
    <x v="32"/>
  </r>
  <r>
    <x v="17"/>
    <x v="5"/>
    <s v="High End"/>
    <s v="Ben and Jerry's"/>
    <s v="Caramel Delight"/>
    <n v="558"/>
    <x v="2753"/>
    <n v="608061.53986887762"/>
    <x v="2753"/>
    <n v="1130425.9582867122"/>
    <n v="936.13695056959591"/>
    <n v="522364.41841783456"/>
    <n v="3.6305608814336665"/>
    <n v="0.46209520808380644"/>
    <m/>
    <m/>
    <m/>
    <m/>
    <x v="32"/>
  </r>
  <r>
    <x v="17"/>
    <x v="5"/>
    <s v="High End"/>
    <s v="Ben and Jerry's"/>
    <s v="Chocolate Macadamia"/>
    <n v="297"/>
    <x v="2754"/>
    <n v="181871.30963028889"/>
    <x v="2754"/>
    <n v="421790.71695254761"/>
    <n v="807.80945226349741"/>
    <n v="239919.40732225872"/>
    <n v="4.7817197446127677"/>
    <n v="0.56881149271298492"/>
    <m/>
    <m/>
    <m/>
    <m/>
    <x v="32"/>
  </r>
  <r>
    <x v="17"/>
    <x v="5"/>
    <s v="High End"/>
    <s v="Ben and Jerry's"/>
    <s v="Sweet Cream &amp; Cookies"/>
    <n v="295"/>
    <x v="2755"/>
    <n v="176463.12405901877"/>
    <x v="2755"/>
    <n v="413046.70664199814"/>
    <n v="801.97824604399796"/>
    <n v="236583.58258297938"/>
    <n v="4.7462994155931995"/>
    <n v="0.57277682833102594"/>
    <m/>
    <m/>
    <m/>
    <m/>
    <x v="32"/>
  </r>
  <r>
    <x v="17"/>
    <x v="5"/>
    <s v="High End"/>
    <s v="Ben and Jerry's"/>
    <s v="Strawberry Banana"/>
    <n v="295"/>
    <x v="2756"/>
    <n v="177710.99140885365"/>
    <x v="2756"/>
    <n v="414924.5327704979"/>
    <n v="804.11369953099756"/>
    <n v="237213.54136164425"/>
    <n v="4.7678774233898062"/>
    <n v="0.57170285829508005"/>
    <m/>
    <m/>
    <m/>
    <m/>
    <x v="32"/>
  </r>
  <r>
    <x v="17"/>
    <x v="5"/>
    <s v="High End"/>
    <s v="Ben and Jerry's"/>
    <s v="Chocolate Fudge Brownie"/>
    <n v="282"/>
    <x v="2757"/>
    <n v="166228.01411776408"/>
    <x v="2757"/>
    <n v="393588.07586375764"/>
    <n v="806.24135370919703"/>
    <n v="227360.06174599356"/>
    <n v="4.9492992790070627"/>
    <n v="0.57765993354101342"/>
    <m/>
    <m/>
    <m/>
    <m/>
    <x v="32"/>
  </r>
  <r>
    <x v="17"/>
    <x v="5"/>
    <s v="High End"/>
    <s v="Ben and Jerry's"/>
    <s v="Fossil Fuel"/>
    <n v="264"/>
    <x v="2758"/>
    <n v="147639.95079926262"/>
    <x v="2758"/>
    <n v="227628.66709439788"/>
    <n v="302.98756172399726"/>
    <n v="79988.716295135266"/>
    <n v="3.2660219681817879"/>
    <n v="0.35140001176549462"/>
    <m/>
    <m/>
    <m/>
    <m/>
    <x v="32"/>
  </r>
  <r>
    <x v="17"/>
    <x v="5"/>
    <s v="High End"/>
    <s v="Ben and Jerry's"/>
    <s v="Coconut Seven Layer Bar"/>
    <n v="267"/>
    <x v="2759"/>
    <n v="103579.90049343345"/>
    <x v="2759"/>
    <n v="178203.85497881874"/>
    <n v="279.49046623739804"/>
    <n v="74623.954485385286"/>
    <n v="2.4997384586516675"/>
    <n v="0.41875611778575195"/>
    <m/>
    <m/>
    <m/>
    <m/>
    <x v="32"/>
  </r>
  <r>
    <x v="17"/>
    <x v="5"/>
    <s v="High End"/>
    <s v="Ben and Jerry's"/>
    <s v="Strawberry Banana"/>
    <n v="789"/>
    <x v="2760"/>
    <n v="684788.66302499408"/>
    <x v="2760"/>
    <n v="1351489.8789809882"/>
    <n v="844.99520399999255"/>
    <n v="666701.21595599409"/>
    <n v="2.1709948403041635"/>
    <n v="0.49330833055048934"/>
    <m/>
    <m/>
    <m/>
    <m/>
    <x v="32"/>
  </r>
  <r>
    <x v="17"/>
    <x v="5"/>
    <s v="High End"/>
    <s v="Ben and Jerry's"/>
    <s v="Chocolate Fudge Brownie"/>
    <n v="558"/>
    <x v="2761"/>
    <n v="343909.32209999685"/>
    <x v="2761"/>
    <n v="738883.22072399326"/>
    <n v="707.83852799999352"/>
    <n v="394973.89862399641"/>
    <n v="2.3730528279569674"/>
    <n v="0.53455524167537871"/>
    <m/>
    <m/>
    <m/>
    <m/>
    <x v="32"/>
  </r>
  <r>
    <x v="17"/>
    <x v="5"/>
    <s v="High End"/>
    <s v="Ben and Jerry's"/>
    <s v="Banana Split"/>
    <n v="789"/>
    <x v="2762"/>
    <n v="685208.86469999398"/>
    <x v="2762"/>
    <n v="1575514.5509962661"/>
    <n v="1128.39757451999"/>
    <n v="890305.68629627209"/>
    <n v="2.5308616914068218"/>
    <n v="0.56508883763294548"/>
    <m/>
    <m/>
    <m/>
    <m/>
    <x v="32"/>
  </r>
  <r>
    <x v="17"/>
    <x v="5"/>
    <s v="Low End"/>
    <s v="Ben and Jerry's"/>
    <s v="Willie Nelson’s Country PeachCobbler"/>
    <n v="241"/>
    <x v="2763"/>
    <n v="84555.653346989246"/>
    <x v="2763"/>
    <n v="151908.38982899862"/>
    <n v="279.47193560999739"/>
    <n v="67352.736482009379"/>
    <n v="2.6154575477178184"/>
    <n v="0.44337733128385803"/>
    <m/>
    <m/>
    <m/>
    <m/>
    <x v="32"/>
  </r>
  <r>
    <x v="17"/>
    <x v="5"/>
    <s v="Low End"/>
    <s v="EDY's"/>
    <s v="Double Fudge Brownie"/>
    <n v="467"/>
    <x v="2764"/>
    <n v="270204.71186246752"/>
    <x v="2764"/>
    <n v="439231.48463699588"/>
    <n v="361.94169758999658"/>
    <n v="169026.77277452836"/>
    <n v="2.0140010942183966"/>
    <n v="0.38482389966698555"/>
    <m/>
    <m/>
    <m/>
    <m/>
    <x v="32"/>
  </r>
  <r>
    <x v="17"/>
    <x v="5"/>
    <s v="Low End"/>
    <s v="EDY's"/>
    <s v="Strawberry Cheesecake Limited Editions "/>
    <n v="467"/>
    <x v="2765"/>
    <n v="287645.78296062711"/>
    <x v="2765"/>
    <n v="495405.06519557541"/>
    <n v="444.88069001059591"/>
    <n v="207759.2822349483"/>
    <n v="2.2715729137901288"/>
    <n v="0.41937254346184233"/>
    <m/>
    <m/>
    <m/>
    <m/>
    <x v="32"/>
  </r>
  <r>
    <x v="17"/>
    <x v="5"/>
    <s v="Low End"/>
    <s v="EDY's"/>
    <s v="Rocky Road"/>
    <n v="370"/>
    <x v="2766"/>
    <n v="182406.27468200837"/>
    <x v="2766"/>
    <n v="317974.63607099716"/>
    <n v="366.40097672699676"/>
    <n v="135568.36138898879"/>
    <n v="2.32267813054052"/>
    <n v="0.42634960783073017"/>
    <m/>
    <m/>
    <m/>
    <m/>
    <x v="32"/>
  </r>
  <r>
    <x v="17"/>
    <x v="5"/>
    <s v="Low End"/>
    <s v="EDY's"/>
    <s v="Strawberry"/>
    <n v="346"/>
    <x v="2767"/>
    <n v="162728.1791958469"/>
    <x v="2767"/>
    <n v="287476.78611563734"/>
    <n v="360.54510670459666"/>
    <n v="124748.60691979044"/>
    <n v="2.4013230154335039"/>
    <n v="0.43394323627094677"/>
    <m/>
    <m/>
    <m/>
    <m/>
    <x v="32"/>
  </r>
  <r>
    <x v="17"/>
    <x v="5"/>
    <s v="Low End"/>
    <s v="EDY's"/>
    <s v="French Silk®"/>
    <n v="240"/>
    <x v="2768"/>
    <n v="86386.481400959223"/>
    <x v="2768"/>
    <n v="164836.39161599852"/>
    <n v="326.8746258959971"/>
    <n v="78449.910215039301"/>
    <n v="2.8617429099999745"/>
    <n v="0.47592591324005412"/>
    <m/>
    <m/>
    <m/>
    <m/>
    <x v="32"/>
  </r>
  <r>
    <x v="17"/>
    <x v="5"/>
    <s v="Low End"/>
    <s v="EDY's"/>
    <s v="Pumpkin (Holiday)"/>
    <n v="228"/>
    <x v="2769"/>
    <n v="79570.092391487255"/>
    <x v="2769"/>
    <n v="153548.16900479858"/>
    <n v="324.46524830399699"/>
    <n v="73978.076613311321"/>
    <n v="2.9537582526315513"/>
    <n v="0.48179067906045436"/>
    <m/>
    <m/>
    <m/>
    <m/>
    <x v="32"/>
  </r>
  <r>
    <x v="17"/>
    <x v="5"/>
    <s v="Low End"/>
    <s v="EDY's"/>
    <s v="French Silk®"/>
    <n v="259"/>
    <x v="2770"/>
    <n v="71736.970533819564"/>
    <x v="2770"/>
    <n v="150010.68639941869"/>
    <n v="302.21511917219738"/>
    <n v="78273.715865599122"/>
    <n v="2.2362619281080884"/>
    <n v="0.52178759889937043"/>
    <m/>
    <m/>
    <m/>
    <m/>
    <x v="32"/>
  </r>
  <r>
    <x v="17"/>
    <x v="5"/>
    <s v="Low End"/>
    <s v="EDY's"/>
    <s v="French Silk®"/>
    <n v="198"/>
    <x v="2771"/>
    <n v="42476.468198313218"/>
    <x v="2771"/>
    <n v="98651.019994559101"/>
    <n v="283.70985755679737"/>
    <n v="56174.551796245883"/>
    <n v="2.5163508824242196"/>
    <n v="0.56942697398713238"/>
    <m/>
    <m/>
    <m/>
    <m/>
    <x v="32"/>
  </r>
  <r>
    <x v="17"/>
    <x v="5"/>
    <s v="Low End"/>
    <s v="EDY's"/>
    <s v="Peanut Butter Cup"/>
    <n v="175"/>
    <x v="2772"/>
    <n v="32973.8318437497"/>
    <x v="2772"/>
    <n v="80408.278124999269"/>
    <n v="271.05397874999755"/>
    <n v="47434.446281249569"/>
    <n v="2.6255764285714047"/>
    <n v="0.58991993594875902"/>
    <m/>
    <m/>
    <m/>
    <m/>
    <x v="32"/>
  </r>
  <r>
    <x v="17"/>
    <x v="5"/>
    <s v="Low End"/>
    <s v="EDY's"/>
    <s v="Chocolate"/>
    <n v="175"/>
    <x v="2773"/>
    <n v="34024.330060874687"/>
    <x v="2773"/>
    <n v="83791.689712499239"/>
    <n v="284.38491229499743"/>
    <n v="49767.359651624552"/>
    <n v="2.7360551742856893"/>
    <n v="0.59394147346095039"/>
    <m/>
    <m/>
    <m/>
    <m/>
    <x v="32"/>
  </r>
  <r>
    <x v="17"/>
    <x v="5"/>
    <s v="High End"/>
    <s v="Häagen-Dazs"/>
    <s v="Cherry Vanilla"/>
    <n v="370"/>
    <x v="2774"/>
    <n v="229849.22085983792"/>
    <x v="2774"/>
    <n v="533583.00406399684"/>
    <n v="820.90211676799709"/>
    <n v="303733.78320415888"/>
    <n v="3.8976114248648419"/>
    <n v="0.56923436633249602"/>
    <m/>
    <m/>
    <m/>
    <m/>
    <x v="32"/>
  </r>
  <r>
    <x v="17"/>
    <x v="5"/>
    <s v="High End"/>
    <s v="Häagen-Dazs"/>
    <s v="Chocolate Chip Cookie Dough"/>
    <n v="304"/>
    <x v="2775"/>
    <n v="151762.3834142962"/>
    <x v="2775"/>
    <n v="244676.09700095776"/>
    <n v="305.63721574559719"/>
    <n v="92913.713586661557"/>
    <n v="2.6475512573683968"/>
    <n v="0.37974168594939556"/>
    <m/>
    <m/>
    <m/>
    <m/>
    <x v="32"/>
  </r>
  <r>
    <x v="18"/>
    <x v="0"/>
    <s v="High End"/>
    <s v="Häagen-Dazs"/>
    <s v="Banana Split"/>
    <n v="906"/>
    <x v="2776"/>
    <n v="1002932.7207479909"/>
    <x v="2776"/>
    <n v="1940539.7085479826"/>
    <n v="1034.8862999999908"/>
    <n v="937606.98779999174"/>
    <n v="2.3641016092715019"/>
    <n v="0.48316815351413772"/>
    <m/>
    <m/>
    <m/>
    <m/>
    <x v="32"/>
  </r>
  <r>
    <x v="18"/>
    <x v="0"/>
    <s v="High End"/>
    <s v="Häagen-Dazs"/>
    <s v="Cookies and Cream"/>
    <n v="769"/>
    <x v="2777"/>
    <n v="720047.06720999372"/>
    <x v="2777"/>
    <n v="1435841.1107099873"/>
    <n v="930.81149999999172"/>
    <n v="715794.04349999363"/>
    <n v="2.4280280754226053"/>
    <n v="0.49851897829144304"/>
    <m/>
    <m/>
    <m/>
    <m/>
    <x v="32"/>
  </r>
  <r>
    <x v="18"/>
    <x v="0"/>
    <s v="High End"/>
    <s v="Häagen-Dazs"/>
    <s v="Butter Pecan"/>
    <n v="906"/>
    <x v="2778"/>
    <n v="1003545.8852399909"/>
    <x v="2778"/>
    <n v="2279425.3350803792"/>
    <n v="1408.2554633999869"/>
    <n v="1275879.4498403883"/>
    <n v="2.7769558536423586"/>
    <n v="0.55973732949467148"/>
    <m/>
    <m/>
    <m/>
    <m/>
    <x v="32"/>
  </r>
  <r>
    <x v="18"/>
    <x v="0"/>
    <s v="High End"/>
    <s v="Häagen-Dazs"/>
    <s v="Rocky Road"/>
    <n v="769"/>
    <x v="2779"/>
    <n v="720488.8138769936"/>
    <x v="2779"/>
    <n v="1679170.8209906551"/>
    <n v="1246.6606074299891"/>
    <n v="958682.0071136615"/>
    <n v="2.8395021331989345"/>
    <n v="0.57092583740114722"/>
    <m/>
    <m/>
    <m/>
    <m/>
    <x v="32"/>
  </r>
  <r>
    <x v="18"/>
    <x v="0"/>
    <s v="Low End"/>
    <s v="Baskin-Robbins"/>
    <s v="Chocolate Chip"/>
    <n v="433"/>
    <x v="2780"/>
    <n v="330472.4025217492"/>
    <x v="2780"/>
    <n v="682806.84777016507"/>
    <n v="813.70541627809678"/>
    <n v="352334.44524841587"/>
    <n v="3.6418501766512441"/>
    <n v="0.51600895099255473"/>
    <m/>
    <m/>
    <m/>
    <m/>
    <x v="32"/>
  </r>
  <r>
    <x v="18"/>
    <x v="0"/>
    <s v="Low End"/>
    <s v="Baskin-Robbins"/>
    <s v="Oreo Cookies'n Cream"/>
    <n v="404"/>
    <x v="2781"/>
    <n v="294674.98509044293"/>
    <x v="2781"/>
    <n v="623559.82540143502"/>
    <n v="814.07138690839633"/>
    <n v="328884.84031099209"/>
    <n v="3.8204577088118508"/>
    <n v="0.5274310930779782"/>
    <m/>
    <m/>
    <m/>
    <m/>
    <x v="32"/>
  </r>
  <r>
    <x v="18"/>
    <x v="0"/>
    <s v="Low End"/>
    <s v="Baskin-Robbins"/>
    <s v="Chocolate Chip Cookie Dough"/>
    <n v="467"/>
    <x v="2782"/>
    <n v="398309.08758966118"/>
    <x v="2782"/>
    <n v="809972.74170859298"/>
    <n v="881.50675400199532"/>
    <n v="411663.65411893179"/>
    <n v="3.7139550445395826"/>
    <n v="0.50824383700931708"/>
    <m/>
    <m/>
    <m/>
    <m/>
    <x v="32"/>
  </r>
  <r>
    <x v="18"/>
    <x v="0"/>
    <s v="Low End"/>
    <s v="Baskin-Robbins"/>
    <s v="Vanilla"/>
    <n v="264"/>
    <x v="2783"/>
    <n v="136922.22651697756"/>
    <x v="2783"/>
    <n v="215209.0234483174"/>
    <n v="296.54089746719637"/>
    <n v="78286.796931339835"/>
    <n v="3.0878246018181446"/>
    <n v="0.36377097798661995"/>
    <m/>
    <m/>
    <m/>
    <m/>
    <x v="32"/>
  </r>
  <r>
    <x v="18"/>
    <x v="0"/>
    <s v="Low End"/>
    <s v="Baskin-Robbins"/>
    <s v="Mint Chocolate Chip"/>
    <n v="467"/>
    <x v="2784"/>
    <n v="219428.93881599739"/>
    <x v="2784"/>
    <n v="506781.13721599395"/>
    <n v="615.31519999999261"/>
    <n v="287352.19839999656"/>
    <n v="2.3237354346894796"/>
    <n v="0.56701439200868453"/>
    <m/>
    <m/>
    <m/>
    <m/>
    <x v="32"/>
  </r>
  <r>
    <x v="18"/>
    <x v="0"/>
    <s v="High End"/>
    <s v="Ben and Jerry's"/>
    <s v="Strawberry Banana"/>
    <n v="410"/>
    <x v="2785"/>
    <n v="339117.29773447604"/>
    <x v="2785"/>
    <n v="683030.05720799451"/>
    <n v="838.81160847199624"/>
    <n v="343912.75947351847"/>
    <n v="4.0632365092682594"/>
    <n v="0.50351043243883342"/>
    <m/>
    <m/>
    <m/>
    <m/>
    <x v="32"/>
  </r>
  <r>
    <x v="18"/>
    <x v="0"/>
    <s v="High End"/>
    <s v="Ben and Jerry's"/>
    <s v="New York Super Fudge Chunk"/>
    <n v="384"/>
    <x v="2786"/>
    <n v="300983.47713699477"/>
    <x v="2786"/>
    <n v="621477.41528063489"/>
    <n v="834.6196305823961"/>
    <n v="320493.93814364012"/>
    <n v="4.2146634608332985"/>
    <n v="0.51569683831377455"/>
    <m/>
    <m/>
    <m/>
    <m/>
    <x v="32"/>
  </r>
  <r>
    <x v="18"/>
    <x v="0"/>
    <s v="High End"/>
    <s v="Ben and Jerry's"/>
    <s v="Crème Brûlée"/>
    <n v="384"/>
    <x v="2787"/>
    <n v="294915.02197432017"/>
    <x v="2787"/>
    <n v="612818.25411071582"/>
    <n v="827.87300035519695"/>
    <n v="317903.23213639564"/>
    <n v="4.1559397658333053"/>
    <n v="0.51875614018338478"/>
    <m/>
    <m/>
    <m/>
    <m/>
    <x v="32"/>
  </r>
  <r>
    <x v="18"/>
    <x v="0"/>
    <s v="High End"/>
    <s v="Ben and Jerry's"/>
    <s v="Bananas on the Rum"/>
    <n v="295"/>
    <x v="2788"/>
    <n v="134603.05191743086"/>
    <x v="2788"/>
    <n v="222812.93562074733"/>
    <n v="299.0165549264965"/>
    <n v="88209.883703316475"/>
    <n v="2.5603324977965793"/>
    <n v="0.39589211217727327"/>
    <m/>
    <m/>
    <m/>
    <m/>
    <x v="32"/>
  </r>
  <r>
    <x v="18"/>
    <x v="0"/>
    <s v="High End"/>
    <s v="Ben and Jerry's"/>
    <s v="Chocolate Peanut Butter Swirl"/>
    <n v="278"/>
    <x v="2789"/>
    <n v="116320.9385158084"/>
    <x v="2789"/>
    <n v="196942.770696158"/>
    <n v="290.00659057679712"/>
    <n v="80621.832180349593"/>
    <n v="2.5482993982733557"/>
    <n v="0.40936680181438306"/>
    <m/>
    <m/>
    <m/>
    <m/>
    <x v="32"/>
  </r>
  <r>
    <x v="18"/>
    <x v="0"/>
    <s v="Low End"/>
    <s v="EDY's"/>
    <s v="Cherry Vanilla"/>
    <n v="704"/>
    <x v="2790"/>
    <n v="618441.83625297283"/>
    <x v="2790"/>
    <n v="1003142.1298483098"/>
    <n v="546.44928067519447"/>
    <n v="384700.29359533696"/>
    <n v="2.0240309631817976"/>
    <n v="0.3834953015616136"/>
    <m/>
    <m/>
    <m/>
    <m/>
    <x v="32"/>
  </r>
  <r>
    <x v="18"/>
    <x v="0"/>
    <s v="Low End"/>
    <s v="EDY's"/>
    <s v="Vanilla Bean"/>
    <n v="318"/>
    <x v="2791"/>
    <n v="141769.50525868536"/>
    <x v="2791"/>
    <n v="254787.55406027738"/>
    <n v="355.40266918739633"/>
    <n v="113018.04880159203"/>
    <n v="2.5195557341509174"/>
    <n v="0.4435775884675055"/>
    <m/>
    <m/>
    <m/>
    <m/>
    <x v="32"/>
  </r>
  <r>
    <x v="18"/>
    <x v="0"/>
    <s v="Low End"/>
    <s v="EDY's"/>
    <s v="Pumpkin (Holiday)"/>
    <n v="704"/>
    <x v="2792"/>
    <n v="578219.93123839411"/>
    <x v="2792"/>
    <n v="1155593.5846399912"/>
    <n v="820.13303039999573"/>
    <n v="577373.65340159705"/>
    <n v="2.3316309090908911"/>
    <n v="0.49963383414028695"/>
    <m/>
    <m/>
    <m/>
    <m/>
    <x v="32"/>
  </r>
  <r>
    <x v="18"/>
    <x v="0"/>
    <s v="High End"/>
    <s v="Häagen-Dazs"/>
    <s v="Mocha Almond Fudge"/>
    <n v="307"/>
    <x v="2793"/>
    <n v="218771.93806874534"/>
    <x v="2793"/>
    <n v="476838.91941208619"/>
    <n v="840.60905975029596"/>
    <n v="258066.98134334086"/>
    <n v="5.0593525598370928"/>
    <n v="0.5412036871099406"/>
    <m/>
    <m/>
    <m/>
    <m/>
    <x v="32"/>
  </r>
  <r>
    <x v="18"/>
    <x v="0"/>
    <s v="High End"/>
    <s v="Häagen-Dazs"/>
    <s v="Lychee"/>
    <n v="383"/>
    <x v="2794"/>
    <n v="255615.13544390781"/>
    <x v="2794"/>
    <n v="575450.03200938541"/>
    <n v="835.0780589176959"/>
    <n v="319834.8965654776"/>
    <n v="3.9229255909399163"/>
    <n v="0.55579959818346336"/>
    <m/>
    <m/>
    <m/>
    <m/>
    <x v="32"/>
  </r>
  <r>
    <x v="18"/>
    <x v="0"/>
    <s v="High End"/>
    <s v="Häagen-Dazs"/>
    <s v="Chocolate Peanut Butter"/>
    <n v="380"/>
    <x v="2795"/>
    <n v="251001.061786317"/>
    <x v="2795"/>
    <n v="567835.16447199555"/>
    <n v="833.77395443599607"/>
    <n v="316834.10268567852"/>
    <n v="3.9323764852631267"/>
    <n v="0.55796844314896976"/>
    <m/>
    <m/>
    <m/>
    <m/>
    <x v="32"/>
  </r>
  <r>
    <x v="18"/>
    <x v="0"/>
    <s v="High End"/>
    <s v="Häagen-Dazs"/>
    <s v="Black Raspberry Chip"/>
    <n v="255"/>
    <x v="2796"/>
    <n v="106635.95571163374"/>
    <x v="2796"/>
    <n v="183535.08890849783"/>
    <n v="301.56522822299644"/>
    <n v="76899.133196864088"/>
    <n v="2.8225311635293782"/>
    <n v="0.41898872664726511"/>
    <m/>
    <m/>
    <m/>
    <m/>
    <x v="32"/>
  </r>
  <r>
    <x v="18"/>
    <x v="0"/>
    <s v="Low End"/>
    <s v="Baskin-Robbins"/>
    <s v="Jamoca"/>
    <n v="293"/>
    <x v="2797"/>
    <n v="169753.30638411228"/>
    <x v="2797"/>
    <n v="260360.49603907613"/>
    <n v="309.23955513639532"/>
    <n v="90607.189654963848"/>
    <n v="3.0327726128327193"/>
    <n v="0.34800667164716526"/>
    <m/>
    <m/>
    <m/>
    <m/>
    <x v="32"/>
  </r>
  <r>
    <x v="18"/>
    <x v="0"/>
    <s v="Low End"/>
    <s v="Baskin-Robbins"/>
    <s v="Chocolate Chip Cookie Dough"/>
    <n v="530"/>
    <x v="2798"/>
    <n v="286985.97939999617"/>
    <x v="2798"/>
    <n v="674084.54294599104"/>
    <n v="730.37464819999036"/>
    <n v="387098.56354599487"/>
    <n v="2.3997313739622324"/>
    <n v="0.57425818110920546"/>
    <m/>
    <m/>
    <m/>
    <m/>
    <x v="32"/>
  </r>
  <r>
    <x v="18"/>
    <x v="0"/>
    <s v="Low End"/>
    <s v="Baskin-Robbins"/>
    <s v="Chocolate"/>
    <n v="517"/>
    <x v="2799"/>
    <n v="276962.9907769959"/>
    <x v="2799"/>
    <n v="655494.43165392033"/>
    <n v="732.16913128998931"/>
    <n v="378531.44087692443"/>
    <n v="2.452380874835554"/>
    <n v="0.57747468566869031"/>
    <m/>
    <m/>
    <m/>
    <m/>
    <x v="32"/>
  </r>
  <r>
    <x v="18"/>
    <x v="0"/>
    <s v="Low End"/>
    <s v="Baskin-Robbins"/>
    <s v="Pineapple Sherbet"/>
    <n v="516"/>
    <x v="2800"/>
    <n v="270594.10900799651"/>
    <x v="2800"/>
    <n v="640803.34254671179"/>
    <n v="717.45975491999081"/>
    <n v="370209.23353871529"/>
    <n v="2.4067188816278762"/>
    <n v="0.57772675165427778"/>
    <m/>
    <m/>
    <m/>
    <m/>
    <x v="32"/>
  </r>
  <r>
    <x v="18"/>
    <x v="0"/>
    <s v="Low End"/>
    <s v="Baskin-Robbins"/>
    <s v="Green Mint Stick"/>
    <n v="507"/>
    <x v="2801"/>
    <n v="266403.527207996"/>
    <x v="2801"/>
    <n v="634333.56458471064"/>
    <n v="725.70027095998933"/>
    <n v="367930.03737671464"/>
    <n v="2.4677534811833954"/>
    <n v="0.58002612177331858"/>
    <m/>
    <m/>
    <m/>
    <m/>
    <x v="32"/>
  </r>
  <r>
    <x v="18"/>
    <x v="0"/>
    <s v="Low End"/>
    <s v="Baskin-Robbins"/>
    <s v="Jamoca"/>
    <n v="481"/>
    <x v="2802"/>
    <n v="235176.60561199699"/>
    <x v="2802"/>
    <n v="569428.92680907261"/>
    <n v="694.91127067999093"/>
    <n v="334252.32119707565"/>
    <n v="2.4612139764656646"/>
    <n v="0.58699568191966689"/>
    <m/>
    <m/>
    <m/>
    <m/>
    <x v="32"/>
  </r>
  <r>
    <x v="18"/>
    <x v="0"/>
    <s v="Low End"/>
    <s v="Baskin-Robbins"/>
    <s v="Pineapple Sherbet"/>
    <n v="469"/>
    <x v="2803"/>
    <n v="228053.36518999661"/>
    <x v="2803"/>
    <n v="556753.57034709177"/>
    <n v="700.85331589998964"/>
    <n v="328700.20515709516"/>
    <n v="2.5311467503197917"/>
    <n v="0.59038724251409225"/>
    <m/>
    <m/>
    <m/>
    <m/>
    <x v="32"/>
  </r>
  <r>
    <x v="18"/>
    <x v="1"/>
    <s v="Low End"/>
    <s v="Baskin-Robbins"/>
    <s v="Chocolate Mint"/>
    <n v="464"/>
    <x v="2804"/>
    <n v="218889.50553599716"/>
    <x v="2804"/>
    <n v="536277.01281023305"/>
    <n v="684.02480015999117"/>
    <n v="317387.50727423589"/>
    <n v="2.4908823796551398"/>
    <n v="0.59183500260628674"/>
    <m/>
    <m/>
    <m/>
    <m/>
    <x v="32"/>
  </r>
  <r>
    <x v="18"/>
    <x v="1"/>
    <s v="High End"/>
    <s v="Ben and Jerry's"/>
    <s v="Chocolate"/>
    <n v="423"/>
    <x v="2805"/>
    <n v="370139.44164159865"/>
    <x v="2805"/>
    <n v="730315.38924710243"/>
    <n v="851.47978157329487"/>
    <n v="360175.94760550378"/>
    <n v="4.0815931975649695"/>
    <n v="0.4931786361188647"/>
    <m/>
    <m/>
    <m/>
    <m/>
    <x v="32"/>
  </r>
  <r>
    <x v="18"/>
    <x v="1"/>
    <s v="High End"/>
    <s v="Ben and Jerry's"/>
    <s v="Chunky Monkey"/>
    <n v="417"/>
    <x v="2806"/>
    <n v="360497.8025578747"/>
    <x v="2806"/>
    <n v="715105.39534799254"/>
    <n v="850.37792035999473"/>
    <n v="354607.59279011784"/>
    <n v="4.1124245659471992"/>
    <n v="0.49588157927063986"/>
    <m/>
    <m/>
    <m/>
    <m/>
    <x v="32"/>
  </r>
  <r>
    <x v="18"/>
    <x v="1"/>
    <s v="High End"/>
    <s v="Ben and Jerry's"/>
    <s v="Cake Batter"/>
    <n v="415"/>
    <x v="2807"/>
    <n v="350211.65785785305"/>
    <x v="2807"/>
    <n v="700079.74913824373"/>
    <n v="843.05564163949578"/>
    <n v="349868.09128039068"/>
    <n v="4.0649136254216502"/>
    <n v="0.49975462325693237"/>
    <m/>
    <m/>
    <m/>
    <m/>
    <x v="32"/>
  </r>
  <r>
    <x v="18"/>
    <x v="1"/>
    <s v="High End"/>
    <s v="Ben and Jerry's"/>
    <s v="Mission to Marzipan"/>
    <n v="387"/>
    <x v="2808"/>
    <n v="310056.98524056206"/>
    <x v="2808"/>
    <n v="635274.93811472401"/>
    <n v="840.35646737509558"/>
    <n v="325217.95287416194"/>
    <n v="4.2416984697415625"/>
    <n v="0.51193260329031109"/>
    <m/>
    <m/>
    <m/>
    <m/>
    <x v="32"/>
  </r>
  <r>
    <x v="18"/>
    <x v="1"/>
    <s v="High End"/>
    <s v="Ben and Jerry's"/>
    <s v="New York Super Fudge Chunk"/>
    <n v="302"/>
    <x v="2809"/>
    <n v="195816.77016680664"/>
    <x v="2809"/>
    <n v="444204.54344131623"/>
    <n v="822.47607044539598"/>
    <n v="248387.77327450959"/>
    <n v="4.8704502372847269"/>
    <n v="0.55917431944800455"/>
    <m/>
    <m/>
    <m/>
    <m/>
    <x v="32"/>
  </r>
  <r>
    <x v="18"/>
    <x v="1"/>
    <s v="High End"/>
    <s v="Ben and Jerry's"/>
    <s v="Brownie Batter"/>
    <n v="282"/>
    <x v="2810"/>
    <n v="175970.31531147822"/>
    <x v="2810"/>
    <n v="408391.77261767612"/>
    <n v="824.18956491559538"/>
    <n v="232421.4573061979"/>
    <n v="5.1354531036878939"/>
    <n v="0.56911395598506276"/>
    <m/>
    <m/>
    <m/>
    <m/>
    <x v="32"/>
  </r>
  <r>
    <x v="18"/>
    <x v="1"/>
    <s v="High End"/>
    <s v="Ben and Jerry's"/>
    <s v="Crème Brûlée"/>
    <n v="503"/>
    <x v="2811"/>
    <n v="296362.09214999562"/>
    <x v="2811"/>
    <n v="697459.03211012972"/>
    <n v="797.40942337998831"/>
    <n v="401096.9399601341"/>
    <n v="2.7566570047315699"/>
    <n v="0.57508315398344478"/>
    <m/>
    <m/>
    <m/>
    <m/>
    <x v="32"/>
  </r>
  <r>
    <x v="18"/>
    <x v="1"/>
    <s v="Low End"/>
    <s v="EDY's"/>
    <s v="French Silk®"/>
    <n v="427"/>
    <x v="2812"/>
    <n v="247121.99170893445"/>
    <x v="2812"/>
    <n v="419129.11922237434"/>
    <n v="402.82699651859457"/>
    <n v="172007.12751343989"/>
    <n v="2.2987518125058237"/>
    <n v="0.41039173759287123"/>
    <m/>
    <m/>
    <m/>
    <m/>
    <x v="32"/>
  </r>
  <r>
    <x v="18"/>
    <x v="1"/>
    <s v="Low End"/>
    <s v="EDY's"/>
    <s v="Strawberry"/>
    <n v="704"/>
    <x v="2813"/>
    <n v="613780.70976470248"/>
    <x v="2813"/>
    <n v="1239529.6185958276"/>
    <n v="888.84788186239371"/>
    <n v="625748.90883112513"/>
    <n v="2.5009878990908843"/>
    <n v="0.50482771806614057"/>
    <m/>
    <m/>
    <m/>
    <m/>
    <x v="32"/>
  </r>
  <r>
    <x v="18"/>
    <x v="1"/>
    <s v="High End"/>
    <s v="Häagen-Dazs"/>
    <s v="English Toffee"/>
    <n v="314"/>
    <x v="2814"/>
    <n v="172209.77836364388"/>
    <x v="2814"/>
    <n v="274637.00112143601"/>
    <n v="326.20134636239527"/>
    <n v="102427.22275779213"/>
    <n v="2.7854781240763926"/>
    <n v="0.37295492719315693"/>
    <m/>
    <m/>
    <m/>
    <m/>
    <x v="32"/>
  </r>
  <r>
    <x v="18"/>
    <x v="1"/>
    <s v="Low End"/>
    <s v="Baskin-Robbins"/>
    <s v="Classic Flavors"/>
    <n v="564"/>
    <x v="2815"/>
    <n v="600578.91155919258"/>
    <x v="2815"/>
    <n v="1125263.2139587051"/>
    <n v="930.29131631119253"/>
    <n v="524684.3023995125"/>
    <n v="3.5374956426949891"/>
    <n v="0.46627695270838865"/>
    <m/>
    <m/>
    <m/>
    <m/>
    <x v="32"/>
  </r>
  <r>
    <x v="18"/>
    <x v="1"/>
    <s v="Low End"/>
    <s v="Baskin-Robbins"/>
    <s v="Lemon Custard"/>
    <n v="422"/>
    <x v="2816"/>
    <n v="333983.20151748299"/>
    <x v="2816"/>
    <n v="684649.49135963235"/>
    <n v="830.96277213779467"/>
    <n v="350666.28984214936"/>
    <n v="3.844531183933606"/>
    <n v="0.5121836710135691"/>
    <m/>
    <m/>
    <m/>
    <m/>
    <x v="32"/>
  </r>
  <r>
    <x v="18"/>
    <x v="1"/>
    <s v="Low End"/>
    <s v="Baskin-Robbins"/>
    <s v="Daiquiri Ice"/>
    <n v="347"/>
    <x v="2817"/>
    <n v="230763.37501502599"/>
    <x v="2817"/>
    <n v="504911.81581299426"/>
    <n v="790.05314350999504"/>
    <n v="274148.4407979683"/>
    <n v="4.1933062795388576"/>
    <n v="0.54296301296998262"/>
    <m/>
    <m/>
    <m/>
    <m/>
    <x v="32"/>
  </r>
  <r>
    <x v="18"/>
    <x v="1"/>
    <s v="Low End"/>
    <s v="Baskin-Robbins"/>
    <s v="Butter Pecan"/>
    <n v="347"/>
    <x v="2818"/>
    <n v="243422.62749301438"/>
    <x v="2818"/>
    <n v="372016.22970005352"/>
    <n v="370.58674987619349"/>
    <n v="128593.60220703913"/>
    <n v="3.0896048443227131"/>
    <n v="0.34566664554049331"/>
    <m/>
    <m/>
    <m/>
    <m/>
    <x v="32"/>
  </r>
  <r>
    <x v="18"/>
    <x v="1"/>
    <s v="Low End"/>
    <s v="Baskin-Robbins"/>
    <s v="Daiquiri Ice"/>
    <n v="919"/>
    <x v="2819"/>
    <n v="895968.58350898465"/>
    <x v="2819"/>
    <n v="1713643.2276089708"/>
    <n v="889.74389999998482"/>
    <n v="817674.64409998618"/>
    <n v="2.029034288356875"/>
    <n v="0.47715570599889645"/>
    <m/>
    <m/>
    <m/>
    <m/>
    <x v="32"/>
  </r>
  <r>
    <x v="18"/>
    <x v="1"/>
    <s v="Low End"/>
    <s v="Baskin-Robbins"/>
    <s v="Chocolate Mint"/>
    <n v="564"/>
    <x v="2820"/>
    <n v="338660.9063999941"/>
    <x v="2820"/>
    <n v="735147.26639998704"/>
    <n v="702.98999999998762"/>
    <n v="396486.35999999294"/>
    <n v="2.3110861702127252"/>
    <n v="0.53932916317785551"/>
    <m/>
    <m/>
    <m/>
    <m/>
    <x v="32"/>
  </r>
  <r>
    <x v="18"/>
    <x v="1"/>
    <s v="Low End"/>
    <s v="Baskin-Robbins"/>
    <s v="Gold Medal Ribbon"/>
    <n v="689"/>
    <x v="2821"/>
    <n v="503900.20098599134"/>
    <x v="2821"/>
    <n v="1100891.3068007212"/>
    <n v="866.4602406599854"/>
    <n v="596991.10581472982"/>
    <n v="2.3190280328882045"/>
    <n v="0.54227978922790676"/>
    <m/>
    <m/>
    <m/>
    <m/>
    <x v="32"/>
  </r>
  <r>
    <x v="18"/>
    <x v="1"/>
    <s v="Low End"/>
    <s v="Baskin-Robbins"/>
    <s v="Macadamia Nut Brittle"/>
    <n v="919"/>
    <x v="2822"/>
    <n v="896808.92170398461"/>
    <x v="2822"/>
    <n v="1998218.4722778057"/>
    <n v="1198.4869973599793"/>
    <n v="1101409.5505738212"/>
    <n v="2.3659847805875542"/>
    <n v="0.55119576055079911"/>
    <m/>
    <m/>
    <m/>
    <m/>
    <x v="32"/>
  </r>
  <r>
    <x v="18"/>
    <x v="1"/>
    <s v="Low End"/>
    <s v="Baskin-Robbins"/>
    <s v="Maple Nut"/>
    <n v="552"/>
    <x v="2823"/>
    <n v="324585.02188799437"/>
    <x v="2823"/>
    <n v="753199.64966590691"/>
    <n v="776.47577495998655"/>
    <n v="428614.62777791254"/>
    <n v="2.4719060126086529"/>
    <n v="0.56905845344993333"/>
    <m/>
    <m/>
    <m/>
    <m/>
    <x v="32"/>
  </r>
  <r>
    <x v="18"/>
    <x v="1"/>
    <s v="Low End"/>
    <s v="Baskin-Robbins"/>
    <s v="Maple Nut"/>
    <n v="463"/>
    <x v="2824"/>
    <n v="228483.912435996"/>
    <x v="2824"/>
    <n v="560184.04423123016"/>
    <n v="716.41497147998734"/>
    <n v="331700.13179523416"/>
    <n v="2.6131765517926104"/>
    <n v="0.59212706111692914"/>
    <m/>
    <m/>
    <m/>
    <m/>
    <x v="32"/>
  </r>
  <r>
    <x v="18"/>
    <x v="1"/>
    <s v="Low End"/>
    <s v="Baskin-Robbins"/>
    <s v="Maple Nut"/>
    <n v="455"/>
    <x v="2825"/>
    <n v="220697.55207499617"/>
    <x v="2825"/>
    <n v="544252.5455867406"/>
    <n v="711.1098758499877"/>
    <n v="323554.99351174443"/>
    <n v="2.6289218480219327"/>
    <n v="0.59449422172739774"/>
    <m/>
    <m/>
    <m/>
    <m/>
    <x v="32"/>
  </r>
  <r>
    <x v="18"/>
    <x v="1"/>
    <s v="High End"/>
    <s v="Ben and Jerry's"/>
    <s v="Mint Chocolate Cookie"/>
    <n v="418"/>
    <x v="2826"/>
    <n v="373179.83107071707"/>
    <x v="2826"/>
    <n v="733199.99990555085"/>
    <n v="861.29226993979364"/>
    <n v="360020.16883483378"/>
    <n v="4.1963325010047319"/>
    <n v="0.49102587136008014"/>
    <m/>
    <m/>
    <m/>
    <m/>
    <x v="32"/>
  </r>
  <r>
    <x v="18"/>
    <x v="1"/>
    <s v="High End"/>
    <s v="Ben and Jerry's"/>
    <s v="Stephen Colbert's AmeriCone Dream"/>
    <n v="406"/>
    <x v="2827"/>
    <n v="353579.00060200982"/>
    <x v="2827"/>
    <n v="702312.20839359134"/>
    <n v="858.9487876639937"/>
    <n v="348733.20779158152"/>
    <n v="4.2606724768472377"/>
    <n v="0.49655011492573065"/>
    <m/>
    <m/>
    <m/>
    <m/>
    <x v="32"/>
  </r>
  <r>
    <x v="18"/>
    <x v="1"/>
    <s v="High End"/>
    <s v="Ben and Jerry's"/>
    <s v="Goodbye Yellow Brickle Road"/>
    <n v="749"/>
    <x v="2828"/>
    <n v="673032.89969998843"/>
    <x v="2828"/>
    <n v="1343473.9088679771"/>
    <n v="895.11483199998486"/>
    <n v="670441.00916798867"/>
    <n v="2.3947798825099724"/>
    <n v="0.49903537742158915"/>
    <m/>
    <m/>
    <m/>
    <m/>
    <x v="32"/>
  </r>
  <r>
    <x v="18"/>
    <x v="1"/>
    <s v="High End"/>
    <s v="Ben and Jerry's"/>
    <s v="Chocolate Macadamia"/>
    <n v="623"/>
    <x v="2829"/>
    <n v="465900.34837499209"/>
    <x v="2829"/>
    <n v="1036980.7706681325"/>
    <n v="916.66199404998451"/>
    <n v="571080.42229314032"/>
    <n v="2.6717425666933736"/>
    <n v="0.55071457296666171"/>
    <m/>
    <m/>
    <m/>
    <m/>
    <x v="32"/>
  </r>
  <r>
    <x v="18"/>
    <x v="1"/>
    <s v="High End"/>
    <s v="Ben and Jerry's"/>
    <s v="Strawberry Banana"/>
    <n v="592"/>
    <x v="2830"/>
    <n v="420845.93279999273"/>
    <x v="2830"/>
    <n v="948491.69465086376"/>
    <n v="891.29351663998477"/>
    <n v="527645.76185087103"/>
    <n v="2.7063883727026563"/>
    <n v="0.55629982299960512"/>
    <m/>
    <m/>
    <m/>
    <m/>
    <x v="32"/>
  </r>
  <r>
    <x v="18"/>
    <x v="1"/>
    <s v="High End"/>
    <s v="Ben and Jerry's"/>
    <s v="Almond Hazelnut Swirl"/>
    <n v="749"/>
    <x v="2831"/>
    <n v="673790.25104998844"/>
    <x v="2831"/>
    <n v="1564461.6394039933"/>
    <n v="1189.1473809799797"/>
    <n v="890671.38835400483"/>
    <n v="2.7886967035780565"/>
    <n v="0.56931494254683057"/>
    <m/>
    <m/>
    <m/>
    <m/>
    <x v="32"/>
  </r>
  <r>
    <x v="18"/>
    <x v="1"/>
    <s v="High End"/>
    <s v="Ben and Jerry's"/>
    <s v="Turtle Soup"/>
    <n v="516"/>
    <x v="2832"/>
    <n v="316132.40519999492"/>
    <x v="2832"/>
    <n v="738708.47005390818"/>
    <n v="818.94586211998694"/>
    <n v="422576.06485391327"/>
    <n v="2.7744293839534442"/>
    <n v="0.57204713629867443"/>
    <m/>
    <m/>
    <m/>
    <m/>
    <x v="32"/>
  </r>
  <r>
    <x v="18"/>
    <x v="1"/>
    <s v="High End"/>
    <s v="Ben and Jerry's"/>
    <s v="Vanilla Caramel Fudge"/>
    <n v="513"/>
    <x v="2833"/>
    <n v="317026.53584999446"/>
    <x v="2833"/>
    <n v="741995.43667864706"/>
    <n v="828.39941681998562"/>
    <n v="424968.90082865261"/>
    <n v="2.8194636780116467"/>
    <n v="0.57273789004810771"/>
    <m/>
    <m/>
    <m/>
    <m/>
    <x v="32"/>
  </r>
  <r>
    <x v="18"/>
    <x v="1"/>
    <s v="Low End"/>
    <s v="EDY's"/>
    <s v="Mint Chocolate Chip"/>
    <n v="764"/>
    <x v="2834"/>
    <n v="735674.50616432598"/>
    <x v="2834"/>
    <n v="1134907.8198849421"/>
    <n v="522.55669335159178"/>
    <n v="399233.31372061616"/>
    <n v="1.944347434083739"/>
    <n v="0.3517759827939953"/>
    <m/>
    <m/>
    <m/>
    <m/>
    <x v="32"/>
  </r>
  <r>
    <x v="18"/>
    <x v="1"/>
    <s v="Low End"/>
    <s v="EDY's"/>
    <s v="Chocolate"/>
    <n v="715"/>
    <x v="2835"/>
    <n v="660691.1923912185"/>
    <x v="2835"/>
    <n v="1028829.9351329822"/>
    <n v="514.87936047799121"/>
    <n v="368138.74274176371"/>
    <n v="2.0124797009789863"/>
    <n v="0.35782273646050128"/>
    <m/>
    <m/>
    <m/>
    <m/>
    <x v="32"/>
  </r>
  <r>
    <x v="18"/>
    <x v="1"/>
    <s v="Low End"/>
    <s v="EDY's"/>
    <s v="Goodbye Yellow Brickle Road"/>
    <n v="972"/>
    <x v="2836"/>
    <n v="1224598.6217694173"/>
    <x v="2836"/>
    <n v="1912556.1928046069"/>
    <n v="707.77527884278766"/>
    <n v="687957.57103518955"/>
    <n v="2.0243316914814464"/>
    <n v="0.35970580818666364"/>
    <m/>
    <m/>
    <m/>
    <m/>
    <x v="32"/>
  </r>
  <r>
    <x v="18"/>
    <x v="1"/>
    <s v="Low End"/>
    <s v="EDY's"/>
    <s v="Rocky Road"/>
    <n v="972"/>
    <x v="2837"/>
    <n v="1141611.3424742201"/>
    <x v="2837"/>
    <n v="2035560.0983039716"/>
    <n v="919.70036607999123"/>
    <n v="893948.75582975149"/>
    <n v="2.1545243127571716"/>
    <n v="0.43916598511367433"/>
    <m/>
    <m/>
    <m/>
    <m/>
    <x v="32"/>
  </r>
  <r>
    <x v="18"/>
    <x v="2"/>
    <s v="High End"/>
    <s v="Häagen-Dazs"/>
    <s v="Coffee"/>
    <n v="420"/>
    <x v="2838"/>
    <n v="429359.74709795241"/>
    <x v="2838"/>
    <n v="835436.54031598894"/>
    <n v="966.84950766199188"/>
    <n v="406076.79321803653"/>
    <n v="4.7360348090475561"/>
    <n v="0.48606539649851238"/>
    <m/>
    <m/>
    <m/>
    <m/>
    <x v="32"/>
  </r>
  <r>
    <x v="18"/>
    <x v="2"/>
    <s v="High End"/>
    <s v="Häagen-Dazs"/>
    <s v="Chocolate Mint"/>
    <n v="361"/>
    <x v="2839"/>
    <n v="323584.14451720408"/>
    <x v="2839"/>
    <n v="663040.72651357157"/>
    <n v="940.32294181819248"/>
    <n v="339456.58199636749"/>
    <n v="5.0877504509140623"/>
    <n v="0.51196942875788676"/>
    <m/>
    <m/>
    <m/>
    <m/>
    <x v="32"/>
  </r>
  <r>
    <x v="18"/>
    <x v="2"/>
    <s v="High End"/>
    <s v="Häagen-Dazs"/>
    <s v="Pralines and Cream"/>
    <n v="420"/>
    <x v="2840"/>
    <n v="235079.10719999592"/>
    <x v="2840"/>
    <n v="545281.02719999058"/>
    <n v="738.57599999998729"/>
    <n v="310201.91999999469"/>
    <n v="3.0911622857142325"/>
    <n v="0.56888449171407374"/>
    <m/>
    <m/>
    <m/>
    <m/>
    <x v="32"/>
  </r>
  <r>
    <x v="18"/>
    <x v="2"/>
    <s v="High End"/>
    <s v="Häagen-Dazs"/>
    <s v="Mocha Almond Fudge"/>
    <n v="510"/>
    <x v="2841"/>
    <n v="345779.80109999405"/>
    <x v="2841"/>
    <n v="808164.91584898613"/>
    <n v="906.63747989998444"/>
    <n v="462385.11474899208"/>
    <n v="3.1071315488234763"/>
    <n v="0.57214202903531319"/>
    <m/>
    <m/>
    <m/>
    <m/>
    <x v="32"/>
  </r>
  <r>
    <x v="18"/>
    <x v="2"/>
    <s v="High End"/>
    <s v="Häagen-Dazs"/>
    <s v="Butter Pecan"/>
    <n v="361"/>
    <x v="2842"/>
    <n v="173769.36979499695"/>
    <x v="2842"/>
    <n v="423436.33804499271"/>
    <n v="691.59824999998818"/>
    <n v="249666.96824999576"/>
    <n v="3.2491796260387251"/>
    <n v="0.58962102639256031"/>
    <m/>
    <m/>
    <m/>
    <m/>
    <x v="32"/>
  </r>
  <r>
    <x v="18"/>
    <x v="2"/>
    <s v="Low End"/>
    <s v="Baskin-Robbins"/>
    <s v="Butterscotch Ribbon"/>
    <n v="833"/>
    <x v="2843"/>
    <n v="748276.71370898618"/>
    <x v="2843"/>
    <n v="1564033.752461781"/>
    <n v="979.30016656998168"/>
    <n v="815757.03875279485"/>
    <n v="2.254011452064784"/>
    <n v="0.52157252838616652"/>
    <m/>
    <m/>
    <m/>
    <m/>
    <x v="32"/>
  </r>
  <r>
    <x v="18"/>
    <x v="2"/>
    <s v="Low End"/>
    <s v="Baskin-Robbins"/>
    <s v="Mint Chocolate Chip"/>
    <n v="655"/>
    <x v="2844"/>
    <n v="462054.77669999149"/>
    <x v="2844"/>
    <n v="1022589.4863029813"/>
    <n v="855.77818259998435"/>
    <n v="560534.70960298972"/>
    <n v="2.383519576488506"/>
    <n v="0.548152232260395"/>
    <m/>
    <m/>
    <m/>
    <m/>
    <x v="32"/>
  </r>
  <r>
    <x v="18"/>
    <x v="2"/>
    <s v="High End"/>
    <s v="Ben and Jerry's"/>
    <s v="Dublin Mudslide"/>
    <n v="652"/>
    <x v="2845"/>
    <n v="518509.97639999038"/>
    <x v="2845"/>
    <n v="1141737.4783214189"/>
    <n v="955.87040171998228"/>
    <n v="623227.50192142848"/>
    <n v="2.6857838983435087"/>
    <n v="0.54585884562333609"/>
    <m/>
    <m/>
    <m/>
    <m/>
    <x v="32"/>
  </r>
  <r>
    <x v="18"/>
    <x v="2"/>
    <s v="High End"/>
    <s v="Ben and Jerry's"/>
    <s v="Phish Food"/>
    <n v="625"/>
    <x v="2846"/>
    <n v="476630.85937499109"/>
    <x v="2846"/>
    <n v="1060048.2148437302"/>
    <n v="933.46776874998261"/>
    <n v="583417.35546873906"/>
    <n v="2.7137234299999493"/>
    <n v="0.5503686976679123"/>
    <m/>
    <m/>
    <m/>
    <m/>
    <x v="32"/>
  </r>
  <r>
    <x v="18"/>
    <x v="2"/>
    <s v="High End"/>
    <s v="Ben and Jerry's"/>
    <s v="Brownie Batter"/>
    <n v="617"/>
    <x v="2847"/>
    <n v="464592.85559999134"/>
    <x v="2847"/>
    <n v="1036487.9031057407"/>
    <n v="926.8963492799827"/>
    <n v="571895.04750574939"/>
    <n v="2.7226631268719101"/>
    <n v="0.55176239471017308"/>
    <m/>
    <m/>
    <m/>
    <m/>
    <x v="32"/>
  </r>
  <r>
    <x v="18"/>
    <x v="2"/>
    <s v="High End"/>
    <s v="Ben and Jerry's"/>
    <s v="Mission to Marzipan"/>
    <n v="559"/>
    <x v="2848"/>
    <n v="384656.29897499253"/>
    <x v="2848"/>
    <n v="879714.35363589309"/>
    <n v="885.61369348998301"/>
    <n v="495058.05466090055"/>
    <n v="2.8152570992664931"/>
    <n v="0.56274863836745037"/>
    <m/>
    <m/>
    <m/>
    <m/>
    <x v="32"/>
  </r>
  <r>
    <x v="18"/>
    <x v="2"/>
    <s v="Low End"/>
    <s v="EDY's"/>
    <s v="Take the Cake"/>
    <n v="876"/>
    <x v="2849"/>
    <n v="990174.50709154049"/>
    <x v="2849"/>
    <n v="1938005.0228759707"/>
    <n v="1081.9983056899889"/>
    <n v="947830.5157844302"/>
    <n v="2.5254960057077245"/>
    <n v="0.48907536595434814"/>
    <m/>
    <m/>
    <m/>
    <m/>
    <x v="32"/>
  </r>
  <r>
    <x v="18"/>
    <x v="2"/>
    <s v="Low End"/>
    <s v="EDY's"/>
    <s v="Butter Pecan"/>
    <n v="869"/>
    <x v="2850"/>
    <n v="964786.91339989181"/>
    <x v="2850"/>
    <n v="1897541.6658061328"/>
    <n v="1073.3656529415894"/>
    <n v="932754.75240624102"/>
    <n v="2.5127643850862702"/>
    <n v="0.49155956320462602"/>
    <m/>
    <m/>
    <m/>
    <m/>
    <x v="32"/>
  </r>
  <r>
    <x v="18"/>
    <x v="2"/>
    <s v="Low End"/>
    <s v="EDY's"/>
    <s v="Mint Chocolate Chip"/>
    <n v="832"/>
    <x v="2851"/>
    <n v="900163.75370852626"/>
    <x v="2851"/>
    <n v="1788766.6893823727"/>
    <n v="1068.0323746079885"/>
    <n v="888602.9356738464"/>
    <n v="2.5840864942307298"/>
    <n v="0.49676849471110407"/>
    <m/>
    <m/>
    <m/>
    <m/>
    <x v="32"/>
  </r>
  <r>
    <x v="18"/>
    <x v="2"/>
    <s v="Low End"/>
    <s v="EDY's"/>
    <s v="Cookie Dough"/>
    <n v="924"/>
    <x v="2852"/>
    <n v="1095014.7816388491"/>
    <x v="2852"/>
    <n v="2017401.7859318082"/>
    <n v="998.25433365038862"/>
    <n v="922387.00429295911"/>
    <n v="2.3629169547185773"/>
    <n v="0.45721532057974368"/>
    <m/>
    <m/>
    <m/>
    <m/>
    <x v="32"/>
  </r>
  <r>
    <x v="18"/>
    <x v="2"/>
    <s v="High End"/>
    <s v="Häagen-Dazs"/>
    <s v="Radish and Rice"/>
    <n v="609"/>
    <x v="2853"/>
    <n v="507275.08391698997"/>
    <x v="2853"/>
    <n v="1136912.8824150076"/>
    <n v="1033.8880106699794"/>
    <n v="629637.7984980176"/>
    <n v="3.0654384625122546"/>
    <n v="0.55381358434478589"/>
    <m/>
    <m/>
    <m/>
    <m/>
    <x v="32"/>
  </r>
  <r>
    <x v="18"/>
    <x v="2"/>
    <s v="High End"/>
    <s v="Häagen-Dazs"/>
    <s v="Cookies and Cream"/>
    <n v="592"/>
    <x v="2854"/>
    <n v="473415.53279999114"/>
    <x v="2854"/>
    <n v="1067750.1179519801"/>
    <n v="1003.9435559999815"/>
    <n v="594334.58515198901"/>
    <n v="3.046675601351295"/>
    <n v="0.55662329149816869"/>
    <m/>
    <m/>
    <m/>
    <m/>
    <x v="32"/>
  </r>
  <r>
    <x v="18"/>
    <x v="2"/>
    <s v="High End"/>
    <s v="Häagen-Dazs"/>
    <s v="Strawberry"/>
    <n v="556"/>
    <x v="2855"/>
    <n v="421206.45580799185"/>
    <x v="2855"/>
    <n v="963872.76022270147"/>
    <n v="976.01853311998127"/>
    <n v="542666.30441470956"/>
    <n v="3.1179570164028174"/>
    <n v="0.56300616306381279"/>
    <m/>
    <m/>
    <m/>
    <m/>
    <x v="32"/>
  </r>
  <r>
    <x v="18"/>
    <x v="2"/>
    <s v="High End"/>
    <s v="Häagen-Dazs"/>
    <s v="Rockmelon"/>
    <n v="550"/>
    <x v="2856"/>
    <n v="412842.62249999191"/>
    <x v="2856"/>
    <n v="947173.11727498146"/>
    <n v="971.50999049998097"/>
    <n v="534330.49477498955"/>
    <n v="3.1311508009090296"/>
    <n v="0.5641318202867277"/>
    <m/>
    <m/>
    <m/>
    <m/>
    <x v="32"/>
  </r>
  <r>
    <x v="18"/>
    <x v="2"/>
    <s v="High End"/>
    <s v="Häagen-Dazs"/>
    <s v="Pralines and Cream"/>
    <n v="473"/>
    <x v="2857"/>
    <n v="301605.93269399443"/>
    <x v="2857"/>
    <n v="718854.56641744671"/>
    <n v="882.13241801998367"/>
    <n v="417248.63372345228"/>
    <n v="3.2130593996193908"/>
    <n v="0.58043539432863733"/>
    <m/>
    <m/>
    <m/>
    <m/>
    <x v="32"/>
  </r>
  <r>
    <x v="18"/>
    <x v="2"/>
    <s v="Low End"/>
    <s v="Baskin-Robbins"/>
    <s v="Green Mint Stick"/>
    <n v="898"/>
    <x v="2858"/>
    <n v="900100.88716398051"/>
    <x v="2858"/>
    <n v="1851896.20093272"/>
    <n v="1059.9056946199771"/>
    <n v="951795.31376873946"/>
    <n v="2.2964868737415984"/>
    <n v="0.51395716093016519"/>
    <m/>
    <m/>
    <m/>
    <m/>
    <x v="32"/>
  </r>
  <r>
    <x v="18"/>
    <x v="2"/>
    <s v="Low End"/>
    <s v="Baskin-Robbins"/>
    <s v="Chocolate"/>
    <n v="838"/>
    <x v="2859"/>
    <n v="771400.98911998433"/>
    <x v="2859"/>
    <n v="1610285.2480607675"/>
    <n v="1001.0552015999799"/>
    <n v="838884.25894078321"/>
    <n v="2.2930566128877818"/>
    <n v="0.52095382476553997"/>
    <m/>
    <m/>
    <m/>
    <m/>
    <x v="32"/>
  </r>
  <r>
    <x v="18"/>
    <x v="2"/>
    <s v="High End"/>
    <s v="Ben and Jerry's"/>
    <s v="Fossil Fuel"/>
    <n v="785"/>
    <x v="2860"/>
    <n v="765490.1006249846"/>
    <x v="2860"/>
    <n v="1619271.4935722174"/>
    <n v="1087.6196088499782"/>
    <n v="853781.39294723282"/>
    <n v="2.6277276864330683"/>
    <n v="0.52726265875510225"/>
    <m/>
    <m/>
    <m/>
    <m/>
    <x v="32"/>
  </r>
  <r>
    <x v="18"/>
    <x v="2"/>
    <s v="High End"/>
    <s v="Ben and Jerry's"/>
    <s v="Raspberry Peach Cobbler"/>
    <n v="742"/>
    <x v="2861"/>
    <n v="694082.27069998509"/>
    <x v="2861"/>
    <n v="1485299.5570976881"/>
    <n v="1066.3305746599772"/>
    <n v="791217.28639770299"/>
    <n v="2.6977782003503461"/>
    <n v="0.53269879642579387"/>
    <m/>
    <m/>
    <m/>
    <m/>
    <x v="32"/>
  </r>
  <r>
    <x v="18"/>
    <x v="2"/>
    <s v="High End"/>
    <s v="Ben and Jerry's"/>
    <s v="ONE Cheesecake Brownie"/>
    <n v="689"/>
    <x v="2862"/>
    <n v="598575.70889998705"/>
    <x v="2862"/>
    <n v="1301605.301878412"/>
    <n v="1020.3622539599781"/>
    <n v="703029.59297842497"/>
    <n v="2.7418321537880397"/>
    <n v="0.54012502251169969"/>
    <m/>
    <m/>
    <m/>
    <m/>
    <x v="32"/>
  </r>
  <r>
    <x v="18"/>
    <x v="2"/>
    <s v="High End"/>
    <s v="Ben and Jerry's"/>
    <s v="Half Baked"/>
    <n v="685"/>
    <x v="2863"/>
    <n v="592384.83187498723"/>
    <x v="2863"/>
    <n v="1289816.7423047221"/>
    <n v="1018.1487743499779"/>
    <n v="697431.91042973485"/>
    <n v="2.748823575693371"/>
    <n v="0.54072170685544185"/>
    <m/>
    <m/>
    <m/>
    <m/>
    <x v="32"/>
  </r>
  <r>
    <x v="18"/>
    <x v="2"/>
    <s v="Low End"/>
    <s v="EDY's"/>
    <s v="Girl Scouts® Thin Mint Cookie (Jan-Apr)"/>
    <n v="974"/>
    <x v="2864"/>
    <n v="1239641.9366655699"/>
    <x v="2864"/>
    <n v="2340613.0989212398"/>
    <n v="1130.3605361967864"/>
    <n v="1100971.1622556699"/>
    <n v="2.4672418179876372"/>
    <n v="0.47037725404642661"/>
    <m/>
    <m/>
    <m/>
    <m/>
    <x v="32"/>
  </r>
  <r>
    <x v="18"/>
    <x v="2"/>
    <s v="High End"/>
    <s v="Häagen-Dazs"/>
    <s v="Lychee"/>
    <n v="680"/>
    <x v="2865"/>
    <n v="646152.21119998605"/>
    <x v="2865"/>
    <n v="1414798.5790079692"/>
    <n v="1130.3623055999753"/>
    <n v="768646.36780798319"/>
    <n v="3.0596855082352277"/>
    <n v="0.54329031652473381"/>
    <m/>
    <m/>
    <m/>
    <m/>
    <x v="32"/>
  </r>
  <r>
    <x v="18"/>
    <x v="2"/>
    <s v="High End"/>
    <s v="Häagen-Dazs"/>
    <s v="Butter Pecan"/>
    <n v="638"/>
    <x v="2866"/>
    <n v="569001.10898398759"/>
    <x v="2866"/>
    <n v="1262462.3189085326"/>
    <n v="1086.9297961199766"/>
    <n v="693461.20992454502"/>
    <n v="3.1015377180563592"/>
    <n v="0.54929260029248239"/>
    <m/>
    <m/>
    <m/>
    <m/>
    <x v="32"/>
  </r>
  <r>
    <x v="18"/>
    <x v="2"/>
    <s v="High End"/>
    <s v="Häagen-Dazs"/>
    <s v="Mango Sorbet"/>
    <n v="623"/>
    <x v="2867"/>
    <n v="541690.29820498824"/>
    <x v="2867"/>
    <n v="1208024.257900924"/>
    <n v="1069.5569176499771"/>
    <n v="666333.95969593571"/>
    <n v="3.1124297795344433"/>
    <n v="0.55158988351257521"/>
    <m/>
    <m/>
    <m/>
    <m/>
    <x v="32"/>
  </r>
  <r>
    <x v="18"/>
    <x v="2"/>
    <s v="High End"/>
    <s v="Häagen-Dazs"/>
    <s v="Strawberry"/>
    <n v="607"/>
    <x v="2868"/>
    <n v="514315.74840598891"/>
    <x v="2868"/>
    <n v="1153530.668631515"/>
    <n v="1053.0723562199771"/>
    <n v="639214.92022552609"/>
    <n v="3.1307743232618761"/>
    <n v="0.55413777683419141"/>
    <m/>
    <m/>
    <m/>
    <m/>
    <x v="32"/>
  </r>
  <r>
    <x v="18"/>
    <x v="2"/>
    <s v="High End"/>
    <s v="Häagen-Dazs"/>
    <s v="Cherry Vanilla"/>
    <n v="590"/>
    <x v="2869"/>
    <n v="485997.3782999895"/>
    <x v="2869"/>
    <n v="1096965.6527969763"/>
    <n v="1035.5394482999777"/>
    <n v="610968.27449698676"/>
    <n v="3.1512946072880674"/>
    <n v="0.55696208257676716"/>
    <m/>
    <m/>
    <m/>
    <m/>
    <x v="32"/>
  </r>
  <r>
    <x v="18"/>
    <x v="3"/>
    <s v="High End"/>
    <s v="Häagen-Dazs"/>
    <s v="Butter Pecan"/>
    <n v="486"/>
    <x v="2870"/>
    <n v="330292.70726399287"/>
    <x v="2870"/>
    <n v="781601.19725374295"/>
    <n v="928.61829215997977"/>
    <n v="451308.48998975009"/>
    <n v="3.3091212266665946"/>
    <n v="0.57741530025220145"/>
    <m/>
    <m/>
    <m/>
    <m/>
    <x v="32"/>
  </r>
  <r>
    <x v="18"/>
    <x v="3"/>
    <s v="Low End"/>
    <s v="Baskin-Robbins"/>
    <s v="Rocky Road"/>
    <n v="218"/>
    <x v="2871"/>
    <n v="108284.03620319747"/>
    <x v="2871"/>
    <n v="174801.34671999593"/>
    <n v="305.12527759999301"/>
    <n v="66517.310516798461"/>
    <n v="3.6781699082567951"/>
    <n v="0.3805308812829038"/>
    <m/>
    <m/>
    <m/>
    <m/>
    <x v="32"/>
  </r>
  <r>
    <x v="18"/>
    <x v="3"/>
    <s v="Low End"/>
    <s v="Baskin-Robbins"/>
    <s v="Pannacotta"/>
    <n v="318"/>
    <x v="2872"/>
    <n v="165732.0210896433"/>
    <x v="2872"/>
    <n v="279981.63683111349"/>
    <n v="359.27552119959171"/>
    <n v="114249.61574147019"/>
    <n v="2.7686962227672312"/>
    <n v="0.40806110370154808"/>
    <m/>
    <m/>
    <m/>
    <m/>
    <x v="32"/>
  </r>
  <r>
    <x v="18"/>
    <x v="3"/>
    <s v="Low End"/>
    <s v="Baskin-Robbins"/>
    <s v="Chocolate Chip Cookie Dough"/>
    <n v="932"/>
    <x v="2873"/>
    <n v="987181.6211359771"/>
    <x v="2873"/>
    <n v="2015944.4384141932"/>
    <n v="1103.8227653199745"/>
    <n v="1028762.8172782161"/>
    <n v="2.3208481902574571"/>
    <n v="0.51031308089397254"/>
    <m/>
    <m/>
    <m/>
    <m/>
    <x v="32"/>
  </r>
  <r>
    <x v="18"/>
    <x v="3"/>
    <s v="Low End"/>
    <s v="Baskin-Robbins"/>
    <s v="Oreo Cookies'n Cream"/>
    <n v="931"/>
    <x v="2874"/>
    <n v="977302.49737397803"/>
    <x v="2874"/>
    <n v="1996194.5651716152"/>
    <n v="1094.4060878599755"/>
    <n v="1018892.0677976372"/>
    <n v="2.3030507431363607"/>
    <n v="0.51041721361967629"/>
    <m/>
    <m/>
    <m/>
    <m/>
    <x v="32"/>
  </r>
  <r>
    <x v="18"/>
    <x v="3"/>
    <s v="Low End"/>
    <s v="Baskin-Robbins"/>
    <s v="Chocolate Chip"/>
    <n v="930"/>
    <x v="2875"/>
    <n v="983121.45119997719"/>
    <x v="2875"/>
    <n v="2008508.0410079535"/>
    <n v="1102.5662255999744"/>
    <n v="1025386.5898079763"/>
    <n v="2.3222430812902686"/>
    <n v="0.51052152586523591"/>
    <m/>
    <m/>
    <m/>
    <m/>
    <x v="32"/>
  </r>
  <r>
    <x v="18"/>
    <x v="3"/>
    <s v="Low End"/>
    <s v="Baskin-Robbins"/>
    <s v="Vanilla"/>
    <n v="902"/>
    <x v="2876"/>
    <n v="927080.60429597832"/>
    <x v="2876"/>
    <n v="1905679.6776185953"/>
    <n v="1084.9213673199745"/>
    <n v="978599.07332261698"/>
    <n v="2.342269307450056"/>
    <n v="0.51351708517220951"/>
    <m/>
    <m/>
    <m/>
    <m/>
    <x v="32"/>
  </r>
  <r>
    <x v="18"/>
    <x v="3"/>
    <s v="Low End"/>
    <s v="Baskin-Robbins"/>
    <s v="Daiquiri Ice"/>
    <n v="899"/>
    <x v="2877"/>
    <n v="911595.77033197938"/>
    <x v="2877"/>
    <n v="1875120.5658738376"/>
    <n v="1071.7739661199757"/>
    <n v="963524.79554185818"/>
    <n v="2.3201166119243077"/>
    <n v="0.5138468496786176"/>
    <m/>
    <m/>
    <m/>
    <m/>
    <x v="32"/>
  </r>
  <r>
    <x v="18"/>
    <x v="3"/>
    <s v="Low End"/>
    <s v="Baskin-Robbins"/>
    <s v="Chocolate Chip"/>
    <n v="886"/>
    <x v="2878"/>
    <n v="892451.7474519792"/>
    <x v="2878"/>
    <n v="1841231.6088546375"/>
    <n v="1070.8576313799754"/>
    <n v="948779.86140265828"/>
    <n v="2.3455299248080723"/>
    <n v="0.51529631407580456"/>
    <m/>
    <m/>
    <m/>
    <m/>
    <x v="32"/>
  </r>
  <r>
    <x v="18"/>
    <x v="3"/>
    <s v="Low End"/>
    <s v="Baskin-Robbins"/>
    <s v="Gold Medal Ribbon"/>
    <n v="796"/>
    <x v="2879"/>
    <n v="714927.94127998385"/>
    <x v="2879"/>
    <n v="1509364.1524751661"/>
    <n v="998.03544119997764"/>
    <n v="794436.21119518229"/>
    <n v="2.3821433683416551"/>
    <n v="0.52633833253056095"/>
    <m/>
    <m/>
    <m/>
    <m/>
    <x v="32"/>
  </r>
  <r>
    <x v="18"/>
    <x v="3"/>
    <s v="High End"/>
    <s v="Ben and Jerry's"/>
    <s v="Pumpkin Cheesecake"/>
    <n v="903"/>
    <x v="2880"/>
    <n v="1049981.7840749754"/>
    <x v="2880"/>
    <n v="2016228.5867429525"/>
    <n v="1070.0407559999746"/>
    <n v="966246.80266797706"/>
    <n v="2.4726592259135631"/>
    <n v="0.47923474997885401"/>
    <m/>
    <m/>
    <m/>
    <m/>
    <x v="32"/>
  </r>
  <r>
    <x v="18"/>
    <x v="3"/>
    <s v="High End"/>
    <s v="Ben and Jerry's"/>
    <s v="Brownie Batter"/>
    <n v="687"/>
    <x v="2881"/>
    <n v="606362.17274998594"/>
    <x v="2881"/>
    <n v="1234742.8535099714"/>
    <n v="914.67347999997889"/>
    <n v="628380.68075998547"/>
    <n v="2.6161524454147864"/>
    <n v="0.5089162322128078"/>
    <m/>
    <m/>
    <m/>
    <m/>
    <x v="32"/>
  </r>
  <r>
    <x v="18"/>
    <x v="3"/>
    <s v="High End"/>
    <s v="Ben and Jerry's"/>
    <s v="Chunky Monkey"/>
    <n v="938"/>
    <x v="2882"/>
    <n v="1121867.0882999746"/>
    <x v="2882"/>
    <n v="2295426.6013786285"/>
    <n v="1251.1295448599722"/>
    <n v="1173559.513078654"/>
    <n v="2.608901806886935"/>
    <n v="0.51125987316423727"/>
    <m/>
    <m/>
    <m/>
    <m/>
    <x v="32"/>
  </r>
  <r>
    <x v="18"/>
    <x v="3"/>
    <s v="High End"/>
    <s v="Ben and Jerry's"/>
    <s v="Crème Brûlée"/>
    <n v="923"/>
    <x v="2883"/>
    <n v="1097391.0431249742"/>
    <x v="2883"/>
    <n v="2251684.3548451979"/>
    <n v="1250.5886367499711"/>
    <n v="1154293.3117202236"/>
    <n v="2.6430422662512929"/>
    <n v="0.51263548962198147"/>
    <m/>
    <m/>
    <m/>
    <m/>
    <x v="32"/>
  </r>
  <r>
    <x v="18"/>
    <x v="3"/>
    <s v="High End"/>
    <s v="Ben and Jerry's"/>
    <s v="Peanut Butter Cookie Dough"/>
    <n v="788"/>
    <x v="2884"/>
    <n v="800272.62719998113"/>
    <x v="2884"/>
    <n v="1691554.6227250805"/>
    <n v="1131.0685222399736"/>
    <n v="891281.99552509934"/>
    <n v="2.7241661449745553"/>
    <n v="0.52690110242449717"/>
    <m/>
    <m/>
    <m/>
    <m/>
    <x v="32"/>
  </r>
  <r>
    <x v="18"/>
    <x v="3"/>
    <s v="High End"/>
    <s v="Ben and Jerry's"/>
    <s v="Stephen Colbert's AmeriCone Dream"/>
    <n v="722"/>
    <x v="2885"/>
    <n v="671948.10809998424"/>
    <x v="2885"/>
    <n v="1446295.4824547262"/>
    <n v="1072.5032885799751"/>
    <n v="774347.374354742"/>
    <n v="2.7744866185317911"/>
    <n v="0.53540053450245195"/>
    <m/>
    <m/>
    <m/>
    <m/>
    <x v="32"/>
  </r>
  <r>
    <x v="18"/>
    <x v="3"/>
    <s v="High End"/>
    <s v="Ben and Jerry's"/>
    <s v="Karamel Sutra"/>
    <n v="674"/>
    <x v="2886"/>
    <n v="584142.15149998642"/>
    <x v="2886"/>
    <n v="1276508.8760093704"/>
    <n v="1027.2503330999764"/>
    <n v="692366.72450938402"/>
    <n v="2.8099852864984514"/>
    <n v="0.54239084233700352"/>
    <m/>
    <m/>
    <m/>
    <m/>
    <x v="32"/>
  </r>
  <r>
    <x v="18"/>
    <x v="3"/>
    <s v="High End"/>
    <s v="Ben and Jerry's"/>
    <s v="Mint Chocolate Cookie"/>
    <n v="632"/>
    <x v="2887"/>
    <n v="515047.2623999879"/>
    <x v="2887"/>
    <n v="1142445.5292870132"/>
    <n v="992.71877671997674"/>
    <n v="627398.26688702533"/>
    <n v="2.8602325581011985"/>
    <n v="0.54917127408129229"/>
    <m/>
    <m/>
    <m/>
    <m/>
    <x v="32"/>
  </r>
  <r>
    <x v="18"/>
    <x v="3"/>
    <s v="High End"/>
    <s v="Ben and Jerry's"/>
    <s v="Belgian Chocolate"/>
    <n v="903"/>
    <x v="2888"/>
    <n v="1051632.9872999752"/>
    <x v="2888"/>
    <n v="2361951.2298084642"/>
    <n v="1451.0722508399658"/>
    <n v="1310318.2425084889"/>
    <n v="2.896646014219201"/>
    <n v="0.55476092222901041"/>
    <m/>
    <m/>
    <m/>
    <m/>
    <x v="32"/>
  </r>
  <r>
    <x v="18"/>
    <x v="3"/>
    <s v="High End"/>
    <s v="Ben and Jerry's"/>
    <s v="World Class Chocolate"/>
    <n v="687"/>
    <x v="2889"/>
    <n v="607211.71694998583"/>
    <x v="2889"/>
    <n v="1434261.8875591466"/>
    <n v="1203.8575991399721"/>
    <n v="827050.17060916079"/>
    <n v="3.0388900278601914"/>
    <n v="0.5766381842695758"/>
    <m/>
    <m/>
    <m/>
    <m/>
    <x v="32"/>
  </r>
  <r>
    <x v="18"/>
    <x v="3"/>
    <s v="Low End"/>
    <s v="EDY's"/>
    <s v="Mint Chocolate Chip"/>
    <n v="772"/>
    <x v="2890"/>
    <n v="793878.06244062132"/>
    <x v="2890"/>
    <n v="1568924.2917439721"/>
    <n v="1003.9458928799879"/>
    <n v="775046.22930335079"/>
    <n v="2.6324939792745643"/>
    <n v="0.4939984888893722"/>
    <m/>
    <m/>
    <m/>
    <m/>
    <x v="32"/>
  </r>
  <r>
    <x v="18"/>
    <x v="3"/>
    <s v="Low End"/>
    <s v="EDY's"/>
    <s v="Chocolate"/>
    <n v="686"/>
    <x v="2891"/>
    <n v="635376.92666754522"/>
    <x v="2891"/>
    <n v="1307385.8424759777"/>
    <n v="979.60483353998904"/>
    <n v="672008.9158084325"/>
    <n v="2.7781490758017018"/>
    <n v="0.51400963202703509"/>
    <m/>
    <m/>
    <m/>
    <m/>
    <x v="32"/>
  </r>
  <r>
    <x v="18"/>
    <x v="3"/>
    <s v="Low End"/>
    <s v="EDY's"/>
    <s v="Chocolate Almond"/>
    <n v="772"/>
    <x v="2892"/>
    <n v="849421.43681915593"/>
    <x v="2892"/>
    <n v="1361856.1510295679"/>
    <n v="663.77553654198437"/>
    <n v="512434.714210412"/>
    <n v="2.2850548857512414"/>
    <n v="0.37627668224945016"/>
    <m/>
    <m/>
    <m/>
    <m/>
    <x v="32"/>
  </r>
  <r>
    <x v="18"/>
    <x v="3"/>
    <s v="Low End"/>
    <s v="EDY's"/>
    <s v="Peppermint (Holiday)"/>
    <n v="686"/>
    <x v="2893"/>
    <n v="679240.71024641255"/>
    <x v="2893"/>
    <n v="1105502.4056336142"/>
    <n v="621.37273380058537"/>
    <n v="426261.69538720162"/>
    <n v="2.3491538509328898"/>
    <n v="0.38558187952824169"/>
    <m/>
    <m/>
    <m/>
    <m/>
    <x v="32"/>
  </r>
  <r>
    <x v="18"/>
    <x v="3"/>
    <s v="High End"/>
    <s v="Häagen-Dazs"/>
    <s v="Chocolate Chip Cookie Dough"/>
    <n v="863"/>
    <x v="2894"/>
    <n v="1061501.3812439749"/>
    <x v="2894"/>
    <n v="2071445.9446439513"/>
    <n v="1170.2717999999725"/>
    <n v="1009944.5633999764"/>
    <n v="2.7813267531864931"/>
    <n v="0.48755535523934213"/>
    <m/>
    <m/>
    <m/>
    <m/>
    <x v="32"/>
  </r>
  <r>
    <x v="18"/>
    <x v="3"/>
    <s v="High End"/>
    <s v="Häagen-Dazs"/>
    <s v="Dulce de Leche"/>
    <n v="652"/>
    <x v="2895"/>
    <n v="606525.63407998567"/>
    <x v="2895"/>
    <n v="1339570.7490671687"/>
    <n v="1124.302323599974"/>
    <n v="733045.11498718301"/>
    <n v="3.1511600668710922"/>
    <n v="0.54722388906868158"/>
    <m/>
    <m/>
    <m/>
    <m/>
    <x v="32"/>
  </r>
  <r>
    <x v="18"/>
    <x v="3"/>
    <s v="High End"/>
    <s v="Häagen-Dazs"/>
    <s v="English Toffee"/>
    <n v="630"/>
    <x v="2896"/>
    <n v="564901.41959998687"/>
    <x v="2896"/>
    <n v="1256752.7927639706"/>
    <n v="1098.1767827999743"/>
    <n v="691851.37316398369"/>
    <n v="3.1664217504761165"/>
    <n v="0.55050713007957452"/>
    <m/>
    <m/>
    <m/>
    <m/>
    <x v="32"/>
  </r>
  <r>
    <x v="18"/>
    <x v="3"/>
    <s v="High End"/>
    <s v="Häagen-Dazs"/>
    <s v="Black Raspberry Chip"/>
    <n v="596"/>
    <x v="2897"/>
    <n v="505661.6981279882"/>
    <x v="2897"/>
    <n v="1138752.0250314933"/>
    <n v="1062.2320921199753"/>
    <n v="633090.32690350502"/>
    <n v="3.2058016109395222"/>
    <n v="0.55595099985529906"/>
    <m/>
    <m/>
    <m/>
    <m/>
    <x v="32"/>
  </r>
  <r>
    <x v="18"/>
    <x v="3"/>
    <s v="High End"/>
    <s v="Häagen-Dazs"/>
    <s v="Raspberry Sherbet"/>
    <n v="863"/>
    <x v="2898"/>
    <n v="1063170.4085729748"/>
    <x v="2898"/>
    <n v="2432466.1822487726"/>
    <n v="1586.6694944099625"/>
    <n v="1369295.7736757977"/>
    <n v="3.2660679784587874"/>
    <n v="0.56292489641517141"/>
    <m/>
    <m/>
    <m/>
    <m/>
    <x v="32"/>
  </r>
  <r>
    <x v="18"/>
    <x v="3"/>
    <s v="Low End"/>
    <s v="Baskin-Robbins"/>
    <s v="Rocky Road"/>
    <n v="997"/>
    <x v="2899"/>
    <n v="1156384.3461859708"/>
    <x v="2899"/>
    <n v="2174616.6575859454"/>
    <n v="1021.2961999999745"/>
    <n v="1018232.3113999746"/>
    <n v="2.1877233079237164"/>
    <n v="0.46823531303688265"/>
    <m/>
    <m/>
    <m/>
    <m/>
    <x v="32"/>
  </r>
  <r>
    <x v="18"/>
    <x v="3"/>
    <s v="Low End"/>
    <s v="Baskin-Robbins"/>
    <s v="Cherries Jubilee"/>
    <n v="877"/>
    <x v="2900"/>
    <n v="897065.14873097721"/>
    <x v="2900"/>
    <n v="1854665.5796377428"/>
    <n v="1091.9047102699722"/>
    <n v="957600.43090676563"/>
    <n v="2.4113842796692659"/>
    <n v="0.51631972977781049"/>
    <m/>
    <m/>
    <m/>
    <m/>
    <x v="32"/>
  </r>
  <r>
    <x v="18"/>
    <x v="3"/>
    <s v="Low End"/>
    <s v="Baskin-Robbins"/>
    <s v="Green Mint Stick"/>
    <n v="832"/>
    <x v="2901"/>
    <n v="795383.3738239808"/>
    <x v="2901"/>
    <n v="1662927.7274521196"/>
    <n v="1042.7215788799745"/>
    <n v="867544.35362813878"/>
    <n v="2.40229712846148"/>
    <n v="0.52169696812823019"/>
    <m/>
    <m/>
    <m/>
    <m/>
    <x v="32"/>
  </r>
  <r>
    <x v="18"/>
    <x v="3"/>
    <s v="Low End"/>
    <s v="Baskin-Robbins"/>
    <s v="Pralines 'n Cream"/>
    <n v="997"/>
    <x v="2902"/>
    <n v="1158164.6163049708"/>
    <x v="2902"/>
    <n v="2543397.4568239856"/>
    <n v="1389.4010436499648"/>
    <n v="1385232.8405190147"/>
    <n v="2.5587267890169865"/>
    <n v="0.54463876135537048"/>
    <m/>
    <m/>
    <m/>
    <m/>
    <x v="32"/>
  </r>
  <r>
    <x v="18"/>
    <x v="3"/>
    <s v="High End"/>
    <s v="Ben and Jerry's"/>
    <s v="ONE Cheesecake Brownie"/>
    <n v="927"/>
    <x v="2903"/>
    <n v="1130705.0981999715"/>
    <x v="2903"/>
    <n v="2318277.8729166617"/>
    <n v="1281.0925293599678"/>
    <n v="1187572.7747166902"/>
    <n v="2.6977768385759839"/>
    <n v="0.512265069080173"/>
    <m/>
    <m/>
    <m/>
    <m/>
    <x v="32"/>
  </r>
  <r>
    <x v="18"/>
    <x v="3"/>
    <s v="High End"/>
    <s v="Ben and Jerry's"/>
    <s v="Chocolate"/>
    <n v="926"/>
    <x v="2904"/>
    <n v="1128459.8528999717"/>
    <x v="2904"/>
    <n v="2314112.6617407813"/>
    <n v="1280.4026013399673"/>
    <n v="1185652.8088408096"/>
    <n v="2.6987491915118107"/>
    <n v="0.51235742686309294"/>
    <m/>
    <m/>
    <m/>
    <m/>
    <x v="32"/>
  </r>
  <r>
    <x v="18"/>
    <x v="3"/>
    <s v="High End"/>
    <s v="Ben and Jerry's"/>
    <s v="Turtle Soup"/>
    <n v="909"/>
    <x v="2905"/>
    <n v="1087592.3662499725"/>
    <x v="2905"/>
    <n v="2237628.2479784437"/>
    <n v="1265.1659864999681"/>
    <n v="1150035.8817284713"/>
    <n v="2.7080717673266643"/>
    <n v="0.51395305845260764"/>
    <m/>
    <m/>
    <m/>
    <m/>
    <x v="32"/>
  </r>
  <r>
    <x v="18"/>
    <x v="4"/>
    <s v="High End"/>
    <s v="Ben and Jerry's"/>
    <s v="Coffee Coffee BuzzBuzzBuzz"/>
    <n v="890"/>
    <x v="2906"/>
    <n v="1042779.8474999736"/>
    <x v="2906"/>
    <n v="2153593.7246109457"/>
    <n v="1248.1054798999685"/>
    <n v="1110813.8771109721"/>
    <n v="2.7188407077527401"/>
    <n v="0.51579546523411446"/>
    <m/>
    <m/>
    <m/>
    <m/>
    <x v="32"/>
  </r>
  <r>
    <x v="18"/>
    <x v="4"/>
    <s v="High End"/>
    <s v="Ben and Jerry's"/>
    <s v="Turtle Soup"/>
    <n v="884"/>
    <x v="2907"/>
    <n v="1028943.1151999739"/>
    <x v="2907"/>
    <n v="2127633.1575698662"/>
    <n v="1242.8620388799684"/>
    <n v="1098690.0423698924"/>
    <n v="2.7226525326696143"/>
    <n v="0.51639073139130376"/>
    <m/>
    <m/>
    <m/>
    <m/>
    <x v="32"/>
  </r>
  <r>
    <x v="18"/>
    <x v="4"/>
    <s v="High End"/>
    <s v="Ben and Jerry's"/>
    <s v="Peanut Butter Cookie Dough"/>
    <n v="878"/>
    <x v="2908"/>
    <n v="1016757.4517999741"/>
    <x v="2908"/>
    <n v="2105055.8210632261"/>
    <n v="1239.5197827599684"/>
    <n v="1088298.369263252"/>
    <n v="2.7307037389065361"/>
    <n v="0.51699264141773305"/>
    <m/>
    <m/>
    <m/>
    <m/>
    <x v="32"/>
  </r>
  <r>
    <x v="18"/>
    <x v="4"/>
    <s v="High End"/>
    <s v="Ben and Jerry's"/>
    <s v="Mission to Marzipan"/>
    <n v="830"/>
    <x v="2909"/>
    <n v="907384.63499997696"/>
    <x v="2909"/>
    <n v="1898536.7844459519"/>
    <n v="1194.1592161999697"/>
    <n v="991152.14944597497"/>
    <n v="2.755896043614388"/>
    <n v="0.52206107227741805"/>
    <m/>
    <m/>
    <m/>
    <m/>
    <x v="32"/>
  </r>
  <r>
    <x v="18"/>
    <x v="4"/>
    <s v="Low End"/>
    <s v="EDY's"/>
    <s v="Mocha Almond Fudge"/>
    <n v="992"/>
    <x v="2910"/>
    <n v="1340252.7131172523"/>
    <x v="2910"/>
    <n v="2495735.0487653892"/>
    <n v="1164.8007415807829"/>
    <n v="1155482.3356481369"/>
    <n v="2.5361511535483352"/>
    <n v="0.46298277384041236"/>
    <m/>
    <m/>
    <m/>
    <m/>
    <x v="32"/>
  </r>
  <r>
    <x v="18"/>
    <x v="4"/>
    <s v="Low End"/>
    <s v="EDY's"/>
    <s v="Gold Medal Ribbon"/>
    <n v="951"/>
    <x v="2911"/>
    <n v="1273425.3964914689"/>
    <x v="2911"/>
    <n v="1993421.8443273709"/>
    <n v="757.09405660978132"/>
    <n v="719996.44783590198"/>
    <n v="2.2041349405046775"/>
    <n v="0.36118619342151653"/>
    <m/>
    <m/>
    <m/>
    <m/>
    <x v="32"/>
  </r>
  <r>
    <x v="18"/>
    <x v="4"/>
    <s v="Low End"/>
    <s v="EDY's"/>
    <s v="Mocha Almond Fudge"/>
    <n v="951"/>
    <x v="2912"/>
    <n v="1188220.2967374008"/>
    <x v="2912"/>
    <n v="2099331.3616529582"/>
    <n v="958.05579906998651"/>
    <n v="911111.06491555739"/>
    <n v="2.321239540483655"/>
    <n v="0.43400059731312374"/>
    <m/>
    <m/>
    <m/>
    <m/>
    <x v="32"/>
  </r>
  <r>
    <x v="18"/>
    <x v="4"/>
    <s v="High End"/>
    <s v="Häagen-Dazs"/>
    <s v="Waffle Cone"/>
    <n v="883"/>
    <x v="2913"/>
    <n v="1136316.4095329712"/>
    <x v="2913"/>
    <n v="2372335.2851204104"/>
    <n v="1399.7948760899651"/>
    <n v="1236018.8755874392"/>
    <n v="3.0426686603509996"/>
    <n v="0.52101356976811297"/>
    <m/>
    <m/>
    <m/>
    <m/>
    <x v="32"/>
  </r>
  <r>
    <x v="18"/>
    <x v="4"/>
    <s v="High End"/>
    <s v="Häagen-Dazs"/>
    <s v="Strawberry"/>
    <n v="838"/>
    <x v="2914"/>
    <n v="1012781.9147519751"/>
    <x v="2914"/>
    <n v="2132978.9371276279"/>
    <n v="1336.7506233599674"/>
    <n v="1120197.0223756528"/>
    <n v="3.037375808305415"/>
    <n v="0.52517959876536047"/>
    <m/>
    <m/>
    <m/>
    <m/>
    <x v="32"/>
  </r>
  <r>
    <x v="18"/>
    <x v="4"/>
    <s v="High End"/>
    <s v="Häagen-Dazs"/>
    <s v="Cherry Vanilla"/>
    <n v="830"/>
    <x v="2915"/>
    <n v="993708.6272999756"/>
    <x v="2915"/>
    <n v="2096252.0777069489"/>
    <n v="1328.3656028999678"/>
    <n v="1102543.4504069733"/>
    <n v="3.0428974854216126"/>
    <n v="0.52595938347883475"/>
    <m/>
    <m/>
    <m/>
    <m/>
    <x v="32"/>
  </r>
  <r>
    <x v="18"/>
    <x v="4"/>
    <s v="High End"/>
    <s v="Häagen-Dazs"/>
    <s v="Lychee"/>
    <n v="788"/>
    <x v="2916"/>
    <n v="906662.68838397693"/>
    <x v="2916"/>
    <n v="1930163.4835545106"/>
    <n v="1298.8588771199668"/>
    <n v="1023500.7951705337"/>
    <n v="3.1084340674110882"/>
    <n v="0.53026637582309677"/>
    <m/>
    <m/>
    <m/>
    <m/>
    <x v="32"/>
  </r>
  <r>
    <x v="18"/>
    <x v="4"/>
    <s v="High End"/>
    <s v="Häagen-Dazs"/>
    <s v="Mayan Chocolate"/>
    <n v="754"/>
    <x v="2917"/>
    <n v="817936.47655198025"/>
    <x v="2917"/>
    <n v="1755375.4301896377"/>
    <n v="1243.28773691997"/>
    <n v="937438.95363765745"/>
    <n v="3.0876447280105355"/>
    <n v="0.53403900813194327"/>
    <m/>
    <m/>
    <m/>
    <m/>
    <x v="32"/>
  </r>
  <r>
    <x v="18"/>
    <x v="4"/>
    <s v="High End"/>
    <s v="Häagen-Dazs"/>
    <s v="Mayan Chocolate"/>
    <n v="748"/>
    <x v="2918"/>
    <n v="817091.24903997907"/>
    <x v="2918"/>
    <n v="1756179.7334135554"/>
    <n v="1255.4658881999683"/>
    <n v="939088.48437357636"/>
    <n v="3.138815331818102"/>
    <n v="0.53473369866775156"/>
    <m/>
    <m/>
    <m/>
    <m/>
    <x v="32"/>
  </r>
  <r>
    <x v="18"/>
    <x v="4"/>
    <s v="High End"/>
    <s v="Häagen-Dazs"/>
    <s v="Dulce de Leche"/>
    <n v="706"/>
    <x v="2919"/>
    <n v="728032.56842398155"/>
    <x v="2919"/>
    <n v="1582205.6812581199"/>
    <n v="1209.8769303599693"/>
    <n v="854173.11283413833"/>
    <n v="3.1743407002265482"/>
    <n v="0.53986224607342259"/>
    <m/>
    <m/>
    <m/>
    <m/>
    <x v="32"/>
  </r>
  <r>
    <x v="18"/>
    <x v="4"/>
    <s v="High End"/>
    <s v="Häagen-Dazs"/>
    <s v="Black Raspberry Chip"/>
    <n v="704"/>
    <x v="2920"/>
    <n v="715151.58527998254"/>
    <x v="2920"/>
    <n v="1555078.714675162"/>
    <n v="1193.0783087999707"/>
    <n v="839927.12939517945"/>
    <n v="3.1376685068181049"/>
    <n v="0.54011872291019714"/>
    <m/>
    <m/>
    <m/>
    <m/>
    <x v="32"/>
  </r>
  <r>
    <x v="18"/>
    <x v="4"/>
    <s v="High End"/>
    <s v="Häagen-Dazs"/>
    <s v="English Toffee"/>
    <n v="638"/>
    <x v="2921"/>
    <n v="587447.5289759856"/>
    <x v="2921"/>
    <n v="1303390.0250078081"/>
    <n v="1122.1669216799728"/>
    <n v="715942.49603182252"/>
    <n v="3.202086322382367"/>
    <n v="0.5492926002924825"/>
    <m/>
    <m/>
    <m/>
    <m/>
    <x v="32"/>
  </r>
  <r>
    <x v="18"/>
    <x v="4"/>
    <s v="High End"/>
    <s v="Häagen-Dazs"/>
    <s v="Vanilla Swiss Almond"/>
    <n v="620"/>
    <x v="2922"/>
    <n v="561563.42519998562"/>
    <x v="2922"/>
    <n v="1253657.0632679681"/>
    <n v="1116.2800613999718"/>
    <n v="692093.63806798251"/>
    <n v="3.261334711935401"/>
    <n v="0.55205977643030124"/>
    <m/>
    <m/>
    <m/>
    <m/>
    <x v="32"/>
  </r>
  <r>
    <x v="18"/>
    <x v="4"/>
    <s v="Low End"/>
    <s v="Baskin-Robbins"/>
    <s v="Peach"/>
    <n v="231"/>
    <x v="2923"/>
    <n v="85000.917985827706"/>
    <x v="2923"/>
    <n v="157895.38449299568"/>
    <n v="315.56046106999133"/>
    <n v="72894.466507167977"/>
    <n v="2.9590034761903956"/>
    <n v="0.461663060900945"/>
    <m/>
    <m/>
    <m/>
    <m/>
    <x v="32"/>
  </r>
  <r>
    <x v="18"/>
    <x v="4"/>
    <s v="Low End"/>
    <s v="Baskin-Robbins"/>
    <s v="Reese's Peanut Butter Cup"/>
    <n v="210"/>
    <x v="2924"/>
    <n v="69583.78753199811"/>
    <x v="2924"/>
    <n v="135669.51719999631"/>
    <n v="314.69395079999146"/>
    <n v="66085.729667998196"/>
    <n v="3.076406285714202"/>
    <n v="0.4871081657243489"/>
    <m/>
    <m/>
    <m/>
    <m/>
    <x v="32"/>
  </r>
  <r>
    <x v="18"/>
    <x v="4"/>
    <s v="Low End"/>
    <s v="Baskin-Robbins"/>
    <s v="Pralines 'n Cream"/>
    <n v="809"/>
    <x v="2925"/>
    <n v="768035.41694298014"/>
    <x v="2925"/>
    <n v="1511783.3376429607"/>
    <n v="919.34229999997603"/>
    <n v="743747.92069998058"/>
    <n v="2.3098964487020415"/>
    <n v="0.49196726950276271"/>
    <m/>
    <m/>
    <m/>
    <m/>
    <x v="32"/>
  </r>
  <r>
    <x v="18"/>
    <x v="4"/>
    <s v="Low End"/>
    <s v="Baskin-Robbins"/>
    <s v="Coffee"/>
    <n v="576"/>
    <x v="2926"/>
    <n v="391188.78719998972"/>
    <x v="2926"/>
    <n v="843726.0671999777"/>
    <n v="785.65499999997905"/>
    <n v="452537.27999998798"/>
    <n v="2.5430593749999328"/>
    <n v="0.53635569362197832"/>
    <m/>
    <m/>
    <m/>
    <m/>
    <x v="32"/>
  </r>
  <r>
    <x v="18"/>
    <x v="4"/>
    <s v="Low End"/>
    <s v="Baskin-Robbins"/>
    <s v="Reese's Peanut Butter Cup"/>
    <n v="551"/>
    <x v="2927"/>
    <n v="361351.67861899023"/>
    <x v="2927"/>
    <n v="790100.26171897852"/>
    <n v="778.12809999997876"/>
    <n v="428748.58309998829"/>
    <n v="2.602429707803922"/>
    <n v="0.54265085568657212"/>
    <m/>
    <m/>
    <m/>
    <m/>
    <x v="32"/>
  </r>
  <r>
    <x v="18"/>
    <x v="4"/>
    <s v="High End"/>
    <s v="Ben and Jerry's"/>
    <s v="Fossil Fuel"/>
    <n v="338"/>
    <x v="2928"/>
    <n v="275311.13286819245"/>
    <x v="2928"/>
    <n v="560000.83021998929"/>
    <n v="842.27721109999072"/>
    <n v="284689.69735179684"/>
    <n v="4.9017964201182496"/>
    <n v="0.50837370587461461"/>
    <m/>
    <m/>
    <m/>
    <m/>
    <x v="32"/>
  </r>
  <r>
    <x v="18"/>
    <x v="4"/>
    <s v="High End"/>
    <s v="Ben and Jerry's"/>
    <s v="ONE Cheesecake Brownie"/>
    <n v="305"/>
    <x v="2929"/>
    <n v="225699.11601849404"/>
    <x v="2929"/>
    <n v="480449.13634999131"/>
    <n v="835.24596829999109"/>
    <n v="254750.02033149728"/>
    <n v="5.1647313770490868"/>
    <n v="0.53023306955415217"/>
    <m/>
    <m/>
    <m/>
    <m/>
    <x v="32"/>
  </r>
  <r>
    <x v="18"/>
    <x v="4"/>
    <s v="High End"/>
    <s v="Ben and Jerry's"/>
    <s v="Vanilla Caramel Fudge"/>
    <n v="273"/>
    <x v="2930"/>
    <n v="186983.86635746487"/>
    <x v="2930"/>
    <n v="415274.26913699234"/>
    <n v="836.22858160999078"/>
    <n v="228290.40277952747"/>
    <n v="5.5719823040292011"/>
    <n v="0.54973404264596548"/>
    <m/>
    <m/>
    <m/>
    <m/>
    <x v="32"/>
  </r>
  <r>
    <x v="18"/>
    <x v="4"/>
    <s v="High End"/>
    <s v="Ben and Jerry's"/>
    <s v="Karamel Sutra"/>
    <n v="771"/>
    <x v="2931"/>
    <n v="791929.16122497921"/>
    <x v="2931"/>
    <n v="1570751.9461889586"/>
    <n v="1010.1462839999733"/>
    <n v="778822.78496397939"/>
    <n v="2.6424017626458447"/>
    <n v="0.49582799298998192"/>
    <m/>
    <m/>
    <m/>
    <m/>
    <x v="32"/>
  </r>
  <r>
    <x v="18"/>
    <x v="4"/>
    <s v="High End"/>
    <s v="Ben and Jerry's"/>
    <s v="Coconut Seven Layer Bar"/>
    <n v="735"/>
    <x v="2932"/>
    <n v="728088.24374998012"/>
    <x v="2932"/>
    <n v="1459544.5147499603"/>
    <n v="995.1785999999729"/>
    <n v="731456.27099998016"/>
    <n v="2.7017344897958449"/>
    <n v="0.50115379394597526"/>
    <m/>
    <m/>
    <m/>
    <m/>
    <x v="32"/>
  </r>
  <r>
    <x v="18"/>
    <x v="4"/>
    <s v="High End"/>
    <s v="Ben and Jerry's"/>
    <s v="Goodbye Yellow Brickle Road"/>
    <n v="576"/>
    <x v="2933"/>
    <n v="446404.6079999879"/>
    <x v="2933"/>
    <n v="950759.14751997415"/>
    <n v="875.61551999997607"/>
    <n v="504354.53951998625"/>
    <n v="2.8656658333332552"/>
    <n v="0.53047561081645067"/>
    <m/>
    <m/>
    <m/>
    <m/>
    <x v="32"/>
  </r>
  <r>
    <x v="18"/>
    <x v="4"/>
    <s v="High End"/>
    <s v="Ben and Jerry's"/>
    <s v="Sweet Cream &amp; Cookies"/>
    <n v="465"/>
    <x v="2934"/>
    <n v="291563.19562499208"/>
    <x v="2934"/>
    <n v="661252.787324982"/>
    <n v="795.0313799999783"/>
    <n v="369689.59169998992"/>
    <n v="3.058169903225723"/>
    <n v="0.55907453062772616"/>
    <m/>
    <m/>
    <m/>
    <m/>
    <x v="32"/>
  </r>
  <r>
    <x v="18"/>
    <x v="4"/>
    <s v="Low End"/>
    <s v="EDY's"/>
    <s v="Fudge Tracks"/>
    <n v="922"/>
    <x v="2935"/>
    <n v="1159116.6438241282"/>
    <x v="2935"/>
    <n v="2144802.212335954"/>
    <n v="1069.0732847199843"/>
    <n v="985685.56851182575"/>
    <n v="2.5230473839478851"/>
    <n v="0.45956944786917786"/>
    <m/>
    <m/>
    <m/>
    <m/>
    <x v="32"/>
  </r>
  <r>
    <x v="18"/>
    <x v="4"/>
    <s v="Low End"/>
    <s v="EDY's"/>
    <s v="Vanilla Bean"/>
    <n v="438"/>
    <x v="2936"/>
    <n v="293736.685283272"/>
    <x v="2936"/>
    <n v="483553.69768798677"/>
    <n v="433.37217443998804"/>
    <n v="189817.01240471477"/>
    <n v="2.5205567945204788"/>
    <n v="0.39254588127913415"/>
    <m/>
    <m/>
    <m/>
    <m/>
    <x v="32"/>
  </r>
  <r>
    <x v="18"/>
    <x v="4"/>
    <s v="Low End"/>
    <s v="EDY's"/>
    <s v="Chocolate Fudge Chunk"/>
    <n v="192"/>
    <x v="2937"/>
    <n v="48212.904959998683"/>
    <x v="2937"/>
    <n v="112790.01599999692"/>
    <n v="336.33911999999077"/>
    <n v="64577.111039998235"/>
    <n v="3.0596249999999166"/>
    <n v="0.57254279527719898"/>
    <m/>
    <m/>
    <m/>
    <m/>
    <x v="32"/>
  </r>
  <r>
    <x v="18"/>
    <x v="4"/>
    <s v="High End"/>
    <s v="Häagen-Dazs"/>
    <s v="Lychee"/>
    <n v="298"/>
    <x v="2938"/>
    <n v="170678.1718855155"/>
    <x v="2938"/>
    <n v="270858.10159199295"/>
    <n v="336.1742607599914"/>
    <n v="100179.92970647744"/>
    <n v="3.0500664563757596"/>
    <n v="0.36986130050259103"/>
    <m/>
    <m/>
    <m/>
    <m/>
    <x v="32"/>
  </r>
  <r>
    <x v="18"/>
    <x v="4"/>
    <s v="High End"/>
    <s v="Häagen-Dazs"/>
    <s v="Radish and Rice"/>
    <n v="237"/>
    <x v="2939"/>
    <n v="105402.56283584713"/>
    <x v="2939"/>
    <n v="183919.834034995"/>
    <n v="331.29650294999107"/>
    <n v="78517.271199147872"/>
    <n v="3.2744010759492781"/>
    <n v="0.42691029823465454"/>
    <m/>
    <m/>
    <m/>
    <m/>
    <x v="32"/>
  </r>
  <r>
    <x v="18"/>
    <x v="4"/>
    <s v="High End"/>
    <s v="Häagen-Dazs"/>
    <s v="Coconut Macaroon"/>
    <n v="992"/>
    <x v="2940"/>
    <n v="1444708.2946559626"/>
    <x v="2940"/>
    <n v="2753676.8962559286"/>
    <n v="1319.5247999999656"/>
    <n v="1308968.6015999659"/>
    <n v="2.7982701290321854"/>
    <n v="0.47535301014426262"/>
    <m/>
    <m/>
    <m/>
    <m/>
    <x v="32"/>
  </r>
  <r>
    <x v="18"/>
    <x v="4"/>
    <s v="High End"/>
    <s v="Häagen-Dazs"/>
    <s v="Baileys Irish Cream"/>
    <n v="734"/>
    <x v="2941"/>
    <n v="802084.30887597834"/>
    <x v="2941"/>
    <n v="1614411.5774759562"/>
    <n v="1106.7128999999697"/>
    <n v="812327.26859997783"/>
    <n v="2.9965542425067304"/>
    <n v="0.50317235080165057"/>
    <m/>
    <m/>
    <m/>
    <m/>
    <x v="32"/>
  </r>
  <r>
    <x v="18"/>
    <x v="5"/>
    <s v="High End"/>
    <s v="Häagen-Dazs"/>
    <s v="Triple Chocolate"/>
    <n v="148"/>
    <x v="2942"/>
    <n v="35886.148045439069"/>
    <x v="2942"/>
    <n v="82129.919423997868"/>
    <n v="312.45791471999189"/>
    <n v="46243.771378558798"/>
    <n v="3.7495397837836868"/>
    <n v="0.56305633443793013"/>
    <m/>
    <m/>
    <m/>
    <m/>
    <x v="32"/>
  </r>
  <r>
    <x v="18"/>
    <x v="5"/>
    <s v="High End"/>
    <s v="Häagen-Dazs"/>
    <s v="Vanilla Bean"/>
    <n v="132"/>
    <x v="2943"/>
    <n v="27808.379691839244"/>
    <x v="2943"/>
    <n v="69384.816863998116"/>
    <n v="314.97300887999143"/>
    <n v="41576.437172158869"/>
    <n v="3.982140545454437"/>
    <n v="0.59921520371889525"/>
    <m/>
    <m/>
    <m/>
    <m/>
    <x v="32"/>
  </r>
  <r>
    <x v="18"/>
    <x v="5"/>
    <s v="Low End"/>
    <s v="Baskin-Robbins"/>
    <s v="Date Nut"/>
    <n v="342"/>
    <x v="2944"/>
    <n v="254137.19285555289"/>
    <x v="2944"/>
    <n v="537218.92767598969"/>
    <n v="827.72437081999078"/>
    <n v="283081.7348204368"/>
    <n v="4.5930280058478656"/>
    <n v="0.52693924252641111"/>
    <m/>
    <m/>
    <m/>
    <m/>
    <x v="32"/>
  </r>
  <r>
    <x v="18"/>
    <x v="5"/>
    <s v="Low End"/>
    <s v="Baskin-Robbins"/>
    <s v="French Vanilla"/>
    <n v="301"/>
    <x v="2945"/>
    <n v="205634.63380487397"/>
    <x v="2945"/>
    <n v="456037.22824799095"/>
    <n v="831.90230711999004"/>
    <n v="250402.59444311698"/>
    <n v="5.0334679335547179"/>
    <n v="0.54908366890377913"/>
    <m/>
    <m/>
    <m/>
    <m/>
    <x v="32"/>
  </r>
  <r>
    <x v="18"/>
    <x v="5"/>
    <s v="Low End"/>
    <s v="Baskin-Robbins"/>
    <s v="Butterscotch Ribbon"/>
    <n v="994"/>
    <x v="2946"/>
    <n v="1207438.2861239647"/>
    <x v="2946"/>
    <n v="2272002.7437239331"/>
    <n v="1070.9903999999685"/>
    <n v="1064564.4575999684"/>
    <n v="2.2995141307846407"/>
    <n v="0.46855773415796625"/>
    <m/>
    <m/>
    <m/>
    <m/>
    <x v="32"/>
  </r>
  <r>
    <x v="18"/>
    <x v="5"/>
    <s v="Low End"/>
    <s v="Baskin-Robbins"/>
    <s v="Peanut Butter ’n Chocolate"/>
    <n v="959"/>
    <x v="2947"/>
    <n v="1126466.6744449667"/>
    <x v="2947"/>
    <n v="2135228.704944937"/>
    <n v="1051.8894999999688"/>
    <n v="1008762.0304999703"/>
    <n v="2.3217057924921107"/>
    <n v="0.47243746216215465"/>
    <m/>
    <m/>
    <m/>
    <m/>
    <x v="32"/>
  </r>
  <r>
    <x v="18"/>
    <x v="5"/>
    <s v="Low End"/>
    <s v="Baskin-Robbins"/>
    <s v="Rocky Road"/>
    <n v="947"/>
    <x v="2948"/>
    <n v="1083104.0303789694"/>
    <x v="2948"/>
    <n v="2058428.1374789418"/>
    <n v="1029.9092999999709"/>
    <n v="975324.10709997243"/>
    <n v="2.2952804192185203"/>
    <n v="0.47381984794208065"/>
    <m/>
    <m/>
    <m/>
    <m/>
    <x v="32"/>
  </r>
  <r>
    <x v="18"/>
    <x v="5"/>
    <s v="Low End"/>
    <s v="Baskin-Robbins"/>
    <s v="Date Nut"/>
    <n v="922"/>
    <x v="2949"/>
    <n v="1041390.3036959693"/>
    <x v="2949"/>
    <n v="1990389.4140959412"/>
    <n v="1029.2831999999696"/>
    <n v="948999.11039997195"/>
    <n v="2.3414032190888681"/>
    <n v="0.47679067406566705"/>
    <m/>
    <m/>
    <m/>
    <m/>
    <x v="32"/>
  </r>
  <r>
    <x v="18"/>
    <x v="5"/>
    <s v="Low End"/>
    <s v="Baskin-Robbins"/>
    <s v="Peanut Butter ’n Chocolate"/>
    <n v="685"/>
    <x v="2950"/>
    <n v="575194.7739999831"/>
    <x v="2950"/>
    <n v="1180707.3739999651"/>
    <n v="883.95999999997377"/>
    <n v="605512.59999998205"/>
    <n v="2.5162925547444512"/>
    <n v="0.51283883994782264"/>
    <m/>
    <m/>
    <m/>
    <m/>
    <x v="32"/>
  </r>
  <r>
    <x v="18"/>
    <x v="5"/>
    <s v="Low End"/>
    <s v="Baskin-Robbins"/>
    <s v="Date Nut"/>
    <n v="190"/>
    <x v="2951"/>
    <n v="58021.906430998271"/>
    <x v="2951"/>
    <n v="119449.73009999645"/>
    <n v="323.3043350999904"/>
    <n v="61427.823668998179"/>
    <n v="3.3088567894735856"/>
    <n v="0.51425669708566379"/>
    <m/>
    <m/>
    <m/>
    <m/>
    <x v="32"/>
  </r>
  <r>
    <x v="18"/>
    <x v="5"/>
    <s v="Low End"/>
    <s v="Baskin-Robbins"/>
    <s v="Oreo Cookies'n Cream"/>
    <n v="448"/>
    <x v="2952"/>
    <n v="245551.71020799276"/>
    <x v="2952"/>
    <n v="575517.32940798311"/>
    <n v="736.53039999997839"/>
    <n v="329965.61919999035"/>
    <n v="2.8674930714284872"/>
    <n v="0.57333741720586551"/>
    <m/>
    <m/>
    <m/>
    <m/>
    <x v="32"/>
  </r>
  <r>
    <x v="18"/>
    <x v="5"/>
    <s v="High End"/>
    <s v="Ben and Jerry's"/>
    <s v="Chocolate Fudge Brownie"/>
    <n v="325"/>
    <x v="2953"/>
    <n v="258206.64024999275"/>
    <x v="2953"/>
    <n v="532378.27499998966"/>
    <n v="843.60502999999051"/>
    <n v="274171.63474999694"/>
    <n v="5.0402676923075944"/>
    <n v="0.51499403267348254"/>
    <m/>
    <m/>
    <m/>
    <m/>
    <x v="32"/>
  </r>
  <r>
    <x v="18"/>
    <x v="5"/>
    <s v="High End"/>
    <s v="Ben and Jerry's"/>
    <s v="Phish Food"/>
    <n v="318"/>
    <x v="2954"/>
    <n v="252643.99718843252"/>
    <x v="2954"/>
    <n v="522665.85512398928"/>
    <n v="849.12533941998981"/>
    <n v="270021.85793555679"/>
    <n v="5.1685638930816546"/>
    <n v="0.51662425484347141"/>
    <m/>
    <m/>
    <m/>
    <m/>
    <x v="32"/>
  </r>
  <r>
    <x v="18"/>
    <x v="5"/>
    <s v="High End"/>
    <s v="Ben and Jerry's"/>
    <s v="Chocolate"/>
    <n v="309"/>
    <x v="2955"/>
    <n v="174594.225791365"/>
    <x v="2955"/>
    <n v="278076.85682699207"/>
    <n v="334.89524606999043"/>
    <n v="103482.63103562707"/>
    <n v="2.9123789741099491"/>
    <n v="0.37213679777749242"/>
    <m/>
    <m/>
    <m/>
    <m/>
    <x v="32"/>
  </r>
  <r>
    <x v="18"/>
    <x v="5"/>
    <s v="High End"/>
    <s v="Ben and Jerry's"/>
    <s v="Goodbye Yellow Brickle Road"/>
    <n v="988"/>
    <x v="2956"/>
    <n v="1348982.2007999604"/>
    <x v="2956"/>
    <n v="2547543.4803519254"/>
    <n v="1213.1187039999643"/>
    <n v="1198561.279551965"/>
    <n v="2.6098029392711783"/>
    <n v="0.47047726125027389"/>
    <m/>
    <m/>
    <m/>
    <m/>
    <x v="32"/>
  </r>
  <r>
    <x v="18"/>
    <x v="5"/>
    <s v="High End"/>
    <s v="Ben and Jerry's"/>
    <s v="Peanut Butter Cookie Dough"/>
    <n v="917"/>
    <x v="2957"/>
    <n v="1142011.3508999681"/>
    <x v="2957"/>
    <n v="2186512.3953959388"/>
    <n v="1139.0414879999682"/>
    <n v="1044501.0444959707"/>
    <n v="2.6002390272627411"/>
    <n v="0.47770186288234151"/>
    <m/>
    <m/>
    <m/>
    <m/>
    <x v="32"/>
  </r>
  <r>
    <x v="18"/>
    <x v="5"/>
    <s v="High End"/>
    <s v="Ben and Jerry's"/>
    <s v="Half Baked"/>
    <n v="717"/>
    <x v="2958"/>
    <n v="712296.01394997898"/>
    <x v="2958"/>
    <n v="1435996.7116379575"/>
    <n v="1009.3454639999701"/>
    <n v="723700.69768797851"/>
    <n v="2.7932842594141434"/>
    <n v="0.50397099925284328"/>
    <m/>
    <m/>
    <m/>
    <m/>
    <x v="32"/>
  </r>
  <r>
    <x v="18"/>
    <x v="5"/>
    <s v="High End"/>
    <s v="Ben and Jerry's"/>
    <s v="Crème Brûlée"/>
    <n v="716"/>
    <x v="2959"/>
    <n v="710425.86839997908"/>
    <x v="2959"/>
    <n v="1432687.7580959576"/>
    <n v="1008.7456559999702"/>
    <n v="722261.88969597849"/>
    <n v="2.7946376480446102"/>
    <n v="0.50413070511320957"/>
    <m/>
    <m/>
    <m/>
    <m/>
    <x v="32"/>
  </r>
  <r>
    <x v="18"/>
    <x v="5"/>
    <s v="High End"/>
    <s v="Ben and Jerry's"/>
    <s v="Chocolate Macadamia"/>
    <n v="476"/>
    <x v="2960"/>
    <n v="309701.06999999122"/>
    <x v="2960"/>
    <n v="697258.27079998015"/>
    <n v="814.19579999997677"/>
    <n v="387557.20079998893"/>
    <n v="3.0773703781511728"/>
    <n v="0.55583019525223532"/>
    <m/>
    <m/>
    <m/>
    <m/>
    <x v="32"/>
  </r>
  <r>
    <x v="18"/>
    <x v="5"/>
    <s v="Low End"/>
    <s v="Ben and Jerry's"/>
    <s v="Willie Nelson’s Country PeachCobbler"/>
    <n v="308"/>
    <x v="2961"/>
    <n v="238427.72738399295"/>
    <x v="2961"/>
    <n v="499676.34639998985"/>
    <n v="848.20980199998996"/>
    <n v="261248.6190159969"/>
    <n v="5.2672915584414515"/>
    <n v="0.52283567332776637"/>
    <m/>
    <m/>
    <m/>
    <m/>
    <x v="32"/>
  </r>
  <r>
    <x v="18"/>
    <x v="5"/>
    <s v="Low End"/>
    <s v="EDY's"/>
    <s v="Fudge Tracks"/>
    <n v="753"/>
    <x v="2962"/>
    <n v="814973.98181154591"/>
    <x v="2962"/>
    <n v="1595470.7062469637"/>
    <n v="1036.5162343099839"/>
    <n v="780496.7244354178"/>
    <n v="2.8138366520583689"/>
    <n v="0.48919527095009191"/>
    <m/>
    <m/>
    <m/>
    <m/>
    <x v="32"/>
  </r>
  <r>
    <x v="18"/>
    <x v="5"/>
    <s v="Low End"/>
    <s v="EDY's"/>
    <s v="Neapolitan"/>
    <n v="696"/>
    <x v="2963"/>
    <n v="703929.60617469915"/>
    <x v="2963"/>
    <n v="1413951.1941119684"/>
    <n v="1020.1459596799846"/>
    <n v="710021.58793726924"/>
    <n v="2.9188779770114288"/>
    <n v="0.50215424046740031"/>
    <m/>
    <m/>
    <m/>
    <m/>
    <x v="32"/>
  </r>
  <r>
    <x v="18"/>
    <x v="5"/>
    <s v="Low End"/>
    <s v="EDY's"/>
    <s v="Cookie Dough"/>
    <n v="521"/>
    <x v="2964"/>
    <n v="407469.09901476844"/>
    <x v="2964"/>
    <n v="648729.28633798147"/>
    <n v="463.07137681998665"/>
    <n v="241260.18732321303"/>
    <n v="2.3899458310939816"/>
    <n v="0.37189655593491877"/>
    <m/>
    <m/>
    <m/>
    <m/>
    <x v="32"/>
  </r>
  <r>
    <x v="18"/>
    <x v="5"/>
    <s v="Low End"/>
    <s v="EDY's"/>
    <s v="Rocky Road"/>
    <n v="333"/>
    <x v="2965"/>
    <n v="183511.06480043475"/>
    <x v="2965"/>
    <n v="319935.42032399087"/>
    <n v="409.68274931998837"/>
    <n v="136424.35552355612"/>
    <n v="2.885186270270188"/>
    <n v="0.42641216588461034"/>
    <m/>
    <m/>
    <m/>
    <m/>
    <x v="32"/>
  </r>
  <r>
    <x v="18"/>
    <x v="5"/>
    <s v="Low End"/>
    <s v="EDY's"/>
    <s v="Chocolate Fudge Chunk"/>
    <n v="122"/>
    <x v="2966"/>
    <n v="19250.135145999458"/>
    <x v="2966"/>
    <n v="57930.516599998373"/>
    <n v="317.05230699999106"/>
    <n v="38680.381453998911"/>
    <n v="3.8921336065572678"/>
    <n v="0.66770302983971652"/>
    <m/>
    <m/>
    <m/>
    <m/>
    <x v="32"/>
  </r>
  <r>
    <x v="19"/>
    <x v="0"/>
    <s v="High End"/>
    <s v="Häagen-Dazs"/>
    <s v="Coconut Macaroon"/>
    <n v="279"/>
    <x v="2967"/>
    <n v="218805.43295555352"/>
    <x v="2967"/>
    <n v="459926.65767599054"/>
    <n v="864.23378035998928"/>
    <n v="241121.22472043702"/>
    <n v="5.9085399426522081"/>
    <n v="0.52426016343306259"/>
    <m/>
    <m/>
    <m/>
    <m/>
    <x v="32"/>
  </r>
  <r>
    <x v="19"/>
    <x v="0"/>
    <s v="High End"/>
    <s v="Häagen-Dazs"/>
    <s v="Coconut Macaroon"/>
    <n v="268"/>
    <x v="2968"/>
    <n v="203472.36772895398"/>
    <x v="2968"/>
    <n v="434640.44681599108"/>
    <n v="862.56745927998918"/>
    <n v="231168.0790870371"/>
    <n v="6.051465343283458"/>
    <n v="0.53186048555877763"/>
    <m/>
    <m/>
    <m/>
    <m/>
    <x v="32"/>
  </r>
  <r>
    <x v="19"/>
    <x v="0"/>
    <s v="High End"/>
    <s v="Häagen-Dazs"/>
    <s v="Vanilla Bean"/>
    <n v="311"/>
    <x v="2969"/>
    <n v="194970.36013496426"/>
    <x v="2969"/>
    <n v="304621.36418699101"/>
    <n v="352.57557572998951"/>
    <n v="109651.00405202675"/>
    <n v="3.1494852636655017"/>
    <n v="0.35995835139362636"/>
    <m/>
    <m/>
    <m/>
    <m/>
    <x v="32"/>
  </r>
  <r>
    <x v="19"/>
    <x v="0"/>
    <s v="High End"/>
    <s v="Häagen-Dazs"/>
    <s v="Baileys Irish Cream"/>
    <n v="959"/>
    <x v="2970"/>
    <n v="1406979.4959359586"/>
    <x v="2970"/>
    <n v="2696464.7055359208"/>
    <n v="1344.6143999999606"/>
    <n v="1289485.2095999622"/>
    <n v="2.9319565213763479"/>
    <n v="0.47821327197519453"/>
    <m/>
    <m/>
    <m/>
    <m/>
    <x v="32"/>
  </r>
  <r>
    <x v="19"/>
    <x v="0"/>
    <s v="High End"/>
    <s v="Häagen-Dazs"/>
    <s v="Triple Chocolate"/>
    <n v="820"/>
    <x v="2971"/>
    <n v="1030851.7331999696"/>
    <x v="2971"/>
    <n v="2030502.2531999401"/>
    <n v="1219.0859999999639"/>
    <n v="999650.51999997045"/>
    <n v="3.0197832439023498"/>
    <n v="0.49231687304192151"/>
    <m/>
    <m/>
    <m/>
    <m/>
    <x v="32"/>
  </r>
  <r>
    <x v="19"/>
    <x v="0"/>
    <s v="High End"/>
    <s v="Häagen-Dazs"/>
    <s v="Chocolate Peanut Butter"/>
    <n v="790"/>
    <x v="2972"/>
    <n v="954938.53049997182"/>
    <x v="2972"/>
    <n v="1894293.9554999445"/>
    <n v="1189.0574999999653"/>
    <n v="939355.42499997269"/>
    <n v="3.0352410759492781"/>
    <n v="0.49588683016837098"/>
    <m/>
    <m/>
    <m/>
    <m/>
    <x v="32"/>
  </r>
  <r>
    <x v="19"/>
    <x v="0"/>
    <s v="High End"/>
    <s v="Häagen-Dazs"/>
    <s v="Mocha Almond Fudge"/>
    <n v="650"/>
    <x v="2973"/>
    <n v="646574.56499998097"/>
    <x v="2973"/>
    <n v="1335694.8149999608"/>
    <n v="1060.184999999969"/>
    <n v="689120.24999997986"/>
    <n v="3.1614078461537534"/>
    <n v="0.51592642440556313"/>
    <m/>
    <m/>
    <m/>
    <m/>
    <x v="32"/>
  </r>
  <r>
    <x v="19"/>
    <x v="0"/>
    <s v="High End"/>
    <s v="Häagen-Dazs"/>
    <s v="Vanilla Swiss Almond"/>
    <n v="644"/>
    <x v="2974"/>
    <n v="636241.93550398119"/>
    <x v="2974"/>
    <n v="1317096.5099039611"/>
    <n v="1057.2275999999688"/>
    <n v="680854.5743999799"/>
    <n v="3.1757467639750616"/>
    <n v="0.5169359794671583"/>
    <m/>
    <m/>
    <m/>
    <m/>
    <x v="32"/>
  </r>
  <r>
    <x v="19"/>
    <x v="0"/>
    <s v="High End"/>
    <s v="Häagen-Dazs"/>
    <s v="Vanilla Swiss Almond"/>
    <n v="555"/>
    <x v="2975"/>
    <n v="472614.46244998608"/>
    <x v="2975"/>
    <n v="1013815.2199499699"/>
    <n v="975.13649999997097"/>
    <n v="541200.75749998377"/>
    <n v="3.2913407027026049"/>
    <n v="0.5338258361584779"/>
    <m/>
    <m/>
    <m/>
    <m/>
    <x v="32"/>
  </r>
  <r>
    <x v="19"/>
    <x v="0"/>
    <s v="High End"/>
    <s v="Häagen-Dazs"/>
    <s v="Cookies and Cream"/>
    <n v="426"/>
    <x v="2976"/>
    <n v="277767.71002799179"/>
    <x v="2976"/>
    <n v="641494.30582798109"/>
    <n v="853.8182999999749"/>
    <n v="363726.5957999893"/>
    <n v="3.5348713098590507"/>
    <n v="0.56699894682701024"/>
    <m/>
    <m/>
    <m/>
    <m/>
    <x v="32"/>
  </r>
  <r>
    <x v="19"/>
    <x v="0"/>
    <s v="Low End"/>
    <s v="Baskin-Robbins"/>
    <s v="French Vanilla"/>
    <n v="348"/>
    <x v="2977"/>
    <n v="274257.77132591134"/>
    <x v="2977"/>
    <n v="567612.87643198762"/>
    <n v="842.97443995998924"/>
    <n v="293355.10510607628"/>
    <n v="4.6869870229884034"/>
    <n v="0.51682249872502073"/>
    <m/>
    <m/>
    <m/>
    <m/>
    <x v="32"/>
  </r>
  <r>
    <x v="19"/>
    <x v="0"/>
    <s v="Low End"/>
    <s v="Baskin-Robbins"/>
    <s v="Classic Flavors"/>
    <n v="206"/>
    <x v="2978"/>
    <n v="108533.92654247656"/>
    <x v="2978"/>
    <n v="177890.73720799439"/>
    <n v="336.68354691998945"/>
    <n v="69356.810665517827"/>
    <n v="4.1919770291260816"/>
    <n v="0.38988432874064755"/>
    <m/>
    <m/>
    <m/>
    <m/>
    <x v="32"/>
  </r>
  <r>
    <x v="19"/>
    <x v="0"/>
    <s v="Low End"/>
    <s v="Baskin-Robbins"/>
    <s v="Coffee"/>
    <n v="957"/>
    <x v="2979"/>
    <n v="1150386.9387119638"/>
    <x v="2979"/>
    <n v="2181514.6275119311"/>
    <n v="1077.4583999999659"/>
    <n v="1031127.6887999673"/>
    <n v="2.3819588463949093"/>
    <n v="0.47266595226821501"/>
    <m/>
    <m/>
    <m/>
    <m/>
    <x v="32"/>
  </r>
  <r>
    <x v="19"/>
    <x v="0"/>
    <s v="Low End"/>
    <s v="Baskin-Robbins"/>
    <s v="Coffee"/>
    <n v="702"/>
    <x v="2980"/>
    <n v="619201.3267439804"/>
    <x v="2980"/>
    <n v="1262789.8723439602"/>
    <n v="916.79279999997107"/>
    <n v="643588.54559997981"/>
    <n v="2.5624586495725685"/>
    <n v="0.50965608744182134"/>
    <m/>
    <m/>
    <m/>
    <m/>
    <x v="32"/>
  </r>
  <r>
    <x v="19"/>
    <x v="0"/>
    <s v="Low End"/>
    <s v="Baskin-Robbins"/>
    <s v="Vanilla"/>
    <n v="628"/>
    <x v="2981"/>
    <n v="487768.21543998527"/>
    <x v="2981"/>
    <n v="1025604.3714399691"/>
    <n v="856.4269999999741"/>
    <n v="537836.15599998378"/>
    <n v="2.600522261146418"/>
    <n v="0.5244089933478453"/>
    <m/>
    <m/>
    <m/>
    <m/>
    <x v="32"/>
  </r>
  <r>
    <x v="19"/>
    <x v="0"/>
    <s v="Low End"/>
    <s v="Baskin-Robbins"/>
    <s v="Peanut Butter ’n Chocolate"/>
    <n v="496"/>
    <x v="2982"/>
    <n v="310045.84627199016"/>
    <x v="2982"/>
    <n v="701435.37907197769"/>
    <n v="789.09179999997491"/>
    <n v="391389.53279998753"/>
    <n v="2.8511778870966835"/>
    <n v="0.5579837351771576"/>
    <m/>
    <m/>
    <m/>
    <m/>
    <x v="32"/>
  </r>
  <r>
    <x v="19"/>
    <x v="0"/>
    <s v="High End"/>
    <s v="Ben and Jerry's"/>
    <s v="Goodbye Yellow Brickle Road"/>
    <n v="316"/>
    <x v="2983"/>
    <n v="253456.44879359225"/>
    <x v="2983"/>
    <n v="523350.40255998884"/>
    <n v="854.09479039998917"/>
    <n v="269893.95376639662"/>
    <n v="5.241051139240394"/>
    <n v="0.51570411037461672"/>
    <m/>
    <m/>
    <m/>
    <m/>
    <x v="32"/>
  </r>
  <r>
    <x v="19"/>
    <x v="0"/>
    <s v="High End"/>
    <s v="Ben and Jerry's"/>
    <s v="Stephen Colbert's AmeriCone Dream"/>
    <n v="291"/>
    <x v="2984"/>
    <n v="217544.42845340338"/>
    <x v="2984"/>
    <n v="465023.94251099031"/>
    <n v="850.44506548998947"/>
    <n v="247479.51405758693"/>
    <n v="5.4914791099655211"/>
    <n v="0.53218660682560026"/>
    <m/>
    <m/>
    <m/>
    <m/>
    <x v="32"/>
  </r>
  <r>
    <x v="19"/>
    <x v="0"/>
    <s v="High End"/>
    <s v="Ben and Jerry's"/>
    <s v="Phish Food"/>
    <n v="251"/>
    <x v="2985"/>
    <n v="169520.14910760464"/>
    <x v="2985"/>
    <n v="383393.23333099188"/>
    <n v="852.08400088998894"/>
    <n v="213873.08422338724"/>
    <n v="6.0855102828683965"/>
    <n v="0.55784261596173201"/>
    <m/>
    <m/>
    <m/>
    <m/>
    <x v="32"/>
  </r>
  <r>
    <x v="19"/>
    <x v="0"/>
    <s v="High End"/>
    <s v="Ben and Jerry's"/>
    <s v="Vanilla Caramel Fudge"/>
    <n v="272"/>
    <x v="2986"/>
    <n v="136314.30913215587"/>
    <x v="2986"/>
    <n v="228482.49913599307"/>
    <n v="338.8536397199897"/>
    <n v="92168.190003837197"/>
    <n v="3.0882690735293181"/>
    <n v="0.40339277779423521"/>
    <m/>
    <m/>
    <m/>
    <m/>
    <x v="32"/>
  </r>
  <r>
    <x v="19"/>
    <x v="0"/>
    <s v="High End"/>
    <s v="Ben and Jerry's"/>
    <s v="Chunky Monkey"/>
    <n v="740"/>
    <x v="2987"/>
    <n v="777824.72999997553"/>
    <x v="2987"/>
    <n v="1556864.0811999508"/>
    <n v="1052.7558799999665"/>
    <n v="779039.35119997524"/>
    <n v="2.843068081080991"/>
    <n v="0.50039008581888011"/>
    <m/>
    <m/>
    <m/>
    <m/>
    <x v="32"/>
  </r>
  <r>
    <x v="19"/>
    <x v="0"/>
    <s v="High End"/>
    <s v="Ben and Jerry's"/>
    <s v="Cake Batter"/>
    <n v="731"/>
    <x v="2988"/>
    <n v="760823.19179997593"/>
    <x v="2988"/>
    <n v="1527053.9063919517"/>
    <n v="1048.1952319999668"/>
    <n v="766230.71459197579"/>
    <n v="2.8577196060190615"/>
    <n v="0.50177057364162625"/>
    <m/>
    <m/>
    <m/>
    <m/>
    <x v="32"/>
  </r>
  <r>
    <x v="19"/>
    <x v="0"/>
    <s v="High End"/>
    <s v="Ben and Jerry's"/>
    <s v="Chocolate Peanut Butter Swirl"/>
    <n v="707"/>
    <x v="2989"/>
    <n v="711797.47222497745"/>
    <x v="2989"/>
    <n v="1439672.1930289543"/>
    <n v="1029.5257719999672"/>
    <n v="727874.72080397687"/>
    <n v="2.8802142107495547"/>
    <n v="0.50558364906151798"/>
    <m/>
    <m/>
    <m/>
    <m/>
    <x v="32"/>
  </r>
  <r>
    <x v="19"/>
    <x v="0"/>
    <s v="High End"/>
    <s v="Ben and Jerry's"/>
    <s v="Pumpkin Cheesecake"/>
    <n v="629"/>
    <x v="2990"/>
    <n v="563491.69424998213"/>
    <x v="2990"/>
    <n v="1172655.9779699629"/>
    <n v="968.46467999996923"/>
    <n v="609164.28371998074"/>
    <n v="2.9639394753576167"/>
    <n v="0.5194739933654986"/>
    <m/>
    <m/>
    <m/>
    <m/>
    <x v="32"/>
  </r>
  <r>
    <x v="19"/>
    <x v="0"/>
    <s v="High End"/>
    <s v="Ben and Jerry's"/>
    <s v="Chocolate Peanut Butter Swirl"/>
    <n v="536"/>
    <x v="2991"/>
    <n v="409245.96959998703"/>
    <x v="2991"/>
    <n v="889292.17062397196"/>
    <n v="895.60858399997187"/>
    <n v="480046.20102398493"/>
    <n v="3.0953865373133351"/>
    <n v="0.53980707002869532"/>
    <m/>
    <m/>
    <m/>
    <m/>
    <x v="32"/>
  </r>
  <r>
    <x v="19"/>
    <x v="0"/>
    <s v="High End"/>
    <s v="Ben and Jerry's"/>
    <s v="Cake Batter"/>
    <n v="158"/>
    <x v="2992"/>
    <n v="42654.975887558641"/>
    <x v="2992"/>
    <n v="95420.864475996947"/>
    <n v="333.96132017998929"/>
    <n v="52765.888588438305"/>
    <n v="3.8223387468353209"/>
    <n v="0.55298061779467034"/>
    <m/>
    <m/>
    <m/>
    <m/>
    <x v="32"/>
  </r>
  <r>
    <x v="19"/>
    <x v="0"/>
    <s v="High End"/>
    <s v="Ben and Jerry's"/>
    <s v="Pumpkin Cheesecake"/>
    <n v="443"/>
    <x v="2993"/>
    <n v="279684.26234999107"/>
    <x v="2993"/>
    <n v="644268.51693397935"/>
    <n v="822.98928799997361"/>
    <n v="364584.25458398828"/>
    <n v="3.282913629796735"/>
    <n v="0.56588867064157444"/>
    <m/>
    <m/>
    <m/>
    <m/>
    <x v="32"/>
  </r>
  <r>
    <x v="19"/>
    <x v="0"/>
    <s v="Low End"/>
    <s v="Ben and Jerry's"/>
    <s v="Willie Nelson’s Country PeachCobbler"/>
    <n v="856"/>
    <x v="2994"/>
    <n v="1028101.8815999686"/>
    <x v="2994"/>
    <n v="1995051.451903939"/>
    <n v="1129.6139839999655"/>
    <n v="966949.57030397037"/>
    <n v="2.722742504672814"/>
    <n v="0.48467400145554174"/>
    <m/>
    <m/>
    <m/>
    <m/>
    <x v="32"/>
  </r>
  <r>
    <x v="19"/>
    <x v="0"/>
    <s v="Low End"/>
    <s v="EDY's"/>
    <s v="Butter Pecan"/>
    <n v="665"/>
    <x v="2995"/>
    <n v="664486.24334397889"/>
    <x v="2995"/>
    <n v="1346190.4623999677"/>
    <n v="1025.1191263999833"/>
    <n v="681704.21905598883"/>
    <n v="3.0441301654134612"/>
    <n v="0.50639507417149354"/>
    <m/>
    <m/>
    <m/>
    <m/>
    <x v="32"/>
  </r>
  <r>
    <x v="19"/>
    <x v="0"/>
    <s v="Low End"/>
    <s v="EDY's"/>
    <s v="Peanut Butter Cup"/>
    <n v="609"/>
    <x v="2996"/>
    <n v="556459.81475236302"/>
    <x v="2996"/>
    <n v="861548.11129797355"/>
    <n v="500.96600417998445"/>
    <n v="305088.29654561053"/>
    <n v="2.3229772118225887"/>
    <n v="0.35411637788396616"/>
    <m/>
    <m/>
    <m/>
    <m/>
    <x v="32"/>
  </r>
  <r>
    <x v="19"/>
    <x v="0"/>
    <s v="Low End"/>
    <s v="EDY's"/>
    <s v="Chocolate"/>
    <n v="537"/>
    <x v="2997"/>
    <n v="442087.1602969364"/>
    <x v="2997"/>
    <n v="699932.61184497853"/>
    <n v="480.15912764998529"/>
    <n v="257845.45154804213"/>
    <n v="2.4272117039105399"/>
    <n v="0.36838610915467657"/>
    <m/>
    <m/>
    <m/>
    <m/>
    <x v="32"/>
  </r>
  <r>
    <x v="19"/>
    <x v="0"/>
    <s v="Low End"/>
    <s v="EDY's"/>
    <s v="Peanut Butter Cup"/>
    <n v="535"/>
    <x v="2998"/>
    <n v="444433.19356273598"/>
    <x v="2998"/>
    <n v="704127.9530249777"/>
    <n v="485.41076534998467"/>
    <n v="259694.75946224172"/>
    <n v="2.460050495327025"/>
    <n v="0.36881756837883917"/>
    <m/>
    <m/>
    <m/>
    <m/>
    <x v="32"/>
  </r>
  <r>
    <x v="19"/>
    <x v="0"/>
    <s v="Low End"/>
    <s v="EDY's"/>
    <s v="Neapolitan"/>
    <n v="326"/>
    <x v="2999"/>
    <n v="184229.46286071412"/>
    <x v="2999"/>
    <n v="322684.84471198975"/>
    <n v="424.70976027998654"/>
    <n v="138455.38185127563"/>
    <n v="3.0362908343557318"/>
    <n v="0.42907308514861631"/>
    <m/>
    <m/>
    <m/>
    <m/>
    <x v="32"/>
  </r>
  <r>
    <x v="19"/>
    <x v="0"/>
    <s v="Low End"/>
    <s v="EDY's"/>
    <s v="Peanut Butter Cup"/>
    <n v="296"/>
    <x v="3000"/>
    <n v="155527.33076991508"/>
    <x v="3000"/>
    <n v="278315.59603199118"/>
    <n v="414.82522047998691"/>
    <n v="122788.26526207611"/>
    <n v="3.1765384864863861"/>
    <n v="0.44118355928556063"/>
    <m/>
    <m/>
    <m/>
    <m/>
    <x v="32"/>
  </r>
  <r>
    <x v="19"/>
    <x v="0"/>
    <s v="Low End"/>
    <s v="EDY's"/>
    <s v="Double Fudge Brownie"/>
    <n v="271"/>
    <x v="3001"/>
    <n v="134068.49212280574"/>
    <x v="3001"/>
    <n v="244760.25725099217"/>
    <n v="408.45669788998691"/>
    <n v="110691.76512818644"/>
    <n v="3.3327467933578272"/>
    <n v="0.45224566427333146"/>
    <m/>
    <m/>
    <m/>
    <m/>
    <x v="32"/>
  </r>
  <r>
    <x v="19"/>
    <x v="0"/>
    <s v="Low End"/>
    <s v="EDY's"/>
    <s v="Take the Cake"/>
    <n v="148"/>
    <x v="3002"/>
    <n v="30844.410474239023"/>
    <x v="3002"/>
    <n v="81382.898303997426"/>
    <n v="341.47626911998924"/>
    <n v="50538.487829758407"/>
    <n v="3.7154354594593419"/>
    <n v="0.62099641181341436"/>
    <m/>
    <m/>
    <m/>
    <m/>
    <x v="32"/>
  </r>
  <r>
    <x v="19"/>
    <x v="1"/>
    <s v="High End"/>
    <s v="Häagen-Dazs"/>
    <s v="Banana Split"/>
    <n v="302"/>
    <x v="3003"/>
    <n v="255014.59804967226"/>
    <x v="3003"/>
    <n v="518113.18232798885"/>
    <n v="871.18736515998876"/>
    <n v="263098.58427831659"/>
    <n v="5.6808164370859702"/>
    <n v="0.50780137092084909"/>
    <m/>
    <m/>
    <m/>
    <m/>
    <x v="32"/>
  </r>
  <r>
    <x v="19"/>
    <x v="1"/>
    <s v="High End"/>
    <s v="Häagen-Dazs"/>
    <s v="Pineapple Coconut"/>
    <n v="341"/>
    <x v="3004"/>
    <n v="243598.62057101232"/>
    <x v="3004"/>
    <n v="539251.45364198834"/>
    <n v="867.01710577998847"/>
    <n v="295652.83307097602"/>
    <n v="4.6374855190614834"/>
    <n v="0.54826525005023241"/>
    <m/>
    <m/>
    <m/>
    <m/>
    <x v="32"/>
  </r>
  <r>
    <x v="19"/>
    <x v="1"/>
    <s v="High End"/>
    <s v="Häagen-Dazs"/>
    <s v="Pineapple Coconut"/>
    <n v="270"/>
    <x v="3005"/>
    <n v="146056.28286599551"/>
    <x v="3005"/>
    <n v="240871.36859999259"/>
    <n v="351.1669841999892"/>
    <n v="94815.085733997083"/>
    <n v="3.3041339999998987"/>
    <n v="0.39363369040117624"/>
    <m/>
    <m/>
    <m/>
    <m/>
    <x v="32"/>
  </r>
  <r>
    <x v="19"/>
    <x v="1"/>
    <s v="High End"/>
    <s v="Häagen-Dazs"/>
    <s v="Chocolate Chip Cookie Dough"/>
    <n v="920"/>
    <x v="3006"/>
    <n v="1308990.6095999605"/>
    <x v="3006"/>
    <n v="2526098.1695999238"/>
    <n v="1322.94299999996"/>
    <n v="1217107.5599999633"/>
    <n v="2.9845205217390403"/>
    <n v="0.48181324647122692"/>
    <m/>
    <m/>
    <m/>
    <m/>
    <x v="32"/>
  </r>
  <r>
    <x v="19"/>
    <x v="1"/>
    <s v="High End"/>
    <s v="Häagen-Dazs"/>
    <s v="Peaches and Cream"/>
    <n v="835"/>
    <x v="3007"/>
    <n v="1098424.3011749652"/>
    <x v="3007"/>
    <n v="2156354.0624249317"/>
    <n v="1266.9817499999601"/>
    <n v="1057929.7612499665"/>
    <n v="3.0927664131735551"/>
    <n v="0.4906104149057367"/>
    <m/>
    <m/>
    <m/>
    <m/>
    <x v="32"/>
  </r>
  <r>
    <x v="19"/>
    <x v="1"/>
    <s v="High End"/>
    <s v="Häagen-Dazs"/>
    <s v="Cookies and Cream"/>
    <n v="676"/>
    <x v="3008"/>
    <n v="711737.83511997806"/>
    <x v="3008"/>
    <n v="1457624.0671199551"/>
    <n v="1103.381999999966"/>
    <n v="745886.23199997703"/>
    <n v="3.1897168934910258"/>
    <n v="0.51171371880112781"/>
    <m/>
    <m/>
    <m/>
    <m/>
    <x v="32"/>
  </r>
  <r>
    <x v="19"/>
    <x v="1"/>
    <s v="Low End"/>
    <s v="Baskin-Robbins"/>
    <s v="Butterscotch Ribbon"/>
    <n v="299"/>
    <x v="3009"/>
    <n v="214557.21347423276"/>
    <x v="3009"/>
    <n v="468816.71990398923"/>
    <n v="850.3662422399882"/>
    <n v="254259.50642975647"/>
    <n v="5.2439762408025548"/>
    <n v="0.54234308554914012"/>
    <m/>
    <m/>
    <m/>
    <m/>
    <x v="32"/>
  </r>
  <r>
    <x v="19"/>
    <x v="1"/>
    <s v="Low End"/>
    <s v="Baskin-Robbins"/>
    <s v="French Vanilla"/>
    <n v="262"/>
    <x v="3010"/>
    <n v="167810.28848135451"/>
    <x v="3010"/>
    <n v="258161.69685599153"/>
    <n v="344.85270371998865"/>
    <n v="90351.408374637016"/>
    <n v="3.7608778167937698"/>
    <n v="0.3499799136548018"/>
    <m/>
    <m/>
    <m/>
    <m/>
    <x v="32"/>
  </r>
  <r>
    <x v="19"/>
    <x v="1"/>
    <s v="Low End"/>
    <s v="Baskin-Robbins"/>
    <s v="Black Walnut"/>
    <n v="188"/>
    <x v="3011"/>
    <n v="93867.061755836927"/>
    <x v="3011"/>
    <n v="157726.27126399486"/>
    <n v="339.676646319989"/>
    <n v="63859.209508157932"/>
    <n v="4.4626038723402806"/>
    <n v="0.40487363960613365"/>
    <m/>
    <m/>
    <m/>
    <m/>
    <x v="32"/>
  </r>
  <r>
    <x v="19"/>
    <x v="1"/>
    <s v="Low End"/>
    <s v="Baskin-Robbins"/>
    <s v="Peanut Butter ’n Chocolate"/>
    <n v="823"/>
    <x v="3012"/>
    <n v="860759.17580597196"/>
    <x v="3012"/>
    <n v="1687477.3252059452"/>
    <n v="1004.5177999999673"/>
    <n v="826718.14939997322"/>
    <n v="2.4913702575940868"/>
    <n v="0.48991363442414126"/>
    <m/>
    <m/>
    <m/>
    <m/>
    <x v="32"/>
  </r>
  <r>
    <x v="19"/>
    <x v="1"/>
    <s v="Low End"/>
    <s v="Baskin-Robbins"/>
    <s v="Gold Medal Ribbon"/>
    <n v="796"/>
    <x v="3013"/>
    <n v="809116.86052797339"/>
    <x v="3013"/>
    <n v="1598803.1477279474"/>
    <n v="992.06819999996742"/>
    <n v="789686.28719997406"/>
    <n v="2.5232998341707713"/>
    <n v="0.49392340033993176"/>
    <m/>
    <m/>
    <m/>
    <m/>
    <x v="32"/>
  </r>
  <r>
    <x v="19"/>
    <x v="1"/>
    <s v="Low End"/>
    <s v="Baskin-Robbins"/>
    <s v="Peach"/>
    <n v="733"/>
    <x v="3014"/>
    <n v="693700.27536797675"/>
    <x v="3014"/>
    <n v="1398971.1785679529"/>
    <n v="962.17039999996757"/>
    <n v="705270.90319997619"/>
    <n v="2.6037592032741279"/>
    <n v="0.50413540607885987"/>
    <m/>
    <m/>
    <m/>
    <m/>
    <x v="32"/>
  </r>
  <r>
    <x v="19"/>
    <x v="1"/>
    <s v="Low End"/>
    <s v="Baskin-Robbins"/>
    <s v="Classic Flavors"/>
    <n v="666"/>
    <x v="3015"/>
    <n v="572768.7419159807"/>
    <x v="3015"/>
    <n v="1184717.7803159603"/>
    <n v="918.8423999999693"/>
    <n v="611949.03839997959"/>
    <n v="2.6709542432431537"/>
    <n v="0.51653570881393784"/>
    <m/>
    <m/>
    <m/>
    <m/>
    <x v="32"/>
  </r>
  <r>
    <x v="19"/>
    <x v="1"/>
    <s v="Low End"/>
    <s v="Baskin-Robbins"/>
    <s v="Black Walnut"/>
    <n v="656"/>
    <x v="3016"/>
    <n v="556896.52659198118"/>
    <x v="3016"/>
    <n v="1156691.6273919609"/>
    <n v="914.32179999996913"/>
    <n v="599795.10079997976"/>
    <n v="2.6878802317072266"/>
    <n v="0.51854365208155073"/>
    <m/>
    <m/>
    <m/>
    <m/>
    <x v="32"/>
  </r>
  <r>
    <x v="19"/>
    <x v="1"/>
    <s v="Low End"/>
    <s v="Baskin-Robbins"/>
    <s v="Mint Chocolate Chip"/>
    <n v="642"/>
    <x v="3017"/>
    <n v="533462.21654398192"/>
    <x v="3017"/>
    <n v="1114701.2821439621"/>
    <n v="905.35679999996933"/>
    <n v="581239.06559998018"/>
    <n v="2.704509084112058"/>
    <n v="0.52143033735643807"/>
    <m/>
    <m/>
    <m/>
    <m/>
    <x v="32"/>
  </r>
  <r>
    <x v="19"/>
    <x v="1"/>
    <s v="Low End"/>
    <s v="Baskin-Robbins"/>
    <s v="Black Walnut"/>
    <n v="167"/>
    <x v="3018"/>
    <n v="46516.369389688436"/>
    <x v="3018"/>
    <n v="103301.15609899651"/>
    <n v="340.02866292998846"/>
    <n v="56784.786709308071"/>
    <n v="3.7040107604789165"/>
    <n v="0.54970136689360527"/>
    <m/>
    <m/>
    <m/>
    <m/>
    <x v="32"/>
  </r>
  <r>
    <x v="19"/>
    <x v="1"/>
    <s v="High End"/>
    <s v="Ben and Jerry's"/>
    <s v="Chunky Monkey"/>
    <n v="362"/>
    <x v="3019"/>
    <n v="338201.35303782864"/>
    <x v="3019"/>
    <n v="654311.00786398409"/>
    <n v="873.23109067998746"/>
    <n v="316109.65482615546"/>
    <n v="4.9930634585634142"/>
    <n v="0.48311835048917173"/>
    <m/>
    <m/>
    <m/>
    <m/>
    <x v="32"/>
  </r>
  <r>
    <x v="19"/>
    <x v="1"/>
    <s v="High End"/>
    <s v="Ben and Jerry's"/>
    <s v="Karamel Sutra"/>
    <n v="268"/>
    <x v="3020"/>
    <n v="195962.76452431339"/>
    <x v="3020"/>
    <n v="427447.24427199009"/>
    <n v="863.74805875998777"/>
    <n v="231484.4797476767"/>
    <n v="5.9513149402983698"/>
    <n v="0.54155099336745338"/>
    <m/>
    <m/>
    <m/>
    <m/>
    <x v="32"/>
  </r>
  <r>
    <x v="19"/>
    <x v="1"/>
    <s v="High End"/>
    <s v="Ben and Jerry's"/>
    <s v="Half Baked"/>
    <n v="520"/>
    <x v="3021"/>
    <n v="388767.5999999874"/>
    <x v="3021"/>
    <n v="852231.74399997236"/>
    <n v="891.27719999997112"/>
    <n v="463464.14399998495"/>
    <n v="3.1517446153845134"/>
    <n v="0.54382407985028069"/>
    <m/>
    <m/>
    <m/>
    <m/>
    <x v="32"/>
  </r>
  <r>
    <x v="19"/>
    <x v="1"/>
    <s v="High End"/>
    <s v="Ben and Jerry's"/>
    <s v="Coconut Seven Layer Bar"/>
    <n v="146"/>
    <x v="3022"/>
    <n v="36665.648300398752"/>
    <x v="3022"/>
    <n v="86543.184839997062"/>
    <n v="341.62696259998836"/>
    <n v="49877.53653959831"/>
    <n v="4.0600105479450672"/>
    <n v="0.57633118808619055"/>
    <m/>
    <m/>
    <m/>
    <m/>
    <x v="32"/>
  </r>
  <r>
    <x v="19"/>
    <x v="1"/>
    <s v="High End"/>
    <s v="Ben and Jerry's"/>
    <s v="Raspberry Peach Cobbler"/>
    <n v="389"/>
    <x v="3023"/>
    <n v="221068.63192499254"/>
    <x v="3023"/>
    <n v="532335.28629698197"/>
    <n v="800.17134799997291"/>
    <n v="311266.65437198943"/>
    <n v="3.5179207532132488"/>
    <n v="0.58471918428931347"/>
    <m/>
    <m/>
    <m/>
    <m/>
    <x v="32"/>
  </r>
  <r>
    <x v="19"/>
    <x v="1"/>
    <s v="Low End"/>
    <s v="EDY's"/>
    <s v="Girl Scouts® Thin Mint Cookie (Jan-Apr)"/>
    <n v="731"/>
    <x v="3024"/>
    <n v="803245.40059013362"/>
    <x v="3024"/>
    <n v="1572446.8309359602"/>
    <n v="1052.2591386399815"/>
    <n v="769201.43034582655"/>
    <n v="2.9426676552666833"/>
    <n v="0.48917484217127927"/>
    <m/>
    <m/>
    <m/>
    <m/>
    <x v="32"/>
  </r>
  <r>
    <x v="19"/>
    <x v="1"/>
    <s v="Low End"/>
    <s v="EDY's"/>
    <s v="Butter Pecan"/>
    <n v="692"/>
    <x v="3025"/>
    <n v="734821.61313725507"/>
    <x v="3025"/>
    <n v="1459760.4810879624"/>
    <n v="1047.5995201599817"/>
    <n v="724938.86795070732"/>
    <n v="3.0483821734103262"/>
    <n v="0.49661494289145913"/>
    <m/>
    <m/>
    <m/>
    <m/>
    <x v="32"/>
  </r>
  <r>
    <x v="19"/>
    <x v="1"/>
    <s v="High End"/>
    <s v="Häagen-Dazs"/>
    <s v="Peaches and Cream"/>
    <n v="289"/>
    <x v="3026"/>
    <n v="246268.42152542164"/>
    <x v="3026"/>
    <n v="502384.21265298786"/>
    <n v="886.21381012998688"/>
    <n v="256115.79112756622"/>
    <n v="6.0150646262974323"/>
    <n v="0.50980063600142067"/>
    <m/>
    <m/>
    <m/>
    <m/>
    <x v="32"/>
  </r>
  <r>
    <x v="19"/>
    <x v="1"/>
    <s v="High End"/>
    <s v="Häagen-Dazs"/>
    <s v="Vanilla Bean"/>
    <n v="349"/>
    <x v="3027"/>
    <n v="260140.38744086144"/>
    <x v="3027"/>
    <n v="565329.90907698718"/>
    <n v="874.46854336998774"/>
    <n v="305189.52163612575"/>
    <n v="4.6414225587391496"/>
    <n v="0.53984322558558406"/>
    <m/>
    <m/>
    <m/>
    <m/>
    <x v="32"/>
  </r>
  <r>
    <x v="19"/>
    <x v="1"/>
    <s v="High End"/>
    <s v="Häagen-Dazs"/>
    <s v="Banana Split"/>
    <n v="867"/>
    <x v="3028"/>
    <n v="1216795.8170609588"/>
    <x v="3028"/>
    <n v="2372532.8704109197"/>
    <n v="1333.0300499999551"/>
    <n v="1155737.0533499608"/>
    <n v="3.1562692422144263"/>
    <n v="0.48713215642394397"/>
    <m/>
    <m/>
    <m/>
    <m/>
    <x v="32"/>
  </r>
  <r>
    <x v="19"/>
    <x v="1"/>
    <s v="High End"/>
    <s v="Häagen-Dazs"/>
    <s v="Vanilla Swiss Almond"/>
    <n v="858"/>
    <x v="3029"/>
    <n v="1170401.3778599619"/>
    <x v="3029"/>
    <n v="2286337.1988599258"/>
    <n v="1300.6244999999578"/>
    <n v="1115935.8209999639"/>
    <n v="3.10574437062927"/>
    <n v="0.48808890550196243"/>
    <m/>
    <m/>
    <m/>
    <m/>
    <x v="32"/>
  </r>
  <r>
    <x v="19"/>
    <x v="1"/>
    <s v="High End"/>
    <s v="Häagen-Dazs"/>
    <s v="Pineapple Coconut"/>
    <n v="819"/>
    <x v="3030"/>
    <n v="1083288.4056539636"/>
    <x v="3030"/>
    <n v="2134274.3325539283"/>
    <n v="1283.2550999999569"/>
    <n v="1050985.9268999647"/>
    <n v="3.1818700439559371"/>
    <n v="0.49243244454068263"/>
    <m/>
    <m/>
    <m/>
    <m/>
    <x v="32"/>
  </r>
  <r>
    <x v="19"/>
    <x v="1"/>
    <s v="High End"/>
    <s v="Häagen-Dazs"/>
    <s v="Baileys Irish Cream"/>
    <n v="613"/>
    <x v="3031"/>
    <n v="607246.46168997954"/>
    <x v="3031"/>
    <n v="1271435.3331899571"/>
    <n v="1083.5054999999634"/>
    <n v="664188.87149997754"/>
    <n v="3.3835556769982547"/>
    <n v="0.52239296341841179"/>
    <m/>
    <m/>
    <m/>
    <m/>
    <x v="32"/>
  </r>
  <r>
    <x v="19"/>
    <x v="1"/>
    <s v="High End"/>
    <s v="Häagen-Dazs"/>
    <s v="Pralines and Cream"/>
    <n v="583"/>
    <x v="3032"/>
    <n v="550533.5083049814"/>
    <x v="3032"/>
    <n v="1166611.3250549606"/>
    <n v="1056.7372499999642"/>
    <n v="616077.81674997916"/>
    <n v="3.4323303344767275"/>
    <n v="0.52809175045592405"/>
    <m/>
    <m/>
    <m/>
    <m/>
    <x v="32"/>
  </r>
  <r>
    <x v="19"/>
    <x v="1"/>
    <s v="High End"/>
    <s v="Häagen-Dazs"/>
    <s v="Pralines and Cream"/>
    <n v="431"/>
    <x v="3033"/>
    <n v="300931.70543398982"/>
    <x v="3033"/>
    <n v="692522.31533397664"/>
    <n v="908.56289999996932"/>
    <n v="391590.60989998683"/>
    <n v="3.7280285707655354"/>
    <n v="0.56545558349428471"/>
    <m/>
    <m/>
    <m/>
    <m/>
    <x v="32"/>
  </r>
  <r>
    <x v="19"/>
    <x v="1"/>
    <s v="Low End"/>
    <s v="Baskin-Robbins"/>
    <s v="Vanilla"/>
    <n v="264"/>
    <x v="3034"/>
    <n v="176962.54904063363"/>
    <x v="3034"/>
    <n v="271713.04934399022"/>
    <n v="358.90341023998712"/>
    <n v="94750.500303356588"/>
    <n v="3.8985458181816783"/>
    <n v="0.34871531025880886"/>
    <m/>
    <m/>
    <m/>
    <m/>
    <x v="32"/>
  </r>
  <r>
    <x v="19"/>
    <x v="2"/>
    <s v="Low End"/>
    <s v="Baskin-Robbins"/>
    <s v="Lemon Custard"/>
    <n v="945"/>
    <x v="3035"/>
    <n v="1182850.9055999578"/>
    <x v="3035"/>
    <n v="2248992.3455999205"/>
    <n v="1128.1919999999602"/>
    <n v="1066141.4399999627"/>
    <n v="2.5183979682538791"/>
    <n v="0.474052942903889"/>
    <m/>
    <m/>
    <m/>
    <m/>
    <x v="32"/>
  </r>
  <r>
    <x v="19"/>
    <x v="2"/>
    <s v="Low End"/>
    <s v="Baskin-Robbins"/>
    <s v="Cherries Jubilee"/>
    <n v="877"/>
    <x v="3036"/>
    <n v="1021500.2222539635"/>
    <x v="3036"/>
    <n v="1973799.2668539295"/>
    <n v="1085.8597999999613"/>
    <n v="952299.04459996603"/>
    <n v="2.5662785655643323"/>
    <n v="0.48247005690596434"/>
    <m/>
    <m/>
    <m/>
    <m/>
    <x v="32"/>
  </r>
  <r>
    <x v="19"/>
    <x v="2"/>
    <s v="Low End"/>
    <s v="Baskin-Robbins"/>
    <s v="Green Mint Stick"/>
    <n v="832"/>
    <x v="3037"/>
    <n v="903794.65113596886"/>
    <x v="3037"/>
    <n v="1767369.2175359388"/>
    <n v="1037.9501999999638"/>
    <n v="863574.56639996998"/>
    <n v="2.5531752980768347"/>
    <n v="0.4886214820488744"/>
    <m/>
    <m/>
    <m/>
    <m/>
    <x v="32"/>
  </r>
  <r>
    <x v="19"/>
    <x v="2"/>
    <s v="Low End"/>
    <s v="Baskin-Robbins"/>
    <s v="Cherries Jubilee"/>
    <n v="202"/>
    <x v="3038"/>
    <n v="71615.649803637425"/>
    <x v="3038"/>
    <n v="142546.57664399486"/>
    <n v="351.14320217998738"/>
    <n v="70930.926840357439"/>
    <n v="3.4934461485147259"/>
    <n v="0.49759824830802479"/>
    <m/>
    <m/>
    <m/>
    <m/>
    <x v="32"/>
  </r>
  <r>
    <x v="19"/>
    <x v="2"/>
    <s v="Low End"/>
    <s v="Baskin-Robbins"/>
    <s v="Butterscotch Ribbon"/>
    <n v="177"/>
    <x v="3039"/>
    <n v="53948.740990678074"/>
    <x v="3039"/>
    <n v="115690.27342799587"/>
    <n v="348.82221715998753"/>
    <n v="61741.532437317794"/>
    <n v="3.6927534689264219"/>
    <n v="0.53367954459667633"/>
    <m/>
    <m/>
    <m/>
    <m/>
    <x v="32"/>
  </r>
  <r>
    <x v="19"/>
    <x v="2"/>
    <s v="Low End"/>
    <s v="Baskin-Robbins"/>
    <s v="Maple Nut"/>
    <n v="455"/>
    <x v="3040"/>
    <n v="275284.86894999014"/>
    <x v="3040"/>
    <n v="641642.22394997696"/>
    <n v="805.18099999997105"/>
    <n v="366357.35499998683"/>
    <n v="3.0993465714284603"/>
    <n v="0.57096827690776841"/>
    <m/>
    <m/>
    <m/>
    <m/>
    <x v="32"/>
  </r>
  <r>
    <x v="19"/>
    <x v="2"/>
    <s v="Low End"/>
    <s v="Baskin-Robbins"/>
    <s v="Reese's Peanut Butter Cup"/>
    <n v="148"/>
    <x v="3041"/>
    <n v="36408.946679038731"/>
    <x v="3041"/>
    <n v="87331.929983996932"/>
    <n v="344.0742115199879"/>
    <n v="50922.983304958201"/>
    <n v="3.9870311351349952"/>
    <n v="0.58309696481332252"/>
    <m/>
    <m/>
    <m/>
    <m/>
    <x v="32"/>
  </r>
  <r>
    <x v="19"/>
    <x v="2"/>
    <s v="High End"/>
    <s v="Ben and Jerry's"/>
    <s v="New York Super Fudge Chunk"/>
    <n v="302"/>
    <x v="3042"/>
    <n v="245669.89891091149"/>
    <x v="3042"/>
    <n v="508771.4471319876"/>
    <n v="871.19717953998713"/>
    <n v="263101.54822107614"/>
    <n v="5.5783896225164202"/>
    <n v="0.51713111988539173"/>
    <m/>
    <m/>
    <m/>
    <m/>
    <x v="32"/>
  </r>
  <r>
    <x v="19"/>
    <x v="2"/>
    <s v="High End"/>
    <s v="Ben and Jerry's"/>
    <s v="Bananas on the Rum"/>
    <n v="295"/>
    <x v="3043"/>
    <n v="174058.57576799372"/>
    <x v="3043"/>
    <n v="282241.79279998987"/>
    <n v="366.7227695999868"/>
    <n v="108183.21703199614"/>
    <n v="3.2432265762710699"/>
    <n v="0.3832997798049701"/>
    <m/>
    <m/>
    <m/>
    <m/>
    <x v="32"/>
  </r>
  <r>
    <x v="19"/>
    <x v="2"/>
    <s v="High End"/>
    <s v="Ben and Jerry's"/>
    <s v="Bananas on the Rum"/>
    <n v="843"/>
    <x v="3044"/>
    <n v="1067305.9668749617"/>
    <x v="3044"/>
    <n v="2077537.0191749258"/>
    <n v="1198.3760999999572"/>
    <n v="1010231.052299964"/>
    <n v="2.9234362099643083"/>
    <n v="0.48626380323233315"/>
    <m/>
    <m/>
    <m/>
    <m/>
    <x v="32"/>
  </r>
  <r>
    <x v="19"/>
    <x v="2"/>
    <s v="High End"/>
    <s v="Ben and Jerry's"/>
    <s v="Pumpkin Cheesecake"/>
    <n v="806"/>
    <x v="3045"/>
    <n v="959155.07219996687"/>
    <x v="3045"/>
    <n v="1884428.9897679349"/>
    <n v="1147.9825279999602"/>
    <n v="925273.91756796802"/>
    <n v="2.9007459404465497"/>
    <n v="0.49101023312208453"/>
    <m/>
    <m/>
    <m/>
    <m/>
    <x v="32"/>
  </r>
  <r>
    <x v="19"/>
    <x v="2"/>
    <s v="High End"/>
    <s v="Ben and Jerry's"/>
    <s v="Karamel Sutra"/>
    <n v="674"/>
    <x v="3046"/>
    <n v="680425.94969997578"/>
    <x v="3046"/>
    <n v="1391927.6008679506"/>
    <n v="1055.6404319999626"/>
    <n v="711501.65116797481"/>
    <n v="3.0640570949553809"/>
    <n v="0.51116282967900828"/>
    <m/>
    <m/>
    <m/>
    <m/>
    <x v="32"/>
  </r>
  <r>
    <x v="19"/>
    <x v="2"/>
    <s v="High End"/>
    <s v="Ben and Jerry's"/>
    <s v="Mint Chocolate Cookie"/>
    <n v="632"/>
    <x v="3047"/>
    <n v="600154.53119997843"/>
    <x v="3047"/>
    <n v="1247443.5617279552"/>
    <n v="1024.1915039999631"/>
    <n v="647289.03052797681"/>
    <n v="3.1231061772150777"/>
    <n v="0.51889243761164938"/>
    <m/>
    <m/>
    <m/>
    <m/>
    <x v="32"/>
  </r>
  <r>
    <x v="19"/>
    <x v="2"/>
    <s v="High End"/>
    <s v="Ben and Jerry's"/>
    <s v="Dublin Mudslide"/>
    <n v="154"/>
    <x v="3048"/>
    <n v="42356.87331875848"/>
    <x v="3048"/>
    <n v="96382.281995996571"/>
    <n v="350.81434205998755"/>
    <n v="54025.408677238091"/>
    <n v="4.0640193116881669"/>
    <n v="0.5605325746435651"/>
    <m/>
    <m/>
    <m/>
    <m/>
    <x v="32"/>
  </r>
  <r>
    <x v="19"/>
    <x v="2"/>
    <s v="High End"/>
    <s v="Ben and Jerry's"/>
    <s v="Mint Chocolate Cookie"/>
    <n v="418"/>
    <x v="3049"/>
    <n v="262767.42359999055"/>
    <x v="3049"/>
    <n v="617124.87038397777"/>
    <n v="847.74508799996931"/>
    <n v="354357.44678398722"/>
    <n v="3.5319982966505905"/>
    <n v="0.57420704267436906"/>
    <m/>
    <m/>
    <m/>
    <m/>
    <x v="32"/>
  </r>
  <r>
    <x v="19"/>
    <x v="2"/>
    <s v="High End"/>
    <s v="Ben and Jerry's"/>
    <s v="ONE Cheesecake Brownie"/>
    <n v="114"/>
    <x v="3050"/>
    <n v="21228.931442039244"/>
    <x v="3050"/>
    <n v="60752.823683997827"/>
    <n v="346.7008091399876"/>
    <n v="39523.892241958587"/>
    <n v="4.6747325087717631"/>
    <n v="0.6505688105550409"/>
    <m/>
    <m/>
    <m/>
    <m/>
    <x v="32"/>
  </r>
  <r>
    <x v="19"/>
    <x v="2"/>
    <s v="Low End"/>
    <s v="Ben and Jerry's"/>
    <s v="Willie Nelson’s Country PeachCobbler"/>
    <n v="241"/>
    <x v="3051"/>
    <n v="112807.65363434599"/>
    <x v="3051"/>
    <n v="199512.56938499288"/>
    <n v="359.7714346499871"/>
    <n v="86704.915750646891"/>
    <n v="3.435074626555894"/>
    <n v="0.43458372581696975"/>
    <m/>
    <m/>
    <m/>
    <m/>
    <x v="32"/>
  </r>
  <r>
    <x v="19"/>
    <x v="2"/>
    <s v="Low End"/>
    <s v="EDY's"/>
    <s v="Mocha Almond Fudge"/>
    <n v="992"/>
    <x v="3052"/>
    <n v="1479176.5188658673"/>
    <x v="3052"/>
    <n v="2624055.5576319238"/>
    <n v="1154.1119342399766"/>
    <n v="1144879.0387660565"/>
    <n v="2.6665496935483097"/>
    <n v="0.43630137153012549"/>
    <m/>
    <m/>
    <m/>
    <m/>
    <x v="32"/>
  </r>
  <r>
    <x v="19"/>
    <x v="2"/>
    <s v="Low End"/>
    <s v="EDY's"/>
    <s v="French Silk®"/>
    <n v="427"/>
    <x v="3053"/>
    <n v="308879.60621649923"/>
    <x v="3053"/>
    <n v="511081.90352098213"/>
    <n v="473.54167986998345"/>
    <n v="202202.2973044829"/>
    <n v="2.803075229508099"/>
    <n v="0.39563579909884572"/>
    <m/>
    <m/>
    <m/>
    <m/>
    <x v="32"/>
  </r>
  <r>
    <x v="19"/>
    <x v="2"/>
    <s v="Low End"/>
    <s v="EDY's"/>
    <s v="French Silk®"/>
    <n v="240"/>
    <x v="3054"/>
    <n v="114829.47590399589"/>
    <x v="3054"/>
    <n v="215594.4383999923"/>
    <n v="419.85401039998504"/>
    <n v="100764.96249599641"/>
    <n v="3.7429589999998663"/>
    <n v="0.46738201246660732"/>
    <m/>
    <m/>
    <m/>
    <m/>
    <x v="32"/>
  </r>
  <r>
    <x v="19"/>
    <x v="2"/>
    <s v="Low End"/>
    <s v="EDY's"/>
    <s v="French Silk®"/>
    <n v="259"/>
    <x v="3055"/>
    <n v="95659.02531212657"/>
    <x v="3055"/>
    <n v="197870.35302299293"/>
    <n v="394.63833092998595"/>
    <n v="102211.32771086636"/>
    <n v="2.949722768339663"/>
    <n v="0.51655705945493102"/>
    <m/>
    <m/>
    <m/>
    <m/>
    <x v="32"/>
  </r>
  <r>
    <x v="19"/>
    <x v="2"/>
    <s v="Low End"/>
    <s v="EDY's"/>
    <s v="French Silk®"/>
    <n v="198"/>
    <x v="3056"/>
    <n v="56873.721049197957"/>
    <x v="3056"/>
    <n v="131276.2453199953"/>
    <n v="375.77032459998657"/>
    <n v="74402.524270797352"/>
    <n v="3.3485421212120015"/>
    <n v="0.56676304299712288"/>
    <m/>
    <m/>
    <m/>
    <m/>
    <x v="32"/>
  </r>
  <r>
    <x v="19"/>
    <x v="2"/>
    <s v="High End"/>
    <s v="Häagen-Dazs"/>
    <s v="Black Raspberry Chip"/>
    <n v="255"/>
    <x v="3057"/>
    <n v="137673.72347399508"/>
    <x v="3057"/>
    <n v="232543.4453999917"/>
    <n v="372.03812519998678"/>
    <n v="94869.721925996622"/>
    <n v="3.5762159999998722"/>
    <n v="0.40796558149731454"/>
    <m/>
    <m/>
    <m/>
    <m/>
    <x v="32"/>
  </r>
  <r>
    <x v="19"/>
    <x v="2"/>
    <s v="High End"/>
    <s v="Häagen-Dazs"/>
    <s v="Triple Chocolate"/>
    <n v="741"/>
    <x v="3058"/>
    <n v="912750.52424396726"/>
    <x v="3058"/>
    <n v="1833618.9376439345"/>
    <n v="1242.7373999999559"/>
    <n v="920868.41339996725"/>
    <n v="3.3394325020241724"/>
    <n v="0.50221362492209831"/>
    <m/>
    <m/>
    <m/>
    <m/>
    <x v="32"/>
  </r>
  <r>
    <x v="19"/>
    <x v="2"/>
    <s v="High End"/>
    <s v="Häagen-Dazs"/>
    <s v="Dulce de Leche"/>
    <n v="735"/>
    <x v="3059"/>
    <n v="898163.49892496783"/>
    <x v="3059"/>
    <n v="1807295.4726749354"/>
    <n v="1236.9142499999559"/>
    <n v="909131.97374996752"/>
    <n v="3.3454495306121252"/>
    <n v="0.50303449961305047"/>
    <m/>
    <m/>
    <m/>
    <m/>
    <x v="32"/>
  </r>
  <r>
    <x v="19"/>
    <x v="2"/>
    <s v="High End"/>
    <s v="Häagen-Dazs"/>
    <s v="English Toffee"/>
    <n v="638"/>
    <x v="3060"/>
    <n v="668429.33981997659"/>
    <x v="3060"/>
    <n v="1386668.3668199515"/>
    <n v="1125.7664999999606"/>
    <n v="718239.02699997486"/>
    <n v="3.4066792946707274"/>
    <n v="0.51796020172228596"/>
    <m/>
    <m/>
    <m/>
    <m/>
    <x v="32"/>
  </r>
  <r>
    <x v="19"/>
    <x v="2"/>
    <s v="High End"/>
    <s v="Häagen-Dazs"/>
    <s v="Vanilla Swiss Almond"/>
    <n v="620"/>
    <x v="3061"/>
    <n v="639284.49239997705"/>
    <x v="3061"/>
    <n v="1334969.1323999523"/>
    <n v="1122.0719999999601"/>
    <n v="695684.63999997522"/>
    <n v="3.4728645483869727"/>
    <n v="0.52112413921459155"/>
    <m/>
    <m/>
    <m/>
    <m/>
    <x v="32"/>
  </r>
  <r>
    <x v="19"/>
    <x v="2"/>
    <s v="High End"/>
    <s v="Häagen-Dazs"/>
    <s v="Black Raspberry Chip"/>
    <n v="596"/>
    <x v="3062"/>
    <n v="588892.00387197908"/>
    <x v="3062"/>
    <n v="1241258.8230719557"/>
    <n v="1094.5751999999609"/>
    <n v="652366.81919997663"/>
    <n v="3.4943775704696738"/>
    <n v="0.52556872674262478"/>
    <m/>
    <m/>
    <m/>
    <m/>
    <x v="32"/>
  </r>
  <r>
    <x v="19"/>
    <x v="3"/>
    <s v="High End"/>
    <s v="Häagen-Dazs"/>
    <s v="Butter Pecan"/>
    <n v="486"/>
    <x v="3063"/>
    <n v="392869.53071998595"/>
    <x v="3063"/>
    <n v="873023.92271996872"/>
    <n v="987.97199999996462"/>
    <n v="480154.39199998276"/>
    <n v="3.6961841975307319"/>
    <n v="0.54998995961534169"/>
    <m/>
    <m/>
    <m/>
    <m/>
    <x v="32"/>
  </r>
  <r>
    <x v="19"/>
    <x v="3"/>
    <s v="High End"/>
    <s v="Häagen-Dazs"/>
    <s v="Waffle Cone"/>
    <n v="153"/>
    <x v="3064"/>
    <n v="44088.513900208411"/>
    <x v="3064"/>
    <n v="98575.000190996449"/>
    <n v="356.12082542998712"/>
    <n v="54486.486290788038"/>
    <n v="4.2109872352939659"/>
    <n v="0.55274142718961583"/>
    <m/>
    <m/>
    <m/>
    <m/>
    <x v="32"/>
  </r>
  <r>
    <x v="19"/>
    <x v="3"/>
    <s v="High End"/>
    <s v="Häagen-Dazs"/>
    <s v="Black Raspberry Chip"/>
    <n v="106"/>
    <x v="3065"/>
    <n v="16569.002011379416"/>
    <x v="3065"/>
    <n v="52885.009397998139"/>
    <n v="342.60384326998792"/>
    <n v="36316.007386618723"/>
    <n v="4.7067470094337969"/>
    <n v="0.68669756893327494"/>
    <m/>
    <m/>
    <m/>
    <m/>
    <x v="32"/>
  </r>
  <r>
    <x v="19"/>
    <x v="3"/>
    <s v="Low End"/>
    <s v="Baskin-Robbins"/>
    <s v="Jamoca"/>
    <n v="293"/>
    <x v="3066"/>
    <n v="218483.46385178177"/>
    <x v="3066"/>
    <n v="473289.17400898773"/>
    <n v="869.64406196998618"/>
    <n v="254805.71015720596"/>
    <n v="5.5130423651875704"/>
    <n v="0.53837214994562121"/>
    <m/>
    <m/>
    <m/>
    <m/>
    <x v="32"/>
  </r>
  <r>
    <x v="19"/>
    <x v="3"/>
    <s v="Low End"/>
    <s v="Baskin-Robbins"/>
    <s v="Lemon Custard"/>
    <n v="284"/>
    <x v="3067"/>
    <n v="149554.65337343435"/>
    <x v="3067"/>
    <n v="252785.42822399046"/>
    <n v="363.48864383998625"/>
    <n v="103230.7748505561"/>
    <n v="3.1341180845069241"/>
    <n v="0.40837312330790054"/>
    <m/>
    <m/>
    <m/>
    <m/>
    <x v="32"/>
  </r>
  <r>
    <x v="19"/>
    <x v="3"/>
    <s v="Low End"/>
    <s v="Baskin-Robbins"/>
    <s v="Jamoca"/>
    <n v="206"/>
    <x v="3068"/>
    <n v="76560.820725237121"/>
    <x v="3068"/>
    <n v="150797.67200399429"/>
    <n v="360.37306445998632"/>
    <n v="74236.851278757167"/>
    <n v="3.5535317184464676"/>
    <n v="0.49229441205691032"/>
    <m/>
    <m/>
    <m/>
    <m/>
    <x v="32"/>
  </r>
  <r>
    <x v="19"/>
    <x v="3"/>
    <s v="Low End"/>
    <s v="Baskin-Robbins"/>
    <s v="Mint Chocolate Chip"/>
    <n v="655"/>
    <x v="3069"/>
    <n v="575434.07149997901"/>
    <x v="3069"/>
    <n v="1195699.4214999562"/>
    <n v="946.96999999996524"/>
    <n v="620265.34999997716"/>
    <n v="2.7870157251907375"/>
    <n v="0.51874688474957997"/>
    <m/>
    <m/>
    <m/>
    <m/>
    <x v="32"/>
  </r>
  <r>
    <x v="19"/>
    <x v="3"/>
    <s v="Low End"/>
    <s v="Baskin-Robbins"/>
    <s v="Maple Nut"/>
    <n v="552"/>
    <x v="3070"/>
    <n v="415660.43807998433"/>
    <x v="3070"/>
    <n v="908332.03007996571"/>
    <n v="892.52099999996619"/>
    <n v="492671.59199998138"/>
    <n v="2.9810308695651049"/>
    <n v="0.54239152169566085"/>
    <m/>
    <m/>
    <m/>
    <m/>
    <x v="32"/>
  </r>
  <r>
    <x v="19"/>
    <x v="3"/>
    <s v="Low End"/>
    <s v="Baskin-Robbins"/>
    <s v="Maple Nut"/>
    <n v="463"/>
    <x v="3071"/>
    <n v="292473.05893598899"/>
    <x v="3071"/>
    <n v="677519.04533597431"/>
    <n v="831.63279999996848"/>
    <n v="385045.98639998533"/>
    <n v="3.1605271533476125"/>
    <n v="0.56831758317442616"/>
    <m/>
    <m/>
    <m/>
    <m/>
    <x v="32"/>
  </r>
  <r>
    <x v="19"/>
    <x v="3"/>
    <s v="Low End"/>
    <s v="Baskin-Robbins"/>
    <s v="Lemon Custard"/>
    <n v="422"/>
    <x v="3072"/>
    <n v="239920.10731999113"/>
    <x v="3072"/>
    <n v="574753.47531997878"/>
    <n v="793.44399999997074"/>
    <n v="334833.36799998768"/>
    <n v="3.2274290521325821"/>
    <n v="0.58256867053057493"/>
    <m/>
    <m/>
    <m/>
    <m/>
    <x v="32"/>
  </r>
  <r>
    <x v="19"/>
    <x v="3"/>
    <s v="High End"/>
    <s v="Ben and Jerry's"/>
    <s v="Brownie Batter"/>
    <n v="282"/>
    <x v="3073"/>
    <n v="226182.3739750715"/>
    <x v="3073"/>
    <n v="475649.22346798738"/>
    <n v="884.63421805998541"/>
    <n v="249466.84949291588"/>
    <n v="5.9812034539005507"/>
    <n v="0.52447652005828571"/>
    <m/>
    <m/>
    <m/>
    <m/>
    <x v="32"/>
  </r>
  <r>
    <x v="19"/>
    <x v="3"/>
    <s v="High End"/>
    <s v="Ben and Jerry's"/>
    <s v="Chocolate Peanut Butter Swirl"/>
    <n v="278"/>
    <x v="3074"/>
    <n v="154736.14063831436"/>
    <x v="3074"/>
    <n v="257004.47367199062"/>
    <n v="367.8717015599866"/>
    <n v="102268.33303367626"/>
    <n v="3.3254551223020368"/>
    <n v="0.39792433015854495"/>
    <m/>
    <m/>
    <m/>
    <m/>
    <x v="32"/>
  </r>
  <r>
    <x v="19"/>
    <x v="3"/>
    <s v="High End"/>
    <s v="Ben and Jerry's"/>
    <s v="Coconut Seven Layer Bar"/>
    <n v="267"/>
    <x v="3075"/>
    <n v="142079.10084794482"/>
    <x v="3075"/>
    <n v="240031.35394499122"/>
    <n v="366.86237114998653"/>
    <n v="97952.253097046399"/>
    <n v="3.3670181086141091"/>
    <n v="0.40808107560604123"/>
    <m/>
    <m/>
    <m/>
    <m/>
    <x v="32"/>
  </r>
  <r>
    <x v="19"/>
    <x v="3"/>
    <s v="High End"/>
    <s v="Ben and Jerry's"/>
    <s v="Chunky Monkey"/>
    <n v="938"/>
    <x v="3076"/>
    <n v="1339628.4782999507"/>
    <x v="3076"/>
    <n v="2553971.0674519059"/>
    <n v="1294.6083039999523"/>
    <n v="1214342.5891519552"/>
    <n v="2.9027544285713218"/>
    <n v="0.47547233585676579"/>
    <m/>
    <m/>
    <m/>
    <m/>
    <x v="32"/>
  </r>
  <r>
    <x v="19"/>
    <x v="3"/>
    <s v="High End"/>
    <s v="Ben and Jerry's"/>
    <s v="Mission to Marzipan"/>
    <n v="830"/>
    <x v="3077"/>
    <n v="1059752.0924999602"/>
    <x v="3077"/>
    <n v="2069396.4956999223"/>
    <n v="1216.4390399999543"/>
    <n v="1009644.4031999621"/>
    <n v="3.0039142048191643"/>
    <n v="0.48789316368223323"/>
    <m/>
    <m/>
    <m/>
    <m/>
    <x v="32"/>
  </r>
  <r>
    <x v="19"/>
    <x v="3"/>
    <s v="High End"/>
    <s v="Ben and Jerry's"/>
    <s v="Stephen Colbert's AmeriCone Dream"/>
    <n v="722"/>
    <x v="3078"/>
    <n v="803428.9649999697"/>
    <x v="3078"/>
    <n v="1617135.094599939"/>
    <n v="1127.0167999999576"/>
    <n v="813706.12959996925"/>
    <n v="3.1022150969527917"/>
    <n v="0.50317758381297828"/>
    <m/>
    <m/>
    <m/>
    <m/>
    <x v="32"/>
  </r>
  <r>
    <x v="19"/>
    <x v="3"/>
    <s v="High End"/>
    <s v="Ben and Jerry's"/>
    <s v="Brownie Batter"/>
    <n v="173"/>
    <x v="3079"/>
    <n v="56351.539273967872"/>
    <x v="3079"/>
    <n v="119018.12128699551"/>
    <n v="362.23457810998633"/>
    <n v="62666.582013027633"/>
    <n v="3.976682190751295"/>
    <n v="0.5265297530778188"/>
    <m/>
    <m/>
    <m/>
    <m/>
    <x v="32"/>
  </r>
  <r>
    <x v="19"/>
    <x v="3"/>
    <s v="High End"/>
    <s v="Ben and Jerry's"/>
    <s v="Mission to Marzipan"/>
    <n v="559"/>
    <x v="3080"/>
    <n v="480908.25899998192"/>
    <x v="3080"/>
    <n v="1032709.1439599611"/>
    <n v="987.12143999996283"/>
    <n v="551800.88495997922"/>
    <n v="3.3048701967798397"/>
    <n v="0.53432361685505991"/>
    <m/>
    <m/>
    <m/>
    <m/>
    <x v="32"/>
  </r>
  <r>
    <x v="19"/>
    <x v="3"/>
    <s v="High End"/>
    <s v="Ben and Jerry's"/>
    <s v="Stephen Colbert's AmeriCone Dream"/>
    <n v="406"/>
    <x v="3081"/>
    <n v="254313.10169999039"/>
    <x v="3081"/>
    <n v="603263.52774797718"/>
    <n v="859.48380799996755"/>
    <n v="348950.42604798678"/>
    <n v="3.6597801921180881"/>
    <n v="0.5784377970779071"/>
    <m/>
    <m/>
    <m/>
    <m/>
    <x v="32"/>
  </r>
  <r>
    <x v="19"/>
    <x v="3"/>
    <s v="High End"/>
    <s v="Ben and Jerry's"/>
    <s v="Raspberry Peach Cobbler"/>
    <n v="123"/>
    <x v="3082"/>
    <n v="25776.093433289047"/>
    <x v="3082"/>
    <n v="69229.324058997445"/>
    <n v="353.27829776998703"/>
    <n v="43453.230625708398"/>
    <n v="4.5759352276421081"/>
    <n v="0.62767087814807243"/>
    <m/>
    <m/>
    <m/>
    <m/>
    <x v="32"/>
  </r>
  <r>
    <x v="19"/>
    <x v="3"/>
    <s v="Low End"/>
    <s v="EDY's"/>
    <s v="Vanilla Bean"/>
    <n v="318"/>
    <x v="3083"/>
    <n v="187807.03148375315"/>
    <x v="3083"/>
    <n v="330755.54349598789"/>
    <n v="449.52362267998353"/>
    <n v="142948.51201223474"/>
    <n v="3.2707917358489369"/>
    <n v="0.43218780402381596"/>
    <m/>
    <m/>
    <m/>
    <m/>
    <x v="32"/>
  </r>
  <r>
    <x v="19"/>
    <x v="3"/>
    <s v="Low End"/>
    <s v="EDY's"/>
    <s v="Pumpkin (Holiday)"/>
    <n v="228"/>
    <x v="3084"/>
    <n v="108467.88442559591"/>
    <x v="3084"/>
    <n v="206101.94975999222"/>
    <n v="428.21958479998381"/>
    <n v="97634.065334396306"/>
    <n v="3.9647189473682714"/>
    <n v="0.4737173299335215"/>
    <m/>
    <m/>
    <m/>
    <m/>
    <x v="32"/>
  </r>
  <r>
    <x v="19"/>
    <x v="3"/>
    <s v="Low End"/>
    <s v="EDY's"/>
    <s v="Fudge Tracks"/>
    <n v="222"/>
    <x v="3085"/>
    <n v="71803.894229997357"/>
    <x v="3085"/>
    <n v="157908.9329999942"/>
    <n v="387.86053499998576"/>
    <n v="86105.038769996841"/>
    <n v="3.2040608108106934"/>
    <n v="0.54528288637096922"/>
    <m/>
    <m/>
    <m/>
    <m/>
    <x v="32"/>
  </r>
  <r>
    <x v="19"/>
    <x v="3"/>
    <s v="High End"/>
    <s v="Häagen-Dazs"/>
    <s v="English Toffee"/>
    <n v="314"/>
    <x v="3086"/>
    <n v="221393.15520779169"/>
    <x v="3086"/>
    <n v="344722.44137998705"/>
    <n v="392.76842729998521"/>
    <n v="123329.28617219537"/>
    <n v="3.4963126433119704"/>
    <n v="0.35776401930343044"/>
    <m/>
    <m/>
    <m/>
    <m/>
    <x v="32"/>
  </r>
  <r>
    <x v="19"/>
    <x v="3"/>
    <s v="High End"/>
    <s v="Häagen-Dazs"/>
    <s v="Lychee"/>
    <n v="788"/>
    <x v="3087"/>
    <n v="1058958.5185439601"/>
    <x v="3087"/>
    <n v="2101661.2369439211"/>
    <n v="1323.2267999999503"/>
    <n v="1042702.718399961"/>
    <n v="3.3846228274110404"/>
    <n v="0.49613263073557062"/>
    <m/>
    <m/>
    <m/>
    <m/>
    <x v="32"/>
  </r>
  <r>
    <x v="19"/>
    <x v="4"/>
    <s v="High End"/>
    <s v="Häagen-Dazs"/>
    <s v="Dulce de Leche"/>
    <n v="706"/>
    <x v="3088"/>
    <n v="850281.47396396799"/>
    <x v="3088"/>
    <n v="1725259.679363935"/>
    <n v="1239.3458999999532"/>
    <n v="874978.20539996703"/>
    <n v="3.4613464504247986"/>
    <n v="0.50715739541455696"/>
    <m/>
    <m/>
    <m/>
    <m/>
    <x v="32"/>
  </r>
  <r>
    <x v="19"/>
    <x v="4"/>
    <s v="High End"/>
    <s v="Häagen-Dazs"/>
    <s v="Dulce de Leche"/>
    <n v="652"/>
    <x v="3089"/>
    <n v="725290.33939197275"/>
    <x v="3089"/>
    <n v="1497275.0305919435"/>
    <n v="1184.0255999999554"/>
    <n v="771984.69119997078"/>
    <n v="3.5221381840489472"/>
    <n v="0.51559311110315442"/>
    <m/>
    <m/>
    <m/>
    <m/>
    <x v="32"/>
  </r>
  <r>
    <x v="19"/>
    <x v="4"/>
    <s v="High End"/>
    <s v="Häagen-Dazs"/>
    <s v="English Toffee"/>
    <n v="630"/>
    <x v="3090"/>
    <n v="675885.37589997461"/>
    <x v="3090"/>
    <n v="1406187.990899947"/>
    <n v="1159.210499999956"/>
    <n v="730302.6149999724"/>
    <n v="3.5429276666665328"/>
    <n v="0.51934920489015524"/>
    <m/>
    <m/>
    <m/>
    <m/>
    <x v="32"/>
  </r>
  <r>
    <x v="19"/>
    <x v="4"/>
    <s v="High End"/>
    <s v="Häagen-Dazs"/>
    <s v="Pralines and Cream"/>
    <n v="473"/>
    <x v="3091"/>
    <n v="375531.14006098628"/>
    <x v="3091"/>
    <n v="840891.69341096922"/>
    <n v="983.84894999996402"/>
    <n v="465360.55334998295"/>
    <n v="3.758527921775761"/>
    <n v="0.55341318863825095"/>
    <m/>
    <m/>
    <m/>
    <m/>
    <x v="32"/>
  </r>
  <r>
    <x v="19"/>
    <x v="4"/>
    <s v="Low End"/>
    <s v="Baskin-Robbins"/>
    <s v="Pralines 'n Cream"/>
    <n v="384"/>
    <x v="3092"/>
    <n v="365653.66210558551"/>
    <x v="3092"/>
    <n v="705140.98175997962"/>
    <n v="884.08156159998487"/>
    <n v="339487.31965439412"/>
    <n v="4.7820433333331955"/>
    <n v="0.48144602063414182"/>
    <m/>
    <m/>
    <m/>
    <m/>
    <x v="32"/>
  </r>
  <r>
    <x v="19"/>
    <x v="4"/>
    <s v="Low End"/>
    <s v="Baskin-Robbins"/>
    <s v="Daiquiri Ice"/>
    <n v="338"/>
    <x v="3093"/>
    <n v="289470.61415842857"/>
    <x v="3093"/>
    <n v="587288.45172398339"/>
    <n v="881.11786261998475"/>
    <n v="297817.83756555483"/>
    <n v="5.140650289940683"/>
    <n v="0.50710657887331434"/>
    <m/>
    <m/>
    <m/>
    <m/>
    <x v="32"/>
  </r>
  <r>
    <x v="19"/>
    <x v="4"/>
    <s v="Low End"/>
    <s v="Baskin-Robbins"/>
    <s v="Pralines 'n Cream"/>
    <n v="222"/>
    <x v="3094"/>
    <n v="137561.07286835453"/>
    <x v="3094"/>
    <n v="220988.23455599125"/>
    <n v="375.7980256199852"/>
    <n v="83427.161687636719"/>
    <n v="4.4839752162160389"/>
    <n v="0.37751856724525751"/>
    <m/>
    <m/>
    <m/>
    <m/>
    <x v="32"/>
  </r>
  <r>
    <x v="19"/>
    <x v="4"/>
    <s v="Low End"/>
    <s v="Baskin-Robbins"/>
    <s v="Classic Flavors"/>
    <n v="255"/>
    <x v="3095"/>
    <n v="121314.23309024531"/>
    <x v="3095"/>
    <n v="215022.73327499168"/>
    <n v="367.48431444998579"/>
    <n v="93708.500184746372"/>
    <n v="3.3067702156861465"/>
    <n v="0.43580740862829126"/>
    <m/>
    <m/>
    <m/>
    <m/>
    <x v="32"/>
  </r>
  <r>
    <x v="19"/>
    <x v="4"/>
    <s v="Low End"/>
    <s v="Baskin-Robbins"/>
    <s v="Oreo Cookies'n Cream"/>
    <n v="931"/>
    <x v="3096"/>
    <n v="1197048.9466599538"/>
    <x v="3096"/>
    <n v="2283166.5806599115"/>
    <n v="1166.6139999999548"/>
    <n v="1086117.6339999577"/>
    <n v="2.634136262083679"/>
    <n v="0.47570669753147554"/>
    <m/>
    <m/>
    <m/>
    <m/>
    <x v="32"/>
  </r>
  <r>
    <x v="19"/>
    <x v="4"/>
    <s v="Low End"/>
    <s v="Baskin-Robbins"/>
    <s v="Green Mint Stick"/>
    <n v="898"/>
    <x v="3097"/>
    <n v="1128937.3758599553"/>
    <x v="3097"/>
    <n v="2170049.839859914"/>
    <n v="1159.367999999954"/>
    <n v="1041112.4639999587"/>
    <n v="2.6910206792871985"/>
    <n v="0.47976430996034958"/>
    <m/>
    <m/>
    <m/>
    <m/>
    <x v="32"/>
  </r>
  <r>
    <x v="19"/>
    <x v="4"/>
    <s v="Low End"/>
    <s v="Baskin-Robbins"/>
    <s v="Chocolate"/>
    <n v="838"/>
    <x v="3098"/>
    <n v="965788.44851596304"/>
    <x v="3098"/>
    <n v="1885465.6269159277"/>
    <n v="1097.4667999999579"/>
    <n v="919677.1783999647"/>
    <n v="2.6849152529831906"/>
    <n v="0.48777191441261569"/>
    <m/>
    <m/>
    <m/>
    <m/>
    <x v="32"/>
  </r>
  <r>
    <x v="19"/>
    <x v="4"/>
    <s v="Low End"/>
    <s v="Baskin-Robbins"/>
    <s v="Butterscotch Ribbon"/>
    <n v="833"/>
    <x v="3099"/>
    <n v="958578.51016196306"/>
    <x v="3099"/>
    <n v="1873977.7039619277"/>
    <n v="1098.9185999999577"/>
    <n v="915399.19379996462"/>
    <n v="2.7006880120046977"/>
    <n v="0.48847923423242723"/>
    <m/>
    <m/>
    <m/>
    <m/>
    <x v="32"/>
  </r>
  <r>
    <x v="19"/>
    <x v="4"/>
    <s v="High End"/>
    <s v="Ben and Jerry's"/>
    <s v="Coffee Coffee BuzzBuzzBuzz"/>
    <n v="309"/>
    <x v="3100"/>
    <n v="201775.01353169204"/>
    <x v="3100"/>
    <n v="321367.79606998729"/>
    <n v="387.03165869998463"/>
    <n v="119592.78253829526"/>
    <n v="3.3657774433655625"/>
    <n v="0.37213679777749237"/>
    <m/>
    <m/>
    <m/>
    <m/>
    <x v="32"/>
  </r>
  <r>
    <x v="19"/>
    <x v="4"/>
    <s v="High End"/>
    <s v="Ben and Jerry's"/>
    <s v="Coffee Coffee BuzzBuzzBuzz"/>
    <n v="890"/>
    <x v="3101"/>
    <n v="1251478.3949999507"/>
    <x v="3101"/>
    <n v="2409900.5437999051"/>
    <n v="1301.5979199999485"/>
    <n v="1158422.1487999544"/>
    <n v="3.0424195730335879"/>
    <n v="0.48069292808796449"/>
    <m/>
    <m/>
    <m/>
    <m/>
    <x v="32"/>
  </r>
  <r>
    <x v="19"/>
    <x v="4"/>
    <s v="High End"/>
    <s v="Ben and Jerry's"/>
    <s v="Fossil Fuel"/>
    <n v="785"/>
    <x v="3102"/>
    <n v="958491.77062496322"/>
    <x v="3102"/>
    <n v="1893730.1103249274"/>
    <n v="1191.3864199999543"/>
    <n v="935238.33969996416"/>
    <n v="3.0731147070062517"/>
    <n v="0.49386041580101159"/>
    <m/>
    <m/>
    <m/>
    <m/>
    <x v="32"/>
  </r>
  <r>
    <x v="19"/>
    <x v="4"/>
    <s v="High End"/>
    <s v="Ben and Jerry's"/>
    <s v="Raspberry Peach Cobbler"/>
    <n v="742"/>
    <x v="3103"/>
    <n v="869987.46869996574"/>
    <x v="3103"/>
    <n v="1740277.1792279314"/>
    <n v="1172.8971839999538"/>
    <n v="870289.71052796568"/>
    <n v="3.160898967654862"/>
    <n v="0.50008683726696168"/>
    <m/>
    <m/>
    <m/>
    <m/>
    <x v="32"/>
  </r>
  <r>
    <x v="19"/>
    <x v="4"/>
    <s v="High End"/>
    <s v="Ben and Jerry's"/>
    <s v="Chocolate Macadamia"/>
    <n v="623"/>
    <x v="3104"/>
    <n v="613486.40062497579"/>
    <x v="3104"/>
    <n v="1279828.6975249494"/>
    <n v="1069.5702999999576"/>
    <n v="666342.29689997365"/>
    <n v="3.2974312600319724"/>
    <n v="0.52064959801933464"/>
    <m/>
    <m/>
    <m/>
    <m/>
    <x v="32"/>
  </r>
  <r>
    <x v="19"/>
    <x v="4"/>
    <s v="High End"/>
    <s v="Ben and Jerry's"/>
    <s v="Strawberry Banana"/>
    <n v="592"/>
    <x v="3105"/>
    <n v="554031.0143999781"/>
    <x v="3105"/>
    <n v="1171318.0623359536"/>
    <n v="1042.7146079999588"/>
    <n v="617287.04793597548"/>
    <n v="3.3421922432431113"/>
    <n v="0.52700207380472153"/>
    <m/>
    <m/>
    <m/>
    <m/>
    <x v="32"/>
  </r>
  <r>
    <x v="19"/>
    <x v="4"/>
    <s v="High End"/>
    <s v="Ben and Jerry's"/>
    <s v="Crème Brûlée"/>
    <n v="503"/>
    <x v="3106"/>
    <n v="400709.32897498412"/>
    <x v="3106"/>
    <n v="887090.96749896498"/>
    <n v="966.9615079999619"/>
    <n v="486381.63852398086"/>
    <n v="3.5061636838964816"/>
    <n v="0.54828834510091928"/>
    <m/>
    <m/>
    <m/>
    <m/>
    <x v="32"/>
  </r>
  <r>
    <x v="19"/>
    <x v="4"/>
    <s v="High End"/>
    <s v="Ben and Jerry's"/>
    <s v="Strawberry Banana"/>
    <n v="410"/>
    <x v="3107"/>
    <n v="265816.52999998949"/>
    <x v="3107"/>
    <n v="628421.97319997521"/>
    <n v="884.40351999996506"/>
    <n v="362605.44319998572"/>
    <n v="3.7383817560974131"/>
    <n v="0.57700949149433722"/>
    <m/>
    <m/>
    <m/>
    <m/>
    <x v="32"/>
  </r>
  <r>
    <x v="19"/>
    <x v="4"/>
    <s v="High End"/>
    <s v="Ben and Jerry's"/>
    <s v="Mint Chocolate Cookie"/>
    <n v="119"/>
    <x v="3108"/>
    <n v="24369.601000569062"/>
    <x v="3108"/>
    <n v="67250.638146997415"/>
    <n v="360.34484996998611"/>
    <n v="42881.037146428353"/>
    <n v="4.7490034705880522"/>
    <n v="0.63763018951133754"/>
    <m/>
    <m/>
    <m/>
    <m/>
    <x v="32"/>
  </r>
  <r>
    <x v="19"/>
    <x v="4"/>
    <s v="Low End"/>
    <s v="EDY's"/>
    <s v="Strawberry"/>
    <n v="704"/>
    <x v="3109"/>
    <n v="806593.48875772906"/>
    <x v="3109"/>
    <n v="1571185.808895953"/>
    <n v="1086.0686365599772"/>
    <n v="764592.32013822393"/>
    <n v="3.1701676477271779"/>
    <n v="0.48663392694177315"/>
    <m/>
    <m/>
    <m/>
    <m/>
    <x v="32"/>
  </r>
  <r>
    <x v="19"/>
    <x v="4"/>
    <s v="Low End"/>
    <s v="EDY's"/>
    <s v="Rocky Road"/>
    <n v="370"/>
    <x v="3110"/>
    <n v="255137.21095198989"/>
    <x v="3110"/>
    <n v="434845.51919998281"/>
    <n v="485.69813039998076"/>
    <n v="179708.30824799291"/>
    <n v="3.1763734054052795"/>
    <n v="0.41326931131454553"/>
    <m/>
    <m/>
    <m/>
    <m/>
    <x v="32"/>
  </r>
  <r>
    <x v="19"/>
    <x v="4"/>
    <s v="Low End"/>
    <s v="EDY's"/>
    <s v="Strawberry"/>
    <n v="237"/>
    <x v="3111"/>
    <n v="118845.30553505529"/>
    <x v="3111"/>
    <n v="223788.57672599112"/>
    <n v="442.79861261998246"/>
    <n v="104943.27119093583"/>
    <n v="3.9842008354428802"/>
    <n v="0.46893935662958075"/>
    <m/>
    <m/>
    <m/>
    <m/>
    <x v="32"/>
  </r>
  <r>
    <x v="19"/>
    <x v="4"/>
    <s v="Low End"/>
    <s v="EDY's"/>
    <s v="Cookie Dough"/>
    <n v="147"/>
    <x v="3112"/>
    <n v="33866.464114138653"/>
    <x v="3112"/>
    <n v="89650.728593996449"/>
    <n v="379.48479237998498"/>
    <n v="55784.264479857797"/>
    <n v="4.1487680408161625"/>
    <n v="0.62223994556128392"/>
    <m/>
    <m/>
    <m/>
    <m/>
    <x v="32"/>
  </r>
  <r>
    <x v="19"/>
    <x v="4"/>
    <s v="High End"/>
    <s v="Häagen-Dazs"/>
    <s v="Peaches and Cream"/>
    <n v="209"/>
    <x v="3113"/>
    <n v="94047.233770046267"/>
    <x v="3113"/>
    <n v="174466.74085499308"/>
    <n v="384.78233054998475"/>
    <n v="80419.507084946817"/>
    <n v="3.9941105023921861"/>
    <n v="0.46094462870597769"/>
    <m/>
    <m/>
    <m/>
    <m/>
    <x v="32"/>
  </r>
  <r>
    <x v="19"/>
    <x v="4"/>
    <s v="High End"/>
    <s v="Häagen-Dazs"/>
    <s v="Cherry Vanilla"/>
    <n v="830"/>
    <x v="3114"/>
    <n v="1190975.1422999538"/>
    <x v="3114"/>
    <n v="2340631.7972999094"/>
    <n v="1385.1284999999464"/>
    <n v="1149656.6549999556"/>
    <n v="3.3976365180721575"/>
    <n v="0.4911736465026959"/>
    <m/>
    <m/>
    <m/>
    <m/>
    <x v="32"/>
  </r>
  <r>
    <x v="19"/>
    <x v="4"/>
    <s v="High End"/>
    <s v="Häagen-Dazs"/>
    <s v="Lychee"/>
    <n v="680"/>
    <x v="3115"/>
    <n v="810338.42879996786"/>
    <x v="3115"/>
    <n v="1657432.1087999342"/>
    <n v="1245.7259999999505"/>
    <n v="847093.67999996629"/>
    <n v="3.5844119999998578"/>
    <n v="0.51108801108801105"/>
    <m/>
    <m/>
    <m/>
    <m/>
    <x v="32"/>
  </r>
  <r>
    <x v="19"/>
    <x v="4"/>
    <s v="High End"/>
    <s v="Häagen-Dazs"/>
    <s v="Radish and Rice"/>
    <n v="609"/>
    <x v="3116"/>
    <n v="651432.44892597408"/>
    <x v="3116"/>
    <n v="1366053.0850259457"/>
    <n v="1173.4328999999534"/>
    <n v="714620.6360999716"/>
    <n v="3.6832652118225138"/>
    <n v="0.52312801305697332"/>
    <m/>
    <m/>
    <m/>
    <m/>
    <x v="32"/>
  </r>
  <r>
    <x v="19"/>
    <x v="4"/>
    <s v="High End"/>
    <s v="Häagen-Dazs"/>
    <s v="Cookies and Cream"/>
    <n v="592"/>
    <x v="3117"/>
    <n v="605971.88198397658"/>
    <x v="3117"/>
    <n v="1279328.7843839505"/>
    <n v="1137.4271999999562"/>
    <n v="673356.90239997394"/>
    <n v="3.6503857297295887"/>
    <n v="0.52633608390529807"/>
    <m/>
    <m/>
    <m/>
    <m/>
    <x v="32"/>
  </r>
  <r>
    <x v="19"/>
    <x v="4"/>
    <s v="High End"/>
    <s v="Häagen-Dazs"/>
    <s v="Rockmelon"/>
    <n v="132"/>
    <x v="3118"/>
    <n v="32720.930320318701"/>
    <x v="3118"/>
    <n v="81642.144671996764"/>
    <n v="370.61526023998533"/>
    <n v="48921.214351678063"/>
    <n v="4.6856143636361782"/>
    <n v="0.59921520371889525"/>
    <m/>
    <m/>
    <m/>
    <m/>
    <x v="32"/>
  </r>
  <r>
    <x v="19"/>
    <x v="4"/>
    <s v="Low End"/>
    <s v="Baskin-Robbins"/>
    <s v="Chocolate Mint"/>
    <n v="197"/>
    <x v="3119"/>
    <n v="115119.23780039522"/>
    <x v="3119"/>
    <n v="190983.17083999206"/>
    <n v="385.09610679998389"/>
    <n v="75863.933039596843"/>
    <n v="4.9211051776647698"/>
    <n v="0.3972283668028348"/>
    <m/>
    <m/>
    <m/>
    <m/>
    <x v="32"/>
  </r>
  <r>
    <x v="19"/>
    <x v="4"/>
    <s v="Low End"/>
    <s v="Baskin-Robbins"/>
    <s v="Chocolate Chip Cookie Dough"/>
    <n v="265"/>
    <x v="3120"/>
    <n v="136625.89989074433"/>
    <x v="3120"/>
    <n v="237989.00182499015"/>
    <n v="382.50227144998416"/>
    <n v="101363.10193424582"/>
    <n v="3.3889498301885386"/>
    <n v="0.4259150681626252"/>
    <m/>
    <m/>
    <m/>
    <m/>
    <x v="32"/>
  </r>
  <r>
    <x v="19"/>
    <x v="4"/>
    <s v="Low End"/>
    <s v="Baskin-Robbins"/>
    <s v="Chocolate Chip"/>
    <n v="930"/>
    <x v="3121"/>
    <n v="1241466.2162999487"/>
    <x v="3121"/>
    <n v="2368425.3362999018"/>
    <n v="1211.7839999999496"/>
    <n v="1126959.1199999531"/>
    <n v="2.7383805483869832"/>
    <n v="0.47582632339196185"/>
    <m/>
    <m/>
    <m/>
    <m/>
    <x v="32"/>
  </r>
  <r>
    <x v="19"/>
    <x v="4"/>
    <s v="Low End"/>
    <s v="Baskin-Robbins"/>
    <s v="Vanilla"/>
    <n v="902"/>
    <x v="3122"/>
    <n v="1170589.0270799515"/>
    <x v="3122"/>
    <n v="2247934.2190799066"/>
    <n v="1194.3959999999504"/>
    <n v="1077345.1919999551"/>
    <n v="2.7629340798225015"/>
    <n v="0.47926010594781521"/>
    <m/>
    <m/>
    <m/>
    <m/>
    <x v="32"/>
  </r>
  <r>
    <x v="19"/>
    <x v="4"/>
    <s v="Low End"/>
    <s v="Baskin-Robbins"/>
    <s v="Daiquiri Ice"/>
    <n v="899"/>
    <x v="3123"/>
    <n v="1147697.1448639533"/>
    <x v="3123"/>
    <n v="2205574.1784639107"/>
    <n v="1176.7263999999525"/>
    <n v="1057877.0335999574"/>
    <n v="2.7289921423803123"/>
    <n v="0.47963793008164612"/>
    <m/>
    <m/>
    <m/>
    <m/>
    <x v="32"/>
  </r>
  <r>
    <x v="19"/>
    <x v="5"/>
    <s v="Low End"/>
    <s v="Baskin-Robbins"/>
    <s v="Chocolate Chip"/>
    <n v="886"/>
    <x v="3124"/>
    <n v="1126929.2676559535"/>
    <x v="3124"/>
    <n v="2172595.6820559101"/>
    <n v="1180.2103999999511"/>
    <n v="1045666.4143999566"/>
    <n v="2.7676519142211045"/>
    <n v="0.48129821072388895"/>
    <m/>
    <m/>
    <m/>
    <m/>
    <x v="32"/>
  </r>
  <r>
    <x v="19"/>
    <x v="5"/>
    <s v="Low End"/>
    <s v="Baskin-Robbins"/>
    <s v="Chocolate Chip"/>
    <n v="433"/>
    <x v="3125"/>
    <n v="266395.62053998921"/>
    <x v="3125"/>
    <n v="632134.26653997437"/>
    <n v="844.66199999996581"/>
    <n v="365738.64599998516"/>
    <n v="3.3715805542723807"/>
    <n v="0.57857747215932154"/>
    <m/>
    <m/>
    <m/>
    <m/>
    <x v="32"/>
  </r>
  <r>
    <x v="19"/>
    <x v="5"/>
    <s v="Low End"/>
    <s v="Baskin-Robbins"/>
    <s v="Oreo Cookies'n Cream"/>
    <n v="404"/>
    <x v="3126"/>
    <n v="234473.00449599032"/>
    <x v="3126"/>
    <n v="571034.33489597635"/>
    <n v="833.07259999996541"/>
    <n v="336561.33039998601"/>
    <n v="3.4986418910889641"/>
    <n v="0.58938895585200912"/>
    <m/>
    <m/>
    <m/>
    <m/>
    <x v="32"/>
  </r>
  <r>
    <x v="19"/>
    <x v="5"/>
    <s v="Low End"/>
    <s v="Baskin-Robbins"/>
    <s v="Chocolate Chip Cookie Dough"/>
    <n v="122"/>
    <x v="3127"/>
    <n v="26157.37460291891"/>
    <x v="3127"/>
    <n v="71926.833131997017"/>
    <n v="375.15949613998453"/>
    <n v="45769.458529078111"/>
    <n v="4.8324934918030786"/>
    <n v="0.63633357032533289"/>
    <m/>
    <m/>
    <m/>
    <m/>
    <x v="32"/>
  </r>
  <r>
    <x v="19"/>
    <x v="5"/>
    <s v="Low End"/>
    <s v="Baskin-Robbins"/>
    <s v="Maple Nut"/>
    <n v="116"/>
    <x v="3128"/>
    <n v="20639.415580079167"/>
    <x v="3128"/>
    <n v="63398.976167997447"/>
    <n v="368.61690161998513"/>
    <n v="42759.560587918284"/>
    <n v="4.7115767068963619"/>
    <n v="0.67445191030549256"/>
    <m/>
    <m/>
    <m/>
    <m/>
    <x v="32"/>
  </r>
  <r>
    <x v="19"/>
    <x v="5"/>
    <s v="High End"/>
    <s v="Ben and Jerry's"/>
    <s v="Vanilla Caramel Fudge"/>
    <n v="299"/>
    <x v="3129"/>
    <n v="193837.89360740193"/>
    <x v="3129"/>
    <n v="312658.55591098702"/>
    <n v="397.39351940998358"/>
    <n v="118820.66230358509"/>
    <n v="3.4972601638794534"/>
    <n v="0.380033298488761"/>
    <m/>
    <m/>
    <m/>
    <m/>
    <x v="32"/>
  </r>
  <r>
    <x v="19"/>
    <x v="5"/>
    <s v="High End"/>
    <s v="Ben and Jerry's"/>
    <s v="Bananas on the Rum"/>
    <n v="267"/>
    <x v="3130"/>
    <n v="149809.72056791399"/>
    <x v="3130"/>
    <n v="253091.62183198976"/>
    <n v="386.82360023998422"/>
    <n v="103281.90126407577"/>
    <n v="3.5502198352058487"/>
    <n v="0.40808107560604112"/>
    <m/>
    <m/>
    <m/>
    <m/>
    <x v="32"/>
  </r>
  <r>
    <x v="19"/>
    <x v="5"/>
    <s v="High End"/>
    <s v="Ben and Jerry's"/>
    <s v="Dublin Mudslide"/>
    <n v="220"/>
    <x v="3131"/>
    <n v="100494.62438399583"/>
    <x v="3131"/>
    <n v="185755.04639999231"/>
    <n v="387.54737279998398"/>
    <n v="85260.422015996475"/>
    <n v="3.8379141818180229"/>
    <n v="0.458993839835729"/>
    <m/>
    <m/>
    <m/>
    <m/>
    <x v="32"/>
  </r>
  <r>
    <x v="19"/>
    <x v="5"/>
    <s v="High End"/>
    <s v="Ben and Jerry's"/>
    <s v="Crème Brûlée"/>
    <n v="923"/>
    <x v="3132"/>
    <n v="1385683.8167249425"/>
    <x v="3132"/>
    <n v="2649777.08960889"/>
    <n v="1369.5485079999432"/>
    <n v="1264093.2728839475"/>
    <n v="3.1103262004332404"/>
    <n v="0.47705645800965435"/>
    <m/>
    <m/>
    <m/>
    <m/>
    <x v="32"/>
  </r>
  <r>
    <x v="19"/>
    <x v="5"/>
    <s v="High End"/>
    <s v="Ben and Jerry's"/>
    <s v="Half Baked"/>
    <n v="685"/>
    <x v="3133"/>
    <n v="763417.3443749682"/>
    <x v="3133"/>
    <n v="1555637.7502749355"/>
    <n v="1156.5261399999522"/>
    <n v="792220.4058999673"/>
    <n v="3.3153343284670158"/>
    <n v="0.50925763775014732"/>
    <m/>
    <m/>
    <m/>
    <m/>
    <x v="32"/>
  </r>
  <r>
    <x v="19"/>
    <x v="5"/>
    <s v="High End"/>
    <s v="Ben and Jerry's"/>
    <s v="Brownie Batter"/>
    <n v="617"/>
    <x v="3134"/>
    <n v="611405.56844997522"/>
    <x v="3134"/>
    <n v="1278668.9206179481"/>
    <n v="1081.464103999956"/>
    <n v="667263.35216797283"/>
    <n v="3.3588281264180155"/>
    <n v="0.52184216055357124"/>
    <m/>
    <m/>
    <m/>
    <m/>
    <x v="32"/>
  </r>
  <r>
    <x v="19"/>
    <x v="5"/>
    <s v="High End"/>
    <s v="Ben and Jerry's"/>
    <s v="Sweet Cream &amp; Cookies"/>
    <n v="159"/>
    <x v="3135"/>
    <n v="49407.859834377938"/>
    <x v="3135"/>
    <n v="110070.93349799541"/>
    <n v="381.52876517998413"/>
    <n v="60663.073663617477"/>
    <n v="4.3538995094337807"/>
    <n v="0.55112709355483258"/>
    <m/>
    <m/>
    <m/>
    <m/>
    <x v="32"/>
  </r>
  <r>
    <x v="19"/>
    <x v="5"/>
    <s v="High End"/>
    <s v="Ben and Jerry's"/>
    <s v="Chunky Monkey"/>
    <n v="417"/>
    <x v="3136"/>
    <n v="282404.43044998834"/>
    <x v="3136"/>
    <n v="663783.59989797254"/>
    <n v="914.57834399996204"/>
    <n v="381379.1694479842"/>
    <n v="3.8172834388487629"/>
    <n v="0.57455346818843434"/>
    <m/>
    <m/>
    <m/>
    <m/>
    <x v="32"/>
  </r>
  <r>
    <x v="19"/>
    <x v="5"/>
    <s v="High End"/>
    <s v="Ben and Jerry's"/>
    <s v="Cake Batter"/>
    <n v="415"/>
    <x v="3137"/>
    <n v="274858.18312498892"/>
    <x v="3137"/>
    <n v="647105.20682497392"/>
    <n v="896.98077999996394"/>
    <n v="372247.023699985"/>
    <n v="3.7573244698793671"/>
    <n v="0.57524961903245619"/>
    <m/>
    <m/>
    <m/>
    <m/>
    <x v="32"/>
  </r>
  <r>
    <x v="19"/>
    <x v="5"/>
    <s v="High End"/>
    <s v="Ben and Jerry's"/>
    <s v="Mission to Marzipan"/>
    <n v="387"/>
    <x v="3138"/>
    <n v="240637.59652499019"/>
    <x v="3138"/>
    <n v="580523.1747209765"/>
    <n v="878.2573079999645"/>
    <n v="339885.57819598634"/>
    <n v="3.8761237286820136"/>
    <n v="0.58548149840762065"/>
    <m/>
    <m/>
    <m/>
    <m/>
    <x v="32"/>
  </r>
  <r>
    <x v="19"/>
    <x v="5"/>
    <s v="High End"/>
    <s v="Ben and Jerry's"/>
    <s v="New York Super Fudge Chunk"/>
    <n v="121"/>
    <x v="3139"/>
    <n v="26508.552776968896"/>
    <x v="3139"/>
    <n v="72153.382586997002"/>
    <n v="377.22999842998433"/>
    <n v="45644.82981002811"/>
    <n v="4.9281731157022746"/>
    <n v="0.63260831541741069"/>
    <m/>
    <m/>
    <m/>
    <m/>
    <x v="32"/>
  </r>
  <r>
    <x v="19"/>
    <x v="5"/>
    <s v="Low End"/>
    <s v="EDY's"/>
    <s v="Cookie Dough"/>
    <n v="924"/>
    <x v="3140"/>
    <n v="1401459.5393567421"/>
    <x v="3140"/>
    <n v="2497247.4172799159"/>
    <n v="1185.9176167999719"/>
    <n v="1095787.8779231738"/>
    <n v="2.9249445021644038"/>
    <n v="0.43879828259738163"/>
    <m/>
    <m/>
    <m/>
    <m/>
    <x v="32"/>
  </r>
  <r>
    <x v="19"/>
    <x v="5"/>
    <s v="Low End"/>
    <s v="EDY's"/>
    <s v="Butter Pecan"/>
    <n v="869"/>
    <x v="3141"/>
    <n v="1229076.8056622606"/>
    <x v="3141"/>
    <n v="2234570.5227009272"/>
    <n v="1157.0698700099733"/>
    <n v="1005493.7170386666"/>
    <n v="2.9590650506328151"/>
    <n v="0.44997179852857172"/>
    <m/>
    <m/>
    <m/>
    <m/>
    <x v="32"/>
  </r>
  <r>
    <x v="19"/>
    <x v="5"/>
    <s v="Low End"/>
    <s v="EDY's"/>
    <s v="Neapolitan"/>
    <n v="300"/>
    <x v="3142"/>
    <n v="179049.14729999279"/>
    <x v="3142"/>
    <n v="319444.82999998709"/>
    <n v="467.98560899998108"/>
    <n v="140395.6826999943"/>
    <n v="3.5493869999998569"/>
    <n v="0.43949899799599196"/>
    <m/>
    <m/>
    <m/>
    <m/>
    <x v="32"/>
  </r>
  <r>
    <x v="19"/>
    <x v="5"/>
    <s v="Low End"/>
    <s v="EDY's"/>
    <s v="Strawberry"/>
    <n v="204"/>
    <x v="3143"/>
    <n v="95272.291988636032"/>
    <x v="3143"/>
    <n v="185821.32254399228"/>
    <n v="443.86779683998157"/>
    <n v="90549.03055535625"/>
    <n v="4.4651413529409911"/>
    <n v="0.48729085185538495"/>
    <m/>
    <m/>
    <m/>
    <m/>
    <x v="32"/>
  </r>
  <r>
    <x v="19"/>
    <x v="5"/>
    <s v="Low End"/>
    <s v="EDY's"/>
    <s v="Girl Scouts® Thin Mint Cookie (Jan-Apr)"/>
    <n v="124"/>
    <x v="3144"/>
    <n v="25187.537656318953"/>
    <x v="3144"/>
    <n v="72576.521471996981"/>
    <n v="382.1692243199841"/>
    <n v="47388.983815678032"/>
    <n v="4.7201171612901263"/>
    <n v="0.6529519857735625"/>
    <m/>
    <m/>
    <m/>
    <m/>
    <x v="32"/>
  </r>
  <r>
    <x v="19"/>
    <x v="5"/>
    <s v="High End"/>
    <s v="Häagen-Dazs"/>
    <s v="Lychee"/>
    <n v="283"/>
    <x v="3145"/>
    <n v="263630.30017015908"/>
    <x v="3145"/>
    <n v="526367.35810698406"/>
    <n v="928.39949800998215"/>
    <n v="262737.05793682497"/>
    <n v="6.5722803144874327"/>
    <n v="0.49915150301440941"/>
    <m/>
    <m/>
    <m/>
    <m/>
    <x v="32"/>
  </r>
  <r>
    <x v="19"/>
    <x v="5"/>
    <s v="High End"/>
    <s v="Häagen-Dazs"/>
    <s v="Chocolate Peanut Butter"/>
    <n v="280"/>
    <x v="3146"/>
    <n v="257998.35801598933"/>
    <x v="3146"/>
    <n v="517525.43359998439"/>
    <n v="926.88241279998238"/>
    <n v="259527.07558399506"/>
    <n v="6.6010897142855152"/>
    <n v="0.50147694921713482"/>
    <m/>
    <m/>
    <m/>
    <m/>
    <x v="32"/>
  </r>
  <r>
    <x v="19"/>
    <x v="5"/>
    <s v="High End"/>
    <s v="Häagen-Dazs"/>
    <s v="Cherry Vanilla"/>
    <n v="270"/>
    <x v="3147"/>
    <n v="241551.35242198996"/>
    <x v="3147"/>
    <n v="491312.53619998519"/>
    <n v="925.04142139998237"/>
    <n v="249761.18377799523"/>
    <n v="6.7395409629627601"/>
    <n v="0.50835499885623059"/>
    <m/>
    <m/>
    <m/>
    <m/>
    <x v="32"/>
  </r>
  <r>
    <x v="19"/>
    <x v="5"/>
    <s v="High End"/>
    <s v="Häagen-Dazs"/>
    <s v="Chocolate Chip Cookie Dough"/>
    <n v="304"/>
    <x v="3148"/>
    <n v="218448.21812351092"/>
    <x v="3148"/>
    <n v="344126.25139198569"/>
    <n v="413.41458311998281"/>
    <n v="125678.03326847477"/>
    <n v="3.7236652894735291"/>
    <n v="0.36520908463132051"/>
    <m/>
    <m/>
    <m/>
    <m/>
    <x v="32"/>
  </r>
  <r>
    <x v="19"/>
    <x v="5"/>
    <s v="High End"/>
    <s v="Häagen-Dazs"/>
    <s v="Butter Pecan"/>
    <n v="638"/>
    <x v="3149"/>
    <n v="733093.16374796943"/>
    <x v="3149"/>
    <n v="1520814.6015479369"/>
    <n v="1234.6730999999488"/>
    <n v="787721.43779996748"/>
    <n v="3.7362412946706911"/>
    <n v="0.51796020172228596"/>
    <m/>
    <m/>
    <m/>
    <m/>
    <x v="32"/>
  </r>
  <r>
    <x v="19"/>
    <x v="5"/>
    <s v="High End"/>
    <s v="Häagen-Dazs"/>
    <s v="Strawberry"/>
    <n v="607"/>
    <x v="3150"/>
    <n v="661931.52421497263"/>
    <x v="3150"/>
    <n v="1389148.3294649424"/>
    <n v="1198.0507499999503"/>
    <n v="727216.80524996982"/>
    <n v="3.7702594645797451"/>
    <n v="0.52349831175341188"/>
    <m/>
    <m/>
    <m/>
    <m/>
    <x v="32"/>
  </r>
  <r>
    <x v="19"/>
    <x v="5"/>
    <s v="High End"/>
    <s v="Häagen-Dazs"/>
    <s v="Cherry Vanilla"/>
    <n v="590"/>
    <x v="3151"/>
    <n v="625460.51039997418"/>
    <x v="3151"/>
    <n v="1321551.9503999453"/>
    <n v="1179.8159999999511"/>
    <n v="696091.43999997107"/>
    <n v="3.7964721355930631"/>
    <n v="0.52672272156180533"/>
    <m/>
    <m/>
    <m/>
    <m/>
    <x v="32"/>
  </r>
  <r>
    <x v="19"/>
    <x v="5"/>
    <s v="High End"/>
    <s v="Häagen-Dazs"/>
    <s v="Strawberry"/>
    <n v="556"/>
    <x v="3152"/>
    <n v="555527.59348797705"/>
    <x v="3152"/>
    <n v="1191131.6702879507"/>
    <n v="1143.1727999999525"/>
    <n v="635604.07679997361"/>
    <n v="3.8530991870502"/>
    <n v="0.53361361523224315"/>
    <m/>
    <m/>
    <m/>
    <m/>
    <x v="32"/>
  </r>
  <r>
    <x v="19"/>
    <x v="5"/>
    <s v="High End"/>
    <s v="Häagen-Dazs"/>
    <s v="Rockmelon"/>
    <n v="550"/>
    <x v="3153"/>
    <n v="544882.96499997738"/>
    <x v="3153"/>
    <n v="1171528.2149999512"/>
    <n v="1139.3549999999525"/>
    <n v="626645.24999997381"/>
    <n v="3.8728205454543843"/>
    <n v="0.53489556800815075"/>
    <m/>
    <m/>
    <m/>
    <m/>
    <x v="32"/>
  </r>
  <r>
    <x v="19"/>
    <x v="5"/>
    <s v="High End"/>
    <s v="Häagen-Dazs"/>
    <s v="Radish and Rice"/>
    <n v="132"/>
    <x v="3154"/>
    <n v="33547.427495998614"/>
    <x v="3154"/>
    <n v="83704.341599996536"/>
    <n v="379.97662199998433"/>
    <n v="50156.914103997922"/>
    <n v="4.8039681818179831"/>
    <n v="0.59921520371889536"/>
    <m/>
    <m/>
    <m/>
    <m/>
    <x v="32"/>
  </r>
  <r>
    <x v="19"/>
    <x v="5"/>
    <s v="Low End"/>
    <s v="Baskin-Robbins"/>
    <s v="Peach"/>
    <n v="336"/>
    <x v="3155"/>
    <n v="298643.50897918729"/>
    <x v="3155"/>
    <n v="600146.77631998167"/>
    <n v="897.33115279998322"/>
    <n v="301503.26734079438"/>
    <n v="5.3159259523807902"/>
    <n v="0.50238254913168301"/>
    <m/>
    <m/>
    <m/>
    <m/>
    <x v="32"/>
  </r>
  <r>
    <x v="19"/>
    <x v="5"/>
    <s v="Low End"/>
    <s v="Baskin-Robbins"/>
    <s v="Chocolate Mint"/>
    <n v="224"/>
    <x v="3156"/>
    <n v="98946.402024955722"/>
    <x v="3156"/>
    <n v="186630.7484159919"/>
    <n v="391.44797495998301"/>
    <n v="87684.346391036175"/>
    <n v="3.7195222499998386"/>
    <n v="0.46982797387487057"/>
    <m/>
    <m/>
    <m/>
    <m/>
    <x v="32"/>
  </r>
  <r>
    <x v="19"/>
    <x v="5"/>
    <s v="Low End"/>
    <s v="Baskin-Robbins"/>
    <s v="Chocolate Chip Cookie Dough"/>
    <n v="932"/>
    <x v="3157"/>
    <n v="1279999.9832799449"/>
    <x v="3157"/>
    <n v="2440825.5552798947"/>
    <n v="1245.5209999999461"/>
    <n v="1160825.5719999499"/>
    <n v="2.8099909227466595"/>
    <n v="0.47558727394053174"/>
    <m/>
    <m/>
    <m/>
    <m/>
    <x v="32"/>
  </r>
  <r>
    <x v="20"/>
    <x v="0"/>
    <s v="Low End"/>
    <s v="Baskin-Robbins"/>
    <s v="Chocolate"/>
    <n v="219"/>
    <x v="3158"/>
    <n v="94376.0467741459"/>
    <x v="3158"/>
    <n v="180055.17196499216"/>
    <n v="391.22888214998295"/>
    <n v="85679.125190846258"/>
    <n v="3.7541997031961838"/>
    <n v="0.47584928694802903"/>
    <m/>
    <m/>
    <m/>
    <m/>
    <x v="32"/>
  </r>
  <r>
    <x v="20"/>
    <x v="0"/>
    <s v="Low End"/>
    <s v="Baskin-Robbins"/>
    <s v="Cherries Jubilee"/>
    <n v="205"/>
    <x v="3159"/>
    <n v="80760.142451996595"/>
    <x v="3159"/>
    <n v="159481.84919999327"/>
    <n v="384.00832559998378"/>
    <n v="78721.706747996679"/>
    <n v="3.7949279999998398"/>
    <n v="0.49360919216128579"/>
    <m/>
    <m/>
    <m/>
    <m/>
    <x v="32"/>
  </r>
  <r>
    <x v="20"/>
    <x v="0"/>
    <s v="Low End"/>
    <s v="Baskin-Robbins"/>
    <s v="Chocolate"/>
    <n v="517"/>
    <x v="3160"/>
    <n v="395152.30621898285"/>
    <x v="3160"/>
    <n v="881780.77931896178"/>
    <n v="941.25429999995924"/>
    <n v="486628.47309997893"/>
    <n v="3.2989789303673618"/>
    <n v="0.55187012975699423"/>
    <m/>
    <m/>
    <m/>
    <m/>
    <x v="32"/>
  </r>
  <r>
    <x v="20"/>
    <x v="0"/>
    <s v="Low End"/>
    <s v="Baskin-Robbins"/>
    <s v="Pineapple Sherbet"/>
    <n v="516"/>
    <x v="3161"/>
    <n v="386790.09119998367"/>
    <x v="3161"/>
    <n v="863666.97119996371"/>
    <n v="924.1799999999613"/>
    <n v="476876.87999998004"/>
    <n v="3.2437465116277706"/>
    <n v="0.55215366096195118"/>
    <m/>
    <m/>
    <m/>
    <m/>
    <x v="32"/>
  </r>
  <r>
    <x v="20"/>
    <x v="0"/>
    <s v="Low End"/>
    <s v="Baskin-Robbins"/>
    <s v="Gold Medal Ribbon"/>
    <n v="163"/>
    <x v="3162"/>
    <n v="50359.120635417814"/>
    <x v="3162"/>
    <n v="113522.68888199508"/>
    <n v="387.5065536599833"/>
    <n v="63163.56824657727"/>
    <n v="4.272749779140919"/>
    <n v="0.55639598452635963"/>
    <m/>
    <m/>
    <m/>
    <m/>
    <x v="32"/>
  </r>
  <r>
    <x v="20"/>
    <x v="0"/>
    <s v="Low End"/>
    <s v="Baskin-Robbins"/>
    <s v="Pineapple Sherbet"/>
    <n v="137"/>
    <x v="3163"/>
    <n v="34684.878498568491"/>
    <x v="3163"/>
    <n v="87686.922746996192"/>
    <n v="386.87623538998321"/>
    <n v="53002.044248427701"/>
    <n v="4.671901686131184"/>
    <n v="0.60444639392073252"/>
    <m/>
    <m/>
    <m/>
    <m/>
    <x v="32"/>
  </r>
  <r>
    <x v="20"/>
    <x v="0"/>
    <s v="High End"/>
    <s v="Ben and Jerry's"/>
    <s v="Strawberry Banana"/>
    <n v="295"/>
    <x v="3164"/>
    <n v="262850.14407723886"/>
    <x v="3164"/>
    <n v="532353.49097498367"/>
    <n v="913.57066744998235"/>
    <n v="269503.34689774481"/>
    <n v="6.1172478135591337"/>
    <n v="0.50624885807390951"/>
    <m/>
    <m/>
    <m/>
    <m/>
    <x v="32"/>
  </r>
  <r>
    <x v="20"/>
    <x v="0"/>
    <s v="High End"/>
    <s v="Ben and Jerry's"/>
    <s v="Sweet Cream &amp; Cookies"/>
    <n v="295"/>
    <x v="3165"/>
    <n v="261917.92422373896"/>
    <x v="3165"/>
    <n v="530988.57612498384"/>
    <n v="912.10390474998258"/>
    <n v="269070.65190124488"/>
    <n v="6.1015636440676104"/>
    <n v="0.50673529337458134"/>
    <m/>
    <m/>
    <m/>
    <m/>
    <x v="32"/>
  </r>
  <r>
    <x v="20"/>
    <x v="0"/>
    <s v="High End"/>
    <s v="Ben and Jerry's"/>
    <s v="Chocolate Fudge Brownie"/>
    <n v="304"/>
    <x v="3166"/>
    <n v="206125.34836031107"/>
    <x v="3166"/>
    <n v="330349.15987198573"/>
    <n v="408.63095891998239"/>
    <n v="124223.81151167466"/>
    <n v="3.5745883815787929"/>
    <n v="0.37603792169416406"/>
    <m/>
    <m/>
    <m/>
    <m/>
    <x v="32"/>
  </r>
  <r>
    <x v="20"/>
    <x v="0"/>
    <s v="High End"/>
    <s v="Ben and Jerry's"/>
    <s v="Coffee Coffee BuzzBuzzBuzz"/>
    <n v="254"/>
    <x v="3167"/>
    <n v="138933.27645343408"/>
    <x v="3167"/>
    <n v="239898.08662398983"/>
    <n v="397.49925263998318"/>
    <n v="100964.81017055575"/>
    <n v="3.7184277795274014"/>
    <n v="0.42086542494524104"/>
    <m/>
    <m/>
    <m/>
    <m/>
    <x v="32"/>
  </r>
  <r>
    <x v="20"/>
    <x v="0"/>
    <s v="High End"/>
    <s v="Ben and Jerry's"/>
    <s v="ONE Cheesecake Brownie"/>
    <n v="927"/>
    <x v="3168"/>
    <n v="1431942.8791499382"/>
    <x v="3168"/>
    <n v="2736004.660325882"/>
    <n v="1406.7548879999395"/>
    <n v="1304061.7811759438"/>
    <n v="3.1838849385111896"/>
    <n v="0.47662995611294712"/>
    <m/>
    <m/>
    <m/>
    <m/>
    <x v="32"/>
  </r>
  <r>
    <x v="20"/>
    <x v="0"/>
    <s v="High End"/>
    <s v="Ben and Jerry's"/>
    <s v="Chocolate"/>
    <n v="926"/>
    <x v="3169"/>
    <n v="1429048.0646999383"/>
    <x v="3169"/>
    <n v="2731028.4814678822"/>
    <n v="1406.0263679999391"/>
    <n v="1301980.4167679439"/>
    <n v="3.1849620064793438"/>
    <n v="0.47673630121504662"/>
    <m/>
    <m/>
    <m/>
    <m/>
    <x v="32"/>
  </r>
  <r>
    <x v="20"/>
    <x v="0"/>
    <s v="High End"/>
    <s v="Ben and Jerry's"/>
    <s v="Peanut Butter Cookie Dough"/>
    <n v="878"/>
    <x v="3170"/>
    <n v="1288204.9802999443"/>
    <x v="3170"/>
    <n v="2487217.0083318921"/>
    <n v="1365.6173439999409"/>
    <n v="1199012.0280319478"/>
    <n v="3.2264478291570358"/>
    <n v="0.4820697285421397"/>
    <m/>
    <m/>
    <m/>
    <m/>
    <x v="32"/>
  </r>
  <r>
    <x v="20"/>
    <x v="0"/>
    <s v="High End"/>
    <s v="Ben and Jerry's"/>
    <s v="ONE Cheesecake Brownie"/>
    <n v="689"/>
    <x v="3171"/>
    <n v="791478.58724996576"/>
    <x v="3171"/>
    <n v="1610582.9808899304"/>
    <n v="1188.8307599999487"/>
    <n v="819104.39363996463"/>
    <n v="3.3926937735847593"/>
    <n v="0.50857633748704278"/>
    <m/>
    <m/>
    <m/>
    <m/>
    <x v="32"/>
  </r>
  <r>
    <x v="20"/>
    <x v="0"/>
    <s v="High End"/>
    <s v="Ben and Jerry's"/>
    <s v="Phish Food"/>
    <n v="625"/>
    <x v="3172"/>
    <n v="643974.60937497276"/>
    <x v="3172"/>
    <n v="1342329.296874943"/>
    <n v="1117.3674999999525"/>
    <n v="698354.6874999702"/>
    <n v="3.4363629999998544"/>
    <n v="0.52025586353944564"/>
    <m/>
    <m/>
    <m/>
    <m/>
    <x v="32"/>
  </r>
  <r>
    <x v="20"/>
    <x v="0"/>
    <s v="High End"/>
    <s v="Ben and Jerry's"/>
    <s v="Chocolate"/>
    <n v="423"/>
    <x v="3173"/>
    <n v="298399.89329998713"/>
    <x v="3173"/>
    <n v="697997.09005196986"/>
    <n v="944.67422399995928"/>
    <n v="399597.19675198273"/>
    <n v="3.9009723971629522"/>
    <n v="0.57249120726596503"/>
    <m/>
    <m/>
    <m/>
    <m/>
    <x v="32"/>
  </r>
  <r>
    <x v="20"/>
    <x v="0"/>
    <s v="High End"/>
    <s v="Ben and Jerry's"/>
    <s v="New York Super Fudge Chunk"/>
    <n v="384"/>
    <x v="3174"/>
    <n v="246542.74559998931"/>
    <x v="3174"/>
    <n v="596427.99206397415"/>
    <n v="911.15949599996043"/>
    <n v="349885.24646398483"/>
    <n v="4.0447861874998248"/>
    <n v="0.5866345160179125"/>
    <m/>
    <m/>
    <m/>
    <m/>
    <x v="32"/>
  </r>
  <r>
    <x v="20"/>
    <x v="0"/>
    <s v="High End"/>
    <s v="Ben and Jerry's"/>
    <s v="Crème Brûlée"/>
    <n v="384"/>
    <x v="3175"/>
    <n v="242262.83519998979"/>
    <x v="3175"/>
    <n v="586074.17548797524"/>
    <n v="895.34203199996216"/>
    <n v="343811.34028798545"/>
    <n v="3.9745698749998319"/>
    <n v="0.5866345160179125"/>
    <m/>
    <m/>
    <m/>
    <m/>
    <x v="32"/>
  </r>
  <r>
    <x v="20"/>
    <x v="0"/>
    <s v="Low End"/>
    <s v="EDY's"/>
    <s v="Girl Scouts® Thin Mint Cookie (Jan-Apr)"/>
    <n v="974"/>
    <x v="3176"/>
    <n v="1589993.8394620914"/>
    <x v="3176"/>
    <n v="2779930.1821359014"/>
    <n v="1221.7005571599691"/>
    <n v="1189936.34267381"/>
    <n v="2.9303262464064668"/>
    <n v="0.42804540571574612"/>
    <m/>
    <m/>
    <m/>
    <m/>
    <x v="32"/>
  </r>
  <r>
    <x v="20"/>
    <x v="0"/>
    <s v="Low End"/>
    <s v="EDY's"/>
    <s v="Mint Chocolate Chip"/>
    <n v="832"/>
    <x v="3177"/>
    <n v="1183953.0548018685"/>
    <x v="3177"/>
    <n v="2160764.3832319244"/>
    <n v="1174.0520774399708"/>
    <n v="976811.32843005587"/>
    <n v="3.1214814615383522"/>
    <n v="0.4520674887138818"/>
    <m/>
    <m/>
    <m/>
    <m/>
    <x v="32"/>
  </r>
  <r>
    <x v="20"/>
    <x v="0"/>
    <s v="Low End"/>
    <s v="EDY's"/>
    <s v="Mint Chocolate Chip"/>
    <n v="764"/>
    <x v="3178"/>
    <n v="992012.29091739794"/>
    <x v="3178"/>
    <n v="1862490.0610239373"/>
    <n v="1139.368809039973"/>
    <n v="870477.77010653936"/>
    <n v="3.1908563036648139"/>
    <n v="0.46737310889486233"/>
    <m/>
    <m/>
    <m/>
    <m/>
    <x v="32"/>
  </r>
  <r>
    <x v="20"/>
    <x v="0"/>
    <s v="Low End"/>
    <s v="EDY's"/>
    <s v="Chocolate"/>
    <n v="715"/>
    <x v="3179"/>
    <n v="889953.4640067115"/>
    <x v="3179"/>
    <n v="1699383.825424942"/>
    <n v="1132.0704355499727"/>
    <n v="809430.36141823046"/>
    <n v="3.3241406923075787"/>
    <n v="0.47630814728734233"/>
    <m/>
    <m/>
    <m/>
    <m/>
    <x v="32"/>
  </r>
  <r>
    <x v="20"/>
    <x v="0"/>
    <s v="Low End"/>
    <s v="EDY's"/>
    <s v="Pumpkin (Holiday)"/>
    <n v="188"/>
    <x v="3180"/>
    <n v="57376.409192957508"/>
    <x v="3180"/>
    <n v="135479.87481599412"/>
    <n v="415.44396607998192"/>
    <n v="78103.465623036609"/>
    <n v="3.8331788936168545"/>
    <n v="0.57649496450387983"/>
    <m/>
    <m/>
    <m/>
    <m/>
    <x v="32"/>
  </r>
  <r>
    <x v="20"/>
    <x v="0"/>
    <s v="Low End"/>
    <s v="EDY's"/>
    <s v="Take the Cake"/>
    <n v="157"/>
    <x v="3181"/>
    <n v="40062.899298778299"/>
    <x v="3181"/>
    <n v="102756.22273799563"/>
    <n v="399.32053145998299"/>
    <n v="62693.323439217333"/>
    <n v="4.1687785605093772"/>
    <n v="0.61011704954424673"/>
    <m/>
    <m/>
    <m/>
    <m/>
    <x v="32"/>
  </r>
  <r>
    <x v="20"/>
    <x v="0"/>
    <s v="Low End"/>
    <s v="EDY's"/>
    <s v="Mint Chocolate Chip"/>
    <n v="115"/>
    <x v="3182"/>
    <n v="20752.0888014991"/>
    <x v="3182"/>
    <n v="65217.685649997176"/>
    <n v="386.6573638999833"/>
    <n v="44465.596848498077"/>
    <n v="4.9313939999997869"/>
    <n v="0.68180274116335504"/>
    <m/>
    <m/>
    <m/>
    <m/>
    <x v="32"/>
  </r>
  <r>
    <x v="20"/>
    <x v="0"/>
    <s v="High End"/>
    <s v="Häagen-Dazs"/>
    <s v="Mango Sorbet"/>
    <n v="278"/>
    <x v="3183"/>
    <n v="184750.42295927202"/>
    <x v="3183"/>
    <n v="301127.15248798695"/>
    <n v="418.62132923998183"/>
    <n v="116376.72952871493"/>
    <n v="3.896371208632925"/>
    <n v="0.38647039487200552"/>
    <m/>
    <m/>
    <m/>
    <m/>
    <x v="32"/>
  </r>
  <r>
    <x v="20"/>
    <x v="0"/>
    <s v="High End"/>
    <s v="Häagen-Dazs"/>
    <s v="Mango Sorbet"/>
    <n v="992"/>
    <x v="3184"/>
    <n v="1814216.4541439218"/>
    <x v="3184"/>
    <n v="3457975.5325438511"/>
    <n v="1657.0151999999287"/>
    <n v="1643759.0783999292"/>
    <n v="3.5139742258063"/>
    <n v="0.47535301014426262"/>
    <m/>
    <m/>
    <m/>
    <m/>
    <x v="32"/>
  </r>
  <r>
    <x v="20"/>
    <x v="0"/>
    <s v="High End"/>
    <s v="Häagen-Dazs"/>
    <s v="Chocolate Chip Cookie Dough"/>
    <n v="981"/>
    <x v="3185"/>
    <n v="1762942.3793729248"/>
    <x v="3185"/>
    <n v="3366247.1359228566"/>
    <n v="1634.3575499999306"/>
    <n v="1603304.7565499318"/>
    <n v="3.497904773700157"/>
    <n v="0.4762884873900935"/>
    <m/>
    <m/>
    <m/>
    <m/>
    <x v="32"/>
  </r>
  <r>
    <x v="20"/>
    <x v="0"/>
    <s v="High End"/>
    <s v="Häagen-Dazs"/>
    <s v="Mayan Chocolate"/>
    <n v="930"/>
    <x v="3186"/>
    <n v="1599264.1025999305"/>
    <x v="3186"/>
    <n v="3080639.7125998666"/>
    <n v="1592.8769999999311"/>
    <n v="1481375.6099999361"/>
    <n v="3.5618449677417812"/>
    <n v="0.48086623175734755"/>
    <m/>
    <m/>
    <m/>
    <m/>
    <x v="32"/>
  </r>
  <r>
    <x v="20"/>
    <x v="0"/>
    <s v="High End"/>
    <s v="Häagen-Dazs"/>
    <s v="Waffle Cone"/>
    <n v="883"/>
    <x v="3187"/>
    <n v="1438208.0918879381"/>
    <x v="3187"/>
    <n v="2795193.3086878792"/>
    <n v="1536.7895999999337"/>
    <n v="1356985.2167999411"/>
    <n v="3.585010573046278"/>
    <n v="0.48547097353955027"/>
    <m/>
    <m/>
    <m/>
    <m/>
    <x v="32"/>
  </r>
  <r>
    <x v="20"/>
    <x v="0"/>
    <s v="High End"/>
    <s v="Häagen-Dazs"/>
    <s v="Mayan Chocolate"/>
    <n v="754"/>
    <x v="3188"/>
    <n v="1032683.7307799564"/>
    <x v="3188"/>
    <n v="2067314.6137799129"/>
    <n v="1372.1894999999422"/>
    <n v="1034630.8829999565"/>
    <n v="3.6363349734746477"/>
    <n v="0.50047093756485372"/>
    <m/>
    <m/>
    <m/>
    <m/>
    <x v="32"/>
  </r>
  <r>
    <x v="20"/>
    <x v="0"/>
    <s v="High End"/>
    <s v="Häagen-Dazs"/>
    <s v="Black Raspberry Chip"/>
    <n v="704"/>
    <x v="3189"/>
    <n v="904089.8211839617"/>
    <x v="3189"/>
    <n v="1835535.0435839223"/>
    <n v="1323.075599999944"/>
    <n v="931445.22239996062"/>
    <n v="3.7035427499998432"/>
    <n v="0.50745161507856229"/>
    <m/>
    <m/>
    <m/>
    <m/>
    <x v="32"/>
  </r>
  <r>
    <x v="20"/>
    <x v="0"/>
    <s v="High End"/>
    <s v="Häagen-Dazs"/>
    <s v="Waffle Cone"/>
    <n v="141"/>
    <x v="3190"/>
    <n v="40327.458316468263"/>
    <x v="3190"/>
    <n v="95620.257836995865"/>
    <n v="392.14751432998304"/>
    <n v="55292.799520527602"/>
    <n v="4.8096301914891537"/>
    <n v="0.57825403080156301"/>
    <m/>
    <m/>
    <m/>
    <m/>
    <x v="32"/>
  </r>
  <r>
    <x v="20"/>
    <x v="0"/>
    <s v="Low End"/>
    <s v="Baskin-Robbins"/>
    <s v="Rocky Road"/>
    <n v="278"/>
    <x v="3191"/>
    <n v="220739.23639559012"/>
    <x v="3191"/>
    <n v="473519.740759985"/>
    <n v="909.2823897999815"/>
    <n v="252780.50436439487"/>
    <n v="6.1270087050357764"/>
    <n v="0.53383308573089205"/>
    <m/>
    <m/>
    <m/>
    <m/>
    <x v="32"/>
  </r>
  <r>
    <x v="20"/>
    <x v="0"/>
    <s v="Low End"/>
    <s v="Baskin-Robbins"/>
    <s v="Gold Medal Ribbon"/>
    <n v="689"/>
    <x v="3192"/>
    <n v="718251.4488369677"/>
    <x v="3192"/>
    <n v="1472066.8501369341"/>
    <n v="1094.0716999999513"/>
    <n v="753815.40129996638"/>
    <n v="3.1009094818576264"/>
    <n v="0.51207959830753969"/>
    <m/>
    <m/>
    <m/>
    <m/>
    <x v="32"/>
  </r>
  <r>
    <x v="20"/>
    <x v="0"/>
    <s v="Low End"/>
    <s v="Baskin-Robbins"/>
    <s v="Chocolate Chip Cookie Dough"/>
    <n v="530"/>
    <x v="3193"/>
    <n v="420752.52569998137"/>
    <x v="3193"/>
    <n v="931384.20569995884"/>
    <n v="963.45599999995738"/>
    <n v="510631.67999997747"/>
    <n v="3.3157145094338158"/>
    <n v="0.54825031053240247"/>
    <m/>
    <m/>
    <m/>
    <m/>
    <x v="32"/>
  </r>
  <r>
    <x v="20"/>
    <x v="1"/>
    <s v="Low End"/>
    <s v="Baskin-Robbins"/>
    <s v="Green Mint Stick"/>
    <n v="507"/>
    <x v="3194"/>
    <n v="389783.96261998243"/>
    <x v="3194"/>
    <n v="875405.80061996076"/>
    <n v="957.8339999999572"/>
    <n v="485621.83799997834"/>
    <n v="3.4055989349110898"/>
    <n v="0.55473911374137785"/>
    <m/>
    <m/>
    <m/>
    <m/>
    <x v="32"/>
  </r>
  <r>
    <x v="20"/>
    <x v="1"/>
    <s v="Low End"/>
    <s v="Baskin-Robbins"/>
    <s v="Jamoca"/>
    <n v="481"/>
    <x v="3195"/>
    <n v="344984.00662698486"/>
    <x v="3195"/>
    <n v="788652.77892696543"/>
    <n v="922.38829999995949"/>
    <n v="443668.77229998057"/>
    <n v="3.4087541933470438"/>
    <n v="0.56256540793989551"/>
    <m/>
    <m/>
    <m/>
    <m/>
    <x v="32"/>
  </r>
  <r>
    <x v="20"/>
    <x v="1"/>
    <s v="Low End"/>
    <s v="Baskin-Robbins"/>
    <s v="Pineapple Sherbet"/>
    <n v="469"/>
    <x v="3196"/>
    <n v="333588.23341898492"/>
    <x v="3196"/>
    <n v="769289.18651896529"/>
    <n v="928.99989999995819"/>
    <n v="435700.95309998037"/>
    <n v="3.497389021321804"/>
    <n v="0.56636822762520267"/>
    <m/>
    <m/>
    <m/>
    <m/>
    <x v="32"/>
  </r>
  <r>
    <x v="20"/>
    <x v="1"/>
    <s v="Low End"/>
    <s v="Baskin-Robbins"/>
    <s v="Chocolate Mint"/>
    <n v="464"/>
    <x v="3197"/>
    <n v="321072.21657598589"/>
    <x v="3197"/>
    <n v="743206.23897596728"/>
    <n v="909.7715999999599"/>
    <n v="422134.02239998139"/>
    <n v="3.4520206551722619"/>
    <n v="0.56799041808586292"/>
    <m/>
    <m/>
    <m/>
    <m/>
    <x v="32"/>
  </r>
  <r>
    <x v="20"/>
    <x v="1"/>
    <s v="High End"/>
    <s v="Ben and Jerry's"/>
    <s v="Chocolate Macadamia"/>
    <n v="297"/>
    <x v="3198"/>
    <n v="276136.97584966756"/>
    <x v="3198"/>
    <n v="552180.03112798184"/>
    <n v="929.4378965599808"/>
    <n v="276043.05527831428"/>
    <n v="6.2599058047135996"/>
    <n v="0.49991495475564246"/>
    <m/>
    <m/>
    <m/>
    <m/>
    <x v="32"/>
  </r>
  <r>
    <x v="20"/>
    <x v="1"/>
    <s v="High End"/>
    <s v="Ben and Jerry's"/>
    <s v="Chocolate Fudge Brownie"/>
    <n v="282"/>
    <x v="3199"/>
    <n v="251963.79319186867"/>
    <x v="3199"/>
    <n v="513794.24674798321"/>
    <n v="928.47678565998058"/>
    <n v="261830.45355611455"/>
    <n v="6.4608702624111363"/>
    <n v="0.50960176220996634"/>
    <m/>
    <m/>
    <m/>
    <m/>
    <x v="32"/>
  </r>
  <r>
    <x v="20"/>
    <x v="1"/>
    <s v="High End"/>
    <s v="Ben and Jerry's"/>
    <s v="Fossil Fuel"/>
    <n v="264"/>
    <x v="3200"/>
    <n v="223840.71806974988"/>
    <x v="3200"/>
    <n v="468400.64409598487"/>
    <n v="926.36335615998098"/>
    <n v="244559.92602623499"/>
    <n v="6.7206244848482681"/>
    <n v="0.52211697210245434"/>
    <m/>
    <m/>
    <m/>
    <m/>
    <x v="32"/>
  </r>
  <r>
    <x v="20"/>
    <x v="1"/>
    <s v="High End"/>
    <s v="Ben and Jerry's"/>
    <s v="Turtle Soup"/>
    <n v="909"/>
    <x v="3201"/>
    <n v="1413126.4232249365"/>
    <x v="3201"/>
    <n v="2710114.2714688783"/>
    <n v="1426.8293159999359"/>
    <n v="1296987.8482439418"/>
    <n v="3.2798942145213048"/>
    <n v="0.4785731221366456"/>
    <m/>
    <m/>
    <m/>
    <m/>
    <x v="32"/>
  </r>
  <r>
    <x v="20"/>
    <x v="1"/>
    <s v="High End"/>
    <s v="Ben and Jerry's"/>
    <s v="Turtle Soup"/>
    <n v="884"/>
    <x v="3202"/>
    <n v="1336641.4151999399"/>
    <x v="3202"/>
    <n v="2577291.9506878844"/>
    <n v="1403.450831999937"/>
    <n v="1240650.5354879445"/>
    <n v="3.2980640633482681"/>
    <n v="0.4813775696450735"/>
    <m/>
    <m/>
    <m/>
    <m/>
    <x v="32"/>
  </r>
  <r>
    <x v="20"/>
    <x v="1"/>
    <s v="High End"/>
    <s v="Ben and Jerry's"/>
    <s v="Peanut Butter Cookie Dough"/>
    <n v="788"/>
    <x v="3203"/>
    <n v="1063909.9259999522"/>
    <x v="3203"/>
    <n v="2100289.0074399058"/>
    <n v="1315.201879999941"/>
    <n v="1036379.0814399535"/>
    <n v="3.3824129187815739"/>
    <n v="0.49344593899637729"/>
    <m/>
    <m/>
    <m/>
    <m/>
    <x v="32"/>
  </r>
  <r>
    <x v="20"/>
    <x v="1"/>
    <s v="High End"/>
    <s v="Ben and Jerry's"/>
    <s v="Dublin Mudslide"/>
    <n v="652"/>
    <x v="3204"/>
    <n v="719562.91319996829"/>
    <x v="3204"/>
    <n v="1483996.7298079345"/>
    <n v="1172.4445039999482"/>
    <n v="764433.8166079662"/>
    <n v="3.4909027668710118"/>
    <n v="0.51511826222615908"/>
    <m/>
    <m/>
    <m/>
    <m/>
    <x v="32"/>
  </r>
  <r>
    <x v="20"/>
    <x v="1"/>
    <s v="High End"/>
    <s v="Ben and Jerry's"/>
    <s v="Turtle Soup"/>
    <n v="516"/>
    <x v="3205"/>
    <n v="450804.6899999801"/>
    <x v="3205"/>
    <n v="990465.66359995632"/>
    <n v="1045.8545999999537"/>
    <n v="539660.97359997616"/>
    <n v="3.7199749999998355"/>
    <n v="0.54485581220303891"/>
    <m/>
    <m/>
    <m/>
    <m/>
    <x v="32"/>
  </r>
  <r>
    <x v="20"/>
    <x v="1"/>
    <s v="High End"/>
    <s v="Ben and Jerry's"/>
    <s v="Vanilla Caramel Fudge"/>
    <n v="513"/>
    <x v="3206"/>
    <n v="451144.0374749797"/>
    <x v="3206"/>
    <n v="992915.55423895526"/>
    <n v="1056.0848279999523"/>
    <n v="541771.51676397561"/>
    <n v="3.772919888888719"/>
    <n v="0.5456370528702511"/>
    <m/>
    <m/>
    <m/>
    <m/>
    <x v="32"/>
  </r>
  <r>
    <x v="20"/>
    <x v="1"/>
    <s v="Low End"/>
    <s v="EDY's"/>
    <s v="Take the Cake"/>
    <n v="876"/>
    <x v="3207"/>
    <n v="1335552.6309249001"/>
    <x v="3207"/>
    <n v="2391813.332015912"/>
    <n v="1205.7770560399681"/>
    <n v="1056260.701091012"/>
    <n v="3.1168727351597028"/>
    <n v="0.44161502361087474"/>
    <m/>
    <m/>
    <m/>
    <m/>
    <x v="32"/>
  </r>
  <r>
    <x v="20"/>
    <x v="1"/>
    <s v="Low End"/>
    <s v="EDY's"/>
    <s v="Strawberry"/>
    <n v="346"/>
    <x v="3208"/>
    <n v="245905.3200549889"/>
    <x v="3208"/>
    <n v="425164.54049998079"/>
    <n v="518.09023249997665"/>
    <n v="179259.22044499189"/>
    <n v="3.5514429190749843"/>
    <n v="0.42162316790151039"/>
    <m/>
    <m/>
    <m/>
    <m/>
    <x v="32"/>
  </r>
  <r>
    <x v="20"/>
    <x v="1"/>
    <s v="Low End"/>
    <s v="EDY's"/>
    <s v="Double Fudge Brownie"/>
    <n v="219"/>
    <x v="3209"/>
    <n v="77686.954877816577"/>
    <x v="3209"/>
    <n v="171810.58912199244"/>
    <n v="429.78828421998105"/>
    <n v="94123.634244175861"/>
    <n v="3.5822978904108012"/>
    <n v="0.54783372040790967"/>
    <m/>
    <m/>
    <m/>
    <m/>
    <x v="32"/>
  </r>
  <r>
    <x v="20"/>
    <x v="1"/>
    <s v="High End"/>
    <s v="Häagen-Dazs"/>
    <s v="Mocha Almond Fudge"/>
    <n v="307"/>
    <x v="3210"/>
    <n v="321455.49501484557"/>
    <x v="3210"/>
    <n v="614654.44970597932"/>
    <n v="955.04545501997973"/>
    <n v="293198.95469113375"/>
    <n v="6.5216018175893575"/>
    <n v="0.47701428799772921"/>
    <m/>
    <m/>
    <m/>
    <m/>
    <x v="32"/>
  </r>
  <r>
    <x v="20"/>
    <x v="1"/>
    <s v="High End"/>
    <s v="Häagen-Dazs"/>
    <s v="Rockmelon"/>
    <n v="190"/>
    <x v="3211"/>
    <n v="80896.371002996428"/>
    <x v="3211"/>
    <n v="157983.53129999305"/>
    <n v="405.72189629998212"/>
    <n v="77087.160296996619"/>
    <n v="4.3762751052629651"/>
    <n v="0.4879442791452529"/>
    <m/>
    <m/>
    <m/>
    <m/>
    <x v="32"/>
  </r>
  <r>
    <x v="20"/>
    <x v="1"/>
    <s v="High End"/>
    <s v="Häagen-Dazs"/>
    <s v="Strawberry"/>
    <n v="838"/>
    <x v="3212"/>
    <n v="1314762.9863639418"/>
    <x v="3212"/>
    <n v="2579358.0317638861"/>
    <n v="1509.0632999999334"/>
    <n v="1264595.0453999443"/>
    <n v="3.6730225274461383"/>
    <n v="0.49027511102642651"/>
    <m/>
    <m/>
    <m/>
    <m/>
    <x v="32"/>
  </r>
  <r>
    <x v="20"/>
    <x v="1"/>
    <s v="High End"/>
    <s v="Häagen-Dazs"/>
    <s v="Mayan Chocolate"/>
    <n v="748"/>
    <x v="3213"/>
    <n v="1061173.7500319523"/>
    <x v="3213"/>
    <n v="2127748.7452319041"/>
    <n v="1425.9023999999358"/>
    <n v="1066574.9951999518"/>
    <n v="3.8029196310158717"/>
    <n v="0.50126923942032708"/>
    <m/>
    <m/>
    <m/>
    <m/>
    <x v="32"/>
  </r>
  <r>
    <x v="20"/>
    <x v="1"/>
    <s v="High End"/>
    <s v="Häagen-Dazs"/>
    <s v="Mango Sorbet"/>
    <n v="623"/>
    <x v="3214"/>
    <n v="734881.89608396706"/>
    <x v="3214"/>
    <n v="1532878.733483931"/>
    <n v="1280.8937999999423"/>
    <n v="797996.83739996399"/>
    <n v="3.9494053097911546"/>
    <n v="0.52058706273931699"/>
    <m/>
    <m/>
    <m/>
    <m/>
    <x v="32"/>
  </r>
  <r>
    <x v="20"/>
    <x v="1"/>
    <s v="High End"/>
    <s v="Häagen-Dazs"/>
    <s v="Mocha Almond Fudge"/>
    <n v="510"/>
    <x v="3215"/>
    <n v="492537.06449997792"/>
    <x v="3215"/>
    <n v="1080137.3894999516"/>
    <n v="1152.1574999999484"/>
    <n v="587600.32499997364"/>
    <n v="4.1527773529409906"/>
    <n v="0.54400517074221699"/>
    <m/>
    <m/>
    <m/>
    <m/>
    <x v="32"/>
  </r>
  <r>
    <x v="20"/>
    <x v="1"/>
    <s v="Low End"/>
    <s v="Baskin-Robbins"/>
    <s v="Gold Medal Ribbon"/>
    <n v="705"/>
    <x v="3216"/>
    <n v="1408074.8395446844"/>
    <x v="3216"/>
    <n v="2446336.4252249026"/>
    <n v="1472.711469049955"/>
    <n v="1038261.5856802182"/>
    <n v="4.9219585035459037"/>
    <n v="0.42441488217826223"/>
    <m/>
    <m/>
    <m/>
    <m/>
    <x v="32"/>
  </r>
  <r>
    <x v="20"/>
    <x v="1"/>
    <s v="Low End"/>
    <s v="Baskin-Robbins"/>
    <s v="Chocolate Chip Cookie Dough"/>
    <n v="540"/>
    <x v="3217"/>
    <n v="874578.1208039599"/>
    <x v="3217"/>
    <n v="1389809.5883999362"/>
    <n v="954.13234739995619"/>
    <n v="515231.46759597631"/>
    <n v="4.7661508518516333"/>
    <n v="0.37072090442918404"/>
    <m/>
    <m/>
    <m/>
    <m/>
    <x v="32"/>
  </r>
  <r>
    <x v="20"/>
    <x v="1"/>
    <s v="Low End"/>
    <s v="Baskin-Robbins"/>
    <s v="Green Mint Stick"/>
    <n v="523"/>
    <x v="3218"/>
    <n v="829845.03048495133"/>
    <x v="3218"/>
    <n v="1334182.3737289379"/>
    <n v="964.31614386995511"/>
    <n v="504337.3432439866"/>
    <n v="4.8776633326957572"/>
    <n v="0.37801229665057123"/>
    <m/>
    <m/>
    <m/>
    <m/>
    <x v="32"/>
  </r>
  <r>
    <x v="20"/>
    <x v="1"/>
    <s v="Low End"/>
    <s v="Baskin-Robbins"/>
    <s v="Jamoca"/>
    <n v="485"/>
    <x v="3219"/>
    <n v="728774.77727856673"/>
    <x v="3219"/>
    <n v="1188155.5200599458"/>
    <n v="947.17678923995686"/>
    <n v="459380.74278137903"/>
    <n v="5.0511447340203883"/>
    <n v="0.38663351305913385"/>
    <m/>
    <m/>
    <m/>
    <m/>
    <x v="32"/>
  </r>
  <r>
    <x v="20"/>
    <x v="1"/>
    <s v="Low End"/>
    <s v="Baskin-Robbins"/>
    <s v="Pineapple Sherbet"/>
    <n v="479"/>
    <x v="3220"/>
    <n v="718650.8798842465"/>
    <x v="3220"/>
    <n v="1179578.009987945"/>
    <n v="962.26958267995496"/>
    <n v="460927.13010369847"/>
    <n v="5.1410951398744995"/>
    <n v="0.39075595357055615"/>
    <m/>
    <m/>
    <m/>
    <m/>
    <x v="32"/>
  </r>
  <r>
    <x v="20"/>
    <x v="1"/>
    <s v="Low End"/>
    <s v="Baskin-Robbins"/>
    <s v="Chocolate Mint"/>
    <n v="477"/>
    <x v="3221"/>
    <n v="698669.58904916805"/>
    <x v="3221"/>
    <n v="1150076.1733199474"/>
    <n v="946.34504039995659"/>
    <n v="451406.58427077939"/>
    <n v="5.0546355555553246"/>
    <n v="0.39250146620088222"/>
    <m/>
    <m/>
    <m/>
    <m/>
    <x v="32"/>
  </r>
  <r>
    <x v="20"/>
    <x v="1"/>
    <s v="Low End"/>
    <s v="Baskin-Robbins"/>
    <s v="Rocky Road"/>
    <n v="389"/>
    <x v="3222"/>
    <n v="413735.31803396082"/>
    <x v="3222"/>
    <n v="783294.18185796356"/>
    <n v="950.0227861799558"/>
    <n v="369558.86382400274"/>
    <n v="5.1763746066835639"/>
    <n v="0.47180085385980269"/>
    <m/>
    <m/>
    <m/>
    <m/>
    <x v="32"/>
  </r>
  <r>
    <x v="20"/>
    <x v="1"/>
    <s v="High End"/>
    <s v="Ben and Jerry's"/>
    <s v="Peanut Butter Cookie Dough"/>
    <n v="798"/>
    <x v="3223"/>
    <n v="1979912.7263478281"/>
    <x v="3223"/>
    <n v="3202568.4598318692"/>
    <n v="1532.1500419599515"/>
    <n v="1222655.7334840412"/>
    <n v="5.029127423558692"/>
    <n v="0.38177348862925764"/>
    <m/>
    <m/>
    <m/>
    <m/>
    <x v="32"/>
  </r>
  <r>
    <x v="20"/>
    <x v="1"/>
    <s v="High End"/>
    <s v="Ben and Jerry's"/>
    <s v="Dublin Mudslide"/>
    <n v="668"/>
    <x v="3224"/>
    <n v="1404127.2721256958"/>
    <x v="3224"/>
    <n v="2408310.5216959054"/>
    <n v="1503.2683376799541"/>
    <n v="1004183.2495702095"/>
    <n v="5.3970887305387096"/>
    <n v="0.41696585241967671"/>
    <m/>
    <m/>
    <m/>
    <m/>
    <x v="32"/>
  </r>
  <r>
    <x v="20"/>
    <x v="1"/>
    <s v="High End"/>
    <s v="Ben and Jerry's"/>
    <s v="Turtle Soup"/>
    <n v="527"/>
    <x v="3225"/>
    <n v="923773.20108523767"/>
    <x v="3225"/>
    <n v="1443889.431887934"/>
    <n v="986.9378193599548"/>
    <n v="520116.23080269631"/>
    <n v="5.198914884250236"/>
    <n v="0.36021887778666456"/>
    <m/>
    <m/>
    <m/>
    <m/>
    <x v="32"/>
  </r>
  <r>
    <x v="20"/>
    <x v="2"/>
    <s v="High End"/>
    <s v="Ben and Jerry's"/>
    <s v="Vanilla Caramel Fudge"/>
    <n v="528"/>
    <x v="3226"/>
    <n v="932679.38580955646"/>
    <x v="3226"/>
    <n v="1459935.2961599319"/>
    <n v="998.59073929995361"/>
    <n v="527255.91035037546"/>
    <n v="5.2367972916664227"/>
    <n v="0.36115019051681047"/>
    <m/>
    <m/>
    <m/>
    <m/>
    <x v="32"/>
  </r>
  <r>
    <x v="20"/>
    <x v="2"/>
    <s v="High End"/>
    <s v="Ben and Jerry's"/>
    <s v="Chocolate Macadamia"/>
    <n v="406"/>
    <x v="3227"/>
    <n v="488344.08932397736"/>
    <x v="3227"/>
    <n v="882438.32039995899"/>
    <n v="970.67544599995472"/>
    <n v="394094.23107598163"/>
    <n v="5.3534320197041847"/>
    <n v="0.44659691444197619"/>
    <m/>
    <m/>
    <m/>
    <m/>
    <x v="32"/>
  </r>
  <r>
    <x v="20"/>
    <x v="2"/>
    <s v="High End"/>
    <s v="Ben and Jerry's"/>
    <s v="Chocolate Fudge Brownie"/>
    <n v="395"/>
    <x v="3228"/>
    <n v="460539.84495737852"/>
    <x v="3228"/>
    <n v="843912.85953996051"/>
    <n v="970.56459387995437"/>
    <n v="383373.01458258199"/>
    <n v="5.4088310177212664"/>
    <n v="0.45428033267743884"/>
    <m/>
    <m/>
    <m/>
    <m/>
    <x v="32"/>
  </r>
  <r>
    <x v="20"/>
    <x v="2"/>
    <s v="High End"/>
    <s v="Ben and Jerry's"/>
    <s v="Fossil Fuel"/>
    <n v="366"/>
    <x v="3229"/>
    <n v="409628.30912638083"/>
    <x v="3229"/>
    <n v="764086.42943996435"/>
    <n v="968.46480959995506"/>
    <n v="354458.12031358352"/>
    <n v="5.7040104918030128"/>
    <n v="0.46389793962625786"/>
    <m/>
    <m/>
    <m/>
    <m/>
    <x v="32"/>
  </r>
  <r>
    <x v="20"/>
    <x v="2"/>
    <s v="High End"/>
    <s v="Ben and Jerry's"/>
    <s v="Turtle Soup"/>
    <n v="917"/>
    <x v="3230"/>
    <n v="1468530.3835999318"/>
    <x v="3230"/>
    <n v="3517191.8966238364"/>
    <n v="2234.0910719998956"/>
    <n v="2048661.5130239045"/>
    <n v="4.1827065125406993"/>
    <n v="0.58247078158869325"/>
    <m/>
    <m/>
    <m/>
    <m/>
    <x v="32"/>
  </r>
  <r>
    <x v="20"/>
    <x v="2"/>
    <s v="High End"/>
    <s v="Ben and Jerry's"/>
    <s v="Turtle Soup"/>
    <n v="897"/>
    <x v="3231"/>
    <n v="1397365.167899935"/>
    <x v="3231"/>
    <n v="3379932.0486358427"/>
    <n v="2210.219487999897"/>
    <n v="1982566.8807359077"/>
    <n v="4.2007136989964602"/>
    <n v="0.5865700411154956"/>
    <m/>
    <m/>
    <m/>
    <m/>
    <x v="32"/>
  </r>
  <r>
    <x v="20"/>
    <x v="2"/>
    <s v="Low End"/>
    <s v="EDY's"/>
    <s v="Take the Cake"/>
    <n v="882"/>
    <x v="3232"/>
    <n v="1597987.0729316857"/>
    <x v="3232"/>
    <n v="2703495.6642958741"/>
    <n v="1253.4111013199415"/>
    <n v="1105508.5913641884"/>
    <n v="3.4752696462583414"/>
    <n v="0.40891820392547895"/>
    <m/>
    <m/>
    <m/>
    <m/>
    <x v="32"/>
  </r>
  <r>
    <x v="20"/>
    <x v="2"/>
    <s v="Low End"/>
    <s v="EDY's"/>
    <s v="Strawberry"/>
    <n v="454"/>
    <x v="3233"/>
    <n v="444295.15791133937"/>
    <x v="3233"/>
    <n v="926695.56745595671"/>
    <n v="1062.5559681599502"/>
    <n v="482400.40954461735"/>
    <n v="4.4959904493389971"/>
    <n v="0.52055974635655577"/>
    <m/>
    <m/>
    <m/>
    <m/>
    <x v="32"/>
  </r>
  <r>
    <x v="20"/>
    <x v="2"/>
    <s v="Low End"/>
    <s v="EDY's"/>
    <s v="Double Fudge Brownie"/>
    <n v="325"/>
    <x v="3234"/>
    <n v="198191.26609424097"/>
    <x v="3234"/>
    <n v="511357.52167497668"/>
    <n v="963.58847870995612"/>
    <n v="313166.25558073574"/>
    <n v="4.8412546430767023"/>
    <n v="0.61242133401097587"/>
    <m/>
    <m/>
    <m/>
    <m/>
    <x v="32"/>
  </r>
  <r>
    <x v="20"/>
    <x v="2"/>
    <s v="High End"/>
    <s v="Häagen-Dazs"/>
    <s v="Mayan Chocolate"/>
    <n v="750"/>
    <x v="3235"/>
    <n v="1956033.5347199091"/>
    <x v="3235"/>
    <n v="3147534.911999871"/>
    <n v="1588.6685030399494"/>
    <n v="1191501.3772799619"/>
    <n v="5.5956176213331039"/>
    <n v="0.37855064696420143"/>
    <m/>
    <m/>
    <m/>
    <m/>
    <x v="32"/>
  </r>
  <r>
    <x v="20"/>
    <x v="2"/>
    <s v="High End"/>
    <s v="Häagen-Dazs"/>
    <s v="Mango Sorbet"/>
    <n v="624"/>
    <x v="3236"/>
    <n v="1397931.7065666548"/>
    <x v="3236"/>
    <n v="2372048.1021119044"/>
    <n v="1561.0839672199513"/>
    <n v="974116.39554524957"/>
    <n v="6.0919216955125757"/>
    <n v="0.41066468874638967"/>
    <m/>
    <m/>
    <m/>
    <m/>
    <x v="32"/>
  </r>
  <r>
    <x v="20"/>
    <x v="2"/>
    <s v="High End"/>
    <s v="Häagen-Dazs"/>
    <s v="Mocha Almond Fudge"/>
    <n v="611"/>
    <x v="3237"/>
    <n v="1168555.5442963457"/>
    <x v="3237"/>
    <n v="1802882.6124399165"/>
    <n v="1038.1785075999519"/>
    <n v="634327.0681435708"/>
    <n v="4.8293093944351275"/>
    <n v="0.35184047134666702"/>
    <m/>
    <m/>
    <m/>
    <m/>
    <x v="32"/>
  </r>
  <r>
    <x v="20"/>
    <x v="2"/>
    <s v="High End"/>
    <s v="Häagen-Dazs"/>
    <s v="Mocha Almond Fudge"/>
    <n v="411"/>
    <x v="3238"/>
    <n v="543775.25250171474"/>
    <x v="3238"/>
    <n v="953458.52015395567"/>
    <n v="996.79627165995362"/>
    <n v="409683.26765224093"/>
    <n v="5.644404900243047"/>
    <n v="0.42968126981139049"/>
    <m/>
    <m/>
    <m/>
    <m/>
    <x v="32"/>
  </r>
  <r>
    <x v="20"/>
    <x v="2"/>
    <s v="High End"/>
    <s v="Häagen-Dazs"/>
    <s v="Rockmelon"/>
    <n v="291"/>
    <x v="3239"/>
    <n v="198646.39645679094"/>
    <x v="3239"/>
    <n v="471849.53927997849"/>
    <n v="938.84241519995714"/>
    <n v="273203.14282318752"/>
    <n v="5.5720827491406393"/>
    <n v="0.5790047887724622"/>
    <m/>
    <m/>
    <m/>
    <m/>
    <x v="32"/>
  </r>
  <r>
    <x v="20"/>
    <x v="2"/>
    <s v="High End"/>
    <s v="Häagen-Dazs"/>
    <s v="Strawberry"/>
    <n v="841"/>
    <x v="3240"/>
    <n v="1359295.1450779377"/>
    <x v="3240"/>
    <n v="3302330.8643778488"/>
    <n v="2310.3872999998939"/>
    <n v="1943035.7192999111"/>
    <n v="4.6690507229486569"/>
    <n v="0.5883831145629238"/>
    <m/>
    <m/>
    <m/>
    <m/>
    <x v="32"/>
  </r>
  <r>
    <x v="20"/>
    <x v="2"/>
    <s v="Low End"/>
    <s v="Baskin-Robbins"/>
    <s v="Gold Medal Ribbon"/>
    <n v="704"/>
    <x v="3241"/>
    <n v="1100328.9737509871"/>
    <x v="3241"/>
    <n v="2254541.587583892"/>
    <n v="1639.5065537399216"/>
    <n v="1154212.613832905"/>
    <n v="4.5489685312497823"/>
    <n v="0.51195002132111089"/>
    <m/>
    <m/>
    <m/>
    <m/>
    <x v="32"/>
  </r>
  <r>
    <x v="20"/>
    <x v="2"/>
    <s v="Low End"/>
    <s v="Baskin-Robbins"/>
    <s v="Chocolate Chip Cookie Dough"/>
    <n v="539"/>
    <x v="3242"/>
    <n v="703531.6687860667"/>
    <x v="3242"/>
    <n v="1506444.2493099284"/>
    <n v="1489.6337300999292"/>
    <n v="802912.58052386169"/>
    <n v="5.185319647495116"/>
    <n v="0.53298526041814009"/>
    <m/>
    <m/>
    <m/>
    <m/>
    <x v="32"/>
  </r>
  <r>
    <x v="20"/>
    <x v="2"/>
    <s v="Low End"/>
    <s v="Baskin-Robbins"/>
    <s v="Green Mint Stick"/>
    <n v="522"/>
    <x v="3243"/>
    <n v="670932.49015922786"/>
    <x v="3243"/>
    <n v="1447553.2895459305"/>
    <n v="1487.7793091699282"/>
    <n v="776620.79938670259"/>
    <n v="5.3124340862066415"/>
    <n v="0.53650584403031787"/>
    <m/>
    <m/>
    <m/>
    <m/>
    <x v="32"/>
  </r>
  <r>
    <x v="20"/>
    <x v="2"/>
    <s v="Low End"/>
    <s v="Baskin-Robbins"/>
    <s v="Jamoca"/>
    <n v="584"/>
    <x v="3244"/>
    <n v="715760.26010996627"/>
    <x v="3244"/>
    <n v="1558228.5809999267"/>
    <n v="1442.582741249932"/>
    <n v="842468.32088996039"/>
    <n v="4.5688349743148535"/>
    <n v="0.54065772580640403"/>
    <m/>
    <m/>
    <m/>
    <m/>
    <x v="32"/>
  </r>
  <r>
    <x v="20"/>
    <x v="2"/>
    <s v="Low End"/>
    <s v="Baskin-Robbins"/>
    <s v="Pineapple Sherbet"/>
    <n v="578"/>
    <x v="3245"/>
    <n v="709136.36442112597"/>
    <x v="3245"/>
    <n v="1550495.6710359254"/>
    <n v="1455.6389387799297"/>
    <n v="841359.30661479943"/>
    <n v="4.6410354013838599"/>
    <n v="0.54263892659091784"/>
    <m/>
    <m/>
    <m/>
    <m/>
    <x v="32"/>
  </r>
  <r>
    <x v="20"/>
    <x v="2"/>
    <s v="Low End"/>
    <s v="Baskin-Robbins"/>
    <s v="Chocolate Mint"/>
    <n v="575"/>
    <x v="3246"/>
    <n v="689984.39919196744"/>
    <x v="3246"/>
    <n v="1511390.2231999286"/>
    <n v="1428.5318678399324"/>
    <n v="821405.8240079612"/>
    <n v="4.5713125843476101"/>
    <n v="0.54347699978426056"/>
    <m/>
    <m/>
    <m/>
    <m/>
    <x v="32"/>
  </r>
  <r>
    <x v="20"/>
    <x v="2"/>
    <s v="Low End"/>
    <s v="Baskin-Robbins"/>
    <s v="Rocky Road"/>
    <n v="388"/>
    <x v="3247"/>
    <n v="361219.22413838265"/>
    <x v="3247"/>
    <n v="862211.57463995868"/>
    <n v="1291.2173981999381"/>
    <n v="500992.35050157603"/>
    <n v="5.7273061340203437"/>
    <n v="0.58105500463825233"/>
    <m/>
    <m/>
    <m/>
    <m/>
    <x v="32"/>
  </r>
  <r>
    <x v="20"/>
    <x v="2"/>
    <s v="High End"/>
    <s v="Ben and Jerry's"/>
    <s v="Turtle Soup"/>
    <n v="915"/>
    <x v="3248"/>
    <n v="1842373.1466455115"/>
    <x v="3248"/>
    <n v="3742104.9117598203"/>
    <n v="2076.2095793599001"/>
    <n v="1899731.7651143088"/>
    <n v="4.469652616393228"/>
    <n v="0.50766395114799479"/>
    <m/>
    <m/>
    <m/>
    <m/>
    <x v="32"/>
  </r>
  <r>
    <x v="20"/>
    <x v="2"/>
    <s v="High End"/>
    <s v="Ben and Jerry's"/>
    <s v="Turtle Soup"/>
    <n v="895"/>
    <x v="3249"/>
    <n v="1765132.273386915"/>
    <x v="3249"/>
    <n v="3598414.8576998273"/>
    <n v="2048.3604293999015"/>
    <n v="1833282.5843129123"/>
    <n v="4.4922628603349795"/>
    <n v="0.50946949054250512"/>
    <m/>
    <m/>
    <m/>
    <m/>
    <x v="32"/>
  </r>
  <r>
    <x v="20"/>
    <x v="2"/>
    <s v="High End"/>
    <s v="Ben and Jerry's"/>
    <s v="Peanut Butter Cookie Dough"/>
    <n v="797"/>
    <x v="3250"/>
    <n v="1447013.8747902501"/>
    <x v="3250"/>
    <n v="2996047.3128718557"/>
    <n v="1943.5802234399066"/>
    <n v="1549033.4380816056"/>
    <n v="4.7166323412795723"/>
    <n v="0.51702569296103085"/>
    <m/>
    <m/>
    <m/>
    <m/>
    <x v="32"/>
  </r>
  <r>
    <x v="20"/>
    <x v="2"/>
    <s v="High End"/>
    <s v="Ben and Jerry's"/>
    <s v="Dublin Mudslide"/>
    <n v="667"/>
    <x v="3251"/>
    <n v="1047751.7415837104"/>
    <x v="3251"/>
    <n v="2228223.2134958943"/>
    <n v="1769.822296719916"/>
    <n v="1180471.4719121838"/>
    <n v="5.008492485756884"/>
    <n v="0.52978151594611733"/>
    <m/>
    <m/>
    <m/>
    <m/>
    <x v="32"/>
  </r>
  <r>
    <x v="20"/>
    <x v="2"/>
    <s v="High End"/>
    <s v="Ben and Jerry's"/>
    <s v="Turtle Soup"/>
    <n v="626"/>
    <x v="3252"/>
    <n v="843537.56682532013"/>
    <x v="3252"/>
    <n v="1857053.6368559122"/>
    <n v="1619.0352556399234"/>
    <n v="1013516.070030592"/>
    <n v="4.7388807603831626"/>
    <n v="0.54576564182956355"/>
    <m/>
    <m/>
    <m/>
    <m/>
    <x v="32"/>
  </r>
  <r>
    <x v="20"/>
    <x v="2"/>
    <s v="High End"/>
    <s v="Ben and Jerry's"/>
    <s v="Vanilla Caramel Fudge"/>
    <n v="626"/>
    <x v="3253"/>
    <n v="850434.15502061904"/>
    <x v="3253"/>
    <n v="1873879.7374859098"/>
    <n v="1634.8970965899211"/>
    <n v="1023445.5824652908"/>
    <n v="4.7818180686898657"/>
    <n v="0.54616396238874765"/>
    <m/>
    <m/>
    <m/>
    <m/>
    <x v="32"/>
  </r>
  <r>
    <x v="20"/>
    <x v="3"/>
    <s v="High End"/>
    <s v="Ben and Jerry's"/>
    <s v="Chocolate Macadamia"/>
    <n v="405"/>
    <x v="3254"/>
    <n v="403840.24124263058"/>
    <x v="3254"/>
    <n v="966547.12981495354"/>
    <n v="1389.3997248699332"/>
    <n v="562706.8885723229"/>
    <n v="5.8926817851849016"/>
    <n v="0.58218256638975663"/>
    <m/>
    <m/>
    <m/>
    <m/>
    <x v="32"/>
  </r>
  <r>
    <x v="20"/>
    <x v="3"/>
    <s v="High End"/>
    <s v="Ben and Jerry's"/>
    <s v="Chocolate Fudge Brownie"/>
    <n v="393"/>
    <x v="3255"/>
    <n v="382784.59280962159"/>
    <x v="3255"/>
    <n v="923198.07164395542"/>
    <n v="1375.0979105199335"/>
    <n v="540413.47883433383"/>
    <n v="5.9773651603050553"/>
    <n v="0.58537110879359811"/>
    <m/>
    <m/>
    <m/>
    <m/>
    <x v="32"/>
  </r>
  <r>
    <x v="20"/>
    <x v="3"/>
    <s v="High End"/>
    <s v="Ben and Jerry's"/>
    <s v="Fossil Fuel"/>
    <n v="465"/>
    <x v="3256"/>
    <n v="439017.03928077884"/>
    <x v="3256"/>
    <n v="1069080.5476799486"/>
    <n v="1354.9752868799351"/>
    <n v="630063.50839916978"/>
    <n v="4.9442966709675042"/>
    <n v="0.58935083026858359"/>
    <m/>
    <m/>
    <m/>
    <m/>
    <x v="32"/>
  </r>
  <r>
    <x v="20"/>
    <x v="3"/>
    <s v="Low End"/>
    <s v="EDY's"/>
    <s v="Take the Cake"/>
    <n v="880"/>
    <x v="3257"/>
    <n v="1532642.0177375267"/>
    <x v="3257"/>
    <n v="2902212.6249598605"/>
    <n v="1556.330235479925"/>
    <n v="1369570.6072223338"/>
    <n v="3.7476919227270926"/>
    <n v="0.47190567480950024"/>
    <m/>
    <m/>
    <m/>
    <m/>
    <x v="32"/>
  </r>
  <r>
    <x v="20"/>
    <x v="3"/>
    <s v="Low End"/>
    <s v="EDY's"/>
    <s v="Strawberry"/>
    <n v="452"/>
    <x v="3258"/>
    <n v="449596.81033237837"/>
    <x v="3258"/>
    <n v="1017288.2720399509"/>
    <n v="1255.9545612999395"/>
    <n v="567691.46170757257"/>
    <n v="4.979287101769672"/>
    <n v="0.55804384785562366"/>
    <m/>
    <m/>
    <m/>
    <m/>
    <x v="32"/>
  </r>
  <r>
    <x v="20"/>
    <x v="3"/>
    <s v="Low End"/>
    <s v="EDY's"/>
    <s v="Double Fudge Brownie"/>
    <n v="323"/>
    <x v="3259"/>
    <n v="213863.65249435991"/>
    <x v="3259"/>
    <n v="571667.25062697311"/>
    <n v="1107.7510778099477"/>
    <n v="357803.59813261323"/>
    <n v="5.4794664055724969"/>
    <n v="0.62589486758283575"/>
    <m/>
    <m/>
    <m/>
    <m/>
    <x v="32"/>
  </r>
  <r>
    <x v="20"/>
    <x v="3"/>
    <s v="High End"/>
    <s v="Häagen-Dazs"/>
    <s v="Strawberry"/>
    <n v="840"/>
    <x v="3260"/>
    <n v="1662510.4833791214"/>
    <x v="3260"/>
    <n v="3514624.8883198337"/>
    <n v="2204.8981011198957"/>
    <n v="1852114.4049407123"/>
    <n v="4.9810443428569071"/>
    <n v="0.52697356440394283"/>
    <m/>
    <m/>
    <m/>
    <m/>
    <x v="32"/>
  </r>
  <r>
    <x v="20"/>
    <x v="3"/>
    <s v="High End"/>
    <s v="Häagen-Dazs"/>
    <s v="Mayan Chocolate"/>
    <n v="749"/>
    <x v="3261"/>
    <n v="1379778.5590399336"/>
    <x v="3261"/>
    <n v="2956764.3839998581"/>
    <n v="2105.4550399998989"/>
    <n v="1576985.8249599244"/>
    <n v="5.2705153538048206"/>
    <n v="0.53334849184925792"/>
    <m/>
    <m/>
    <m/>
    <m/>
    <x v="32"/>
  </r>
  <r>
    <x v="20"/>
    <x v="3"/>
    <s v="High End"/>
    <s v="Häagen-Dazs"/>
    <s v="Mango Sorbet"/>
    <n v="639"/>
    <x v="3262"/>
    <n v="1032522.3636568604"/>
    <x v="3262"/>
    <n v="2263880.8298608917"/>
    <n v="1927.0085543099078"/>
    <n v="1231358.4662040314"/>
    <n v="5.5443654131452744"/>
    <n v="0.54391487836384667"/>
    <m/>
    <m/>
    <m/>
    <m/>
    <x v="32"/>
  </r>
  <r>
    <x v="20"/>
    <x v="3"/>
    <s v="High End"/>
    <s v="Häagen-Dazs"/>
    <s v="Mocha Almond Fudge"/>
    <n v="626"/>
    <x v="3263"/>
    <n v="885245.89156715758"/>
    <x v="3263"/>
    <n v="1992644.4631199045"/>
    <n v="1769.0073027999151"/>
    <n v="1107398.5715527469"/>
    <n v="5.0848851757186058"/>
    <n v="0.55574318050641169"/>
    <m/>
    <m/>
    <m/>
    <m/>
    <x v="32"/>
  </r>
  <r>
    <x v="20"/>
    <x v="3"/>
    <s v="High End"/>
    <s v="Häagen-Dazs"/>
    <s v="Mocha Almond Fudge"/>
    <n v="510"/>
    <x v="3264"/>
    <n v="536484.12525357434"/>
    <x v="3264"/>
    <n v="1294076.0685599381"/>
    <n v="1485.4743986399287"/>
    <n v="757591.94330636377"/>
    <n v="4.9753020705879969"/>
    <n v="0.58543076540270178"/>
    <m/>
    <m/>
    <m/>
    <m/>
    <x v="32"/>
  </r>
  <r>
    <x v="20"/>
    <x v="3"/>
    <s v="High End"/>
    <s v="Häagen-Dazs"/>
    <s v="Rockmelon"/>
    <n v="306"/>
    <x v="3265"/>
    <n v="200334.20608799055"/>
    <x v="3265"/>
    <n v="556788.66479997372"/>
    <n v="1164.8838519999449"/>
    <n v="356454.45871198317"/>
    <n v="5.9463098039212881"/>
    <n v="0.64019704646832098"/>
    <m/>
    <m/>
    <m/>
    <m/>
    <x v="32"/>
  </r>
  <r>
    <x v="20"/>
    <x v="3"/>
    <s v="Low End"/>
    <s v="Baskin-Robbins"/>
    <s v="Gold Medal Ribbon"/>
    <n v="700"/>
    <x v="3266"/>
    <n v="1164175.6281119424"/>
    <x v="3266"/>
    <n v="2409530.1551998812"/>
    <n v="1779.0778958399123"/>
    <n v="1245354.5270879387"/>
    <n v="4.9174084799997573"/>
    <n v="0.5168453793368819"/>
    <m/>
    <m/>
    <m/>
    <m/>
    <x v="32"/>
  </r>
  <r>
    <x v="20"/>
    <x v="3"/>
    <s v="Low End"/>
    <s v="Baskin-Robbins"/>
    <s v="Chocolate Chip Cookie Dough"/>
    <n v="536"/>
    <x v="3267"/>
    <n v="749845.15579436335"/>
    <x v="3267"/>
    <n v="1620856.8122399207"/>
    <n v="1625.0217470999205"/>
    <n v="871011.65644555737"/>
    <n v="5.6417660261191269"/>
    <n v="0.53737729938147638"/>
    <m/>
    <m/>
    <m/>
    <m/>
    <x v="32"/>
  </r>
  <r>
    <x v="20"/>
    <x v="3"/>
    <s v="Low End"/>
    <s v="Baskin-Robbins"/>
    <s v="Green Mint Stick"/>
    <n v="618"/>
    <x v="3268"/>
    <n v="852162.86452549789"/>
    <x v="3268"/>
    <n v="1855707.6965339084"/>
    <n v="1623.8589514699197"/>
    <n v="1003544.8320084105"/>
    <n v="4.8588402313913459"/>
    <n v="0.54078820381185677"/>
    <m/>
    <m/>
    <m/>
    <m/>
    <x v="32"/>
  </r>
  <r>
    <x v="20"/>
    <x v="3"/>
    <s v="Low End"/>
    <s v="Baskin-Robbins"/>
    <s v="Jamoca"/>
    <n v="582"/>
    <x v="3269"/>
    <n v="766661.51289866271"/>
    <x v="3269"/>
    <n v="1684235.3867699183"/>
    <n v="1576.5874121499235"/>
    <n v="917573.87387125555"/>
    <n v="4.9722942182128174"/>
    <n v="0.54480144585431656"/>
    <m/>
    <m/>
    <m/>
    <m/>
    <x v="32"/>
  </r>
  <r>
    <x v="20"/>
    <x v="3"/>
    <s v="Low End"/>
    <s v="Baskin-Robbins"/>
    <s v="Pineapple Sherbet"/>
    <n v="575"/>
    <x v="3270"/>
    <n v="758476.19174396247"/>
    <x v="3270"/>
    <n v="1673280.1023999169"/>
    <n v="1590.9633228799207"/>
    <n v="914803.91065595439"/>
    <n v="5.0609606121736617"/>
    <n v="0.54671295579496149"/>
    <m/>
    <m/>
    <m/>
    <m/>
    <x v="32"/>
  </r>
  <r>
    <x v="20"/>
    <x v="3"/>
    <s v="Low End"/>
    <s v="Baskin-Robbins"/>
    <s v="Chocolate Mint"/>
    <n v="573"/>
    <x v="3271"/>
    <n v="739759.68493484403"/>
    <x v="3271"/>
    <n v="1634903.4120479205"/>
    <n v="1562.205457439924"/>
    <n v="895143.72711307649"/>
    <n v="4.9794669738217472"/>
    <n v="0.54752086301648684"/>
    <m/>
    <m/>
    <m/>
    <m/>
    <x v="32"/>
  </r>
  <r>
    <x v="20"/>
    <x v="3"/>
    <s v="Low End"/>
    <s v="Baskin-Robbins"/>
    <s v="Rocky Road"/>
    <n v="486"/>
    <x v="3272"/>
    <n v="493825.45905357559"/>
    <x v="3272"/>
    <n v="1185178.0485599414"/>
    <n v="1422.5361923999299"/>
    <n v="691352.58950636582"/>
    <n v="5.0177735802466659"/>
    <n v="0.58333225994727"/>
    <m/>
    <m/>
    <m/>
    <m/>
    <x v="32"/>
  </r>
  <r>
    <x v="20"/>
    <x v="3"/>
    <s v="High End"/>
    <s v="Ben and Jerry's"/>
    <s v="Turtle Soup"/>
    <n v="912"/>
    <x v="3273"/>
    <n v="1937433.9759003839"/>
    <x v="3273"/>
    <n v="3967690.5958078043"/>
    <n v="2226.1585744598906"/>
    <n v="2030256.6199074204"/>
    <n v="4.7703266820173083"/>
    <n v="0.51169731381084893"/>
    <m/>
    <m/>
    <m/>
    <m/>
    <x v="32"/>
  </r>
  <r>
    <x v="20"/>
    <x v="3"/>
    <s v="High End"/>
    <s v="Ben and Jerry's"/>
    <s v="Turtle Soup"/>
    <n v="893"/>
    <x v="3274"/>
    <n v="1859306.7477389078"/>
    <x v="3274"/>
    <n v="3821810.7668998106"/>
    <n v="2197.6528769998913"/>
    <n v="1962504.0191609028"/>
    <n v="4.7925456886895725"/>
    <n v="0.51350109643258279"/>
    <m/>
    <m/>
    <m/>
    <m/>
    <x v="32"/>
  </r>
  <r>
    <x v="20"/>
    <x v="3"/>
    <s v="High End"/>
    <s v="Ben and Jerry's"/>
    <s v="Peanut Butter Cookie Dough"/>
    <n v="794"/>
    <x v="3275"/>
    <n v="1525872.7231317642"/>
    <x v="3275"/>
    <n v="3185701.2952638422"/>
    <n v="2090.4641966398967"/>
    <n v="1659828.572132078"/>
    <n v="5.0531716070526462"/>
    <n v="0.52102454633764073"/>
    <m/>
    <m/>
    <m/>
    <m/>
    <x v="32"/>
  </r>
  <r>
    <x v="20"/>
    <x v="3"/>
    <s v="High End"/>
    <s v="Ben and Jerry's"/>
    <s v="Dublin Mudslide"/>
    <n v="663"/>
    <x v="3276"/>
    <n v="1107828.2266021858"/>
    <x v="3276"/>
    <n v="2375441.8871038835"/>
    <n v="1911.9361395199064"/>
    <n v="1267613.6605016978"/>
    <n v="5.404025049773491"/>
    <n v="0.53363278107685497"/>
    <m/>
    <m/>
    <m/>
    <m/>
    <x v="32"/>
  </r>
  <r>
    <x v="20"/>
    <x v="3"/>
    <s v="High End"/>
    <s v="Ben and Jerry's"/>
    <s v="Turtle Soup"/>
    <n v="624"/>
    <x v="3277"/>
    <n v="899956.41712699609"/>
    <x v="3277"/>
    <n v="1996666.0371839027"/>
    <n v="1757.5474680399143"/>
    <n v="1096709.6200569067"/>
    <n v="5.1278610833330829"/>
    <n v="0.54927043362930417"/>
    <m/>
    <m/>
    <m/>
    <m/>
    <x v="32"/>
  </r>
  <r>
    <x v="20"/>
    <x v="3"/>
    <s v="High End"/>
    <s v="Ben and Jerry's"/>
    <s v="Vanilla Caramel Fudge"/>
    <n v="623"/>
    <x v="3278"/>
    <n v="905754.7137812851"/>
    <x v="3278"/>
    <n v="2011259.0228429001"/>
    <n v="1774.4852472899117"/>
    <n v="1105504.309061615"/>
    <n v="5.1819344157300797"/>
    <n v="0.54965784938977802"/>
    <m/>
    <m/>
    <m/>
    <m/>
    <x v="32"/>
  </r>
  <r>
    <x v="20"/>
    <x v="4"/>
    <s v="High End"/>
    <s v="Ben and Jerry's"/>
    <s v="Chocolate Macadamia"/>
    <n v="501"/>
    <x v="3279"/>
    <n v="543003.21867480315"/>
    <x v="3279"/>
    <n v="1306056.9966929352"/>
    <n v="1523.0614331699244"/>
    <n v="763053.77801813208"/>
    <n v="5.2033935988021369"/>
    <n v="0.58424232629223638"/>
    <m/>
    <m/>
    <m/>
    <m/>
    <x v="32"/>
  </r>
  <r>
    <x v="20"/>
    <x v="4"/>
    <s v="High End"/>
    <s v="Ben and Jerry's"/>
    <s v="Chocolate Fudge Brownie"/>
    <n v="491"/>
    <x v="3280"/>
    <n v="520573.47878085414"/>
    <x v="3280"/>
    <n v="1261267.9986479373"/>
    <n v="1508.5428103199249"/>
    <n v="740694.51986708317"/>
    <n v="5.231718794297092"/>
    <n v="0.58726180372537629"/>
    <m/>
    <m/>
    <m/>
    <m/>
    <x v="32"/>
  </r>
  <r>
    <x v="20"/>
    <x v="4"/>
    <s v="High End"/>
    <s v="Ben and Jerry's"/>
    <s v="Fossil Fuel"/>
    <n v="479"/>
    <x v="3281"/>
    <n v="493198.9373740555"/>
    <x v="3281"/>
    <n v="1205927.4263679401"/>
    <n v="1487.9509164799263"/>
    <n v="712728.48899388465"/>
    <n v="5.2559369352815759"/>
    <n v="0.59102104605126071"/>
    <m/>
    <m/>
    <m/>
    <m/>
    <x v="32"/>
  </r>
  <r>
    <x v="20"/>
    <x v="4"/>
    <s v="Low End"/>
    <s v="EDY's"/>
    <s v="Take the Cake"/>
    <n v="878"/>
    <x v="3282"/>
    <n v="1620807.9833852798"/>
    <x v="3282"/>
    <n v="3108051.9128558459"/>
    <n v="1693.899691879916"/>
    <n v="1487243.9294705661"/>
    <n v="4.0318023371296405"/>
    <n v="0.47851322023254306"/>
    <m/>
    <m/>
    <m/>
    <m/>
    <x v="32"/>
  </r>
  <r>
    <x v="20"/>
    <x v="4"/>
    <s v="Low End"/>
    <s v="EDY's"/>
    <s v="Strawberry"/>
    <n v="449"/>
    <x v="3283"/>
    <n v="485545.76200567605"/>
    <x v="3283"/>
    <n v="1108112.7064699451"/>
    <n v="1386.5633506999311"/>
    <n v="622566.94446426909"/>
    <n v="5.4965635412024003"/>
    <n v="0.56182637454591333"/>
    <m/>
    <m/>
    <m/>
    <m/>
    <x v="32"/>
  </r>
  <r>
    <x v="20"/>
    <x v="4"/>
    <s v="Low End"/>
    <s v="EDY's"/>
    <s v="Double Fudge Brownie"/>
    <n v="421"/>
    <x v="3284"/>
    <n v="311630.36221487483"/>
    <x v="3284"/>
    <n v="831023.49391895963"/>
    <n v="1233.7129019099402"/>
    <n v="519393.13170408481"/>
    <n v="4.6886639881232872"/>
    <n v="0.62500414910620494"/>
    <m/>
    <m/>
    <m/>
    <m/>
    <x v="32"/>
  </r>
  <r>
    <x v="20"/>
    <x v="4"/>
    <s v="High End"/>
    <s v="Häagen-Dazs"/>
    <s v="Strawberry"/>
    <n v="854"/>
    <x v="3285"/>
    <n v="1784073.7808526333"/>
    <x v="3285"/>
    <n v="3797341.7679118146"/>
    <n v="2357.4566593198847"/>
    <n v="2013267.9870591813"/>
    <n v="5.206716660421292"/>
    <n v="0.53017824312566209"/>
    <m/>
    <m/>
    <m/>
    <m/>
    <x v="32"/>
  </r>
  <r>
    <x v="20"/>
    <x v="4"/>
    <s v="High End"/>
    <s v="Häagen-Dazs"/>
    <s v="Mayan Chocolate"/>
    <n v="763"/>
    <x v="3286"/>
    <n v="1487068.1407763266"/>
    <x v="3286"/>
    <n v="3208546.1444398412"/>
    <n v="2256.1965971998879"/>
    <n v="1721478.0036635145"/>
    <n v="5.511365504586883"/>
    <n v="0.53652898420884521"/>
    <m/>
    <m/>
    <m/>
    <m/>
    <x v="32"/>
  </r>
  <r>
    <x v="20"/>
    <x v="4"/>
    <s v="High End"/>
    <s v="Häagen-Dazs"/>
    <s v="Mango Sorbet"/>
    <n v="736"/>
    <x v="3287"/>
    <n v="1263890.5020725776"/>
    <x v="3287"/>
    <n v="2789932.4789438625"/>
    <n v="2073.4265990098975"/>
    <n v="1526041.9768712849"/>
    <n v="5.15036566440192"/>
    <n v="0.5469816880475088"/>
    <m/>
    <m/>
    <m/>
    <m/>
    <x v="32"/>
  </r>
  <r>
    <x v="20"/>
    <x v="4"/>
    <s v="High End"/>
    <s v="Häagen-Dazs"/>
    <s v="Mocha Almond Fudge"/>
    <n v="623"/>
    <x v="3288"/>
    <n v="941189.44891855353"/>
    <x v="3288"/>
    <n v="2132162.1900598942"/>
    <n v="1911.673741799905"/>
    <n v="1190972.7411413407"/>
    <n v="5.4934369502404978"/>
    <n v="0.558575115295467"/>
    <m/>
    <m/>
    <m/>
    <m/>
    <x v="32"/>
  </r>
  <r>
    <x v="20"/>
    <x v="4"/>
    <s v="High End"/>
    <s v="Häagen-Dazs"/>
    <s v="Mocha Almond Fudge"/>
    <n v="508"/>
    <x v="3289"/>
    <n v="579089.21269045142"/>
    <x v="3289"/>
    <n v="1402774.8048079307"/>
    <n v="1621.4283309399198"/>
    <n v="823685.5921174793"/>
    <n v="5.435763240157212"/>
    <n v="0.58718305268553717"/>
    <m/>
    <m/>
    <m/>
    <m/>
    <x v="32"/>
  </r>
  <r>
    <x v="20"/>
    <x v="4"/>
    <s v="High End"/>
    <s v="Häagen-Dazs"/>
    <s v="Rockmelon"/>
    <n v="403"/>
    <x v="3290"/>
    <n v="295242.45344098558"/>
    <x v="3290"/>
    <n v="816012.01109996031"/>
    <n v="1292.2321529999372"/>
    <n v="520769.55765897472"/>
    <n v="5.0244260545903261"/>
    <n v="0.63818859351958868"/>
    <m/>
    <m/>
    <m/>
    <m/>
    <x v="32"/>
  </r>
  <r>
    <x v="20"/>
    <x v="4"/>
    <s v="Low End"/>
    <s v="Baskin-Robbins"/>
    <s v="Gold Medal Ribbon"/>
    <n v="698"/>
    <x v="3291"/>
    <n v="1613003.6030137984"/>
    <x v="3291"/>
    <n v="2516874.9421478724"/>
    <n v="1294.944611939934"/>
    <n v="903871.33913407405"/>
    <n v="5.1659570573063283"/>
    <n v="0.35912445390024839"/>
    <m/>
    <m/>
    <m/>
    <m/>
    <x v="32"/>
  </r>
  <r>
    <x v="20"/>
    <x v="4"/>
    <s v="Low End"/>
    <s v="Baskin-Robbins"/>
    <s v="Chocolate Chip Cookie Dough"/>
    <n v="633"/>
    <x v="3292"/>
    <n v="1205985.9076208393"/>
    <x v="3292"/>
    <n v="2012042.9313898988"/>
    <n v="1273.391822699936"/>
    <n v="806057.02376905945"/>
    <n v="5.0214578672983254"/>
    <n v="0.40061621508853368"/>
    <m/>
    <m/>
    <m/>
    <m/>
    <x v="32"/>
  </r>
  <r>
    <x v="20"/>
    <x v="4"/>
    <s v="Low End"/>
    <s v="Baskin-Robbins"/>
    <s v="Green Mint Stick"/>
    <n v="616"/>
    <x v="3293"/>
    <n v="1152125.0719809013"/>
    <x v="3293"/>
    <n v="1944467.1560159011"/>
    <n v="1286.2696169399348"/>
    <n v="792342.08403499983"/>
    <n v="5.1243547499997399"/>
    <n v="0.40748545511998369"/>
    <m/>
    <m/>
    <m/>
    <m/>
    <x v="32"/>
  </r>
  <r>
    <x v="20"/>
    <x v="4"/>
    <s v="Low End"/>
    <s v="Baskin-Robbins"/>
    <s v="Jamoca"/>
    <n v="596"/>
    <x v="3294"/>
    <n v="1060515.9077421471"/>
    <x v="3294"/>
    <n v="1814582.1036199091"/>
    <n v="1265.2117380499365"/>
    <n v="754066.19587776205"/>
    <n v="5.1083906795299452"/>
    <n v="0.4155591496099712"/>
    <m/>
    <m/>
    <m/>
    <m/>
    <x v="32"/>
  </r>
  <r>
    <x v="20"/>
    <x v="4"/>
    <s v="Low End"/>
    <s v="Baskin-Robbins"/>
    <s v="Pineapple Sherbet"/>
    <n v="572"/>
    <x v="3295"/>
    <n v="1016808.3809483082"/>
    <x v="3295"/>
    <n v="1751310.4025559106"/>
    <n v="1284.0944433699344"/>
    <n v="734502.02160760248"/>
    <n v="5.3526774003493776"/>
    <n v="0.41940139254334924"/>
    <m/>
    <m/>
    <m/>
    <m/>
    <x v="32"/>
  </r>
  <r>
    <x v="20"/>
    <x v="4"/>
    <s v="Low End"/>
    <s v="Baskin-Robbins"/>
    <s v="Chocolate Mint"/>
    <n v="570"/>
    <x v="3296"/>
    <n v="991039.26942715049"/>
    <x v="3296"/>
    <n v="1711712.5171199143"/>
    <n v="1264.3390310399366"/>
    <n v="720673.24769276381"/>
    <n v="5.2684287999997359"/>
    <n v="0.42102469923241026"/>
    <m/>
    <m/>
    <m/>
    <m/>
    <x v="32"/>
  </r>
  <r>
    <x v="20"/>
    <x v="4"/>
    <s v="Low End"/>
    <s v="Baskin-Robbins"/>
    <s v="Rocky Road"/>
    <n v="482"/>
    <x v="3297"/>
    <n v="630878.701005248"/>
    <x v="3297"/>
    <n v="1243365.9390879369"/>
    <n v="1270.7204109599356"/>
    <n v="612487.23808268888"/>
    <n v="5.3518617925308485"/>
    <n v="0.49260416328597117"/>
    <m/>
    <m/>
    <m/>
    <m/>
    <x v="32"/>
  </r>
  <r>
    <x v="20"/>
    <x v="4"/>
    <s v="High End"/>
    <s v="Ben and Jerry's"/>
    <s v="Turtle Soup"/>
    <n v="910"/>
    <x v="3298"/>
    <n v="2877615.7726041535"/>
    <x v="3298"/>
    <n v="4581632.9495297903"/>
    <n v="1872.5463482699301"/>
    <n v="1704017.1769256368"/>
    <n v="5.5327049263733725"/>
    <n v="0.37192354684382095"/>
    <m/>
    <m/>
    <m/>
    <m/>
    <x v="32"/>
  </r>
  <r>
    <x v="20"/>
    <x v="4"/>
    <s v="High End"/>
    <s v="Ben and Jerry's"/>
    <s v="Turtle Soup"/>
    <n v="890"/>
    <x v="3299"/>
    <n v="2752701.67064146"/>
    <x v="3299"/>
    <n v="4416471.7633597981"/>
    <n v="1869.4045985599309"/>
    <n v="1663770.0927183381"/>
    <n v="5.5756492404491835"/>
    <n v="0.37671928676673744"/>
    <m/>
    <m/>
    <m/>
    <m/>
    <x v="32"/>
  </r>
  <r>
    <x v="20"/>
    <x v="4"/>
    <s v="High End"/>
    <s v="Ben and Jerry's"/>
    <s v="Peanut Butter Cookie Dough"/>
    <n v="791"/>
    <x v="3300"/>
    <n v="2238891.7795749665"/>
    <x v="3300"/>
    <n v="3709474.0334678311"/>
    <n v="1859.1431781199303"/>
    <n v="1470582.2538928646"/>
    <n v="5.9286985436154067"/>
    <n v="0.39643956006293413"/>
    <m/>
    <m/>
    <m/>
    <m/>
    <x v="32"/>
  </r>
  <r>
    <x v="20"/>
    <x v="4"/>
    <s v="High End"/>
    <s v="Ben and Jerry's"/>
    <s v="Dublin Mudslide"/>
    <n v="661"/>
    <x v="3301"/>
    <n v="1601787.1914837195"/>
    <x v="3301"/>
    <n v="2478327.0789798754"/>
    <n v="1326.081524199933"/>
    <n v="876539.88749615592"/>
    <n v="5.6722544326774758"/>
    <n v="0.35368208455235678"/>
    <m/>
    <m/>
    <m/>
    <m/>
    <x v="32"/>
  </r>
  <r>
    <x v="20"/>
    <x v="4"/>
    <s v="High End"/>
    <s v="Ben and Jerry's"/>
    <s v="Turtle Soup"/>
    <n v="620"/>
    <x v="3302"/>
    <n v="1269975.6629575363"/>
    <x v="3302"/>
    <n v="2081297.2869598956"/>
    <n v="1308.5832645199343"/>
    <n v="811321.62400235934"/>
    <n v="5.4144050129029537"/>
    <n v="0.38981534694038766"/>
    <m/>
    <m/>
    <m/>
    <m/>
    <x v="32"/>
  </r>
  <r>
    <x v="20"/>
    <x v="4"/>
    <s v="High End"/>
    <s v="Ben and Jerry's"/>
    <s v="Vanilla Caramel Fudge"/>
    <n v="621"/>
    <x v="3303"/>
    <n v="1281250.3019384046"/>
    <x v="3303"/>
    <n v="2102851.3742368929"/>
    <n v="1323.0291019299329"/>
    <n v="821601.07229848835"/>
    <n v="5.4528729420287076"/>
    <n v="0.39070810346577178"/>
    <m/>
    <m/>
    <m/>
    <m/>
    <x v="32"/>
  </r>
  <r>
    <x v="20"/>
    <x v="4"/>
    <s v="High End"/>
    <s v="Ben and Jerry's"/>
    <s v="Chocolate Macadamia"/>
    <n v="499"/>
    <x v="3304"/>
    <n v="727686.90786843305"/>
    <x v="3304"/>
    <n v="1372825.97723693"/>
    <n v="1292.863866469934"/>
    <n v="645139.069368497"/>
    <n v="5.5133351963925046"/>
    <n v="0.46993506829391479"/>
    <m/>
    <m/>
    <m/>
    <m/>
    <x v="32"/>
  </r>
  <r>
    <x v="20"/>
    <x v="4"/>
    <s v="High End"/>
    <s v="Ben and Jerry's"/>
    <s v="Chocolate Fudge Brownie"/>
    <n v="488"/>
    <x v="3305"/>
    <n v="692385.29621036467"/>
    <x v="3305"/>
    <n v="1323387.6458399326"/>
    <n v="1293.0376016999342"/>
    <n v="631002.34962956794"/>
    <n v="5.5570900204915201"/>
    <n v="0.4768084027481464"/>
    <m/>
    <m/>
    <m/>
    <m/>
    <x v="32"/>
  </r>
  <r>
    <x v="20"/>
    <x v="4"/>
    <s v="High End"/>
    <s v="Ben and Jerry's"/>
    <s v="Fossil Fuel"/>
    <n v="475"/>
    <x v="3306"/>
    <n v="650131.15753596683"/>
    <x v="3306"/>
    <n v="1263263.6855999357"/>
    <n v="1290.8053222399344"/>
    <n v="613132.52806396887"/>
    <n v="5.5989526231576097"/>
    <n v="0.48535593562383339"/>
    <m/>
    <m/>
    <m/>
    <m/>
    <x v="32"/>
  </r>
  <r>
    <x v="20"/>
    <x v="4"/>
    <s v="Low End"/>
    <s v="EDY's"/>
    <s v="Take the Cake"/>
    <n v="892"/>
    <x v="3307"/>
    <n v="1883742.642480544"/>
    <x v="3307"/>
    <n v="3307590.9757438316"/>
    <n v="1596.2425260799187"/>
    <n v="1423848.3332632876"/>
    <n v="4.1570197668159317"/>
    <n v="0.43047896299907024"/>
    <m/>
    <m/>
    <m/>
    <m/>
    <x v="32"/>
  </r>
  <r>
    <x v="20"/>
    <x v="4"/>
    <s v="Low End"/>
    <s v="EDY's"/>
    <s v="Strawberry"/>
    <n v="447"/>
    <x v="3308"/>
    <n v="544382.21997483226"/>
    <x v="3308"/>
    <n v="1166512.9233059406"/>
    <n v="1391.791282619929"/>
    <n v="622130.70333110832"/>
    <n v="5.8381400402681587"/>
    <n v="0.53332517017296899"/>
    <m/>
    <m/>
    <m/>
    <m/>
    <x v="32"/>
  </r>
  <r>
    <x v="20"/>
    <x v="4"/>
    <s v="Low End"/>
    <s v="EDY's"/>
    <s v="Double Fudge Brownie"/>
    <n v="435"/>
    <x v="3309"/>
    <n v="356832.95279098215"/>
    <x v="3309"/>
    <n v="914914.64609995426"/>
    <n v="1282.9464213999358"/>
    <n v="558081.69330897206"/>
    <n v="4.8350622068963096"/>
    <n v="0.60998224882280638"/>
    <m/>
    <m/>
    <m/>
    <m/>
    <x v="32"/>
  </r>
  <r>
    <x v="20"/>
    <x v="4"/>
    <s v="High End"/>
    <s v="Häagen-Dazs"/>
    <s v="Strawberry"/>
    <n v="851"/>
    <x v="3310"/>
    <n v="2730886.012101463"/>
    <x v="3310"/>
    <n v="4366921.2733598016"/>
    <n v="1922.4856183999277"/>
    <n v="1636035.2612583386"/>
    <n v="6.0299851468857426"/>
    <n v="0.37464271940025456"/>
    <m/>
    <m/>
    <m/>
    <m/>
    <x v="32"/>
  </r>
  <r>
    <x v="20"/>
    <x v="4"/>
    <s v="High End"/>
    <s v="Häagen-Dazs"/>
    <s v="Mayan Chocolate"/>
    <n v="759"/>
    <x v="3311"/>
    <n v="2251191.9669121257"/>
    <x v="3311"/>
    <n v="3708079.9697038308"/>
    <n v="1919.4835346399282"/>
    <n v="1456888.0027917051"/>
    <n v="6.4367336706189429"/>
    <n v="0.39289551862282757"/>
    <m/>
    <m/>
    <m/>
    <m/>
    <x v="32"/>
  </r>
  <r>
    <x v="20"/>
    <x v="4"/>
    <s v="High End"/>
    <s v="Häagen-Dazs"/>
    <s v="Mango Sorbet"/>
    <n v="733"/>
    <x v="3312"/>
    <n v="1885056.8715190543"/>
    <x v="3312"/>
    <n v="2903758.6864648527"/>
    <n v="1389.7705524499297"/>
    <n v="1018701.8149457984"/>
    <n v="5.4044633083216906"/>
    <n v="0.35082178822028948"/>
    <m/>
    <m/>
    <m/>
    <m/>
    <x v="32"/>
  </r>
  <r>
    <x v="20"/>
    <x v="4"/>
    <s v="High End"/>
    <s v="Häagen-Dazs"/>
    <s v="Mocha Almond Fudge"/>
    <n v="620"/>
    <x v="3313"/>
    <n v="1376367.96912593"/>
    <x v="3313"/>
    <n v="2222809.0145998867"/>
    <n v="1365.2274926999303"/>
    <n v="846441.04547395674"/>
    <n v="5.7825416612900282"/>
    <n v="0.38079791827113812"/>
    <m/>
    <m/>
    <m/>
    <m/>
    <x v="32"/>
  </r>
  <r>
    <x v="20"/>
    <x v="4"/>
    <s v="High End"/>
    <s v="Häagen-Dazs"/>
    <s v="Mocha Almond Fudge"/>
    <n v="522"/>
    <x v="3314"/>
    <n v="828577.55892289791"/>
    <x v="3314"/>
    <n v="1518064.1746739231"/>
    <n v="1320.8555857299332"/>
    <n v="689486.61575102515"/>
    <n v="5.5712048218387977"/>
    <n v="0.45418805558673131"/>
    <m/>
    <m/>
    <m/>
    <m/>
    <x v="32"/>
  </r>
  <r>
    <x v="20"/>
    <x v="5"/>
    <s v="High End"/>
    <s v="Häagen-Dazs"/>
    <s v="Rockmelon"/>
    <n v="400"/>
    <x v="3315"/>
    <n v="359405.58155998198"/>
    <x v="3315"/>
    <n v="861942.27599995688"/>
    <n v="1256.3417360999372"/>
    <n v="502536.6944399749"/>
    <n v="5.3871392249997303"/>
    <n v="0.58302824728833702"/>
    <m/>
    <m/>
    <m/>
    <m/>
    <x v="32"/>
  </r>
  <r>
    <x v="20"/>
    <x v="5"/>
    <s v="Low End"/>
    <s v="Baskin-Robbins"/>
    <s v="Mint Chocolate Chip"/>
    <n v="905"/>
    <x v="3316"/>
    <n v="2526029.3726848685"/>
    <x v="3316"/>
    <n v="4085800.5134998113"/>
    <n v="1723.5040229999368"/>
    <n v="1559771.1408149428"/>
    <n v="4.9886151381213164"/>
    <n v="0.38175411052530206"/>
    <m/>
    <m/>
    <m/>
    <m/>
    <x v="32"/>
  </r>
  <r>
    <x v="20"/>
    <x v="5"/>
    <s v="Low End"/>
    <s v="Baskin-Robbins"/>
    <s v="Chocolate Chip Cookie Dough"/>
    <n v="531"/>
    <x v="3317"/>
    <n v="992185.80077424878"/>
    <x v="3317"/>
    <n v="1625212.9185299161"/>
    <n v="1192.1414646999385"/>
    <n v="633027.11775566731"/>
    <n v="5.7639635216569527"/>
    <n v="0.38950411391528383"/>
    <m/>
    <m/>
    <m/>
    <m/>
    <x v="32"/>
  </r>
  <r>
    <x v="20"/>
    <x v="5"/>
    <s v="Low End"/>
    <s v="Baskin-Robbins"/>
    <s v="Green Mint Stick"/>
    <n v="513"/>
    <x v="3318"/>
    <n v="939564.2230678309"/>
    <x v="3318"/>
    <n v="1557101.3055479187"/>
    <n v="1203.7759892399372"/>
    <n v="617537.08248008776"/>
    <n v="5.916735274853492"/>
    <n v="0.39659403038184887"/>
    <m/>
    <m/>
    <m/>
    <m/>
    <x v="32"/>
  </r>
  <r>
    <x v="20"/>
    <x v="5"/>
    <s v="Low End"/>
    <s v="Baskin-Robbins"/>
    <s v="Jamoca"/>
    <n v="592"/>
    <x v="3319"/>
    <n v="1030274.0463815471"/>
    <x v="3319"/>
    <n v="1731401.0613599112"/>
    <n v="1184.3361739499392"/>
    <n v="701127.01497836411"/>
    <n v="4.9403107347970439"/>
    <n v="0.40494777935949222"/>
    <m/>
    <m/>
    <m/>
    <m/>
    <x v="32"/>
  </r>
  <r>
    <x v="20"/>
    <x v="5"/>
    <s v="Low End"/>
    <s v="Baskin-Robbins"/>
    <s v="Pineapple Sherbet"/>
    <n v="570"/>
    <x v="3320"/>
    <n v="989917.77480204834"/>
    <x v="3320"/>
    <n v="1674792.7319099125"/>
    <n v="1201.5350124699371"/>
    <n v="684874.9571078642"/>
    <n v="5.1547944964909584"/>
    <n v="0.40893117342755686"/>
    <m/>
    <m/>
    <m/>
    <m/>
    <x v="32"/>
  </r>
  <r>
    <x v="20"/>
    <x v="5"/>
    <s v="Low End"/>
    <s v="Baskin-Robbins"/>
    <s v="Chocolate Mint"/>
    <n v="567"/>
    <x v="3321"/>
    <n v="963135.92517907056"/>
    <x v="3321"/>
    <n v="1634138.938151916"/>
    <n v="1183.426830639939"/>
    <n v="671003.01297284546"/>
    <n v="5.0830321975306028"/>
    <n v="0.41061564430482128"/>
    <m/>
    <m/>
    <m/>
    <m/>
    <x v="32"/>
  </r>
  <r>
    <x v="20"/>
    <x v="5"/>
    <s v="Low End"/>
    <s v="Baskin-Robbins"/>
    <s v="Burgundy Cherry"/>
    <n v="371"/>
    <x v="3322"/>
    <n v="272930.37496282579"/>
    <x v="3322"/>
    <n v="708941.63096396299"/>
    <n v="1175.2324959599387"/>
    <n v="436011.2560011372"/>
    <n v="5.1506573692719684"/>
    <n v="0.61501714239617089"/>
    <m/>
    <m/>
    <m/>
    <m/>
    <x v="32"/>
  </r>
  <r>
    <x v="20"/>
    <x v="5"/>
    <s v="High End"/>
    <s v="Ben and Jerry's"/>
    <s v="Mint Chocolate Chunk"/>
    <n v="874"/>
    <x v="3323"/>
    <n v="2627516.675676465"/>
    <x v="3323"/>
    <n v="4176248.9618598078"/>
    <n v="1772.0049040999343"/>
    <n v="1548732.2861833428"/>
    <n v="5.4671817963384211"/>
    <n v="0.37084290240533124"/>
    <m/>
    <m/>
    <m/>
    <m/>
    <x v="32"/>
  </r>
  <r>
    <x v="20"/>
    <x v="5"/>
    <s v="High End"/>
    <s v="Ben and Jerry's"/>
    <s v="Phish Food"/>
    <n v="782"/>
    <x v="3324"/>
    <n v="2183584.4460989456"/>
    <x v="3324"/>
    <n v="3574933.5611258335"/>
    <n v="1779.2188171699331"/>
    <n v="1391349.115026888"/>
    <n v="5.8459415511506228"/>
    <n v="0.3891957965755084"/>
    <m/>
    <m/>
    <m/>
    <m/>
    <x v="32"/>
  </r>
  <r>
    <x v="20"/>
    <x v="5"/>
    <s v="High End"/>
    <s v="Ben and Jerry's"/>
    <s v="Peanut Butter Cup"/>
    <n v="626"/>
    <x v="3325"/>
    <n v="1431546.9562865261"/>
    <x v="3325"/>
    <n v="2209544.6928598853"/>
    <n v="1242.8078858999352"/>
    <n v="777997.73657335923"/>
    <n v="5.6383771725236693"/>
    <n v="0.35210771662028328"/>
    <m/>
    <m/>
    <m/>
    <m/>
    <x v="32"/>
  </r>
  <r>
    <x v="20"/>
    <x v="5"/>
    <s v="High End"/>
    <s v="Ben and Jerry's"/>
    <s v="Orange &amp; Cream"/>
    <n v="526"/>
    <x v="3326"/>
    <n v="771867.07219135971"/>
    <x v="3326"/>
    <n v="1408998.1409399265"/>
    <n v="1211.2757960999368"/>
    <n v="637131.06874856679"/>
    <n v="5.0925925665396585"/>
    <n v="0.45218730262024615"/>
    <m/>
    <m/>
    <m/>
    <m/>
    <x v="32"/>
  </r>
  <r>
    <x v="20"/>
    <x v="5"/>
    <s v="High End"/>
    <s v="Ben and Jerry's"/>
    <s v="Karamel Sutra"/>
    <n v="462"/>
    <x v="3327"/>
    <n v="583755.68256386986"/>
    <x v="3327"/>
    <n v="1135809.2106899414"/>
    <n v="1194.9210565499384"/>
    <n v="552053.52812607156"/>
    <n v="5.3213452272724524"/>
    <n v="0.48604424310904248"/>
    <m/>
    <m/>
    <m/>
    <m/>
    <x v="32"/>
  </r>
  <r>
    <x v="20"/>
    <x v="5"/>
    <s v="Low End"/>
    <s v="EDY's"/>
    <s v="Chocolate Fudge Chunk"/>
    <n v="796"/>
    <x v="3328"/>
    <n v="1524039.9039244007"/>
    <x v="3328"/>
    <n v="2703182.6062078597"/>
    <n v="1481.3350531199233"/>
    <n v="1179142.702283459"/>
    <n v="4.2662789547736475"/>
    <n v="0.43620534534942529"/>
    <m/>
    <m/>
    <m/>
    <m/>
    <x v="32"/>
  </r>
  <r>
    <x v="20"/>
    <x v="5"/>
    <s v="Low End"/>
    <s v="EDY's"/>
    <s v="Peppermint (Holiday)"/>
    <n v="486"/>
    <x v="3329"/>
    <n v="595347.98212796869"/>
    <x v="3329"/>
    <n v="1240398.748799935"/>
    <n v="1327.2649519999306"/>
    <n v="645050.7666719663"/>
    <n v="5.2515654320984906"/>
    <n v="0.5200350026925149"/>
    <m/>
    <m/>
    <m/>
    <m/>
    <x v="32"/>
  </r>
  <r>
    <x v="20"/>
    <x v="5"/>
    <s v="High End"/>
    <s v="Häagen-Dazs"/>
    <s v="Mango Sorbet"/>
    <n v="731"/>
    <x v="3330"/>
    <n v="1863359.3825232526"/>
    <x v="3330"/>
    <n v="3186402.4902848531"/>
    <n v="1809.9084921499325"/>
    <n v="1323043.1077616005"/>
    <n v="5.9630146853622428"/>
    <n v="0.41521531312992577"/>
    <m/>
    <m/>
    <m/>
    <m/>
    <x v="32"/>
  </r>
  <r>
    <x v="20"/>
    <x v="5"/>
    <s v="High End"/>
    <s v="Häagen-Dazs"/>
    <s v="Vanilla Honey Bee"/>
    <n v="553"/>
    <x v="3331"/>
    <n v="1087814.7816374442"/>
    <x v="3331"/>
    <n v="1779980.5012499089"/>
    <n v="1251.655912499936"/>
    <n v="692165.71961246477"/>
    <n v="5.8205628390593764"/>
    <n v="0.3888614055751865"/>
    <m/>
    <m/>
    <m/>
    <m/>
    <x v="32"/>
  </r>
  <r>
    <x v="20"/>
    <x v="5"/>
    <s v="High End"/>
    <s v="Häagen-Dazs"/>
    <s v="Mint Chip"/>
    <n v="313"/>
    <x v="3332"/>
    <n v="185815.50590663045"/>
    <x v="3332"/>
    <n v="548310.54794397182"/>
    <n v="1158.1311247199405"/>
    <n v="362495.04203734139"/>
    <n v="5.5967759999997124"/>
    <n v="0.66111265485701054"/>
    <m/>
    <m/>
    <m/>
    <m/>
    <x v="32"/>
  </r>
  <r>
    <x v="20"/>
    <x v="5"/>
    <s v="Low End"/>
    <s v="Baskin-Robbins"/>
    <s v="Daiquiri Ice"/>
    <n v="878"/>
    <x v="3333"/>
    <n v="2428348.4544551312"/>
    <x v="3333"/>
    <n v="3961305.7945458125"/>
    <n v="1745.9650798299335"/>
    <n v="1532957.3400906813"/>
    <n v="5.1386535387241308"/>
    <n v="0.38698283333777422"/>
    <m/>
    <m/>
    <m/>
    <m/>
    <x v="32"/>
  </r>
  <r>
    <x v="20"/>
    <x v="5"/>
    <s v="Low End"/>
    <s v="Baskin-Robbins"/>
    <s v="Cherries Jubilee"/>
    <n v="807"/>
    <x v="3334"/>
    <n v="2074654.1244427904"/>
    <x v="3334"/>
    <n v="3472510.8075898378"/>
    <n v="1732.1644152999347"/>
    <n v="1397856.6831470474"/>
    <n v="5.3320785254024772"/>
    <n v="0.4025492678357584"/>
    <m/>
    <m/>
    <m/>
    <m/>
    <x v="32"/>
  </r>
  <r>
    <x v="20"/>
    <x v="5"/>
    <s v="Low End"/>
    <s v="Baskin-Robbins"/>
    <s v="Gold Medal Ribbon"/>
    <n v="692"/>
    <x v="3335"/>
    <n v="1614429.3151830337"/>
    <x v="3335"/>
    <n v="2472403.3465518681"/>
    <n v="1239.8468661399338"/>
    <n v="857974.03136883443"/>
    <n v="5.1630595462424989"/>
    <n v="0.34702025159665223"/>
    <m/>
    <m/>
    <m/>
    <m/>
    <x v="32"/>
  </r>
  <r>
    <x v="20"/>
    <x v="5"/>
    <s v="Low End"/>
    <s v="Baskin-Robbins"/>
    <s v="Chocolate Chip Cookie Dough"/>
    <n v="545"/>
    <x v="3336"/>
    <n v="757702.3476104599"/>
    <x v="3336"/>
    <n v="1568065.2745499171"/>
    <n v="1486.9044530999213"/>
    <n v="810362.92693945719"/>
    <n v="5.279236678898803"/>
    <n v="0.51679157755218841"/>
    <m/>
    <m/>
    <m/>
    <m/>
    <x v="32"/>
  </r>
  <r>
    <x v="20"/>
    <x v="5"/>
    <s v="Low End"/>
    <s v="Baskin-Robbins"/>
    <s v="Green Mint Stick"/>
    <n v="510"/>
    <x v="3337"/>
    <n v="696930.57011126284"/>
    <x v="3337"/>
    <n v="1452551.2842299226"/>
    <n v="1481.6092433699209"/>
    <n v="755620.71411865973"/>
    <n v="5.5845877901957808"/>
    <n v="0.52020243438031577"/>
    <m/>
    <m/>
    <m/>
    <m/>
    <x v="32"/>
  </r>
  <r>
    <x v="20"/>
    <x v="5"/>
    <s v="Low End"/>
    <s v="Baskin-Robbins"/>
    <s v="Jamoca"/>
    <n v="490"/>
    <x v="3338"/>
    <n v="638772.01892346644"/>
    <x v="3338"/>
    <n v="1342624.2868499293"/>
    <n v="1436.4331998499242"/>
    <n v="703852.26792646281"/>
    <n v="5.5919378877548072"/>
    <n v="0.52423621024899225"/>
    <m/>
    <m/>
    <m/>
    <m/>
    <x v="32"/>
  </r>
  <r>
    <x v="20"/>
    <x v="5"/>
    <s v="Low End"/>
    <s v="Baskin-Robbins"/>
    <s v="Pineapple Sherbet"/>
    <n v="484"/>
    <x v="3339"/>
    <n v="630424.14094084629"/>
    <x v="3339"/>
    <n v="1330472.9346479287"/>
    <n v="1446.3818051799226"/>
    <n v="700048.7937070824"/>
    <n v="5.6795682272724237"/>
    <n v="0.52616537734556035"/>
    <m/>
    <m/>
    <m/>
    <m/>
    <x v="32"/>
  </r>
  <r>
    <x v="20"/>
    <x v="5"/>
    <s v="Low End"/>
    <s v="Baskin-Robbins"/>
    <s v="Rocky Road"/>
    <n v="394"/>
    <x v="3340"/>
    <n v="385612.59694997949"/>
    <x v="3340"/>
    <n v="884704.34499995271"/>
    <n v="1266.7303249999322"/>
    <n v="499091.74804997322"/>
    <n v="5.6990926395936041"/>
    <n v="0.56413394019218921"/>
    <m/>
    <m/>
    <m/>
    <m/>
    <x v="32"/>
  </r>
  <r>
    <x v="20"/>
    <x v="5"/>
    <s v="High End"/>
    <s v="Ben and Jerry's"/>
    <s v="Turtle Soup"/>
    <n v="920"/>
    <x v="3341"/>
    <n v="2965215.8435674417"/>
    <x v="3341"/>
    <n v="4640567.9179597767"/>
    <n v="1821.034863469929"/>
    <n v="1675352.074392335"/>
    <n v="5.4827125684779965"/>
    <n v="0.3610230695920732"/>
    <m/>
    <m/>
    <m/>
    <m/>
    <x v="32"/>
  </r>
  <r>
    <x v="20"/>
    <x v="5"/>
    <s v="High End"/>
    <s v="Ben and Jerry's"/>
    <s v="Turtle Soup"/>
    <n v="885"/>
    <x v="3342"/>
    <n v="2788275.699062251"/>
    <x v="3342"/>
    <n v="4396966.6550397892"/>
    <n v="1817.7298937599298"/>
    <n v="1608690.9559775381"/>
    <n v="5.6139253152539679"/>
    <n v="0.36586380616138209"/>
    <m/>
    <m/>
    <m/>
    <m/>
    <x v="32"/>
  </r>
  <r>
    <x v="20"/>
    <x v="5"/>
    <s v="High End"/>
    <s v="Ben and Jerry's"/>
    <s v="Peanut Butter Cookie Dough"/>
    <n v="803"/>
    <x v="3343"/>
    <n v="2309292.5005593165"/>
    <x v="3343"/>
    <n v="3760069.6692238208"/>
    <n v="1806.6963495199302"/>
    <n v="1450777.1686645043"/>
    <n v="5.8312921643832833"/>
    <n v="0.38583784245784558"/>
    <m/>
    <m/>
    <m/>
    <m/>
    <x v="32"/>
  </r>
  <r>
    <x v="20"/>
    <x v="5"/>
    <s v="High End"/>
    <s v="Ben and Jerry's"/>
    <s v="Dublin Mudslide"/>
    <n v="655"/>
    <x v="3344"/>
    <n v="1606272.1775559152"/>
    <x v="3344"/>
    <n v="2768269.6775998711"/>
    <n v="1774.0419847999324"/>
    <n v="1161997.5000439559"/>
    <n v="6.4524670534348134"/>
    <n v="0.4197558891919172"/>
    <m/>
    <m/>
    <m/>
    <m/>
    <x v="32"/>
  </r>
  <r>
    <x v="20"/>
    <x v="5"/>
    <s v="High End"/>
    <s v="Ben and Jerry's"/>
    <s v="Turtle Soup"/>
    <n v="532"/>
    <x v="3345"/>
    <n v="764244.07106427965"/>
    <x v="3345"/>
    <n v="1630696.8782719139"/>
    <n v="1628.6706902399142"/>
    <n v="866452.80720763421"/>
    <n v="5.7616911578944325"/>
    <n v="0.53133897461423596"/>
    <m/>
    <m/>
    <m/>
    <m/>
    <x v="32"/>
  </r>
  <r>
    <x v="20"/>
    <x v="5"/>
    <s v="High End"/>
    <s v="Ben and Jerry's"/>
    <s v="Vanilla Caramel Fudge"/>
    <n v="615"/>
    <x v="3346"/>
    <n v="889691.4330151024"/>
    <x v="3346"/>
    <n v="1899908.2645648983"/>
    <n v="1642.6289943899119"/>
    <n v="1010216.8315497959"/>
    <n v="5.0232223268289991"/>
    <n v="0.53171874157889809"/>
    <m/>
    <m/>
    <m/>
    <m/>
    <x v="32"/>
  </r>
  <r>
    <x v="20"/>
    <x v="5"/>
    <s v="High End"/>
    <s v="Ben and Jerry's"/>
    <s v="Strawberry Banana"/>
    <n v="445"/>
    <x v="3347"/>
    <n v="496888.2665144733"/>
    <x v="3347"/>
    <n v="1129532.5129499394"/>
    <n v="1421.6724638999235"/>
    <n v="632644.24643546599"/>
    <n v="5.703989460673851"/>
    <n v="0.56009387882357009"/>
    <m/>
    <m/>
    <m/>
    <m/>
    <x v="32"/>
  </r>
  <r>
    <x v="20"/>
    <x v="5"/>
    <s v="High End"/>
    <s v="Ben and Jerry's"/>
    <s v="Chocolate Macadamia"/>
    <n v="410"/>
    <x v="3348"/>
    <n v="430970.52827127697"/>
    <x v="3348"/>
    <n v="994400.02022994682"/>
    <n v="1374.2182730699265"/>
    <n v="563429.49195866985"/>
    <n v="5.9155265926826104"/>
    <n v="0.56660245424007671"/>
    <m/>
    <m/>
    <m/>
    <m/>
    <x v="32"/>
  </r>
  <r>
    <x v="21"/>
    <x v="0"/>
    <s v="Low End"/>
    <s v="EDY's"/>
    <s v="Peppermint (Holiday)"/>
    <n v="483"/>
    <x v="3349"/>
    <n v="532527.86540517141"/>
    <x v="3349"/>
    <n v="1136638.7029199391"/>
    <n v="1250.7470755999327"/>
    <n v="604110.83751476766"/>
    <n v="4.872234451345494"/>
    <n v="0.53148888557362373"/>
    <m/>
    <m/>
    <m/>
    <m/>
    <x v="32"/>
  </r>
  <r>
    <x v="21"/>
    <x v="0"/>
    <s v="Low End"/>
    <s v="EDY's"/>
    <s v="Strawberry"/>
    <n v="457"/>
    <x v="3350"/>
    <n v="479041.27730767435"/>
    <x v="3350"/>
    <n v="1040071.3606699443"/>
    <n v="1227.6369438999343"/>
    <n v="561030.08336226991"/>
    <n v="4.9800159956233658"/>
    <n v="0.53941499071841759"/>
    <m/>
    <m/>
    <m/>
    <m/>
    <x v="32"/>
  </r>
  <r>
    <x v="21"/>
    <x v="0"/>
    <s v="Low End"/>
    <s v="EDY's"/>
    <s v="Double Fudge Brownie"/>
    <n v="329"/>
    <x v="3351"/>
    <n v="225589.60823089807"/>
    <x v="3351"/>
    <n v="577345.2252609696"/>
    <n v="1069.1660092099437"/>
    <n v="351755.61703007156"/>
    <n v="5.3338866534951599"/>
    <n v="0.6092639232810354"/>
    <m/>
    <m/>
    <m/>
    <m/>
    <x v="32"/>
  </r>
  <r>
    <x v="21"/>
    <x v="0"/>
    <s v="High End"/>
    <s v="Häagen-Dazs"/>
    <s v="Strawberry"/>
    <n v="846"/>
    <x v="3352"/>
    <n v="2770017.7378390539"/>
    <x v="3352"/>
    <n v="4356244.2823197916"/>
    <n v="1874.9722747999267"/>
    <n v="1586226.5444807378"/>
    <n v="6.0865542789595199"/>
    <n v="0.36412708784917797"/>
    <m/>
    <m/>
    <m/>
    <m/>
    <x v="32"/>
  </r>
  <r>
    <x v="21"/>
    <x v="0"/>
    <s v="High End"/>
    <s v="Häagen-Dazs"/>
    <s v="Mayan Chocolate"/>
    <n v="754"/>
    <x v="3353"/>
    <n v="2275227.9324277183"/>
    <x v="3353"/>
    <n v="3685052.5624638237"/>
    <n v="1869.7939390399274"/>
    <n v="1409824.6300361054"/>
    <n v="6.481880127320645"/>
    <n v="0.38257924578788027"/>
    <m/>
    <m/>
    <m/>
    <m/>
    <x v="32"/>
  </r>
  <r>
    <x v="21"/>
    <x v="0"/>
    <s v="High End"/>
    <s v="Häagen-Dazs"/>
    <s v="Mocha Almond Fudge"/>
    <n v="614"/>
    <x v="3354"/>
    <n v="925829.5036967505"/>
    <x v="3354"/>
    <n v="2024915.831279892"/>
    <n v="1790.0428787999047"/>
    <n v="1099086.3275831416"/>
    <n v="5.371186514657694"/>
    <n v="0.54278124088172108"/>
    <m/>
    <m/>
    <m/>
    <m/>
    <x v="32"/>
  </r>
  <r>
    <x v="21"/>
    <x v="0"/>
    <s v="High End"/>
    <s v="Häagen-Dazs"/>
    <s v="Rockmelon"/>
    <n v="978"/>
    <x v="3355"/>
    <n v="2086586.7164998893"/>
    <x v="3355"/>
    <n v="5030488.9664997328"/>
    <n v="3010.1249999998399"/>
    <n v="2943902.2499998435"/>
    <n v="5.2593550613494138"/>
    <n v="0.5852119485013485"/>
    <m/>
    <m/>
    <m/>
    <m/>
    <x v="32"/>
  </r>
  <r>
    <x v="21"/>
    <x v="0"/>
    <s v="High End"/>
    <s v="Häagen-Dazs"/>
    <s v="Rockmelon"/>
    <n v="394"/>
    <x v="3356"/>
    <n v="266944.35513598594"/>
    <x v="3356"/>
    <n v="712865.14559996244"/>
    <n v="1131.7786559999404"/>
    <n v="445920.7904639765"/>
    <n v="4.5921380710657473"/>
    <n v="0.62553316460531971"/>
    <m/>
    <m/>
    <m/>
    <m/>
    <x v="32"/>
  </r>
  <r>
    <x v="21"/>
    <x v="0"/>
    <s v="Low End"/>
    <s v="Baskin-Robbins"/>
    <s v="French Vanilla"/>
    <n v="997"/>
    <x v="3357"/>
    <n v="2229940.5317502781"/>
    <x v="3357"/>
    <n v="4202202.1798397694"/>
    <n v="1978.1962367998908"/>
    <n v="1972261.6480894913"/>
    <n v="4.2275293079235388"/>
    <n v="0.46934001832455713"/>
    <m/>
    <m/>
    <m/>
    <m/>
    <x v="32"/>
  </r>
  <r>
    <x v="21"/>
    <x v="0"/>
    <s v="Low End"/>
    <s v="Baskin-Robbins"/>
    <s v="Vanilla"/>
    <n v="875"/>
    <x v="3358"/>
    <n v="1732403.0866186568"/>
    <x v="3358"/>
    <n v="3327817.6181248212"/>
    <n v="1823.3308931499023"/>
    <n v="1595414.5315061645"/>
    <n v="4.3465372971426239"/>
    <n v="0.47941765883346643"/>
    <m/>
    <m/>
    <m/>
    <m/>
    <x v="32"/>
  </r>
  <r>
    <x v="21"/>
    <x v="0"/>
    <s v="Low End"/>
    <s v="Baskin-Robbins"/>
    <s v="Gold Medal Ribbon"/>
    <n v="690"/>
    <x v="3359"/>
    <n v="1177842.1049114356"/>
    <x v="3359"/>
    <n v="2339742.2416498722"/>
    <n v="1683.9132416499081"/>
    <n v="1161900.1367384365"/>
    <n v="4.9143924420287171"/>
    <n v="0.49659322127685362"/>
    <m/>
    <m/>
    <m/>
    <m/>
    <x v="32"/>
  </r>
  <r>
    <x v="21"/>
    <x v="0"/>
    <s v="Low End"/>
    <s v="Baskin-Robbins"/>
    <s v="Jamoca"/>
    <n v="487"/>
    <x v="3360"/>
    <n v="648756.79937028512"/>
    <x v="3360"/>
    <n v="1363611.1308719264"/>
    <n v="1467.8733706399207"/>
    <n v="714854.33150164131"/>
    <n v="5.7495335852152962"/>
    <n v="0.52423621024899225"/>
    <m/>
    <m/>
    <m/>
    <m/>
    <x v="32"/>
  </r>
  <r>
    <x v="21"/>
    <x v="0"/>
    <s v="Low End"/>
    <s v="Baskin-Robbins"/>
    <s v="Rocky Road"/>
    <n v="391"/>
    <x v="3361"/>
    <n v="390986.00642277871"/>
    <x v="3361"/>
    <n v="897032.46587995102"/>
    <n v="1294.2364691999292"/>
    <n v="506046.45945717231"/>
    <n v="5.8675209207157923"/>
    <n v="0.56413394019218921"/>
    <m/>
    <m/>
    <m/>
    <m/>
    <x v="32"/>
  </r>
  <r>
    <x v="21"/>
    <x v="0"/>
    <s v="High End"/>
    <s v="Ben and Jerry's"/>
    <s v="Coffee Coffee BuzzBuzzBuzz"/>
    <n v="771"/>
    <x v="3362"/>
    <n v="1510046.8740235569"/>
    <x v="3362"/>
    <n v="3055960.8610438318"/>
    <n v="2005.0765071598898"/>
    <n v="1545913.9870202749"/>
    <n v="5.1408985265885629"/>
    <n v="0.5058683855303806"/>
    <m/>
    <m/>
    <m/>
    <m/>
    <x v="32"/>
  </r>
  <r>
    <x v="21"/>
    <x v="0"/>
    <s v="High End"/>
    <s v="Ben and Jerry's"/>
    <s v="Dublin Mudslide"/>
    <n v="653"/>
    <x v="3363"/>
    <n v="1122039.6722437791"/>
    <x v="3363"/>
    <n v="2319247.7504638745"/>
    <n v="1833.3967507199011"/>
    <n v="1197208.0782200955"/>
    <n v="5.439021574272294"/>
    <n v="0.51620534200394974"/>
    <m/>
    <m/>
    <m/>
    <m/>
    <x v="32"/>
  </r>
  <r>
    <x v="21"/>
    <x v="0"/>
    <s v="High End"/>
    <s v="Ben and Jerry's"/>
    <s v="Turtle Soup"/>
    <n v="529"/>
    <x v="3364"/>
    <n v="776590.04067739798"/>
    <x v="3364"/>
    <n v="1657039.9470239105"/>
    <n v="1664.36655263991"/>
    <n v="880449.90634651249"/>
    <n v="5.9213622986764287"/>
    <n v="0.53133897461423596"/>
    <m/>
    <m/>
    <m/>
    <m/>
    <x v="32"/>
  </r>
  <r>
    <x v="21"/>
    <x v="0"/>
    <s v="High End"/>
    <s v="Ben and Jerry's"/>
    <s v="Vanilla Caramel Fudge"/>
    <n v="529"/>
    <x v="3365"/>
    <n v="781872.1387663472"/>
    <x v="3365"/>
    <n v="1669663.5295689087"/>
    <n v="1678.2445950899082"/>
    <n v="887791.39080256154"/>
    <n v="5.9664721379958925"/>
    <n v="0.53171874157889809"/>
    <m/>
    <m/>
    <m/>
    <m/>
    <x v="32"/>
  </r>
  <r>
    <x v="21"/>
    <x v="0"/>
    <s v="High End"/>
    <s v="Ben and Jerry's"/>
    <s v="Strawberry Banana"/>
    <n v="441"/>
    <x v="3366"/>
    <n v="503062.15451307234"/>
    <x v="3366"/>
    <n v="1143567.0710099372"/>
    <n v="1452.3921008999203"/>
    <n v="640504.91649686487"/>
    <n v="5.8800966213148698"/>
    <n v="0.5600938788235702"/>
    <m/>
    <m/>
    <m/>
    <m/>
    <x v="32"/>
  </r>
  <r>
    <x v="21"/>
    <x v="0"/>
    <s v="High End"/>
    <s v="Ben and Jerry's"/>
    <s v="Chocolate Macadamia"/>
    <n v="507"/>
    <x v="3367"/>
    <n v="544502.76040638029"/>
    <x v="3367"/>
    <n v="1256358.6613109312"/>
    <n v="1404.0550313699232"/>
    <n v="711855.90090455092"/>
    <n v="4.8876232209070309"/>
    <n v="0.56660245424007671"/>
    <m/>
    <m/>
    <m/>
    <m/>
    <x v="32"/>
  </r>
  <r>
    <x v="21"/>
    <x v="0"/>
    <s v="High End"/>
    <s v="Ben and Jerry's"/>
    <s v="Chocolate Fudge Brownie"/>
    <n v="497"/>
    <x v="3368"/>
    <n v="520758.31886453152"/>
    <x v="3368"/>
    <n v="1210342.9111759337"/>
    <n v="1387.4941495199239"/>
    <n v="689584.59231140208"/>
    <n v="4.8999951871224683"/>
    <n v="0.56974315786376772"/>
    <m/>
    <m/>
    <m/>
    <m/>
    <x v="32"/>
  </r>
  <r>
    <x v="21"/>
    <x v="0"/>
    <s v="High End"/>
    <s v="Ben and Jerry's"/>
    <s v="Fossil Fuel"/>
    <n v="467"/>
    <x v="3369"/>
    <n v="473703.69726001401"/>
    <x v="3369"/>
    <n v="1111133.8714839392"/>
    <n v="1364.9468398799258"/>
    <n v="637430.17422392522"/>
    <n v="5.0948643511774518"/>
    <n v="0.57367540544203366"/>
    <m/>
    <m/>
    <m/>
    <m/>
    <x v="32"/>
  </r>
  <r>
    <x v="21"/>
    <x v="0"/>
    <s v="Low End"/>
    <s v="EDY's"/>
    <s v="Take the Cake"/>
    <n v="884"/>
    <x v="3370"/>
    <n v="1685987.986895588"/>
    <x v="3370"/>
    <n v="3092565.4377278313"/>
    <n v="1591.150962479913"/>
    <n v="1406577.4508322433"/>
    <n v="3.9574402624432228"/>
    <n v="0.45482544481441378"/>
    <m/>
    <m/>
    <m/>
    <m/>
    <x v="32"/>
  </r>
  <r>
    <x v="21"/>
    <x v="0"/>
    <s v="Low End"/>
    <s v="EDY's"/>
    <s v="Fudge Tracks"/>
    <n v="505"/>
    <x v="3371"/>
    <n v="662359.55419301393"/>
    <x v="3371"/>
    <n v="1343341.8296549267"/>
    <n v="1348.4797533899261"/>
    <n v="680982.27546191274"/>
    <n v="5.2674907544551575"/>
    <n v="0.50693149013072958"/>
    <m/>
    <m/>
    <m/>
    <m/>
    <x v="32"/>
  </r>
  <r>
    <x v="21"/>
    <x v="0"/>
    <s v="Low End"/>
    <s v="EDY's"/>
    <s v="Strawberry"/>
    <n v="455"/>
    <x v="3372"/>
    <n v="487283.60894847335"/>
    <x v="3372"/>
    <n v="1057966.714349942"/>
    <n v="1254.2485832999314"/>
    <n v="570683.1054014687"/>
    <n v="5.1103331208788418"/>
    <n v="0.53941499071841759"/>
    <m/>
    <m/>
    <m/>
    <m/>
    <x v="32"/>
  </r>
  <r>
    <x v="21"/>
    <x v="0"/>
    <s v="Low End"/>
    <s v="EDY's"/>
    <s v="Double Fudge Brownie"/>
    <n v="327"/>
    <x v="3373"/>
    <n v="229149.53883061762"/>
    <x v="3373"/>
    <n v="586456.05687296833"/>
    <n v="1092.6804833099413"/>
    <n v="357306.51804235071"/>
    <n v="5.4845369999997047"/>
    <n v="0.60926392328103551"/>
    <m/>
    <m/>
    <m/>
    <m/>
    <x v="32"/>
  </r>
  <r>
    <x v="21"/>
    <x v="0"/>
    <s v="High End"/>
    <s v="Häagen-Dazs"/>
    <s v="Strawberry"/>
    <n v="842"/>
    <x v="3374"/>
    <n v="1832194.5959701007"/>
    <x v="3374"/>
    <n v="3786573.3644197951"/>
    <n v="2321.1149268998743"/>
    <n v="1954378.7684496944"/>
    <n v="5.3409952612823712"/>
    <n v="0.51613387101220409"/>
    <m/>
    <m/>
    <m/>
    <m/>
    <x v="32"/>
  </r>
  <r>
    <x v="21"/>
    <x v="0"/>
    <s v="High End"/>
    <s v="Häagen-Dazs"/>
    <s v="Mango Sorbet"/>
    <n v="725"/>
    <x v="3375"/>
    <n v="1280598.8679876802"/>
    <x v="3375"/>
    <n v="2734774.0580248507"/>
    <n v="2005.7588828098906"/>
    <n v="1454175.1900371704"/>
    <n v="5.2028995158617848"/>
    <n v="0.53173503886731566"/>
    <m/>
    <m/>
    <m/>
    <m/>
    <x v="32"/>
  </r>
  <r>
    <x v="21"/>
    <x v="0"/>
    <s v="High End"/>
    <s v="Häagen-Dazs"/>
    <s v="Mocha Almond Fudge"/>
    <n v="612"/>
    <x v="3376"/>
    <n v="942856.59554634849"/>
    <x v="3376"/>
    <n v="2062156.4114398875"/>
    <n v="1828.9212677999003"/>
    <n v="1119299.815893539"/>
    <n v="5.5057787908493729"/>
    <n v="0.54278124088172108"/>
    <m/>
    <m/>
    <m/>
    <m/>
    <x v="32"/>
  </r>
  <r>
    <x v="21"/>
    <x v="0"/>
    <s v="High End"/>
    <s v="Häagen-Dazs"/>
    <s v="Rockmelon"/>
    <n v="392"/>
    <x v="3377"/>
    <n v="271429.81325598533"/>
    <x v="3377"/>
    <n v="724843.39759996091"/>
    <n v="1156.6673069999376"/>
    <n v="453413.58434397558"/>
    <n v="4.7170670918364799"/>
    <n v="0.62553316460531971"/>
    <m/>
    <m/>
    <m/>
    <m/>
    <x v="32"/>
  </r>
  <r>
    <x v="21"/>
    <x v="0"/>
    <s v="Low End"/>
    <s v="Baskin-Robbins"/>
    <s v="Peppermint Stick"/>
    <n v="1134.0075030005059"/>
    <x v="3378"/>
    <n v="3279352.6916050636"/>
    <x v="3378"/>
    <n v="5417221.1180134593"/>
    <n v="1885.2330524725303"/>
    <n v="2137868.4264083956"/>
    <n v="4.2125464896882354"/>
    <n v="0.39464300604225111"/>
    <m/>
    <m/>
    <m/>
    <m/>
    <x v="32"/>
  </r>
  <r>
    <x v="21"/>
    <x v="0"/>
    <s v="Low End"/>
    <s v="Baskin-Robbins"/>
    <s v="Gold Medal Ribbon"/>
    <n v="1184.7432359415511"/>
    <x v="3379"/>
    <n v="4029717.6014228486"/>
    <x v="3379"/>
    <n v="7757739.1590877557"/>
    <n v="3146.6915738093548"/>
    <n v="3728021.5576649071"/>
    <n v="5.526964783500425"/>
    <n v="0.48055515675565597"/>
    <m/>
    <m/>
    <m/>
    <m/>
    <x v="32"/>
  </r>
  <r>
    <x v="21"/>
    <x v="0"/>
    <s v="Low End"/>
    <s v="Baskin-Robbins"/>
    <s v="Pineapple Sherbet"/>
    <n v="847.14985852885172"/>
    <x v="3380"/>
    <n v="2165676.9083625232"/>
    <x v="3380"/>
    <n v="4246294.1573464135"/>
    <n v="2456.0202991676824"/>
    <n v="2080617.2489838903"/>
    <n v="5.9168368033010195"/>
    <n v="0.48998424788453798"/>
    <m/>
    <m/>
    <m/>
    <m/>
    <x v="32"/>
  </r>
  <r>
    <x v="21"/>
    <x v="0"/>
    <s v="Low End"/>
    <s v="Baskin-Robbins"/>
    <s v="French Vanilla"/>
    <n v="1497.5283955792891"/>
    <x v="3381"/>
    <n v="4538866.5099674044"/>
    <x v="3381"/>
    <n v="9691478.8364569172"/>
    <n v="3440.7443235801402"/>
    <n v="5152612.3264895128"/>
    <n v="4.3215537559685879"/>
    <n v="0.53166419835811596"/>
    <m/>
    <m/>
    <m/>
    <m/>
    <x v="32"/>
  </r>
  <r>
    <x v="21"/>
    <x v="0"/>
    <s v="Low End"/>
    <s v="Baskin-Robbins"/>
    <s v="Rocky Road"/>
    <n v="847.40705878158246"/>
    <x v="3382"/>
    <n v="1696962.933898404"/>
    <x v="3382"/>
    <n v="4279559.2839062288"/>
    <n v="3047.6455479626638"/>
    <n v="2582596.3500078246"/>
    <n v="5.9595695483226008"/>
    <n v="0.60347250234854166"/>
    <m/>
    <m/>
    <m/>
    <m/>
    <x v="32"/>
  </r>
  <r>
    <x v="21"/>
    <x v="0"/>
    <s v="Low End"/>
    <s v="Baskin-Robbins"/>
    <s v="Pralines 'n Cream"/>
    <n v="553.97301195580178"/>
    <x v="3383"/>
    <n v="612414.29728010006"/>
    <x v="3383"/>
    <n v="1622659.7756895388"/>
    <n v="1823.6366332048688"/>
    <n v="1010245.4784094387"/>
    <n v="5.2874984771050197"/>
    <n v="0.62258613514970595"/>
    <m/>
    <m/>
    <m/>
    <m/>
    <x v="32"/>
  </r>
  <r>
    <x v="21"/>
    <x v="0"/>
    <s v="High End"/>
    <s v="Ben and Jerry's"/>
    <s v="S'mores"/>
    <n v="654.95220142355538"/>
    <x v="3384"/>
    <n v="1309528.9465688514"/>
    <x v="3384"/>
    <n v="2458653.0806913748"/>
    <n v="1754.5160267037393"/>
    <n v="1149124.1341225235"/>
    <n v="5.731628599795564"/>
    <n v="0.4673795352207189"/>
    <m/>
    <m/>
    <m/>
    <m/>
    <x v="32"/>
  </r>
  <r>
    <x v="21"/>
    <x v="1"/>
    <s v="High End"/>
    <s v="Ben and Jerry's"/>
    <s v="Chocolate Macadamia"/>
    <n v="742.58743682542513"/>
    <x v="3385"/>
    <n v="1465733.5293664709"/>
    <x v="3385"/>
    <n v="2926110.1182293966"/>
    <n v="1966.6055691785771"/>
    <n v="1460376.5888629258"/>
    <n v="5.3063448533146298"/>
    <n v="0.49908463108237594"/>
    <m/>
    <m/>
    <m/>
    <m/>
    <x v="32"/>
  </r>
  <r>
    <x v="21"/>
    <x v="1"/>
    <s v="High End"/>
    <s v="Ben and Jerry's"/>
    <s v="Chocolate Fudge Brownie"/>
    <n v="785.47540760219408"/>
    <x v="3386"/>
    <n v="1756154.3088851827"/>
    <x v="3386"/>
    <n v="3548105.6210635412"/>
    <n v="2281.358900399714"/>
    <n v="1791951.3121783584"/>
    <n v="5.7508409290639815"/>
    <n v="0.50504452334798955"/>
    <m/>
    <m/>
    <m/>
    <m/>
    <x v="32"/>
  </r>
  <r>
    <x v="21"/>
    <x v="1"/>
    <s v="High End"/>
    <s v="Ben and Jerry's"/>
    <s v="Fossil Fuel"/>
    <n v="597.15627879697513"/>
    <x v="3387"/>
    <n v="921771.47821404366"/>
    <x v="3387"/>
    <n v="1879789.2802123672"/>
    <n v="1604.2999730796373"/>
    <n v="958017.80199832353"/>
    <n v="5.271487275486936"/>
    <n v="0.50964106034804735"/>
    <m/>
    <m/>
    <m/>
    <m/>
    <x v="32"/>
  </r>
  <r>
    <x v="21"/>
    <x v="1"/>
    <s v="High End"/>
    <s v="Ben and Jerry's"/>
    <s v="Dublin Mudslide"/>
    <n v="1050.970168921747"/>
    <x v="3388"/>
    <n v="2716911.6793207778"/>
    <x v="3388"/>
    <n v="6030614.3070387449"/>
    <n v="3152.9939913686535"/>
    <n v="3313702.6277179671"/>
    <n v="5.4598508074169532"/>
    <n v="0.54948011247383488"/>
    <m/>
    <m/>
    <m/>
    <m/>
    <x v="32"/>
  </r>
  <r>
    <x v="21"/>
    <x v="1"/>
    <s v="High End"/>
    <s v="Ben and Jerry's"/>
    <s v="Turtle Soup"/>
    <n v="1634.4719816184916"/>
    <x v="3389"/>
    <n v="4576965.5655535646"/>
    <x v="3389"/>
    <n v="10381118.305208003"/>
    <n v="3551.087326628282"/>
    <n v="5804152.7396544386"/>
    <n v="3.88587816483339"/>
    <n v="0.55910669438596128"/>
    <m/>
    <m/>
    <m/>
    <m/>
    <x v="32"/>
  </r>
  <r>
    <x v="21"/>
    <x v="1"/>
    <s v="Low End"/>
    <s v="EDY's"/>
    <s v="Take the Cake"/>
    <n v="1424.9404271946967"/>
    <x v="3390"/>
    <n v="5857389.713414425"/>
    <x v="3390"/>
    <n v="11584660.331339188"/>
    <n v="4019.3053047137792"/>
    <n v="5727270.6179247629"/>
    <n v="5.7054497982608838"/>
    <n v="0.49438399177152997"/>
    <m/>
    <m/>
    <m/>
    <m/>
    <x v="32"/>
  </r>
  <r>
    <x v="21"/>
    <x v="1"/>
    <s v="Low End"/>
    <s v="EDY's"/>
    <s v="Strawberry"/>
    <n v="828.06617259920222"/>
    <x v="3391"/>
    <n v="1684597.5430269956"/>
    <x v="3391"/>
    <n v="4090202.0670979107"/>
    <n v="2905.0873030110697"/>
    <n v="2405604.5240709148"/>
    <n v="5.965058080456445"/>
    <n v="0.58813830823222513"/>
    <m/>
    <m/>
    <m/>
    <m/>
    <x v="32"/>
  </r>
  <r>
    <x v="21"/>
    <x v="1"/>
    <s v="High End"/>
    <s v="Häagen-Dazs"/>
    <s v="Mocha Almond Fudge"/>
    <n v="802.06333478417412"/>
    <x v="3392"/>
    <n v="2167607.2057507527"/>
    <x v="3392"/>
    <n v="3703831.9364644"/>
    <n v="1915.3409264456996"/>
    <n v="1536224.7307136473"/>
    <n v="5.7574999762748496"/>
    <n v="0.4147663169026225"/>
    <m/>
    <m/>
    <m/>
    <m/>
    <x v="32"/>
  </r>
  <r>
    <x v="21"/>
    <x v="1"/>
    <s v="High End"/>
    <s v="Häagen-Dazs"/>
    <s v="Mocha Almond Fudge"/>
    <n v="692.2800443078421"/>
    <x v="3393"/>
    <n v="1454899.5122694133"/>
    <x v="3393"/>
    <n v="2780287.7980258632"/>
    <n v="1914.5262046107428"/>
    <n v="1325388.2857564499"/>
    <n v="5.8013107341023327"/>
    <n v="0.4767090251223412"/>
    <m/>
    <m/>
    <m/>
    <m/>
    <x v="32"/>
  </r>
  <r>
    <x v="21"/>
    <x v="1"/>
    <s v="High End"/>
    <s v="Häagen-Dazs"/>
    <s v="Mango"/>
    <n v="1188.2063032441067"/>
    <x v="3394"/>
    <n v="4281883.9528692281"/>
    <x v="3394"/>
    <n v="8684435.8088876437"/>
    <n v="3705.2082992644655"/>
    <n v="4402551.8560184157"/>
    <n v="6.1511724900776406"/>
    <n v="0.50694736571290533"/>
    <m/>
    <m/>
    <m/>
    <m/>
    <x v="32"/>
  </r>
  <r>
    <x v="21"/>
    <x v="1"/>
    <s v="High End"/>
    <s v="Häagen-Dazs"/>
    <s v="Mango Sorbet"/>
    <n v="1190.0228936586907"/>
    <x v="3395"/>
    <n v="2841349.8839716366"/>
    <x v="3395"/>
    <n v="6113930.1578138452"/>
    <n v="2750.0145512165368"/>
    <n v="3272580.2738422086"/>
    <n v="4.3172762661660302"/>
    <n v="0.53526621818859366"/>
    <m/>
    <m/>
    <m/>
    <m/>
    <x v="32"/>
  </r>
  <r>
    <x v="21"/>
    <x v="1"/>
    <s v="High End"/>
    <s v="Häagen-Dazs"/>
    <s v="Rockmelon"/>
    <n v="580.13100114806377"/>
    <x v="3396"/>
    <n v="821748.59776677878"/>
    <x v="3396"/>
    <n v="1933686.3601610283"/>
    <n v="1916.7011592101687"/>
    <n v="1111937.7623942494"/>
    <n v="5.7455801294626259"/>
    <n v="0.5750352204489112"/>
    <m/>
    <m/>
    <m/>
    <m/>
    <x v="32"/>
  </r>
  <r>
    <x v="21"/>
    <x v="1"/>
    <s v="High End"/>
    <s v="Häagen-Dazs"/>
    <s v="Rockmelon"/>
    <n v="746.59913232845304"/>
    <x v="3397"/>
    <n v="1239616.563636774"/>
    <x v="3397"/>
    <n v="3596260.4577643811"/>
    <n v="3156.5049999158632"/>
    <n v="2356643.8941276073"/>
    <n v="6.4517298792061482"/>
    <n v="0.65530400865142491"/>
    <m/>
    <m/>
    <m/>
    <m/>
    <x v="32"/>
  </r>
  <r>
    <x v="21"/>
    <x v="1"/>
    <s v="Low End"/>
    <s v="Baskin-Robbins"/>
    <s v="Gold Medal Ribbon"/>
    <n v="1123.1795535955162"/>
    <x v="3398"/>
    <n v="4791936.5347023327"/>
    <x v="3398"/>
    <n v="7696947.2753039747"/>
    <n v="2586.4170437417042"/>
    <n v="2905010.7406016421"/>
    <n v="6.1012684468246583"/>
    <n v="0.37742375472968465"/>
    <m/>
    <m/>
    <m/>
    <m/>
    <x v="32"/>
  </r>
  <r>
    <x v="21"/>
    <x v="1"/>
    <s v="Low End"/>
    <s v="Baskin-Robbins"/>
    <s v="Pineapple Sherbet"/>
    <n v="715.99959858192335"/>
    <x v="3399"/>
    <n v="1784266.3306993803"/>
    <x v="3399"/>
    <n v="2875027.8775766222"/>
    <n v="1523.4108357568293"/>
    <n v="1090761.5468772419"/>
    <n v="5.6081097291151965"/>
    <n v="0.37939164186353957"/>
    <m/>
    <m/>
    <m/>
    <m/>
    <x v="32"/>
  </r>
  <r>
    <x v="21"/>
    <x v="1"/>
    <s v="Low End"/>
    <s v="Baskin-Robbins"/>
    <s v="Peppermint Stick"/>
    <n v="870.8135197197156"/>
    <x v="3400"/>
    <n v="2640140.9266255456"/>
    <x v="3400"/>
    <n v="4412734.5765780471"/>
    <n v="2035.5605532204381"/>
    <n v="1772593.6499525015"/>
    <n v="5.8191222306853359"/>
    <n v="0.40169958541379081"/>
    <m/>
    <m/>
    <m/>
    <m/>
    <x v="32"/>
  </r>
  <r>
    <x v="21"/>
    <x v="1"/>
    <s v="Low End"/>
    <s v="Baskin-Robbins"/>
    <s v="French Vanilla"/>
    <n v="1552.3484910694904"/>
    <x v="3401"/>
    <n v="4228065.9162640227"/>
    <x v="3401"/>
    <n v="8022661.6321514472"/>
    <n v="2444.4225879158989"/>
    <n v="3794595.7158874245"/>
    <n v="3.3292010877294267"/>
    <n v="0.47298463899814541"/>
    <m/>
    <m/>
    <m/>
    <m/>
    <x v="32"/>
  </r>
  <r>
    <x v="21"/>
    <x v="1"/>
    <s v="Low End"/>
    <s v="Baskin-Robbins"/>
    <s v="Pralines 'n Cream"/>
    <n v="492.71489328826851"/>
    <x v="3402"/>
    <n v="566277.09594779881"/>
    <x v="3402"/>
    <n v="1414021.6352068551"/>
    <n v="1720.5579754275334"/>
    <n v="847744.53925905633"/>
    <n v="5.8245808049089023"/>
    <n v="0.59952727606960632"/>
    <m/>
    <m/>
    <m/>
    <m/>
    <x v="32"/>
  </r>
  <r>
    <x v="21"/>
    <x v="1"/>
    <s v="Low End"/>
    <s v="Baskin-Robbins"/>
    <s v="Rocky Road"/>
    <n v="898.69318311531572"/>
    <x v="3403"/>
    <n v="1927366.1755276227"/>
    <x v="3403"/>
    <n v="5066055.8316529365"/>
    <n v="3492.5041327731683"/>
    <n v="3138689.6561253136"/>
    <n v="6.2725925348255807"/>
    <n v="0.61955291461942541"/>
    <m/>
    <m/>
    <m/>
    <m/>
    <x v="32"/>
  </r>
  <r>
    <x v="21"/>
    <x v="1"/>
    <s v="High End"/>
    <s v="Ben and Jerry's"/>
    <s v="S'mores"/>
    <n v="792.70612887177697"/>
    <x v="3404"/>
    <n v="2295904.7664254447"/>
    <x v="3404"/>
    <n v="3658797.41156006"/>
    <n v="1719.2911666702503"/>
    <n v="1362892.6451346152"/>
    <n v="5.8225594458358509"/>
    <n v="0.37249743339943409"/>
    <m/>
    <m/>
    <m/>
    <m/>
    <x v="32"/>
  </r>
  <r>
    <x v="21"/>
    <x v="1"/>
    <s v="High End"/>
    <s v="Ben and Jerry's"/>
    <s v="Chocolate Macadamia"/>
    <n v="680.02090317881311"/>
    <x v="3405"/>
    <n v="1335594.2270627415"/>
    <x v="3405"/>
    <n v="2637585.748934349"/>
    <n v="1914.6345587103897"/>
    <n v="1301991.5218716075"/>
    <n v="5.7037707564958549"/>
    <n v="0.49363002601816636"/>
    <m/>
    <m/>
    <m/>
    <m/>
    <x v="32"/>
  </r>
  <r>
    <x v="21"/>
    <x v="1"/>
    <s v="High End"/>
    <s v="Ben and Jerry's"/>
    <s v="Chocolate Fudge Brownie"/>
    <n v="887.06231787329853"/>
    <x v="3406"/>
    <n v="2333966.636998984"/>
    <x v="3406"/>
    <n v="4627982.6961067347"/>
    <n v="2586.0821871089911"/>
    <n v="2294016.0591077507"/>
    <n v="5.8814372060486368"/>
    <n v="0.49568380215370711"/>
    <m/>
    <m/>
    <m/>
    <m/>
    <x v="32"/>
  </r>
  <r>
    <x v="21"/>
    <x v="1"/>
    <s v="High End"/>
    <s v="Ben and Jerry's"/>
    <s v="Fossil Fuel"/>
    <n v="910.4088529443485"/>
    <x v="3407"/>
    <n v="2170731.8634562497"/>
    <x v="3407"/>
    <n v="4555742.6049831379"/>
    <n v="2619.7139162405306"/>
    <n v="2385010.7415268882"/>
    <n v="5.4965000272723268"/>
    <n v="0.52351744782906062"/>
    <m/>
    <m/>
    <m/>
    <m/>
    <x v="32"/>
  </r>
  <r>
    <x v="21"/>
    <x v="1"/>
    <s v="High End"/>
    <s v="Ben and Jerry's"/>
    <s v="Turtle Soup"/>
    <n v="1153.0254710782585"/>
    <x v="3408"/>
    <n v="3205535.9831384914"/>
    <x v="3408"/>
    <n v="6780551.0060036341"/>
    <n v="3100.5516465494438"/>
    <n v="3575015.0228651427"/>
    <n v="5.1001997397338261"/>
    <n v="0.52724550257047753"/>
    <m/>
    <m/>
    <m/>
    <m/>
    <x v="32"/>
  </r>
  <r>
    <x v="21"/>
    <x v="1"/>
    <s v="High End"/>
    <s v="Ben and Jerry's"/>
    <s v="Dublin Mudslide"/>
    <n v="1046.226419628465"/>
    <x v="3409"/>
    <n v="2768497.6426690468"/>
    <x v="3409"/>
    <n v="6411838.0781800784"/>
    <n v="3482.3632505904898"/>
    <n v="3643340.4355110317"/>
    <n v="5.8577546951281745"/>
    <n v="0.56822090500219691"/>
    <m/>
    <m/>
    <m/>
    <m/>
    <x v="32"/>
  </r>
  <r>
    <x v="21"/>
    <x v="1"/>
    <s v="Low End"/>
    <s v="EDY's"/>
    <s v="Take the Cake"/>
    <n v="1190.3708615138289"/>
    <x v="3410"/>
    <n v="3936664.9189089783"/>
    <x v="3410"/>
    <n v="8213048.3829317698"/>
    <n v="3592.4799592157278"/>
    <n v="4276383.464022791"/>
    <n v="5.796152538214689"/>
    <n v="0.52068163544609147"/>
    <m/>
    <m/>
    <m/>
    <m/>
    <x v="32"/>
  </r>
  <r>
    <x v="21"/>
    <x v="1"/>
    <s v="Low End"/>
    <s v="EDY's"/>
    <s v="Strawberry"/>
    <n v="759.80861325154103"/>
    <x v="3411"/>
    <n v="1589982.3720955076"/>
    <x v="3411"/>
    <n v="3467367.6170371543"/>
    <n v="2470.8659683489564"/>
    <n v="1877385.2449416467"/>
    <n v="6.0060848585873776"/>
    <n v="0.54144395757663033"/>
    <m/>
    <m/>
    <m/>
    <m/>
    <x v="32"/>
  </r>
  <r>
    <x v="21"/>
    <x v="1"/>
    <s v="High End"/>
    <s v="Häagen-Dazs"/>
    <s v="Mocha Almond Fudge"/>
    <n v="661.54233102475723"/>
    <x v="3412"/>
    <n v="1458612.2855883392"/>
    <x v="3412"/>
    <n v="2505750.1856996473"/>
    <n v="1582.8736136797884"/>
    <n v="1047137.9001113081"/>
    <n v="5.7256196249937812"/>
    <n v="0.41789397286582652"/>
    <m/>
    <m/>
    <m/>
    <m/>
    <x v="32"/>
  </r>
  <r>
    <x v="21"/>
    <x v="1"/>
    <s v="High End"/>
    <s v="Häagen-Dazs"/>
    <s v="Mocha Almond Fudge"/>
    <n v="950.83687133321018"/>
    <x v="3413"/>
    <n v="2823918.6286114915"/>
    <x v="3413"/>
    <n v="5750864.5433376795"/>
    <n v="3078.283986423653"/>
    <n v="2926945.9147261879"/>
    <n v="6.3609372243799358"/>
    <n v="0.50895754762943013"/>
    <m/>
    <m/>
    <m/>
    <m/>
    <x v="32"/>
  </r>
  <r>
    <x v="21"/>
    <x v="1"/>
    <s v="High End"/>
    <s v="Häagen-Dazs"/>
    <s v="Mango"/>
    <n v="1274.745402715324"/>
    <x v="3414"/>
    <n v="3837920.3693083441"/>
    <x v="3414"/>
    <n v="8902114.4479075521"/>
    <n v="3972.7102116328592"/>
    <n v="5064194.078599208"/>
    <n v="5.4783057195202298"/>
    <n v="0.56887541810805975"/>
    <m/>
    <m/>
    <m/>
    <m/>
    <x v="32"/>
  </r>
  <r>
    <x v="21"/>
    <x v="1"/>
    <s v="High End"/>
    <s v="Häagen-Dazs"/>
    <s v="Rockmelon"/>
    <n v="862.18493825266023"/>
    <x v="3415"/>
    <n v="1871864.918388359"/>
    <x v="3415"/>
    <n v="4832267.3906589625"/>
    <n v="3433.6049505460833"/>
    <n v="2960402.4722706033"/>
    <n v="6.500549866429119"/>
    <n v="0.61263217304431938"/>
    <m/>
    <m/>
    <m/>
    <m/>
    <x v="32"/>
  </r>
  <r>
    <x v="21"/>
    <x v="1"/>
    <s v="High End"/>
    <s v="Häagen-Dazs"/>
    <s v="Mango Sorbet"/>
    <n v="1311.5515141274341"/>
    <x v="3416"/>
    <n v="3763112.3794153105"/>
    <x v="3416"/>
    <n v="9981033.1393918544"/>
    <n v="4740.8894679316363"/>
    <n v="6217920.7599765435"/>
    <n v="5.8023616126168669"/>
    <n v="0.62297366145759558"/>
    <m/>
    <m/>
    <m/>
    <m/>
    <x v="32"/>
  </r>
  <r>
    <x v="21"/>
    <x v="2"/>
    <s v="High End"/>
    <s v="Häagen-Dazs"/>
    <s v="Rockmelon"/>
    <n v="743.99928123282973"/>
    <x v="3417"/>
    <n v="1097735.4213049207"/>
    <x v="3417"/>
    <n v="3051126.8468331951"/>
    <n v="2625.5286460646098"/>
    <n v="1953391.4255282744"/>
    <n v="5.5120764361070025"/>
    <n v="0.6402196708261163"/>
    <m/>
    <m/>
    <m/>
    <m/>
    <x v="32"/>
  </r>
  <r>
    <x v="21"/>
    <x v="2"/>
    <s v="Low End"/>
    <s v="Baskin-Robbins"/>
    <s v="Pineapple Sherbet"/>
    <n v="703.99263588881263"/>
    <x v="3418"/>
    <n v="1738153.4223632691"/>
    <x v="3418"/>
    <n v="2785671.7813359899"/>
    <n v="1487.9677791660365"/>
    <n v="1047518.3589727208"/>
    <n v="5.6207427941192849"/>
    <n v="0.37603796900664938"/>
    <m/>
    <m/>
    <m/>
    <m/>
    <x v="32"/>
  </r>
  <r>
    <x v="21"/>
    <x v="2"/>
    <s v="Low End"/>
    <s v="Baskin-Robbins"/>
    <s v="French Vanilla"/>
    <n v="1292.2864968035583"/>
    <x v="3419"/>
    <n v="4251085.3992933203"/>
    <x v="3419"/>
    <n v="6901777.2432279801"/>
    <n v="2051.1642352458894"/>
    <n v="2650691.8439346598"/>
    <n v="4.1327898808508658"/>
    <n v="0.38405931552420319"/>
    <m/>
    <m/>
    <m/>
    <m/>
    <x v="32"/>
  </r>
  <r>
    <x v="21"/>
    <x v="2"/>
    <s v="Low End"/>
    <s v="Baskin-Robbins"/>
    <s v="Rocky Road"/>
    <n v="558.89582262566694"/>
    <x v="3420"/>
    <n v="1132382.8658165149"/>
    <x v="3420"/>
    <n v="1928931.42066511"/>
    <n v="1425.2183011611116"/>
    <n v="796548.55484859506"/>
    <n v="6.1752573364392429"/>
    <n v="0.41294809463673887"/>
    <m/>
    <m/>
    <m/>
    <m/>
    <x v="32"/>
  </r>
  <r>
    <x v="21"/>
    <x v="2"/>
    <s v="Low End"/>
    <s v="Baskin-Robbins"/>
    <s v="Peppermint Stick"/>
    <n v="1187.5030378003187"/>
    <x v="3421"/>
    <n v="4129737.8857021495"/>
    <x v="3421"/>
    <n v="7930041.4269214952"/>
    <n v="3200.2474269530044"/>
    <n v="3800303.5412193458"/>
    <n v="5.6234909107722695"/>
    <n v="0.47922871226344321"/>
    <m/>
    <m/>
    <m/>
    <m/>
    <x v="32"/>
  </r>
  <r>
    <x v="21"/>
    <x v="2"/>
    <s v="Low End"/>
    <s v="Baskin-Robbins"/>
    <s v="Gold Medal Ribbon"/>
    <n v="1247.5796602173405"/>
    <x v="3422"/>
    <n v="4990501.8291153759"/>
    <x v="3422"/>
    <n v="10243525.801096804"/>
    <n v="4210.5719895002949"/>
    <n v="5253023.9719814286"/>
    <n v="6.5813182806932078"/>
    <n v="0.51281405191745333"/>
    <m/>
    <m/>
    <m/>
    <m/>
    <x v="32"/>
  </r>
  <r>
    <x v="21"/>
    <x v="2"/>
    <s v="Low End"/>
    <s v="Baskin-Robbins"/>
    <s v="Pralines 'n Cream"/>
    <n v="598.52140587409474"/>
    <x v="3423"/>
    <n v="823379.79700342647"/>
    <x v="3423"/>
    <n v="2083322.0591160078"/>
    <n v="2105.0913964765086"/>
    <n v="1259942.2621125812"/>
    <n v="5.8156336076963093"/>
    <n v="0.60477555863215804"/>
    <m/>
    <m/>
    <m/>
    <m/>
    <x v="32"/>
  </r>
  <r>
    <x v="21"/>
    <x v="2"/>
    <s v="High End"/>
    <s v="Ben and Jerry's"/>
    <s v="Chocolate Macadamia"/>
    <n v="615.3964583850302"/>
    <x v="3424"/>
    <n v="1221784.4180407093"/>
    <x v="3424"/>
    <n v="2209674.1022752412"/>
    <n v="1605.289843277659"/>
    <n v="987889.68423453183"/>
    <n v="5.8346960981575791"/>
    <n v="0.44707483479909033"/>
    <m/>
    <m/>
    <m/>
    <m/>
    <x v="32"/>
  </r>
  <r>
    <x v="21"/>
    <x v="2"/>
    <s v="High End"/>
    <s v="Ben and Jerry's"/>
    <s v="Fossil Fuel"/>
    <n v="721.5210089525591"/>
    <x v="3425"/>
    <n v="1574596.9024635442"/>
    <x v="3425"/>
    <n v="3005336.5548920063"/>
    <n v="1982.9494008850616"/>
    <n v="1430739.6524284622"/>
    <n v="5.7729148456841877"/>
    <n v="0.47606636604460906"/>
    <m/>
    <m/>
    <m/>
    <m/>
    <x v="32"/>
  </r>
  <r>
    <x v="21"/>
    <x v="2"/>
    <s v="High End"/>
    <s v="Ben and Jerry's"/>
    <s v="Turtle Soup"/>
    <n v="1296.5599759397567"/>
    <x v="3426"/>
    <n v="5013059.6022156766"/>
    <x v="3426"/>
    <n v="9743861.7210203074"/>
    <n v="3648.7337312535101"/>
    <n v="4730802.1188046308"/>
    <n v="5.796233731857952"/>
    <n v="0.48551613869878013"/>
    <m/>
    <m/>
    <m/>
    <m/>
    <x v="32"/>
  </r>
  <r>
    <x v="21"/>
    <x v="2"/>
    <s v="High End"/>
    <s v="Ben and Jerry's"/>
    <s v="Chocolate Fudge Brownie"/>
    <n v="623.62997354241702"/>
    <x v="3427"/>
    <n v="1186780.7524719704"/>
    <x v="3427"/>
    <n v="2325629.0537054669"/>
    <n v="1826.1603026622906"/>
    <n v="1138848.3012334965"/>
    <n v="5.9797975831417594"/>
    <n v="0.48969473417050274"/>
    <m/>
    <m/>
    <m/>
    <m/>
    <x v="32"/>
  </r>
  <r>
    <x v="21"/>
    <x v="2"/>
    <s v="High End"/>
    <s v="Ben and Jerry's"/>
    <s v="S'mores"/>
    <n v="1026.0750889976125"/>
    <x v="3428"/>
    <n v="3132679.8885872089"/>
    <x v="3428"/>
    <n v="6756140.0513968207"/>
    <n v="3531.3791375146066"/>
    <n v="3623460.1628096118"/>
    <n v="6.4171228830981226"/>
    <n v="0.5363210554021105"/>
    <m/>
    <m/>
    <m/>
    <m/>
    <x v="32"/>
  </r>
  <r>
    <x v="21"/>
    <x v="2"/>
    <s v="High End"/>
    <s v="Ben and Jerry's"/>
    <s v="Dublin Mudslide"/>
    <n v="1275.3348066249682"/>
    <x v="3429"/>
    <n v="3315685.3309158781"/>
    <x v="3429"/>
    <n v="8037059.4813892459"/>
    <n v="3702.0664110689177"/>
    <n v="4721374.1504733674"/>
    <n v="4.9413857349307406"/>
    <n v="0.5874504427155558"/>
    <m/>
    <m/>
    <m/>
    <m/>
    <x v="32"/>
  </r>
  <r>
    <x v="21"/>
    <x v="2"/>
    <s v="Low End"/>
    <s v="EDY's"/>
    <s v="Take the Cake"/>
    <n v="896.54740312680894"/>
    <x v="3430"/>
    <n v="2589519.0169860246"/>
    <x v="3430"/>
    <n v="4312772.1530872183"/>
    <n v="1922.0993001498373"/>
    <n v="1723253.1361011937"/>
    <n v="5.3654975483712555"/>
    <n v="0.39956971407998787"/>
    <m/>
    <m/>
    <m/>
    <m/>
    <x v="32"/>
  </r>
  <r>
    <x v="21"/>
    <x v="2"/>
    <s v="Low End"/>
    <s v="EDY's"/>
    <s v="Strawberry"/>
    <n v="768.90003240681915"/>
    <x v="3431"/>
    <n v="1487132.8815218708"/>
    <x v="3431"/>
    <n v="3781037.2059967704"/>
    <n v="2983.358340218163"/>
    <n v="2293904.3244748996"/>
    <n v="6.3954512450518495"/>
    <n v="0.60668652528378719"/>
    <m/>
    <m/>
    <m/>
    <m/>
    <x v="32"/>
  </r>
  <r>
    <x v="21"/>
    <x v="2"/>
    <s v="High End"/>
    <s v="Häagen-Dazs"/>
    <s v="Mocha Almond Fudge"/>
    <n v="1146.1046585043919"/>
    <x v="3432"/>
    <n v="4765136.1052789642"/>
    <x v="3432"/>
    <n v="8776074.2522157989"/>
    <n v="3499.6264234462715"/>
    <n v="4010938.1469368348"/>
    <n v="6.6811578637419835"/>
    <n v="0.4570310177040886"/>
    <m/>
    <m/>
    <m/>
    <m/>
    <x v="32"/>
  </r>
  <r>
    <x v="21"/>
    <x v="2"/>
    <s v="High End"/>
    <s v="Häagen-Dazs"/>
    <s v="Mocha Almond Fudge"/>
    <n v="1024.8315231105435"/>
    <x v="3433"/>
    <n v="2848065.3708455302"/>
    <x v="3433"/>
    <n v="6575622.0129507221"/>
    <n v="3637.2384709551125"/>
    <n v="3727556.6421051919"/>
    <n v="6.2608296830141885"/>
    <n v="0.56687513892431007"/>
    <m/>
    <m/>
    <m/>
    <m/>
    <x v="32"/>
  </r>
  <r>
    <x v="21"/>
    <x v="2"/>
    <s v="High End"/>
    <s v="Häagen-Dazs"/>
    <s v="Mango"/>
    <n v="1381.300895759327"/>
    <x v="3434"/>
    <n v="4460827.3867798941"/>
    <x v="3434"/>
    <n v="10646869.103438661"/>
    <n v="4478.4172193403119"/>
    <n v="6186041.7166587664"/>
    <n v="5.580142990539124"/>
    <n v="0.58101979620101063"/>
    <m/>
    <m/>
    <m/>
    <m/>
    <x v="32"/>
  </r>
  <r>
    <x v="21"/>
    <x v="2"/>
    <s v="High End"/>
    <s v="Häagen-Dazs"/>
    <s v="Mango Sorbet"/>
    <n v="929.11612392324855"/>
    <x v="3435"/>
    <n v="2079286.3075420535"/>
    <x v="3435"/>
    <n v="4983619.9923630953"/>
    <n v="3125.9103249196869"/>
    <n v="2904333.6848210418"/>
    <n v="5.7730447713160755"/>
    <n v="0.58277591174119336"/>
    <m/>
    <m/>
    <m/>
    <m/>
    <x v="32"/>
  </r>
  <r>
    <x v="21"/>
    <x v="2"/>
    <s v="High End"/>
    <s v="Häagen-Dazs"/>
    <s v="Rockmelon"/>
    <n v="703.04138188254728"/>
    <x v="3436"/>
    <n v="1166226.0219252524"/>
    <x v="3436"/>
    <n v="3010631.0980081013"/>
    <n v="2623.4658778464081"/>
    <n v="1844405.0760828489"/>
    <n v="6.0911005050942828"/>
    <n v="0.61263071297680649"/>
    <m/>
    <m/>
    <m/>
    <m/>
    <x v="32"/>
  </r>
  <r>
    <x v="21"/>
    <x v="2"/>
    <s v="High End"/>
    <s v="Häagen-Dazs"/>
    <s v="Rockmelon"/>
    <n v="528.8058861154833"/>
    <x v="3437"/>
    <n v="523314.85743399372"/>
    <x v="3437"/>
    <n v="1367301.3281201948"/>
    <n v="1596.0232154108194"/>
    <n v="843986.47068620112"/>
    <n v="4.8895813314417857"/>
    <n v="0.61726442688864935"/>
    <m/>
    <m/>
    <m/>
    <m/>
    <x v="32"/>
  </r>
  <r>
    <x v="21"/>
    <x v="2"/>
    <s v="Low End"/>
    <s v="Baskin-Robbins"/>
    <s v="Pineapple Sherbet"/>
    <n v="974.22567848594417"/>
    <x v="3438"/>
    <n v="3390456.2335385699"/>
    <x v="3438"/>
    <n v="5954649.7798953056"/>
    <n v="2632.0323955551853"/>
    <n v="2564193.5463567358"/>
    <n v="6.2738925840819109"/>
    <n v="0.43062037922267515"/>
    <m/>
    <m/>
    <m/>
    <m/>
    <x v="32"/>
  </r>
  <r>
    <x v="21"/>
    <x v="2"/>
    <s v="Low End"/>
    <s v="Baskin-Robbins"/>
    <s v="Peppermint Stick"/>
    <n v="1086.4465414595211"/>
    <x v="3439"/>
    <n v="3549557.4862619126"/>
    <x v="3439"/>
    <n v="7007719.4901637761"/>
    <n v="3183.0024505910837"/>
    <n v="3458162.0039018635"/>
    <n v="5.9369034443430255"/>
    <n v="0.4934789425797983"/>
    <m/>
    <m/>
    <m/>
    <m/>
    <x v="32"/>
  </r>
  <r>
    <x v="21"/>
    <x v="2"/>
    <s v="Low End"/>
    <s v="Baskin-Robbins"/>
    <s v="French Vanilla"/>
    <n v="1648.1795362769979"/>
    <x v="3440"/>
    <n v="7263281.3605674151"/>
    <x v="3440"/>
    <n v="14404862.378136817"/>
    <n v="4333.0115805837595"/>
    <n v="7141581.0175694022"/>
    <n v="5.3027368803696193"/>
    <n v="0.49577572003802256"/>
    <m/>
    <m/>
    <m/>
    <m/>
    <x v="32"/>
  </r>
  <r>
    <x v="21"/>
    <x v="2"/>
    <s v="Low End"/>
    <s v="Baskin-Robbins"/>
    <s v="Gold Medal Ribbon"/>
    <n v="1200.7894493726546"/>
    <x v="3441"/>
    <n v="4013540.2622463568"/>
    <x v="3441"/>
    <n v="8037815.6121124104"/>
    <n v="3351.3580186505742"/>
    <n v="4024275.3498660536"/>
    <n v="5.5744793692705707"/>
    <n v="0.50066778638237985"/>
    <m/>
    <m/>
    <m/>
    <m/>
    <x v="32"/>
  </r>
  <r>
    <x v="21"/>
    <x v="2"/>
    <s v="Low End"/>
    <s v="Baskin-Robbins"/>
    <s v="Pralines 'n Cream"/>
    <n v="934.17386791377817"/>
    <x v="3442"/>
    <n v="2064704.7937305188"/>
    <x v="3442"/>
    <n v="5102913.0678571919"/>
    <n v="3252.2942232495543"/>
    <n v="3038208.2741266731"/>
    <n v="5.8473991604530546"/>
    <n v="0.59538703358755696"/>
    <m/>
    <m/>
    <m/>
    <m/>
    <x v="32"/>
  </r>
  <r>
    <x v="21"/>
    <x v="2"/>
    <s v="Low End"/>
    <s v="Baskin-Robbins"/>
    <s v="Rocky Road"/>
    <n v="763.99044094089004"/>
    <x v="3443"/>
    <n v="1402550.4143886005"/>
    <x v="3443"/>
    <n v="3472691.4637038419"/>
    <n v="2709.642605954291"/>
    <n v="2070141.0493152414"/>
    <n v="5.9496353666567385"/>
    <n v="0.59612006161563991"/>
    <m/>
    <m/>
    <m/>
    <m/>
    <x v="32"/>
  </r>
  <r>
    <x v="21"/>
    <x v="2"/>
    <s v="High End"/>
    <s v="Ben and Jerry's"/>
    <s v="Fossil Fuel"/>
    <n v="739.86829551188293"/>
    <x v="3444"/>
    <n v="1857688.2915701903"/>
    <x v="3444"/>
    <n v="3427263.2887894921"/>
    <n v="2121.4248626958406"/>
    <n v="1569574.9972193018"/>
    <n v="6.2609269112573056"/>
    <n v="0.45796744077216051"/>
    <m/>
    <m/>
    <m/>
    <m/>
    <x v="32"/>
  </r>
  <r>
    <x v="21"/>
    <x v="3"/>
    <s v="High End"/>
    <s v="Ben and Jerry's"/>
    <s v="Chocolate Macadamia"/>
    <n v="685.53419564598039"/>
    <x v="3445"/>
    <n v="1518264.9988803279"/>
    <x v="3445"/>
    <n v="3033562.5957599934"/>
    <n v="2210.3895130304877"/>
    <n v="1515297.5968796655"/>
    <n v="6.4549772312491385"/>
    <n v="0.49951090476840504"/>
    <m/>
    <m/>
    <m/>
    <m/>
    <x v="32"/>
  </r>
  <r>
    <x v="21"/>
    <x v="3"/>
    <s v="High End"/>
    <s v="Ben and Jerry's"/>
    <s v="Dublin Mudslide"/>
    <n v="915.83661763802945"/>
    <x v="3446"/>
    <n v="2513410.7642944576"/>
    <x v="3446"/>
    <n v="5204237.695756793"/>
    <n v="2938.1080420239805"/>
    <n v="2690826.9314623354"/>
    <n v="6.2047046925853993"/>
    <n v="0.51704535587532174"/>
    <m/>
    <m/>
    <m/>
    <m/>
    <x v="32"/>
  </r>
  <r>
    <x v="21"/>
    <x v="3"/>
    <s v="High End"/>
    <s v="Ben and Jerry's"/>
    <s v="S'mores"/>
    <n v="915.62320664963556"/>
    <x v="3447"/>
    <n v="2554815.3417399018"/>
    <x v="3447"/>
    <n v="5359731.6724946601"/>
    <n v="3063.3958492798042"/>
    <n v="2804916.3307547583"/>
    <n v="6.3930700786366428"/>
    <n v="0.52333148413924679"/>
    <m/>
    <m/>
    <m/>
    <m/>
    <x v="32"/>
  </r>
  <r>
    <x v="21"/>
    <x v="3"/>
    <s v="High End"/>
    <s v="Ben and Jerry's"/>
    <s v="Turtle Soup"/>
    <n v="1374.5491146830232"/>
    <x v="3448"/>
    <n v="3620757.9317660378"/>
    <x v="3448"/>
    <n v="7767582.1597177377"/>
    <n v="3016.8614447130722"/>
    <n v="4146824.2279516999"/>
    <n v="4.1111690074525704"/>
    <n v="0.53386293735738088"/>
    <m/>
    <m/>
    <m/>
    <m/>
    <x v="32"/>
  </r>
  <r>
    <x v="21"/>
    <x v="3"/>
    <s v="High End"/>
    <s v="Ben and Jerry's"/>
    <s v="Chocolate Fudge Brownie"/>
    <n v="816.13470906083342"/>
    <x v="3449"/>
    <n v="1647426.9605348348"/>
    <x v="3449"/>
    <n v="3956906.0367418262"/>
    <n v="2829.7768132721903"/>
    <n v="2309479.0762069914"/>
    <n v="5.9406236655039688"/>
    <n v="0.58365780100976317"/>
    <m/>
    <m/>
    <m/>
    <m/>
    <x v="32"/>
  </r>
  <r>
    <x v="21"/>
    <x v="3"/>
    <s v="Low End"/>
    <s v="EDY's"/>
    <s v="Take the Cake"/>
    <n v="1110.8106164683238"/>
    <x v="3450"/>
    <n v="3188142.7165682139"/>
    <x v="3450"/>
    <n v="5839451.1039243657"/>
    <n v="2386.8230534072841"/>
    <n v="2651308.3873561518"/>
    <n v="4.7325148196701887"/>
    <n v="0.4540338364293105"/>
    <m/>
    <m/>
    <m/>
    <m/>
    <x v="32"/>
  </r>
  <r>
    <x v="21"/>
    <x v="3"/>
    <s v="Low End"/>
    <s v="EDY's"/>
    <s v="Strawberry"/>
    <n v="867.93864181564959"/>
    <x v="3451"/>
    <n v="1822213.3553142895"/>
    <x v="3451"/>
    <n v="4543717.2008940363"/>
    <n v="3135.5947465210279"/>
    <n v="2721503.8455797471"/>
    <n v="6.0316098930360358"/>
    <n v="0.59895977792021371"/>
    <m/>
    <m/>
    <m/>
    <m/>
    <x v="32"/>
  </r>
  <r>
    <x v="21"/>
    <x v="3"/>
    <s v="High End"/>
    <s v="Häagen-Dazs"/>
    <s v="Mocha Almond Fudge"/>
    <n v="967.63672934196234"/>
    <x v="3452"/>
    <n v="3296491.0309576257"/>
    <x v="3452"/>
    <n v="5609696.9066599905"/>
    <n v="2390.5726245793212"/>
    <n v="2313205.8757023648"/>
    <n v="5.9912122716718352"/>
    <n v="0.41235844185379456"/>
    <m/>
    <m/>
    <m/>
    <m/>
    <x v="32"/>
  </r>
  <r>
    <x v="21"/>
    <x v="3"/>
    <s v="High End"/>
    <s v="Häagen-Dazs"/>
    <s v="Mocha Almond Fudge"/>
    <n v="980.29101913573436"/>
    <x v="3453"/>
    <n v="3169914.1794086061"/>
    <x v="3453"/>
    <n v="6265692.8487302223"/>
    <n v="3158.020025574634"/>
    <n v="3095778.6693216162"/>
    <n v="6.5201720186011665"/>
    <n v="0.49408401338233376"/>
    <m/>
    <m/>
    <m/>
    <m/>
    <x v="32"/>
  </r>
  <r>
    <x v="21"/>
    <x v="3"/>
    <s v="High End"/>
    <s v="Häagen-Dazs"/>
    <s v="Rockmelon"/>
    <n v="546.02326426272566"/>
    <x v="3454"/>
    <n v="825202.31025129219"/>
    <x v="3454"/>
    <n v="1647221.502262881"/>
    <n v="1505.4655100117941"/>
    <n v="822019.19201158884"/>
    <n v="5.5249672604893938"/>
    <n v="0.49903379168031425"/>
    <m/>
    <m/>
    <m/>
    <m/>
    <x v="32"/>
  </r>
  <r>
    <x v="21"/>
    <x v="3"/>
    <s v="High End"/>
    <s v="Häagen-Dazs"/>
    <s v="Mango"/>
    <n v="1130.6205836827198"/>
    <x v="3455"/>
    <n v="4154972.3533151043"/>
    <x v="3455"/>
    <n v="8620337.6478104349"/>
    <n v="3949.4816907989557"/>
    <n v="4465365.2944953311"/>
    <n v="6.7435798034801353"/>
    <n v="0.51800352572379027"/>
    <m/>
    <m/>
    <m/>
    <m/>
    <x v="32"/>
  </r>
  <r>
    <x v="21"/>
    <x v="3"/>
    <s v="High End"/>
    <s v="Häagen-Dazs"/>
    <s v="Rockmelon"/>
    <n v="464.72049553530667"/>
    <x v="3456"/>
    <n v="504856.7011829486"/>
    <x v="3456"/>
    <n v="1237736.3291092953"/>
    <n v="1577.0331521146925"/>
    <n v="732879.62792634661"/>
    <n v="5.7311857599290645"/>
    <n v="0.59211288437638765"/>
    <m/>
    <m/>
    <m/>
    <m/>
    <x v="32"/>
  </r>
  <r>
    <x v="21"/>
    <x v="3"/>
    <s v="High End"/>
    <s v="Häagen-Dazs"/>
    <s v="Mango Sorbet"/>
    <n v="886.24288824732582"/>
    <x v="3457"/>
    <n v="2071184.2752013507"/>
    <x v="3457"/>
    <n v="5311730.3242317261"/>
    <n v="3656.4987905731195"/>
    <n v="3240546.0490303757"/>
    <n v="6.7628614711175068"/>
    <n v="0.61007352618171162"/>
    <m/>
    <m/>
    <m/>
    <m/>
    <x v="32"/>
  </r>
  <r>
    <x v="21"/>
    <x v="3"/>
    <s v="Low End"/>
    <s v="Baskin-Robbins"/>
    <s v="Pineapple Sherbet"/>
    <n v="1261.6482463345387"/>
    <x v="3458"/>
    <n v="5147633.840010534"/>
    <x v="3458"/>
    <n v="9826930.8730891645"/>
    <n v="3708.8761044715689"/>
    <n v="4679297.0330786305"/>
    <n v="6.1736403296489586"/>
    <n v="0.47617074888486122"/>
    <m/>
    <m/>
    <m/>
    <m/>
    <x v="32"/>
  </r>
  <r>
    <x v="21"/>
    <x v="3"/>
    <s v="Low End"/>
    <s v="Baskin-Robbins"/>
    <s v="Peppermint Stick"/>
    <n v="1185.0911956054731"/>
    <x v="3459"/>
    <n v="4539161.348065312"/>
    <x v="3459"/>
    <n v="9740702.6978006046"/>
    <n v="4389.1485895967544"/>
    <n v="5201541.3497352926"/>
    <n v="6.9356432300265132"/>
    <n v="0.53400062717341445"/>
    <m/>
    <m/>
    <m/>
    <m/>
    <x v="32"/>
  </r>
  <r>
    <x v="21"/>
    <x v="3"/>
    <s v="Low End"/>
    <s v="Baskin-Robbins"/>
    <s v="French Vanilla"/>
    <n v="1912.9974899046979"/>
    <x v="3460"/>
    <n v="9883252.5998891778"/>
    <x v="3460"/>
    <n v="21305332.361731652"/>
    <n v="5970.7761364660764"/>
    <n v="11422079.761842474"/>
    <n v="5.8218299128569759"/>
    <n v="0.53611366243498071"/>
    <m/>
    <m/>
    <m/>
    <m/>
    <x v="32"/>
  </r>
  <r>
    <x v="21"/>
    <x v="3"/>
    <s v="Low End"/>
    <s v="Baskin-Robbins"/>
    <s v="Gold Medal Ribbon"/>
    <n v="1310.8683943099202"/>
    <x v="3461"/>
    <n v="5136907.6759782936"/>
    <x v="3461"/>
    <n v="11182125.14174426"/>
    <n v="4611.6127995811103"/>
    <n v="6045217.4657659661"/>
    <n v="6.5073799246087995"/>
    <n v="0.54061436347178937"/>
    <m/>
    <m/>
    <m/>
    <m/>
    <x v="32"/>
  </r>
  <r>
    <x v="21"/>
    <x v="3"/>
    <s v="Low End"/>
    <s v="Baskin-Robbins"/>
    <s v="Pralines 'n Cream"/>
    <n v="997.59125470515608"/>
    <x v="3462"/>
    <n v="2585055.8695434388"/>
    <x v="3462"/>
    <n v="6944521.2331530675"/>
    <n v="4369.9915602188139"/>
    <n v="4359465.3636096288"/>
    <n v="6.9780976656927214"/>
    <n v="0.62775607090055241"/>
    <m/>
    <m/>
    <m/>
    <m/>
    <x v="32"/>
  </r>
  <r>
    <x v="21"/>
    <x v="3"/>
    <s v="Low End"/>
    <s v="Baskin-Robbins"/>
    <s v="Rocky Road"/>
    <n v="830.38948503497909"/>
    <x v="3463"/>
    <n v="1787269.4199943235"/>
    <x v="3463"/>
    <n v="4810053.6014218936"/>
    <n v="3640.2004552119765"/>
    <n v="3022784.1814275701"/>
    <n v="6.9756749228860446"/>
    <n v="0.62843045668638886"/>
    <m/>
    <m/>
    <m/>
    <m/>
    <x v="32"/>
  </r>
  <r>
    <x v="21"/>
    <x v="3"/>
    <s v="High End"/>
    <s v="Ben and Jerry's"/>
    <s v="Fossil Fuel"/>
    <n v="1003.8551250630712"/>
    <x v="3464"/>
    <n v="2955007.2296119248"/>
    <x v="3464"/>
    <n v="5925777.5669207275"/>
    <n v="2959.3616281255245"/>
    <n v="2970770.3373088026"/>
    <n v="5.8803511946640539"/>
    <n v="0.50133004551038762"/>
    <m/>
    <m/>
    <m/>
    <m/>
    <x v="32"/>
  </r>
  <r>
    <x v="21"/>
    <x v="3"/>
    <s v="High End"/>
    <s v="Ben and Jerry's"/>
    <s v="Chocolate Macadamia"/>
    <n v="944.08761521057852"/>
    <x v="3465"/>
    <n v="2451396.2720397236"/>
    <x v="3465"/>
    <n v="5323914.5281029092"/>
    <n v="3042.6394857668706"/>
    <n v="2872518.2560631856"/>
    <n v="5.9731919837827325"/>
    <n v="0.53955003238693255"/>
    <m/>
    <m/>
    <m/>
    <m/>
    <x v="32"/>
  </r>
  <r>
    <x v="21"/>
    <x v="3"/>
    <s v="High End"/>
    <s v="Ben and Jerry's"/>
    <s v="Dublin Mudslide"/>
    <n v="1197.4202794018324"/>
    <x v="3466"/>
    <n v="3853383.1073652687"/>
    <x v="3466"/>
    <n v="8672574.0196605157"/>
    <n v="4024.6444754574054"/>
    <n v="4819190.9122952465"/>
    <n v="6.0485990526698661"/>
    <n v="0.55568172740529609"/>
    <m/>
    <m/>
    <m/>
    <m/>
    <x v="32"/>
  </r>
  <r>
    <x v="21"/>
    <x v="3"/>
    <s v="High End"/>
    <s v="Ben and Jerry's"/>
    <s v="S'mores"/>
    <n v="1197.1855273145993"/>
    <x v="3467"/>
    <n v="3916990.8303082273"/>
    <x v="3467"/>
    <n v="8931990.6537306346"/>
    <n v="4188.9913543070688"/>
    <n v="5014999.8234224077"/>
    <n v="6.2319698542593516"/>
    <n v="0.56146496540810709"/>
    <m/>
    <m/>
    <m/>
    <m/>
    <x v="32"/>
  </r>
  <r>
    <x v="21"/>
    <x v="3"/>
    <s v="High End"/>
    <s v="Ben and Jerry's"/>
    <s v="Turtle Soup"/>
    <n v="1512.0040261513257"/>
    <x v="3468"/>
    <n v="4669530.6110653151"/>
    <x v="3468"/>
    <n v="10888592.986757042"/>
    <n v="4113.1255394351083"/>
    <n v="6219062.3756917268"/>
    <n v="4.7628386482787635"/>
    <n v="0.57115390236879038"/>
    <m/>
    <m/>
    <m/>
    <m/>
    <x v="32"/>
  </r>
  <r>
    <x v="21"/>
    <x v="3"/>
    <s v="High End"/>
    <s v="Ben and Jerry's"/>
    <s v="Chocolate Fudge Brownie"/>
    <n v="887.74817996691684"/>
    <x v="3469"/>
    <n v="2100872.8979815845"/>
    <x v="3469"/>
    <n v="5484809.1385990391"/>
    <n v="3811.8199698742965"/>
    <n v="3383936.2406174545"/>
    <n v="6.9595624834563301"/>
    <n v="0.61696517692898223"/>
    <m/>
    <m/>
    <m/>
    <m/>
    <x v="32"/>
  </r>
  <r>
    <x v="21"/>
    <x v="4"/>
    <s v="Low End"/>
    <s v="EDY's"/>
    <s v="Take the Cake"/>
    <n v="1221.8916781151563"/>
    <x v="3470"/>
    <n v="4111638.4299273426"/>
    <x v="3470"/>
    <n v="8185804.3678271165"/>
    <n v="3334.3102427740791"/>
    <n v="4074165.9378997739"/>
    <n v="5.4827184856903246"/>
    <n v="0.49771112951496571"/>
    <m/>
    <m/>
    <m/>
    <m/>
    <x v="32"/>
  </r>
  <r>
    <x v="21"/>
    <x v="4"/>
    <s v="Low End"/>
    <s v="EDY's"/>
    <s v="Strawberry"/>
    <n v="1144.7325059972145"/>
    <x v="3471"/>
    <n v="2817598.0011710702"/>
    <x v="3471"/>
    <n v="7636656.7600861043"/>
    <n v="4209.7684250845941"/>
    <n v="4819058.7589150341"/>
    <n v="5.8276738814219096"/>
    <n v="0.63104299568659661"/>
    <m/>
    <m/>
    <m/>
    <m/>
    <x v="32"/>
  </r>
  <r>
    <x v="21"/>
    <x v="4"/>
    <s v="High End"/>
    <s v="Häagen-Dazs"/>
    <s v="Mocha Almond Fudge"/>
    <n v="1254.4004022761587"/>
    <x v="3472"/>
    <n v="5010269.3317088876"/>
    <x v="3472"/>
    <n v="9267460.4957322925"/>
    <n v="3393.8056431571331"/>
    <n v="4257191.1640234049"/>
    <n v="5.8896349084212005"/>
    <n v="0.459369766505491"/>
    <m/>
    <m/>
    <m/>
    <m/>
    <x v="32"/>
  </r>
  <r>
    <x v="21"/>
    <x v="4"/>
    <s v="High End"/>
    <s v="Häagen-Dazs"/>
    <s v="Mocha Almond Fudge"/>
    <n v="1048.320121049308"/>
    <x v="3473"/>
    <n v="3974385.8002151274"/>
    <x v="3473"/>
    <n v="8538936.6608728059"/>
    <n v="4354.1574458084669"/>
    <n v="4564550.8606576789"/>
    <n v="7.7699092962354044"/>
    <n v="0.53455729231174709"/>
    <m/>
    <m/>
    <m/>
    <m/>
    <x v="32"/>
  </r>
  <r>
    <x v="21"/>
    <x v="4"/>
    <s v="High End"/>
    <s v="Häagen-Dazs"/>
    <s v="Rockmelon"/>
    <n v="590.62559068899827"/>
    <x v="3474"/>
    <n v="1046541.1784864079"/>
    <x v="3474"/>
    <n v="2270701.5769383903"/>
    <n v="2072.6504536045072"/>
    <n v="1224160.3984519825"/>
    <n v="6.5093187869632896"/>
    <n v="0.53911108834588917"/>
    <m/>
    <m/>
    <m/>
    <m/>
    <x v="32"/>
  </r>
  <r>
    <x v="21"/>
    <x v="4"/>
    <s v="High End"/>
    <s v="Häagen-Dazs"/>
    <s v="Mango"/>
    <n v="1433.6826420509919"/>
    <x v="3475"/>
    <n v="6177721.980913233"/>
    <x v="3475"/>
    <n v="13931461.234707732"/>
    <n v="5408.2675107945688"/>
    <n v="7753739.2537944987"/>
    <n v="6.7778291376605457"/>
    <n v="0.55656324366588705"/>
    <m/>
    <m/>
    <m/>
    <m/>
    <x v="32"/>
  </r>
  <r>
    <x v="21"/>
    <x v="4"/>
    <s v="High End"/>
    <s v="Häagen-Dazs"/>
    <s v="Rockmelon"/>
    <n v="501.19254508883739"/>
    <x v="3476"/>
    <n v="638495.85602355993"/>
    <x v="3476"/>
    <n v="1701493.3990919152"/>
    <n v="2120.9364614151173"/>
    <n v="1062997.5430683554"/>
    <n v="6.7736236570551061"/>
    <n v="0.62474385362627671"/>
    <m/>
    <m/>
    <m/>
    <m/>
    <x v="32"/>
  </r>
  <r>
    <x v="21"/>
    <x v="4"/>
    <s v="High End"/>
    <s v="Häagen-Dazs"/>
    <s v="Mango Sorbet"/>
    <n v="1164.8671770720584"/>
    <x v="3477"/>
    <n v="3191678.6397521207"/>
    <x v="3477"/>
    <n v="8897102.7763320096"/>
    <n v="4897.9181909140134"/>
    <n v="5705424.1365798889"/>
    <n v="6.5568581924344684"/>
    <n v="0.64126764408717474"/>
    <m/>
    <m/>
    <m/>
    <m/>
    <x v="32"/>
  </r>
  <r>
    <x v="21"/>
    <x v="4"/>
    <s v="Low End"/>
    <s v="Baskin-Robbins"/>
    <s v="Chocolate Macadamia"/>
    <n v="493"/>
    <x v="3478"/>
    <n v="392070.79408003023"/>
    <x v="3478"/>
    <n v="808834.45509041985"/>
    <n v="845.36239555859981"/>
    <n v="416763.66101038962"/>
    <n v="3.3278658010953341"/>
    <n v="0.51526447518089413"/>
    <m/>
    <m/>
    <m/>
    <m/>
    <x v="32"/>
  </r>
  <r>
    <x v="21"/>
    <x v="4"/>
    <s v="Low End"/>
    <s v="Baskin-Robbins"/>
    <s v="Chocolate Fudge"/>
    <n v="234"/>
    <x v="3479"/>
    <n v="66906.469213365592"/>
    <x v="3479"/>
    <n v="125128.16822375999"/>
    <n v="248.81067953159999"/>
    <n v="58221.699010394397"/>
    <n v="2.2851955625641023"/>
    <n v="0.46529650227341024"/>
    <m/>
    <m/>
    <m/>
    <m/>
    <x v="32"/>
  </r>
  <r>
    <x v="21"/>
    <x v="4"/>
    <s v="Low End"/>
    <s v="Baskin-Robbins"/>
    <s v="Very Berry Strawberry"/>
    <n v="222"/>
    <x v="3480"/>
    <n v="59887.075269574794"/>
    <x v="3480"/>
    <n v="114824.59760507998"/>
    <n v="247.46631682659995"/>
    <n v="54937.522335505186"/>
    <n v="2.3298554826126123"/>
    <n v="0.47844733168108822"/>
    <m/>
    <m/>
    <m/>
    <m/>
    <x v="32"/>
  </r>
  <r>
    <x v="21"/>
    <x v="4"/>
    <s v="Low End"/>
    <s v="Baskin-Robbins"/>
    <s v="Lemon Sherbet"/>
    <n v="189"/>
    <x v="3481"/>
    <n v="43768.893027207458"/>
    <x v="3481"/>
    <n v="91130.464461959709"/>
    <n v="250.59032505159919"/>
    <n v="47361.571434752252"/>
    <n v="2.551173384338616"/>
    <n v="0.51971173102626111"/>
    <m/>
    <m/>
    <m/>
    <m/>
    <x v="32"/>
  </r>
  <r>
    <x v="21"/>
    <x v="4"/>
    <s v="Low End"/>
    <s v="Baskin-Robbins"/>
    <s v="Fudge Ribbon"/>
    <n v="171"/>
    <x v="3482"/>
    <n v="35341.941889377784"/>
    <x v="3482"/>
    <n v="77851.110285089744"/>
    <n v="248.59162804509921"/>
    <n v="42509.16839571196"/>
    <n v="2.662395618654962"/>
    <n v="0.54603162678147998"/>
    <m/>
    <m/>
    <m/>
    <m/>
    <x v="32"/>
  </r>
  <r>
    <x v="21"/>
    <x v="4"/>
    <s v="Low End"/>
    <s v="Baskin-Robbins"/>
    <s v="Egg Nog"/>
    <n v="493"/>
    <x v="3483"/>
    <n v="217698.746251"/>
    <x v="3483"/>
    <n v="493519.57615099993"/>
    <n v="559.47429999999986"/>
    <n v="275820.8298999999"/>
    <n v="2.0305353083164297"/>
    <n v="0.55888528688395589"/>
    <m/>
    <m/>
    <m/>
    <m/>
    <x v="32"/>
  </r>
  <r>
    <x v="21"/>
    <x v="4"/>
    <s v="High End"/>
    <s v="Ben and Jerry's"/>
    <s v="Chocolate Fudge Brownie"/>
    <n v="240"/>
    <x v="3484"/>
    <n v="77028.986922240001"/>
    <x v="3484"/>
    <n v="138641.11910400001"/>
    <n v="256.71721742400001"/>
    <n v="61612.132181760011"/>
    <n v="2.4069638733333334"/>
    <n v="0.44440013597655964"/>
    <m/>
    <m/>
    <m/>
    <m/>
    <x v="32"/>
  </r>
  <r>
    <x v="21"/>
    <x v="4"/>
    <s v="High End"/>
    <s v="Ben and Jerry's"/>
    <s v="Key Lime Pie"/>
    <n v="888"/>
    <x v="3485"/>
    <n v="820401.17759999761"/>
    <x v="3485"/>
    <n v="1580491.7821439952"/>
    <n v="855.9578879999973"/>
    <n v="760090.60454399756"/>
    <n v="2.0043165405405343"/>
    <n v="0.48092031425364751"/>
    <m/>
    <m/>
    <m/>
    <m/>
    <x v="32"/>
  </r>
  <r>
    <x v="21"/>
    <x v="4"/>
    <s v="High End"/>
    <s v="Ben and Jerry's"/>
    <s v="Orange &amp; Cream"/>
    <n v="193"/>
    <x v="3486"/>
    <n v="49317.10643194845"/>
    <x v="3486"/>
    <n v="98718.005103059695"/>
    <n v="255.96320554979917"/>
    <n v="49400.898671111245"/>
    <n v="2.6502189348186445"/>
    <n v="0.50042440200789773"/>
    <m/>
    <m/>
    <m/>
    <m/>
    <x v="32"/>
  </r>
  <r>
    <x v="21"/>
    <x v="4"/>
    <s v="High End"/>
    <s v="Ben and Jerry's"/>
    <s v="Peanut Butter Cup"/>
    <n v="943"/>
    <x v="3487"/>
    <n v="900364.61250000005"/>
    <x v="3487"/>
    <n v="1840518.954405"/>
    <n v="996.98233500000003"/>
    <n v="940154.34190499992"/>
    <n v="2.0697453181336161"/>
    <n v="0.51080937778710978"/>
    <m/>
    <m/>
    <m/>
    <m/>
    <x v="32"/>
  </r>
  <r>
    <x v="21"/>
    <x v="4"/>
    <s v="High End"/>
    <s v="Ben and Jerry's"/>
    <s v="Strawberry Cheesecake"/>
    <n v="180"/>
    <x v="3488"/>
    <n v="41793.151249439921"/>
    <x v="3488"/>
    <n v="86937.778223999834"/>
    <n v="250.8034831919995"/>
    <n v="45144.626974559913"/>
    <n v="2.6832647599999948"/>
    <n v="0.51927514018407928"/>
    <m/>
    <m/>
    <m/>
    <m/>
    <x v="32"/>
  </r>
  <r>
    <x v="21"/>
    <x v="4"/>
    <s v="High End"/>
    <s v="Ben and Jerry's"/>
    <s v="Coffee HEATH Bar Crunch"/>
    <n v="180"/>
    <x v="3489"/>
    <n v="42285.801362399863"/>
    <x v="3489"/>
    <n v="87962.585039999714"/>
    <n v="253.7599093199992"/>
    <n v="45676.783677599851"/>
    <n v="2.7148945999999912"/>
    <n v="0.51927514018407939"/>
    <m/>
    <m/>
    <m/>
    <m/>
    <x v="32"/>
  </r>
  <r>
    <x v="21"/>
    <x v="4"/>
    <s v="High End"/>
    <s v="Ben and Jerry's"/>
    <s v="Raspberry Chocolate Chunk"/>
    <n v="175"/>
    <x v="3490"/>
    <n v="39103.395939562441"/>
    <x v="3490"/>
    <n v="82671.892143749865"/>
    <n v="248.9628354524996"/>
    <n v="43568.496204187424"/>
    <n v="2.6994903557142815"/>
    <n v="0.52700494780536222"/>
    <m/>
    <m/>
    <m/>
    <m/>
    <x v="32"/>
  </r>
  <r>
    <x v="21"/>
    <x v="4"/>
    <s v="High End"/>
    <s v="Ben and Jerry's"/>
    <s v="Coffee HEATH Bar Crunch"/>
    <n v="174"/>
    <x v="3491"/>
    <n v="39233.793047725077"/>
    <x v="3491"/>
    <n v="83225.614024919734"/>
    <n v="252.8265573401992"/>
    <n v="43991.820977194657"/>
    <n v="2.7488972791953934"/>
    <n v="0.52858511760601079"/>
    <m/>
    <m/>
    <m/>
    <m/>
    <x v="32"/>
  </r>
  <r>
    <x v="21"/>
    <x v="4"/>
    <s v="High End"/>
    <s v="Ben and Jerry's"/>
    <s v="Belgian Chocolate"/>
    <n v="888"/>
    <x v="3492"/>
    <n v="820933.44479999761"/>
    <x v="3492"/>
    <n v="1848922.5751315146"/>
    <n v="1157.6454170399966"/>
    <n v="1027989.130331517"/>
    <n v="2.3447297489189118"/>
    <n v="0.55599360630793082"/>
    <m/>
    <m/>
    <m/>
    <m/>
    <x v="32"/>
  </r>
  <r>
    <x v="21"/>
    <x v="4"/>
    <s v="High End"/>
    <s v="Ben and Jerry's"/>
    <s v="Vanilla HEATH Bar Crunch"/>
    <n v="134"/>
    <x v="3493"/>
    <n v="21111.253790478797"/>
    <x v="3493"/>
    <n v="53177.34674347999"/>
    <n v="239.29920114179995"/>
    <n v="32066.092953001193"/>
    <n v="2.9615363523880593"/>
    <n v="0.60300287465795344"/>
    <m/>
    <m/>
    <m/>
    <m/>
    <x v="32"/>
  </r>
  <r>
    <x v="21"/>
    <x v="4"/>
    <s v="High End"/>
    <s v="Ben and Jerry's"/>
    <s v="Neapolitan Dynamite"/>
    <n v="127"/>
    <x v="3494"/>
    <n v="18929.846613751462"/>
    <x v="3494"/>
    <n v="49652.917705649896"/>
    <n v="241.91394560549949"/>
    <n v="30723.071091898433"/>
    <n v="3.0784870547244032"/>
    <n v="0.61875661112262337"/>
    <m/>
    <m/>
    <m/>
    <m/>
    <x v="32"/>
  </r>
  <r>
    <x v="21"/>
    <x v="4"/>
    <s v="Low End"/>
    <s v="EDY's"/>
    <s v="Egg Nog"/>
    <n v="495"/>
    <x v="3495"/>
    <n v="300987.69666792656"/>
    <x v="3495"/>
    <n v="513580.98723524838"/>
    <n v="429.48139508549866"/>
    <n v="212593.29056732182"/>
    <n v="2.0960350463636299"/>
    <n v="0.41394307003413738"/>
    <m/>
    <m/>
    <m/>
    <m/>
    <x v="32"/>
  </r>
  <r>
    <x v="21"/>
    <x v="4"/>
    <s v="Low End"/>
    <s v="EDY's"/>
    <s v="Chocolate Chip"/>
    <n v="345"/>
    <x v="3496"/>
    <n v="148562.41529249953"/>
    <x v="3496"/>
    <n v="257021.60174999922"/>
    <n v="314.37445349999905"/>
    <n v="108459.18645749969"/>
    <n v="2.1593917391304283"/>
    <n v="0.42198471147571553"/>
    <m/>
    <m/>
    <m/>
    <m/>
    <x v="32"/>
  </r>
  <r>
    <x v="21"/>
    <x v="4"/>
    <s v="Low End"/>
    <s v="EDY's"/>
    <s v="Chocolate Chip"/>
    <n v="345"/>
    <x v="3497"/>
    <n v="157529.476489522"/>
    <x v="3497"/>
    <n v="285899.61165974906"/>
    <n v="372.0873483194988"/>
    <n v="128370.13517022706"/>
    <n v="2.4020131204347748"/>
    <n v="0.44900423062834094"/>
    <m/>
    <m/>
    <m/>
    <m/>
    <x v="32"/>
  </r>
  <r>
    <x v="21"/>
    <x v="4"/>
    <s v="Low End"/>
    <s v="EDY's"/>
    <s v="S'Mores Limited Edition New!"/>
    <n v="226"/>
    <x v="3498"/>
    <n v="51991.460820424632"/>
    <x v="3498"/>
    <n v="114459.67684007961"/>
    <n v="276.40803548519909"/>
    <n v="62468.216019654981"/>
    <n v="2.2409679074336211"/>
    <n v="0.54576614004366031"/>
    <m/>
    <m/>
    <m/>
    <m/>
    <x v="32"/>
  </r>
  <r>
    <x v="21"/>
    <x v="4"/>
    <s v="Low End"/>
    <s v="EDY's"/>
    <s v="Chocolate Chip"/>
    <n v="495"/>
    <x v="3499"/>
    <n v="282541.04178299912"/>
    <x v="3499"/>
    <n v="652174.4492999987"/>
    <n v="746.73415659999898"/>
    <n v="369633.40751699958"/>
    <n v="2.661664929292924"/>
    <n v="0.56677075882647621"/>
    <m/>
    <m/>
    <m/>
    <m/>
    <x v="32"/>
  </r>
  <r>
    <x v="21"/>
    <x v="4"/>
    <s v="Low End"/>
    <s v="EDY's"/>
    <s v="Caramel Delight"/>
    <n v="194"/>
    <x v="3500"/>
    <n v="37559.350590067188"/>
    <x v="3500"/>
    <n v="87981.440613119979"/>
    <n v="259.90768053119996"/>
    <n v="50422.090023052791"/>
    <n v="2.3376937138144323"/>
    <n v="0.57309916354715551"/>
    <m/>
    <m/>
    <m/>
    <m/>
    <x v="32"/>
  </r>
  <r>
    <x v="21"/>
    <x v="4"/>
    <s v="Low End"/>
    <s v="EDY's"/>
    <s v="S'Mores Limited Edition New!"/>
    <n v="179"/>
    <x v="3501"/>
    <n v="33032.891872303888"/>
    <x v="3501"/>
    <n v="80100.360878399733"/>
    <n v="262.94675422399916"/>
    <n v="47067.469006095846"/>
    <n v="2.4999332379888188"/>
    <n v="0.5876062041411888"/>
    <m/>
    <m/>
    <m/>
    <m/>
    <x v="32"/>
  </r>
  <r>
    <x v="21"/>
    <x v="4"/>
    <s v="Low End"/>
    <s v="EDY's"/>
    <s v="Vanilla"/>
    <n v="122"/>
    <x v="3502"/>
    <n v="14537.96108855995"/>
    <x v="3502"/>
    <n v="44156.961575999849"/>
    <n v="242.7786925199992"/>
    <n v="29619.000487439898"/>
    <n v="2.9667402295081868"/>
    <n v="0.67076627173411296"/>
    <m/>
    <m/>
    <m/>
    <m/>
    <x v="32"/>
  </r>
  <r>
    <x v="21"/>
    <x v="4"/>
    <s v="Low End"/>
    <s v="EDY's"/>
    <s v="Mocha Almond Fudge"/>
    <n v="122"/>
    <x v="3503"/>
    <n v="14651.254259611151"/>
    <x v="3503"/>
    <n v="44521.833095519854"/>
    <n v="244.84081013039918"/>
    <n v="29870.578835908702"/>
    <n v="2.9912545750819572"/>
    <n v="0.67091978831649945"/>
    <m/>
    <m/>
    <m/>
    <m/>
    <x v="32"/>
  </r>
  <r>
    <x v="21"/>
    <x v="4"/>
    <s v="High End"/>
    <s v="Häagen-Dazs"/>
    <s v="Rum Raisin"/>
    <n v="208"/>
    <x v="3504"/>
    <n v="59502.527260800001"/>
    <x v="3504"/>
    <n v="110656.92767999999"/>
    <n v="245.93461739999998"/>
    <n v="51154.400419199992"/>
    <n v="2.55771375"/>
    <n v="0.46227923991464276"/>
    <m/>
    <m/>
    <m/>
    <m/>
    <x v="32"/>
  </r>
  <r>
    <x v="21"/>
    <x v="4"/>
    <s v="High End"/>
    <s v="Häagen-Dazs"/>
    <s v="Sweet Cream &amp; Cookies"/>
    <n v="208"/>
    <x v="3505"/>
    <n v="62172.570277708794"/>
    <x v="3505"/>
    <n v="119215.83867647997"/>
    <n v="274.24648268639987"/>
    <n v="57043.268398771172"/>
    <n v="2.7555436084615375"/>
    <n v="0.47848733047604025"/>
    <m/>
    <m/>
    <m/>
    <m/>
    <x v="32"/>
  </r>
  <r>
    <x v="21"/>
    <x v="5"/>
    <s v="High End"/>
    <s v="Häagen-Dazs"/>
    <s v="Crème Brûlée"/>
    <n v="196"/>
    <x v="3506"/>
    <n v="54572.091403468628"/>
    <x v="3506"/>
    <n v="106018.17397247966"/>
    <n v="262.48001310719917"/>
    <n v="51446.082569011036"/>
    <n v="2.7597400555101954"/>
    <n v="0.48525720299960534"/>
    <m/>
    <m/>
    <m/>
    <m/>
    <x v="32"/>
  </r>
  <r>
    <x v="21"/>
    <x v="5"/>
    <s v="High End"/>
    <s v="Häagen-Dazs"/>
    <s v="Chocolate Chip"/>
    <n v="181"/>
    <x v="3507"/>
    <n v="43612.211727809998"/>
    <x v="3507"/>
    <n v="87586.148150999987"/>
    <n v="242.94992498999994"/>
    <n v="43973.936423189989"/>
    <n v="2.6734882375690603"/>
    <n v="0.50206496519721577"/>
    <m/>
    <m/>
    <m/>
    <m/>
    <x v="32"/>
  </r>
  <r>
    <x v="21"/>
    <x v="5"/>
    <s v="High End"/>
    <s v="Häagen-Dazs"/>
    <s v="Chocolate Chip"/>
    <n v="181"/>
    <x v="3508"/>
    <n v="44357.950794530989"/>
    <x v="3508"/>
    <n v="89979.981950099973"/>
    <n v="252.05542074899995"/>
    <n v="45622.031155568984"/>
    <n v="2.7465578569060765"/>
    <n v="0.50702423102140104"/>
    <m/>
    <m/>
    <m/>
    <m/>
    <x v="32"/>
  </r>
  <r>
    <x v="21"/>
    <x v="5"/>
    <s v="High End"/>
    <s v="Häagen-Dazs"/>
    <s v="Rum Raisin"/>
    <n v="181"/>
    <x v="3509"/>
    <n v="45349.42628213788"/>
    <x v="3509"/>
    <n v="93166.513881089966"/>
    <n v="264.18280441409991"/>
    <n v="47817.087598952086"/>
    <n v="2.8438238723204408"/>
    <n v="0.51324328459881907"/>
    <m/>
    <m/>
    <m/>
    <m/>
    <x v="32"/>
  </r>
  <r>
    <x v="21"/>
    <x v="5"/>
    <s v="High End"/>
    <s v="Häagen-Dazs"/>
    <s v="Vanilla Chocolate Chip"/>
    <n v="895"/>
    <x v="3510"/>
    <n v="911510.37824999855"/>
    <x v="3510"/>
    <n v="1898829.4371674971"/>
    <n v="1103.1497864999983"/>
    <n v="987319.05891749857"/>
    <n v="2.3704995938547451"/>
    <n v="0.51996195107986753"/>
    <m/>
    <m/>
    <m/>
    <m/>
    <x v="32"/>
  </r>
  <r>
    <x v="21"/>
    <x v="5"/>
    <s v="High End"/>
    <s v="Häagen-Dazs"/>
    <s v="Pannacotta"/>
    <n v="852"/>
    <x v="3511"/>
    <n v="823135.93718399887"/>
    <x v="3511"/>
    <n v="1728711.6459465579"/>
    <n v="1062.8822872799988"/>
    <n v="905575.70876255899"/>
    <n v="2.3814604216901381"/>
    <n v="0.52384428073122047"/>
    <m/>
    <m/>
    <m/>
    <m/>
    <x v="32"/>
  </r>
  <r>
    <x v="21"/>
    <x v="5"/>
    <s v="High End"/>
    <s v="Häagen-Dazs"/>
    <s v="Mocha Chip"/>
    <n v="750"/>
    <x v="3512"/>
    <n v="647929.12499999814"/>
    <x v="3512"/>
    <n v="1391902.6837499959"/>
    <n v="991.96474499999715"/>
    <n v="743973.55874999776"/>
    <n v="2.4744936599999927"/>
    <n v="0.53450113103138852"/>
    <m/>
    <m/>
    <m/>
    <m/>
    <x v="32"/>
  </r>
  <r>
    <x v="21"/>
    <x v="5"/>
    <s v="Low End"/>
    <s v="Baskin-Robbins"/>
    <s v="Cherry Macaroon"/>
    <n v="260"/>
    <x v="3513"/>
    <n v="125475.29202935925"/>
    <x v="3513"/>
    <n v="197939.20525599879"/>
    <n v="278.70735856399824"/>
    <n v="72463.913226639546"/>
    <n v="2.9280947523076741"/>
    <n v="0.36609176606989252"/>
    <m/>
    <m/>
    <m/>
    <m/>
    <x v="32"/>
  </r>
  <r>
    <x v="21"/>
    <x v="5"/>
    <s v="Low End"/>
    <s v="Baskin-Robbins"/>
    <s v="Peppermint Stick"/>
    <n v="255"/>
    <x v="3514"/>
    <n v="119712.81534556445"/>
    <x v="3514"/>
    <n v="189733.20321149912"/>
    <n v="274.58975633699868"/>
    <n v="70020.387865934666"/>
    <n v="2.9178501070588099"/>
    <n v="0.36904657002960967"/>
    <m/>
    <m/>
    <m/>
    <m/>
    <x v="32"/>
  </r>
  <r>
    <x v="21"/>
    <x v="5"/>
    <s v="Low End"/>
    <s v="Baskin-Robbins"/>
    <s v="Very Berry Strawberry"/>
    <n v="214"/>
    <x v="3515"/>
    <n v="86990.899199836509"/>
    <x v="3515"/>
    <n v="143973.54002527951"/>
    <n v="266.27402254879905"/>
    <n v="56982.640825442999"/>
    <n v="3.1438016426168116"/>
    <n v="0.39578550902782372"/>
    <m/>
    <m/>
    <m/>
    <m/>
    <x v="32"/>
  </r>
  <r>
    <x v="21"/>
    <x v="5"/>
    <s v="Low End"/>
    <s v="Baskin-Robbins"/>
    <s v="Vanilla Burnt Almond"/>
    <n v="207"/>
    <x v="3516"/>
    <n v="82955.135501365119"/>
    <x v="3516"/>
    <n v="138455.16308504937"/>
    <n v="268.11607528349873"/>
    <n v="55500.027583684248"/>
    <n v="3.231234406521724"/>
    <n v="0.40085198953246715"/>
    <m/>
    <m/>
    <m/>
    <m/>
    <x v="32"/>
  </r>
  <r>
    <x v="21"/>
    <x v="5"/>
    <s v="Low End"/>
    <s v="Baskin-Robbins"/>
    <s v="Vanilla Burnt Almond"/>
    <n v="163"/>
    <x v="3517"/>
    <n v="31976.608420824483"/>
    <x v="3517"/>
    <n v="72471.016602659729"/>
    <n v="248.4319520357991"/>
    <n v="40494.408181835242"/>
    <n v="2.7276531522699288"/>
    <n v="0.55876693994588011"/>
    <m/>
    <m/>
    <m/>
    <m/>
    <x v="32"/>
  </r>
  <r>
    <x v="21"/>
    <x v="5"/>
    <s v="High End"/>
    <s v="Ben and Jerry's"/>
    <s v="Neapolitan Dynamite"/>
    <n v="263"/>
    <x v="3518"/>
    <n v="99270.034432172484"/>
    <x v="3518"/>
    <n v="171840.40550700892"/>
    <n v="275.93296986629827"/>
    <n v="72570.371074836439"/>
    <n v="2.4843557880988438"/>
    <n v="0.42231261536377418"/>
    <m/>
    <m/>
    <m/>
    <m/>
    <x v="32"/>
  </r>
  <r>
    <x v="21"/>
    <x v="5"/>
    <s v="High End"/>
    <s v="Ben and Jerry's"/>
    <s v="Mint Chocolate Chunk"/>
    <n v="257"/>
    <x v="3519"/>
    <n v="92145.684359792591"/>
    <x v="3519"/>
    <n v="161036.98253158943"/>
    <n v="268.05952596029903"/>
    <n v="68891.298171796836"/>
    <n v="2.4381441434630267"/>
    <n v="0.42779799452764183"/>
    <m/>
    <m/>
    <m/>
    <m/>
    <x v="32"/>
  </r>
  <r>
    <x v="21"/>
    <x v="5"/>
    <s v="High End"/>
    <s v="Ben and Jerry's"/>
    <s v="Pistachio Pistachio"/>
    <n v="981"/>
    <x v="3520"/>
    <n v="1018779.413624995"/>
    <x v="3520"/>
    <n v="2068632.0493870401"/>
    <n v="1070.186173049995"/>
    <n v="1049852.6357620452"/>
    <n v="2.1495385301223138"/>
    <n v="0.50751057254146703"/>
    <m/>
    <m/>
    <m/>
    <m/>
    <x v="32"/>
  </r>
  <r>
    <x v="21"/>
    <x v="5"/>
    <s v="High End"/>
    <s v="Ben and Jerry's"/>
    <s v="Key Lime Pie"/>
    <n v="176"/>
    <x v="3521"/>
    <n v="41450.870040729336"/>
    <x v="3521"/>
    <n v="87345.227228159434"/>
    <n v="260.76339311039828"/>
    <n v="45894.357187430098"/>
    <n v="2.8197710236363456"/>
    <n v="0.52543634774166692"/>
    <m/>
    <m/>
    <m/>
    <m/>
    <x v="32"/>
  </r>
  <r>
    <x v="21"/>
    <x v="5"/>
    <s v="Low End"/>
    <s v="EDY's"/>
    <s v="Hot Chocolate Limited Edition  New!"/>
    <n v="274"/>
    <x v="3522"/>
    <n v="105348.11393725015"/>
    <x v="3522"/>
    <n v="195341.59818467876"/>
    <n v="328.44337316579788"/>
    <n v="89993.484247428612"/>
    <n v="2.6019180321897646"/>
    <n v="0.46069800331185723"/>
    <m/>
    <m/>
    <m/>
    <m/>
    <x v="32"/>
  </r>
  <r>
    <x v="21"/>
    <x v="5"/>
    <s v="Low End"/>
    <s v="EDY's"/>
    <s v="Strawberry Cheesecake Limited Editions "/>
    <n v="262"/>
    <x v="3523"/>
    <n v="96082.835827187155"/>
    <x v="3523"/>
    <n v="179880.85911995918"/>
    <n v="319.83978356019855"/>
    <n v="83798.023292772021"/>
    <n v="2.6204891777862476"/>
    <n v="0.46585291899728304"/>
    <m/>
    <m/>
    <m/>
    <m/>
    <x v="32"/>
  </r>
  <r>
    <x v="21"/>
    <x v="5"/>
    <s v="Low End"/>
    <s v="EDY's"/>
    <s v="Girl Scouts® Samoas® Cookie (Jan-Apr)"/>
    <n v="224"/>
    <x v="3524"/>
    <n v="73044.136878898949"/>
    <x v="3524"/>
    <n v="141505.78348031949"/>
    <n v="305.63235089919885"/>
    <n v="68461.646601420536"/>
    <n v="2.8201886057142755"/>
    <n v="0.48380811665511986"/>
    <m/>
    <m/>
    <m/>
    <m/>
    <x v="32"/>
  </r>
  <r>
    <x v="21"/>
    <x v="5"/>
    <s v="Low End"/>
    <s v="EDY's"/>
    <s v="S'Mores Limited Edition New!"/>
    <n v="221"/>
    <x v="3525"/>
    <n v="73293.861892650952"/>
    <x v="3525"/>
    <n v="142412.88755693912"/>
    <n v="312.75577223659803"/>
    <n v="69119.025664288172"/>
    <n v="2.9158470866063166"/>
    <n v="0.48534249146976388"/>
    <m/>
    <m/>
    <m/>
    <m/>
    <x v="32"/>
  </r>
  <r>
    <x v="21"/>
    <x v="5"/>
    <s v="Low End"/>
    <s v="EDY's"/>
    <s v="Girl Scouts® Samoas® Cookie (Jan-Apr)"/>
    <n v="214"/>
    <x v="3526"/>
    <n v="67715.772664834556"/>
    <x v="3526"/>
    <n v="132515.07795107953"/>
    <n v="302.80049199179894"/>
    <n v="64799.305286244969"/>
    <n v="2.89359502906541"/>
    <n v="0.48899571496435201"/>
    <m/>
    <m/>
    <m/>
    <m/>
    <x v="32"/>
  </r>
  <r>
    <x v="21"/>
    <x v="5"/>
    <s v="Low End"/>
    <s v="EDY's"/>
    <s v="Eggnog (Holiday)"/>
    <n v="171"/>
    <x v="3527"/>
    <n v="30639.497246763156"/>
    <x v="3527"/>
    <n v="75813.247973429636"/>
    <n v="264.17398085769872"/>
    <n v="45173.750726666476"/>
    <n v="2.5927036685964788"/>
    <n v="0.5958556312281803"/>
    <m/>
    <m/>
    <m/>
    <m/>
    <x v="32"/>
  </r>
  <r>
    <x v="21"/>
    <x v="5"/>
    <s v="Low End"/>
    <s v="EDY's"/>
    <s v="Eggnog (Holiday)"/>
    <n v="167"/>
    <x v="3528"/>
    <n v="28967.06423039439"/>
    <x v="3528"/>
    <n v="72440.209210949732"/>
    <n v="260.31823341649908"/>
    <n v="43473.144980555342"/>
    <n v="2.5974473523952"/>
    <n v="0.60012450894446268"/>
    <m/>
    <m/>
    <m/>
    <m/>
    <x v="32"/>
  </r>
  <r>
    <x v="21"/>
    <x v="5"/>
    <s v="Low End"/>
    <s v="EDY's"/>
    <s v="Mint Cookie Crunch "/>
    <n v="146"/>
    <x v="3529"/>
    <n v="22127.211834239915"/>
    <x v="3529"/>
    <n v="58769.354303999782"/>
    <n v="250.97357855999905"/>
    <n v="36642.14246975987"/>
    <n v="2.7570535890410857"/>
    <n v="0.62349064242256003"/>
    <m/>
    <m/>
    <m/>
    <m/>
    <x v="32"/>
  </r>
  <r>
    <x v="21"/>
    <x v="5"/>
    <s v="Low End"/>
    <s v="EDY's"/>
    <s v="Chocolate"/>
    <n v="146"/>
    <x v="3530"/>
    <n v="22638.951753158715"/>
    <x v="3530"/>
    <n v="60417.420171479782"/>
    <n v="258.75663300219907"/>
    <n v="37778.468418321063"/>
    <n v="2.8343694957534145"/>
    <n v="0.62529098910705394"/>
    <m/>
    <m/>
    <m/>
    <m/>
    <x v="32"/>
  </r>
  <r>
    <x v="21"/>
    <x v="5"/>
    <s v="High End"/>
    <s v="Häagen-Dazs"/>
    <s v="Lemon Sorbet"/>
    <n v="241"/>
    <x v="3531"/>
    <n v="88959.630789856557"/>
    <x v="3531"/>
    <n v="156744.89158340904"/>
    <n v="281.26664229689828"/>
    <n v="67785.260793552487"/>
    <n v="2.6987292158091121"/>
    <n v="0.43245594869981296"/>
    <m/>
    <m/>
    <m/>
    <m/>
    <x v="32"/>
  </r>
  <r>
    <x v="21"/>
    <x v="5"/>
    <s v="High End"/>
    <s v="Häagen-Dazs"/>
    <s v="Mint Chip"/>
    <n v="204"/>
    <x v="3532"/>
    <n v="59454.957887999721"/>
    <x v="3532"/>
    <n v="111696.36479999949"/>
    <n v="256.08532799999887"/>
    <n v="52241.406911999766"/>
    <n v="2.683976470588223"/>
    <n v="0.46770910589204784"/>
    <m/>
    <m/>
    <m/>
    <m/>
    <x v="32"/>
  </r>
  <r>
    <x v="21"/>
    <x v="5"/>
    <s v="High End"/>
    <s v="Häagen-Dazs"/>
    <s v="Chocolate Fudge Brownie"/>
    <n v="204"/>
    <x v="3533"/>
    <n v="62058.251310998101"/>
    <x v="3533"/>
    <n v="120077.04428063943"/>
    <n v="284.40584789039866"/>
    <n v="58018.792969641327"/>
    <n v="2.8853576576470452"/>
    <n v="0.48317972279565813"/>
    <m/>
    <m/>
    <m/>
    <m/>
    <x v="32"/>
  </r>
  <r>
    <x v="21"/>
    <x v="5"/>
    <s v="High End"/>
    <s v="Häagen-Dazs"/>
    <s v="Vanilla Chocolate Chip"/>
    <n v="182"/>
    <x v="3534"/>
    <n v="47557.381372409698"/>
    <x v="3534"/>
    <n v="96171.349910999401"/>
    <n v="267.10971724499836"/>
    <n v="48613.968538589703"/>
    <n v="2.9033736840659161"/>
    <n v="0.50549325327739403"/>
    <m/>
    <m/>
    <m/>
    <m/>
    <x v="32"/>
  </r>
  <r>
    <x v="21"/>
    <x v="5"/>
    <s v="High End"/>
    <s v="Häagen-Dazs"/>
    <s v="Strawberry Cheesecake"/>
    <n v="153"/>
    <x v="3535"/>
    <n v="31860.982104315095"/>
    <x v="3535"/>
    <n v="71663.050152629541"/>
    <n v="260.14423560989837"/>
    <n v="39802.068048314446"/>
    <n v="3.0613460699999804"/>
    <n v="0.55540572112885411"/>
    <m/>
    <m/>
    <m/>
    <m/>
    <x v="32"/>
  </r>
  <r>
    <x v="21"/>
    <x v="5"/>
    <s v="High End"/>
    <s v="Häagen-Dazs"/>
    <s v="Banoffee"/>
    <n v="149"/>
    <x v="3536"/>
    <n v="29947.771491885709"/>
    <x v="3536"/>
    <n v="68579.978131889569"/>
    <n v="259.27655463089832"/>
    <n v="38632.20664000386"/>
    <n v="3.089049057785215"/>
    <n v="0.56331611196650333"/>
    <m/>
    <m/>
    <m/>
    <m/>
    <x v="32"/>
  </r>
  <r>
    <x v="21"/>
    <x v="5"/>
    <s v="Low End"/>
    <s v="Baskin-Robbins"/>
    <s v="Old Fashioned Butter Pecan"/>
    <n v="337"/>
    <x v="3537"/>
    <n v="206362.84856156565"/>
    <x v="3537"/>
    <n v="475207.45521795715"/>
    <n v="797.75847672519728"/>
    <n v="268844.60665639152"/>
    <n v="4.1843060625519035"/>
    <n v="0.56574155919562341"/>
    <m/>
    <m/>
    <m/>
    <m/>
    <x v="32"/>
  </r>
  <r>
    <x v="21"/>
    <x v="5"/>
    <s v="Low End"/>
    <s v="Baskin-Robbins"/>
    <s v="Rainbow Sherbet"/>
    <n v="295"/>
    <x v="3538"/>
    <n v="118805.74361761387"/>
    <x v="3538"/>
    <n v="201340.26376649807"/>
    <n v="279.77803440299732"/>
    <n v="82534.520148884199"/>
    <n v="2.313591080338961"/>
    <n v="0.40992555887680077"/>
    <m/>
    <m/>
    <m/>
    <m/>
    <x v="32"/>
  </r>
  <r>
    <x v="21"/>
    <x v="5"/>
    <s v="Low End"/>
    <s v="Baskin-Robbins"/>
    <s v="World Class Chocolate"/>
    <n v="255"/>
    <x v="3539"/>
    <n v="87674.67993107166"/>
    <x v="3539"/>
    <n v="157760.49566474848"/>
    <n v="274.84633621049733"/>
    <n v="70085.81573367682"/>
    <n v="2.4261514135293885"/>
    <n v="0.44425453557533073"/>
    <m/>
    <m/>
    <m/>
    <m/>
    <x v="32"/>
  </r>
  <r>
    <x v="22"/>
    <x v="0"/>
    <s v="Low End"/>
    <s v="Baskin-Robbins"/>
    <s v="Jamoca Almond Fudge"/>
    <n v="229"/>
    <x v="3540"/>
    <n v="68993.804068043726"/>
    <x v="3540"/>
    <n v="130341.56564852894"/>
    <n v="267.89415537329785"/>
    <n v="61347.76158048521"/>
    <n v="2.4854897055458314"/>
    <n v="0.4706692088225472"/>
    <m/>
    <m/>
    <m/>
    <m/>
    <x v="32"/>
  </r>
  <r>
    <x v="22"/>
    <x v="0"/>
    <s v="Low End"/>
    <s v="Baskin-Robbins"/>
    <s v="Burgundy Cherry"/>
    <n v="226"/>
    <x v="3541"/>
    <n v="66259.024010238747"/>
    <x v="3541"/>
    <n v="125959.40439431912"/>
    <n v="264.16097515079815"/>
    <n v="59700.380384080374"/>
    <n v="2.4661172447787441"/>
    <n v="0.47396524833657372"/>
    <m/>
    <m/>
    <m/>
    <m/>
    <x v="32"/>
  </r>
  <r>
    <x v="22"/>
    <x v="0"/>
    <s v="High End"/>
    <s v="Ben and Jerry's"/>
    <s v="S'mores"/>
    <n v="332"/>
    <x v="3542"/>
    <n v="224038.59521170674"/>
    <x v="3542"/>
    <n v="494938.79487647698"/>
    <n v="815.96445682159708"/>
    <n v="270900.19966477028"/>
    <n v="4.4902997067469599"/>
    <n v="0.54734080752829128"/>
    <m/>
    <m/>
    <m/>
    <m/>
    <x v="32"/>
  </r>
  <r>
    <x v="22"/>
    <x v="0"/>
    <s v="High End"/>
    <s v="Ben and Jerry's"/>
    <s v="Coffee HEATH Bar Crunch"/>
    <n v="298"/>
    <x v="3543"/>
    <n v="181899.8299847529"/>
    <x v="3543"/>
    <n v="422137.96962823771"/>
    <n v="806.16825383719731"/>
    <n v="240238.13964348481"/>
    <n v="4.7535918385234641"/>
    <n v="0.56909862871386385"/>
    <m/>
    <m/>
    <m/>
    <m/>
    <x v="32"/>
  </r>
  <r>
    <x v="22"/>
    <x v="0"/>
    <s v="High End"/>
    <s v="Ben and Jerry's"/>
    <s v="Dave Matthews Band MagicBrownies Encore Edition"/>
    <n v="248"/>
    <x v="3544"/>
    <n v="128834.8919552439"/>
    <x v="3544"/>
    <n v="201458.34566207865"/>
    <n v="292.83650688239811"/>
    <n v="72623.453706834742"/>
    <n v="3.2755324151612681"/>
    <n v="0.36048868299877512"/>
    <m/>
    <m/>
    <m/>
    <m/>
    <x v="32"/>
  </r>
  <r>
    <x v="22"/>
    <x v="0"/>
    <s v="High End"/>
    <s v="Ben and Jerry's"/>
    <s v="Oatmeal Cookie Chunk"/>
    <n v="332"/>
    <x v="3545"/>
    <n v="163802.42874496846"/>
    <x v="3545"/>
    <n v="260109.15853215818"/>
    <n v="290.08051140719795"/>
    <n v="96306.729787189717"/>
    <n v="2.3598232556626342"/>
    <n v="0.37025505111263884"/>
    <m/>
    <m/>
    <m/>
    <m/>
    <x v="32"/>
  </r>
  <r>
    <x v="22"/>
    <x v="0"/>
    <s v="High End"/>
    <s v="Ben and Jerry's"/>
    <s v="Chubby Hubby"/>
    <n v="180"/>
    <x v="3546"/>
    <n v="43818.490602719699"/>
    <x v="3546"/>
    <n v="91150.872911999366"/>
    <n v="262.95767949599815"/>
    <n v="47332.382309279667"/>
    <n v="2.8132985466666471"/>
    <n v="0.51927514018407928"/>
    <m/>
    <m/>
    <m/>
    <m/>
    <x v="32"/>
  </r>
  <r>
    <x v="22"/>
    <x v="0"/>
    <s v="Low End"/>
    <s v="EDY's"/>
    <s v="Peppermint (Holiday)"/>
    <n v="380"/>
    <x v="3547"/>
    <n v="192322.4752014782"/>
    <x v="3547"/>
    <n v="333516.53290799685"/>
    <n v="371.56330975399646"/>
    <n v="141194.05770651865"/>
    <n v="2.309671280526294"/>
    <n v="0.42334950077412847"/>
    <m/>
    <m/>
    <m/>
    <m/>
    <x v="32"/>
  </r>
  <r>
    <x v="22"/>
    <x v="0"/>
    <s v="Low End"/>
    <s v="EDY's"/>
    <s v="Hot Chocolate Limited Edition  New!"/>
    <n v="367"/>
    <x v="3548"/>
    <n v="180863.59669544149"/>
    <x v="3548"/>
    <n v="315790.87966271699"/>
    <n v="367.64927239039645"/>
    <n v="134927.2829672755"/>
    <n v="2.3445929486648276"/>
    <n v="0.42726782708666466"/>
    <m/>
    <m/>
    <m/>
    <m/>
    <x v="32"/>
  </r>
  <r>
    <x v="22"/>
    <x v="0"/>
    <s v="Low End"/>
    <s v="EDY's"/>
    <s v="Coffee"/>
    <n v="330"/>
    <x v="3549"/>
    <n v="146178.59244218899"/>
    <x v="3549"/>
    <n v="260725.74174899823"/>
    <n v="347.11257365699765"/>
    <n v="114547.14930680924"/>
    <n v="2.3941757736363471"/>
    <n v="0.43933962384536718"/>
    <m/>
    <m/>
    <m/>
    <m/>
    <x v="32"/>
  </r>
  <r>
    <x v="22"/>
    <x v="0"/>
    <s v="Low End"/>
    <s v="EDY's"/>
    <s v="S'Mores Limited Edition New!"/>
    <n v="317"/>
    <x v="3550"/>
    <n v="138240.93056405184"/>
    <x v="3550"/>
    <n v="248607.26391629796"/>
    <n v="348.15878029099719"/>
    <n v="110366.33335224612"/>
    <n v="2.4739749018927242"/>
    <n v="0.44393849002499247"/>
    <m/>
    <m/>
    <m/>
    <m/>
    <x v="32"/>
  </r>
  <r>
    <x v="22"/>
    <x v="0"/>
    <s v="High End"/>
    <s v="Häagen-Dazs"/>
    <s v="Black Walnut"/>
    <n v="335"/>
    <x v="3551"/>
    <n v="187175.33825081072"/>
    <x v="3551"/>
    <n v="292364.20201874728"/>
    <n v="313.99660826249715"/>
    <n v="105188.86376793656"/>
    <n v="2.6051610783581847"/>
    <n v="0.35978708419709854"/>
    <m/>
    <m/>
    <m/>
    <m/>
    <x v="32"/>
  </r>
  <r>
    <x v="22"/>
    <x v="0"/>
    <s v="Low End"/>
    <s v="Baskin-Robbins"/>
    <s v="Orange Sherbet"/>
    <n v="405"/>
    <x v="3552"/>
    <n v="293320.96305810427"/>
    <x v="3552"/>
    <n v="621913.43591324543"/>
    <n v="811.33943914849669"/>
    <n v="328592.47285514115"/>
    <n v="3.7915771127160216"/>
    <n v="0.52835725018968482"/>
    <m/>
    <m/>
    <m/>
    <m/>
    <x v="32"/>
  </r>
  <r>
    <x v="22"/>
    <x v="0"/>
    <s v="Low End"/>
    <s v="Baskin-Robbins"/>
    <s v="Chocolate Chip"/>
    <n v="377"/>
    <x v="3553"/>
    <n v="260795.38310538247"/>
    <x v="3553"/>
    <n v="566926.83910446533"/>
    <n v="812.01977718589626"/>
    <n v="306131.45599908289"/>
    <n v="3.9888188835808691"/>
    <n v="0.53998405946463446"/>
    <m/>
    <m/>
    <m/>
    <m/>
    <x v="32"/>
  </r>
  <r>
    <x v="22"/>
    <x v="0"/>
    <s v="Low End"/>
    <s v="Baskin-Robbins"/>
    <s v="Cherry Macaroon"/>
    <n v="359"/>
    <x v="3554"/>
    <n v="238555.05924442445"/>
    <x v="3554"/>
    <n v="529243.75044653565"/>
    <n v="809.71780279139614"/>
    <n v="290688.69120211119"/>
    <n v="4.1064528553203008"/>
    <n v="0.54925295000054353"/>
    <m/>
    <m/>
    <m/>
    <m/>
    <x v="32"/>
  </r>
  <r>
    <x v="22"/>
    <x v="0"/>
    <s v="Low End"/>
    <s v="Baskin-Robbins"/>
    <s v="Radish and Rice"/>
    <n v="429"/>
    <x v="3555"/>
    <n v="341240.50792581338"/>
    <x v="3555"/>
    <n v="715702.90645424381"/>
    <n v="872.87272384249525"/>
    <n v="374462.39852843044"/>
    <n v="3.8888231777388942"/>
    <n v="0.52320927461871436"/>
    <m/>
    <m/>
    <m/>
    <m/>
    <x v="32"/>
  </r>
  <r>
    <x v="22"/>
    <x v="0"/>
    <s v="Low End"/>
    <s v="Baskin-Robbins"/>
    <s v="Banana Nut Fudge"/>
    <n v="298"/>
    <x v="3556"/>
    <n v="168534.2040541661"/>
    <x v="3556"/>
    <n v="257486.40043279709"/>
    <n v="298.49730328399664"/>
    <n v="88952.196378630993"/>
    <n v="2.8994910187919136"/>
    <n v="0.345463668097093"/>
    <m/>
    <m/>
    <m/>
    <m/>
    <x v="32"/>
  </r>
  <r>
    <x v="22"/>
    <x v="0"/>
    <s v="Low End"/>
    <s v="Baskin-Robbins"/>
    <s v="Vanilla"/>
    <n v="429"/>
    <x v="3557"/>
    <n v="185537.98949399777"/>
    <x v="3557"/>
    <n v="441771.71009399462"/>
    <n v="597.2813999999928"/>
    <n v="256233.72059999686"/>
    <n v="2.4003983356643066"/>
    <n v="0.5800138731053619"/>
    <m/>
    <m/>
    <m/>
    <m/>
    <x v="32"/>
  </r>
  <r>
    <x v="22"/>
    <x v="0"/>
    <s v="High End"/>
    <s v="Ben and Jerry's"/>
    <s v="Black Raspberry"/>
    <n v="406"/>
    <x v="3558"/>
    <n v="329897.12350945204"/>
    <x v="3558"/>
    <n v="668869.469062755"/>
    <n v="834.90725505739636"/>
    <n v="338972.34555330296"/>
    <n v="4.0577875528571123"/>
    <n v="0.50678400081301922"/>
    <m/>
    <m/>
    <m/>
    <m/>
    <x v="32"/>
  </r>
  <r>
    <x v="22"/>
    <x v="0"/>
    <s v="High End"/>
    <s v="Ben and Jerry's"/>
    <s v="Vanilla"/>
    <n v="396"/>
    <x v="3559"/>
    <n v="319200.15558372095"/>
    <x v="3559"/>
    <n v="650847.97027007444"/>
    <n v="837.49448153119579"/>
    <n v="331647.81468635349"/>
    <n v="4.1503926274747123"/>
    <n v="0.5095626472473036"/>
    <m/>
    <m/>
    <m/>
    <m/>
    <x v="32"/>
  </r>
  <r>
    <x v="22"/>
    <x v="0"/>
    <s v="High End"/>
    <s v="Ben and Jerry's"/>
    <s v="Hot Chocolate Limited Edition  New!"/>
    <n v="484"/>
    <x v="3560"/>
    <n v="479664.4127098677"/>
    <x v="3560"/>
    <n v="927450.28487055167"/>
    <n v="925.177421819595"/>
    <n v="447785.87216068397"/>
    <n v="3.9591313984297165"/>
    <n v="0.48281388174157863"/>
    <m/>
    <m/>
    <m/>
    <m/>
    <x v="32"/>
  </r>
  <r>
    <x v="22"/>
    <x v="0"/>
    <s v="High End"/>
    <s v="Ben and Jerry's"/>
    <s v="Mint Chocolate Chunk"/>
    <n v="379"/>
    <x v="3561"/>
    <n v="290582.98842178122"/>
    <x v="3561"/>
    <n v="605169.63394123549"/>
    <n v="830.04391957639655"/>
    <n v="314586.64551945427"/>
    <n v="4.2130703207387548"/>
    <n v="0.51983217246158453"/>
    <m/>
    <m/>
    <m/>
    <m/>
    <x v="32"/>
  </r>
  <r>
    <x v="22"/>
    <x v="0"/>
    <s v="High End"/>
    <s v="Ben and Jerry's"/>
    <s v="Strawberry"/>
    <n v="349"/>
    <x v="3562"/>
    <n v="249714.86721773987"/>
    <x v="3562"/>
    <n v="537481.64796045609"/>
    <n v="824.54664969259647"/>
    <n v="287766.78074271622"/>
    <n v="4.4127851820630051"/>
    <n v="0.53539833747753918"/>
    <m/>
    <m/>
    <m/>
    <m/>
    <x v="32"/>
  </r>
  <r>
    <x v="22"/>
    <x v="0"/>
    <s v="High End"/>
    <s v="Ben and Jerry's"/>
    <s v="Coffee"/>
    <n v="318"/>
    <x v="3563"/>
    <n v="210652.80192242051"/>
    <x v="3563"/>
    <n v="471029.13426587655"/>
    <n v="818.79349793539643"/>
    <n v="260376.33234345604"/>
    <n v="4.657936140440218"/>
    <n v="0.55278179926017978"/>
    <m/>
    <m/>
    <m/>
    <m/>
    <x v="32"/>
  </r>
  <r>
    <x v="22"/>
    <x v="0"/>
    <s v="High End"/>
    <s v="Ben and Jerry's"/>
    <s v="Imagine Whirled Peace"/>
    <n v="303"/>
    <x v="3564"/>
    <n v="139282.37231980363"/>
    <x v="3564"/>
    <n v="228312.01151549775"/>
    <n v="293.82719206499712"/>
    <n v="89029.639195694122"/>
    <n v="2.486815143564332"/>
    <n v="0.38994724195512082"/>
    <m/>
    <m/>
    <m/>
    <m/>
    <x v="32"/>
  </r>
  <r>
    <x v="22"/>
    <x v="0"/>
    <s v="High End"/>
    <s v="Ben and Jerry's"/>
    <s v="Key Lime Pie"/>
    <n v="277"/>
    <x v="3565"/>
    <n v="118174.91099794231"/>
    <x v="3565"/>
    <n v="200363.55144497752"/>
    <n v="296.70989331059639"/>
    <n v="82188.640447035214"/>
    <n v="2.6113145153068267"/>
    <n v="0.410197562652034"/>
    <m/>
    <m/>
    <m/>
    <m/>
    <x v="32"/>
  </r>
  <r>
    <x v="22"/>
    <x v="0"/>
    <s v="High End"/>
    <s v="Ben and Jerry's"/>
    <s v="Strawberry"/>
    <n v="613"/>
    <x v="3566"/>
    <n v="418089.98362499592"/>
    <x v="3566"/>
    <n v="875850.39404499135"/>
    <n v="746.75433999999257"/>
    <n v="457760.41041999543"/>
    <n v="2.3308213132136801"/>
    <n v="0.52264680535895369"/>
    <m/>
    <m/>
    <m/>
    <m/>
    <x v="32"/>
  </r>
  <r>
    <x v="22"/>
    <x v="0"/>
    <s v="High End"/>
    <s v="Ben and Jerry's"/>
    <s v="Chocolate Chip Cookie Dough"/>
    <n v="484"/>
    <x v="3567"/>
    <n v="266963.99399999675"/>
    <x v="3567"/>
    <n v="597950.31735999277"/>
    <n v="683.85603999999171"/>
    <n v="330986.32335999602"/>
    <n v="2.5525507024793077"/>
    <n v="0.55353482346381544"/>
    <m/>
    <m/>
    <m/>
    <m/>
    <x v="32"/>
  </r>
  <r>
    <x v="22"/>
    <x v="0"/>
    <s v="High End"/>
    <s v="Ben and Jerry's"/>
    <s v="Cookies 'N Cream"/>
    <n v="613"/>
    <x v="3568"/>
    <n v="418259.0796749958"/>
    <x v="3568"/>
    <n v="1012445.5550264599"/>
    <n v="969.30909518999033"/>
    <n v="594186.475351464"/>
    <n v="2.6943296414192228"/>
    <n v="0.58688239817096655"/>
    <m/>
    <m/>
    <m/>
    <m/>
    <x v="32"/>
  </r>
  <r>
    <x v="22"/>
    <x v="0"/>
    <s v="High End"/>
    <s v="Ben and Jerry's"/>
    <s v="Cinnamon Buns"/>
    <n v="438"/>
    <x v="3569"/>
    <n v="216385.6436999976"/>
    <x v="3569"/>
    <n v="530522.66208851407"/>
    <n v="717.20780453999191"/>
    <n v="314137.0183885165"/>
    <n v="2.7653857409588731"/>
    <n v="0.59212742609684188"/>
    <m/>
    <m/>
    <m/>
    <m/>
    <x v="32"/>
  </r>
  <r>
    <x v="22"/>
    <x v="0"/>
    <s v="High End"/>
    <s v="Ben and Jerry's"/>
    <s v="Black Raspberry"/>
    <n v="433"/>
    <x v="3570"/>
    <n v="208731.50369999793"/>
    <x v="3570"/>
    <n v="513590.97254451487"/>
    <n v="704.06343843999298"/>
    <n v="304859.4688445169"/>
    <n v="2.739312559907594"/>
    <n v="0.59358416549678283"/>
    <m/>
    <m/>
    <m/>
    <m/>
    <x v="32"/>
  </r>
  <r>
    <x v="22"/>
    <x v="0"/>
    <s v="Low End"/>
    <s v="EDY's"/>
    <s v="Mint Cookie Crunch "/>
    <n v="336"/>
    <x v="3571"/>
    <n v="155636.84133204323"/>
    <x v="3571"/>
    <n v="276580.98494207725"/>
    <n v="359.95280836319648"/>
    <n v="120944.14361003402"/>
    <n v="2.4498740871428328"/>
    <n v="0.43728293047825628"/>
    <m/>
    <m/>
    <m/>
    <m/>
    <x v="32"/>
  </r>
  <r>
    <x v="22"/>
    <x v="0"/>
    <s v="Low End"/>
    <s v="EDY's"/>
    <s v="Nestlé® Drumstick® Sundae Cone Limited Edition New!"/>
    <n v="301"/>
    <x v="3572"/>
    <n v="125419.75510525875"/>
    <x v="3572"/>
    <n v="223597.05114599774"/>
    <n v="326.17041873999665"/>
    <n v="98177.296040738991"/>
    <n v="2.4679313820597759"/>
    <n v="0.4390813543271378"/>
    <m/>
    <m/>
    <m/>
    <m/>
    <x v="32"/>
  </r>
  <r>
    <x v="22"/>
    <x v="0"/>
    <s v="Low End"/>
    <s v="EDY's"/>
    <s v="Cookies 'N Cream"/>
    <n v="962"/>
    <x v="3573"/>
    <n v="1062283.335387547"/>
    <x v="3573"/>
    <n v="1919211.3544759813"/>
    <n v="890.7775666199941"/>
    <n v="856928.01908843429"/>
    <n v="2.0738276486486282"/>
    <n v="0.44650007780013823"/>
    <m/>
    <m/>
    <m/>
    <m/>
    <x v="32"/>
  </r>
  <r>
    <x v="22"/>
    <x v="0"/>
    <s v="Low End"/>
    <s v="EDY's"/>
    <s v="Girl Scouts® Samoas® Cookie (Jan-Apr)"/>
    <n v="285"/>
    <x v="3574"/>
    <n v="118303.18884697369"/>
    <x v="3574"/>
    <n v="217535.58902249759"/>
    <n v="348.18386026499616"/>
    <n v="99232.400175523901"/>
    <n v="2.6781851526315492"/>
    <n v="0.45616627891292427"/>
    <m/>
    <m/>
    <m/>
    <m/>
    <x v="32"/>
  </r>
  <r>
    <x v="22"/>
    <x v="0"/>
    <s v="Low End"/>
    <s v="EDY's"/>
    <s v="Mint Chocolate Chip"/>
    <n v="301"/>
    <x v="3575"/>
    <n v="132722.14922920315"/>
    <x v="3575"/>
    <n v="247116.62856194749"/>
    <n v="380.04810409549617"/>
    <n v="114394.47933274435"/>
    <n v="2.7275265014949892"/>
    <n v="0.46291696353435718"/>
    <m/>
    <m/>
    <m/>
    <m/>
    <x v="32"/>
  </r>
  <r>
    <x v="22"/>
    <x v="1"/>
    <s v="Low End"/>
    <s v="EDY's"/>
    <s v="Half Baked"/>
    <n v="962"/>
    <x v="3576"/>
    <n v="1139926.5886883226"/>
    <x v="3576"/>
    <n v="2167061.3215752579"/>
    <n v="1067.7076225435919"/>
    <n v="1027134.7328869354"/>
    <n v="2.341645006694363"/>
    <n v="0.473975850457384"/>
    <m/>
    <m/>
    <m/>
    <m/>
    <x v="32"/>
  </r>
  <r>
    <x v="22"/>
    <x v="1"/>
    <s v="High End"/>
    <s v="Häagen-Dazs"/>
    <s v="Chocolate"/>
    <n v="352"/>
    <x v="3577"/>
    <n v="282607.34393548459"/>
    <x v="3577"/>
    <n v="583055.53940479504"/>
    <n v="853.54600985599575"/>
    <n v="300448.19546931045"/>
    <n v="4.7057039272726877"/>
    <n v="0.5152994443308424"/>
    <m/>
    <m/>
    <m/>
    <m/>
    <x v="32"/>
  </r>
  <r>
    <x v="22"/>
    <x v="1"/>
    <s v="High End"/>
    <s v="Häagen-Dazs"/>
    <s v="Lemon Sorbet"/>
    <n v="382"/>
    <x v="3578"/>
    <n v="254959.11424642726"/>
    <x v="3578"/>
    <n v="574239.24280783522"/>
    <n v="835.81185487279583"/>
    <n v="319280.12856140797"/>
    <n v="3.9351939558114859"/>
    <n v="0.55600541509534662"/>
    <m/>
    <m/>
    <m/>
    <m/>
    <x v="32"/>
  </r>
  <r>
    <x v="22"/>
    <x v="1"/>
    <s v="High End"/>
    <s v="Häagen-Dazs"/>
    <s v="Mocha Chip"/>
    <n v="325"/>
    <x v="3579"/>
    <n v="180930.44135643524"/>
    <x v="3579"/>
    <n v="285327.01445624646"/>
    <n v="321.22022492249607"/>
    <n v="104396.57309981121"/>
    <n v="2.7013208469230436"/>
    <n v="0.36588394302152533"/>
    <m/>
    <m/>
    <m/>
    <m/>
    <x v="32"/>
  </r>
  <r>
    <x v="22"/>
    <x v="1"/>
    <s v="High End"/>
    <s v="Häagen-Dazs"/>
    <s v="Coffee"/>
    <n v="722"/>
    <x v="3580"/>
    <n v="641729.79590399365"/>
    <x v="3580"/>
    <n v="1296031.6103039873"/>
    <n v="906.2351999999911"/>
    <n v="654301.81439999363"/>
    <n v="2.4862294072021913"/>
    <n v="0.50485019747822779"/>
    <m/>
    <m/>
    <m/>
    <m/>
    <x v="32"/>
  </r>
  <r>
    <x v="22"/>
    <x v="1"/>
    <s v="High End"/>
    <s v="Häagen-Dazs"/>
    <s v="Banoffee"/>
    <n v="612"/>
    <x v="3581"/>
    <n v="472276.01318399434"/>
    <x v="3581"/>
    <n v="989217.23558398813"/>
    <n v="844.67519999998979"/>
    <n v="516941.2223999938"/>
    <n v="2.641124235294086"/>
    <n v="0.5225760366931087"/>
    <m/>
    <m/>
    <m/>
    <m/>
    <x v="32"/>
  </r>
  <r>
    <x v="22"/>
    <x v="1"/>
    <s v="High End"/>
    <s v="Häagen-Dazs"/>
    <s v="Belgian Chocolate"/>
    <n v="853"/>
    <x v="3582"/>
    <n v="900075.61648799048"/>
    <x v="3582"/>
    <n v="1889923.7291839004"/>
    <n v="1160.431550639988"/>
    <n v="989848.11269590992"/>
    <n v="2.5974441343962216"/>
    <n v="0.52375029606265766"/>
    <m/>
    <m/>
    <m/>
    <m/>
    <x v="32"/>
  </r>
  <r>
    <x v="22"/>
    <x v="1"/>
    <s v="High End"/>
    <s v="Häagen-Dazs"/>
    <s v="Coffee"/>
    <n v="608"/>
    <x v="3583"/>
    <n v="457378.24358399527"/>
    <x v="3583"/>
    <n v="1025455.3635225495"/>
    <n v="934.33736831999045"/>
    <n v="568077.11993855424"/>
    <n v="2.7740200926315506"/>
    <n v="0.5539754728934746"/>
    <m/>
    <m/>
    <m/>
    <m/>
    <x v="32"/>
  </r>
  <r>
    <x v="22"/>
    <x v="1"/>
    <s v="High End"/>
    <s v="Häagen-Dazs"/>
    <s v="Girl Scouts® Thin Mint Cookie (Jan-Apr)"/>
    <n v="722"/>
    <x v="3584"/>
    <n v="641989.39533599361"/>
    <x v="3584"/>
    <n v="1512589.1938725449"/>
    <n v="1205.816895479988"/>
    <n v="870599.7985365513"/>
    <n v="2.9016605034348744"/>
    <n v="0.57556923060360732"/>
    <m/>
    <m/>
    <m/>
    <m/>
    <x v="32"/>
  </r>
  <r>
    <x v="22"/>
    <x v="1"/>
    <s v="High End"/>
    <s v="Häagen-Dazs"/>
    <s v="Coffee"/>
    <n v="612"/>
    <x v="3585"/>
    <n v="472555.79755199427"/>
    <x v="3585"/>
    <n v="1148821.1373499061"/>
    <n v="1105.0087251599866"/>
    <n v="676265.33979791193"/>
    <n v="3.0672528123529039"/>
    <n v="0.58866025163666191"/>
    <m/>
    <m/>
    <m/>
    <m/>
    <x v="32"/>
  </r>
  <r>
    <x v="22"/>
    <x v="1"/>
    <s v="Low End"/>
    <s v="Baskin-Robbins"/>
    <s v="Lemon Crisp"/>
    <n v="390"/>
    <x v="3586"/>
    <n v="278872.74552617641"/>
    <x v="3586"/>
    <n v="596829.00427799486"/>
    <n v="815.27245833799589"/>
    <n v="317956.25875181844"/>
    <n v="3.9239250774358636"/>
    <n v="0.53274263896819385"/>
    <m/>
    <m/>
    <m/>
    <m/>
    <x v="32"/>
  </r>
  <r>
    <x v="22"/>
    <x v="1"/>
    <s v="Low End"/>
    <s v="Baskin-Robbins"/>
    <s v="World Class Chocolate"/>
    <n v="366"/>
    <x v="3587"/>
    <n v="253973.6289353302"/>
    <x v="3587"/>
    <n v="553826.13379139442"/>
    <n v="819.26913895099506"/>
    <n v="299852.50485606422"/>
    <n v="4.1343884095628001"/>
    <n v="0.54141992687005891"/>
    <m/>
    <m/>
    <m/>
    <m/>
    <x v="32"/>
  </r>
  <r>
    <x v="22"/>
    <x v="1"/>
    <s v="Low End"/>
    <s v="Baskin-Robbins"/>
    <s v="Vanilla"/>
    <n v="175"/>
    <x v="3588"/>
    <n v="41223.28612499938"/>
    <x v="3588"/>
    <n v="88997.737499998664"/>
    <n v="272.99686499999586"/>
    <n v="47774.451374999284"/>
    <n v="2.9060485714285278"/>
    <n v="0.53680523479599684"/>
    <m/>
    <m/>
    <m/>
    <m/>
    <x v="32"/>
  </r>
  <r>
    <x v="22"/>
    <x v="1"/>
    <s v="Low End"/>
    <s v="Baskin-Robbins"/>
    <s v="Mango Sorbet"/>
    <n v="175"/>
    <x v="3589"/>
    <n v="42565.027744311854"/>
    <x v="3589"/>
    <n v="93317.510868748592"/>
    <n v="290.01418928249564"/>
    <n v="50752.483124436738"/>
    <n v="3.0471023957142398"/>
    <n v="0.54386880502867552"/>
    <m/>
    <m/>
    <m/>
    <m/>
    <x v="32"/>
  </r>
  <r>
    <x v="22"/>
    <x v="1"/>
    <s v="Low End"/>
    <s v="Baskin-Robbins"/>
    <s v="Vanilla"/>
    <n v="644"/>
    <x v="3590"/>
    <n v="425207.25452799408"/>
    <x v="3590"/>
    <n v="945219.97348350706"/>
    <n v="807.47316607998903"/>
    <n v="520012.71895551297"/>
    <n v="2.2790883199999685"/>
    <n v="0.55014994767732395"/>
    <m/>
    <m/>
    <m/>
    <m/>
    <x v="32"/>
  </r>
  <r>
    <x v="22"/>
    <x v="1"/>
    <s v="Low End"/>
    <s v="Baskin-Robbins"/>
    <s v="Lemon Sherbet"/>
    <n v="568"/>
    <x v="3591"/>
    <n v="334685.94348799495"/>
    <x v="3591"/>
    <n v="770201.91980990861"/>
    <n v="766.75347943998884"/>
    <n v="435515.97632191365"/>
    <n v="2.3873050976055987"/>
    <n v="0.56545688230613878"/>
    <m/>
    <m/>
    <m/>
    <m/>
    <x v="32"/>
  </r>
  <r>
    <x v="22"/>
    <x v="1"/>
    <s v="Low End"/>
    <s v="Baskin-Robbins"/>
    <s v="Rainbow Sherbet"/>
    <n v="524"/>
    <x v="3592"/>
    <n v="281672.41671999608"/>
    <x v="3592"/>
    <n v="663897.31574479071"/>
    <n v="729.4368301999898"/>
    <n v="382224.89902479463"/>
    <n v="2.4179000194656148"/>
    <n v="0.57572894175057343"/>
    <m/>
    <m/>
    <m/>
    <m/>
    <x v="32"/>
  </r>
  <r>
    <x v="22"/>
    <x v="1"/>
    <s v="Low End"/>
    <s v="Baskin-Robbins"/>
    <s v="Chocolate"/>
    <n v="472"/>
    <x v="3593"/>
    <n v="228098.51231999687"/>
    <x v="3593"/>
    <n v="555698.7595487925"/>
    <n v="694.06832039999063"/>
    <n v="327600.24722879566"/>
    <n v="2.4943387296609831"/>
    <n v="0.58952848391239032"/>
    <m/>
    <m/>
    <m/>
    <m/>
    <x v="32"/>
  </r>
  <r>
    <x v="22"/>
    <x v="1"/>
    <s v="High End"/>
    <s v="Ben and Jerry's"/>
    <s v="Coffee"/>
    <n v="417"/>
    <x v="3594"/>
    <n v="353287.84650671785"/>
    <x v="3594"/>
    <n v="704973.28744103364"/>
    <n v="843.37036195279552"/>
    <n v="351685.44093431579"/>
    <n v="4.0541568899759826"/>
    <n v="0.49886349908503719"/>
    <m/>
    <m/>
    <m/>
    <m/>
    <x v="32"/>
  </r>
  <r>
    <x v="22"/>
    <x v="1"/>
    <s v="High End"/>
    <s v="Ben and Jerry's"/>
    <s v="Cinnamon Buns"/>
    <n v="281"/>
    <x v="3595"/>
    <n v="175315.58493200698"/>
    <x v="3595"/>
    <n v="407103.0817161561"/>
    <n v="824.86653659839533"/>
    <n v="231787.49678414912"/>
    <n v="5.1557488091102703"/>
    <n v="0.56935824658226974"/>
    <m/>
    <m/>
    <m/>
    <m/>
    <x v="32"/>
  </r>
  <r>
    <x v="22"/>
    <x v="1"/>
    <s v="High End"/>
    <s v="Ben and Jerry's"/>
    <s v="Oatmeal Cookie Chunk"/>
    <n v="975"/>
    <x v="3596"/>
    <n v="1089131.0624999863"/>
    <x v="3596"/>
    <n v="2213758.488824972"/>
    <n v="1153.4640269999854"/>
    <n v="1124627.4263249857"/>
    <n v="2.3287400276922781"/>
    <n v="0.50801721687442081"/>
    <m/>
    <m/>
    <m/>
    <m/>
    <x v="32"/>
  </r>
  <r>
    <x v="22"/>
    <x v="1"/>
    <s v="High End"/>
    <s v="Ben and Jerry's"/>
    <s v="Chocolate Therapy"/>
    <n v="557"/>
    <x v="3597"/>
    <n v="359710.44682499504"/>
    <x v="3597"/>
    <n v="823433.02422975877"/>
    <n v="832.53604560998872"/>
    <n v="463722.57740476372"/>
    <n v="2.6541037174326387"/>
    <n v="0.56315761423162614"/>
    <m/>
    <m/>
    <m/>
    <m/>
    <x v="32"/>
  </r>
  <r>
    <x v="22"/>
    <x v="1"/>
    <s v="High End"/>
    <s v="Ben and Jerry's"/>
    <s v="Half Baked"/>
    <n v="487"/>
    <x v="3598"/>
    <n v="278234.81234999583"/>
    <x v="3598"/>
    <n v="660856.03873805015"/>
    <n v="785.66986937998843"/>
    <n v="382621.22638805432"/>
    <n v="2.7864351527309648"/>
    <n v="0.57897817975408949"/>
    <m/>
    <m/>
    <m/>
    <m/>
    <x v="32"/>
  </r>
  <r>
    <x v="22"/>
    <x v="1"/>
    <s v="High End"/>
    <s v="Ben and Jerry's"/>
    <s v="Chubby Hubby"/>
    <n v="466"/>
    <x v="3599"/>
    <n v="248893.34939999683"/>
    <x v="3599"/>
    <n v="598842.05131223251"/>
    <n v="750.96287963999066"/>
    <n v="349948.7019122357"/>
    <n v="2.7576583254076907"/>
    <n v="0.58437563151318273"/>
    <m/>
    <m/>
    <m/>
    <m/>
    <x v="32"/>
  </r>
  <r>
    <x v="22"/>
    <x v="1"/>
    <s v="High End"/>
    <s v="Ben and Jerry's"/>
    <s v="Butter Pecan"/>
    <n v="435"/>
    <x v="3600"/>
    <n v="220754.6156249968"/>
    <x v="3600"/>
    <n v="542392.90646624228"/>
    <n v="739.39836974998957"/>
    <n v="321638.29084124544"/>
    <n v="2.8663913672413384"/>
    <n v="0.59299870445717884"/>
    <m/>
    <m/>
    <m/>
    <m/>
    <x v="32"/>
  </r>
  <r>
    <x v="22"/>
    <x v="1"/>
    <s v="Low End"/>
    <s v="EDY's"/>
    <s v="Eggnog (Holiday)"/>
    <n v="423"/>
    <x v="3601"/>
    <n v="241191.77681475045"/>
    <x v="3601"/>
    <n v="409790.56391855469"/>
    <n v="398.57869291679492"/>
    <n v="168598.78710380424"/>
    <n v="2.2902411790070625"/>
    <n v="0.41142671878924236"/>
    <m/>
    <m/>
    <m/>
    <m/>
    <x v="32"/>
  </r>
  <r>
    <x v="22"/>
    <x v="1"/>
    <s v="Low End"/>
    <s v="EDY's"/>
    <s v="Peppermint (Holiday)"/>
    <n v="249"/>
    <x v="3602"/>
    <n v="94686.474725728651"/>
    <x v="3602"/>
    <n v="176263.15758299752"/>
    <n v="327.61720022999543"/>
    <n v="81576.682857268868"/>
    <n v="2.8429083012047793"/>
    <n v="0.46281187728556733"/>
    <m/>
    <m/>
    <m/>
    <m/>
    <x v="32"/>
  </r>
  <r>
    <x v="22"/>
    <x v="1"/>
    <s v="Low End"/>
    <s v="EDY's"/>
    <s v="Neapolitan"/>
    <n v="249"/>
    <x v="3603"/>
    <n v="99898.795049081789"/>
    <x v="3603"/>
    <n v="193052.09370671728"/>
    <n v="374.10963316319476"/>
    <n v="93153.298657635489"/>
    <n v="3.1136932260240524"/>
    <n v="0.48252933635183987"/>
    <m/>
    <m/>
    <m/>
    <m/>
    <x v="32"/>
  </r>
  <r>
    <x v="22"/>
    <x v="1"/>
    <s v="High End"/>
    <s v="Häagen-Dazs"/>
    <s v="Chocolate"/>
    <n v="402"/>
    <x v="3604"/>
    <n v="369073.33365887118"/>
    <x v="3604"/>
    <n v="720340.05465443269"/>
    <n v="873.79781342179479"/>
    <n v="351266.72099556151"/>
    <n v="4.4574395104974673"/>
    <n v="0.48764013430306052"/>
    <m/>
    <m/>
    <m/>
    <m/>
    <x v="32"/>
  </r>
  <r>
    <x v="22"/>
    <x v="1"/>
    <s v="High End"/>
    <s v="Häagen-Dazs"/>
    <s v="Macadamia Nut Brittle"/>
    <n v="343"/>
    <x v="3605"/>
    <n v="270968.28483878652"/>
    <x v="3605"/>
    <n v="563647.80560899503"/>
    <n v="853.29306346999556"/>
    <n v="292679.5207702085"/>
    <n v="4.7909272973760508"/>
    <n v="0.51925957638384135"/>
    <m/>
    <m/>
    <m/>
    <m/>
    <x v="32"/>
  </r>
  <r>
    <x v="22"/>
    <x v="1"/>
    <s v="High End"/>
    <s v="Häagen-Dazs"/>
    <s v="Honey Vanilla"/>
    <n v="371"/>
    <x v="3606"/>
    <n v="243113.16433615552"/>
    <x v="3606"/>
    <n v="553917.57321018493"/>
    <n v="837.74773281409557"/>
    <n v="310804.40887402941"/>
    <n v="4.0243646385174836"/>
    <n v="0.56110227208136287"/>
    <m/>
    <m/>
    <m/>
    <m/>
    <x v="32"/>
  </r>
  <r>
    <x v="22"/>
    <x v="2"/>
    <s v="High End"/>
    <s v="Häagen-Dazs"/>
    <s v="Vanilla Honey Bee"/>
    <n v="954"/>
    <x v="3607"/>
    <n v="1154169.9762119856"/>
    <x v="3607"/>
    <n v="2380308.0229090499"/>
    <n v="1285.2600070199835"/>
    <n v="1226138.0466970643"/>
    <n v="2.6153897117609732"/>
    <n v="0.51511738602576407"/>
    <m/>
    <m/>
    <m/>
    <m/>
    <x v="32"/>
  </r>
  <r>
    <x v="22"/>
    <x v="2"/>
    <s v="Low End"/>
    <s v="Baskin-Robbins"/>
    <s v="Chocolate Fudge"/>
    <n v="668"/>
    <x v="3608"/>
    <n v="476315.56166399154"/>
    <x v="3608"/>
    <n v="1048816.8256377415"/>
    <n v="857.03782031998503"/>
    <n v="572501.26397374994"/>
    <n v="2.3504267489819948"/>
    <n v="0.54585438560793109"/>
    <m/>
    <m/>
    <m/>
    <m/>
    <x v="32"/>
  </r>
  <r>
    <x v="22"/>
    <x v="2"/>
    <s v="Low End"/>
    <s v="Baskin-Robbins"/>
    <s v="Cherry Macaroon"/>
    <n v="662"/>
    <x v="3609"/>
    <n v="462041.52568799246"/>
    <x v="3609"/>
    <n v="1019748.9846079033"/>
    <n v="842.45839715998625"/>
    <n v="557707.45891991083"/>
    <n v="2.3268977661026811"/>
    <n v="0.54690660872229369"/>
    <m/>
    <m/>
    <m/>
    <m/>
    <x v="32"/>
  </r>
  <r>
    <x v="22"/>
    <x v="2"/>
    <s v="Low End"/>
    <s v="Baskin-Robbins"/>
    <s v="Lemon Sherbet"/>
    <n v="597"/>
    <x v="3610"/>
    <n v="375833.64690899377"/>
    <x v="3610"/>
    <n v="852780.03084979602"/>
    <n v="798.90516572998706"/>
    <n v="476946.38394080225"/>
    <n v="2.3927006075879005"/>
    <n v="0.55928418429958404"/>
    <m/>
    <m/>
    <m/>
    <m/>
    <x v="32"/>
  </r>
  <r>
    <x v="22"/>
    <x v="2"/>
    <s v="Low End"/>
    <s v="Baskin-Robbins"/>
    <s v="Peppermint Stick"/>
    <n v="566"/>
    <x v="3611"/>
    <n v="342087.02890399395"/>
    <x v="3611"/>
    <n v="788035.86376934615"/>
    <n v="787.89546795998615"/>
    <n v="445948.8348653522"/>
    <n v="2.4598754628268118"/>
    <n v="0.56589916191413214"/>
    <m/>
    <m/>
    <m/>
    <m/>
    <x v="32"/>
  </r>
  <r>
    <x v="22"/>
    <x v="2"/>
    <s v="Low End"/>
    <s v="Baskin-Robbins"/>
    <s v="Pistachio Almond"/>
    <n v="501"/>
    <x v="3612"/>
    <n v="264231.26270999573"/>
    <x v="3612"/>
    <n v="631513.51296388987"/>
    <n v="733.09830389998831"/>
    <n v="367282.25025389413"/>
    <n v="2.5159800676646302"/>
    <n v="0.58159048494484944"/>
    <m/>
    <m/>
    <m/>
    <m/>
    <x v="32"/>
  </r>
  <r>
    <x v="22"/>
    <x v="2"/>
    <s v="Low End"/>
    <s v="Baskin-Robbins"/>
    <s v="Egg Nog"/>
    <n v="500"/>
    <x v="3613"/>
    <n v="263227.24999999569"/>
    <x v="3613"/>
    <n v="629509.95249998965"/>
    <n v="732.565404999988"/>
    <n v="366282.70249999396"/>
    <n v="2.518039809999959"/>
    <n v="0.58185371183627155"/>
    <m/>
    <m/>
    <m/>
    <m/>
    <x v="32"/>
  </r>
  <r>
    <x v="22"/>
    <x v="2"/>
    <s v="High End"/>
    <s v="Ben and Jerry's"/>
    <s v="Dave Matthews Band MagicBrownies Encore Edition"/>
    <n v="426"/>
    <x v="3614"/>
    <n v="378361.38890589616"/>
    <x v="3614"/>
    <n v="742667.82066419185"/>
    <n v="855.17941727299456"/>
    <n v="364306.43175829569"/>
    <n v="4.092374863145495"/>
    <n v="0.49053752111204263"/>
    <m/>
    <m/>
    <m/>
    <m/>
    <x v="32"/>
  </r>
  <r>
    <x v="22"/>
    <x v="2"/>
    <s v="High End"/>
    <s v="Ben and Jerry's"/>
    <s v="Mint Chocolate Chunk"/>
    <n v="647"/>
    <x v="3615"/>
    <n v="493634.19802499237"/>
    <x v="3615"/>
    <n v="1088912.3484252733"/>
    <n v="920.05896506998613"/>
    <n v="595278.15040028095"/>
    <n v="2.6012635858886775"/>
    <n v="0.54667223790890085"/>
    <m/>
    <m/>
    <m/>
    <m/>
    <x v="32"/>
  </r>
  <r>
    <x v="22"/>
    <x v="2"/>
    <s v="High End"/>
    <s v="Ben and Jerry's"/>
    <s v="Banana Split"/>
    <n v="505"/>
    <x v="3616"/>
    <n v="304289.45437499497"/>
    <x v="3616"/>
    <n v="715316.6865057383"/>
    <n v="813.91531114998668"/>
    <n v="411027.23213074333"/>
    <n v="2.8048884874256967"/>
    <n v="0.57460875705077796"/>
    <m/>
    <m/>
    <m/>
    <m/>
    <x v="32"/>
  </r>
  <r>
    <x v="22"/>
    <x v="2"/>
    <s v="High End"/>
    <s v="Ben and Jerry's"/>
    <s v="Strawberry Cheesecake"/>
    <n v="503"/>
    <x v="3617"/>
    <n v="305641.19722499454"/>
    <x v="3617"/>
    <n v="719296.49316159729"/>
    <n v="822.37633386998561"/>
    <n v="413655.29593660275"/>
    <n v="2.8429680096818584"/>
    <n v="0.57508315398344489"/>
    <m/>
    <m/>
    <m/>
    <m/>
    <x v="32"/>
  </r>
  <r>
    <x v="22"/>
    <x v="2"/>
    <s v="High End"/>
    <s v="Ben and Jerry's"/>
    <s v="Coffee"/>
    <n v="488"/>
    <x v="3618"/>
    <n v="280878.94079999567"/>
    <x v="3618"/>
    <n v="666742.34608766972"/>
    <n v="790.70369935998792"/>
    <n v="385863.40528767405"/>
    <n v="2.7997444659015964"/>
    <n v="0.57872941107139009"/>
    <m/>
    <m/>
    <m/>
    <m/>
    <x v="32"/>
  </r>
  <r>
    <x v="22"/>
    <x v="2"/>
    <s v="Low End"/>
    <s v="EDY's"/>
    <s v="Red, White and No More Blues  New!"/>
    <n v="769"/>
    <x v="3619"/>
    <n v="742879.45706457738"/>
    <x v="3619"/>
    <n v="1144989.1647244622"/>
    <n v="522.89948980479176"/>
    <n v="402109.70765988482"/>
    <n v="1.9361932300649893"/>
    <n v="0.35119084096891973"/>
    <m/>
    <m/>
    <m/>
    <m/>
    <x v="32"/>
  </r>
  <r>
    <x v="22"/>
    <x v="2"/>
    <s v="Low End"/>
    <s v="EDY's"/>
    <s v="Coffee"/>
    <n v="743"/>
    <x v="3620"/>
    <n v="696692.82514204632"/>
    <x v="3620"/>
    <n v="1078966.6936033932"/>
    <n v="514.50049591029199"/>
    <n v="382273.86846134684"/>
    <n v="1.954476312072648"/>
    <n v="0.35429626394182584"/>
    <m/>
    <m/>
    <m/>
    <m/>
    <x v="32"/>
  </r>
  <r>
    <x v="22"/>
    <x v="2"/>
    <s v="Low End"/>
    <s v="EDY's"/>
    <s v="Mud Pie Limited Edition"/>
    <n v="688"/>
    <x v="3621"/>
    <n v="610250.82329094678"/>
    <x v="3621"/>
    <n v="955633.05577726406"/>
    <n v="502.00905884639144"/>
    <n v="345382.23248631728"/>
    <n v="2.0188975793022919"/>
    <n v="0.36141720966883123"/>
    <m/>
    <m/>
    <m/>
    <m/>
    <x v="32"/>
  </r>
  <r>
    <x v="22"/>
    <x v="2"/>
    <s v="Low End"/>
    <s v="EDY's"/>
    <s v="Eggnog (Holiday)"/>
    <n v="598"/>
    <x v="3622"/>
    <n v="465720.45018260111"/>
    <x v="3622"/>
    <n v="745155.24091162835"/>
    <n v="467.28225874419275"/>
    <n v="279434.79072902724"/>
    <n v="2.0837441441136799"/>
    <n v="0.37500211417310131"/>
    <m/>
    <m/>
    <m/>
    <m/>
    <x v="32"/>
  </r>
  <r>
    <x v="22"/>
    <x v="2"/>
    <s v="Low End"/>
    <s v="EDY's"/>
    <s v="Peppermint (Holiday)"/>
    <n v="906"/>
    <x v="3623"/>
    <n v="1035162.2862663693"/>
    <x v="3623"/>
    <n v="1923927.4734399328"/>
    <n v="980.97702778539019"/>
    <n v="888765.18717356352"/>
    <n v="2.3438634190507392"/>
    <n v="0.46195358164124256"/>
    <m/>
    <m/>
    <m/>
    <m/>
    <x v="32"/>
  </r>
  <r>
    <x v="22"/>
    <x v="2"/>
    <s v="Low End"/>
    <s v="EDY's"/>
    <s v="French Vanilla"/>
    <n v="873"/>
    <x v="3624"/>
    <n v="953417.62428856955"/>
    <x v="3624"/>
    <n v="1794153.4356083164"/>
    <n v="963.04216646019108"/>
    <n v="840735.81131974689"/>
    <n v="2.3541335333103928"/>
    <n v="0.46859749820376495"/>
    <m/>
    <m/>
    <m/>
    <m/>
    <x v="32"/>
  </r>
  <r>
    <x v="22"/>
    <x v="2"/>
    <s v="High End"/>
    <s v="Häagen-Dazs"/>
    <s v="Vanilla"/>
    <n v="389"/>
    <x v="3625"/>
    <n v="355424.72519875364"/>
    <x v="3625"/>
    <n v="697450.95530244173"/>
    <n v="879.24480746449376"/>
    <n v="342026.23010368808"/>
    <n v="4.6090823831618994"/>
    <n v="0.49039466861920383"/>
    <m/>
    <m/>
    <m/>
    <m/>
    <x v="32"/>
  </r>
  <r>
    <x v="22"/>
    <x v="2"/>
    <s v="High End"/>
    <s v="Häagen-Dazs"/>
    <s v="Belgian Chocolate"/>
    <n v="842"/>
    <x v="3626"/>
    <n v="925027.8686399858"/>
    <x v="3626"/>
    <n v="1946584.1941775703"/>
    <n v="1213.2497927999816"/>
    <n v="1021556.3255375845"/>
    <n v="2.7456742432303618"/>
    <n v="0.52479431847497915"/>
    <m/>
    <m/>
    <m/>
    <m/>
    <x v="32"/>
  </r>
  <r>
    <x v="22"/>
    <x v="2"/>
    <s v="High End"/>
    <s v="Häagen-Dazs"/>
    <s v="Rocky Road"/>
    <n v="568"/>
    <x v="3627"/>
    <n v="425766.89279999299"/>
    <x v="3627"/>
    <n v="969435.74035198416"/>
    <n v="957.1634639999844"/>
    <n v="543668.84755199123"/>
    <n v="3.0048469436619225"/>
    <n v="0.56080957707892543"/>
    <m/>
    <m/>
    <m/>
    <m/>
    <x v="32"/>
  </r>
  <r>
    <x v="22"/>
    <x v="2"/>
    <s v="High End"/>
    <s v="Häagen-Dazs"/>
    <s v="Vanilla Honey Bee"/>
    <n v="450"/>
    <x v="3628"/>
    <n v="264365.16749999591"/>
    <x v="3628"/>
    <n v="638698.4588249902"/>
    <n v="831.85175849998734"/>
    <n v="374333.29132499429"/>
    <n v="3.1540664633332849"/>
    <n v="0.58608766962371106"/>
    <m/>
    <m/>
    <m/>
    <m/>
    <x v="32"/>
  </r>
  <r>
    <x v="22"/>
    <x v="2"/>
    <s v="High End"/>
    <s v="Häagen-Dazs"/>
    <s v="Rum Raisin"/>
    <n v="432"/>
    <x v="3629"/>
    <n v="243685.40774399621"/>
    <x v="3629"/>
    <n v="595532.99229695078"/>
    <n v="814.46200127998736"/>
    <n v="351847.58455295453"/>
    <n v="3.1910847066666173"/>
    <n v="0.59081123817488301"/>
    <m/>
    <m/>
    <m/>
    <m/>
    <x v="32"/>
  </r>
  <r>
    <x v="22"/>
    <x v="2"/>
    <s v="Low End"/>
    <s v="Baskin-Robbins"/>
    <s v="Raspberry Peach Cobbler"/>
    <n v="408"/>
    <x v="3630"/>
    <n v="337112.77309406683"/>
    <x v="3630"/>
    <n v="703628.38309055008"/>
    <n v="898.32257352079228"/>
    <n v="366515.60999648325"/>
    <n v="4.2269102213724894"/>
    <n v="0.52089372572867954"/>
    <m/>
    <m/>
    <m/>
    <m/>
    <x v="32"/>
  </r>
  <r>
    <x v="22"/>
    <x v="2"/>
    <s v="Low End"/>
    <s v="Baskin-Robbins"/>
    <s v="Vanilla"/>
    <n v="403"/>
    <x v="3631"/>
    <n v="323721.78965675051"/>
    <x v="3631"/>
    <n v="682363.87320243113"/>
    <n v="889.93072840119271"/>
    <n v="358642.08354568062"/>
    <n v="4.2015151451116077"/>
    <n v="0.52558773644114853"/>
    <m/>
    <m/>
    <m/>
    <m/>
    <x v="32"/>
  </r>
  <r>
    <x v="22"/>
    <x v="2"/>
    <s v="Low End"/>
    <s v="Baskin-Robbins"/>
    <s v="Chocolate Fudge"/>
    <n v="956"/>
    <x v="3632"/>
    <n v="979933.1464319824"/>
    <x v="3632"/>
    <n v="1858681.4632319666"/>
    <n v="919.19279999998344"/>
    <n v="878748.3167999842"/>
    <n v="2.0337107447698379"/>
    <n v="0.47278048131602574"/>
    <m/>
    <m/>
    <m/>
    <m/>
    <x v="32"/>
  </r>
  <r>
    <x v="22"/>
    <x v="2"/>
    <s v="Low End"/>
    <s v="Baskin-Robbins"/>
    <s v="Fudge Ribbon"/>
    <n v="835"/>
    <x v="3633"/>
    <n v="761586.53697498504"/>
    <x v="3633"/>
    <n v="1591028.3650277189"/>
    <n v="993.34350664998067"/>
    <n v="829441.82805273391"/>
    <n v="2.2819439420957637"/>
    <n v="0.52132434988881127"/>
    <m/>
    <m/>
    <m/>
    <m/>
    <x v="32"/>
  </r>
  <r>
    <x v="22"/>
    <x v="2"/>
    <s v="Low End"/>
    <s v="Baskin-Robbins"/>
    <s v="Lemon Crisp"/>
    <n v="834"/>
    <x v="3634"/>
    <n v="745921.90551598661"/>
    <x v="3634"/>
    <n v="1558707.116968412"/>
    <n v="974.5626036599823"/>
    <n v="812785.21145242534"/>
    <n v="2.2409512921582331"/>
    <n v="0.52144832252594175"/>
    <m/>
    <m/>
    <m/>
    <m/>
    <x v="32"/>
  </r>
  <r>
    <x v="22"/>
    <x v="3"/>
    <s v="Low End"/>
    <s v="Baskin-Robbins"/>
    <s v="Chocolate Chip"/>
    <n v="724"/>
    <x v="3635"/>
    <n v="572771.83278398868"/>
    <x v="3635"/>
    <n v="1236211.8930785358"/>
    <n v="916.35367443998223"/>
    <n v="663440.06029454712"/>
    <n v="2.3583908707734347"/>
    <n v="0.53667179874995685"/>
    <m/>
    <m/>
    <m/>
    <m/>
    <x v="32"/>
  </r>
  <r>
    <x v="22"/>
    <x v="3"/>
    <s v="Low End"/>
    <s v="Baskin-Robbins"/>
    <s v="Pistachio Almond"/>
    <n v="708"/>
    <x v="3636"/>
    <n v="537760.53057599033"/>
    <x v="3636"/>
    <n v="1166973.3287438191"/>
    <n v="888.71864147998406"/>
    <n v="629212.79816782882"/>
    <n v="2.3280613184745347"/>
    <n v="0.53918352945147496"/>
    <m/>
    <m/>
    <m/>
    <m/>
    <x v="32"/>
  </r>
  <r>
    <x v="22"/>
    <x v="3"/>
    <s v="Low End"/>
    <s v="Baskin-Robbins"/>
    <s v="Chocolate"/>
    <n v="700"/>
    <x v="3637"/>
    <n v="525773.9199999905"/>
    <x v="3637"/>
    <n v="1144160.2927999794"/>
    <n v="883.40910399998415"/>
    <n v="618386.37279998895"/>
    <n v="2.3350210057142435"/>
    <n v="0.54047179987926253"/>
    <m/>
    <m/>
    <m/>
    <m/>
    <x v="32"/>
  </r>
  <r>
    <x v="22"/>
    <x v="3"/>
    <s v="Low End"/>
    <s v="Baskin-Robbins"/>
    <s v="Neapolitan"/>
    <n v="956"/>
    <x v="3638"/>
    <n v="981206.25927998207"/>
    <x v="3638"/>
    <n v="2170693.9248487605"/>
    <n v="1244.2339597999776"/>
    <n v="1189487.6655687783"/>
    <n v="2.3751049579497479"/>
    <n v="0.54797576569974238"/>
    <m/>
    <m/>
    <m/>
    <m/>
    <x v="32"/>
  </r>
  <r>
    <x v="22"/>
    <x v="3"/>
    <s v="Low End"/>
    <s v="Baskin-Robbins"/>
    <s v="Very Berry Strawberry"/>
    <n v="648"/>
    <x v="3639"/>
    <n v="450894.59481599182"/>
    <x v="3639"/>
    <n v="1000693.1246054218"/>
    <n v="848.45452127998465"/>
    <n v="549798.52978942997"/>
    <n v="2.3831473970369936"/>
    <n v="0.54941771485261104"/>
    <m/>
    <m/>
    <m/>
    <m/>
    <x v="32"/>
  </r>
  <r>
    <x v="22"/>
    <x v="3"/>
    <s v="Low End"/>
    <s v="Baskin-Robbins"/>
    <s v="Strawberry"/>
    <n v="646"/>
    <x v="3640"/>
    <n v="456087.99492799095"/>
    <x v="3640"/>
    <n v="1013040.3569194999"/>
    <n v="862.15535911998302"/>
    <n v="556952.36199150898"/>
    <n v="2.4275138190711596"/>
    <n v="0.54978299550189247"/>
    <m/>
    <m/>
    <m/>
    <m/>
    <x v="32"/>
  </r>
  <r>
    <x v="22"/>
    <x v="3"/>
    <s v="Low End"/>
    <s v="Baskin-Robbins"/>
    <s v="Burgundy Cherry"/>
    <n v="644"/>
    <x v="3641"/>
    <n v="445427.70820799185"/>
    <x v="3641"/>
    <n v="990169.29287470202"/>
    <n v="845.87202587998468"/>
    <n v="544741.58466671011"/>
    <n v="2.3874688786956089"/>
    <n v="0.55014994767732395"/>
    <m/>
    <m/>
    <m/>
    <m/>
    <x v="32"/>
  </r>
  <r>
    <x v="22"/>
    <x v="3"/>
    <s v="Low End"/>
    <s v="Baskin-Robbins"/>
    <s v="Rocky Road"/>
    <n v="528"/>
    <x v="3642"/>
    <n v="302077.7971199943"/>
    <x v="3642"/>
    <n v="710346.49678078655"/>
    <n v="773.23617359998525"/>
    <n v="408268.69966079225"/>
    <n v="2.5480174499999517"/>
    <n v="0.57474584799252448"/>
    <m/>
    <m/>
    <m/>
    <m/>
    <x v="32"/>
  </r>
  <r>
    <x v="22"/>
    <x v="3"/>
    <s v="Low End"/>
    <s v="Baskin-Robbins"/>
    <s v="Chocolate Fudge"/>
    <n v="408"/>
    <x v="3643"/>
    <n v="182194.84799999639"/>
    <x v="3643"/>
    <n v="442050.04799999122"/>
    <n v="636.89999999998736"/>
    <n v="259855.19999999483"/>
    <n v="2.6555294117646531"/>
    <n v="0.58784113060428844"/>
    <m/>
    <m/>
    <m/>
    <m/>
    <x v="32"/>
  </r>
  <r>
    <x v="22"/>
    <x v="3"/>
    <s v="Low End"/>
    <s v="Baskin-Robbins"/>
    <s v="Chocolate Fudge"/>
    <n v="403"/>
    <x v="3644"/>
    <n v="174557.03079099683"/>
    <x v="3644"/>
    <n v="425519.35669099231"/>
    <n v="622.73529999998868"/>
    <n v="250962.32589999549"/>
    <n v="2.6200478833746423"/>
    <n v="0.58977887128702744"/>
    <m/>
    <m/>
    <m/>
    <m/>
    <x v="32"/>
  </r>
  <r>
    <x v="22"/>
    <x v="3"/>
    <s v="High End"/>
    <s v="Ben and Jerry's"/>
    <s v="Gingersnap"/>
    <n v="312"/>
    <x v="3645"/>
    <n v="158326.06714079712"/>
    <x v="3645"/>
    <n v="251247.40367999542"/>
    <n v="297.82479659999456"/>
    <n v="92921.336539198295"/>
    <n v="2.5810260897435424"/>
    <n v="0.3698399871130561"/>
    <m/>
    <m/>
    <m/>
    <m/>
    <x v="32"/>
  </r>
  <r>
    <x v="22"/>
    <x v="3"/>
    <s v="High End"/>
    <s v="Ben and Jerry's"/>
    <s v="Chocolate Fudge"/>
    <n v="312"/>
    <x v="3646"/>
    <n v="166479.41572479054"/>
    <x v="3646"/>
    <n v="277500.52040255489"/>
    <n v="355.83687396719347"/>
    <n v="111021.10467776435"/>
    <n v="2.8507203361537941"/>
    <n v="0.40007530262181884"/>
    <m/>
    <m/>
    <m/>
    <m/>
    <x v="32"/>
  </r>
  <r>
    <x v="22"/>
    <x v="3"/>
    <s v="High End"/>
    <s v="Ben and Jerry's"/>
    <s v="Black Raspberry"/>
    <n v="679"/>
    <x v="3647"/>
    <n v="559438.67542498989"/>
    <x v="3647"/>
    <n v="1220487.7095263079"/>
    <n v="973.56264226998235"/>
    <n v="661049.03410131799"/>
    <n v="2.6472433244034868"/>
    <n v="0.54162694875303774"/>
    <m/>
    <m/>
    <m/>
    <m/>
    <x v="32"/>
  </r>
  <r>
    <x v="22"/>
    <x v="3"/>
    <s v="High End"/>
    <s v="Ben and Jerry's"/>
    <s v="Cherry Garcia"/>
    <n v="677"/>
    <x v="3648"/>
    <n v="556250.99084998993"/>
    <x v="3648"/>
    <n v="1214340.080796638"/>
    <n v="972.06660257998249"/>
    <n v="658089.08994664811"/>
    <n v="2.6494943169571159"/>
    <n v="0.54193145754929284"/>
    <m/>
    <m/>
    <m/>
    <m/>
    <x v="32"/>
  </r>
  <r>
    <x v="22"/>
    <x v="3"/>
    <s v="High End"/>
    <s v="Ben and Jerry's"/>
    <s v="Chocolate Fudge Brownie"/>
    <n v="618"/>
    <x v="3649"/>
    <n v="463865.79419999156"/>
    <x v="3649"/>
    <n v="1034460.3523183012"/>
    <n v="923.29216523998332"/>
    <n v="570594.55811830959"/>
    <n v="2.7085502673785919"/>
    <n v="0.55158668656518883"/>
    <m/>
    <m/>
    <m/>
    <m/>
    <x v="32"/>
  </r>
  <r>
    <x v="22"/>
    <x v="3"/>
    <s v="High End"/>
    <s v="Ben and Jerry's"/>
    <s v="Peanut Butter Cup"/>
    <n v="611"/>
    <x v="3650"/>
    <n v="456104.93174999143"/>
    <x v="3650"/>
    <n v="1019971.4259422808"/>
    <n v="922.85841929998264"/>
    <n v="563866.49419228942"/>
    <n v="2.7321565782323547"/>
    <n v="0.55282577516460552"/>
    <m/>
    <m/>
    <m/>
    <m/>
    <x v="32"/>
  </r>
  <r>
    <x v="22"/>
    <x v="3"/>
    <s v="High End"/>
    <s v="Ben and Jerry's"/>
    <s v="Neapolitan Dynamite"/>
    <n v="561"/>
    <x v="3651"/>
    <n v="389113.17637499224"/>
    <x v="3651"/>
    <n v="889080.09577693243"/>
    <n v="891.20662994998247"/>
    <n v="499966.91940194019"/>
    <n v="2.8249786184491419"/>
    <n v="0.5623418202440339"/>
    <m/>
    <m/>
    <m/>
    <m/>
    <x v="32"/>
  </r>
  <r>
    <x v="22"/>
    <x v="3"/>
    <s v="High End"/>
    <s v="Ben and Jerry's"/>
    <s v="Half Baked"/>
    <n v="479"/>
    <x v="3652"/>
    <n v="281145.52934999467"/>
    <x v="3652"/>
    <n v="670983.42031124746"/>
    <n v="813.85780993998492"/>
    <n v="389837.89096125279"/>
    <n v="2.9244268474738493"/>
    <n v="0.58099481918706675"/>
    <m/>
    <m/>
    <m/>
    <m/>
    <x v="32"/>
  </r>
  <r>
    <x v="22"/>
    <x v="3"/>
    <s v="Low End"/>
    <s v="EDY's"/>
    <s v="Cookies 'N Cream"/>
    <n v="981"/>
    <x v="3653"/>
    <n v="1221649.4781547578"/>
    <x v="3653"/>
    <n v="2217562.7634024853"/>
    <n v="1015.2021256347884"/>
    <n v="995913.28524772753"/>
    <n v="2.30429408860343"/>
    <n v="0.44910263722126281"/>
    <m/>
    <m/>
    <m/>
    <m/>
    <x v="32"/>
  </r>
  <r>
    <x v="22"/>
    <x v="3"/>
    <s v="Low End"/>
    <s v="EDY's"/>
    <s v="Hot Chocolate Limited Edition  New!"/>
    <n v="911"/>
    <x v="3654"/>
    <n v="1061960.959435082"/>
    <x v="3654"/>
    <n v="1965258.2510002994"/>
    <n v="991.54477669068865"/>
    <n v="903297.29156521731"/>
    <n v="2.3680064138638488"/>
    <n v="0.45963287069546555"/>
    <m/>
    <m/>
    <m/>
    <m/>
    <x v="32"/>
  </r>
  <r>
    <x v="22"/>
    <x v="3"/>
    <s v="Low End"/>
    <s v="EDY's"/>
    <s v="Red, White and No More Blues  New!"/>
    <n v="108"/>
    <x v="3655"/>
    <n v="13931.187190919743"/>
    <x v="3655"/>
    <n v="44232.915131999187"/>
    <n v="280.57155500999488"/>
    <n v="30301.727941079444"/>
    <n v="3.7922595277777083"/>
    <n v="0.68504930888352022"/>
    <m/>
    <m/>
    <m/>
    <m/>
    <x v="32"/>
  </r>
  <r>
    <x v="22"/>
    <x v="3"/>
    <s v="Low End"/>
    <s v="EDY's"/>
    <s v="Vanilla Burnt Almond"/>
    <n v="108"/>
    <x v="3656"/>
    <n v="13962.166557580544"/>
    <x v="3656"/>
    <n v="44332.717927679179"/>
    <n v="281.20880898239477"/>
    <n v="30370.551370098634"/>
    <n v="3.8008160088888188"/>
    <n v="0.68505954044240425"/>
    <m/>
    <m/>
    <m/>
    <m/>
    <x v="32"/>
  </r>
  <r>
    <x v="22"/>
    <x v="3"/>
    <s v="High End"/>
    <s v="Häagen-Dazs"/>
    <s v="Pistachio"/>
    <n v="680"/>
    <x v="3657"/>
    <n v="631760.01119998761"/>
    <x v="3657"/>
    <n v="1292175.3311999745"/>
    <n v="971.19899999998074"/>
    <n v="660415.31999998691"/>
    <n v="2.7944968235293564"/>
    <n v="0.51108801108801105"/>
    <m/>
    <m/>
    <m/>
    <m/>
    <x v="32"/>
  </r>
  <r>
    <x v="22"/>
    <x v="3"/>
    <s v="High End"/>
    <s v="Häagen-Dazs"/>
    <s v="Black Walnut"/>
    <n v="622"/>
    <x v="3658"/>
    <n v="528681.62860798964"/>
    <x v="3658"/>
    <n v="1103179.7374079784"/>
    <n v="923.63039999998193"/>
    <n v="574498.10879998875"/>
    <n v="2.8514483344050889"/>
    <n v="0.52076564617641052"/>
    <m/>
    <m/>
    <m/>
    <m/>
    <x v="32"/>
  </r>
  <r>
    <x v="22"/>
    <x v="3"/>
    <s v="High End"/>
    <s v="Häagen-Dazs"/>
    <s v="Black Walnut"/>
    <n v="836"/>
    <x v="3659"/>
    <n v="955397.82095998118"/>
    <x v="3659"/>
    <n v="2012946.1578863603"/>
    <n v="1265.0099723999751"/>
    <n v="1057548.3369263792"/>
    <n v="2.8801798234449194"/>
    <n v="0.52537338506700504"/>
    <m/>
    <m/>
    <m/>
    <m/>
    <x v="32"/>
  </r>
  <r>
    <x v="22"/>
    <x v="4"/>
    <s v="High End"/>
    <s v="Häagen-Dazs"/>
    <s v="Mango"/>
    <n v="591"/>
    <x v="3660"/>
    <n v="477818.50368599052"/>
    <x v="3660"/>
    <n v="1078092.0136067187"/>
    <n v="1015.6912181399802"/>
    <n v="600273.50992072816"/>
    <n v="3.0866036618273505"/>
    <n v="0.55679246515567293"/>
    <m/>
    <m/>
    <m/>
    <m/>
    <x v="32"/>
  </r>
  <r>
    <x v="22"/>
    <x v="4"/>
    <s v="High End"/>
    <s v="Häagen-Dazs"/>
    <s v="Rocky Road"/>
    <n v="554"/>
    <x v="3661"/>
    <n v="420015.77366399165"/>
    <x v="3661"/>
    <n v="961969.48322974087"/>
    <n v="978.25579343998061"/>
    <n v="541953.70956574916"/>
    <n v="3.1343086812995771"/>
    <n v="0.56337931609449821"/>
    <m/>
    <m/>
    <m/>
    <m/>
    <x v="32"/>
  </r>
  <r>
    <x v="22"/>
    <x v="4"/>
    <s v="High End"/>
    <s v="Häagen-Dazs"/>
    <s v="Raspberry Sorbet"/>
    <n v="517"/>
    <x v="3662"/>
    <n v="359396.78939999337"/>
    <x v="3662"/>
    <n v="837116.9585459847"/>
    <n v="924.0235379999832"/>
    <n v="477720.16914599133"/>
    <n v="3.1318795705995561"/>
    <n v="0.57067314700655303"/>
    <m/>
    <m/>
    <m/>
    <m/>
    <x v="32"/>
  </r>
  <r>
    <x v="22"/>
    <x v="4"/>
    <s v="High End"/>
    <s v="Häagen-Dazs"/>
    <s v="Chocolate Chip"/>
    <n v="680"/>
    <x v="3663"/>
    <n v="632911.38719998742"/>
    <x v="3663"/>
    <n v="1507508.80171197"/>
    <n v="1286.1726683999741"/>
    <n v="874597.41451198258"/>
    <n v="3.2601833947058174"/>
    <n v="0.58016073506089294"/>
    <m/>
    <m/>
    <m/>
    <m/>
    <x v="32"/>
  </r>
  <r>
    <x v="22"/>
    <x v="4"/>
    <s v="High End"/>
    <s v="Häagen-Dazs"/>
    <s v="Chocolate Fudge"/>
    <n v="622"/>
    <x v="3664"/>
    <n v="529644.96976798947"/>
    <x v="3664"/>
    <n v="1283418.6275272546"/>
    <n v="1211.8547552399762"/>
    <n v="753773.65775926516"/>
    <n v="3.3173215421864297"/>
    <n v="0.5873170620965279"/>
    <m/>
    <m/>
    <m/>
    <m/>
    <x v="32"/>
  </r>
  <r>
    <x v="22"/>
    <x v="4"/>
    <s v="High End"/>
    <s v="Häagen-Dazs"/>
    <s v="Pistachio"/>
    <n v="444"/>
    <x v="3665"/>
    <n v="269928.66513599461"/>
    <x v="3665"/>
    <n v="654581.26126222697"/>
    <n v="866.33467595998286"/>
    <n v="384652.59612623235"/>
    <n v="3.3204552251350692"/>
    <n v="0.58763154231532388"/>
    <m/>
    <m/>
    <m/>
    <m/>
    <x v="32"/>
  </r>
  <r>
    <x v="22"/>
    <x v="4"/>
    <s v="High End"/>
    <s v="Häagen-Dazs"/>
    <s v="Belgian Chocolate"/>
    <n v="432"/>
    <x v="3666"/>
    <n v="251027.56915199541"/>
    <x v="3666"/>
    <n v="613476.20602366887"/>
    <n v="839.00147423998476"/>
    <n v="362448.63687167346"/>
    <n v="3.2872310422221624"/>
    <n v="0.59081123817488301"/>
    <m/>
    <m/>
    <m/>
    <m/>
    <x v="32"/>
  </r>
  <r>
    <x v="22"/>
    <x v="4"/>
    <s v="High End"/>
    <s v="Häagen-Dazs"/>
    <s v="Pannacotta"/>
    <n v="424"/>
    <x v="3667"/>
    <n v="241861.10227199559"/>
    <x v="3667"/>
    <n v="594256.41200446908"/>
    <n v="831.12101351998467"/>
    <n v="352395.30973247346"/>
    <n v="3.3055380696225809"/>
    <n v="0.59300211594489838"/>
    <m/>
    <m/>
    <m/>
    <m/>
    <x v="32"/>
  </r>
  <r>
    <x v="22"/>
    <x v="4"/>
    <s v="Low End"/>
    <s v="Baskin-Robbins"/>
    <s v="Old Fashioned Butter Pecan"/>
    <n v="895"/>
    <x v="3668"/>
    <n v="895372.12757498049"/>
    <x v="3668"/>
    <n v="1843426.7033817102"/>
    <n v="1059.2788556499772"/>
    <n v="948054.57580672973"/>
    <n v="2.3013347940222966"/>
    <n v="0.5142892712075573"/>
    <m/>
    <m/>
    <m/>
    <m/>
    <x v="32"/>
  </r>
  <r>
    <x v="22"/>
    <x v="4"/>
    <s v="Low End"/>
    <s v="Baskin-Robbins"/>
    <s v="Burgundy Cherry"/>
    <n v="865"/>
    <x v="3669"/>
    <n v="825781.51414998283"/>
    <x v="3669"/>
    <n v="1712211.0880734648"/>
    <n v="1024.7740738999792"/>
    <n v="886429.57392348198"/>
    <n v="2.2883639120230743"/>
    <n v="0.5177104505968767"/>
    <m/>
    <m/>
    <m/>
    <m/>
    <x v="32"/>
  </r>
  <r>
    <x v="22"/>
    <x v="4"/>
    <s v="Low End"/>
    <s v="Baskin-Robbins"/>
    <s v="Lemon Sherbet"/>
    <n v="789"/>
    <x v="3670"/>
    <n v="696215.03597998479"/>
    <x v="3670"/>
    <n v="1472781.8033981679"/>
    <n v="984.24178379997875"/>
    <n v="776566.76741818315"/>
    <n v="2.3658347323193403"/>
    <n v="0.52727889876585987"/>
    <m/>
    <m/>
    <m/>
    <m/>
    <x v="32"/>
  </r>
  <r>
    <x v="22"/>
    <x v="4"/>
    <s v="Low End"/>
    <s v="Baskin-Robbins"/>
    <s v="Chocolate Almond"/>
    <n v="778"/>
    <x v="3671"/>
    <n v="664169.65922398656"/>
    <x v="3671"/>
    <n v="1409478.2499381315"/>
    <n v="957.98019371998078"/>
    <n v="745308.59071414499"/>
    <n v="2.3286230099228322"/>
    <n v="0.52878332159212815"/>
    <m/>
    <m/>
    <m/>
    <m/>
    <x v="32"/>
  </r>
  <r>
    <x v="22"/>
    <x v="4"/>
    <s v="High End"/>
    <s v="Ben and Jerry's"/>
    <s v="Key Lime Pie"/>
    <n v="754"/>
    <x v="3672"/>
    <n v="710573.93549998524"/>
    <x v="3672"/>
    <n v="1515510.4980157684"/>
    <n v="1067.5551226999778"/>
    <n v="804936.56251578312"/>
    <n v="2.6657306003978225"/>
    <n v="0.53113229078232893"/>
    <m/>
    <m/>
    <m/>
    <m/>
    <x v="32"/>
  </r>
  <r>
    <x v="22"/>
    <x v="4"/>
    <s v="High End"/>
    <s v="Ben and Jerry's"/>
    <s v="Raspberry Chocolate Chunk"/>
    <n v="745"/>
    <x v="3673"/>
    <n v="688716.64687498612"/>
    <x v="3673"/>
    <n v="1472571.5122787205"/>
    <n v="1052.154181749979"/>
    <n v="783854.86540373438"/>
    <n v="2.653162492281826"/>
    <n v="0.53230342897966543"/>
    <m/>
    <m/>
    <m/>
    <m/>
    <x v="32"/>
  </r>
  <r>
    <x v="22"/>
    <x v="4"/>
    <s v="High End"/>
    <s v="Häagen-Dazs"/>
    <s v="Belgian Chocolate"/>
    <n v="870"/>
    <x v="3674"/>
    <n v="1045432.5506999785"/>
    <x v="3674"/>
    <n v="2187921.9533129549"/>
    <n v="1313.2062098999731"/>
    <n v="1142489.4026129763"/>
    <n v="2.8906354251723543"/>
    <n v="0.52218014490097198"/>
    <m/>
    <m/>
    <m/>
    <m/>
    <x v="32"/>
  </r>
  <r>
    <x v="22"/>
    <x v="4"/>
    <s v="High End"/>
    <s v="Häagen-Dazs"/>
    <s v="Raspberry Sorbet"/>
    <n v="613"/>
    <x v="3675"/>
    <n v="526498.58858698839"/>
    <x v="3675"/>
    <n v="1178297.7152103041"/>
    <n v="1063.2938444099768"/>
    <n v="651799.12662331574"/>
    <n v="3.1356969713049883"/>
    <n v="0.55317015233877609"/>
    <m/>
    <m/>
    <m/>
    <m/>
    <x v="32"/>
  </r>
  <r>
    <x v="22"/>
    <x v="4"/>
    <s v="High End"/>
    <s v="Häagen-Dazs"/>
    <s v="Macadamia Nut Brittle"/>
    <n v="601"/>
    <x v="3676"/>
    <n v="496103.79428399005"/>
    <x v="3676"/>
    <n v="1115141.7368355375"/>
    <n v="1030.0132155599792"/>
    <n v="619037.94255154743"/>
    <n v="3.0873163054242307"/>
    <n v="0.5551204139378777"/>
    <m/>
    <m/>
    <m/>
    <m/>
    <x v="32"/>
  </r>
  <r>
    <x v="22"/>
    <x v="4"/>
    <s v="High End"/>
    <s v="Häagen-Dazs"/>
    <s v="Coffee"/>
    <n v="597"/>
    <x v="3677"/>
    <n v="492628.16339098976"/>
    <x v="3677"/>
    <n v="1108983.4327926671"/>
    <n v="1032.4208867699788"/>
    <n v="616355.2694016773"/>
    <n v="3.1115472190451618"/>
    <n v="0.55578401910798392"/>
    <m/>
    <m/>
    <m/>
    <m/>
    <x v="32"/>
  </r>
  <r>
    <x v="22"/>
    <x v="4"/>
    <s v="High End"/>
    <s v="Häagen-Dazs"/>
    <s v="Almond Hazelnut Swirl"/>
    <n v="449"/>
    <x v="3678"/>
    <n v="276945.94653299445"/>
    <x v="3678"/>
    <n v="669506.10595045646"/>
    <n v="874.29879602998221"/>
    <n v="392560.15941746201"/>
    <n v="3.320946354187015"/>
    <n v="0.58634291148124573"/>
    <m/>
    <m/>
    <m/>
    <m/>
    <x v="32"/>
  </r>
  <r>
    <x v="22"/>
    <x v="4"/>
    <s v="Low End"/>
    <s v="Baskin-Robbins"/>
    <s v="Lemon Crisp"/>
    <n v="982"/>
    <x v="3679"/>
    <n v="1089802.8032039753"/>
    <x v="3679"/>
    <n v="2203070.5690563098"/>
    <n v="1133.6738959799741"/>
    <n v="1113267.7658523344"/>
    <n v="2.2845750692260172"/>
    <n v="0.50532551316738139"/>
    <m/>
    <m/>
    <m/>
    <m/>
    <x v="32"/>
  </r>
  <r>
    <x v="22"/>
    <x v="4"/>
    <s v="Low End"/>
    <s v="Baskin-Robbins"/>
    <s v="Chocolate Fudge"/>
    <n v="937"/>
    <x v="3680"/>
    <n v="1002519.4382779764"/>
    <x v="3680"/>
    <n v="2045102.8250209719"/>
    <n v="1112.682376459974"/>
    <n v="1042583.3867429956"/>
    <n v="2.3293565319743315"/>
    <n v="0.50979509391284727"/>
    <m/>
    <m/>
    <m/>
    <m/>
    <x v="32"/>
  </r>
  <r>
    <x v="22"/>
    <x v="4"/>
    <s v="Low End"/>
    <s v="Baskin-Robbins"/>
    <s v="Chocolate Fudge"/>
    <n v="921"/>
    <x v="3681"/>
    <n v="958783.76711997809"/>
    <x v="3681"/>
    <n v="1962583.2740807554"/>
    <n v="1089.9017447999754"/>
    <n v="1003799.5069607773"/>
    <n v="2.3137095166123252"/>
    <n v="0.51146849166486552"/>
    <m/>
    <m/>
    <m/>
    <m/>
    <x v="32"/>
  </r>
  <r>
    <x v="22"/>
    <x v="4"/>
    <s v="Low End"/>
    <s v="Baskin-Robbins"/>
    <s v="World Class Chocolate"/>
    <n v="881"/>
    <x v="3682"/>
    <n v="878237.03775397991"/>
    <x v="3682"/>
    <n v="1814025.2287658188"/>
    <n v="1062.1886390599759"/>
    <n v="935788.19101183885"/>
    <n v="2.3371764733938174"/>
    <n v="0.51586283154865875"/>
    <m/>
    <m/>
    <m/>
    <m/>
    <x v="32"/>
  </r>
  <r>
    <x v="22"/>
    <x v="4"/>
    <s v="Low End"/>
    <s v="Baskin-Robbins"/>
    <s v="Chocolate Almond"/>
    <n v="864"/>
    <x v="3683"/>
    <n v="837391.59244798147"/>
    <x v="3683"/>
    <n v="1736706.2125362819"/>
    <n v="1040.8734028799772"/>
    <n v="899314.62008830043"/>
    <n v="2.3264775866666159"/>
    <n v="0.51782772100235841"/>
    <m/>
    <m/>
    <m/>
    <m/>
    <x v="32"/>
  </r>
  <r>
    <x v="22"/>
    <x v="4"/>
    <s v="Low End"/>
    <s v="Baskin-Robbins"/>
    <s v="Banana Nut Fudge"/>
    <n v="816"/>
    <x v="3684"/>
    <n v="760448.16921598196"/>
    <x v="3684"/>
    <n v="1596642.1911014025"/>
    <n v="1024.7475758399762"/>
    <n v="836194.02188542055"/>
    <n v="2.3978791076470025"/>
    <n v="0.52372035923001237"/>
    <m/>
    <m/>
    <m/>
    <m/>
    <x v="32"/>
  </r>
  <r>
    <x v="22"/>
    <x v="4"/>
    <s v="High End"/>
    <s v="Ben and Jerry's"/>
    <s v="Everything But The..."/>
    <n v="804"/>
    <x v="3685"/>
    <n v="827574.08399998106"/>
    <x v="3685"/>
    <n v="1742295.6990863602"/>
    <n v="1137.713451599974"/>
    <n v="914721.61508637911"/>
    <n v="2.6953164820894906"/>
    <n v="0.52500939740943431"/>
    <m/>
    <m/>
    <m/>
    <m/>
    <x v="32"/>
  </r>
  <r>
    <x v="22"/>
    <x v="4"/>
    <s v="High End"/>
    <s v="Ben and Jerry's"/>
    <s v="Chocolate Chip Cookie Dough"/>
    <n v="787"/>
    <x v="3686"/>
    <n v="800054.42152498104"/>
    <x v="3686"/>
    <n v="1691523.4249658503"/>
    <n v="1132.7433334699735"/>
    <n v="891469.00344086927"/>
    <n v="2.7310430857305583"/>
    <n v="0.52702137628325596"/>
    <m/>
    <m/>
    <m/>
    <m/>
    <x v="32"/>
  </r>
  <r>
    <x v="22"/>
    <x v="4"/>
    <s v="High End"/>
    <s v="Häagen-Dazs"/>
    <s v="Pistachio"/>
    <n v="746"/>
    <x v="3687"/>
    <n v="788616.00644398201"/>
    <x v="3687"/>
    <n v="1695829.0699299213"/>
    <n v="1216.1033022599722"/>
    <n v="907213.06348593929"/>
    <n v="3.0472242845307616"/>
    <n v="0.53496727917479858"/>
    <m/>
    <m/>
    <m/>
    <m/>
    <x v="32"/>
  </r>
  <r>
    <x v="22"/>
    <x v="4"/>
    <s v="High End"/>
    <s v="Häagen-Dazs"/>
    <s v="Rum Raisin"/>
    <n v="699"/>
    <x v="3688"/>
    <n v="685928.37706198485"/>
    <x v="3688"/>
    <n v="1493632.8346105472"/>
    <n v="1155.5142454199745"/>
    <n v="807704.45754856232"/>
    <n v="3.0569582023175292"/>
    <n v="0.5407650654380296"/>
    <m/>
    <m/>
    <m/>
    <m/>
    <x v="32"/>
  </r>
  <r>
    <x v="22"/>
    <x v="4"/>
    <s v="High End"/>
    <s v="Häagen-Dazs"/>
    <s v="Mocha Chip"/>
    <n v="692"/>
    <x v="3689"/>
    <n v="684898.10918398376"/>
    <x v="3689"/>
    <n v="1494374.7914265245"/>
    <n v="1169.7639916799722"/>
    <n v="809476.68224254076"/>
    <n v="3.1206663926010818"/>
    <n v="0.5416825062137306"/>
    <m/>
    <m/>
    <m/>
    <m/>
    <x v="32"/>
  </r>
  <r>
    <x v="22"/>
    <x v="4"/>
    <s v="High End"/>
    <s v="Häagen-Dazs"/>
    <s v="Rocky Road"/>
    <n v="615"/>
    <x v="3690"/>
    <n v="541052.75362498709"/>
    <x v="3690"/>
    <n v="1210005.2056387214"/>
    <n v="1087.7275642499742"/>
    <n v="668952.45201373426"/>
    <n v="3.199167706097485"/>
    <n v="0.55285088766260015"/>
    <m/>
    <m/>
    <m/>
    <m/>
    <x v="32"/>
  </r>
  <r>
    <x v="22"/>
    <x v="4"/>
    <s v="Low End"/>
    <s v="Baskin-Robbins"/>
    <s v="Fudge Ribbon"/>
    <n v="960"/>
    <x v="3691"/>
    <n v="1066094.8991999738"/>
    <x v="3691"/>
    <n v="2164520.8673279467"/>
    <n v="1144.1937167999718"/>
    <n v="1098425.9681279729"/>
    <n v="2.3486554549999421"/>
    <n v="0.50746841239001572"/>
    <m/>
    <m/>
    <m/>
    <m/>
    <x v="32"/>
  </r>
  <r>
    <x v="22"/>
    <x v="4"/>
    <s v="Low End"/>
    <s v="Baskin-Robbins"/>
    <s v="Raspberry Sherbet"/>
    <n v="190"/>
    <x v="3692"/>
    <n v="54278.557628998693"/>
    <x v="3692"/>
    <n v="111743.29589999731"/>
    <n v="302.44599089999269"/>
    <n v="57464.738270998612"/>
    <n v="3.0953821578946621"/>
    <n v="0.51425669708566379"/>
    <m/>
    <m/>
    <m/>
    <m/>
    <x v="32"/>
  </r>
  <r>
    <x v="22"/>
    <x v="4"/>
    <s v="Low End"/>
    <s v="Baskin-Robbins"/>
    <s v="Vanilla"/>
    <n v="853"/>
    <x v="3693"/>
    <n v="849797.10697897826"/>
    <x v="3693"/>
    <n v="1767214.8786960647"/>
    <n v="1075.5190758699723"/>
    <n v="917417.77171708643"/>
    <n v="2.4287974429893868"/>
    <n v="0.51913198716049791"/>
    <m/>
    <m/>
    <m/>
    <m/>
    <x v="32"/>
  </r>
  <r>
    <x v="22"/>
    <x v="4"/>
    <s v="Low End"/>
    <s v="Baskin-Robbins"/>
    <s v="Banana Split"/>
    <n v="190"/>
    <x v="3694"/>
    <n v="56209.172015878634"/>
    <x v="3694"/>
    <n v="117960.10714799713"/>
    <n v="325.00492174799211"/>
    <n v="61750.935132118495"/>
    <n v="3.2675929957893945"/>
    <n v="0.52348998848096573"/>
    <m/>
    <m/>
    <m/>
    <m/>
    <x v="32"/>
  </r>
  <r>
    <x v="22"/>
    <x v="4"/>
    <s v="High End"/>
    <s v="Ben and Jerry's"/>
    <s v="Chocolate"/>
    <n v="557"/>
    <x v="3695"/>
    <n v="724927.646760509"/>
    <x v="3695"/>
    <n v="1293814.3350339341"/>
    <n v="1021.3405534531869"/>
    <n v="568886.6882734251"/>
    <n v="4.1702449807539557"/>
    <n v="0.43969731426611869"/>
    <m/>
    <m/>
    <m/>
    <m/>
    <x v="32"/>
  </r>
  <r>
    <x v="22"/>
    <x v="5"/>
    <s v="High End"/>
    <s v="Ben and Jerry's"/>
    <s v="Hot Chocolate Limited Edition  New!"/>
    <n v="437"/>
    <x v="3696"/>
    <n v="450642.34837378998"/>
    <x v="3696"/>
    <n v="872702.51668966422"/>
    <n v="965.81274214158861"/>
    <n v="422060.16831587424"/>
    <n v="4.5698648298397337"/>
    <n v="0.4836243281580454"/>
    <m/>
    <m/>
    <m/>
    <m/>
    <x v="32"/>
  </r>
  <r>
    <x v="22"/>
    <x v="5"/>
    <s v="High End"/>
    <s v="Ben and Jerry's"/>
    <s v="S'mores"/>
    <n v="977"/>
    <x v="3697"/>
    <n v="1260264.6386999676"/>
    <x v="3697"/>
    <n v="2560721.1275904546"/>
    <n v="1331.0711247599661"/>
    <n v="1300456.488890487"/>
    <n v="2.6827064736539743"/>
    <n v="0.50784776010114352"/>
    <m/>
    <m/>
    <m/>
    <m/>
    <x v="32"/>
  </r>
  <r>
    <x v="22"/>
    <x v="5"/>
    <s v="High End"/>
    <s v="Ben and Jerry's"/>
    <s v="Chubby Hubby"/>
    <n v="948"/>
    <x v="3698"/>
    <n v="1172808.7199999711"/>
    <x v="3698"/>
    <n v="2395260.734111941"/>
    <n v="1289.5063439999683"/>
    <n v="1222452.0141119699"/>
    <n v="2.6652387594936053"/>
    <n v="0.51036281633247838"/>
    <m/>
    <m/>
    <m/>
    <m/>
    <x v="32"/>
  </r>
  <r>
    <x v="22"/>
    <x v="5"/>
    <s v="High End"/>
    <s v="Ben and Jerry's"/>
    <s v="Strawberry"/>
    <n v="882"/>
    <x v="3699"/>
    <n v="1008539.5697999758"/>
    <x v="3699"/>
    <n v="2086305.3566560296"/>
    <n v="1221.9566744399704"/>
    <n v="1077765.7868560539"/>
    <n v="2.681888406394493"/>
    <n v="0.51659062438660353"/>
    <m/>
    <m/>
    <m/>
    <m/>
    <x v="32"/>
  </r>
  <r>
    <x v="22"/>
    <x v="5"/>
    <s v="High End"/>
    <s v="Ben and Jerry's"/>
    <s v="Banana Split"/>
    <n v="841"/>
    <x v="3700"/>
    <n v="934141.38074997603"/>
    <x v="3700"/>
    <n v="1949613.4617826503"/>
    <n v="1207.4578846999693"/>
    <n v="1015472.0810326743"/>
    <n v="2.7564906476812614"/>
    <n v="0.52085816031664367"/>
    <m/>
    <m/>
    <m/>
    <m/>
    <x v="32"/>
  </r>
  <r>
    <x v="22"/>
    <x v="5"/>
    <s v="High End"/>
    <s v="Ben and Jerry's"/>
    <s v="Pistachio Pistachio"/>
    <n v="557"/>
    <x v="3701"/>
    <n v="409900.97879998951"/>
    <x v="3701"/>
    <n v="881104.76267197751"/>
    <n v="845.96729599997843"/>
    <n v="471203.78387198801"/>
    <n v="2.8399922728904121"/>
    <n v="0.53478746663796017"/>
    <m/>
    <m/>
    <m/>
    <m/>
    <x v="32"/>
  </r>
  <r>
    <x v="22"/>
    <x v="5"/>
    <s v="High End"/>
    <s v="Ben and Jerry's"/>
    <s v="Black Raspberry"/>
    <n v="437"/>
    <x v="3702"/>
    <n v="247796.600174994"/>
    <x v="3702"/>
    <n v="573373.48482698621"/>
    <n v="745.02719599998215"/>
    <n v="325576.88465199224"/>
    <n v="3.0024427254003854"/>
    <n v="0.56782689340828885"/>
    <m/>
    <m/>
    <m/>
    <m/>
    <x v="32"/>
  </r>
  <r>
    <x v="22"/>
    <x v="5"/>
    <s v="Low End"/>
    <s v="EDY's"/>
    <s v="Hot Chocolate Limited Edition  New!"/>
    <n v="878"/>
    <x v="3703"/>
    <n v="1035988.9558368934"/>
    <x v="3703"/>
    <n v="1954091.2817319608"/>
    <n v="1045.6746308599857"/>
    <n v="918102.32589506742"/>
    <n v="2.5348707220956213"/>
    <n v="0.46983594598576273"/>
    <m/>
    <m/>
    <m/>
    <m/>
    <x v="32"/>
  </r>
  <r>
    <x v="22"/>
    <x v="5"/>
    <s v="Low End"/>
    <s v="EDY's"/>
    <s v="Caramel Delight"/>
    <n v="589"/>
    <x v="3704"/>
    <n v="483662.61612529826"/>
    <x v="3704"/>
    <n v="753191.00000098173"/>
    <n v="457.60336820998896"/>
    <n v="269528.38387568347"/>
    <n v="2.1710735297113226"/>
    <n v="0.35784865177004527"/>
    <m/>
    <m/>
    <m/>
    <m/>
    <x v="32"/>
  </r>
  <r>
    <x v="22"/>
    <x v="5"/>
    <s v="Low End"/>
    <s v="EDY's"/>
    <s v="Peaches and Cream"/>
    <n v="878"/>
    <x v="3705"/>
    <n v="1109616.4434711563"/>
    <x v="3705"/>
    <n v="1752288.4660360347"/>
    <n v="731.97269084838081"/>
    <n v="642672.02256487845"/>
    <n v="2.2730896815033579"/>
    <n v="0.36676154355949647"/>
    <m/>
    <m/>
    <m/>
    <m/>
    <x v="32"/>
  </r>
  <r>
    <x v="22"/>
    <x v="5"/>
    <s v="Low End"/>
    <s v="EDY's"/>
    <s v="Pistachio Pistachio"/>
    <n v="589"/>
    <x v="3706"/>
    <n v="516194.36505457049"/>
    <x v="3706"/>
    <n v="857992.23807927931"/>
    <n v="580.30199155298612"/>
    <n v="341797.87302470882"/>
    <n v="2.4731631641765111"/>
    <n v="0.39836942323611835"/>
    <m/>
    <m/>
    <m/>
    <m/>
    <x v="32"/>
  </r>
  <r>
    <x v="22"/>
    <x v="5"/>
    <s v="High End"/>
    <s v="Häagen-Dazs"/>
    <s v="Mocha Almond Fudge"/>
    <n v="562"/>
    <x v="3707"/>
    <n v="816521.69796912908"/>
    <x v="3707"/>
    <n v="1424488.4079649709"/>
    <n v="1081.7912989249853"/>
    <n v="607966.70999584184"/>
    <n v="4.5101012144127193"/>
    <n v="0.42679653031672271"/>
    <m/>
    <m/>
    <m/>
    <m/>
    <x v="32"/>
  </r>
  <r>
    <x v="22"/>
    <x v="5"/>
    <s v="High End"/>
    <s v="Häagen-Dazs"/>
    <s v="Mango"/>
    <n v="858"/>
    <x v="3708"/>
    <n v="1066467.5358479735"/>
    <x v="3708"/>
    <n v="2237108.7659262642"/>
    <n v="1364.383718039966"/>
    <n v="1170641.2300782907"/>
    <n v="3.0388728135663579"/>
    <n v="0.5232831089433384"/>
    <m/>
    <m/>
    <m/>
    <m/>
    <x v="32"/>
  </r>
  <r>
    <x v="22"/>
    <x v="5"/>
    <s v="High End"/>
    <s v="Häagen-Dazs"/>
    <s v="Chocolate"/>
    <n v="562"/>
    <x v="3709"/>
    <n v="461725.71087598818"/>
    <x v="3709"/>
    <n v="987336.37947597483"/>
    <n v="935.25029999997616"/>
    <n v="525610.6685999867"/>
    <n v="3.1260254412810591"/>
    <n v="0.5323521745232892"/>
    <m/>
    <m/>
    <m/>
    <m/>
    <x v="32"/>
  </r>
  <r>
    <x v="22"/>
    <x v="5"/>
    <s v="High End"/>
    <s v="Häagen-Dazs"/>
    <s v="Honey Vanilla"/>
    <n v="766"/>
    <x v="3710"/>
    <n v="842279.43665997975"/>
    <x v="3710"/>
    <n v="1802346.8395493568"/>
    <n v="1253.3517008999702"/>
    <n v="960067.40288937709"/>
    <n v="3.0717143745430078"/>
    <n v="0.5326762761874535"/>
    <m/>
    <m/>
    <m/>
    <m/>
    <x v="32"/>
  </r>
  <r>
    <x v="22"/>
    <x v="5"/>
    <s v="High End"/>
    <s v="Häagen-Dazs"/>
    <s v="Caramel Cone"/>
    <n v="734"/>
    <x v="3711"/>
    <n v="778473.86593198089"/>
    <x v="3711"/>
    <n v="1679158.2384838387"/>
    <n v="1227.0904258199698"/>
    <n v="900684.37255185784"/>
    <n v="3.1167323212805775"/>
    <n v="0.53639040794934978"/>
    <m/>
    <m/>
    <m/>
    <m/>
    <x v="32"/>
  </r>
  <r>
    <x v="22"/>
    <x v="5"/>
    <s v="High End"/>
    <s v="Häagen-Dazs"/>
    <s v="Pistachio"/>
    <n v="681"/>
    <x v="3712"/>
    <n v="678308.89638598263"/>
    <x v="3712"/>
    <n v="1484766.847699702"/>
    <n v="1184.2260665399697"/>
    <n v="806457.95131371939"/>
    <n v="3.2015776395593893"/>
    <n v="0.54315460542720018"/>
    <m/>
    <m/>
    <m/>
    <m/>
    <x v="32"/>
  </r>
  <r>
    <x v="22"/>
    <x v="5"/>
    <s v="Low End"/>
    <s v="Baskin-Robbins"/>
    <s v="Raspberry Sherbet"/>
    <n v="282"/>
    <x v="3713"/>
    <n v="175303.82495951542"/>
    <x v="3713"/>
    <n v="405713.86699199316"/>
    <n v="817.05688663999183"/>
    <n v="230410.04203247774"/>
    <n v="5.101778921985729"/>
    <n v="0.56791266155323428"/>
    <m/>
    <m/>
    <m/>
    <m/>
    <x v="32"/>
  </r>
  <r>
    <x v="22"/>
    <x v="5"/>
    <s v="Low End"/>
    <s v="Baskin-Robbins"/>
    <s v="Raspberry Sherbet"/>
    <n v="262"/>
    <x v="3714"/>
    <n v="108855.43919147718"/>
    <x v="3714"/>
    <n v="190584.07510799507"/>
    <n v="311.94135845999193"/>
    <n v="81728.635916517887"/>
    <n v="2.776412725190768"/>
    <n v="0.42883245029893546"/>
    <m/>
    <m/>
    <m/>
    <m/>
    <x v="32"/>
  </r>
  <r>
    <x v="22"/>
    <x v="5"/>
    <s v="Low End"/>
    <s v="Baskin-Robbins"/>
    <s v="Peppermint Stick"/>
    <n v="841"/>
    <x v="3715"/>
    <n v="844915.76075697679"/>
    <x v="3715"/>
    <n v="1648135.7700569548"/>
    <n v="955.077299999974"/>
    <n v="803220.00929997803"/>
    <n v="2.3302418275861432"/>
    <n v="0.48735063208549934"/>
    <m/>
    <m/>
    <m/>
    <m/>
    <x v="32"/>
  </r>
  <r>
    <x v="22"/>
    <x v="5"/>
    <s v="Low End"/>
    <s v="Baskin-Robbins"/>
    <s v="Very Berry Strawberry"/>
    <n v="660"/>
    <x v="3716"/>
    <n v="514298.54519998643"/>
    <x v="3716"/>
    <n v="1066423.5251999719"/>
    <n v="836.55299999997783"/>
    <n v="552124.97999998543"/>
    <n v="2.4481715454544806"/>
    <n v="0.51773518396122487"/>
    <m/>
    <m/>
    <m/>
    <m/>
    <x v="32"/>
  </r>
  <r>
    <x v="22"/>
    <x v="5"/>
    <s v="Low End"/>
    <s v="Baskin-Robbins"/>
    <s v="Pistachio Almond"/>
    <n v="116"/>
    <x v="3717"/>
    <n v="19090.230292799508"/>
    <x v="3717"/>
    <n v="54557.894879998581"/>
    <n v="305.75572919999206"/>
    <n v="35467.664587199077"/>
    <n v="4.0545403448274806"/>
    <n v="0.65009224907249574"/>
    <m/>
    <m/>
    <m/>
    <m/>
    <x v="32"/>
  </r>
  <r>
    <x v="22"/>
    <x v="5"/>
    <s v="High End"/>
    <s v="Ben and Jerry's"/>
    <s v="Triple Caramel Chunk"/>
    <n v="307"/>
    <x v="3718"/>
    <n v="226965.44211158413"/>
    <x v="3718"/>
    <n v="482800.51898899151"/>
    <n v="833.33901262999154"/>
    <n v="255835.07687740738"/>
    <n v="5.1226062768728742"/>
    <n v="0.52989809831426626"/>
    <m/>
    <m/>
    <m/>
    <m/>
    <x v="32"/>
  </r>
  <r>
    <x v="22"/>
    <x v="5"/>
    <s v="High End"/>
    <s v="Ben and Jerry's"/>
    <s v="Chocolate Chip Cookie Dough"/>
    <n v="882"/>
    <x v="3719"/>
    <n v="1050547.465799971"/>
    <x v="3719"/>
    <n v="2026548.1469519443"/>
    <n v="1106.5767359999695"/>
    <n v="976000.68115197332"/>
    <n v="2.6050721496597924"/>
    <n v="0.48160744792564614"/>
    <m/>
    <m/>
    <m/>
    <m/>
    <x v="32"/>
  </r>
  <r>
    <x v="22"/>
    <x v="5"/>
    <s v="High End"/>
    <s v="Ben and Jerry's"/>
    <s v="Dave Matthews Band MagicBrownies Encore Edition"/>
    <n v="877"/>
    <x v="3720"/>
    <n v="1026556.4762999729"/>
    <x v="3720"/>
    <n v="1982480.4565719473"/>
    <n v="1089.9931359999709"/>
    <n v="955923.98027197446"/>
    <n v="2.5775656054731355"/>
    <n v="0.48218582791223724"/>
    <m/>
    <m/>
    <m/>
    <m/>
    <x v="32"/>
  </r>
  <r>
    <x v="22"/>
    <x v="5"/>
    <s v="High End"/>
    <s v="Ben and Jerry's"/>
    <s v="Orange &amp; Cream"/>
    <n v="657"/>
    <x v="3721"/>
    <n v="583211.75512498396"/>
    <x v="3721"/>
    <n v="1200522.6085049668"/>
    <n v="939.59033999997405"/>
    <n v="617310.85337998287"/>
    <n v="2.7812472831049462"/>
    <n v="0.514201772633613"/>
    <m/>
    <m/>
    <m/>
    <m/>
    <x v="32"/>
  </r>
  <r>
    <x v="22"/>
    <x v="5"/>
    <s v="High End"/>
    <s v="Ben and Jerry's"/>
    <s v="Triple Caramel Chunk"/>
    <n v="520"/>
    <x v="3722"/>
    <n v="358104.23999999074"/>
    <x v="3722"/>
    <n v="785013.46559997986"/>
    <n v="820.97927999997898"/>
    <n v="426909.22559998912"/>
    <n v="2.9031563076922331"/>
    <n v="0.54382407985028081"/>
    <m/>
    <m/>
    <m/>
    <m/>
    <x v="32"/>
  </r>
  <r>
    <x v="22"/>
    <x v="5"/>
    <s v="Low End"/>
    <s v="EDY's"/>
    <s v="Strawberry Cheesecake Limited Editions "/>
    <n v="863"/>
    <x v="3723"/>
    <n v="1005126.109307874"/>
    <x v="3723"/>
    <n v="1905015.9130899617"/>
    <n v="1042.7460066999859"/>
    <n v="899889.80378208775"/>
    <n v="2.5578614484356379"/>
    <n v="0.47237915316017193"/>
    <m/>
    <m/>
    <m/>
    <m/>
    <x v="32"/>
  </r>
  <r>
    <x v="22"/>
    <x v="5"/>
    <s v="Low End"/>
    <s v="EDY's"/>
    <s v="Mint Cookie Crunch "/>
    <n v="994"/>
    <x v="3724"/>
    <n v="1323024.5771142049"/>
    <x v="3724"/>
    <n v="2300509.2423039493"/>
    <n v="983.38497503998428"/>
    <n v="977484.66518974444"/>
    <n v="2.3283658108651397"/>
    <n v="0.4248992558755374"/>
    <m/>
    <m/>
    <m/>
    <m/>
    <x v="32"/>
  </r>
  <r>
    <x v="22"/>
    <x v="5"/>
    <s v="High End"/>
    <s v="Häagen-Dazs"/>
    <s v="Rum Raisin"/>
    <n v="272"/>
    <x v="3725"/>
    <n v="201280.96174847463"/>
    <x v="3725"/>
    <n v="432422.67980799213"/>
    <n v="849.78572815999087"/>
    <n v="231141.7180595175"/>
    <n v="5.8448134705881287"/>
    <n v="0.5345272781764151"/>
    <m/>
    <m/>
    <m/>
    <m/>
    <x v="32"/>
  </r>
  <r>
    <x v="22"/>
    <x v="5"/>
    <s v="High End"/>
    <s v="Häagen-Dazs"/>
    <s v="Mint Chip"/>
    <n v="894"/>
    <x v="3726"/>
    <n v="1170973.4513759699"/>
    <x v="3726"/>
    <n v="2270901.3449759413"/>
    <n v="1230.3443999999679"/>
    <n v="1099927.8935999714"/>
    <n v="2.8413401610737519"/>
    <n v="0.48435740990396231"/>
    <m/>
    <m/>
    <m/>
    <m/>
    <x v="32"/>
  </r>
  <r>
    <x v="22"/>
    <x v="5"/>
    <s v="High End"/>
    <s v="Häagen-Dazs"/>
    <s v="Mango"/>
    <n v="656"/>
    <x v="3727"/>
    <n v="643564.90598398237"/>
    <x v="3727"/>
    <n v="1326749.8083839635"/>
    <n v="1041.4403999999713"/>
    <n v="683184.90239998116"/>
    <n v="3.0830555853657691"/>
    <n v="0.51493122371890809"/>
    <m/>
    <m/>
    <m/>
    <m/>
    <x v="32"/>
  </r>
  <r>
    <x v="22"/>
    <x v="5"/>
    <s v="High End"/>
    <s v="Häagen-Dazs"/>
    <s v="Macadamia Nut Brittle"/>
    <n v="490"/>
    <x v="3728"/>
    <n v="351953.70629999088"/>
    <x v="3728"/>
    <n v="780321.26129997976"/>
    <n v="874.21949999997742"/>
    <n v="428367.55499998888"/>
    <n v="3.2499844285713446"/>
    <n v="0.5489630697571255"/>
    <m/>
    <m/>
    <m/>
    <m/>
    <x v="32"/>
  </r>
  <r>
    <x v="22"/>
    <x v="5"/>
    <s v="Low End"/>
    <s v="Baskin-Robbins"/>
    <s v="Old Fashioned Butter Pecan"/>
    <n v="967"/>
    <x v="3729"/>
    <n v="1135104.5370999672"/>
    <x v="3729"/>
    <n v="2147911.3270999379"/>
    <n v="1047.3699999999697"/>
    <n v="1012806.7899999707"/>
    <n v="2.2970127197517431"/>
    <n v="0.47153100652783458"/>
    <m/>
    <m/>
    <m/>
    <m/>
    <x v="32"/>
  </r>
  <r>
    <x v="23"/>
    <x v="0"/>
    <s v="Low End"/>
    <s v="Baskin-Robbins"/>
    <s v="Jamoca Almond Fudge"/>
    <n v="908"/>
    <x v="3730"/>
    <n v="988183.58772797277"/>
    <x v="3730"/>
    <n v="1894924.5549279475"/>
    <n v="998.61339999997222"/>
    <n v="906740.96719997469"/>
    <n v="2.2983714933920067"/>
    <n v="0.47851032635674123"/>
    <m/>
    <m/>
    <m/>
    <m/>
    <x v="32"/>
  </r>
  <r>
    <x v="23"/>
    <x v="0"/>
    <s v="Low End"/>
    <s v="Baskin-Robbins"/>
    <s v="Chocolate Fudge"/>
    <n v="724"/>
    <x v="3731"/>
    <n v="636610.17947198171"/>
    <x v="3731"/>
    <n v="1287907.692271963"/>
    <n v="899.58219999997425"/>
    <n v="651297.51279998128"/>
    <n v="2.4570138508286585"/>
    <n v="0.5057020132017731"/>
    <m/>
    <m/>
    <m/>
    <m/>
    <x v="32"/>
  </r>
  <r>
    <x v="23"/>
    <x v="0"/>
    <s v="Low End"/>
    <s v="Baskin-Robbins"/>
    <s v="Chocolate Chip"/>
    <n v="714"/>
    <x v="3732"/>
    <n v="619247.16201598209"/>
    <x v="3732"/>
    <n v="1257295.8404159639"/>
    <n v="893.6255999999745"/>
    <n v="638048.67839998181"/>
    <n v="2.4662724705881645"/>
    <n v="0.50747696595328728"/>
    <m/>
    <m/>
    <m/>
    <m/>
    <x v="32"/>
  </r>
  <r>
    <x v="23"/>
    <x v="0"/>
    <s v="Low End"/>
    <s v="Baskin-Robbins"/>
    <s v="Orange Sherbet"/>
    <n v="698"/>
    <x v="3733"/>
    <n v="584242.3694959837"/>
    <x v="3733"/>
    <n v="1193292.5998959669"/>
    <n v="872.56479999997578"/>
    <n v="609050.23039998324"/>
    <n v="2.4492668366761499"/>
    <n v="0.51039470994212244"/>
    <m/>
    <m/>
    <m/>
    <m/>
    <x v="32"/>
  </r>
  <r>
    <x v="23"/>
    <x v="0"/>
    <s v="Low End"/>
    <s v="Baskin-Robbins"/>
    <s v="Jamoca Almond Fudge"/>
    <n v="432"/>
    <x v="3734"/>
    <n v="224017.47763199374"/>
    <x v="3734"/>
    <n v="532025.8744319852"/>
    <n v="712.98239999998032"/>
    <n v="308008.39679999149"/>
    <n v="2.8507902222221428"/>
    <n v="0.57893499471023868"/>
    <m/>
    <m/>
    <m/>
    <m/>
    <x v="32"/>
  </r>
  <r>
    <x v="23"/>
    <x v="0"/>
    <s v="Low End"/>
    <s v="Baskin-Robbins"/>
    <s v="Chocolate Ribbon"/>
    <n v="401"/>
    <x v="3735"/>
    <n v="194908.33930899441"/>
    <x v="3735"/>
    <n v="476039.05340898631"/>
    <n v="701.07409999997981"/>
    <n v="281130.71409999189"/>
    <n v="2.9604234638403142"/>
    <n v="0.59056229123802584"/>
    <m/>
    <m/>
    <m/>
    <m/>
    <x v="32"/>
  </r>
  <r>
    <x v="23"/>
    <x v="0"/>
    <s v="High End"/>
    <s v="Ben and Jerry's"/>
    <s v="Vanilla"/>
    <n v="279"/>
    <x v="3736"/>
    <n v="200274.35566382407"/>
    <x v="3736"/>
    <n v="436561.25109299115"/>
    <n v="846.9064352299896"/>
    <n v="236286.89542916708"/>
    <n v="5.6083715663081302"/>
    <n v="0.54124568966574638"/>
    <m/>
    <m/>
    <m/>
    <m/>
    <x v="32"/>
  </r>
  <r>
    <x v="23"/>
    <x v="0"/>
    <s v="High End"/>
    <s v="Ben and Jerry's"/>
    <s v="Vanilla"/>
    <n v="249"/>
    <x v="3737"/>
    <n v="163391.80978781515"/>
    <x v="3737"/>
    <n v="373555.8701219926"/>
    <n v="844.03237081998986"/>
    <n v="210164.06033417745"/>
    <n v="6.0249975020079134"/>
    <n v="0.56260408989301636"/>
    <m/>
    <m/>
    <m/>
    <m/>
    <x v="32"/>
  </r>
  <r>
    <x v="23"/>
    <x v="0"/>
    <s v="High End"/>
    <s v="Ben and Jerry's"/>
    <s v="Everything But The..."/>
    <n v="857"/>
    <x v="3738"/>
    <n v="1020094.5773249697"/>
    <x v="3738"/>
    <n v="1979049.6082729411"/>
    <n v="1118.9673639999667"/>
    <n v="958955.03094797139"/>
    <n v="2.6946045379229071"/>
    <n v="0.48455330626341575"/>
    <m/>
    <m/>
    <m/>
    <m/>
    <x v="32"/>
  </r>
  <r>
    <x v="23"/>
    <x v="0"/>
    <s v="High End"/>
    <s v="Ben and Jerry's"/>
    <s v="Imagine Whirled Peace"/>
    <n v="629"/>
    <x v="3739"/>
    <n v="541860.02257498447"/>
    <x v="3739"/>
    <n v="1127639.3266829678"/>
    <n v="931.28665199997351"/>
    <n v="585779.30410798336"/>
    <n v="2.8501579125595371"/>
    <n v="0.5194739933654986"/>
    <m/>
    <m/>
    <m/>
    <m/>
    <x v="32"/>
  </r>
  <r>
    <x v="23"/>
    <x v="0"/>
    <s v="High End"/>
    <s v="Ben and Jerry's"/>
    <s v="Cinnamon Buns"/>
    <n v="585"/>
    <x v="3740"/>
    <n v="475478.85937498586"/>
    <x v="3740"/>
    <n v="1008448.66687497"/>
    <n v="911.05949999997279"/>
    <n v="532969.80749998405"/>
    <n v="2.9467416666665787"/>
    <n v="0.52850464778894202"/>
    <m/>
    <m/>
    <m/>
    <m/>
    <x v="32"/>
  </r>
  <r>
    <x v="23"/>
    <x v="0"/>
    <s v="High End"/>
    <s v="Ben and Jerry's"/>
    <s v="Gingersnap"/>
    <n v="551"/>
    <x v="3741"/>
    <n v="411842.34652498853"/>
    <x v="3741"/>
    <n v="887961.66472097521"/>
    <n v="864.10039599997583"/>
    <n v="476119.31819598668"/>
    <n v="2.9247652831215154"/>
    <n v="0.53619355104209143"/>
    <m/>
    <m/>
    <m/>
    <m/>
    <x v="32"/>
  </r>
  <r>
    <x v="23"/>
    <x v="0"/>
    <s v="High End"/>
    <s v="Ben and Jerry's"/>
    <s v="Strawberry Cheesecake"/>
    <n v="162"/>
    <x v="3742"/>
    <n v="43965.826085158697"/>
    <x v="3742"/>
    <n v="96765.755435997111"/>
    <n v="325.92548981999022"/>
    <n v="52799.929350838414"/>
    <n v="3.687157271604828"/>
    <n v="0.54564684699600563"/>
    <m/>
    <m/>
    <m/>
    <m/>
    <x v="32"/>
  </r>
  <r>
    <x v="23"/>
    <x v="0"/>
    <s v="High End"/>
    <s v="Ben and Jerry's"/>
    <s v="Oatmeal Cookie Chunk"/>
    <n v="482"/>
    <x v="3743"/>
    <n v="318341.96099999087"/>
    <x v="3743"/>
    <n v="713937.25283997972"/>
    <n v="820.73711999997681"/>
    <n v="395595.29183998884"/>
    <n v="3.0730241078837301"/>
    <n v="0.55410372587555212"/>
    <m/>
    <m/>
    <m/>
    <m/>
    <x v="32"/>
  </r>
  <r>
    <x v="23"/>
    <x v="0"/>
    <s v="High End"/>
    <s v="Ben and Jerry's"/>
    <s v="Everything But The..."/>
    <n v="413"/>
    <x v="3744"/>
    <n v="237022.68239999292"/>
    <x v="3744"/>
    <n v="558950.11625598336"/>
    <n v="779.48531199997672"/>
    <n v="321927.43385599041"/>
    <n v="3.2769736368037763"/>
    <n v="0.57595020466648716"/>
    <m/>
    <m/>
    <m/>
    <m/>
    <x v="32"/>
  </r>
  <r>
    <x v="23"/>
    <x v="0"/>
    <s v="Low End"/>
    <s v="EDY's"/>
    <s v="French Vanilla"/>
    <n v="507"/>
    <x v="3745"/>
    <n v="393976.0510884783"/>
    <x v="3745"/>
    <n v="630444.61197898118"/>
    <n v="466.40741792998608"/>
    <n v="236468.56089050288"/>
    <n v="2.4526242544377967"/>
    <n v="0.37508221403974296"/>
    <m/>
    <m/>
    <m/>
    <m/>
    <x v="32"/>
  </r>
  <r>
    <x v="23"/>
    <x v="0"/>
    <s v="Low End"/>
    <s v="EDY's"/>
    <s v="Chocolate Chip"/>
    <n v="380"/>
    <x v="3746"/>
    <n v="235033.03847999297"/>
    <x v="3746"/>
    <n v="398335.60799998807"/>
    <n v="429.74360399998716"/>
    <n v="163302.5695199951"/>
    <n v="2.7585568421051807"/>
    <n v="0.40996226860040091"/>
    <m/>
    <m/>
    <m/>
    <m/>
    <x v="32"/>
  </r>
  <r>
    <x v="23"/>
    <x v="0"/>
    <s v="Low End"/>
    <s v="EDY's"/>
    <s v="Vanilla"/>
    <n v="210"/>
    <x v="3747"/>
    <n v="59057.19619799823"/>
    <x v="3747"/>
    <n v="132924.74579999602"/>
    <n v="351.7502361999895"/>
    <n v="73867.549601997787"/>
    <n v="3.0141665714284813"/>
    <n v="0.55570954194745581"/>
    <m/>
    <m/>
    <m/>
    <m/>
    <x v="32"/>
  </r>
  <r>
    <x v="23"/>
    <x v="0"/>
    <s v="High End"/>
    <s v="Häagen-Dazs"/>
    <s v="Mint Chip"/>
    <n v="334"/>
    <x v="3748"/>
    <n v="297676.09692611173"/>
    <x v="3748"/>
    <n v="586660.57185198832"/>
    <n v="865.22297881998975"/>
    <n v="288984.4749258766"/>
    <n v="5.2588885568861228"/>
    <n v="0.49259229065556837"/>
    <m/>
    <m/>
    <m/>
    <m/>
    <x v="32"/>
  </r>
  <r>
    <x v="23"/>
    <x v="0"/>
    <s v="High End"/>
    <s v="Häagen-Dazs"/>
    <s v="Strawberry Cheesecake"/>
    <n v="222"/>
    <x v="3749"/>
    <n v="93637.865922477242"/>
    <x v="3749"/>
    <n v="168528.09520799507"/>
    <n v="337.34337515999016"/>
    <n v="74890.229285517824"/>
    <n v="3.4195295675674675"/>
    <n v="0.44437830495318492"/>
    <m/>
    <m/>
    <m/>
    <m/>
    <x v="32"/>
  </r>
  <r>
    <x v="23"/>
    <x v="0"/>
    <s v="High End"/>
    <s v="Häagen-Dazs"/>
    <s v="Raspberry Sorbet"/>
    <n v="847"/>
    <x v="3750"/>
    <n v="1076096.2821839703"/>
    <x v="3750"/>
    <n v="2107021.6545839421"/>
    <n v="1217.1491999999666"/>
    <n v="1030925.3723999718"/>
    <n v="2.9369880425028709"/>
    <n v="0.48928086247103186"/>
    <m/>
    <m/>
    <m/>
    <m/>
    <x v="32"/>
  </r>
  <r>
    <x v="23"/>
    <x v="0"/>
    <s v="High End"/>
    <s v="Häagen-Dazs"/>
    <s v="Cinnamon Dulce de Leche"/>
    <n v="827"/>
    <x v="3751"/>
    <n v="1038990.0564209701"/>
    <x v="3751"/>
    <n v="2043302.2057709412"/>
    <n v="1214.4040499999651"/>
    <n v="1004312.1493499711"/>
    <n v="2.9875940423215588"/>
    <n v="0.491514249098088"/>
    <m/>
    <m/>
    <m/>
    <m/>
    <x v="32"/>
  </r>
  <r>
    <x v="23"/>
    <x v="0"/>
    <s v="High End"/>
    <s v="Häagen-Dazs"/>
    <s v="Vanilla"/>
    <n v="785"/>
    <x v="3752"/>
    <n v="924476.1506249744"/>
    <x v="3752"/>
    <n v="1836111.369374949"/>
    <n v="1161.3187499999676"/>
    <n v="911635.21874997462"/>
    <n v="2.9796119426750765"/>
    <n v="0.49650322630501137"/>
    <m/>
    <m/>
    <m/>
    <m/>
    <x v="32"/>
  </r>
  <r>
    <x v="23"/>
    <x v="0"/>
    <s v="High End"/>
    <s v="Häagen-Dazs"/>
    <s v="Lemon Sorbet"/>
    <n v="538"/>
    <x v="3753"/>
    <n v="440068.92093598726"/>
    <x v="3753"/>
    <n v="951547.78053597244"/>
    <n v="950.7041999999725"/>
    <n v="511478.85959998518"/>
    <n v="3.2875021784385665"/>
    <n v="0.53752304409967477"/>
    <m/>
    <m/>
    <m/>
    <m/>
    <x v="32"/>
  </r>
  <r>
    <x v="23"/>
    <x v="0"/>
    <s v="High End"/>
    <s v="Häagen-Dazs"/>
    <s v="Almond Hazelnut Swirl"/>
    <n v="502"/>
    <x v="3754"/>
    <n v="378376.44587998948"/>
    <x v="3754"/>
    <n v="833343.56387997675"/>
    <n v="906.30899999997473"/>
    <n v="454967.11799998727"/>
    <n v="3.3068664143425375"/>
    <n v="0.54595383911252526"/>
    <m/>
    <m/>
    <m/>
    <m/>
    <x v="32"/>
  </r>
  <r>
    <x v="23"/>
    <x v="0"/>
    <s v="Low End"/>
    <s v="Baskin-Robbins"/>
    <s v="Coffee Candy"/>
    <n v="374"/>
    <x v="3755"/>
    <n v="314249.66236354993"/>
    <x v="3755"/>
    <n v="630623.19447598583"/>
    <n v="845.91853505998904"/>
    <n v="316373.5321124359"/>
    <n v="4.5084445828875994"/>
    <n v="0.50168394515733816"/>
    <m/>
    <m/>
    <m/>
    <m/>
    <x v="32"/>
  </r>
  <r>
    <x v="23"/>
    <x v="0"/>
    <s v="Low End"/>
    <s v="Baskin-Robbins"/>
    <s v="Burgundy Cherry"/>
    <n v="366"/>
    <x v="3756"/>
    <n v="295205.71147055109"/>
    <x v="3756"/>
    <n v="601787.64417598734"/>
    <n v="837.65555383998992"/>
    <n v="306581.93270543625"/>
    <n v="4.4924276939889767"/>
    <n v="0.50945202293947267"/>
    <m/>
    <m/>
    <m/>
    <m/>
    <x v="32"/>
  </r>
  <r>
    <x v="23"/>
    <x v="0"/>
    <s v="Low End"/>
    <s v="Baskin-Robbins"/>
    <s v="Rocky Road"/>
    <n v="249"/>
    <x v="3757"/>
    <n v="151625.81705318514"/>
    <x v="3757"/>
    <n v="236341.66194899243"/>
    <n v="340.2242766899891"/>
    <n v="84715.844895807299"/>
    <n v="3.8119008072287937"/>
    <n v="0.3584465142421262"/>
    <m/>
    <m/>
    <m/>
    <m/>
    <x v="32"/>
  </r>
  <r>
    <x v="23"/>
    <x v="0"/>
    <s v="Low End"/>
    <s v="Baskin-Robbins"/>
    <s v="Rocky Road"/>
    <n v="208"/>
    <x v="3758"/>
    <n v="72362.682512637679"/>
    <x v="3758"/>
    <n v="141800.54054399548"/>
    <n v="333.83585591998934"/>
    <n v="69437.858031357799"/>
    <n v="3.2775642692306644"/>
    <n v="0.48968683592439327"/>
    <m/>
    <m/>
    <m/>
    <m/>
    <x v="32"/>
  </r>
  <r>
    <x v="23"/>
    <x v="0"/>
    <s v="Low End"/>
    <s v="Baskin-Robbins"/>
    <s v="Coffee Candy"/>
    <n v="785"/>
    <x v="3759"/>
    <n v="769005.04802497616"/>
    <x v="3759"/>
    <n v="1524644.8705249529"/>
    <n v="962.59849999997027"/>
    <n v="755639.82249997673"/>
    <n v="2.4741691273884587"/>
    <n v="0.49561693815281793"/>
    <m/>
    <m/>
    <m/>
    <m/>
    <x v="32"/>
  </r>
  <r>
    <x v="23"/>
    <x v="0"/>
    <s v="Low End"/>
    <s v="Baskin-Robbins"/>
    <s v="Raspberry Sherbet"/>
    <n v="765"/>
    <x v="3760"/>
    <n v="728339.43284997751"/>
    <x v="3760"/>
    <n v="1453162.3978499551"/>
    <n v="947.48099999997078"/>
    <n v="724822.96499997762"/>
    <n v="2.4830832549018842"/>
    <n v="0.4987900637068497"/>
    <m/>
    <m/>
    <m/>
    <m/>
    <x v="32"/>
  </r>
  <r>
    <x v="23"/>
    <x v="0"/>
    <s v="Low End"/>
    <s v="Baskin-Robbins"/>
    <s v="Coffee Candy"/>
    <n v="533"/>
    <x v="3761"/>
    <n v="358819.46371698857"/>
    <x v="3761"/>
    <n v="792852.07701697468"/>
    <n v="814.32009999997388"/>
    <n v="434032.61329998611"/>
    <n v="2.7908580656659518"/>
    <n v="0.5474320190129156"/>
    <m/>
    <m/>
    <m/>
    <m/>
    <x v="32"/>
  </r>
  <r>
    <x v="23"/>
    <x v="0"/>
    <s v="Low End"/>
    <s v="Baskin-Robbins"/>
    <s v="Egg Nog"/>
    <n v="120"/>
    <x v="3762"/>
    <n v="21666.267647999342"/>
    <x v="3762"/>
    <n v="60326.860799998176"/>
    <n v="322.17160959999029"/>
    <n v="38660.593151998837"/>
    <n v="4.1893653333332068"/>
    <n v="0.64085206223758961"/>
    <m/>
    <m/>
    <m/>
    <m/>
    <x v="32"/>
  </r>
  <r>
    <x v="23"/>
    <x v="0"/>
    <s v="Low End"/>
    <s v="Baskin-Robbins"/>
    <s v="Chocolate"/>
    <n v="114"/>
    <x v="3763"/>
    <n v="17282.81756375948"/>
    <x v="3763"/>
    <n v="53933.509895998373"/>
    <n v="321.49730115999029"/>
    <n v="36650.69233223889"/>
    <n v="4.1500084561402257"/>
    <n v="0.67955325738883932"/>
    <m/>
    <m/>
    <m/>
    <m/>
    <x v="32"/>
  </r>
  <r>
    <x v="23"/>
    <x v="0"/>
    <s v="High End"/>
    <s v="Ben and Jerry's"/>
    <s v="Orange &amp; Cream"/>
    <n v="237"/>
    <x v="3764"/>
    <n v="152037.34961435528"/>
    <x v="3764"/>
    <n v="234584.20875599273"/>
    <n v="348.29898371998922"/>
    <n v="82546.859141637455"/>
    <n v="4.1763999493669592"/>
    <n v="0.35188583059101031"/>
    <m/>
    <m/>
    <m/>
    <m/>
    <x v="32"/>
  </r>
  <r>
    <x v="23"/>
    <x v="0"/>
    <s v="High End"/>
    <s v="Ben and Jerry's"/>
    <s v="Chocolate Chip Cookie Dough"/>
    <n v="214"/>
    <x v="3765"/>
    <n v="127030.74228871606"/>
    <x v="3765"/>
    <n v="201101.94351199377"/>
    <n v="346.12710851998929"/>
    <n v="74071.201223277705"/>
    <n v="4.3912556448596769"/>
    <n v="0.3683266304129979"/>
    <m/>
    <m/>
    <m/>
    <m/>
    <x v="32"/>
  </r>
  <r>
    <x v="23"/>
    <x v="1"/>
    <s v="High End"/>
    <s v="Ben and Jerry's"/>
    <s v="Half Baked"/>
    <n v="287"/>
    <x v="3766"/>
    <n v="155971.60754671498"/>
    <x v="3766"/>
    <n v="255702.81531199184"/>
    <n v="347.49549743998898"/>
    <n v="99731.207765276864"/>
    <n v="3.1043574076654061"/>
    <n v="0.39002780490934896"/>
    <m/>
    <m/>
    <m/>
    <m/>
    <x v="32"/>
  </r>
  <r>
    <x v="23"/>
    <x v="1"/>
    <s v="High End"/>
    <s v="Ben and Jerry's"/>
    <s v="Gingersnap"/>
    <n v="912"/>
    <x v="3767"/>
    <n v="1159721.4527999652"/>
    <x v="3767"/>
    <n v="2222731.6312319329"/>
    <n v="1165.5813359999649"/>
    <n v="1063010.1784319677"/>
    <n v="2.6723747105262352"/>
    <n v="0.47824495026545433"/>
    <m/>
    <m/>
    <m/>
    <m/>
    <x v="32"/>
  </r>
  <r>
    <x v="23"/>
    <x v="1"/>
    <s v="High End"/>
    <s v="Ben and Jerry's"/>
    <s v="Coffee HEATH Bar Crunch"/>
    <n v="173"/>
    <x v="3768"/>
    <n v="52310.556977558328"/>
    <x v="3768"/>
    <n v="110483.30347599645"/>
    <n v="336.25865027998918"/>
    <n v="58172.746498438122"/>
    <n v="3.691513364161731"/>
    <n v="0.5265297530778188"/>
    <m/>
    <m/>
    <m/>
    <m/>
    <x v="32"/>
  </r>
  <r>
    <x v="23"/>
    <x v="1"/>
    <s v="High End"/>
    <s v="Ben and Jerry's"/>
    <s v="Vanilla HEATH Bar Crunch"/>
    <n v="519"/>
    <x v="3769"/>
    <n v="375819.20122498873"/>
    <x v="3769"/>
    <n v="824311.26378897519"/>
    <n v="864.146555999974"/>
    <n v="448492.06256398646"/>
    <n v="3.0602472658958617"/>
    <n v="0.54408095857198069"/>
    <m/>
    <m/>
    <m/>
    <m/>
    <x v="32"/>
  </r>
  <r>
    <x v="23"/>
    <x v="1"/>
    <s v="High End"/>
    <s v="Ben and Jerry's"/>
    <s v="Chocolate Fudge Brownie"/>
    <n v="510"/>
    <x v="3770"/>
    <n v="366116.75999998872"/>
    <x v="3770"/>
    <n v="807179.7743999752"/>
    <n v="864.82943999997337"/>
    <n v="441063.01439998648"/>
    <n v="3.1033439999999044"/>
    <n v="0.54642475987193173"/>
    <m/>
    <m/>
    <m/>
    <m/>
    <x v="32"/>
  </r>
  <r>
    <x v="23"/>
    <x v="1"/>
    <s v="High End"/>
    <s v="Ben and Jerry's"/>
    <s v="Peanut Butter Cup"/>
    <n v="500"/>
    <x v="3771"/>
    <n v="348862.49999998952"/>
    <x v="3771"/>
    <n v="773699.49999997672"/>
    <n v="849.67399999997451"/>
    <n v="424836.99999998719"/>
    <n v="3.0947979999999071"/>
    <n v="0.54909819639278556"/>
    <m/>
    <m/>
    <m/>
    <m/>
    <x v="32"/>
  </r>
  <r>
    <x v="23"/>
    <x v="1"/>
    <s v="High End"/>
    <s v="Ben and Jerry's"/>
    <s v="Cherry Garcia"/>
    <n v="494"/>
    <x v="3772"/>
    <n v="343559.98169998941"/>
    <x v="3772"/>
    <n v="764721.55494797649"/>
    <n v="852.55379199997378"/>
    <n v="421161.57324798708"/>
    <n v="3.1336423927124541"/>
    <n v="0.55073846228466572"/>
    <m/>
    <m/>
    <m/>
    <m/>
    <x v="32"/>
  </r>
  <r>
    <x v="23"/>
    <x v="1"/>
    <s v="Low End"/>
    <s v="EDY's"/>
    <s v="Coffee"/>
    <n v="998"/>
    <x v="3773"/>
    <n v="1406803.8774325966"/>
    <x v="3773"/>
    <n v="2521363.6949439375"/>
    <n v="1116.7934043199809"/>
    <n v="1114559.8175113408"/>
    <n v="2.5314794869738853"/>
    <n v="0.44204642898061686"/>
    <m/>
    <m/>
    <m/>
    <m/>
    <x v="32"/>
  </r>
  <r>
    <x v="23"/>
    <x v="1"/>
    <s v="Low End"/>
    <s v="EDY's"/>
    <s v="Mud Pie Limited Edition"/>
    <n v="899"/>
    <x v="3774"/>
    <n v="1170380.6297064628"/>
    <x v="3774"/>
    <n v="2155535.7611499457"/>
    <n v="1095.8344064999808"/>
    <n v="985155.13144348282"/>
    <n v="2.6670788097885865"/>
    <n v="0.45703492802082646"/>
    <m/>
    <m/>
    <m/>
    <m/>
    <x v="32"/>
  </r>
  <r>
    <x v="23"/>
    <x v="1"/>
    <s v="Low End"/>
    <s v="EDY's"/>
    <s v="Chocolate Chip"/>
    <n v="412"/>
    <x v="3775"/>
    <n v="275733.0067201514"/>
    <x v="3775"/>
    <n v="459557.25393598573"/>
    <n v="446.17535731998623"/>
    <n v="183824.24721583433"/>
    <n v="2.7073549223300128"/>
    <n v="0.40000292812577432"/>
    <m/>
    <m/>
    <m/>
    <m/>
    <x v="32"/>
  </r>
  <r>
    <x v="23"/>
    <x v="1"/>
    <s v="Low End"/>
    <s v="EDY's"/>
    <s v="French Vanilla"/>
    <n v="397"/>
    <x v="3776"/>
    <n v="261090.59869962168"/>
    <x v="3776"/>
    <n v="438481.77927298599"/>
    <n v="446.82917020998559"/>
    <n v="177391.18057336431"/>
    <n v="2.7820859168764853"/>
    <n v="0.40455770104628613"/>
    <m/>
    <m/>
    <m/>
    <m/>
    <x v="32"/>
  </r>
  <r>
    <x v="23"/>
    <x v="1"/>
    <s v="Low End"/>
    <s v="EDY's"/>
    <s v="Red, White and No More Blues  New!"/>
    <n v="211"/>
    <x v="3777"/>
    <n v="87144.087903337291"/>
    <x v="3777"/>
    <n v="168622.62791399477"/>
    <n v="386.15421805998801"/>
    <n v="81478.540010657482"/>
    <n v="3.7874851848340056"/>
    <n v="0.48320051121617702"/>
    <m/>
    <m/>
    <m/>
    <m/>
    <x v="32"/>
  </r>
  <r>
    <x v="23"/>
    <x v="1"/>
    <s v="High End"/>
    <s v="Häagen-Dazs"/>
    <s v="Strawberry Cheesecake"/>
    <n v="984"/>
    <x v="3778"/>
    <n v="1529029.2084479514"/>
    <x v="3778"/>
    <n v="2918170.7412479068"/>
    <n v="1411.729199999955"/>
    <n v="1389141.5327999555"/>
    <n v="3.0138421463413674"/>
    <n v="0.47603161568466434"/>
    <m/>
    <m/>
    <m/>
    <m/>
    <x v="32"/>
  </r>
  <r>
    <x v="23"/>
    <x v="1"/>
    <s v="High End"/>
    <s v="Häagen-Dazs"/>
    <s v="Mint Chip"/>
    <n v="195"/>
    <x v="3779"/>
    <n v="70983.186943497858"/>
    <x v="3779"/>
    <n v="136634.24384999587"/>
    <n v="336.67208669998973"/>
    <n v="65651.056906498008"/>
    <n v="3.5932739999998913"/>
    <n v="0.48048757805234477"/>
    <m/>
    <m/>
    <m/>
    <m/>
    <x v="32"/>
  </r>
  <r>
    <x v="23"/>
    <x v="1"/>
    <s v="High End"/>
    <s v="Häagen-Dazs"/>
    <s v="Vanilla"/>
    <n v="830"/>
    <x v="3780"/>
    <n v="1063180.7477999679"/>
    <x v="3780"/>
    <n v="2089476.577799937"/>
    <n v="1236.5009999999627"/>
    <n v="1026295.8299999691"/>
    <n v="3.0330622409637638"/>
    <n v="0.4911736465026959"/>
    <m/>
    <m/>
    <m/>
    <m/>
    <x v="32"/>
  </r>
  <r>
    <x v="23"/>
    <x v="1"/>
    <s v="High End"/>
    <s v="Häagen-Dazs"/>
    <s v="Cinnamon Dulce de Leche"/>
    <n v="173"/>
    <x v="3781"/>
    <n v="55472.49002354822"/>
    <x v="3781"/>
    <n v="114478.78570499632"/>
    <n v="341.076853649989"/>
    <n v="59006.2956814481"/>
    <n v="3.8250120520229984"/>
    <n v="0.51543432539110889"/>
    <m/>
    <m/>
    <m/>
    <m/>
    <x v="32"/>
  </r>
  <r>
    <x v="23"/>
    <x v="1"/>
    <s v="High End"/>
    <s v="Häagen-Dazs"/>
    <s v="Chocolate Chip"/>
    <n v="647"/>
    <x v="3782"/>
    <n v="646144.34055898048"/>
    <x v="3782"/>
    <n v="1336194.39420896"/>
    <n v="1066.5379499999683"/>
    <n v="690050.05364997953"/>
    <n v="3.191986780525407"/>
    <n v="0.51642938829906992"/>
    <m/>
    <m/>
    <m/>
    <m/>
    <x v="32"/>
  </r>
  <r>
    <x v="23"/>
    <x v="1"/>
    <s v="High End"/>
    <s v="Häagen-Dazs"/>
    <s v="Cinnamon Dulce de Leche"/>
    <n v="588"/>
    <x v="3783"/>
    <n v="546242.67431998253"/>
    <x v="3783"/>
    <n v="1155119.0263199632"/>
    <n v="1035.5039999999669"/>
    <n v="608876.35199998063"/>
    <n v="3.3409662244896889"/>
    <n v="0.52711135227316774"/>
    <m/>
    <m/>
    <m/>
    <m/>
    <x v="32"/>
  </r>
  <r>
    <x v="23"/>
    <x v="1"/>
    <s v="High End"/>
    <s v="Häagen-Dazs"/>
    <s v="Coffee"/>
    <n v="541"/>
    <x v="3784"/>
    <n v="451840.92779998638"/>
    <x v="3784"/>
    <n v="975599.25779997068"/>
    <n v="968.12999999997089"/>
    <n v="523758.3299999843"/>
    <n v="3.3333194085026725"/>
    <n v="0.53685806524810997"/>
    <m/>
    <m/>
    <m/>
    <m/>
    <x v="32"/>
  </r>
  <r>
    <x v="23"/>
    <x v="1"/>
    <s v="High End"/>
    <s v="Häagen-Dazs"/>
    <s v="Vanilla Chocolate Chip"/>
    <n v="538"/>
    <x v="3785"/>
    <n v="457366.09437598538"/>
    <x v="3785"/>
    <n v="988948.93797596835"/>
    <n v="988.07219999996835"/>
    <n v="531582.84359998303"/>
    <n v="3.4167194275091841"/>
    <n v="0.53752304409967477"/>
    <m/>
    <m/>
    <m/>
    <m/>
    <x v="32"/>
  </r>
  <r>
    <x v="23"/>
    <x v="1"/>
    <s v="High End"/>
    <s v="Häagen-Dazs"/>
    <s v="Almond Hazelnut Swirl"/>
    <n v="439"/>
    <x v="3786"/>
    <n v="297666.64238699101"/>
    <x v="3786"/>
    <n v="681217.67183697934"/>
    <n v="873.69254999997349"/>
    <n v="383551.02944998833"/>
    <n v="3.534735041002171"/>
    <n v="0.56303740391188073"/>
    <m/>
    <m/>
    <m/>
    <m/>
    <x v="32"/>
  </r>
  <r>
    <x v="23"/>
    <x v="1"/>
    <s v="High End"/>
    <s v="Häagen-Dazs"/>
    <s v="Vanilla Chocolate Chip"/>
    <n v="106"/>
    <x v="3787"/>
    <n v="15917.960674979489"/>
    <x v="3787"/>
    <n v="50807.01295799837"/>
    <n v="329.14200266998944"/>
    <n v="34889.052283018878"/>
    <n v="4.5218060660375912"/>
    <n v="0.68669756893327494"/>
    <m/>
    <m/>
    <m/>
    <m/>
    <x v="32"/>
  </r>
  <r>
    <x v="23"/>
    <x v="1"/>
    <s v="Low End"/>
    <s v="Baskin-Robbins"/>
    <s v="Rainbow Sherbet"/>
    <n v="277"/>
    <x v="3788"/>
    <n v="187943.90603720359"/>
    <x v="3788"/>
    <n v="423578.36789099028"/>
    <n v="850.66592726998806"/>
    <n v="235634.46185378669"/>
    <n v="5.5204468700359746"/>
    <n v="0.5562948434477849"/>
    <m/>
    <m/>
    <m/>
    <m/>
    <x v="32"/>
  </r>
  <r>
    <x v="23"/>
    <x v="1"/>
    <s v="Low End"/>
    <s v="Baskin-Robbins"/>
    <s v="Vanilla Burnt Almond"/>
    <n v="200"/>
    <x v="3789"/>
    <n v="104106.28799999661"/>
    <x v="3789"/>
    <n v="172004.79999999443"/>
    <n v="339.49255999998911"/>
    <n v="67898.51199999782"/>
    <n v="4.3001199999998612"/>
    <n v="0.3947477744807123"/>
    <m/>
    <m/>
    <m/>
    <m/>
    <x v="32"/>
  </r>
  <r>
    <x v="23"/>
    <x v="1"/>
    <s v="Low End"/>
    <s v="Baskin-Robbins"/>
    <s v="Chocolate Ribbon"/>
    <n v="199"/>
    <x v="3790"/>
    <n v="103231.59906788665"/>
    <x v="3790"/>
    <n v="170791.92531899447"/>
    <n v="339.49912688998904"/>
    <n v="67560.326251107821"/>
    <n v="4.3128184974872976"/>
    <n v="0.39557096229767813"/>
    <m/>
    <m/>
    <m/>
    <m/>
    <x v="32"/>
  </r>
  <r>
    <x v="23"/>
    <x v="1"/>
    <s v="Low End"/>
    <s v="Baskin-Robbins"/>
    <s v="Egg Nog"/>
    <n v="987"/>
    <x v="3791"/>
    <n v="1235079.7091009603"/>
    <x v="3791"/>
    <n v="2327336.0540009253"/>
    <n v="1106.6426999999644"/>
    <n v="1092256.344899965"/>
    <n v="2.3890475410333578"/>
    <n v="0.46931612777719239"/>
    <m/>
    <m/>
    <m/>
    <m/>
    <x v="32"/>
  </r>
  <r>
    <x v="23"/>
    <x v="1"/>
    <s v="Low End"/>
    <s v="Baskin-Robbins"/>
    <s v="Strawberry"/>
    <n v="223"/>
    <x v="3792"/>
    <n v="85112.499389547185"/>
    <x v="3792"/>
    <n v="160899.07930499464"/>
    <n v="339.85013414998866"/>
    <n v="75786.579915447452"/>
    <n v="3.2355180941702959"/>
    <n v="0.47101935102928144"/>
    <m/>
    <m/>
    <m/>
    <m/>
    <x v="32"/>
  </r>
  <r>
    <x v="23"/>
    <x v="1"/>
    <s v="Low End"/>
    <s v="Baskin-Robbins"/>
    <s v="Chocolate Ribbon"/>
    <n v="120"/>
    <x v="3793"/>
    <n v="22277.027447999273"/>
    <x v="3793"/>
    <n v="62027.440799997989"/>
    <n v="331.25344459998928"/>
    <n v="39750.413351998715"/>
    <n v="4.3074611666665268"/>
    <n v="0.64085206223758961"/>
    <m/>
    <m/>
    <m/>
    <m/>
    <x v="32"/>
  </r>
  <r>
    <x v="23"/>
    <x v="1"/>
    <s v="Low End"/>
    <s v="Baskin-Robbins"/>
    <s v="Rocky Road"/>
    <n v="122"/>
    <x v="3794"/>
    <n v="20610.588022979293"/>
    <x v="3794"/>
    <n v="61883.833757997891"/>
    <n v="338.30529290998845"/>
    <n v="41273.245735018601"/>
    <n v="4.1577421229506779"/>
    <n v="0.66694713673398465"/>
    <m/>
    <m/>
    <m/>
    <m/>
    <x v="32"/>
  </r>
  <r>
    <x v="23"/>
    <x v="1"/>
    <s v="High End"/>
    <s v="Ben and Jerry's"/>
    <s v="Vanilla HEATH Bar Crunch"/>
    <n v="312"/>
    <x v="3795"/>
    <n v="255471.96085631155"/>
    <x v="3795"/>
    <n v="525310.3614719878"/>
    <n v="864.86666863998801"/>
    <n v="269838.40061567625"/>
    <n v="5.3964328717947465"/>
    <n v="0.51367423985233041"/>
    <m/>
    <m/>
    <m/>
    <m/>
    <x v="32"/>
  </r>
  <r>
    <x v="23"/>
    <x v="1"/>
    <s v="High End"/>
    <s v="Ben and Jerry's"/>
    <s v="Gingersnap"/>
    <n v="288"/>
    <x v="3796"/>
    <n v="159326.11771775471"/>
    <x v="3796"/>
    <n v="260836.38489599133"/>
    <n v="352.46620547998828"/>
    <n v="101510.26717823662"/>
    <n v="3.1447287916665623"/>
    <n v="0.38917219014024407"/>
    <m/>
    <m/>
    <m/>
    <m/>
    <x v="32"/>
  </r>
  <r>
    <x v="23"/>
    <x v="2"/>
    <s v="High End"/>
    <s v="Ben and Jerry's"/>
    <s v="Vanilla"/>
    <n v="282"/>
    <x v="3797"/>
    <n v="152659.54739267493"/>
    <x v="3797"/>
    <n v="252067.57642799159"/>
    <n v="352.51074125998809"/>
    <n v="99408.029035316664"/>
    <n v="3.1697044468084048"/>
    <n v="0.39437055111970992"/>
    <m/>
    <m/>
    <m/>
    <m/>
    <x v="32"/>
  </r>
  <r>
    <x v="23"/>
    <x v="2"/>
    <s v="High End"/>
    <s v="Ben and Jerry's"/>
    <s v="S'mores"/>
    <n v="277"/>
    <x v="3798"/>
    <n v="146997.74007953514"/>
    <x v="3798"/>
    <n v="244517.02493399187"/>
    <n v="352.05517997998822"/>
    <n v="97519.284854456724"/>
    <n v="3.1867615234655982"/>
    <n v="0.39882411002171475"/>
    <m/>
    <m/>
    <m/>
    <m/>
    <x v="32"/>
  </r>
  <r>
    <x v="23"/>
    <x v="2"/>
    <s v="High End"/>
    <s v="Ben and Jerry's"/>
    <s v="Pistachio Pistachio"/>
    <n v="214"/>
    <x v="3799"/>
    <n v="85516.725144237091"/>
    <x v="3799"/>
    <n v="160305.99530399454"/>
    <n v="349.48257083998811"/>
    <n v="74789.270159757449"/>
    <n v="3.5004366168223111"/>
    <n v="0.4665406931158852"/>
    <m/>
    <m/>
    <m/>
    <m/>
    <x v="32"/>
  </r>
  <r>
    <x v="23"/>
    <x v="2"/>
    <s v="High End"/>
    <s v="Ben and Jerry's"/>
    <s v="Peanut Butter Cup"/>
    <n v="943"/>
    <x v="3800"/>
    <n v="1274916.2912999589"/>
    <x v="3800"/>
    <n v="2428196.5251719216"/>
    <n v="1222.9907039999607"/>
    <n v="1153280.2338719626"/>
    <n v="2.7306148504771124"/>
    <n v="0.4749534158032403"/>
    <m/>
    <m/>
    <m/>
    <m/>
    <x v="32"/>
  </r>
  <r>
    <x v="23"/>
    <x v="2"/>
    <s v="High End"/>
    <s v="Ben and Jerry's"/>
    <s v="Chocolate Therapy"/>
    <n v="842"/>
    <x v="3801"/>
    <n v="1039093.0865999648"/>
    <x v="3801"/>
    <n v="2023107.9321039314"/>
    <n v="1168.6637119999605"/>
    <n v="984014.84550396667"/>
    <n v="2.8536116532065541"/>
    <n v="0.48638771559787236"/>
    <m/>
    <m/>
    <m/>
    <m/>
    <x v="32"/>
  </r>
  <r>
    <x v="23"/>
    <x v="2"/>
    <s v="High End"/>
    <s v="Ben and Jerry's"/>
    <s v="Chocolate Therapy"/>
    <n v="774"/>
    <x v="3802"/>
    <n v="878170.53149997012"/>
    <x v="3802"/>
    <n v="1740335.8188599411"/>
    <n v="1113.9086399999624"/>
    <n v="862165.28735997097"/>
    <n v="2.9050334496123047"/>
    <n v="0.49540167938665886"/>
    <m/>
    <m/>
    <m/>
    <m/>
    <x v="32"/>
  </r>
  <r>
    <x v="23"/>
    <x v="2"/>
    <s v="High End"/>
    <s v="Ben and Jerry's"/>
    <s v="Pistachio Pistachio"/>
    <n v="660"/>
    <x v="3803"/>
    <n v="638731.16999997827"/>
    <x v="3803"/>
    <n v="1313334.5147999553"/>
    <n v="1022.1262799999653"/>
    <n v="674603.34479997703"/>
    <n v="3.0150011818180795"/>
    <n v="0.51365690705443112"/>
    <m/>
    <m/>
    <m/>
    <m/>
    <x v="32"/>
  </r>
  <r>
    <x v="23"/>
    <x v="2"/>
    <s v="High End"/>
    <s v="Ben and Jerry's"/>
    <s v="Chubby Hubby"/>
    <n v="647"/>
    <x v="3804"/>
    <n v="600536.4713999806"/>
    <x v="3804"/>
    <n v="1240894.1934159601"/>
    <n v="989.73372799996821"/>
    <n v="640357.72201597947"/>
    <n v="2.9643275548685288"/>
    <n v="0.51604538518565313"/>
    <m/>
    <m/>
    <m/>
    <m/>
    <x v="32"/>
  </r>
  <r>
    <x v="23"/>
    <x v="2"/>
    <s v="High End"/>
    <s v="Ben and Jerry's"/>
    <s v="Butter Pecan"/>
    <n v="536"/>
    <x v="3805"/>
    <n v="421333.94879998564"/>
    <x v="3805"/>
    <n v="915559.36947196897"/>
    <n v="922.06235199996888"/>
    <n v="494225.42067198333"/>
    <n v="3.1868155820894444"/>
    <n v="0.53980707002869532"/>
    <m/>
    <m/>
    <m/>
    <m/>
    <x v="32"/>
  </r>
  <r>
    <x v="23"/>
    <x v="2"/>
    <s v="High End"/>
    <s v="Ben and Jerry's"/>
    <s v="Butter Pecan"/>
    <n v="482"/>
    <x v="3806"/>
    <n v="340767.03509998845"/>
    <x v="3806"/>
    <n v="764229.38444397412"/>
    <n v="878.55259199997022"/>
    <n v="423462.34934398567"/>
    <n v="3.2894982199169007"/>
    <n v="0.55410372587555201"/>
    <m/>
    <m/>
    <m/>
    <m/>
    <x v="32"/>
  </r>
  <r>
    <x v="23"/>
    <x v="2"/>
    <s v="Low End"/>
    <s v="EDY's"/>
    <s v="Nestlé® Drumstick® Sundae Cone Limited Edition New!"/>
    <n v="933"/>
    <x v="3807"/>
    <n v="1260710.0761430291"/>
    <x v="3807"/>
    <n v="2294956.5548969414"/>
    <n v="1108.5171262099807"/>
    <n v="1034246.4787539123"/>
    <n v="2.6363992593782819"/>
    <n v="0.45066059161209548"/>
    <m/>
    <m/>
    <m/>
    <m/>
    <x v="32"/>
  </r>
  <r>
    <x v="23"/>
    <x v="2"/>
    <s v="Low End"/>
    <s v="EDY's"/>
    <s v="Nestlé® Drumstick® Sundae Cone Limited Edition New!"/>
    <n v="816"/>
    <x v="3808"/>
    <n v="979669.88635388843"/>
    <x v="3808"/>
    <n v="1855794.1624319532"/>
    <n v="1073.6817108799814"/>
    <n v="876124.27607806481"/>
    <n v="2.7870803333332632"/>
    <n v="0.47210207565796775"/>
    <m/>
    <m/>
    <m/>
    <m/>
    <x v="32"/>
  </r>
  <r>
    <x v="23"/>
    <x v="2"/>
    <s v="Low End"/>
    <s v="EDY's"/>
    <s v="Strawberry Cheesecake Limited Editions "/>
    <n v="803"/>
    <x v="3809"/>
    <n v="950749.6456280594"/>
    <x v="3809"/>
    <n v="1809871.1911389546"/>
    <n v="1069.8898449699816"/>
    <n v="859121.5455108952"/>
    <n v="2.8068330174345499"/>
    <n v="0.47468656870009007"/>
    <m/>
    <m/>
    <m/>
    <m/>
    <x v="32"/>
  </r>
  <r>
    <x v="23"/>
    <x v="2"/>
    <s v="Low End"/>
    <s v="EDY's"/>
    <s v="Cookies 'N Cream"/>
    <n v="432"/>
    <x v="3810"/>
    <n v="311652.67529086937"/>
    <x v="3810"/>
    <n v="514464.93964798248"/>
    <n v="469.47283415998402"/>
    <n v="202812.2643571131"/>
    <n v="2.7566922777776841"/>
    <n v="0.39421979755488368"/>
    <m/>
    <m/>
    <m/>
    <m/>
    <x v="32"/>
  </r>
  <r>
    <x v="23"/>
    <x v="2"/>
    <s v="Low End"/>
    <s v="EDY's"/>
    <s v="Caramel Delight"/>
    <n v="221"/>
    <x v="3811"/>
    <n v="96716.398751176792"/>
    <x v="3811"/>
    <n v="185119.94677799384"/>
    <n v="400.01605441998674"/>
    <n v="88403.54802681705"/>
    <n v="3.7902570950224987"/>
    <n v="0.47754739327380819"/>
    <m/>
    <m/>
    <m/>
    <m/>
    <x v="32"/>
  </r>
  <r>
    <x v="23"/>
    <x v="2"/>
    <s v="Low End"/>
    <s v="EDY's"/>
    <s v="Nestlé® Drumstick® Sundae Cone Limited Edition New!"/>
    <n v="212"/>
    <x v="3812"/>
    <n v="90306.552880477015"/>
    <x v="3812"/>
    <n v="174547.67380799423"/>
    <n v="397.36377795998686"/>
    <n v="84241.120927517215"/>
    <n v="3.8836702075470417"/>
    <n v="0.48262528562932355"/>
    <m/>
    <m/>
    <m/>
    <m/>
    <x v="32"/>
  </r>
  <r>
    <x v="23"/>
    <x v="2"/>
    <s v="Low End"/>
    <s v="EDY's"/>
    <s v="Mud Pie Limited Edition"/>
    <n v="167"/>
    <x v="3813"/>
    <n v="62157.180468477876"/>
    <x v="3813"/>
    <n v="127095.98860799566"/>
    <n v="388.85513855998676"/>
    <n v="64938.808139517787"/>
    <n v="4.5572085269459519"/>
    <n v="0.5109430191365808"/>
    <m/>
    <m/>
    <m/>
    <m/>
    <x v="32"/>
  </r>
  <r>
    <x v="23"/>
    <x v="2"/>
    <s v="High End"/>
    <s v="Häagen-Dazs"/>
    <s v="Pannacotta"/>
    <n v="216"/>
    <x v="3814"/>
    <n v="91646.289924477038"/>
    <x v="3814"/>
    <n v="167191.44940799457"/>
    <n v="349.74610871998863"/>
    <n v="75545.159483517535"/>
    <n v="3.5834929999998839"/>
    <n v="0.4518482240031661"/>
    <m/>
    <m/>
    <m/>
    <m/>
    <x v="32"/>
  </r>
  <r>
    <x v="23"/>
    <x v="2"/>
    <s v="High End"/>
    <s v="Häagen-Dazs"/>
    <s v="Pannacotta"/>
    <n v="852"/>
    <x v="3815"/>
    <n v="1162223.1172799617"/>
    <x v="3815"/>
    <n v="2273234.5252799247"/>
    <n v="1304.0039999999567"/>
    <n v="1111011.407999963"/>
    <n v="3.1315911267604597"/>
    <n v="0.48873593799705017"/>
    <m/>
    <m/>
    <m/>
    <m/>
    <x v="32"/>
  </r>
  <r>
    <x v="23"/>
    <x v="2"/>
    <s v="High End"/>
    <s v="Häagen-Dazs"/>
    <s v="Mocha Chip"/>
    <n v="750"/>
    <x v="3816"/>
    <n v="912647.24999996903"/>
    <x v="3816"/>
    <n v="1828959.7499999378"/>
    <n v="1221.7499999999584"/>
    <n v="916312.4999999688"/>
    <n v="3.2514839999998895"/>
    <n v="0.50100200400801598"/>
    <m/>
    <m/>
    <m/>
    <m/>
    <x v="32"/>
  </r>
  <r>
    <x v="23"/>
    <x v="2"/>
    <s v="High End"/>
    <s v="Häagen-Dazs"/>
    <s v="Chocolate"/>
    <n v="630"/>
    <x v="3817"/>
    <n v="637045.93259997887"/>
    <x v="3817"/>
    <n v="1325382.042599956"/>
    <n v="1092.5969999999638"/>
    <n v="688336.10999997717"/>
    <n v="3.3393349523808418"/>
    <n v="0.51934920489015535"/>
    <m/>
    <m/>
    <m/>
    <m/>
    <x v="32"/>
  </r>
  <r>
    <x v="23"/>
    <x v="2"/>
    <s v="High End"/>
    <s v="Häagen-Dazs"/>
    <s v="Coffee"/>
    <n v="608"/>
    <x v="3818"/>
    <n v="589280.6430719808"/>
    <x v="3818"/>
    <n v="1236200.1822719597"/>
    <n v="1064.0123999999655"/>
    <n v="646919.53919997893"/>
    <n v="3.3441183947367334"/>
    <n v="0.52331292979672039"/>
    <m/>
    <m/>
    <m/>
    <m/>
    <x v="32"/>
  </r>
  <r>
    <x v="23"/>
    <x v="2"/>
    <s v="High End"/>
    <s v="Häagen-Dazs"/>
    <s v="Banoffee"/>
    <n v="377"/>
    <x v="3819"/>
    <n v="228266.28044999242"/>
    <x v="3819"/>
    <n v="548149.8379499818"/>
    <n v="848.49749999997175"/>
    <n v="319883.5574999894"/>
    <n v="3.8567064986736117"/>
    <n v="0.58356955590157167"/>
    <m/>
    <m/>
    <m/>
    <m/>
    <x v="32"/>
  </r>
  <r>
    <x v="23"/>
    <x v="2"/>
    <s v="Low End"/>
    <s v="Baskin-Robbins"/>
    <s v="Banana Nut Fudge"/>
    <n v="298"/>
    <x v="3820"/>
    <n v="217510.2692849923"/>
    <x v="3820"/>
    <n v="472978.37349998858"/>
    <n v="857.27551749998747"/>
    <n v="255468.10421499627"/>
    <n v="5.3260931208052407"/>
    <n v="0.54012639589535572"/>
    <m/>
    <m/>
    <m/>
    <m/>
    <x v="32"/>
  </r>
  <r>
    <x v="23"/>
    <x v="2"/>
    <s v="Low End"/>
    <s v="Baskin-Robbins"/>
    <s v="Rainbow Sherbet"/>
    <n v="195"/>
    <x v="3821"/>
    <n v="104689.25707499623"/>
    <x v="3821"/>
    <n v="174162.9824999937"/>
    <n v="356.27551499998708"/>
    <n v="69473.725424997465"/>
    <n v="4.5802230769229118"/>
    <n v="0.39890064138629455"/>
    <m/>
    <m/>
    <m/>
    <m/>
    <x v="32"/>
  </r>
  <r>
    <x v="23"/>
    <x v="2"/>
    <s v="Low End"/>
    <s v="Baskin-Robbins"/>
    <s v="Burgundy Cherry"/>
    <n v="226"/>
    <x v="3822"/>
    <n v="88903.716068636946"/>
    <x v="3822"/>
    <n v="166944.10814399424"/>
    <n v="345.31146935998805"/>
    <n v="78040.392075357289"/>
    <n v="3.2685431150441353"/>
    <n v="0.46746418872144413"/>
    <m/>
    <m/>
    <m/>
    <m/>
    <x v="32"/>
  </r>
  <r>
    <x v="23"/>
    <x v="2"/>
    <s v="Low End"/>
    <s v="Baskin-Robbins"/>
    <s v="Orange Sherbet"/>
    <n v="977"/>
    <x v="3823"/>
    <n v="1243421.0199659574"/>
    <x v="3823"/>
    <n v="2347913.8533659191"/>
    <n v="1130.494199999961"/>
    <n v="1104492.8333999617"/>
    <n v="2.4597616765608161"/>
    <n v="0.47041454771289182"/>
    <m/>
    <m/>
    <m/>
    <m/>
    <x v="32"/>
  </r>
  <r>
    <x v="23"/>
    <x v="2"/>
    <s v="Low End"/>
    <s v="Baskin-Robbins"/>
    <s v="Banana Nut Fudge"/>
    <n v="967"/>
    <x v="3824"/>
    <n v="1244893.3365899553"/>
    <x v="3824"/>
    <n v="2355660.1275899154"/>
    <n v="1148.6729999999586"/>
    <n v="1110766.7909999602"/>
    <n v="2.5191828024818119"/>
    <n v="0.47153100652783458"/>
    <m/>
    <m/>
    <m/>
    <m/>
    <x v="32"/>
  </r>
  <r>
    <x v="23"/>
    <x v="3"/>
    <s v="Low End"/>
    <s v="Baskin-Robbins"/>
    <s v="Vanilla"/>
    <n v="853"/>
    <x v="3825"/>
    <n v="968817.93198096519"/>
    <x v="3825"/>
    <n v="1883717.8388809322"/>
    <n v="1072.5672999999613"/>
    <n v="914899.906899967"/>
    <n v="2.5889149788979138"/>
    <n v="0.48568840195487306"/>
    <m/>
    <m/>
    <m/>
    <m/>
    <x v="32"/>
  </r>
  <r>
    <x v="23"/>
    <x v="3"/>
    <s v="Low End"/>
    <s v="Baskin-Robbins"/>
    <s v="Banana Nut Fudge"/>
    <n v="816"/>
    <x v="3826"/>
    <n v="886725.76204796811"/>
    <x v="3826"/>
    <n v="1741866.9972479376"/>
    <n v="1047.9671999999625"/>
    <n v="855141.23519996949"/>
    <n v="2.6159815294116711"/>
    <n v="0.49093371454367624"/>
    <m/>
    <m/>
    <m/>
    <m/>
    <x v="32"/>
  </r>
  <r>
    <x v="23"/>
    <x v="3"/>
    <s v="Low End"/>
    <s v="Baskin-Robbins"/>
    <s v="Rocky Road"/>
    <n v="528"/>
    <x v="3827"/>
    <n v="367208.98790398712"/>
    <x v="3827"/>
    <n v="813848.51750397147"/>
    <n v="845.90819999997029"/>
    <n v="446639.52959998435"/>
    <n v="2.9192798636362611"/>
    <n v="0.54879934041018241"/>
    <m/>
    <m/>
    <m/>
    <m/>
    <x v="32"/>
  </r>
  <r>
    <x v="23"/>
    <x v="3"/>
    <s v="Low End"/>
    <s v="Baskin-Robbins"/>
    <s v="Vanilla Burnt Almond"/>
    <n v="163"/>
    <x v="3828"/>
    <n v="44496.781612378465"/>
    <x v="3828"/>
    <n v="100307.43649799655"/>
    <n v="342.3966557399882"/>
    <n v="55810.654885618082"/>
    <n v="3.7753561104293176"/>
    <n v="0.55639598452635952"/>
    <m/>
    <m/>
    <m/>
    <m/>
    <x v="32"/>
  </r>
  <r>
    <x v="23"/>
    <x v="3"/>
    <s v="Low End"/>
    <s v="Baskin-Robbins"/>
    <s v="Pistachio Almond"/>
    <n v="501"/>
    <x v="3829"/>
    <n v="330114.25619098847"/>
    <x v="3829"/>
    <n v="744333.99209097389"/>
    <n v="826.78589999997087"/>
    <n v="414219.73589998542"/>
    <n v="2.9654622574849259"/>
    <n v="0.55649713744278217"/>
    <m/>
    <m/>
    <m/>
    <m/>
    <x v="32"/>
  </r>
  <r>
    <x v="23"/>
    <x v="3"/>
    <s v="Low End"/>
    <s v="Baskin-Robbins"/>
    <s v="Egg Nog"/>
    <n v="500"/>
    <x v="3830"/>
    <n v="328847.49999998847"/>
    <x v="3830"/>
    <n v="741972.49999997392"/>
    <n v="826.2499999999709"/>
    <n v="413124.99999998545"/>
    <n v="2.9678899999998958"/>
    <n v="0.55679287305122493"/>
    <m/>
    <m/>
    <m/>
    <m/>
    <x v="32"/>
  </r>
  <r>
    <x v="23"/>
    <x v="3"/>
    <s v="High End"/>
    <s v="Ben and Jerry's"/>
    <s v="Cinnamon Buns"/>
    <n v="281"/>
    <x v="3831"/>
    <n v="219911.81039063208"/>
    <x v="3831"/>
    <n v="466142.47674398829"/>
    <n v="876.26571655998646"/>
    <n v="246230.66635335621"/>
    <n v="5.9034520427044779"/>
    <n v="0.52823048453614618"/>
    <m/>
    <m/>
    <m/>
    <m/>
    <x v="32"/>
  </r>
  <r>
    <x v="23"/>
    <x v="3"/>
    <s v="High End"/>
    <s v="Ben and Jerry's"/>
    <s v="Raspberry Chocolate Chunk"/>
    <n v="875"/>
    <x v="3832"/>
    <n v="1127823.0468749614"/>
    <x v="3832"/>
    <n v="2179025.7343749255"/>
    <n v="1201.3744999999587"/>
    <n v="1051202.6874999641"/>
    <n v="2.8460744285713311"/>
    <n v="0.48241866579033849"/>
    <m/>
    <m/>
    <m/>
    <m/>
    <x v="32"/>
  </r>
  <r>
    <x v="23"/>
    <x v="3"/>
    <s v="High End"/>
    <s v="Ben and Jerry's"/>
    <s v="Imagine Whirled Peace"/>
    <n v="846"/>
    <x v="3833"/>
    <n v="1054464.3827999637"/>
    <x v="3833"/>
    <n v="2051062.0204319293"/>
    <n v="1178.0113919999594"/>
    <n v="996597.63763196557"/>
    <n v="2.8657484539006104"/>
    <n v="0.48589346772755998"/>
    <m/>
    <m/>
    <m/>
    <m/>
    <x v="32"/>
  </r>
  <r>
    <x v="23"/>
    <x v="3"/>
    <s v="High End"/>
    <s v="Ben and Jerry's"/>
    <s v="Chubby Hubby"/>
    <n v="180"/>
    <x v="3834"/>
    <n v="58901.111351997977"/>
    <x v="3834"/>
    <n v="121472.35919999583"/>
    <n v="347.61804359998808"/>
    <n v="62571.247847997853"/>
    <n v="3.74914688888876"/>
    <n v="0.51510687912942088"/>
    <m/>
    <m/>
    <m/>
    <m/>
    <x v="32"/>
  </r>
  <r>
    <x v="23"/>
    <x v="3"/>
    <s v="High End"/>
    <s v="Ben and Jerry's"/>
    <s v="Half Baked"/>
    <n v="479"/>
    <x v="3835"/>
    <n v="341752.36949998798"/>
    <x v="3835"/>
    <n v="767919.39757997298"/>
    <n v="889.7015199999687"/>
    <n v="426167.028079985"/>
    <n v="3.3469144467639742"/>
    <n v="0.55496322846253265"/>
    <m/>
    <m/>
    <m/>
    <m/>
    <x v="32"/>
  </r>
  <r>
    <x v="23"/>
    <x v="3"/>
    <s v="Low End"/>
    <s v="EDY's"/>
    <s v="Girl Scouts® Samoas® Cookie (Jan-Apr)"/>
    <n v="285"/>
    <x v="3836"/>
    <n v="152470.01314124468"/>
    <x v="3836"/>
    <n v="275184.16537499038"/>
    <n v="430.57597274998489"/>
    <n v="122714.1522337457"/>
    <n v="3.3879244736840919"/>
    <n v="0.4459346418662008"/>
    <m/>
    <m/>
    <m/>
    <m/>
    <x v="32"/>
  </r>
  <r>
    <x v="23"/>
    <x v="3"/>
    <s v="High End"/>
    <s v="Häagen-Dazs"/>
    <s v="Mocha Chip"/>
    <n v="325"/>
    <x v="3837"/>
    <n v="233152.06346249161"/>
    <x v="3837"/>
    <n v="358690.45874998701"/>
    <n v="386.27198549998593"/>
    <n v="125538.3952874954"/>
    <n v="3.3958859999998774"/>
    <n v="0.34999089667728711"/>
    <m/>
    <m/>
    <m/>
    <m/>
    <x v="32"/>
  </r>
  <r>
    <x v="23"/>
    <x v="3"/>
    <s v="High End"/>
    <s v="Häagen-Dazs"/>
    <s v="Vanilla Chocolate Chip"/>
    <n v="895"/>
    <x v="3838"/>
    <n v="1319994.6790499538"/>
    <x v="3838"/>
    <n v="2559405.4465499101"/>
    <n v="1384.8164999999515"/>
    <n v="1239410.7674999563"/>
    <n v="3.1951630055864801"/>
    <n v="0.48425729857326344"/>
    <m/>
    <m/>
    <m/>
    <m/>
    <x v="32"/>
  </r>
  <r>
    <x v="23"/>
    <x v="3"/>
    <s v="High End"/>
    <s v="Häagen-Dazs"/>
    <s v="Pistachio"/>
    <n v="681"/>
    <x v="3839"/>
    <n v="772884.14087697223"/>
    <x v="3839"/>
    <n v="1580321.9718269431"/>
    <n v="1185.6649499999571"/>
    <n v="807437.83094997087"/>
    <n v="3.4076215374448111"/>
    <n v="0.51093248423074589"/>
    <m/>
    <m/>
    <m/>
    <m/>
    <x v="32"/>
  </r>
  <r>
    <x v="23"/>
    <x v="3"/>
    <s v="High End"/>
    <s v="Häagen-Dazs"/>
    <s v="Almond Hazelnut Swirl"/>
    <n v="449"/>
    <x v="3840"/>
    <n v="328801.15094998869"/>
    <x v="3840"/>
    <n v="747445.38344997435"/>
    <n v="932.39249999996809"/>
    <n v="418644.23249998566"/>
    <n v="3.7075479955455299"/>
    <n v="0.56010009797325222"/>
    <m/>
    <m/>
    <m/>
    <m/>
    <x v="32"/>
  </r>
  <r>
    <x v="23"/>
    <x v="3"/>
    <s v="High End"/>
    <s v="Häagen-Dazs"/>
    <s v="Banoffee"/>
    <n v="149"/>
    <x v="3841"/>
    <n v="41453.610442378507"/>
    <x v="3841"/>
    <n v="94418.439497996587"/>
    <n v="355.46865137998714"/>
    <n v="52964.82905561808"/>
    <n v="4.2528912885904502"/>
    <n v="0.56095853031697174"/>
    <m/>
    <m/>
    <m/>
    <m/>
    <x v="32"/>
  </r>
  <r>
    <x v="23"/>
    <x v="3"/>
    <s v="High End"/>
    <s v="Häagen-Dazs"/>
    <s v="Pistachio"/>
    <n v="444"/>
    <x v="3842"/>
    <n v="328587.46761598816"/>
    <x v="3842"/>
    <n v="749441.92521597294"/>
    <n v="947.8703999999658"/>
    <n v="420854.45759998477"/>
    <n v="3.8016492432431059"/>
    <n v="0.56155713129967166"/>
    <m/>
    <m/>
    <m/>
    <m/>
    <x v="32"/>
  </r>
  <r>
    <x v="23"/>
    <x v="3"/>
    <s v="High End"/>
    <s v="Häagen-Dazs"/>
    <s v="Pannacotta"/>
    <n v="424"/>
    <x v="3843"/>
    <n v="293250.43142398994"/>
    <x v="3843"/>
    <n v="678229.11782397679"/>
    <n v="907.968599999969"/>
    <n v="384978.68639998685"/>
    <n v="3.7726343773583615"/>
    <n v="0.56762335364655003"/>
    <m/>
    <m/>
    <m/>
    <m/>
    <x v="32"/>
  </r>
  <r>
    <x v="23"/>
    <x v="3"/>
    <s v="High End"/>
    <s v="Häagen-Dazs"/>
    <s v="Vanilla"/>
    <n v="389"/>
    <x v="3844"/>
    <n v="249133.07854799129"/>
    <x v="3844"/>
    <n v="592118.34634797915"/>
    <n v="881.71019999996884"/>
    <n v="342985.26779998787"/>
    <n v="3.9129951979433071"/>
    <n v="0.57925120867378177"/>
    <m/>
    <m/>
    <m/>
    <m/>
    <x v="32"/>
  </r>
  <r>
    <x v="23"/>
    <x v="3"/>
    <s v="Low End"/>
    <s v="Baskin-Robbins"/>
    <s v="World Class Chocolate"/>
    <n v="366"/>
    <x v="3845"/>
    <n v="326991.23939806758"/>
    <x v="3845"/>
    <n v="646879.5439679824"/>
    <n v="874.01176111998575"/>
    <n v="319888.30456991482"/>
    <n v="4.8290449398905793"/>
    <n v="0.4945098473940116"/>
    <m/>
    <m/>
    <m/>
    <m/>
    <x v="32"/>
  </r>
  <r>
    <x v="23"/>
    <x v="3"/>
    <s v="Low End"/>
    <s v="Baskin-Robbins"/>
    <s v="World Class Chocolate"/>
    <n v="255"/>
    <x v="3846"/>
    <n v="120039.81389099544"/>
    <x v="3846"/>
    <n v="212763.89609999192"/>
    <n v="363.6238517999862"/>
    <n v="92724.082208996479"/>
    <n v="3.2720322352939935"/>
    <n v="0.4358074086282912"/>
    <m/>
    <m/>
    <m/>
    <m/>
    <x v="32"/>
  </r>
  <r>
    <x v="23"/>
    <x v="3"/>
    <s v="Low End"/>
    <s v="Baskin-Robbins"/>
    <s v="Jamoca Almond Fudge"/>
    <n v="229"/>
    <x v="3847"/>
    <n v="94673.767593386481"/>
    <x v="3847"/>
    <n v="176618.69136899346"/>
    <n v="357.83809508998684"/>
    <n v="81944.923775606978"/>
    <n v="3.3679504847160326"/>
    <n v="0.46396518477428222"/>
    <m/>
    <m/>
    <m/>
    <m/>
    <x v="32"/>
  </r>
  <r>
    <x v="23"/>
    <x v="3"/>
    <s v="Low End"/>
    <s v="Baskin-Robbins"/>
    <s v="Fudge Ribbon"/>
    <n v="960"/>
    <x v="3848"/>
    <n v="1246192.1279999537"/>
    <x v="3848"/>
    <n v="2361659.3279999127"/>
    <n v="1161.9449999999572"/>
    <n v="1115467.199999959"/>
    <n v="2.5625643749999054"/>
    <n v="0.47232350016572761"/>
    <m/>
    <m/>
    <m/>
    <m/>
    <x v="32"/>
  </r>
  <r>
    <x v="23"/>
    <x v="3"/>
    <s v="Low End"/>
    <s v="Baskin-Robbins"/>
    <s v="Lemon Sherbet"/>
    <n v="789"/>
    <x v="3849"/>
    <n v="850819.37137196783"/>
    <x v="3849"/>
    <n v="1684780.6941719363"/>
    <n v="1056.9851999999601"/>
    <n v="833961.32279996842"/>
    <n v="2.7063837110265134"/>
    <n v="0.4949969605449791"/>
    <m/>
    <m/>
    <m/>
    <m/>
    <x v="32"/>
  </r>
  <r>
    <x v="23"/>
    <x v="4"/>
    <s v="Low End"/>
    <s v="Baskin-Robbins"/>
    <s v="Strawberry"/>
    <n v="646"/>
    <x v="3850"/>
    <n v="570525.22307997837"/>
    <x v="3850"/>
    <n v="1190072.8150799549"/>
    <n v="959.05199999996364"/>
    <n v="619547.59199997655"/>
    <n v="2.8517306191949383"/>
    <n v="0.52059637372554579"/>
    <m/>
    <m/>
    <m/>
    <m/>
    <x v="32"/>
  </r>
  <r>
    <x v="23"/>
    <x v="4"/>
    <s v="Low End"/>
    <s v="Baskin-Robbins"/>
    <s v="Burgundy Cherry"/>
    <n v="644"/>
    <x v="3851"/>
    <n v="554948.28793597978"/>
    <x v="3851"/>
    <n v="1158585.9743359578"/>
    <n v="937.3255999999659"/>
    <n v="603637.686399978"/>
    <n v="2.7935505341613891"/>
    <n v="0.52101242356740274"/>
    <m/>
    <m/>
    <m/>
    <m/>
    <x v="32"/>
  </r>
  <r>
    <x v="23"/>
    <x v="4"/>
    <s v="Low End"/>
    <s v="Baskin-Robbins"/>
    <s v="Lemon Crisp"/>
    <n v="390"/>
    <x v="3852"/>
    <n v="203642.4311999926"/>
    <x v="3852"/>
    <n v="502769.31119998166"/>
    <n v="766.99199999997199"/>
    <n v="299126.87999998906"/>
    <n v="3.3055181538460334"/>
    <n v="0.59495850947236573"/>
    <m/>
    <m/>
    <m/>
    <m/>
    <x v="32"/>
  </r>
  <r>
    <x v="23"/>
    <x v="4"/>
    <s v="High End"/>
    <s v="Ben and Jerry's"/>
    <s v="Imagine Whirled Peace"/>
    <n v="303"/>
    <x v="3853"/>
    <n v="185392.10173571325"/>
    <x v="3853"/>
    <n v="297498.12721198919"/>
    <n v="369.98688275998654"/>
    <n v="112106.02547627594"/>
    <n v="3.2404026534652286"/>
    <n v="0.37682934856390604"/>
    <m/>
    <m/>
    <m/>
    <m/>
    <x v="32"/>
  </r>
  <r>
    <x v="23"/>
    <x v="4"/>
    <s v="High End"/>
    <s v="Ben and Jerry's"/>
    <s v="Key Lime Pie"/>
    <n v="277"/>
    <x v="3854"/>
    <n v="156586.52975624407"/>
    <x v="3854"/>
    <n v="260467.08187499014"/>
    <n v="375.0200437499858"/>
    <n v="103880.55211874607"/>
    <n v="3.3946367328518567"/>
    <n v="0.39882411002171486"/>
    <m/>
    <m/>
    <m/>
    <m/>
    <x v="32"/>
  </r>
  <r>
    <x v="23"/>
    <x v="4"/>
    <s v="High End"/>
    <s v="Ben and Jerry's"/>
    <s v="Banana Split"/>
    <n v="992"/>
    <x v="3855"/>
    <n v="1519788.4415999425"/>
    <x v="3855"/>
    <n v="2868042.3383038915"/>
    <n v="1359.1269119999486"/>
    <n v="1348253.896703949"/>
    <n v="2.9144876129031156"/>
    <n v="0.47009553474767807"/>
    <m/>
    <m/>
    <m/>
    <m/>
    <x v="32"/>
  </r>
  <r>
    <x v="23"/>
    <x v="4"/>
    <s v="High End"/>
    <s v="Ben and Jerry's"/>
    <s v="Pistachio Pistachio"/>
    <n v="981"/>
    <x v="3856"/>
    <n v="1471113.1426499456"/>
    <x v="3856"/>
    <n v="2781728.4912658972"/>
    <n v="1335.9993359999507"/>
    <n v="1310615.3486159516"/>
    <n v="2.8905249602445413"/>
    <n v="0.47115142715438862"/>
    <m/>
    <m/>
    <m/>
    <m/>
    <x v="32"/>
  </r>
  <r>
    <x v="23"/>
    <x v="4"/>
    <s v="High End"/>
    <s v="Ben and Jerry's"/>
    <s v="Oatmeal Cookie Chunk"/>
    <n v="975"/>
    <x v="3857"/>
    <n v="1437558.8906249478"/>
    <x v="3857"/>
    <n v="2721286.693124901"/>
    <n v="1316.6438999999521"/>
    <n v="1283727.8024999532"/>
    <n v="2.8626289999998962"/>
    <n v="0.47173559689362465"/>
    <m/>
    <m/>
    <m/>
    <m/>
    <x v="32"/>
  </r>
  <r>
    <x v="23"/>
    <x v="4"/>
    <s v="High End"/>
    <s v="Ben and Jerry's"/>
    <s v="Banana Split"/>
    <n v="841"/>
    <x v="3858"/>
    <n v="1092643.0528499587"/>
    <x v="3858"/>
    <n v="2127883.7297539194"/>
    <n v="1230.9639439999535"/>
    <n v="1035240.6769039608"/>
    <n v="3.0085407776455462"/>
    <n v="0.48651186266821161"/>
    <m/>
    <m/>
    <m/>
    <m/>
    <x v="32"/>
  </r>
  <r>
    <x v="23"/>
    <x v="4"/>
    <s v="High End"/>
    <s v="Ben and Jerry's"/>
    <s v="Key Lime Pie"/>
    <n v="176"/>
    <x v="3859"/>
    <n v="58806.847397757767"/>
    <x v="3859"/>
    <n v="122915.51289599534"/>
    <n v="364.25378123998621"/>
    <n v="64108.665498237577"/>
    <n v="3.9680886136362132"/>
    <n v="0.52156692013711048"/>
    <m/>
    <m/>
    <m/>
    <m/>
    <x v="32"/>
  </r>
  <r>
    <x v="23"/>
    <x v="4"/>
    <s v="High End"/>
    <s v="Ben and Jerry's"/>
    <s v="Dave Matthews Band MagicBrownies Encore Edition"/>
    <n v="426"/>
    <x v="3860"/>
    <n v="274636.70459999004"/>
    <x v="3860"/>
    <n v="640887.74402397661"/>
    <n v="859.74422399996854"/>
    <n v="366251.03942398657"/>
    <n v="3.5315289295773358"/>
    <n v="0.57147455672094205"/>
    <m/>
    <m/>
    <m/>
    <m/>
    <x v="32"/>
  </r>
  <r>
    <x v="23"/>
    <x v="4"/>
    <s v="High End"/>
    <s v="Ben and Jerry's"/>
    <s v="Vanilla HEATH Bar Crunch"/>
    <n v="134"/>
    <x v="3861"/>
    <n v="31211.347879038858"/>
    <x v="3861"/>
    <n v="78407.336383997128"/>
    <n v="352.2088694399871"/>
    <n v="47195.988504958266"/>
    <n v="4.3666371343281982"/>
    <n v="0.60193332258881493"/>
    <m/>
    <m/>
    <m/>
    <m/>
    <x v="32"/>
  </r>
  <r>
    <x v="23"/>
    <x v="4"/>
    <s v="High End"/>
    <s v="Ben and Jerry's"/>
    <s v="Neapolitan Dynamite"/>
    <n v="127"/>
    <x v="3862"/>
    <n v="27884.615194588961"/>
    <x v="3862"/>
    <n v="73004.198288997271"/>
    <n v="355.27230782998674"/>
    <n v="45119.583094408314"/>
    <n v="4.526269346456524"/>
    <n v="0.61804093671155957"/>
    <m/>
    <m/>
    <m/>
    <m/>
    <x v="32"/>
  </r>
  <r>
    <x v="23"/>
    <x v="4"/>
    <s v="Low End"/>
    <s v="EDY's"/>
    <s v="Eggnog (Holiday)"/>
    <n v="598"/>
    <x v="3863"/>
    <n v="580262.36452753888"/>
    <x v="3863"/>
    <n v="901236.44847596716"/>
    <n v="536.74595977998035"/>
    <n v="320974.08394842828"/>
    <n v="2.5202079632106105"/>
    <n v="0.35614858286214501"/>
    <m/>
    <m/>
    <m/>
    <m/>
    <x v="32"/>
  </r>
  <r>
    <x v="23"/>
    <x v="4"/>
    <s v="Low End"/>
    <s v="EDY's"/>
    <s v="Eggnog (Holiday)"/>
    <n v="423"/>
    <x v="3864"/>
    <n v="309801.51956581871"/>
    <x v="3864"/>
    <n v="513581.93529298127"/>
    <n v="481.75039178998236"/>
    <n v="203780.41572716256"/>
    <n v="2.8703113262410298"/>
    <n v="0.39678267813472184"/>
    <m/>
    <m/>
    <m/>
    <m/>
    <x v="32"/>
  </r>
  <r>
    <x v="23"/>
    <x v="4"/>
    <s v="Low End"/>
    <s v="EDY's"/>
    <s v="Mint Cookie Crunch "/>
    <n v="336"/>
    <x v="3865"/>
    <n v="206319.27004415245"/>
    <x v="3865"/>
    <n v="358996.97433598689"/>
    <n v="454.3979294399835"/>
    <n v="152677.70429183444"/>
    <n v="3.1798909999998841"/>
    <n v="0.42528966873392837"/>
    <m/>
    <m/>
    <m/>
    <m/>
    <x v="32"/>
  </r>
  <r>
    <x v="23"/>
    <x v="4"/>
    <s v="Low End"/>
    <s v="EDY's"/>
    <s v="Eggnog (Holiday)"/>
    <n v="171"/>
    <x v="3866"/>
    <n v="43676.219461678382"/>
    <x v="3866"/>
    <n v="107640.35632799599"/>
    <n v="374.05927991998607"/>
    <n v="63964.136866317611"/>
    <n v="3.6811448421051263"/>
    <n v="0.59423936382567788"/>
    <m/>
    <m/>
    <m/>
    <m/>
    <x v="32"/>
  </r>
  <r>
    <x v="23"/>
    <x v="4"/>
    <s v="Low End"/>
    <s v="EDY's"/>
    <s v="Eggnog (Holiday)"/>
    <n v="167"/>
    <x v="3867"/>
    <n v="41386.938083848494"/>
    <x v="3867"/>
    <n v="103119.99583499624"/>
    <n v="369.65902844998652"/>
    <n v="61733.057751147746"/>
    <n v="3.6975149999998651"/>
    <n v="0.59865264007504115"/>
    <m/>
    <m/>
    <m/>
    <m/>
    <x v="32"/>
  </r>
  <r>
    <x v="23"/>
    <x v="4"/>
    <s v="High End"/>
    <s v="Häagen-Dazs"/>
    <s v="Honey Vanilla"/>
    <n v="271"/>
    <x v="3868"/>
    <n v="228528.30958022154"/>
    <x v="3868"/>
    <n v="472324.95773298753"/>
    <n v="899.61862786998518"/>
    <n v="243796.64815276599"/>
    <n v="6.4313524833946643"/>
    <n v="0.51616295976167315"/>
    <m/>
    <m/>
    <m/>
    <m/>
    <x v="32"/>
  </r>
  <r>
    <x v="23"/>
    <x v="4"/>
    <s v="High End"/>
    <s v="Häagen-Dazs"/>
    <s v="Crème Brûlée"/>
    <n v="965"/>
    <x v="3869"/>
    <n v="1591822.0466249397"/>
    <x v="3869"/>
    <n v="3047605.3653748846"/>
    <n v="1508.5837499999432"/>
    <n v="1455783.3187499449"/>
    <n v="3.2726842227978037"/>
    <n v="0.47768104600736905"/>
    <m/>
    <m/>
    <m/>
    <m/>
    <x v="32"/>
  </r>
  <r>
    <x v="23"/>
    <x v="4"/>
    <s v="High End"/>
    <s v="Häagen-Dazs"/>
    <s v="Vanilla Honey Bee"/>
    <n v="943"/>
    <x v="3870"/>
    <n v="1524054.5158829421"/>
    <x v="3870"/>
    <n v="2928959.8209328884"/>
    <n v="1489.825349999943"/>
    <n v="1404905.3050499463"/>
    <n v="3.2937454199362475"/>
    <n v="0.47966014931624323"/>
    <m/>
    <m/>
    <m/>
    <m/>
    <x v="32"/>
  </r>
  <r>
    <x v="23"/>
    <x v="4"/>
    <s v="High End"/>
    <s v="Häagen-Dazs"/>
    <s v="Belgian Chocolate"/>
    <n v="853"/>
    <x v="3871"/>
    <n v="1223653.525313955"/>
    <x v="3871"/>
    <n v="2392881.3532139119"/>
    <n v="1370.7242999999496"/>
    <n v="1169227.8278999568"/>
    <n v="3.288691252051462"/>
    <n v="0.4886275812754155"/>
    <m/>
    <m/>
    <m/>
    <m/>
    <x v="32"/>
  </r>
  <r>
    <x v="23"/>
    <x v="4"/>
    <s v="High End"/>
    <s v="Häagen-Dazs"/>
    <s v="Belgian Chocolate"/>
    <n v="842"/>
    <x v="3872"/>
    <n v="1186824.8780279569"/>
    <x v="3872"/>
    <n v="2326337.0738279158"/>
    <n v="1353.3398999999511"/>
    <n v="1139512.1957999589"/>
    <n v="3.2813190427552255"/>
    <n v="0.4898310776283708"/>
    <m/>
    <m/>
    <m/>
    <m/>
    <x v="32"/>
  </r>
  <r>
    <x v="23"/>
    <x v="4"/>
    <s v="High End"/>
    <s v="Häagen-Dazs"/>
    <s v="Black Walnut"/>
    <n v="836"/>
    <x v="3873"/>
    <n v="1195030.3891679547"/>
    <x v="3873"/>
    <n v="2345489.1139679109"/>
    <n v="1376.1467999999477"/>
    <n v="1150458.7247999562"/>
    <n v="3.3559916124400639"/>
    <n v="0.4904984286427585"/>
    <m/>
    <m/>
    <m/>
    <m/>
    <x v="32"/>
  </r>
  <r>
    <x v="23"/>
    <x v="4"/>
    <s v="High End"/>
    <s v="Häagen-Dazs"/>
    <s v="Vanilla Chocolate Chip"/>
    <n v="182"/>
    <x v="3874"/>
    <n v="67359.868801677454"/>
    <x v="3874"/>
    <n v="134840.96152799489"/>
    <n v="370.77523475998595"/>
    <n v="67481.092726317438"/>
    <n v="4.0707934285712746"/>
    <n v="0.50044950704617608"/>
    <m/>
    <m/>
    <m/>
    <m/>
    <x v="32"/>
  </r>
  <r>
    <x v="23"/>
    <x v="4"/>
    <s v="High End"/>
    <s v="Häagen-Dazs"/>
    <s v="Strawberry Cheesecake"/>
    <n v="153"/>
    <x v="3875"/>
    <n v="45266.225284798282"/>
    <x v="3875"/>
    <n v="101208.17807999616"/>
    <n v="365.63367839998608"/>
    <n v="55941.952795197874"/>
    <n v="4.3234729411763064"/>
    <n v="0.55274142718961583"/>
    <m/>
    <m/>
    <m/>
    <m/>
    <x v="32"/>
  </r>
  <r>
    <x v="23"/>
    <x v="4"/>
    <s v="High End"/>
    <s v="Häagen-Dazs"/>
    <s v="Belgian Chocolate"/>
    <n v="432"/>
    <x v="3876"/>
    <n v="312506.55359998869"/>
    <x v="3876"/>
    <n v="718653.51359997399"/>
    <n v="940.15499999996598"/>
    <n v="406146.95999998529"/>
    <n v="3.850809722222083"/>
    <n v="0.56514989812748617"/>
    <m/>
    <m/>
    <m/>
    <m/>
    <x v="32"/>
  </r>
  <r>
    <x v="23"/>
    <x v="4"/>
    <s v="Low End"/>
    <s v="Baskin-Robbins"/>
    <s v="Old Fashioned Butter Pecan"/>
    <n v="337"/>
    <x v="3877"/>
    <n v="289152.11057497846"/>
    <x v="3877"/>
    <n v="586619.6127289834"/>
    <n v="882.69288472998494"/>
    <n v="297467.50215400493"/>
    <n v="5.1653145905043045"/>
    <n v="0.50708754992041849"/>
    <m/>
    <m/>
    <m/>
    <m/>
    <x v="32"/>
  </r>
  <r>
    <x v="23"/>
    <x v="4"/>
    <s v="Low End"/>
    <s v="Baskin-Robbins"/>
    <s v="Lemon Crisp"/>
    <n v="982"/>
    <x v="3878"/>
    <n v="1334092.1091519485"/>
    <x v="3878"/>
    <n v="2516504.9539519022"/>
    <n v="1204.0863999999531"/>
    <n v="1182412.8447999537"/>
    <n v="2.6096052301424648"/>
    <n v="0.46986311032016875"/>
    <m/>
    <m/>
    <m/>
    <m/>
    <x v="32"/>
  </r>
  <r>
    <x v="23"/>
    <x v="4"/>
    <s v="Low End"/>
    <s v="Baskin-Robbins"/>
    <s v="Old Fashioned Butter Pecan"/>
    <n v="895"/>
    <x v="3879"/>
    <n v="1123638.6197749553"/>
    <x v="3879"/>
    <n v="2161445.2672749143"/>
    <n v="1159.5604999999539"/>
    <n v="1037806.647499959"/>
    <n v="2.6983493240222391"/>
    <n v="0.48014477313524317"/>
    <m/>
    <m/>
    <m/>
    <m/>
    <x v="32"/>
  </r>
  <r>
    <x v="23"/>
    <x v="4"/>
    <s v="Low End"/>
    <s v="Baskin-Robbins"/>
    <s v="Fudge Ribbon"/>
    <n v="835"/>
    <x v="3880"/>
    <n v="978449.30929996108"/>
    <x v="3880"/>
    <n v="1911763.8792999242"/>
    <n v="1117.7419999999559"/>
    <n v="933314.56999996316"/>
    <n v="2.741961173652586"/>
    <n v="0.4881955246176829"/>
    <m/>
    <m/>
    <m/>
    <m/>
    <x v="32"/>
  </r>
  <r>
    <x v="23"/>
    <x v="4"/>
    <s v="Low End"/>
    <s v="Baskin-Robbins"/>
    <s v="Lemon Crisp"/>
    <n v="834"/>
    <x v="3881"/>
    <n v="955067.94359996344"/>
    <x v="3881"/>
    <n v="1866596.5835999285"/>
    <n v="1092.9599999999582"/>
    <n v="911528.63999996509"/>
    <n v="2.6836035971221994"/>
    <n v="0.48833724866354672"/>
    <m/>
    <m/>
    <m/>
    <m/>
    <x v="32"/>
  </r>
  <r>
    <x v="23"/>
    <x v="4"/>
    <s v="Low End"/>
    <s v="Baskin-Robbins"/>
    <s v="Lemon Sherbet"/>
    <n v="189"/>
    <x v="3882"/>
    <n v="65700.621549357384"/>
    <x v="3882"/>
    <n v="135660.43965599459"/>
    <n v="370.15776775998523"/>
    <n v="69959.818106637205"/>
    <n v="3.7977783280421766"/>
    <n v="0.51569800513723907"/>
    <m/>
    <m/>
    <m/>
    <m/>
    <x v="32"/>
  </r>
  <r>
    <x v="23"/>
    <x v="4"/>
    <s v="Low End"/>
    <s v="Baskin-Robbins"/>
    <s v="Vanilla"/>
    <n v="644"/>
    <x v="3883"/>
    <n v="575333.80654397758"/>
    <x v="3883"/>
    <n v="1201145.5721439533"/>
    <n v="971.75739999996222"/>
    <n v="625811.76559997571"/>
    <n v="2.8961690621116887"/>
    <n v="0.52101242356740274"/>
    <m/>
    <m/>
    <m/>
    <m/>
    <x v="32"/>
  </r>
  <r>
    <x v="23"/>
    <x v="4"/>
    <s v="Low End"/>
    <s v="Baskin-Robbins"/>
    <s v="Lemon Sherbet"/>
    <n v="568"/>
    <x v="3884"/>
    <n v="453010.55385598197"/>
    <x v="3884"/>
    <n v="981239.6482559609"/>
    <n v="929.98079999996287"/>
    <n v="528229.09439997887"/>
    <n v="3.0414341408449492"/>
    <n v="0.53832832309502021"/>
    <m/>
    <m/>
    <m/>
    <m/>
    <x v="32"/>
  </r>
  <r>
    <x v="23"/>
    <x v="4"/>
    <s v="High End"/>
    <s v="Ben and Jerry's"/>
    <s v="S'mores"/>
    <n v="332"/>
    <x v="3885"/>
    <n v="313645.08038990753"/>
    <x v="3885"/>
    <n v="613189.21803198219"/>
    <n v="902.24137843998403"/>
    <n v="299544.13764207467"/>
    <n v="5.5631189036142965"/>
    <n v="0.48850196453788808"/>
    <m/>
    <m/>
    <m/>
    <m/>
    <x v="32"/>
  </r>
  <r>
    <x v="23"/>
    <x v="5"/>
    <s v="High End"/>
    <s v="Ben and Jerry's"/>
    <s v="Mint Chocolate Chunk"/>
    <n v="257"/>
    <x v="3886"/>
    <n v="134127.95377216488"/>
    <x v="3886"/>
    <n v="230395.42450699117"/>
    <n v="374.58159818998558"/>
    <n v="96267.470734826289"/>
    <n v="3.4882500038909168"/>
    <n v="0.41783586171827442"/>
    <m/>
    <m/>
    <m/>
    <m/>
    <x v="32"/>
  </r>
  <r>
    <x v="23"/>
    <x v="5"/>
    <s v="High End"/>
    <s v="Ben and Jerry's"/>
    <s v="Chocolate Fudge Brownie"/>
    <n v="240"/>
    <x v="3887"/>
    <n v="115882.97107199556"/>
    <x v="3887"/>
    <n v="205349.97119999214"/>
    <n v="372.77916719998569"/>
    <n v="89467.00012799658"/>
    <n v="3.5651036666665301"/>
    <n v="0.43568060713709023"/>
    <m/>
    <m/>
    <m/>
    <m/>
    <x v="32"/>
  </r>
  <r>
    <x v="23"/>
    <x v="5"/>
    <s v="High End"/>
    <s v="Ben and Jerry's"/>
    <s v="S'mores"/>
    <n v="977"/>
    <x v="3888"/>
    <n v="1513692.0881999398"/>
    <x v="3888"/>
    <n v="2864346.8168078861"/>
    <n v="1382.4511039999447"/>
    <n v="1350654.7286079463"/>
    <n v="3.000796012282378"/>
    <n v="0.47154022015851982"/>
    <m/>
    <m/>
    <m/>
    <m/>
    <x v="32"/>
  </r>
  <r>
    <x v="23"/>
    <x v="5"/>
    <s v="High End"/>
    <s v="Ben and Jerry's"/>
    <s v="Chubby Hubby"/>
    <n v="948"/>
    <x v="3889"/>
    <n v="1405955.0051999455"/>
    <x v="3889"/>
    <n v="2675150.7302878965"/>
    <n v="1338.8140559999481"/>
    <n v="1269195.7250879509"/>
    <n v="2.9766761139239355"/>
    <n v="0.47443895804381891"/>
    <m/>
    <m/>
    <m/>
    <m/>
    <x v="32"/>
  </r>
  <r>
    <x v="23"/>
    <x v="5"/>
    <s v="High End"/>
    <s v="Ben and Jerry's"/>
    <s v="Black Raspberry"/>
    <n v="679"/>
    <x v="3890"/>
    <n v="716077.35517497256"/>
    <x v="3890"/>
    <n v="1462250.8170269441"/>
    <n v="1098.929987999958"/>
    <n v="746173.46185197157"/>
    <n v="3.1716285905742527"/>
    <n v="0.51029102063973897"/>
    <m/>
    <m/>
    <m/>
    <m/>
    <x v="32"/>
  </r>
  <r>
    <x v="23"/>
    <x v="5"/>
    <s v="High End"/>
    <s v="Ben and Jerry's"/>
    <s v="Mint Chocolate Chunk"/>
    <n v="647"/>
    <x v="3891"/>
    <n v="650267.22059997509"/>
    <x v="3891"/>
    <n v="1343653.3110639488"/>
    <n v="1071.6941119999592"/>
    <n v="693386.0904639737"/>
    <n v="3.2098051190106967"/>
    <n v="0.51604538518565313"/>
    <m/>
    <m/>
    <m/>
    <m/>
    <x v="32"/>
  </r>
  <r>
    <x v="23"/>
    <x v="5"/>
    <s v="High End"/>
    <s v="Ben and Jerry's"/>
    <s v="Raspberry Chocolate Chunk"/>
    <n v="175"/>
    <x v="3892"/>
    <n v="58789.173974997721"/>
    <x v="3892"/>
    <n v="123301.97249999522"/>
    <n v="368.64456299998568"/>
    <n v="64512.798524997495"/>
    <n v="4.0261868571427009"/>
    <n v="0.52320978502594517"/>
    <m/>
    <m/>
    <m/>
    <m/>
    <x v="32"/>
  </r>
  <r>
    <x v="23"/>
    <x v="5"/>
    <s v="High End"/>
    <s v="Ben and Jerry's"/>
    <s v="Chocolate Therapy"/>
    <n v="557"/>
    <x v="3893"/>
    <n v="486757.41232498107"/>
    <x v="3893"/>
    <n v="1046311.9056729593"/>
    <n v="1004.5861639999609"/>
    <n v="559554.49334797822"/>
    <n v="3.3724908240573193"/>
    <n v="0.53478746663796017"/>
    <m/>
    <m/>
    <m/>
    <m/>
    <x v="32"/>
  </r>
  <r>
    <x v="23"/>
    <x v="5"/>
    <s v="High End"/>
    <s v="Ben and Jerry's"/>
    <s v="Cinnamon Buns"/>
    <n v="438"/>
    <x v="3894"/>
    <n v="301118.34239998827"/>
    <x v="3894"/>
    <n v="696229.60665597278"/>
    <n v="902.08051199996464"/>
    <n v="395111.26425598451"/>
    <n v="3.6291445479450637"/>
    <n v="0.56750138241567261"/>
    <m/>
    <m/>
    <m/>
    <m/>
    <x v="32"/>
  </r>
  <r>
    <x v="23"/>
    <x v="5"/>
    <s v="High End"/>
    <s v="Ben and Jerry's"/>
    <s v="Black Raspberry"/>
    <n v="433"/>
    <x v="3895"/>
    <n v="291287.59762498888"/>
    <x v="3895"/>
    <n v="676059.30420497421"/>
    <n v="888.61825999996609"/>
    <n v="384771.70657998533"/>
    <n v="3.6058611662816173"/>
    <n v="0.56913898556941767"/>
    <m/>
    <m/>
    <m/>
    <m/>
    <x v="32"/>
  </r>
  <r>
    <x v="23"/>
    <x v="5"/>
    <s v="High End"/>
    <s v="Ben and Jerry's"/>
    <s v="Triple Caramel Chunk"/>
    <n v="115"/>
    <x v="3896"/>
    <n v="19959.918385499222"/>
    <x v="3896"/>
    <n v="61479.65204999761"/>
    <n v="361.04116229998601"/>
    <n v="41519.733664498388"/>
    <n v="4.6487449565215586"/>
    <n v="0.67534106456446685"/>
    <m/>
    <m/>
    <m/>
    <m/>
    <x v="32"/>
  </r>
  <r>
    <x v="23"/>
    <x v="5"/>
    <s v="Low End"/>
    <s v="EDY's"/>
    <s v="Cookies 'N Cream"/>
    <n v="981"/>
    <x v="3897"/>
    <n v="1516933.607676961"/>
    <x v="3897"/>
    <n v="2676029.759441915"/>
    <n v="1181.5455165799733"/>
    <n v="1159096.151764954"/>
    <n v="2.7806922344545497"/>
    <n v="0.4331402323443081"/>
    <m/>
    <m/>
    <m/>
    <m/>
    <x v="32"/>
  </r>
  <r>
    <x v="23"/>
    <x v="5"/>
    <s v="Low End"/>
    <s v="EDY's"/>
    <s v="Peppermint (Holiday)"/>
    <n v="906"/>
    <x v="3898"/>
    <n v="1320427.0757303475"/>
    <x v="3898"/>
    <n v="2375707.4378399234"/>
    <n v="1164.7686115999732"/>
    <n v="1055280.3621095759"/>
    <n v="2.8942534657835712"/>
    <n v="0.44419626141721963"/>
    <m/>
    <m/>
    <m/>
    <m/>
    <x v="32"/>
  </r>
  <r>
    <x v="23"/>
    <x v="5"/>
    <s v="Low End"/>
    <s v="EDY's"/>
    <s v="French Vanilla"/>
    <n v="873"/>
    <x v="3899"/>
    <n v="1217082.5532072424"/>
    <x v="3899"/>
    <n v="2217855.6994589306"/>
    <n v="1146.360992269975"/>
    <n v="1000773.1462516882"/>
    <n v="2.9100791328750524"/>
    <n v="0.45123456250820887"/>
    <m/>
    <m/>
    <m/>
    <m/>
    <x v="32"/>
  </r>
  <r>
    <x v="23"/>
    <x v="5"/>
    <s v="Low End"/>
    <s v="EDY's"/>
    <s v="S'Mores Limited Edition New!"/>
    <n v="226"/>
    <x v="3900"/>
    <n v="77811.233201036899"/>
    <x v="3900"/>
    <n v="169870.34258399322"/>
    <n v="407.34119195998369"/>
    <n v="92059.109382956318"/>
    <n v="3.3258348849556194"/>
    <n v="0.54193750352529746"/>
    <m/>
    <m/>
    <m/>
    <m/>
    <x v="32"/>
  </r>
  <r>
    <x v="23"/>
    <x v="5"/>
    <s v="Low End"/>
    <s v="EDY's"/>
    <s v="Vanilla"/>
    <n v="174"/>
    <x v="3901"/>
    <n v="46449.204501838183"/>
    <x v="3901"/>
    <n v="113565.28226399556"/>
    <n v="385.72458483998486"/>
    <n v="67116.077762157365"/>
    <n v="3.7510002068964048"/>
    <n v="0.59099115877807029"/>
    <m/>
    <m/>
    <m/>
    <m/>
    <x v="32"/>
  </r>
  <r>
    <x v="23"/>
    <x v="5"/>
    <s v="High End"/>
    <s v="Häagen-Dazs"/>
    <s v="Lemon Sorbet"/>
    <n v="241"/>
    <x v="3902"/>
    <n v="129005.99522117485"/>
    <x v="3902"/>
    <n v="223395.20497799112"/>
    <n v="391.65647201998456"/>
    <n v="94389.209756816272"/>
    <n v="3.8462699502073159"/>
    <n v="0.42252119854638553"/>
    <m/>
    <m/>
    <m/>
    <m/>
    <x v="32"/>
  </r>
  <r>
    <x v="23"/>
    <x v="5"/>
    <s v="High End"/>
    <s v="Häagen-Dazs"/>
    <s v="Crème Brûlée"/>
    <n v="196"/>
    <x v="3903"/>
    <n v="81715.625987516745"/>
    <x v="3903"/>
    <n v="156852.16579199376"/>
    <n v="383.34969287998473"/>
    <n v="75136.539804477012"/>
    <n v="4.0829905714284083"/>
    <n v="0.47902774835839868"/>
    <m/>
    <m/>
    <m/>
    <m/>
    <x v="32"/>
  </r>
  <r>
    <x v="23"/>
    <x v="5"/>
    <s v="High End"/>
    <s v="Häagen-Dazs"/>
    <s v="Honey Vanilla"/>
    <n v="766"/>
    <x v="3904"/>
    <n v="1008397.6880879615"/>
    <x v="3904"/>
    <n v="2012386.0748879232"/>
    <n v="1310.6897999999501"/>
    <n v="1003988.3867999617"/>
    <n v="3.4296812898171014"/>
    <n v="0.49890445940194522"/>
    <m/>
    <m/>
    <m/>
    <m/>
    <x v="32"/>
  </r>
  <r>
    <x v="23"/>
    <x v="5"/>
    <s v="High End"/>
    <s v="Häagen-Dazs"/>
    <s v="Pistachio"/>
    <n v="746"/>
    <x v="3905"/>
    <n v="965711.64099596231"/>
    <x v="3905"/>
    <n v="1937381.1915959246"/>
    <n v="1302.5060999999494"/>
    <n v="971669.55059996224"/>
    <n v="3.4812677292223846"/>
    <n v="0.50153761934663255"/>
    <m/>
    <m/>
    <m/>
    <m/>
    <x v="32"/>
  </r>
  <r>
    <x v="23"/>
    <x v="5"/>
    <s v="High End"/>
    <s v="Häagen-Dazs"/>
    <s v="Rocky Road"/>
    <n v="568"/>
    <x v="3906"/>
    <n v="560084.29747197812"/>
    <x v="3906"/>
    <n v="1194491.6766719536"/>
    <n v="1116.9143999999569"/>
    <n v="634407.37919997552"/>
    <n v="3.7024265915491519"/>
    <n v="0.53111075747931269"/>
    <m/>
    <m/>
    <m/>
    <m/>
    <x v="32"/>
  </r>
  <r>
    <x v="23"/>
    <x v="5"/>
    <s v="High End"/>
    <s v="Häagen-Dazs"/>
    <s v="Honey Vanilla"/>
    <n v="164"/>
    <x v="3907"/>
    <n v="53370.327044157966"/>
    <x v="3907"/>
    <n v="113914.92873599564"/>
    <n v="369.17440055998577"/>
    <n v="60544.60169183767"/>
    <n v="4.2353855121949593"/>
    <n v="0.53148961566006192"/>
    <m/>
    <m/>
    <m/>
    <m/>
    <x v="32"/>
  </r>
  <r>
    <x v="23"/>
    <x v="5"/>
    <s v="High End"/>
    <s v="Häagen-Dazs"/>
    <s v="Crème Brûlée"/>
    <n v="160"/>
    <x v="3908"/>
    <n v="51559.126559997952"/>
    <x v="3908"/>
    <n v="111841.77599999553"/>
    <n v="376.76655899998491"/>
    <n v="60282.649439997578"/>
    <n v="4.3688193749998252"/>
    <n v="0.53899939357186166"/>
    <m/>
    <m/>
    <m/>
    <m/>
    <x v="32"/>
  </r>
  <r>
    <x v="23"/>
    <x v="5"/>
    <s v="Low End"/>
    <s v="Baskin-Robbins"/>
    <s v="Chocolate Chip"/>
    <n v="377"/>
    <x v="3909"/>
    <n v="364065.4977144748"/>
    <x v="3909"/>
    <n v="701523.11817897856"/>
    <n v="895.1130516299836"/>
    <n v="337457.62046450377"/>
    <n v="4.9358197002651014"/>
    <n v="0.4810356376287071"/>
    <m/>
    <m/>
    <m/>
    <m/>
    <x v="32"/>
  </r>
  <r>
    <x v="23"/>
    <x v="5"/>
    <s v="Low End"/>
    <s v="Baskin-Robbins"/>
    <s v="Vanilla Burnt Almond"/>
    <n v="207"/>
    <x v="3910"/>
    <n v="123966.75501440492"/>
    <x v="3910"/>
    <n v="202920.19001099168"/>
    <n v="381.41756036998436"/>
    <n v="78953.434996586759"/>
    <n v="4.7357042173911106"/>
    <n v="0.38908614757511339"/>
    <m/>
    <m/>
    <m/>
    <m/>
    <x v="32"/>
  </r>
  <r>
    <x v="23"/>
    <x v="5"/>
    <s v="Low End"/>
    <s v="Baskin-Robbins"/>
    <s v="Chocolate Fudge"/>
    <n v="234"/>
    <x v="3911"/>
    <n v="103536.62118071585"/>
    <x v="3911"/>
    <n v="191116.80151199232"/>
    <n v="374.27427491998486"/>
    <n v="87580.180331276468"/>
    <n v="3.490335333333193"/>
    <n v="0.45825474075747819"/>
    <m/>
    <m/>
    <m/>
    <m/>
    <x v="32"/>
  </r>
  <r>
    <x v="23"/>
    <x v="5"/>
    <s v="Low End"/>
    <s v="Baskin-Robbins"/>
    <s v="Burgundy Cherry"/>
    <n v="865"/>
    <x v="3912"/>
    <n v="1064909.7347999564"/>
    <x v="3912"/>
    <n v="2064026.2547999159"/>
    <n v="1155.0479999999532"/>
    <n v="999116.51999995951"/>
    <n v="2.758563606936304"/>
    <n v="0.48406192395881736"/>
    <m/>
    <m/>
    <m/>
    <m/>
    <x v="32"/>
  </r>
  <r>
    <x v="23"/>
    <x v="5"/>
    <s v="Low End"/>
    <s v="Baskin-Robbins"/>
    <s v="Chocolate Chip"/>
    <n v="724"/>
    <x v="3913"/>
    <n v="755733.36887996853"/>
    <x v="3913"/>
    <n v="1528902.3808799365"/>
    <n v="1067.9129999999559"/>
    <n v="773169.01199996797"/>
    <n v="2.9167729558009841"/>
    <n v="0.5057020132017731"/>
    <m/>
    <m/>
    <m/>
    <m/>
    <x v="32"/>
  </r>
  <r>
    <x v="23"/>
    <x v="5"/>
    <s v="Low End"/>
    <s v="Baskin-Robbins"/>
    <s v="Cherry Macaroon"/>
    <n v="662"/>
    <x v="3914"/>
    <n v="625386.8970759745"/>
    <x v="3914"/>
    <n v="1295691.8194759469"/>
    <n v="1012.5451999999585"/>
    <n v="670304.92239997245"/>
    <n v="2.9565534712989727"/>
    <n v="0.5173336068997354"/>
    <m/>
    <m/>
    <m/>
    <m/>
    <x v="32"/>
  </r>
  <r>
    <x v="23"/>
    <x v="5"/>
    <s v="Low End"/>
    <s v="Baskin-Robbins"/>
    <s v="Fudge Ribbon"/>
    <n v="171"/>
    <x v="3915"/>
    <n v="54536.983393947718"/>
    <x v="3915"/>
    <n v="119382.17854499503"/>
    <n v="379.21166754998421"/>
    <n v="64845.195151047308"/>
    <n v="4.0826982163740988"/>
    <n v="0.54317315985825487"/>
    <m/>
    <m/>
    <m/>
    <m/>
    <x v="32"/>
  </r>
  <r>
    <x v="23"/>
    <x v="5"/>
    <s v="Low End"/>
    <s v="Baskin-Robbins"/>
    <s v="Chocolate"/>
    <n v="472"/>
    <x v="3916"/>
    <n v="317342.88652798702"/>
    <x v="3916"/>
    <n v="730204.87372797017"/>
    <n v="874.70759999996426"/>
    <n v="412861.98719998315"/>
    <n v="3.2776360677964762"/>
    <n v="0.56540568551969206"/>
    <m/>
    <m/>
    <m/>
    <m/>
    <x v="32"/>
  </r>
  <r>
    <x v="23"/>
    <x v="5"/>
    <s v="High End"/>
    <s v="Ben and Jerry's"/>
    <s v="Strawberry"/>
    <n v="882"/>
    <x v="3917"/>
    <n v="1240283.1293999502"/>
    <x v="3917"/>
    <n v="2392555.8429359039"/>
    <n v="1306.4316479999475"/>
    <n v="1152272.7135359538"/>
    <n v="3.0755650204080398"/>
    <n v="0.48160744792564614"/>
    <m/>
    <m/>
    <m/>
    <m/>
    <x v="32"/>
  </r>
  <r>
    <x v="23"/>
    <x v="5"/>
    <s v="High End"/>
    <s v="Ben and Jerry's"/>
    <s v="Everything But The..."/>
    <n v="804"/>
    <x v="3918"/>
    <n v="1042394.2811999574"/>
    <x v="3918"/>
    <n v="2049039.4517279163"/>
    <n v="1252.046231999949"/>
    <n v="1006645.1705279589"/>
    <n v="3.1698464328356915"/>
    <n v="0.49127661728478389"/>
    <m/>
    <m/>
    <m/>
    <m/>
    <x v="32"/>
  </r>
  <r>
    <x v="23"/>
    <x v="5"/>
    <s v="High End"/>
    <s v="Ben and Jerry's"/>
    <s v="Key Lime Pie"/>
    <n v="754"/>
    <x v="3919"/>
    <n v="917030.5208999624"/>
    <x v="3919"/>
    <n v="1827823.1801959253"/>
    <n v="1207.9478239999507"/>
    <n v="910792.65929596289"/>
    <n v="3.2150778169759957"/>
    <n v="0.49829363647655162"/>
    <m/>
    <m/>
    <m/>
    <m/>
    <x v="32"/>
  </r>
  <r>
    <x v="24"/>
    <x v="0"/>
    <s v="High End"/>
    <s v="Ben and Jerry's"/>
    <s v="Raspberry Chocolate Chunk"/>
    <n v="745"/>
    <x v="3920"/>
    <n v="885153.86999996437"/>
    <x v="3920"/>
    <n v="1769014.0027999294"/>
    <n v="1186.3894399999529"/>
    <n v="883860.13279996498"/>
    <n v="3.1872690469797385"/>
    <n v="0.49963433381591332"/>
    <m/>
    <m/>
    <m/>
    <m/>
    <x v="32"/>
  </r>
  <r>
    <x v="24"/>
    <x v="0"/>
    <s v="High End"/>
    <s v="Ben and Jerry's"/>
    <s v="Coffee HEATH Bar Crunch"/>
    <n v="180"/>
    <x v="3921"/>
    <n v="65162.217743997287"/>
    <x v="3921"/>
    <n v="134384.70239999439"/>
    <n v="384.56935919998392"/>
    <n v="69222.484655997105"/>
    <n v="4.1476759999998274"/>
    <n v="0.51510687912942088"/>
    <m/>
    <m/>
    <m/>
    <m/>
    <x v="32"/>
  </r>
  <r>
    <x v="24"/>
    <x v="0"/>
    <s v="High End"/>
    <s v="Ben and Jerry's"/>
    <s v="Chocolate Fudge Brownie"/>
    <n v="618"/>
    <x v="3922"/>
    <n v="609264.26099997561"/>
    <x v="3922"/>
    <n v="1273658.0648399491"/>
    <n v="1075.070879999957"/>
    <n v="664393.80383997352"/>
    <n v="3.3348468932037503"/>
    <n v="0.52164220694779861"/>
    <m/>
    <m/>
    <m/>
    <m/>
    <x v="32"/>
  </r>
  <r>
    <x v="24"/>
    <x v="0"/>
    <s v="High End"/>
    <s v="Ben and Jerry's"/>
    <s v="Coffee"/>
    <n v="488"/>
    <x v="3923"/>
    <n v="379952.79839998478"/>
    <x v="3923"/>
    <n v="848879.60729596589"/>
    <n v="960.91559199996141"/>
    <n v="468926.80889598111"/>
    <n v="3.5645643278687094"/>
    <n v="0.55240673102008864"/>
    <m/>
    <m/>
    <m/>
    <m/>
    <x v="32"/>
  </r>
  <r>
    <x v="24"/>
    <x v="0"/>
    <s v="High End"/>
    <s v="Ben and Jerry's"/>
    <s v="Coffee"/>
    <n v="417"/>
    <x v="3924"/>
    <n v="277474.67729998886"/>
    <x v="3924"/>
    <n v="652196.35501197376"/>
    <n v="898.6131359999639"/>
    <n v="374721.6777119849"/>
    <n v="3.750647568345173"/>
    <n v="0.57455346818843445"/>
    <m/>
    <m/>
    <m/>
    <m/>
    <x v="32"/>
  </r>
  <r>
    <x v="24"/>
    <x v="0"/>
    <s v="High End"/>
    <s v="Ben and Jerry's"/>
    <s v="Strawberry"/>
    <n v="113"/>
    <x v="3925"/>
    <n v="19452.689809589217"/>
    <x v="3925"/>
    <n v="61003.91478899755"/>
    <n v="367.70995556998525"/>
    <n v="41551.224979408333"/>
    <n v="4.7775013539821094"/>
    <n v="0.68112391021342067"/>
    <m/>
    <m/>
    <m/>
    <m/>
    <x v="32"/>
  </r>
  <r>
    <x v="24"/>
    <x v="0"/>
    <s v="Low End"/>
    <s v="EDY's"/>
    <s v="Red, White and No More Blues  New!"/>
    <n v="769"/>
    <x v="3926"/>
    <n v="975183.13453601091"/>
    <x v="3926"/>
    <n v="1838434.9924549416"/>
    <n v="1122.5641845499749"/>
    <n v="863251.85791893071"/>
    <n v="3.1088201495447647"/>
    <n v="0.46955799985410052"/>
    <m/>
    <m/>
    <m/>
    <m/>
    <x v="32"/>
  </r>
  <r>
    <x v="24"/>
    <x v="0"/>
    <s v="Low End"/>
    <s v="EDY's"/>
    <s v="Coffee"/>
    <n v="743"/>
    <x v="3927"/>
    <n v="914628.54075172334"/>
    <x v="3927"/>
    <n v="1742342.1862959447"/>
    <n v="1114.015673679975"/>
    <n v="827713.64554422139"/>
    <n v="3.1561368398383922"/>
    <n v="0.47505802938965885"/>
    <m/>
    <m/>
    <m/>
    <m/>
    <x v="32"/>
  </r>
  <r>
    <x v="24"/>
    <x v="0"/>
    <s v="Low End"/>
    <s v="EDY's"/>
    <s v="S'Mores Limited Edition New!"/>
    <n v="317"/>
    <x v="3928"/>
    <n v="198662.26752924183"/>
    <x v="3928"/>
    <n v="350116.76017498563"/>
    <n v="477.77442474998043"/>
    <n v="151454.4926457438"/>
    <n v="3.4841302050471756"/>
    <n v="0.43258281200262455"/>
    <m/>
    <m/>
    <m/>
    <m/>
    <x v="32"/>
  </r>
  <r>
    <x v="24"/>
    <x v="0"/>
    <s v="Low End"/>
    <s v="EDY's"/>
    <s v="S'Mores Limited Edition New!"/>
    <n v="179"/>
    <x v="3929"/>
    <n v="50943.786740237876"/>
    <x v="3929"/>
    <n v="122960.96690399486"/>
    <n v="402.33061543998321"/>
    <n v="72017.180163756988"/>
    <n v="3.8376132737428565"/>
    <n v="0.58569139440800244"/>
    <m/>
    <m/>
    <m/>
    <m/>
    <x v="32"/>
  </r>
  <r>
    <x v="24"/>
    <x v="0"/>
    <s v="High End"/>
    <s v="Häagen-Dazs"/>
    <s v="Lemon Sorbet"/>
    <n v="282"/>
    <x v="3930"/>
    <n v="262408.67180998909"/>
    <x v="3930"/>
    <n v="524380.55099998403"/>
    <n v="928.97829499998215"/>
    <n v="261971.87918999494"/>
    <n v="6.5939911347515725"/>
    <n v="0.49958351561746411"/>
    <m/>
    <m/>
    <m/>
    <m/>
    <x v="32"/>
  </r>
  <r>
    <x v="24"/>
    <x v="0"/>
    <s v="High End"/>
    <s v="Häagen-Dazs"/>
    <s v="Caramel Cone"/>
    <n v="734"/>
    <x v="3931"/>
    <n v="959710.84557596082"/>
    <x v="3931"/>
    <n v="1931677.609175921"/>
    <n v="1324.2053999999457"/>
    <n v="971966.76359996013"/>
    <n v="3.5854405504085727"/>
    <n v="0.50317235080165057"/>
    <m/>
    <m/>
    <m/>
    <m/>
    <x v="32"/>
  </r>
  <r>
    <x v="24"/>
    <x v="0"/>
    <s v="High End"/>
    <s v="Häagen-Dazs"/>
    <s v="Mocha Chip"/>
    <n v="692"/>
    <x v="3932"/>
    <n v="863992.28745596402"/>
    <x v="3932"/>
    <n v="1760536.9690559267"/>
    <n v="1295.5847999999462"/>
    <n v="896544.68159996264"/>
    <n v="3.6764863699420434"/>
    <n v="0.50924501862674731"/>
    <m/>
    <m/>
    <m/>
    <m/>
    <x v="32"/>
  </r>
  <r>
    <x v="24"/>
    <x v="0"/>
    <s v="High End"/>
    <s v="Häagen-Dazs"/>
    <s v="Raspberry Sorbet"/>
    <n v="613"/>
    <x v="3933"/>
    <n v="679666.91798397154"/>
    <x v="3933"/>
    <n v="1423067.2203839405"/>
    <n v="1212.7247999999493"/>
    <n v="743400.30239996896"/>
    <n v="3.787079882544703"/>
    <n v="0.5223929634184119"/>
    <m/>
    <m/>
    <m/>
    <m/>
    <x v="32"/>
  </r>
  <r>
    <x v="24"/>
    <x v="0"/>
    <s v="High End"/>
    <s v="Häagen-Dazs"/>
    <s v="Coffee"/>
    <n v="597"/>
    <x v="3934"/>
    <n v="634976.49235497415"/>
    <x v="3934"/>
    <n v="1337857.5766049456"/>
    <n v="1177.3552499999521"/>
    <n v="702881.08424997143"/>
    <n v="3.7537143467335157"/>
    <n v="0.52537810940508234"/>
    <m/>
    <m/>
    <m/>
    <m/>
    <x v="32"/>
  </r>
  <r>
    <x v="24"/>
    <x v="0"/>
    <s v="High End"/>
    <s v="Häagen-Dazs"/>
    <s v="Rocky Road"/>
    <n v="554"/>
    <x v="3935"/>
    <n v="553830.84274797689"/>
    <x v="3935"/>
    <n v="1188576.7305479506"/>
    <n v="1145.7506999999523"/>
    <n v="634745.88779997372"/>
    <n v="3.8726450577615719"/>
    <n v="0.53403862913195921"/>
    <m/>
    <m/>
    <m/>
    <m/>
    <x v="32"/>
  </r>
  <r>
    <x v="24"/>
    <x v="0"/>
    <s v="Low End"/>
    <s v="Baskin-Robbins"/>
    <s v="Very Berry Strawberry"/>
    <n v="222"/>
    <x v="3936"/>
    <n v="95219.296988396003"/>
    <x v="3936"/>
    <n v="180413.7656399924"/>
    <n v="383.75886779998382"/>
    <n v="85194.468651596399"/>
    <n v="3.6606964864863323"/>
    <n v="0.47221711907282149"/>
    <m/>
    <m/>
    <m/>
    <m/>
    <x v="32"/>
  </r>
  <r>
    <x v="24"/>
    <x v="0"/>
    <s v="Low End"/>
    <s v="Baskin-Robbins"/>
    <s v="Chocolate Fudge"/>
    <n v="937"/>
    <x v="3937"/>
    <n v="1299711.0668089436"/>
    <x v="3937"/>
    <n v="2475607.9309088928"/>
    <n v="1254.9592999999456"/>
    <n v="1175896.8640999491"/>
    <n v="2.8196985667021188"/>
    <n v="0.4749931721491259"/>
    <m/>
    <m/>
    <m/>
    <m/>
    <x v="32"/>
  </r>
  <r>
    <x v="24"/>
    <x v="0"/>
    <s v="Low End"/>
    <s v="Baskin-Robbins"/>
    <s v="Chocolate Fudge"/>
    <n v="921"/>
    <x v="3938"/>
    <n v="1238991.6990599474"/>
    <x v="3938"/>
    <n v="2368611.0930598993"/>
    <n v="1226.5139999999476"/>
    <n v="1129619.3939999519"/>
    <n v="2.7923798697067213"/>
    <n v="0.47691214370724266"/>
    <m/>
    <m/>
    <m/>
    <m/>
    <x v="32"/>
  </r>
  <r>
    <x v="24"/>
    <x v="0"/>
    <s v="Low End"/>
    <s v="Baskin-Robbins"/>
    <s v="Chocolate Almond"/>
    <n v="864"/>
    <x v="3939"/>
    <n v="1081018.0270079544"/>
    <x v="3939"/>
    <n v="2095792.7662079125"/>
    <n v="1174.5077999999512"/>
    <n v="1014774.739199958"/>
    <n v="2.8075070277776604"/>
    <n v="0.48419612643098869"/>
    <m/>
    <m/>
    <m/>
    <m/>
    <x v="32"/>
  </r>
  <r>
    <x v="24"/>
    <x v="0"/>
    <s v="Low End"/>
    <s v="Baskin-Robbins"/>
    <s v="Chocolate Almond"/>
    <n v="778"/>
    <x v="3940"/>
    <n v="876646.13344796328"/>
    <x v="3940"/>
    <n v="1741843.128647927"/>
    <n v="1112.0783999999533"/>
    <n v="865196.99519996368"/>
    <n v="2.8777286838045066"/>
    <n v="0.49671349903452933"/>
    <m/>
    <m/>
    <m/>
    <m/>
    <x v="32"/>
  </r>
  <r>
    <x v="24"/>
    <x v="0"/>
    <s v="Low End"/>
    <s v="Baskin-Robbins"/>
    <s v="Chocolate"/>
    <n v="700"/>
    <x v="3941"/>
    <n v="709872.79999997024"/>
    <x v="3941"/>
    <n v="1448792.7999999393"/>
    <n v="1055.5999999999558"/>
    <n v="738919.99999996903"/>
    <n v="2.9567199999998763"/>
    <n v="0.51002462187829756"/>
    <m/>
    <m/>
    <m/>
    <m/>
    <x v="32"/>
  </r>
  <r>
    <x v="24"/>
    <x v="0"/>
    <s v="Low End"/>
    <s v="Baskin-Robbins"/>
    <s v="Very Berry Strawberry"/>
    <n v="648"/>
    <x v="3942"/>
    <n v="608406.88377597451"/>
    <x v="3942"/>
    <n v="1267995.5861759468"/>
    <n v="1017.8837999999573"/>
    <n v="659588.70239997224"/>
    <n v="3.0197273333332069"/>
    <n v="0.52018217538846223"/>
    <m/>
    <m/>
    <m/>
    <m/>
    <x v="32"/>
  </r>
  <r>
    <x v="24"/>
    <x v="0"/>
    <s v="Low End"/>
    <s v="Baskin-Robbins"/>
    <s v="Lemon Sherbet"/>
    <n v="597"/>
    <x v="3943"/>
    <n v="522081.80315097771"/>
    <x v="3943"/>
    <n v="1114023.2430509522"/>
    <n v="991.52669999995737"/>
    <n v="591941.4398999745"/>
    <n v="3.1256877437184589"/>
    <n v="0.53135465852475106"/>
    <m/>
    <m/>
    <m/>
    <m/>
    <x v="32"/>
  </r>
  <r>
    <x v="24"/>
    <x v="0"/>
    <s v="Low End"/>
    <s v="Baskin-Robbins"/>
    <s v="Rainbow Sherbet"/>
    <n v="524"/>
    <x v="3944"/>
    <n v="402428.1957599828"/>
    <x v="3944"/>
    <n v="894097.91975996189"/>
    <n v="938.30099999996014"/>
    <n v="491669.72399997909"/>
    <n v="3.25628576335864"/>
    <n v="0.54990590307153098"/>
    <m/>
    <m/>
    <m/>
    <m/>
    <x v="32"/>
  </r>
  <r>
    <x v="24"/>
    <x v="0"/>
    <s v="Low End"/>
    <s v="Baskin-Robbins"/>
    <s v="Chocolate Almond"/>
    <n v="156"/>
    <x v="3945"/>
    <n v="45418.624243198057"/>
    <x v="3945"/>
    <n v="105265.23071999551"/>
    <n v="383.63209279998364"/>
    <n v="59846.606476797453"/>
    <n v="4.3254943589741748"/>
    <n v="0.56853156609696553"/>
    <m/>
    <m/>
    <m/>
    <m/>
    <x v="32"/>
  </r>
  <r>
    <x v="24"/>
    <x v="0"/>
    <s v="Low End"/>
    <s v="Baskin-Robbins"/>
    <s v="Strawberry"/>
    <n v="146"/>
    <x v="3946"/>
    <n v="39899.561268118268"/>
    <x v="3946"/>
    <n v="96576.600051995789"/>
    <n v="388.19889577998299"/>
    <n v="56677.03878387752"/>
    <n v="4.5307093287669256"/>
    <n v="0.58686098654708507"/>
    <m/>
    <m/>
    <m/>
    <m/>
    <x v="32"/>
  </r>
  <r>
    <x v="24"/>
    <x v="0"/>
    <s v="High End"/>
    <s v="Ben and Jerry's"/>
    <s v="Dave Matthews Band MagicBrownies Encore Edition"/>
    <n v="248"/>
    <x v="3947"/>
    <n v="191372.07743487196"/>
    <x v="3947"/>
    <n v="415992.96204798773"/>
    <n v="905.72937343998296"/>
    <n v="224620.88461311578"/>
    <n v="6.7636732903223811"/>
    <n v="0.53996318473100557"/>
    <m/>
    <m/>
    <m/>
    <m/>
    <x v="32"/>
  </r>
  <r>
    <x v="24"/>
    <x v="0"/>
    <s v="High End"/>
    <s v="Ben and Jerry's"/>
    <s v="Coffee HEATH Bar Crunch"/>
    <n v="174"/>
    <x v="3948"/>
    <n v="62117.296886877302"/>
    <x v="3948"/>
    <n v="130735.83124799431"/>
    <n v="394.35939287998281"/>
    <n v="68618.53436111701"/>
    <n v="4.3181342068963637"/>
    <n v="0.52486402316862713"/>
    <m/>
    <m/>
    <m/>
    <m/>
    <x v="32"/>
  </r>
  <r>
    <x v="24"/>
    <x v="0"/>
    <s v="High End"/>
    <s v="Ben and Jerry's"/>
    <s v="Neapolitan Dynamite"/>
    <n v="561"/>
    <x v="3949"/>
    <n v="527055.3906749771"/>
    <x v="3949"/>
    <n v="1130685.6976469511"/>
    <n v="1075.9898519999533"/>
    <n v="603630.30697197397"/>
    <n v="3.5926604759356731"/>
    <n v="0.53386215835946071"/>
    <m/>
    <m/>
    <m/>
    <m/>
    <x v="32"/>
  </r>
  <r>
    <x v="24"/>
    <x v="1"/>
    <s v="High End"/>
    <s v="Ben and Jerry's"/>
    <s v="Banana Split"/>
    <n v="505"/>
    <x v="3950"/>
    <n v="422550.92249998194"/>
    <x v="3950"/>
    <n v="934334.93089995999"/>
    <n v="1013.4336799999566"/>
    <n v="511784.00839997805"/>
    <n v="3.663699366336477"/>
    <n v="0.54775219407351383"/>
    <m/>
    <m/>
    <m/>
    <m/>
    <x v="32"/>
  </r>
  <r>
    <x v="24"/>
    <x v="1"/>
    <s v="High End"/>
    <s v="Ben and Jerry's"/>
    <s v="Strawberry Cheesecake"/>
    <n v="503"/>
    <x v="3951"/>
    <n v="423764.77409998159"/>
    <x v="3951"/>
    <n v="938131.14960395929"/>
    <n v="1022.5971679999557"/>
    <n v="514366.3755039777"/>
    <n v="3.707896357852722"/>
    <n v="0.54828834510091917"/>
    <m/>
    <m/>
    <m/>
    <m/>
    <x v="32"/>
  </r>
  <r>
    <x v="24"/>
    <x v="1"/>
    <s v="High End"/>
    <s v="Ben and Jerry's"/>
    <s v="Half Baked"/>
    <n v="487"/>
    <x v="3952"/>
    <n v="397287.72112498275"/>
    <x v="3952"/>
    <n v="888166.02354496147"/>
    <n v="1007.9636599999562"/>
    <n v="490878.30241997872"/>
    <n v="3.7448655749485025"/>
    <n v="0.55268754873184933"/>
    <m/>
    <m/>
    <m/>
    <m/>
    <x v="32"/>
  </r>
  <r>
    <x v="24"/>
    <x v="1"/>
    <s v="High End"/>
    <s v="Ben and Jerry's"/>
    <s v="Chubby Hubby"/>
    <n v="466"/>
    <x v="3953"/>
    <n v="355896.96839998505"/>
    <x v="3953"/>
    <n v="806611.54209596617"/>
    <n v="967.19865599995956"/>
    <n v="450714.57369598112"/>
    <n v="3.714433596566368"/>
    <n v="0.55877525943257278"/>
    <m/>
    <m/>
    <m/>
    <m/>
    <x v="32"/>
  </r>
  <r>
    <x v="24"/>
    <x v="1"/>
    <s v="High End"/>
    <s v="Ben and Jerry's"/>
    <s v="Butter Pecan"/>
    <n v="435"/>
    <x v="3954"/>
    <n v="314804.17124998645"/>
    <x v="3954"/>
    <n v="729525.49784996873"/>
    <n v="953.38235999995914"/>
    <n v="414721.32659998228"/>
    <n v="3.8553335862067311"/>
    <n v="0.5684809205740361"/>
    <m/>
    <m/>
    <m/>
    <m/>
    <x v="32"/>
  </r>
  <r>
    <x v="24"/>
    <x v="1"/>
    <s v="High End"/>
    <s v="Ben and Jerry's"/>
    <s v="Black Raspberry"/>
    <n v="406"/>
    <x v="3955"/>
    <n v="272486.27069998835"/>
    <x v="3955"/>
    <n v="646372.63210797252"/>
    <n v="920.9023679999608"/>
    <n v="373886.36140798416"/>
    <n v="3.9213074334973701"/>
    <n v="0.5784377970779071"/>
    <m/>
    <m/>
    <m/>
    <m/>
    <x v="32"/>
  </r>
  <r>
    <x v="24"/>
    <x v="1"/>
    <s v="High End"/>
    <s v="Ben and Jerry's"/>
    <s v="Vanilla"/>
    <n v="396"/>
    <x v="3956"/>
    <n v="262721.68559998862"/>
    <x v="3956"/>
    <n v="628656.72566397267"/>
    <n v="924.07838399995978"/>
    <n v="365935.04006398405"/>
    <n v="4.0088812727270984"/>
    <n v="0.5820903923003321"/>
    <m/>
    <m/>
    <m/>
    <m/>
    <x v="32"/>
  </r>
  <r>
    <x v="24"/>
    <x v="1"/>
    <s v="High End"/>
    <s v="Ben and Jerry's"/>
    <s v="Mint Chocolate Chunk"/>
    <n v="379"/>
    <x v="3957"/>
    <n v="237513.98452498988"/>
    <x v="3957"/>
    <n v="577305.90544097545"/>
    <n v="896.54860399996187"/>
    <n v="339791.9209159856"/>
    <n v="4.0190885989444203"/>
    <n v="0.58858209783327142"/>
    <m/>
    <m/>
    <m/>
    <m/>
    <x v="32"/>
  </r>
  <r>
    <x v="24"/>
    <x v="1"/>
    <s v="Low End"/>
    <s v="EDY's"/>
    <s v="Mud Pie Limited Edition"/>
    <n v="688"/>
    <x v="3958"/>
    <n v="823127.78873980464"/>
    <x v="3958"/>
    <n v="1592770.3120639464"/>
    <n v="1118.6664583199736"/>
    <n v="769642.52332414174"/>
    <n v="3.3649318720929102"/>
    <n v="0.48320998796544762"/>
    <m/>
    <m/>
    <m/>
    <m/>
    <x v="32"/>
  </r>
  <r>
    <x v="24"/>
    <x v="1"/>
    <s v="Low End"/>
    <s v="EDY's"/>
    <s v="Coffee"/>
    <n v="330"/>
    <x v="3959"/>
    <n v="216417.63339899093"/>
    <x v="3959"/>
    <n v="378052.00289998407"/>
    <n v="489.80111969997927"/>
    <n v="161634.36950099314"/>
    <n v="3.4715519090907629"/>
    <n v="0.42754533307883175"/>
    <m/>
    <m/>
    <m/>
    <m/>
    <x v="32"/>
  </r>
  <r>
    <x v="24"/>
    <x v="1"/>
    <s v="Low End"/>
    <s v="EDY's"/>
    <s v="S'Mores Limited Edition New!"/>
    <n v="221"/>
    <x v="3960"/>
    <n v="111864.93124728512"/>
    <x v="3960"/>
    <n v="214114.9834589907"/>
    <n v="462.66991950997993"/>
    <n v="102250.05221170558"/>
    <n v="4.3839189095020714"/>
    <n v="0.47754739327380824"/>
    <m/>
    <m/>
    <m/>
    <m/>
    <x v="32"/>
  </r>
  <r>
    <x v="24"/>
    <x v="1"/>
    <s v="Low End"/>
    <s v="EDY's"/>
    <s v="Girl Scouts® Samoas® Cookie (Jan-Apr)"/>
    <n v="214"/>
    <x v="3961"/>
    <n v="103787.33571283563"/>
    <x v="3961"/>
    <n v="200161.31036399159"/>
    <n v="450.34567593998116"/>
    <n v="96373.974651155964"/>
    <n v="4.3707160093456112"/>
    <n v="0.48148153344870065"/>
    <m/>
    <m/>
    <m/>
    <m/>
    <x v="32"/>
  </r>
  <r>
    <x v="24"/>
    <x v="1"/>
    <s v="High End"/>
    <s v="Häagen-Dazs"/>
    <s v="Black Walnut"/>
    <n v="335"/>
    <x v="3962"/>
    <n v="276609.33836248796"/>
    <x v="3962"/>
    <n v="588695.24874998175"/>
    <n v="931.59973249998143"/>
    <n v="312085.91038749379"/>
    <n v="5.2456694029849116"/>
    <n v="0.53013152569205857"/>
    <m/>
    <m/>
    <m/>
    <m/>
    <x v="32"/>
  </r>
  <r>
    <x v="24"/>
    <x v="1"/>
    <s v="High End"/>
    <s v="Häagen-Dazs"/>
    <s v="Lemon Sorbet"/>
    <n v="961"/>
    <x v="3963"/>
    <n v="1710878.0637599258"/>
    <x v="3963"/>
    <n v="3277765.4997598571"/>
    <n v="1630.4759999999287"/>
    <n v="1566887.4359999313"/>
    <n v="3.5492051612901681"/>
    <n v="0.47803524569244754"/>
    <m/>
    <m/>
    <m/>
    <m/>
    <x v="32"/>
  </r>
  <r>
    <x v="24"/>
    <x v="1"/>
    <s v="High End"/>
    <s v="Häagen-Dazs"/>
    <s v="Caramel Cone"/>
    <n v="933"/>
    <x v="3964"/>
    <n v="1577085.813035934"/>
    <x v="3964"/>
    <n v="3036275.6076358724"/>
    <n v="1563.9761999999344"/>
    <n v="1459189.7945999384"/>
    <n v="3.4880114598069278"/>
    <n v="0.48058542213040534"/>
    <m/>
    <m/>
    <m/>
    <m/>
    <x v="32"/>
  </r>
  <r>
    <x v="24"/>
    <x v="1"/>
    <s v="High End"/>
    <s v="Häagen-Dazs"/>
    <s v="Chocolate Chip"/>
    <n v="181"/>
    <x v="3965"/>
    <n v="70530.105992277036"/>
    <x v="3965"/>
    <n v="141645.19678799406"/>
    <n v="392.90105411998354"/>
    <n v="71115.090795717028"/>
    <n v="4.3235919779003709"/>
    <n v="0.50206496519721577"/>
    <m/>
    <m/>
    <m/>
    <m/>
    <x v="32"/>
  </r>
  <r>
    <x v="24"/>
    <x v="1"/>
    <s v="High End"/>
    <s v="Häagen-Dazs"/>
    <s v="Rum Raisin"/>
    <n v="699"/>
    <x v="3966"/>
    <n v="885575.14307096286"/>
    <x v="3966"/>
    <n v="1800655.7199209244"/>
    <n v="1309.128149999945"/>
    <n v="915080.57684996154"/>
    <n v="3.6853295836908324"/>
    <n v="0.50819296922020563"/>
    <m/>
    <m/>
    <m/>
    <m/>
    <x v="32"/>
  </r>
  <r>
    <x v="24"/>
    <x v="1"/>
    <s v="High End"/>
    <s v="Häagen-Dazs"/>
    <s v="Rocky Road"/>
    <n v="615"/>
    <x v="3967"/>
    <n v="700872.8620499695"/>
    <x v="3967"/>
    <n v="1466347.6795499362"/>
    <n v="1244.674499999946"/>
    <n v="765474.81749996671"/>
    <n v="3.8769189756095876"/>
    <n v="0.52202818484011426"/>
    <m/>
    <m/>
    <m/>
    <m/>
    <x v="32"/>
  </r>
  <r>
    <x v="24"/>
    <x v="1"/>
    <s v="High End"/>
    <s v="Häagen-Dazs"/>
    <s v="Raspberry Sorbet"/>
    <n v="517"/>
    <x v="3968"/>
    <n v="484719.78096297965"/>
    <x v="3968"/>
    <n v="1059117.9740129556"/>
    <n v="1111.0216499999533"/>
    <n v="574398.1930499759"/>
    <n v="3.9624450464214971"/>
    <n v="0.54233636586640499"/>
    <m/>
    <m/>
    <m/>
    <m/>
    <x v="32"/>
  </r>
  <r>
    <x v="24"/>
    <x v="1"/>
    <s v="High End"/>
    <s v="Häagen-Dazs"/>
    <s v="Rum Raisin"/>
    <n v="432"/>
    <x v="3969"/>
    <n v="338529.40415998583"/>
    <x v="3969"/>
    <n v="778496.78015996749"/>
    <n v="1018.4429999999575"/>
    <n v="439967.37599998165"/>
    <n v="4.1714719444442698"/>
    <n v="0.56514989812748617"/>
    <m/>
    <m/>
    <m/>
    <m/>
    <x v="32"/>
  </r>
  <r>
    <x v="24"/>
    <x v="1"/>
    <s v="High End"/>
    <s v="Häagen-Dazs"/>
    <s v="Caramel Cone"/>
    <n v="137"/>
    <x v="3970"/>
    <n v="37007.713043728443"/>
    <x v="3970"/>
    <n v="89685.893582996214"/>
    <n v="384.51226670998375"/>
    <n v="52678.180539267771"/>
    <n v="4.7784055401457843"/>
    <n v="0.58736305604759198"/>
    <m/>
    <m/>
    <m/>
    <m/>
    <x v="32"/>
  </r>
  <r>
    <x v="24"/>
    <x v="1"/>
    <s v="High End"/>
    <s v="Häagen-Dazs"/>
    <s v="Chocolate"/>
    <n v="352"/>
    <x v="3971"/>
    <n v="229755.55891199"/>
    <x v="3971"/>
    <n v="564763.3221119754"/>
    <n v="951.72659999995869"/>
    <n v="335007.76319998538"/>
    <n v="4.5580717499998018"/>
    <n v="0.59318257769856308"/>
    <m/>
    <m/>
    <m/>
    <m/>
    <x v="32"/>
  </r>
  <r>
    <x v="24"/>
    <x v="1"/>
    <s v="Low End"/>
    <s v="Baskin-Robbins"/>
    <s v="Cherry Macaroon"/>
    <n v="359"/>
    <x v="3972"/>
    <n v="350752.27327513421"/>
    <x v="3972"/>
    <n v="679290.29906497744"/>
    <n v="915.14770414998111"/>
    <n v="328538.02578984323"/>
    <n v="5.2706783704733624"/>
    <n v="0.48364892924581121"/>
    <m/>
    <m/>
    <m/>
    <m/>
    <x v="32"/>
  </r>
  <r>
    <x v="24"/>
    <x v="1"/>
    <s v="Low End"/>
    <s v="Baskin-Robbins"/>
    <s v="Cherry Macaroon"/>
    <n v="260"/>
    <x v="3973"/>
    <n v="196728.13118399112"/>
    <x v="3973"/>
    <n v="303243.88639998628"/>
    <n v="409.67598159998147"/>
    <n v="106515.75521599516"/>
    <n v="4.4858563076921047"/>
    <n v="0.35125441927458423"/>
    <m/>
    <m/>
    <m/>
    <m/>
    <x v="32"/>
  </r>
  <r>
    <x v="24"/>
    <x v="1"/>
    <s v="Low End"/>
    <s v="Baskin-Robbins"/>
    <s v="Peppermint Stick"/>
    <n v="255"/>
    <x v="3974"/>
    <n v="188237.84130224164"/>
    <x v="3974"/>
    <n v="291608.67847498698"/>
    <n v="405.37583204998191"/>
    <n v="103370.83717274535"/>
    <n v="4.4845625294115647"/>
    <n v="0.35448477635624315"/>
    <m/>
    <m/>
    <m/>
    <m/>
    <x v="32"/>
  </r>
  <r>
    <x v="24"/>
    <x v="1"/>
    <s v="Low End"/>
    <s v="Baskin-Robbins"/>
    <s v="Very Berry Strawberry"/>
    <n v="214"/>
    <x v="3975"/>
    <n v="137136.33959519397"/>
    <x v="3975"/>
    <n v="222477.66991999027"/>
    <n v="398.79126319998261"/>
    <n v="85341.33032479629"/>
    <n v="4.8580153271025912"/>
    <n v="0.38359503834918629"/>
    <m/>
    <m/>
    <m/>
    <m/>
    <x v="32"/>
  </r>
  <r>
    <x v="24"/>
    <x v="1"/>
    <s v="Low End"/>
    <s v="Baskin-Robbins"/>
    <s v="World Class Chocolate"/>
    <n v="881"/>
    <x v="3976"/>
    <n v="1165679.7263329483"/>
    <x v="3976"/>
    <n v="2250116.4580329005"/>
    <n v="1230.9156999999454"/>
    <n v="1084436.7316999522"/>
    <n v="2.8990331362087249"/>
    <n v="0.48194693560349744"/>
    <m/>
    <m/>
    <m/>
    <m/>
    <x v="32"/>
  </r>
  <r>
    <x v="24"/>
    <x v="1"/>
    <s v="Low End"/>
    <s v="Baskin-Robbins"/>
    <s v="Pistachio Almond"/>
    <n v="708"/>
    <x v="3977"/>
    <n v="745143.97391996754"/>
    <x v="3977"/>
    <n v="1516245.1819199338"/>
    <n v="1089.1259999999525"/>
    <n v="771101.20799996622"/>
    <n v="3.0248435593219019"/>
    <n v="0.50855970867690758"/>
    <m/>
    <m/>
    <m/>
    <m/>
    <x v="32"/>
  </r>
  <r>
    <x v="24"/>
    <x v="1"/>
    <s v="Low End"/>
    <s v="Baskin-Robbins"/>
    <s v="Chocolate Fudge"/>
    <n v="668"/>
    <x v="3978"/>
    <n v="677710.73203196935"/>
    <x v="3978"/>
    <n v="1400632.0888319367"/>
    <n v="1082.2175999999508"/>
    <n v="722921.35679996735"/>
    <n v="3.1388542275447682"/>
    <n v="0.516139364908347"/>
    <m/>
    <m/>
    <m/>
    <m/>
    <x v="32"/>
  </r>
  <r>
    <x v="24"/>
    <x v="1"/>
    <s v="Low End"/>
    <s v="Baskin-Robbins"/>
    <s v="Peppermint Stick"/>
    <n v="566"/>
    <x v="3979"/>
    <n v="486673.94309597806"/>
    <x v="3979"/>
    <n v="1055297.0134959526"/>
    <n v="1004.6343999999549"/>
    <n v="568623.07039997447"/>
    <n v="3.2941384381623959"/>
    <n v="0.53882751787220462"/>
    <m/>
    <m/>
    <m/>
    <m/>
    <x v="32"/>
  </r>
  <r>
    <x v="24"/>
    <x v="1"/>
    <s v="Low End"/>
    <s v="Baskin-Robbins"/>
    <s v="Orange Sherbet"/>
    <n v="405"/>
    <x v="3980"/>
    <n v="246112.95149998911"/>
    <x v="3980"/>
    <n v="598815.30149997352"/>
    <n v="870.86999999996135"/>
    <n v="352702.34999998438"/>
    <n v="3.6507562962961346"/>
    <n v="0.58900022948060882"/>
    <m/>
    <m/>
    <m/>
    <m/>
    <x v="32"/>
  </r>
  <r>
    <x v="24"/>
    <x v="1"/>
    <s v="High End"/>
    <s v="Ben and Jerry's"/>
    <s v="Strawberry"/>
    <n v="349"/>
    <x v="3981"/>
    <n v="367225.02105777379"/>
    <x v="3981"/>
    <n v="692442.64300897706"/>
    <n v="931.85565028998076"/>
    <n v="325217.62195120327"/>
    <n v="5.685032495701817"/>
    <n v="0.46966723559656198"/>
    <m/>
    <m/>
    <m/>
    <m/>
    <x v="32"/>
  </r>
  <r>
    <x v="24"/>
    <x v="1"/>
    <s v="High End"/>
    <s v="Ben and Jerry's"/>
    <s v="Coffee"/>
    <n v="318"/>
    <x v="3982"/>
    <n v="309878.19593350624"/>
    <x v="3982"/>
    <n v="605051.04559198022"/>
    <n v="928.21650835998105"/>
    <n v="295172.84965847398"/>
    <n v="5.9832586289306215"/>
    <n v="0.48784784657247837"/>
    <m/>
    <m/>
    <m/>
    <m/>
    <x v="32"/>
  </r>
  <r>
    <x v="24"/>
    <x v="1"/>
    <s v="High End"/>
    <s v="Ben and Jerry's"/>
    <s v="Coffee HEATH Bar Crunch"/>
    <n v="298"/>
    <x v="3983"/>
    <n v="275996.27777606773"/>
    <x v="3983"/>
    <n v="552163.34056798206"/>
    <n v="926.73511003998112"/>
    <n v="276167.06279191433"/>
    <n v="6.2177755570467781"/>
    <n v="0.50015465081009458"/>
    <m/>
    <m/>
    <m/>
    <m/>
    <x v="32"/>
  </r>
  <r>
    <x v="24"/>
    <x v="1"/>
    <s v="High End"/>
    <s v="Ben and Jerry's"/>
    <s v="Oatmeal Cookie Chunk"/>
    <n v="232"/>
    <x v="3984"/>
    <n v="174443.93159167236"/>
    <x v="3984"/>
    <n v="270588.25932798814"/>
    <n v="414.41520575998186"/>
    <n v="96144.327736315783"/>
    <n v="5.0272788965515041"/>
    <n v="0.35531596224866641"/>
    <m/>
    <m/>
    <m/>
    <m/>
    <x v="32"/>
  </r>
  <r>
    <x v="24"/>
    <x v="1"/>
    <s v="High End"/>
    <s v="Ben and Jerry's"/>
    <s v="Neapolitan Dynamite"/>
    <n v="263"/>
    <x v="3985"/>
    <n v="155822.40064828296"/>
    <x v="3985"/>
    <n v="264968.50055898802"/>
    <n v="415.00418216998116"/>
    <n v="109146.09991070506"/>
    <n v="3.8307406577945033"/>
    <n v="0.41192103846474631"/>
    <m/>
    <m/>
    <m/>
    <m/>
    <x v="32"/>
  </r>
  <r>
    <x v="24"/>
    <x v="1"/>
    <s v="High End"/>
    <s v="Ben and Jerry's"/>
    <s v="Chocolate Chip Cookie Dough"/>
    <n v="787"/>
    <x v="3986"/>
    <n v="1063301.7307499519"/>
    <x v="3986"/>
    <n v="2099659.8790299054"/>
    <n v="1316.8464399999407"/>
    <n v="1036358.1482799535"/>
    <n v="3.3899983354509273"/>
    <n v="0.49358382213731511"/>
    <m/>
    <m/>
    <m/>
    <m/>
    <x v="32"/>
  </r>
  <r>
    <x v="24"/>
    <x v="1"/>
    <s v="High End"/>
    <s v="Ben and Jerry's"/>
    <s v="Orange &amp; Cream"/>
    <n v="193"/>
    <x v="3987"/>
    <n v="79993.990003016384"/>
    <x v="3987"/>
    <n v="158488.97404199283"/>
    <n v="406.7097618599816"/>
    <n v="78494.984038976443"/>
    <n v="4.254851782383227"/>
    <n v="0.49527094558753731"/>
    <m/>
    <m/>
    <m/>
    <m/>
    <x v="32"/>
  </r>
  <r>
    <x v="24"/>
    <x v="1"/>
    <s v="High End"/>
    <s v="Ben and Jerry's"/>
    <s v="Cherry Garcia"/>
    <n v="677"/>
    <x v="3988"/>
    <n v="770439.5907749664"/>
    <x v="3988"/>
    <n v="1574377.4346909313"/>
    <n v="1187.5005079999482"/>
    <n v="803937.84391596494"/>
    <n v="3.4350377887738532"/>
    <n v="0.51063857128629853"/>
    <m/>
    <m/>
    <m/>
    <m/>
    <x v="32"/>
  </r>
  <r>
    <x v="24"/>
    <x v="2"/>
    <s v="High End"/>
    <s v="Ben and Jerry's"/>
    <s v="Strawberry Cheesecake"/>
    <n v="180"/>
    <x v="3989"/>
    <n v="67937.944967996984"/>
    <x v="3989"/>
    <n v="140109.11279999375"/>
    <n v="400.95093239998209"/>
    <n v="72171.167831996761"/>
    <n v="4.3243553333331404"/>
    <n v="0.51510687912942088"/>
    <m/>
    <m/>
    <m/>
    <m/>
    <x v="32"/>
  </r>
  <r>
    <x v="24"/>
    <x v="2"/>
    <s v="High End"/>
    <s v="Ben and Jerry's"/>
    <s v="Peanut Butter Cup"/>
    <n v="611"/>
    <x v="3990"/>
    <n v="633171.08204997191"/>
    <x v="3990"/>
    <n v="1327547.5506019411"/>
    <n v="1136.4590319999495"/>
    <n v="694376.46855196916"/>
    <n v="3.55604841571179"/>
    <n v="0.52305205055526838"/>
    <m/>
    <m/>
    <m/>
    <m/>
    <x v="32"/>
  </r>
  <r>
    <x v="24"/>
    <x v="2"/>
    <s v="High End"/>
    <s v="Ben and Jerry's"/>
    <s v="Oatmeal Cookie Chunk"/>
    <n v="131"/>
    <x v="3991"/>
    <n v="32925.27690614856"/>
    <x v="3991"/>
    <n v="84148.533164996319"/>
    <n v="391.01722334998283"/>
    <n v="51223.256258847759"/>
    <n v="4.9034749236639072"/>
    <n v="0.60872429182348886"/>
    <m/>
    <m/>
    <m/>
    <m/>
    <x v="32"/>
  </r>
  <r>
    <x v="24"/>
    <x v="2"/>
    <s v="High End"/>
    <s v="Ben and Jerry's"/>
    <s v="Cherry Garcia"/>
    <n v="122"/>
    <x v="3992"/>
    <n v="23367.25837461897"/>
    <x v="3992"/>
    <n v="70737.520401996895"/>
    <n v="388.28083628998297"/>
    <n v="47370.262027377925"/>
    <n v="4.7525880409833983"/>
    <n v="0.66966246142324037"/>
    <m/>
    <m/>
    <m/>
    <m/>
    <x v="32"/>
  </r>
  <r>
    <x v="24"/>
    <x v="2"/>
    <s v="Low End"/>
    <s v="EDY's"/>
    <s v="Hot Chocolate Limited Edition  New!"/>
    <n v="911"/>
    <x v="3993"/>
    <n v="1428140.5786133662"/>
    <x v="3993"/>
    <n v="2533488.5612529078"/>
    <n v="1213.3347778699685"/>
    <n v="1105347.9826395416"/>
    <n v="3.0526864138308438"/>
    <n v="0.43629483848662187"/>
    <m/>
    <m/>
    <m/>
    <m/>
    <x v="32"/>
  </r>
  <r>
    <x v="24"/>
    <x v="2"/>
    <s v="Low End"/>
    <s v="EDY's"/>
    <s v="Peppermint (Holiday)"/>
    <n v="380"/>
    <x v="3994"/>
    <n v="290482.58056798688"/>
    <x v="3994"/>
    <n v="492311.87279997778"/>
    <n v="531.12971639997602"/>
    <n v="201829.2922319909"/>
    <n v="3.4093619999998461"/>
    <n v="0.40996226860040091"/>
    <m/>
    <m/>
    <m/>
    <m/>
    <x v="32"/>
  </r>
  <r>
    <x v="24"/>
    <x v="2"/>
    <s v="Low End"/>
    <s v="EDY's"/>
    <s v="Hot Chocolate Limited Edition  New!"/>
    <n v="367"/>
    <x v="3995"/>
    <n v="273248.56447238766"/>
    <x v="3995"/>
    <n v="466517.9660399789"/>
    <n v="526.61962279997624"/>
    <n v="193269.40156759124"/>
    <n v="3.4636679019072005"/>
    <n v="0.41428072579530362"/>
    <m/>
    <m/>
    <m/>
    <m/>
    <x v="32"/>
  </r>
  <r>
    <x v="24"/>
    <x v="2"/>
    <s v="Low End"/>
    <s v="EDY's"/>
    <s v="Hot Chocolate Limited Edition  New!"/>
    <n v="274"/>
    <x v="3996"/>
    <n v="164664.43971803255"/>
    <x v="3996"/>
    <n v="299862.82328398648"/>
    <n v="493.4247575399778"/>
    <n v="135198.38356595393"/>
    <n v="3.9941235985399657"/>
    <n v="0.45086744026922493"/>
    <m/>
    <m/>
    <m/>
    <m/>
    <x v="32"/>
  </r>
  <r>
    <x v="24"/>
    <x v="2"/>
    <s v="Low End"/>
    <s v="EDY's"/>
    <s v="Strawberry Cheesecake Limited Editions "/>
    <n v="262"/>
    <x v="3997"/>
    <n v="150678.40606619333"/>
    <x v="3997"/>
    <n v="277221.07601998775"/>
    <n v="482.98728989997869"/>
    <n v="126542.66995379442"/>
    <n v="4.0385332442746309"/>
    <n v="0.45646843223662636"/>
    <m/>
    <m/>
    <m/>
    <m/>
    <x v="32"/>
  </r>
  <r>
    <x v="24"/>
    <x v="2"/>
    <s v="Low End"/>
    <s v="EDY's"/>
    <s v="Girl Scouts® Samoas® Cookie (Jan-Apr)"/>
    <n v="224"/>
    <x v="3998"/>
    <n v="114887.13834751496"/>
    <x v="3998"/>
    <n v="219205.68499199039"/>
    <n v="465.70779751997964"/>
    <n v="104318.54664447543"/>
    <n v="4.368735749999809"/>
    <n v="0.47589343610448404"/>
    <m/>
    <m/>
    <m/>
    <m/>
    <x v="32"/>
  </r>
  <r>
    <x v="24"/>
    <x v="2"/>
    <s v="Low End"/>
    <s v="EDY's"/>
    <s v="Caramel Delight"/>
    <n v="194"/>
    <x v="3999"/>
    <n v="61351.114110557304"/>
    <x v="3999"/>
    <n v="142875.27777599375"/>
    <n v="420.22764775998161"/>
    <n v="81524.163665436441"/>
    <n v="3.7962397113400397"/>
    <n v="0.57059671158262715"/>
    <m/>
    <m/>
    <m/>
    <m/>
    <x v="32"/>
  </r>
  <r>
    <x v="24"/>
    <x v="2"/>
    <s v="High End"/>
    <s v="Häagen-Dazs"/>
    <s v="Macadamia Nut Brittle"/>
    <n v="343"/>
    <x v="4000"/>
    <n v="387364.63467973308"/>
    <x v="4000"/>
    <n v="714685.45872497605"/>
    <n v="954.28811674997951"/>
    <n v="327320.82404524297"/>
    <n v="6.0747261661805547"/>
    <n v="0.4579928415350647"/>
    <m/>
    <m/>
    <m/>
    <m/>
    <x v="32"/>
  </r>
  <r>
    <x v="24"/>
    <x v="2"/>
    <s v="High End"/>
    <s v="Häagen-Dazs"/>
    <s v="Vanilla Honey Bee"/>
    <n v="954"/>
    <x v="4001"/>
    <n v="1692389.825711926"/>
    <x v="4001"/>
    <n v="3246237.1689118585"/>
    <n v="1628.7707999999291"/>
    <n v="1553847.3431999325"/>
    <n v="3.566838918238838"/>
    <n v="0.47866106582741869"/>
    <m/>
    <m/>
    <m/>
    <m/>
    <x v="32"/>
  </r>
  <r>
    <x v="24"/>
    <x v="2"/>
    <s v="High End"/>
    <s v="Häagen-Dazs"/>
    <s v="Belgian Chocolate"/>
    <n v="870"/>
    <x v="4002"/>
    <n v="1419918.6653999372"/>
    <x v="4002"/>
    <n v="2766884.8553998778"/>
    <n v="1548.2369999999316"/>
    <n v="1346966.1899999406"/>
    <n v="3.6555487586205282"/>
    <n v="0.48681685736621422"/>
    <m/>
    <m/>
    <m/>
    <m/>
    <x v="32"/>
  </r>
  <r>
    <x v="24"/>
    <x v="2"/>
    <s v="High End"/>
    <s v="Häagen-Dazs"/>
    <s v="Mango"/>
    <n v="858"/>
    <x v="4003"/>
    <n v="1383768.2069639387"/>
    <x v="4003"/>
    <n v="2703141.6623638798"/>
    <n v="1537.7312999999317"/>
    <n v="1319373.4553999412"/>
    <n v="3.6719286223774597"/>
    <n v="0.48808890550196238"/>
    <m/>
    <m/>
    <m/>
    <m/>
    <x v="32"/>
  </r>
  <r>
    <x v="24"/>
    <x v="2"/>
    <s v="High End"/>
    <s v="Häagen-Dazs"/>
    <s v="Macadamia Nut Brittle"/>
    <n v="601"/>
    <x v="4004"/>
    <n v="672024.57412797061"/>
    <x v="4004"/>
    <n v="1413659.0549279379"/>
    <n v="1234.0007999999457"/>
    <n v="741634.48079996731"/>
    <n v="3.9137739234607269"/>
    <n v="0.52462047211077534"/>
    <m/>
    <m/>
    <m/>
    <m/>
    <x v="32"/>
  </r>
  <r>
    <x v="24"/>
    <x v="2"/>
    <s v="High End"/>
    <s v="Häagen-Dazs"/>
    <s v="Mango"/>
    <n v="591"/>
    <x v="4005"/>
    <n v="663849.40637697"/>
    <x v="4005"/>
    <n v="1402091.4123269368"/>
    <n v="1249.1404499999437"/>
    <n v="738242.00594996684"/>
    <n v="4.0142218223348447"/>
    <n v="0.52652915456116134"/>
    <m/>
    <m/>
    <m/>
    <m/>
    <x v="32"/>
  </r>
  <r>
    <x v="24"/>
    <x v="2"/>
    <s v="High End"/>
    <s v="Häagen-Dazs"/>
    <s v="Vanilla Honey Bee"/>
    <n v="450"/>
    <x v="4006"/>
    <n v="376807.3424999835"/>
    <x v="4006"/>
    <n v="856013.46749996254"/>
    <n v="1064.9024999999533"/>
    <n v="479206.12499997905"/>
    <n v="4.2272269999998153"/>
    <n v="0.5598114319387153"/>
    <m/>
    <m/>
    <m/>
    <m/>
    <x v="32"/>
  </r>
  <r>
    <x v="24"/>
    <x v="2"/>
    <s v="High End"/>
    <s v="Häagen-Dazs"/>
    <s v="Chocolate"/>
    <n v="402"/>
    <x v="4007"/>
    <n v="304853.6640959864"/>
    <x v="4007"/>
    <n v="716916.84969596798"/>
    <n v="1025.0327999999542"/>
    <n v="412063.18559998157"/>
    <n v="4.4362568358206973"/>
    <n v="0.574771238498203"/>
    <m/>
    <m/>
    <m/>
    <m/>
    <x v="32"/>
  </r>
  <r>
    <x v="24"/>
    <x v="2"/>
    <s v="Low End"/>
    <s v="Baskin-Robbins"/>
    <s v="World Class Chocolate"/>
    <n v="887"/>
    <x v="4008"/>
    <n v="2143293.0298026716"/>
    <x v="4008"/>
    <n v="3453024.1565668616"/>
    <n v="1476.5852612899548"/>
    <n v="1309731.1267641899"/>
    <n v="4.3888665625702865"/>
    <n v="0.3792997289849192"/>
    <m/>
    <m/>
    <m/>
    <m/>
    <x v="32"/>
  </r>
  <r>
    <x v="24"/>
    <x v="2"/>
    <s v="Low End"/>
    <s v="Baskin-Robbins"/>
    <s v="Pistachio Almond"/>
    <n v="719"/>
    <x v="4009"/>
    <n v="1442065.9998164945"/>
    <x v="4009"/>
    <n v="2489777.7207759037"/>
    <n v="1457.1790277599569"/>
    <n v="1047711.7209594091"/>
    <n v="4.8161809513210931"/>
    <n v="0.42080532419291816"/>
    <m/>
    <m/>
    <m/>
    <m/>
    <x v="32"/>
  </r>
  <r>
    <x v="24"/>
    <x v="2"/>
    <s v="Low End"/>
    <s v="Baskin-Robbins"/>
    <s v="Chocolate Fudge"/>
    <n v="672"/>
    <x v="4010"/>
    <n v="1314952.0944536987"/>
    <x v="4010"/>
    <n v="2306238.9288959079"/>
    <n v="1475.1292179199543"/>
    <n v="991286.83444220922"/>
    <n v="5.106998761904558"/>
    <n v="0.42982833305861301"/>
    <m/>
    <m/>
    <m/>
    <m/>
    <x v="32"/>
  </r>
  <r>
    <x v="24"/>
    <x v="2"/>
    <s v="Low End"/>
    <s v="Baskin-Robbins"/>
    <s v="Peppermint Stick"/>
    <n v="570"/>
    <x v="4011"/>
    <n v="982800.65503495408"/>
    <x v="4011"/>
    <n v="1535369.6984999285"/>
    <n v="969.41937449995498"/>
    <n v="552569.04346497438"/>
    <n v="4.7256685087717099"/>
    <n v="0.35989315407542549"/>
    <m/>
    <m/>
    <m/>
    <m/>
    <x v="32"/>
  </r>
  <r>
    <x v="24"/>
    <x v="2"/>
    <s v="Low End"/>
    <s v="Baskin-Robbins"/>
    <s v="Orange Sherbet"/>
    <n v="514"/>
    <x v="4012"/>
    <n v="688983.68403626839"/>
    <x v="4012"/>
    <n v="1176602.7687299459"/>
    <n v="948.67526204995625"/>
    <n v="487619.08469367749"/>
    <n v="4.4535222665367602"/>
    <n v="0.41442965939985471"/>
    <m/>
    <m/>
    <m/>
    <m/>
    <x v="32"/>
  </r>
  <r>
    <x v="24"/>
    <x v="3"/>
    <s v="Low End"/>
    <s v="Baskin-Robbins"/>
    <s v="Cherry Macaroon"/>
    <n v="465"/>
    <x v="4013"/>
    <n v="582133.25469387276"/>
    <x v="4013"/>
    <n v="1027464.3096899519"/>
    <n v="957.70119353995506"/>
    <n v="445331.05499607918"/>
    <n v="4.7518293892470895"/>
    <n v="0.43342727411180093"/>
    <m/>
    <m/>
    <m/>
    <m/>
    <x v="32"/>
  </r>
  <r>
    <x v="24"/>
    <x v="3"/>
    <s v="Low End"/>
    <s v="Baskin-Robbins"/>
    <s v="Cherry Macaroon"/>
    <n v="361"/>
    <x v="4014"/>
    <n v="370399.26090178272"/>
    <x v="4014"/>
    <n v="714128.74877996661"/>
    <n v="952.15924619995553"/>
    <n v="343729.48787818389"/>
    <n v="5.479767257617473"/>
    <n v="0.48132705547202659"/>
    <m/>
    <m/>
    <m/>
    <m/>
    <x v="32"/>
  </r>
  <r>
    <x v="24"/>
    <x v="3"/>
    <s v="Low End"/>
    <s v="Baskin-Robbins"/>
    <s v="Peppermint Stick"/>
    <n v="358"/>
    <x v="4015"/>
    <n v="359753.88653518335"/>
    <x v="4015"/>
    <n v="697259.14391996781"/>
    <n v="942.7521155999566"/>
    <n v="337505.25738478446"/>
    <n v="5.4403665921785196"/>
    <n v="0.48404565264980404"/>
    <m/>
    <m/>
    <m/>
    <m/>
    <x v="32"/>
  </r>
  <r>
    <x v="24"/>
    <x v="3"/>
    <s v="Low End"/>
    <s v="Baskin-Robbins"/>
    <s v="Very Berry Strawberry"/>
    <n v="315"/>
    <x v="4016"/>
    <n v="284337.68071588705"/>
    <x v="4016"/>
    <n v="577477.40588997374"/>
    <n v="930.60230213995783"/>
    <n v="293139.72517408669"/>
    <n v="5.8198781142854505"/>
    <n v="0.50762111588126502"/>
    <m/>
    <m/>
    <m/>
    <m/>
    <x v="32"/>
  </r>
  <r>
    <x v="24"/>
    <x v="3"/>
    <s v="High End"/>
    <s v="Ben and Jerry's"/>
    <s v="Chocolate Chip Cookie Dough"/>
    <n v="798"/>
    <x v="4017"/>
    <n v="1981383.7380736475"/>
    <x v="4017"/>
    <n v="3205417.8297538692"/>
    <n v="1533.8773078699519"/>
    <n v="1224034.0916802217"/>
    <n v="5.0336019085210975"/>
    <n v="0.38186413026042543"/>
    <m/>
    <m/>
    <m/>
    <m/>
    <x v="32"/>
  </r>
  <r>
    <x v="24"/>
    <x v="3"/>
    <s v="High End"/>
    <s v="Ben and Jerry's"/>
    <s v="Cherry Garcia"/>
    <n v="688"/>
    <x v="4018"/>
    <n v="1480135.1195757727"/>
    <x v="4018"/>
    <n v="2511724.5676639015"/>
    <n v="1499.4032675699546"/>
    <n v="1031589.4480881288"/>
    <n v="5.3063407747090938"/>
    <n v="0.41070962213328466"/>
    <m/>
    <m/>
    <m/>
    <m/>
    <x v="32"/>
  </r>
  <r>
    <x v="24"/>
    <x v="3"/>
    <s v="High End"/>
    <s v="Ben and Jerry's"/>
    <s v="Peanut Butter Cup"/>
    <n v="619"/>
    <x v="4019"/>
    <n v="1238303.3326615333"/>
    <x v="4019"/>
    <n v="2166932.823988915"/>
    <n v="1500.2091943899541"/>
    <n v="928629.49132738169"/>
    <n v="5.6554107124391955"/>
    <n v="0.42854558343804577"/>
    <m/>
    <m/>
    <m/>
    <m/>
    <x v="32"/>
  </r>
  <r>
    <x v="24"/>
    <x v="3"/>
    <s v="High End"/>
    <s v="Ben and Jerry's"/>
    <s v="Strawberry"/>
    <n v="455"/>
    <x v="4020"/>
    <n v="603464.47657857218"/>
    <x v="4020"/>
    <n v="1044163.7260599522"/>
    <n v="968.56977907995588"/>
    <n v="440699.24948137999"/>
    <n v="5.0436600703294392"/>
    <n v="0.42205952810132052"/>
    <m/>
    <m/>
    <m/>
    <m/>
    <x v="32"/>
  </r>
  <r>
    <x v="24"/>
    <x v="3"/>
    <s v="High End"/>
    <s v="Ben and Jerry's"/>
    <s v="Coffee"/>
    <n v="434"/>
    <x v="4021"/>
    <n v="541021.70045921509"/>
    <x v="4021"/>
    <n v="959790.48180395586"/>
    <n v="964.90502613995568"/>
    <n v="418768.78134474077"/>
    <n v="5.0956193686633595"/>
    <n v="0.43631270499541935"/>
    <m/>
    <m/>
    <m/>
    <m/>
    <x v="32"/>
  </r>
  <r>
    <x v="24"/>
    <x v="3"/>
    <s v="High End"/>
    <s v="Ben and Jerry's"/>
    <s v="Coffee HEATH Bar Crunch"/>
    <n v="406"/>
    <x v="4022"/>
    <n v="486262.06082997756"/>
    <x v="4022"/>
    <n v="877879.79299995955"/>
    <n v="964.57569499995566"/>
    <n v="391617.73216998199"/>
    <n v="5.3257770935958142"/>
    <n v="0.4460949383875385"/>
    <m/>
    <m/>
    <m/>
    <m/>
    <x v="32"/>
  </r>
  <r>
    <x v="24"/>
    <x v="3"/>
    <s v="High End"/>
    <s v="Ben and Jerry's"/>
    <s v="Oatmeal Cookie Chunk"/>
    <n v="345"/>
    <x v="4023"/>
    <n v="350747.39419198403"/>
    <x v="4023"/>
    <n v="677329.72319996916"/>
    <n v="946.61544639995702"/>
    <n v="326582.32900798513"/>
    <n v="5.6906508985504658"/>
    <n v="0.48216152019002378"/>
    <m/>
    <m/>
    <m/>
    <m/>
    <x v="32"/>
  </r>
  <r>
    <x v="24"/>
    <x v="3"/>
    <s v="High End"/>
    <s v="Ben and Jerry's"/>
    <s v="Neapolitan Dynamite"/>
    <n v="367"/>
    <x v="4024"/>
    <n v="314872.83390067529"/>
    <x v="4024"/>
    <n v="666437.9045989688"/>
    <n v="957.94297192995509"/>
    <n v="351565.07069829351"/>
    <n v="4.9479757411441829"/>
    <n v="0.52752862385558486"/>
    <m/>
    <m/>
    <m/>
    <m/>
    <x v="32"/>
  </r>
  <r>
    <x v="24"/>
    <x v="3"/>
    <s v="High End"/>
    <s v="Ben and Jerry's"/>
    <s v="Orange &amp; Cream"/>
    <n v="296"/>
    <x v="4025"/>
    <n v="199945.58348855062"/>
    <x v="4025"/>
    <n v="481003.16157597746"/>
    <n v="949.51884488995552"/>
    <n v="281057.57808742684"/>
    <n v="5.4899009493240669"/>
    <n v="0.58431544850258132"/>
    <m/>
    <m/>
    <m/>
    <m/>
    <x v="32"/>
  </r>
  <r>
    <x v="24"/>
    <x v="3"/>
    <s v="High End"/>
    <s v="Ben and Jerry's"/>
    <s v="Strawberry Cheesecake"/>
    <n v="288"/>
    <x v="4026"/>
    <n v="182930.34988799156"/>
    <x v="4026"/>
    <n v="453209.64479997905"/>
    <n v="938.4697739999566"/>
    <n v="270279.2949119875"/>
    <n v="5.4640437499997478"/>
    <n v="0.59636704119850181"/>
    <m/>
    <m/>
    <m/>
    <m/>
    <x v="32"/>
  </r>
  <r>
    <x v="24"/>
    <x v="3"/>
    <s v="High End"/>
    <s v="Ben and Jerry's"/>
    <s v="Oatmeal Cookie Chunk"/>
    <n v="337"/>
    <x v="4027"/>
    <n v="169640.2595986723"/>
    <x v="4027"/>
    <n v="480678.81902797817"/>
    <n v="922.96308435995797"/>
    <n v="311038.55942930584"/>
    <n v="4.2324826231452084"/>
    <n v="0.64708189151809015"/>
    <m/>
    <m/>
    <m/>
    <m/>
    <x v="32"/>
  </r>
  <r>
    <x v="24"/>
    <x v="3"/>
    <s v="High End"/>
    <s v="Ben and Jerry's"/>
    <s v="Cherry Garcia"/>
    <n v="320"/>
    <x v="4028"/>
    <n v="141477.48151679354"/>
    <x v="4028"/>
    <n v="435970.35327998013"/>
    <n v="920.29022425995799"/>
    <n v="294492.87176318659"/>
    <n v="4.2575229812498057"/>
    <n v="0.6754882976505131"/>
    <m/>
    <m/>
    <m/>
    <m/>
    <x v="32"/>
  </r>
  <r>
    <x v="24"/>
    <x v="3"/>
    <s v="Low End"/>
    <s v="EDY's"/>
    <s v="Hot Chocolate Limited Edition  New!"/>
    <n v="913"/>
    <x v="4029"/>
    <n v="1693816.3688330818"/>
    <x v="4029"/>
    <n v="2842578.5462358692"/>
    <n v="1258.2280146799421"/>
    <n v="1148762.1774027874"/>
    <n v="3.4101298707555929"/>
    <n v="0.40412680202767781"/>
    <m/>
    <m/>
    <m/>
    <m/>
    <x v="32"/>
  </r>
  <r>
    <x v="24"/>
    <x v="4"/>
    <s v="Low End"/>
    <s v="EDY's"/>
    <s v="Peppermint (Holiday)"/>
    <n v="396"/>
    <x v="4030"/>
    <n v="409492.3313447808"/>
    <x v="4030"/>
    <n v="835898.57207996096"/>
    <n v="1076.7834361999498"/>
    <n v="426406.24073518015"/>
    <n v="5.33044186868662"/>
    <n v="0.51011720198798316"/>
    <m/>
    <m/>
    <m/>
    <m/>
    <x v="32"/>
  </r>
  <r>
    <x v="24"/>
    <x v="4"/>
    <s v="Low End"/>
    <s v="EDY's"/>
    <s v="Hot Chocolate Limited Edition  New!"/>
    <n v="470"/>
    <x v="4031"/>
    <n v="476402.67177297774"/>
    <x v="4031"/>
    <n v="980316.07829995407"/>
    <n v="1072.1561840999498"/>
    <n v="503913.40652697632"/>
    <n v="4.4378274255317072"/>
    <n v="0.51403156357575375"/>
    <m/>
    <m/>
    <m/>
    <m/>
    <x v="32"/>
  </r>
  <r>
    <x v="24"/>
    <x v="4"/>
    <s v="Low End"/>
    <s v="EDY's"/>
    <s v="Hot Chocolate Limited Edition  New!"/>
    <n v="384"/>
    <x v="4032"/>
    <n v="332778.7276492645"/>
    <x v="4032"/>
    <n v="731499.27628796594"/>
    <n v="1038.3347620799516"/>
    <n v="398720.54863870144"/>
    <n v="4.960796958333102"/>
    <n v="0.54507305962356001"/>
    <m/>
    <m/>
    <m/>
    <m/>
    <x v="32"/>
  </r>
  <r>
    <x v="24"/>
    <x v="4"/>
    <s v="Low End"/>
    <s v="EDY's"/>
    <s v="Strawberry Cheesecake Limited Editions "/>
    <n v="378"/>
    <x v="4033"/>
    <n v="316468.84326622548"/>
    <x v="4033"/>
    <n v="702505.88150396768"/>
    <n v="1021.2620059199529"/>
    <n v="386037.03823774221"/>
    <n v="4.9166168465606201"/>
    <n v="0.54951431497098702"/>
    <m/>
    <m/>
    <m/>
    <m/>
    <x v="32"/>
  </r>
  <r>
    <x v="24"/>
    <x v="4"/>
    <s v="Low End"/>
    <s v="EDY's"/>
    <s v="Girl Scouts® Samoas® Cookie (Jan-Apr)"/>
    <n v="330"/>
    <x v="4034"/>
    <n v="254610.92495518841"/>
    <x v="4034"/>
    <n v="584421.75791997346"/>
    <n v="999.42676655995467"/>
    <n v="329810.83296478505"/>
    <n v="5.3665909818179385"/>
    <n v="0.56433701944742953"/>
    <m/>
    <m/>
    <m/>
    <m/>
    <x v="32"/>
  </r>
  <r>
    <x v="24"/>
    <x v="4"/>
    <s v="Low End"/>
    <s v="EDY's"/>
    <s v="Caramel Delight"/>
    <n v="303"/>
    <x v="4035"/>
    <n v="172683.85882649213"/>
    <x v="4035"/>
    <n v="461398.11314997898"/>
    <n v="952.85232449995658"/>
    <n v="288714.25432348682"/>
    <n v="5.0256305280525764"/>
    <n v="0.62573783050915799"/>
    <m/>
    <m/>
    <m/>
    <m/>
    <x v="32"/>
  </r>
  <r>
    <x v="24"/>
    <x v="4"/>
    <s v="High End"/>
    <s v="Häagen-Dazs"/>
    <s v="Macadamia Nut Brittle"/>
    <n v="609"/>
    <x v="4036"/>
    <n v="1303132.5700811706"/>
    <x v="4036"/>
    <n v="2240270.284832912"/>
    <n v="1538.8139815299528"/>
    <n v="937137.71475174138"/>
    <n v="6.0404018669948369"/>
    <n v="0.41831457619036205"/>
    <m/>
    <m/>
    <m/>
    <m/>
    <x v="32"/>
  </r>
  <r>
    <x v="24"/>
    <x v="4"/>
    <s v="High End"/>
    <s v="Häagen-Dazs"/>
    <s v="Mango"/>
    <n v="604"/>
    <x v="4037"/>
    <n v="1301809.104650619"/>
    <x v="4037"/>
    <n v="2243110.3194279093"/>
    <n v="1558.445719829951"/>
    <n v="941301.21477729036"/>
    <n v="6.1486072963573681"/>
    <n v="0.41964107009117729"/>
    <m/>
    <m/>
    <m/>
    <m/>
    <x v="32"/>
  </r>
  <r>
    <x v="24"/>
    <x v="4"/>
    <s v="High End"/>
    <s v="Häagen-Dazs"/>
    <s v="Vanilla Honey Bee"/>
    <n v="563"/>
    <x v="4038"/>
    <n v="962037.10013595631"/>
    <x v="4038"/>
    <n v="1529823.6855999306"/>
    <n v="1008.5019279999544"/>
    <n v="567786.58546397428"/>
    <n v="4.8264142095912552"/>
    <n v="0.37114511352418561"/>
    <m/>
    <m/>
    <m/>
    <m/>
    <x v="32"/>
  </r>
  <r>
    <x v="24"/>
    <x v="4"/>
    <s v="High End"/>
    <s v="Häagen-Dazs"/>
    <s v="Chocolate"/>
    <n v="511"/>
    <x v="4039"/>
    <n v="813915.38772302237"/>
    <x v="4039"/>
    <n v="1331173.5319259386"/>
    <n v="1012.2468575399532"/>
    <n v="517258.14420291618"/>
    <n v="5.0979183287668874"/>
    <n v="0.38857303859891829"/>
    <m/>
    <m/>
    <m/>
    <m/>
    <x v="32"/>
  </r>
  <r>
    <x v="24"/>
    <x v="4"/>
    <s v="High End"/>
    <s v="Häagen-Dazs"/>
    <s v="Macadamia Nut Brittle"/>
    <n v="458"/>
    <x v="4040"/>
    <n v="642808.38068473083"/>
    <x v="4040"/>
    <n v="1094938.6589959501"/>
    <n v="987.18401377995474"/>
    <n v="452130.2783112193"/>
    <n v="5.2198597423578406"/>
    <n v="0.41292749561497727"/>
    <m/>
    <m/>
    <m/>
    <m/>
    <x v="32"/>
  </r>
  <r>
    <x v="24"/>
    <x v="4"/>
    <s v="High End"/>
    <s v="Häagen-Dazs"/>
    <s v="Vanilla Honey Bee"/>
    <n v="962"/>
    <x v="4041"/>
    <n v="1757596.9090679202"/>
    <x v="4041"/>
    <n v="4093976.3908678144"/>
    <n v="2428.6688999998896"/>
    <n v="2336379.481799894"/>
    <n v="4.4237969999997997"/>
    <n v="0.57068709214139934"/>
    <m/>
    <m/>
    <m/>
    <m/>
    <x v="32"/>
  </r>
  <r>
    <x v="24"/>
    <x v="4"/>
    <s v="High End"/>
    <s v="Häagen-Dazs"/>
    <s v="Belgian Chocolate"/>
    <n v="881"/>
    <x v="4042"/>
    <n v="1481129.931749932"/>
    <x v="4042"/>
    <n v="3553473.1942498372"/>
    <n v="2352.2624999998925"/>
    <n v="2072343.2624999052"/>
    <n v="4.5782681611802669"/>
    <n v="0.58318809491889001"/>
    <m/>
    <m/>
    <m/>
    <m/>
    <x v="32"/>
  </r>
  <r>
    <x v="24"/>
    <x v="4"/>
    <s v="High End"/>
    <s v="Häagen-Dazs"/>
    <s v="Mango"/>
    <n v="873"/>
    <x v="4043"/>
    <n v="1449965.5219079335"/>
    <x v="4043"/>
    <n v="3494786.9617078393"/>
    <n v="2342.292599999892"/>
    <n v="2044821.4397999058"/>
    <n v="4.5855583001143367"/>
    <n v="0.58510617734496706"/>
    <m/>
    <m/>
    <m/>
    <m/>
    <x v="32"/>
  </r>
  <r>
    <x v="24"/>
    <x v="4"/>
    <s v="Low End"/>
    <s v="Baskin-Robbins"/>
    <s v="World Class Chocolate"/>
    <n v="885"/>
    <x v="4044"/>
    <n v="1633169.6435144222"/>
    <x v="4044"/>
    <n v="3217207.4629498473"/>
    <n v="1789.8732422999155"/>
    <n v="1584037.8194354251"/>
    <n v="4.1076414350280537"/>
    <n v="0.49236421265261704"/>
    <m/>
    <m/>
    <m/>
    <m/>
    <x v="32"/>
  </r>
  <r>
    <x v="24"/>
    <x v="4"/>
    <s v="Low End"/>
    <s v="Baskin-Robbins"/>
    <s v="Pistachio Almond"/>
    <n v="718"/>
    <x v="4045"/>
    <n v="1123877.7579813073"/>
    <x v="4045"/>
    <n v="2292530.1244558925"/>
    <n v="1627.6495354799235"/>
    <n v="1168652.3664745851"/>
    <n v="4.4469901002783425"/>
    <n v="0.50976532609444003"/>
    <m/>
    <m/>
    <m/>
    <m/>
    <x v="32"/>
  </r>
  <r>
    <x v="24"/>
    <x v="4"/>
    <s v="Low End"/>
    <s v="Baskin-Robbins"/>
    <s v="Chocolate Fudge"/>
    <n v="671"/>
    <x v="4046"/>
    <n v="1030282.7200964702"/>
    <x v="4046"/>
    <n v="2121834.8928918978"/>
    <n v="1626.7543558799216"/>
    <n v="1091552.1727954275"/>
    <n v="4.712664757078759"/>
    <n v="0.51443784643758306"/>
    <m/>
    <m/>
    <m/>
    <m/>
    <x v="32"/>
  </r>
  <r>
    <x v="24"/>
    <x v="4"/>
    <s v="Low End"/>
    <s v="Baskin-Robbins"/>
    <s v="Peppermint Stick"/>
    <n v="569"/>
    <x v="4047"/>
    <n v="784469.20910886209"/>
    <x v="4047"/>
    <n v="1661101.90518992"/>
    <n v="1540.655001899926"/>
    <n v="876632.69608105789"/>
    <n v="5.1306423725832326"/>
    <n v="0.52774167156278662"/>
    <m/>
    <m/>
    <m/>
    <m/>
    <x v="32"/>
  </r>
  <r>
    <x v="24"/>
    <x v="4"/>
    <s v="Low End"/>
    <s v="Baskin-Robbins"/>
    <s v="Orange Sherbet"/>
    <n v="513"/>
    <x v="4048"/>
    <n v="572979.15094767266"/>
    <x v="4048"/>
    <n v="1284605.6546699388"/>
    <n v="1387.186167099934"/>
    <n v="711626.50372226618"/>
    <n v="4.8812954970757909"/>
    <n v="0.55396494724687195"/>
    <m/>
    <m/>
    <m/>
    <m/>
    <x v="32"/>
  </r>
  <r>
    <x v="24"/>
    <x v="4"/>
    <s v="Low End"/>
    <s v="Baskin-Robbins"/>
    <s v="Cherry Macaroon"/>
    <n v="463"/>
    <x v="4049"/>
    <n v="490555.93971084629"/>
    <x v="4049"/>
    <n v="1122530.7577769456"/>
    <n v="1364.9564105099339"/>
    <n v="631974.81806609931"/>
    <n v="5.2364416393086017"/>
    <n v="0.5629910928388806"/>
    <m/>
    <m/>
    <m/>
    <m/>
    <x v="32"/>
  </r>
  <r>
    <x v="24"/>
    <x v="4"/>
    <s v="Low End"/>
    <s v="Baskin-Robbins"/>
    <s v="Cherry Macaroon"/>
    <n v="376"/>
    <x v="4050"/>
    <n v="340945.23326238355"/>
    <x v="4050"/>
    <n v="822555.47503996035"/>
    <n v="1280.8783025999383"/>
    <n v="481610.2417775768"/>
    <n v="5.8182115425529108"/>
    <n v="0.58550487643909954"/>
    <m/>
    <m/>
    <m/>
    <m/>
    <x v="32"/>
  </r>
  <r>
    <x v="24"/>
    <x v="4"/>
    <s v="Low End"/>
    <s v="Baskin-Robbins"/>
    <s v="Peppermint Stick"/>
    <n v="457"/>
    <x v="4051"/>
    <n v="406815.28300928063"/>
    <x v="4051"/>
    <n v="984482.10002995294"/>
    <n v="1264.0411750999397"/>
    <n v="577666.81702067237"/>
    <n v="4.7138463676146545"/>
    <n v="0.5867722907334697"/>
    <m/>
    <m/>
    <m/>
    <m/>
    <x v="32"/>
  </r>
  <r>
    <x v="24"/>
    <x v="4"/>
    <s v="Low End"/>
    <s v="Baskin-Robbins"/>
    <s v="Very Berry Strawberry"/>
    <n v="430"/>
    <x v="4052"/>
    <n v="352261.09316938347"/>
    <x v="4052"/>
    <n v="875654.97473995888"/>
    <n v="1217.1950734199429"/>
    <n v="523393.88157057541"/>
    <n v="4.7358300418602424"/>
    <n v="0.59771701945278899"/>
    <m/>
    <m/>
    <m/>
    <m/>
    <x v="32"/>
  </r>
  <r>
    <x v="24"/>
    <x v="4"/>
    <s v="High End"/>
    <s v="Ben and Jerry's"/>
    <s v="Chocolate Chip Cookie Dough"/>
    <n v="797"/>
    <x v="4053"/>
    <n v="1448398.1277662602"/>
    <x v="4053"/>
    <n v="2999437.4663428552"/>
    <n v="1946.0970371099061"/>
    <n v="1551039.3385765951"/>
    <n v="4.7219694090336493"/>
    <n v="0.51711007679974785"/>
    <m/>
    <m/>
    <m/>
    <m/>
    <x v="32"/>
  </r>
  <r>
    <x v="24"/>
    <x v="4"/>
    <s v="High End"/>
    <s v="Ben and Jerry's"/>
    <s v="Cherry Garcia"/>
    <n v="687"/>
    <x v="4054"/>
    <n v="1100153.8473016883"/>
    <x v="4054"/>
    <n v="2327018.8635538905"/>
    <n v="1785.8297179799158"/>
    <n v="1226865.0162522022"/>
    <n v="4.9304485327508596"/>
    <n v="0.52722607258047682"/>
    <m/>
    <m/>
    <m/>
    <m/>
    <x v="32"/>
  </r>
  <r>
    <x v="24"/>
    <x v="4"/>
    <s v="High End"/>
    <s v="Ben and Jerry's"/>
    <s v="Peanut Butter Cup"/>
    <n v="617"/>
    <x v="4055"/>
    <n v="929214.58235755586"/>
    <x v="4055"/>
    <n v="1994917.0269599052"/>
    <n v="1727.2324871999178"/>
    <n v="1065702.4446023493"/>
    <n v="5.2402801944892161"/>
    <n v="0.53420890703729917"/>
    <m/>
    <m/>
    <m/>
    <m/>
    <x v="32"/>
  </r>
  <r>
    <x v="24"/>
    <x v="4"/>
    <s v="High End"/>
    <s v="Ben and Jerry's"/>
    <s v="Strawberry"/>
    <n v="453"/>
    <x v="4056"/>
    <n v="486714.36197886692"/>
    <x v="4056"/>
    <n v="1137036.488318946"/>
    <n v="1435.5896828699317"/>
    <n v="650322.12634007912"/>
    <n v="5.5408704701984126"/>
    <n v="0.57194481709338041"/>
    <m/>
    <m/>
    <m/>
    <m/>
    <x v="32"/>
  </r>
  <r>
    <x v="24"/>
    <x v="4"/>
    <s v="High End"/>
    <s v="Ben and Jerry's"/>
    <s v="Coffee"/>
    <n v="433"/>
    <x v="4057"/>
    <n v="443140.69722661888"/>
    <x v="4057"/>
    <n v="1049852.39234395"/>
    <n v="1401.1817439199333"/>
    <n v="606711.69511733111"/>
    <n v="5.5995412655886483"/>
    <n v="0.57790190272630415"/>
    <m/>
    <m/>
    <m/>
    <m/>
    <x v="32"/>
  </r>
  <r>
    <x v="24"/>
    <x v="4"/>
    <s v="High End"/>
    <s v="Ben and Jerry's"/>
    <s v="Coffee HEATH Bar Crunch"/>
    <n v="404"/>
    <x v="4058"/>
    <n v="400990.40742166084"/>
    <x v="4058"/>
    <n v="959247.45232795423"/>
    <n v="1381.8243685799343"/>
    <n v="558257.04490629339"/>
    <n v="5.87716554950467"/>
    <n v="0.58197396672931967"/>
    <m/>
    <m/>
    <m/>
    <m/>
    <x v="32"/>
  </r>
  <r>
    <x v="24"/>
    <x v="4"/>
    <s v="High End"/>
    <s v="Ben and Jerry's"/>
    <s v="Oatmeal Cookie Chunk"/>
    <n v="443"/>
    <x v="4059"/>
    <n v="387469.1211292618"/>
    <x v="4059"/>
    <n v="961159.56428795471"/>
    <n v="1295.0122870399391"/>
    <n v="573690.44315869291"/>
    <n v="4.8976533092548484"/>
    <n v="0.59687326066790358"/>
    <m/>
    <m/>
    <m/>
    <m/>
    <x v="32"/>
  </r>
  <r>
    <x v="24"/>
    <x v="4"/>
    <s v="High End"/>
    <s v="Ben and Jerry's"/>
    <s v="Neapolitan Dynamite"/>
    <n v="366"/>
    <x v="4060"/>
    <n v="284494.76983744628"/>
    <x v="4060"/>
    <n v="739645.52076596429"/>
    <n v="1243.58128668994"/>
    <n v="455150.75092851801"/>
    <n v="5.5215557404368916"/>
    <n v="0.61536335737850711"/>
    <m/>
    <m/>
    <m/>
    <m/>
    <x v="32"/>
  </r>
  <r>
    <x v="24"/>
    <x v="4"/>
    <s v="High End"/>
    <s v="Ben and Jerry's"/>
    <s v="Orange &amp; Cream"/>
    <n v="395"/>
    <x v="4061"/>
    <n v="260885.19183158735"/>
    <x v="4061"/>
    <n v="720920.41235996515"/>
    <n v="1164.6461279199436"/>
    <n v="460035.2205283778"/>
    <n v="4.6205442227845861"/>
    <n v="0.6381220626316183"/>
    <m/>
    <m/>
    <m/>
    <m/>
    <x v="32"/>
  </r>
  <r>
    <x v="24"/>
    <x v="4"/>
    <s v="High End"/>
    <s v="Ben and Jerry's"/>
    <s v="Strawberry Cheesecake"/>
    <n v="386"/>
    <x v="4062"/>
    <n v="244161.56681118833"/>
    <x v="4062"/>
    <n v="683730.41551996733"/>
    <n v="1138.7794007999455"/>
    <n v="439568.84870877897"/>
    <n v="4.5889179274609209"/>
    <n v="0.64289790059214058"/>
    <m/>
    <m/>
    <m/>
    <m/>
    <x v="32"/>
  </r>
  <r>
    <x v="24"/>
    <x v="4"/>
    <s v="High End"/>
    <s v="Ben and Jerry's"/>
    <s v="Oatmeal Cookie Chunk"/>
    <n v="335"/>
    <x v="4063"/>
    <n v="182910.13488104142"/>
    <x v="4063"/>
    <n v="542424.65445497446"/>
    <n v="1073.1776703699495"/>
    <n v="359514.51957393304"/>
    <n v="4.8333673820893246"/>
    <n v="0.66279162759512"/>
    <m/>
    <m/>
    <m/>
    <m/>
    <x v="32"/>
  </r>
  <r>
    <x v="24"/>
    <x v="4"/>
    <s v="High End"/>
    <s v="Ben and Jerry's"/>
    <s v="Cherry Garcia"/>
    <n v="318"/>
    <x v="4064"/>
    <n v="161169.16696685241"/>
    <x v="4064"/>
    <n v="494069.91150597675"/>
    <n v="1046.8576872299507"/>
    <n v="332900.74453912431"/>
    <n v="4.8857829150941097"/>
    <n v="0.67379279083077137"/>
    <m/>
    <m/>
    <m/>
    <m/>
    <x v="32"/>
  </r>
  <r>
    <x v="24"/>
    <x v="4"/>
    <s v="Low End"/>
    <s v="EDY's"/>
    <s v="Hot Chocolate Limited Edition  New!"/>
    <n v="912"/>
    <x v="4065"/>
    <n v="1622475.7645722427"/>
    <x v="4065"/>
    <n v="3050422.4250718541"/>
    <n v="1565.7309873899251"/>
    <n v="1427946.6604996114"/>
    <n v="3.6675015690787722"/>
    <n v="0.46811439909538943"/>
    <m/>
    <m/>
    <m/>
    <m/>
    <x v="32"/>
  </r>
  <r>
    <x v="24"/>
    <x v="4"/>
    <s v="Low End"/>
    <s v="EDY's"/>
    <s v="Peppermint (Holiday)"/>
    <n v="495"/>
    <x v="4066"/>
    <n v="517013.83671297505"/>
    <x v="4066"/>
    <n v="1149332.3522999445"/>
    <n v="1277.4111425999383"/>
    <n v="632318.51558696944"/>
    <n v="4.6906738181815921"/>
    <n v="0.55016159105034179"/>
    <m/>
    <m/>
    <m/>
    <m/>
    <x v="32"/>
  </r>
  <r>
    <x v="24"/>
    <x v="4"/>
    <s v="Low End"/>
    <s v="EDY's"/>
    <s v="Hot Chocolate Limited Edition  New!"/>
    <n v="469"/>
    <x v="4067"/>
    <n v="481256.59139863675"/>
    <x v="4067"/>
    <n v="1076926.661285948"/>
    <n v="1270.0854368599387"/>
    <n v="595670.0698873112"/>
    <n v="4.8959891130061601"/>
    <n v="0.55312036678154775"/>
    <m/>
    <m/>
    <m/>
    <m/>
    <x v="32"/>
  </r>
  <r>
    <x v="24"/>
    <x v="4"/>
    <s v="Low End"/>
    <s v="EDY's"/>
    <s v="Hot Chocolate Limited Edition  New!"/>
    <n v="383"/>
    <x v="4068"/>
    <n v="342490.27429958357"/>
    <x v="4068"/>
    <n v="808540.77515996108"/>
    <n v="1216.8420387999413"/>
    <n v="466050.50086037751"/>
    <n v="5.5119386945167061"/>
    <n v="0.57640939724799223"/>
    <m/>
    <m/>
    <m/>
    <m/>
    <x v="32"/>
  </r>
  <r>
    <x v="24"/>
    <x v="4"/>
    <s v="Low End"/>
    <s v="EDY's"/>
    <s v="Strawberry Cheesecake Limited Editions "/>
    <n v="377"/>
    <x v="4069"/>
    <n v="326778.77685048449"/>
    <x v="4069"/>
    <n v="777519.57854996307"/>
    <n v="1195.5989434999433"/>
    <n v="450740.80169947859"/>
    <n v="5.4705202917769284"/>
    <n v="0.57971633658420374"/>
    <m/>
    <m/>
    <m/>
    <m/>
    <x v="32"/>
  </r>
  <r>
    <x v="24"/>
    <x v="5"/>
    <s v="Low End"/>
    <s v="EDY's"/>
    <s v="Girl Scouts® Samoas® Cookie (Jan-Apr)"/>
    <n v="428"/>
    <x v="4070"/>
    <n v="345291.05508478376"/>
    <x v="4070"/>
    <n v="843630.52607996052"/>
    <n v="1164.3445583999455"/>
    <n v="498339.47099517676"/>
    <n v="4.6053723364483821"/>
    <n v="0.5907082017417935"/>
    <m/>
    <m/>
    <m/>
    <m/>
    <x v="32"/>
  </r>
  <r>
    <x v="24"/>
    <x v="5"/>
    <s v="Low End"/>
    <s v="EDY's"/>
    <s v="Caramel Delight"/>
    <n v="302"/>
    <x v="4071"/>
    <n v="189106.26781751111"/>
    <x v="4071"/>
    <n v="518830.44199197559"/>
    <n v="1091.8019012399486"/>
    <n v="329724.17417446448"/>
    <n v="5.6886807814566858"/>
    <n v="0.63551431737223341"/>
    <m/>
    <m/>
    <m/>
    <m/>
    <x v="32"/>
  </r>
  <r>
    <x v="24"/>
    <x v="5"/>
    <s v="High End"/>
    <s v="Häagen-Dazs"/>
    <s v="Vanilla Honey Bee"/>
    <n v="960"/>
    <x v="4072"/>
    <n v="2083371.4481087024"/>
    <x v="4072"/>
    <n v="4339726.1164797964"/>
    <n v="2350.3694462198896"/>
    <n v="2256354.6683710939"/>
    <n v="4.7089042062497795"/>
    <n v="0.51993020015773583"/>
    <m/>
    <m/>
    <m/>
    <m/>
    <x v="32"/>
  </r>
  <r>
    <x v="24"/>
    <x v="5"/>
    <s v="High End"/>
    <s v="Häagen-Dazs"/>
    <s v="Belgian Chocolate"/>
    <n v="880"/>
    <x v="4073"/>
    <n v="1794412.3076879149"/>
    <x v="4073"/>
    <n v="3776998.0247998205"/>
    <n v="2252.9383148998927"/>
    <n v="1982585.7171119056"/>
    <n v="4.877321829545223"/>
    <n v="0.52491044583402502"/>
    <m/>
    <m/>
    <m/>
    <m/>
    <x v="32"/>
  </r>
  <r>
    <x v="24"/>
    <x v="5"/>
    <s v="High End"/>
    <s v="Häagen-Dazs"/>
    <s v="Mango"/>
    <n v="871"/>
    <x v="4074"/>
    <n v="1761546.3014876163"/>
    <x v="4074"/>
    <n v="3713777.4386698231"/>
    <n v="2241.367551299893"/>
    <n v="1952231.1371822068"/>
    <n v="4.8953028358206625"/>
    <n v="0.52567262562762629"/>
    <m/>
    <m/>
    <m/>
    <m/>
    <x v="32"/>
  </r>
  <r>
    <x v="24"/>
    <x v="5"/>
    <s v="High End"/>
    <s v="Häagen-Dazs"/>
    <s v="Macadamia Nut Brittle"/>
    <n v="707"/>
    <x v="4075"/>
    <n v="1096329.1286964284"/>
    <x v="4075"/>
    <n v="2414957.1274078866"/>
    <n v="1865.1032513599125"/>
    <n v="1318627.9987114582"/>
    <n v="4.8313733295613011"/>
    <n v="0.54602542784137043"/>
    <m/>
    <m/>
    <m/>
    <m/>
    <x v="32"/>
  </r>
  <r>
    <x v="24"/>
    <x v="5"/>
    <s v="High End"/>
    <s v="Häagen-Dazs"/>
    <s v="Mango"/>
    <n v="702"/>
    <x v="4076"/>
    <n v="1098158.7703132271"/>
    <x v="4076"/>
    <n v="2424262.1906878832"/>
    <n v="1889.036211359909"/>
    <n v="1326103.4203746561"/>
    <n v="4.9193232820510451"/>
    <n v="0.54701320074557402"/>
    <m/>
    <m/>
    <m/>
    <m/>
    <x v="32"/>
  </r>
  <r>
    <x v="24"/>
    <x v="5"/>
    <s v="High End"/>
    <s v="Häagen-Dazs"/>
    <s v="Vanilla Honey Bee"/>
    <n v="561"/>
    <x v="4077"/>
    <n v="721158.59885846614"/>
    <x v="4077"/>
    <n v="1650932.8753499226"/>
    <n v="1657.3516514999224"/>
    <n v="929774.27649145643"/>
    <n v="5.2457029411762246"/>
    <n v="0.56318115071419039"/>
    <m/>
    <m/>
    <m/>
    <m/>
    <x v="32"/>
  </r>
  <r>
    <x v="24"/>
    <x v="5"/>
    <s v="High End"/>
    <s v="Häagen-Dazs"/>
    <s v="Chocolate"/>
    <n v="510"/>
    <x v="4078"/>
    <n v="620526.80802417034"/>
    <x v="4078"/>
    <n v="1442592.467819931"/>
    <n v="1611.893450579923"/>
    <n v="822065.65979576064"/>
    <n v="5.5462993764703237"/>
    <n v="0.56985300986499643"/>
    <m/>
    <m/>
    <m/>
    <m/>
    <x v="32"/>
  </r>
  <r>
    <x v="24"/>
    <x v="5"/>
    <s v="High End"/>
    <s v="Häagen-Dazs"/>
    <s v="Macadamia Nut Brittle"/>
    <n v="456"/>
    <x v="4079"/>
    <n v="500556.25728165638"/>
    <x v="4079"/>
    <n v="1189277.258327944"/>
    <n v="1510.353072469929"/>
    <n v="688721.00104628759"/>
    <n v="5.7194389539470993"/>
    <n v="0.57910886315491317"/>
    <m/>
    <m/>
    <m/>
    <m/>
    <x v="32"/>
  </r>
  <r>
    <x v="24"/>
    <x v="5"/>
    <s v="Low End"/>
    <s v="Baskin-Robbins"/>
    <s v="World Class Chocolate"/>
    <n v="883"/>
    <x v="4080"/>
    <n v="1723729.2949043154"/>
    <x v="4080"/>
    <n v="3430245.0932398322"/>
    <n v="1932.6339731999055"/>
    <n v="1706515.7983355168"/>
    <n v="4.3995042808604872"/>
    <n v="0.49749092322838351"/>
    <m/>
    <m/>
    <m/>
    <m/>
    <x v="32"/>
  </r>
  <r>
    <x v="24"/>
    <x v="5"/>
    <s v="Low End"/>
    <s v="Baskin-Robbins"/>
    <s v="Pistachio Almond"/>
    <n v="716"/>
    <x v="4081"/>
    <n v="1192349.9955253822"/>
    <x v="4081"/>
    <n v="2456923.2578238808"/>
    <n v="1766.1637741599145"/>
    <n v="1264573.2622984985"/>
    <n v="4.7925377988824494"/>
    <n v="0.51469790856167918"/>
    <m/>
    <m/>
    <m/>
    <m/>
    <x v="32"/>
  </r>
  <r>
    <x v="24"/>
    <x v="5"/>
    <s v="Low End"/>
    <s v="Baskin-Robbins"/>
    <s v="Chocolate Fudge"/>
    <n v="669"/>
    <x v="4082"/>
    <n v="1093820.4262054255"/>
    <x v="4082"/>
    <n v="2275414.2613078868"/>
    <n v="1766.2090210799124"/>
    <n v="1181593.8351024613"/>
    <n v="5.0840315874436932"/>
    <n v="0.51928734700963519"/>
    <m/>
    <m/>
    <m/>
    <m/>
    <x v="32"/>
  </r>
  <r>
    <x v="24"/>
    <x v="5"/>
    <s v="Low End"/>
    <s v="Baskin-Robbins"/>
    <s v="Peppermint Stick"/>
    <n v="567"/>
    <x v="4083"/>
    <n v="836064.96852685849"/>
    <x v="4083"/>
    <n v="1787546.8629899113"/>
    <n v="1678.098579299917"/>
    <n v="951481.89446305286"/>
    <n v="5.5602115873013114"/>
    <n v="0.53228360842611544"/>
    <m/>
    <m/>
    <m/>
    <m/>
    <x v="32"/>
  </r>
  <r>
    <x v="24"/>
    <x v="5"/>
    <s v="Low End"/>
    <s v="Baskin-Robbins"/>
    <s v="Orange Sherbet"/>
    <n v="509"/>
    <x v="4084"/>
    <n v="613939.92856556992"/>
    <x v="4084"/>
    <n v="1387738.9437599322"/>
    <n v="1520.2338215999257"/>
    <n v="773799.01519436226"/>
    <n v="5.3563902554024887"/>
    <n v="0.55759695919308538"/>
    <m/>
    <m/>
    <m/>
    <m/>
    <x v="32"/>
  </r>
  <r>
    <x v="24"/>
    <x v="5"/>
    <s v="Low End"/>
    <s v="Baskin-Robbins"/>
    <s v="Cherry Macaroon"/>
    <n v="461"/>
    <x v="4085"/>
    <n v="529149.28581276361"/>
    <x v="4085"/>
    <n v="1219850.8410089393"/>
    <n v="1498.2680156099257"/>
    <n v="690701.5551961757"/>
    <n v="5.739907308025745"/>
    <n v="0.56621804238368689"/>
    <m/>
    <m/>
    <m/>
    <m/>
    <x v="32"/>
  </r>
  <r>
    <x v="24"/>
    <x v="5"/>
    <s v="Low End"/>
    <s v="Baskin-Robbins"/>
    <s v="Cherry Macaroon"/>
    <n v="473"/>
    <x v="4086"/>
    <n v="468966.88196817675"/>
    <x v="4086"/>
    <n v="1136944.4902199435"/>
    <n v="1412.2148165999297"/>
    <n v="667977.60825176677"/>
    <n v="5.0817931078221577"/>
    <n v="0.58751998360319735"/>
    <m/>
    <m/>
    <m/>
    <m/>
    <x v="32"/>
  </r>
  <r>
    <x v="24"/>
    <x v="5"/>
    <s v="Low End"/>
    <s v="Baskin-Robbins"/>
    <s v="Peppermint Stick"/>
    <n v="471"/>
    <x v="4087"/>
    <n v="458800.79168337747"/>
    <x v="4087"/>
    <n v="1115518.4441399451"/>
    <n v="1394.3049945999314"/>
    <n v="656717.65245656762"/>
    <n v="5.0284593205942327"/>
    <n v="0.58871070747995669"/>
    <m/>
    <m/>
    <m/>
    <m/>
    <x v="32"/>
  </r>
  <r>
    <x v="24"/>
    <x v="5"/>
    <s v="Low End"/>
    <s v="Baskin-Robbins"/>
    <s v="Very Berry Strawberry"/>
    <n v="427"/>
    <x v="4088"/>
    <n v="384733.49893144134"/>
    <x v="4088"/>
    <n v="959329.90816595359"/>
    <n v="1345.659038019935"/>
    <n v="574596.40923451225"/>
    <n v="5.2615322201402606"/>
    <n v="0.59895600496082246"/>
    <m/>
    <m/>
    <m/>
    <m/>
    <x v="32"/>
  </r>
  <r>
    <x v="24"/>
    <x v="5"/>
    <s v="High End"/>
    <s v="Ben and Jerry's"/>
    <s v="Chocolate Chip Cookie Dough"/>
    <n v="795"/>
    <x v="4089"/>
    <n v="1529235.6319089741"/>
    <x v="4089"/>
    <n v="3193280.9432548415"/>
    <n v="2093.1387564098959"/>
    <n v="1664045.3113458673"/>
    <n v="5.0524598603771071"/>
    <n v="0.52110833369072196"/>
    <m/>
    <m/>
    <m/>
    <m/>
    <x v="32"/>
  </r>
  <r>
    <x v="24"/>
    <x v="5"/>
    <s v="High End"/>
    <s v="Ben and Jerry's"/>
    <s v="Cherry Garcia"/>
    <n v="685"/>
    <x v="4090"/>
    <n v="1165916.0345481432"/>
    <x v="4090"/>
    <n v="2486577.4082198795"/>
    <n v="1927.9728082799068"/>
    <n v="1320661.3736717363"/>
    <n v="5.2993284846712756"/>
    <n v="0.53111613147695524"/>
    <m/>
    <m/>
    <m/>
    <m/>
    <x v="32"/>
  </r>
  <r>
    <x v="24"/>
    <x v="5"/>
    <s v="High End"/>
    <s v="Ben and Jerry's"/>
    <s v="Peanut Butter Cup"/>
    <n v="614"/>
    <x v="4091"/>
    <n v="985222.35531855177"/>
    <x v="4091"/>
    <n v="2132433.2300598952"/>
    <n v="1868.4216200999081"/>
    <n v="1147210.8747413433"/>
    <n v="5.6563815798042825"/>
    <n v="0.5379820847704202"/>
    <m/>
    <m/>
    <m/>
    <m/>
    <x v="32"/>
  </r>
  <r>
    <x v="24"/>
    <x v="5"/>
    <s v="High End"/>
    <s v="Ben and Jerry's"/>
    <s v="Strawberry"/>
    <n v="551"/>
    <x v="4092"/>
    <n v="640625.83578549873"/>
    <x v="4092"/>
    <n v="1505589.0486629265"/>
    <n v="1569.8061939699235"/>
    <n v="864963.21287742781"/>
    <n v="4.9591043793101024"/>
    <n v="0.57450153057740327"/>
    <m/>
    <m/>
    <m/>
    <m/>
    <x v="32"/>
  </r>
  <r>
    <x v="24"/>
    <x v="5"/>
    <s v="High End"/>
    <s v="Ben and Jerry's"/>
    <s v="Coffee"/>
    <n v="529"/>
    <x v="4093"/>
    <n v="587421.04809249111"/>
    <x v="4093"/>
    <n v="1399214.4944919313"/>
    <n v="1534.5811841199247"/>
    <n v="811793.44639944017"/>
    <n v="5.0000339281661059"/>
    <n v="0.58017798528753128"/>
    <m/>
    <m/>
    <m/>
    <m/>
    <x v="32"/>
  </r>
  <r>
    <x v="24"/>
    <x v="5"/>
    <s v="High End"/>
    <s v="Ben and Jerry's"/>
    <s v="Coffee HEATH Bar Crunch"/>
    <n v="501"/>
    <x v="4094"/>
    <n v="540532.62304119347"/>
    <x v="4094"/>
    <n v="1299496.4362619361"/>
    <n v="1514.8978307799255"/>
    <n v="758963.81322074262"/>
    <n v="5.1772560119757935"/>
    <n v="0.58404455144481848"/>
    <m/>
    <m/>
    <m/>
    <m/>
    <x v="32"/>
  </r>
  <r>
    <x v="24"/>
    <x v="5"/>
    <s v="High End"/>
    <s v="Ben and Jerry's"/>
    <s v="Oatmeal Cookie Chunk"/>
    <n v="441"/>
    <x v="4095"/>
    <n v="422383.64547453955"/>
    <x v="4095"/>
    <n v="1050962.2421759488"/>
    <n v="1425.3482918399304"/>
    <n v="628578.5967014092"/>
    <n v="5.4039327346936146"/>
    <n v="0.59809817277543509"/>
    <m/>
    <m/>
    <m/>
    <m/>
    <x v="32"/>
  </r>
  <r>
    <x v="24"/>
    <x v="5"/>
    <s v="High End"/>
    <s v="Ben and Jerry's"/>
    <s v="Neapolitan Dynamite"/>
    <n v="464"/>
    <x v="4096"/>
    <n v="398555.75039502018"/>
    <x v="4096"/>
    <n v="1036115.6799839484"/>
    <n v="1374.0515723899314"/>
    <n v="637559.92958892812"/>
    <n v="4.8125170926721736"/>
    <n v="0.61533662882006124"/>
    <m/>
    <m/>
    <m/>
    <m/>
    <x v="32"/>
  </r>
  <r>
    <x v="24"/>
    <x v="5"/>
    <s v="High End"/>
    <s v="Ben and Jerry's"/>
    <s v="Orange &amp; Cream"/>
    <n v="409"/>
    <x v="4097"/>
    <n v="302396.5456684049"/>
    <x v="4097"/>
    <n v="831338.22538195853"/>
    <n v="1293.2559406199357"/>
    <n v="528941.67971355363"/>
    <n v="4.9697109975547642"/>
    <n v="0.63625328845011464"/>
    <m/>
    <m/>
    <m/>
    <m/>
    <x v="32"/>
  </r>
  <r>
    <x v="24"/>
    <x v="5"/>
    <s v="High End"/>
    <s v="Ben and Jerry's"/>
    <s v="Strawberry Cheesecake"/>
    <n v="383"/>
    <x v="4098"/>
    <n v="272050.68605758663"/>
    <x v="4098"/>
    <n v="756960.09695996274"/>
    <n v="1266.0820127999377"/>
    <n v="484909.41090237611"/>
    <n v="5.1603057963443932"/>
    <n v="0.64060102091223448"/>
    <m/>
    <m/>
    <m/>
    <m/>
    <x v="32"/>
  </r>
  <r>
    <x v="24"/>
    <x v="5"/>
    <s v="High End"/>
    <s v="Ben and Jerry's"/>
    <s v="Oatmeal Cookie Chunk"/>
    <n v="333"/>
    <x v="4099"/>
    <n v="206868.27189607997"/>
    <x v="4099"/>
    <n v="605868.08643897064"/>
    <n v="1198.1976412699419"/>
    <n v="398999.81454289064"/>
    <n v="5.4637347837835186"/>
    <n v="0.65855889008453672"/>
    <m/>
    <m/>
    <m/>
    <m/>
    <x v="32"/>
  </r>
  <r>
    <x v="24"/>
    <x v="5"/>
    <s v="High End"/>
    <s v="Ben and Jerry's"/>
    <s v="Cherry Garcia"/>
    <n v="316"/>
    <x v="4100"/>
    <n v="183631.6993005111"/>
    <x v="4100"/>
    <n v="553749.91129197308"/>
    <n v="1171.2601645299428"/>
    <n v="370118.21199146198"/>
    <n v="5.5454846107592237"/>
    <n v="0.66838514001370464"/>
    <m/>
    <m/>
    <m/>
    <m/>
    <x v="32"/>
  </r>
  <r>
    <x v="24"/>
    <x v="5"/>
    <s v="Low End"/>
    <s v="EDY's"/>
    <s v="Hot Chocolate Limited Edition  New!"/>
    <n v="926"/>
    <x v="4101"/>
    <n v="1744747.9582173743"/>
    <x v="4101"/>
    <n v="3321831.3187658368"/>
    <n v="1703.1137802899161"/>
    <n v="1577083.3605484625"/>
    <n v="3.873964191144518"/>
    <n v="0.47476322823471895"/>
    <m/>
    <m/>
    <m/>
    <m/>
    <x v="32"/>
  </r>
  <r>
    <x v="24"/>
    <x v="5"/>
    <s v="Low End"/>
    <s v="EDY's"/>
    <s v="Peppermint (Holiday)"/>
    <n v="491"/>
    <x v="4102"/>
    <n v="556018.17846137239"/>
    <x v="4102"/>
    <n v="1247656.2079399379"/>
    <n v="1408.6314245999299"/>
    <n v="691638.02947856556"/>
    <n v="5.1752573116087035"/>
    <n v="0.55434984820102062"/>
    <m/>
    <m/>
    <m/>
    <m/>
    <x v="32"/>
  </r>
  <r>
    <x v="24"/>
    <x v="5"/>
    <s v="Low End"/>
    <s v="EDY's"/>
    <s v="Hot Chocolate Limited Edition  New!"/>
    <n v="483"/>
    <x v="4103"/>
    <n v="537893.44065069326"/>
    <x v="4103"/>
    <n v="1214644.3737119394"/>
    <n v="1401.1406481599302"/>
    <n v="676750.93306124618"/>
    <n v="5.2066079999997408"/>
    <n v="0.55715973144724085"/>
    <m/>
    <m/>
    <m/>
    <m/>
    <x v="32"/>
  </r>
  <r>
    <x v="24"/>
    <x v="5"/>
    <s v="Low End"/>
    <s v="EDY's"/>
    <s v="Hot Chocolate Limited Edition  New!"/>
    <n v="480"/>
    <x v="4104"/>
    <n v="469743.59644797677"/>
    <x v="4104"/>
    <n v="1116137.0207999446"/>
    <n v="1346.652967399933"/>
    <n v="646393.42435196787"/>
    <n v="4.8443447083330931"/>
    <n v="0.57913447211767277"/>
    <m/>
    <m/>
    <m/>
    <m/>
    <x v="32"/>
  </r>
  <r>
    <x v="24"/>
    <x v="5"/>
    <s v="Low End"/>
    <s v="EDY's"/>
    <s v="Strawberry Cheesecake Limited Editions "/>
    <n v="473"/>
    <x v="4105"/>
    <n v="449375.41178307805"/>
    <x v="4105"/>
    <n v="1075664.1380099473"/>
    <n v="1324.0776452999351"/>
    <n v="626288.72622686927"/>
    <n v="4.8078887315008219"/>
    <n v="0.58223445785368144"/>
    <m/>
    <m/>
    <m/>
    <m/>
    <x v="32"/>
  </r>
  <r>
    <x v="24"/>
    <x v="5"/>
    <s v="Low End"/>
    <s v="EDY's"/>
    <s v="Girl Scouts® Samoas® Cookie (Jan-Apr)"/>
    <n v="426"/>
    <x v="4106"/>
    <n v="378390.88240798167"/>
    <x v="4106"/>
    <n v="928572.13679995504"/>
    <n v="1291.5052919999375"/>
    <n v="550181.25439197337"/>
    <n v="5.116776525821348"/>
    <n v="0.59250243743906406"/>
    <m/>
    <m/>
    <m/>
    <m/>
    <x v="32"/>
  </r>
  <r>
    <x v="24"/>
    <x v="5"/>
    <s v="Low End"/>
    <s v="EDY's"/>
    <s v="Caramel Delight"/>
    <n v="398"/>
    <x v="4107"/>
    <n v="279927.73124766641"/>
    <x v="4107"/>
    <n v="764398.29692796292"/>
    <n v="1217.2627278399409"/>
    <n v="484470.56568029651"/>
    <n v="4.825624964823886"/>
    <n v="0.63379336090534633"/>
    <m/>
    <m/>
    <m/>
    <m/>
    <x v="32"/>
  </r>
  <r>
    <x v="24"/>
    <x v="5"/>
    <s v="High End"/>
    <s v="Häagen-Dazs"/>
    <s v="Vanilla Honey Bee"/>
    <n v="957"/>
    <x v="4108"/>
    <n v="2186377.7428091546"/>
    <x v="4108"/>
    <n v="4584777.2045457782"/>
    <n v="2506.1645368198788"/>
    <n v="2398399.4617366237"/>
    <n v="5.0060405203759339"/>
    <n v="0.52312235791057105"/>
    <m/>
    <m/>
    <m/>
    <m/>
    <x v="32"/>
  </r>
  <r>
    <x v="24"/>
    <x v="5"/>
    <s v="High End"/>
    <s v="Häagen-Dazs"/>
    <s v="Belgian Chocolate"/>
    <n v="878"/>
    <x v="4109"/>
    <n v="1888108.4913437075"/>
    <x v="4109"/>
    <n v="4001210.9849798041"/>
    <n v="2406.7226578998821"/>
    <n v="2113102.4936360968"/>
    <n v="5.1904190318904062"/>
    <n v="0.52811573835233838"/>
    <m/>
    <m/>
    <m/>
    <m/>
    <x v="32"/>
  </r>
  <r>
    <x v="25"/>
    <x v="0"/>
    <s v="High End"/>
    <s v="Häagen-Dazs"/>
    <s v="Mango"/>
    <n v="868"/>
    <x v="4110"/>
    <n v="1851817.3810499094"/>
    <x v="4110"/>
    <n v="3930654.4549998068"/>
    <n v="2394.9735874998819"/>
    <n v="2078837.0739498974"/>
    <n v="5.2170550115204808"/>
    <n v="0.52887810357015974"/>
    <m/>
    <m/>
    <m/>
    <m/>
    <x v="32"/>
  </r>
  <r>
    <x v="25"/>
    <x v="0"/>
    <s v="High End"/>
    <s v="Häagen-Dazs"/>
    <s v="Macadamia Nut Brittle"/>
    <n v="704"/>
    <x v="4111"/>
    <n v="1161695.4298329037"/>
    <x v="4111"/>
    <n v="2576156.1788158752"/>
    <n v="2009.1772002599027"/>
    <n v="1414460.7489829715"/>
    <n v="5.1978874346588393"/>
    <n v="0.54905861710337978"/>
    <m/>
    <m/>
    <m/>
    <m/>
    <x v="32"/>
  </r>
  <r>
    <x v="25"/>
    <x v="0"/>
    <s v="High End"/>
    <s v="Häagen-Dazs"/>
    <s v="Mango"/>
    <n v="700"/>
    <x v="4112"/>
    <n v="1165215.5079179422"/>
    <x v="4112"/>
    <n v="2589537.0577998715"/>
    <n v="2034.7450712598991"/>
    <n v="1424321.5498819293"/>
    <n v="5.2847695057140234"/>
    <n v="0.55002941378721371"/>
    <m/>
    <m/>
    <m/>
    <m/>
    <x v="32"/>
  </r>
  <r>
    <x v="25"/>
    <x v="0"/>
    <s v="High End"/>
    <s v="Häagen-Dazs"/>
    <s v="Vanilla Honey Bee"/>
    <n v="559"/>
    <x v="4113"/>
    <n v="770601.3967664626"/>
    <x v="4113"/>
    <n v="1774793.6121499138"/>
    <n v="1796.4082564999128"/>
    <n v="1004192.2153834512"/>
    <n v="5.6796848837206548"/>
    <n v="0.56580788239766822"/>
    <m/>
    <m/>
    <m/>
    <m/>
    <x v="32"/>
  </r>
  <r>
    <x v="25"/>
    <x v="0"/>
    <s v="High End"/>
    <s v="Häagen-Dazs"/>
    <s v="Chocolate"/>
    <n v="606"/>
    <x v="4114"/>
    <n v="792958.5590136809"/>
    <x v="4114"/>
    <n v="1853825.6910119087"/>
    <n v="1750.6058283799139"/>
    <n v="1060867.1319982279"/>
    <n v="5.048050003300081"/>
    <n v="0.57225829652795168"/>
    <m/>
    <m/>
    <m/>
    <m/>
    <x v="32"/>
  </r>
  <r>
    <x v="25"/>
    <x v="0"/>
    <s v="High End"/>
    <s v="Häagen-Dazs"/>
    <s v="Macadamia Nut Brittle"/>
    <n v="553"/>
    <x v="4115"/>
    <n v="655983.4026099582"/>
    <x v="4115"/>
    <n v="1566149.6371289238"/>
    <n v="1645.8702251699199"/>
    <n v="910166.23451896559"/>
    <n v="5.121332717902102"/>
    <n v="0.58114896108362202"/>
    <m/>
    <m/>
    <m/>
    <m/>
    <x v="32"/>
  </r>
  <r>
    <x v="25"/>
    <x v="0"/>
    <s v="Low End"/>
    <s v="Baskin-Robbins"/>
    <s v="World Class Chocolate"/>
    <n v="897"/>
    <x v="4116"/>
    <n v="2476457.4020821755"/>
    <x v="4116"/>
    <n v="4089209.4153298172"/>
    <n v="1797.9398140999347"/>
    <n v="1612752.0132476417"/>
    <n v="5.0822317614267511"/>
    <n v="0.39439213046944532"/>
    <m/>
    <m/>
    <m/>
    <m/>
    <x v="32"/>
  </r>
  <r>
    <x v="25"/>
    <x v="0"/>
    <s v="Low End"/>
    <s v="Baskin-Robbins"/>
    <s v="Pistachio Almond"/>
    <n v="712"/>
    <x v="4117"/>
    <n v="1651686.0365218376"/>
    <x v="4117"/>
    <n v="2559843.0880318726"/>
    <n v="1275.5014768399369"/>
    <n v="908157.05151003506"/>
    <n v="5.0495579157300856"/>
    <n v="0.35477059346175349"/>
    <m/>
    <m/>
    <m/>
    <m/>
    <x v="32"/>
  </r>
  <r>
    <x v="25"/>
    <x v="0"/>
    <s v="Low End"/>
    <s v="Baskin-Robbins"/>
    <s v="Chocolate Fudge"/>
    <n v="683"/>
    <x v="4118"/>
    <n v="1548689.1360121209"/>
    <x v="4118"/>
    <n v="2435321.9706198755"/>
    <n v="1298.1447065999337"/>
    <n v="886632.8346077546"/>
    <n v="5.22053461200559"/>
    <n v="0.3640721207726284"/>
    <m/>
    <m/>
    <m/>
    <m/>
    <x v="32"/>
  </r>
  <r>
    <x v="25"/>
    <x v="0"/>
    <s v="Low End"/>
    <s v="Baskin-Robbins"/>
    <s v="Peppermint Stick"/>
    <n v="581"/>
    <x v="4119"/>
    <n v="1172428.6884569803"/>
    <x v="4119"/>
    <n v="1923103.4137839021"/>
    <n v="1292.0391141599341"/>
    <n v="750674.72532692179"/>
    <n v="5.6970544991391243"/>
    <n v="0.39034548009557773"/>
    <m/>
    <m/>
    <m/>
    <m/>
    <x v="32"/>
  </r>
  <r>
    <x v="25"/>
    <x v="0"/>
    <s v="Low End"/>
    <s v="Baskin-Robbins"/>
    <s v="Orange Sherbet"/>
    <n v="507"/>
    <x v="4120"/>
    <n v="813977.19587725913"/>
    <x v="4120"/>
    <n v="1456753.3098299266"/>
    <n v="1267.8029860999357"/>
    <n v="642776.11395266745"/>
    <n v="5.6672202958577023"/>
    <n v="0.44123882171080181"/>
    <m/>
    <m/>
    <m/>
    <m/>
    <x v="32"/>
  </r>
  <r>
    <x v="25"/>
    <x v="0"/>
    <s v="Low End"/>
    <s v="Baskin-Robbins"/>
    <s v="Cherry Macaroon"/>
    <n v="475"/>
    <x v="4121"/>
    <n v="717810.72033821326"/>
    <x v="4121"/>
    <n v="1325567.0040749323"/>
    <n v="1279.4869131299347"/>
    <n v="607756.28373671905"/>
    <n v="5.8750892147365423"/>
    <n v="0.45848778814530861"/>
    <m/>
    <m/>
    <m/>
    <m/>
    <x v="32"/>
  </r>
  <r>
    <x v="25"/>
    <x v="0"/>
    <s v="Low End"/>
    <s v="Baskin-Robbins"/>
    <s v="Cherry Macaroon"/>
    <n v="470"/>
    <x v="4122"/>
    <n v="596358.92716396961"/>
    <x v="4122"/>
    <n v="1194932.9443999392"/>
    <n v="1273.561738799935"/>
    <n v="598574.01723596954"/>
    <n v="5.4093840851061072"/>
    <n v="0.50092686793948604"/>
    <m/>
    <m/>
    <m/>
    <m/>
    <x v="32"/>
  </r>
  <r>
    <x v="25"/>
    <x v="0"/>
    <s v="Low End"/>
    <s v="Baskin-Robbins"/>
    <s v="Peppermint Stick"/>
    <n v="468"/>
    <x v="4123"/>
    <n v="582837.08972577052"/>
    <x v="4123"/>
    <n v="1173398.6791799406"/>
    <n v="1261.8837381499361"/>
    <n v="590561.58945417008"/>
    <n v="5.3573977243587034"/>
    <n v="0.50329150691297786"/>
    <m/>
    <m/>
    <m/>
    <m/>
    <x v="32"/>
  </r>
  <r>
    <x v="25"/>
    <x v="0"/>
    <s v="Low End"/>
    <s v="Baskin-Robbins"/>
    <s v="Very Berry Strawberry"/>
    <n v="424"/>
    <x v="4124"/>
    <n v="481166.85719309596"/>
    <x v="4124"/>
    <n v="1010015.3175519496"/>
    <n v="1247.284104619938"/>
    <n v="528848.46035885368"/>
    <n v="5.6181877311317958"/>
    <n v="0.52360439606070885"/>
    <m/>
    <m/>
    <m/>
    <m/>
    <x v="32"/>
  </r>
  <r>
    <x v="25"/>
    <x v="0"/>
    <s v="High End"/>
    <s v="Ben and Jerry's"/>
    <s v="Chocolate Chip Cookie Dough"/>
    <n v="791"/>
    <x v="4125"/>
    <n v="2240153.6760180457"/>
    <x v="4125"/>
    <n v="3712298.969735831"/>
    <n v="1861.1192082399307"/>
    <n v="1472145.2937177853"/>
    <n v="5.9332135221236237"/>
    <n v="0.39655892634707268"/>
    <m/>
    <m/>
    <m/>
    <m/>
    <x v="32"/>
  </r>
  <r>
    <x v="25"/>
    <x v="0"/>
    <s v="High End"/>
    <s v="Ben and Jerry's"/>
    <s v="Cherry Garcia"/>
    <n v="681"/>
    <x v="4126"/>
    <n v="1686392.4392228757"/>
    <x v="4126"/>
    <n v="2585892.7478158711"/>
    <n v="1320.8521418399341"/>
    <n v="899500.3085929954"/>
    <n v="5.5759167929512632"/>
    <n v="0.34784903950588913"/>
    <m/>
    <m/>
    <m/>
    <m/>
    <x v="32"/>
  </r>
  <r>
    <x v="25"/>
    <x v="0"/>
    <s v="High End"/>
    <s v="Ben and Jerry's"/>
    <s v="Peanut Butter Cup"/>
    <n v="712"/>
    <x v="4127"/>
    <n v="1647768.3902639169"/>
    <x v="4127"/>
    <n v="2589817.1943998695"/>
    <n v="1323.1022529999332"/>
    <n v="942048.80413595261"/>
    <n v="5.108684971909855"/>
    <n v="0.3637510810311268"/>
    <m/>
    <m/>
    <m/>
    <m/>
    <x v="32"/>
  </r>
  <r>
    <x v="25"/>
    <x v="0"/>
    <s v="High End"/>
    <s v="Ben and Jerry's"/>
    <s v="Strawberry"/>
    <n v="565"/>
    <x v="4128"/>
    <n v="898520.10620540462"/>
    <x v="4128"/>
    <n v="1626911.1171949182"/>
    <n v="1289.1876300699357"/>
    <n v="728391.0109895136"/>
    <n v="5.0964401823006291"/>
    <n v="0.4477140781024278"/>
    <m/>
    <m/>
    <m/>
    <m/>
    <x v="32"/>
  </r>
  <r>
    <x v="25"/>
    <x v="0"/>
    <s v="High End"/>
    <s v="Ben and Jerry's"/>
    <s v="Coffee"/>
    <n v="527"/>
    <x v="4129"/>
    <n v="792988.23243932007"/>
    <x v="4129"/>
    <n v="1470327.1162559257"/>
    <n v="1285.2730243199351"/>
    <n v="677338.88381660567"/>
    <n v="5.2941072637568487"/>
    <n v="0.46067223839372345"/>
    <m/>
    <m/>
    <m/>
    <m/>
    <x v="32"/>
  </r>
  <r>
    <x v="25"/>
    <x v="0"/>
    <s v="High End"/>
    <s v="Ben and Jerry's"/>
    <s v="Coffee HEATH Bar Crunch"/>
    <n v="499"/>
    <x v="4130"/>
    <n v="724723.89701094339"/>
    <x v="4130"/>
    <n v="1366075.1953579311"/>
    <n v="1285.2731429799351"/>
    <n v="641351.29834698769"/>
    <n v="5.4862237314626485"/>
    <n v="0.46948462319377998"/>
    <m/>
    <m/>
    <m/>
    <m/>
    <x v="32"/>
  </r>
  <r>
    <x v="25"/>
    <x v="0"/>
    <s v="High End"/>
    <s v="Ben and Jerry's"/>
    <s v="Oatmeal Cookie Chunk"/>
    <n v="438"/>
    <x v="4131"/>
    <n v="550638.36166461254"/>
    <x v="4131"/>
    <n v="1104409.2421439448"/>
    <n v="1264.3170787199369"/>
    <n v="553770.88047933229"/>
    <n v="5.7568088767120411"/>
    <n v="0.50141818752287826"/>
    <m/>
    <m/>
    <m/>
    <m/>
    <x v="32"/>
  </r>
  <r>
    <x v="25"/>
    <x v="0"/>
    <s v="High End"/>
    <s v="Ben and Jerry's"/>
    <s v="Neapolitan Dynamite"/>
    <n v="478"/>
    <x v="4132"/>
    <n v="520333.05087529332"/>
    <x v="4132"/>
    <n v="1132102.166371942"/>
    <n v="1279.8517060599347"/>
    <n v="611769.11549664871"/>
    <n v="4.9548422050206673"/>
    <n v="0.54038330962406933"/>
    <m/>
    <m/>
    <m/>
    <m/>
    <x v="32"/>
  </r>
  <r>
    <x v="25"/>
    <x v="0"/>
    <s v="High End"/>
    <s v="Ben and Jerry's"/>
    <s v="Orange &amp; Cream"/>
    <n v="406"/>
    <x v="4133"/>
    <n v="362482.06772006152"/>
    <x v="4133"/>
    <n v="878449.46296795504"/>
    <n v="1270.8556533199348"/>
    <n v="515967.39524789352"/>
    <n v="5.3292330738913529"/>
    <n v="0.5873615011438803"/>
    <m/>
    <m/>
    <m/>
    <m/>
    <x v="32"/>
  </r>
  <r>
    <x v="25"/>
    <x v="0"/>
    <s v="High End"/>
    <s v="Ben and Jerry's"/>
    <s v="Strawberry Cheesecake"/>
    <n v="381"/>
    <x v="4134"/>
    <n v="323264.28687118361"/>
    <x v="4134"/>
    <n v="802314.34151995927"/>
    <n v="1257.3492247999361"/>
    <n v="479050.05464877567"/>
    <n v="5.5270654068238665"/>
    <n v="0.59708524434603816"/>
    <m/>
    <m/>
    <m/>
    <m/>
    <x v="32"/>
  </r>
  <r>
    <x v="25"/>
    <x v="0"/>
    <s v="High End"/>
    <s v="Ben and Jerry's"/>
    <s v="Oatmeal Cookie Chunk"/>
    <n v="347"/>
    <x v="4135"/>
    <n v="244901.87972299775"/>
    <x v="4135"/>
    <n v="674845.35467096628"/>
    <n v="1239.0301871699382"/>
    <n v="429943.4749479685"/>
    <n v="5.6046089135443893"/>
    <n v="0.63709925832948155"/>
    <m/>
    <m/>
    <m/>
    <m/>
    <x v="32"/>
  </r>
  <r>
    <x v="25"/>
    <x v="0"/>
    <s v="High End"/>
    <s v="Ben and Jerry's"/>
    <s v="Cherry Garcia"/>
    <n v="313"/>
    <x v="4136"/>
    <n v="200312.68837319996"/>
    <x v="4136"/>
    <n v="587243.49709097063"/>
    <n v="1236.2006668299382"/>
    <n v="386930.80871777068"/>
    <n v="5.9941766996802111"/>
    <n v="0.65889330513579236"/>
    <m/>
    <m/>
    <m/>
    <m/>
    <x v="32"/>
  </r>
  <r>
    <x v="25"/>
    <x v="0"/>
    <s v="Low End"/>
    <s v="EDY's"/>
    <s v="Hot Chocolate Limited Edition  New!"/>
    <n v="922"/>
    <x v="4137"/>
    <n v="1989735.2464475394"/>
    <x v="4137"/>
    <n v="3465241.8514438244"/>
    <n v="1600.3325433799187"/>
    <n v="1475506.6049962849"/>
    <n v="4.0763522798262581"/>
    <n v="0.4258019117428995"/>
    <m/>
    <m/>
    <m/>
    <m/>
    <x v="32"/>
  </r>
  <r>
    <x v="25"/>
    <x v="0"/>
    <s v="Low End"/>
    <s v="EDY's"/>
    <s v="Peppermint (Holiday)"/>
    <n v="489"/>
    <x v="4138"/>
    <n v="624692.84471996804"/>
    <x v="4138"/>
    <n v="1312871.1119999329"/>
    <n v="1407.317519999928"/>
    <n v="688178.26727996487"/>
    <n v="5.4904049079751793"/>
    <n v="0.52417808647769226"/>
    <m/>
    <m/>
    <m/>
    <m/>
    <x v="32"/>
  </r>
  <r>
    <x v="25"/>
    <x v="1"/>
    <s v="Low End"/>
    <s v="EDY's"/>
    <s v="Hot Chocolate Limited Edition  New!"/>
    <n v="480"/>
    <x v="4139"/>
    <n v="602669.17715036916"/>
    <x v="4139"/>
    <n v="1275808.1198399346"/>
    <n v="1402.3727972699282"/>
    <n v="673138.94268956548"/>
    <n v="5.5373616312497171"/>
    <n v="0.52761769753747834"/>
    <m/>
    <m/>
    <m/>
    <m/>
    <x v="32"/>
  </r>
  <r>
    <x v="25"/>
    <x v="1"/>
    <s v="Low End"/>
    <s v="EDY's"/>
    <s v="Hot Chocolate Limited Edition  New!"/>
    <n v="477"/>
    <x v="4140"/>
    <n v="523675.62064383342"/>
    <x v="4140"/>
    <n v="1175317.5432059399"/>
    <n v="1366.1256238199298"/>
    <n v="651641.92256210651"/>
    <n v="5.1655724905657738"/>
    <n v="0.55443903337357514"/>
    <m/>
    <m/>
    <m/>
    <m/>
    <x v="32"/>
  </r>
  <r>
    <x v="25"/>
    <x v="1"/>
    <s v="Low End"/>
    <s v="EDY's"/>
    <s v="Strawberry Cheesecake Limited Editions "/>
    <n v="471"/>
    <x v="4141"/>
    <n v="501687.97695663472"/>
    <x v="4141"/>
    <n v="1135584.3280859429"/>
    <n v="1345.8521255399323"/>
    <n v="633896.35112930811"/>
    <n v="5.1189109681526084"/>
    <n v="0.55821160564777872"/>
    <m/>
    <m/>
    <m/>
    <m/>
    <x v="32"/>
  </r>
  <r>
    <x v="25"/>
    <x v="1"/>
    <s v="Low End"/>
    <s v="EDY's"/>
    <s v="Girl Scouts® Samoas® Cookie (Jan-Apr)"/>
    <n v="440"/>
    <x v="4142"/>
    <n v="437297.04356797819"/>
    <x v="4142"/>
    <n v="1018599.1727999493"/>
    <n v="1321.1412027999343"/>
    <n v="581302.12923197111"/>
    <n v="5.2613593636361013"/>
    <n v="0.57068780807476427"/>
    <m/>
    <m/>
    <m/>
    <m/>
    <x v="32"/>
  </r>
  <r>
    <x v="25"/>
    <x v="1"/>
    <s v="Low End"/>
    <s v="EDY's"/>
    <s v="Caramel Delight"/>
    <n v="396"/>
    <x v="4143"/>
    <n v="307784.59333774465"/>
    <x v="4143"/>
    <n v="811148.92689595954"/>
    <n v="1271.1220544399366"/>
    <n v="503364.33355821489"/>
    <n v="5.1726158484845906"/>
    <n v="0.62055723291707932"/>
    <m/>
    <m/>
    <m/>
    <m/>
    <x v="32"/>
  </r>
  <r>
    <x v="25"/>
    <x v="1"/>
    <s v="High End"/>
    <s v="Häagen-Dazs"/>
    <s v="Vanilla Honey Bee"/>
    <n v="955"/>
    <x v="4144"/>
    <n v="3385907.8249088316"/>
    <x v="4144"/>
    <n v="5237665.5838997634"/>
    <n v="1939.0133601999282"/>
    <n v="1851757.7589909318"/>
    <n v="5.7428969424081169"/>
    <n v="0.3535463899572191"/>
    <m/>
    <m/>
    <m/>
    <m/>
    <x v="32"/>
  </r>
  <r>
    <x v="25"/>
    <x v="1"/>
    <s v="High End"/>
    <s v="Häagen-Dazs"/>
    <s v="Belgian Chocolate"/>
    <n v="874"/>
    <x v="4145"/>
    <n v="2896585.9161710544"/>
    <x v="4145"/>
    <n v="4585345.2795197917"/>
    <n v="1932.2189511999281"/>
    <n v="1688759.3633487374"/>
    <n v="6.0027351029745555"/>
    <n v="0.36829491791850305"/>
    <m/>
    <m/>
    <m/>
    <m/>
    <x v="32"/>
  </r>
  <r>
    <x v="25"/>
    <x v="1"/>
    <s v="High End"/>
    <s v="Häagen-Dazs"/>
    <s v="Mango"/>
    <n v="866"/>
    <x v="4146"/>
    <n v="2842389.2946037366"/>
    <x v="4146"/>
    <n v="4515362.6911477949"/>
    <n v="1931.8399498199283"/>
    <n v="1672973.3965440583"/>
    <n v="6.0208368106232824"/>
    <n v="0.37050698049657488"/>
    <m/>
    <m/>
    <m/>
    <m/>
    <x v="32"/>
  </r>
  <r>
    <x v="25"/>
    <x v="1"/>
    <s v="High End"/>
    <s v="Häagen-Dazs"/>
    <s v="Macadamia Nut Brittle"/>
    <n v="702"/>
    <x v="4147"/>
    <n v="1729668.2636328337"/>
    <x v="4147"/>
    <n v="2686662.7861318658"/>
    <n v="1363.2400605399321"/>
    <n v="956994.52249903209"/>
    <n v="5.4517877008544291"/>
    <n v="0.35620194965996055"/>
    <m/>
    <m/>
    <m/>
    <m/>
    <x v="32"/>
  </r>
  <r>
    <x v="25"/>
    <x v="1"/>
    <s v="High End"/>
    <s v="Häagen-Dazs"/>
    <s v="Mango"/>
    <n v="697"/>
    <x v="4148"/>
    <n v="1728914.8965501317"/>
    <x v="4148"/>
    <n v="2696017.4299618625"/>
    <n v="1387.5215687399295"/>
    <n v="967102.53341173078"/>
    <n v="5.5495419598275513"/>
    <n v="0.35871523776662351"/>
    <m/>
    <m/>
    <m/>
    <m/>
    <x v="32"/>
  </r>
  <r>
    <x v="25"/>
    <x v="1"/>
    <s v="High End"/>
    <s v="Häagen-Dazs"/>
    <s v="Vanilla Honey Bee"/>
    <n v="556"/>
    <x v="4149"/>
    <n v="1112433.5229299446"/>
    <x v="4149"/>
    <n v="1852296.9029999075"/>
    <n v="1330.6895324999334"/>
    <n v="739863.38006996294"/>
    <n v="5.9918511690644491"/>
    <n v="0.39943023112099862"/>
    <m/>
    <m/>
    <m/>
    <m/>
    <x v="32"/>
  </r>
  <r>
    <x v="25"/>
    <x v="1"/>
    <s v="High End"/>
    <s v="Häagen-Dazs"/>
    <s v="Chocolate"/>
    <n v="604"/>
    <x v="4150"/>
    <n v="1133493.6805297027"/>
    <x v="4150"/>
    <n v="1940922.9084959019"/>
    <n v="1336.8033575599325"/>
    <n v="807429.22796619916"/>
    <n v="5.3202790132447646"/>
    <n v="0.41600272964571688"/>
    <m/>
    <m/>
    <m/>
    <m/>
    <x v="32"/>
  </r>
  <r>
    <x v="25"/>
    <x v="1"/>
    <s v="High End"/>
    <s v="Häagen-Dazs"/>
    <s v="Macadamia Nut Brittle"/>
    <n v="551"/>
    <x v="4151"/>
    <n v="921708.36598724406"/>
    <x v="4151"/>
    <n v="1642319.4760589178"/>
    <n v="1307.8241562099342"/>
    <n v="720611.11007167376"/>
    <n v="5.4094666225042669"/>
    <n v="0.43877645036575208"/>
    <m/>
    <m/>
    <m/>
    <m/>
    <x v="32"/>
  </r>
  <r>
    <x v="25"/>
    <x v="1"/>
    <s v="Low End"/>
    <s v="Baskin-Robbins"/>
    <s v="Vanilla"/>
    <n v="881"/>
    <x v="4152"/>
    <n v="2359854.8495517289"/>
    <x v="4152"/>
    <n v="3861614.9126348249"/>
    <n v="1704.6084711499384"/>
    <n v="1501760.0630830959"/>
    <n v="4.9752756356410908"/>
    <n v="0.38889430900255856"/>
    <m/>
    <m/>
    <m/>
    <m/>
    <x v="32"/>
  </r>
  <r>
    <x v="25"/>
    <x v="1"/>
    <s v="Low End"/>
    <s v="Baskin-Robbins"/>
    <s v="Strawberry"/>
    <n v="694"/>
    <x v="4153"/>
    <n v="1588248.305537917"/>
    <x v="4153"/>
    <n v="2431430.1797998729"/>
    <n v="1214.9594729999367"/>
    <n v="843181.87426195596"/>
    <n v="5.0482733429392175"/>
    <n v="0.34678432523666253"/>
    <m/>
    <m/>
    <m/>
    <m/>
    <x v="32"/>
  </r>
  <r>
    <x v="25"/>
    <x v="1"/>
    <s v="Low End"/>
    <s v="Baskin-Robbins"/>
    <s v="Pralines 'n Cream"/>
    <n v="682"/>
    <x v="4154"/>
    <n v="1520185.199771621"/>
    <x v="4154"/>
    <n v="2341782.128069879"/>
    <n v="1204.687578149938"/>
    <n v="821596.92829825799"/>
    <n v="5.0347479985334633"/>
    <n v="0.35084259908304383"/>
    <m/>
    <m/>
    <m/>
    <m/>
    <x v="32"/>
  </r>
  <r>
    <x v="25"/>
    <x v="1"/>
    <s v="Low End"/>
    <s v="Baskin-Robbins"/>
    <s v="Fudge Ribbon"/>
    <n v="584"/>
    <x v="4155"/>
    <n v="1162759.6437539395"/>
    <x v="4155"/>
    <n v="1864549.6333999033"/>
    <n v="1201.695187749938"/>
    <n v="701789.98964596377"/>
    <n v="5.4669896832188947"/>
    <n v="0.37638579154703888"/>
    <m/>
    <m/>
    <m/>
    <m/>
    <x v="32"/>
  </r>
  <r>
    <x v="25"/>
    <x v="1"/>
    <s v="Low End"/>
    <s v="Baskin-Robbins"/>
    <s v="Peppermint Stick"/>
    <n v="577"/>
    <x v="4156"/>
    <n v="1143765.7754878202"/>
    <x v="4156"/>
    <n v="1841615.5875479036"/>
    <n v="1209.4450815599366"/>
    <n v="697849.8120600835"/>
    <n v="5.531556540727613"/>
    <n v="0.3789334846960461"/>
    <m/>
    <m/>
    <m/>
    <m/>
    <x v="32"/>
  </r>
  <r>
    <x v="25"/>
    <x v="1"/>
    <s v="Low End"/>
    <s v="Baskin-Robbins"/>
    <s v="Rocky Road"/>
    <n v="480"/>
    <x v="4157"/>
    <n v="603579.16264316859"/>
    <x v="4157"/>
    <n v="1173837.8707199388"/>
    <n v="1188.038975159938"/>
    <n v="570258.70807677018"/>
    <n v="5.0947824249997344"/>
    <n v="0.48580704567575322"/>
    <m/>
    <m/>
    <m/>
    <m/>
    <x v="32"/>
  </r>
  <r>
    <x v="25"/>
    <x v="1"/>
    <s v="Low End"/>
    <s v="Baskin-Robbins"/>
    <s v="Cherry Macaroon"/>
    <n v="468"/>
    <x v="4158"/>
    <n v="569174.33064957021"/>
    <x v="4158"/>
    <n v="1126336.1241599412"/>
    <n v="1190.5166527999379"/>
    <n v="557161.793510371"/>
    <n v="5.1425237606834919"/>
    <n v="0.49466742791892671"/>
    <m/>
    <m/>
    <m/>
    <m/>
    <x v="32"/>
  </r>
  <r>
    <x v="25"/>
    <x v="1"/>
    <s v="Low End"/>
    <s v="Baskin-Robbins"/>
    <s v="Peppermint Stick"/>
    <n v="465"/>
    <x v="4159"/>
    <n v="554813.6350927212"/>
    <x v="4159"/>
    <n v="1103424.6260249426"/>
    <n v="1179.8085826499387"/>
    <n v="548610.99093222141"/>
    <n v="5.103131580644896"/>
    <n v="0.4971893666254103"/>
    <m/>
    <m/>
    <m/>
    <m/>
    <x v="32"/>
  </r>
  <r>
    <x v="25"/>
    <x v="1"/>
    <s v="Low End"/>
    <s v="Baskin-Robbins"/>
    <s v="Very Berry Strawberry"/>
    <n v="422"/>
    <x v="4160"/>
    <n v="456162.68806461658"/>
    <x v="4160"/>
    <n v="948238.19974395144"/>
    <n v="1166.0557148799403"/>
    <n v="492075.51167933486"/>
    <n v="5.3246681327011487"/>
    <n v="0.51893660454958235"/>
    <m/>
    <m/>
    <m/>
    <m/>
    <x v="32"/>
  </r>
  <r>
    <x v="25"/>
    <x v="1"/>
    <s v="Low End"/>
    <s v="Baskin-Robbins"/>
    <s v="Coffee Candy"/>
    <n v="343"/>
    <x v="4161"/>
    <n v="216897.66917950872"/>
    <x v="4161"/>
    <n v="618558.42899196781"/>
    <n v="1171.0226233599392"/>
    <n v="401660.75981245912"/>
    <n v="5.2576598950434583"/>
    <n v="0.64934974771425324"/>
    <m/>
    <m/>
    <m/>
    <m/>
    <x v="32"/>
  </r>
  <r>
    <x v="25"/>
    <x v="1"/>
    <s v="High End"/>
    <s v="Ben and Jerry's"/>
    <s v="Chocolate Macadamia"/>
    <n v="812"/>
    <x v="4162"/>
    <n v="2306292.3976331595"/>
    <x v="4162"/>
    <n v="3752648.7626878247"/>
    <n v="1781.2270505599326"/>
    <n v="1446356.3650546651"/>
    <n v="5.6914884532017043"/>
    <n v="0.3854227924114903"/>
    <m/>
    <m/>
    <m/>
    <m/>
    <x v="32"/>
  </r>
  <r>
    <x v="25"/>
    <x v="1"/>
    <s v="High End"/>
    <s v="Ben and Jerry's"/>
    <s v="Peanut Butter Cookie Dough"/>
    <n v="789"/>
    <x v="4163"/>
    <n v="2219811.1045254041"/>
    <x v="4163"/>
    <n v="3622930.4587918315"/>
    <n v="1778.3515263199333"/>
    <n v="1403119.3542664275"/>
    <n v="5.8197722788336961"/>
    <n v="0.38728851415335669"/>
    <m/>
    <m/>
    <m/>
    <m/>
    <x v="32"/>
  </r>
  <r>
    <x v="25"/>
    <x v="1"/>
    <s v="High End"/>
    <s v="Ben and Jerry's"/>
    <s v="Cinnamon Buns"/>
    <n v="585"/>
    <x v="4164"/>
    <n v="1276105.5467549341"/>
    <x v="4164"/>
    <n v="1999127.110499897"/>
    <n v="1235.9342969999366"/>
    <n v="723021.56374496291"/>
    <n v="5.841557777777477"/>
    <n v="0.36166863024741125"/>
    <m/>
    <m/>
    <m/>
    <m/>
    <x v="32"/>
  </r>
  <r>
    <x v="25"/>
    <x v="1"/>
    <s v="High End"/>
    <s v="Ben and Jerry's"/>
    <s v="Turtle Soup"/>
    <n v="652"/>
    <x v="4165"/>
    <n v="1370043.2049722481"/>
    <x v="4165"/>
    <n v="2184109.2650718857"/>
    <n v="1248.5675768399351"/>
    <n v="814066.0600996376"/>
    <n v="5.1378233680978909"/>
    <n v="0.37272222279266065"/>
    <m/>
    <m/>
    <m/>
    <m/>
    <x v="32"/>
  </r>
  <r>
    <x v="25"/>
    <x v="1"/>
    <s v="High End"/>
    <s v="Ben and Jerry's"/>
    <s v="Vanilla Caramel Fudge"/>
    <n v="617"/>
    <x v="4166"/>
    <n v="1251750.0407112245"/>
    <x v="4166"/>
    <n v="2017684.7878588946"/>
    <n v="1241.3853276299353"/>
    <n v="765934.74714767002"/>
    <n v="5.3000869157209545"/>
    <n v="0.37961070617004383"/>
    <m/>
    <m/>
    <m/>
    <m/>
    <x v="32"/>
  </r>
  <r>
    <x v="25"/>
    <x v="1"/>
    <s v="High End"/>
    <s v="Ben and Jerry's"/>
    <s v="Strawberry"/>
    <n v="462"/>
    <x v="4167"/>
    <n v="714354.20679542306"/>
    <x v="4167"/>
    <n v="1272481.2375659344"/>
    <n v="1208.067166169938"/>
    <n v="558127.03077051137"/>
    <n v="5.9616631883113804"/>
    <n v="0.43861317109722153"/>
    <m/>
    <m/>
    <m/>
    <m/>
    <x v="32"/>
  </r>
  <r>
    <x v="25"/>
    <x v="1"/>
    <s v="High End"/>
    <s v="Ben and Jerry's"/>
    <s v="Coffee HEATH Bar Crunch"/>
    <n v="513"/>
    <x v="4168"/>
    <n v="720700.10130362259"/>
    <x v="4168"/>
    <n v="1338231.5617859305"/>
    <n v="1203.7650301799376"/>
    <n v="617531.46048230794"/>
    <n v="5.0850653450289762"/>
    <n v="0.4614533673515997"/>
    <m/>
    <m/>
    <m/>
    <m/>
    <x v="32"/>
  </r>
  <r>
    <x v="25"/>
    <x v="1"/>
    <s v="High End"/>
    <s v="Ben and Jerry's"/>
    <s v="Goodbye Yellow Brickle Road"/>
    <n v="494"/>
    <x v="4169"/>
    <n v="693093.85299644363"/>
    <x v="4169"/>
    <n v="1293848.4574079323"/>
    <n v="1216.1024380799363"/>
    <n v="600754.60441148863"/>
    <n v="5.3018753684207747"/>
    <n v="0.46431604951249639"/>
    <m/>
    <m/>
    <m/>
    <m/>
    <x v="32"/>
  </r>
  <r>
    <x v="25"/>
    <x v="1"/>
    <s v="High End"/>
    <s v="Ben and Jerry's"/>
    <s v="Chocolate Fudge Brownie"/>
    <n v="485"/>
    <x v="4170"/>
    <n v="664316.15139746538"/>
    <x v="4170"/>
    <n v="1251480.3472499344"/>
    <n v="1210.6478264999364"/>
    <n v="587164.19585246907"/>
    <n v="5.3203543298966292"/>
    <n v="0.46917572228979315"/>
    <m/>
    <m/>
    <m/>
    <m/>
    <x v="32"/>
  </r>
  <r>
    <x v="25"/>
    <x v="1"/>
    <s v="High End"/>
    <s v="Ben and Jerry's"/>
    <s v="Fossil Fuel"/>
    <n v="473"/>
    <x v="4171"/>
    <n v="623626.79520764737"/>
    <x v="4171"/>
    <n v="1195175.6129279376"/>
    <n v="1208.3484518399368"/>
    <n v="571548.81772029027"/>
    <n v="5.3420683636360842"/>
    <n v="0.47821325296297806"/>
    <m/>
    <m/>
    <m/>
    <m/>
    <x v="32"/>
  </r>
  <r>
    <x v="25"/>
    <x v="1"/>
    <s v="High End"/>
    <s v="Ben and Jerry's"/>
    <s v="Neapolitan Dynamite"/>
    <n v="374"/>
    <x v="4172"/>
    <n v="385882.00327773968"/>
    <x v="4172"/>
    <n v="833516.26089595631"/>
    <n v="1196.8830417599374"/>
    <n v="447634.25761821662"/>
    <n v="5.9589655187162647"/>
    <n v="0.53704322113290193"/>
    <m/>
    <m/>
    <m/>
    <m/>
    <x v="32"/>
  </r>
  <r>
    <x v="25"/>
    <x v="1"/>
    <s v="High End"/>
    <s v="Ben and Jerry's"/>
    <s v="Bananas on the Rum"/>
    <n v="351"/>
    <x v="4173"/>
    <n v="237066.78773464778"/>
    <x v="4173"/>
    <n v="645375.55188596668"/>
    <n v="1163.2728323399401"/>
    <n v="408308.76415131893"/>
    <n v="5.2383954017091314"/>
    <n v="0.63266847180394004"/>
    <m/>
    <m/>
    <m/>
    <m/>
    <x v="32"/>
  </r>
  <r>
    <x v="25"/>
    <x v="1"/>
    <s v="High End"/>
    <s v="Ben and Jerry's"/>
    <s v="Oatmeal Cookie Chunk"/>
    <n v="344"/>
    <x v="4174"/>
    <n v="220878.45085590868"/>
    <x v="4174"/>
    <n v="619121.70663196826"/>
    <n v="1157.6838830699405"/>
    <n v="398243.25577605958"/>
    <n v="5.2318965203485686"/>
    <n v="0.6432390457483862"/>
    <m/>
    <m/>
    <m/>
    <m/>
    <x v="32"/>
  </r>
  <r>
    <x v="25"/>
    <x v="2"/>
    <s v="High End"/>
    <s v="Ben and Jerry's"/>
    <s v="Cherry Garcia"/>
    <n v="310"/>
    <x v="4175"/>
    <n v="178174.90493969087"/>
    <x v="4175"/>
    <n v="536149.33286997245"/>
    <n v="1154.7562191299407"/>
    <n v="357974.42793028161"/>
    <n v="5.5790773451610036"/>
    <n v="0.66767671986845123"/>
    <m/>
    <m/>
    <m/>
    <m/>
    <x v="32"/>
  </r>
  <r>
    <x v="25"/>
    <x v="2"/>
    <s v="Low End"/>
    <s v="EDY's"/>
    <s v="Strawberry"/>
    <n v="461"/>
    <x v="4176"/>
    <n v="536686.84676175204"/>
    <x v="4176"/>
    <n v="1141337.0500379403"/>
    <n v="1311.6056470199312"/>
    <n v="604650.20327618823"/>
    <n v="5.3704671540127347"/>
    <n v="0.52977356974093548"/>
    <m/>
    <m/>
    <m/>
    <m/>
    <x v="32"/>
  </r>
  <r>
    <x v="25"/>
    <x v="2"/>
    <s v="Low End"/>
    <s v="EDY's"/>
    <s v="Hot Chocolate Limited Edition  New!"/>
    <n v="475"/>
    <x v="4177"/>
    <n v="494597.21302547422"/>
    <x v="4177"/>
    <n v="1105015.5460499423"/>
    <n v="1285.0912274199327"/>
    <n v="610418.33302446804"/>
    <n v="4.8975758273681649"/>
    <n v="0.5524070093009168"/>
    <m/>
    <m/>
    <m/>
    <m/>
    <x v="32"/>
  </r>
  <r>
    <x v="25"/>
    <x v="2"/>
    <s v="Low End"/>
    <s v="EDY's"/>
    <s v="Strawberry Cheesecake Limited Editions "/>
    <n v="468"/>
    <x v="4178"/>
    <n v="472215.92355285562"/>
    <x v="4178"/>
    <n v="1064685.8598479449"/>
    <n v="1265.9614023399345"/>
    <n v="592469.93629508931"/>
    <n v="4.8610465512817997"/>
    <n v="0.55647394094226443"/>
    <m/>
    <m/>
    <m/>
    <m/>
    <x v="32"/>
  </r>
  <r>
    <x v="25"/>
    <x v="2"/>
    <s v="Low End"/>
    <s v="EDY's"/>
    <s v="Girl Scouts® Samoas® Cookie (Jan-Apr)"/>
    <n v="437"/>
    <x v="4179"/>
    <n v="409398.20538817905"/>
    <x v="4179"/>
    <n v="952029.87221995124"/>
    <n v="1241.7200613999364"/>
    <n v="542631.66683177219"/>
    <n v="4.9852587185352135"/>
    <n v="0.56997336182998037"/>
    <m/>
    <m/>
    <m/>
    <m/>
    <x v="32"/>
  </r>
  <r>
    <x v="25"/>
    <x v="2"/>
    <s v="High End"/>
    <s v="Häagen-Dazs"/>
    <s v="Belgian Chocolate"/>
    <n v="872"/>
    <x v="4180"/>
    <n v="2886032.0968174511"/>
    <x v="4180"/>
    <n v="4503147.6769597894"/>
    <n v="1854.4903441999295"/>
    <n v="1617115.5801423383"/>
    <n v="5.9222020412841268"/>
    <n v="0.35910782771265937"/>
    <m/>
    <m/>
    <m/>
    <m/>
    <x v="32"/>
  </r>
  <r>
    <x v="25"/>
    <x v="2"/>
    <s v="High End"/>
    <s v="Häagen-Dazs"/>
    <s v="Mango"/>
    <n v="862"/>
    <x v="4181"/>
    <n v="2824541.3694566144"/>
    <x v="4181"/>
    <n v="4422587.6801957935"/>
    <n v="1853.8820310199299"/>
    <n v="1598046.3107391791"/>
    <n v="5.9519862621806965"/>
    <n v="0.3613373948232117"/>
    <m/>
    <m/>
    <m/>
    <m/>
    <x v="32"/>
  </r>
  <r>
    <x v="25"/>
    <x v="2"/>
    <s v="High End"/>
    <s v="Häagen-Dazs"/>
    <s v="Strawberry"/>
    <n v="848"/>
    <x v="4182"/>
    <n v="2715648.5080030602"/>
    <x v="4182"/>
    <n v="4280043.5267198011"/>
    <n v="1844.8054465999307"/>
    <n v="1564395.0187167409"/>
    <n v="5.9519117216978374"/>
    <n v="0.36550913768759818"/>
    <m/>
    <m/>
    <m/>
    <m/>
    <x v="32"/>
  </r>
  <r>
    <x v="25"/>
    <x v="2"/>
    <s v="High End"/>
    <s v="Häagen-Dazs"/>
    <s v="Rocky Road"/>
    <n v="751"/>
    <x v="4183"/>
    <n v="2186027.3544430863"/>
    <x v="4183"/>
    <n v="3561174.9507198348"/>
    <n v="1831.0886767999309"/>
    <n v="1375147.5962767485"/>
    <n v="6.3141287882819972"/>
    <n v="0.38614996884631686"/>
    <m/>
    <m/>
    <m/>
    <m/>
    <x v="32"/>
  </r>
  <r>
    <x v="25"/>
    <x v="2"/>
    <s v="High End"/>
    <s v="Häagen-Dazs"/>
    <s v="Waffle Cone"/>
    <n v="686"/>
    <x v="4184"/>
    <n v="1866535.0681487031"/>
    <x v="4184"/>
    <n v="3113645.392479856"/>
    <n v="1817.9450791999316"/>
    <n v="1247110.324331153"/>
    <n v="6.6163872886294319"/>
    <n v="0.40053062154836289"/>
    <m/>
    <m/>
    <m/>
    <m/>
    <x v="32"/>
  </r>
  <r>
    <x v="25"/>
    <x v="2"/>
    <s v="High End"/>
    <s v="Häagen-Dazs"/>
    <s v="Almond Hazelnut Swirl"/>
    <n v="677"/>
    <x v="4185"/>
    <n v="1797482.5133763878"/>
    <x v="4185"/>
    <n v="3019004.7986078626"/>
    <n v="1804.316521759933"/>
    <n v="1221522.2852314748"/>
    <n v="6.5869818375181639"/>
    <n v="0.40461091211075539"/>
    <m/>
    <m/>
    <m/>
    <m/>
    <x v="32"/>
  </r>
  <r>
    <x v="25"/>
    <x v="2"/>
    <s v="High End"/>
    <s v="Häagen-Dazs"/>
    <s v="Macadamia Nut Brittle"/>
    <n v="716"/>
    <x v="4186"/>
    <n v="1747721.9732168703"/>
    <x v="4186"/>
    <n v="3025763.5716158636"/>
    <n v="1784.9742994399344"/>
    <n v="1278041.5983989933"/>
    <n v="5.9021323687148177"/>
    <n v="0.42238647143090369"/>
    <m/>
    <m/>
    <m/>
    <m/>
    <x v="32"/>
  </r>
  <r>
    <x v="25"/>
    <x v="2"/>
    <s v="High End"/>
    <s v="Häagen-Dazs"/>
    <s v="Mango"/>
    <n v="694"/>
    <x v="4187"/>
    <n v="1703993.9103277507"/>
    <x v="4187"/>
    <n v="2611136.4524638634"/>
    <n v="1307.1218186399319"/>
    <n v="907142.54213611269"/>
    <n v="5.4213897060515901"/>
    <n v="0.3474129210214712"/>
    <m/>
    <m/>
    <m/>
    <m/>
    <x v="32"/>
  </r>
  <r>
    <x v="25"/>
    <x v="2"/>
    <s v="High End"/>
    <s v="Häagen-Dazs"/>
    <s v="Chocolate"/>
    <n v="518"/>
    <x v="4188"/>
    <n v="952397.87103547051"/>
    <x v="4188"/>
    <n v="1603103.3665919169"/>
    <n v="1256.1882153599349"/>
    <n v="650705.49555644637"/>
    <n v="5.9745060694977594"/>
    <n v="0.40590364234578313"/>
    <m/>
    <m/>
    <m/>
    <m/>
    <x v="32"/>
  </r>
  <r>
    <x v="25"/>
    <x v="2"/>
    <s v="High End"/>
    <s v="Häagen-Dazs"/>
    <s v="Macadamia Nut Brittle"/>
    <n v="547"/>
    <x v="4189"/>
    <n v="892447.91379418434"/>
    <x v="4189"/>
    <n v="1564289.5071329195"/>
    <n v="1228.2296039099365"/>
    <n v="671841.59333873517"/>
    <n v="5.2280830694695668"/>
    <n v="0.42948673520805508"/>
    <m/>
    <m/>
    <m/>
    <m/>
    <x v="32"/>
  </r>
  <r>
    <x v="25"/>
    <x v="2"/>
    <s v="High End"/>
    <s v="Häagen-Dazs"/>
    <s v="Rockmelon"/>
    <n v="398"/>
    <x v="4190"/>
    <n v="333973.81080418284"/>
    <x v="4190"/>
    <n v="801701.7838199588"/>
    <n v="1175.1959120999395"/>
    <n v="467727.97301577596"/>
    <n v="5.0611208291454686"/>
    <n v="0.58341890021391718"/>
    <m/>
    <m/>
    <m/>
    <m/>
    <x v="32"/>
  </r>
  <r>
    <x v="25"/>
    <x v="2"/>
    <s v="High End"/>
    <s v="Häagen-Dazs"/>
    <s v="Vanilla Honey Bee"/>
    <n v="969"/>
    <x v="4191"/>
    <n v="1962610.0030798996"/>
    <x v="4191"/>
    <n v="4757876.5510797566"/>
    <n v="2884.6919999998527"/>
    <n v="2795266.547999857"/>
    <n v="5.0671716408666141"/>
    <n v="0.5875029580928276"/>
    <m/>
    <m/>
    <m/>
    <m/>
    <x v="32"/>
  </r>
  <r>
    <x v="25"/>
    <x v="2"/>
    <s v="Low End"/>
    <s v="Baskin-Robbins"/>
    <s v="Pralines 'n Cream"/>
    <n v="765"/>
    <x v="4192"/>
    <n v="1921951.3965942475"/>
    <x v="4192"/>
    <n v="3254822.9393848465"/>
    <n v="1742.3157422099334"/>
    <n v="1332871.5427905989"/>
    <n v="5.5616607960781694"/>
    <n v="0.40950662067120264"/>
    <m/>
    <m/>
    <m/>
    <m/>
    <x v="32"/>
  </r>
  <r>
    <x v="25"/>
    <x v="2"/>
    <s v="Low End"/>
    <s v="Baskin-Robbins"/>
    <s v="Pistachio Almond"/>
    <n v="724"/>
    <x v="4193"/>
    <n v="1697958.7279141506"/>
    <x v="4193"/>
    <n v="2944823.4439038644"/>
    <n v="1722.1888342399361"/>
    <n v="1246864.7159897138"/>
    <n v="5.6180051049721174"/>
    <n v="0.42340898860027498"/>
    <m/>
    <m/>
    <m/>
    <m/>
    <x v="32"/>
  </r>
  <r>
    <x v="25"/>
    <x v="2"/>
    <s v="Low End"/>
    <s v="Baskin-Robbins"/>
    <s v="Chocolate Fudge"/>
    <n v="677"/>
    <x v="4194"/>
    <n v="1110917.6310959405"/>
    <x v="4194"/>
    <n v="2217250.0115998811"/>
    <n v="1634.1689519999125"/>
    <n v="1106332.3805039406"/>
    <n v="4.8376821270307602"/>
    <n v="0.4989660050585159"/>
    <m/>
    <m/>
    <m/>
    <m/>
    <x v="32"/>
  </r>
  <r>
    <x v="25"/>
    <x v="2"/>
    <s v="Low End"/>
    <s v="Baskin-Robbins"/>
    <s v="Peppermint Stick"/>
    <n v="575"/>
    <x v="4195"/>
    <n v="844469.15634795476"/>
    <x v="4195"/>
    <n v="1729504.3107999074"/>
    <n v="1539.1915729599177"/>
    <n v="885035.15445195267"/>
    <n v="5.2310149286953722"/>
    <n v="0.5117276371763525"/>
    <m/>
    <m/>
    <m/>
    <m/>
    <x v="32"/>
  </r>
  <r>
    <x v="25"/>
    <x v="2"/>
    <s v="Low End"/>
    <s v="Baskin-Robbins"/>
    <s v="Cherry Macaroon"/>
    <n v="469"/>
    <x v="4196"/>
    <n v="524800.48177918186"/>
    <x v="4196"/>
    <n v="1156320.972190938"/>
    <n v="1346.5255659099275"/>
    <n v="631520.49041175609"/>
    <n v="5.2569363304901229"/>
    <n v="0.54614636039609599"/>
    <m/>
    <m/>
    <m/>
    <m/>
    <x v="32"/>
  </r>
  <r>
    <x v="25"/>
    <x v="2"/>
    <s v="Low End"/>
    <s v="Baskin-Robbins"/>
    <s v="Cherry Macaroon"/>
    <n v="464"/>
    <x v="4197"/>
    <n v="441599.66520957631"/>
    <x v="4197"/>
    <n v="1023648.2361599453"/>
    <n v="1254.415023599933"/>
    <n v="582048.57095036888"/>
    <n v="4.7546087068962972"/>
    <n v="0.5686021334182455"/>
    <m/>
    <m/>
    <m/>
    <m/>
    <x v="32"/>
  </r>
  <r>
    <x v="25"/>
    <x v="2"/>
    <s v="Low End"/>
    <s v="Baskin-Robbins"/>
    <s v="Peppermint Stick"/>
    <n v="363"/>
    <x v="4198"/>
    <n v="339324.08980468201"/>
    <x v="4198"/>
    <n v="788900.99936995795"/>
    <n v="1238.5038830999338"/>
    <n v="449576.90956527594"/>
    <n v="5.9869999724514713"/>
    <n v="0.5698774750245249"/>
    <m/>
    <m/>
    <m/>
    <m/>
    <x v="32"/>
  </r>
  <r>
    <x v="25"/>
    <x v="2"/>
    <s v="Low End"/>
    <s v="Baskin-Robbins"/>
    <s v="Very Berry Strawberry"/>
    <n v="418"/>
    <x v="4199"/>
    <n v="358672.06055734114"/>
    <x v="4199"/>
    <n v="855898.59405595507"/>
    <n v="1189.5371614799376"/>
    <n v="497226.53349861392"/>
    <n v="4.8985748612437616"/>
    <n v="0.58094093967644411"/>
    <m/>
    <m/>
    <m/>
    <m/>
    <x v="32"/>
  </r>
  <r>
    <x v="25"/>
    <x v="2"/>
    <s v="High End"/>
    <s v="Ben and Jerry's"/>
    <s v="Chocolate Chip Cookie Dough"/>
    <n v="803"/>
    <x v="4200"/>
    <n v="2310372.9616953563"/>
    <x v="4200"/>
    <n v="3762596.0903078201"/>
    <n v="1808.4970468399301"/>
    <n v="1452223.1286124638"/>
    <n v="5.835210256537704"/>
    <n v="0.38596306745581521"/>
    <m/>
    <m/>
    <m/>
    <m/>
    <x v="32"/>
  </r>
  <r>
    <x v="25"/>
    <x v="3"/>
    <s v="High End"/>
    <s v="Ben and Jerry's"/>
    <s v="Coffee"/>
    <n v="705"/>
    <x v="4201"/>
    <n v="1814668.449197304"/>
    <x v="4201"/>
    <n v="3067742.9135398567"/>
    <n v="1777.4105877199331"/>
    <n v="1253074.4643425527"/>
    <n v="6.1722104794323362"/>
    <n v="0.40846788654028215"/>
    <m/>
    <m/>
    <m/>
    <m/>
    <x v="32"/>
  </r>
  <r>
    <x v="25"/>
    <x v="3"/>
    <s v="High End"/>
    <s v="Ben and Jerry's"/>
    <s v="Cherry Garcia"/>
    <n v="693"/>
    <x v="4202"/>
    <n v="1738778.5478169885"/>
    <x v="4202"/>
    <n v="2965148.1616678624"/>
    <n v="1769.6531224399337"/>
    <n v="1226369.6138508739"/>
    <n v="6.1741891428568572"/>
    <n v="0.41359471668392278"/>
    <m/>
    <m/>
    <m/>
    <m/>
    <x v="32"/>
  </r>
  <r>
    <x v="25"/>
    <x v="3"/>
    <s v="High End"/>
    <s v="Ben and Jerry's"/>
    <s v="Pumpkin Cheesecake"/>
    <n v="642"/>
    <x v="4203"/>
    <n v="1544326.5338498782"/>
    <x v="4203"/>
    <n v="2363322.3095158748"/>
    <n v="1275.6943546199323"/>
    <n v="818995.7756659966"/>
    <n v="5.733936757009042"/>
    <n v="0.34654425778842129"/>
    <m/>
    <m/>
    <m/>
    <m/>
    <x v="32"/>
  </r>
  <r>
    <x v="25"/>
    <x v="3"/>
    <s v="High End"/>
    <s v="Ben and Jerry's"/>
    <s v="Peanut Butter Cup"/>
    <n v="622"/>
    <x v="4204"/>
    <n v="1454231.9577463227"/>
    <x v="4204"/>
    <n v="2244558.2314398806"/>
    <n v="1270.6210187999322"/>
    <n v="790326.27369355783"/>
    <n v="5.8016310610929391"/>
    <n v="0.35210771662028334"/>
    <m/>
    <m/>
    <m/>
    <m/>
    <x v="32"/>
  </r>
  <r>
    <x v="25"/>
    <x v="3"/>
    <s v="High End"/>
    <s v="Ben and Jerry's"/>
    <s v="Orange &amp; Cream"/>
    <n v="422"/>
    <x v="4205"/>
    <n v="458941.69985661539"/>
    <x v="4205"/>
    <n v="1048769.0653439439"/>
    <n v="1397.6951788799254"/>
    <n v="589827.3654873285"/>
    <n v="5.8891818767769362"/>
    <n v="0.562399659732426"/>
    <m/>
    <m/>
    <m/>
    <m/>
    <x v="32"/>
  </r>
  <r>
    <x v="25"/>
    <x v="3"/>
    <s v="High End"/>
    <s v="Ben and Jerry's"/>
    <s v="Goodbye Yellow Brickle Road"/>
    <n v="408"/>
    <x v="4206"/>
    <n v="427337.86097661703"/>
    <x v="4206"/>
    <n v="988375.41734394687"/>
    <n v="1375.092049919926"/>
    <n v="561037.55636732979"/>
    <n v="5.9374724705879158"/>
    <n v="0.56763608900249807"/>
    <m/>
    <m/>
    <m/>
    <m/>
    <x v="32"/>
  </r>
  <r>
    <x v="25"/>
    <x v="3"/>
    <s v="High End"/>
    <s v="Ben and Jerry's"/>
    <s v="Half Baked"/>
    <n v="472"/>
    <x v="4207"/>
    <n v="469588.54365501495"/>
    <x v="4207"/>
    <n v="1099187.0259839415"/>
    <n v="1333.8950896799292"/>
    <n v="629598.48232892656"/>
    <n v="4.9338687966099073"/>
    <n v="0.57278558375026223"/>
    <m/>
    <m/>
    <m/>
    <m/>
    <x v="32"/>
  </r>
  <r>
    <x v="25"/>
    <x v="3"/>
    <s v="High End"/>
    <s v="Ben and Jerry's"/>
    <s v="Oatmeal Cookie Chunk"/>
    <n v="433"/>
    <x v="4208"/>
    <n v="397963.00171569904"/>
    <x v="4208"/>
    <n v="950122.18521194998"/>
    <n v="1275.1944191599327"/>
    <n v="552159.183496251"/>
    <n v="5.0676156212468459"/>
    <n v="0.58114544854362826"/>
    <m/>
    <m/>
    <m/>
    <m/>
    <x v="32"/>
  </r>
  <r>
    <x v="25"/>
    <x v="3"/>
    <s v="High End"/>
    <s v="Ben and Jerry's"/>
    <s v="Neapolitan Dynamite"/>
    <n v="372"/>
    <x v="4209"/>
    <n v="301308.09470170381"/>
    <x v="4209"/>
    <n v="752737.91581195965"/>
    <n v="1213.5210244899349"/>
    <n v="451429.82111025584"/>
    <n v="5.4394866155911057"/>
    <n v="0.59971712813657019"/>
    <m/>
    <m/>
    <m/>
    <m/>
    <x v="32"/>
  </r>
  <r>
    <x v="25"/>
    <x v="3"/>
    <s v="High End"/>
    <s v="Ben and Jerry's"/>
    <s v="Orange &amp; Cream"/>
    <n v="401"/>
    <x v="4210"/>
    <n v="273501.38806126534"/>
    <x v="4210"/>
    <n v="725459.64148796094"/>
    <n v="1127.0779387199391"/>
    <n v="451958.25342669559"/>
    <n v="4.5115368778052432"/>
    <n v="0.62299572240807533"/>
    <m/>
    <m/>
    <m/>
    <m/>
    <x v="32"/>
  </r>
  <r>
    <x v="25"/>
    <x v="3"/>
    <s v="High End"/>
    <s v="Ben and Jerry's"/>
    <s v="Strawberry Cheesecake"/>
    <n v="391"/>
    <x v="4211"/>
    <n v="255099.88804918647"/>
    <x v="4211"/>
    <n v="685642.94531996362"/>
    <n v="1101.1331387999417"/>
    <n v="430543.05727077718"/>
    <n v="4.484814629155772"/>
    <n v="0.62794062158673425"/>
    <m/>
    <m/>
    <m/>
    <m/>
    <x v="32"/>
  </r>
  <r>
    <x v="25"/>
    <x v="3"/>
    <s v="High End"/>
    <s v="Ben and Jerry's"/>
    <s v="Oatmeal Cookie Chunk"/>
    <n v="341"/>
    <x v="4212"/>
    <n v="190449.31977422"/>
    <x v="4212"/>
    <n v="542230.92443297151"/>
    <n v="1031.6176089699456"/>
    <n v="351781.60465875152"/>
    <n v="4.6631085425217487"/>
    <n v="0.64876713740851455"/>
    <m/>
    <m/>
    <m/>
    <m/>
    <x v="32"/>
  </r>
  <r>
    <x v="25"/>
    <x v="3"/>
    <s v="High End"/>
    <s v="Ben and Jerry's"/>
    <s v="Cherry Garcia"/>
    <n v="308"/>
    <x v="4213"/>
    <n v="158779.10219555165"/>
    <x v="4213"/>
    <n v="467609.34127597534"/>
    <n v="1002.6955814299471"/>
    <n v="308830.23908042372"/>
    <n v="4.9292602175322076"/>
    <n v="0.66044497365624089"/>
    <m/>
    <m/>
    <m/>
    <m/>
    <x v="32"/>
  </r>
  <r>
    <x v="25"/>
    <x v="3"/>
    <s v="Low End"/>
    <s v="EDY's"/>
    <s v="Peppermint (Holiday)"/>
    <n v="985"/>
    <x v="4214"/>
    <n v="2244204.5231023813"/>
    <x v="4214"/>
    <n v="3800871.8527497989"/>
    <n v="1580.3729234999164"/>
    <n v="1556667.3296474176"/>
    <n v="3.9175158883246657"/>
    <n v="0.40955533097524005"/>
    <m/>
    <m/>
    <m/>
    <m/>
    <x v="32"/>
  </r>
  <r>
    <x v="25"/>
    <x v="3"/>
    <s v="Low End"/>
    <s v="EDY's"/>
    <s v="Coffee"/>
    <n v="443"/>
    <x v="4215"/>
    <n v="518023.92344697274"/>
    <x v="4215"/>
    <n v="1078946.833699943"/>
    <n v="1266.191670999933"/>
    <n v="560922.91025297029"/>
    <n v="5.4978462753947435"/>
    <n v="0.51988002812839607"/>
    <m/>
    <m/>
    <m/>
    <m/>
    <x v="32"/>
  </r>
  <r>
    <x v="25"/>
    <x v="3"/>
    <s v="Low End"/>
    <s v="EDY's"/>
    <s v="French Vanilla"/>
    <n v="469"/>
    <x v="4216"/>
    <n v="496435.77370657376"/>
    <x v="4216"/>
    <n v="1070111.1748599436"/>
    <n v="1223.1884885999355"/>
    <n v="573675.40115336981"/>
    <n v="4.8650041364602972"/>
    <n v="0.53608953408831805"/>
    <m/>
    <m/>
    <m/>
    <m/>
    <x v="32"/>
  </r>
  <r>
    <x v="25"/>
    <x v="3"/>
    <s v="Low End"/>
    <s v="EDY's"/>
    <s v="Hot Chocolate Limited Edition  New!"/>
    <n v="389"/>
    <x v="4217"/>
    <n v="364886.60062518046"/>
    <x v="4217"/>
    <n v="825595.8149199558"/>
    <n v="1184.3424531999367"/>
    <n v="460709.21429477533"/>
    <n v="5.4559235989714301"/>
    <n v="0.55803240032102475"/>
    <m/>
    <m/>
    <m/>
    <m/>
    <x v="32"/>
  </r>
  <r>
    <x v="25"/>
    <x v="3"/>
    <s v="Low End"/>
    <s v="EDY's"/>
    <s v="Strawberry Cheesecake Limited Editions "/>
    <n v="365"/>
    <x v="4218"/>
    <n v="331891.23161478242"/>
    <x v="4218"/>
    <n v="756718.28907995985"/>
    <n v="1163.9097464799383"/>
    <n v="424827.05746517744"/>
    <n v="5.6800021698627123"/>
    <n v="0.56140714925985813"/>
    <m/>
    <m/>
    <m/>
    <m/>
    <x v="32"/>
  </r>
  <r>
    <x v="25"/>
    <x v="3"/>
    <s v="Low End"/>
    <s v="EDY's"/>
    <s v="Girl Scouts® Samoas® Cookie (Jan-Apr)"/>
    <n v="334"/>
    <x v="4219"/>
    <n v="282079.47528478521"/>
    <x v="4219"/>
    <n v="660103.94607996545"/>
    <n v="1131.8097927999406"/>
    <n v="378024.47079518024"/>
    <n v="5.9172428742511869"/>
    <n v="0.57267415691132084"/>
    <m/>
    <m/>
    <m/>
    <m/>
    <x v="32"/>
  </r>
  <r>
    <x v="25"/>
    <x v="3"/>
    <s v="Low End"/>
    <s v="EDY's"/>
    <s v="Caramel Delight"/>
    <n v="307"/>
    <x v="4220"/>
    <n v="198457.03651650957"/>
    <x v="4220"/>
    <n v="521442.92489197257"/>
    <n v="1052.0712976399445"/>
    <n v="322985.88837546296"/>
    <n v="5.5326096286642041"/>
    <n v="0.61940794084487005"/>
    <m/>
    <m/>
    <m/>
    <m/>
    <x v="32"/>
  </r>
  <r>
    <x v="25"/>
    <x v="3"/>
    <s v="High End"/>
    <s v="Häagen-Dazs"/>
    <s v="Belgian Chocolate"/>
    <n v="886"/>
    <x v="4221"/>
    <n v="2998022.6501206416"/>
    <x v="4221"/>
    <n v="4667970.6336797765"/>
    <n v="1884.8171371999265"/>
    <n v="1669947.9835591349"/>
    <n v="5.9464897065459903"/>
    <n v="0.35774603454236159"/>
    <m/>
    <m/>
    <m/>
    <m/>
    <x v="32"/>
  </r>
  <r>
    <x v="25"/>
    <x v="3"/>
    <s v="High End"/>
    <s v="Häagen-Dazs"/>
    <s v="Mango"/>
    <n v="860"/>
    <x v="4222"/>
    <n v="2880985.6386706475"/>
    <x v="4222"/>
    <n v="4501353.6386797838"/>
    <n v="1884.1488372199265"/>
    <n v="1620368.0000091363"/>
    <n v="6.0862001604648244"/>
    <n v="0.35997349465846001"/>
    <m/>
    <m/>
    <m/>
    <m/>
    <x v="32"/>
  </r>
  <r>
    <x v="25"/>
    <x v="3"/>
    <s v="High End"/>
    <s v="Häagen-Dazs"/>
    <s v="Waffle Cone"/>
    <n v="783"/>
    <x v="4223"/>
    <n v="2177950.0472602844"/>
    <x v="4223"/>
    <n v="3624403.2368398281"/>
    <n v="1847.3220811999286"/>
    <n v="1446453.1895795437"/>
    <n v="5.9117081481478682"/>
    <n v="0.39908726900948482"/>
    <m/>
    <m/>
    <m/>
    <m/>
    <x v="32"/>
  </r>
  <r>
    <x v="25"/>
    <x v="3"/>
    <s v="High End"/>
    <s v="Häagen-Dazs"/>
    <s v="Mango Sorbet"/>
    <n v="727"/>
    <x v="4224"/>
    <n v="1894320.4965249489"/>
    <x v="4224"/>
    <n v="3231273.9013548475"/>
    <n v="1839.0005568499296"/>
    <n v="1336953.4048298986"/>
    <n v="6.113711643741115"/>
    <n v="0.41375427947142607"/>
    <m/>
    <m/>
    <m/>
    <m/>
    <x v="32"/>
  </r>
  <r>
    <x v="25"/>
    <x v="4"/>
    <s v="High End"/>
    <s v="Häagen-Dazs"/>
    <s v="Vanilla Honey Bee"/>
    <n v="551"/>
    <x v="4225"/>
    <n v="754667.98879846034"/>
    <x v="4225"/>
    <n v="1676269.7493499119"/>
    <n v="1672.5984764999121"/>
    <n v="921601.76055145159"/>
    <n v="5.5212919237746645"/>
    <n v="0.54979323042062034"/>
    <m/>
    <m/>
    <m/>
    <m/>
    <x v="32"/>
  </r>
  <r>
    <x v="25"/>
    <x v="4"/>
    <s v="High End"/>
    <s v="Häagen-Dazs"/>
    <s v="Chocolate"/>
    <n v="515"/>
    <x v="4226"/>
    <n v="665497.86558826454"/>
    <x v="4226"/>
    <n v="1499297.1809299202"/>
    <n v="1619.0277967799141"/>
    <n v="833799.31534165563"/>
    <n v="5.6529255572812529"/>
    <n v="0.55612678123259207"/>
    <m/>
    <m/>
    <m/>
    <m/>
    <x v="32"/>
  </r>
  <r>
    <x v="25"/>
    <x v="4"/>
    <s v="High End"/>
    <s v="Häagen-Dazs"/>
    <s v="Coffee"/>
    <n v="532"/>
    <x v="4227"/>
    <n v="617053.97504936683"/>
    <x v="4227"/>
    <n v="1426005.2227399235"/>
    <n v="1520.5850520499184"/>
    <n v="808951.24769055669"/>
    <n v="5.0384604229320606"/>
    <n v="0.56728491227839917"/>
    <m/>
    <m/>
    <m/>
    <m/>
    <x v="32"/>
  </r>
  <r>
    <x v="25"/>
    <x v="4"/>
    <s v="High End"/>
    <s v="Häagen-Dazs"/>
    <s v="Radish and Rice"/>
    <n v="978"/>
    <x v="4228"/>
    <n v="2098796.3961298876"/>
    <x v="4228"/>
    <n v="5061654.4866297282"/>
    <n v="3029.5072499998369"/>
    <n v="2962858.0904998407"/>
    <n v="5.2919384815948076"/>
    <n v="0.58535368194849691"/>
    <m/>
    <m/>
    <m/>
    <m/>
    <x v="32"/>
  </r>
  <r>
    <x v="25"/>
    <x v="4"/>
    <s v="High End"/>
    <s v="Häagen-Dazs"/>
    <s v="Vanilla"/>
    <n v="965"/>
    <x v="4229"/>
    <n v="2001887.4974398946"/>
    <x v="4229"/>
    <n v="4856508.616439743"/>
    <n v="2958.1565999998434"/>
    <n v="2854621.1189998481"/>
    <n v="5.2151828145074965"/>
    <n v="0.58779286612128823"/>
    <m/>
    <m/>
    <m/>
    <m/>
    <x v="32"/>
  </r>
  <r>
    <x v="25"/>
    <x v="4"/>
    <s v="Low End"/>
    <s v="Baskin-Robbins"/>
    <s v="Daiquiri Ice"/>
    <n v="874"/>
    <x v="4230"/>
    <n v="1746497.9698723448"/>
    <x v="4230"/>
    <n v="3355999.3815238173"/>
    <n v="1841.5347959399001"/>
    <n v="1609501.4116514726"/>
    <n v="4.3933824096107452"/>
    <n v="0.4795893052044205"/>
    <m/>
    <m/>
    <m/>
    <m/>
    <x v="32"/>
  </r>
  <r>
    <x v="25"/>
    <x v="4"/>
    <s v="Low End"/>
    <s v="Baskin-Robbins"/>
    <s v="Peppermint Stick"/>
    <n v="858"/>
    <x v="4231"/>
    <n v="1683821.8185530684"/>
    <x v="4231"/>
    <n v="3246990.2682358231"/>
    <n v="1821.8746499799008"/>
    <n v="1563168.4496827547"/>
    <n v="4.4106887435895032"/>
    <n v="0.48142073752874726"/>
    <m/>
    <m/>
    <m/>
    <m/>
    <x v="32"/>
  </r>
  <r>
    <x v="25"/>
    <x v="4"/>
    <s v="Low End"/>
    <s v="Baskin-Robbins"/>
    <s v="Pistachio Almond"/>
    <n v="721"/>
    <x v="4232"/>
    <n v="1235673.7336237736"/>
    <x v="4232"/>
    <n v="2444521.6484638685"/>
    <n v="1676.6267889599098"/>
    <n v="1208847.914840095"/>
    <n v="4.7024410318998857"/>
    <n v="0.49451307399945998"/>
    <m/>
    <m/>
    <m/>
    <m/>
    <x v="32"/>
  </r>
  <r>
    <x v="25"/>
    <x v="4"/>
    <s v="Low End"/>
    <s v="Baskin-Robbins"/>
    <s v="Chocolate Fudge"/>
    <n v="674"/>
    <x v="4233"/>
    <n v="1129438.114250818"/>
    <x v="4233"/>
    <n v="2254214.5356478766"/>
    <n v="1668.8077468799086"/>
    <n v="1124776.4213970585"/>
    <n v="4.962213578634743"/>
    <n v="0.4989660050585159"/>
    <m/>
    <m/>
    <m/>
    <m/>
    <x v="32"/>
  </r>
  <r>
    <x v="25"/>
    <x v="4"/>
    <s v="Low End"/>
    <s v="Baskin-Robbins"/>
    <s v="Peppermint Stick"/>
    <n v="572"/>
    <x v="4234"/>
    <n v="858154.83816915296"/>
    <x v="4234"/>
    <n v="1757533.0973199038"/>
    <n v="1572.339613899914"/>
    <n v="899378.25915075082"/>
    <n v="5.3716963461535521"/>
    <n v="0.5117276371763525"/>
    <m/>
    <m/>
    <m/>
    <m/>
    <x v="32"/>
  </r>
  <r>
    <x v="25"/>
    <x v="4"/>
    <s v="Low End"/>
    <s v="Baskin-Robbins"/>
    <s v="Chocolate Chip Cookie Dough"/>
    <n v="541"/>
    <x v="4235"/>
    <n v="768629.84531585837"/>
    <x v="4235"/>
    <n v="1590679.7348899138"/>
    <n v="1519.5007200999175"/>
    <n v="822049.88957405544"/>
    <n v="5.4348582070237352"/>
    <n v="0.51679157755218841"/>
    <m/>
    <m/>
    <m/>
    <m/>
    <x v="32"/>
  </r>
  <r>
    <x v="25"/>
    <x v="4"/>
    <s v="Low End"/>
    <s v="Baskin-Robbins"/>
    <s v="Chocolate Chip"/>
    <n v="495"/>
    <x v="4236"/>
    <n v="586406.2810121678"/>
    <x v="4236"/>
    <n v="1279220.12261993"/>
    <n v="1399.6239224399233"/>
    <n v="692813.84160776215"/>
    <n v="5.2207738909088048"/>
    <n v="0.54159079376333774"/>
    <m/>
    <m/>
    <m/>
    <m/>
    <x v="32"/>
  </r>
  <r>
    <x v="25"/>
    <x v="4"/>
    <s v="Low End"/>
    <s v="Baskin-Robbins"/>
    <s v="Cherry Macaroon"/>
    <n v="467"/>
    <x v="4237"/>
    <n v="533872.11543130071"/>
    <x v="4237"/>
    <n v="1176308.9878429354"/>
    <n v="1375.6678210099244"/>
    <n v="642436.87241163466"/>
    <n v="5.3937107687363204"/>
    <n v="0.54614636039609599"/>
    <m/>
    <m/>
    <m/>
    <m/>
    <x v="32"/>
  </r>
  <r>
    <x v="25"/>
    <x v="4"/>
    <s v="Low End"/>
    <s v="Baskin-Robbins"/>
    <s v="Cherry Macaroon"/>
    <n v="462"/>
    <x v="4238"/>
    <n v="449210.20100877545"/>
    <x v="4238"/>
    <n v="1041289.8064799429"/>
    <n v="1281.5575875999298"/>
    <n v="592079.60547116748"/>
    <n v="4.8785152380949706"/>
    <n v="0.5686021334182455"/>
    <m/>
    <m/>
    <m/>
    <m/>
    <x v="32"/>
  </r>
  <r>
    <x v="25"/>
    <x v="4"/>
    <s v="Low End"/>
    <s v="Baskin-Robbins"/>
    <s v="Peppermint Stick"/>
    <n v="459"/>
    <x v="4239"/>
    <n v="438430.87311657617"/>
    <x v="4239"/>
    <n v="1019316.2358599445"/>
    <n v="1265.545452599931"/>
    <n v="580885.36274336837"/>
    <n v="4.8381972549016972"/>
    <n v="0.56987747502452502"/>
    <m/>
    <m/>
    <m/>
    <m/>
    <x v="32"/>
  </r>
  <r>
    <x v="25"/>
    <x v="4"/>
    <s v="Low End"/>
    <s v="Baskin-Robbins"/>
    <s v="Very Berry Strawberry"/>
    <n v="416"/>
    <x v="4240"/>
    <n v="364822.03926270036"/>
    <x v="4240"/>
    <n v="870574.27891195321"/>
    <n v="1215.7505760799347"/>
    <n v="505752.23964925285"/>
    <n v="5.030592865384345"/>
    <n v="0.58094093967644411"/>
    <m/>
    <m/>
    <m/>
    <m/>
    <x v="32"/>
  </r>
  <r>
    <x v="25"/>
    <x v="4"/>
    <s v="High End"/>
    <s v="Ben and Jerry's"/>
    <s v="Peanut Butter Cookie Dough"/>
    <n v="799"/>
    <x v="4241"/>
    <n v="1589600.0063813531"/>
    <x v="4241"/>
    <n v="3206615.0154238245"/>
    <n v="2023.7985094398894"/>
    <n v="1617015.0090424714"/>
    <n v="5.0228853266580487"/>
    <n v="0.50427475742009131"/>
    <m/>
    <m/>
    <m/>
    <m/>
    <x v="32"/>
  </r>
  <r>
    <x v="25"/>
    <x v="4"/>
    <s v="High End"/>
    <s v="Ben and Jerry's"/>
    <s v="Cherry Garcia"/>
    <n v="690"/>
    <x v="4242"/>
    <n v="1210409.6555834347"/>
    <x v="4242"/>
    <n v="2489555.3728498658"/>
    <n v="1853.8343728498999"/>
    <n v="1279145.7172664311"/>
    <n v="5.2290598043475445"/>
    <n v="0.51380488709602634"/>
    <m/>
    <m/>
    <m/>
    <m/>
    <x v="32"/>
  </r>
  <r>
    <x v="25"/>
    <x v="4"/>
    <s v="High End"/>
    <s v="Ben and Jerry's"/>
    <s v="Peanut Butter Cup"/>
    <n v="620"/>
    <x v="4243"/>
    <n v="1020078.7015459447"/>
    <x v="4243"/>
    <n v="2126832.4565998847"/>
    <n v="1785.0867016999032"/>
    <n v="1106753.75505394"/>
    <n v="5.5328627903222802"/>
    <n v="0.52037655886786693"/>
    <m/>
    <m/>
    <m/>
    <m/>
    <x v="32"/>
  </r>
  <r>
    <x v="25"/>
    <x v="4"/>
    <s v="High End"/>
    <s v="Ben and Jerry's"/>
    <s v="Key Lime Pie"/>
    <n v="472"/>
    <x v="4244"/>
    <n v="570029.232779969"/>
    <x v="4244"/>
    <n v="1274859.1379999307"/>
    <n v="1493.2836974999186"/>
    <n v="704829.90521996166"/>
    <n v="5.7223998940674852"/>
    <n v="0.55286884975052042"/>
    <m/>
    <m/>
    <m/>
    <m/>
    <x v="32"/>
  </r>
  <r>
    <x v="25"/>
    <x v="4"/>
    <s v="High End"/>
    <s v="Ben and Jerry's"/>
    <s v="Strawberry"/>
    <n v="457"/>
    <x v="4245"/>
    <n v="530970.01526088128"/>
    <x v="4245"/>
    <n v="1197434.0382609351"/>
    <n v="1458.345783369921"/>
    <n v="666464.02300005383"/>
    <n v="5.7334918446386398"/>
    <n v="0.55657681484316002"/>
    <m/>
    <m/>
    <m/>
    <m/>
    <x v="32"/>
  </r>
  <r>
    <x v="25"/>
    <x v="4"/>
    <s v="High End"/>
    <s v="Ben and Jerry's"/>
    <s v="Coffee"/>
    <n v="519"/>
    <x v="4246"/>
    <n v="573413.82969746878"/>
    <x v="4246"/>
    <n v="1310359.6522499288"/>
    <n v="1419.934147499923"/>
    <n v="736945.82255246001"/>
    <n v="4.8646970134872118"/>
    <n v="0.562399659732426"/>
    <m/>
    <m/>
    <m/>
    <m/>
    <x v="32"/>
  </r>
  <r>
    <x v="25"/>
    <x v="4"/>
    <s v="High End"/>
    <s v="Ben and Jerry's"/>
    <s v="Coffee HEATH Bar Crunch"/>
    <n v="507"/>
    <x v="4247"/>
    <n v="542396.24932191044"/>
    <x v="4247"/>
    <n v="1250906.0329739319"/>
    <n v="1397.4551945799242"/>
    <n v="708509.78365202143"/>
    <n v="4.8664108126230099"/>
    <n v="0.56639728722675875"/>
    <m/>
    <m/>
    <m/>
    <m/>
    <x v="32"/>
  </r>
  <r>
    <x v="25"/>
    <x v="4"/>
    <s v="High End"/>
    <s v="Ben and Jerry's"/>
    <s v="Oatmeal Cookie Chunk"/>
    <n v="447"/>
    <x v="4248"/>
    <n v="419882.43658785737"/>
    <x v="4248"/>
    <n v="1002454.0383479459"/>
    <n v="1303.2921739599296"/>
    <n v="582571.60176008847"/>
    <n v="5.017061485458342"/>
    <n v="0.58114544854362826"/>
    <m/>
    <m/>
    <m/>
    <m/>
    <x v="32"/>
  </r>
  <r>
    <x v="25"/>
    <x v="4"/>
    <s v="High End"/>
    <s v="Ben and Jerry's"/>
    <s v="Neapolitan Dynamite"/>
    <n v="369"/>
    <x v="4249"/>
    <n v="305343.73280887323"/>
    <x v="4249"/>
    <n v="762819.88131895813"/>
    <n v="1239.7727601899319"/>
    <n v="457476.14851008489"/>
    <n v="5.6023375365850585"/>
    <n v="0.59971712813657019"/>
    <m/>
    <m/>
    <m/>
    <m/>
    <x v="32"/>
  </r>
  <r>
    <x v="25"/>
    <x v="4"/>
    <s v="High End"/>
    <s v="Ben and Jerry's"/>
    <s v="Orange &amp; Cream"/>
    <n v="397"/>
    <x v="4250"/>
    <n v="276630.08298224484"/>
    <x v="4250"/>
    <n v="733758.47284595959"/>
    <n v="1151.4569014199365"/>
    <n v="457128.38986371475"/>
    <n v="4.655562010075311"/>
    <n v="0.62299572240807533"/>
    <m/>
    <m/>
    <m/>
    <m/>
    <x v="32"/>
  </r>
  <r>
    <x v="25"/>
    <x v="4"/>
    <s v="High End"/>
    <s v="Ben and Jerry's"/>
    <s v="Strawberry Cheesecake"/>
    <n v="389"/>
    <x v="4251"/>
    <n v="259333.85946878593"/>
    <x v="4251"/>
    <n v="697022.77247996209"/>
    <n v="1125.1643007999387"/>
    <n v="437688.91301117616"/>
    <n v="4.6062527506424233"/>
    <n v="0.62794062158673414"/>
    <m/>
    <m/>
    <m/>
    <m/>
    <x v="32"/>
  </r>
  <r>
    <x v="25"/>
    <x v="4"/>
    <s v="High End"/>
    <s v="Ben and Jerry's"/>
    <s v="Oatmeal Cookie Chunk"/>
    <n v="339"/>
    <x v="4252"/>
    <n v="193502.14687105958"/>
    <x v="4252"/>
    <n v="550922.67119697027"/>
    <n v="1054.3378298699431"/>
    <n v="357420.52432591072"/>
    <n v="4.7939251415926618"/>
    <n v="0.64876713740851455"/>
    <m/>
    <m/>
    <m/>
    <m/>
    <x v="32"/>
  </r>
  <r>
    <x v="25"/>
    <x v="4"/>
    <s v="High End"/>
    <s v="Ben and Jerry's"/>
    <s v="Cherry Garcia"/>
    <n v="322"/>
    <x v="4253"/>
    <n v="169651.36986293085"/>
    <x v="4253"/>
    <n v="499628.50407397299"/>
    <n v="1024.7737087299447"/>
    <n v="329977.13421104214"/>
    <n v="4.8187618540370067"/>
    <n v="0.660444973656241"/>
    <m/>
    <m/>
    <m/>
    <m/>
    <x v="32"/>
  </r>
  <r>
    <x v="25"/>
    <x v="4"/>
    <s v="Low End"/>
    <s v="EDY's"/>
    <s v="Hot Chocolate Limited Edition  New!"/>
    <n v="914"/>
    <x v="4254"/>
    <n v="1782996.005616443"/>
    <x v="4254"/>
    <n v="3248913.522633824"/>
    <n v="1603.8484868899134"/>
    <n v="1465917.517017381"/>
    <n v="3.8890700010938812"/>
    <n v="0.45120238098211773"/>
    <m/>
    <m/>
    <m/>
    <m/>
    <x v="32"/>
  </r>
  <r>
    <x v="25"/>
    <x v="4"/>
    <s v="Low End"/>
    <s v="EDY's"/>
    <s v="Peppermint (Holiday)"/>
    <n v="481"/>
    <x v="4255"/>
    <n v="541742.51511117036"/>
    <x v="4255"/>
    <n v="1156306.6455199367"/>
    <n v="1277.6801047999299"/>
    <n v="614564.13040876633"/>
    <n v="4.9978459875257135"/>
    <n v="0.53148888557362373"/>
    <m/>
    <m/>
    <m/>
    <m/>
    <x v="32"/>
  </r>
  <r>
    <x v="25"/>
    <x v="4"/>
    <s v="Low End"/>
    <s v="EDY's"/>
    <s v="Hot Chocolate Limited Edition  New!"/>
    <n v="471"/>
    <x v="4256"/>
    <n v="520810.23616458138"/>
    <x v="4256"/>
    <n v="1118721.9605309388"/>
    <n v="1269.4516440899306"/>
    <n v="597911.72436635743"/>
    <n v="5.0428999171971762"/>
    <n v="0.53445962934578672"/>
    <m/>
    <m/>
    <m/>
    <m/>
    <x v="32"/>
  </r>
  <r>
    <x v="25"/>
    <x v="4"/>
    <s v="Low End"/>
    <s v="EDY's"/>
    <s v="Hot Chocolate Limited Edition  New!"/>
    <n v="385"/>
    <x v="4257"/>
    <n v="368949.53795697977"/>
    <x v="4257"/>
    <n v="834788.65469995432"/>
    <n v="1209.9717317999339"/>
    <n v="465839.11674297455"/>
    <n v="5.6319018701295622"/>
    <n v="0.55803240032102464"/>
    <m/>
    <m/>
    <m/>
    <m/>
    <x v="32"/>
  </r>
  <r>
    <x v="25"/>
    <x v="4"/>
    <s v="Low End"/>
    <s v="EDY's"/>
    <s v="Strawberry Cheesecake Limited Editions "/>
    <n v="363"/>
    <x v="4258"/>
    <n v="337294.4140803417"/>
    <x v="4258"/>
    <n v="769037.64735595824"/>
    <n v="1189.3752982799356"/>
    <n v="431743.23327561654"/>
    <n v="5.8362562314046418"/>
    <n v="0.56140714925985813"/>
    <m/>
    <m/>
    <m/>
    <m/>
    <x v="32"/>
  </r>
  <r>
    <x v="25"/>
    <x v="4"/>
    <s v="Low End"/>
    <s v="EDY's"/>
    <s v="Girl Scouts® Samoas® Cookie (Jan-Apr)"/>
    <n v="432"/>
    <x v="4259"/>
    <n v="372887.14331517997"/>
    <x v="4259"/>
    <n v="872606.11391995312"/>
    <n v="1156.7568763999379"/>
    <n v="499718.97060477315"/>
    <n v="4.6757443518516011"/>
    <n v="0.57267415691132084"/>
    <m/>
    <m/>
    <m/>
    <m/>
    <x v="32"/>
  </r>
  <r>
    <x v="25"/>
    <x v="4"/>
    <s v="Low End"/>
    <s v="EDY's"/>
    <s v="Caramel Delight"/>
    <n v="304"/>
    <x v="4260"/>
    <n v="200846.30101502917"/>
    <x v="4260"/>
    <n v="527720.68198397162"/>
    <n v="1075.244674239942"/>
    <n v="326874.38096894242"/>
    <n v="5.7102739999996928"/>
    <n v="0.61940794084487005"/>
    <m/>
    <m/>
    <m/>
    <m/>
    <x v="32"/>
  </r>
  <r>
    <x v="25"/>
    <x v="4"/>
    <s v="High End"/>
    <s v="Häagen-Dazs"/>
    <s v="Vanilla Honey Bee"/>
    <n v="963"/>
    <x v="4261"/>
    <n v="2303416.0989653962"/>
    <x v="4261"/>
    <n v="4698189.4327917481"/>
    <n v="2486.7843549598665"/>
    <n v="2394773.3338263519"/>
    <n v="5.0661488930423033"/>
    <n v="0.50972260018117965"/>
    <m/>
    <m/>
    <m/>
    <m/>
    <x v="32"/>
  </r>
  <r>
    <x v="25"/>
    <x v="4"/>
    <s v="High End"/>
    <s v="Häagen-Dazs"/>
    <s v="Belgian Chocolate"/>
    <n v="883"/>
    <x v="4262"/>
    <n v="1980059.1779631933"/>
    <x v="4262"/>
    <n v="4076304.3434297796"/>
    <n v="2374.0035848998714"/>
    <n v="2096245.1654665864"/>
    <n v="5.2281157531140998"/>
    <n v="0.51425138774177437"/>
    <m/>
    <m/>
    <m/>
    <m/>
    <x v="32"/>
  </r>
  <r>
    <x v="25"/>
    <x v="5"/>
    <s v="High End"/>
    <s v="Häagen-Dazs"/>
    <s v="Mango"/>
    <n v="874"/>
    <x v="4263"/>
    <n v="1943229.8581311747"/>
    <x v="4263"/>
    <n v="4006216.7384877824"/>
    <n v="2360.3968882798717"/>
    <n v="2062986.8803566077"/>
    <n v="5.2445904027457111"/>
    <n v="0.51494639831576328"/>
    <m/>
    <m/>
    <m/>
    <m/>
    <x v="32"/>
  </r>
  <r>
    <x v="25"/>
    <x v="5"/>
    <s v="High End"/>
    <s v="Häagen-Dazs"/>
    <s v="Cookies and Cream"/>
    <n v="800"/>
    <x v="4264"/>
    <n v="1667372.7095199097"/>
    <x v="4264"/>
    <n v="3467495.1919998121"/>
    <n v="2250.1531030998781"/>
    <n v="1800122.4824799024"/>
    <n v="5.417961237499707"/>
    <n v="0.51914202696895906"/>
    <m/>
    <m/>
    <m/>
    <m/>
    <x v="32"/>
  </r>
  <r>
    <x v="25"/>
    <x v="5"/>
    <s v="High End"/>
    <s v="Häagen-Dazs"/>
    <s v="Raspberry Sorbet"/>
    <n v="697"/>
    <x v="4265"/>
    <n v="1295515.90683718"/>
    <x v="4265"/>
    <n v="2738553.1994748525"/>
    <n v="2070.3547957498886"/>
    <n v="1443037.2926376725"/>
    <n v="5.6370985294114613"/>
    <n v="0.52693418295265926"/>
    <m/>
    <m/>
    <m/>
    <m/>
    <x v="32"/>
  </r>
  <r>
    <x v="25"/>
    <x v="5"/>
    <s v="High End"/>
    <s v="Häagen-Dazs"/>
    <s v="Waffle Cone"/>
    <n v="681"/>
    <x v="4266"/>
    <n v="1276037.8774811307"/>
    <x v="4266"/>
    <n v="2697827.0725198532"/>
    <n v="2087.7961747998861"/>
    <n v="1421789.1950387226"/>
    <n v="5.8172788839938097"/>
    <n v="0.52701272424801038"/>
    <m/>
    <m/>
    <m/>
    <m/>
    <x v="32"/>
  </r>
  <r>
    <x v="25"/>
    <x v="5"/>
    <s v="High End"/>
    <s v="Häagen-Dazs"/>
    <s v="Almond Hazelnut Swirl"/>
    <n v="672"/>
    <x v="4267"/>
    <n v="1231378.2540460136"/>
    <x v="4267"/>
    <n v="2609555.957567859"/>
    <n v="2050.8596778598894"/>
    <n v="1378177.7035218454"/>
    <n v="5.7786723124996877"/>
    <n v="0.52812728522837493"/>
    <m/>
    <m/>
    <m/>
    <m/>
    <x v="32"/>
  </r>
  <r>
    <x v="25"/>
    <x v="5"/>
    <s v="High End"/>
    <s v="Häagen-Dazs"/>
    <s v="Macadamia Nut Brittle"/>
    <n v="610"/>
    <x v="4268"/>
    <n v="1035240.7649653443"/>
    <x v="4268"/>
    <n v="2220101.7063398804"/>
    <n v="1942.3949858598955"/>
    <n v="1184860.9413745361"/>
    <n v="5.9664114655734499"/>
    <n v="0.53369669416088594"/>
    <m/>
    <m/>
    <m/>
    <m/>
    <x v="32"/>
  </r>
  <r>
    <x v="25"/>
    <x v="5"/>
    <s v="High End"/>
    <s v="Häagen-Dazs"/>
    <s v="Mango"/>
    <n v="706"/>
    <x v="4269"/>
    <n v="1206043.2546922539"/>
    <x v="4269"/>
    <n v="2591502.2770718583"/>
    <n v="1962.4065472798927"/>
    <n v="1385459.0223796044"/>
    <n v="5.1992678640223788"/>
    <n v="0.5346161701794977"/>
    <m/>
    <m/>
    <m/>
    <m/>
    <x v="32"/>
  </r>
  <r>
    <x v="25"/>
    <x v="5"/>
    <s v="High End"/>
    <s v="Häagen-Dazs"/>
    <s v="Vanilla Honey Bee"/>
    <n v="565"/>
    <x v="4270"/>
    <n v="790905.65545245749"/>
    <x v="4270"/>
    <n v="1756760.9127499054"/>
    <n v="1709.4783314999079"/>
    <n v="965855.25729744788"/>
    <n v="5.5032059292032436"/>
    <n v="0.54979323042062023"/>
    <m/>
    <m/>
    <m/>
    <m/>
    <x v="32"/>
  </r>
  <r>
    <x v="25"/>
    <x v="5"/>
    <s v="High End"/>
    <s v="Häagen-Dazs"/>
    <s v="Honey Vanilla"/>
    <n v="463"/>
    <x v="4271"/>
    <n v="556973.17095597007"/>
    <x v="4271"/>
    <n v="1277058.2675999312"/>
    <n v="1555.2593879999163"/>
    <n v="720085.09664396115"/>
    <n v="5.9572898488117749"/>
    <n v="0.56386236627814146"/>
    <m/>
    <m/>
    <m/>
    <m/>
    <x v="32"/>
  </r>
  <r>
    <x v="25"/>
    <x v="5"/>
    <s v="High End"/>
    <s v="Häagen-Dazs"/>
    <s v="Coffee"/>
    <n v="530"/>
    <x v="4272"/>
    <n v="628014.43957046547"/>
    <x v="4272"/>
    <n v="1451334.7405499204"/>
    <n v="1553.4345301499147"/>
    <n v="823320.30097945489"/>
    <n v="5.1667310094336782"/>
    <n v="0.56728491227839917"/>
    <m/>
    <m/>
    <m/>
    <m/>
    <x v="32"/>
  </r>
  <r>
    <x v="25"/>
    <x v="5"/>
    <s v="Low End"/>
    <s v="Baskin-Robbins"/>
    <s v="Orange Sherbet"/>
    <n v="614.55878493746263"/>
    <x v="4273"/>
    <n v="1342652.6919902067"/>
    <x v="4273"/>
    <n v="2187264.3375597824"/>
    <n v="1374.3382509055232"/>
    <n v="844611.64556957572"/>
    <n v="5.7912779562911609"/>
    <n v="0.38614978128883376"/>
    <m/>
    <m/>
    <m/>
    <m/>
    <x v="32"/>
  </r>
  <r>
    <x v="25"/>
    <x v="5"/>
    <s v="Low End"/>
    <s v="Baskin-Robbins"/>
    <s v="Green Mint Stick"/>
    <n v="686.02582769395747"/>
    <x v="4274"/>
    <n v="1700107.2346863113"/>
    <x v="4274"/>
    <n v="2800916.2149234051"/>
    <n v="1604.6174003935243"/>
    <n v="1100808.9802370938"/>
    <n v="5.9514006058811573"/>
    <n v="0.39301746134780297"/>
    <m/>
    <m/>
    <m/>
    <m/>
    <x v="32"/>
  </r>
  <r>
    <x v="25"/>
    <x v="5"/>
    <s v="Low End"/>
    <s v="Baskin-Robbins"/>
    <s v="Egg Nog"/>
    <n v="700.62448189686222"/>
    <x v="4275"/>
    <n v="1571858.5299567694"/>
    <x v="4275"/>
    <n v="2596726.1948105861"/>
    <n v="1462.7916827557929"/>
    <n v="1024867.6648538166"/>
    <n v="5.2899984087602299"/>
    <n v="0.394676830734776"/>
    <m/>
    <m/>
    <m/>
    <m/>
    <x v="32"/>
  </r>
  <r>
    <x v="25"/>
    <x v="5"/>
    <s v="Low End"/>
    <s v="Baskin-Robbins"/>
    <s v="Pistachio Almond"/>
    <n v="977.46677738310825"/>
    <x v="4276"/>
    <n v="3117074.8500885735"/>
    <x v="4276"/>
    <n v="5236607.8783314126"/>
    <n v="2168.3939314206577"/>
    <n v="2119533.028242839"/>
    <n v="5.4808263715060042"/>
    <n v="0.40475305340567236"/>
    <m/>
    <m/>
    <m/>
    <m/>
    <x v="32"/>
  </r>
  <r>
    <x v="25"/>
    <x v="5"/>
    <s v="Low End"/>
    <s v="Baskin-Robbins"/>
    <s v="Egg Nog"/>
    <n v="1117.2827252234047"/>
    <x v="4277"/>
    <n v="4148427.8269921341"/>
    <x v="4277"/>
    <n v="7299020.7299060589"/>
    <n v="2819.8707737864224"/>
    <n v="3150592.9029139248"/>
    <n v="5.847071829849277"/>
    <n v="0.43164597272687483"/>
    <m/>
    <m/>
    <m/>
    <m/>
    <x v="32"/>
  </r>
  <r>
    <x v="25"/>
    <x v="5"/>
    <s v="Low End"/>
    <s v="Baskin-Robbins"/>
    <s v="Cherry Macaroon"/>
    <n v="699.35990654843192"/>
    <x v="4278"/>
    <n v="1532350.9642255593"/>
    <x v="4278"/>
    <n v="2818824.0844821702"/>
    <n v="1839.5008181206344"/>
    <n v="1286473.1202566109"/>
    <n v="5.7632374243262952"/>
    <n v="0.45638645112291265"/>
    <m/>
    <m/>
    <m/>
    <m/>
    <x v="32"/>
  </r>
  <r>
    <x v="25"/>
    <x v="5"/>
    <s v="Low End"/>
    <s v="Baskin-Robbins"/>
    <s v="Green Mint Stick"/>
    <n v="1045.8173446325834"/>
    <x v="4279"/>
    <n v="3169497.455780121"/>
    <x v="4279"/>
    <n v="6016229.5996285854"/>
    <n v="2722.0165724527919"/>
    <n v="2846732.1438484644"/>
    <n v="5.5006336539244653"/>
    <n v="0.47317544929206307"/>
    <m/>
    <m/>
    <m/>
    <m/>
    <x v="32"/>
  </r>
  <r>
    <x v="25"/>
    <x v="5"/>
    <s v="Low End"/>
    <s v="Baskin-Robbins"/>
    <s v="Chocolate Fudge"/>
    <n v="960.26974165354727"/>
    <x v="4280"/>
    <n v="2700984.5725591849"/>
    <x v="4280"/>
    <n v="5294755.1431918442"/>
    <n v="2701.0853910342803"/>
    <n v="2593770.5706326594"/>
    <n v="5.7419498120372658"/>
    <n v="0.48987545230827295"/>
    <m/>
    <m/>
    <m/>
    <m/>
    <x v="32"/>
  </r>
  <r>
    <x v="25"/>
    <x v="5"/>
    <s v="Low End"/>
    <s v="Baskin-Robbins"/>
    <s v="Chocolate"/>
    <n v="1199.6580668165334"/>
    <x v="4281"/>
    <n v="4263140.7509564497"/>
    <x v="4281"/>
    <n v="8415943.8963487297"/>
    <n v="3461.6556669454526"/>
    <n v="4152803.1453922801"/>
    <n v="5.8477375679830947"/>
    <n v="0.49344472783308119"/>
    <m/>
    <m/>
    <m/>
    <m/>
    <x v="32"/>
  </r>
  <r>
    <x v="25"/>
    <x v="5"/>
    <s v="Low End"/>
    <s v="Baskin-Robbins"/>
    <s v="World Class Chocolate"/>
    <n v="1190.2382728441116"/>
    <x v="4282"/>
    <n v="3804548.0333446586"/>
    <x v="4282"/>
    <n v="7661152.4365273379"/>
    <n v="3240.1952543226512"/>
    <n v="3856604.4031826793"/>
    <n v="5.4078704778224385"/>
    <n v="0.50339742423018652"/>
    <m/>
    <m/>
    <m/>
    <m/>
    <x v="32"/>
  </r>
  <r>
    <x v="25"/>
    <x v="5"/>
    <s v="Low End"/>
    <s v="Baskin-Robbins"/>
    <s v="Cherry Macaroon"/>
    <n v="731.61098480470866"/>
    <x v="4283"/>
    <n v="1673384.1167112824"/>
    <x v="4283"/>
    <n v="3387967.2572335312"/>
    <n v="2343.5721662652841"/>
    <n v="1714583.1405222488"/>
    <n v="6.3296364903830487"/>
    <n v="0.50608019804840254"/>
    <m/>
    <m/>
    <m/>
    <m/>
    <x v="32"/>
  </r>
  <r>
    <x v="25"/>
    <x v="5"/>
    <s v="Low End"/>
    <s v="Baskin-Robbins"/>
    <s v="Vanilla"/>
    <n v="595.17368435180015"/>
    <x v="4284"/>
    <n v="919441.156040848"/>
    <x v="4284"/>
    <n v="2137925.3446775312"/>
    <n v="2047.2749731260824"/>
    <n v="1218484.1886366832"/>
    <n v="6.0353866040037047"/>
    <n v="0.56993766955902303"/>
    <m/>
    <m/>
    <m/>
    <m/>
    <x v="32"/>
  </r>
  <r>
    <x v="25"/>
    <x v="5"/>
    <s v="High End"/>
    <s v="Ben and Jerry's"/>
    <s v="Strawberry"/>
    <n v="642.55276674593244"/>
    <x v="4285"/>
    <n v="1354386.5335022528"/>
    <x v="4285"/>
    <n v="2150525.7612174121"/>
    <n v="1239.0254449405484"/>
    <n v="796139.2277151593"/>
    <n v="5.208672521977924"/>
    <n v="0.37020678481175928"/>
    <m/>
    <m/>
    <m/>
    <m/>
    <x v="32"/>
  </r>
  <r>
    <x v="25"/>
    <x v="5"/>
    <s v="High End"/>
    <s v="Ben and Jerry's"/>
    <s v="Peanut Butter Cup"/>
    <n v="1107.7056798657793"/>
    <x v="4286"/>
    <n v="4069738.3581602206"/>
    <x v="4286"/>
    <n v="6688866.5186759615"/>
    <n v="2364.4621564395165"/>
    <n v="2619128.160515741"/>
    <n v="5.451346205146324"/>
    <n v="0.39156532025312246"/>
    <m/>
    <m/>
    <m/>
    <m/>
    <x v="32"/>
  </r>
  <r>
    <x v="25"/>
    <x v="5"/>
    <s v="High End"/>
    <s v="Ben and Jerry's"/>
    <s v="Chocolate"/>
    <n v="529.69506859539706"/>
    <x v="4287"/>
    <n v="778783.06671811279"/>
    <x v="4287"/>
    <n v="1476419.5358359581"/>
    <n v="1317.0529810061887"/>
    <n v="697636.46911784529"/>
    <n v="5.2620857823847471"/>
    <n v="0.47251912629484349"/>
    <m/>
    <m/>
    <m/>
    <m/>
    <x v="32"/>
  </r>
  <r>
    <x v="25"/>
    <x v="5"/>
    <s v="High End"/>
    <s v="Ben and Jerry's"/>
    <s v="Chocolate Chip Cookie Dough"/>
    <n v="1067.9687730801029"/>
    <x v="4288"/>
    <n v="2537766.2897591381"/>
    <x v="4288"/>
    <n v="5114167.2983747106"/>
    <n v="2412.4310312791608"/>
    <n v="2576401.0086155725"/>
    <n v="4.4839196567722892"/>
    <n v="0.50377722477603659"/>
    <m/>
    <m/>
    <m/>
    <m/>
    <x v="32"/>
  </r>
  <r>
    <x v="25"/>
    <x v="5"/>
    <s v="High End"/>
    <s v="Ben and Jerry's"/>
    <s v="Chocolate Fudge Brownie"/>
    <n v="467.01970700350057"/>
    <x v="4289"/>
    <n v="597617.82154527493"/>
    <x v="4289"/>
    <n v="1256726.0459233003"/>
    <n v="1411.3070915294049"/>
    <n v="659108.22437802539"/>
    <n v="5.7619595077810883"/>
    <n v="0.52446452153682155"/>
    <m/>
    <m/>
    <m/>
    <m/>
    <x v="32"/>
  </r>
  <r>
    <x v="25"/>
    <x v="5"/>
    <s v="High End"/>
    <s v="Ben and Jerry's"/>
    <s v="Cherry Garcia"/>
    <n v="1241.8707714996549"/>
    <x v="4290"/>
    <n v="3704372.9317992851"/>
    <x v="4290"/>
    <n v="8251016.4919375321"/>
    <n v="3661.1245424898952"/>
    <n v="4546643.560138247"/>
    <n v="5.350010615593555"/>
    <n v="0.55104041599977316"/>
    <m/>
    <m/>
    <m/>
    <m/>
    <x v="32"/>
  </r>
  <r>
    <x v="25"/>
    <x v="5"/>
    <s v="High End"/>
    <s v="Ben and Jerry's"/>
    <s v="Coffee HEATH Bar Crunch"/>
    <n v="872.79236315154708"/>
    <x v="4291"/>
    <n v="2074991.6099921169"/>
    <x v="4291"/>
    <n v="4622358.6453110119"/>
    <n v="2918.6403809958447"/>
    <n v="2547367.0353188952"/>
    <n v="6.0679467916134184"/>
    <n v="0.55109679511843623"/>
    <m/>
    <m/>
    <m/>
    <m/>
    <x v="32"/>
  </r>
  <r>
    <x v="25"/>
    <x v="5"/>
    <s v="High End"/>
    <s v="Ben and Jerry's"/>
    <s v="Oatmeal Cookie Chunk"/>
    <n v="884.53128070999423"/>
    <x v="4292"/>
    <n v="2032601.3811436312"/>
    <x v="4292"/>
    <n v="4599298.6986242337"/>
    <n v="2901.7598059622833"/>
    <n v="2566697.3174806023"/>
    <n v="5.8784824169046823"/>
    <n v="0.55806275818710505"/>
    <m/>
    <m/>
    <m/>
    <m/>
    <x v="32"/>
  </r>
  <r>
    <x v="25"/>
    <x v="5"/>
    <s v="High End"/>
    <s v="Ben and Jerry's"/>
    <s v="Half Baked"/>
    <n v="1277.4928141954019"/>
    <x v="4293"/>
    <n v="3872025.8495529131"/>
    <x v="4293"/>
    <n v="8991663.8371810466"/>
    <n v="4007.566955163355"/>
    <n v="5119637.987628134"/>
    <n v="5.5096388217764716"/>
    <n v="0.56937604433766043"/>
    <m/>
    <m/>
    <m/>
    <m/>
    <x v="32"/>
  </r>
  <r>
    <x v="25"/>
    <x v="5"/>
    <s v="High End"/>
    <s v="Ben and Jerry's"/>
    <s v="Coffee"/>
    <n v="780.08909219082932"/>
    <x v="4294"/>
    <n v="1708003.2625381532"/>
    <x v="4294"/>
    <n v="4012238.1296145176"/>
    <n v="2953.8098790806971"/>
    <n v="2304234.8670763643"/>
    <n v="6.5932309744732338"/>
    <n v="0.5743016223460663"/>
    <m/>
    <m/>
    <m/>
    <m/>
    <x v="32"/>
  </r>
  <r>
    <x v="25"/>
    <x v="5"/>
    <s v="High End"/>
    <s v="Ben and Jerry's"/>
    <s v="Chocolate Macadamia"/>
    <n v="1237.2247516839163"/>
    <x v="4295"/>
    <n v="3204555.3251421908"/>
    <x v="4295"/>
    <n v="7913514.4510681601"/>
    <n v="3806.06605187689"/>
    <n v="4708959.1259259693"/>
    <n v="5.1697816430383314"/>
    <n v="0.59505282451216823"/>
    <m/>
    <m/>
    <m/>
    <m/>
    <x v="32"/>
  </r>
  <r>
    <x v="25"/>
    <x v="5"/>
    <s v="High End"/>
    <s v="Ben and Jerry's"/>
    <s v="Oatmeal Cookie Chunk"/>
    <n v="626.94052883101631"/>
    <x v="4296"/>
    <n v="868643.76704196574"/>
    <x v="4296"/>
    <n v="2707568.7809833535"/>
    <n v="2933.1729715579545"/>
    <n v="1838925.0139413876"/>
    <n v="6.888533997131395"/>
    <n v="0.67917942726223712"/>
    <m/>
    <m/>
    <m/>
    <m/>
    <x v="32"/>
  </r>
  <r>
    <x v="25"/>
    <x v="5"/>
    <s v="High End"/>
    <s v="Ben and Jerry's"/>
    <s v="Cherry Garcia"/>
    <n v="430.60173618744477"/>
    <x v="4297"/>
    <n v="307838.03512334515"/>
    <x v="4297"/>
    <n v="967250.95577185648"/>
    <n v="1531.3754340309092"/>
    <n v="659412.92064851127"/>
    <n v="5.2166009292291307"/>
    <n v="0.68173922880469673"/>
    <m/>
    <m/>
    <m/>
    <m/>
    <x v="32"/>
  </r>
  <r>
    <x v="25"/>
    <x v="5"/>
    <s v="Low End"/>
    <s v="EDY's"/>
    <s v="Hot Chocolate Limited Edition  New!"/>
    <n v="1151.2145610838982"/>
    <x v="4298"/>
    <n v="3744428.2487917594"/>
    <x v="4298"/>
    <n v="7456252.5956313238"/>
    <n v="3224.268066367043"/>
    <n v="3711824.3468395644"/>
    <n v="5.6261079902053321"/>
    <n v="0.4978136536058812"/>
    <m/>
    <m/>
    <m/>
    <m/>
    <x v="32"/>
  </r>
  <r>
    <x v="25"/>
    <x v="5"/>
    <s v="Low End"/>
    <s v="EDY's"/>
    <s v="Hot Chocolate Limited Edition  New!"/>
    <n v="714.13788314291526"/>
    <x v="4299"/>
    <n v="1242990.7129765842"/>
    <x v="4299"/>
    <n v="3054572.9276209241"/>
    <n v="2536.7401133679964"/>
    <n v="1811582.2146443399"/>
    <n v="5.9894418744893629"/>
    <n v="0.59307217655965527"/>
    <m/>
    <m/>
    <m/>
    <m/>
    <x v="32"/>
  </r>
  <r>
    <x v="26"/>
    <x v="0"/>
    <s v="Low End"/>
    <s v="EDY's"/>
    <s v="Peppermint (Holiday)"/>
    <n v="787.50044656071975"/>
    <x v="4300"/>
    <n v="1421953.4388556911"/>
    <x v="4300"/>
    <n v="3678025.8490399681"/>
    <n v="2864.852229655623"/>
    <n v="2256072.4101842772"/>
    <n v="5.9307983717196784"/>
    <n v="0.61339221168691704"/>
    <m/>
    <m/>
    <m/>
    <m/>
    <x v="32"/>
  </r>
  <r>
    <x v="26"/>
    <x v="0"/>
    <s v="Low End"/>
    <s v="EDY's"/>
    <s v="Girl Scouts® Samoas® Cookie (Jan-Apr)"/>
    <n v="831.97480693347802"/>
    <x v="4301"/>
    <n v="1495962.2088807591"/>
    <x v="4301"/>
    <n v="4343835.9703281298"/>
    <n v="3423.0288437989648"/>
    <n v="2847873.761447371"/>
    <n v="6.2755683797378845"/>
    <n v="0.65561263843769046"/>
    <m/>
    <m/>
    <m/>
    <m/>
    <x v="32"/>
  </r>
  <r>
    <x v="26"/>
    <x v="0"/>
    <s v="Low End"/>
    <s v="EDY's"/>
    <s v="Chocolate Chip"/>
    <n v="822.90167415958103"/>
    <x v="4302"/>
    <n v="1238695.9355448335"/>
    <x v="4302"/>
    <n v="3702272.0838121944"/>
    <n v="2993.7673304448913"/>
    <n v="2463576.1482673609"/>
    <n v="5.4672941532577291"/>
    <n v="0.66542277080042145"/>
    <m/>
    <m/>
    <m/>
    <m/>
    <x v="32"/>
  </r>
  <r>
    <x v="26"/>
    <x v="0"/>
    <s v="Low End"/>
    <s v="EDY's"/>
    <s v="Double Fudge Brownie"/>
    <n v="602.96989751745616"/>
    <x v="4303"/>
    <n v="614234.95516069536"/>
    <x v="4303"/>
    <n v="1928896.4054416968"/>
    <n v="2180.3102537850018"/>
    <n v="1314661.4502810014"/>
    <n v="5.3053939960329073"/>
    <n v="0.68156145999969242"/>
    <m/>
    <m/>
    <m/>
    <m/>
    <x v="32"/>
  </r>
  <r>
    <x v="26"/>
    <x v="0"/>
    <s v="Low End"/>
    <s v="EDY's"/>
    <s v="Caramel Delight"/>
    <n v="516.81752719130134"/>
    <x v="4304"/>
    <n v="505151.68198696629"/>
    <x v="4304"/>
    <n v="1592418.0819839679"/>
    <n v="2103.7723041357826"/>
    <n v="1087266.3999970015"/>
    <n v="5.9618717974561317"/>
    <n v="0.68277697440008589"/>
    <m/>
    <m/>
    <m/>
    <m/>
    <x v="32"/>
  </r>
  <r>
    <x v="26"/>
    <x v="0"/>
    <s v="High End"/>
    <s v="Häagen-Dazs"/>
    <s v="Honey Vanilla"/>
    <n v="679.01333355135887"/>
    <x v="4305"/>
    <n v="1436347.9198860864"/>
    <x v="4305"/>
    <n v="2547280.9327078136"/>
    <n v="1636.0989658499825"/>
    <n v="1110933.0128217272"/>
    <n v="5.5248468000251707"/>
    <n v="0.43612504555623632"/>
    <m/>
    <m/>
    <m/>
    <m/>
    <x v="32"/>
  </r>
  <r>
    <x v="26"/>
    <x v="0"/>
    <s v="High End"/>
    <s v="Häagen-Dazs"/>
    <s v="Coffee"/>
    <n v="775.52094337735912"/>
    <x v="4306"/>
    <n v="1835863.5689737385"/>
    <x v="4306"/>
    <n v="3463545.5020892238"/>
    <n v="2098.8239544208868"/>
    <n v="1627681.9331154854"/>
    <n v="5.758824401292693"/>
    <n v="0.46994674449452489"/>
    <m/>
    <m/>
    <m/>
    <m/>
    <x v="32"/>
  </r>
  <r>
    <x v="26"/>
    <x v="0"/>
    <s v="High End"/>
    <s v="Häagen-Dazs"/>
    <s v="Almond Hazelnut Swirl"/>
    <n v="1258.7891138394018"/>
    <x v="4307"/>
    <n v="4530893.4505663235"/>
    <x v="4307"/>
    <n v="9211967.7104532197"/>
    <n v="3718.7120609974659"/>
    <n v="4681074.2598868962"/>
    <n v="5.81361744211467"/>
    <n v="0.50815139685900956"/>
    <m/>
    <m/>
    <m/>
    <m/>
    <x v="32"/>
  </r>
  <r>
    <x v="26"/>
    <x v="0"/>
    <s v="High End"/>
    <s v="Häagen-Dazs"/>
    <s v="Cookies and Cream"/>
    <n v="1300.1903570917905"/>
    <x v="4308"/>
    <n v="4838055.4130949397"/>
    <x v="4308"/>
    <n v="10023284.293462981"/>
    <n v="3988.0536354431483"/>
    <n v="5185228.8803680409"/>
    <n v="5.9292009162494415"/>
    <n v="0.51731834881205163"/>
    <m/>
    <m/>
    <m/>
    <m/>
    <x v="32"/>
  </r>
  <r>
    <x v="26"/>
    <x v="0"/>
    <s v="High End"/>
    <s v="Häagen-Dazs"/>
    <s v="Black Walnut"/>
    <n v="1268.6201154924997"/>
    <x v="4309"/>
    <n v="3104693.1087200595"/>
    <x v="4309"/>
    <n v="6491262.1262937728"/>
    <n v="2669.4902407873219"/>
    <n v="3386569.0175737133"/>
    <n v="4.03335046396296"/>
    <n v="0.52171194933816301"/>
    <m/>
    <m/>
    <m/>
    <m/>
    <x v="32"/>
  </r>
  <r>
    <x v="26"/>
    <x v="0"/>
    <s v="High End"/>
    <s v="Häagen-Dazs"/>
    <s v="Rockmelon"/>
    <n v="1744.4500505456299"/>
    <x v="4310"/>
    <n v="6922477.0918682776"/>
    <x v="4310"/>
    <n v="15020045.789255578"/>
    <n v="4641.9034439275219"/>
    <n v="8097568.6973873004"/>
    <n v="4.9357616506469366"/>
    <n v="0.53911744418114926"/>
    <m/>
    <m/>
    <m/>
    <m/>
    <x v="32"/>
  </r>
  <r>
    <x v="26"/>
    <x v="0"/>
    <s v="High End"/>
    <s v="Häagen-Dazs"/>
    <s v="Rocky Road"/>
    <n v="1311.0657698710811"/>
    <x v="4311"/>
    <n v="4786039.4156145155"/>
    <x v="4311"/>
    <n v="11033919.878354531"/>
    <n v="4765.4973581946069"/>
    <n v="6247880.4627400152"/>
    <n v="6.4191994329615714"/>
    <n v="0.56624305157377586"/>
    <m/>
    <m/>
    <m/>
    <m/>
    <x v="32"/>
  </r>
  <r>
    <x v="26"/>
    <x v="0"/>
    <s v="High End"/>
    <s v="Häagen-Dazs"/>
    <s v="Mango"/>
    <n v="1131.5482934198913"/>
    <x v="4312"/>
    <n v="2320935.5832514623"/>
    <x v="4312"/>
    <n v="5897321.2793379808"/>
    <n v="3160.6125137421818"/>
    <n v="3576385.6960865185"/>
    <n v="4.6058373826739016"/>
    <n v="0.60644240438736874"/>
    <m/>
    <m/>
    <m/>
    <m/>
    <x v="32"/>
  </r>
  <r>
    <x v="26"/>
    <x v="0"/>
    <s v="High End"/>
    <s v="Häagen-Dazs"/>
    <s v="Macadamia Nut Brittle"/>
    <n v="1150.2042296750426"/>
    <x v="4313"/>
    <n v="3033480.8956525433"/>
    <x v="4313"/>
    <n v="8226348.183928919"/>
    <n v="4514.7349960132487"/>
    <n v="5192867.2882763762"/>
    <n v="6.2180923334045488"/>
    <n v="0.63124817624680851"/>
    <m/>
    <m/>
    <m/>
    <m/>
    <x v="32"/>
  </r>
  <r>
    <x v="26"/>
    <x v="0"/>
    <s v="Low End"/>
    <s v="Baskin-Robbins"/>
    <s v="Green Mint Stick"/>
    <n v="781.77706706257811"/>
    <x v="4314"/>
    <n v="2176501.6863153386"/>
    <x v="4314"/>
    <n v="3526706.6343041491"/>
    <n v="1727.0971545149355"/>
    <n v="1350204.9479888105"/>
    <n v="5.7703676142647318"/>
    <n v="0.38285150651755817"/>
    <m/>
    <m/>
    <m/>
    <m/>
    <x v="32"/>
  </r>
  <r>
    <x v="26"/>
    <x v="0"/>
    <s v="Low End"/>
    <s v="Baskin-Robbins"/>
    <s v="Orange Sherbet"/>
    <n v="684.72046750601135"/>
    <x v="4315"/>
    <n v="1775985.9922756359"/>
    <x v="4315"/>
    <n v="2858341.4644487635"/>
    <n v="1580.7260386350654"/>
    <n v="1082355.4721731276"/>
    <n v="6.0965970225798047"/>
    <n v="0.37866556030311854"/>
    <m/>
    <m/>
    <m/>
    <m/>
    <x v="32"/>
  </r>
  <r>
    <x v="26"/>
    <x v="0"/>
    <s v="Low End"/>
    <s v="Baskin-Robbins"/>
    <s v="Chocolate Fudge"/>
    <n v="1127.6180447794391"/>
    <x v="4316"/>
    <n v="5388336.931485421"/>
    <x v="4316"/>
    <n v="8768099.0523924194"/>
    <n v="2997.257924839324"/>
    <n v="3379762.1209069984"/>
    <n v="6.8957484930911663"/>
    <n v="0.3854612157905325"/>
    <m/>
    <m/>
    <m/>
    <m/>
    <x v="32"/>
  </r>
  <r>
    <x v="26"/>
    <x v="0"/>
    <s v="Low End"/>
    <s v="Baskin-Robbins"/>
    <s v="Chocolate"/>
    <n v="1040.5841125316333"/>
    <x v="4317"/>
    <n v="2398881.3502843152"/>
    <x v="4317"/>
    <n v="4242115.0098631131"/>
    <n v="1771.345187170311"/>
    <n v="1843233.6595787979"/>
    <n v="3.9176718582193422"/>
    <n v="0.43450817700444105"/>
    <m/>
    <m/>
    <m/>
    <m/>
    <x v="32"/>
  </r>
  <r>
    <x v="26"/>
    <x v="0"/>
    <s v="Low End"/>
    <s v="Baskin-Robbins"/>
    <s v="Green Mint Stick"/>
    <n v="794.60994161870053"/>
    <x v="4318"/>
    <n v="2069809.1529018441"/>
    <x v="4318"/>
    <n v="3723868.6469672318"/>
    <n v="2081.5992947381224"/>
    <n v="1654059.4940653876"/>
    <n v="5.8977500762458055"/>
    <n v="0.44417772238354214"/>
    <m/>
    <m/>
    <m/>
    <m/>
    <x v="32"/>
  </r>
  <r>
    <x v="26"/>
    <x v="0"/>
    <s v="Low End"/>
    <s v="Baskin-Robbins"/>
    <s v="Egg Nog"/>
    <n v="1072.5744191792619"/>
    <x v="4319"/>
    <n v="2132582.0655944226"/>
    <x v="4319"/>
    <n v="4186013.7590746693"/>
    <n v="1914.4887820945241"/>
    <n v="2053431.6934802467"/>
    <n v="3.6386960705495719"/>
    <n v="0.49054585380392152"/>
    <m/>
    <m/>
    <m/>
    <m/>
    <x v="32"/>
  </r>
  <r>
    <x v="26"/>
    <x v="0"/>
    <s v="Low End"/>
    <s v="Baskin-Robbins"/>
    <s v="World Class Chocolate"/>
    <n v="1586.3678091739669"/>
    <x v="4320"/>
    <n v="5343564.3814868731"/>
    <x v="4320"/>
    <n v="10859942.002183454"/>
    <n v="3477.3635652434209"/>
    <n v="5516377.620696581"/>
    <n v="4.31538680062146"/>
    <n v="0.50795645313644222"/>
    <m/>
    <m/>
    <m/>
    <m/>
    <x v="32"/>
  </r>
  <r>
    <x v="26"/>
    <x v="0"/>
    <s v="Low End"/>
    <s v="Baskin-Robbins"/>
    <s v="Cherry Macaroon"/>
    <n v="814.20215286035204"/>
    <x v="4321"/>
    <n v="1954907.5785730395"/>
    <x v="4321"/>
    <n v="4062912.1691074222"/>
    <n v="2589.0432531144847"/>
    <n v="2108004.5905343825"/>
    <n v="6.1287646053609963"/>
    <n v="0.51884079763345914"/>
    <m/>
    <m/>
    <m/>
    <m/>
    <x v="32"/>
  </r>
  <r>
    <x v="26"/>
    <x v="0"/>
    <s v="Low End"/>
    <s v="Baskin-Robbins"/>
    <s v="Egg Nog"/>
    <n v="830.23873755669808"/>
    <x v="4322"/>
    <n v="2019793.0617627893"/>
    <x v="4322"/>
    <n v="4371203.2833495727"/>
    <n v="2832.2097189860428"/>
    <n v="2351410.2215867834"/>
    <n v="6.3415441144264175"/>
    <n v="0.53793202218336111"/>
    <m/>
    <m/>
    <m/>
    <m/>
    <x v="32"/>
  </r>
  <r>
    <x v="26"/>
    <x v="0"/>
    <s v="Low End"/>
    <s v="Baskin-Robbins"/>
    <s v="Cherry Macaroon"/>
    <n v="598.46048871259904"/>
    <x v="4323"/>
    <n v="815194.85265829973"/>
    <x v="4323"/>
    <n v="1825882.6108811228"/>
    <n v="1688.812841089981"/>
    <n v="1010687.758222823"/>
    <n v="5.0980241303057188"/>
    <n v="0.55353381000495516"/>
    <m/>
    <m/>
    <m/>
    <m/>
    <x v="32"/>
  </r>
  <r>
    <x v="26"/>
    <x v="0"/>
    <s v="Low End"/>
    <s v="Baskin-Robbins"/>
    <s v="Pistachio Almond"/>
    <n v="1189.5412249820645"/>
    <x v="4324"/>
    <n v="2377868.815105848"/>
    <x v="4324"/>
    <n v="5653634.8979786988"/>
    <n v="2753.8062692381609"/>
    <n v="3275766.0828728508"/>
    <n v="3.9954781850881269"/>
    <n v="0.57940884793321379"/>
    <m/>
    <m/>
    <m/>
    <m/>
    <x v="32"/>
  </r>
  <r>
    <x v="26"/>
    <x v="0"/>
    <s v="Low End"/>
    <s v="Baskin-Robbins"/>
    <s v="Vanilla"/>
    <n v="572.86561909415104"/>
    <x v="4325"/>
    <n v="793377.65048424504"/>
    <x v="4325"/>
    <n v="2151977.4035516349"/>
    <n v="2371.5854255936811"/>
    <n v="1358599.7530673898"/>
    <n v="6.5574077505412767"/>
    <n v="0.63132621691340707"/>
    <m/>
    <m/>
    <m/>
    <m/>
    <x v="32"/>
  </r>
  <r>
    <x v="26"/>
    <x v="0"/>
    <s v="High End"/>
    <s v="Ben and Jerry's"/>
    <s v="Peanut Butter Cup"/>
    <n v="1030.6280732420032"/>
    <x v="4326"/>
    <n v="4603105.9813875612"/>
    <x v="4326"/>
    <n v="7229606.6204857863"/>
    <n v="2548.4466290891469"/>
    <n v="2626500.6390982252"/>
    <n v="6.8062944119968192"/>
    <n v="0.36329786349035686"/>
    <m/>
    <m/>
    <m/>
    <m/>
    <x v="32"/>
  </r>
  <r>
    <x v="26"/>
    <x v="0"/>
    <s v="High End"/>
    <s v="Ben and Jerry's"/>
    <s v="Half Baked"/>
    <n v="1021.8177308790544"/>
    <x v="4327"/>
    <n v="3057108.3976211469"/>
    <x v="4327"/>
    <n v="6024987.068192509"/>
    <n v="2904.5088775452555"/>
    <n v="2967878.6705713621"/>
    <n v="5.7704442596911969"/>
    <n v="0.49259502750463546"/>
    <m/>
    <m/>
    <m/>
    <m/>
    <x v="32"/>
  </r>
  <r>
    <x v="26"/>
    <x v="0"/>
    <s v="High End"/>
    <s v="Ben and Jerry's"/>
    <s v="Coffee"/>
    <n v="685.66741034632537"/>
    <x v="4328"/>
    <n v="1201957.5574377452"/>
    <x v="4328"/>
    <n v="2409438.8670134745"/>
    <n v="1761.0306270292758"/>
    <n v="1207481.3095757293"/>
    <n v="5.1249413031119122"/>
    <n v="0.50114627356053876"/>
    <m/>
    <m/>
    <m/>
    <m/>
    <x v="32"/>
  </r>
  <r>
    <x v="26"/>
    <x v="1"/>
    <s v="High End"/>
    <s v="Ben and Jerry's"/>
    <s v="Chocolate Macadamia"/>
    <n v="1518.2297941508677"/>
    <x v="4329"/>
    <n v="4919067.2786411233"/>
    <x v="4329"/>
    <n v="10412643.930639973"/>
    <n v="3618.4091981091428"/>
    <n v="5493576.6519988496"/>
    <n v="4.5173734786056023"/>
    <n v="0.52758710358217431"/>
    <m/>
    <m/>
    <m/>
    <m/>
    <x v="32"/>
  </r>
  <r>
    <x v="26"/>
    <x v="1"/>
    <s v="High End"/>
    <s v="Ben and Jerry's"/>
    <s v="Strawberry"/>
    <n v="995.99395231575181"/>
    <x v="4330"/>
    <n v="2849098.3747106153"/>
    <x v="4330"/>
    <n v="6281136.486189425"/>
    <n v="3445.8423201256333"/>
    <n v="3432038.1114788097"/>
    <n v="6.3317655810547686"/>
    <n v="0.54640400173200554"/>
    <m/>
    <m/>
    <m/>
    <m/>
    <x v="32"/>
  </r>
  <r>
    <x v="26"/>
    <x v="1"/>
    <s v="High End"/>
    <s v="Ben and Jerry's"/>
    <s v="Cherry Garcia"/>
    <n v="1044.8326496447346"/>
    <x v="4331"/>
    <n v="2923885.6429253714"/>
    <x v="4331"/>
    <n v="6497077.4451542273"/>
    <n v="3419.8699700318684"/>
    <n v="3573191.8022288559"/>
    <n v="5.951474443830568"/>
    <n v="0.5499690949341971"/>
    <m/>
    <m/>
    <m/>
    <m/>
    <x v="32"/>
  </r>
  <r>
    <x v="26"/>
    <x v="1"/>
    <s v="High End"/>
    <s v="Ben and Jerry's"/>
    <s v="Chocolate Chip Cookie Dough"/>
    <n v="1517.7576387792681"/>
    <x v="4332"/>
    <n v="3996051.1583586931"/>
    <x v="4332"/>
    <n v="9186699.2048991434"/>
    <n v="3419.9452626147131"/>
    <n v="5190648.0465404503"/>
    <n v="3.987995339275038"/>
    <n v="0.56501774258292337"/>
    <m/>
    <m/>
    <m/>
    <m/>
    <x v="32"/>
  </r>
  <r>
    <x v="26"/>
    <x v="1"/>
    <s v="High End"/>
    <s v="Ben and Jerry's"/>
    <s v="Coffee HEATH Bar Crunch"/>
    <n v="769.70767659374383"/>
    <x v="4333"/>
    <n v="1608309.476657622"/>
    <x v="4333"/>
    <n v="3863662.2706928235"/>
    <n v="2930.1420040605749"/>
    <n v="2255352.7940352014"/>
    <n v="6.5215003367978586"/>
    <n v="0.58373445607366103"/>
    <m/>
    <m/>
    <m/>
    <m/>
    <x v="32"/>
  </r>
  <r>
    <x v="26"/>
    <x v="1"/>
    <s v="High End"/>
    <s v="Ben and Jerry's"/>
    <s v="Oatmeal Cookie Chunk"/>
    <n v="910.82956691366996"/>
    <x v="4334"/>
    <n v="1965563.6002548293"/>
    <x v="4334"/>
    <n v="4726478.1726787696"/>
    <n v="3031.2087713393526"/>
    <n v="2760914.5724239405"/>
    <n v="5.6972255930741618"/>
    <n v="0.58413780230347911"/>
    <m/>
    <m/>
    <m/>
    <m/>
    <x v="32"/>
  </r>
  <r>
    <x v="26"/>
    <x v="1"/>
    <s v="High End"/>
    <s v="Ben and Jerry's"/>
    <s v="Chocolate Fudge Brownie"/>
    <n v="690.64329482199685"/>
    <x v="4335"/>
    <n v="1342305.7946772974"/>
    <x v="4335"/>
    <n v="3253809.4904021197"/>
    <n v="2767.7148392752933"/>
    <n v="1911503.6957248223"/>
    <n v="6.821572857795517"/>
    <n v="0.58746638405329332"/>
    <m/>
    <m/>
    <m/>
    <m/>
    <x v="32"/>
  </r>
  <r>
    <x v="26"/>
    <x v="1"/>
    <s v="High End"/>
    <s v="Ben and Jerry's"/>
    <s v="Chocolate"/>
    <n v="607.60464835249138"/>
    <x v="4336"/>
    <n v="809934.39748638473"/>
    <x v="4336"/>
    <n v="2114147.8686855491"/>
    <n v="2146.4836958300352"/>
    <n v="1304213.4711991644"/>
    <n v="5.7265516782907895"/>
    <n v="0.61689794290975808"/>
    <m/>
    <m/>
    <m/>
    <m/>
    <x v="32"/>
  </r>
  <r>
    <x v="26"/>
    <x v="1"/>
    <s v="High End"/>
    <s v="Ben and Jerry's"/>
    <s v="Oatmeal Cookie Chunk"/>
    <n v="464.33588835769456"/>
    <x v="4337"/>
    <n v="414590.82060812565"/>
    <x v="4337"/>
    <n v="1287278.3129713603"/>
    <n v="1879.4314939769899"/>
    <n v="872687.49236323463"/>
    <n v="5.9704621547937275"/>
    <n v="0.67793225720462402"/>
    <m/>
    <m/>
    <m/>
    <m/>
    <x v="32"/>
  </r>
  <r>
    <x v="26"/>
    <x v="1"/>
    <s v="High End"/>
    <s v="Ben and Jerry's"/>
    <s v="Cherry Garcia"/>
    <n v="656.42014243164192"/>
    <x v="4338"/>
    <n v="801096.39621511579"/>
    <x v="4338"/>
    <n v="2560815.0406305911"/>
    <n v="2680.780997817611"/>
    <n v="1759718.6444154754"/>
    <n v="5.9431188298463935"/>
    <n v="0.68717131713743418"/>
    <m/>
    <m/>
    <m/>
    <m/>
    <x v="32"/>
  </r>
  <r>
    <x v="26"/>
    <x v="1"/>
    <s v="Low End"/>
    <s v="EDY's"/>
    <s v="Hot Chocolate Limited Edition  New!"/>
    <n v="1155.738463577055"/>
    <x v="4339"/>
    <n v="4962731.5798647394"/>
    <x v="4339"/>
    <n v="8835569.6308726352"/>
    <n v="3350.9640572325625"/>
    <n v="3872838.0510078957"/>
    <n v="6.6147802290680193"/>
    <n v="0.43832352783183254"/>
    <m/>
    <m/>
    <m/>
    <m/>
    <x v="32"/>
  </r>
  <r>
    <x v="26"/>
    <x v="1"/>
    <s v="Low End"/>
    <s v="EDY's"/>
    <s v="Hot Chocolate Limited Edition  New!"/>
    <n v="654.50014804959665"/>
    <x v="4340"/>
    <n v="1121444.3249285"/>
    <x v="4340"/>
    <n v="2184580.4448847813"/>
    <n v="1624.348173372329"/>
    <n v="1063136.1199562813"/>
    <n v="5.099745971083653"/>
    <n v="0.48665459880208395"/>
    <m/>
    <m/>
    <m/>
    <m/>
    <x v="32"/>
  </r>
  <r>
    <x v="26"/>
    <x v="1"/>
    <s v="Low End"/>
    <s v="EDY's"/>
    <s v="Peppermint (Holiday)"/>
    <n v="747.93109498484853"/>
    <x v="4341"/>
    <n v="1414831.1252347357"/>
    <x v="4341"/>
    <n v="3581992.5513993767"/>
    <n v="2897.541552552435"/>
    <n v="2167161.426164641"/>
    <n v="6.4032653596289846"/>
    <n v="0.60501561493141465"/>
    <m/>
    <m/>
    <m/>
    <m/>
    <x v="32"/>
  </r>
  <r>
    <x v="26"/>
    <x v="1"/>
    <s v="Low End"/>
    <s v="EDY's"/>
    <s v="Caramel Delight"/>
    <n v="575.6463872276089"/>
    <x v="4342"/>
    <n v="648612.52142272447"/>
    <x v="4342"/>
    <n v="1809466.9467071728"/>
    <n v="2016.6102854832125"/>
    <n v="1160854.4252844483"/>
    <n v="5.4605839416648196"/>
    <n v="0.64154497400294885"/>
    <m/>
    <m/>
    <m/>
    <m/>
    <x v="32"/>
  </r>
  <r>
    <x v="26"/>
    <x v="1"/>
    <s v="Low End"/>
    <s v="EDY's"/>
    <s v="Girl Scouts® Samoas® Cookie (Jan-Apr)"/>
    <n v="790.81699568023453"/>
    <x v="4343"/>
    <n v="1491547.0196123016"/>
    <x v="4343"/>
    <n v="4170760.0955265202"/>
    <n v="3387.9052809299428"/>
    <n v="2679213.0759142186"/>
    <n v="6.669038446742741"/>
    <n v="0.64238004933150972"/>
    <m/>
    <m/>
    <m/>
    <m/>
    <x v="32"/>
  </r>
  <r>
    <x v="26"/>
    <x v="1"/>
    <s v="Low End"/>
    <s v="EDY's"/>
    <s v="Chocolate Chip"/>
    <n v="765.66654072335587"/>
    <x v="4344"/>
    <n v="1241593.1490141654"/>
    <x v="4344"/>
    <n v="3522482.451940285"/>
    <n v="2978.9590919975062"/>
    <n v="2280889.3029261194"/>
    <n v="6.0085475190240434"/>
    <n v="0.6475232549901675"/>
    <m/>
    <m/>
    <m/>
    <m/>
    <x v="32"/>
  </r>
  <r>
    <x v="26"/>
    <x v="1"/>
    <s v="Low End"/>
    <s v="EDY's"/>
    <s v="Double Fudge Brownie"/>
    <n v="775.7863455954714"/>
    <x v="4345"/>
    <n v="1215552.9092186943"/>
    <x v="4345"/>
    <n v="3628876.2802590299"/>
    <n v="3110.8092901376572"/>
    <n v="2413323.3710403359"/>
    <n v="6.0295916263181288"/>
    <n v="0.66503324573745792"/>
    <m/>
    <m/>
    <m/>
    <m/>
    <x v="32"/>
  </r>
  <r>
    <x v="26"/>
    <x v="1"/>
    <s v="High End"/>
    <s v="Häagen-Dazs"/>
    <s v="Honey Vanilla"/>
    <n v="632.26075101967535"/>
    <x v="4346"/>
    <n v="1205363.1478129134"/>
    <x v="4346"/>
    <n v="2179429.3225381463"/>
    <n v="1540.6083220480036"/>
    <n v="974066.17472523288"/>
    <n v="5.4519309150730351"/>
    <n v="0.44693634459815512"/>
    <m/>
    <m/>
    <m/>
    <m/>
    <x v="32"/>
  </r>
  <r>
    <x v="26"/>
    <x v="1"/>
    <s v="High End"/>
    <s v="Häagen-Dazs"/>
    <s v="Coffee"/>
    <n v="781.64526673699118"/>
    <x v="4347"/>
    <n v="2159783.4234704534"/>
    <x v="4347"/>
    <n v="3933484.3281843434"/>
    <n v="2269.1890812801489"/>
    <n v="1773700.90471389"/>
    <n v="6.4381044678161095"/>
    <n v="0.45092359768790852"/>
    <m/>
    <m/>
    <m/>
    <m/>
    <x v="32"/>
  </r>
  <r>
    <x v="26"/>
    <x v="1"/>
    <s v="High End"/>
    <s v="Häagen-Dazs"/>
    <s v="Almond Hazelnut Swirl"/>
    <n v="1535.6351299196253"/>
    <x v="4348"/>
    <n v="3944957.7621114338"/>
    <x v="4348"/>
    <n v="7402595.9286658112"/>
    <n v="2251.6013727397271"/>
    <n v="3457638.1665543774"/>
    <n v="3.1391203523249316"/>
    <n v="0.46708454707962921"/>
    <m/>
    <m/>
    <m/>
    <m/>
    <x v="32"/>
  </r>
  <r>
    <x v="26"/>
    <x v="1"/>
    <s v="High End"/>
    <s v="Häagen-Dazs"/>
    <s v="Rockmelon"/>
    <n v="1633.3205603854926"/>
    <x v="4349"/>
    <n v="6383030.720789141"/>
    <x v="4349"/>
    <n v="12797858.878918039"/>
    <n v="3927.4765246418524"/>
    <n v="6414828.1581288977"/>
    <n v="4.797273277703713"/>
    <n v="0.50124229520111896"/>
    <m/>
    <m/>
    <m/>
    <m/>
    <x v="32"/>
  </r>
  <r>
    <x v="26"/>
    <x v="1"/>
    <s v="High End"/>
    <s v="Häagen-Dazs"/>
    <s v="Black Walnut"/>
    <n v="1589.2342457040018"/>
    <x v="4350"/>
    <n v="5382871.838914278"/>
    <x v="4350"/>
    <n v="11810417.699945079"/>
    <n v="4044.4294970396363"/>
    <n v="6427545.8610308012"/>
    <n v="4.6761607019520071"/>
    <n v="0.54422680250002431"/>
    <m/>
    <m/>
    <m/>
    <m/>
    <x v="32"/>
  </r>
  <r>
    <x v="26"/>
    <x v="1"/>
    <s v="High End"/>
    <s v="Häagen-Dazs"/>
    <s v="Rocky Road"/>
    <n v="1373.163389799477"/>
    <x v="4351"/>
    <n v="4894101.7740779752"/>
    <x v="4351"/>
    <n v="11451005.134952186"/>
    <n v="4775.0350829202598"/>
    <n v="6556903.3608742105"/>
    <n v="6.0729426131827458"/>
    <n v="0.57260504939085333"/>
    <m/>
    <m/>
    <m/>
    <m/>
    <x v="32"/>
  </r>
  <r>
    <x v="26"/>
    <x v="1"/>
    <s v="High End"/>
    <s v="Häagen-Dazs"/>
    <s v="Mango"/>
    <n v="1190.8851040044651"/>
    <x v="4352"/>
    <n v="3346506.5948231216"/>
    <x v="4352"/>
    <n v="8138132.0902282856"/>
    <n v="4023.5833660970857"/>
    <n v="4791625.4954051636"/>
    <n v="5.7383232427911901"/>
    <n v="0.58878689142421525"/>
    <m/>
    <m/>
    <m/>
    <m/>
    <x v="32"/>
  </r>
  <r>
    <x v="26"/>
    <x v="1"/>
    <s v="High End"/>
    <s v="Häagen-Dazs"/>
    <s v="Cookies and Cream"/>
    <n v="1452.9051128177944"/>
    <x v="4353"/>
    <n v="4882745.1702486873"/>
    <x v="4353"/>
    <n v="11998186.728232063"/>
    <n v="4897.3890278240824"/>
    <n v="7115441.5579833761"/>
    <n v="5.6838304254517071"/>
    <n v="0.59304307552078239"/>
    <m/>
    <m/>
    <m/>
    <m/>
    <x v="32"/>
  </r>
  <r>
    <x v="26"/>
    <x v="1"/>
    <s v="High End"/>
    <s v="Häagen-Dazs"/>
    <s v="Macadamia Nut Brittle"/>
    <n v="1141.1643767034084"/>
    <x v="4354"/>
    <n v="3206585.8628825429"/>
    <x v="4354"/>
    <n v="8667649.6161491796"/>
    <n v="4785.518953056122"/>
    <n v="5461063.7532666363"/>
    <n v="6.6558715950552632"/>
    <n v="0.63005128207903394"/>
    <m/>
    <m/>
    <m/>
    <m/>
    <x v="32"/>
  </r>
  <r>
    <x v="26"/>
    <x v="1"/>
    <s v="Low End"/>
    <s v="Baskin-Robbins"/>
    <s v="Chocolate"/>
    <n v="760.31385237465713"/>
    <x v="4355"/>
    <n v="2188155.5864009443"/>
    <x v="4355"/>
    <n v="3530824.1011527386"/>
    <n v="1765.9398293984682"/>
    <n v="1342668.5147517943"/>
    <n v="6.1078769088733429"/>
    <n v="0.38027057601465947"/>
    <m/>
    <m/>
    <m/>
    <m/>
    <x v="32"/>
  </r>
  <r>
    <x v="26"/>
    <x v="1"/>
    <s v="Low End"/>
    <s v="Baskin-Robbins"/>
    <s v="Egg Nog"/>
    <n v="962.74476107432019"/>
    <x v="4356"/>
    <n v="3126360.3501077672"/>
    <x v="4356"/>
    <n v="5322321.0020961249"/>
    <n v="2280.9375244357611"/>
    <n v="2195960.6519883578"/>
    <n v="5.7422055727847434"/>
    <n v="0.41259455247504018"/>
    <m/>
    <m/>
    <m/>
    <m/>
    <x v="32"/>
  </r>
  <r>
    <x v="26"/>
    <x v="1"/>
    <s v="Low End"/>
    <s v="Baskin-Robbins"/>
    <s v="Egg Nog"/>
    <n v="799.0677273864319"/>
    <x v="4357"/>
    <n v="2064522.6035947888"/>
    <x v="4357"/>
    <n v="3570041.3217291175"/>
    <n v="1884.0940092256469"/>
    <n v="1505518.7181343287"/>
    <n v="5.5912133098407164"/>
    <n v="0.42170904548666238"/>
    <m/>
    <m/>
    <m/>
    <m/>
    <x v="32"/>
  </r>
  <r>
    <x v="26"/>
    <x v="1"/>
    <s v="Low End"/>
    <s v="Baskin-Robbins"/>
    <s v="Cherry Macaroon"/>
    <n v="728.55519438706563"/>
    <x v="4358"/>
    <n v="1603144.9380735636"/>
    <x v="4358"/>
    <n v="2798041.9281976447"/>
    <n v="1640.0912371908203"/>
    <n v="1194896.990124081"/>
    <n v="5.2714403940647516"/>
    <n v="0.42704756425639856"/>
    <m/>
    <m/>
    <m/>
    <m/>
    <x v="32"/>
  </r>
  <r>
    <x v="26"/>
    <x v="1"/>
    <s v="Low End"/>
    <s v="Baskin-Robbins"/>
    <s v="Pistachio Almond"/>
    <n v="1265.8739046405904"/>
    <x v="4359"/>
    <n v="5525780.0386352688"/>
    <x v="4359"/>
    <n v="9686243.8965548743"/>
    <n v="3286.6337181512981"/>
    <n v="4160463.8579196054"/>
    <n v="6.0446965798757715"/>
    <n v="0.42952292987371149"/>
    <m/>
    <m/>
    <m/>
    <m/>
    <x v="32"/>
  </r>
  <r>
    <x v="26"/>
    <x v="1"/>
    <s v="Low End"/>
    <s v="Baskin-Robbins"/>
    <s v="Chocolate Fudge"/>
    <n v="1300.2786535144041"/>
    <x v="4360"/>
    <n v="3852332.857297672"/>
    <x v="4360"/>
    <n v="6912918.2806636747"/>
    <n v="2353.7919468983255"/>
    <n v="3060585.4233660027"/>
    <n v="4.0887311721747119"/>
    <n v="0.44273421138607344"/>
    <m/>
    <m/>
    <m/>
    <m/>
    <x v="32"/>
  </r>
  <r>
    <x v="26"/>
    <x v="1"/>
    <s v="Low End"/>
    <s v="Baskin-Robbins"/>
    <s v="Green Mint Stick"/>
    <n v="928.36915464105778"/>
    <x v="4361"/>
    <n v="3058215.6012451164"/>
    <x v="4361"/>
    <n v="5623430.5895586396"/>
    <n v="2763.1411227846434"/>
    <n v="2565214.9883135231"/>
    <n v="6.5246907767735722"/>
    <n v="0.45616549319138233"/>
    <m/>
    <m/>
    <m/>
    <m/>
    <x v="32"/>
  </r>
  <r>
    <x v="26"/>
    <x v="2"/>
    <s v="Low End"/>
    <s v="Baskin-Robbins"/>
    <s v="Green Mint Stick"/>
    <n v="1075.2576557485277"/>
    <x v="4362"/>
    <n v="3642778.4175884947"/>
    <x v="4362"/>
    <n v="7376929.8283420792"/>
    <n v="3472.7968601665989"/>
    <n v="3734151.4107535845"/>
    <n v="6.38043906772414"/>
    <n v="0.50619315862366188"/>
    <m/>
    <m/>
    <m/>
    <m/>
    <x v="32"/>
  </r>
  <r>
    <x v="26"/>
    <x v="2"/>
    <s v="Low End"/>
    <s v="Baskin-Robbins"/>
    <s v="World Class Chocolate"/>
    <n v="1086.6153975368088"/>
    <x v="4363"/>
    <n v="3433599.0250382749"/>
    <x v="4363"/>
    <n v="7046167.1352534667"/>
    <n v="3324.6060366936936"/>
    <n v="3612568.1102151917"/>
    <n v="5.9676209634071853"/>
    <n v="0.51269974737623647"/>
    <m/>
    <m/>
    <m/>
    <m/>
    <x v="32"/>
  </r>
  <r>
    <x v="26"/>
    <x v="2"/>
    <s v="Low End"/>
    <s v="Baskin-Robbins"/>
    <s v="Cherry Macaroon"/>
    <n v="724.6510763339777"/>
    <x v="4364"/>
    <n v="1649911.9687049019"/>
    <x v="4364"/>
    <n v="3421170.4267125297"/>
    <n v="2444.2914884891288"/>
    <n v="1771258.4580076279"/>
    <n v="6.5150360930789297"/>
    <n v="0.51773464548203318"/>
    <m/>
    <m/>
    <m/>
    <m/>
    <x v="32"/>
  </r>
  <r>
    <x v="26"/>
    <x v="2"/>
    <s v="Low End"/>
    <s v="Baskin-Robbins"/>
    <s v="Orange Sherbet"/>
    <n v="807.22909598248441"/>
    <x v="4365"/>
    <n v="1614120.5865382664"/>
    <x v="4365"/>
    <n v="3549173.8210797179"/>
    <n v="2397.1549640270141"/>
    <n v="1935053.2345414516"/>
    <n v="5.4467025016621635"/>
    <n v="0.54521230350808125"/>
    <m/>
    <m/>
    <m/>
    <m/>
    <x v="32"/>
  </r>
  <r>
    <x v="26"/>
    <x v="2"/>
    <s v="Low End"/>
    <s v="Baskin-Robbins"/>
    <s v="Vanilla"/>
    <n v="846.59913232845304"/>
    <x v="4366"/>
    <n v="1637059.7675925323"/>
    <x v="4366"/>
    <n v="4317857.5674290778"/>
    <n v="3166.5491936701901"/>
    <n v="2680797.7998365453"/>
    <n v="6.0243843847164102"/>
    <n v="0.62086295297432326"/>
    <m/>
    <m/>
    <m/>
    <m/>
    <x v="32"/>
  </r>
  <r>
    <x v="26"/>
    <x v="2"/>
    <s v="High End"/>
    <s v="Ben and Jerry's"/>
    <s v="Coffee"/>
    <n v="566.58060399789679"/>
    <x v="4367"/>
    <n v="1214607.2512234992"/>
    <x v="4367"/>
    <n v="1905611.3566614306"/>
    <n v="1219.6042373531309"/>
    <n v="691004.10543793137"/>
    <n v="5.9362328277651448"/>
    <n v="0.36261544255726313"/>
    <m/>
    <m/>
    <m/>
    <m/>
    <x v="32"/>
  </r>
  <r>
    <x v="26"/>
    <x v="2"/>
    <s v="High End"/>
    <s v="Ben and Jerry's"/>
    <s v="Chocolate Macadamia"/>
    <n v="909.14509213181657"/>
    <x v="4368"/>
    <n v="2673293.9840090731"/>
    <x v="4368"/>
    <n v="4551678.1654551309"/>
    <n v="2066.0994572841091"/>
    <n v="1878384.1814460577"/>
    <n v="5.5068741264291852"/>
    <n v="0.41267948065880761"/>
    <m/>
    <m/>
    <m/>
    <m/>
    <x v="32"/>
  </r>
  <r>
    <x v="26"/>
    <x v="2"/>
    <s v="High End"/>
    <s v="Ben and Jerry's"/>
    <s v="Peanut Butter Cup"/>
    <n v="1301.0943163674892"/>
    <x v="4369"/>
    <n v="6071744.6436593188"/>
    <x v="4369"/>
    <n v="10592042.820803147"/>
    <n v="3474.2279020663145"/>
    <n v="4520298.177143828"/>
    <n v="6.2569425643933574"/>
    <n v="0.42676358598794584"/>
    <m/>
    <m/>
    <m/>
    <m/>
    <x v="32"/>
  </r>
  <r>
    <x v="26"/>
    <x v="2"/>
    <s v="High End"/>
    <s v="Ben and Jerry's"/>
    <s v="Coffee HEATH Bar Crunch"/>
    <n v="775.91004642411372"/>
    <x v="4370"/>
    <n v="2048881.6450509417"/>
    <x v="4370"/>
    <n v="3698479.8365671481"/>
    <n v="2126.0173123400095"/>
    <n v="1649598.1915162064"/>
    <n v="6.1432827578126483"/>
    <n v="0.44602059884347756"/>
    <m/>
    <m/>
    <m/>
    <m/>
    <x v="32"/>
  </r>
  <r>
    <x v="26"/>
    <x v="2"/>
    <s v="High End"/>
    <s v="Ben and Jerry's"/>
    <s v="Oatmeal Cookie Chunk"/>
    <n v="678.65667479997592"/>
    <x v="4371"/>
    <n v="1256641.0977659055"/>
    <x v="4371"/>
    <n v="2470383.9998090691"/>
    <n v="1788.4490746383601"/>
    <n v="1213742.9020431635"/>
    <n v="5.3636967516286305"/>
    <n v="0.49131750454057793"/>
    <m/>
    <m/>
    <m/>
    <m/>
    <x v="32"/>
  </r>
  <r>
    <x v="26"/>
    <x v="2"/>
    <s v="High End"/>
    <s v="Ben and Jerry's"/>
    <s v="Strawberry"/>
    <n v="877.00361626386484"/>
    <x v="4372"/>
    <n v="2400979.2604917795"/>
    <x v="4372"/>
    <n v="5139910.7650465937"/>
    <n v="3123.0561126109988"/>
    <n v="2738931.5045548142"/>
    <n v="6.6827130130311136"/>
    <n v="0.53287530265712413"/>
    <m/>
    <m/>
    <m/>
    <m/>
    <x v="32"/>
  </r>
  <r>
    <x v="26"/>
    <x v="2"/>
    <s v="High End"/>
    <s v="Ben and Jerry's"/>
    <s v="Chocolate"/>
    <n v="639.21057452225159"/>
    <x v="4373"/>
    <n v="1156218.2823505355"/>
    <x v="4373"/>
    <n v="2618324.9233010998"/>
    <n v="2287.3630368886625"/>
    <n v="1462106.6409505643"/>
    <n v="6.4081938057291881"/>
    <n v="0.5584129868447294"/>
    <m/>
    <m/>
    <m/>
    <m/>
    <x v="32"/>
  </r>
  <r>
    <x v="26"/>
    <x v="2"/>
    <s v="High End"/>
    <s v="Ben and Jerry's"/>
    <s v="Chocolate Fudge Brownie"/>
    <n v="584.34903408885509"/>
    <x v="4374"/>
    <n v="784981.92552629136"/>
    <x v="4374"/>
    <n v="1806400.1528057139"/>
    <n v="1747.9591266409238"/>
    <n v="1021418.2272794226"/>
    <n v="5.2901660042678387"/>
    <n v="0.56544405495811567"/>
    <m/>
    <m/>
    <m/>
    <m/>
    <x v="32"/>
  </r>
  <r>
    <x v="26"/>
    <x v="2"/>
    <s v="High End"/>
    <s v="Ben and Jerry's"/>
    <s v="Cherry Garcia"/>
    <n v="1301.8489973728711"/>
    <x v="4375"/>
    <n v="3385548.7167549976"/>
    <x v="4375"/>
    <n v="7944069.4876913503"/>
    <n v="3501.574130437124"/>
    <n v="4558520.7709363531"/>
    <n v="4.6872898329582569"/>
    <n v="0.57382690043174811"/>
    <m/>
    <m/>
    <m/>
    <m/>
    <x v="32"/>
  </r>
  <r>
    <x v="26"/>
    <x v="2"/>
    <s v="High End"/>
    <s v="Ben and Jerry's"/>
    <s v="Chocolate Chip Cookie Dough"/>
    <n v="1142.2005562900442"/>
    <x v="4376"/>
    <n v="3428971.3313431428"/>
    <x v="4376"/>
    <n v="8233174.9348688759"/>
    <n v="4206.0946101533673"/>
    <n v="4804203.6035257336"/>
    <n v="6.3107737227355951"/>
    <n v="0.583517736660632"/>
    <m/>
    <m/>
    <m/>
    <m/>
    <x v="32"/>
  </r>
  <r>
    <x v="26"/>
    <x v="2"/>
    <s v="High End"/>
    <s v="Ben and Jerry's"/>
    <s v="Half Baked"/>
    <n v="1406.301726934553"/>
    <x v="4377"/>
    <n v="4848046.5473600999"/>
    <x v="4377"/>
    <n v="11779184.600851834"/>
    <n v="4928.6279898128141"/>
    <n v="6931138.053491734"/>
    <n v="5.9560482573690603"/>
    <n v="0.58842256814537885"/>
    <m/>
    <m/>
    <m/>
    <m/>
    <x v="32"/>
  </r>
  <r>
    <x v="26"/>
    <x v="2"/>
    <s v="High End"/>
    <s v="Ben and Jerry's"/>
    <s v="Oatmeal Cookie Chunk"/>
    <n v="445.83366248685422"/>
    <x v="4378"/>
    <n v="386360.43966519856"/>
    <x v="4378"/>
    <n v="1197948.0853756783"/>
    <n v="1820.3821604305399"/>
    <n v="811587.6457104797"/>
    <n v="6.0268763936848897"/>
    <n v="0.67748148322801882"/>
    <m/>
    <m/>
    <m/>
    <m/>
    <x v="32"/>
  </r>
  <r>
    <x v="26"/>
    <x v="2"/>
    <s v="High End"/>
    <s v="Ben and Jerry's"/>
    <s v="Cherry Garcia"/>
    <n v="552.79253017577923"/>
    <x v="4379"/>
    <n v="505297.00700229272"/>
    <x v="4379"/>
    <n v="1610232.6983487902"/>
    <n v="1998.8252934516777"/>
    <n v="1104935.6913464975"/>
    <n v="5.269438130898636"/>
    <n v="0.6861962823631339"/>
    <m/>
    <m/>
    <m/>
    <m/>
    <x v="32"/>
  </r>
  <r>
    <x v="26"/>
    <x v="2"/>
    <s v="Low End"/>
    <s v="EDY's"/>
    <s v="Hot Chocolate Limited Edition  New!"/>
    <n v="1146.8903306092354"/>
    <x v="4380"/>
    <n v="4385362.4878489003"/>
    <x v="4380"/>
    <n v="7512288.3356133131"/>
    <n v="2726.438408547197"/>
    <n v="3126925.8477644129"/>
    <n v="5.711214428668292"/>
    <n v="0.41624145773807364"/>
    <m/>
    <m/>
    <m/>
    <m/>
    <x v="32"/>
  </r>
  <r>
    <x v="26"/>
    <x v="2"/>
    <s v="Low End"/>
    <s v="EDY's"/>
    <s v="Peppermint (Holiday)"/>
    <n v="679.96456097467956"/>
    <x v="4381"/>
    <n v="1225446.7870051027"/>
    <x v="4381"/>
    <n v="2750920.5443992731"/>
    <n v="2243.460681550102"/>
    <n v="1525473.7573941704"/>
    <n v="5.9498427810166907"/>
    <n v="0.554532103989682"/>
    <m/>
    <m/>
    <m/>
    <m/>
    <x v="32"/>
  </r>
  <r>
    <x v="26"/>
    <x v="2"/>
    <s v="Low End"/>
    <s v="EDY's"/>
    <s v="Hot Chocolate Limited Edition  New!"/>
    <n v="852.24728828284617"/>
    <x v="4382"/>
    <n v="1791465.2131315756"/>
    <x v="4382"/>
    <n v="4436458.3854091186"/>
    <n v="3103.5512915586019"/>
    <n v="2644993.1722775428"/>
    <n v="6.1080861811127907"/>
    <n v="0.59619474420780094"/>
    <m/>
    <m/>
    <m/>
    <m/>
    <x v="32"/>
  </r>
  <r>
    <x v="26"/>
    <x v="2"/>
    <s v="Low End"/>
    <s v="EDY's"/>
    <s v="Girl Scouts® Samoas® Cookie (Jan-Apr)"/>
    <n v="507.21324645291662"/>
    <x v="4383"/>
    <n v="556426.91332915425"/>
    <x v="4383"/>
    <n v="1503278.3493416363"/>
    <n v="1866.7719004463656"/>
    <n v="946851.43601248204"/>
    <n v="5.8433005987703392"/>
    <n v="0.62985769496857147"/>
    <m/>
    <m/>
    <m/>
    <m/>
    <x v="32"/>
  </r>
  <r>
    <x v="26"/>
    <x v="2"/>
    <s v="Low End"/>
    <s v="EDY's"/>
    <s v="Double Fudge Brownie"/>
    <n v="507.74922254504577"/>
    <x v="4384"/>
    <n v="516525.54839769838"/>
    <x v="4384"/>
    <n v="1447147.8135701462"/>
    <n v="1832.8383852717495"/>
    <n v="930622.26517244778"/>
    <n v="5.6132496583924665"/>
    <n v="0.64307340027455928"/>
    <m/>
    <m/>
    <m/>
    <m/>
    <x v="32"/>
  </r>
  <r>
    <x v="26"/>
    <x v="2"/>
    <s v="Low End"/>
    <s v="EDY's"/>
    <s v="Caramel Delight"/>
    <n v="796.01174692423524"/>
    <x v="4385"/>
    <n v="1162424.9969056011"/>
    <x v="4385"/>
    <n v="3370057.245271462"/>
    <n v="2773.3664193978084"/>
    <n v="2207632.2483658609"/>
    <n v="5.3186121888038675"/>
    <n v="0.65507262568414726"/>
    <m/>
    <m/>
    <m/>
    <m/>
    <x v="32"/>
  </r>
  <r>
    <x v="26"/>
    <x v="2"/>
    <s v="Low End"/>
    <s v="EDY's"/>
    <s v="Chocolate Chip"/>
    <n v="844.77334950335432"/>
    <x v="4386"/>
    <n v="1270660.371512789"/>
    <x v="4386"/>
    <n v="3816676.6811821479"/>
    <n v="3013.8454428826053"/>
    <n v="2546016.3096693587"/>
    <n v="5.3481670317017889"/>
    <n v="0.667076758747292"/>
    <m/>
    <m/>
    <m/>
    <m/>
    <x v="32"/>
  </r>
  <r>
    <x v="26"/>
    <x v="2"/>
    <s v="High End"/>
    <s v="Häagen-Dazs"/>
    <s v="Honey Vanilla"/>
    <n v="618.14205087049027"/>
    <x v="4387"/>
    <n v="1358122.0827409662"/>
    <x v="4387"/>
    <n v="2292878.864946309"/>
    <n v="1512.203838727658"/>
    <n v="934756.78220534278"/>
    <n v="6.0007361814136813"/>
    <n v="0.40767822343167326"/>
    <m/>
    <m/>
    <m/>
    <m/>
    <x v="32"/>
  </r>
  <r>
    <x v="26"/>
    <x v="2"/>
    <s v="High End"/>
    <s v="Häagen-Dazs"/>
    <s v="Black Walnut"/>
    <n v="1512.0434443576175"/>
    <x v="4388"/>
    <n v="4524080.7364561763"/>
    <x v="4388"/>
    <n v="8633274.4604600221"/>
    <n v="2717.6426307972993"/>
    <n v="4109193.7240038458"/>
    <n v="3.7761306205505774"/>
    <n v="0.4759716307901195"/>
    <m/>
    <m/>
    <m/>
    <m/>
    <x v="32"/>
  </r>
  <r>
    <x v="26"/>
    <x v="2"/>
    <s v="High End"/>
    <s v="Häagen-Dazs"/>
    <s v="Cookies and Cream"/>
    <n v="1021.9132403985345"/>
    <x v="4389"/>
    <n v="3231438.5136944605"/>
    <x v="4389"/>
    <n v="6281132.4710316332"/>
    <n v="2984.2983110267037"/>
    <n v="3049693.9573371727"/>
    <n v="6.0146436349079613"/>
    <n v="0.48553250093072486"/>
    <m/>
    <m/>
    <m/>
    <m/>
    <x v="32"/>
  </r>
  <r>
    <x v="26"/>
    <x v="3"/>
    <s v="High End"/>
    <s v="Häagen-Dazs"/>
    <s v="Rockmelon"/>
    <n v="1816.3125553172622"/>
    <x v="4390"/>
    <n v="6489190.5631045308"/>
    <x v="4390"/>
    <n v="13168469.569780316"/>
    <n v="3677.3841523707847"/>
    <n v="6679279.0066757854"/>
    <n v="3.9916654449365123"/>
    <n v="0.50721756019421871"/>
    <m/>
    <m/>
    <m/>
    <m/>
    <x v="32"/>
  </r>
  <r>
    <x v="26"/>
    <x v="3"/>
    <s v="High End"/>
    <s v="Häagen-Dazs"/>
    <s v="Rocky Road"/>
    <n v="1153.1795296218156"/>
    <x v="4391"/>
    <n v="3839692.2116008052"/>
    <x v="4391"/>
    <n v="8368395.7469785651"/>
    <n v="3927.1452701410199"/>
    <n v="4528703.5353777595"/>
    <n v="6.2928642185318546"/>
    <n v="0.54116746773273261"/>
    <m/>
    <m/>
    <m/>
    <m/>
    <x v="32"/>
  </r>
  <r>
    <x v="26"/>
    <x v="3"/>
    <s v="High End"/>
    <s v="Häagen-Dazs"/>
    <s v="Almond Hazelnut Swirl"/>
    <n v="1058.7249020128004"/>
    <x v="4392"/>
    <n v="2840770.9045804138"/>
    <x v="4392"/>
    <n v="6283697.2512171548"/>
    <n v="3251.9555741923173"/>
    <n v="3442926.346636741"/>
    <n v="5.6059471130603677"/>
    <n v="0.54791410359081905"/>
    <m/>
    <m/>
    <m/>
    <m/>
    <x v="32"/>
  </r>
  <r>
    <x v="26"/>
    <x v="3"/>
    <s v="High End"/>
    <s v="Häagen-Dazs"/>
    <s v="Macadamia Nut Brittle"/>
    <n v="860.45063910555234"/>
    <x v="4393"/>
    <n v="1886044.6408276707"/>
    <x v="4393"/>
    <n v="4262947.1300501516"/>
    <n v="2762.3926128909575"/>
    <n v="2376902.4892224809"/>
    <n v="5.7578191987134693"/>
    <n v="0.55757259396142633"/>
    <m/>
    <m/>
    <m/>
    <m/>
    <x v="32"/>
  </r>
  <r>
    <x v="26"/>
    <x v="3"/>
    <s v="High End"/>
    <s v="Häagen-Dazs"/>
    <s v="Coffee"/>
    <n v="951.33001342194405"/>
    <x v="4394"/>
    <n v="2408579.4129624115"/>
    <x v="4394"/>
    <n v="5655183.3143016025"/>
    <n v="3412.699962719691"/>
    <n v="3246603.901339191"/>
    <n v="6.2486225289849493"/>
    <n v="0.57409348572816987"/>
    <m/>
    <m/>
    <m/>
    <m/>
    <x v="32"/>
  </r>
  <r>
    <x v="26"/>
    <x v="3"/>
    <s v="High End"/>
    <s v="Häagen-Dazs"/>
    <s v="Mango"/>
    <n v="1262.3616973860414"/>
    <x v="4395"/>
    <n v="3968200.6130457548"/>
    <x v="4395"/>
    <n v="9442274.6934779473"/>
    <n v="4336.3752970066325"/>
    <n v="5474074.0804321924"/>
    <n v="5.9252818489864394"/>
    <n v="0.57974103255154119"/>
    <m/>
    <m/>
    <m/>
    <m/>
    <x v="32"/>
  </r>
  <r>
    <x v="26"/>
    <x v="3"/>
    <s v="Low End"/>
    <s v="Baskin-Robbins"/>
    <s v="Green Mint Stick"/>
    <n v="776.78367846513333"/>
    <x v="4396"/>
    <n v="2444290.2373371366"/>
    <x v="4396"/>
    <n v="3810462.2788326261"/>
    <n v="1758.7548237302608"/>
    <n v="1366172.0414954894"/>
    <n v="6.3150600303198834"/>
    <n v="0.35853183722213094"/>
    <m/>
    <m/>
    <m/>
    <m/>
    <x v="32"/>
  </r>
  <r>
    <x v="26"/>
    <x v="3"/>
    <s v="Low End"/>
    <s v="Baskin-Robbins"/>
    <s v="Chocolate"/>
    <n v="743.36880636236776"/>
    <x v="4397"/>
    <n v="2135273.1934246374"/>
    <x v="4397"/>
    <n v="3553385.2431383659"/>
    <n v="1907.6830202940287"/>
    <n v="1418112.0497137285"/>
    <n v="6.4303354362479954"/>
    <n v="0.39908761721012992"/>
    <m/>
    <m/>
    <m/>
    <m/>
    <x v="32"/>
  </r>
  <r>
    <x v="26"/>
    <x v="3"/>
    <s v="Low End"/>
    <s v="Baskin-Robbins"/>
    <s v="Pistachio Almond"/>
    <n v="870.98419726842587"/>
    <x v="4398"/>
    <n v="2775698.5507252039"/>
    <x v="4398"/>
    <n v="4595191.4582780758"/>
    <n v="2089.0079444140915"/>
    <n v="1819492.9075528719"/>
    <n v="6.0573554630155098"/>
    <n v="0.39595584298780839"/>
    <m/>
    <m/>
    <m/>
    <m/>
    <x v="32"/>
  </r>
  <r>
    <x v="26"/>
    <x v="3"/>
    <s v="Low End"/>
    <s v="Baskin-Robbins"/>
    <s v="Cherry Macaroon"/>
    <n v="602.46504644079107"/>
    <x v="4399"/>
    <n v="1234888.1655606297"/>
    <x v="4399"/>
    <n v="2142777.2856895854"/>
    <n v="1506.9573338611622"/>
    <n v="907889.12012895569"/>
    <n v="5.9035510555897002"/>
    <n v="0.42369737918739425"/>
    <m/>
    <m/>
    <m/>
    <m/>
    <x v="32"/>
  </r>
  <r>
    <x v="26"/>
    <x v="3"/>
    <s v="Low End"/>
    <s v="Baskin-Robbins"/>
    <s v="Chocolate Fudge"/>
    <n v="1068.8305006178607"/>
    <x v="4400"/>
    <n v="3886176.254359188"/>
    <x v="4400"/>
    <n v="7216956.451502258"/>
    <n v="3116.284757234791"/>
    <n v="3330780.1971430699"/>
    <n v="6.3173713665286533"/>
    <n v="0.46152144876109735"/>
    <m/>
    <m/>
    <m/>
    <m/>
    <x v="32"/>
  </r>
  <r>
    <x v="26"/>
    <x v="3"/>
    <s v="Low End"/>
    <s v="Baskin-Robbins"/>
    <s v="Green Mint Stick"/>
    <n v="1092.4840506838373"/>
    <x v="4401"/>
    <n v="3650359.43307831"/>
    <x v="4401"/>
    <n v="7224514.5940637058"/>
    <n v="3271.5856663977506"/>
    <n v="3574155.1609853958"/>
    <n v="6.0531085475461799"/>
    <n v="0.49472599362208153"/>
    <m/>
    <m/>
    <m/>
    <m/>
    <x v="32"/>
  </r>
  <r>
    <x v="26"/>
    <x v="3"/>
    <s v="Low End"/>
    <s v="Baskin-Robbins"/>
    <s v="Egg Nog"/>
    <n v="1192.0704751906378"/>
    <x v="4402"/>
    <n v="4328872.1341157388"/>
    <x v="4402"/>
    <n v="8664301.9243439678"/>
    <n v="3636.8905030844753"/>
    <n v="4335429.790228229"/>
    <n v="6.0971897998669462"/>
    <n v="0.50037842957053846"/>
    <m/>
    <m/>
    <m/>
    <m/>
    <x v="32"/>
  </r>
  <r>
    <x v="26"/>
    <x v="3"/>
    <s v="Low End"/>
    <s v="Baskin-Robbins"/>
    <s v="Egg Nog"/>
    <n v="1287.2316894748215"/>
    <x v="4403"/>
    <n v="4827324.2661619931"/>
    <x v="4403"/>
    <n v="9697469.0375321452"/>
    <n v="3783.4251682827403"/>
    <n v="4870144.771370152"/>
    <n v="5.8525476189811334"/>
    <n v="0.50220781860929031"/>
    <m/>
    <m/>
    <m/>
    <m/>
    <x v="32"/>
  </r>
  <r>
    <x v="26"/>
    <x v="3"/>
    <s v="Low End"/>
    <s v="Baskin-Robbins"/>
    <s v="World Class Chocolate"/>
    <n v="1580.8134655647814"/>
    <x v="4404"/>
    <n v="6300525.9542912012"/>
    <x v="4404"/>
    <n v="12874810.342183296"/>
    <n v="4158.7983219407115"/>
    <n v="6574284.3878920944"/>
    <n v="5.1520442795281474"/>
    <n v="0.51063155208989541"/>
    <m/>
    <m/>
    <m/>
    <m/>
    <x v="32"/>
  </r>
  <r>
    <x v="26"/>
    <x v="3"/>
    <s v="Low End"/>
    <s v="Baskin-Robbins"/>
    <s v="Orange Sherbet"/>
    <n v="918.30065542107707"/>
    <x v="4405"/>
    <n v="2706047.2813947983"/>
    <x v="4405"/>
    <n v="5570708.2756350283"/>
    <n v="3119.5240658155358"/>
    <n v="2864660.9942402299"/>
    <n v="6.6060313068803884"/>
    <n v="0.51423640451064101"/>
    <m/>
    <m/>
    <m/>
    <m/>
    <x v="32"/>
  </r>
  <r>
    <x v="26"/>
    <x v="3"/>
    <s v="Low End"/>
    <s v="Baskin-Robbins"/>
    <s v="Cherry Macaroon"/>
    <n v="868.27737446589913"/>
    <x v="4406"/>
    <n v="2294571.823136264"/>
    <x v="4406"/>
    <n v="5251244.8144850731"/>
    <n v="3405.2171325638174"/>
    <n v="2956672.9913488091"/>
    <n v="6.9653877373838577"/>
    <n v="0.56304230631051522"/>
    <m/>
    <m/>
    <m/>
    <m/>
    <x v="32"/>
  </r>
  <r>
    <x v="26"/>
    <x v="3"/>
    <s v="Low End"/>
    <s v="Baskin-Robbins"/>
    <s v="Vanilla"/>
    <n v="600.50076269669523"/>
    <x v="4407"/>
    <n v="800168.16372199426"/>
    <x v="4407"/>
    <n v="2008442.9581386584"/>
    <n v="2012.1120063038909"/>
    <n v="1208274.7944166642"/>
    <n v="5.5697073318461943"/>
    <n v="0.60159776483592198"/>
    <m/>
    <m/>
    <m/>
    <m/>
    <x v="32"/>
  </r>
  <r>
    <x v="26"/>
    <x v="3"/>
    <s v="High End"/>
    <s v="Ben and Jerry's"/>
    <s v="Coffee"/>
    <n v="686.44823100347821"/>
    <x v="4408"/>
    <n v="1602789.6687747405"/>
    <x v="4408"/>
    <n v="2778204.0756339207"/>
    <n v="1712.3132579727258"/>
    <n v="1175414.4068591802"/>
    <n v="5.8958790237246079"/>
    <n v="0.4230842569010983"/>
    <m/>
    <m/>
    <m/>
    <m/>
    <x v="32"/>
  </r>
  <r>
    <x v="26"/>
    <x v="3"/>
    <s v="High End"/>
    <s v="Ben and Jerry's"/>
    <s v="Strawberry"/>
    <n v="827.35744428133546"/>
    <x v="4409"/>
    <n v="2442016.3428578512"/>
    <x v="4409"/>
    <n v="4158127.4164095884"/>
    <n v="2074.207569428951"/>
    <n v="1716111.0735517372"/>
    <n v="6.0745125743346726"/>
    <n v="0.41271247888636015"/>
    <m/>
    <m/>
    <m/>
    <m/>
    <x v="32"/>
  </r>
  <r>
    <x v="26"/>
    <x v="3"/>
    <s v="High End"/>
    <s v="Ben and Jerry's"/>
    <s v="Peanut Butter Cup"/>
    <n v="1050.4174661056049"/>
    <x v="4410"/>
    <n v="3291154.0259119319"/>
    <x v="4410"/>
    <n v="6265210.3806011239"/>
    <n v="2831.3089325479586"/>
    <n v="2974056.354689192"/>
    <n v="5.6782144405152692"/>
    <n v="0.474693773077073"/>
    <m/>
    <m/>
    <m/>
    <m/>
    <x v="32"/>
  </r>
  <r>
    <x v="26"/>
    <x v="4"/>
    <s v="High End"/>
    <s v="Ben and Jerry's"/>
    <s v="Chocolate Macadamia"/>
    <n v="1373.6250653432085"/>
    <x v="4411"/>
    <n v="4091233.2625733097"/>
    <x v="4411"/>
    <n v="7895466.2880565282"/>
    <n v="2769.4842802920957"/>
    <n v="3804233.0254832185"/>
    <n v="4.1844787760530036"/>
    <n v="0.48182499762400122"/>
    <m/>
    <m/>
    <m/>
    <m/>
    <x v="32"/>
  </r>
  <r>
    <x v="26"/>
    <x v="4"/>
    <s v="High End"/>
    <s v="Ben and Jerry's"/>
    <s v="Half Baked"/>
    <n v="1230.4470493189388"/>
    <x v="4412"/>
    <n v="3262087.4333534557"/>
    <x v="4412"/>
    <n v="6613345.1130763404"/>
    <n v="2723.6098307341463"/>
    <n v="3351257.6797228847"/>
    <n v="4.3681277212811978"/>
    <n v="0.50674169008608938"/>
    <m/>
    <m/>
    <m/>
    <m/>
    <x v="32"/>
  </r>
  <r>
    <x v="26"/>
    <x v="4"/>
    <s v="High End"/>
    <s v="Ben and Jerry's"/>
    <s v="Coffee HEATH Bar Crunch"/>
    <n v="748.38524213444998"/>
    <x v="4413"/>
    <n v="1448438.3671909035"/>
    <x v="4413"/>
    <n v="3071564.0270614196"/>
    <n v="2168.837075462955"/>
    <n v="1623125.659870516"/>
    <n v="5.4841477038578441"/>
    <n v="0.52843621216106251"/>
    <m/>
    <m/>
    <m/>
    <m/>
    <x v="32"/>
  </r>
  <r>
    <x v="26"/>
    <x v="4"/>
    <s v="High End"/>
    <s v="Ben and Jerry's"/>
    <s v="Chocolate Fudge Brownie"/>
    <n v="619.01709081549188"/>
    <x v="4414"/>
    <n v="937374.00042259018"/>
    <x v="4414"/>
    <n v="2025286.164471437"/>
    <n v="1757.4832426930789"/>
    <n v="1087912.1640488468"/>
    <n v="5.2854396228361651"/>
    <n v="0.53716466499082227"/>
    <m/>
    <m/>
    <m/>
    <m/>
    <x v="32"/>
  </r>
  <r>
    <x v="26"/>
    <x v="4"/>
    <s v="High End"/>
    <s v="Ben and Jerry's"/>
    <s v="Chocolate Chip Cookie Dough"/>
    <n v="1356.2832171414429"/>
    <x v="4415"/>
    <n v="4738734.2909220858"/>
    <x v="4415"/>
    <n v="10708337.480854388"/>
    <n v="4401.4429394135532"/>
    <n v="5969603.1899323026"/>
    <n v="5.8213173332363288"/>
    <n v="0.55747245551472902"/>
    <m/>
    <m/>
    <m/>
    <m/>
    <x v="32"/>
  </r>
  <r>
    <x v="26"/>
    <x v="4"/>
    <s v="High End"/>
    <s v="Ben and Jerry's"/>
    <s v="Oatmeal Cookie Chunk"/>
    <n v="649.2373342165788"/>
    <x v="4416"/>
    <n v="1161401.4105072236"/>
    <x v="4416"/>
    <n v="2662000.4692133968"/>
    <n v="2311.325889040123"/>
    <n v="1500599.0587061732"/>
    <n v="6.3154042635821375"/>
    <n v="0.56371104215078904"/>
    <m/>
    <m/>
    <m/>
    <m/>
    <x v="32"/>
  </r>
  <r>
    <x v="26"/>
    <x v="4"/>
    <s v="High End"/>
    <s v="Ben and Jerry's"/>
    <s v="Cherry Garcia"/>
    <n v="1050.8885760441901"/>
    <x v="4417"/>
    <n v="2630128.0936411782"/>
    <x v="4417"/>
    <n v="6037784.3179371813"/>
    <n v="3242.6427520254156"/>
    <n v="3407656.2242960031"/>
    <n v="5.4671910835982107"/>
    <n v="0.56438853143072099"/>
    <m/>
    <m/>
    <m/>
    <m/>
    <x v="32"/>
  </r>
  <r>
    <x v="26"/>
    <x v="4"/>
    <s v="High End"/>
    <s v="Ben and Jerry's"/>
    <s v="Chocolate"/>
    <n v="635.18502555951727"/>
    <x v="4418"/>
    <n v="1010306.5246020956"/>
    <x v="4418"/>
    <n v="2623375.0257259291"/>
    <n v="2539.5253921531366"/>
    <n v="1613068.5011238335"/>
    <n v="6.5021933207047082"/>
    <n v="0.61488292192515326"/>
    <m/>
    <m/>
    <m/>
    <m/>
    <x v="32"/>
  </r>
  <r>
    <x v="26"/>
    <x v="4"/>
    <s v="High End"/>
    <s v="Ben and Jerry's"/>
    <s v="Cherry Garcia"/>
    <n v="423.28235496954261"/>
    <x v="4419"/>
    <n v="374334.34525397333"/>
    <x v="4419"/>
    <n v="1181376.758151249"/>
    <n v="1906.628999348075"/>
    <n v="807042.41289727576"/>
    <n v="6.5936834393403192"/>
    <n v="0.68313720185271476"/>
    <m/>
    <m/>
    <m/>
    <m/>
    <x v="32"/>
  </r>
  <r>
    <x v="26"/>
    <x v="4"/>
    <s v="High End"/>
    <s v="Ben and Jerry's"/>
    <s v="Oatmeal Cookie Chunk"/>
    <n v="454.90034882867701"/>
    <x v="4420"/>
    <n v="415878.10555531096"/>
    <x v="4420"/>
    <n v="1313432.3692682239"/>
    <n v="1973.0788644678455"/>
    <n v="897554.26371291291"/>
    <n v="6.3470975840321131"/>
    <n v="0.68336542079664397"/>
    <m/>
    <m/>
    <m/>
    <m/>
    <x v="32"/>
  </r>
  <r>
    <x v="26"/>
    <x v="4"/>
    <s v="Low End"/>
    <s v="EDY's"/>
    <s v="Hot Chocolate Limited Edition  New!"/>
    <n v="1546.7017071035366"/>
    <x v="4421"/>
    <n v="6026900.0786723234"/>
    <x v="4421"/>
    <n v="9724922.6792764068"/>
    <n v="2390.9087211969668"/>
    <n v="3698022.6006040834"/>
    <n v="4.0651167900197889"/>
    <n v="0.38026241673720307"/>
    <m/>
    <m/>
    <m/>
    <m/>
    <x v="32"/>
  </r>
  <r>
    <x v="26"/>
    <x v="4"/>
    <s v="Low End"/>
    <s v="EDY's"/>
    <s v="Hot Chocolate Limited Edition  New!"/>
    <n v="814.4072240962106"/>
    <x v="4422"/>
    <n v="1923641.8878871212"/>
    <x v="4422"/>
    <n v="4103015.7255777004"/>
    <n v="2676.0246879061538"/>
    <n v="2179373.8376905792"/>
    <n v="6.1861428824037858"/>
    <n v="0.5311639007631942"/>
    <m/>
    <m/>
    <m/>
    <m/>
    <x v="32"/>
  </r>
  <r>
    <x v="26"/>
    <x v="4"/>
    <s v="Low End"/>
    <s v="EDY's"/>
    <s v="Girl Scouts® Samoas® Cookie (Jan-Apr)"/>
    <n v="795.05840997645566"/>
    <x v="4423"/>
    <n v="1681776.0010919797"/>
    <x v="4423"/>
    <n v="4247952.9605696239"/>
    <n v="3227.6584050643992"/>
    <n v="2566176.9594776444"/>
    <n v="6.7201911648620021"/>
    <n v="0.60409731070410344"/>
    <m/>
    <m/>
    <m/>
    <m/>
    <x v="32"/>
  </r>
  <r>
    <x v="26"/>
    <x v="4"/>
    <s v="Low End"/>
    <s v="EDY's"/>
    <s v="Peppermint (Holiday)"/>
    <n v="864.45249414516945"/>
    <x v="4424"/>
    <n v="1892452.4900150397"/>
    <x v="4424"/>
    <n v="4884052.6032550037"/>
    <n v="3460.6876994417903"/>
    <n v="2991600.113239964"/>
    <n v="6.5357896981211372"/>
    <n v="0.61252413850870402"/>
    <m/>
    <m/>
    <m/>
    <m/>
    <x v="32"/>
  </r>
  <r>
    <x v="26"/>
    <x v="4"/>
    <s v="Low End"/>
    <s v="EDY's"/>
    <s v="Double Fudge Brownie"/>
    <n v="583.11362723141872"/>
    <x v="4425"/>
    <n v="673769.98034388968"/>
    <x v="4425"/>
    <n v="1913334.8956919867"/>
    <n v="2125.7690739169675"/>
    <n v="1239564.915348097"/>
    <n v="5.6270997068066624"/>
    <n v="0.64785569851836589"/>
    <m/>
    <m/>
    <m/>
    <m/>
    <x v="32"/>
  </r>
  <r>
    <x v="26"/>
    <x v="4"/>
    <s v="Low End"/>
    <s v="EDY's"/>
    <s v="Chocolate Chip"/>
    <n v="791.7933983925235"/>
    <x v="4426"/>
    <n v="1225909.1746786351"/>
    <x v="4426"/>
    <n v="3660128.9900107239"/>
    <n v="3074.3118347209929"/>
    <n v="2434219.8153320886"/>
    <n v="5.8381148997379437"/>
    <n v="0.66506394227514831"/>
    <m/>
    <m/>
    <m/>
    <m/>
    <x v="32"/>
  </r>
  <r>
    <x v="26"/>
    <x v="4"/>
    <s v="Low End"/>
    <s v="EDY's"/>
    <s v="Caramel Delight"/>
    <n v="484.03547740275485"/>
    <x v="4427"/>
    <n v="440235.05510355451"/>
    <x v="4427"/>
    <n v="1336594.8280690513"/>
    <n v="1851.8472608148436"/>
    <n v="896359.77296549676"/>
    <n v="5.7048652059699174"/>
    <n v="0.67062938905760072"/>
    <m/>
    <m/>
    <m/>
    <m/>
    <x v="32"/>
  </r>
  <r>
    <x v="26"/>
    <x v="4"/>
    <s v="High End"/>
    <s v="Häagen-Dazs"/>
    <s v="Rockmelon"/>
    <n v="1245.3629331425707"/>
    <x v="4428"/>
    <n v="3658597.1333477842"/>
    <x v="4428"/>
    <n v="6956510.10503079"/>
    <n v="2648.1541114773618"/>
    <n v="3297912.9716830058"/>
    <n v="4.485383176159579"/>
    <n v="0.47407578252463539"/>
    <m/>
    <m/>
    <m/>
    <m/>
    <x v="32"/>
  </r>
  <r>
    <x v="26"/>
    <x v="4"/>
    <s v="High End"/>
    <s v="Häagen-Dazs"/>
    <s v="Black Walnut"/>
    <n v="1406.9977645366796"/>
    <x v="4429"/>
    <n v="4269969.2127116779"/>
    <x v="4429"/>
    <n v="8908863.5313549526"/>
    <n v="3297.0161258009175"/>
    <n v="4638894.3186432747"/>
    <n v="4.5002380929660948"/>
    <n v="0.52070550888074307"/>
    <m/>
    <m/>
    <m/>
    <m/>
    <x v="32"/>
  </r>
  <r>
    <x v="26"/>
    <x v="4"/>
    <s v="High End"/>
    <s v="Häagen-Dazs"/>
    <s v="Rocky Road"/>
    <n v="1177.3430587671976"/>
    <x v="4430"/>
    <n v="4282485.6283136541"/>
    <x v="4430"/>
    <n v="9262617.84340127"/>
    <n v="4229.9754332457196"/>
    <n v="4980132.2150876159"/>
    <n v="6.6823264907638764"/>
    <n v="0.53765925565367956"/>
    <m/>
    <m/>
    <m/>
    <m/>
    <x v="32"/>
  </r>
  <r>
    <x v="26"/>
    <x v="4"/>
    <s v="High End"/>
    <s v="Häagen-Dazs"/>
    <s v="Honey Vanilla"/>
    <n v="878.80953521345339"/>
    <x v="4431"/>
    <n v="2382335.5261194762"/>
    <x v="4431"/>
    <n v="5210273.2986534964"/>
    <n v="3217.9188541088656"/>
    <n v="2827937.7725340202"/>
    <n v="6.7463828519976374"/>
    <n v="0.54276188799248803"/>
    <m/>
    <m/>
    <m/>
    <m/>
    <x v="32"/>
  </r>
  <r>
    <x v="26"/>
    <x v="4"/>
    <s v="High End"/>
    <s v="Häagen-Dazs"/>
    <s v="Coffee"/>
    <n v="1147.2802533373422"/>
    <x v="4432"/>
    <n v="3455721.4724315866"/>
    <x v="4432"/>
    <n v="7728572.5996313505"/>
    <n v="3724.330750721454"/>
    <n v="4272851.1271997634"/>
    <n v="5.8716512634653633"/>
    <n v="0.55286420255709012"/>
    <m/>
    <m/>
    <m/>
    <m/>
    <x v="32"/>
  </r>
  <r>
    <x v="26"/>
    <x v="4"/>
    <s v="High End"/>
    <s v="Häagen-Dazs"/>
    <s v="Cookies and Cream"/>
    <n v="1269.0469093271474"/>
    <x v="4433"/>
    <n v="3991157.771910565"/>
    <x v="4433"/>
    <n v="9283999.6250709165"/>
    <n v="4170.7219916453942"/>
    <n v="5292841.8531603515"/>
    <n v="5.7647405061201509"/>
    <n v="0.57010362633657707"/>
    <m/>
    <m/>
    <m/>
    <m/>
    <x v="32"/>
  </r>
  <r>
    <x v="26"/>
    <x v="4"/>
    <s v="High End"/>
    <s v="Häagen-Dazs"/>
    <s v="Mango"/>
    <n v="1084.9064800104416"/>
    <x v="4434"/>
    <n v="3330864.0805961797"/>
    <x v="4434"/>
    <n v="8207719.6768459817"/>
    <n v="4495.1852404853043"/>
    <n v="4876855.596249802"/>
    <n v="6.9732929258287406"/>
    <n v="0.59417911286705316"/>
    <m/>
    <m/>
    <m/>
    <m/>
    <x v="32"/>
  </r>
  <r>
    <x v="26"/>
    <x v="4"/>
    <s v="High End"/>
    <s v="Häagen-Dazs"/>
    <s v="Macadamia Nut Brittle"/>
    <n v="1027.5738945469384"/>
    <x v="4435"/>
    <n v="2772258.2578631076"/>
    <x v="4435"/>
    <n v="7188063.9986330066"/>
    <n v="4297.3121098184829"/>
    <n v="4415805.7407698985"/>
    <n v="6.8074711606416667"/>
    <n v="0.61432476694832949"/>
    <m/>
    <m/>
    <m/>
    <m/>
    <x v="32"/>
  </r>
  <r>
    <x v="26"/>
    <x v="4"/>
    <s v="High End"/>
    <s v="Häagen-Dazs"/>
    <s v="Almond Hazelnut Swirl"/>
    <n v="1387.3214651084168"/>
    <x v="4436"/>
    <n v="4809778.9414996551"/>
    <x v="4436"/>
    <n v="12722597.744267561"/>
    <n v="5703.6663828664487"/>
    <n v="7912818.8027679054"/>
    <n v="6.6103063095293297"/>
    <n v="0.62194993206738736"/>
    <m/>
    <m/>
    <m/>
    <m/>
    <x v="32"/>
  </r>
  <r>
    <x v="26"/>
    <x v="4"/>
    <s v="Low End"/>
    <s v="Baskin-Robbins"/>
    <s v="Green Mint Stick"/>
    <n v="844.46204631164676"/>
    <x v="4437"/>
    <n v="3115339.015573414"/>
    <x v="4437"/>
    <n v="5163053.1198753109"/>
    <n v="2424.8740523575789"/>
    <n v="2047714.1043018969"/>
    <n v="7.2401293068612054"/>
    <n v="0.39660914903609384"/>
    <m/>
    <m/>
    <m/>
    <m/>
    <x v="32"/>
  </r>
  <r>
    <x v="26"/>
    <x v="4"/>
    <s v="Low End"/>
    <s v="Baskin-Robbins"/>
    <s v="Chocolate"/>
    <n v="807.70568699860462"/>
    <x v="4438"/>
    <n v="2720725.3082291158"/>
    <x v="4438"/>
    <n v="4406591.2101014005"/>
    <n v="2087.2279705456594"/>
    <n v="1685865.9018722847"/>
    <n v="6.7545509565852173"/>
    <n v="0.38257823825539095"/>
    <m/>
    <m/>
    <m/>
    <m/>
    <x v="32"/>
  </r>
  <r>
    <x v="26"/>
    <x v="4"/>
    <s v="Low End"/>
    <s v="Baskin-Robbins"/>
    <s v="Pistachio Almond"/>
    <n v="1058.0826169952684"/>
    <x v="4439"/>
    <n v="3954409.3214928466"/>
    <x v="4439"/>
    <n v="6441447.0110070854"/>
    <n v="2350.5137023958505"/>
    <n v="2487037.6895142389"/>
    <n v="5.7536611242856024"/>
    <n v="0.38609922355402626"/>
    <m/>
    <m/>
    <m/>
    <m/>
    <x v="32"/>
  </r>
  <r>
    <x v="26"/>
    <x v="4"/>
    <s v="Low End"/>
    <s v="Baskin-Robbins"/>
    <s v="Cherry Macaroon"/>
    <n v="762.71155108487028"/>
    <x v="4440"/>
    <n v="1832813.8297608849"/>
    <x v="4440"/>
    <n v="3456845.194601431"/>
    <n v="2129.2864419459052"/>
    <n v="1624031.3648405462"/>
    <n v="5.9423644488647156"/>
    <n v="0.46980158885240286"/>
    <m/>
    <m/>
    <m/>
    <m/>
    <x v="32"/>
  </r>
  <r>
    <x v="26"/>
    <x v="4"/>
    <s v="Low End"/>
    <s v="Baskin-Robbins"/>
    <s v="Chocolate Fudge"/>
    <n v="1365.7135506796469"/>
    <x v="4441"/>
    <n v="5821474.1526305862"/>
    <x v="4441"/>
    <n v="11751051.702577913"/>
    <n v="4341.7432206017684"/>
    <n v="5929577.549947327"/>
    <n v="6.3002458949605717"/>
    <n v="0.50459973286020965"/>
    <m/>
    <m/>
    <m/>
    <m/>
    <x v="32"/>
  </r>
  <r>
    <x v="26"/>
    <x v="4"/>
    <s v="Low End"/>
    <s v="Baskin-Robbins"/>
    <s v="Green Mint Stick"/>
    <n v="1171.7324557522211"/>
    <x v="4442"/>
    <n v="4590665.6322222473"/>
    <x v="4442"/>
    <n v="9875540.5682506282"/>
    <n v="4510.3085692336072"/>
    <n v="5284874.9360283809"/>
    <n v="7.1928989351202262"/>
    <n v="0.53514791413231499"/>
    <m/>
    <m/>
    <m/>
    <m/>
    <x v="32"/>
  </r>
  <r>
    <x v="26"/>
    <x v="4"/>
    <s v="Low End"/>
    <s v="Baskin-Robbins"/>
    <s v="Egg Nog"/>
    <n v="1281.2775227097018"/>
    <x v="4443"/>
    <n v="5456126.92503196"/>
    <x v="4443"/>
    <n v="11870129.505221706"/>
    <n v="5005.9432609300229"/>
    <n v="6414002.5801897459"/>
    <n v="7.2305118519542937"/>
    <n v="0.54034815520489532"/>
    <m/>
    <m/>
    <m/>
    <m/>
    <x v="32"/>
  </r>
  <r>
    <x v="26"/>
    <x v="4"/>
    <s v="Low End"/>
    <s v="Baskin-Robbins"/>
    <s v="Egg Nog"/>
    <n v="1405.9548584223037"/>
    <x v="4444"/>
    <n v="6183024.0704979571"/>
    <x v="4444"/>
    <n v="13500972.069753779"/>
    <n v="5204.9665431418462"/>
    <n v="7317947.999255822"/>
    <n v="6.830024871222748"/>
    <n v="0.54203119312054704"/>
    <m/>
    <m/>
    <m/>
    <m/>
    <x v="32"/>
  </r>
  <r>
    <x v="26"/>
    <x v="4"/>
    <s v="Low End"/>
    <s v="Baskin-Robbins"/>
    <s v="World Class Chocolate"/>
    <n v="1738.8948121212597"/>
    <x v="4445"/>
    <n v="8126345.8659037855"/>
    <x v="4445"/>
    <n v="18049763.270546068"/>
    <n v="5706.7381738500944"/>
    <n v="9923417.4046422821"/>
    <n v="5.9693203549742853"/>
    <n v="0.54978102792270378"/>
    <m/>
    <m/>
    <m/>
    <m/>
    <x v="32"/>
  </r>
  <r>
    <x v="26"/>
    <x v="4"/>
    <s v="Low End"/>
    <s v="Baskin-Robbins"/>
    <s v="Orange Sherbet"/>
    <n v="1200.130720963185"/>
    <x v="4446"/>
    <n v="4146845.4753335463"/>
    <x v="4446"/>
    <n v="9279083.0270378757"/>
    <n v="4276.3987806139703"/>
    <n v="5132237.5517043294"/>
    <n v="6.4424039857917146"/>
    <n v="0.55309749214978987"/>
    <m/>
    <m/>
    <m/>
    <m/>
    <x v="32"/>
  </r>
  <r>
    <x v="26"/>
    <x v="4"/>
    <s v="Low End"/>
    <s v="Baskin-Robbins"/>
    <s v="Cherry Macaroon"/>
    <n v="1145.1051119124891"/>
    <x v="4447"/>
    <n v="3547669.1952796024"/>
    <x v="4447"/>
    <n v="8825024.0800714232"/>
    <n v="4608.6204924698004"/>
    <n v="5277354.8847918212"/>
    <n v="6.7301569494653117"/>
    <n v="0.59799892180567393"/>
    <m/>
    <m/>
    <m/>
    <m/>
    <x v="32"/>
  </r>
  <r>
    <x v="26"/>
    <x v="4"/>
    <s v="Low End"/>
    <s v="Baskin-Robbins"/>
    <s v="Vanilla"/>
    <n v="650.55083896636484"/>
    <x v="4448"/>
    <n v="1016278.896468749"/>
    <x v="4448"/>
    <n v="2772702.7534562247"/>
    <n v="2699.9025314888377"/>
    <n v="1756423.8569874757"/>
    <n v="6.5515012940003103"/>
    <n v="0.63346994364904829"/>
    <m/>
    <m/>
    <m/>
    <m/>
    <x v="32"/>
  </r>
  <r>
    <x v="26"/>
    <x v="4"/>
    <s v="High End"/>
    <s v="Ben and Jerry's"/>
    <s v="Coffee"/>
    <n v="745.09305410382603"/>
    <x v="4449"/>
    <n v="2039963.5845595005"/>
    <x v="4449"/>
    <n v="3368631.027306071"/>
    <n v="1783.2234986335352"/>
    <n v="1328667.4427465706"/>
    <n v="6.0678161674211877"/>
    <n v="0.39442356018703528"/>
    <m/>
    <m/>
    <m/>
    <m/>
    <x v="32"/>
  </r>
  <r>
    <x v="26"/>
    <x v="4"/>
    <s v="High End"/>
    <s v="Ben and Jerry's"/>
    <s v="Strawberry"/>
    <n v="1100.0931887094689"/>
    <x v="4450"/>
    <n v="3807380.4990783334"/>
    <x v="4450"/>
    <n v="7046730.8012403529"/>
    <n v="2944.6144521284928"/>
    <n v="3239350.3021620195"/>
    <n v="5.8227578487916372"/>
    <n v="0.45969548057545134"/>
    <m/>
    <m/>
    <m/>
    <m/>
    <x v="32"/>
  </r>
  <r>
    <x v="26"/>
    <x v="4"/>
    <s v="High End"/>
    <s v="Ben and Jerry's"/>
    <s v="Peanut Butter Cup"/>
    <n v="1145.4592127161657"/>
    <x v="4451"/>
    <n v="4208297.678475664"/>
    <x v="4451"/>
    <n v="8707752.4929280877"/>
    <n v="3928.0794676076757"/>
    <n v="4499454.8144524237"/>
    <n v="6.6366179478666547"/>
    <n v="0.51671827123090719"/>
    <m/>
    <m/>
    <m/>
    <m/>
    <x v="32"/>
  </r>
  <r>
    <x v="26"/>
    <x v="4"/>
    <s v="High End"/>
    <s v="Ben and Jerry's"/>
    <s v="Chocolate Macadamia"/>
    <n v="1510.9875718775295"/>
    <x v="4452"/>
    <n v="5276012.0009012306"/>
    <x v="4452"/>
    <n v="11067295.077642944"/>
    <n v="3832.7800866988973"/>
    <n v="5791283.0767417131"/>
    <n v="4.847521063953014"/>
    <n v="0.52327899781408116"/>
    <m/>
    <m/>
    <m/>
    <m/>
    <x v="32"/>
  </r>
  <r>
    <x v="26"/>
    <x v="4"/>
    <s v="High End"/>
    <s v="Ben and Jerry's"/>
    <s v="Half Baked"/>
    <n v="1353.4917542508326"/>
    <x v="4453"/>
    <n v="4207268.9102000147"/>
    <x v="4453"/>
    <n v="9271244.4752331637"/>
    <n v="3741.4158964242047"/>
    <n v="5063975.565033149"/>
    <n v="5.0608889130877381"/>
    <n v="0.54620235487920232"/>
    <m/>
    <m/>
    <m/>
    <m/>
    <x v="32"/>
  </r>
  <r>
    <x v="26"/>
    <x v="5"/>
    <s v="High End"/>
    <s v="Ben and Jerry's"/>
    <s v="Coffee HEATH Bar Crunch"/>
    <n v="813.22376634789509"/>
    <x v="4454"/>
    <n v="1845474.6529824005"/>
    <x v="4454"/>
    <n v="4253826.866045556"/>
    <n v="2961.4877389513827"/>
    <n v="2408352.2130631553"/>
    <n v="6.4322021536419589"/>
    <n v="0.56616131518817747"/>
    <m/>
    <m/>
    <m/>
    <m/>
    <x v="32"/>
  </r>
  <r>
    <x v="26"/>
    <x v="5"/>
    <s v="High End"/>
    <s v="Ben and Jerry's"/>
    <s v="Chocolate Fudge Brownie"/>
    <n v="670.91879989704114"/>
    <x v="4455"/>
    <n v="1191450.0568338607"/>
    <x v="4455"/>
    <n v="2798088.8917574594"/>
    <n v="2394.6844762289456"/>
    <n v="1606638.8349235987"/>
    <n v="6.2161514125464148"/>
    <n v="0.57419149179155649"/>
    <m/>
    <m/>
    <m/>
    <m/>
    <x v="32"/>
  </r>
  <r>
    <x v="26"/>
    <x v="5"/>
    <s v="High End"/>
    <s v="Ben and Jerry's"/>
    <s v="Chocolate Chip Cookie Dough"/>
    <n v="1591.9115388555874"/>
    <x v="4456"/>
    <n v="6520581.7368566431"/>
    <x v="4456"/>
    <n v="16016152.966598663"/>
    <n v="5964.8862376915185"/>
    <n v="9495571.2297420204"/>
    <n v="6.3200475617455441"/>
    <n v="0.59287465907355075"/>
    <m/>
    <m/>
    <m/>
    <m/>
    <x v="32"/>
  </r>
  <r>
    <x v="26"/>
    <x v="5"/>
    <s v="High End"/>
    <s v="Ben and Jerry's"/>
    <s v="Oatmeal Cookie Chunk"/>
    <n v="904.16106763823677"/>
    <x v="4457"/>
    <n v="1896779.1434931341"/>
    <x v="4457"/>
    <n v="4725575.6150289485"/>
    <n v="3128.6421996967051"/>
    <n v="2828796.4715358145"/>
    <n v="5.7804694632497906"/>
    <n v="0.59861415877872592"/>
    <m/>
    <m/>
    <m/>
    <m/>
    <x v="32"/>
  </r>
  <r>
    <x v="26"/>
    <x v="5"/>
    <s v="High End"/>
    <s v="Ben and Jerry's"/>
    <s v="Cherry Garcia"/>
    <n v="1145.9774336486091"/>
    <x v="4458"/>
    <n v="3363469.6677531269"/>
    <x v="4458"/>
    <n v="8392674.5616766755"/>
    <n v="4388.572362992667"/>
    <n v="5029204.893923549"/>
    <n v="6.3906973634417543"/>
    <n v="0.59923744891626318"/>
    <m/>
    <m/>
    <m/>
    <m/>
    <x v="32"/>
  </r>
  <r>
    <x v="26"/>
    <x v="5"/>
    <s v="High End"/>
    <s v="Ben and Jerry's"/>
    <s v="Chocolate"/>
    <n v="888.703528115469"/>
    <x v="4459"/>
    <n v="1657461.3844135709"/>
    <x v="4459"/>
    <n v="4678027.9657423142"/>
    <n v="3398.8461683436481"/>
    <n v="3020566.5813287431"/>
    <n v="5.9230991846292023"/>
    <n v="0.6456922881711411"/>
    <m/>
    <m/>
    <m/>
    <m/>
    <x v="32"/>
  </r>
  <r>
    <x v="26"/>
    <x v="5"/>
    <s v="High End"/>
    <s v="Ben and Jerry's"/>
    <s v="Cherry Garcia"/>
    <n v="655.61059046649689"/>
    <x v="4460"/>
    <n v="679924.27059344877"/>
    <x v="4460"/>
    <n v="2332391.5730452645"/>
    <n v="2520.5012342402979"/>
    <n v="1652467.3024518157"/>
    <n v="5.4263717474720847"/>
    <n v="0.70848622570449771"/>
    <m/>
    <m/>
    <m/>
    <m/>
    <x v="32"/>
  </r>
  <r>
    <x v="26"/>
    <x v="5"/>
    <s v="High End"/>
    <s v="Ben and Jerry's"/>
    <s v="Oatmeal Cookie Chunk"/>
    <n v="690.3903837115447"/>
    <x v="4461"/>
    <n v="740165.29172251117"/>
    <x v="4461"/>
    <n v="2540870.5929304962"/>
    <n v="2608.2421535586545"/>
    <n v="1800705.301207985"/>
    <n v="5.3308084785026768"/>
    <n v="0.70869618713291238"/>
    <m/>
    <m/>
    <m/>
    <m/>
    <x v="32"/>
  </r>
  <r>
    <x v="26"/>
    <x v="5"/>
    <s v="Low End"/>
    <s v="EDY's"/>
    <s v="Hot Chocolate Limited Edition  New!"/>
    <n v="1701.3718778138905"/>
    <x v="4462"/>
    <n v="7773519.3563738251"/>
    <x v="4462"/>
    <n v="13633960.226828674"/>
    <n v="3444.5384615061275"/>
    <n v="5860440.8704548487"/>
    <n v="4.7100283663330833"/>
    <n v="0.42984142339822684"/>
    <m/>
    <m/>
    <m/>
    <m/>
    <x v="32"/>
  </r>
  <r>
    <x v="26"/>
    <x v="5"/>
    <s v="Low End"/>
    <s v="EDY's"/>
    <s v="Hot Chocolate Limited Edition  New!"/>
    <n v="1085.8479465058317"/>
    <x v="4463"/>
    <n v="3006823.3631172013"/>
    <x v="4463"/>
    <n v="6971063.5968051609"/>
    <n v="3650.8244514755079"/>
    <n v="3964240.2336879596"/>
    <n v="5.9123619868975181"/>
    <n v="0.56867078870213883"/>
    <m/>
    <m/>
    <m/>
    <m/>
    <x v="32"/>
  </r>
  <r>
    <x v="26"/>
    <x v="5"/>
    <s v="Low End"/>
    <s v="EDY's"/>
    <s v="Girl Scouts® Samoas® Cookie (Jan-Apr)"/>
    <n v="1064.5642509741012"/>
    <x v="4464"/>
    <n v="2640763.9206782016"/>
    <x v="4464"/>
    <n v="7250255.2863672068"/>
    <n v="4329.9325160235394"/>
    <n v="4609491.3656890057"/>
    <n v="6.3974889212498702"/>
    <n v="0.63576952584777524"/>
    <m/>
    <m/>
    <m/>
    <m/>
    <x v="32"/>
  </r>
  <r>
    <x v="26"/>
    <x v="5"/>
    <s v="Low End"/>
    <s v="EDY's"/>
    <s v="Peppermint (Holiday)"/>
    <n v="1140.8977435596864"/>
    <x v="4465"/>
    <n v="2928072.0874501858"/>
    <x v="4465"/>
    <n v="8213897.6072649714"/>
    <n v="4633.0405592026273"/>
    <n v="5285825.5198147856"/>
    <n v="6.3103847928528607"/>
    <n v="0.6435222074280077"/>
    <m/>
    <m/>
    <m/>
    <m/>
    <x v="32"/>
  </r>
  <r>
    <x v="26"/>
    <x v="5"/>
    <s v="Low End"/>
    <s v="EDY's"/>
    <s v="Double Fudge Brownie"/>
    <n v="631.4249899545606"/>
    <x v="4466"/>
    <n v="855566.77643376554"/>
    <x v="4466"/>
    <n v="2640860.2482426031"/>
    <n v="2827.4038883657631"/>
    <n v="1785293.4718088377"/>
    <n v="6.6237188079156173"/>
    <n v="0.67602724263689673"/>
    <m/>
    <m/>
    <m/>
    <m/>
    <x v="32"/>
  </r>
  <r>
    <x v="26"/>
    <x v="5"/>
    <s v="Low End"/>
    <s v="EDY's"/>
    <s v="Chocolate Chip"/>
    <n v="840.97273823177591"/>
    <x v="4467"/>
    <n v="1526765.5825709102"/>
    <x v="4467"/>
    <n v="4954760.0769385882"/>
    <n v="4076.2254690625978"/>
    <n v="3427994.4943676777"/>
    <n v="7.0058170918341469"/>
    <n v="0.69185882689313649"/>
    <m/>
    <m/>
    <m/>
    <m/>
    <x v="32"/>
  </r>
  <r>
    <x v="26"/>
    <x v="5"/>
    <s v="Low End"/>
    <s v="EDY's"/>
    <s v="Caramel Delight"/>
    <n v="522.43902514303045"/>
    <x v="4468"/>
    <n v="557222.94109036762"/>
    <x v="4468"/>
    <n v="1838892.3897850621"/>
    <n v="2453.2421718377682"/>
    <n v="1281669.4486946943"/>
    <n v="6.7372877218871929"/>
    <n v="0.69697903793299276"/>
    <m/>
    <m/>
    <m/>
    <m/>
    <x v="32"/>
  </r>
  <r>
    <x v="26"/>
    <x v="5"/>
    <s v="High End"/>
    <s v="Häagen-Dazs"/>
    <s v="Rockmelon"/>
    <n v="1369.8992264568278"/>
    <x v="4469"/>
    <n v="4718497.9013868179"/>
    <x v="4469"/>
    <n v="9751979.2705971897"/>
    <n v="3674.3442670810214"/>
    <n v="5033481.3692103717"/>
    <n v="5.1965550045485882"/>
    <n v="0.51614971992266467"/>
    <m/>
    <m/>
    <m/>
    <m/>
    <x v="32"/>
  </r>
  <r>
    <x v="26"/>
    <x v="5"/>
    <s v="High End"/>
    <s v="Häagen-Dazs"/>
    <s v="Black Walnut"/>
    <n v="1547.6975409903478"/>
    <x v="4470"/>
    <n v="5506616.128642316"/>
    <x v="4470"/>
    <n v="12488047.379314367"/>
    <n v="4510.8498694161772"/>
    <n v="6981431.2506720508"/>
    <n v="5.2134156655735779"/>
    <n v="0.55904906817028366"/>
    <m/>
    <m/>
    <m/>
    <m/>
    <x v="32"/>
  </r>
  <r>
    <x v="26"/>
    <x v="5"/>
    <s v="High End"/>
    <s v="Häagen-Dazs"/>
    <s v="Rocky Road"/>
    <n v="1485.0773646439175"/>
    <x v="4471"/>
    <n v="6333598.1503488198"/>
    <x v="4471"/>
    <n v="14890199.27354653"/>
    <n v="5761.7207876906523"/>
    <n v="8556601.1231977101"/>
    <n v="6.7515323440222454"/>
    <n v="0.57464651520138521"/>
    <m/>
    <m/>
    <m/>
    <m/>
    <x v="32"/>
  </r>
  <r>
    <x v="26"/>
    <x v="5"/>
    <s v="High End"/>
    <s v="Häagen-Dazs"/>
    <s v="Honey Vanilla"/>
    <n v="1156.6904887347987"/>
    <x v="4472"/>
    <n v="3677223.8540065615"/>
    <x v="4472"/>
    <n v="8741577.6267168801"/>
    <n v="4378.3136647468818"/>
    <n v="5064353.7727103187"/>
    <n v="6.5336443355427587"/>
    <n v="0.57934093695308919"/>
    <m/>
    <m/>
    <m/>
    <m/>
    <x v="32"/>
  </r>
  <r>
    <x v="26"/>
    <x v="5"/>
    <s v="High End"/>
    <s v="Häagen-Dazs"/>
    <s v="Coffee"/>
    <n v="1232.0082786710764"/>
    <x v="4473"/>
    <n v="4350371.8943689466"/>
    <x v="4473"/>
    <n v="10575456.337017383"/>
    <n v="5052.794328105665"/>
    <n v="6225084.4426484369"/>
    <n v="6.967417968519702"/>
    <n v="0.58863506635252305"/>
    <m/>
    <m/>
    <m/>
    <m/>
    <x v="32"/>
  </r>
  <r>
    <x v="26"/>
    <x v="5"/>
    <s v="High End"/>
    <s v="Häagen-Dazs"/>
    <s v="Cookies and Cream"/>
    <n v="1385.9516002598623"/>
    <x v="4474"/>
    <n v="5110985.2412937842"/>
    <x v="4474"/>
    <n v="12922692.725215226"/>
    <n v="5636.3494096451614"/>
    <n v="7811707.4839214422"/>
    <n v="6.727549305108707"/>
    <n v="0.6044953362296509"/>
    <m/>
    <m/>
    <m/>
    <m/>
    <x v="32"/>
  </r>
  <r>
    <x v="26"/>
    <x v="5"/>
    <s v="High End"/>
    <s v="Häagen-Dazs"/>
    <s v="Mango"/>
    <n v="1383.3971280114858"/>
    <x v="4475"/>
    <n v="4979254.9994575568"/>
    <x v="4475"/>
    <n v="13336508.461402865"/>
    <n v="6041.1094491414333"/>
    <n v="8357253.4619453084"/>
    <n v="6.9686460322463466"/>
    <n v="0.62664478383768896"/>
    <m/>
    <m/>
    <m/>
    <m/>
    <x v="32"/>
  </r>
  <r>
    <x v="26"/>
    <x v="5"/>
    <s v="High End"/>
    <s v="Häagen-Dazs"/>
    <s v="Macadamia Nut Brittle"/>
    <n v="1320.3312840016324"/>
    <x v="4476"/>
    <n v="4177257.4612581292"/>
    <x v="4476"/>
    <n v="11772851.485876089"/>
    <n v="5752.7941030052643"/>
    <n v="7595594.0246179597"/>
    <n v="6.7532968207261019"/>
    <n v="0.64517878559246311"/>
    <m/>
    <m/>
    <m/>
    <m/>
    <x v="32"/>
  </r>
  <r>
    <x v="26"/>
    <x v="5"/>
    <s v="High End"/>
    <s v="Häagen-Dazs"/>
    <s v="Almond Hazelnut Swirl"/>
    <n v="1716.0536116192586"/>
    <x v="4477"/>
    <n v="6976754.1109423181"/>
    <x v="4477"/>
    <n v="20059322.890561644"/>
    <n v="7623.6364010065445"/>
    <n v="13082568.779619325"/>
    <n v="6.811685152509261"/>
    <n v="0.65219393750199639"/>
    <m/>
    <m/>
    <m/>
    <m/>
    <x v="32"/>
  </r>
  <r>
    <x v="26"/>
    <x v="5"/>
    <s v="Low End"/>
    <s v="Baskin-Robbins"/>
    <s v="Chocolate Ribbon"/>
    <n v="231"/>
    <x v="4478"/>
    <n v="65487.496885549146"/>
    <x v="4478"/>
    <n v="123213.1268953199"/>
    <n v="249.89450220679981"/>
    <n v="57725.630009770757"/>
    <n v="2.3090483104761885"/>
    <n v="0.46850227296652913"/>
    <m/>
    <m/>
    <m/>
    <m/>
    <x v="32"/>
  </r>
  <r>
    <x v="26"/>
    <x v="5"/>
    <s v="Low End"/>
    <s v="Baskin-Robbins"/>
    <s v="Peppermint Stick"/>
    <n v="185"/>
    <x v="4479"/>
    <n v="41497.591208272403"/>
    <x v="4479"/>
    <n v="87418.699784749799"/>
    <n v="248.22220852149943"/>
    <n v="45921.108576477396"/>
    <n v="2.5542352018918857"/>
    <n v="0.52530075017757627"/>
    <m/>
    <m/>
    <m/>
    <m/>
    <x v="32"/>
  </r>
  <r>
    <x v="26"/>
    <x v="5"/>
    <s v="Low End"/>
    <s v="Baskin-Robbins"/>
    <s v="Rocky Road"/>
    <n v="157"/>
    <x v="4480"/>
    <n v="29091.409511236736"/>
    <x v="4480"/>
    <n v="67463.682965279862"/>
    <n v="244.40938505759948"/>
    <n v="38372.273454043127"/>
    <n v="2.7369744397452171"/>
    <n v="0.56878414826227897"/>
    <m/>
    <m/>
    <m/>
    <m/>
    <x v="32"/>
  </r>
  <r>
    <x v="26"/>
    <x v="5"/>
    <s v="Low End"/>
    <s v="Baskin-Robbins"/>
    <s v="Very Berry Strawberry"/>
    <n v="122"/>
    <x v="4481"/>
    <n v="16511.858433117588"/>
    <x v="4481"/>
    <n v="45452.182222959964"/>
    <n v="237.2157687691998"/>
    <n v="28940.323789842376"/>
    <n v="3.0537612350819647"/>
    <n v="0.63672022715827492"/>
    <m/>
    <m/>
    <m/>
    <m/>
    <x v="32"/>
  </r>
  <r>
    <x v="26"/>
    <x v="5"/>
    <s v="High End"/>
    <s v="Ben and Jerry's"/>
    <s v="Imagine Whirled Peace"/>
    <n v="235"/>
    <x v="4482"/>
    <n v="74034.298481174948"/>
    <x v="4482"/>
    <n v="134511.5878424999"/>
    <n v="257.35016749499977"/>
    <n v="60477.289361324947"/>
    <n v="2.4357010021276579"/>
    <n v="0.44960653822730884"/>
    <m/>
    <m/>
    <m/>
    <m/>
    <x v="32"/>
  </r>
  <r>
    <x v="26"/>
    <x v="5"/>
    <s v="High End"/>
    <s v="Ben and Jerry's"/>
    <s v="Chocolate Chip Cookie Dough"/>
    <n v="203"/>
    <x v="4483"/>
    <n v="54563.268435866987"/>
    <x v="4483"/>
    <n v="106368.39745440977"/>
    <n v="255.19767989429948"/>
    <n v="51805.129018542786"/>
    <n v="2.5811933668472853"/>
    <n v="0.48703496770031557"/>
    <m/>
    <m/>
    <m/>
    <m/>
    <x v="32"/>
  </r>
  <r>
    <x v="26"/>
    <x v="5"/>
    <s v="High End"/>
    <s v="Ben and Jerry's"/>
    <s v="Neapolitan Dynamite"/>
    <n v="984"/>
    <x v="4484"/>
    <n v="999094.95359999791"/>
    <x v="4484"/>
    <n v="2027627.7391065557"/>
    <n v="1045.2568958399979"/>
    <n v="1028532.7855065578"/>
    <n v="2.094102942926825"/>
    <n v="0.50725918060273023"/>
    <m/>
    <m/>
    <m/>
    <m/>
    <x v="32"/>
  </r>
  <r>
    <x v="26"/>
    <x v="5"/>
    <s v="High End"/>
    <s v="Ben and Jerry's"/>
    <s v="Oatmeal Cookie Chunk"/>
    <n v="922"/>
    <x v="4485"/>
    <n v="888252.77159999707"/>
    <x v="4485"/>
    <n v="1822911.430419354"/>
    <n v="1013.7295648799968"/>
    <n v="934658.65881935693"/>
    <n v="2.1443897666811211"/>
    <n v="0.51272850848510076"/>
    <m/>
    <m/>
    <m/>
    <m/>
    <x v="32"/>
  </r>
  <r>
    <x v="26"/>
    <x v="5"/>
    <s v="High End"/>
    <s v="Ben and Jerry's"/>
    <s v="Banana Split"/>
    <n v="915"/>
    <x v="4486"/>
    <n v="868600.00687499775"/>
    <x v="4486"/>
    <n v="1784981.5577347453"/>
    <n v="1001.5098916499975"/>
    <n v="916381.55085974757"/>
    <n v="2.1320213296721255"/>
    <n v="0.51338432427430447"/>
    <m/>
    <m/>
    <m/>
    <m/>
    <x v="32"/>
  </r>
  <r>
    <x v="26"/>
    <x v="5"/>
    <s v="High End"/>
    <s v="Ben and Jerry's"/>
    <s v="Strawberry Cheesecake"/>
    <n v="121"/>
    <x v="4487"/>
    <n v="16927.179934493361"/>
    <x v="4487"/>
    <n v="46131.210595139899"/>
    <n v="241.35562529459949"/>
    <n v="29204.030660646538"/>
    <n v="3.1508237548760261"/>
    <n v="0.63306447595639936"/>
    <m/>
    <m/>
    <m/>
    <m/>
    <x v="32"/>
  </r>
  <r>
    <x v="26"/>
    <x v="5"/>
    <s v="Low End"/>
    <s v="EDY's"/>
    <s v="Hot Chocolate Limited Edition  New!"/>
    <n v="226"/>
    <x v="4488"/>
    <n v="51453.386193563892"/>
    <x v="4488"/>
    <n v="113275.10062439975"/>
    <n v="273.54740898599937"/>
    <n v="61821.714430835862"/>
    <n v="2.2177754840707915"/>
    <n v="0.5457661400436602"/>
    <m/>
    <m/>
    <m/>
    <m/>
    <x v="32"/>
  </r>
  <r>
    <x v="26"/>
    <x v="5"/>
    <s v="High End"/>
    <s v="Häagen-Dazs"/>
    <s v="Vanilla"/>
    <n v="228"/>
    <x v="4489"/>
    <n v="75977.345022105423"/>
    <x v="4489"/>
    <n v="137164.27147775967"/>
    <n v="268.36371252479933"/>
    <n v="61186.926455654248"/>
    <n v="2.6385863242105199"/>
    <n v="0.44608501759567415"/>
    <m/>
    <m/>
    <m/>
    <m/>
    <x v="32"/>
  </r>
  <r>
    <x v="27"/>
    <x v="0"/>
    <s v="High End"/>
    <s v="Häagen-Dazs"/>
    <s v="Strawberry Cheesecake"/>
    <n v="210"/>
    <x v="4490"/>
    <n v="63079.450859879871"/>
    <x v="4490"/>
    <n v="118353.97954799976"/>
    <n v="263.21204137199942"/>
    <n v="55274.528688119884"/>
    <n v="2.6837637085714228"/>
    <n v="0.46702720854183605"/>
    <m/>
    <m/>
    <m/>
    <m/>
    <x v="32"/>
  </r>
  <r>
    <x v="27"/>
    <x v="0"/>
    <s v="High End"/>
    <s v="Häagen-Dazs"/>
    <s v="Mint Chip"/>
    <n v="181"/>
    <x v="4491"/>
    <n v="44584.166508117261"/>
    <x v="4491"/>
    <n v="90438.859906829937"/>
    <n v="253.34084750669982"/>
    <n v="45854.693398712676"/>
    <n v="2.7605646929834231"/>
    <n v="0.50702423102140104"/>
    <m/>
    <m/>
    <m/>
    <m/>
    <x v="32"/>
  </r>
  <r>
    <x v="27"/>
    <x v="0"/>
    <s v="High End"/>
    <s v="Häagen-Dazs"/>
    <s v="Black Walnut"/>
    <n v="931"/>
    <x v="4492"/>
    <n v="989982.34404299792"/>
    <x v="4492"/>
    <n v="2049416.6776013656"/>
    <n v="1137.9530972699974"/>
    <n v="1059434.3335583676"/>
    <n v="2.3644541893340443"/>
    <n v="0.51694433110514548"/>
    <m/>
    <m/>
    <m/>
    <m/>
    <x v="32"/>
  </r>
  <r>
    <x v="27"/>
    <x v="0"/>
    <s v="High End"/>
    <s v="Häagen-Dazs"/>
    <s v="Lemon Sorbet"/>
    <n v="813"/>
    <x v="4493"/>
    <n v="756250.98619499826"/>
    <x v="4493"/>
    <n v="1601068.1426950467"/>
    <n v="1039.1354938499981"/>
    <n v="844817.15650004847"/>
    <n v="2.4223044389298845"/>
    <n v="0.52765846372908543"/>
    <m/>
    <m/>
    <m/>
    <m/>
    <x v="32"/>
  </r>
  <r>
    <x v="27"/>
    <x v="0"/>
    <s v="High End"/>
    <s v="Häagen-Dazs"/>
    <s v="Mocha Chip"/>
    <n v="156"/>
    <x v="4494"/>
    <n v="32045.500752969532"/>
    <x v="4494"/>
    <n v="71157.624932159844"/>
    <n v="250.71874473839947"/>
    <n v="39112.124179190316"/>
    <n v="2.9239655215384555"/>
    <n v="0.54965471678515088"/>
    <m/>
    <m/>
    <m/>
    <m/>
    <x v="32"/>
  </r>
  <r>
    <x v="27"/>
    <x v="0"/>
    <s v="Low End"/>
    <s v="Baskin-Robbins"/>
    <s v="Old Fashioned Butter Pecan"/>
    <n v="274"/>
    <x v="4495"/>
    <n v="136214.37665527372"/>
    <x v="4495"/>
    <n v="212214.94232023894"/>
    <n v="277.37432724439856"/>
    <n v="76000.565664965223"/>
    <n v="2.8266682071532707"/>
    <n v="0.35813013369378105"/>
    <m/>
    <m/>
    <m/>
    <m/>
    <x v="32"/>
  </r>
  <r>
    <x v="27"/>
    <x v="0"/>
    <s v="Low End"/>
    <s v="Baskin-Robbins"/>
    <s v="Rocky Road"/>
    <n v="219"/>
    <x v="4496"/>
    <n v="91894.657898387231"/>
    <x v="4496"/>
    <n v="151208.00817866923"/>
    <n v="270.83721589169858"/>
    <n v="59313.350280282"/>
    <n v="3.1527284289040933"/>
    <n v="0.39226328681081896"/>
    <m/>
    <m/>
    <m/>
    <m/>
    <x v="32"/>
  </r>
  <r>
    <x v="27"/>
    <x v="0"/>
    <s v="Low End"/>
    <s v="Baskin-Robbins"/>
    <s v="Chocolate Almond"/>
    <n v="205"/>
    <x v="4497"/>
    <n v="81245.962935689662"/>
    <x v="4497"/>
    <n v="135937.71559899946"/>
    <n v="266.78903738199904"/>
    <n v="54691.752663309802"/>
    <n v="3.2346868673170603"/>
    <n v="0.40232949643382376"/>
    <m/>
    <m/>
    <m/>
    <m/>
    <x v="32"/>
  </r>
  <r>
    <x v="27"/>
    <x v="0"/>
    <s v="Low End"/>
    <s v="Baskin-Robbins"/>
    <s v="Chocolate"/>
    <n v="650"/>
    <x v="4498"/>
    <n v="392641.92499999842"/>
    <x v="4498"/>
    <n v="817611.92499999667"/>
    <n v="653.79999999999734"/>
    <n v="424969.99999999825"/>
    <n v="1.9351761538461461"/>
    <n v="0.51976981622424356"/>
    <m/>
    <m/>
    <m/>
    <m/>
    <x v="32"/>
  </r>
  <r>
    <x v="27"/>
    <x v="0"/>
    <s v="Low End"/>
    <s v="Baskin-Robbins"/>
    <s v="Karamel Sutra"/>
    <n v="650"/>
    <x v="4499"/>
    <n v="392726.00249999843"/>
    <x v="4499"/>
    <n v="941702.91052499611"/>
    <n v="844.57985849999636"/>
    <n v="548976.90802499768"/>
    <n v="2.2288826284615291"/>
    <n v="0.58296188945507765"/>
    <m/>
    <m/>
    <m/>
    <m/>
    <x v="32"/>
  </r>
  <r>
    <x v="27"/>
    <x v="0"/>
    <s v="High End"/>
    <s v="Ben and Jerry's"/>
    <s v="Strawberry Cheesecake"/>
    <n v="247"/>
    <x v="4500"/>
    <n v="122869.50634022939"/>
    <x v="4500"/>
    <n v="311158.18553299905"/>
    <n v="762.30234490999874"/>
    <n v="188288.67919276966"/>
    <n v="5.1002013724696207"/>
    <n v="0.60512205028525989"/>
    <m/>
    <m/>
    <m/>
    <m/>
    <x v="32"/>
  </r>
  <r>
    <x v="27"/>
    <x v="0"/>
    <s v="High End"/>
    <s v="Ben and Jerry's"/>
    <s v="Oreo Cookies'n Cream"/>
    <n v="347"/>
    <x v="4501"/>
    <n v="181907.58751567468"/>
    <x v="4501"/>
    <n v="293425.05682475853"/>
    <n v="321.3759922451984"/>
    <n v="111517.46930908386"/>
    <n v="2.4369030290489793"/>
    <n v="0.38005435021755873"/>
    <m/>
    <m/>
    <m/>
    <m/>
    <x v="32"/>
  </r>
  <r>
    <x v="27"/>
    <x v="0"/>
    <s v="High End"/>
    <s v="Ben and Jerry's"/>
    <s v="Oatmeal Cookie Chunk"/>
    <n v="303"/>
    <x v="4502"/>
    <n v="131516.32489348808"/>
    <x v="4502"/>
    <n v="215581.88723705913"/>
    <n v="277.44410014379883"/>
    <n v="84065.562343571044"/>
    <n v="2.3481563598019708"/>
    <n v="0.3899472419551207"/>
    <m/>
    <m/>
    <m/>
    <m/>
    <x v="32"/>
  </r>
  <r>
    <x v="27"/>
    <x v="0"/>
    <s v="High End"/>
    <s v="Ben and Jerry's"/>
    <s v="Chocolate Fudge Brownie"/>
    <n v="278"/>
    <x v="4503"/>
    <n v="107296.27076299957"/>
    <x v="4503"/>
    <n v="178210.60729999928"/>
    <n v="255.08754149999891"/>
    <n v="70914.336536999705"/>
    <n v="2.3059185251798469"/>
    <n v="0.39792433015854489"/>
    <m/>
    <m/>
    <m/>
    <m/>
    <x v="32"/>
  </r>
  <r>
    <x v="27"/>
    <x v="0"/>
    <s v="High End"/>
    <s v="Ben and Jerry's"/>
    <s v="Triple Caramel Chunk"/>
    <n v="281"/>
    <x v="4504"/>
    <n v="112130.44469520822"/>
    <x v="4504"/>
    <n v="189058.52538776924"/>
    <n v="273.765411717299"/>
    <n v="76928.080692561023"/>
    <n v="2.3943279009608447"/>
    <n v="0.40690088180248613"/>
    <m/>
    <m/>
    <m/>
    <m/>
    <x v="32"/>
  </r>
  <r>
    <x v="27"/>
    <x v="0"/>
    <s v="High End"/>
    <s v="Ben and Jerry's"/>
    <s v="Triple Caramel Chunk"/>
    <n v="269"/>
    <x v="4505"/>
    <n v="102186.50750192137"/>
    <x v="4505"/>
    <n v="175279.13532877923"/>
    <n v="271.71980604779873"/>
    <n v="73092.627826857861"/>
    <n v="2.4222873554646736"/>
    <n v="0.41700700822008629"/>
    <m/>
    <m/>
    <m/>
    <m/>
    <x v="32"/>
  </r>
  <r>
    <x v="27"/>
    <x v="0"/>
    <s v="High End"/>
    <s v="Ben and Jerry's"/>
    <s v="Strawberry Cheesecake"/>
    <n v="278"/>
    <x v="4506"/>
    <n v="112648.54155519592"/>
    <x v="4506"/>
    <n v="195332.33372643916"/>
    <n v="297.42371284619873"/>
    <n v="82683.792171243244"/>
    <n v="2.5274614891366798"/>
    <n v="0.42329803056078269"/>
    <m/>
    <m/>
    <m/>
    <m/>
    <x v="32"/>
  </r>
  <r>
    <x v="27"/>
    <x v="0"/>
    <s v="High End"/>
    <s v="Ben and Jerry's"/>
    <s v="Triple Caramel Chunk"/>
    <n v="256"/>
    <x v="4507"/>
    <n v="94011.548944895403"/>
    <x v="4507"/>
    <n v="164565.97724159894"/>
    <n v="275.6032355339982"/>
    <n v="70554.42829670354"/>
    <n v="2.5110775335937339"/>
    <n v="0.42873034559945972"/>
    <m/>
    <m/>
    <m/>
    <m/>
    <x v="32"/>
  </r>
  <r>
    <x v="27"/>
    <x v="0"/>
    <s v="Low End"/>
    <s v="EDY's"/>
    <s v="Peppermint (Holiday)"/>
    <n v="398"/>
    <x v="4508"/>
    <n v="194806.00526243899"/>
    <x v="4508"/>
    <n v="326991.76052399835"/>
    <n v="332.12501321999838"/>
    <n v="132185.75526155936"/>
    <n v="2.0642897939698388"/>
    <n v="0.40424796958105025"/>
    <m/>
    <m/>
    <m/>
    <m/>
    <x v="32"/>
  </r>
  <r>
    <x v="27"/>
    <x v="0"/>
    <s v="Low End"/>
    <s v="EDY's"/>
    <s v="Date Nut"/>
    <n v="398"/>
    <x v="4509"/>
    <n v="207010.74074307052"/>
    <x v="4509"/>
    <n v="366234.12981635809"/>
    <n v="400.05876651579797"/>
    <n v="159223.38907328757"/>
    <n v="2.3120257683919481"/>
    <n v="0.43475846763142323"/>
    <m/>
    <m/>
    <m/>
    <m/>
    <x v="32"/>
  </r>
  <r>
    <x v="27"/>
    <x v="0"/>
    <s v="Low End"/>
    <s v="EDY's"/>
    <s v="Girl Scouts® Samoas® Cookie (Jan-Apr)"/>
    <n v="316"/>
    <x v="4510"/>
    <n v="132119.18112556747"/>
    <x v="4510"/>
    <n v="237752.97137279899"/>
    <n v="334.28414635199852"/>
    <n v="105633.79024723152"/>
    <n v="2.3809582936708762"/>
    <n v="0.44430061015555811"/>
    <m/>
    <m/>
    <m/>
    <m/>
    <x v="32"/>
  </r>
  <r>
    <x v="27"/>
    <x v="0"/>
    <s v="Low End"/>
    <s v="EDY's"/>
    <s v="Strawberry Cheesecake Limited Editions "/>
    <n v="304"/>
    <x v="4511"/>
    <n v="123557.87022748109"/>
    <x v="4511"/>
    <n v="224138.57492735906"/>
    <n v="330.85758124959864"/>
    <n v="100580.70469987797"/>
    <n v="2.4253221836842003"/>
    <n v="0.44874339337829344"/>
    <m/>
    <m/>
    <m/>
    <m/>
    <x v="32"/>
  </r>
  <r>
    <x v="27"/>
    <x v="0"/>
    <s v="Low End"/>
    <s v="EDY's"/>
    <s v="Cookies 'N Cream"/>
    <n v="249"/>
    <x v="4512"/>
    <n v="88584.395949122845"/>
    <x v="4512"/>
    <n v="167679.21152942913"/>
    <n v="317.64986176829836"/>
    <n v="79094.815580306284"/>
    <n v="2.7044597914457693"/>
    <n v="0.47170316975413784"/>
    <m/>
    <m/>
    <m/>
    <m/>
    <x v="32"/>
  </r>
  <r>
    <x v="27"/>
    <x v="0"/>
    <s v="Low End"/>
    <s v="EDY's"/>
    <s v="Eggnog (Holiday)"/>
    <n v="669"/>
    <x v="4513"/>
    <n v="495449.75533247803"/>
    <x v="4513"/>
    <n v="1022677.8430079969"/>
    <n v="788.08383807999837"/>
    <n v="527228.08767551882"/>
    <n v="2.2850021405082144"/>
    <n v="0.51553682450456317"/>
    <m/>
    <m/>
    <m/>
    <m/>
    <x v="32"/>
  </r>
  <r>
    <x v="27"/>
    <x v="0"/>
    <s v="Low End"/>
    <s v="EDY's"/>
    <s v="Chocolate"/>
    <n v="669"/>
    <x v="4514"/>
    <n v="529458.03867994261"/>
    <x v="4514"/>
    <n v="1132201.5146933664"/>
    <n v="900.96184755369791"/>
    <n v="602743.47601342376"/>
    <n v="2.5297144181315319"/>
    <n v="0.5323641314652936"/>
    <m/>
    <m/>
    <m/>
    <m/>
    <x v="32"/>
  </r>
  <r>
    <x v="27"/>
    <x v="0"/>
    <s v="High End"/>
    <s v="Häagen-Dazs"/>
    <s v="Rockmelon"/>
    <n v="557"/>
    <x v="4515"/>
    <n v="643827.11947118794"/>
    <x v="4515"/>
    <n v="1181131.2605135154"/>
    <n v="964.63939145839777"/>
    <n v="537304.14104232751"/>
    <n v="3.8070429252423552"/>
    <n v="0.45490637578140647"/>
    <m/>
    <m/>
    <m/>
    <m/>
    <x v="32"/>
  </r>
  <r>
    <x v="27"/>
    <x v="0"/>
    <s v="High End"/>
    <s v="Häagen-Dazs"/>
    <s v="Cinnamon Dulce de Leche"/>
    <n v="279"/>
    <x v="4516"/>
    <n v="121041.27840259919"/>
    <x v="4516"/>
    <n v="201198.356582579"/>
    <n v="287.3013554837986"/>
    <n v="80157.078179979813"/>
    <n v="2.5847349929032131"/>
    <n v="0.39839827492368446"/>
    <m/>
    <m/>
    <m/>
    <m/>
    <x v="32"/>
  </r>
  <r>
    <x v="27"/>
    <x v="1"/>
    <s v="High End"/>
    <s v="Häagen-Dazs"/>
    <s v="Black Walnut"/>
    <n v="221"/>
    <x v="4517"/>
    <n v="73021.056355489694"/>
    <x v="4517"/>
    <n v="133719.56511770928"/>
    <n v="274.65388580189853"/>
    <n v="60698.508762219586"/>
    <n v="2.7378547760633336"/>
    <n v="0.45392391688372991"/>
    <m/>
    <m/>
    <m/>
    <m/>
    <x v="32"/>
  </r>
  <r>
    <x v="27"/>
    <x v="1"/>
    <s v="High End"/>
    <s v="Häagen-Dazs"/>
    <s v="Honey Vanilla"/>
    <n v="964"/>
    <x v="4518"/>
    <n v="1080381.8729759958"/>
    <x v="4518"/>
    <n v="2224592.3159678313"/>
    <n v="1186.9402935599953"/>
    <n v="1144210.4429918355"/>
    <n v="2.3938468646887872"/>
    <n v="0.51434612750338271"/>
    <m/>
    <m/>
    <m/>
    <m/>
    <x v="32"/>
  </r>
  <r>
    <x v="27"/>
    <x v="1"/>
    <s v="High End"/>
    <s v="Häagen-Dazs"/>
    <s v="Chocolate"/>
    <n v="176"/>
    <x v="4519"/>
    <n v="43749.712910322953"/>
    <x v="4519"/>
    <n v="90180.302910719489"/>
    <n v="263.81017045679846"/>
    <n v="46430.590000396536"/>
    <n v="2.9112959359090742"/>
    <n v="0.51486398361695285"/>
    <m/>
    <m/>
    <m/>
    <m/>
    <x v="32"/>
  </r>
  <r>
    <x v="27"/>
    <x v="1"/>
    <s v="High End"/>
    <s v="Häagen-Dazs"/>
    <s v="Belgian Chocolate"/>
    <n v="170"/>
    <x v="4520"/>
    <n v="39270.326501999836"/>
    <x v="4520"/>
    <n v="81926.104199999652"/>
    <n v="250.91633939999889"/>
    <n v="42655.777697999816"/>
    <n v="2.8348132941176347"/>
    <n v="0.52066161468959482"/>
    <m/>
    <m/>
    <m/>
    <m/>
    <x v="32"/>
  </r>
  <r>
    <x v="27"/>
    <x v="1"/>
    <s v="High End"/>
    <s v="Häagen-Dazs"/>
    <s v="Take the Cake"/>
    <n v="170"/>
    <x v="4521"/>
    <n v="40726.235447729821"/>
    <x v="4521"/>
    <n v="86613.026282999621"/>
    <n v="269.92229903099883"/>
    <n v="45886.7908352698"/>
    <n v="2.9969905288235164"/>
    <n v="0.52979087331897612"/>
    <m/>
    <m/>
    <m/>
    <m/>
    <x v="32"/>
  </r>
  <r>
    <x v="27"/>
    <x v="1"/>
    <s v="High End"/>
    <s v="Häagen-Dazs"/>
    <s v="Crème Brûlée"/>
    <n v="557"/>
    <x v="4522"/>
    <n v="363934.17671099823"/>
    <x v="4522"/>
    <n v="779973.65756099613"/>
    <n v="746.92904999999621"/>
    <n v="416039.4808499979"/>
    <n v="2.5140247271095029"/>
    <n v="0.53340196404961593"/>
    <m/>
    <m/>
    <m/>
    <m/>
    <x v="32"/>
  </r>
  <r>
    <x v="27"/>
    <x v="1"/>
    <s v="High End"/>
    <s v="Häagen-Dazs"/>
    <s v="Lemon Sorbet"/>
    <n v="137"/>
    <x v="4523"/>
    <n v="24248.369806877272"/>
    <x v="4523"/>
    <n v="58978.394841539688"/>
    <n v="253.50383236979866"/>
    <n v="34730.025034662416"/>
    <n v="3.1423301636496186"/>
    <n v="0.58886012628816664"/>
    <m/>
    <m/>
    <m/>
    <m/>
    <x v="32"/>
  </r>
  <r>
    <x v="27"/>
    <x v="1"/>
    <s v="Low End"/>
    <s v="Baskin-Robbins"/>
    <s v="Strawberry"/>
    <n v="354"/>
    <x v="4524"/>
    <n v="223326.28924226094"/>
    <x v="4524"/>
    <n v="505399.93712987727"/>
    <n v="796.81821437179747"/>
    <n v="282073.6478876163"/>
    <n v="4.0330040627683399"/>
    <n v="0.558119673479756"/>
    <m/>
    <m/>
    <m/>
    <m/>
    <x v="32"/>
  </r>
  <r>
    <x v="27"/>
    <x v="1"/>
    <s v="Low End"/>
    <s v="Baskin-Robbins"/>
    <s v="Banana Nut Fudge"/>
    <n v="270"/>
    <x v="4525"/>
    <n v="137286.77011892883"/>
    <x v="4525"/>
    <n v="214631.10780299816"/>
    <n v="286.46050994099755"/>
    <n v="77344.337684069324"/>
    <n v="2.9441852922221972"/>
    <n v="0.36035940211919704"/>
    <m/>
    <m/>
    <m/>
    <m/>
    <x v="32"/>
  </r>
  <r>
    <x v="27"/>
    <x v="1"/>
    <s v="Low End"/>
    <s v="Baskin-Robbins"/>
    <s v="Lemon Crisp"/>
    <n v="290"/>
    <x v="4526"/>
    <n v="112368.16933187917"/>
    <x v="4526"/>
    <n v="191708.49074799856"/>
    <n v="273.58731522799792"/>
    <n v="79340.32141611939"/>
    <n v="2.2795302110344657"/>
    <n v="0.41385919375064356"/>
    <m/>
    <m/>
    <m/>
    <m/>
    <x v="32"/>
  </r>
  <r>
    <x v="27"/>
    <x v="1"/>
    <s v="Low End"/>
    <s v="Baskin-Robbins"/>
    <s v="Rainbow Sherbet"/>
    <n v="273"/>
    <x v="4527"/>
    <n v="100145.75179444204"/>
    <x v="4527"/>
    <n v="175068.79594658851"/>
    <n v="274.44338517269767"/>
    <n v="74923.044152146467"/>
    <n v="2.3490023473626174"/>
    <n v="0.42796344001248876"/>
    <m/>
    <m/>
    <m/>
    <m/>
    <x v="32"/>
  </r>
  <r>
    <x v="27"/>
    <x v="1"/>
    <s v="Low End"/>
    <s v="Baskin-Robbins"/>
    <s v="Chocolate"/>
    <n v="259"/>
    <x v="4528"/>
    <n v="87103.427348699348"/>
    <x v="4528"/>
    <n v="153295.11476999888"/>
    <n v="255.56636069999814"/>
    <n v="66191.687421299532"/>
    <n v="2.2852240540540372"/>
    <n v="0.43179254290400765"/>
    <m/>
    <m/>
    <m/>
    <m/>
    <x v="32"/>
  </r>
  <r>
    <x v="27"/>
    <x v="1"/>
    <s v="Low End"/>
    <s v="Baskin-Robbins"/>
    <s v="Caramel Delight"/>
    <n v="259"/>
    <x v="4529"/>
    <n v="91031.584555037014"/>
    <x v="4529"/>
    <n v="165887.28299366878"/>
    <n v="289.01814068969787"/>
    <n v="74855.698438631764"/>
    <n v="2.4729399232818348"/>
    <n v="0.45124434548420861"/>
    <m/>
    <m/>
    <m/>
    <m/>
    <x v="32"/>
  </r>
  <r>
    <x v="27"/>
    <x v="1"/>
    <s v="Low End"/>
    <s v="Baskin-Robbins"/>
    <s v="Chocolate"/>
    <n v="188"/>
    <x v="4530"/>
    <n v="46141.575641442738"/>
    <x v="4530"/>
    <n v="96348.239462719037"/>
    <n v="267.05672245359733"/>
    <n v="50206.663821276299"/>
    <n v="2.7260140182978452"/>
    <n v="0.52109580933965327"/>
    <m/>
    <m/>
    <m/>
    <m/>
    <x v="32"/>
  </r>
  <r>
    <x v="27"/>
    <x v="1"/>
    <s v="High End"/>
    <s v="Ben and Jerry's"/>
    <s v="Neapolitan Dynamite"/>
    <n v="296"/>
    <x v="4531"/>
    <n v="180282.01167435365"/>
    <x v="4531"/>
    <n v="419097.47249791771"/>
    <n v="806.8089892687974"/>
    <n v="238815.46082356406"/>
    <n v="4.7833440524324065"/>
    <n v="0.56983273938677981"/>
    <m/>
    <m/>
    <m/>
    <m/>
    <x v="32"/>
  </r>
  <r>
    <x v="27"/>
    <x v="1"/>
    <s v="High End"/>
    <s v="Ben and Jerry's"/>
    <s v="Orange &amp; Cream"/>
    <n v="295"/>
    <x v="4532"/>
    <n v="178885.45479693351"/>
    <x v="4532"/>
    <n v="416691.89853849768"/>
    <n v="806.12353810699722"/>
    <n v="237806.44374156417"/>
    <n v="4.7881861366101433"/>
    <n v="0.57070090533472062"/>
    <m/>
    <m/>
    <m/>
    <m/>
    <x v="32"/>
  </r>
  <r>
    <x v="27"/>
    <x v="1"/>
    <s v="High End"/>
    <s v="Ben and Jerry's"/>
    <s v="Banana Split"/>
    <n v="274"/>
    <x v="4533"/>
    <n v="156565.96292804868"/>
    <x v="4533"/>
    <n v="239409.59815499798"/>
    <n v="302.34903367499749"/>
    <n v="82843.635226949293"/>
    <n v="3.1888965602189514"/>
    <n v="0.34603305742702462"/>
    <m/>
    <m/>
    <m/>
    <m/>
    <x v="32"/>
  </r>
  <r>
    <x v="27"/>
    <x v="1"/>
    <s v="High End"/>
    <s v="Ben and Jerry's"/>
    <s v="Half Baked"/>
    <n v="268"/>
    <x v="4534"/>
    <n v="150480.16704422917"/>
    <x v="4534"/>
    <n v="231232.44078783804"/>
    <n v="301.31445426719733"/>
    <n v="80752.273743608879"/>
    <n v="3.2194313988059426"/>
    <n v="0.3492255388927078"/>
    <m/>
    <m/>
    <m/>
    <m/>
    <x v="32"/>
  </r>
  <r>
    <x v="27"/>
    <x v="1"/>
    <s v="High End"/>
    <s v="Ben and Jerry's"/>
    <s v="Mint Chocolate Chunk"/>
    <n v="215"/>
    <x v="4535"/>
    <n v="66592.933007196843"/>
    <x v="4535"/>
    <n v="126146.87865224876"/>
    <n v="276.9950960234973"/>
    <n v="59553.945645051921"/>
    <n v="2.7289752006976475"/>
    <n v="0.47210003355870017"/>
    <m/>
    <m/>
    <m/>
    <m/>
    <x v="32"/>
  </r>
  <r>
    <x v="27"/>
    <x v="1"/>
    <s v="Low End"/>
    <s v="EDY's"/>
    <s v="Strawberry Cheesecake Limited Editions "/>
    <n v="335"/>
    <x v="4536"/>
    <n v="151013.00702047136"/>
    <x v="4536"/>
    <n v="268526.24240474799"/>
    <n v="350.78577726649735"/>
    <n v="117513.23538427663"/>
    <n v="2.3927488741790865"/>
    <n v="0.43762290914997287"/>
    <m/>
    <m/>
    <m/>
    <m/>
    <x v="32"/>
  </r>
  <r>
    <x v="27"/>
    <x v="1"/>
    <s v="Low End"/>
    <s v="EDY's"/>
    <s v="Mint Cookie Crunch "/>
    <n v="334"/>
    <x v="4537"/>
    <n v="150255.86391896207"/>
    <x v="4537"/>
    <n v="267342.06425471796"/>
    <n v="350.55748603519731"/>
    <n v="117086.20033575589"/>
    <n v="2.3964830601197424"/>
    <n v="0.43796400189458629"/>
    <m/>
    <m/>
    <m/>
    <m/>
    <x v="32"/>
  </r>
  <r>
    <x v="27"/>
    <x v="1"/>
    <s v="Low End"/>
    <s v="EDY's"/>
    <s v="Red, White and No More Blues  New!"/>
    <n v="920"/>
    <x v="4538"/>
    <n v="949526.474111991"/>
    <x v="4538"/>
    <n v="1747744.7551999867"/>
    <n v="867.62856639999541"/>
    <n v="798218.28108799574"/>
    <n v="2.0649158260869407"/>
    <n v="0.45671330365208801"/>
    <m/>
    <m/>
    <m/>
    <m/>
    <x v="32"/>
  </r>
  <r>
    <x v="27"/>
    <x v="1"/>
    <s v="Low End"/>
    <s v="EDY's"/>
    <s v="Coffee Candy"/>
    <n v="920"/>
    <x v="4539"/>
    <n v="1018225.02525231"/>
    <x v="4539"/>
    <n v="1967646.5330719843"/>
    <n v="1031.9798998039937"/>
    <n v="949421.50781967433"/>
    <n v="2.32472416478259"/>
    <n v="0.48251629134699908"/>
    <m/>
    <m/>
    <m/>
    <m/>
    <x v="32"/>
  </r>
  <r>
    <x v="27"/>
    <x v="1"/>
    <s v="Low End"/>
    <s v="EDY's"/>
    <s v="Red, White and No More Blues  New!"/>
    <n v="221"/>
    <x v="4540"/>
    <n v="51883.346398968111"/>
    <x v="4540"/>
    <n v="115231.46620634914"/>
    <n v="286.64307605149781"/>
    <n v="63348.11980738103"/>
    <n v="2.3593183228506609"/>
    <n v="0.54974671322797597"/>
    <m/>
    <m/>
    <m/>
    <m/>
    <x v="32"/>
  </r>
  <r>
    <x v="27"/>
    <x v="1"/>
    <s v="High End"/>
    <s v="Häagen-Dazs"/>
    <s v="Mango"/>
    <n v="328"/>
    <x v="4541"/>
    <n v="177216.52989697768"/>
    <x v="4541"/>
    <n v="278652.38144831767"/>
    <n v="309.25564497359744"/>
    <n v="101435.85155133999"/>
    <n v="2.5900912909755878"/>
    <n v="0.36402291279234417"/>
    <m/>
    <m/>
    <m/>
    <m/>
    <x v="32"/>
  </r>
  <r>
    <x v="27"/>
    <x v="1"/>
    <s v="High End"/>
    <s v="Häagen-Dazs"/>
    <s v="Chocolate"/>
    <n v="315"/>
    <x v="4542"/>
    <n v="162592.33640579862"/>
    <x v="4542"/>
    <n v="259026.8851799978"/>
    <n v="306.14142467999739"/>
    <n v="96434.548774199182"/>
    <n v="2.6105002285714063"/>
    <n v="0.37229551946774486"/>
    <m/>
    <m/>
    <m/>
    <m/>
    <x v="32"/>
  </r>
  <r>
    <x v="27"/>
    <x v="1"/>
    <s v="High End"/>
    <s v="Häagen-Dazs"/>
    <s v="Macadamia Nut Brittle"/>
    <n v="218"/>
    <x v="4543"/>
    <n v="72229.336511733054"/>
    <x v="4543"/>
    <n v="133116.87847655898"/>
    <n v="279.30065121479788"/>
    <n v="60887.541964825927"/>
    <n v="2.8010453344953916"/>
    <n v="0.45739911168025049"/>
    <m/>
    <m/>
    <m/>
    <m/>
    <x v="32"/>
  </r>
  <r>
    <x v="27"/>
    <x v="1"/>
    <s v="High End"/>
    <s v="Häagen-Dazs"/>
    <s v="Crème Brûlée"/>
    <n v="209"/>
    <x v="4544"/>
    <n v="66491.958959368218"/>
    <x v="4544"/>
    <n v="125048.1628624789"/>
    <n v="280.1732244167975"/>
    <n v="58556.203903110683"/>
    <n v="2.8627587020095442"/>
    <n v="0.46826920574201136"/>
    <m/>
    <m/>
    <m/>
    <m/>
    <x v="32"/>
  </r>
  <r>
    <x v="27"/>
    <x v="1"/>
    <s v="Low End"/>
    <s v="Baskin-Robbins"/>
    <s v="Jamoca Almond Fudge"/>
    <n v="445"/>
    <x v="4545"/>
    <n v="354730.14207370806"/>
    <x v="4545"/>
    <n v="720389.27160874382"/>
    <n v="821.70590906749601"/>
    <n v="365659.12953503575"/>
    <n v="3.6378703275280584"/>
    <n v="0.50758547350165384"/>
    <m/>
    <m/>
    <m/>
    <m/>
    <x v="32"/>
  </r>
  <r>
    <x v="27"/>
    <x v="1"/>
    <s v="Low End"/>
    <s v="Baskin-Robbins"/>
    <s v="Old Fashioned Butter Pecan"/>
    <n v="405"/>
    <x v="4546"/>
    <n v="294845.31745336909"/>
    <x v="4546"/>
    <n v="624093.07799474522"/>
    <n v="812.95743343549645"/>
    <n v="329247.76054137613"/>
    <n v="3.804865587530835"/>
    <n v="0.52756194893119501"/>
    <m/>
    <m/>
    <m/>
    <m/>
    <x v="32"/>
  </r>
  <r>
    <x v="27"/>
    <x v="1"/>
    <s v="Low End"/>
    <s v="Baskin-Robbins"/>
    <s v="Chocolate Chip"/>
    <n v="277"/>
    <x v="4547"/>
    <n v="148544.44435053607"/>
    <x v="4547"/>
    <n v="230831.57538237728"/>
    <n v="297.06545498859646"/>
    <n v="82287.131031841214"/>
    <n v="3.0084006748736107"/>
    <n v="0.35648126083067655"/>
    <m/>
    <m/>
    <m/>
    <m/>
    <x v="32"/>
  </r>
  <r>
    <x v="27"/>
    <x v="1"/>
    <s v="Low End"/>
    <s v="Baskin-Robbins"/>
    <s v="Jamoca Almond Fudge"/>
    <n v="259"/>
    <x v="4548"/>
    <n v="130087.31141799616"/>
    <x v="4548"/>
    <n v="205404.65933224786"/>
    <n v="290.80057109749691"/>
    <n v="75317.347914251703"/>
    <n v="3.0620393156370338"/>
    <n v="0.36667789406093149"/>
    <m/>
    <m/>
    <m/>
    <m/>
    <x v="32"/>
  </r>
  <r>
    <x v="27"/>
    <x v="1"/>
    <s v="Low End"/>
    <s v="Baskin-Robbins"/>
    <s v="Jamoca Almond Fudge"/>
    <n v="222"/>
    <x v="4549"/>
    <n v="99282.599595621752"/>
    <x v="4549"/>
    <n v="162808.36278587827"/>
    <n v="286.15208644259695"/>
    <n v="63525.763190256519"/>
    <n v="3.3034729889188839"/>
    <n v="0.39018734727898535"/>
    <m/>
    <m/>
    <m/>
    <m/>
    <x v="32"/>
  </r>
  <r>
    <x v="27"/>
    <x v="1"/>
    <s v="Low End"/>
    <s v="Baskin-Robbins"/>
    <s v="Rainbow Sherbet"/>
    <n v="473"/>
    <x v="4550"/>
    <n v="224124.1054139974"/>
    <x v="4550"/>
    <n v="545637.86957525369"/>
    <n v="679.73311661999219"/>
    <n v="321513.76416125626"/>
    <n v="2.4388338998308385"/>
    <n v="0.58924385950618763"/>
    <m/>
    <m/>
    <m/>
    <m/>
    <x v="32"/>
  </r>
  <r>
    <x v="27"/>
    <x v="1"/>
    <s v="Low End"/>
    <s v="Baskin-Robbins"/>
    <s v="Chocolate Ribbon"/>
    <n v="457"/>
    <x v="4551"/>
    <n v="211295.87488399734"/>
    <x v="4551"/>
    <n v="520301.53006755345"/>
    <n v="676.1611710799915"/>
    <n v="309005.65518355614"/>
    <n v="2.4912809257767741"/>
    <n v="0.59389726404117305"/>
    <m/>
    <m/>
    <m/>
    <m/>
    <x v="32"/>
  </r>
  <r>
    <x v="27"/>
    <x v="1"/>
    <s v="Low End"/>
    <s v="Baskin-Robbins"/>
    <s v="Lemon Crisp"/>
    <n v="455"/>
    <x v="4552"/>
    <n v="204753.93574999788"/>
    <x v="4552"/>
    <n v="504934.69321749482"/>
    <n v="659.73792849999325"/>
    <n v="300180.75746749691"/>
    <n v="2.4390034692307441"/>
    <n v="0.59449422172739774"/>
    <m/>
    <m/>
    <m/>
    <m/>
    <x v="32"/>
  </r>
  <r>
    <x v="27"/>
    <x v="2"/>
    <s v="High End"/>
    <s v="Ben and Jerry's"/>
    <s v="Vanilla HEATH Bar Crunch"/>
    <n v="411"/>
    <x v="4553"/>
    <n v="335459.67647438264"/>
    <x v="4553"/>
    <n v="678163.74515930517"/>
    <n v="833.82985081489664"/>
    <n v="342704.06868492253"/>
    <n v="4.0146799104865893"/>
    <n v="0.50534118217189428"/>
    <m/>
    <m/>
    <m/>
    <m/>
    <x v="32"/>
  </r>
  <r>
    <x v="27"/>
    <x v="2"/>
    <s v="High End"/>
    <s v="Ben and Jerry's"/>
    <s v="Key Lime Pie"/>
    <n v="370"/>
    <x v="4554"/>
    <n v="279801.42108962673"/>
    <x v="4554"/>
    <n v="587094.28577299532"/>
    <n v="830.52125590099627"/>
    <n v="307292.86468336859"/>
    <n v="4.2884900348648305"/>
    <n v="0.52341314185807941"/>
    <m/>
    <m/>
    <m/>
    <m/>
    <x v="32"/>
  </r>
  <r>
    <x v="27"/>
    <x v="2"/>
    <s v="High End"/>
    <s v="Ben and Jerry's"/>
    <s v="Orange &amp; Cream"/>
    <n v="367"/>
    <x v="4555"/>
    <n v="275247.92860465386"/>
    <x v="4555"/>
    <n v="579673.07372469536"/>
    <n v="829.4963082289961"/>
    <n v="304425.1451200415"/>
    <n v="4.303789275476805"/>
    <n v="0.52516695861678486"/>
    <m/>
    <m/>
    <m/>
    <m/>
    <x v="32"/>
  </r>
  <r>
    <x v="27"/>
    <x v="2"/>
    <s v="High End"/>
    <s v="Ben and Jerry's"/>
    <s v="Everything But The..."/>
    <n v="326"/>
    <x v="4556"/>
    <n v="221839.05479670182"/>
    <x v="4556"/>
    <n v="489922.52547323622"/>
    <n v="822.34193459059634"/>
    <n v="268083.4706765344"/>
    <n v="4.6099074623926022"/>
    <n v="0.5471956416324838"/>
    <m/>
    <m/>
    <m/>
    <m/>
    <x v="32"/>
  </r>
  <r>
    <x v="27"/>
    <x v="2"/>
    <s v="High End"/>
    <s v="Ben and Jerry's"/>
    <s v="Orange &amp; Cream"/>
    <n v="318"/>
    <x v="4557"/>
    <n v="212041.16670441351"/>
    <x v="4557"/>
    <n v="473085.64743359637"/>
    <n v="820.8945934879963"/>
    <n v="261044.48072918286"/>
    <n v="4.6782726893081401"/>
    <n v="0.55179116539531836"/>
    <m/>
    <m/>
    <m/>
    <m/>
    <x v="32"/>
  </r>
  <r>
    <x v="27"/>
    <x v="2"/>
    <s v="High End"/>
    <s v="Ben and Jerry's"/>
    <s v="Coffee HEATH Bar Crunch"/>
    <n v="236"/>
    <x v="4558"/>
    <n v="123695.52550860817"/>
    <x v="4558"/>
    <n v="195642.08357615778"/>
    <n v="304.85829689639661"/>
    <n v="71946.558067549602"/>
    <n v="3.5126774557626721"/>
    <n v="0.36774581803890316"/>
    <m/>
    <m/>
    <m/>
    <m/>
    <x v="32"/>
  </r>
  <r>
    <x v="27"/>
    <x v="2"/>
    <s v="Low End"/>
    <s v="EDY's"/>
    <s v="Hot Chocolate Limited Edition  New!"/>
    <n v="604"/>
    <x v="4559"/>
    <n v="454679.00685702352"/>
    <x v="4559"/>
    <n v="726335.93824847171"/>
    <n v="449.76313144279504"/>
    <n v="271656.93139144819"/>
    <n v="1.9909651392715004"/>
    <n v="0.3740100373479211"/>
    <m/>
    <m/>
    <m/>
    <m/>
    <x v="32"/>
  </r>
  <r>
    <x v="27"/>
    <x v="2"/>
    <s v="Low End"/>
    <s v="EDY's"/>
    <s v="Red, White and No More Blues  New!"/>
    <n v="465"/>
    <x v="4560"/>
    <n v="278926.89500965207"/>
    <x v="4560"/>
    <n v="465744.80245049507"/>
    <n v="401.75894073299571"/>
    <n v="186817.907440843"/>
    <n v="2.1539822058064289"/>
    <n v="0.40111646218682223"/>
    <m/>
    <m/>
    <m/>
    <m/>
    <x v="32"/>
  </r>
  <r>
    <x v="27"/>
    <x v="2"/>
    <s v="Low End"/>
    <s v="EDY's"/>
    <s v="Coffee"/>
    <n v="434"/>
    <x v="4561"/>
    <n v="246423.98348584541"/>
    <x v="4561"/>
    <n v="416685.07576079568"/>
    <n v="392.30666422799595"/>
    <n v="170261.09227495026"/>
    <n v="2.2122208783409909"/>
    <n v="0.40860856838724696"/>
    <m/>
    <m/>
    <m/>
    <m/>
    <x v="32"/>
  </r>
  <r>
    <x v="27"/>
    <x v="2"/>
    <s v="High End"/>
    <s v="Häagen-Dazs"/>
    <s v="Coffee"/>
    <n v="329"/>
    <x v="4562"/>
    <n v="250252.61443006757"/>
    <x v="4562"/>
    <n v="529492.72466796543"/>
    <n v="848.75413446169568"/>
    <n v="279240.11023789784"/>
    <n v="4.8917944648327847"/>
    <n v="0.52737289339150772"/>
    <m/>
    <m/>
    <m/>
    <m/>
    <x v="32"/>
  </r>
  <r>
    <x v="27"/>
    <x v="2"/>
    <s v="High End"/>
    <s v="Häagen-Dazs"/>
    <s v="Mint Chip"/>
    <n v="306"/>
    <x v="4563"/>
    <n v="219102.14266584563"/>
    <x v="4563"/>
    <n v="477033.08151563595"/>
    <n v="842.91156486859575"/>
    <n v="257930.93884979031"/>
    <n v="5.0945478396731589"/>
    <n v="0.54069822166271708"/>
    <m/>
    <m/>
    <m/>
    <m/>
    <x v="32"/>
  </r>
  <r>
    <x v="27"/>
    <x v="2"/>
    <s v="High End"/>
    <s v="Häagen-Dazs"/>
    <s v="Almond Hazelnut Swirl"/>
    <n v="373"/>
    <x v="4564"/>
    <n v="237540.68486835412"/>
    <x v="4564"/>
    <n v="545928.45423985634"/>
    <n v="826.77686158579672"/>
    <n v="308387.76937150222"/>
    <n v="3.9239012300804021"/>
    <n v="0.56488678502917988"/>
    <m/>
    <m/>
    <m/>
    <m/>
    <x v="32"/>
  </r>
  <r>
    <x v="27"/>
    <x v="2"/>
    <s v="High End"/>
    <s v="Häagen-Dazs"/>
    <s v="Cinnamon Dulce de Leche"/>
    <n v="969"/>
    <x v="4565"/>
    <n v="1175319.0798029867"/>
    <x v="4565"/>
    <n v="2418180.6828197422"/>
    <n v="1282.6229133299853"/>
    <n v="1242861.6030167555"/>
    <n v="2.575379257306472"/>
    <n v="0.51396556586809938"/>
    <m/>
    <m/>
    <m/>
    <m/>
    <x v="32"/>
  </r>
  <r>
    <x v="27"/>
    <x v="2"/>
    <s v="Low End"/>
    <s v="Baskin-Robbins"/>
    <s v="Lemon Sherbet"/>
    <n v="405"/>
    <x v="4566"/>
    <n v="304108.70185536309"/>
    <x v="4566"/>
    <n v="637338.59525924374"/>
    <n v="822.78986025649533"/>
    <n v="333229.89340388065"/>
    <n v="3.8856186267900852"/>
    <n v="0.52284593445707783"/>
    <m/>
    <m/>
    <m/>
    <m/>
    <x v="32"/>
  </r>
  <r>
    <x v="27"/>
    <x v="2"/>
    <s v="Low End"/>
    <s v="Baskin-Robbins"/>
    <s v="Rainbow Sherbet"/>
    <n v="337"/>
    <x v="4567"/>
    <n v="211897.41719852699"/>
    <x v="4567"/>
    <n v="474907.81366299564"/>
    <n v="780.44628030999604"/>
    <n v="263010.39646446868"/>
    <n v="4.1816676528189527"/>
    <n v="0.55381358002061898"/>
    <m/>
    <m/>
    <m/>
    <m/>
    <x v="32"/>
  </r>
  <r>
    <x v="27"/>
    <x v="2"/>
    <s v="Low End"/>
    <s v="Baskin-Robbins"/>
    <s v="Vanilla"/>
    <n v="345"/>
    <x v="4568"/>
    <n v="226928.30937526919"/>
    <x v="4568"/>
    <n v="508054.14548474515"/>
    <n v="814.85749596949563"/>
    <n v="281125.83610947593"/>
    <n v="4.2684658305796699"/>
    <n v="0.5533383372775118"/>
    <m/>
    <m/>
    <m/>
    <m/>
    <x v="32"/>
  </r>
  <r>
    <x v="27"/>
    <x v="2"/>
    <s v="Low End"/>
    <s v="Baskin-Robbins"/>
    <s v="Half Baked"/>
    <n v="337"/>
    <x v="4569"/>
    <n v="223462.41713800241"/>
    <x v="4569"/>
    <n v="343495.55316775508"/>
    <n v="356.18141255119497"/>
    <n v="120033.13602975267"/>
    <n v="3.024553823382746"/>
    <n v="0.34944596785254844"/>
    <m/>
    <m/>
    <m/>
    <m/>
    <x v="32"/>
  </r>
  <r>
    <x v="27"/>
    <x v="2"/>
    <s v="Low End"/>
    <s v="Baskin-Robbins"/>
    <s v="Rainbow Sherbet"/>
    <n v="246"/>
    <x v="4570"/>
    <n v="120993.80013107827"/>
    <x v="4570"/>
    <n v="189189.7582679973"/>
    <n v="277.21934201999602"/>
    <n v="68195.958136919027"/>
    <n v="3.1262766585365407"/>
    <n v="0.36046326588311317"/>
    <m/>
    <m/>
    <m/>
    <m/>
    <x v="32"/>
  </r>
  <r>
    <x v="27"/>
    <x v="2"/>
    <s v="Low End"/>
    <s v="Baskin-Robbins"/>
    <s v="Chocolate Ribbon"/>
    <n v="221"/>
    <x v="4571"/>
    <n v="99443.415017698673"/>
    <x v="4571"/>
    <n v="159945.49466999783"/>
    <n v="273.76506629999625"/>
    <n v="60502.079652299159"/>
    <n v="3.2748202262442998"/>
    <n v="0.3782668575762515"/>
    <m/>
    <m/>
    <m/>
    <m/>
    <x v="32"/>
  </r>
  <r>
    <x v="27"/>
    <x v="2"/>
    <s v="Low End"/>
    <s v="Baskin-Robbins"/>
    <s v="Chocolate"/>
    <n v="246"/>
    <x v="4572"/>
    <n v="127190.18197903858"/>
    <x v="4572"/>
    <n v="209022.69733883702"/>
    <n v="332.6525014625953"/>
    <n v="81832.515359798446"/>
    <n v="3.454007160731658"/>
    <n v="0.3915006188401805"/>
    <m/>
    <m/>
    <m/>
    <m/>
    <x v="32"/>
  </r>
  <r>
    <x v="27"/>
    <x v="2"/>
    <s v="Low End"/>
    <s v="Baskin-Robbins"/>
    <s v="Rainbow Sherbet"/>
    <n v="321"/>
    <x v="4573"/>
    <n v="151583.31825293676"/>
    <x v="4573"/>
    <n v="255269.50020947654"/>
    <n v="323.00991263719555"/>
    <n v="103686.18195653977"/>
    <n v="2.4773585292211502"/>
    <n v="0.40618319803757957"/>
    <m/>
    <m/>
    <m/>
    <m/>
    <x v="32"/>
  </r>
  <r>
    <x v="27"/>
    <x v="2"/>
    <s v="Low End"/>
    <s v="Baskin-Robbins"/>
    <s v="Egg Nog"/>
    <n v="496"/>
    <x v="4574"/>
    <n v="250758.69644799668"/>
    <x v="4574"/>
    <n v="601215.61989631201"/>
    <n v="706.5663779199906"/>
    <n v="350456.92344831536"/>
    <n v="2.4438069877419033"/>
    <n v="0.58291386958435387"/>
    <m/>
    <m/>
    <m/>
    <m/>
    <x v="32"/>
  </r>
  <r>
    <x v="27"/>
    <x v="2"/>
    <s v="Low End"/>
    <s v="Baskin-Robbins"/>
    <s v="Old Fashioned Butter Pecan"/>
    <n v="484"/>
    <x v="4575"/>
    <n v="241662.2376959965"/>
    <x v="4575"/>
    <n v="583958.79742463178"/>
    <n v="707.22429695999017"/>
    <n v="342296.55972863524"/>
    <n v="2.4928232251239315"/>
    <n v="0.58616560147432928"/>
    <m/>
    <m/>
    <m/>
    <m/>
    <x v="32"/>
  </r>
  <r>
    <x v="27"/>
    <x v="2"/>
    <s v="Low End"/>
    <s v="Baskin-Robbins"/>
    <s v="Chocolate Almond"/>
    <n v="476"/>
    <x v="4576"/>
    <n v="231034.10937599692"/>
    <x v="4576"/>
    <n v="561300.30043583259"/>
    <n v="693.83653583999103"/>
    <n v="330266.19105983566"/>
    <n v="2.4773157811764381"/>
    <n v="0.588394823240597"/>
    <m/>
    <m/>
    <m/>
    <m/>
    <x v="32"/>
  </r>
  <r>
    <x v="27"/>
    <x v="2"/>
    <s v="Low End"/>
    <s v="Baskin-Robbins"/>
    <s v="Chocolate Fudge"/>
    <n v="468"/>
    <x v="4577"/>
    <n v="227910.02270399654"/>
    <x v="4577"/>
    <n v="556794.96281135152"/>
    <n v="702.74559851998924"/>
    <n v="328884.94010735501"/>
    <n v="2.5421641592307305"/>
    <n v="0.59067513550546424"/>
    <m/>
    <m/>
    <m/>
    <m/>
    <x v="32"/>
  </r>
  <r>
    <x v="27"/>
    <x v="2"/>
    <s v="High End"/>
    <s v="Ben and Jerry's"/>
    <s v="Oatmeal Cookie Chunk"/>
    <n v="422"/>
    <x v="4578"/>
    <n v="363337.69592122163"/>
    <x v="4578"/>
    <n v="720498.43393943331"/>
    <n v="846.35245975879548"/>
    <n v="357160.73801821168"/>
    <n v="4.045834740568683"/>
    <n v="0.49571341337326963"/>
    <m/>
    <m/>
    <m/>
    <m/>
    <x v="32"/>
  </r>
  <r>
    <x v="27"/>
    <x v="2"/>
    <s v="High End"/>
    <s v="Ben and Jerry's"/>
    <s v="S'Mores Limited Edition New!"/>
    <n v="386"/>
    <x v="4579"/>
    <n v="320806.89265610505"/>
    <x v="4579"/>
    <n v="668332.90082615323"/>
    <n v="900.32644603639437"/>
    <n v="347526.00817004818"/>
    <n v="4.4855761283937374"/>
    <n v="0.51998937616337204"/>
    <m/>
    <m/>
    <m/>
    <m/>
    <x v="32"/>
  </r>
  <r>
    <x v="27"/>
    <x v="2"/>
    <s v="High End"/>
    <s v="Ben and Jerry's"/>
    <s v="Half Baked"/>
    <n v="386"/>
    <x v="4580"/>
    <n v="173286.07289999755"/>
    <x v="4580"/>
    <n v="418428.50307599414"/>
    <n v="635.08401599999115"/>
    <n v="245142.43017599659"/>
    <n v="2.8083203782383026"/>
    <n v="0.58586455839858098"/>
    <m/>
    <m/>
    <m/>
    <m/>
    <x v="32"/>
  </r>
  <r>
    <x v="27"/>
    <x v="3"/>
    <s v="High End"/>
    <s v="Ben and Jerry's"/>
    <s v="Vanilla"/>
    <n v="441"/>
    <x v="4581"/>
    <n v="226230.0232499968"/>
    <x v="4581"/>
    <n v="553487.36397569219"/>
    <n v="742.08013769998956"/>
    <n v="327257.34072569537"/>
    <n v="2.8459714006802321"/>
    <n v="0.5912643395777103"/>
    <m/>
    <m/>
    <m/>
    <m/>
    <x v="32"/>
  </r>
  <r>
    <x v="27"/>
    <x v="3"/>
    <s v="High End"/>
    <s v="Ben and Jerry's"/>
    <s v="Chocolate Fudge Brownie"/>
    <n v="436"/>
    <x v="4582"/>
    <n v="219204.4499999971"/>
    <x v="4582"/>
    <n v="538198.89921999292"/>
    <n v="731.63864499999033"/>
    <n v="318994.44921999582"/>
    <n v="2.8311952866972101"/>
    <n v="0.5927073609446466"/>
    <m/>
    <m/>
    <m/>
    <m/>
    <x v="32"/>
  </r>
  <r>
    <x v="27"/>
    <x v="3"/>
    <s v="Low End"/>
    <s v="EDY's"/>
    <s v="Eggnog (Holiday)"/>
    <n v="662"/>
    <x v="4583"/>
    <n v="560592.46154481021"/>
    <x v="4583"/>
    <n v="882925.75175746658"/>
    <n v="486.90829337259265"/>
    <n v="322333.29021265637"/>
    <n v="2.0146898799697577"/>
    <n v="0.36507406151768806"/>
    <m/>
    <m/>
    <m/>
    <m/>
    <x v="32"/>
  </r>
  <r>
    <x v="27"/>
    <x v="3"/>
    <s v="Low End"/>
    <s v="EDY's"/>
    <s v="Vanilla"/>
    <n v="650"/>
    <x v="4584"/>
    <n v="537231.42530199222"/>
    <x v="4584"/>
    <n v="848480.40419998753"/>
    <n v="478.84458291999294"/>
    <n v="311248.97889799532"/>
    <n v="2.0082376430768938"/>
    <n v="0.36683107512832286"/>
    <m/>
    <m/>
    <m/>
    <m/>
    <x v="32"/>
  </r>
  <r>
    <x v="27"/>
    <x v="3"/>
    <s v="Low End"/>
    <s v="EDY's"/>
    <s v="Vanilla"/>
    <n v="611"/>
    <x v="4585"/>
    <n v="477923.40935982205"/>
    <x v="4585"/>
    <n v="762079.76446717919"/>
    <n v="465.06768430009356"/>
    <n v="284156.35510735714"/>
    <n v="2.0413525209328682"/>
    <n v="0.37286957134471327"/>
    <m/>
    <m/>
    <m/>
    <m/>
    <x v="32"/>
  </r>
  <r>
    <x v="27"/>
    <x v="3"/>
    <s v="Low End"/>
    <s v="EDY's"/>
    <s v="Coffee"/>
    <n v="569"/>
    <x v="4586"/>
    <n v="415301.53211443056"/>
    <x v="4586"/>
    <n v="669836.51851430105"/>
    <n v="447.337410193094"/>
    <n v="254534.98639987048"/>
    <n v="2.0689228119331884"/>
    <n v="0.37999568456558575"/>
    <m/>
    <m/>
    <m/>
    <m/>
    <x v="32"/>
  </r>
  <r>
    <x v="27"/>
    <x v="3"/>
    <s v="Low End"/>
    <s v="EDY's"/>
    <s v="Cookie Dough"/>
    <n v="720"/>
    <x v="4587"/>
    <n v="673185.07226879045"/>
    <x v="4587"/>
    <n v="1088777.6524799846"/>
    <n v="577.21191695999175"/>
    <n v="415592.58021119412"/>
    <n v="2.1002655333333036"/>
    <n v="0.3817056487746327"/>
    <m/>
    <m/>
    <m/>
    <m/>
    <x v="32"/>
  </r>
  <r>
    <x v="27"/>
    <x v="3"/>
    <s v="Low End"/>
    <s v="EDY's"/>
    <s v="S'Mores Limited Edition New!"/>
    <n v="720"/>
    <x v="4588"/>
    <n v="629048.65679999103"/>
    <x v="4588"/>
    <n v="1235447.2799999868"/>
    <n v="842.2203099999939"/>
    <n v="606398.62319999572"/>
    <n v="2.3831930555555298"/>
    <n v="0.49083326582741932"/>
    <m/>
    <m/>
    <m/>
    <m/>
    <x v="32"/>
  </r>
  <r>
    <x v="27"/>
    <x v="3"/>
    <s v="High End"/>
    <s v="Häagen-Dazs"/>
    <s v="Mango"/>
    <n v="389"/>
    <x v="4589"/>
    <n v="347168.40013748029"/>
    <x v="4589"/>
    <n v="685767.67532091308"/>
    <n v="870.43515471319483"/>
    <n v="338599.27518343279"/>
    <n v="4.5318738002056094"/>
    <n v="0.49375216617636764"/>
    <m/>
    <m/>
    <m/>
    <m/>
    <x v="32"/>
  </r>
  <r>
    <x v="27"/>
    <x v="3"/>
    <s v="High End"/>
    <s v="Häagen-Dazs"/>
    <s v="Macadamia Nut Brittle"/>
    <n v="314"/>
    <x v="4590"/>
    <n v="231497.52830076168"/>
    <x v="4590"/>
    <n v="497655.02125407546"/>
    <n v="847.63532787679549"/>
    <n v="266157.49295331375"/>
    <n v="5.0474159322292538"/>
    <n v="0.53482328437600213"/>
    <m/>
    <m/>
    <m/>
    <m/>
    <x v="32"/>
  </r>
  <r>
    <x v="27"/>
    <x v="3"/>
    <s v="High End"/>
    <s v="Häagen-Dazs"/>
    <s v="Honey Vanilla"/>
    <n v="362"/>
    <x v="4591"/>
    <n v="229880.36056155653"/>
    <x v="4591"/>
    <n v="531816.44012115523"/>
    <n v="834.07756784419541"/>
    <n v="301936.0795595987"/>
    <n v="4.0583043872375333"/>
    <n v="0.56774491493872103"/>
    <m/>
    <m/>
    <m/>
    <m/>
    <x v="32"/>
  </r>
  <r>
    <x v="27"/>
    <x v="3"/>
    <s v="High End"/>
    <s v="Häagen-Dazs"/>
    <s v="Raspberry Sorbet"/>
    <n v="757"/>
    <x v="4592"/>
    <n v="729997.95231599046"/>
    <x v="4592"/>
    <n v="1460216.6549159808"/>
    <n v="964.62179999998716"/>
    <n v="730218.7025999903"/>
    <n v="2.5481532206076283"/>
    <n v="0.50007558819551079"/>
    <m/>
    <m/>
    <m/>
    <m/>
    <x v="32"/>
  </r>
  <r>
    <x v="27"/>
    <x v="3"/>
    <s v="High End"/>
    <s v="Häagen-Dazs"/>
    <s v="Caramel Cone"/>
    <n v="700"/>
    <x v="4593"/>
    <n v="624325.16999999178"/>
    <x v="4593"/>
    <n v="1269067.1699999832"/>
    <n v="921.05999999998778"/>
    <n v="644741.99999999139"/>
    <n v="2.5899329999999656"/>
    <n v="0.5080440304826418"/>
    <m/>
    <m/>
    <m/>
    <m/>
    <x v="32"/>
  </r>
  <r>
    <x v="27"/>
    <x v="3"/>
    <s v="High End"/>
    <s v="Häagen-Dazs"/>
    <s v="Cinnamon Dulce de Leche"/>
    <n v="757"/>
    <x v="4594"/>
    <n v="730426.01991899032"/>
    <x v="4594"/>
    <n v="1706865.6754284671"/>
    <n v="1289.8806545699824"/>
    <n v="976439.65550947678"/>
    <n v="2.9785684564992994"/>
    <n v="0.57206590393492174"/>
    <m/>
    <m/>
    <m/>
    <m/>
    <x v="32"/>
  </r>
  <r>
    <x v="27"/>
    <x v="3"/>
    <s v="High End"/>
    <s v="Häagen-Dazs"/>
    <s v="Cherry Garcia"/>
    <n v="700"/>
    <x v="4595"/>
    <n v="624691.1999999918"/>
    <x v="4595"/>
    <n v="1480023.5519999804"/>
    <n v="1221.9033599999834"/>
    <n v="855332.35199998855"/>
    <n v="3.0204562285713883"/>
    <n v="0.57791806815787738"/>
    <m/>
    <m/>
    <m/>
    <m/>
    <x v="32"/>
  </r>
  <r>
    <x v="27"/>
    <x v="3"/>
    <s v="Low End"/>
    <s v="Baskin-Robbins"/>
    <s v="Chocolate Fudge"/>
    <n v="719"/>
    <x v="4596"/>
    <n v="547193.39624099073"/>
    <x v="4596"/>
    <n v="1182986.8728336701"/>
    <n v="884.27465450998511"/>
    <n v="635793.47659267939"/>
    <n v="2.2883483915298641"/>
    <n v="0.53744761771508931"/>
    <m/>
    <m/>
    <m/>
    <m/>
    <x v="32"/>
  </r>
  <r>
    <x v="27"/>
    <x v="3"/>
    <s v="Low End"/>
    <s v="Baskin-Robbins"/>
    <s v="Raspberry Sherbet"/>
    <n v="659"/>
    <x v="4597"/>
    <n v="464604.23654399172"/>
    <x v="4597"/>
    <n v="1026609.1353369417"/>
    <n v="852.81471743998475"/>
    <n v="562004.89879294997"/>
    <n v="2.3639282753262099"/>
    <n v="0.547438045745127"/>
    <m/>
    <m/>
    <m/>
    <m/>
    <x v="32"/>
  </r>
  <r>
    <x v="27"/>
    <x v="3"/>
    <s v="Low End"/>
    <s v="Baskin-Robbins"/>
    <s v="Raspberry Sherbet"/>
    <n v="580"/>
    <x v="4598"/>
    <n v="352658.88479999441"/>
    <x v="4598"/>
    <n v="806721.10123198724"/>
    <n v="782.86589039998762"/>
    <n v="454062.21643199283"/>
    <n v="2.398100776551686"/>
    <n v="0.5628490636213308"/>
    <m/>
    <m/>
    <m/>
    <m/>
    <x v="32"/>
  </r>
  <r>
    <x v="27"/>
    <x v="3"/>
    <s v="Low End"/>
    <s v="Baskin-Robbins"/>
    <s v="Fudge Ribbon"/>
    <n v="575"/>
    <x v="4599"/>
    <n v="349368.13124999421"/>
    <x v="4599"/>
    <n v="801167.45681248663"/>
    <n v="785.73795749998681"/>
    <n v="451799.32556249242"/>
    <n v="2.4231907956521335"/>
    <n v="0.5639262075871313"/>
    <m/>
    <m/>
    <m/>
    <m/>
    <x v="32"/>
  </r>
  <r>
    <x v="27"/>
    <x v="3"/>
    <s v="High End"/>
    <s v="Ben and Jerry's"/>
    <s v="Butter Pecan"/>
    <n v="645"/>
    <x v="4600"/>
    <n v="497981.92499999161"/>
    <x v="4600"/>
    <n v="1099298.5737299814"/>
    <n v="932.2738739999844"/>
    <n v="601316.64872998977"/>
    <n v="2.6423858511627465"/>
    <n v="0.54700029919050008"/>
    <m/>
    <m/>
    <m/>
    <m/>
    <x v="32"/>
  </r>
  <r>
    <x v="27"/>
    <x v="4"/>
    <s v="High End"/>
    <s v="Ben and Jerry's"/>
    <s v="Cherry Garcia"/>
    <n v="631"/>
    <x v="4601"/>
    <n v="481705.13182499143"/>
    <x v="4601"/>
    <n v="1068890.743655751"/>
    <n v="930.56356866998351"/>
    <n v="587185.61183075956"/>
    <n v="2.6845691658795086"/>
    <n v="0.54934109525778596"/>
    <m/>
    <m/>
    <m/>
    <m/>
    <x v="32"/>
  </r>
  <r>
    <x v="27"/>
    <x v="4"/>
    <s v="High End"/>
    <s v="Ben and Jerry's"/>
    <s v="Black Raspberry"/>
    <n v="626"/>
    <x v="4602"/>
    <n v="474189.55379999155"/>
    <x v="4602"/>
    <n v="1054214.6473824612"/>
    <n v="926.55765747998339"/>
    <n v="580025.09358246974"/>
    <n v="2.6901740534823801"/>
    <n v="0.55019639029170198"/>
    <m/>
    <m/>
    <m/>
    <m/>
    <x v="32"/>
  </r>
  <r>
    <x v="27"/>
    <x v="4"/>
    <s v="High End"/>
    <s v="Ben and Jerry's"/>
    <s v="Banana Split"/>
    <n v="568"/>
    <x v="4603"/>
    <n v="385382.43359999359"/>
    <x v="4603"/>
    <n v="877733.76251454535"/>
    <n v="866.81571991998555"/>
    <n v="492351.32891455176"/>
    <n v="2.7206090139436165"/>
    <n v="0.560934704737865"/>
    <m/>
    <m/>
    <m/>
    <m/>
    <x v="32"/>
  </r>
  <r>
    <x v="27"/>
    <x v="4"/>
    <s v="High End"/>
    <s v="Ben and Jerry's"/>
    <s v="Chocolate Fudge Brownie"/>
    <n v="536"/>
    <x v="4604"/>
    <n v="340596.59039999451"/>
    <x v="4604"/>
    <n v="787664.23979582754"/>
    <n v="834.08143543998688"/>
    <n v="447067.64939583302"/>
    <n v="2.7416470810447326"/>
    <n v="0.56758657662523637"/>
    <m/>
    <m/>
    <m/>
    <m/>
    <x v="32"/>
  </r>
  <r>
    <x v="27"/>
    <x v="4"/>
    <s v="High End"/>
    <s v="Ben and Jerry's"/>
    <s v="Peanut Butter Cup"/>
    <n v="507"/>
    <x v="4605"/>
    <n v="304795.85174999514"/>
    <x v="4605"/>
    <n v="715713.48317428865"/>
    <n v="810.48842489998719"/>
    <n v="410917.6314242935"/>
    <n v="2.7843464988165239"/>
    <n v="0.57413705495922296"/>
    <m/>
    <m/>
    <m/>
    <m/>
    <x v="32"/>
  </r>
  <r>
    <x v="27"/>
    <x v="4"/>
    <s v="High End"/>
    <s v="Ben and Jerry's"/>
    <s v="Vanilla"/>
    <n v="502"/>
    <x v="4606"/>
    <n v="301875.59159999486"/>
    <x v="4606"/>
    <n v="710833.01689134794"/>
    <n v="814.65622567998616"/>
    <n v="408957.42529135308"/>
    <n v="2.8207211666931791"/>
    <n v="0.5753213702422364"/>
    <m/>
    <m/>
    <m/>
    <m/>
    <x v="32"/>
  </r>
  <r>
    <x v="27"/>
    <x v="4"/>
    <s v="High End"/>
    <s v="Ben and Jerry's"/>
    <s v="Neapolitan Dynamite"/>
    <n v="446"/>
    <x v="4607"/>
    <n v="237789.15929999604"/>
    <x v="4607"/>
    <n v="579752.62373027031"/>
    <n v="766.73422517998722"/>
    <n v="341963.46443027427"/>
    <n v="2.914560034035826"/>
    <n v="0.58984375478975437"/>
    <m/>
    <m/>
    <m/>
    <m/>
    <x v="32"/>
  </r>
  <r>
    <x v="27"/>
    <x v="4"/>
    <s v="Low End"/>
    <s v="EDY's"/>
    <s v="Mint Cookie Crunch "/>
    <n v="783"/>
    <x v="4608"/>
    <n v="772095.8902115064"/>
    <x v="4608"/>
    <n v="1187076.138988751"/>
    <n v="529.98754633109149"/>
    <n v="414980.24877724459"/>
    <n v="1.9362215583524596"/>
    <n v="0.34958182979801017"/>
    <m/>
    <m/>
    <m/>
    <m/>
    <x v="32"/>
  </r>
  <r>
    <x v="27"/>
    <x v="4"/>
    <s v="Low End"/>
    <s v="EDY's"/>
    <s v="Mint Cookie Crunch "/>
    <n v="756"/>
    <x v="4609"/>
    <n v="738592.07760161394"/>
    <x v="4609"/>
    <n v="1141077.4954890995"/>
    <n v="532.38811889879037"/>
    <n v="402485.41788748559"/>
    <n v="1.9965102731745674"/>
    <n v="0.35272399944665317"/>
    <m/>
    <m/>
    <m/>
    <m/>
    <x v="32"/>
  </r>
  <r>
    <x v="27"/>
    <x v="4"/>
    <s v="Low End"/>
    <s v="EDY's"/>
    <s v="Chocolate Chip"/>
    <n v="743"/>
    <x v="4610"/>
    <n v="705452.91781862674"/>
    <x v="4610"/>
    <n v="1092533.4304633318"/>
    <n v="520.96973438049122"/>
    <n v="387080.51264470501"/>
    <n v="1.979051552422578"/>
    <n v="0.35429626394182578"/>
    <m/>
    <m/>
    <m/>
    <m/>
    <x v="32"/>
  </r>
  <r>
    <x v="27"/>
    <x v="4"/>
    <s v="Low End"/>
    <s v="EDY's"/>
    <s v="S'mores"/>
    <n v="899"/>
    <x v="4611"/>
    <n v="1041154.9362163761"/>
    <x v="4611"/>
    <n v="1639833.6353754338"/>
    <n v="665.93848627258922"/>
    <n v="598678.69915905769"/>
    <n v="2.0289923365294449"/>
    <n v="0.3650850221900665"/>
    <m/>
    <m/>
    <m/>
    <m/>
    <x v="32"/>
  </r>
  <r>
    <x v="27"/>
    <x v="4"/>
    <s v="Low End"/>
    <s v="EDY's"/>
    <s v="Girl Scouts® Samoas® Cookie (Jan-Apr)"/>
    <n v="899"/>
    <x v="4612"/>
    <n v="971692.39052166464"/>
    <x v="4612"/>
    <n v="1776012.6823279774"/>
    <n v="894.68330567999192"/>
    <n v="804320.29180631274"/>
    <n v="2.1974888453837318"/>
    <n v="0.4528798131959389"/>
    <m/>
    <m/>
    <m/>
    <m/>
    <x v="32"/>
  </r>
  <r>
    <x v="27"/>
    <x v="4"/>
    <s v="Low End"/>
    <s v="EDY's"/>
    <s v="Caramel Delight"/>
    <n v="886"/>
    <x v="4613"/>
    <n v="995178.15152129973"/>
    <x v="4613"/>
    <n v="1859818.0468429332"/>
    <n v="975.89152970838973"/>
    <n v="864639.89532163343"/>
    <n v="2.3692070365236679"/>
    <n v="0.46490563783342759"/>
    <m/>
    <m/>
    <m/>
    <m/>
    <x v="32"/>
  </r>
  <r>
    <x v="27"/>
    <x v="4"/>
    <s v="High End"/>
    <s v="Häagen-Dazs"/>
    <s v="Macadamia Nut Brittle"/>
    <n v="910"/>
    <x v="4614"/>
    <n v="1107895.9436999804"/>
    <x v="4614"/>
    <n v="2142010.3886999618"/>
    <n v="1136.3894999999793"/>
    <n v="1034114.4449999814"/>
    <n v="2.5866566703296239"/>
    <n v="0.48277751147024572"/>
    <m/>
    <m/>
    <m/>
    <m/>
    <x v="32"/>
  </r>
  <r>
    <x v="27"/>
    <x v="4"/>
    <s v="High End"/>
    <s v="Häagen-Dazs"/>
    <s v="Vanilla"/>
    <n v="952"/>
    <x v="4615"/>
    <n v="1188602.2888319811"/>
    <x v="4615"/>
    <n v="2452108.0627948414"/>
    <n v="1327.2119474399792"/>
    <n v="1263505.7739628602"/>
    <n v="2.7056131968907136"/>
    <n v="0.51527328388731497"/>
    <m/>
    <m/>
    <m/>
    <m/>
    <x v="32"/>
  </r>
  <r>
    <x v="27"/>
    <x v="4"/>
    <s v="High End"/>
    <s v="Häagen-Dazs"/>
    <s v="Chocolate Chip"/>
    <n v="838"/>
    <x v="4616"/>
    <n v="918533.04526798555"/>
    <x v="4616"/>
    <n v="1934485.2135240897"/>
    <n v="1212.3534227399809"/>
    <n v="1015952.1682561041"/>
    <n v="2.7547194615035364"/>
    <n v="0.52517959876536047"/>
    <m/>
    <m/>
    <m/>
    <m/>
    <x v="32"/>
  </r>
  <r>
    <x v="27"/>
    <x v="4"/>
    <s v="High End"/>
    <s v="Häagen-Dazs"/>
    <s v="Gingersnap"/>
    <n v="910"/>
    <x v="4617"/>
    <n v="1109133.1250999803"/>
    <x v="4617"/>
    <n v="2517632.3382209549"/>
    <n v="1547.8013330999722"/>
    <n v="1408499.2131209746"/>
    <n v="3.0402515858241212"/>
    <n v="0.55945389314321747"/>
    <m/>
    <m/>
    <m/>
    <m/>
    <x v="32"/>
  </r>
  <r>
    <x v="27"/>
    <x v="4"/>
    <s v="High End"/>
    <s v="Häagen-Dazs"/>
    <s v="Strawberry Cheesecake"/>
    <n v="528"/>
    <x v="4618"/>
    <n v="368674.83417599386"/>
    <x v="4618"/>
    <n v="854252.83747582568"/>
    <n v="919.65530927998441"/>
    <n v="485578.00329983182"/>
    <n v="3.0642104190908577"/>
    <n v="0.5684242205558645"/>
    <m/>
    <m/>
    <m/>
    <m/>
    <x v="32"/>
  </r>
  <r>
    <x v="27"/>
    <x v="4"/>
    <s v="High End"/>
    <s v="Häagen-Dazs"/>
    <s v="Mango"/>
    <n v="477"/>
    <x v="4619"/>
    <n v="300949.87795199495"/>
    <x v="4619"/>
    <n v="715683.83381566813"/>
    <n v="869.46321983998553"/>
    <n v="414733.95586367318"/>
    <n v="3.1454620457861111"/>
    <n v="0.57949325703295429"/>
    <m/>
    <m/>
    <m/>
    <m/>
    <x v="32"/>
  </r>
  <r>
    <x v="27"/>
    <x v="4"/>
    <s v="Low End"/>
    <s v="Baskin-Robbins"/>
    <s v="Chocolate Fudge"/>
    <n v="836"/>
    <x v="4620"/>
    <n v="758683.05831998552"/>
    <x v="4620"/>
    <n v="1584553.1006887697"/>
    <n v="987.88282579998122"/>
    <n v="825870.0423687842"/>
    <n v="2.267223021291823"/>
    <n v="0.52120060981850158"/>
    <m/>
    <m/>
    <m/>
    <m/>
    <x v="32"/>
  </r>
  <r>
    <x v="27"/>
    <x v="4"/>
    <s v="Low End"/>
    <s v="Baskin-Robbins"/>
    <s v="Chocolate Chip"/>
    <n v="825"/>
    <x v="4621"/>
    <n v="738984.50999998581"/>
    <x v="4621"/>
    <n v="1547853.5258999704"/>
    <n v="980.44729199998142"/>
    <n v="808869.01589998463"/>
    <n v="2.2741649599999567"/>
    <n v="0.52257465087317156"/>
    <m/>
    <m/>
    <m/>
    <m/>
    <x v="32"/>
  </r>
  <r>
    <x v="27"/>
    <x v="4"/>
    <s v="Low End"/>
    <s v="Baskin-Robbins"/>
    <s v="World Class Chocolate"/>
    <n v="786"/>
    <x v="4622"/>
    <n v="670891.24162798712"/>
    <x v="4622"/>
    <n v="1420434.6955224925"/>
    <n v="953.61762581998153"/>
    <n v="749543.45389450539"/>
    <n v="2.2991969768701845"/>
    <n v="0.52768596561124792"/>
    <m/>
    <m/>
    <m/>
    <m/>
    <x v="32"/>
  </r>
  <r>
    <x v="27"/>
    <x v="4"/>
    <s v="Low End"/>
    <s v="Baskin-Robbins"/>
    <s v="Chocolate Fudge"/>
    <n v="775"/>
    <x v="4623"/>
    <n v="652364.03874998749"/>
    <x v="4623"/>
    <n v="1385648.0784874735"/>
    <n v="946.17295449998198"/>
    <n v="733284.03973748605"/>
    <n v="2.3070103283870527"/>
    <n v="0.52919933359840832"/>
    <m/>
    <m/>
    <m/>
    <m/>
    <x v="32"/>
  </r>
  <r>
    <x v="27"/>
    <x v="4"/>
    <s v="Low End"/>
    <s v="Baskin-Robbins"/>
    <s v="Very Berry Strawberry"/>
    <n v="696"/>
    <x v="4624"/>
    <n v="530578.9071359894"/>
    <x v="4624"/>
    <n v="1156258.406154217"/>
    <n v="898.96479743998202"/>
    <n v="625679.49901822757"/>
    <n v="2.3869120882758144"/>
    <n v="0.54112428129216728"/>
    <m/>
    <m/>
    <m/>
    <m/>
    <x v="32"/>
  </r>
  <r>
    <x v="27"/>
    <x v="4"/>
    <s v="Low End"/>
    <s v="Baskin-Robbins"/>
    <s v="Cherry Macaroon"/>
    <n v="636"/>
    <x v="4625"/>
    <n v="439903.55735999148"/>
    <x v="4625"/>
    <n v="981127.57728238113"/>
    <n v="850.98116339998364"/>
    <n v="541224.01992238965"/>
    <n v="2.4255556971697647"/>
    <n v="0.55163470322740549"/>
    <m/>
    <m/>
    <m/>
    <m/>
    <x v="32"/>
  </r>
  <r>
    <x v="27"/>
    <x v="4"/>
    <s v="High End"/>
    <s v="Ben and Jerry's"/>
    <s v="Cinnamon Buns"/>
    <n v="461"/>
    <x v="4626"/>
    <n v="261512.40352499491"/>
    <x v="4626"/>
    <n v="631232.60133307788"/>
    <n v="801.99609068998473"/>
    <n v="369720.19780808297"/>
    <n v="2.9702128322992922"/>
    <n v="0.58571150638811098"/>
    <m/>
    <m/>
    <m/>
    <m/>
    <x v="32"/>
  </r>
  <r>
    <x v="27"/>
    <x v="4"/>
    <s v="Low End"/>
    <s v="EDY's"/>
    <s v="Coffee"/>
    <n v="853"/>
    <x v="4627"/>
    <n v="931908.38659853302"/>
    <x v="4627"/>
    <n v="1843065.1333823937"/>
    <n v="1068.1790700865895"/>
    <n v="911156.74678386073"/>
    <n v="2.53304334248531"/>
    <n v="0.49437034550792336"/>
    <m/>
    <m/>
    <m/>
    <m/>
    <x v="32"/>
  </r>
  <r>
    <x v="27"/>
    <x v="4"/>
    <s v="Low End"/>
    <s v="EDY's"/>
    <s v="S'Mores Limited Edition New!"/>
    <n v="689"/>
    <x v="4628"/>
    <n v="629774.18898657209"/>
    <x v="4628"/>
    <n v="985994.92334380106"/>
    <n v="517.01122548219018"/>
    <n v="356220.73435722897"/>
    <n v="2.07699874946295"/>
    <n v="0.36128049538954921"/>
    <m/>
    <m/>
    <m/>
    <m/>
    <x v="32"/>
  </r>
  <r>
    <x v="27"/>
    <x v="4"/>
    <s v="Low End"/>
    <s v="EDY's"/>
    <s v="Girl Scouts® Samoas® Cookie (Jan-Apr)"/>
    <n v="634"/>
    <x v="4629"/>
    <n v="544511.11545563268"/>
    <x v="4629"/>
    <n v="863269.92243754282"/>
    <n v="502.77414350459003"/>
    <n v="318758.80698191014"/>
    <n v="2.1476726866561084"/>
    <n v="0.36924581605004564"/>
    <m/>
    <m/>
    <m/>
    <m/>
    <x v="32"/>
  </r>
  <r>
    <x v="27"/>
    <x v="4"/>
    <s v="High End"/>
    <s v="Häagen-Dazs"/>
    <s v="Rocky Road"/>
    <n v="626"/>
    <x v="4630"/>
    <n v="532673.51991598972"/>
    <x v="4630"/>
    <n v="1186681.7389424171"/>
    <n v="1044.7415639399799"/>
    <n v="654008.21902642737"/>
    <n v="3.0282072363258203"/>
    <n v="0.55112352163545231"/>
    <m/>
    <m/>
    <m/>
    <m/>
    <x v="32"/>
  </r>
  <r>
    <x v="27"/>
    <x v="4"/>
    <s v="High End"/>
    <s v="Häagen-Dazs"/>
    <s v="Banoffee"/>
    <n v="568"/>
    <x v="4631"/>
    <n v="438620.2329599915"/>
    <x v="4631"/>
    <n v="998701.72496638086"/>
    <n v="986.05896479998114"/>
    <n v="560081.49200638942"/>
    <n v="3.0955593042252927"/>
    <n v="0.56080957707892543"/>
    <m/>
    <m/>
    <m/>
    <m/>
    <x v="32"/>
  </r>
  <r>
    <x v="27"/>
    <x v="4"/>
    <s v="High End"/>
    <s v="Häagen-Dazs"/>
    <s v="Mocha Chip"/>
    <n v="518"/>
    <x v="4632"/>
    <n v="364864.02363599295"/>
    <x v="4632"/>
    <n v="849441.02477722371"/>
    <n v="935.47683617998212"/>
    <n v="484577.00114123075"/>
    <n v="3.1657288381852675"/>
    <n v="0.57046573806382495"/>
    <m/>
    <m/>
    <m/>
    <m/>
    <x v="32"/>
  </r>
  <r>
    <x v="27"/>
    <x v="4"/>
    <s v="Low End"/>
    <s v="Baskin-Robbins"/>
    <s v="Peppermint Stick"/>
    <n v="842"/>
    <x v="4633"/>
    <n v="785272.63117598346"/>
    <x v="4633"/>
    <n v="1637564.2729978056"/>
    <n v="1012.2228525199789"/>
    <n v="852291.64182182215"/>
    <n v="2.3097989079809493"/>
    <n v="0.52046301685708818"/>
    <m/>
    <m/>
    <m/>
    <m/>
    <x v="32"/>
  </r>
  <r>
    <x v="27"/>
    <x v="4"/>
    <s v="Low End"/>
    <s v="Baskin-Robbins"/>
    <s v="Strawberry"/>
    <n v="633"/>
    <x v="4634"/>
    <n v="443896.4969369907"/>
    <x v="4634"/>
    <n v="931253.38823698042"/>
    <n v="769.91609999998377"/>
    <n v="487356.89129998971"/>
    <n v="2.3241301563980556"/>
    <n v="0.52333435502730186"/>
    <m/>
    <m/>
    <m/>
    <m/>
    <x v="32"/>
  </r>
  <r>
    <x v="27"/>
    <x v="4"/>
    <s v="Low End"/>
    <s v="Baskin-Robbins"/>
    <s v="Chocolate Ribbon"/>
    <n v="807"/>
    <x v="4635"/>
    <n v="716161.59282598551"/>
    <x v="4635"/>
    <n v="1507346.7013463092"/>
    <n v="980.40286061997983"/>
    <n v="791185.10852032364"/>
    <n v="2.3145474332341536"/>
    <n v="0.52488595212611999"/>
    <m/>
    <m/>
    <m/>
    <m/>
    <x v="32"/>
  </r>
  <r>
    <x v="27"/>
    <x v="4"/>
    <s v="Low End"/>
    <s v="Baskin-Robbins"/>
    <s v="Very Berry Strawberry"/>
    <n v="705"/>
    <x v="4636"/>
    <n v="546862.19377498887"/>
    <x v="4636"/>
    <n v="1187963.2497397258"/>
    <n v="909.36319994998155"/>
    <n v="641101.05596473697"/>
    <n v="2.3901478793616535"/>
    <n v="0.5396640477768968"/>
    <m/>
    <m/>
    <m/>
    <m/>
    <x v="32"/>
  </r>
  <r>
    <x v="27"/>
    <x v="4"/>
    <s v="Low End"/>
    <s v="Baskin-Robbins"/>
    <s v="Chocolate Almond"/>
    <n v="693"/>
    <x v="4637"/>
    <n v="537578.72437498823"/>
    <x v="4637"/>
    <n v="1172772.8526937244"/>
    <n v="916.58604374998004"/>
    <n v="635194.12831873621"/>
    <n v="2.4420099837661806"/>
    <n v="0.54161735314708925"/>
    <m/>
    <m/>
    <m/>
    <m/>
    <x v="32"/>
  </r>
  <r>
    <x v="27"/>
    <x v="4"/>
    <s v="Low End"/>
    <s v="Baskin-Robbins"/>
    <s v="Strawberry"/>
    <n v="633"/>
    <x v="4638"/>
    <n v="444853.34226899059"/>
    <x v="4638"/>
    <n v="1073624.2847964673"/>
    <n v="993.31902452997906"/>
    <n v="628770.9425274767"/>
    <n v="2.6794453673459149"/>
    <n v="0.58565268262973036"/>
    <m/>
    <m/>
    <m/>
    <m/>
    <x v="32"/>
  </r>
  <r>
    <x v="27"/>
    <x v="4"/>
    <s v="High End"/>
    <s v="Ben and Jerry's"/>
    <s v="Raspberry Chocolate Chunk"/>
    <n v="287"/>
    <x v="4639"/>
    <n v="135910.39794884721"/>
    <x v="4639"/>
    <n v="222814.08733499545"/>
    <n v="302.80031144999384"/>
    <n v="86903.689386148239"/>
    <n v="2.7050721428570874"/>
    <n v="0.39002780490934891"/>
    <m/>
    <m/>
    <m/>
    <m/>
    <x v="32"/>
  </r>
  <r>
    <x v="27"/>
    <x v="4"/>
    <s v="High End"/>
    <s v="Ben and Jerry's"/>
    <s v="Mint Cookie Crunch "/>
    <n v="287"/>
    <x v="4640"/>
    <n v="142711.07222870176"/>
    <x v="4640"/>
    <n v="244673.83968936498"/>
    <n v="355.27096676189274"/>
    <n v="101962.76746066322"/>
    <n v="2.970460242195061"/>
    <n v="0.416729338903227"/>
    <m/>
    <m/>
    <m/>
    <m/>
    <x v="32"/>
  </r>
  <r>
    <x v="27"/>
    <x v="4"/>
    <s v="High End"/>
    <s v="Ben and Jerry's"/>
    <s v="Butter Pecan"/>
    <n v="206"/>
    <x v="4641"/>
    <n v="67371.165714558578"/>
    <x v="4641"/>
    <n v="128827.14617599726"/>
    <n v="298.33000223999363"/>
    <n v="61455.980461438681"/>
    <n v="3.03579852427178"/>
    <n v="0.47704216297301638"/>
    <m/>
    <m/>
    <m/>
    <m/>
    <x v="32"/>
  </r>
  <r>
    <x v="27"/>
    <x v="5"/>
    <s v="High End"/>
    <s v="Ben and Jerry's"/>
    <s v="Raspberry Chocolate Chunk"/>
    <n v="206"/>
    <x v="4642"/>
    <n v="70154.014799192504"/>
    <x v="4642"/>
    <n v="137788.22999739705"/>
    <n v="328.32143300099295"/>
    <n v="67634.215198204547"/>
    <n v="3.2469655480581832"/>
    <n v="0.49085625963467427"/>
    <m/>
    <m/>
    <m/>
    <m/>
    <x v="32"/>
  </r>
  <r>
    <x v="27"/>
    <x v="5"/>
    <s v="High End"/>
    <s v="Ben and Jerry's"/>
    <s v="Chocolate Therapy"/>
    <n v="941"/>
    <x v="4643"/>
    <n v="1108533.6638999768"/>
    <x v="4643"/>
    <n v="2266889.4825963932"/>
    <n v="1230.9838668399748"/>
    <n v="1158355.8186964164"/>
    <n v="2.5600656395748671"/>
    <n v="0.5109891009638845"/>
    <m/>
    <m/>
    <m/>
    <m/>
    <x v="32"/>
  </r>
  <r>
    <x v="27"/>
    <x v="5"/>
    <s v="High End"/>
    <s v="Ben and Jerry's"/>
    <s v="Pistachio Pistachio"/>
    <n v="932"/>
    <x v="4644"/>
    <n v="1091730.0743999768"/>
    <x v="4644"/>
    <n v="2236261.5671221926"/>
    <n v="1228.0380823199744"/>
    <n v="1144531.4927222158"/>
    <n v="2.57448742738192"/>
    <n v="0.5118057339755181"/>
    <m/>
    <m/>
    <m/>
    <m/>
    <x v="32"/>
  </r>
  <r>
    <x v="27"/>
    <x v="5"/>
    <s v="High End"/>
    <s v="Ben and Jerry's"/>
    <s v="Coffee"/>
    <n v="696"/>
    <x v="4645"/>
    <n v="602516.62079998769"/>
    <x v="4645"/>
    <n v="1307243.1454156535"/>
    <n v="1012.5381100799794"/>
    <n v="704726.52461566578"/>
    <n v="2.6985961351723589"/>
    <n v="0.53909368512434586"/>
    <m/>
    <m/>
    <m/>
    <m/>
    <x v="32"/>
  </r>
  <r>
    <x v="27"/>
    <x v="5"/>
    <s v="High End"/>
    <s v="Ben and Jerry's"/>
    <s v="Gingersnap"/>
    <n v="690"/>
    <x v="4646"/>
    <n v="592387.42499998794"/>
    <x v="4646"/>
    <n v="1287733.5015299739"/>
    <n v="1007.7479369999796"/>
    <n v="695346.07652998599"/>
    <n v="2.7047542565216842"/>
    <n v="0.5399766921524024"/>
    <m/>
    <m/>
    <m/>
    <m/>
    <x v="32"/>
  </r>
  <r>
    <x v="27"/>
    <x v="5"/>
    <s v="High End"/>
    <s v="Ben and Jerry's"/>
    <s v="Vanilla"/>
    <n v="653"/>
    <x v="4647"/>
    <n v="534301.13722498878"/>
    <x v="4647"/>
    <n v="1176090.6443855853"/>
    <n v="982.83232336997935"/>
    <n v="641789.50716059655"/>
    <n v="2.7581280985757459"/>
    <n v="0.54569731527443699"/>
    <m/>
    <m/>
    <m/>
    <m/>
    <x v="32"/>
  </r>
  <r>
    <x v="27"/>
    <x v="5"/>
    <s v="High End"/>
    <s v="Ben and Jerry's"/>
    <s v="Chocolate Therapy"/>
    <n v="643"/>
    <x v="4648"/>
    <n v="518154.95924998907"/>
    <x v="4648"/>
    <n v="1144663.596881276"/>
    <n v="974.35246909997954"/>
    <n v="626508.63763128687"/>
    <n v="2.7685726580092731"/>
    <n v="0.547329922379167"/>
    <m/>
    <m/>
    <m/>
    <m/>
    <x v="32"/>
  </r>
  <r>
    <x v="27"/>
    <x v="5"/>
    <s v="High End"/>
    <s v="Ben and Jerry's"/>
    <s v="Coffee HEATH Bar Crunch"/>
    <n v="635"/>
    <x v="4649"/>
    <n v="505432.45687498932"/>
    <x v="4649"/>
    <n v="1119859.1457547266"/>
    <n v="967.60108484997977"/>
    <n v="614426.68887973728"/>
    <n v="2.7772562359841935"/>
    <n v="0.54866425943741859"/>
    <m/>
    <m/>
    <m/>
    <m/>
    <x v="32"/>
  </r>
  <r>
    <x v="27"/>
    <x v="5"/>
    <s v="High End"/>
    <s v="Ben and Jerry's"/>
    <s v="S'mores"/>
    <n v="634"/>
    <x v="4650"/>
    <n v="503932.23719998938"/>
    <x v="4650"/>
    <n v="1116952.4326810965"/>
    <n v="966.9088256799796"/>
    <n v="613020.1954811071"/>
    <n v="2.7787927849841685"/>
    <n v="0.54883285764428946"/>
    <m/>
    <m/>
    <m/>
    <m/>
    <x v="32"/>
  </r>
  <r>
    <x v="27"/>
    <x v="5"/>
    <s v="High End"/>
    <s v="Ben and Jerry's"/>
    <s v="S'mores"/>
    <n v="558"/>
    <x v="4651"/>
    <n v="391618.07099999167"/>
    <x v="4651"/>
    <n v="896054.52395158098"/>
    <n v="904.00798019998081"/>
    <n v="504436.45295158931"/>
    <n v="2.8778359860214442"/>
    <n v="0.56295285551043872"/>
    <m/>
    <m/>
    <m/>
    <m/>
    <x v="32"/>
  </r>
  <r>
    <x v="27"/>
    <x v="5"/>
    <s v="High End"/>
    <s v="Ben and Jerry's"/>
    <s v="Butter Pecan"/>
    <n v="542"/>
    <x v="4652"/>
    <n v="368622.41129999224"/>
    <x v="4652"/>
    <n v="849939.0565894621"/>
    <n v="888.03809093998132"/>
    <n v="481316.64528946986"/>
    <n v="2.8932716622508616"/>
    <n v="0.5662954791380479"/>
    <m/>
    <m/>
    <m/>
    <m/>
    <x v="32"/>
  </r>
  <r>
    <x v="27"/>
    <x v="5"/>
    <s v="High End"/>
    <s v="Ben and Jerry's"/>
    <s v="Strawberry"/>
    <n v="521"/>
    <x v="4653"/>
    <n v="337862.61269999313"/>
    <x v="4653"/>
    <n v="787390.97332090396"/>
    <n v="862.81835051998235"/>
    <n v="449528.36062091083"/>
    <n v="2.9007812869865051"/>
    <n v="0.57090870463624677"/>
    <m/>
    <m/>
    <m/>
    <m/>
    <x v="32"/>
  </r>
  <r>
    <x v="27"/>
    <x v="5"/>
    <s v="Low End"/>
    <s v="EDY's"/>
    <s v="Chocolate Chip"/>
    <n v="755"/>
    <x v="4654"/>
    <n v="741063.64450498414"/>
    <x v="4654"/>
    <n v="1485471.6354999763"/>
    <n v="985.9708489999897"/>
    <n v="744407.9909949922"/>
    <n v="2.6059762913906872"/>
    <n v="0.50112568507202848"/>
    <m/>
    <m/>
    <m/>
    <m/>
    <x v="32"/>
  </r>
  <r>
    <x v="27"/>
    <x v="5"/>
    <s v="Low End"/>
    <s v="EDY's"/>
    <s v="Strawberry Cheesecake Limited Editions "/>
    <n v="904"/>
    <x v="4655"/>
    <n v="1080555.6776855441"/>
    <x v="4655"/>
    <n v="2082451.3473727643"/>
    <n v="1108.2916700079868"/>
    <n v="1001895.6696872201"/>
    <n v="2.5482263530973013"/>
    <n v="0.48111360246241475"/>
    <m/>
    <m/>
    <m/>
    <m/>
    <x v="32"/>
  </r>
  <r>
    <x v="27"/>
    <x v="5"/>
    <s v="Low End"/>
    <s v="EDY's"/>
    <s v="Strawberry Cheesecake Limited Editions "/>
    <n v="892"/>
    <x v="4656"/>
    <n v="1035455.919869814"/>
    <x v="4656"/>
    <n v="2011015.5028058884"/>
    <n v="1093.6766624843883"/>
    <n v="975559.58293607447"/>
    <n v="2.5274682564573592"/>
    <n v="0.48510793754444742"/>
    <m/>
    <m/>
    <m/>
    <m/>
    <x v="32"/>
  </r>
  <r>
    <x v="27"/>
    <x v="5"/>
    <s v="Low End"/>
    <s v="EDY's"/>
    <s v="Cookies 'N Cream"/>
    <n v="864"/>
    <x v="4657"/>
    <n v="983593.1040141104"/>
    <x v="4657"/>
    <n v="1924662.9677874884"/>
    <n v="1089.2012312191875"/>
    <n v="941069.86377337796"/>
    <n v="2.5782629348147728"/>
    <n v="0.48895306841965808"/>
    <m/>
    <m/>
    <m/>
    <m/>
    <x v="32"/>
  </r>
  <r>
    <x v="27"/>
    <x v="5"/>
    <s v="Low End"/>
    <s v="EDY's"/>
    <s v="Mint Cookie Crunch "/>
    <n v="612"/>
    <x v="4658"/>
    <n v="497827.85622622981"/>
    <x v="4658"/>
    <n v="770119.49750398425"/>
    <n v="444.92098247999093"/>
    <n v="272291.64127775445"/>
    <n v="2.056152274509762"/>
    <n v="0.35357063697292734"/>
    <m/>
    <m/>
    <m/>
    <m/>
    <x v="32"/>
  </r>
  <r>
    <x v="27"/>
    <x v="5"/>
    <s v="Low End"/>
    <s v="EDY's"/>
    <s v="Black Raspberry Chip"/>
    <n v="755"/>
    <x v="4659"/>
    <n v="793049.25518502574"/>
    <x v="4659"/>
    <n v="1274977.607451723"/>
    <n v="638.31569836648646"/>
    <n v="481928.35226669721"/>
    <n v="2.2367047190065752"/>
    <n v="0.37798965993600442"/>
    <m/>
    <m/>
    <m/>
    <m/>
    <x v="32"/>
  </r>
  <r>
    <x v="27"/>
    <x v="5"/>
    <s v="Low End"/>
    <s v="EDY's"/>
    <s v="Chocolate Chip"/>
    <n v="612"/>
    <x v="4660"/>
    <n v="531618.60419803066"/>
    <x v="4660"/>
    <n v="878819.85870334203"/>
    <n v="567.32231128318847"/>
    <n v="347201.25450531137"/>
    <n v="2.3463728125489718"/>
    <n v="0.39507670550093249"/>
    <m/>
    <m/>
    <m/>
    <m/>
    <x v="32"/>
  </r>
  <r>
    <x v="27"/>
    <x v="5"/>
    <s v="High End"/>
    <s v="Häagen-Dazs"/>
    <s v="Chocolate Chip"/>
    <n v="187"/>
    <x v="4661"/>
    <n v="57656.359512178824"/>
    <x v="4661"/>
    <n v="113619.44107799769"/>
    <n v="299.2678158599939"/>
    <n v="55963.081565818866"/>
    <n v="3.24914756149726"/>
    <n v="0.49254846736485192"/>
    <m/>
    <m/>
    <m/>
    <m/>
    <x v="32"/>
  </r>
  <r>
    <x v="27"/>
    <x v="5"/>
    <s v="High End"/>
    <s v="Häagen-Dazs"/>
    <s v="Cherries Jubilee"/>
    <n v="187"/>
    <x v="4662"/>
    <n v="60007.472460614663"/>
    <x v="4662"/>
    <n v="121190.60871488749"/>
    <n v="327.18254681429323"/>
    <n v="61183.136254272831"/>
    <n v="3.4656584035828164"/>
    <n v="0.50485047400176042"/>
    <m/>
    <m/>
    <m/>
    <m/>
    <x v="32"/>
  </r>
  <r>
    <x v="27"/>
    <x v="5"/>
    <s v="High End"/>
    <s v="Häagen-Dazs"/>
    <s v="Vanilla Chocolate Chip"/>
    <n v="622"/>
    <x v="4663"/>
    <n v="536966.36258398858"/>
    <x v="4663"/>
    <n v="1197906.7817325348"/>
    <n v="1062.6051754799778"/>
    <n v="660940.41914854618"/>
    <n v="3.0962944493246938"/>
    <n v="0.55174612017191094"/>
    <m/>
    <m/>
    <m/>
    <m/>
    <x v="32"/>
  </r>
  <r>
    <x v="27"/>
    <x v="5"/>
    <s v="High End"/>
    <s v="Häagen-Dazs"/>
    <s v="Rocky Road"/>
    <n v="579"/>
    <x v="4664"/>
    <n v="468712.1755349898"/>
    <x v="4664"/>
    <n v="1062496.4844856269"/>
    <n v="1025.5342123499777"/>
    <n v="593784.30895063712"/>
    <n v="3.1693512562175474"/>
    <n v="0.55885766929205272"/>
    <m/>
    <m/>
    <m/>
    <m/>
    <x v="32"/>
  </r>
  <r>
    <x v="27"/>
    <x v="5"/>
    <s v="High End"/>
    <s v="Häagen-Dazs"/>
    <s v="Lemon Sorbet"/>
    <n v="492"/>
    <x v="4665"/>
    <n v="336208.01500799286"/>
    <x v="4665"/>
    <n v="793058.03055070317"/>
    <n v="928.55694215998039"/>
    <n v="456850.01554271032"/>
    <n v="3.276232858048711"/>
    <n v="0.57606126909208843"/>
    <m/>
    <m/>
    <m/>
    <m/>
    <x v="32"/>
  </r>
  <r>
    <x v="27"/>
    <x v="5"/>
    <s v="High End"/>
    <s v="Häagen-Dazs"/>
    <s v="Almond Hazelnut Swirl"/>
    <n v="492"/>
    <x v="4666"/>
    <n v="339281.9857439925"/>
    <x v="4666"/>
    <n v="800309.00931694242"/>
    <n v="937.04679587997953"/>
    <n v="461027.02357294993"/>
    <n v="3.3061876582926102"/>
    <n v="0.57606126909208843"/>
    <m/>
    <m/>
    <m/>
    <m/>
    <x v="32"/>
  </r>
  <r>
    <x v="27"/>
    <x v="5"/>
    <s v="Low End"/>
    <s v="Baskin-Robbins"/>
    <s v="Orange Sherbet"/>
    <n v="955"/>
    <x v="4667"/>
    <n v="1043040.1273249753"/>
    <x v="4667"/>
    <n v="2119856.0503591998"/>
    <n v="1127.5559403499733"/>
    <n v="1076815.9230342244"/>
    <n v="2.3243398485339761"/>
    <n v="0.50796653048765417"/>
    <m/>
    <m/>
    <m/>
    <m/>
    <x v="32"/>
  </r>
  <r>
    <x v="27"/>
    <x v="5"/>
    <s v="Low End"/>
    <s v="Baskin-Robbins"/>
    <s v="Vanilla Burnt Almond"/>
    <n v="949"/>
    <x v="4668"/>
    <n v="1013128.3931469773"/>
    <x v="4668"/>
    <n v="2061591.8459071843"/>
    <n v="1104.8086962699758"/>
    <n v="1048463.452760207"/>
    <n v="2.2891289771021621"/>
    <n v="0.5085698485089033"/>
    <m/>
    <m/>
    <m/>
    <m/>
    <x v="32"/>
  </r>
  <r>
    <x v="27"/>
    <x v="5"/>
    <s v="Low End"/>
    <s v="Baskin-Robbins"/>
    <s v="Raspberry Sherbet"/>
    <n v="919"/>
    <x v="4669"/>
    <n v="950254.43090597866"/>
    <x v="4669"/>
    <n v="1945970.4001334964"/>
    <n v="1083.4776596599756"/>
    <n v="995715.96922751772"/>
    <n v="2.3041206024591432"/>
    <n v="0.51168094291630029"/>
    <m/>
    <m/>
    <m/>
    <m/>
    <x v="32"/>
  </r>
  <r>
    <x v="27"/>
    <x v="5"/>
    <s v="Low End"/>
    <s v="Baskin-Robbins"/>
    <s v="World Class Chocolate"/>
    <n v="831"/>
    <x v="4670"/>
    <n v="782478.81246598205"/>
    <x v="4670"/>
    <n v="1636374.3779939024"/>
    <n v="1027.5518237399765"/>
    <n v="853895.56552792038"/>
    <n v="2.3696304569674544"/>
    <n v="0.52182164241336115"/>
    <m/>
    <m/>
    <m/>
    <m/>
    <x v="32"/>
  </r>
  <r>
    <x v="27"/>
    <x v="5"/>
    <s v="Low End"/>
    <s v="Baskin-Robbins"/>
    <s v="Orange Sherbet"/>
    <n v="775"/>
    <x v="4671"/>
    <n v="676268.91374998481"/>
    <x v="4671"/>
    <n v="1436423.0172374679"/>
    <n v="980.84400449997804"/>
    <n v="760154.10348748311"/>
    <n v="2.3915471670967205"/>
    <n v="0.52919933359840832"/>
    <m/>
    <m/>
    <m/>
    <m/>
    <x v="32"/>
  </r>
  <r>
    <x v="27"/>
    <x v="5"/>
    <s v="Low End"/>
    <s v="Baskin-Robbins"/>
    <s v="Strawberry"/>
    <n v="176"/>
    <x v="4672"/>
    <n v="45563.77900799895"/>
    <x v="4672"/>
    <n v="98036.716799997739"/>
    <n v="298.1416919999931"/>
    <n v="52472.937791998789"/>
    <n v="3.1649249999999269"/>
    <n v="0.53523760795710362"/>
    <m/>
    <m/>
    <m/>
    <m/>
    <x v="32"/>
  </r>
  <r>
    <x v="27"/>
    <x v="5"/>
    <s v="Low End"/>
    <s v="Baskin-Robbins"/>
    <s v="Mud Pie Limited Edition"/>
    <n v="176"/>
    <x v="4673"/>
    <n v="47056.09927962131"/>
    <x v="4673"/>
    <n v="102842.06663103763"/>
    <n v="316.96572358759272"/>
    <n v="55785.967351416315"/>
    <n v="3.3200563865908324"/>
    <n v="0.54244307975215444"/>
    <m/>
    <m/>
    <m/>
    <m/>
    <x v="32"/>
  </r>
  <r>
    <x v="27"/>
    <x v="5"/>
    <s v="Low End"/>
    <s v="Baskin-Robbins"/>
    <s v="Orange Sherbet"/>
    <n v="687"/>
    <x v="4674"/>
    <n v="531597.5634599881"/>
    <x v="4674"/>
    <n v="1162249.3990313739"/>
    <n v="917.97938219997945"/>
    <n v="630651.8355713858"/>
    <n v="2.4625545301309493"/>
    <n v="0.54261317415777988"/>
    <m/>
    <m/>
    <m/>
    <m/>
    <x v="32"/>
  </r>
  <r>
    <x v="27"/>
    <x v="5"/>
    <s v="High End"/>
    <s v="Ben and Jerry's"/>
    <s v="Dave Matthews Band MagicBrownies Encore Edition"/>
    <n v="809"/>
    <x v="4675"/>
    <n v="832892.5205999813"/>
    <x v="4675"/>
    <n v="1751358.4389397206"/>
    <n v="1135.3101586399746"/>
    <n v="918465.91833973932"/>
    <n v="2.6759500106797915"/>
    <n v="0.52443057795512282"/>
    <m/>
    <m/>
    <m/>
    <m/>
    <x v="32"/>
  </r>
  <r>
    <x v="27"/>
    <x v="5"/>
    <s v="High End"/>
    <s v="Ben and Jerry's"/>
    <s v="Everything But The..."/>
    <n v="796"/>
    <x v="4676"/>
    <n v="811899.70199998131"/>
    <x v="4676"/>
    <n v="1712679.347279161"/>
    <n v="1131.6327201999743"/>
    <n v="900779.64527917968"/>
    <n v="2.7030241459798376"/>
    <n v="0.52594763095041608"/>
    <m/>
    <m/>
    <m/>
    <m/>
    <x v="32"/>
  </r>
  <r>
    <x v="27"/>
    <x v="5"/>
    <s v="High End"/>
    <s v="Ben and Jerry's"/>
    <s v="Chocolate Chip Cookie Dough"/>
    <n v="775"/>
    <x v="4677"/>
    <n v="769760.9999999823"/>
    <x v="4677"/>
    <n v="1632523.4755999625"/>
    <n v="1113.2419039999745"/>
    <n v="862762.47559998021"/>
    <n v="2.7180411664515503"/>
    <n v="0.52848396270865861"/>
    <m/>
    <m/>
    <m/>
    <m/>
    <x v="32"/>
  </r>
  <r>
    <x v="27"/>
    <x v="5"/>
    <s v="High End"/>
    <s v="Ben and Jerry's"/>
    <s v="Gingersnap"/>
    <n v="772"/>
    <x v="4678"/>
    <n v="771188.39639998158"/>
    <x v="4678"/>
    <n v="1636839.6905534011"/>
    <n v="1121.3099665199734"/>
    <n v="865651.29415341956"/>
    <n v="2.7464490498963077"/>
    <n v="0.52885526856985632"/>
    <m/>
    <m/>
    <m/>
    <m/>
    <x v="32"/>
  </r>
  <r>
    <x v="27"/>
    <x v="5"/>
    <s v="High End"/>
    <s v="Ben and Jerry's"/>
    <s v="Dave Matthews Band MagicBrownies Encore Edition"/>
    <n v="734"/>
    <x v="4679"/>
    <n v="685984.54589998466"/>
    <x v="4679"/>
    <n v="1471329.6438036072"/>
    <n v="1069.9524494599762"/>
    <n v="785345.09790362255"/>
    <n v="2.7309758848228274"/>
    <n v="0.53376556450897572"/>
    <m/>
    <m/>
    <m/>
    <m/>
    <x v="32"/>
  </r>
  <r>
    <x v="28"/>
    <x v="0"/>
    <s v="Low End"/>
    <s v="EDY's"/>
    <s v="Mud Pie Limited Edition"/>
    <n v="277"/>
    <x v="4680"/>
    <n v="125313.92579907709"/>
    <x v="4680"/>
    <n v="227638.01386799474"/>
    <n v="369.40103995999146"/>
    <n v="102324.08806891766"/>
    <n v="2.9667793646208698"/>
    <n v="0.44950351802074001"/>
    <m/>
    <m/>
    <m/>
    <m/>
    <x v="32"/>
  </r>
  <r>
    <x v="28"/>
    <x v="0"/>
    <s v="Low End"/>
    <s v="EDY's"/>
    <s v="Everything But The..."/>
    <n v="277"/>
    <x v="4681"/>
    <n v="132436.55948781082"/>
    <x v="4681"/>
    <n v="250583.31246068419"/>
    <n v="426.52257390929014"/>
    <n v="118146.75297287336"/>
    <n v="3.2658227327436067"/>
    <n v="0.4714869151209351"/>
    <m/>
    <m/>
    <m/>
    <m/>
    <x v="32"/>
  </r>
  <r>
    <x v="28"/>
    <x v="0"/>
    <s v="High End"/>
    <s v="Häagen-Dazs"/>
    <s v="Rocky Road"/>
    <n v="740"/>
    <x v="4682"/>
    <n v="776799.62279998208"/>
    <x v="4682"/>
    <n v="1672962.3110519615"/>
    <n v="1211.0306597999722"/>
    <n v="896162.68825197942"/>
    <n v="3.0550809186485783"/>
    <n v="0.53567416452344996"/>
    <m/>
    <m/>
    <m/>
    <m/>
    <x v="32"/>
  </r>
  <r>
    <x v="28"/>
    <x v="0"/>
    <s v="High End"/>
    <s v="Häagen-Dazs"/>
    <s v="Almond Hazelnut Swirl"/>
    <n v="666"/>
    <x v="4683"/>
    <n v="625231.65848398593"/>
    <x v="4683"/>
    <n v="1374813.1371135293"/>
    <n v="1125.497715659975"/>
    <n v="749581.47862954333"/>
    <n v="3.099525509999931"/>
    <n v="0.54522426240653854"/>
    <m/>
    <m/>
    <m/>
    <m/>
    <x v="32"/>
  </r>
  <r>
    <x v="28"/>
    <x v="0"/>
    <s v="High End"/>
    <s v="Häagen-Dazs"/>
    <s v="Honey Vanilla"/>
    <n v="602"/>
    <x v="4684"/>
    <n v="510930.93055198854"/>
    <x v="4684"/>
    <n v="1148044.8060496543"/>
    <n v="1058.3286968399761"/>
    <n v="637113.87549766572"/>
    <n v="3.1678590910962745"/>
    <n v="0.55495558373712961"/>
    <m/>
    <m/>
    <m/>
    <m/>
    <x v="32"/>
  </r>
  <r>
    <x v="28"/>
    <x v="0"/>
    <s v="High End"/>
    <s v="Häagen-Dazs"/>
    <s v="Raspberry Sorbet"/>
    <n v="565"/>
    <x v="4685"/>
    <n v="457765.77697498904"/>
    <x v="4685"/>
    <n v="1043583.464615225"/>
    <n v="1036.8454648499751"/>
    <n v="585817.68764023599"/>
    <n v="3.2691157165485945"/>
    <n v="0.56135202166721776"/>
    <m/>
    <m/>
    <m/>
    <m/>
    <x v="32"/>
  </r>
  <r>
    <x v="28"/>
    <x v="0"/>
    <s v="High End"/>
    <s v="Ben and Jerry's"/>
    <s v="Cinnamon Buns"/>
    <n v="998"/>
    <x v="4686"/>
    <n v="1306732.3478999673"/>
    <x v="4686"/>
    <n v="2645757.2498427737"/>
    <n v="1341.7083185799663"/>
    <n v="1339024.9019428063"/>
    <n v="2.6563721128055446"/>
    <n v="0.5061027053870415"/>
    <m/>
    <m/>
    <m/>
    <m/>
    <x v="32"/>
  </r>
  <r>
    <x v="28"/>
    <x v="0"/>
    <s v="High End"/>
    <s v="Ben and Jerry's"/>
    <s v="Vanilla HEATH Bar Crunch"/>
    <n v="892"/>
    <x v="4687"/>
    <n v="1034940.0563999747"/>
    <x v="4687"/>
    <n v="2136533.5526893879"/>
    <n v="1234.9702873199701"/>
    <n v="1101593.4962894132"/>
    <n v="2.6852208378026252"/>
    <n v="0.51559850061927126"/>
    <m/>
    <m/>
    <m/>
    <m/>
    <x v="32"/>
  </r>
  <r>
    <x v="28"/>
    <x v="0"/>
    <s v="High End"/>
    <s v="Ben and Jerry's"/>
    <s v="Mint Chocolate Chunk"/>
    <n v="870"/>
    <x v="4688"/>
    <n v="984859.35749997606"/>
    <x v="4688"/>
    <n v="2042453.4086069507"/>
    <n v="1215.6253460999708"/>
    <n v="1057594.0511069745"/>
    <n v="2.6984455127585556"/>
    <n v="0.51780571671806386"/>
    <m/>
    <m/>
    <m/>
    <m/>
    <x v="32"/>
  </r>
  <r>
    <x v="28"/>
    <x v="0"/>
    <s v="High End"/>
    <s v="Ben and Jerry's"/>
    <s v="Half Baked"/>
    <n v="864"/>
    <x v="4689"/>
    <n v="979552.05119997542"/>
    <x v="4689"/>
    <n v="2034053.1368754692"/>
    <n v="1220.4873676799696"/>
    <n v="1054501.0856754938"/>
    <n v="2.724801119999932"/>
    <n v="0.51842356846946691"/>
    <m/>
    <m/>
    <m/>
    <m/>
    <x v="32"/>
  </r>
  <r>
    <x v="28"/>
    <x v="0"/>
    <s v="High End"/>
    <s v="Ben and Jerry's"/>
    <s v="Strawberry Cheesecake"/>
    <n v="860"/>
    <x v="4690"/>
    <n v="972333.62999997556"/>
    <x v="4690"/>
    <n v="2020808.771947949"/>
    <n v="1219.1571417999692"/>
    <n v="1048475.1419479734"/>
    <n v="2.7322995834883033"/>
    <n v="0.51883936595212854"/>
    <m/>
    <m/>
    <m/>
    <m/>
    <x v="32"/>
  </r>
  <r>
    <x v="28"/>
    <x v="0"/>
    <s v="High End"/>
    <s v="Ben and Jerry's"/>
    <s v="Dave Matthews Band MagicBrownies Encore Edition"/>
    <n v="832"/>
    <x v="4691"/>
    <n v="915812.35199997644"/>
    <x v="4691"/>
    <n v="1915286.1192191504"/>
    <n v="1201.2905855999688"/>
    <n v="999473.76721917395"/>
    <n v="2.7668588769230054"/>
    <n v="0.521840448374707"/>
    <m/>
    <m/>
    <m/>
    <m/>
    <x v="32"/>
  </r>
  <r>
    <x v="28"/>
    <x v="0"/>
    <s v="High End"/>
    <s v="Ben and Jerry's"/>
    <s v="Strawberry Cheesecake"/>
    <n v="799"/>
    <x v="4692"/>
    <n v="838140.71287497901"/>
    <x v="4692"/>
    <n v="1766716.1909323058"/>
    <n v="1162.1720626499709"/>
    <n v="928575.47805732675"/>
    <n v="2.7674082448685167"/>
    <n v="0.52559402739571459"/>
    <m/>
    <m/>
    <m/>
    <m/>
    <x v="32"/>
  </r>
  <r>
    <x v="28"/>
    <x v="0"/>
    <s v="High End"/>
    <s v="Ben and Jerry's"/>
    <s v="Butter Pecan"/>
    <n v="777"/>
    <x v="4693"/>
    <n v="792756.54989998008"/>
    <x v="4693"/>
    <n v="1680415.207321998"/>
    <n v="1142.4178345199716"/>
    <n v="887658.65742201789"/>
    <n v="2.783393223320394"/>
    <n v="0.52823769598981407"/>
    <m/>
    <m/>
    <m/>
    <m/>
    <x v="32"/>
  </r>
  <r>
    <x v="28"/>
    <x v="0"/>
    <s v="High End"/>
    <s v="Ben and Jerry's"/>
    <s v="Coffee"/>
    <n v="719"/>
    <x v="4694"/>
    <n v="684288.35167498235"/>
    <x v="4694"/>
    <n v="1474174.6943807919"/>
    <n v="1098.5901845699714"/>
    <n v="789886.34270580951"/>
    <n v="2.8516168422391472"/>
    <n v="0.53581596924480579"/>
    <m/>
    <m/>
    <m/>
    <m/>
    <x v="32"/>
  </r>
  <r>
    <x v="28"/>
    <x v="0"/>
    <s v="Low End"/>
    <s v="EDY's"/>
    <s v="French Vanilla"/>
    <n v="951"/>
    <x v="4695"/>
    <n v="1233726.585882233"/>
    <x v="4695"/>
    <n v="2325544.6963943536"/>
    <n v="1148.0737229359838"/>
    <n v="1091818.1105121206"/>
    <n v="2.5713645787591495"/>
    <n v="0.46948919631814973"/>
    <m/>
    <m/>
    <m/>
    <m/>
    <x v="32"/>
  </r>
  <r>
    <x v="28"/>
    <x v="0"/>
    <s v="High End"/>
    <s v="Häagen-Dazs"/>
    <s v="Macadamia Nut Brittle"/>
    <n v="808"/>
    <x v="4696"/>
    <n v="940265.17862397723"/>
    <x v="4696"/>
    <n v="1992802.4836761116"/>
    <n v="1302.6451795199682"/>
    <n v="1052537.3050521342"/>
    <n v="3.0524006281187375"/>
    <n v="0.52816940648855715"/>
    <m/>
    <m/>
    <m/>
    <m/>
    <x v="32"/>
  </r>
  <r>
    <x v="28"/>
    <x v="0"/>
    <s v="High End"/>
    <s v="Häagen-Dazs"/>
    <s v="Rum Raisin"/>
    <n v="808"/>
    <x v="4697"/>
    <n v="940427.74175997719"/>
    <x v="4697"/>
    <n v="1993147.0207583513"/>
    <n v="1302.8703947999679"/>
    <n v="1052719.278998374"/>
    <n v="3.0529283599009154"/>
    <n v="0.52816940648855704"/>
    <m/>
    <m/>
    <m/>
    <m/>
    <x v="32"/>
  </r>
  <r>
    <x v="28"/>
    <x v="0"/>
    <s v="High End"/>
    <s v="Häagen-Dazs"/>
    <s v="Almond Hazelnut Swirl"/>
    <n v="805"/>
    <x v="4698"/>
    <n v="932166.46582497749"/>
    <x v="4698"/>
    <n v="1976933.032236702"/>
    <n v="1297.8466663499682"/>
    <n v="1044766.5664117245"/>
    <n v="3.0507048836645221"/>
    <n v="0.52847848125117092"/>
    <m/>
    <m/>
    <m/>
    <m/>
    <x v="32"/>
  </r>
  <r>
    <x v="28"/>
    <x v="0"/>
    <s v="High End"/>
    <s v="Häagen-Dazs"/>
    <s v="Mint Chip"/>
    <n v="797"/>
    <x v="4699"/>
    <n v="915312.66626697755"/>
    <x v="4699"/>
    <n v="1944627.2892014829"/>
    <n v="1291.486352489969"/>
    <n v="1029314.6229345053"/>
    <n v="3.0613975702508669"/>
    <n v="0.52931203251661141"/>
    <m/>
    <m/>
    <m/>
    <m/>
    <x v="32"/>
  </r>
  <r>
    <x v="28"/>
    <x v="0"/>
    <s v="High End"/>
    <s v="Häagen-Dazs"/>
    <s v="Pannacotta"/>
    <n v="795"/>
    <x v="4700"/>
    <n v="910882.01429997769"/>
    <x v="4700"/>
    <n v="1936080.1700369529"/>
    <n v="1289.5574285999689"/>
    <n v="1025198.1557369753"/>
    <n v="3.0632968158489824"/>
    <n v="0.52952257432470262"/>
    <m/>
    <m/>
    <m/>
    <m/>
    <x v="32"/>
  </r>
  <r>
    <x v="28"/>
    <x v="0"/>
    <s v="High End"/>
    <s v="Häagen-Dazs"/>
    <s v="Vanilla Chocolate Chip"/>
    <n v="788"/>
    <x v="4701"/>
    <n v="902488.08187197719"/>
    <x v="4701"/>
    <n v="1921276.305168432"/>
    <n v="1292.8784559599678"/>
    <n v="1018788.2232964548"/>
    <n v="3.0941217004567751"/>
    <n v="0.53026637582309688"/>
    <m/>
    <m/>
    <m/>
    <m/>
    <x v="32"/>
  </r>
  <r>
    <x v="28"/>
    <x v="0"/>
    <s v="Low End"/>
    <s v="Baskin-Robbins"/>
    <s v="Egg Nog"/>
    <n v="316"/>
    <x v="4702"/>
    <n v="215780.16412223436"/>
    <x v="4702"/>
    <n v="474842.88070399174"/>
    <n v="819.81872335999162"/>
    <n v="259062.71658175738"/>
    <n v="4.7552764050632081"/>
    <n v="0.54557565693662002"/>
    <m/>
    <m/>
    <m/>
    <m/>
    <x v="32"/>
  </r>
  <r>
    <x v="28"/>
    <x v="0"/>
    <s v="Low End"/>
    <s v="Baskin-Robbins"/>
    <s v="Strawberry"/>
    <n v="292"/>
    <x v="4703"/>
    <n v="189103.12624367489"/>
    <x v="4703"/>
    <n v="429083.97972799238"/>
    <n v="821.85223795999138"/>
    <n v="239980.85348431749"/>
    <n v="5.0324167260273081"/>
    <n v="0.5592864446639273"/>
    <m/>
    <m/>
    <m/>
    <m/>
    <x v="32"/>
  </r>
  <r>
    <x v="28"/>
    <x v="0"/>
    <s v="Low End"/>
    <s v="Baskin-Robbins"/>
    <s v="Pistachio Almond"/>
    <n v="947"/>
    <x v="4704"/>
    <n v="1054014.2368459725"/>
    <x v="4704"/>
    <n v="2003143.2822459477"/>
    <n v="1002.2481999999738"/>
    <n v="949129.04539997526"/>
    <n v="2.2336342323125078"/>
    <n v="0.47381984794208065"/>
    <m/>
    <m/>
    <m/>
    <m/>
    <x v="32"/>
  </r>
  <r>
    <x v="28"/>
    <x v="0"/>
    <s v="Low End"/>
    <s v="Baskin-Robbins"/>
    <s v="Cherry Macaroon"/>
    <n v="838"/>
    <x v="4705"/>
    <n v="831631.75475597777"/>
    <x v="4705"/>
    <n v="1623557.5091559566"/>
    <n v="945.01879999997482"/>
    <n v="791925.75439997879"/>
    <n v="2.3119563985679572"/>
    <n v="0.48777191441261575"/>
    <m/>
    <m/>
    <m/>
    <m/>
    <x v="32"/>
  </r>
  <r>
    <x v="28"/>
    <x v="0"/>
    <s v="Low End"/>
    <s v="Baskin-Robbins"/>
    <s v="Pistachio Almond"/>
    <n v="587"/>
    <x v="4706"/>
    <n v="405449.86290298944"/>
    <x v="4706"/>
    <n v="869513.33760297729"/>
    <n v="790.56809999997938"/>
    <n v="464063.47469998786"/>
    <n v="2.5234810374786396"/>
    <n v="0.53370483767309485"/>
    <m/>
    <m/>
    <m/>
    <m/>
    <x v="32"/>
  </r>
  <r>
    <x v="28"/>
    <x v="1"/>
    <s v="Low End"/>
    <s v="Baskin-Robbins"/>
    <s v="Fudge Ribbon"/>
    <n v="522"/>
    <x v="4707"/>
    <n v="322797.35314799135"/>
    <x v="4707"/>
    <n v="718067.0283479807"/>
    <n v="757.2215999999795"/>
    <n v="395269.67519998935"/>
    <n v="2.6352630919539521"/>
    <n v="0.55046347986394195"/>
    <m/>
    <m/>
    <m/>
    <m/>
    <x v="32"/>
  </r>
  <r>
    <x v="28"/>
    <x v="1"/>
    <s v="Low End"/>
    <s v="Baskin-Robbins"/>
    <s v="Chocolate Chip"/>
    <n v="487"/>
    <x v="4708"/>
    <n v="281008.74097399245"/>
    <x v="4708"/>
    <n v="639689.01357398287"/>
    <n v="736.50979999998026"/>
    <n v="358680.27259999042"/>
    <n v="2.6971864517453077"/>
    <n v="0.5607103842475285"/>
    <m/>
    <m/>
    <m/>
    <m/>
    <x v="32"/>
  </r>
  <r>
    <x v="28"/>
    <x v="1"/>
    <s v="Low End"/>
    <s v="Baskin-Robbins"/>
    <s v="Egg Nog"/>
    <n v="438"/>
    <x v="4709"/>
    <n v="229596.21338399369"/>
    <x v="4709"/>
    <n v="542531.09498398507"/>
    <n v="714.46319999998025"/>
    <n v="312934.88159999135"/>
    <n v="2.8279805205478672"/>
    <n v="0.57680543012788765"/>
    <m/>
    <m/>
    <m/>
    <m/>
    <x v="32"/>
  </r>
  <r>
    <x v="28"/>
    <x v="1"/>
    <s v="High End"/>
    <s v="Ben and Jerry's"/>
    <s v="Chocolate Fudge Brownie"/>
    <n v="274"/>
    <x v="4710"/>
    <n v="188812.59579903478"/>
    <x v="4710"/>
    <n v="418257.16838399222"/>
    <n v="837.38895103999073"/>
    <n v="229444.57258495744"/>
    <n v="5.571116846715225"/>
    <n v="0.54857295924288785"/>
    <m/>
    <m/>
    <m/>
    <m/>
    <x v="32"/>
  </r>
  <r>
    <x v="28"/>
    <x v="1"/>
    <s v="High End"/>
    <s v="Ben and Jerry's"/>
    <s v="Peanut Butter Cup"/>
    <n v="979"/>
    <x v="4711"/>
    <n v="1295836.1930249643"/>
    <x v="4711"/>
    <n v="2451196.7421809328"/>
    <n v="1180.1435639999677"/>
    <n v="1155360.5491559685"/>
    <n v="2.5574831859039135"/>
    <n v="0.4713454980068208"/>
    <m/>
    <m/>
    <m/>
    <m/>
    <x v="32"/>
  </r>
  <r>
    <x v="28"/>
    <x v="1"/>
    <s v="High End"/>
    <s v="Ben and Jerry's"/>
    <s v="Dave Matthews Band MagicBrownies Encore Edition"/>
    <n v="841"/>
    <x v="4712"/>
    <n v="940029.49507497542"/>
    <x v="4712"/>
    <n v="1830674.2195829521"/>
    <n v="1059.0305879999723"/>
    <n v="890644.72450797667"/>
    <n v="2.5883265909630713"/>
    <n v="0.48651186266821161"/>
    <m/>
    <m/>
    <m/>
    <m/>
    <x v="32"/>
  </r>
  <r>
    <x v="28"/>
    <x v="1"/>
    <s v="High End"/>
    <s v="Ben and Jerry's"/>
    <s v="Imagine Whirled Peace"/>
    <n v="805"/>
    <x v="4713"/>
    <n v="861419.63249997736"/>
    <x v="4713"/>
    <n v="1692853.0632999558"/>
    <n v="1032.8365599999731"/>
    <n v="831433.43079997844"/>
    <n v="2.6123267826086276"/>
    <n v="0.49114329461012241"/>
    <m/>
    <m/>
    <m/>
    <m/>
    <x v="32"/>
  </r>
  <r>
    <x v="28"/>
    <x v="1"/>
    <s v="High End"/>
    <s v="Ben and Jerry's"/>
    <s v="Chocolate Therapy"/>
    <n v="627"/>
    <x v="4714"/>
    <n v="527539.8050999858"/>
    <x v="4714"/>
    <n v="1098729.9532439704"/>
    <n v="910.98907199997541"/>
    <n v="571190.14814398461"/>
    <n v="2.7948331291865274"/>
    <n v="0.51986399975495445"/>
    <m/>
    <m/>
    <m/>
    <m/>
    <x v="32"/>
  </r>
  <r>
    <x v="28"/>
    <x v="1"/>
    <s v="High End"/>
    <s v="Ben and Jerry's"/>
    <s v="Pistachio Pistachio"/>
    <n v="152"/>
    <x v="4715"/>
    <n v="36764.668743359012"/>
    <x v="4715"/>
    <n v="84398.794655997728"/>
    <n v="313.38240731999156"/>
    <n v="47634.125912638716"/>
    <n v="3.6529949210525334"/>
    <n v="0.56439343839910672"/>
    <m/>
    <m/>
    <m/>
    <m/>
    <x v="32"/>
  </r>
  <r>
    <x v="28"/>
    <x v="1"/>
    <s v="High End"/>
    <s v="Ben and Jerry's"/>
    <s v="Chocolate Chip Cookie Dough"/>
    <n v="106"/>
    <x v="4716"/>
    <n v="14941.413022779596"/>
    <x v="4716"/>
    <n v="47738.263137998707"/>
    <n v="309.4042463699916"/>
    <n v="32796.850115219109"/>
    <n v="4.2486884245281864"/>
    <n v="0.68701389534034951"/>
    <m/>
    <m/>
    <m/>
    <m/>
    <x v="32"/>
  </r>
  <r>
    <x v="28"/>
    <x v="1"/>
    <s v="Low End"/>
    <s v="EDY's"/>
    <s v="Cookies 'N Cream"/>
    <n v="842"/>
    <x v="4717"/>
    <n v="972806.85095633368"/>
    <x v="4717"/>
    <n v="1852141.4369559614"/>
    <n v="1044.3403634199856"/>
    <n v="879334.58599962771"/>
    <n v="2.6124618978621785"/>
    <n v="0.47476643438464139"/>
    <m/>
    <m/>
    <m/>
    <m/>
    <x v="32"/>
  </r>
  <r>
    <x v="28"/>
    <x v="1"/>
    <s v="Low End"/>
    <s v="EDY's"/>
    <s v="Nestlé® Drumstick® Sundae Cone Limited Edition New!"/>
    <n v="751"/>
    <x v="4718"/>
    <n v="778062.49582820956"/>
    <x v="4718"/>
    <n v="1539736.3103329695"/>
    <n v="1014.2128022699867"/>
    <n v="761673.81450475997"/>
    <n v="2.7300240785618635"/>
    <n v="0.49467808831503574"/>
    <m/>
    <m/>
    <m/>
    <m/>
    <x v="32"/>
  </r>
  <r>
    <x v="28"/>
    <x v="1"/>
    <s v="Low End"/>
    <s v="EDY's"/>
    <s v="S'Mores Limited Edition New!"/>
    <n v="665"/>
    <x v="4719"/>
    <n v="626626.46843123308"/>
    <x v="4719"/>
    <n v="1288434.4243749741"/>
    <n v="995.1999337499866"/>
    <n v="661807.95594374102"/>
    <n v="2.9135268796991896"/>
    <n v="0.51365280484863429"/>
    <m/>
    <m/>
    <m/>
    <m/>
    <x v="32"/>
  </r>
  <r>
    <x v="28"/>
    <x v="1"/>
    <s v="High End"/>
    <s v="Häagen-Dazs"/>
    <s v="Banoffee"/>
    <n v="333"/>
    <x v="4720"/>
    <n v="292257.77171795216"/>
    <x v="4720"/>
    <n v="578772.59871598892"/>
    <n v="860.40488587999027"/>
    <n v="286514.82699803676"/>
    <n v="5.219386942942843"/>
    <n v="0.49503868640925974"/>
    <m/>
    <m/>
    <m/>
    <m/>
    <x v="32"/>
  </r>
  <r>
    <x v="28"/>
    <x v="1"/>
    <s v="High End"/>
    <s v="Häagen-Dazs"/>
    <s v="Mocha Chip"/>
    <n v="234"/>
    <x v="4721"/>
    <n v="102040.08999911725"/>
    <x v="4721"/>
    <n v="179103.70015199517"/>
    <n v="329.33166731999108"/>
    <n v="77063.610152877925"/>
    <n v="3.2709419999999119"/>
    <n v="0.43027369109336316"/>
    <m/>
    <m/>
    <m/>
    <m/>
    <x v="32"/>
  </r>
  <r>
    <x v="28"/>
    <x v="1"/>
    <s v="High End"/>
    <s v="Häagen-Dazs"/>
    <s v="Vanilla Honey Bee"/>
    <n v="771"/>
    <x v="4722"/>
    <n v="874625.41538097709"/>
    <x v="4722"/>
    <n v="1743196.1207309545"/>
    <n v="1126.5508499999705"/>
    <n v="868570.70534997736"/>
    <n v="2.9324964474707405"/>
    <n v="0.49826333079824059"/>
    <m/>
    <m/>
    <m/>
    <m/>
    <x v="32"/>
  </r>
  <r>
    <x v="28"/>
    <x v="1"/>
    <s v="High End"/>
    <s v="Häagen-Dazs"/>
    <s v="Coffee"/>
    <n v="729"/>
    <x v="4723"/>
    <n v="782063.26118997962"/>
    <x v="4723"/>
    <n v="1576314.9576899586"/>
    <n v="1089.5084999999713"/>
    <n v="794251.69649997901"/>
    <n v="2.966114691357947"/>
    <n v="0.50386611674606618"/>
    <m/>
    <m/>
    <m/>
    <m/>
    <x v="32"/>
  </r>
  <r>
    <x v="28"/>
    <x v="1"/>
    <s v="High End"/>
    <s v="Häagen-Dazs"/>
    <s v="Vanilla Honey Bee"/>
    <n v="583"/>
    <x v="4724"/>
    <n v="500261.88587098691"/>
    <x v="4724"/>
    <n v="1060082.9427209722"/>
    <n v="960.24194999997485"/>
    <n v="559821.05684998538"/>
    <n v="3.1189092401371399"/>
    <n v="0.52809175045592405"/>
    <m/>
    <m/>
    <m/>
    <m/>
    <x v="32"/>
  </r>
  <r>
    <x v="28"/>
    <x v="1"/>
    <s v="High End"/>
    <s v="Häagen-Dazs"/>
    <s v="Coffee"/>
    <n v="569"/>
    <x v="4725"/>
    <n v="476604.68296798749"/>
    <x v="4725"/>
    <n v="1016010.5377679734"/>
    <n v="947.98919999997509"/>
    <n v="539405.85479998589"/>
    <n v="3.1381498629173166"/>
    <n v="0.53090576795097189"/>
    <m/>
    <m/>
    <m/>
    <m/>
    <x v="32"/>
  </r>
  <r>
    <x v="28"/>
    <x v="1"/>
    <s v="High End"/>
    <s v="Häagen-Dazs"/>
    <s v="Crème Brûlée"/>
    <n v="159"/>
    <x v="4726"/>
    <n v="42870.011144398843"/>
    <x v="4726"/>
    <n v="93381.393239997487"/>
    <n v="317.68164839999145"/>
    <n v="50511.382095598645"/>
    <n v="3.6937381132074476"/>
    <n v="0.54091484762687614"/>
    <m/>
    <m/>
    <m/>
    <m/>
    <x v="32"/>
  </r>
  <r>
    <x v="28"/>
    <x v="1"/>
    <s v="High End"/>
    <s v="Häagen-Dazs"/>
    <s v="Cinnamon Dulce de Leche"/>
    <n v="365"/>
    <x v="4727"/>
    <n v="197545.36387499471"/>
    <x v="4727"/>
    <n v="479566.72012498713"/>
    <n v="772.6612499999793"/>
    <n v="282021.35624999239"/>
    <n v="3.599675136986205"/>
    <n v="0.58807532803045759"/>
    <m/>
    <m/>
    <m/>
    <m/>
    <x v="32"/>
  </r>
  <r>
    <x v="28"/>
    <x v="1"/>
    <s v="Low End"/>
    <s v="Baskin-Robbins"/>
    <s v="Banana Nut Fudge"/>
    <n v="246"/>
    <x v="4728"/>
    <n v="143360.24145335582"/>
    <x v="4728"/>
    <n v="224162.63805599345"/>
    <n v="328.4650268399904"/>
    <n v="80802.396602637629"/>
    <n v="3.7041879512194038"/>
    <n v="0.36046326588311323"/>
    <m/>
    <m/>
    <m/>
    <m/>
    <x v="32"/>
  </r>
  <r>
    <x v="28"/>
    <x v="1"/>
    <s v="Low End"/>
    <s v="Baskin-Robbins"/>
    <s v="Vanilla Burnt Almond"/>
    <n v="231"/>
    <x v="4729"/>
    <n v="87925.61969036737"/>
    <x v="4729"/>
    <n v="163328.23052699509"/>
    <n v="326.41822872999018"/>
    <n v="75402.610836627719"/>
    <n v="3.0608165238094318"/>
    <n v="0.46166306090094505"/>
    <m/>
    <m/>
    <m/>
    <m/>
    <x v="32"/>
  </r>
  <r>
    <x v="28"/>
    <x v="1"/>
    <s v="Low End"/>
    <s v="Baskin-Robbins"/>
    <s v="Vanilla"/>
    <n v="723"/>
    <x v="4730"/>
    <n v="635789.0099519816"/>
    <x v="4730"/>
    <n v="1286704.1747519628"/>
    <n v="900.29759999997407"/>
    <n v="650915.16479998117"/>
    <n v="2.4615128962654889"/>
    <n v="0.5058778681008459"/>
    <m/>
    <m/>
    <m/>
    <m/>
    <x v="32"/>
  </r>
  <r>
    <x v="28"/>
    <x v="1"/>
    <s v="Low End"/>
    <s v="Baskin-Robbins"/>
    <s v="Pistachio Almond"/>
    <n v="707"/>
    <x v="4731"/>
    <n v="602390.02325598313"/>
    <x v="4731"/>
    <n v="1226217.9776559654"/>
    <n v="882.35919999997498"/>
    <n v="623827.95439998223"/>
    <n v="2.4531768147099733"/>
    <n v="0.50874148460332469"/>
    <m/>
    <m/>
    <m/>
    <m/>
    <x v="32"/>
  </r>
  <r>
    <x v="28"/>
    <x v="1"/>
    <s v="Low End"/>
    <s v="Baskin-Robbins"/>
    <s v="Coffee Candy"/>
    <n v="620"/>
    <x v="4732"/>
    <n v="467694.0983999864"/>
    <x v="4732"/>
    <n v="987017.25839997141"/>
    <n v="837.61799999997584"/>
    <n v="519323.15999998502"/>
    <n v="2.5676827741934742"/>
    <n v="0.52615408249481532"/>
    <m/>
    <m/>
    <m/>
    <m/>
    <x v="32"/>
  </r>
  <r>
    <x v="28"/>
    <x v="1"/>
    <s v="Low End"/>
    <s v="Baskin-Robbins"/>
    <s v="Fudge Ribbon"/>
    <n v="430"/>
    <x v="4733"/>
    <n v="225038.83159999346"/>
    <x v="4733"/>
    <n v="535364.67159998452"/>
    <n v="721.68799999997907"/>
    <n v="310325.83999999106"/>
    <n v="2.8954281860464275"/>
    <n v="0.57965319054870557"/>
    <m/>
    <m/>
    <m/>
    <m/>
    <x v="32"/>
  </r>
  <r>
    <x v="28"/>
    <x v="1"/>
    <s v="Low End"/>
    <s v="Baskin-Robbins"/>
    <s v="Coffee Candy"/>
    <n v="116"/>
    <x v="4734"/>
    <n v="19831.818543359426"/>
    <x v="4734"/>
    <n v="56677.277055998355"/>
    <n v="317.63326303999077"/>
    <n v="36845.458512638928"/>
    <n v="4.2120449655171193"/>
    <n v="0.65009224907249574"/>
    <m/>
    <m/>
    <m/>
    <m/>
    <x v="32"/>
  </r>
  <r>
    <x v="28"/>
    <x v="1"/>
    <s v="High End"/>
    <s v="Ben and Jerry's"/>
    <s v="Cherry Garcia"/>
    <n v="302"/>
    <x v="4735"/>
    <n v="226703.15020559361"/>
    <x v="4735"/>
    <n v="481149.98775999068"/>
    <n v="842.53919719999033"/>
    <n v="254446.83755439706"/>
    <n v="5.2755360264899638"/>
    <n v="0.52883060174018204"/>
    <m/>
    <m/>
    <m/>
    <m/>
    <x v="32"/>
  </r>
  <r>
    <x v="28"/>
    <x v="1"/>
    <s v="High End"/>
    <s v="Ben and Jerry's"/>
    <s v="Cherry Garcia"/>
    <n v="232"/>
    <x v="4736"/>
    <n v="141482.00656639598"/>
    <x v="4736"/>
    <n v="219459.45343999378"/>
    <n v="336.10968479999053"/>
    <n v="77977.446873597801"/>
    <n v="4.0773531034481598"/>
    <n v="0.35531596224866646"/>
    <m/>
    <m/>
    <m/>
    <m/>
    <x v="32"/>
  </r>
  <r>
    <x v="28"/>
    <x v="1"/>
    <s v="High End"/>
    <s v="Ben and Jerry's"/>
    <s v="Cinnamon Buns"/>
    <n v="245"/>
    <x v="4737"/>
    <n v="107353.48594424687"/>
    <x v="4737"/>
    <n v="188424.45667499452"/>
    <n v="330.9019213499904"/>
    <n v="81070.970730747649"/>
    <n v="3.139099653061133"/>
    <n v="0.43025715536801884"/>
    <m/>
    <m/>
    <m/>
    <m/>
    <x v="32"/>
  </r>
  <r>
    <x v="28"/>
    <x v="1"/>
    <s v="High End"/>
    <s v="Ben and Jerry's"/>
    <s v="Chubby Hubby"/>
    <n v="913"/>
    <x v="4738"/>
    <n v="1135070.9072999679"/>
    <x v="4738"/>
    <n v="2175031.7962119388"/>
    <n v="1139.0590239999681"/>
    <n v="1039960.8889119709"/>
    <n v="2.6093002453449432"/>
    <n v="0.47813594758622796"/>
    <m/>
    <m/>
    <m/>
    <m/>
    <x v="32"/>
  </r>
  <r>
    <x v="28"/>
    <x v="1"/>
    <s v="High End"/>
    <s v="Ben and Jerry's"/>
    <s v="Raspberry Chocolate Chunk"/>
    <n v="779"/>
    <x v="4739"/>
    <n v="826745.00737497676"/>
    <x v="4739"/>
    <n v="1636136.7419949537"/>
    <n v="1039.0137799999704"/>
    <n v="809391.73461997695"/>
    <n v="2.6961539216944037"/>
    <n v="0.49469687578379273"/>
    <m/>
    <m/>
    <m/>
    <m/>
    <x v="32"/>
  </r>
  <r>
    <x v="28"/>
    <x v="1"/>
    <s v="High End"/>
    <s v="Ben and Jerry's"/>
    <s v="Half Baked"/>
    <n v="658"/>
    <x v="4740"/>
    <n v="597068.18009998254"/>
    <x v="4740"/>
    <n v="1228585.238243964"/>
    <n v="959.75236799997197"/>
    <n v="631517.0581439815"/>
    <n v="2.8376152249239293"/>
    <n v="0.51401973463934714"/>
    <m/>
    <m/>
    <m/>
    <m/>
    <x v="32"/>
  </r>
  <r>
    <x v="28"/>
    <x v="1"/>
    <s v="High End"/>
    <s v="Ben and Jerry's"/>
    <s v="Chubby Hubby"/>
    <n v="634"/>
    <x v="4741"/>
    <n v="547795.68569998455"/>
    <x v="4741"/>
    <n v="1137702.3247079679"/>
    <n v="930.45211199997368"/>
    <n v="589906.63900798338"/>
    <n v="2.8304150820188476"/>
    <n v="0.51850701734252325"/>
    <m/>
    <m/>
    <m/>
    <m/>
    <x v="32"/>
  </r>
  <r>
    <x v="28"/>
    <x v="1"/>
    <s v="High End"/>
    <s v="Ben and Jerry's"/>
    <s v="Pistachio Pistachio"/>
    <n v="586"/>
    <x v="4742"/>
    <n v="472469.97149998631"/>
    <x v="4742"/>
    <n v="1001607.672459971"/>
    <n v="902.965359999974"/>
    <n v="529137.70095998468"/>
    <n v="2.9167715187712471"/>
    <n v="0.52828838627045516"/>
    <m/>
    <m/>
    <m/>
    <m/>
    <x v="32"/>
  </r>
  <r>
    <x v="28"/>
    <x v="2"/>
    <s v="High End"/>
    <s v="Ben and Jerry's"/>
    <s v="Raspberry Chocolate Chunk"/>
    <n v="550"/>
    <x v="4743"/>
    <n v="412322.62499998836"/>
    <x v="4743"/>
    <n v="889450.70499997481"/>
    <n v="867.5055999999754"/>
    <n v="477128.07999998645"/>
    <n v="2.9403329090908259"/>
    <n v="0.53643004307922826"/>
    <m/>
    <m/>
    <m/>
    <m/>
    <x v="32"/>
  </r>
  <r>
    <x v="28"/>
    <x v="2"/>
    <s v="High End"/>
    <s v="Ben and Jerry's"/>
    <s v="Strawberry"/>
    <n v="451"/>
    <x v="4744"/>
    <n v="283332.50797499152"/>
    <x v="4744"/>
    <n v="648890.77625898051"/>
    <n v="810.55048399997554"/>
    <n v="365558.26828398899"/>
    <n v="3.1902044545453587"/>
    <n v="0.56335870636276397"/>
    <m/>
    <m/>
    <m/>
    <m/>
    <x v="32"/>
  </r>
  <r>
    <x v="28"/>
    <x v="2"/>
    <s v="High End"/>
    <s v="Ben and Jerry's"/>
    <s v="Vanilla HEATH Bar Crunch"/>
    <n v="113"/>
    <x v="4745"/>
    <n v="16975.54773494949"/>
    <x v="4745"/>
    <n v="53235.561644998401"/>
    <n v="320.88507884999035"/>
    <n v="36260.01391004891"/>
    <n v="4.1691253539821762"/>
    <n v="0.68112391021342056"/>
    <m/>
    <m/>
    <m/>
    <m/>
    <x v="32"/>
  </r>
  <r>
    <x v="28"/>
    <x v="2"/>
    <s v="Low End"/>
    <s v="EDY's"/>
    <s v="Eggnog (Holiday)"/>
    <n v="941"/>
    <x v="4746"/>
    <n v="1217335.8258899755"/>
    <x v="4746"/>
    <n v="2234031.1403709506"/>
    <n v="1080.4413543899839"/>
    <n v="1016695.314480975"/>
    <n v="2.5229577375132277"/>
    <n v="0.45509451328066863"/>
    <m/>
    <m/>
    <m/>
    <m/>
    <x v="32"/>
  </r>
  <r>
    <x v="28"/>
    <x v="2"/>
    <s v="Low End"/>
    <s v="EDY's"/>
    <s v="Peppermint (Holiday)"/>
    <n v="919"/>
    <x v="4747"/>
    <n v="1175250.2705549959"/>
    <x v="4747"/>
    <n v="2167492.9546129503"/>
    <n v="1079.6982416299832"/>
    <n v="992242.68405795447"/>
    <n v="2.5664137399346529"/>
    <n v="0.45778357984796286"/>
    <m/>
    <m/>
    <m/>
    <m/>
    <x v="32"/>
  </r>
  <r>
    <x v="28"/>
    <x v="2"/>
    <s v="Low End"/>
    <s v="EDY's"/>
    <s v="Peppermint (Holiday)"/>
    <n v="888"/>
    <x v="4748"/>
    <n v="1101739.9101004479"/>
    <x v="4748"/>
    <n v="2052712.5358079532"/>
    <n v="1070.9151190399834"/>
    <n v="950972.62570750527"/>
    <n v="2.603168036035977"/>
    <n v="0.46327608426340117"/>
    <m/>
    <m/>
    <m/>
    <m/>
    <x v="32"/>
  </r>
  <r>
    <x v="28"/>
    <x v="2"/>
    <s v="Low End"/>
    <s v="EDY's"/>
    <s v="Nestlé® Drumstick® Sundae Cone Limited Edition New!"/>
    <n v="796"/>
    <x v="4749"/>
    <n v="888797.21902045491"/>
    <x v="4749"/>
    <n v="1716305.4678079628"/>
    <n v="1039.5832271199847"/>
    <n v="827508.24878750788"/>
    <n v="2.708747045226072"/>
    <n v="0.48214508682093044"/>
    <m/>
    <m/>
    <m/>
    <m/>
    <x v="32"/>
  </r>
  <r>
    <x v="28"/>
    <x v="2"/>
    <s v="Low End"/>
    <s v="EDY's"/>
    <s v="Vanilla"/>
    <n v="360"/>
    <x v="4750"/>
    <n v="211660.95052799385"/>
    <x v="4750"/>
    <n v="362853.38879998948"/>
    <n v="419.97899519998782"/>
    <n v="151192.43827199563"/>
    <n v="2.7997946666665854"/>
    <n v="0.41667638483965014"/>
    <m/>
    <m/>
    <m/>
    <m/>
    <x v="32"/>
  </r>
  <r>
    <x v="28"/>
    <x v="2"/>
    <s v="Low End"/>
    <s v="EDY's"/>
    <s v="Chocolate Chip"/>
    <n v="320"/>
    <x v="4751"/>
    <n v="172721.29907199496"/>
    <x v="4751"/>
    <n v="303766.77119999111"/>
    <n v="409.51710039998795"/>
    <n v="131045.47212799615"/>
    <n v="2.9664723749999129"/>
    <n v="0.43140160331005944"/>
    <m/>
    <m/>
    <m/>
    <m/>
    <x v="32"/>
  </r>
  <r>
    <x v="28"/>
    <x v="2"/>
    <s v="Low End"/>
    <s v="EDY's"/>
    <s v="Caramel Delight"/>
    <n v="309"/>
    <x v="4752"/>
    <n v="160685.63086373545"/>
    <x v="4752"/>
    <n v="284797.2987539919"/>
    <n v="401.65588313998853"/>
    <n v="124111.66789025645"/>
    <n v="2.9827640970872937"/>
    <n v="0.43578948407605578"/>
    <m/>
    <m/>
    <m/>
    <m/>
    <x v="32"/>
  </r>
  <r>
    <x v="28"/>
    <x v="2"/>
    <s v="Low End"/>
    <s v="EDY's"/>
    <s v="Peppermint (Holiday)"/>
    <n v="139"/>
    <x v="4753"/>
    <n v="26572.827018599222"/>
    <x v="4753"/>
    <n v="72297.450059997878"/>
    <n v="328.95412259999034"/>
    <n v="45724.623041398656"/>
    <n v="3.7419103597121208"/>
    <n v="0.63245139356163893"/>
    <m/>
    <m/>
    <m/>
    <m/>
    <x v="32"/>
  </r>
  <r>
    <x v="28"/>
    <x v="2"/>
    <s v="High End"/>
    <s v="Häagen-Dazs"/>
    <s v="Pistachio"/>
    <n v="258"/>
    <x v="4754"/>
    <n v="129666.72034403624"/>
    <x v="4754"/>
    <n v="217927.18148399369"/>
    <n v="342.09481061999014"/>
    <n v="88260.46113995745"/>
    <n v="3.2739496046510679"/>
    <n v="0.40499978267483816"/>
    <m/>
    <m/>
    <m/>
    <m/>
    <x v="32"/>
  </r>
  <r>
    <x v="28"/>
    <x v="2"/>
    <s v="High End"/>
    <s v="Häagen-Dazs"/>
    <s v="Chocolate Chip"/>
    <n v="939"/>
    <x v="4755"/>
    <n v="1357688.1033359596"/>
    <x v="4755"/>
    <n v="2611080.7029359224"/>
    <n v="1334.8163999999606"/>
    <n v="1253392.5995999628"/>
    <n v="2.961345712459976"/>
    <n v="0.48002828797694269"/>
    <m/>
    <m/>
    <m/>
    <m/>
    <x v="32"/>
  </r>
  <r>
    <x v="28"/>
    <x v="2"/>
    <s v="High End"/>
    <s v="Häagen-Dazs"/>
    <s v="Pannacotta"/>
    <n v="825"/>
    <x v="4756"/>
    <n v="1026005.4337499711"/>
    <x v="4756"/>
    <n v="2018672.246249943"/>
    <n v="1203.232499999966"/>
    <n v="992666.81249997194"/>
    <n v="2.9659096363635524"/>
    <n v="0.49174243830024122"/>
    <m/>
    <m/>
    <m/>
    <m/>
    <x v="32"/>
  </r>
  <r>
    <x v="28"/>
    <x v="2"/>
    <s v="High End"/>
    <s v="Häagen-Dazs"/>
    <s v="Pistachio"/>
    <n v="692"/>
    <x v="4757"/>
    <n v="730685.16940797865"/>
    <x v="4757"/>
    <n v="1488900.1582079567"/>
    <n v="1095.6863999999682"/>
    <n v="758214.98879997805"/>
    <n v="3.109233849710892"/>
    <n v="0.50924501862674743"/>
    <m/>
    <m/>
    <m/>
    <m/>
    <x v="32"/>
  </r>
  <r>
    <x v="28"/>
    <x v="2"/>
    <s v="High End"/>
    <s v="Häagen-Dazs"/>
    <s v="Belgian Chocolate"/>
    <n v="683"/>
    <x v="4758"/>
    <n v="718771.84906797844"/>
    <x v="4758"/>
    <n v="1468747.2388679562"/>
    <n v="1098.0605999999673"/>
    <n v="749975.38979997777"/>
    <n v="3.1485141961931711"/>
    <n v="0.51062250192076941"/>
    <m/>
    <m/>
    <m/>
    <m/>
    <x v="32"/>
  </r>
  <r>
    <x v="28"/>
    <x v="2"/>
    <s v="High End"/>
    <s v="Häagen-Dazs"/>
    <s v="Crème Brûlée"/>
    <n v="417"/>
    <x v="4759"/>
    <n v="263167.4381579925"/>
    <x v="4759"/>
    <n v="611791.48945798259"/>
    <n v="836.02889999997626"/>
    <n v="348624.0512999901"/>
    <n v="3.5182874676257989"/>
    <n v="0.56984128956885949"/>
    <m/>
    <m/>
    <m/>
    <m/>
    <x v="32"/>
  </r>
  <r>
    <x v="28"/>
    <x v="2"/>
    <s v="Low End"/>
    <s v="Baskin-Robbins"/>
    <s v="World Class Chocolate"/>
    <n v="223"/>
    <x v="4760"/>
    <n v="124186.10407706609"/>
    <x v="4760"/>
    <n v="199263.17509699374"/>
    <n v="336.6684799099894"/>
    <n v="75077.071019927651"/>
    <n v="4.0069813408070489"/>
    <n v="0.37677343534942154"/>
    <m/>
    <m/>
    <m/>
    <m/>
    <x v="32"/>
  </r>
  <r>
    <x v="28"/>
    <x v="2"/>
    <s v="Low End"/>
    <s v="Baskin-Robbins"/>
    <s v="Cherry Macaroon"/>
    <n v="966"/>
    <x v="4761"/>
    <n v="1167297.9045839636"/>
    <x v="4761"/>
    <n v="2209300.4661839311"/>
    <n v="1078.6775999999663"/>
    <n v="1042002.5615999675"/>
    <n v="2.3675574782607955"/>
    <n v="0.47164366166988242"/>
    <m/>
    <m/>
    <m/>
    <m/>
    <x v="32"/>
  </r>
  <r>
    <x v="28"/>
    <x v="2"/>
    <s v="Low End"/>
    <s v="Baskin-Robbins"/>
    <s v="Burgundy Cherry"/>
    <n v="868"/>
    <x v="4762"/>
    <n v="933022.9528479717"/>
    <x v="4762"/>
    <n v="1806996.0080479453"/>
    <n v="1006.8813999999695"/>
    <n v="873973.05519997363"/>
    <n v="2.3983786129031532"/>
    <n v="0.48366075592170554"/>
    <m/>
    <m/>
    <m/>
    <m/>
    <x v="32"/>
  </r>
  <r>
    <x v="28"/>
    <x v="2"/>
    <s v="Low End"/>
    <s v="Baskin-Robbins"/>
    <s v="Peppermint Stick"/>
    <n v="819"/>
    <x v="4763"/>
    <n v="839464.76987097377"/>
    <x v="4763"/>
    <n v="1647608.1877709485"/>
    <n v="986.74409999996919"/>
    <n v="808143.41789997474"/>
    <n v="2.4563267509156743"/>
    <n v="0.49049490279197577"/>
    <m/>
    <m/>
    <m/>
    <m/>
    <x v="32"/>
  </r>
  <r>
    <x v="28"/>
    <x v="2"/>
    <s v="Low End"/>
    <s v="Baskin-Robbins"/>
    <s v="Fudge Ribbon"/>
    <n v="704"/>
    <x v="4764"/>
    <n v="621551.03436798044"/>
    <x v="4764"/>
    <n v="1266633.8375679604"/>
    <n v="916.31079999997132"/>
    <n v="645082.80319997994"/>
    <n v="2.5556758409090108"/>
    <n v="0.50928909687000867"/>
    <m/>
    <m/>
    <m/>
    <m/>
    <x v="32"/>
  </r>
  <r>
    <x v="28"/>
    <x v="2"/>
    <s v="Low End"/>
    <s v="Baskin-Robbins"/>
    <s v="Burgundy Cherry"/>
    <n v="673"/>
    <x v="4765"/>
    <n v="573245.05955998157"/>
    <x v="4765"/>
    <n v="1182328.9035599621"/>
    <n v="905.0279999999708"/>
    <n v="609083.84399998048"/>
    <n v="2.6104067161960529"/>
    <n v="0.51515601298931668"/>
    <m/>
    <m/>
    <m/>
    <m/>
    <x v="32"/>
  </r>
  <r>
    <x v="28"/>
    <x v="2"/>
    <s v="Low End"/>
    <s v="Baskin-Robbins"/>
    <s v="Pistachio Almond"/>
    <n v="529"/>
    <x v="4766"/>
    <n v="354567.78175298864"/>
    <x v="4766"/>
    <n v="785353.27145297476"/>
    <n v="814.33929999997372"/>
    <n v="430785.48969998612"/>
    <n v="2.8064267618146546"/>
    <n v="0.54852447345510369"/>
    <m/>
    <m/>
    <m/>
    <m/>
    <x v="32"/>
  </r>
  <r>
    <x v="28"/>
    <x v="2"/>
    <s v="Low End"/>
    <s v="Baskin-Robbins"/>
    <s v="Burgundy Cherry"/>
    <n v="159"/>
    <x v="4767"/>
    <n v="40110.340404148767"/>
    <x v="4767"/>
    <n v="91841.0449649972"/>
    <n v="325.35034314999007"/>
    <n v="51730.704560848433"/>
    <n v="3.6328090251571217"/>
    <n v="0.5632634578642286"/>
    <m/>
    <m/>
    <m/>
    <m/>
    <x v="32"/>
  </r>
  <r>
    <x v="28"/>
    <x v="2"/>
    <s v="Low End"/>
    <s v="Baskin-Robbins"/>
    <s v="Chocolate"/>
    <n v="412"/>
    <x v="4768"/>
    <n v="210443.51887999359"/>
    <x v="4768"/>
    <n v="508701.03087998449"/>
    <n v="723.92599999997788"/>
    <n v="298257.51199999091"/>
    <n v="2.9968719417474814"/>
    <n v="0.58631198659858308"/>
    <m/>
    <m/>
    <m/>
    <m/>
    <x v="32"/>
  </r>
  <r>
    <x v="28"/>
    <x v="2"/>
    <s v="Low End"/>
    <s v="Baskin-Robbins"/>
    <s v="Vanilla"/>
    <n v="140"/>
    <x v="4769"/>
    <n v="30787.546271999036"/>
    <x v="4769"/>
    <n v="76674.371199997593"/>
    <n v="327.76303519998976"/>
    <n v="45886.824927998561"/>
    <n v="3.9119577142855917"/>
    <n v="0.59846366145354191"/>
    <m/>
    <m/>
    <m/>
    <m/>
    <x v="32"/>
  </r>
  <r>
    <x v="28"/>
    <x v="2"/>
    <s v="High End"/>
    <s v="Ben and Jerry's"/>
    <s v="Coffee"/>
    <n v="215"/>
    <x v="4770"/>
    <n v="82505.427850747481"/>
    <x v="4770"/>
    <n v="154291.83782499528"/>
    <n v="333.89027894998975"/>
    <n v="71786.409974247799"/>
    <n v="3.3378439767440837"/>
    <n v="0.46526382073218392"/>
    <m/>
    <m/>
    <m/>
    <m/>
    <x v="32"/>
  </r>
  <r>
    <x v="28"/>
    <x v="3"/>
    <s v="High End"/>
    <s v="Ben and Jerry's"/>
    <s v="Imagine Whirled Peace"/>
    <n v="905"/>
    <x v="4771"/>
    <n v="1171656.2137499624"/>
    <x v="4771"/>
    <n v="2248918.2215499277"/>
    <n v="1190.3447599999615"/>
    <n v="1077262.0077999653"/>
    <n v="2.7458480773479779"/>
    <n v="0.47901341964205751"/>
    <m/>
    <m/>
    <m/>
    <m/>
    <x v="32"/>
  </r>
  <r>
    <x v="28"/>
    <x v="3"/>
    <s v="High End"/>
    <s v="Ben and Jerry's"/>
    <s v="Key Lime Pie"/>
    <n v="810"/>
    <x v="4772"/>
    <n v="928250.27999997092"/>
    <x v="4772"/>
    <n v="1821815.3231999432"/>
    <n v="1103.1667199999658"/>
    <n v="893565.04319997225"/>
    <n v="2.7767342222221356"/>
    <n v="0.49048058374570169"/>
    <m/>
    <m/>
    <m/>
    <m/>
    <x v="32"/>
  </r>
  <r>
    <x v="28"/>
    <x v="3"/>
    <s v="High End"/>
    <s v="Ben and Jerry's"/>
    <s v="S'mores"/>
    <n v="693"/>
    <x v="4773"/>
    <n v="679780.45327497867"/>
    <x v="4773"/>
    <n v="1381389.7391909568"/>
    <n v="1012.4232119999684"/>
    <n v="701609.28591597814"/>
    <n v="2.8764031558440659"/>
    <n v="0.50790104053247997"/>
    <m/>
    <m/>
    <m/>
    <m/>
    <x v="32"/>
  </r>
  <r>
    <x v="28"/>
    <x v="3"/>
    <s v="High End"/>
    <s v="Ben and Jerry's"/>
    <s v="Cinnamon Buns"/>
    <n v="566"/>
    <x v="4774"/>
    <n v="453527.98919998587"/>
    <x v="4774"/>
    <n v="970567.70324796962"/>
    <n v="913.4977279999714"/>
    <n v="517039.71404798375"/>
    <n v="3.0296535830387747"/>
    <n v="0.53271885342746228"/>
    <m/>
    <m/>
    <m/>
    <m/>
    <x v="32"/>
  </r>
  <r>
    <x v="28"/>
    <x v="3"/>
    <s v="Low End"/>
    <s v="EDY's"/>
    <s v="Hot Chocolate Limited Edition  New!"/>
    <n v="497"/>
    <x v="4775"/>
    <n v="387929.38217066781"/>
    <x v="4775"/>
    <n v="623105.76022798044"/>
    <n v="473.19190755998511"/>
    <n v="235176.37805731263"/>
    <n v="2.5226034688127981"/>
    <n v="0.37742610174437619"/>
    <m/>
    <m/>
    <m/>
    <m/>
    <x v="32"/>
  </r>
  <r>
    <x v="28"/>
    <x v="3"/>
    <s v="Low End"/>
    <s v="EDY's"/>
    <s v="Caramel Delight"/>
    <n v="309"/>
    <x v="4776"/>
    <n v="165082.89672647495"/>
    <x v="4776"/>
    <n v="292590.96040799102"/>
    <n v="412.6474552799873"/>
    <n v="127508.06368151607"/>
    <n v="3.064389359223207"/>
    <n v="0.43578948407605578"/>
    <m/>
    <m/>
    <m/>
    <m/>
    <x v="32"/>
  </r>
  <r>
    <x v="28"/>
    <x v="3"/>
    <s v="High End"/>
    <s v="Häagen-Dazs"/>
    <s v="Vanilla Chocolate Chip"/>
    <n v="993"/>
    <x v="4777"/>
    <n v="1546569.5400989517"/>
    <x v="4777"/>
    <n v="2947355.9627489075"/>
    <n v="1410.6610499999554"/>
    <n v="1400786.4226499558"/>
    <n v="2.9890562870089696"/>
    <n v="0.47526883089597555"/>
    <m/>
    <m/>
    <m/>
    <m/>
    <x v="32"/>
  </r>
  <r>
    <x v="28"/>
    <x v="3"/>
    <s v="High End"/>
    <s v="Häagen-Dazs"/>
    <s v="Pannacotta"/>
    <n v="971"/>
    <x v="4778"/>
    <n v="1460722.8187979558"/>
    <x v="4778"/>
    <n v="2793793.474097915"/>
    <n v="1372.8842999999581"/>
    <n v="1333070.6552999592"/>
    <n v="2.9631650236868308"/>
    <n v="0.47715433071887786"/>
    <m/>
    <m/>
    <m/>
    <m/>
    <x v="32"/>
  </r>
  <r>
    <x v="28"/>
    <x v="3"/>
    <s v="High End"/>
    <s v="Häagen-Dazs"/>
    <s v="Banoffee"/>
    <n v="885"/>
    <x v="4779"/>
    <n v="1226109.7581749617"/>
    <x v="4779"/>
    <n v="2382029.7194249257"/>
    <n v="1306.1242499999591"/>
    <n v="1155919.9612499641"/>
    <n v="3.0413096101693964"/>
    <n v="0.48526680915174658"/>
    <m/>
    <m/>
    <m/>
    <m/>
    <x v="32"/>
  </r>
  <r>
    <x v="28"/>
    <x v="3"/>
    <s v="High End"/>
    <s v="Häagen-Dazs"/>
    <s v="Raspberry Sorbet"/>
    <n v="807"/>
    <x v="4780"/>
    <n v="1009614.3922259692"/>
    <x v="4780"/>
    <n v="1994644.4833259392"/>
    <n v="1220.6072999999626"/>
    <n v="985030.09109996993"/>
    <n v="3.0627985353158915"/>
    <n v="0.49383742282609511"/>
    <m/>
    <m/>
    <m/>
    <m/>
    <x v="32"/>
  </r>
  <r>
    <x v="28"/>
    <x v="3"/>
    <s v="High End"/>
    <s v="Häagen-Dazs"/>
    <s v="Vanilla Honey Bee"/>
    <n v="651"/>
    <x v="4781"/>
    <n v="671253.74208897853"/>
    <x v="4781"/>
    <n v="1386199.2912389552"/>
    <n v="1098.2266499999644"/>
    <n v="714945.54914997669"/>
    <n v="3.2708731013823829"/>
    <n v="0.51575956910998977"/>
    <m/>
    <m/>
    <m/>
    <m/>
    <x v="32"/>
  </r>
  <r>
    <x v="28"/>
    <x v="3"/>
    <s v="High End"/>
    <s v="Häagen-Dazs"/>
    <s v="Belgian Chocolate"/>
    <n v="532"/>
    <x v="4782"/>
    <n v="438835.22155198664"/>
    <x v="4782"/>
    <n v="951651.08875197091"/>
    <n v="963.93959999997048"/>
    <n v="512815.86719998426"/>
    <n v="3.3624395413532806"/>
    <n v="0.53886962696854501"/>
    <m/>
    <m/>
    <m/>
    <m/>
    <x v="32"/>
  </r>
  <r>
    <x v="28"/>
    <x v="3"/>
    <s v="High End"/>
    <s v="Häagen-Dazs"/>
    <s v="Raspberry Sorbet"/>
    <n v="527"/>
    <x v="4783"/>
    <n v="430694.35678798688"/>
    <x v="4783"/>
    <n v="936310.48858797154"/>
    <n v="959.42339999997091"/>
    <n v="505616.13179998467"/>
    <n v="3.3713097609107137"/>
    <n v="0.54000904396840921"/>
    <m/>
    <m/>
    <m/>
    <m/>
    <x v="32"/>
  </r>
  <r>
    <x v="28"/>
    <x v="3"/>
    <s v="High End"/>
    <s v="Häagen-Dazs"/>
    <s v="Pistachio"/>
    <n v="350"/>
    <x v="4784"/>
    <n v="192013.23749999399"/>
    <x v="4784"/>
    <n v="472927.61249998515"/>
    <n v="802.61249999997483"/>
    <n v="280914.37499999115"/>
    <n v="3.8606335714284503"/>
    <n v="0.59399021663172602"/>
    <m/>
    <m/>
    <m/>
    <m/>
    <x v="32"/>
  </r>
  <r>
    <x v="28"/>
    <x v="3"/>
    <s v="Low End"/>
    <s v="Baskin-Robbins"/>
    <s v="Banana Nut Fudge"/>
    <n v="277"/>
    <x v="4785"/>
    <n v="186358.73277665378"/>
    <x v="4785"/>
    <n v="421173.93448599055"/>
    <n v="847.70830941998838"/>
    <n v="234815.20170933678"/>
    <n v="5.4891101732850753"/>
    <n v="0.55752548408749503"/>
    <m/>
    <m/>
    <m/>
    <m/>
    <x v="32"/>
  </r>
  <r>
    <x v="28"/>
    <x v="3"/>
    <s v="Low End"/>
    <s v="Baskin-Robbins"/>
    <s v="Orange Sherbet"/>
    <n v="214"/>
    <x v="4786"/>
    <n v="117519.24288839614"/>
    <x v="4786"/>
    <n v="190652.65563999378"/>
    <n v="341.74491939998893"/>
    <n v="73133.412751597643"/>
    <n v="4.1630853271026673"/>
    <n v="0.38359503834918635"/>
    <m/>
    <m/>
    <m/>
    <m/>
    <x v="32"/>
  </r>
  <r>
    <x v="28"/>
    <x v="3"/>
    <s v="Low End"/>
    <s v="Baskin-Robbins"/>
    <s v="Chocolate Fudge"/>
    <n v="277"/>
    <x v="4787"/>
    <n v="132994.61989211568"/>
    <x v="4787"/>
    <n v="227207.11045199254"/>
    <n v="340.11729443998877"/>
    <n v="94212.490559876867"/>
    <n v="2.9611634512634408"/>
    <n v="0.41465467507797649"/>
    <m/>
    <m/>
    <m/>
    <m/>
    <x v="32"/>
  </r>
  <r>
    <x v="28"/>
    <x v="3"/>
    <s v="Low End"/>
    <s v="Baskin-Robbins"/>
    <s v="Chocolate Fudge"/>
    <n v="984"/>
    <x v="4788"/>
    <n v="1232592.7927679599"/>
    <x v="4788"/>
    <n v="2324084.7559679239"/>
    <n v="1109.2397999999637"/>
    <n v="1091491.963199964"/>
    <n v="2.4002792195121168"/>
    <n v="0.46964378575143001"/>
    <m/>
    <m/>
    <m/>
    <m/>
    <x v="32"/>
  </r>
  <r>
    <x v="28"/>
    <x v="3"/>
    <s v="Low End"/>
    <s v="Baskin-Robbins"/>
    <s v="Cherry Macaroon"/>
    <n v="626"/>
    <x v="4789"/>
    <n v="503694.28971598321"/>
    <x v="4789"/>
    <n v="1060057.0481159647"/>
    <n v="888.75839999997038"/>
    <n v="556362.75839998154"/>
    <n v="2.7050828530350537"/>
    <n v="0.52484228031765168"/>
    <m/>
    <m/>
    <m/>
    <m/>
    <x v="32"/>
  </r>
  <r>
    <x v="28"/>
    <x v="3"/>
    <s v="Low End"/>
    <s v="Baskin-Robbins"/>
    <s v="Lemon Crisp"/>
    <n v="509"/>
    <x v="4790"/>
    <n v="336977.32978398848"/>
    <x v="4790"/>
    <n v="755824.47138397407"/>
    <n v="822.88239999997177"/>
    <n v="418847.1415999856"/>
    <n v="2.917328833005794"/>
    <n v="0.55415927567553291"/>
    <m/>
    <m/>
    <m/>
    <m/>
    <x v="32"/>
  </r>
  <r>
    <x v="28"/>
    <x v="4"/>
    <s v="Low End"/>
    <s v="Baskin-Robbins"/>
    <s v="Rocky Road"/>
    <n v="507"/>
    <x v="4791"/>
    <n v="331316.36822698888"/>
    <x v="4791"/>
    <n v="744094.93052697508"/>
    <n v="814.15889999997285"/>
    <n v="412778.5622999862"/>
    <n v="2.8947590946744595"/>
    <n v="0.55473911374137774"/>
    <m/>
    <m/>
    <m/>
    <m/>
    <x v="32"/>
  </r>
  <r>
    <x v="28"/>
    <x v="4"/>
    <s v="Low End"/>
    <s v="Baskin-Robbins"/>
    <s v="Lemon Sherbet"/>
    <n v="470"/>
    <x v="4792"/>
    <n v="284063.70419999055"/>
    <x v="4792"/>
    <n v="654594.78419997822"/>
    <n v="788.36399999997377"/>
    <n v="370531.07999998768"/>
    <n v="2.9633082127658588"/>
    <n v="0.56604649004778917"/>
    <m/>
    <m/>
    <m/>
    <m/>
    <x v="32"/>
  </r>
  <r>
    <x v="28"/>
    <x v="4"/>
    <s v="Low End"/>
    <s v="Baskin-Robbins"/>
    <s v="Vanilla Burnt Almond"/>
    <n v="151"/>
    <x v="4793"/>
    <n v="36925.748781658789"/>
    <x v="4793"/>
    <n v="87407.419985997127"/>
    <n v="334.315703339989"/>
    <n v="50481.671204338338"/>
    <n v="3.8334906357614638"/>
    <n v="0.57754446032643014"/>
    <m/>
    <m/>
    <m/>
    <m/>
    <x v="32"/>
  </r>
  <r>
    <x v="28"/>
    <x v="4"/>
    <s v="High End"/>
    <s v="Ben and Jerry's"/>
    <s v="Raspberry Chocolate Chunk"/>
    <n v="316"/>
    <x v="4794"/>
    <n v="265682.4730062309"/>
    <x v="4794"/>
    <n v="540973.87550398684"/>
    <n v="871.17532435998714"/>
    <n v="275291.40249775595"/>
    <n v="5.4175400126580957"/>
    <n v="0.50888114003894647"/>
    <m/>
    <m/>
    <m/>
    <m/>
    <x v="32"/>
  </r>
  <r>
    <x v="28"/>
    <x v="4"/>
    <s v="High End"/>
    <s v="Ben and Jerry's"/>
    <s v="Orange &amp; Cream"/>
    <n v="270"/>
    <x v="4795"/>
    <n v="197615.98471499342"/>
    <x v="4795"/>
    <n v="430399.42649999011"/>
    <n v="862.16089549998776"/>
    <n v="232783.44178499668"/>
    <n v="5.9039701851850497"/>
    <n v="0.54085444229791979"/>
    <m/>
    <m/>
    <m/>
    <m/>
    <x v="32"/>
  </r>
  <r>
    <x v="28"/>
    <x v="4"/>
    <s v="High End"/>
    <s v="Ben and Jerry's"/>
    <s v="Oatmeal Cookie Chunk"/>
    <n v="922"/>
    <x v="4796"/>
    <n v="1248985.9169999575"/>
    <x v="4796"/>
    <n v="2388865.4334799186"/>
    <n v="1236.311839999958"/>
    <n v="1139879.5164799611"/>
    <n v="2.8101522125812495"/>
    <n v="0.47716355241470043"/>
    <m/>
    <m/>
    <m/>
    <m/>
    <x v="32"/>
  </r>
  <r>
    <x v="28"/>
    <x v="4"/>
    <s v="High End"/>
    <s v="Ben and Jerry's"/>
    <s v="Banana Split"/>
    <n v="915"/>
    <x v="4797"/>
    <n v="1224441.5624999586"/>
    <x v="4797"/>
    <n v="2345307.4124999209"/>
    <n v="1224.9899999999586"/>
    <n v="1120865.8499999624"/>
    <n v="2.801286885245807"/>
    <n v="0.47791852105443344"/>
    <m/>
    <m/>
    <m/>
    <m/>
    <x v="32"/>
  </r>
  <r>
    <x v="28"/>
    <x v="4"/>
    <s v="High End"/>
    <s v="Ben and Jerry's"/>
    <s v="Black Raspberry"/>
    <n v="841"/>
    <x v="4798"/>
    <n v="1018325.5017749668"/>
    <x v="4798"/>
    <n v="1983152.9255309356"/>
    <n v="1147.2383159999629"/>
    <n v="964827.4237559688"/>
    <n v="2.8039109286562702"/>
    <n v="0.48651186266821167"/>
    <m/>
    <m/>
    <m/>
    <m/>
    <x v="32"/>
  </r>
  <r>
    <x v="28"/>
    <x v="4"/>
    <s v="High End"/>
    <s v="Ben and Jerry's"/>
    <s v="Black Raspberry"/>
    <n v="571"/>
    <x v="4799"/>
    <n v="469792.47689998464"/>
    <x v="4799"/>
    <n v="1002951.6308359673"/>
    <n v="933.72881599996958"/>
    <n v="533159.15393598261"/>
    <n v="3.0761518669000747"/>
    <n v="0.53159009621589703"/>
    <m/>
    <m/>
    <m/>
    <m/>
    <x v="32"/>
  </r>
  <r>
    <x v="28"/>
    <x v="4"/>
    <s v="High End"/>
    <s v="Ben and Jerry's"/>
    <s v="Mint Chocolate Chunk"/>
    <n v="560"/>
    <x v="4800"/>
    <n v="451936.7999999852"/>
    <x v="4800"/>
    <n v="970014.19199996837"/>
    <n v="925.13819999996986"/>
    <n v="518077.39199998317"/>
    <n v="3.093157499999899"/>
    <n v="0.534092589853572"/>
    <m/>
    <m/>
    <m/>
    <m/>
    <x v="32"/>
  </r>
  <r>
    <x v="28"/>
    <x v="4"/>
    <s v="High End"/>
    <s v="Ben and Jerry's"/>
    <s v="Key Lime Pie"/>
    <n v="479"/>
    <x v="4801"/>
    <n v="333492.49349998886"/>
    <x v="4801"/>
    <n v="749359.412139975"/>
    <n v="868.19815999997104"/>
    <n v="415866.91863998614"/>
    <n v="3.2660222546971771"/>
    <n v="0.55496322846253265"/>
    <m/>
    <m/>
    <m/>
    <m/>
    <x v="32"/>
  </r>
  <r>
    <x v="28"/>
    <x v="4"/>
    <s v="High End"/>
    <s v="Ben and Jerry's"/>
    <s v="Everything But The..."/>
    <n v="449"/>
    <x v="4802"/>
    <n v="293072.41372499027"/>
    <x v="4802"/>
    <n v="672162.05228897766"/>
    <n v="844.29763599997204"/>
    <n v="379089.63856398739"/>
    <n v="3.3341206258350788"/>
    <n v="0.56398548128838466"/>
    <m/>
    <m/>
    <m/>
    <m/>
    <x v="32"/>
  </r>
  <r>
    <x v="28"/>
    <x v="4"/>
    <s v="High End"/>
    <s v="Ben and Jerry's"/>
    <s v="Mint Chocolate Chunk"/>
    <n v="413"/>
    <x v="4803"/>
    <n v="245888.00617499196"/>
    <x v="4803"/>
    <n v="579856.44346698106"/>
    <n v="808.64028399997358"/>
    <n v="333968.4372919891"/>
    <n v="3.3995417893461357"/>
    <n v="0.57595020466648716"/>
    <m/>
    <m/>
    <m/>
    <m/>
    <x v="32"/>
  </r>
  <r>
    <x v="28"/>
    <x v="4"/>
    <s v="Low End"/>
    <s v="EDY's"/>
    <s v="French Vanilla"/>
    <n v="951"/>
    <x v="4804"/>
    <n v="1324731.3744719257"/>
    <x v="4804"/>
    <n v="2391914.2470869357"/>
    <n v="1122.169161529979"/>
    <n v="1067182.87261501"/>
    <n v="2.6447496708726943"/>
    <n v="0.44616268075442528"/>
    <m/>
    <m/>
    <m/>
    <m/>
    <x v="32"/>
  </r>
  <r>
    <x v="28"/>
    <x v="4"/>
    <s v="Low End"/>
    <s v="EDY's"/>
    <s v="French Vanilla"/>
    <n v="415"/>
    <x v="4805"/>
    <n v="287593.45742424042"/>
    <x v="4805"/>
    <n v="478616.36467498395"/>
    <n v="460.29616204998445"/>
    <n v="191022.90725074353"/>
    <n v="2.7790179397589432"/>
    <n v="0.39911486808534485"/>
    <m/>
    <m/>
    <m/>
    <m/>
    <x v="32"/>
  </r>
  <r>
    <x v="28"/>
    <x v="4"/>
    <s v="Low End"/>
    <s v="EDY's"/>
    <s v="French Vanilla"/>
    <n v="301"/>
    <x v="4806"/>
    <n v="163774.80738310455"/>
    <x v="4806"/>
    <n v="291976.04438099026"/>
    <n v="425.91773088998571"/>
    <n v="128201.23699788572"/>
    <n v="3.2226580764118524"/>
    <n v="0.4390813543271378"/>
    <m/>
    <m/>
    <m/>
    <m/>
    <x v="32"/>
  </r>
  <r>
    <x v="28"/>
    <x v="4"/>
    <s v="Low End"/>
    <s v="EDY's"/>
    <s v="Mud Pie Limited Edition"/>
    <n v="227"/>
    <x v="4807"/>
    <n v="71860.255249697584"/>
    <x v="4807"/>
    <n v="156596.13386999478"/>
    <n v="373.28580889998756"/>
    <n v="84735.878620297197"/>
    <n v="3.0389903524228061"/>
    <n v="0.54111092353432189"/>
    <m/>
    <m/>
    <m/>
    <m/>
    <x v="32"/>
  </r>
  <r>
    <x v="28"/>
    <x v="4"/>
    <s v="Low End"/>
    <s v="EDY's"/>
    <s v="French Vanilla"/>
    <n v="200"/>
    <x v="4808"/>
    <n v="56353.211599998111"/>
    <x v="4808"/>
    <n v="129510.35999999565"/>
    <n v="365.78574199998769"/>
    <n v="73157.148399997532"/>
    <n v="3.2377589999998913"/>
    <n v="0.56487487487487487"/>
    <m/>
    <m/>
    <m/>
    <m/>
    <x v="32"/>
  </r>
  <r>
    <x v="28"/>
    <x v="4"/>
    <s v="High End"/>
    <s v="Häagen-Dazs"/>
    <s v="Black Walnut"/>
    <n v="335"/>
    <x v="4809"/>
    <n v="238552.34885624214"/>
    <x v="4809"/>
    <n v="530745.56687498803"/>
    <n v="872.21856124998783"/>
    <n v="292193.21801874589"/>
    <n v="4.7292988805969083"/>
    <n v="0.55053350655224442"/>
    <m/>
    <m/>
    <m/>
    <m/>
    <x v="32"/>
  </r>
  <r>
    <x v="28"/>
    <x v="4"/>
    <s v="High End"/>
    <s v="Häagen-Dazs"/>
    <s v="Black Walnut"/>
    <n v="243"/>
    <x v="4810"/>
    <n v="120307.09491107597"/>
    <x v="4810"/>
    <n v="207557.15626799309"/>
    <n v="359.05375043998816"/>
    <n v="87250.061356917126"/>
    <n v="3.5149986666665498"/>
    <n v="0.4203664326767988"/>
    <m/>
    <m/>
    <m/>
    <m/>
    <x v="32"/>
  </r>
  <r>
    <x v="28"/>
    <x v="4"/>
    <s v="High End"/>
    <s v="Häagen-Dazs"/>
    <s v="Honey Vanilla"/>
    <n v="964"/>
    <x v="4811"/>
    <n v="1480463.3161919517"/>
    <x v="4811"/>
    <n v="2834884.0873919078"/>
    <n v="1405.0007999999543"/>
    <n v="1354420.7711999561"/>
    <n v="3.0505717095434695"/>
    <n v="0.47776936532386499"/>
    <m/>
    <m/>
    <m/>
    <m/>
    <x v="32"/>
  </r>
  <r>
    <x v="28"/>
    <x v="4"/>
    <s v="High End"/>
    <s v="Häagen-Dazs"/>
    <s v="Black Walnut"/>
    <n v="931"/>
    <x v="4812"/>
    <n v="1393356.4449839536"/>
    <x v="4812"/>
    <n v="2683517.9973839112"/>
    <n v="1385.7803999999542"/>
    <n v="1290161.5523999576"/>
    <n v="3.0960299291083828"/>
    <n v="0.48077246124590961"/>
    <m/>
    <m/>
    <m/>
    <m/>
    <x v="32"/>
  </r>
  <r>
    <x v="28"/>
    <x v="4"/>
    <s v="High End"/>
    <s v="Häagen-Dazs"/>
    <s v="Lemon Sorbet"/>
    <n v="813"/>
    <x v="4813"/>
    <n v="1065170.0506319643"/>
    <x v="4813"/>
    <n v="2101468.9558319296"/>
    <n v="1274.6603999999575"/>
    <n v="1036298.9051999652"/>
    <n v="3.1793759704795987"/>
    <n v="0.49313072283274118"/>
    <m/>
    <m/>
    <m/>
    <m/>
    <x v="32"/>
  </r>
  <r>
    <x v="28"/>
    <x v="4"/>
    <s v="High End"/>
    <s v="Häagen-Dazs"/>
    <s v="Vanilla Honey Bee"/>
    <n v="700"/>
    <x v="4814"/>
    <n v="780986.00999997463"/>
    <x v="4814"/>
    <n v="1587512.0099999483"/>
    <n v="1152.1799999999625"/>
    <n v="806525.99999997369"/>
    <n v="3.2398204285713232"/>
    <n v="0.5080440304826418"/>
    <m/>
    <m/>
    <m/>
    <m/>
    <x v="32"/>
  </r>
  <r>
    <x v="28"/>
    <x v="4"/>
    <s v="High End"/>
    <s v="Häagen-Dazs"/>
    <s v="Caramel Cone"/>
    <n v="566"/>
    <x v="4815"/>
    <n v="510758.62753198331"/>
    <x v="4815"/>
    <n v="1090251.8977319645"/>
    <n v="1023.8396999999667"/>
    <n v="579493.27019998117"/>
    <n v="3.4032510636041295"/>
    <n v="0.53152236781746742"/>
    <m/>
    <m/>
    <m/>
    <m/>
    <x v="32"/>
  </r>
  <r>
    <x v="28"/>
    <x v="4"/>
    <s v="High End"/>
    <s v="Häagen-Dazs"/>
    <s v="Vanilla"/>
    <n v="155"/>
    <x v="4816"/>
    <n v="43486.118519248572"/>
    <x v="4816"/>
    <n v="96364.78417499685"/>
    <n v="341.15268164998889"/>
    <n v="52878.665655748278"/>
    <n v="4.011021193548256"/>
    <n v="0.54873433390066539"/>
    <m/>
    <m/>
    <m/>
    <m/>
    <x v="32"/>
  </r>
  <r>
    <x v="28"/>
    <x v="4"/>
    <s v="Low End"/>
    <s v="Baskin-Robbins"/>
    <s v="Jamoca Almond Fudge"/>
    <n v="259"/>
    <x v="4817"/>
    <n v="168500.97637064414"/>
    <x v="4817"/>
    <n v="259990.41211499093"/>
    <n v="353.24106464998761"/>
    <n v="91489.435744346789"/>
    <n v="3.8757682818531465"/>
    <n v="0.35189542183533296"/>
    <m/>
    <m/>
    <m/>
    <m/>
    <x v="32"/>
  </r>
  <r>
    <x v="28"/>
    <x v="4"/>
    <s v="Low End"/>
    <s v="Baskin-Robbins"/>
    <s v="Jamoca Almond Fudge"/>
    <n v="222"/>
    <x v="4818"/>
    <n v="128691.20678651551"/>
    <x v="4818"/>
    <n v="206739.0286919928"/>
    <n v="351.5667653399878"/>
    <n v="78047.821905477293"/>
    <n v="4.1948508378376923"/>
    <n v="0.3775185672452574"/>
    <m/>
    <m/>
    <m/>
    <m/>
    <x v="32"/>
  </r>
  <r>
    <x v="28"/>
    <x v="4"/>
    <s v="Low End"/>
    <s v="Baskin-Robbins"/>
    <s v="Lemon Sherbet"/>
    <n v="974"/>
    <x v="4819"/>
    <n v="1251843.440643956"/>
    <x v="4819"/>
    <n v="2365305.0462439167"/>
    <n v="1143.1843999999599"/>
    <n v="1113461.6055999608"/>
    <n v="2.4932696160163395"/>
    <n v="0.47074757117189936"/>
    <m/>
    <m/>
    <m/>
    <m/>
    <x v="32"/>
  </r>
  <r>
    <x v="28"/>
    <x v="4"/>
    <s v="Low End"/>
    <s v="Baskin-Robbins"/>
    <s v="Orange Sherbet"/>
    <n v="775"/>
    <x v="4820"/>
    <n v="786231.33874997275"/>
    <x v="4820"/>
    <n v="1563668.7137499459"/>
    <n v="1003.1449999999652"/>
    <n v="777437.37499997311"/>
    <n v="2.6034026451612"/>
    <n v="0.49718803488466867"/>
    <m/>
    <m/>
    <m/>
    <m/>
    <x v="32"/>
  </r>
  <r>
    <x v="28"/>
    <x v="4"/>
    <s v="Low End"/>
    <s v="Baskin-Robbins"/>
    <s v="Orange Sherbet"/>
    <n v="687"/>
    <x v="4821"/>
    <n v="617911.72614897857"/>
    <x v="4821"/>
    <n v="1267403.1062489562"/>
    <n v="945.40229999996723"/>
    <n v="649491.3800999776"/>
    <n v="2.6853524410479421"/>
    <n v="0.5124584095601844"/>
    <m/>
    <m/>
    <m/>
    <m/>
    <x v="32"/>
  </r>
  <r>
    <x v="28"/>
    <x v="4"/>
    <s v="Low End"/>
    <s v="Baskin-Robbins"/>
    <s v="Chocolate"/>
    <n v="188"/>
    <x v="4822"/>
    <n v="61792.757379837763"/>
    <x v="4822"/>
    <n v="127974.48166399536"/>
    <n v="352.03044831998722"/>
    <n v="66181.724284157594"/>
    <n v="3.6208262127658264"/>
    <n v="0.51714782059380915"/>
    <m/>
    <m/>
    <m/>
    <m/>
    <x v="32"/>
  </r>
  <r>
    <x v="28"/>
    <x v="4"/>
    <s v="Low End"/>
    <s v="Baskin-Robbins"/>
    <s v="Lemon Sherbet"/>
    <n v="405"/>
    <x v="4823"/>
    <n v="217095.12472499229"/>
    <x v="4823"/>
    <n v="528212.27722498123"/>
    <n v="768.19049999997276"/>
    <n v="311117.15249998891"/>
    <n v="3.2203156666665524"/>
    <n v="0.58900022948060893"/>
    <m/>
    <m/>
    <m/>
    <m/>
    <x v="32"/>
  </r>
  <r>
    <x v="28"/>
    <x v="4"/>
    <s v="High End"/>
    <s v="Ben and Jerry's"/>
    <s v="Neapolitan Dynamite"/>
    <n v="984"/>
    <x v="4824"/>
    <n v="1444831.603199949"/>
    <x v="4824"/>
    <n v="2730535.9534079037"/>
    <n v="1306.6101119999537"/>
    <n v="1285704.3502079546"/>
    <n v="2.8200558048779492"/>
    <n v="0.47086153493174254"/>
    <m/>
    <m/>
    <m/>
    <m/>
    <x v="32"/>
  </r>
  <r>
    <x v="28"/>
    <x v="4"/>
    <s v="High End"/>
    <s v="Ben and Jerry's"/>
    <s v="Chubby Hubby"/>
    <n v="827"/>
    <x v="4825"/>
    <n v="1031946.2716499626"/>
    <x v="4825"/>
    <n v="2016602.9780259272"/>
    <n v="1190.6368879999573"/>
    <n v="984656.70637596457"/>
    <n v="2.9485560314388297"/>
    <n v="0.48827494410419592"/>
    <m/>
    <m/>
    <m/>
    <m/>
    <x v="32"/>
  </r>
  <r>
    <x v="28"/>
    <x v="4"/>
    <s v="High End"/>
    <s v="Ben and Jerry's"/>
    <s v="Strawberry"/>
    <n v="823"/>
    <x v="4826"/>
    <n v="1002328.3874249653"/>
    <x v="4826"/>
    <n v="1960688.0237169322"/>
    <n v="1164.4710039999597"/>
    <n v="958359.63629196689"/>
    <n v="2.8947350899148452"/>
    <n v="0.48878741783467272"/>
    <m/>
    <m/>
    <m/>
    <m/>
    <x v="32"/>
  </r>
  <r>
    <x v="28"/>
    <x v="4"/>
    <s v="High End"/>
    <s v="Ben and Jerry's"/>
    <s v="Butter Pecan"/>
    <n v="777"/>
    <x v="4827"/>
    <n v="901020.25282496819"/>
    <x v="4827"/>
    <n v="1784120.600492937"/>
    <n v="1136.5512839999599"/>
    <n v="883100.34766796883"/>
    <n v="2.9551679652508609"/>
    <n v="0.49497794455373467"/>
    <m/>
    <m/>
    <m/>
    <m/>
    <x v="32"/>
  </r>
  <r>
    <x v="28"/>
    <x v="4"/>
    <s v="High End"/>
    <s v="Ben and Jerry's"/>
    <s v="Coffee"/>
    <n v="719"/>
    <x v="4828"/>
    <n v="780132.92107497179"/>
    <x v="4828"/>
    <n v="1571747.8170229432"/>
    <n v="1100.9942919999601"/>
    <n v="791614.89594797138"/>
    <n v="3.0403605243392504"/>
    <n v="0.50365261358999291"/>
    <m/>
    <m/>
    <m/>
    <m/>
    <x v="32"/>
  </r>
  <r>
    <x v="28"/>
    <x v="4"/>
    <s v="High End"/>
    <s v="Ben and Jerry's"/>
    <s v="S'mores"/>
    <n v="558"/>
    <x v="4829"/>
    <n v="465598.15739998349"/>
    <x v="4829"/>
    <n v="1000329.5752559646"/>
    <n v="958.30003199996611"/>
    <n v="534731.41785598116"/>
    <n v="3.2127335698923596"/>
    <n v="0.53455524167537871"/>
    <m/>
    <m/>
    <m/>
    <m/>
    <x v="32"/>
  </r>
  <r>
    <x v="28"/>
    <x v="4"/>
    <s v="High End"/>
    <s v="Ben and Jerry's"/>
    <s v="Butter Pecan"/>
    <n v="542"/>
    <x v="4830"/>
    <n v="438685.12529998447"/>
    <x v="4830"/>
    <n v="950243.42213196645"/>
    <n v="943.83449599996663"/>
    <n v="511558.29683198198"/>
    <n v="3.2347170590404759"/>
    <n v="0.53834447565472177"/>
    <m/>
    <m/>
    <m/>
    <m/>
    <x v="32"/>
  </r>
  <r>
    <x v="28"/>
    <x v="4"/>
    <s v="High End"/>
    <s v="Ben and Jerry's"/>
    <s v="Strawberry"/>
    <n v="521"/>
    <x v="4831"/>
    <n v="401990.54894998606"/>
    <x v="4831"/>
    <n v="880723.65703796945"/>
    <n v="918.87352799996813"/>
    <n v="478733.10808798339"/>
    <n v="3.2446227984643787"/>
    <n v="0.54356789926371241"/>
    <m/>
    <m/>
    <m/>
    <m/>
    <x v="32"/>
  </r>
  <r>
    <x v="28"/>
    <x v="5"/>
    <s v="High End"/>
    <s v="Ben and Jerry's"/>
    <s v="Cinnamon Buns"/>
    <n v="461"/>
    <x v="4832"/>
    <n v="317888.91179998877"/>
    <x v="4832"/>
    <n v="722935.62319197448"/>
    <n v="878.62627199996905"/>
    <n v="405046.71139198571"/>
    <n v="3.4017138221256933"/>
    <n v="0.56028047089944855"/>
    <m/>
    <m/>
    <m/>
    <m/>
    <x v="32"/>
  </r>
  <r>
    <x v="28"/>
    <x v="5"/>
    <s v="High End"/>
    <s v="Ben and Jerry's"/>
    <s v="Neapolitan Dynamite"/>
    <n v="446"/>
    <x v="4833"/>
    <n v="297135.74789998948"/>
    <x v="4833"/>
    <n v="682965.11007597577"/>
    <n v="865.08825599996942"/>
    <n v="385829.36217598629"/>
    <n v="3.4334347668160219"/>
    <n v="0.56493275642304064"/>
    <m/>
    <m/>
    <m/>
    <m/>
    <x v="32"/>
  </r>
  <r>
    <x v="28"/>
    <x v="5"/>
    <s v="Low End"/>
    <s v="EDY's"/>
    <s v="Girl Scouts® Samoas® Cookie (Jan-Apr)"/>
    <n v="634"/>
    <x v="4834"/>
    <n v="645008.50609349657"/>
    <x v="4834"/>
    <n v="991825.66159196396"/>
    <n v="547.03021371998022"/>
    <n v="346817.15549846739"/>
    <n v="2.4674980883279862"/>
    <n v="0.34967552154457932"/>
    <m/>
    <m/>
    <m/>
    <m/>
    <x v="32"/>
  </r>
  <r>
    <x v="28"/>
    <x v="5"/>
    <s v="Low End"/>
    <s v="EDY's"/>
    <s v="Red, White and No More Blues  New!"/>
    <n v="221"/>
    <x v="4835"/>
    <n v="69491.634286097571"/>
    <x v="4835"/>
    <n v="153108.82430999464"/>
    <n v="378.35832589998677"/>
    <n v="83617.19002389707"/>
    <n v="3.1348421266967232"/>
    <n v="0.54612913658457707"/>
    <m/>
    <m/>
    <m/>
    <m/>
    <x v="32"/>
  </r>
  <r>
    <x v="28"/>
    <x v="5"/>
    <s v="High End"/>
    <s v="Häagen-Dazs"/>
    <s v="Macadamia Nut Brittle"/>
    <n v="314"/>
    <x v="4836"/>
    <n v="289956.41924890992"/>
    <x v="4836"/>
    <n v="571003.57973198558"/>
    <n v="895.05465121998634"/>
    <n v="281047.16048307566"/>
    <n v="5.7913462993629112"/>
    <n v="0.49219859639932906"/>
    <m/>
    <m/>
    <m/>
    <m/>
    <x v="32"/>
  </r>
  <r>
    <x v="28"/>
    <x v="5"/>
    <s v="High End"/>
    <s v="Häagen-Dazs"/>
    <s v="Honey Vanilla"/>
    <n v="262"/>
    <x v="4837"/>
    <n v="208544.46265823275"/>
    <x v="4837"/>
    <n v="440704.48630398925"/>
    <n v="886.1069604799867"/>
    <n v="232160.0236457565"/>
    <n v="6.4201457709922103"/>
    <n v="0.52679296639975004"/>
    <m/>
    <m/>
    <m/>
    <m/>
    <x v="32"/>
  </r>
  <r>
    <x v="28"/>
    <x v="5"/>
    <s v="High End"/>
    <s v="Häagen-Dazs"/>
    <s v="Honey Vanilla"/>
    <n v="602"/>
    <x v="4838"/>
    <n v="593769.96167997946"/>
    <x v="4838"/>
    <n v="1248549.7096799565"/>
    <n v="1087.673999999962"/>
    <n v="654779.74799997709"/>
    <n v="3.445187441860345"/>
    <n v="0.52443226162602552"/>
    <m/>
    <m/>
    <m/>
    <m/>
    <x v="32"/>
  </r>
  <r>
    <x v="28"/>
    <x v="5"/>
    <s v="High End"/>
    <s v="Häagen-Dazs"/>
    <s v="Raspberry Sorbet"/>
    <n v="565"/>
    <x v="4839"/>
    <n v="533357.93774998072"/>
    <x v="4839"/>
    <n v="1138994.1502499587"/>
    <n v="1071.9224999999612"/>
    <n v="605636.21249997802"/>
    <n v="3.5679979646016409"/>
    <n v="0.5317289929602077"/>
    <m/>
    <m/>
    <m/>
    <m/>
    <x v="32"/>
  </r>
  <r>
    <x v="28"/>
    <x v="5"/>
    <s v="High End"/>
    <s v="Häagen-Dazs"/>
    <s v="Lemon Sorbet"/>
    <n v="492"/>
    <x v="4840"/>
    <n v="400098.38716798584"/>
    <x v="4840"/>
    <n v="886063.71196796861"/>
    <n v="987.73439999996504"/>
    <n v="485965.32479998277"/>
    <n v="3.6604522439023093"/>
    <n v="0.54845415542483078"/>
    <m/>
    <m/>
    <m/>
    <m/>
    <x v="32"/>
  </r>
  <r>
    <x v="28"/>
    <x v="5"/>
    <s v="High End"/>
    <s v="Häagen-Dazs"/>
    <s v="Almond Hazelnut Swirl"/>
    <n v="492"/>
    <x v="4841"/>
    <n v="404498.38449598529"/>
    <x v="4841"/>
    <n v="895808.01009596756"/>
    <n v="998.59679999996399"/>
    <n v="491309.62559998228"/>
    <n v="3.7007072926827931"/>
    <n v="0.54845415542483089"/>
    <m/>
    <m/>
    <m/>
    <m/>
    <x v="32"/>
  </r>
  <r>
    <x v="28"/>
    <x v="5"/>
    <s v="High End"/>
    <s v="Häagen-Dazs"/>
    <s v="Lemon Sorbet"/>
    <n v="137"/>
    <x v="4842"/>
    <n v="33704.268481618812"/>
    <x v="4842"/>
    <n v="81680.200901997116"/>
    <n v="350.18928773998761"/>
    <n v="47975.932420378304"/>
    <n v="4.3518674890509415"/>
    <n v="0.58736305604759198"/>
    <m/>
    <m/>
    <m/>
    <m/>
    <x v="32"/>
  </r>
  <r>
    <x v="28"/>
    <x v="5"/>
    <s v="Low End"/>
    <s v="Baskin-Robbins"/>
    <s v="Vanilla"/>
    <n v="345"/>
    <x v="4843"/>
    <n v="291826.34556298907"/>
    <x v="4843"/>
    <n v="592172.6072999842"/>
    <n v="870.56887459998597"/>
    <n v="300346.26173699513"/>
    <n v="4.9751951884056647"/>
    <n v="0.50719377768321017"/>
    <m/>
    <m/>
    <m/>
    <m/>
    <x v="32"/>
  </r>
  <r>
    <x v="28"/>
    <x v="5"/>
    <s v="Low End"/>
    <s v="Baskin-Robbins"/>
    <s v="Chocolate Chip"/>
    <n v="277"/>
    <x v="4844"/>
    <n v="196907.34029231258"/>
    <x v="4844"/>
    <n v="437174.3458719888"/>
    <n v="867.38991183998633"/>
    <n v="240267.00557967622"/>
    <n v="5.6976416462092407"/>
    <n v="0.54959081622330597"/>
    <m/>
    <m/>
    <m/>
    <m/>
    <x v="32"/>
  </r>
  <r>
    <x v="28"/>
    <x v="5"/>
    <s v="Low End"/>
    <s v="Baskin-Robbins"/>
    <s v="Lemon Crisp"/>
    <n v="190"/>
    <x v="4845"/>
    <n v="101104.95087599629"/>
    <x v="4845"/>
    <n v="169396.93959999376"/>
    <n v="359.4315195999867"/>
    <n v="68291.988723997463"/>
    <n v="4.6924359999998275"/>
    <n v="0.40314771261664506"/>
    <m/>
    <m/>
    <m/>
    <m/>
    <x v="32"/>
  </r>
  <r>
    <x v="28"/>
    <x v="5"/>
    <s v="Low End"/>
    <s v="Baskin-Robbins"/>
    <s v="Rainbow Sherbet"/>
    <n v="273"/>
    <x v="4846"/>
    <n v="137262.23668520484"/>
    <x v="4846"/>
    <n v="235982.52869099117"/>
    <n v="361.61279122998656"/>
    <n v="98720.292005786323"/>
    <n v="3.1663181941390759"/>
    <n v="0.41833729197408609"/>
    <m/>
    <m/>
    <m/>
    <m/>
    <x v="32"/>
  </r>
  <r>
    <x v="28"/>
    <x v="5"/>
    <s v="Low End"/>
    <s v="Baskin-Robbins"/>
    <s v="Very Berry Strawberry"/>
    <n v="705"/>
    <x v="4847"/>
    <n v="668420.09504997544"/>
    <x v="4847"/>
    <n v="1361638.8400499499"/>
    <n v="983.28899999996372"/>
    <n v="693218.7449999745"/>
    <n v="2.7395781702126651"/>
    <n v="0.50910617750485487"/>
    <m/>
    <m/>
    <m/>
    <m/>
    <x v="32"/>
  </r>
  <r>
    <x v="28"/>
    <x v="5"/>
    <s v="Low End"/>
    <s v="Baskin-Robbins"/>
    <s v="Chocolate Almond"/>
    <n v="693"/>
    <x v="4848"/>
    <n v="658091.92818597483"/>
    <x v="4848"/>
    <n v="1346691.2395859486"/>
    <n v="993.64979999996228"/>
    <n v="688599.31139997381"/>
    <n v="2.8041520952379884"/>
    <n v="0.51132679203563347"/>
    <m/>
    <m/>
    <m/>
    <m/>
    <x v="32"/>
  </r>
  <r>
    <x v="28"/>
    <x v="5"/>
    <s v="Low End"/>
    <s v="Baskin-Robbins"/>
    <s v="Cherry Macaroon"/>
    <n v="636"/>
    <x v="4849"/>
    <n v="549376.35479997948"/>
    <x v="4849"/>
    <n v="1150997.374799957"/>
    <n v="945.94499999996481"/>
    <n v="601621.01999997755"/>
    <n v="2.8455099056602711"/>
    <n v="0.52269538851427799"/>
    <m/>
    <m/>
    <m/>
    <m/>
    <x v="32"/>
  </r>
  <r>
    <x v="28"/>
    <x v="5"/>
    <s v="Low End"/>
    <s v="Baskin-Robbins"/>
    <s v="Very Berry Strawberry"/>
    <n v="122"/>
    <x v="4850"/>
    <n v="24488.833065359097"/>
    <x v="4850"/>
    <n v="67338.723255997524"/>
    <n v="351.22860811998714"/>
    <n v="42849.890190638427"/>
    <n v="4.5242356393440959"/>
    <n v="0.63633357032533289"/>
    <m/>
    <m/>
    <m/>
    <m/>
    <x v="32"/>
  </r>
  <r>
    <x v="28"/>
    <x v="5"/>
    <s v="High End"/>
    <s v="Ben and Jerry's"/>
    <s v="Coffee HEATH Bar Crunch"/>
    <n v="236"/>
    <x v="4851"/>
    <n v="163958.4242865539"/>
    <x v="4851"/>
    <n v="253243.36737599049"/>
    <n v="378.32603003998565"/>
    <n v="89284.943089436594"/>
    <n v="4.5468860847455925"/>
    <n v="0.35256577107851844"/>
    <m/>
    <m/>
    <m/>
    <m/>
    <x v="32"/>
  </r>
  <r>
    <x v="28"/>
    <x v="5"/>
    <s v="High End"/>
    <s v="Ben and Jerry's"/>
    <s v="Mint Chocolate Chunk"/>
    <n v="215"/>
    <x v="4852"/>
    <n v="91241.763865746529"/>
    <x v="4852"/>
    <n v="170629.49432499349"/>
    <n v="369.2452579499859"/>
    <n v="79387.730459246959"/>
    <n v="3.6912816511626501"/>
    <n v="0.46526382073218392"/>
    <m/>
    <m/>
    <m/>
    <m/>
    <x v="32"/>
  </r>
  <r>
    <x v="28"/>
    <x v="5"/>
    <s v="High End"/>
    <s v="Ben and Jerry's"/>
    <s v="Chocolate Therapy"/>
    <n v="941"/>
    <x v="4853"/>
    <n v="1356778.2622499496"/>
    <x v="4853"/>
    <n v="2585129.5878899037"/>
    <n v="1305.3680399999514"/>
    <n v="1228351.3256399541"/>
    <n v="2.91946364505834"/>
    <n v="0.47516044510657918"/>
    <m/>
    <m/>
    <m/>
    <m/>
    <x v="32"/>
  </r>
  <r>
    <x v="28"/>
    <x v="5"/>
    <s v="High End"/>
    <s v="Ben and Jerry's"/>
    <s v="Strawberry Cheesecake"/>
    <n v="799"/>
    <x v="4854"/>
    <n v="978477.21269996359"/>
    <x v="4854"/>
    <n v="1925935.9765879284"/>
    <n v="1185.805711999956"/>
    <n v="947458.76388796477"/>
    <n v="3.0168122803503259"/>
    <n v="0.49194717550607464"/>
    <m/>
    <m/>
    <m/>
    <m/>
    <x v="32"/>
  </r>
  <r>
    <x v="28"/>
    <x v="5"/>
    <s v="High End"/>
    <s v="Ben and Jerry's"/>
    <s v="Gingersnap"/>
    <n v="772"/>
    <x v="4855"/>
    <n v="923253.71399996476"/>
    <x v="4855"/>
    <n v="1830710.5941599302"/>
    <n v="1175.4622799999554"/>
    <n v="907456.88015996548"/>
    <n v="3.0717445336786398"/>
    <n v="0.49568560047382915"/>
    <m/>
    <m/>
    <m/>
    <m/>
    <x v="32"/>
  </r>
  <r>
    <x v="28"/>
    <x v="5"/>
    <s v="High End"/>
    <s v="Ben and Jerry's"/>
    <s v="Dave Matthews Band MagicBrownies Encore Edition"/>
    <n v="734"/>
    <x v="4856"/>
    <n v="819084.21569997002"/>
    <x v="4856"/>
    <n v="1642463.4779079396"/>
    <n v="1121.7701119999585"/>
    <n v="823379.26220796956"/>
    <n v="3.0486221553132395"/>
    <n v="0.50130750137393321"/>
    <m/>
    <m/>
    <m/>
    <m/>
    <x v="32"/>
  </r>
  <r>
    <x v="28"/>
    <x v="5"/>
    <s v="High End"/>
    <s v="Ben and Jerry's"/>
    <s v="Coffee HEATH Bar Crunch"/>
    <n v="635"/>
    <x v="4857"/>
    <n v="618204.40874997701"/>
    <x v="4857"/>
    <n v="1283420.4773499521"/>
    <n v="1047.5843599999607"/>
    <n v="665216.06859997509"/>
    <n v="3.1828891496061806"/>
    <n v="0.51831498744163296"/>
    <m/>
    <m/>
    <m/>
    <m/>
    <x v="32"/>
  </r>
  <r>
    <x v="28"/>
    <x v="5"/>
    <s v="High End"/>
    <s v="Ben and Jerry's"/>
    <s v="S'mores"/>
    <n v="634"/>
    <x v="4858"/>
    <n v="616349.28149997699"/>
    <x v="4858"/>
    <n v="1280079.4688599522"/>
    <n v="1046.8930399999608"/>
    <n v="663730.18735997519"/>
    <n v="3.1846258517348964"/>
    <n v="0.51850701734252325"/>
    <m/>
    <m/>
    <m/>
    <m/>
    <x v="32"/>
  </r>
  <r>
    <x v="28"/>
    <x v="5"/>
    <s v="High End"/>
    <s v="Ben and Jerry's"/>
    <s v="Strawberry Cheesecake"/>
    <n v="121"/>
    <x v="4859"/>
    <n v="24967.740859379068"/>
    <x v="4859"/>
    <n v="67959.460997997463"/>
    <n v="355.3034722199867"/>
    <n v="42991.720138618395"/>
    <n v="4.641722628099"/>
    <n v="0.63260831541741058"/>
    <m/>
    <m/>
    <m/>
    <m/>
    <x v="32"/>
  </r>
  <r>
    <x v="28"/>
    <x v="5"/>
    <s v="Low End"/>
    <s v="EDY's"/>
    <s v="Strawberry Cheesecake Limited Editions "/>
    <n v="904"/>
    <x v="4860"/>
    <n v="1283268.7219455512"/>
    <x v="4860"/>
    <n v="2321165.9417599286"/>
    <n v="1148.1163935999753"/>
    <n v="1037897.2198143774"/>
    <n v="2.8403334513273464"/>
    <n v="0.44714477372842837"/>
    <m/>
    <m/>
    <m/>
    <m/>
    <x v="32"/>
  </r>
  <r>
    <x v="28"/>
    <x v="5"/>
    <s v="Low End"/>
    <s v="EDY's"/>
    <s v="Strawberry Cheesecake Limited Editions "/>
    <n v="892"/>
    <x v="4861"/>
    <n v="1227894.3104257148"/>
    <x v="4861"/>
    <n v="2237802.491695934"/>
    <n v="1132.1840597199769"/>
    <n v="1009908.1812702192"/>
    <n v="2.8124968475335494"/>
    <n v="0.45129460040276093"/>
    <m/>
    <m/>
    <m/>
    <m/>
    <x v="32"/>
  </r>
  <r>
    <x v="28"/>
    <x v="5"/>
    <s v="Low End"/>
    <s v="EDY's"/>
    <s v="Cookies 'N Cream"/>
    <n v="864"/>
    <x v="4862"/>
    <n v="1165857.1528780367"/>
    <x v="4862"/>
    <n v="2140868.5447679362"/>
    <n v="1128.4854072799762"/>
    <n v="975011.3918898995"/>
    <n v="2.8678901759258402"/>
    <n v="0.45542795902753003"/>
    <m/>
    <m/>
    <m/>
    <m/>
    <x v="32"/>
  </r>
  <r>
    <x v="28"/>
    <x v="5"/>
    <s v="Low End"/>
    <s v="EDY's"/>
    <s v="S'Mores Limited Edition New!"/>
    <n v="689"/>
    <x v="4863"/>
    <n v="763637.06073379132"/>
    <x v="4863"/>
    <n v="1502745.4467219566"/>
    <n v="1072.7262496199787"/>
    <n v="739108.38598816528"/>
    <n v="3.1655339593613023"/>
    <n v="0.49183871267115392"/>
    <m/>
    <m/>
    <m/>
    <m/>
    <x v="32"/>
  </r>
  <r>
    <x v="28"/>
    <x v="5"/>
    <s v="High End"/>
    <s v="Häagen-Dazs"/>
    <s v="Macadamia Nut Brittle"/>
    <n v="218"/>
    <x v="4864"/>
    <n v="99144.982193396354"/>
    <x v="4864"/>
    <n v="180042.87113999337"/>
    <n v="371.09123369998639"/>
    <n v="80897.888946597013"/>
    <n v="3.7884620642200444"/>
    <n v="0.44932569912026349"/>
    <m/>
    <m/>
    <m/>
    <m/>
    <x v="32"/>
  </r>
  <r>
    <x v="28"/>
    <x v="5"/>
    <s v="High End"/>
    <s v="Häagen-Dazs"/>
    <s v="Crème Brûlée"/>
    <n v="209"/>
    <x v="4865"/>
    <n v="91230.489082256579"/>
    <x v="4865"/>
    <n v="169241.40624599365"/>
    <n v="373.25797685998606"/>
    <n v="78010.917163737075"/>
    <n v="3.8744856172247353"/>
    <n v="0.46094462870597769"/>
    <m/>
    <m/>
    <m/>
    <m/>
    <x v="32"/>
  </r>
  <r>
    <x v="28"/>
    <x v="5"/>
    <s v="High End"/>
    <s v="Häagen-Dazs"/>
    <s v="Rum Raisin"/>
    <n v="808"/>
    <x v="4866"/>
    <n v="1098113.9836799598"/>
    <x v="4866"/>
    <n v="2168981.4316799208"/>
    <n v="1325.3309999999515"/>
    <n v="1070867.447999961"/>
    <n v="3.3222561386137399"/>
    <n v="0.49371904819422635"/>
    <m/>
    <m/>
    <m/>
    <m/>
    <x v="32"/>
  </r>
  <r>
    <x v="28"/>
    <x v="5"/>
    <s v="High End"/>
    <s v="Häagen-Dazs"/>
    <s v="Pannacotta"/>
    <n v="795"/>
    <x v="4867"/>
    <n v="1063220.2640999609"/>
    <x v="4867"/>
    <n v="2106540.8990999227"/>
    <n v="1312.3529999999519"/>
    <n v="1043320.6349999618"/>
    <n v="3.3330024905659155"/>
    <n v="0.49527670478448771"/>
    <m/>
    <m/>
    <m/>
    <m/>
    <x v="32"/>
  </r>
  <r>
    <x v="28"/>
    <x v="5"/>
    <s v="High End"/>
    <s v="Häagen-Dazs"/>
    <s v="Chocolate"/>
    <n v="176"/>
    <x v="4868"/>
    <n v="62041.988342397679"/>
    <x v="4868"/>
    <n v="126700.55903999523"/>
    <n v="367.37824259998615"/>
    <n v="64658.570697597555"/>
    <n v="4.0902814772725735"/>
    <n v="0.5103258516577418"/>
    <m/>
    <m/>
    <m/>
    <m/>
    <x v="32"/>
  </r>
  <r>
    <x v="28"/>
    <x v="5"/>
    <s v="High End"/>
    <s v="Häagen-Dazs"/>
    <s v="Rocky Road"/>
    <n v="579"/>
    <x v="4869"/>
    <n v="572137.71168597846"/>
    <x v="4869"/>
    <n v="1214433.9337859543"/>
    <n v="1109.3198999999584"/>
    <n v="642296.2220999758"/>
    <n v="3.6225698341967552"/>
    <n v="0.52888527257933282"/>
    <m/>
    <m/>
    <m/>
    <m/>
    <x v="32"/>
  </r>
  <r>
    <x v="29"/>
    <x v="0"/>
    <s v="Low End"/>
    <s v="Baskin-Robbins"/>
    <s v="Old Fashioned Butter Pecan"/>
    <n v="274"/>
    <x v="4870"/>
    <n v="197829.39024311226"/>
    <x v="4870"/>
    <n v="437898.07255198824"/>
    <n v="876.16307411998525"/>
    <n v="240068.68230887598"/>
    <n v="5.8327304671531275"/>
    <n v="0.54822959349832368"/>
    <m/>
    <m/>
    <m/>
    <m/>
    <x v="32"/>
  </r>
  <r>
    <x v="29"/>
    <x v="0"/>
    <s v="Low End"/>
    <s v="Baskin-Robbins"/>
    <s v="Chocolate Ribbon"/>
    <n v="231"/>
    <x v="4871"/>
    <n v="98474.422440236216"/>
    <x v="4871"/>
    <n v="182923.39850399297"/>
    <n v="365.5799829599859"/>
    <n v="84448.976063756752"/>
    <n v="3.4280354285712966"/>
    <n v="0.46166306090094505"/>
    <m/>
    <m/>
    <m/>
    <m/>
    <x v="32"/>
  </r>
  <r>
    <x v="29"/>
    <x v="0"/>
    <s v="Low End"/>
    <s v="Baskin-Robbins"/>
    <s v="Orange Sherbet"/>
    <n v="955"/>
    <x v="4872"/>
    <n v="1282610.8543249487"/>
    <x v="4872"/>
    <n v="2433312.7968249028"/>
    <n v="1204.9234999999519"/>
    <n v="1150701.942499954"/>
    <n v="2.6680329999998937"/>
    <n v="0.47289520032173515"/>
    <m/>
    <m/>
    <m/>
    <m/>
    <x v="32"/>
  </r>
  <r>
    <x v="29"/>
    <x v="0"/>
    <s v="Low End"/>
    <s v="Baskin-Robbins"/>
    <s v="Vanilla Burnt Almond"/>
    <n v="949"/>
    <x v="4873"/>
    <n v="1240916.5034759522"/>
    <x v="4873"/>
    <n v="2357308.3358759093"/>
    <n v="1176.3875999999548"/>
    <n v="1116391.8323999571"/>
    <n v="2.6174835869335138"/>
    <n v="0.47358753006960258"/>
    <m/>
    <m/>
    <m/>
    <m/>
    <x v="32"/>
  </r>
  <r>
    <x v="29"/>
    <x v="0"/>
    <s v="Low End"/>
    <s v="Baskin-Robbins"/>
    <s v="Chocolate Fudge"/>
    <n v="836"/>
    <x v="4874"/>
    <n v="972171.32495996205"/>
    <x v="4874"/>
    <n v="1898972.6289599256"/>
    <n v="1108.6139999999564"/>
    <n v="926801.30399996357"/>
    <n v="2.7171033014353001"/>
    <n v="0.48805406137295204"/>
    <m/>
    <m/>
    <m/>
    <m/>
    <x v="32"/>
  </r>
  <r>
    <x v="29"/>
    <x v="0"/>
    <s v="Low End"/>
    <s v="Baskin-Robbins"/>
    <s v="Chocolate Chip"/>
    <n v="825"/>
    <x v="4875"/>
    <n v="946891.62562496285"/>
    <x v="4875"/>
    <n v="1855284.6881249272"/>
    <n v="1101.0824999999568"/>
    <n v="908393.06249996438"/>
    <n v="2.7258544545453476"/>
    <n v="0.48962462112380506"/>
    <m/>
    <m/>
    <m/>
    <m/>
    <x v="32"/>
  </r>
  <r>
    <x v="29"/>
    <x v="0"/>
    <s v="Low End"/>
    <s v="Baskin-Robbins"/>
    <s v="Chocolate Fudge"/>
    <n v="775"/>
    <x v="4876"/>
    <n v="835833.95437496726"/>
    <x v="4876"/>
    <n v="1662319.1418749348"/>
    <n v="1066.4324999999581"/>
    <n v="826485.18749996752"/>
    <n v="2.7676489354837623"/>
    <n v="0.49718803488466862"/>
    <m/>
    <m/>
    <m/>
    <m/>
    <x v="32"/>
  </r>
  <r>
    <x v="29"/>
    <x v="0"/>
    <s v="Low End"/>
    <s v="Baskin-Robbins"/>
    <s v="Chocolate Fudge"/>
    <n v="719"/>
    <x v="4877"/>
    <n v="720949.67491197167"/>
    <x v="4877"/>
    <n v="1461142.3437119424"/>
    <n v="1029.4751999999594"/>
    <n v="740192.66879997076"/>
    <n v="2.8264072990263145"/>
    <n v="0.50658491418403273"/>
    <m/>
    <m/>
    <m/>
    <m/>
    <x v="32"/>
  </r>
  <r>
    <x v="29"/>
    <x v="0"/>
    <s v="Low End"/>
    <s v="Baskin-Robbins"/>
    <s v="Rainbow Sherbet"/>
    <n v="473"/>
    <x v="4878"/>
    <n v="312188.76185198774"/>
    <x v="4878"/>
    <n v="717818.23665197182"/>
    <n v="857.56759999996632"/>
    <n v="405629.47479998408"/>
    <n v="3.2084273234671041"/>
    <n v="0.56508661118991621"/>
    <m/>
    <m/>
    <m/>
    <m/>
    <x v="32"/>
  </r>
  <r>
    <x v="29"/>
    <x v="0"/>
    <s v="Low End"/>
    <s v="Baskin-Robbins"/>
    <s v="Old Fashioned Butter Pecan"/>
    <n v="405"/>
    <x v="4879"/>
    <n v="228388.90207499109"/>
    <x v="4879"/>
    <n v="555691.0695749782"/>
    <n v="808.15349999996829"/>
    <n v="327302.16749998712"/>
    <n v="3.3878437407406081"/>
    <n v="0.58900022948060882"/>
    <m/>
    <m/>
    <m/>
    <m/>
    <x v="32"/>
  </r>
  <r>
    <x v="29"/>
    <x v="0"/>
    <s v="High End"/>
    <s v="Ben and Jerry's"/>
    <s v="Neapolitan Dynamite"/>
    <n v="296"/>
    <x v="4880"/>
    <n v="253064.54690559005"/>
    <x v="4880"/>
    <n v="518237.55775998544"/>
    <n v="895.85476639998433"/>
    <n v="265173.0108543954"/>
    <n v="5.9148735135133474"/>
    <n v="0.51168234892231912"/>
    <m/>
    <m/>
    <m/>
    <m/>
    <x v="32"/>
  </r>
  <r>
    <x v="29"/>
    <x v="0"/>
    <s v="High End"/>
    <s v="Ben and Jerry's"/>
    <s v="Oatmeal Cookie Chunk"/>
    <n v="303"/>
    <x v="4881"/>
    <n v="190872.34954400265"/>
    <x v="4881"/>
    <n v="306292.26377098821"/>
    <n v="380.92380932998537"/>
    <n v="115419.91422698557"/>
    <n v="3.3361899570955811"/>
    <n v="0.37682934856390604"/>
    <m/>
    <m/>
    <m/>
    <m/>
    <x v="32"/>
  </r>
  <r>
    <x v="29"/>
    <x v="0"/>
    <s v="High End"/>
    <s v="Ben and Jerry's"/>
    <s v="Triple Caramel Chunk"/>
    <n v="281"/>
    <x v="4882"/>
    <n v="162760.77152187371"/>
    <x v="4882"/>
    <n v="269138.28974798968"/>
    <n v="378.56768051998552"/>
    <n v="106377.51822611596"/>
    <n v="3.4084964697507587"/>
    <n v="0.39525226353234089"/>
    <m/>
    <m/>
    <m/>
    <m/>
    <x v="32"/>
  </r>
  <r>
    <x v="29"/>
    <x v="0"/>
    <s v="High End"/>
    <s v="Ben and Jerry's"/>
    <s v="Imagine Whirled Peace"/>
    <n v="235"/>
    <x v="4883"/>
    <n v="111197.19607124572"/>
    <x v="4883"/>
    <n v="199013.86837499234"/>
    <n v="373.6879672499856"/>
    <n v="87816.672303746614"/>
    <n v="3.6036915957445421"/>
    <n v="0.44125905908365065"/>
    <m/>
    <m/>
    <m/>
    <m/>
    <x v="32"/>
  </r>
  <r>
    <x v="29"/>
    <x v="0"/>
    <s v="High End"/>
    <s v="Ben and Jerry's"/>
    <s v="Cinnamon Buns"/>
    <n v="998"/>
    <x v="4884"/>
    <n v="1565792.9882999386"/>
    <x v="4884"/>
    <n v="2951695.8518518852"/>
    <n v="1388.6802239999463"/>
    <n v="1385902.8635519466"/>
    <n v="2.9635381503004856"/>
    <n v="0.4695276658272346"/>
    <m/>
    <m/>
    <m/>
    <m/>
    <x v="32"/>
  </r>
  <r>
    <x v="29"/>
    <x v="0"/>
    <s v="High End"/>
    <s v="Ben and Jerry's"/>
    <s v="Dave Matthews Band MagicBrownies Encore Edition"/>
    <n v="809"/>
    <x v="4885"/>
    <n v="1019910.4663499608"/>
    <x v="4885"/>
    <n v="2002229.5066939229"/>
    <n v="1214.2386159999533"/>
    <n v="982319.04034396214"/>
    <n v="3.0592629987637885"/>
    <n v="0.49061260812501223"/>
    <m/>
    <m/>
    <m/>
    <m/>
    <x v="32"/>
  </r>
  <r>
    <x v="29"/>
    <x v="0"/>
    <s v="High End"/>
    <s v="Ben and Jerry's"/>
    <s v="Everything But The..."/>
    <n v="796"/>
    <x v="4886"/>
    <n v="996804.69119996089"/>
    <x v="4886"/>
    <n v="1963577.2321279231"/>
    <n v="1214.5383679999525"/>
    <n v="966772.54092796217"/>
    <n v="3.0990019698491249"/>
    <n v="0.49235269441389556"/>
    <m/>
    <m/>
    <m/>
    <m/>
    <x v="32"/>
  </r>
  <r>
    <x v="29"/>
    <x v="0"/>
    <s v="High End"/>
    <s v="Ben and Jerry's"/>
    <s v="Butter Pecan"/>
    <n v="645"/>
    <x v="4887"/>
    <n v="656081.82562497421"/>
    <x v="4887"/>
    <n v="1356716.1845249468"/>
    <n v="1086.2548199999574"/>
    <n v="700634.35889997263"/>
    <n v="3.2611409999998719"/>
    <n v="0.51641925326135851"/>
    <m/>
    <m/>
    <m/>
    <m/>
    <x v="32"/>
  </r>
  <r>
    <x v="29"/>
    <x v="0"/>
    <s v="High End"/>
    <s v="Ben and Jerry's"/>
    <s v="Cherry Garcia"/>
    <n v="631"/>
    <x v="4888"/>
    <n v="633822.54187497462"/>
    <x v="4888"/>
    <n v="1317953.5621749472"/>
    <n v="1084.2012999999565"/>
    <n v="684131.02029997262"/>
    <n v="3.310102099841389"/>
    <n v="0.51908583119650153"/>
    <m/>
    <m/>
    <m/>
    <m/>
    <x v="32"/>
  </r>
  <r>
    <x v="29"/>
    <x v="0"/>
    <s v="High End"/>
    <s v="Ben and Jerry's"/>
    <s v="Black Raspberry"/>
    <n v="626"/>
    <x v="4889"/>
    <n v="623905.7795999751"/>
    <x v="4889"/>
    <n v="1299965.3870239477"/>
    <n v="1079.9674239999563"/>
    <n v="676059.60742397257"/>
    <n v="3.3172875782746272"/>
    <n v="0.52005969864451351"/>
    <m/>
    <m/>
    <m/>
    <m/>
    <x v="32"/>
  </r>
  <r>
    <x v="29"/>
    <x v="0"/>
    <s v="High End"/>
    <s v="Ben and Jerry's"/>
    <s v="Vanilla HEATH Bar Crunch"/>
    <n v="411"/>
    <x v="4890"/>
    <n v="263352.06202498986"/>
    <x v="4890"/>
    <n v="622074.73454097612"/>
    <n v="872.80455599996662"/>
    <n v="358722.67251598625"/>
    <n v="3.6826370583940196"/>
    <n v="0.57665526760331265"/>
    <m/>
    <m/>
    <m/>
    <m/>
    <x v="32"/>
  </r>
  <r>
    <x v="29"/>
    <x v="0"/>
    <s v="Low End"/>
    <s v="EDY's"/>
    <s v="Caramel Delight"/>
    <n v="886"/>
    <x v="4891"/>
    <n v="1269928.9516616294"/>
    <x v="4891"/>
    <n v="2297874.9763279255"/>
    <n v="1160.2099601199732"/>
    <n v="1027946.0246662961"/>
    <n v="2.9272441851014852"/>
    <n v="0.44734636795122135"/>
    <m/>
    <m/>
    <m/>
    <m/>
    <x v="32"/>
  </r>
  <r>
    <x v="29"/>
    <x v="0"/>
    <s v="Low End"/>
    <s v="EDY's"/>
    <s v="Hot Chocolate Limited Edition  New!"/>
    <n v="604"/>
    <x v="4892"/>
    <n v="614636.0292799758"/>
    <x v="4892"/>
    <n v="952974.28799996257"/>
    <n v="560.16267999997808"/>
    <n v="338338.25871998677"/>
    <n v="2.6122052980131425"/>
    <n v="0.35503398463149305"/>
    <m/>
    <m/>
    <m/>
    <m/>
    <x v="32"/>
  </r>
  <r>
    <x v="29"/>
    <x v="0"/>
    <s v="Low End"/>
    <s v="EDY's"/>
    <s v="Strawberry Cheesecake Limited Editions "/>
    <n v="335"/>
    <x v="4893"/>
    <n v="211345.01074849183"/>
    <x v="4893"/>
    <n v="367980.61934998579"/>
    <n v="467.56898089998197"/>
    <n v="156635.60860149396"/>
    <n v="3.2789540597013658"/>
    <n v="0.42566265820787175"/>
    <m/>
    <m/>
    <m/>
    <m/>
    <x v="32"/>
  </r>
  <r>
    <x v="29"/>
    <x v="0"/>
    <s v="Low End"/>
    <s v="EDY's"/>
    <s v="Cookies 'N Cream"/>
    <n v="249"/>
    <x v="4894"/>
    <n v="128349.92625875495"/>
    <x v="4894"/>
    <n v="238929.19599599062"/>
    <n v="444.0934527599826"/>
    <n v="110579.26973723568"/>
    <n v="3.8536345542167161"/>
    <n v="0.46281187728556727"/>
    <m/>
    <m/>
    <m/>
    <m/>
    <x v="32"/>
  </r>
  <r>
    <x v="29"/>
    <x v="0"/>
    <s v="Low End"/>
    <s v="EDY's"/>
    <s v="Nestlé® Drumstick® Sundae Cone Limited Edition New!"/>
    <n v="153"/>
    <x v="4895"/>
    <n v="36814.192901638526"/>
    <x v="4895"/>
    <n v="95592.494843996174"/>
    <n v="384.17190811998466"/>
    <n v="58778.301942357648"/>
    <n v="4.083578745097876"/>
    <n v="0.61488406635146331"/>
    <m/>
    <m/>
    <m/>
    <m/>
    <x v="32"/>
  </r>
  <r>
    <x v="29"/>
    <x v="0"/>
    <s v="High End"/>
    <s v="Häagen-Dazs"/>
    <s v="Chocolate"/>
    <n v="315"/>
    <x v="4896"/>
    <n v="227981.82593024103"/>
    <x v="4896"/>
    <n v="354581.57227498607"/>
    <n v="401.90395664998425"/>
    <n v="126599.74634474504"/>
    <n v="3.5735104285712884"/>
    <n v="0.35703983580557891"/>
    <m/>
    <m/>
    <m/>
    <m/>
    <x v="32"/>
  </r>
  <r>
    <x v="29"/>
    <x v="1"/>
    <s v="High End"/>
    <s v="Häagen-Dazs"/>
    <s v="Cinnamon Dulce de Leche"/>
    <n v="279"/>
    <x v="4897"/>
    <n v="175745.02755257307"/>
    <x v="4897"/>
    <n v="286041.91591798875"/>
    <n v="395.3293489799845"/>
    <n v="110296.88836541568"/>
    <n v="3.6746947741934042"/>
    <n v="0.38559694306144615"/>
    <m/>
    <m/>
    <m/>
    <m/>
    <x v="32"/>
  </r>
  <r>
    <x v="29"/>
    <x v="1"/>
    <s v="High End"/>
    <s v="Häagen-Dazs"/>
    <s v="Strawberry Cheesecake"/>
    <n v="210"/>
    <x v="4898"/>
    <n v="94481.947916996287"/>
    <x v="4898"/>
    <n v="174843.20069999315"/>
    <n v="382.67263229998508"/>
    <n v="80361.25278299686"/>
    <n v="3.9646984285712734"/>
    <n v="0.45961897552359332"/>
    <m/>
    <m/>
    <m/>
    <m/>
    <x v="32"/>
  </r>
  <r>
    <x v="29"/>
    <x v="1"/>
    <s v="High End"/>
    <s v="Häagen-Dazs"/>
    <s v="Chocolate Chip"/>
    <n v="967"/>
    <x v="4899"/>
    <n v="1612397.3399249378"/>
    <x v="4899"/>
    <n v="3085956.6636748812"/>
    <n v="1523.8462499999414"/>
    <n v="1473559.3237499434"/>
    <n v="3.3001742761115587"/>
    <n v="0.47750486618796834"/>
    <m/>
    <m/>
    <m/>
    <m/>
    <x v="32"/>
  </r>
  <r>
    <x v="29"/>
    <x v="1"/>
    <s v="High End"/>
    <s v="Häagen-Dazs"/>
    <s v="Chocolate"/>
    <n v="935"/>
    <x v="4900"/>
    <n v="1521161.9906999406"/>
    <x v="4900"/>
    <n v="2927558.135699885"/>
    <n v="1504.1669999999406"/>
    <n v="1406396.1449999444"/>
    <n v="3.3487467593581575"/>
    <n v="0.48039904924508708"/>
    <m/>
    <m/>
    <m/>
    <m/>
    <x v="32"/>
  </r>
  <r>
    <x v="29"/>
    <x v="1"/>
    <s v="High End"/>
    <s v="Häagen-Dazs"/>
    <s v="Macadamia Nut Brittle"/>
    <n v="808"/>
    <x v="4901"/>
    <n v="1126074.8430719567"/>
    <x v="4901"/>
    <n v="2224209.3822719143"/>
    <n v="1359.0773999999476"/>
    <n v="1098134.5391999576"/>
    <n v="3.4068494851483835"/>
    <n v="0.49371904819422635"/>
    <m/>
    <m/>
    <m/>
    <m/>
    <x v="32"/>
  </r>
  <r>
    <x v="29"/>
    <x v="1"/>
    <s v="High End"/>
    <s v="Häagen-Dazs"/>
    <s v="Rocky Road"/>
    <n v="626"/>
    <x v="4902"/>
    <n v="682551.98237997317"/>
    <x v="4902"/>
    <n v="1422143.125379944"/>
    <n v="1181.4554999999534"/>
    <n v="739591.14299997082"/>
    <n v="3.629064105431167"/>
    <n v="0.52005394520497328"/>
    <m/>
    <m/>
    <m/>
    <m/>
    <x v="32"/>
  </r>
  <r>
    <x v="29"/>
    <x v="1"/>
    <s v="High End"/>
    <s v="Häagen-Dazs"/>
    <s v="Strawberry Cheesecake"/>
    <n v="528"/>
    <x v="4903"/>
    <n v="485642.84313598095"/>
    <x v="4903"/>
    <n v="1055240.3727359585"/>
    <n v="1078.7831999999576"/>
    <n v="569597.52959997766"/>
    <n v="3.7851539999998516"/>
    <n v="0.5397798874233386"/>
    <m/>
    <m/>
    <m/>
    <m/>
    <x v="32"/>
  </r>
  <r>
    <x v="29"/>
    <x v="1"/>
    <s v="High End"/>
    <s v="Häagen-Dazs"/>
    <s v="Caramel Cone"/>
    <n v="157"/>
    <x v="4904"/>
    <n v="48458.086142968139"/>
    <x v="4904"/>
    <n v="106452.78098699589"/>
    <n v="369.39296078998569"/>
    <n v="57994.694844027748"/>
    <n v="4.3187464394902788"/>
    <n v="0.5447926705748749"/>
    <m/>
    <m/>
    <m/>
    <m/>
    <x v="32"/>
  </r>
  <r>
    <x v="29"/>
    <x v="1"/>
    <s v="High End"/>
    <s v="Häagen-Dazs"/>
    <s v="Rum Raisin"/>
    <n v="112"/>
    <x v="4905"/>
    <n v="18645.754001279282"/>
    <x v="4905"/>
    <n v="58899.290687997724"/>
    <n v="359.40657755998609"/>
    <n v="40253.536686718442"/>
    <n v="4.6954153928569609"/>
    <n v="0.68342990580226393"/>
    <m/>
    <m/>
    <m/>
    <m/>
    <x v="32"/>
  </r>
  <r>
    <x v="29"/>
    <x v="1"/>
    <s v="Low End"/>
    <s v="Baskin-Robbins"/>
    <s v="Chocolate Almond"/>
    <n v="205"/>
    <x v="4906"/>
    <n v="121384.84364249509"/>
    <x v="4906"/>
    <n v="199215.58674999193"/>
    <n v="379.66216149998456"/>
    <n v="77830.743107496834"/>
    <n v="4.7404065853656618"/>
    <n v="0.39068601195935282"/>
    <m/>
    <m/>
    <m/>
    <m/>
    <x v="32"/>
  </r>
  <r>
    <x v="29"/>
    <x v="1"/>
    <s v="Low End"/>
    <s v="Baskin-Robbins"/>
    <s v="Raspberry Sherbet"/>
    <n v="919"/>
    <x v="4907"/>
    <n v="1196305.4544019517"/>
    <x v="4907"/>
    <n v="2288072.1242019073"/>
    <n v="1187.9941999999519"/>
    <n v="1091766.6697999556"/>
    <n v="2.7091851556038078"/>
    <n v="0.47715570599889645"/>
    <m/>
    <m/>
    <m/>
    <m/>
    <x v="32"/>
  </r>
  <r>
    <x v="29"/>
    <x v="1"/>
    <s v="Low End"/>
    <s v="Baskin-Robbins"/>
    <s v="Chocolate Ribbon"/>
    <n v="807"/>
    <x v="4908"/>
    <n v="922871.28167096269"/>
    <x v="4908"/>
    <n v="1817624.2195709264"/>
    <n v="1108.7396999999551"/>
    <n v="894752.9378999637"/>
    <n v="2.7909819739775821"/>
    <n v="0.49226508332463886"/>
    <m/>
    <m/>
    <m/>
    <m/>
    <x v="32"/>
  </r>
  <r>
    <x v="29"/>
    <x v="1"/>
    <s v="Low End"/>
    <s v="Baskin-Robbins"/>
    <s v="World Class Chocolate"/>
    <n v="786"/>
    <x v="4909"/>
    <n v="882719.28071996383"/>
    <x v="4909"/>
    <n v="1749557.8087199284"/>
    <n v="1102.8479999999547"/>
    <n v="866838.52799996454"/>
    <n v="2.8319345038166777"/>
    <n v="0.49546149528730959"/>
    <m/>
    <m/>
    <m/>
    <m/>
    <x v="32"/>
  </r>
  <r>
    <x v="29"/>
    <x v="1"/>
    <s v="Low End"/>
    <s v="Baskin-Robbins"/>
    <s v="Raspberry Sherbet"/>
    <n v="659"/>
    <x v="4910"/>
    <n v="627682.39769697376"/>
    <x v="4910"/>
    <n v="1302074.4629969455"/>
    <n v="1023.3566999999571"/>
    <n v="674392.06529997173"/>
    <n v="2.9982303232168701"/>
    <n v="0.51793663455140948"/>
    <m/>
    <m/>
    <m/>
    <m/>
    <x v="32"/>
  </r>
  <r>
    <x v="29"/>
    <x v="1"/>
    <s v="Low End"/>
    <s v="Baskin-Robbins"/>
    <s v="Peppermint Stick"/>
    <n v="185"/>
    <x v="4911"/>
    <n v="64074.13447724736"/>
    <x v="4911"/>
    <n v="133919.97097499447"/>
    <n v="377.5450621499844"/>
    <n v="69845.836497747106"/>
    <n v="3.9129282972971358"/>
    <n v="0.5215490713538814"/>
    <m/>
    <m/>
    <m/>
    <m/>
    <x v="32"/>
  </r>
  <r>
    <x v="29"/>
    <x v="1"/>
    <s v="Low End"/>
    <s v="Baskin-Robbins"/>
    <s v="Chocolate Almond"/>
    <n v="476"/>
    <x v="4912"/>
    <n v="321211.35737598699"/>
    <x v="4912"/>
    <n v="736950.89977597003"/>
    <n v="873.40239999996447"/>
    <n v="415739.54239998304"/>
    <n v="3.2525549915965066"/>
    <n v="0.56413465608952529"/>
    <m/>
    <m/>
    <m/>
    <m/>
    <x v="32"/>
  </r>
  <r>
    <x v="29"/>
    <x v="1"/>
    <s v="Low End"/>
    <s v="Baskin-Robbins"/>
    <s v="Chocolate Fudge"/>
    <n v="468"/>
    <x v="4913"/>
    <n v="316694.24841598677"/>
    <x v="4913"/>
    <n v="730873.6868159693"/>
    <n v="884.99879999996267"/>
    <n v="414179.43839998252"/>
    <n v="3.3369570769229369"/>
    <n v="0.5666908603651386"/>
    <m/>
    <m/>
    <m/>
    <m/>
    <x v="32"/>
  </r>
  <r>
    <x v="29"/>
    <x v="1"/>
    <s v="Low End"/>
    <s v="Baskin-Robbins"/>
    <s v="Old Fashioned Butter Pecan"/>
    <n v="143"/>
    <x v="4914"/>
    <n v="36831.659624758482"/>
    <x v="4914"/>
    <n v="90407.312995996283"/>
    <n v="374.65491867998458"/>
    <n v="53575.6533712378"/>
    <n v="4.4211116923075107"/>
    <n v="0.59260309366356689"/>
    <m/>
    <m/>
    <m/>
    <m/>
    <x v="32"/>
  </r>
  <r>
    <x v="29"/>
    <x v="1"/>
    <s v="High End"/>
    <s v="Ben and Jerry's"/>
    <s v="Orange &amp; Cream"/>
    <n v="295"/>
    <x v="4915"/>
    <n v="257615.37105373942"/>
    <x v="4915"/>
    <n v="524688.96912498446"/>
    <n v="905.33423074998336"/>
    <n v="267073.59807124501"/>
    <n v="6.0291751694913476"/>
    <n v="0.50901317501802923"/>
    <m/>
    <m/>
    <m/>
    <m/>
    <x v="32"/>
  </r>
  <r>
    <x v="29"/>
    <x v="1"/>
    <s v="High End"/>
    <s v="Ben and Jerry's"/>
    <s v="Banana Split"/>
    <n v="274"/>
    <x v="4916"/>
    <n v="225533.13055383071"/>
    <x v="4916"/>
    <n v="472956.45146398625"/>
    <n v="903.00482083998361"/>
    <n v="247423.32091015554"/>
    <n v="6.2997023211676995"/>
    <n v="0.52314186674964047"/>
    <m/>
    <m/>
    <m/>
    <m/>
    <x v="32"/>
  </r>
  <r>
    <x v="29"/>
    <x v="1"/>
    <s v="High End"/>
    <s v="Ben and Jerry's"/>
    <s v="Triple Caramel Chunk"/>
    <n v="256"/>
    <x v="4917"/>
    <n v="140065.44018431412"/>
    <x v="4917"/>
    <n v="241010.23027198992"/>
    <n v="394.31558627998356"/>
    <n v="100944.79008767579"/>
    <n v="3.6775242656248461"/>
    <n v="0.41884027069620844"/>
    <m/>
    <m/>
    <m/>
    <m/>
    <x v="32"/>
  </r>
  <r>
    <x v="29"/>
    <x v="1"/>
    <s v="High End"/>
    <s v="Ben and Jerry's"/>
    <s v="Coffee HEATH Bar Crunch"/>
    <n v="988"/>
    <x v="4918"/>
    <n v="1580694.3827999348"/>
    <x v="4918"/>
    <n v="2985130.3204318769"/>
    <n v="1421.4938639999416"/>
    <n v="1404435.9376319421"/>
    <n v="3.0580839716597934"/>
    <n v="0.47047726125027395"/>
    <m/>
    <m/>
    <m/>
    <m/>
    <x v="32"/>
  </r>
  <r>
    <x v="29"/>
    <x v="1"/>
    <s v="High End"/>
    <s v="Ben and Jerry's"/>
    <s v="Pistachio Pistachio"/>
    <n v="932"/>
    <x v="4919"/>
    <n v="1406779.999199942"/>
    <x v="4919"/>
    <n v="2685212.287647889"/>
    <n v="1371.7084639999432"/>
    <n v="1278432.288447947"/>
    <n v="3.0913401974247652"/>
    <n v="0.4761010123217444"/>
    <m/>
    <m/>
    <m/>
    <m/>
    <x v="32"/>
  </r>
  <r>
    <x v="29"/>
    <x v="1"/>
    <s v="High End"/>
    <s v="Ben and Jerry's"/>
    <s v="Chocolate Chip Cookie Dough"/>
    <n v="203"/>
    <x v="4920"/>
    <n v="84048.730554316542"/>
    <x v="4920"/>
    <n v="161979.95727199333"/>
    <n v="383.8976685599842"/>
    <n v="77931.226717676793"/>
    <n v="3.9306937142855527"/>
    <n v="0.48111647903954141"/>
    <m/>
    <m/>
    <m/>
    <m/>
    <x v="32"/>
  </r>
  <r>
    <x v="29"/>
    <x v="1"/>
    <s v="High End"/>
    <s v="Ben and Jerry's"/>
    <s v="Strawberry Cheesecake"/>
    <n v="860"/>
    <x v="4921"/>
    <n v="1197985.5899999507"/>
    <x v="4921"/>
    <n v="2322544.2595999045"/>
    <n v="1307.6263599999461"/>
    <n v="1124558.6695999538"/>
    <n v="3.1402707674417312"/>
    <n v="0.48419256810790634"/>
    <m/>
    <m/>
    <m/>
    <m/>
    <x v="32"/>
  </r>
  <r>
    <x v="29"/>
    <x v="1"/>
    <s v="High End"/>
    <s v="Ben and Jerry's"/>
    <s v="Dave Matthews Band MagicBrownies Encore Edition"/>
    <n v="832"/>
    <x v="4922"/>
    <n v="1130436.4031999528"/>
    <x v="4922"/>
    <n v="2206331.6654079077"/>
    <n v="1293.1433439999457"/>
    <n v="1075895.2622079549"/>
    <n v="3.1873088269229437"/>
    <n v="0.48763985899148249"/>
    <m/>
    <m/>
    <m/>
    <m/>
    <x v="32"/>
  </r>
  <r>
    <x v="29"/>
    <x v="1"/>
    <s v="High End"/>
    <s v="Ben and Jerry's"/>
    <s v="Chocolate Chip Cookie Dough"/>
    <n v="775"/>
    <x v="4923"/>
    <n v="970174.54687496019"/>
    <x v="4923"/>
    <n v="1922127.8943749212"/>
    <n v="1228.3268999999498"/>
    <n v="951953.34749996103"/>
    <n v="3.2002129354837399"/>
    <n v="0.49526014907012089"/>
    <m/>
    <m/>
    <m/>
    <m/>
    <x v="32"/>
  </r>
  <r>
    <x v="29"/>
    <x v="1"/>
    <s v="High End"/>
    <s v="Ben and Jerry's"/>
    <s v="Banana Split"/>
    <n v="568"/>
    <x v="4924"/>
    <n v="521271.66239997861"/>
    <x v="4924"/>
    <n v="1114460.8674559542"/>
    <n v="1044.347191999957"/>
    <n v="593189.20505597559"/>
    <n v="3.4543644225350691"/>
    <n v="0.53226562042513315"/>
    <m/>
    <m/>
    <m/>
    <m/>
    <x v="32"/>
  </r>
  <r>
    <x v="29"/>
    <x v="1"/>
    <s v="High End"/>
    <s v="Ben and Jerry's"/>
    <s v="Chocolate Fudge Brownie"/>
    <n v="436"/>
    <x v="4925"/>
    <n v="304747.64999998763"/>
    <x v="4925"/>
    <n v="705684.96599997149"/>
    <n v="919.58099999996307"/>
    <n v="400937.31599998387"/>
    <n v="3.7122557339448043"/>
    <n v="0.56815340458875541"/>
    <m/>
    <m/>
    <m/>
    <m/>
    <x v="32"/>
  </r>
  <r>
    <x v="29"/>
    <x v="1"/>
    <s v="High End"/>
    <s v="Ben and Jerry's"/>
    <s v="Oatmeal Cookie Chunk"/>
    <n v="422"/>
    <x v="4926"/>
    <n v="285530.98139998841"/>
    <x v="4926"/>
    <n v="668428.17781597294"/>
    <n v="907.33932799996319"/>
    <n v="382897.19641598454"/>
    <n v="3.7534431943126441"/>
    <n v="0.57283221911300264"/>
    <m/>
    <m/>
    <m/>
    <m/>
    <x v="32"/>
  </r>
  <r>
    <x v="29"/>
    <x v="1"/>
    <s v="High End"/>
    <s v="Ben and Jerry's"/>
    <s v="Orange &amp; Cream"/>
    <n v="367"/>
    <x v="4927"/>
    <n v="217711.29959999106"/>
    <x v="4927"/>
    <n v="535434.015823978"/>
    <n v="865.7294719999644"/>
    <n v="317722.71622398694"/>
    <n v="3.9753358910080112"/>
    <n v="0.59339284922913293"/>
    <m/>
    <m/>
    <m/>
    <m/>
    <x v="32"/>
  </r>
  <r>
    <x v="29"/>
    <x v="1"/>
    <s v="High End"/>
    <s v="Ben and Jerry's"/>
    <s v="Peanut Butter Cup"/>
    <n v="127"/>
    <x v="4928"/>
    <n v="29207.383693318814"/>
    <x v="4928"/>
    <n v="76467.314171996914"/>
    <n v="372.12543683998501"/>
    <n v="47259.930478678099"/>
    <n v="4.7409829606297293"/>
    <n v="0.6180409367115598"/>
    <m/>
    <m/>
    <m/>
    <m/>
    <x v="32"/>
  </r>
  <r>
    <x v="29"/>
    <x v="1"/>
    <s v="Low End"/>
    <s v="EDY's"/>
    <s v="Mint Cookie Crunch "/>
    <n v="783"/>
    <x v="4929"/>
    <n v="1013211.486663529"/>
    <x v="4929"/>
    <n v="1898034.9154469389"/>
    <n v="1130.0426932099745"/>
    <n v="884823.42878341"/>
    <n v="3.095855439335788"/>
    <n v="0.46617868911808535"/>
    <m/>
    <m/>
    <m/>
    <m/>
    <x v="32"/>
  </r>
  <r>
    <x v="29"/>
    <x v="1"/>
    <s v="Low End"/>
    <s v="EDY's"/>
    <s v="Mint Cookie Crunch "/>
    <n v="756"/>
    <x v="4930"/>
    <n v="967764.59425291955"/>
    <x v="4930"/>
    <n v="1824621.6008159397"/>
    <n v="1133.4087388399737"/>
    <n v="856857.00656302017"/>
    <n v="3.1924876137565081"/>
    <n v="0.46960805801041067"/>
    <m/>
    <m/>
    <m/>
    <m/>
    <x v="32"/>
  </r>
  <r>
    <x v="29"/>
    <x v="1"/>
    <s v="Low End"/>
    <s v="EDY's"/>
    <s v="Chocolate Chip"/>
    <n v="743"/>
    <x v="4931"/>
    <n v="926357.85264693189"/>
    <x v="4931"/>
    <n v="1759922.0395869426"/>
    <n v="1121.8898882099741"/>
    <n v="833564.18694001075"/>
    <n v="3.1879815733511747"/>
    <n v="0.47363699538398302"/>
    <m/>
    <m/>
    <m/>
    <m/>
    <x v="32"/>
  </r>
  <r>
    <x v="29"/>
    <x v="1"/>
    <s v="Low End"/>
    <s v="EDY's"/>
    <s v="Vanilla"/>
    <n v="650"/>
    <x v="4932"/>
    <n v="724374.66887497006"/>
    <x v="4932"/>
    <n v="1109227.7624999543"/>
    <n v="592.08168249997584"/>
    <n v="384853.09362498426"/>
    <n v="2.6253911538460457"/>
    <n v="0.34695587924846966"/>
    <m/>
    <m/>
    <m/>
    <m/>
    <x v="32"/>
  </r>
  <r>
    <x v="29"/>
    <x v="2"/>
    <s v="Low End"/>
    <s v="EDY's"/>
    <s v="Red, White and No More Blues  New!"/>
    <n v="465"/>
    <x v="4933"/>
    <n v="388742.82122473419"/>
    <x v="4933"/>
    <n v="632449.41322497441"/>
    <n v="524.10019784997883"/>
    <n v="243706.59200024023"/>
    <n v="2.9249597096773008"/>
    <n v="0.38533768378017147"/>
    <m/>
    <m/>
    <m/>
    <m/>
    <x v="32"/>
  </r>
  <r>
    <x v="29"/>
    <x v="2"/>
    <s v="Low End"/>
    <s v="EDY's"/>
    <s v="Mint Cookie Crunch "/>
    <n v="334"/>
    <x v="4934"/>
    <n v="216219.1054808312"/>
    <x v="4934"/>
    <n v="376712.50316398469"/>
    <n v="480.51915473998042"/>
    <n v="160493.39768315348"/>
    <n v="3.3768914550896829"/>
    <n v="0.42603682207301186"/>
    <m/>
    <m/>
    <m/>
    <m/>
    <x v="32"/>
  </r>
  <r>
    <x v="29"/>
    <x v="2"/>
    <s v="Low End"/>
    <s v="EDY's"/>
    <s v="Hot Chocolate Limited Edition  New!"/>
    <n v="226"/>
    <x v="4935"/>
    <n v="79220.777193356742"/>
    <x v="4935"/>
    <n v="172947.52965599287"/>
    <n v="414.72014363998289"/>
    <n v="93726.752462636126"/>
    <n v="3.386082106194551"/>
    <n v="0.54193750352529746"/>
    <m/>
    <m/>
    <m/>
    <m/>
    <x v="32"/>
  </r>
  <r>
    <x v="29"/>
    <x v="2"/>
    <s v="High End"/>
    <s v="Häagen-Dazs"/>
    <s v="Mint Chip"/>
    <n v="306"/>
    <x v="4936"/>
    <n v="305341.04170510726"/>
    <x v="4936"/>
    <n v="591338.63275198161"/>
    <n v="934.63265047998163"/>
    <n v="285997.59104687435"/>
    <n v="6.3152914771239868"/>
    <n v="0.48364435402418071"/>
    <m/>
    <m/>
    <m/>
    <m/>
    <x v="32"/>
  </r>
  <r>
    <x v="29"/>
    <x v="2"/>
    <s v="High End"/>
    <s v="Häagen-Dazs"/>
    <s v="Mango"/>
    <n v="328"/>
    <x v="4937"/>
    <n v="255189.72277342956"/>
    <x v="4937"/>
    <n v="391360.64822398394"/>
    <n v="415.15526051998279"/>
    <n v="136170.92545055438"/>
    <n v="3.6377216707315578"/>
    <n v="0.34794230352107575"/>
    <m/>
    <m/>
    <m/>
    <m/>
    <x v="32"/>
  </r>
  <r>
    <x v="29"/>
    <x v="2"/>
    <s v="High End"/>
    <s v="Häagen-Dazs"/>
    <s v="Black Walnut"/>
    <n v="221"/>
    <x v="4938"/>
    <n v="108841.9698077355"/>
    <x v="4938"/>
    <n v="196325.01275399188"/>
    <n v="395.85087305998366"/>
    <n v="87483.042946256377"/>
    <n v="4.0196763529410102"/>
    <n v="0.44560314408780088"/>
    <m/>
    <m/>
    <m/>
    <m/>
    <x v="32"/>
  </r>
  <r>
    <x v="29"/>
    <x v="2"/>
    <s v="High End"/>
    <s v="Häagen-Dazs"/>
    <s v="Chocolate Chip"/>
    <n v="838"/>
    <x v="4939"/>
    <n v="1242021.7438679498"/>
    <x v="4939"/>
    <n v="2436651.1636679019"/>
    <n v="1425.5720999999428"/>
    <n v="1194629.4197999521"/>
    <n v="3.4698070238662089"/>
    <n v="0.49027511102642657"/>
    <m/>
    <m/>
    <m/>
    <m/>
    <x v="32"/>
  </r>
  <r>
    <x v="29"/>
    <x v="2"/>
    <s v="High End"/>
    <s v="Häagen-Dazs"/>
    <s v="Mint Chip"/>
    <n v="797"/>
    <x v="4940"/>
    <n v="1126465.6660019543"/>
    <x v="4940"/>
    <n v="2230776.9907019101"/>
    <n v="1385.5850999999443"/>
    <n v="1104311.3246999558"/>
    <n v="3.5118787528229447"/>
    <n v="0.49503438905046532"/>
    <m/>
    <m/>
    <m/>
    <m/>
    <x v="32"/>
  </r>
  <r>
    <x v="29"/>
    <x v="2"/>
    <s v="High End"/>
    <s v="Häagen-Dazs"/>
    <s v="Mango"/>
    <n v="477"/>
    <x v="4941"/>
    <n v="406894.2062219833"/>
    <x v="4941"/>
    <n v="908947.24792196276"/>
    <n v="1052.5220999999569"/>
    <n v="502053.04169997945"/>
    <n v="3.9948632830187041"/>
    <n v="0.5523456315509776"/>
    <m/>
    <m/>
    <m/>
    <m/>
    <x v="32"/>
  </r>
  <r>
    <x v="29"/>
    <x v="2"/>
    <s v="Low End"/>
    <s v="Baskin-Robbins"/>
    <s v="Strawberry"/>
    <n v="354"/>
    <x v="4942"/>
    <n v="330639.7111873058"/>
    <x v="4942"/>
    <n v="649655.85037197976"/>
    <n v="901.17553441998291"/>
    <n v="319016.13918467396"/>
    <n v="5.1841412937851494"/>
    <n v="0.49105405423811976"/>
    <m/>
    <m/>
    <m/>
    <m/>
    <x v="32"/>
  </r>
  <r>
    <x v="29"/>
    <x v="2"/>
    <s v="Low End"/>
    <s v="Baskin-Robbins"/>
    <s v="World Class Chocolate"/>
    <n v="831"/>
    <x v="4943"/>
    <n v="1013622.0092639567"/>
    <x v="4943"/>
    <n v="1982689.0028639152"/>
    <n v="1166.14559999995"/>
    <n v="969066.99359995848"/>
    <n v="2.8711279711190105"/>
    <n v="0.48876399284011757"/>
    <m/>
    <m/>
    <m/>
    <m/>
    <x v="32"/>
  </r>
  <r>
    <x v="29"/>
    <x v="2"/>
    <s v="Low End"/>
    <s v="Baskin-Robbins"/>
    <s v="Raspberry Sherbet"/>
    <n v="580"/>
    <x v="4944"/>
    <n v="489759.37759997934"/>
    <x v="4944"/>
    <n v="1054115.6175999553"/>
    <n v="973.02799999995864"/>
    <n v="564356.23999997601"/>
    <n v="3.1335184827584879"/>
    <n v="0.53538362450688348"/>
    <m/>
    <m/>
    <m/>
    <m/>
    <x v="32"/>
  </r>
  <r>
    <x v="29"/>
    <x v="2"/>
    <s v="Low End"/>
    <s v="Baskin-Robbins"/>
    <s v="Old Fashioned Butter Pecan"/>
    <n v="484"/>
    <x v="4945"/>
    <n v="344639.06699198519"/>
    <x v="4945"/>
    <n v="786190.42779196613"/>
    <n v="912.29619999996066"/>
    <n v="441551.36079998093"/>
    <n v="3.3561165041320868"/>
    <n v="0.56163410948679204"/>
    <m/>
    <m/>
    <m/>
    <m/>
    <x v="32"/>
  </r>
  <r>
    <x v="29"/>
    <x v="2"/>
    <s v="Low End"/>
    <s v="Baskin-Robbins"/>
    <s v="Chocolate Ribbon"/>
    <n v="457"/>
    <x v="4946"/>
    <n v="309920.01160698646"/>
    <x v="4946"/>
    <n v="721247.38590696862"/>
    <n v="900.05989999996098"/>
    <n v="411327.37429998216"/>
    <n v="3.453439498905758"/>
    <n v="0.57029998629768064"/>
    <m/>
    <m/>
    <m/>
    <m/>
    <x v="32"/>
  </r>
  <r>
    <x v="29"/>
    <x v="2"/>
    <s v="Low End"/>
    <s v="Baskin-Robbins"/>
    <s v="Lemon Crisp"/>
    <n v="455"/>
    <x v="4947"/>
    <n v="301610.37497498724"/>
    <x v="4947"/>
    <n v="703002.50247497018"/>
    <n v="882.18049999996242"/>
    <n v="401392.12749998295"/>
    <n v="3.3957372417580975"/>
    <n v="0.57096827690776841"/>
    <m/>
    <m/>
    <m/>
    <m/>
    <x v="32"/>
  </r>
  <r>
    <x v="29"/>
    <x v="2"/>
    <s v="Low End"/>
    <s v="Baskin-Robbins"/>
    <s v="Jamoca Almond Fudge"/>
    <n v="445"/>
    <x v="4948"/>
    <n v="293897.21954998717"/>
    <x v="4948"/>
    <n v="690495.01454996993"/>
    <n v="891.23099999996123"/>
    <n v="396597.79499998275"/>
    <n v="3.4869082921346797"/>
    <n v="0.5743673547859941"/>
    <m/>
    <m/>
    <m/>
    <m/>
    <x v="32"/>
  </r>
  <r>
    <x v="29"/>
    <x v="2"/>
    <s v="High End"/>
    <s v="Ben and Jerry's"/>
    <s v="Everything But The..."/>
    <n v="326"/>
    <x v="4949"/>
    <n v="317908.0952537863"/>
    <x v="4949"/>
    <n v="618090.6959799804"/>
    <n v="920.8055236999819"/>
    <n v="300182.6007261941"/>
    <n v="5.8159010122697543"/>
    <n v="0.48566108934912172"/>
    <m/>
    <m/>
    <m/>
    <m/>
    <x v="32"/>
  </r>
  <r>
    <x v="29"/>
    <x v="2"/>
    <s v="High End"/>
    <s v="Ben and Jerry's"/>
    <s v="Vanilla HEATH Bar Crunch"/>
    <n v="892"/>
    <x v="4950"/>
    <n v="1309205.4371999446"/>
    <x v="4950"/>
    <n v="2519962.8003678932"/>
    <n v="1357.3513039999425"/>
    <n v="1210757.3631679486"/>
    <n v="3.1671192869953817"/>
    <n v="0.4804663636269505"/>
    <m/>
    <m/>
    <m/>
    <m/>
    <x v="32"/>
  </r>
  <r>
    <x v="29"/>
    <x v="2"/>
    <s v="High End"/>
    <s v="Ben and Jerry's"/>
    <s v="Gingersnap"/>
    <n v="690"/>
    <x v="4951"/>
    <n v="783601.08749996684"/>
    <x v="4951"/>
    <n v="1594003.6034999324"/>
    <n v="1174.4963999999502"/>
    <n v="810402.5159999656"/>
    <n v="3.3480436956520321"/>
    <n v="0.50840695354801935"/>
    <m/>
    <m/>
    <m/>
    <m/>
    <x v="32"/>
  </r>
  <r>
    <x v="29"/>
    <x v="2"/>
    <s v="High End"/>
    <s v="Ben and Jerry's"/>
    <s v="Vanilla"/>
    <n v="653"/>
    <x v="4952"/>
    <n v="707860.26044996968"/>
    <x v="4952"/>
    <n v="1459307.4650979373"/>
    <n v="1150.7614159999505"/>
    <n v="751447.20464796759"/>
    <n v="3.422318630934003"/>
    <n v="0.51493411951917645"/>
    <m/>
    <m/>
    <m/>
    <m/>
    <x v="32"/>
  </r>
  <r>
    <x v="29"/>
    <x v="2"/>
    <s v="High End"/>
    <s v="Ben and Jerry's"/>
    <s v="Chocolate Therapy"/>
    <n v="643"/>
    <x v="4953"/>
    <n v="686439.0384749705"/>
    <x v="4953"/>
    <n v="1420595.494678939"/>
    <n v="1141.767427999951"/>
    <n v="734156.4562039685"/>
    <n v="3.4359630684290905"/>
    <n v="0.5167948645155257"/>
    <m/>
    <m/>
    <m/>
    <m/>
    <x v="32"/>
  </r>
  <r>
    <x v="29"/>
    <x v="2"/>
    <s v="High End"/>
    <s v="Ben and Jerry's"/>
    <s v="Chocolate Fudge Brownie"/>
    <n v="536"/>
    <x v="4954"/>
    <n v="472982.58719997999"/>
    <x v="4954"/>
    <n v="1027791.9463679567"/>
    <n v="1035.0920879999567"/>
    <n v="554809.35916797677"/>
    <n v="3.5774669552237297"/>
    <n v="0.53980707002869543"/>
    <m/>
    <m/>
    <m/>
    <m/>
    <x v="32"/>
  </r>
  <r>
    <x v="29"/>
    <x v="2"/>
    <s v="High End"/>
    <s v="Ben and Jerry's"/>
    <s v="Peanut Butter Cup"/>
    <n v="507"/>
    <x v="4955"/>
    <n v="423301.86697498208"/>
    <x v="4955"/>
    <n v="934893.20421896048"/>
    <n v="1009.0558919999575"/>
    <n v="511591.3372439784"/>
    <n v="3.6370233076921541"/>
    <n v="0.54721901382455562"/>
    <m/>
    <m/>
    <m/>
    <m/>
    <x v="32"/>
  </r>
  <r>
    <x v="29"/>
    <x v="2"/>
    <s v="High End"/>
    <s v="Ben and Jerry's"/>
    <s v="Vanilla"/>
    <n v="502"/>
    <x v="4956"/>
    <n v="419076.35189998196"/>
    <x v="4956"/>
    <n v="928305.13583596004"/>
    <n v="1014.3999679999564"/>
    <n v="509228.78393597808"/>
    <n v="3.6836920677289253"/>
    <n v="0.54855754242639831"/>
    <m/>
    <m/>
    <m/>
    <m/>
    <x v="32"/>
  </r>
  <r>
    <x v="29"/>
    <x v="2"/>
    <s v="High End"/>
    <s v="Ben and Jerry's"/>
    <s v="Vanilla"/>
    <n v="441"/>
    <x v="4957"/>
    <n v="322979.45872498618"/>
    <x v="4957"/>
    <n v="745103.60208896815"/>
    <n v="957.19760399995903"/>
    <n v="422124.14336398197"/>
    <n v="3.8312411088433733"/>
    <n v="0.56653080481763496"/>
    <m/>
    <m/>
    <m/>
    <m/>
    <x v="32"/>
  </r>
  <r>
    <x v="29"/>
    <x v="2"/>
    <s v="Low End"/>
    <s v="EDY's"/>
    <s v="Eggnog (Holiday)"/>
    <n v="662"/>
    <x v="4958"/>
    <n v="775944.40557992621"/>
    <x v="4958"/>
    <n v="1515603.5325159482"/>
    <n v="1117.3098594199728"/>
    <n v="739659.12693602196"/>
    <n v="3.4583554652566795"/>
    <n v="0.48802942924536818"/>
    <m/>
    <m/>
    <m/>
    <m/>
    <x v="32"/>
  </r>
  <r>
    <x v="29"/>
    <x v="2"/>
    <s v="Low End"/>
    <s v="EDY's"/>
    <s v="Vanilla"/>
    <n v="611"/>
    <x v="4959"/>
    <n v="662432.04480411171"/>
    <x v="4959"/>
    <n v="1025043.3275939561"/>
    <n v="593.4718212599746"/>
    <n v="362611.28278984444"/>
    <n v="2.7457424779049564"/>
    <n v="0.35375215176609914"/>
    <m/>
    <m/>
    <m/>
    <m/>
    <x v="32"/>
  </r>
  <r>
    <x v="29"/>
    <x v="2"/>
    <s v="Low End"/>
    <s v="EDY's"/>
    <s v="Strawberry Cheesecake Limited Editions "/>
    <n v="304"/>
    <x v="4960"/>
    <n v="188593.547185912"/>
    <x v="4960"/>
    <n v="335478.22963198577"/>
    <n v="483.17329751997954"/>
    <n v="146884.68244607377"/>
    <n v="3.6300881842103725"/>
    <n v="0.43783670435844352"/>
    <m/>
    <m/>
    <m/>
    <m/>
    <x v="32"/>
  </r>
  <r>
    <x v="29"/>
    <x v="3"/>
    <s v="High End"/>
    <s v="Häagen-Dazs"/>
    <s v="Mint Chip"/>
    <n v="181"/>
    <x v="4961"/>
    <n v="70839.618251157008"/>
    <x v="4961"/>
    <n v="142266.78843599398"/>
    <n v="394.62524963998328"/>
    <n v="71427.17018483697"/>
    <n v="4.3425655027622474"/>
    <n v="0.50206496519721577"/>
    <m/>
    <m/>
    <m/>
    <m/>
    <x v="32"/>
  </r>
  <r>
    <x v="29"/>
    <x v="3"/>
    <s v="High End"/>
    <s v="Häagen-Dazs"/>
    <s v="Mocha Chip"/>
    <n v="518"/>
    <x v="4962"/>
    <n v="493077.54887997883"/>
    <x v="4962"/>
    <n v="1076825.2168799539"/>
    <n v="1126.9259999999517"/>
    <n v="583747.66799997503"/>
    <n v="4.0131528185326468"/>
    <n v="0.54210066670926793"/>
    <m/>
    <m/>
    <m/>
    <m/>
    <x v="32"/>
  </r>
  <r>
    <x v="29"/>
    <x v="3"/>
    <s v="High End"/>
    <s v="Häagen-Dazs"/>
    <s v="Mocha Chip"/>
    <n v="156"/>
    <x v="4963"/>
    <n v="50843.390158077818"/>
    <x v="4963"/>
    <n v="112176.49996799519"/>
    <n v="393.16096031998313"/>
    <n v="61333.109809917369"/>
    <n v="4.6094879999998017"/>
    <n v="0.54675542406311639"/>
    <m/>
    <m/>
    <m/>
    <m/>
    <x v="32"/>
  </r>
  <r>
    <x v="29"/>
    <x v="3"/>
    <s v="High End"/>
    <s v="Häagen-Dazs"/>
    <s v="Mango"/>
    <n v="389"/>
    <x v="4964"/>
    <n v="278145.85387798806"/>
    <x v="4964"/>
    <n v="661073.44717797148"/>
    <n v="984.38969999995743"/>
    <n v="382927.59329998342"/>
    <n v="4.368682781490814"/>
    <n v="0.57925120867378177"/>
    <m/>
    <m/>
    <m/>
    <m/>
    <x v="32"/>
  </r>
  <r>
    <x v="29"/>
    <x v="3"/>
    <s v="High End"/>
    <s v="Häagen-Dazs"/>
    <s v="Rum Raisin"/>
    <n v="138"/>
    <x v="4965"/>
    <n v="38546.109563758313"/>
    <x v="4965"/>
    <n v="92894.629895995939"/>
    <n v="393.82985747998276"/>
    <n v="54348.520332237626"/>
    <n v="4.8778948695650044"/>
    <n v="0.58505556664670255"/>
    <m/>
    <m/>
    <m/>
    <m/>
    <x v="32"/>
  </r>
  <r>
    <x v="29"/>
    <x v="3"/>
    <s v="High End"/>
    <s v="Häagen-Dazs"/>
    <s v="Strawberry Cheesecake"/>
    <n v="123"/>
    <x v="4966"/>
    <n v="28976.008344028753"/>
    <x v="4966"/>
    <n v="76648.966712996698"/>
    <n v="387.58502738998334"/>
    <n v="47672.958368967942"/>
    <n v="5.0663604146339285"/>
    <n v="0.62196478848141423"/>
    <m/>
    <m/>
    <m/>
    <m/>
    <x v="32"/>
  </r>
  <r>
    <x v="29"/>
    <x v="3"/>
    <s v="Low End"/>
    <s v="Baskin-Robbins"/>
    <s v="Banana Nut Fudge"/>
    <n v="270"/>
    <x v="4967"/>
    <n v="208711.01017799065"/>
    <x v="4967"/>
    <n v="453632.92379998573"/>
    <n v="907.11819859998184"/>
    <n v="244921.91362199507"/>
    <n v="6.2226738518516562"/>
    <n v="0.53991212006910061"/>
    <m/>
    <m/>
    <m/>
    <m/>
    <x v="32"/>
  </r>
  <r>
    <x v="29"/>
    <x v="3"/>
    <s v="Low End"/>
    <s v="Baskin-Robbins"/>
    <s v="Rocky Road"/>
    <n v="219"/>
    <x v="4968"/>
    <n v="144637.72520219351"/>
    <x v="4968"/>
    <n v="233201.26961998956"/>
    <n v="404.39974619998191"/>
    <n v="88563.544417796045"/>
    <n v="4.8623104109586865"/>
    <n v="0.37977299421274052"/>
    <m/>
    <m/>
    <m/>
    <m/>
    <x v="32"/>
  </r>
  <r>
    <x v="29"/>
    <x v="3"/>
    <s v="Low End"/>
    <s v="Baskin-Robbins"/>
    <s v="Peppermint Stick"/>
    <n v="842"/>
    <x v="4969"/>
    <n v="1067863.5546839524"/>
    <x v="4969"/>
    <n v="2082460.756283907"/>
    <n v="1204.9847999999463"/>
    <n v="1014597.2015999546"/>
    <n v="2.9373293372920304"/>
    <n v="0.48721071863581"/>
    <m/>
    <m/>
    <m/>
    <m/>
    <x v="32"/>
  </r>
  <r>
    <x v="29"/>
    <x v="3"/>
    <s v="Low End"/>
    <s v="Baskin-Robbins"/>
    <s v="Very Berry Strawberry"/>
    <n v="696"/>
    <x v="4970"/>
    <n v="737065.1024639667"/>
    <x v="4970"/>
    <n v="1506570.7760639319"/>
    <n v="1105.6115999999499"/>
    <n v="769505.67359996517"/>
    <n v="3.1100764137929628"/>
    <n v="0.51076636147846721"/>
    <m/>
    <m/>
    <m/>
    <m/>
    <x v="32"/>
  </r>
  <r>
    <x v="29"/>
    <x v="3"/>
    <s v="Low End"/>
    <s v="Baskin-Robbins"/>
    <s v="Fudge Ribbon"/>
    <n v="575"/>
    <x v="4971"/>
    <n v="498392.39062497776"/>
    <x v="4971"/>
    <n v="1075512.703124952"/>
    <n v="1003.6874999999553"/>
    <n v="577120.31249997427"/>
    <n v="3.2529684782607244"/>
    <n v="0.53660018224157136"/>
    <m/>
    <m/>
    <m/>
    <m/>
    <x v="32"/>
  </r>
  <r>
    <x v="29"/>
    <x v="3"/>
    <s v="Low End"/>
    <s v="Baskin-Robbins"/>
    <s v="Egg Nog"/>
    <n v="496"/>
    <x v="4972"/>
    <n v="367472.62310398382"/>
    <x v="4972"/>
    <n v="831355.43270396336"/>
    <n v="935.24759999995888"/>
    <n v="463882.80959997955"/>
    <n v="3.3792738387095285"/>
    <n v="0.5579837351771576"/>
    <m/>
    <m/>
    <m/>
    <m/>
    <x v="32"/>
  </r>
  <r>
    <x v="29"/>
    <x v="3"/>
    <s v="Low End"/>
    <s v="Baskin-Robbins"/>
    <s v="Rocky Road"/>
    <n v="157"/>
    <x v="4973"/>
    <n v="47461.485863607879"/>
    <x v="4973"/>
    <n v="109551.14333099512"/>
    <n v="395.47552526998243"/>
    <n v="62089.657467387246"/>
    <n v="4.4444457515921583"/>
    <n v="0.5667641211173039"/>
    <m/>
    <m/>
    <m/>
    <m/>
    <x v="32"/>
  </r>
  <r>
    <x v="29"/>
    <x v="3"/>
    <s v="Low End"/>
    <s v="Baskin-Robbins"/>
    <s v="Coffee Candy"/>
    <n v="128"/>
    <x v="4974"/>
    <n v="30562.76889599863"/>
    <x v="4974"/>
    <n v="81104.281599996364"/>
    <n v="394.85556799998233"/>
    <n v="50541.512703997738"/>
    <n v="4.9502124999997781"/>
    <n v="0.62316701050712475"/>
    <m/>
    <m/>
    <m/>
    <m/>
    <x v="32"/>
  </r>
  <r>
    <x v="29"/>
    <x v="3"/>
    <s v="High End"/>
    <s v="Ben and Jerry's"/>
    <s v="Orange &amp; Cream"/>
    <n v="318"/>
    <x v="4975"/>
    <n v="311932.54621150595"/>
    <x v="4975"/>
    <n v="608008.15939197992"/>
    <n v="931.05538735998084"/>
    <n v="296075.61318047397"/>
    <n v="6.0125010817608073"/>
    <n v="0.48695993401890419"/>
    <m/>
    <m/>
    <m/>
    <m/>
    <x v="32"/>
  </r>
  <r>
    <x v="29"/>
    <x v="3"/>
    <s v="High End"/>
    <s v="Ben and Jerry's"/>
    <s v="Half Baked"/>
    <n v="268"/>
    <x v="4976"/>
    <n v="228537.76616910982"/>
    <x v="4976"/>
    <n v="476227.14635198476"/>
    <n v="924.21410515998116"/>
    <n v="247689.38018287494"/>
    <n v="6.6304737462684447"/>
    <n v="0.52010764627811656"/>
    <m/>
    <m/>
    <m/>
    <m/>
    <x v="32"/>
  </r>
  <r>
    <x v="29"/>
    <x v="3"/>
    <s v="High End"/>
    <s v="Ben and Jerry's"/>
    <s v="Triple Caramel Chunk"/>
    <n v="269"/>
    <x v="4977"/>
    <n v="160745.91983148293"/>
    <x v="4977"/>
    <n v="270703.11727898807"/>
    <n v="408.76281578998191"/>
    <n v="109957.19744750514"/>
    <n v="3.7410085167284595"/>
    <n v="0.40619110172337863"/>
    <m/>
    <m/>
    <m/>
    <m/>
    <x v="32"/>
  </r>
  <r>
    <x v="29"/>
    <x v="3"/>
    <s v="High End"/>
    <s v="Ben and Jerry's"/>
    <s v="Mint Chocolate Chunk"/>
    <n v="870"/>
    <x v="4978"/>
    <n v="1277439.0524999439"/>
    <x v="4978"/>
    <n v="2470890.1580998916"/>
    <n v="1371.78287999994"/>
    <n v="1193451.1055999477"/>
    <n v="3.2644869310343396"/>
    <n v="0.48300451628238655"/>
    <m/>
    <m/>
    <m/>
    <m/>
    <x v="32"/>
  </r>
  <r>
    <x v="29"/>
    <x v="3"/>
    <s v="High End"/>
    <s v="Ben and Jerry's"/>
    <s v="Half Baked"/>
    <n v="864"/>
    <x v="4979"/>
    <n v="1270965.4271999435"/>
    <x v="4979"/>
    <n v="2461750.1959678903"/>
    <n v="1378.2231119999385"/>
    <n v="1190784.7687679469"/>
    <n v="3.297740638888742"/>
    <n v="0.48371470457008092"/>
    <m/>
    <m/>
    <m/>
    <m/>
    <x v="32"/>
  </r>
  <r>
    <x v="29"/>
    <x v="3"/>
    <s v="High End"/>
    <s v="Ben and Jerry's"/>
    <s v="Coffee"/>
    <n v="696"/>
    <x v="4980"/>
    <n v="817887.97439996398"/>
    <x v="4980"/>
    <n v="1660343.924735927"/>
    <n v="1210.4252159999469"/>
    <n v="842455.95033596305"/>
    <n v="3.4275166896550218"/>
    <n v="0.50739845991242638"/>
    <m/>
    <m/>
    <m/>
    <m/>
    <x v="32"/>
  </r>
  <r>
    <x v="29"/>
    <x v="4"/>
    <s v="High End"/>
    <s v="Ben and Jerry's"/>
    <s v="Gingersnap"/>
    <n v="148"/>
    <x v="4981"/>
    <n v="43641.174944638071"/>
    <x v="4981"/>
    <n v="102034.8301439955"/>
    <n v="394.55172431998255"/>
    <n v="58393.655199357425"/>
    <n v="4.6582738378376316"/>
    <n v="0.57229139419304209"/>
    <m/>
    <m/>
    <m/>
    <m/>
    <x v="32"/>
  </r>
  <r>
    <x v="29"/>
    <x v="4"/>
    <s v="High End"/>
    <s v="Ben and Jerry's"/>
    <s v="Key Lime Pie"/>
    <n v="370"/>
    <x v="4982"/>
    <n v="233821.77749998952"/>
    <x v="4982"/>
    <n v="573333.80709997425"/>
    <n v="917.60007999995889"/>
    <n v="339512.02959998476"/>
    <n v="4.1879752162160289"/>
    <n v="0.59217165531768967"/>
    <m/>
    <m/>
    <m/>
    <m/>
    <x v="32"/>
  </r>
  <r>
    <x v="29"/>
    <x v="4"/>
    <s v="High End"/>
    <s v="Ben and Jerry's"/>
    <s v="Vanilla HEATH Bar Crunch"/>
    <n v="138"/>
    <x v="4983"/>
    <n v="37247.404673758363"/>
    <x v="4983"/>
    <n v="91546.052495995958"/>
    <n v="393.46846247998258"/>
    <n v="54298.647822237595"/>
    <n v="4.8070811014490626"/>
    <n v="0.59312931952595671"/>
    <m/>
    <m/>
    <m/>
    <m/>
    <x v="32"/>
  </r>
  <r>
    <x v="29"/>
    <x v="4"/>
    <s v="Low End"/>
    <s v="EDY's"/>
    <s v="Coffee"/>
    <n v="853"/>
    <x v="4984"/>
    <n v="1253274.9854209148"/>
    <x v="4984"/>
    <n v="2266838.3549869186"/>
    <n v="1188.2337275099696"/>
    <n v="1013563.3695660038"/>
    <n v="3.1154622262601466"/>
    <n v="0.44712644257859008"/>
    <m/>
    <m/>
    <m/>
    <m/>
    <x v="32"/>
  </r>
  <r>
    <x v="29"/>
    <x v="4"/>
    <s v="Low End"/>
    <s v="EDY's"/>
    <s v="Coffee"/>
    <n v="569"/>
    <x v="4985"/>
    <n v="590886.8638042839"/>
    <x v="4985"/>
    <n v="925795.79090095917"/>
    <n v="588.59213900997406"/>
    <n v="334908.92709667527"/>
    <n v="2.8595037416518951"/>
    <n v="0.36175248406643867"/>
    <m/>
    <m/>
    <m/>
    <m/>
    <x v="32"/>
  </r>
  <r>
    <x v="29"/>
    <x v="4"/>
    <s v="Low End"/>
    <s v="EDY's"/>
    <s v="Coffee"/>
    <n v="434"/>
    <x v="4986"/>
    <n v="361788.23929638404"/>
    <x v="4986"/>
    <n v="596674.33643997379"/>
    <n v="541.21220539997626"/>
    <n v="234886.09714358975"/>
    <n v="3.1678010599076947"/>
    <n v="0.39365878972610974"/>
    <m/>
    <m/>
    <m/>
    <m/>
    <x v="32"/>
  </r>
  <r>
    <x v="29"/>
    <x v="4"/>
    <s v="Low End"/>
    <s v="EDY's"/>
    <s v="Girl Scouts® Samoas® Cookie (Jan-Apr)"/>
    <n v="316"/>
    <x v="4987"/>
    <n v="206857.07741567088"/>
    <x v="4987"/>
    <n v="364813.84972798394"/>
    <n v="499.86320351997801"/>
    <n v="157956.77231231306"/>
    <n v="3.6533993924049022"/>
    <n v="0.43297909997136985"/>
    <m/>
    <m/>
    <m/>
    <m/>
    <x v="32"/>
  </r>
  <r>
    <x v="29"/>
    <x v="4"/>
    <s v="Low End"/>
    <s v="EDY's"/>
    <s v="Coffee"/>
    <n v="108"/>
    <x v="4988"/>
    <n v="19728.333700919105"/>
    <x v="4988"/>
    <n v="62639.436131997165"/>
    <n v="397.32502250998198"/>
    <n v="42911.102431078063"/>
    <n v="5.3703220277775348"/>
    <n v="0.68504930888352011"/>
    <m/>
    <m/>
    <m/>
    <m/>
    <x v="32"/>
  </r>
  <r>
    <x v="29"/>
    <x v="4"/>
    <s v="High End"/>
    <s v="Häagen-Dazs"/>
    <s v="Coffee"/>
    <n v="329"/>
    <x v="4989"/>
    <n v="367120.35041848337"/>
    <x v="4989"/>
    <n v="683653.16634997656"/>
    <n v="962.10582349997935"/>
    <n v="316532.81593149318"/>
    <n v="6.3160278115499358"/>
    <n v="0.46300204769248932"/>
    <m/>
    <m/>
    <m/>
    <m/>
    <x v="32"/>
  </r>
  <r>
    <x v="29"/>
    <x v="4"/>
    <s v="High End"/>
    <s v="Häagen-Dazs"/>
    <s v="Almond Hazelnut Swirl"/>
    <n v="273"/>
    <x v="4990"/>
    <n v="256198.96027906871"/>
    <x v="4990"/>
    <n v="513492.2290679834"/>
    <n v="942.46618603998058"/>
    <n v="257293.26878891469"/>
    <n v="6.8898311941389716"/>
    <n v="0.50106555508330886"/>
    <m/>
    <m/>
    <m/>
    <m/>
    <x v="32"/>
  </r>
  <r>
    <x v="29"/>
    <x v="4"/>
    <s v="High End"/>
    <s v="Häagen-Dazs"/>
    <s v="Vanilla"/>
    <n v="228"/>
    <x v="4991"/>
    <n v="123127.59913055449"/>
    <x v="4991"/>
    <n v="218773.75017599016"/>
    <n v="419.50066247998109"/>
    <n v="95646.151045435676"/>
    <n v="4.2084824210524427"/>
    <n v="0.43719208071578136"/>
    <m/>
    <m/>
    <m/>
    <m/>
    <x v="32"/>
  </r>
  <r>
    <x v="29"/>
    <x v="4"/>
    <s v="High End"/>
    <s v="Häagen-Dazs"/>
    <s v="Cinnamon Dulce de Leche"/>
    <n v="969"/>
    <x v="4992"/>
    <n v="1768940.5525739212"/>
    <x v="4992"/>
    <n v="3384426.4414738491"/>
    <n v="1667.1680999999255"/>
    <n v="1615485.888899928"/>
    <n v="3.6044377151701177"/>
    <n v="0.47732929547625697"/>
    <m/>
    <m/>
    <m/>
    <m/>
    <x v="32"/>
  </r>
  <r>
    <x v="29"/>
    <x v="4"/>
    <s v="High End"/>
    <s v="Häagen-Dazs"/>
    <s v="Vanilla"/>
    <n v="952"/>
    <x v="4993"/>
    <n v="1692522.7199999257"/>
    <x v="4993"/>
    <n v="3247614.7199998568"/>
    <n v="1633.4999999999277"/>
    <n v="1555091.9999999311"/>
    <n v="3.5833613445376571"/>
    <n v="0.47884128324187414"/>
    <m/>
    <m/>
    <m/>
    <m/>
    <x v="32"/>
  </r>
  <r>
    <x v="29"/>
    <x v="4"/>
    <s v="High End"/>
    <s v="Häagen-Dazs"/>
    <s v="Almond Hazelnut Swirl"/>
    <n v="805"/>
    <x v="4994"/>
    <n v="1208250.388799947"/>
    <x v="4994"/>
    <n v="2388200.0687998952"/>
    <n v="1465.7759999999355"/>
    <n v="1179949.6799999482"/>
    <n v="3.6853517515526333"/>
    <n v="0.49407488736606969"/>
    <m/>
    <m/>
    <m/>
    <m/>
    <x v="32"/>
  </r>
  <r>
    <x v="29"/>
    <x v="4"/>
    <s v="High End"/>
    <s v="Häagen-Dazs"/>
    <s v="Vanilla Chocolate Chip"/>
    <n v="788"/>
    <x v="4995"/>
    <n v="1170435.9739199476"/>
    <x v="4995"/>
    <n v="2322904.8859198964"/>
    <n v="1462.5239999999351"/>
    <n v="1152468.9119999488"/>
    <n v="3.7409249238577016"/>
    <n v="0.49613263073557062"/>
    <m/>
    <m/>
    <m/>
    <m/>
    <x v="32"/>
  </r>
  <r>
    <x v="29"/>
    <x v="4"/>
    <s v="High End"/>
    <s v="Häagen-Dazs"/>
    <s v="Rocky Road"/>
    <n v="740"/>
    <x v="4996"/>
    <n v="1032324.0203999539"/>
    <x v="4996"/>
    <n v="2074396.4603999075"/>
    <n v="1408.2059999999371"/>
    <n v="1042072.4399999536"/>
    <n v="3.7881600810809122"/>
    <n v="0.50234970021066272"/>
    <m/>
    <m/>
    <m/>
    <m/>
    <x v="32"/>
  </r>
  <r>
    <x v="29"/>
    <x v="4"/>
    <s v="High End"/>
    <s v="Häagen-Dazs"/>
    <s v="Almond Hazelnut Swirl"/>
    <n v="666"/>
    <x v="4997"/>
    <n v="828893.0572199634"/>
    <x v="4997"/>
    <n v="1703100.9742199252"/>
    <n v="1312.6244999999426"/>
    <n v="874207.91699996183"/>
    <n v="3.839652657657489"/>
    <n v="0.51330363274577828"/>
    <m/>
    <m/>
    <m/>
    <m/>
    <x v="32"/>
  </r>
  <r>
    <x v="29"/>
    <x v="4"/>
    <s v="High End"/>
    <s v="Häagen-Dazs"/>
    <s v="Vanilla Chocolate Chip"/>
    <n v="622"/>
    <x v="4998"/>
    <n v="729538.26046796748"/>
    <x v="4998"/>
    <n v="1522299.590267932"/>
    <n v="1274.535899999943"/>
    <n v="792761.32979996456"/>
    <n v="3.9347700868165445"/>
    <n v="0.52076564617641052"/>
    <m/>
    <m/>
    <m/>
    <m/>
    <x v="32"/>
  </r>
  <r>
    <x v="29"/>
    <x v="4"/>
    <s v="High End"/>
    <s v="Häagen-Dazs"/>
    <s v="Banoffee"/>
    <n v="568"/>
    <x v="4999"/>
    <n v="608444.98982397292"/>
    <x v="4999"/>
    <n v="1297630.5162239424"/>
    <n v="1213.3547999999462"/>
    <n v="689185.52639996947"/>
    <n v="4.0221140281688355"/>
    <n v="0.53111075747931258"/>
    <m/>
    <m/>
    <m/>
    <m/>
    <x v="32"/>
  </r>
  <r>
    <x v="29"/>
    <x v="4"/>
    <s v="High End"/>
    <s v="Häagen-Dazs"/>
    <s v="Strawberry Cheesecake"/>
    <n v="139"/>
    <x v="5000"/>
    <n v="39821.441079178228"/>
    <x v="5000"/>
    <n v="95442.056777995735"/>
    <n v="400.14831437998208"/>
    <n v="55620.615698817506"/>
    <n v="4.9398093669062542"/>
    <n v="0.58276841024281967"/>
    <m/>
    <m/>
    <m/>
    <m/>
    <x v="32"/>
  </r>
  <r>
    <x v="29"/>
    <x v="4"/>
    <s v="Low End"/>
    <s v="Baskin-Robbins"/>
    <s v="Peppermint Stick"/>
    <n v="857"/>
    <x v="5001"/>
    <n v="2001026.4209573676"/>
    <x v="5001"/>
    <n v="3266942.994165869"/>
    <n v="1477.1488602199547"/>
    <n v="1265916.5732085013"/>
    <n v="4.4481550035004052"/>
    <n v="0.38749270356696902"/>
    <m/>
    <m/>
    <m/>
    <m/>
    <x v="32"/>
  </r>
  <r>
    <x v="29"/>
    <x v="4"/>
    <s v="Low End"/>
    <s v="Baskin-Robbins"/>
    <s v="Very Berry Strawberry"/>
    <n v="709"/>
    <x v="5002"/>
    <n v="1435039.058721853"/>
    <x v="5002"/>
    <n v="2483191.7080319002"/>
    <n v="1478.3535251199539"/>
    <n v="1048152.6493100473"/>
    <n v="4.939895695345359"/>
    <n v="0.42209896477979952"/>
    <m/>
    <m/>
    <m/>
    <m/>
    <x v="32"/>
  </r>
  <r>
    <x v="29"/>
    <x v="4"/>
    <s v="Low End"/>
    <s v="Baskin-Robbins"/>
    <s v="Fudge Ribbon"/>
    <n v="577"/>
    <x v="5003"/>
    <n v="999132.3982584537"/>
    <x v="5003"/>
    <n v="1554564.6803499283"/>
    <n v="962.62093949995597"/>
    <n v="555432.28209147463"/>
    <n v="4.6693579722701486"/>
    <n v="0.35729120126828579"/>
    <m/>
    <m/>
    <m/>
    <m/>
    <x v="32"/>
  </r>
  <r>
    <x v="29"/>
    <x v="4"/>
    <s v="Low End"/>
    <s v="Baskin-Robbins"/>
    <s v="Egg Nog"/>
    <n v="497"/>
    <x v="5004"/>
    <n v="764807.28865012503"/>
    <x v="5004"/>
    <n v="1236770.0313359434"/>
    <n v="949.6232247199564"/>
    <n v="471962.74268581835"/>
    <n v="5.0069836780681811"/>
    <n v="0.38160913567416421"/>
    <m/>
    <m/>
    <m/>
    <m/>
    <x v="32"/>
  </r>
  <r>
    <x v="29"/>
    <x v="4"/>
    <s v="Low End"/>
    <s v="Baskin-Robbins"/>
    <s v="Banana Nut Fudge"/>
    <n v="385"/>
    <x v="5005"/>
    <n v="400873.14613498148"/>
    <x v="5005"/>
    <n v="765003.50849996472"/>
    <n v="945.79314899995643"/>
    <n v="364130.36236498324"/>
    <n v="5.1610963636361253"/>
    <n v="0.47598521878543781"/>
    <m/>
    <m/>
    <m/>
    <m/>
    <x v="32"/>
  </r>
  <r>
    <x v="29"/>
    <x v="4"/>
    <s v="Low End"/>
    <s v="Baskin-Robbins"/>
    <s v="Rocky Road"/>
    <n v="334"/>
    <x v="5006"/>
    <n v="309203.86832652567"/>
    <x v="5006"/>
    <n v="624171.80223397107"/>
    <n v="943.01776618995632"/>
    <n v="314967.9339074454"/>
    <n v="5.595143266466807"/>
    <n v="0.50461737101891624"/>
    <m/>
    <m/>
    <m/>
    <m/>
    <x v="32"/>
  </r>
  <r>
    <x v="29"/>
    <x v="4"/>
    <s v="Low End"/>
    <s v="Baskin-Robbins"/>
    <s v="Rocky Road"/>
    <n v="272"/>
    <x v="5007"/>
    <n v="151945.41159871299"/>
    <x v="5007"/>
    <n v="405975.82931198127"/>
    <n v="933.93535923995682"/>
    <n v="254030.41771326828"/>
    <n v="5.4873463088232759"/>
    <n v="0.62572793593101539"/>
    <m/>
    <m/>
    <m/>
    <m/>
    <x v="32"/>
  </r>
  <r>
    <x v="29"/>
    <x v="4"/>
    <s v="Low End"/>
    <s v="Baskin-Robbins"/>
    <s v="Coffee Candy"/>
    <n v="336"/>
    <x v="5008"/>
    <n v="166012.33828031228"/>
    <x v="5008"/>
    <n v="480026.82067197771"/>
    <n v="934.56691187995671"/>
    <n v="314014.48239166546"/>
    <n v="4.2519382499998031"/>
    <n v="0.65416028619418454"/>
    <m/>
    <m/>
    <m/>
    <m/>
    <x v="32"/>
  </r>
  <r>
    <x v="29"/>
    <x v="4"/>
    <s v="High End"/>
    <s v="Ben and Jerry's"/>
    <s v="Coffee"/>
    <n v="700"/>
    <x v="5009"/>
    <n v="1546935.7729279292"/>
    <x v="5009"/>
    <n v="2601332.428799897"/>
    <n v="1506.280936959954"/>
    <n v="1054396.6558719678"/>
    <n v="5.3088416914283609"/>
    <n v="0.40532945508944618"/>
    <m/>
    <m/>
    <m/>
    <m/>
    <x v="32"/>
  </r>
  <r>
    <x v="29"/>
    <x v="4"/>
    <s v="High End"/>
    <s v="Ben and Jerry's"/>
    <s v="Key Lime Pie"/>
    <n v="471"/>
    <x v="5010"/>
    <n v="654371.03625656967"/>
    <x v="5010"/>
    <n v="1114734.3798599485"/>
    <n v="977.41686539995499"/>
    <n v="460363.34360337886"/>
    <n v="5.024924968152634"/>
    <n v="0.41298030447506007"/>
    <m/>
    <m/>
    <m/>
    <m/>
    <x v="32"/>
  </r>
  <r>
    <x v="29"/>
    <x v="4"/>
    <s v="High End"/>
    <s v="Ben and Jerry's"/>
    <s v="Orange &amp; Cream"/>
    <n v="419"/>
    <x v="5011"/>
    <n v="525767.57101229555"/>
    <x v="5011"/>
    <n v="932729.14907195664"/>
    <n v="971.26868271995477"/>
    <n v="406961.57805966109"/>
    <n v="5.3128493747014236"/>
    <n v="0.4363127049954193"/>
    <m/>
    <m/>
    <m/>
    <m/>
    <x v="32"/>
  </r>
  <r>
    <x v="29"/>
    <x v="4"/>
    <s v="High End"/>
    <s v="Ben and Jerry's"/>
    <s v="Half Baked"/>
    <n v="369"/>
    <x v="5012"/>
    <n v="414375.73940410087"/>
    <x v="5012"/>
    <n v="769817.06485196447"/>
    <n v="963.25562451995552"/>
    <n v="355441.32544786361"/>
    <n v="5.6537265799455385"/>
    <n v="0.46172180596725904"/>
    <m/>
    <m/>
    <m/>
    <m/>
    <x v="32"/>
  </r>
  <r>
    <x v="29"/>
    <x v="4"/>
    <s v="High End"/>
    <s v="Ben and Jerry's"/>
    <s v="Triple Caramel Chunk"/>
    <n v="372"/>
    <x v="5013"/>
    <n v="319632.9146618254"/>
    <x v="5013"/>
    <n v="670389.25826396933"/>
    <n v="942.8933967799569"/>
    <n v="350756.34360214393"/>
    <n v="4.8444130698922523"/>
    <n v="0.52321295318850669"/>
    <m/>
    <m/>
    <m/>
    <m/>
    <x v="32"/>
  </r>
  <r>
    <x v="29"/>
    <x v="4"/>
    <s v="High End"/>
    <s v="Ben and Jerry's"/>
    <s v="Mint Chocolate Chunk"/>
    <n v="885"/>
    <x v="5014"/>
    <n v="1339359.8849999388"/>
    <x v="5014"/>
    <n v="3258235.4345998513"/>
    <n v="2168.2209599999014"/>
    <n v="1918875.5495999125"/>
    <n v="4.160024813559132"/>
    <n v="0.58893090696362538"/>
    <m/>
    <m/>
    <m/>
    <m/>
    <x v="32"/>
  </r>
  <r>
    <x v="29"/>
    <x v="4"/>
    <s v="High End"/>
    <s v="Ben and Jerry's"/>
    <s v="Half Baked"/>
    <n v="880"/>
    <x v="5015"/>
    <n v="1334003.6159999385"/>
    <x v="5015"/>
    <n v="3253330.3334398502"/>
    <n v="2181.0530879999001"/>
    <n v="1919326.7174399118"/>
    <n v="4.2010980545452616"/>
    <n v="0.58995752681854052"/>
    <m/>
    <m/>
    <m/>
    <m/>
    <x v="32"/>
  </r>
  <r>
    <x v="29"/>
    <x v="4"/>
    <s v="High End"/>
    <s v="Ben and Jerry's"/>
    <s v="Gingersnap"/>
    <n v="264"/>
    <x v="5016"/>
    <n v="144917.05525439337"/>
    <x v="5016"/>
    <n v="390046.57823998213"/>
    <n v="928.5209203999575"/>
    <n v="245129.52298558876"/>
    <n v="5.5963983333330773"/>
    <n v="0.62846218031624179"/>
    <m/>
    <m/>
    <m/>
    <m/>
    <x v="32"/>
  </r>
  <r>
    <x v="29"/>
    <x v="4"/>
    <s v="High End"/>
    <s v="Ben and Jerry's"/>
    <s v="Vanilla HEATH Bar Crunch"/>
    <n v="400"/>
    <x v="5017"/>
    <n v="209356.70901599043"/>
    <x v="5017"/>
    <n v="580374.09359997348"/>
    <n v="927.5434614599576"/>
    <n v="371017.38458398305"/>
    <n v="3.6273380849998342"/>
    <n v="0.6392728219183903"/>
    <m/>
    <m/>
    <m/>
    <m/>
    <x v="32"/>
  </r>
  <r>
    <x v="29"/>
    <x v="4"/>
    <s v="Low End"/>
    <s v="EDY's"/>
    <s v="Coffee"/>
    <n v="862"/>
    <x v="5018"/>
    <n v="1511063.3318652511"/>
    <x v="5018"/>
    <n v="2570640.9753718828"/>
    <n v="1229.2084031399438"/>
    <n v="1059577.6435066317"/>
    <n v="3.4596080116007699"/>
    <n v="0.41218421928925625"/>
    <m/>
    <m/>
    <m/>
    <m/>
    <x v="32"/>
  </r>
  <r>
    <x v="29"/>
    <x v="4"/>
    <s v="Low End"/>
    <s v="EDY's"/>
    <s v="Coffee"/>
    <n v="577"/>
    <x v="5019"/>
    <n v="756608.58711896546"/>
    <x v="5019"/>
    <n v="1406982.0148999356"/>
    <n v="1127.1636529999482"/>
    <n v="650373.42778097012"/>
    <n v="4.2260722703637583"/>
    <n v="0.46224715091843205"/>
    <m/>
    <m/>
    <m/>
    <m/>
    <x v="32"/>
  </r>
  <r>
    <x v="29"/>
    <x v="4"/>
    <s v="Low End"/>
    <s v="EDY's"/>
    <s v="Coffee"/>
    <n v="438"/>
    <x v="5020"/>
    <n v="482345.98559745797"/>
    <x v="5020"/>
    <n v="954792.37450795644"/>
    <n v="1078.6447235399507"/>
    <n v="472446.38891049847"/>
    <n v="4.9769206986299102"/>
    <n v="0.49481583800244466"/>
    <m/>
    <m/>
    <m/>
    <m/>
    <x v="32"/>
  </r>
  <r>
    <x v="29"/>
    <x v="4"/>
    <s v="Low End"/>
    <s v="EDY's"/>
    <s v="Girl Scouts® Samoas® Cookie (Jan-Apr)"/>
    <n v="432"/>
    <x v="5021"/>
    <n v="396468.48993982188"/>
    <x v="5021"/>
    <n v="844183.23206396145"/>
    <n v="1036.3767178799526"/>
    <n v="447714.74212413956"/>
    <n v="4.5234441018516449"/>
    <n v="0.53035256460793745"/>
    <m/>
    <m/>
    <m/>
    <m/>
    <x v="32"/>
  </r>
  <r>
    <x v="29"/>
    <x v="5"/>
    <s v="Low End"/>
    <s v="EDY's"/>
    <s v="Coffee"/>
    <n v="318"/>
    <x v="5022"/>
    <n v="139399.23091247346"/>
    <x v="5022"/>
    <n v="438605.46100797947"/>
    <n v="940.90009463995591"/>
    <n v="299206.23009550601"/>
    <n v="4.337303320754514"/>
    <n v="0.68217625336421106"/>
    <m/>
    <m/>
    <m/>
    <m/>
    <x v="32"/>
  </r>
  <r>
    <x v="29"/>
    <x v="5"/>
    <s v="High End"/>
    <s v="Häagen-Dazs"/>
    <s v="Vanilla Chocolate Chip"/>
    <n v="799"/>
    <x v="5023"/>
    <n v="2163169.2122864202"/>
    <x v="5023"/>
    <n v="3433580.81869186"/>
    <n v="1590.0020105199496"/>
    <n v="1270411.6064054398"/>
    <n v="5.3784076445554749"/>
    <n v="0.36999612750907857"/>
    <m/>
    <m/>
    <m/>
    <m/>
    <x v="32"/>
  </r>
  <r>
    <x v="29"/>
    <x v="5"/>
    <s v="High End"/>
    <s v="Häagen-Dazs"/>
    <s v="Rocky Road"/>
    <n v="744"/>
    <x v="5024"/>
    <n v="1911735.6300767118"/>
    <x v="5024"/>
    <n v="3087717.6412798748"/>
    <n v="1580.6209827999505"/>
    <n v="1175982.0112031631"/>
    <n v="5.5781695161288063"/>
    <n v="0.38085801482667714"/>
    <m/>
    <m/>
    <m/>
    <m/>
    <x v="32"/>
  </r>
  <r>
    <x v="29"/>
    <x v="5"/>
    <s v="High End"/>
    <s v="Häagen-Dazs"/>
    <s v="Almond Hazelnut Swirl"/>
    <n v="670"/>
    <x v="5025"/>
    <n v="1564541.4887009286"/>
    <x v="5025"/>
    <n v="2607270.2470998964"/>
    <n v="1556.3115796999518"/>
    <n v="1042728.7583989678"/>
    <n v="5.8081315373132014"/>
    <n v="0.39993121524660119"/>
    <m/>
    <m/>
    <m/>
    <m/>
    <x v="32"/>
  </r>
  <r>
    <x v="29"/>
    <x v="5"/>
    <s v="High End"/>
    <s v="Häagen-Dazs"/>
    <s v="Vanilla Chocolate Chip"/>
    <n v="624"/>
    <x v="5026"/>
    <n v="1390745.3224204157"/>
    <x v="5026"/>
    <n v="2362185.6910079056"/>
    <n v="1556.7954624799518"/>
    <n v="971440.36858748994"/>
    <n v="6.0665929358971935"/>
    <n v="0.41124640297562398"/>
    <m/>
    <m/>
    <m/>
    <m/>
    <x v="32"/>
  </r>
  <r>
    <x v="29"/>
    <x v="5"/>
    <s v="High End"/>
    <s v="Häagen-Dazs"/>
    <s v="Banoffee"/>
    <n v="671"/>
    <x v="5027"/>
    <n v="1390830.6486447356"/>
    <x v="5027"/>
    <n v="2428129.2340799035"/>
    <n v="1545.899531199952"/>
    <n v="1037298.5854351679"/>
    <n v="5.3929545156480714"/>
    <n v="0.42720073168932199"/>
    <m/>
    <m/>
    <m/>
    <m/>
    <x v="32"/>
  </r>
  <r>
    <x v="29"/>
    <x v="5"/>
    <s v="High End"/>
    <s v="Häagen-Dazs"/>
    <s v="Coffee"/>
    <n v="445"/>
    <x v="5028"/>
    <n v="620535.4468879709"/>
    <x v="5028"/>
    <n v="1068518.2647999499"/>
    <n v="1006.7029615999531"/>
    <n v="447982.81791197904"/>
    <n v="5.3958755955053652"/>
    <n v="0.41925611631528953"/>
    <m/>
    <m/>
    <m/>
    <m/>
    <x v="32"/>
  </r>
  <r>
    <x v="29"/>
    <x v="5"/>
    <s v="High End"/>
    <s v="Häagen-Dazs"/>
    <s v="Almond Hazelnut Swirl"/>
    <n v="376"/>
    <x v="5029"/>
    <n v="454471.07014085923"/>
    <x v="5029"/>
    <n v="821918.69384796242"/>
    <n v="977.2543183699554"/>
    <n v="367447.62370710319"/>
    <n v="5.8137073749997343"/>
    <n v="0.44706079379558833"/>
    <m/>
    <m/>
    <m/>
    <m/>
    <x v="32"/>
  </r>
  <r>
    <x v="29"/>
    <x v="5"/>
    <s v="High End"/>
    <s v="Häagen-Dazs"/>
    <s v="Vanilla"/>
    <n v="337"/>
    <x v="5030"/>
    <n v="270695.11676366738"/>
    <x v="5030"/>
    <n v="594405.23172797239"/>
    <n v="960.56413935995556"/>
    <n v="323710.11496430502"/>
    <n v="5.2338686765576208"/>
    <n v="0.54459499628436969"/>
    <m/>
    <m/>
    <m/>
    <m/>
    <x v="32"/>
  </r>
  <r>
    <x v="29"/>
    <x v="5"/>
    <s v="High End"/>
    <s v="Häagen-Dazs"/>
    <s v="Cinnamon Dulce de Leche"/>
    <n v="975"/>
    <x v="5031"/>
    <n v="1832153.1500999155"/>
    <x v="5031"/>
    <n v="4247109.7850998035"/>
    <n v="2476.8785999998854"/>
    <n v="2414956.634999888"/>
    <n v="4.4677026010254348"/>
    <n v="0.56861177534715857"/>
    <m/>
    <m/>
    <m/>
    <m/>
    <x v="32"/>
  </r>
  <r>
    <x v="29"/>
    <x v="5"/>
    <s v="High End"/>
    <s v="Häagen-Dazs"/>
    <s v="Vanilla"/>
    <n v="961"/>
    <x v="5032"/>
    <n v="1759424.9084479199"/>
    <x v="5032"/>
    <n v="4100909.8652478126"/>
    <n v="2436.5087999998882"/>
    <n v="2341484.9567998927"/>
    <n v="4.4405160957334076"/>
    <n v="0.57096718380529432"/>
    <m/>
    <m/>
    <m/>
    <m/>
    <x v="32"/>
  </r>
  <r>
    <x v="29"/>
    <x v="5"/>
    <s v="High End"/>
    <s v="Häagen-Dazs"/>
    <s v="Almond Hazelnut Swirl"/>
    <n v="809"/>
    <x v="5033"/>
    <n v="1251438.989394943"/>
    <x v="5033"/>
    <n v="3082517.6566448598"/>
    <n v="2263.3852499998966"/>
    <n v="1831078.6672499168"/>
    <n v="4.7098657663780301"/>
    <n v="0.59402049597436479"/>
    <m/>
    <m/>
    <m/>
    <m/>
    <x v="32"/>
  </r>
  <r>
    <x v="29"/>
    <x v="5"/>
    <s v="High End"/>
    <s v="Häagen-Dazs"/>
    <s v="Strawberry Cheesecake"/>
    <n v="340"/>
    <x v="5034"/>
    <n v="184428.95584619147"/>
    <x v="5034"/>
    <n v="503618.42201997677"/>
    <n v="938.7925475699567"/>
    <n v="319189.46617378527"/>
    <n v="4.3565607441174459"/>
    <n v="0.63379227648889336"/>
    <m/>
    <m/>
    <m/>
    <m/>
    <x v="32"/>
  </r>
  <r>
    <x v="29"/>
    <x v="5"/>
    <s v="Low End"/>
    <s v="Baskin-Robbins"/>
    <s v="Peppermint Stick"/>
    <n v="855"/>
    <x v="5035"/>
    <n v="1530514.0360970269"/>
    <x v="5035"/>
    <n v="3036343.8374098553"/>
    <n v="1761.204445979916"/>
    <n v="1505829.8013128284"/>
    <n v="4.1535430900582817"/>
    <n v="0.49593520429404736"/>
    <m/>
    <m/>
    <m/>
    <m/>
    <x v="32"/>
  </r>
  <r>
    <x v="29"/>
    <x v="5"/>
    <s v="Low End"/>
    <s v="Baskin-Robbins"/>
    <s v="Very Berry Strawberry"/>
    <n v="707"/>
    <x v="5036"/>
    <n v="1118206.4275356261"/>
    <x v="5036"/>
    <n v="2287366.0817278894"/>
    <n v="1653.6911657599198"/>
    <n v="1169159.6541922633"/>
    <n v="4.5761141499290572"/>
    <n v="0.51113796935778355"/>
    <m/>
    <m/>
    <m/>
    <m/>
    <x v="32"/>
  </r>
  <r>
    <x v="29"/>
    <x v="5"/>
    <s v="Low End"/>
    <s v="Baskin-Robbins"/>
    <s v="Fudge Ribbon"/>
    <n v="576"/>
    <x v="5037"/>
    <n v="795921.351983962"/>
    <x v="5037"/>
    <n v="1680857.0063999197"/>
    <n v="1536.3466222499267"/>
    <n v="884935.65441595775"/>
    <n v="5.0662404947914252"/>
    <n v="0.52647884445050075"/>
    <m/>
    <m/>
    <m/>
    <m/>
    <x v="32"/>
  </r>
  <r>
    <x v="29"/>
    <x v="5"/>
    <s v="Low End"/>
    <s v="Baskin-Robbins"/>
    <s v="Egg Nog"/>
    <n v="512"/>
    <x v="5038"/>
    <n v="640306.0374322898"/>
    <x v="5038"/>
    <n v="1386662.5310719344"/>
    <n v="1457.7275266399308"/>
    <n v="746356.49363964458"/>
    <n v="5.2896977656247497"/>
    <n v="0.53823946123552291"/>
    <m/>
    <m/>
    <m/>
    <m/>
    <x v="32"/>
  </r>
  <r>
    <x v="29"/>
    <x v="5"/>
    <s v="Low End"/>
    <s v="Baskin-Robbins"/>
    <s v="Banana Nut Fudge"/>
    <n v="383"/>
    <x v="5039"/>
    <n v="350525.94628398318"/>
    <x v="5039"/>
    <n v="840612.53639995982"/>
    <n v="1279.599451999939"/>
    <n v="490086.59011597664"/>
    <n v="5.730576501305209"/>
    <n v="0.58301127914989304"/>
    <m/>
    <m/>
    <m/>
    <m/>
    <x v="32"/>
  </r>
  <r>
    <x v="29"/>
    <x v="5"/>
    <s v="Low End"/>
    <s v="Baskin-Robbins"/>
    <s v="Rocky Road"/>
    <n v="432"/>
    <x v="5040"/>
    <n v="361669.19637022272"/>
    <x v="5040"/>
    <n v="895946.27990395715"/>
    <n v="1236.7525081799408"/>
    <n v="534277.08353373443"/>
    <n v="4.8008095416664371"/>
    <n v="0.59632714094310146"/>
    <m/>
    <m/>
    <m/>
    <m/>
    <x v="32"/>
  </r>
  <r>
    <x v="29"/>
    <x v="5"/>
    <s v="Low End"/>
    <s v="Baskin-Robbins"/>
    <s v="Rocky Road"/>
    <n v="370"/>
    <x v="5041"/>
    <n v="217830.50951228957"/>
    <x v="5041"/>
    <n v="624744.41132997023"/>
    <n v="1099.7673022099477"/>
    <n v="406913.90181768069"/>
    <n v="4.5635092135132957"/>
    <n v="0.65132859844465518"/>
    <m/>
    <m/>
    <m/>
    <m/>
    <x v="32"/>
  </r>
  <r>
    <x v="29"/>
    <x v="5"/>
    <s v="Low End"/>
    <s v="Baskin-Robbins"/>
    <s v="Coffee Candy"/>
    <n v="334"/>
    <x v="5042"/>
    <n v="182207.80297615123"/>
    <x v="5042"/>
    <n v="542187.31153597403"/>
    <n v="1077.7829597599484"/>
    <n v="359979.5085598228"/>
    <n v="4.8602254610776114"/>
    <n v="0.66393938201915703"/>
    <m/>
    <m/>
    <m/>
    <m/>
    <x v="32"/>
  </r>
  <r>
    <x v="29"/>
    <x v="5"/>
    <s v="High End"/>
    <s v="Ben and Jerry's"/>
    <s v="Mint Chocolate Chunk"/>
    <n v="883"/>
    <x v="5043"/>
    <n v="1699147.7743715199"/>
    <x v="5043"/>
    <n v="3471248.6463598362"/>
    <n v="2006.9092547999055"/>
    <n v="1772100.8719883163"/>
    <n v="4.4520939071345582"/>
    <n v="0.51050819244730561"/>
    <m/>
    <m/>
    <m/>
    <m/>
    <x v="32"/>
  </r>
  <r>
    <x v="29"/>
    <x v="5"/>
    <s v="High End"/>
    <s v="Ben and Jerry's"/>
    <s v="Half Baked"/>
    <n v="879"/>
    <x v="5044"/>
    <n v="1697094.7915825588"/>
    <x v="5044"/>
    <n v="3470254.8499438348"/>
    <n v="2017.2469378399044"/>
    <n v="1773160.0583612761"/>
    <n v="4.4914194948803319"/>
    <n v="0.51095960816536978"/>
    <m/>
    <m/>
    <m/>
    <m/>
    <x v="32"/>
  </r>
  <r>
    <x v="29"/>
    <x v="5"/>
    <s v="High End"/>
    <s v="Ben and Jerry's"/>
    <s v="Coffee"/>
    <n v="699"/>
    <x v="5045"/>
    <n v="1146026.3624908258"/>
    <x v="5045"/>
    <n v="2414476.5396478861"/>
    <n v="1814.6640588799144"/>
    <n v="1268450.1771570602"/>
    <n v="4.9416119484976209"/>
    <n v="0.52535204062990981"/>
    <m/>
    <m/>
    <m/>
    <m/>
    <x v="32"/>
  </r>
  <r>
    <x v="29"/>
    <x v="5"/>
    <s v="High End"/>
    <s v="Ben and Jerry's"/>
    <s v="Key Lime Pie"/>
    <n v="486"/>
    <x v="5046"/>
    <n v="542542.6457549741"/>
    <x v="5046"/>
    <n v="1256279.2604999398"/>
    <n v="1468.5938574999295"/>
    <n v="713736.61474496569"/>
    <n v="5.3187998971190869"/>
    <n v="0.56813531607688272"/>
    <m/>
    <m/>
    <m/>
    <m/>
    <x v="32"/>
  </r>
  <r>
    <x v="29"/>
    <x v="5"/>
    <s v="High End"/>
    <s v="Ben and Jerry's"/>
    <s v="Orange &amp; Cream"/>
    <n v="434"/>
    <x v="5047"/>
    <n v="447078.87380125851"/>
    <x v="5047"/>
    <n v="1059182.395487949"/>
    <n v="1410.3767780799321"/>
    <n v="612103.52168669051"/>
    <n v="5.6233005345619418"/>
    <n v="0.57790190272630415"/>
    <m/>
    <m/>
    <m/>
    <m/>
    <x v="32"/>
  </r>
  <r>
    <x v="29"/>
    <x v="5"/>
    <s v="High End"/>
    <s v="Ben and Jerry's"/>
    <s v="Half Baked"/>
    <n v="384"/>
    <x v="5048"/>
    <n v="363006.07031806267"/>
    <x v="5048"/>
    <n v="882049.24876795791"/>
    <n v="1351.6749438799357"/>
    <n v="519043.17844989523"/>
    <n v="5.9817793020830479"/>
    <n v="0.58845147158720701"/>
    <m/>
    <m/>
    <m/>
    <m/>
    <x v="32"/>
  </r>
  <r>
    <x v="29"/>
    <x v="5"/>
    <s v="High End"/>
    <s v="Ben and Jerry's"/>
    <s v="Triple Caramel Chunk"/>
    <n v="371"/>
    <x v="5049"/>
    <n v="287402.81647012645"/>
    <x v="5049"/>
    <n v="743827.55119396478"/>
    <n v="1230.2553496599417"/>
    <n v="456424.73472383834"/>
    <n v="5.4041132452827627"/>
    <n v="0.61361633350526212"/>
    <m/>
    <m/>
    <m/>
    <m/>
    <x v="32"/>
  </r>
  <r>
    <x v="29"/>
    <x v="5"/>
    <s v="High End"/>
    <s v="Ben and Jerry's"/>
    <s v="Gingersnap"/>
    <n v="363"/>
    <x v="5050"/>
    <n v="209073.07181375008"/>
    <x v="5050"/>
    <n v="606933.74649597122"/>
    <n v="1096.0349164799482"/>
    <n v="397860.67468222114"/>
    <n v="4.6060435041320131"/>
    <n v="0.65552570932033705"/>
    <m/>
    <m/>
    <m/>
    <m/>
    <x v="32"/>
  </r>
  <r>
    <x v="29"/>
    <x v="5"/>
    <s v="High End"/>
    <s v="Ben and Jerry's"/>
    <s v="Vanilla HEATH Bar Crunch"/>
    <n v="341"/>
    <x v="5051"/>
    <n v="190844.71320595097"/>
    <x v="5051"/>
    <n v="560894.96711597347"/>
    <n v="1085.1913604399485"/>
    <n v="370050.2539100225"/>
    <n v="4.8236166451610618"/>
    <n v="0.65974964227751576"/>
    <m/>
    <m/>
    <m/>
    <m/>
    <x v="32"/>
  </r>
  <r>
    <x v="29"/>
    <x v="5"/>
    <s v="Low End"/>
    <s v="EDY's"/>
    <s v="Coffee"/>
    <n v="861"/>
    <x v="5052"/>
    <n v="1452921.6384340713"/>
    <x v="5052"/>
    <n v="2764759.8155938694"/>
    <n v="1523.6215762599281"/>
    <n v="1311838.1771597981"/>
    <n v="3.7295042439022632"/>
    <n v="0.47448540367258474"/>
    <m/>
    <m/>
    <m/>
    <m/>
    <x v="32"/>
  </r>
  <r>
    <x v="29"/>
    <x v="5"/>
    <s v="Low End"/>
    <s v="EDY's"/>
    <s v="Coffee"/>
    <n v="575"/>
    <x v="5053"/>
    <n v="742517.74135121494"/>
    <x v="5053"/>
    <n v="1526469.5688749279"/>
    <n v="1363.3944826499358"/>
    <n v="783951.827523713"/>
    <n v="4.6169211913041304"/>
    <n v="0.51357186773236385"/>
    <m/>
    <m/>
    <m/>
    <m/>
    <x v="32"/>
  </r>
  <r>
    <x v="29"/>
    <x v="5"/>
    <s v="Low End"/>
    <s v="EDY's"/>
    <s v="Coffee"/>
    <n v="437"/>
    <x v="5054"/>
    <n v="482194.59654777724"/>
    <x v="5054"/>
    <n v="1044950.3533799505"/>
    <n v="1287.7706105999389"/>
    <n v="562755.75683217333"/>
    <n v="5.4718323569791458"/>
    <n v="0.53854784106432252"/>
    <m/>
    <m/>
    <m/>
    <m/>
    <x v="32"/>
  </r>
  <r>
    <x v="29"/>
    <x v="5"/>
    <s v="Low End"/>
    <s v="EDY's"/>
    <s v="Girl Scouts® Samoas® Cookie (Jan-Apr)"/>
    <n v="431"/>
    <x v="5055"/>
    <n v="404575.63984206086"/>
    <x v="5055"/>
    <n v="930922.98916795605"/>
    <n v="1221.2235483199424"/>
    <n v="526347.34932589519"/>
    <n v="5.0114016890948907"/>
    <n v="0.56540375031057721"/>
    <m/>
    <m/>
    <m/>
    <m/>
    <x v="32"/>
  </r>
  <r>
    <x v="29"/>
    <x v="5"/>
    <s v="Low End"/>
    <s v="EDY's"/>
    <s v="Coffee"/>
    <n v="316"/>
    <x v="5056"/>
    <n v="161263.75582867221"/>
    <x v="5056"/>
    <n v="497260.80202797597"/>
    <n v="1063.2817917699485"/>
    <n v="335997.04619930376"/>
    <n v="4.9797789018984933"/>
    <n v="0.67569582164733044"/>
    <m/>
    <m/>
    <m/>
    <m/>
    <x v="32"/>
  </r>
  <r>
    <x v="29"/>
    <x v="5"/>
    <s v="High End"/>
    <s v="Häagen-Dazs"/>
    <s v="Cinnamon Dulce de Leche"/>
    <n v="973"/>
    <x v="5057"/>
    <n v="2164165.0974304564"/>
    <x v="5057"/>
    <n v="4500251.209775785"/>
    <n v="2400.9107012798854"/>
    <n v="2336086.1123453286"/>
    <n v="4.7534734964026502"/>
    <n v="0.51910126867378115"/>
    <m/>
    <m/>
    <m/>
    <m/>
    <x v="32"/>
  </r>
  <r>
    <x v="29"/>
    <x v="5"/>
    <s v="High End"/>
    <s v="Häagen-Dazs"/>
    <s v="Vanilla"/>
    <n v="960"/>
    <x v="5058"/>
    <n v="2089004.1739775012"/>
    <x v="5058"/>
    <n v="4352473.1289597945"/>
    <n v="2357.7801614398886"/>
    <n v="2263468.9549822933"/>
    <n v="4.7227355999997771"/>
    <n v="0.52004202850144732"/>
    <m/>
    <m/>
    <m/>
    <m/>
    <x v="32"/>
  </r>
  <r>
    <x v="29"/>
    <x v="5"/>
    <s v="High End"/>
    <s v="Häagen-Dazs"/>
    <s v="Almond Hazelnut Swirl"/>
    <n v="808"/>
    <x v="5059"/>
    <n v="1545750.0417791272"/>
    <x v="5059"/>
    <n v="3283297.5283198454"/>
    <n v="2150.4300575998986"/>
    <n v="1737547.4865407182"/>
    <n v="5.0290681188116446"/>
    <n v="0.52920805122095327"/>
    <m/>
    <m/>
    <m/>
    <m/>
    <x v="32"/>
  </r>
  <r>
    <x v="30"/>
    <x v="0"/>
    <s v="High End"/>
    <s v="Häagen-Dazs"/>
    <s v="Vanilla Chocolate Chip"/>
    <n v="798"/>
    <x v="5060"/>
    <n v="1518384.7204141677"/>
    <x v="5060"/>
    <n v="3233386.7123038457"/>
    <n v="2149.1253031198971"/>
    <n v="1715001.9918896779"/>
    <n v="5.0775226165411107"/>
    <n v="0.53040423076017051"/>
    <m/>
    <m/>
    <m/>
    <m/>
    <x v="32"/>
  </r>
  <r>
    <x v="30"/>
    <x v="0"/>
    <s v="High End"/>
    <s v="Häagen-Dazs"/>
    <s v="Rocky Road"/>
    <n v="743"/>
    <x v="5061"/>
    <n v="1350449.4375389356"/>
    <x v="5061"/>
    <n v="2897713.5968998619"/>
    <n v="2082.455126999901"/>
    <n v="1547264.1593609264"/>
    <n v="5.2490152086134785"/>
    <n v="0.5339603475706769"/>
    <m/>
    <m/>
    <m/>
    <m/>
    <x v="32"/>
  </r>
  <r>
    <x v="30"/>
    <x v="0"/>
    <s v="High End"/>
    <s v="Häagen-Dazs"/>
    <s v="Almond Hazelnut Swirl"/>
    <n v="669"/>
    <x v="5062"/>
    <n v="1118782.2259356072"/>
    <x v="5062"/>
    <n v="2432251.1839858852"/>
    <n v="1963.3317758599073"/>
    <n v="1313468.958050278"/>
    <n v="5.4344573901342725"/>
    <n v="0.54002192154258211"/>
    <m/>
    <m/>
    <m/>
    <m/>
    <x v="32"/>
  </r>
  <r>
    <x v="30"/>
    <x v="0"/>
    <s v="High End"/>
    <s v="Häagen-Dazs"/>
    <s v="Vanilla Chocolate Chip"/>
    <n v="723"/>
    <x v="5063"/>
    <n v="1162578.0549589247"/>
    <x v="5063"/>
    <n v="2549563.5911578787"/>
    <n v="1918.3755687399087"/>
    <n v="1386985.5361989541"/>
    <n v="4.8774098838171955"/>
    <n v="0.54400899864162933"/>
    <m/>
    <m/>
    <m/>
    <m/>
    <x v="32"/>
  </r>
  <r>
    <x v="30"/>
    <x v="0"/>
    <s v="High End"/>
    <s v="Häagen-Dazs"/>
    <s v="Banoffee"/>
    <n v="670"/>
    <x v="5064"/>
    <n v="1013084.9646111515"/>
    <x v="5064"/>
    <n v="2248082.7955198926"/>
    <n v="1843.2803446399118"/>
    <n v="1234997.8309087411"/>
    <n v="5.0079812776117008"/>
    <n v="0.54935602610807532"/>
    <m/>
    <m/>
    <m/>
    <m/>
    <x v="32"/>
  </r>
  <r>
    <x v="30"/>
    <x v="0"/>
    <s v="High End"/>
    <s v="Häagen-Dazs"/>
    <s v="Coffee"/>
    <n v="444"/>
    <x v="5065"/>
    <n v="487126.21743537637"/>
    <x v="5065"/>
    <n v="1163984.8433399436"/>
    <n v="1524.4563646499264"/>
    <n v="676858.62590456719"/>
    <n v="5.9044763175672816"/>
    <n v="0.58150123670200549"/>
    <m/>
    <m/>
    <m/>
    <m/>
    <x v="32"/>
  </r>
  <r>
    <x v="30"/>
    <x v="0"/>
    <s v="High End"/>
    <s v="Häagen-Dazs"/>
    <s v="Almond Hazelnut Swirl"/>
    <n v="475"/>
    <x v="5066"/>
    <n v="464962.82316972798"/>
    <x v="5066"/>
    <n v="1139475.5102249461"/>
    <n v="1420.026709589933"/>
    <n v="674512.68705521803"/>
    <n v="5.0503069705260772"/>
    <n v="0.59195013934267116"/>
    <m/>
    <m/>
    <m/>
    <m/>
    <x v="32"/>
  </r>
  <r>
    <x v="30"/>
    <x v="0"/>
    <s v="High End"/>
    <s v="Häagen-Dazs"/>
    <s v="Vanilla"/>
    <n v="336"/>
    <x v="5067"/>
    <n v="245957.87454334821"/>
    <x v="5067"/>
    <n v="660862.7746559683"/>
    <n v="1234.8360122399408"/>
    <n v="414904.90011262009"/>
    <n v="5.8537306428568625"/>
    <n v="0.6278230761728274"/>
    <m/>
    <m/>
    <m/>
    <m/>
    <x v="32"/>
  </r>
  <r>
    <x v="30"/>
    <x v="0"/>
    <s v="High End"/>
    <s v="Häagen-Dazs"/>
    <s v="Strawberry Cheesecake"/>
    <n v="355"/>
    <x v="5068"/>
    <n v="202637.91183019031"/>
    <x v="5068"/>
    <n v="595302.27041997155"/>
    <n v="1106.0967847599472"/>
    <n v="392664.35858978122"/>
    <n v="4.7236839549293519"/>
    <n v="0.65960500757500207"/>
    <m/>
    <m/>
    <m/>
    <m/>
    <x v="32"/>
  </r>
  <r>
    <x v="30"/>
    <x v="0"/>
    <s v="Low End"/>
    <s v="Baskin-Robbins"/>
    <s v="Peppermint Stick"/>
    <n v="852"/>
    <x v="5069"/>
    <n v="1614993.4703713604"/>
    <x v="5069"/>
    <n v="3236699.7444238407"/>
    <n v="1903.4111197799064"/>
    <n v="1621706.2740524802"/>
    <n v="4.4588537112673858"/>
    <n v="0.50103698276194519"/>
    <m/>
    <m/>
    <m/>
    <m/>
    <x v="32"/>
  </r>
  <r>
    <x v="30"/>
    <x v="0"/>
    <s v="Low End"/>
    <s v="Baskin-Robbins"/>
    <s v="Very Berry Strawberry"/>
    <n v="705"/>
    <x v="5070"/>
    <n v="1186040.227507141"/>
    <x v="5070"/>
    <n v="2450736.8371198783"/>
    <n v="1793.8959001599108"/>
    <n v="1264696.6096127373"/>
    <n v="4.9308120056735136"/>
    <n v="0.51604749659658145"/>
    <m/>
    <m/>
    <m/>
    <m/>
    <x v="32"/>
  </r>
  <r>
    <x v="30"/>
    <x v="0"/>
    <s v="Low End"/>
    <s v="Baskin-Robbins"/>
    <s v="Fudge Ribbon"/>
    <n v="590"/>
    <x v="5071"/>
    <n v="871737.32229745702"/>
    <x v="5071"/>
    <n v="1858930.8622499085"/>
    <n v="1673.2093897499176"/>
    <n v="987193.53995245148"/>
    <n v="5.340220805084483"/>
    <n v="0.53105446792013955"/>
    <m/>
    <m/>
    <m/>
    <m/>
    <x v="32"/>
  </r>
  <r>
    <x v="30"/>
    <x v="0"/>
    <s v="Low End"/>
    <s v="Baskin-Robbins"/>
    <s v="Egg Nog"/>
    <n v="609"/>
    <x v="5072"/>
    <n v="817841.71169060026"/>
    <x v="5072"/>
    <n v="1787496.0067439128"/>
    <n v="1592.2073810399222"/>
    <n v="969654.29505331255"/>
    <n v="4.8195944433495193"/>
    <n v="0.54246515314997901"/>
    <m/>
    <m/>
    <m/>
    <m/>
    <x v="32"/>
  </r>
  <r>
    <x v="30"/>
    <x v="0"/>
    <s v="Low End"/>
    <s v="Baskin-Robbins"/>
    <s v="Banana Nut Fudge"/>
    <n v="480"/>
    <x v="5073"/>
    <n v="479909.68559997634"/>
    <x v="5073"/>
    <n v="1156895.7599999432"/>
    <n v="1410.3876549999309"/>
    <n v="676986.07439996686"/>
    <n v="5.0212489583330866"/>
    <n v="0.58517465255469525"/>
    <m/>
    <m/>
    <m/>
    <m/>
    <x v="32"/>
  </r>
  <r>
    <x v="30"/>
    <x v="0"/>
    <s v="Low End"/>
    <s v="Baskin-Robbins"/>
    <s v="Rocky Road"/>
    <n v="429"/>
    <x v="5074"/>
    <n v="394656.81028486055"/>
    <x v="5074"/>
    <n v="980900.39704795158"/>
    <n v="1366.5351672799325"/>
    <n v="586243.58676309104"/>
    <n v="5.3297928018645386"/>
    <n v="0.59765862928326696"/>
    <m/>
    <m/>
    <m/>
    <m/>
    <x v="32"/>
  </r>
  <r>
    <x v="30"/>
    <x v="0"/>
    <s v="Low End"/>
    <s v="Baskin-Robbins"/>
    <s v="Rocky Road"/>
    <n v="367"/>
    <x v="5075"/>
    <n v="244259.24999281799"/>
    <x v="5075"/>
    <n v="694307.69449296582"/>
    <n v="1226.2900395099398"/>
    <n v="450048.44450014783"/>
    <n v="5.1548953106264497"/>
    <n v="0.64819740306753493"/>
    <m/>
    <m/>
    <m/>
    <m/>
    <x v="32"/>
  </r>
  <r>
    <x v="30"/>
    <x v="0"/>
    <s v="Low End"/>
    <s v="Baskin-Robbins"/>
    <s v="Coffee Candy"/>
    <n v="331"/>
    <x v="5076"/>
    <n v="205697.4195182299"/>
    <x v="5076"/>
    <n v="604206.07070397015"/>
    <n v="1203.9536289599405"/>
    <n v="398508.65118574025"/>
    <n v="5.5147914924468582"/>
    <n v="0.65955750944612568"/>
    <m/>
    <m/>
    <m/>
    <m/>
    <x v="32"/>
  </r>
  <r>
    <x v="30"/>
    <x v="0"/>
    <s v="High End"/>
    <s v="Ben and Jerry's"/>
    <s v="Mint Chocolate Chunk"/>
    <n v="880"/>
    <x v="5077"/>
    <n v="1788893.7195359131"/>
    <x v="5077"/>
    <n v="3684928.3855998209"/>
    <n v="2154.5848477998952"/>
    <n v="1896034.6660639078"/>
    <n v="4.758430249999769"/>
    <n v="0.51453772438925627"/>
    <m/>
    <m/>
    <m/>
    <m/>
    <x v="32"/>
  </r>
  <r>
    <x v="30"/>
    <x v="0"/>
    <s v="High End"/>
    <s v="Ben and Jerry's"/>
    <s v="Half Baked"/>
    <n v="875"/>
    <x v="5078"/>
    <n v="1784591.7849899121"/>
    <x v="5078"/>
    <n v="3679479.6289998195"/>
    <n v="2165.586107439894"/>
    <n v="1894887.8440099075"/>
    <n v="4.8058509439997641"/>
    <n v="0.51498799696439368"/>
    <m/>
    <m/>
    <m/>
    <m/>
    <x v="32"/>
  </r>
  <r>
    <x v="30"/>
    <x v="0"/>
    <s v="High End"/>
    <s v="Ben and Jerry's"/>
    <s v="Coffee"/>
    <n v="697"/>
    <x v="5079"/>
    <n v="1213626.7425877808"/>
    <x v="5079"/>
    <n v="2578167.1128638745"/>
    <n v="1957.7336732799047"/>
    <n v="1364540.3702760937"/>
    <n v="5.3069562582493832"/>
    <n v="0.52926761941367628"/>
    <m/>
    <m/>
    <m/>
    <m/>
    <x v="32"/>
  </r>
  <r>
    <x v="30"/>
    <x v="0"/>
    <s v="High End"/>
    <s v="Ben and Jerry's"/>
    <s v="Key Lime Pie"/>
    <n v="483"/>
    <x v="5080"/>
    <n v="582406.06070847134"/>
    <x v="5080"/>
    <n v="1357143.7603499333"/>
    <n v="1604.011800499921"/>
    <n v="774737.69964146195"/>
    <n v="5.8174357142854278"/>
    <n v="0.57085897771191119"/>
    <m/>
    <m/>
    <m/>
    <m/>
    <x v="32"/>
  </r>
  <r>
    <x v="30"/>
    <x v="0"/>
    <s v="High End"/>
    <s v="Ben and Jerry's"/>
    <s v="Orange &amp; Cream"/>
    <n v="531"/>
    <x v="5081"/>
    <n v="593420.74586529064"/>
    <x v="5081"/>
    <n v="1413505.5453719299"/>
    <n v="1544.4158182799235"/>
    <n v="820084.79950663925"/>
    <n v="5.0131243163839327"/>
    <n v="0.58017798528753128"/>
    <m/>
    <m/>
    <m/>
    <m/>
    <x v="32"/>
  </r>
  <r>
    <x v="30"/>
    <x v="0"/>
    <s v="High End"/>
    <s v="Ben and Jerry's"/>
    <s v="Half Baked"/>
    <n v="481"/>
    <x v="5082"/>
    <n v="495743.87314449553"/>
    <x v="5082"/>
    <n v="1209640.1236919404"/>
    <n v="1484.1917890799273"/>
    <n v="713896.25054744491"/>
    <n v="5.2283665945943376"/>
    <n v="0.59017242944005821"/>
    <m/>
    <m/>
    <m/>
    <m/>
    <x v="32"/>
  </r>
  <r>
    <x v="30"/>
    <x v="0"/>
    <s v="High End"/>
    <s v="Ben and Jerry's"/>
    <s v="Triple Caramel Chunk"/>
    <n v="385"/>
    <x v="5083"/>
    <n v="329391.73391738394"/>
    <x v="5083"/>
    <n v="852722.0255399585"/>
    <n v="1359.2994587599337"/>
    <n v="523330.29162257456"/>
    <n v="5.7528893610386813"/>
    <n v="0.6137173380635883"/>
    <m/>
    <m/>
    <m/>
    <m/>
    <x v="32"/>
  </r>
  <r>
    <x v="30"/>
    <x v="0"/>
    <s v="High End"/>
    <s v="Ben and Jerry's"/>
    <s v="Gingersnap"/>
    <n v="359"/>
    <x v="5084"/>
    <n v="234096.8163268686"/>
    <x v="5084"/>
    <n v="672746.85524796718"/>
    <n v="1221.8664036799405"/>
    <n v="438650.03892109857"/>
    <n v="5.2199071643451491"/>
    <n v="0.65202837515965351"/>
    <m/>
    <m/>
    <m/>
    <m/>
    <x v="32"/>
  </r>
  <r>
    <x v="30"/>
    <x v="0"/>
    <s v="High End"/>
    <s v="Ben and Jerry's"/>
    <s v="Vanilla HEATH Bar Crunch"/>
    <n v="339"/>
    <x v="5085"/>
    <n v="215401.6669550295"/>
    <x v="5085"/>
    <n v="625856.05598396948"/>
    <n v="1210.7799086399409"/>
    <n v="410454.38902894"/>
    <n v="5.4459677168138931"/>
    <n v="0.65582874065766539"/>
    <m/>
    <m/>
    <m/>
    <m/>
    <x v="32"/>
  </r>
  <r>
    <x v="30"/>
    <x v="0"/>
    <s v="Low End"/>
    <s v="EDY's"/>
    <s v="Coffee"/>
    <n v="857"/>
    <x v="5086"/>
    <n v="1534298.8075112053"/>
    <x v="5086"/>
    <n v="2956605.9364878554"/>
    <n v="1659.6349229599186"/>
    <n v="1422307.1289766501"/>
    <n v="4.0256109498247739"/>
    <n v="0.48106077019726384"/>
    <m/>
    <m/>
    <m/>
    <m/>
    <x v="32"/>
  </r>
  <r>
    <x v="30"/>
    <x v="1"/>
    <s v="Low End"/>
    <s v="EDY's"/>
    <s v="Coffee"/>
    <n v="572"/>
    <x v="5087"/>
    <n v="792007.90997896134"/>
    <x v="5087"/>
    <n v="1647473.8708999199"/>
    <n v="1495.5698617499274"/>
    <n v="855465.96092095855"/>
    <n v="5.0353130681815736"/>
    <n v="0.51925919799484699"/>
    <m/>
    <m/>
    <m/>
    <m/>
    <x v="32"/>
  </r>
  <r>
    <x v="30"/>
    <x v="1"/>
    <s v="Low End"/>
    <s v="EDY's"/>
    <s v="Coffee"/>
    <n v="535"/>
    <x v="5088"/>
    <n v="637910.06798406888"/>
    <x v="5088"/>
    <n v="1396722.5451099321"/>
    <n v="1418.3410787399309"/>
    <n v="758812.4771258632"/>
    <n v="4.87980625420537"/>
    <n v="0.54328075377786578"/>
    <m/>
    <m/>
    <m/>
    <m/>
    <x v="32"/>
  </r>
  <r>
    <x v="30"/>
    <x v="1"/>
    <s v="Low End"/>
    <s v="EDY's"/>
    <s v="Girl Scouts® Samoas® Cookie (Jan-Apr)"/>
    <n v="427"/>
    <x v="5089"/>
    <n v="437043.45302853873"/>
    <x v="5089"/>
    <n v="1013507.5955759506"/>
    <n v="1350.0331207199342"/>
    <n v="576464.14254741184"/>
    <n v="5.5586746791566375"/>
    <n v="0.56878127511202514"/>
    <m/>
    <m/>
    <m/>
    <m/>
    <x v="32"/>
  </r>
  <r>
    <x v="30"/>
    <x v="1"/>
    <s v="Low End"/>
    <s v="EDY's"/>
    <s v="Coffee"/>
    <n v="313"/>
    <x v="5090"/>
    <n v="183340.7326728809"/>
    <x v="5090"/>
    <n v="555694.58571897238"/>
    <n v="1189.6289234699409"/>
    <n v="372353.85304609151"/>
    <n v="5.6721471661339038"/>
    <n v="0.67006924777633059"/>
    <m/>
    <m/>
    <m/>
    <m/>
    <x v="32"/>
  </r>
  <r>
    <x v="30"/>
    <x v="1"/>
    <s v="High End"/>
    <s v="Häagen-Dazs"/>
    <s v="Cinnamon Dulce de Leche"/>
    <n v="971"/>
    <x v="5091"/>
    <n v="2272194.8387979083"/>
    <x v="5091"/>
    <n v="4756423.6935417652"/>
    <n v="2558.4231253798735"/>
    <n v="2484228.8547438569"/>
    <n v="5.0447781688977944"/>
    <n v="0.52228922711761849"/>
    <m/>
    <m/>
    <m/>
    <m/>
    <x v="32"/>
  </r>
  <r>
    <x v="30"/>
    <x v="1"/>
    <s v="High End"/>
    <s v="Häagen-Dazs"/>
    <s v="Vanilla"/>
    <n v="956"/>
    <x v="5092"/>
    <n v="2189871.4014424537"/>
    <x v="5092"/>
    <n v="4593185.4549757764"/>
    <n v="2513.9268342398773"/>
    <n v="2403314.0535333226"/>
    <n v="5.0257189288700479"/>
    <n v="0.52323470869869271"/>
    <m/>
    <m/>
    <m/>
    <m/>
    <x v="32"/>
  </r>
  <r>
    <x v="30"/>
    <x v="1"/>
    <s v="High End"/>
    <s v="Häagen-Dazs"/>
    <s v="Almond Hazelnut Swirl"/>
    <n v="806"/>
    <x v="5093"/>
    <n v="1629174.4639273207"/>
    <x v="5093"/>
    <n v="3484180.0965398303"/>
    <n v="2301.4958220998878"/>
    <n v="1855005.6326125097"/>
    <n v="5.3632805086846025"/>
    <n v="0.53240807915030908"/>
    <m/>
    <m/>
    <m/>
    <m/>
    <x v="32"/>
  </r>
  <r>
    <x v="30"/>
    <x v="1"/>
    <s v="High End"/>
    <s v="Häagen-Dazs"/>
    <s v="Vanilla Chocolate Chip"/>
    <n v="796"/>
    <x v="5094"/>
    <n v="1600674.7376972013"/>
    <x v="5094"/>
    <n v="3431978.9370878316"/>
    <n v="2300.6334163198871"/>
    <n v="1831304.1993906302"/>
    <n v="5.4164966432158144"/>
    <n v="0.5336000695110803"/>
    <m/>
    <m/>
    <m/>
    <m/>
    <x v="32"/>
  </r>
  <r>
    <x v="30"/>
    <x v="1"/>
    <s v="High End"/>
    <s v="Häagen-Dazs"/>
    <s v="Rocky Road"/>
    <n v="741"/>
    <x v="5095"/>
    <n v="1425455.0213669299"/>
    <x v="5095"/>
    <n v="3079646.1656998489"/>
    <n v="2232.3767129998905"/>
    <n v="1654191.144332919"/>
    <n v="5.6087283400806962"/>
    <n v="0.53713675381178227"/>
    <m/>
    <m/>
    <m/>
    <m/>
    <x v="32"/>
  </r>
  <r>
    <x v="30"/>
    <x v="1"/>
    <s v="High End"/>
    <s v="Häagen-Dazs"/>
    <s v="Almond Hazelnut Swirl"/>
    <n v="767"/>
    <x v="5096"/>
    <n v="1361110.9312943337"/>
    <x v="5096"/>
    <n v="2979281.6622398547"/>
    <n v="2109.7401967998971"/>
    <n v="1618170.730945521"/>
    <n v="5.064316453715529"/>
    <n v="0.54314123818993454"/>
    <m/>
    <m/>
    <m/>
    <m/>
    <x v="32"/>
  </r>
  <r>
    <x v="30"/>
    <x v="1"/>
    <s v="High End"/>
    <s v="Häagen-Dazs"/>
    <s v="Vanilla Chocolate Chip"/>
    <n v="737"/>
    <x v="5097"/>
    <n v="1259621.3378959582"/>
    <x v="5097"/>
    <n v="2781077.7293418637"/>
    <n v="2064.3913045398986"/>
    <n v="1521456.3914459054"/>
    <n v="5.1200965617365188"/>
    <n v="0.54707438608914927"/>
    <m/>
    <m/>
    <m/>
    <m/>
    <x v="32"/>
  </r>
  <r>
    <x v="30"/>
    <x v="1"/>
    <s v="High End"/>
    <s v="Häagen-Dazs"/>
    <s v="Banoffee"/>
    <n v="684"/>
    <x v="5098"/>
    <n v="1101860.9599333857"/>
    <x v="5098"/>
    <n v="2461317.5946238786"/>
    <n v="1987.5096998399019"/>
    <n v="1359456.6346904929"/>
    <n v="5.2608443508769334"/>
    <n v="0.55232881675240919"/>
    <m/>
    <m/>
    <m/>
    <m/>
    <x v="32"/>
  </r>
  <r>
    <x v="30"/>
    <x v="1"/>
    <s v="High End"/>
    <s v="Häagen-Dazs"/>
    <s v="Coffee"/>
    <n v="540"/>
    <x v="5099"/>
    <n v="640659.77041496802"/>
    <x v="5099"/>
    <n v="1537962.6464999234"/>
    <n v="1661.6719927499173"/>
    <n v="897302.87608495541"/>
    <n v="5.274220324073811"/>
    <n v="0.58343606597145015"/>
    <m/>
    <m/>
    <m/>
    <m/>
    <x v="32"/>
  </r>
  <r>
    <x v="30"/>
    <x v="1"/>
    <s v="High End"/>
    <s v="Häagen-Dazs"/>
    <s v="Almond Hazelnut Swirl"/>
    <n v="489"/>
    <x v="5100"/>
    <n v="520624.36433616455"/>
    <x v="5100"/>
    <n v="1280349.6491489375"/>
    <n v="1553.6304392899244"/>
    <n v="759725.284812773"/>
    <n v="5.3544006973412523"/>
    <n v="0.59337329089578827"/>
    <m/>
    <m/>
    <m/>
    <m/>
    <x v="32"/>
  </r>
  <r>
    <x v="30"/>
    <x v="1"/>
    <s v="High End"/>
    <s v="Häagen-Dazs"/>
    <s v="Vanilla"/>
    <n v="432"/>
    <x v="5101"/>
    <n v="350968.56100990268"/>
    <x v="5101"/>
    <n v="940579.4200319536"/>
    <n v="1364.8399514399325"/>
    <n v="589610.85902205086"/>
    <n v="5.0399703148145658"/>
    <n v="0.62685919600709583"/>
    <m/>
    <m/>
    <m/>
    <m/>
    <x v="32"/>
  </r>
  <r>
    <x v="30"/>
    <x v="1"/>
    <s v="High End"/>
    <s v="Häagen-Dazs"/>
    <s v="Strawberry Cheesecake"/>
    <n v="352"/>
    <x v="5102"/>
    <n v="227819.63147326876"/>
    <x v="5102"/>
    <n v="661758.02668796747"/>
    <n v="1232.7795318599394"/>
    <n v="433938.39521469874"/>
    <n v="5.3408931647724645"/>
    <n v="0.65573574889074915"/>
    <m/>
    <m/>
    <m/>
    <m/>
    <x v="32"/>
  </r>
  <r>
    <x v="30"/>
    <x v="1"/>
    <s v="Low End"/>
    <s v="Baskin-Robbins"/>
    <s v="Peppermint Stick"/>
    <n v="850"/>
    <x v="5103"/>
    <n v="2272617.6999888849"/>
    <x v="5103"/>
    <n v="3801900.7518998291"/>
    <n v="1799.156531659934"/>
    <n v="1529283.0519109443"/>
    <n v="5.2621463694115276"/>
    <n v="0.4022417079527269"/>
    <m/>
    <m/>
    <m/>
    <m/>
    <x v="32"/>
  </r>
  <r>
    <x v="30"/>
    <x v="1"/>
    <s v="Low End"/>
    <s v="Baskin-Robbins"/>
    <s v="Very Berry Strawberry"/>
    <n v="702"/>
    <x v="5104"/>
    <n v="1642443.107235756"/>
    <x v="5104"/>
    <n v="2556359.9792638691"/>
    <n v="1301.8758860799335"/>
    <n v="913916.87202811311"/>
    <n v="5.1873766837604185"/>
    <n v="0.35750711145590897"/>
    <m/>
    <m/>
    <m/>
    <m/>
    <x v="32"/>
  </r>
  <r>
    <x v="30"/>
    <x v="1"/>
    <s v="Low End"/>
    <s v="Baskin-Robbins"/>
    <s v="Fudge Ribbon"/>
    <n v="586"/>
    <x v="5105"/>
    <n v="1187034.1111334397"/>
    <x v="5105"/>
    <n v="1939169.942849902"/>
    <n v="1283.5082452499353"/>
    <n v="752135.83171646227"/>
    <n v="5.647037073378554"/>
    <n v="0.38786483592618259"/>
    <m/>
    <m/>
    <m/>
    <m/>
    <x v="32"/>
  </r>
  <r>
    <x v="30"/>
    <x v="1"/>
    <s v="Low End"/>
    <s v="Baskin-Robbins"/>
    <s v="Egg Nog"/>
    <n v="606"/>
    <x v="5106"/>
    <n v="1101930.2131218647"/>
    <x v="5106"/>
    <n v="1870405.3480319064"/>
    <n v="1268.1107836799365"/>
    <n v="768475.1349100417"/>
    <n v="5.0931971485145962"/>
    <n v="0.4108602104451064"/>
    <m/>
    <m/>
    <m/>
    <m/>
    <x v="32"/>
  </r>
  <r>
    <x v="30"/>
    <x v="1"/>
    <s v="Low End"/>
    <s v="Baskin-Robbins"/>
    <s v="Banana Nut Fudge"/>
    <n v="478"/>
    <x v="5107"/>
    <n v="614022.81008736894"/>
    <x v="5107"/>
    <n v="1218944.8985399383"/>
    <n v="1265.5273816999359"/>
    <n v="604922.08845256933"/>
    <n v="5.334924539748684"/>
    <n v="0.49626696758577826"/>
    <m/>
    <m/>
    <m/>
    <m/>
    <x v="32"/>
  </r>
  <r>
    <x v="30"/>
    <x v="1"/>
    <s v="Low End"/>
    <s v="Baskin-Robbins"/>
    <s v="Rocky Road"/>
    <n v="427"/>
    <x v="5108"/>
    <n v="495586.18224371481"/>
    <x v="5108"/>
    <n v="1034703.1983539475"/>
    <n v="1262.5691243799361"/>
    <n v="539117.01611023268"/>
    <n v="5.6749238922713747"/>
    <n v="0.52103542056106944"/>
    <m/>
    <m/>
    <m/>
    <m/>
    <x v="32"/>
  </r>
  <r>
    <x v="30"/>
    <x v="1"/>
    <s v="Low End"/>
    <s v="Baskin-Robbins"/>
    <s v="Rocky Road"/>
    <n v="365"/>
    <x v="5109"/>
    <n v="279781.34073433588"/>
    <x v="5109"/>
    <n v="737068.1333849628"/>
    <n v="1252.8405278099367"/>
    <n v="457286.79265062691"/>
    <n v="5.532506161643556"/>
    <n v="0.62041319104456649"/>
    <m/>
    <m/>
    <m/>
    <m/>
    <x v="32"/>
  </r>
  <r>
    <x v="30"/>
    <x v="1"/>
    <s v="Low End"/>
    <s v="Baskin-Robbins"/>
    <s v="Coffee Candy"/>
    <n v="329"/>
    <x v="5110"/>
    <n v="229489.22221734835"/>
    <x v="5110"/>
    <n v="642029.24245596747"/>
    <n v="1253.9210341599364"/>
    <n v="412540.02023861912"/>
    <n v="5.9314792218841976"/>
    <n v="0.64255643350530478"/>
    <m/>
    <m/>
    <m/>
    <m/>
    <x v="32"/>
  </r>
  <r>
    <x v="30"/>
    <x v="1"/>
    <s v="High End"/>
    <s v="Ben and Jerry's"/>
    <s v="Mint Chocolate Chunk"/>
    <n v="878"/>
    <x v="5111"/>
    <n v="2648952.6507240674"/>
    <x v="5111"/>
    <n v="4274165.1878198078"/>
    <n v="1851.0393360999319"/>
    <n v="1625212.5370957404"/>
    <n v="5.5444985079724161"/>
    <n v="0.3802409279190116"/>
    <m/>
    <m/>
    <m/>
    <m/>
    <x v="32"/>
  </r>
  <r>
    <x v="30"/>
    <x v="1"/>
    <s v="High End"/>
    <s v="Ben and Jerry's"/>
    <s v="Half Baked"/>
    <n v="873"/>
    <x v="5112"/>
    <n v="2640369.1077365866"/>
    <x v="5112"/>
    <n v="4265057.5143118072"/>
    <n v="1861.0405573599319"/>
    <n v="1624688.4065752206"/>
    <n v="5.5962409438714538"/>
    <n v="0.38093001117181274"/>
    <m/>
    <m/>
    <m/>
    <m/>
    <x v="32"/>
  </r>
  <r>
    <x v="30"/>
    <x v="1"/>
    <s v="High End"/>
    <s v="Ben and Jerry's"/>
    <s v="Coffee"/>
    <n v="711"/>
    <x v="5113"/>
    <n v="1805379.0452307896"/>
    <x v="5113"/>
    <n v="3105763.4436478624"/>
    <n v="1828.9513339199339"/>
    <n v="1300384.3984170728"/>
    <n v="6.1436882812936799"/>
    <n v="0.4187004007264995"/>
    <m/>
    <m/>
    <m/>
    <m/>
    <x v="32"/>
  </r>
  <r>
    <x v="30"/>
    <x v="1"/>
    <s v="High End"/>
    <s v="Ben and Jerry's"/>
    <s v="Key Lime Pie"/>
    <n v="580"/>
    <x v="5114"/>
    <n v="961827.68562195124"/>
    <x v="5114"/>
    <n v="1715667.7761999131"/>
    <n v="1299.7242940999342"/>
    <n v="753840.09057796188"/>
    <n v="5.1000825689652594"/>
    <n v="0.43938581876711946"/>
    <m/>
    <m/>
    <m/>
    <m/>
    <x v="32"/>
  </r>
  <r>
    <x v="30"/>
    <x v="1"/>
    <s v="High End"/>
    <s v="Ben and Jerry's"/>
    <s v="Orange &amp; Cream"/>
    <n v="528"/>
    <x v="5115"/>
    <n v="799372.42656475934"/>
    <x v="5115"/>
    <n v="1482164.4340799246"/>
    <n v="1293.1666808999341"/>
    <n v="682792.00751516526"/>
    <n v="5.3165333522724572"/>
    <n v="0.46067223839372345"/>
    <m/>
    <m/>
    <m/>
    <m/>
    <x v="32"/>
  </r>
  <r>
    <x v="30"/>
    <x v="1"/>
    <s v="High End"/>
    <s v="Ben and Jerry's"/>
    <s v="Half Baked"/>
    <n v="478"/>
    <x v="5116"/>
    <n v="655961.6144783668"/>
    <x v="5116"/>
    <n v="1269834.1886399358"/>
    <n v="1284.252247199935"/>
    <n v="613872.57416156901"/>
    <n v="5.5576503765687564"/>
    <n v="0.48342734795876086"/>
    <m/>
    <m/>
    <m/>
    <m/>
    <x v="32"/>
  </r>
  <r>
    <x v="30"/>
    <x v="1"/>
    <s v="High End"/>
    <s v="Ben and Jerry's"/>
    <s v="Triple Caramel Chunk"/>
    <n v="482"/>
    <x v="5117"/>
    <n v="524603.26520843373"/>
    <x v="5117"/>
    <n v="1132398.6598659432"/>
    <n v="1260.9862959699367"/>
    <n v="607795.39465750952"/>
    <n v="4.8742216037341954"/>
    <n v="0.53673270394850359"/>
    <m/>
    <m/>
    <m/>
    <m/>
    <x v="32"/>
  </r>
  <r>
    <x v="30"/>
    <x v="1"/>
    <s v="High End"/>
    <s v="Ben and Jerry's"/>
    <s v="Gingersnap"/>
    <n v="357"/>
    <x v="5118"/>
    <n v="269580.7178198265"/>
    <x v="5118"/>
    <n v="714264.02006396407"/>
    <n v="1245.6114908799373"/>
    <n v="444683.30224413757"/>
    <n v="5.6043124705879537"/>
    <n v="0.62257553195009752"/>
    <m/>
    <m/>
    <m/>
    <m/>
    <x v="32"/>
  </r>
  <r>
    <x v="30"/>
    <x v="1"/>
    <s v="High End"/>
    <s v="Ben and Jerry's"/>
    <s v="Vanilla HEATH Bar Crunch"/>
    <n v="353"/>
    <x v="5119"/>
    <n v="256888.36494346711"/>
    <x v="5119"/>
    <n v="696233.491107965"/>
    <n v="1244.6037568399374"/>
    <n v="439345.12616449792"/>
    <n v="5.5873451444756403"/>
    <n v="0.63103130167630594"/>
    <m/>
    <m/>
    <m/>
    <m/>
    <x v="32"/>
  </r>
  <r>
    <x v="30"/>
    <x v="1"/>
    <s v="Low End"/>
    <s v="EDY's"/>
    <s v="Coffee"/>
    <n v="855"/>
    <x v="5120"/>
    <n v="1751365.5163095621"/>
    <x v="5120"/>
    <n v="3092394.6030148445"/>
    <n v="1568.4550721699211"/>
    <n v="1341029.0867052823"/>
    <n v="4.2302173017541733"/>
    <n v="0.43365393452629986"/>
    <m/>
    <m/>
    <m/>
    <m/>
    <x v="32"/>
  </r>
  <r>
    <x v="30"/>
    <x v="1"/>
    <s v="Low End"/>
    <s v="EDY's"/>
    <s v="Coffee"/>
    <n v="570"/>
    <x v="5121"/>
    <n v="897145.30171165499"/>
    <x v="5121"/>
    <n v="1728706.5740699132"/>
    <n v="1458.8794251899269"/>
    <n v="831561.27235825825"/>
    <n v="5.3207342999997334"/>
    <n v="0.48103089606497201"/>
    <m/>
    <m/>
    <m/>
    <m/>
    <x v="32"/>
  </r>
  <r>
    <x v="30"/>
    <x v="1"/>
    <s v="Low End"/>
    <s v="EDY's"/>
    <s v="Coffee"/>
    <n v="549"/>
    <x v="5122"/>
    <n v="740238.55301084288"/>
    <x v="5122"/>
    <n v="1512561.951647924"/>
    <n v="1406.7821468799293"/>
    <n v="772323.39863708115"/>
    <n v="5.0184370710379991"/>
    <n v="0.51060612611314271"/>
    <m/>
    <m/>
    <m/>
    <m/>
    <x v="32"/>
  </r>
  <r>
    <x v="30"/>
    <x v="2"/>
    <s v="Low End"/>
    <s v="EDY's"/>
    <s v="Girl Scouts® Samoas® Cookie (Jan-Apr)"/>
    <n v="425"/>
    <x v="5123"/>
    <n v="489286.02655797539"/>
    <x v="5123"/>
    <n v="1067889.6017999465"/>
    <n v="1361.4201770399318"/>
    <n v="578603.57524197106"/>
    <n v="5.9121915670585272"/>
    <n v="0.54181965464100845"/>
    <m/>
    <m/>
    <m/>
    <m/>
    <x v="32"/>
  </r>
  <r>
    <x v="30"/>
    <x v="2"/>
    <s v="Low End"/>
    <s v="EDY's"/>
    <s v="Coffee"/>
    <n v="411"/>
    <x v="5124"/>
    <n v="262479.58622311661"/>
    <x v="5124"/>
    <n v="781131.80112296005"/>
    <n v="1261.9275301699354"/>
    <n v="518652.21489984344"/>
    <n v="4.6242432919705667"/>
    <n v="0.66397529092302432"/>
    <m/>
    <m/>
    <m/>
    <m/>
    <x v="32"/>
  </r>
  <r>
    <x v="30"/>
    <x v="2"/>
    <s v="High End"/>
    <s v="Häagen-Dazs"/>
    <s v="Cinnamon Dulce de Leche"/>
    <n v="985"/>
    <x v="5125"/>
    <n v="3579284.4319477682"/>
    <x v="5125"/>
    <n v="5509155.5669447463"/>
    <n v="1959.2600355299269"/>
    <n v="1929871.1349969781"/>
    <n v="5.6782247076139516"/>
    <n v="0.35030253031450354"/>
    <m/>
    <m/>
    <m/>
    <m/>
    <x v="32"/>
  </r>
  <r>
    <x v="30"/>
    <x v="2"/>
    <s v="High End"/>
    <s v="Häagen-Dazs"/>
    <s v="Vanilla"/>
    <n v="954"/>
    <x v="5126"/>
    <n v="3389638.67351407"/>
    <x v="5126"/>
    <n v="5244380.483903761"/>
    <n v="1944.1738054399275"/>
    <n v="1854741.810389691"/>
    <n v="5.7623209392030912"/>
    <n v="0.35366270927182542"/>
    <m/>
    <m/>
    <m/>
    <m/>
    <x v="32"/>
  </r>
  <r>
    <x v="30"/>
    <x v="2"/>
    <s v="High End"/>
    <s v="Häagen-Dazs"/>
    <s v="Almond Hazelnut Swirl"/>
    <n v="820"/>
    <x v="5127"/>
    <n v="2538670.7692498728"/>
    <x v="5127"/>
    <n v="4105009.1749998154"/>
    <n v="1910.1687874999297"/>
    <n v="1566338.4057499426"/>
    <n v="6.1050106707314322"/>
    <n v="0.38156757731242169"/>
    <m/>
    <m/>
    <m/>
    <m/>
    <x v="32"/>
  </r>
  <r>
    <x v="30"/>
    <x v="2"/>
    <s v="High End"/>
    <s v="Häagen-Dazs"/>
    <s v="Vanilla Chocolate Chip"/>
    <n v="792"/>
    <x v="5128"/>
    <n v="2433962.1775390771"/>
    <x v="5128"/>
    <n v="3954695.1523198197"/>
    <n v="1920.1173923999277"/>
    <n v="1520732.9747807425"/>
    <n v="6.3046741919189042"/>
    <n v="0.38453860947756807"/>
    <m/>
    <m/>
    <m/>
    <m/>
    <x v="32"/>
  </r>
  <r>
    <x v="30"/>
    <x v="2"/>
    <s v="High End"/>
    <s v="Häagen-Dazs"/>
    <s v="Rocky Road"/>
    <n v="755"/>
    <x v="5129"/>
    <n v="2208277.0607958883"/>
    <x v="5129"/>
    <n v="3650278.7715998348"/>
    <n v="1909.9360407999293"/>
    <n v="1442001.7108039465"/>
    <n v="6.4037169801321605"/>
    <n v="0.39503879046803586"/>
    <m/>
    <m/>
    <m/>
    <m/>
    <x v="32"/>
  </r>
  <r>
    <x v="30"/>
    <x v="2"/>
    <s v="High End"/>
    <s v="Häagen-Dazs"/>
    <s v="Almond Hazelnut Swirl"/>
    <n v="781"/>
    <x v="5130"/>
    <n v="2088185.5430087354"/>
    <x v="5130"/>
    <n v="3558554.0575638409"/>
    <n v="1882.6741543599301"/>
    <n v="1470368.5145551055"/>
    <n v="5.8340681741354627"/>
    <n v="0.41319268747085114"/>
    <m/>
    <m/>
    <m/>
    <m/>
    <x v="32"/>
  </r>
  <r>
    <x v="30"/>
    <x v="2"/>
    <s v="High End"/>
    <s v="Häagen-Dazs"/>
    <s v="Vanilla Chocolate Chip"/>
    <n v="733"/>
    <x v="5131"/>
    <n v="1876019.3866848052"/>
    <x v="5131"/>
    <n v="2890907.0157898539"/>
    <n v="1384.5670246999302"/>
    <n v="1014887.6291050487"/>
    <n v="5.3805438335604379"/>
    <n v="0.35106201049076674"/>
    <m/>
    <m/>
    <m/>
    <m/>
    <x v="32"/>
  </r>
  <r>
    <x v="30"/>
    <x v="2"/>
    <s v="High End"/>
    <s v="Häagen-Dazs"/>
    <s v="Banoffee"/>
    <n v="681"/>
    <x v="5132"/>
    <n v="1628893.7752626375"/>
    <x v="5132"/>
    <n v="2563831.7637118702"/>
    <n v="1372.8898508799302"/>
    <n v="934937.98844923265"/>
    <n v="5.5283470660790153"/>
    <n v="0.36466432847982422"/>
    <m/>
    <m/>
    <m/>
    <m/>
    <x v="32"/>
  </r>
  <r>
    <x v="30"/>
    <x v="2"/>
    <s v="High End"/>
    <s v="Häagen-Dazs"/>
    <s v="Coffee"/>
    <n v="538"/>
    <x v="5133"/>
    <n v="895362.51832113415"/>
    <x v="5133"/>
    <n v="1612168.3149779176"/>
    <n v="1332.352781889932"/>
    <n v="716805.79665678344"/>
    <n v="5.5698798903342874"/>
    <n v="0.4446221836747869"/>
    <m/>
    <m/>
    <m/>
    <m/>
    <x v="32"/>
  </r>
  <r>
    <x v="30"/>
    <x v="2"/>
    <s v="High End"/>
    <s v="Häagen-Dazs"/>
    <s v="Almond Hazelnut Swirl"/>
    <n v="486"/>
    <x v="5134"/>
    <n v="711379.31179136434"/>
    <x v="5134"/>
    <n v="1342126.0769399328"/>
    <n v="1297.8328500999351"/>
    <n v="630746.76514856843"/>
    <n v="5.6822557407404561"/>
    <n v="0.46996088965552352"/>
    <m/>
    <m/>
    <m/>
    <m/>
    <x v="32"/>
  </r>
  <r>
    <x v="30"/>
    <x v="2"/>
    <s v="High End"/>
    <s v="Häagen-Dazs"/>
    <s v="Vanilla"/>
    <n v="430"/>
    <x v="5135"/>
    <n v="442683.50418477756"/>
    <x v="5135"/>
    <n v="993966.86807994952"/>
    <n v="1282.0543346399347"/>
    <n v="551283.36389517202"/>
    <n v="5.3756996651160058"/>
    <n v="0.55462951693761042"/>
    <m/>
    <m/>
    <m/>
    <m/>
    <x v="32"/>
  </r>
  <r>
    <x v="30"/>
    <x v="2"/>
    <s v="High End"/>
    <s v="Häagen-Dazs"/>
    <s v="Strawberry Cheesecake"/>
    <n v="349"/>
    <x v="5136"/>
    <n v="261458.68587494682"/>
    <x v="5136"/>
    <n v="700527.10341596452"/>
    <n v="1258.0756949599363"/>
    <n v="439068.4175410177"/>
    <n v="5.7514068309452675"/>
    <n v="0.62676863664517524"/>
    <m/>
    <m/>
    <m/>
    <m/>
    <x v="32"/>
  </r>
  <r>
    <x v="30"/>
    <x v="2"/>
    <s v="Low End"/>
    <s v="Baskin-Robbins"/>
    <s v="Chocolate"/>
    <n v="905"/>
    <x v="5137"/>
    <n v="2530241.8257492189"/>
    <x v="5137"/>
    <n v="4089996.2898848113"/>
    <n v="1723.4855957299364"/>
    <n v="1559754.4641355923"/>
    <n v="4.9937380298340237"/>
    <n v="0.38135840562816764"/>
    <m/>
    <m/>
    <m/>
    <m/>
    <x v="32"/>
  </r>
  <r>
    <x v="30"/>
    <x v="2"/>
    <s v="Low End"/>
    <s v="Baskin-Robbins"/>
    <s v="World Class Chocolate"/>
    <n v="894"/>
    <x v="5138"/>
    <n v="2452606.8101098738"/>
    <x v="5138"/>
    <n v="3987518.4809998176"/>
    <n v="1716.9034349999374"/>
    <n v="1534911.6708899438"/>
    <n v="4.9891627516776245"/>
    <n v="0.38492904251194471"/>
    <m/>
    <m/>
    <m/>
    <m/>
    <x v="32"/>
  </r>
  <r>
    <x v="30"/>
    <x v="2"/>
    <s v="Low End"/>
    <s v="Baskin-Robbins"/>
    <s v="Daiquiri Ice"/>
    <n v="864"/>
    <x v="5139"/>
    <n v="2337506.2666395591"/>
    <x v="5139"/>
    <n v="3822539.7113278238"/>
    <n v="1718.7887091299363"/>
    <n v="1485033.4446882647"/>
    <n v="5.1206432604164309"/>
    <n v="0.38849392206115591"/>
    <m/>
    <m/>
    <m/>
    <m/>
    <x v="32"/>
  </r>
  <r>
    <x v="30"/>
    <x v="2"/>
    <s v="Low End"/>
    <s v="Baskin-Robbins"/>
    <s v="Peppermint Stick"/>
    <n v="846"/>
    <x v="5140"/>
    <n v="2245177.846914723"/>
    <x v="5140"/>
    <n v="3698408.2301638299"/>
    <n v="1717.7664104599371"/>
    <n v="1453230.3832491068"/>
    <n v="5.1674242718673744"/>
    <n v="0.39293401182614512"/>
    <m/>
    <m/>
    <m/>
    <m/>
    <x v="32"/>
  </r>
  <r>
    <x v="30"/>
    <x v="2"/>
    <s v="Low End"/>
    <s v="Baskin-Robbins"/>
    <s v="Pistachio Almond"/>
    <n v="710"/>
    <x v="5141"/>
    <n v="1628393.1458015167"/>
    <x v="5141"/>
    <n v="2832004.8433598732"/>
    <n v="1695.2277430399386"/>
    <n v="1203611.6975583564"/>
    <n v="5.6179425577462272"/>
    <n v="0.42500340364192274"/>
    <m/>
    <m/>
    <m/>
    <m/>
    <x v="32"/>
  </r>
  <r>
    <x v="30"/>
    <x v="2"/>
    <s v="Low End"/>
    <s v="Baskin-Robbins"/>
    <s v="Egg Nog"/>
    <n v="623"/>
    <x v="5142"/>
    <n v="1300301.7875319533"/>
    <x v="5142"/>
    <n v="2043390.0067418949"/>
    <n v="1192.7579762599385"/>
    <n v="743088.21920994157"/>
    <n v="5.2647187062597611"/>
    <n v="0.36365462136852017"/>
    <m/>
    <m/>
    <m/>
    <m/>
    <x v="32"/>
  </r>
  <r>
    <x v="30"/>
    <x v="2"/>
    <s v="Low End"/>
    <s v="Baskin-Robbins"/>
    <s v="Egg Nog"/>
    <n v="504"/>
    <x v="5143"/>
    <n v="897126.80597563391"/>
    <x v="5143"/>
    <n v="1495418.5169279231"/>
    <n v="1187.0867280799389"/>
    <n v="598291.71095228917"/>
    <n v="5.8871036349203321"/>
    <n v="0.40008312333952861"/>
    <m/>
    <m/>
    <m/>
    <m/>
    <x v="32"/>
  </r>
  <r>
    <x v="30"/>
    <x v="2"/>
    <s v="Low End"/>
    <s v="Baskin-Robbins"/>
    <s v="Banana Nut Fudge"/>
    <n v="474"/>
    <x v="5144"/>
    <n v="584440.35062216967"/>
    <x v="5144"/>
    <n v="1145295.4516199406"/>
    <n v="1183.2386096999385"/>
    <n v="560855.1009977709"/>
    <n v="5.0975424683541659"/>
    <n v="0.48970342124774913"/>
    <m/>
    <m/>
    <m/>
    <m/>
    <x v="32"/>
  </r>
  <r>
    <x v="30"/>
    <x v="2"/>
    <s v="Low End"/>
    <s v="Baskin-Robbins"/>
    <s v="Rocky Road"/>
    <n v="423"/>
    <x v="5145"/>
    <n v="467929.95957393566"/>
    <x v="5145"/>
    <n v="967153.07631594979"/>
    <n v="1180.1964934799389"/>
    <n v="499223.11674201413"/>
    <n v="5.4052337872337617"/>
    <n v="0.51617797530421938"/>
    <m/>
    <m/>
    <m/>
    <m/>
    <x v="32"/>
  </r>
  <r>
    <x v="30"/>
    <x v="2"/>
    <s v="High End"/>
    <s v="Ben and Jerry's"/>
    <s v="Half Baked"/>
    <n v="870"/>
    <x v="5146"/>
    <n v="2621096.1818746636"/>
    <x v="5146"/>
    <n v="4170677.9350798065"/>
    <n v="1781.128451959934"/>
    <n v="1549581.7532051429"/>
    <n v="5.5102099816089396"/>
    <n v="0.37154193570582938"/>
    <m/>
    <m/>
    <m/>
    <m/>
    <x v="32"/>
  </r>
  <r>
    <x v="30"/>
    <x v="2"/>
    <s v="High End"/>
    <s v="Ben and Jerry's"/>
    <s v="Coffee"/>
    <n v="707"/>
    <x v="5147"/>
    <n v="1779829.7298086684"/>
    <x v="5147"/>
    <n v="3016614.6109958626"/>
    <n v="1749.3421233199356"/>
    <n v="1236784.8811871943"/>
    <n v="6.0350518076376325"/>
    <n v="0.40999101332964094"/>
    <m/>
    <m/>
    <m/>
    <m/>
    <x v="32"/>
  </r>
  <r>
    <x v="30"/>
    <x v="2"/>
    <s v="High End"/>
    <s v="Ben and Jerry's"/>
    <s v="Cherry Garcia"/>
    <n v="679"/>
    <x v="5148"/>
    <n v="1666065.3377508544"/>
    <x v="5148"/>
    <n v="2848640.0738738715"/>
    <n v="1741.6417321399372"/>
    <n v="1182574.736123017"/>
    <n v="6.1787131163472919"/>
    <n v="0.41513659341133663"/>
    <m/>
    <m/>
    <m/>
    <m/>
    <x v="32"/>
  </r>
  <r>
    <x v="30"/>
    <x v="2"/>
    <s v="High End"/>
    <s v="Ben and Jerry's"/>
    <s v="Pumpkin Cheesecake"/>
    <n v="644"/>
    <x v="5149"/>
    <n v="1515282.4326594416"/>
    <x v="5149"/>
    <n v="2318875.3801918798"/>
    <n v="1247.8151359199351"/>
    <n v="803592.94753243821"/>
    <n v="5.5912083354034365"/>
    <n v="0.34654425778842129"/>
    <m/>
    <m/>
    <m/>
    <m/>
    <x v="32"/>
  </r>
  <r>
    <x v="30"/>
    <x v="2"/>
    <s v="High End"/>
    <s v="Ben and Jerry's"/>
    <s v="Cinnamon Buns"/>
    <n v="614"/>
    <x v="5150"/>
    <n v="1223475.5190757769"/>
    <x v="5150"/>
    <n v="1977004.2176638981"/>
    <n v="1227.2454374399369"/>
    <n v="753528.69858812122"/>
    <n v="5.244098657980186"/>
    <n v="0.38114673294856138"/>
    <m/>
    <m/>
    <m/>
    <m/>
    <x v="32"/>
  </r>
  <r>
    <x v="30"/>
    <x v="3"/>
    <s v="High End"/>
    <s v="Ben and Jerry's"/>
    <s v="Mission to Marzipan"/>
    <n v="601"/>
    <x v="5151"/>
    <n v="1185528.4494939379"/>
    <x v="5151"/>
    <n v="1932327.6273998988"/>
    <n v="1242.5943059999349"/>
    <n v="746799.17790596094"/>
    <n v="5.349729450914861"/>
    <n v="0.3864764791004095"/>
    <m/>
    <m/>
    <m/>
    <m/>
    <x v="32"/>
  </r>
  <r>
    <x v="30"/>
    <x v="3"/>
    <s v="High End"/>
    <s v="Ben and Jerry's"/>
    <s v="Key Lime Pie"/>
    <n v="478"/>
    <x v="5152"/>
    <n v="772017.5265361598"/>
    <x v="5152"/>
    <n v="1354229.0130199296"/>
    <n v="1218.0156620999369"/>
    <n v="582211.48648376984"/>
    <n v="5.9270190167360939"/>
    <n v="0.4299209962910473"/>
    <m/>
    <m/>
    <m/>
    <m/>
    <x v="32"/>
  </r>
  <r>
    <x v="30"/>
    <x v="3"/>
    <s v="High End"/>
    <s v="Ben and Jerry's"/>
    <s v="Dave Matthews Band MagicBrownies Encore Edition"/>
    <n v="524"/>
    <x v="5153"/>
    <n v="765798.4983839601"/>
    <x v="5153"/>
    <n v="1401408.4463999269"/>
    <n v="1212.9960839999367"/>
    <n v="635609.9480159668"/>
    <n v="5.1038999999997339"/>
    <n v="0.45355081857026258"/>
    <m/>
    <m/>
    <m/>
    <m/>
    <x v="32"/>
  </r>
  <r>
    <x v="30"/>
    <x v="3"/>
    <s v="High End"/>
    <s v="Ben and Jerry's"/>
    <s v="Chocolate Peanut Butter Swirl"/>
    <n v="460"/>
    <x v="5154"/>
    <n v="570253.42166237079"/>
    <x v="5154"/>
    <n v="1115340.1150399428"/>
    <n v="1184.9710725599393"/>
    <n v="545086.693377572"/>
    <n v="5.2709835304345125"/>
    <n v="0.48871791306282508"/>
    <m/>
    <m/>
    <m/>
    <m/>
    <x v="32"/>
  </r>
  <r>
    <x v="30"/>
    <x v="3"/>
    <s v="High End"/>
    <s v="Ben and Jerry's"/>
    <s v="Oatmeal Cookie Chunk"/>
    <n v="435"/>
    <x v="5155"/>
    <n v="524725.70977377309"/>
    <x v="5155"/>
    <n v="1039614.6379799467"/>
    <n v="1183.6527085199391"/>
    <n v="514888.92820617359"/>
    <n v="5.4940659954020168"/>
    <n v="0.4952690250751407"/>
    <m/>
    <m/>
    <m/>
    <m/>
    <x v="32"/>
  </r>
  <r>
    <x v="30"/>
    <x v="3"/>
    <s v="High End"/>
    <s v="Ben and Jerry's"/>
    <s v="Triple Caramel Chunk"/>
    <n v="379"/>
    <x v="5156"/>
    <n v="391581.97489044984"/>
    <x v="5156"/>
    <n v="838694.29343695682"/>
    <n v="1179.7158800699392"/>
    <n v="447112.31854650698"/>
    <n v="5.8388224353559002"/>
    <n v="0.5331052351796115"/>
    <m/>
    <m/>
    <m/>
    <m/>
    <x v="32"/>
  </r>
  <r>
    <x v="30"/>
    <x v="3"/>
    <s v="High End"/>
    <s v="Ben and Jerry's"/>
    <s v="Gingersnap"/>
    <n v="354"/>
    <x v="5157"/>
    <n v="245056.11198766736"/>
    <x v="5157"/>
    <n v="657090.35092796618"/>
    <n v="1163.9385280799402"/>
    <n v="412034.23894029879"/>
    <n v="5.2434673220336281"/>
    <n v="0.62705872694433806"/>
    <m/>
    <m/>
    <m/>
    <m/>
    <x v="32"/>
  </r>
  <r>
    <x v="30"/>
    <x v="3"/>
    <s v="Low End"/>
    <s v="EDY's"/>
    <s v="Coffee"/>
    <n v="869"/>
    <x v="5158"/>
    <n v="1751294.0742138796"/>
    <x v="5158"/>
    <n v="3049854.3252868429"/>
    <n v="1494.3155938699228"/>
    <n v="1298560.2510729632"/>
    <n v="4.0386809240504249"/>
    <n v="0.42577779545284733"/>
    <m/>
    <m/>
    <m/>
    <m/>
    <x v="32"/>
  </r>
  <r>
    <x v="30"/>
    <x v="3"/>
    <s v="Low End"/>
    <s v="EDY's"/>
    <s v="Coffee"/>
    <n v="584"/>
    <x v="5159"/>
    <n v="893477.60843859403"/>
    <x v="5159"/>
    <n v="1700675.4175439123"/>
    <n v="1382.1880292899286"/>
    <n v="807197.80910531827"/>
    <n v="4.9864990428079619"/>
    <n v="0.47463366658821954"/>
    <m/>
    <m/>
    <m/>
    <m/>
    <x v="32"/>
  </r>
  <r>
    <x v="30"/>
    <x v="3"/>
    <s v="Low End"/>
    <s v="EDY's"/>
    <s v="Coffee"/>
    <n v="445"/>
    <x v="5160"/>
    <n v="578113.93692137022"/>
    <x v="5160"/>
    <n v="1169464.2239399399"/>
    <n v="1328.8770494799314"/>
    <n v="591350.28701856965"/>
    <n v="5.9056393078648641"/>
    <n v="0.50565915135591144"/>
    <m/>
    <m/>
    <m/>
    <m/>
    <x v="32"/>
  </r>
  <r>
    <x v="30"/>
    <x v="3"/>
    <s v="Low End"/>
    <s v="EDY's"/>
    <s v="Hot Chocolate Limited Edition  New!"/>
    <n v="477"/>
    <x v="5161"/>
    <n v="573619.81751807989"/>
    <x v="5161"/>
    <n v="1204305.2028809369"/>
    <n v="1322.1915835699308"/>
    <n v="630685.38536285702"/>
    <n v="5.2929745345909174"/>
    <n v="0.52369231973268271"/>
    <m/>
    <m/>
    <m/>
    <m/>
    <x v="32"/>
  </r>
  <r>
    <x v="30"/>
    <x v="3"/>
    <s v="Low End"/>
    <s v="EDY's"/>
    <s v="Girl Scouts® Samoas® Cookie (Jan-Apr)"/>
    <n v="422"/>
    <x v="5162"/>
    <n v="463145.77080829616"/>
    <x v="5162"/>
    <n v="1004335.2606719483"/>
    <n v="1282.4395494399339"/>
    <n v="541189.48986365215"/>
    <n v="5.639671507108714"/>
    <n v="0.53885341982474111"/>
    <m/>
    <m/>
    <m/>
    <m/>
    <x v="32"/>
  </r>
  <r>
    <x v="30"/>
    <x v="3"/>
    <s v="Low End"/>
    <s v="EDY's"/>
    <s v="Caramel Delight"/>
    <n v="410"/>
    <x v="5163"/>
    <n v="293236.64733358496"/>
    <x v="5163"/>
    <n v="781354.63655995985"/>
    <n v="1190.5316810399388"/>
    <n v="488117.98922637489"/>
    <n v="4.6481536975607369"/>
    <n v="0.62470735615698558"/>
    <m/>
    <m/>
    <m/>
    <m/>
    <x v="32"/>
  </r>
  <r>
    <x v="30"/>
    <x v="3"/>
    <s v="Low End"/>
    <s v="EDY's"/>
    <s v="Red, White and No More Blues  New!"/>
    <n v="373"/>
    <x v="5164"/>
    <n v="255380.35003938669"/>
    <x v="5164"/>
    <n v="702702.30173996335"/>
    <n v="1199.2545621999375"/>
    <n v="447321.9517005767"/>
    <n v="5.0507248793563049"/>
    <n v="0.63657390988041651"/>
    <m/>
    <m/>
    <m/>
    <m/>
    <x v="32"/>
  </r>
  <r>
    <x v="30"/>
    <x v="3"/>
    <s v="Low End"/>
    <s v="EDY's"/>
    <s v="Coffee"/>
    <n v="307"/>
    <x v="5165"/>
    <n v="175444.03339190077"/>
    <x v="5165"/>
    <n v="537174.30086097179"/>
    <n v="1178.2744868699383"/>
    <n v="361730.26746907103"/>
    <n v="5.6995225504883003"/>
    <n v="0.67339458885002001"/>
    <m/>
    <m/>
    <m/>
    <m/>
    <x v="32"/>
  </r>
  <r>
    <x v="30"/>
    <x v="3"/>
    <s v="High End"/>
    <s v="Häagen-Dazs"/>
    <s v="Pistachio"/>
    <n v="854"/>
    <x v="5166"/>
    <n v="2753408.5447741584"/>
    <x v="5166"/>
    <n v="4330068.8185297986"/>
    <n v="1846.2064095499304"/>
    <n v="1576660.2737556403"/>
    <n v="5.9371641627631906"/>
    <n v="0.36411898744162885"/>
    <m/>
    <m/>
    <m/>
    <m/>
    <x v="32"/>
  </r>
  <r>
    <x v="30"/>
    <x v="3"/>
    <s v="High End"/>
    <s v="Häagen-Dazs"/>
    <s v="Vanilla Chocolate Chip"/>
    <n v="790"/>
    <x v="5167"/>
    <n v="2419417.8293758743"/>
    <x v="5167"/>
    <n v="3874231.2895998191"/>
    <n v="1841.5360255999303"/>
    <n v="1454813.4602239449"/>
    <n v="6.2077091645566727"/>
    <n v="0.3755102242164321"/>
    <m/>
    <m/>
    <m/>
    <m/>
    <x v="32"/>
  </r>
  <r>
    <x v="30"/>
    <x v="3"/>
    <s v="High End"/>
    <s v="Häagen-Dazs"/>
    <s v="Mayan Chocolate"/>
    <n v="757"/>
    <x v="5168"/>
    <n v="2234724.3511890033"/>
    <x v="5168"/>
    <n v="3627662.6491518305"/>
    <n v="1840.0770118399305"/>
    <n v="1392938.2979628271"/>
    <n v="6.3304580396298231"/>
    <n v="0.38397680067866974"/>
    <m/>
    <m/>
    <m/>
    <m/>
    <x v="32"/>
  </r>
  <r>
    <x v="30"/>
    <x v="3"/>
    <s v="High End"/>
    <s v="Häagen-Dazs"/>
    <s v="Vanilla Chocolate Chip"/>
    <n v="731"/>
    <x v="5169"/>
    <n v="1854502.5804194037"/>
    <x v="5169"/>
    <n v="3174023.8934498546"/>
    <n v="1805.0907154999327"/>
    <n v="1319521.3130304508"/>
    <n v="5.939849452804105"/>
    <n v="0.41572507243991152"/>
    <m/>
    <m/>
    <m/>
    <m/>
    <x v="32"/>
  </r>
  <r>
    <x v="30"/>
    <x v="3"/>
    <s v="High End"/>
    <s v="Häagen-Dazs"/>
    <s v="Coffee"/>
    <n v="535"/>
    <x v="5170"/>
    <n v="866883.22466530441"/>
    <x v="5170"/>
    <n v="1535858.9384849195"/>
    <n v="1250.4218949899348"/>
    <n v="668975.71381961508"/>
    <n v="5.3659147121492516"/>
    <n v="0.43557106519140376"/>
    <m/>
    <m/>
    <m/>
    <m/>
    <x v="32"/>
  </r>
  <r>
    <x v="30"/>
    <x v="4"/>
    <s v="High End"/>
    <s v="Häagen-Dazs"/>
    <s v="Mocha Almond Fudge"/>
    <n v="518"/>
    <x v="5171"/>
    <n v="798887.21663641836"/>
    <x v="5171"/>
    <n v="1440876.6150659248"/>
    <n v="1239.3617730299354"/>
    <n v="641989.39842950646"/>
    <n v="5.3699132953665156"/>
    <n v="0.4455547350250621"/>
    <m/>
    <m/>
    <m/>
    <m/>
    <x v="32"/>
  </r>
  <r>
    <x v="30"/>
    <x v="4"/>
    <s v="High End"/>
    <s v="Häagen-Dazs"/>
    <s v="Dulce de Leche"/>
    <n v="483"/>
    <x v="5172"/>
    <n v="697751.16541826387"/>
    <x v="5172"/>
    <n v="1289907.8709299332"/>
    <n v="1225.9973198999364"/>
    <n v="592156.70551166928"/>
    <n v="5.5292271428568558"/>
    <n v="0.45906899155888231"/>
    <m/>
    <m/>
    <m/>
    <m/>
    <x v="32"/>
  </r>
  <r>
    <x v="30"/>
    <x v="4"/>
    <s v="High End"/>
    <s v="Häagen-Dazs"/>
    <s v="Vanilla"/>
    <n v="444"/>
    <x v="5173"/>
    <n v="431445.19721901749"/>
    <x v="5173"/>
    <n v="964073.64398394991"/>
    <n v="1199.6136188399378"/>
    <n v="532628.44676493248"/>
    <n v="4.8903987297294753"/>
    <n v="0.55247692962945438"/>
    <m/>
    <m/>
    <m/>
    <m/>
    <x v="32"/>
  </r>
  <r>
    <x v="30"/>
    <x v="4"/>
    <s v="High End"/>
    <s v="Häagen-Dazs"/>
    <s v="Cinnamon Dulce de Leche"/>
    <n v="402"/>
    <x v="5174"/>
    <n v="350232.54887590167"/>
    <x v="5174"/>
    <n v="830474.72143195651"/>
    <n v="1194.6322700399373"/>
    <n v="480242.17255605484"/>
    <n v="5.1389490447758499"/>
    <n v="0.5782742811581203"/>
    <m/>
    <m/>
    <m/>
    <m/>
    <x v="32"/>
  </r>
  <r>
    <x v="30"/>
    <x v="4"/>
    <s v="High End"/>
    <s v="Häagen-Dazs"/>
    <s v="Cinnamon Dulce de Leche"/>
    <n v="982"/>
    <x v="5175"/>
    <n v="2043091.5340138939"/>
    <x v="5175"/>
    <n v="4927311.4099137438"/>
    <n v="2937.0874499998472"/>
    <n v="2884219.8758998499"/>
    <n v="5.1096015549895508"/>
    <n v="0.58535368194849702"/>
    <m/>
    <m/>
    <m/>
    <m/>
    <x v="32"/>
  </r>
  <r>
    <x v="30"/>
    <x v="4"/>
    <s v="High End"/>
    <s v="Häagen-Dazs"/>
    <s v="Vanilla"/>
    <n v="968"/>
    <x v="5176"/>
    <n v="1963961.353727899"/>
    <x v="5176"/>
    <n v="4764501.1265277546"/>
    <n v="2893.1195999998508"/>
    <n v="2800539.7727998556"/>
    <n v="5.0847162148757716"/>
    <n v="0.58779286612128823"/>
    <m/>
    <m/>
    <m/>
    <m/>
    <x v="32"/>
  </r>
  <r>
    <x v="30"/>
    <x v="4"/>
    <s v="Low End"/>
    <s v="Baskin-Robbins"/>
    <s v="Peppermint Stick"/>
    <n v="844"/>
    <x v="5177"/>
    <n v="2289802.6707404382"/>
    <x v="5177"/>
    <n v="3762509.7611758225"/>
    <n v="1744.9136142599341"/>
    <n v="1472707.0904353843"/>
    <n v="5.2819312251182344"/>
    <n v="0.39141615142950448"/>
    <m/>
    <m/>
    <m/>
    <m/>
    <x v="32"/>
  </r>
  <r>
    <x v="30"/>
    <x v="4"/>
    <s v="Low End"/>
    <s v="Baskin-Robbins"/>
    <s v="Very Berry Strawberry"/>
    <n v="697"/>
    <x v="5178"/>
    <n v="1646409.7797325519"/>
    <x v="5178"/>
    <n v="2515046.4025438651"/>
    <n v="1246.2505348799327"/>
    <n v="868636.62281131325"/>
    <n v="5.1770271908175127"/>
    <n v="0.34537598269865843"/>
    <m/>
    <m/>
    <m/>
    <m/>
    <x v="32"/>
  </r>
  <r>
    <x v="30"/>
    <x v="4"/>
    <s v="Low End"/>
    <s v="Baskin-Robbins"/>
    <s v="Fudge Ribbon"/>
    <n v="581"/>
    <x v="5179"/>
    <n v="856425.77866645437"/>
    <x v="5179"/>
    <n v="1749632.2021499069"/>
    <n v="1537.3604534999183"/>
    <n v="893206.42348345253"/>
    <n v="5.1831586058517036"/>
    <n v="0.5105109647535645"/>
    <m/>
    <m/>
    <m/>
    <m/>
    <x v="32"/>
  </r>
  <r>
    <x v="30"/>
    <x v="4"/>
    <s v="Low End"/>
    <s v="Baskin-Robbins"/>
    <s v="Egg Nog"/>
    <n v="500"/>
    <x v="5180"/>
    <n v="665518.1426199649"/>
    <x v="5180"/>
    <n v="1391963.2019999265"/>
    <n v="1452.8901187599231"/>
    <n v="726445.05937996157"/>
    <n v="5.5678528079997056"/>
    <n v="0.52188524692048566"/>
    <m/>
    <m/>
    <m/>
    <m/>
    <x v="32"/>
  </r>
  <r>
    <x v="30"/>
    <x v="4"/>
    <s v="Low End"/>
    <s v="Baskin-Robbins"/>
    <s v="Chocolate Chip"/>
    <n v="498"/>
    <x v="5181"/>
    <n v="577480.58255324897"/>
    <x v="5181"/>
    <n v="1259749.0946879326"/>
    <n v="1370.0170926399269"/>
    <n v="682268.51213468367"/>
    <n v="5.0795515180720177"/>
    <n v="0.54159079376333774"/>
    <m/>
    <m/>
    <m/>
    <m/>
    <x v="32"/>
  </r>
  <r>
    <x v="30"/>
    <x v="4"/>
    <s v="Low End"/>
    <s v="Baskin-Robbins"/>
    <s v="Banana Nut Fudge"/>
    <n v="372"/>
    <x v="5182"/>
    <n v="357832.20739198098"/>
    <x v="5182"/>
    <n v="824681.44319995621"/>
    <n v="1254.9710639999334"/>
    <n v="466849.23580797523"/>
    <n v="5.959369892472802"/>
    <n v="0.56609644809817883"/>
    <m/>
    <m/>
    <m/>
    <m/>
    <x v="32"/>
  </r>
  <r>
    <x v="30"/>
    <x v="4"/>
    <s v="Low End"/>
    <s v="Baskin-Robbins"/>
    <s v="Rocky Road"/>
    <n v="421"/>
    <x v="5183"/>
    <n v="368973.83352380031"/>
    <x v="5183"/>
    <n v="877529.15072195325"/>
    <n v="1207.9698745799355"/>
    <n v="508555.31719815294"/>
    <n v="4.9510505510686196"/>
    <n v="0.57953096689694994"/>
    <m/>
    <m/>
    <m/>
    <m/>
    <x v="32"/>
  </r>
  <r>
    <x v="30"/>
    <x v="4"/>
    <s v="Low End"/>
    <s v="Baskin-Robbins"/>
    <s v="Rocky Road"/>
    <n v="359"/>
    <x v="5184"/>
    <n v="216917.72368979847"/>
    <x v="5184"/>
    <n v="596696.26545096829"/>
    <n v="1057.8789464099436"/>
    <n v="379778.54176116979"/>
    <n v="4.6298233676877762"/>
    <n v="0.63646877607679098"/>
    <m/>
    <m/>
    <m/>
    <m/>
    <x v="32"/>
  </r>
  <r>
    <x v="30"/>
    <x v="4"/>
    <s v="Low End"/>
    <s v="Baskin-Robbins"/>
    <s v="Coffee Candy"/>
    <n v="339"/>
    <x v="5185"/>
    <n v="188719.04817214995"/>
    <x v="5185"/>
    <n v="538984.58313597122"/>
    <n v="1033.2316665599446"/>
    <n v="350265.53496382129"/>
    <n v="4.6900443185838201"/>
    <n v="0.64986188088325847"/>
    <m/>
    <m/>
    <m/>
    <m/>
    <x v="32"/>
  </r>
  <r>
    <x v="30"/>
    <x v="4"/>
    <s v="High End"/>
    <s v="Ben and Jerry's"/>
    <s v="Mint Chocolate Chunk"/>
    <n v="872"/>
    <x v="5186"/>
    <n v="2680428.1934086587"/>
    <x v="5186"/>
    <n v="4250547.9464797992"/>
    <n v="1800.5960470999312"/>
    <n v="1570119.7530711405"/>
    <n v="5.590001823394231"/>
    <n v="0.36939231667095423"/>
    <m/>
    <m/>
    <m/>
    <m/>
    <x v="32"/>
  </r>
  <r>
    <x v="30"/>
    <x v="4"/>
    <s v="High End"/>
    <s v="Ben and Jerry's"/>
    <s v="Half Baked"/>
    <n v="867"/>
    <x v="5187"/>
    <n v="2670314.8747653379"/>
    <x v="5187"/>
    <n v="4239326.1373077985"/>
    <n v="1809.7015715599314"/>
    <n v="1569011.2625424606"/>
    <n v="5.6397341683965028"/>
    <n v="0.3701086473943398"/>
    <m/>
    <m/>
    <m/>
    <m/>
    <x v="32"/>
  </r>
  <r>
    <x v="30"/>
    <x v="4"/>
    <s v="High End"/>
    <s v="Ben and Jerry's"/>
    <s v="Pistachio Pistachio"/>
    <n v="757"/>
    <x v="5188"/>
    <n v="2061135.0110350512"/>
    <x v="5188"/>
    <n v="3413495.7004358401"/>
    <n v="1786.4738301199322"/>
    <n v="1352360.6894007889"/>
    <n v="5.9567256908847934"/>
    <n v="0.39618057501233045"/>
    <m/>
    <m/>
    <m/>
    <m/>
    <x v="32"/>
  </r>
  <r>
    <x v="30"/>
    <x v="4"/>
    <s v="High End"/>
    <s v="Ben and Jerry's"/>
    <s v="S'mores"/>
    <n v="750"/>
    <x v="5189"/>
    <n v="2016333.5647348932"/>
    <x v="5189"/>
    <n v="3355067.6684998423"/>
    <n v="1784.9788050199318"/>
    <n v="1338734.1037649491"/>
    <n v="5.9645647439997189"/>
    <n v="0.39901851051592641"/>
    <m/>
    <m/>
    <m/>
    <m/>
    <x v="32"/>
  </r>
  <r>
    <x v="30"/>
    <x v="4"/>
    <s v="High End"/>
    <s v="Ben and Jerry's"/>
    <s v="Chocolate Fudge Brownie"/>
    <n v="483"/>
    <x v="5190"/>
    <n v="495352.4778392135"/>
    <x v="5190"/>
    <n v="1151294.8298039385"/>
    <n v="1358.0586997199273"/>
    <n v="655942.35196472495"/>
    <n v="4.935058360248183"/>
    <n v="0.56974315786376772"/>
    <m/>
    <m/>
    <m/>
    <m/>
    <x v="32"/>
  </r>
  <r>
    <x v="30"/>
    <x v="4"/>
    <s v="High End"/>
    <s v="Ben and Jerry's"/>
    <s v="Fossil Fuel"/>
    <n v="470"/>
    <x v="5191"/>
    <n v="466633.79030837497"/>
    <x v="5191"/>
    <n v="1094550.4816399415"/>
    <n v="1335.9929602799289"/>
    <n v="627916.69133156654"/>
    <n v="4.9549591744678203"/>
    <n v="0.57367540544203355"/>
    <m/>
    <m/>
    <m/>
    <m/>
    <x v="32"/>
  </r>
  <r>
    <x v="30"/>
    <x v="4"/>
    <s v="High End"/>
    <s v="Ben and Jerry's"/>
    <s v="Karamel Sutra"/>
    <n v="459"/>
    <x v="5192"/>
    <n v="439051.74830691674"/>
    <x v="5192"/>
    <n v="1038185.9764739451"/>
    <n v="1305.3033293399308"/>
    <n v="599134.2281670284"/>
    <n v="4.9277627145966889"/>
    <n v="0.57709720776801932"/>
    <m/>
    <m/>
    <m/>
    <m/>
    <x v="32"/>
  </r>
  <r>
    <x v="30"/>
    <x v="4"/>
    <s v="High End"/>
    <s v="Ben and Jerry's"/>
    <s v="Triple Caramel Chunk"/>
    <n v="377"/>
    <x v="5193"/>
    <n v="304948.39258336392"/>
    <x v="5193"/>
    <n v="758482.74639796"/>
    <n v="1203.0088960599364"/>
    <n v="453534.35381459608"/>
    <n v="5.3365797718830077"/>
    <n v="0.5979494668381502"/>
    <m/>
    <m/>
    <m/>
    <m/>
    <x v="32"/>
  </r>
  <r>
    <x v="30"/>
    <x v="4"/>
    <s v="High End"/>
    <s v="Ben and Jerry's"/>
    <s v="Gingersnap"/>
    <n v="351"/>
    <x v="5194"/>
    <n v="207446.40775870907"/>
    <x v="5194"/>
    <n v="578034.28051196947"/>
    <n v="1055.805905279944"/>
    <n v="370587.87275326042"/>
    <n v="4.6917986096863613"/>
    <n v="0.64111746525660696"/>
    <m/>
    <m/>
    <m/>
    <m/>
    <x v="32"/>
  </r>
  <r>
    <x v="30"/>
    <x v="4"/>
    <s v="High End"/>
    <s v="Ben and Jerry's"/>
    <s v="Vanilla HEATH Bar Crunch"/>
    <n v="347"/>
    <x v="5195"/>
    <n v="198875.02484770949"/>
    <x v="5195"/>
    <n v="561093.93241197034"/>
    <n v="1043.8585232399448"/>
    <n v="362218.90756426088"/>
    <n v="4.6599002766568143"/>
    <n v="0.64555841123997382"/>
    <m/>
    <m/>
    <m/>
    <m/>
    <x v="32"/>
  </r>
  <r>
    <x v="30"/>
    <x v="4"/>
    <s v="Low End"/>
    <s v="EDY's"/>
    <s v="Hot Chocolate Limited Edition  New!"/>
    <n v="917"/>
    <x v="5196"/>
    <n v="1993090.2681482441"/>
    <x v="5196"/>
    <n v="3423255.0887848176"/>
    <n v="1559.6126724499168"/>
    <n v="1430164.8206365735"/>
    <n v="4.070995207197166"/>
    <n v="0.41777921409422386"/>
    <m/>
    <m/>
    <m/>
    <m/>
    <x v="32"/>
  </r>
  <r>
    <x v="30"/>
    <x v="4"/>
    <s v="Low End"/>
    <s v="EDY's"/>
    <s v="Take the Cake"/>
    <n v="886"/>
    <x v="5197"/>
    <n v="1882385.7828363795"/>
    <x v="5197"/>
    <n v="3259769.5414078259"/>
    <n v="1554.6092083199169"/>
    <n v="1377383.7585714464"/>
    <n v="4.1525938239275435"/>
    <n v="0.42254022595001711"/>
    <m/>
    <m/>
    <m/>
    <m/>
    <x v="32"/>
  </r>
  <r>
    <x v="30"/>
    <x v="4"/>
    <s v="Low End"/>
    <s v="EDY's"/>
    <s v="Coffee"/>
    <n v="866"/>
    <x v="5198"/>
    <n v="1784242.3760656659"/>
    <x v="5198"/>
    <n v="3107233.3356958358"/>
    <n v="1527.7031866399188"/>
    <n v="1322990.9596301699"/>
    <n v="4.1432208498843073"/>
    <n v="0.42577779545284722"/>
    <m/>
    <m/>
    <m/>
    <m/>
    <x v="32"/>
  </r>
  <r>
    <x v="30"/>
    <x v="4"/>
    <s v="Low End"/>
    <s v="EDY's"/>
    <s v="Coffee"/>
    <n v="580"/>
    <x v="5199"/>
    <n v="798143.07232615782"/>
    <x v="5199"/>
    <n v="1581080.2720199167"/>
    <n v="1349.8917236099292"/>
    <n v="782937.19969375886"/>
    <n v="4.7000008086204419"/>
    <n v="0.49519130277523082"/>
    <m/>
    <m/>
    <m/>
    <m/>
    <x v="32"/>
  </r>
  <r>
    <x v="30"/>
    <x v="4"/>
    <s v="Low End"/>
    <s v="EDY's"/>
    <s v="Double Fudge Brownie"/>
    <n v="498"/>
    <x v="5200"/>
    <n v="620344.34847500746"/>
    <x v="5200"/>
    <n v="1264759.6479839336"/>
    <n v="1294.006625519932"/>
    <n v="644415.29950892611"/>
    <n v="5.0997550361443107"/>
    <n v="0.50951601795340662"/>
    <m/>
    <m/>
    <m/>
    <m/>
    <x v="32"/>
  </r>
  <r>
    <x v="30"/>
    <x v="4"/>
    <s v="Low End"/>
    <s v="EDY's"/>
    <s v="Girl Scouts® Samoas® Cookie (Jan-Apr)"/>
    <n v="419"/>
    <x v="5201"/>
    <n v="414275.75408349809"/>
    <x v="5201"/>
    <n v="914214.41059195169"/>
    <n v="1193.1710179199372"/>
    <n v="499938.6565084536"/>
    <n v="5.2073889451071231"/>
    <n v="0.54685055356406442"/>
    <m/>
    <m/>
    <m/>
    <m/>
    <x v="32"/>
  </r>
  <r>
    <x v="30"/>
    <x v="4"/>
    <s v="Low End"/>
    <s v="EDY's"/>
    <s v="Coffee"/>
    <n v="305"/>
    <x v="5202"/>
    <n v="157845.73482614153"/>
    <x v="5202"/>
    <n v="467625.80266497488"/>
    <n v="1015.6723535699455"/>
    <n v="309780.06783883332"/>
    <n v="5.0268831245898937"/>
    <n v="0.66245289732391377"/>
    <m/>
    <m/>
    <m/>
    <m/>
    <x v="32"/>
  </r>
  <r>
    <x v="30"/>
    <x v="4"/>
    <s v="High End"/>
    <s v="Häagen-Dazs"/>
    <s v="Pralines and Cream"/>
    <n v="916"/>
    <x v="5203"/>
    <n v="3209744.9642688688"/>
    <x v="5203"/>
    <n v="4950066.9989837604"/>
    <n v="1899.9148850599254"/>
    <n v="1740322.0347148916"/>
    <n v="5.8995668930128149"/>
    <n v="0.35157545040747457"/>
    <m/>
    <m/>
    <m/>
    <m/>
    <x v="32"/>
  </r>
  <r>
    <x v="30"/>
    <x v="4"/>
    <s v="High End"/>
    <s v="Häagen-Dazs"/>
    <s v="Almond Hazelnut Swirl"/>
    <n v="814"/>
    <x v="5204"/>
    <n v="2569612.0689688646"/>
    <x v="5204"/>
    <n v="4085863.1098998063"/>
    <n v="1862.7162664999287"/>
    <n v="1516251.0409309417"/>
    <n v="6.1664469901716981"/>
    <n v="0.37109687724416285"/>
    <m/>
    <m/>
    <m/>
    <m/>
    <x v="32"/>
  </r>
  <r>
    <x v="30"/>
    <x v="4"/>
    <s v="High End"/>
    <s v="Häagen-Dazs"/>
    <s v="Vanilla Chocolate Chip"/>
    <n v="804"/>
    <x v="5205"/>
    <n v="2517203.891404666"/>
    <x v="5205"/>
    <n v="4021852.0300798072"/>
    <n v="1871.4529087999267"/>
    <n v="1504648.1386751411"/>
    <n v="6.2217705472633833"/>
    <n v="0.37411822399773464"/>
    <m/>
    <m/>
    <m/>
    <m/>
    <x v="32"/>
  </r>
  <r>
    <x v="30"/>
    <x v="4"/>
    <s v="High End"/>
    <s v="Häagen-Dazs"/>
    <s v="Rocky Road"/>
    <n v="749"/>
    <x v="5206"/>
    <n v="2228813.9108926812"/>
    <x v="5206"/>
    <n v="3622527.3548798277"/>
    <n v="1860.7656127999285"/>
    <n v="1393713.4439871465"/>
    <n v="6.4572565020023633"/>
    <n v="0.38473510548090284"/>
    <m/>
    <m/>
    <m/>
    <m/>
    <x v="32"/>
  </r>
  <r>
    <x v="30"/>
    <x v="4"/>
    <s v="High End"/>
    <s v="Häagen-Dazs"/>
    <s v="Raspberry Sorbet"/>
    <n v="683"/>
    <x v="5207"/>
    <n v="1883897.1379738706"/>
    <x v="5207"/>
    <n v="3137008.2010868532"/>
    <n v="1834.7160514099305"/>
    <n v="1253111.0631129825"/>
    <n v="6.7247206281109593"/>
    <n v="0.39946056330959784"/>
    <m/>
    <m/>
    <m/>
    <m/>
    <x v="32"/>
  </r>
  <r>
    <x v="30"/>
    <x v="4"/>
    <s v="High End"/>
    <s v="Häagen-Dazs"/>
    <s v="Mango"/>
    <n v="692"/>
    <x v="5208"/>
    <n v="1736691.1192422267"/>
    <x v="5208"/>
    <n v="2661240.4308718578"/>
    <n v="1336.0539185399289"/>
    <n v="924549.31162963109"/>
    <n v="5.5574034190748467"/>
    <n v="0.34741292102147125"/>
    <m/>
    <m/>
    <m/>
    <m/>
    <x v="32"/>
  </r>
  <r>
    <x v="30"/>
    <x v="4"/>
    <s v="High End"/>
    <s v="Häagen-Dazs"/>
    <s v="Macadamia Nut Brittle"/>
    <n v="545"/>
    <x v="5209"/>
    <n v="634193.04577781656"/>
    <x v="5209"/>
    <n v="1457857.0057349233"/>
    <n v="1511.3100182699206"/>
    <n v="823663.95995710674"/>
    <n v="4.9081962990823103"/>
    <n v="0.56498268123483608"/>
    <m/>
    <m/>
    <m/>
    <m/>
    <x v="32"/>
  </r>
  <r>
    <x v="30"/>
    <x v="4"/>
    <s v="High End"/>
    <s v="Häagen-Dazs"/>
    <s v="Dulce de Leche"/>
    <n v="481"/>
    <x v="5210"/>
    <n v="505244.4781749032"/>
    <x v="5210"/>
    <n v="1192301.4354029368"/>
    <n v="1428.3928424699241"/>
    <n v="687056.95722803357"/>
    <n v="5.1534244553011819"/>
    <n v="0.57624434293819626"/>
    <m/>
    <m/>
    <m/>
    <m/>
    <x v="32"/>
  </r>
  <r>
    <x v="30"/>
    <x v="4"/>
    <s v="High End"/>
    <s v="Häagen-Dazs"/>
    <s v="Cinnamon Dulce de Leche"/>
    <n v="979"/>
    <x v="5211"/>
    <n v="2082288.6189928891"/>
    <x v="5211"/>
    <n v="5021842.7810427323"/>
    <n v="3002.6089499998402"/>
    <n v="2939554.162049843"/>
    <n v="5.2395951144021726"/>
    <n v="0.58535368194849702"/>
    <m/>
    <m/>
    <m/>
    <m/>
    <x v="32"/>
  </r>
  <r>
    <x v="30"/>
    <x v="5"/>
    <s v="High End"/>
    <s v="Häagen-Dazs"/>
    <s v="Vanilla"/>
    <n v="341"/>
    <x v="5212"/>
    <n v="259428.46996834618"/>
    <x v="5212"/>
    <n v="670296.44215596421"/>
    <n v="1204.8914140399356"/>
    <n v="410867.97218761803"/>
    <n v="5.7644537126096633"/>
    <n v="0.61296457260922999"/>
    <m/>
    <m/>
    <m/>
    <m/>
    <x v="32"/>
  </r>
  <r>
    <x v="30"/>
    <x v="5"/>
    <s v="High End"/>
    <s v="Häagen-Dazs"/>
    <s v="Strawberry Cheesecake"/>
    <n v="343"/>
    <x v="5213"/>
    <n v="200512.90567810932"/>
    <x v="5213"/>
    <n v="565733.28025196993"/>
    <n v="1064.7824331599434"/>
    <n v="365220.37457386061"/>
    <n v="4.8086535393583443"/>
    <n v="0.6455698954305753"/>
    <m/>
    <m/>
    <m/>
    <m/>
    <x v="32"/>
  </r>
  <r>
    <x v="30"/>
    <x v="5"/>
    <s v="Low End"/>
    <s v="Baskin-Robbins"/>
    <s v="World Class Chocolate"/>
    <n v="889"/>
    <x v="5214"/>
    <n v="1800259.3360247025"/>
    <x v="5214"/>
    <n v="3449178.4000798133"/>
    <n v="1854.8020967998996"/>
    <n v="1648919.0640551108"/>
    <n v="4.3642752755903151"/>
    <n v="0.47806140268562364"/>
    <m/>
    <m/>
    <m/>
    <m/>
    <x v="32"/>
  </r>
  <r>
    <x v="30"/>
    <x v="5"/>
    <s v="Low End"/>
    <s v="Baskin-Robbins"/>
    <s v="Green Mint Stick"/>
    <n v="838"/>
    <x v="5215"/>
    <n v="1634075.1557552509"/>
    <x v="5215"/>
    <n v="3153762.0521138287"/>
    <n v="1813.4688500699019"/>
    <n v="1519686.8963585778"/>
    <n v="4.4909775692121672"/>
    <n v="0.48186479234855339"/>
    <m/>
    <m/>
    <m/>
    <m/>
    <x v="32"/>
  </r>
  <r>
    <x v="30"/>
    <x v="5"/>
    <s v="Low End"/>
    <s v="Baskin-Robbins"/>
    <s v="Very Berry Strawberry"/>
    <n v="711"/>
    <x v="5216"/>
    <n v="1227866.8722565726"/>
    <x v="5216"/>
    <n v="2435372.3053438663"/>
    <n v="1698.3198777599071"/>
    <n v="1207505.4330872938"/>
    <n v="4.8175492320672468"/>
    <n v="0.49581964549637847"/>
    <m/>
    <m/>
    <m/>
    <m/>
    <x v="32"/>
  </r>
  <r>
    <x v="30"/>
    <x v="5"/>
    <s v="Low End"/>
    <s v="Baskin-Robbins"/>
    <s v="Fudge Ribbon"/>
    <n v="578"/>
    <x v="5217"/>
    <n v="870083.52610445267"/>
    <x v="5217"/>
    <n v="1777534.2519499033"/>
    <n v="1569.9839547499148"/>
    <n v="907450.72584545065"/>
    <n v="5.3206207179927905"/>
    <n v="0.5105109647535645"/>
    <m/>
    <m/>
    <m/>
    <m/>
    <x v="32"/>
  </r>
  <r>
    <x v="30"/>
    <x v="5"/>
    <s v="Low End"/>
    <s v="Baskin-Robbins"/>
    <s v="Green Mint Stick"/>
    <n v="485"/>
    <x v="5218"/>
    <n v="647456.0750283649"/>
    <x v="5218"/>
    <n v="1362705.0936399261"/>
    <n v="1474.74024455992"/>
    <n v="715249.01861156116"/>
    <n v="5.7931983999996861"/>
    <n v="0.52487440015437026"/>
    <m/>
    <m/>
    <m/>
    <m/>
    <x v="32"/>
  </r>
  <r>
    <x v="30"/>
    <x v="5"/>
    <s v="Low End"/>
    <s v="Baskin-Robbins"/>
    <s v="Banana Nut Fudge"/>
    <n v="386"/>
    <x v="5219"/>
    <n v="379389.2416379794"/>
    <x v="5219"/>
    <n v="874363.06979995244"/>
    <n v="1282.3156169999302"/>
    <n v="494973.82816197304"/>
    <n v="5.8683660621758467"/>
    <n v="0.56609644809817883"/>
    <m/>
    <m/>
    <m/>
    <m/>
    <x v="32"/>
  </r>
  <r>
    <x v="30"/>
    <x v="5"/>
    <s v="Low End"/>
    <s v="Baskin-Robbins"/>
    <s v="Rocky Road"/>
    <n v="435"/>
    <x v="5220"/>
    <n v="389548.75891917874"/>
    <x v="5220"/>
    <n v="926462.42231994949"/>
    <n v="1234.2842836799327"/>
    <n v="536913.66340077075"/>
    <n v="4.8960889011491586"/>
    <n v="0.57953096689694994"/>
    <m/>
    <m/>
    <m/>
    <m/>
    <x v="32"/>
  </r>
  <r>
    <x v="30"/>
    <x v="5"/>
    <s v="Low End"/>
    <s v="Baskin-Robbins"/>
    <s v="Rocky Road"/>
    <n v="373"/>
    <x v="5221"/>
    <n v="230285.95723315747"/>
    <x v="5221"/>
    <n v="633469.54010696558"/>
    <n v="1080.9211337099414"/>
    <n v="403183.5828738081"/>
    <n v="4.5531092734581975"/>
    <n v="0.6364687760767912"/>
    <m/>
    <m/>
    <m/>
    <m/>
    <x v="32"/>
  </r>
  <r>
    <x v="30"/>
    <x v="5"/>
    <s v="Low End"/>
    <s v="Baskin-Robbins"/>
    <s v="Coffee Candy"/>
    <n v="337"/>
    <x v="5222"/>
    <n v="191683.11234686954"/>
    <x v="5222"/>
    <n v="547449.99724797008"/>
    <n v="1055.6880857599424"/>
    <n v="355766.88490110054"/>
    <n v="4.8204175192875711"/>
    <n v="0.64986188088325858"/>
    <m/>
    <m/>
    <m/>
    <m/>
    <x v="32"/>
  </r>
  <r>
    <x v="30"/>
    <x v="5"/>
    <s v="High End"/>
    <s v="Ben and Jerry's"/>
    <s v="Turtle Soup"/>
    <n v="918"/>
    <x v="5223"/>
    <n v="2030093.1339504088"/>
    <x v="5223"/>
    <n v="4024769.1262917803"/>
    <n v="2172.8496648598816"/>
    <n v="1994675.9923413715"/>
    <n v="4.7759042418298048"/>
    <n v="0.49560010270183258"/>
    <m/>
    <m/>
    <m/>
    <m/>
    <x v="32"/>
  </r>
  <r>
    <x v="30"/>
    <x v="5"/>
    <s v="High End"/>
    <s v="Ben and Jerry's"/>
    <s v="Brownie Batter"/>
    <n v="858"/>
    <x v="5224"/>
    <n v="1795782.3432119028"/>
    <x v="5224"/>
    <n v="3585890.3651998066"/>
    <n v="2086.372985999888"/>
    <n v="1790108.0219879039"/>
    <n v="4.8710482517479896"/>
    <n v="0.49920879884127706"/>
    <m/>
    <m/>
    <m/>
    <m/>
    <x v="32"/>
  </r>
  <r>
    <x v="30"/>
    <x v="5"/>
    <s v="High End"/>
    <s v="Ben and Jerry's"/>
    <s v="Mint Chocolate Cookie"/>
    <n v="808"/>
    <x v="5225"/>
    <n v="1603734.6934491936"/>
    <x v="5225"/>
    <n v="3229554.536287826"/>
    <n v="2012.1532708398915"/>
    <n v="1625819.8428386324"/>
    <n v="4.9467493019799313"/>
    <n v="0.50341922533607752"/>
    <m/>
    <m/>
    <m/>
    <m/>
    <x v="32"/>
  </r>
  <r>
    <x v="30"/>
    <x v="5"/>
    <s v="High End"/>
    <s v="Ben and Jerry's"/>
    <s v="S'mores"/>
    <n v="747"/>
    <x v="5226"/>
    <n v="1395863.5203481645"/>
    <x v="5226"/>
    <n v="2841142.363703846"/>
    <n v="1934.7775680798952"/>
    <n v="1445278.8433556815"/>
    <n v="5.0915708594374749"/>
    <n v="0.50869638277173435"/>
    <m/>
    <m/>
    <m/>
    <m/>
    <x v="32"/>
  </r>
  <r>
    <x v="30"/>
    <x v="5"/>
    <s v="High End"/>
    <s v="Ben and Jerry's"/>
    <s v="Coffee"/>
    <n v="702"/>
    <x v="5227"/>
    <n v="1260617.308086172"/>
    <x v="5227"/>
    <n v="2583485.3435038603"/>
    <n v="1884.4274008798982"/>
    <n v="1322868.0354176883"/>
    <n v="5.2424195897433066"/>
    <n v="0.51204781894506302"/>
    <m/>
    <m/>
    <m/>
    <m/>
    <x v="32"/>
  </r>
  <r>
    <x v="30"/>
    <x v="5"/>
    <s v="High End"/>
    <s v="Ben and Jerry's"/>
    <s v="Crème Brûlée"/>
    <n v="513"/>
    <x v="5228"/>
    <n v="650927.24568680453"/>
    <x v="5228"/>
    <n v="1438168.7357639219"/>
    <n v="1534.5838013199166"/>
    <n v="787241.49007711734"/>
    <n v="5.4648105808963887"/>
    <n v="0.54739160329399927"/>
    <m/>
    <m/>
    <m/>
    <m/>
    <x v="32"/>
  </r>
  <r>
    <x v="30"/>
    <x v="5"/>
    <s v="High End"/>
    <s v="Ben and Jerry's"/>
    <s v="Orange &amp; Cream"/>
    <n v="520"/>
    <x v="5229"/>
    <n v="577820.13271836832"/>
    <x v="5229"/>
    <n v="1320428.892639928"/>
    <n v="1428.0937690799224"/>
    <n v="742608.75992155971"/>
    <n v="4.8832429461535796"/>
    <n v="0.56239965973242612"/>
    <m/>
    <m/>
    <m/>
    <m/>
    <x v="32"/>
  </r>
  <r>
    <x v="30"/>
    <x v="5"/>
    <s v="High End"/>
    <s v="Ben and Jerry's"/>
    <s v="Half Baked"/>
    <n v="470"/>
    <x v="5230"/>
    <n v="477786.09854637395"/>
    <x v="5230"/>
    <n v="1118375.4114399392"/>
    <n v="1362.9559848799258"/>
    <n v="640589.31289356528"/>
    <n v="5.062813089361426"/>
    <n v="0.57278558375026212"/>
    <m/>
    <m/>
    <m/>
    <m/>
    <x v="32"/>
  </r>
  <r>
    <x v="30"/>
    <x v="5"/>
    <s v="High End"/>
    <s v="Ben and Jerry's"/>
    <s v="Triple Caramel Chunk"/>
    <n v="373"/>
    <x v="5231"/>
    <n v="308337.02169730334"/>
    <x v="5231"/>
    <n v="766911.11257195857"/>
    <n v="1229.4211551599337"/>
    <n v="458574.09087465523"/>
    <n v="5.5122304664876385"/>
    <n v="0.59794946683815031"/>
    <m/>
    <m/>
    <m/>
    <m/>
    <x v="32"/>
  </r>
  <r>
    <x v="30"/>
    <x v="5"/>
    <s v="High End"/>
    <s v="Ben and Jerry's"/>
    <s v="Gingersnap"/>
    <n v="349"/>
    <x v="5232"/>
    <n v="210791.89908246859"/>
    <x v="5232"/>
    <n v="587356.2480079683"/>
    <n v="1078.9809424799419"/>
    <n v="376564.34892549971"/>
    <n v="4.822261295128679"/>
    <n v="0.64111746525660707"/>
    <m/>
    <m/>
    <m/>
    <m/>
    <x v="32"/>
  </r>
  <r>
    <x v="30"/>
    <x v="5"/>
    <s v="High End"/>
    <s v="Ben and Jerry's"/>
    <s v="Vanilla HEATH Bar Crunch"/>
    <n v="344"/>
    <x v="5233"/>
    <n v="201482.2291686291"/>
    <x v="5233"/>
    <n v="568449.74054396932"/>
    <n v="1066.7660214399425"/>
    <n v="366967.51137534023"/>
    <n v="4.8036923720927636"/>
    <n v="0.64555841123997393"/>
    <m/>
    <m/>
    <m/>
    <m/>
    <x v="32"/>
  </r>
  <r>
    <x v="30"/>
    <x v="5"/>
    <s v="Low End"/>
    <s v="EDY's"/>
    <s v="Coffee"/>
    <n v="863"/>
    <x v="5234"/>
    <n v="1596264.1003890338"/>
    <x v="5234"/>
    <n v="2941313.1083518416"/>
    <n v="1558.5735897599161"/>
    <n v="1345049.0079628078"/>
    <n v="3.9492958331399954"/>
    <n v="0.45729541820744918"/>
    <m/>
    <m/>
    <m/>
    <m/>
    <x v="32"/>
  </r>
  <r>
    <x v="30"/>
    <x v="5"/>
    <s v="Low End"/>
    <s v="EDY's"/>
    <s v="Double Fudge Brownie"/>
    <n v="496"/>
    <x v="5235"/>
    <n v="631262.76802060613"/>
    <x v="5235"/>
    <n v="1287020.1497439309"/>
    <n v="1322.0914954099289"/>
    <n v="655757.38172332477"/>
    <n v="5.2314489697577837"/>
    <n v="0.50951601795340662"/>
    <m/>
    <m/>
    <m/>
    <m/>
    <x v="32"/>
  </r>
  <r>
    <x v="30"/>
    <x v="5"/>
    <s v="Low End"/>
    <s v="EDY's"/>
    <s v="Coffee"/>
    <n v="440"/>
    <x v="5236"/>
    <n v="525757.88361357176"/>
    <x v="5236"/>
    <n v="1095055.2245599409"/>
    <n v="1293.85759305993"/>
    <n v="569297.34094636911"/>
    <n v="5.6562769863633306"/>
    <n v="0.51988002812839607"/>
    <m/>
    <m/>
    <m/>
    <m/>
    <x v="32"/>
  </r>
  <r>
    <x v="30"/>
    <x v="5"/>
    <s v="Low End"/>
    <s v="EDY's"/>
    <s v="Girl Scouts® Samoas® Cookie (Jan-Apr)"/>
    <n v="417"/>
    <x v="5237"/>
    <n v="421352.47406253719"/>
    <x v="5237"/>
    <n v="929831.15697594988"/>
    <n v="1219.3733403199344"/>
    <n v="508478.68291341269"/>
    <n v="5.3472684124697354"/>
    <n v="0.54685055356406442"/>
    <m/>
    <m/>
    <m/>
    <m/>
    <x v="32"/>
  </r>
  <r>
    <x v="30"/>
    <x v="5"/>
    <s v="High End"/>
    <s v="Häagen-Dazs"/>
    <s v="Cinnamon Dulce de Leche"/>
    <n v="977"/>
    <x v="5238"/>
    <n v="2392098.0454848097"/>
    <x v="5238"/>
    <n v="4871601.5802737344"/>
    <n v="2537.8746517798618"/>
    <n v="2479503.5347889247"/>
    <n v="5.1036705854654336"/>
    <n v="0.50897091930280591"/>
    <m/>
    <m/>
    <m/>
    <m/>
    <x v="32"/>
  </r>
  <r>
    <x v="30"/>
    <x v="5"/>
    <s v="High End"/>
    <s v="Häagen-Dazs"/>
    <s v="Vanilla"/>
    <n v="962"/>
    <x v="5239"/>
    <n v="2305845.8380285949"/>
    <x v="5239"/>
    <n v="4704118.6975117456"/>
    <n v="2493.0071304398657"/>
    <n v="2398272.8594831508"/>
    <n v="5.0830938419955674"/>
    <n v="0.5098240528564304"/>
    <m/>
    <m/>
    <m/>
    <m/>
    <x v="32"/>
  </r>
  <r>
    <x v="30"/>
    <x v="5"/>
    <s v="High End"/>
    <s v="Häagen-Dazs"/>
    <s v="Almond Hazelnut Swirl"/>
    <n v="811"/>
    <x v="5240"/>
    <n v="1705541.2197687582"/>
    <x v="5240"/>
    <n v="3539766.8218348087"/>
    <n v="2261.6838496498776"/>
    <n v="1834225.6020660505"/>
    <n v="5.3818668125767744"/>
    <n v="0.5181769575192795"/>
    <m/>
    <m/>
    <m/>
    <m/>
    <x v="32"/>
  </r>
  <r>
    <x v="30"/>
    <x v="5"/>
    <s v="High End"/>
    <s v="Häagen-Dazs"/>
    <s v="Rocky Road"/>
    <n v="746"/>
    <x v="5241"/>
    <n v="1486836.1268279192"/>
    <x v="5241"/>
    <n v="3114033.6187998308"/>
    <n v="2181.2298819998814"/>
    <n v="1627197.4919719116"/>
    <n v="5.5955868632704737"/>
    <n v="0.52253690587934121"/>
    <m/>
    <m/>
    <m/>
    <m/>
    <x v="32"/>
  </r>
  <r>
    <x v="30"/>
    <x v="5"/>
    <s v="High End"/>
    <s v="Häagen-Dazs"/>
    <s v="Vanilla Chocolate Chip"/>
    <n v="725"/>
    <x v="5242"/>
    <n v="1274855.6188634308"/>
    <x v="5242"/>
    <n v="2723017.3108498524"/>
    <n v="1997.4644027398915"/>
    <n v="1448161.6919864216"/>
    <n v="5.180532339310064"/>
    <n v="0.53182243323104361"/>
    <m/>
    <m/>
    <m/>
    <m/>
    <x v="32"/>
  </r>
  <r>
    <x v="30"/>
    <x v="5"/>
    <s v="High End"/>
    <s v="Häagen-Dazs"/>
    <s v="Banoffee"/>
    <n v="672"/>
    <x v="5243"/>
    <n v="1109483.3671218597"/>
    <x v="5243"/>
    <n v="2395260.5752318697"/>
    <n v="1913.3589406398958"/>
    <n v="1285777.20811001"/>
    <n v="5.3041307380949494"/>
    <n v="0.53680055581658048"/>
    <m/>
    <m/>
    <m/>
    <m/>
    <x v="32"/>
  </r>
  <r>
    <x v="30"/>
    <x v="5"/>
    <s v="High End"/>
    <s v="Häagen-Dazs"/>
    <s v="Chocolate"/>
    <n v="512"/>
    <x v="5244"/>
    <n v="676038.89019900316"/>
    <x v="5244"/>
    <n v="1523045.0083839172"/>
    <n v="1654.3088245799102"/>
    <n v="847006.118184914"/>
    <n v="5.809955628905934"/>
    <n v="0.55612678123259207"/>
    <m/>
    <m/>
    <m/>
    <m/>
    <x v="32"/>
  </r>
  <r>
    <x v="30"/>
    <x v="5"/>
    <s v="High End"/>
    <s v="Häagen-Dazs"/>
    <s v="Coconut Macaroon"/>
    <n v="569"/>
    <x v="5245"/>
    <n v="708964.18509136152"/>
    <x v="5245"/>
    <n v="1616333.9809399121"/>
    <n v="1594.6745093999134"/>
    <n v="907369.79584855062"/>
    <n v="4.9923677680137883"/>
    <n v="0.5613751901206131"/>
    <m/>
    <m/>
    <m/>
    <m/>
    <x v="32"/>
  </r>
  <r>
    <x v="30"/>
    <x v="5"/>
    <s v="High End"/>
    <s v="Häagen-Dazs"/>
    <s v="Butter Pecan"/>
    <n v="501"/>
    <x v="5246"/>
    <n v="546800.44564515015"/>
    <x v="5246"/>
    <n v="1286332.6191779301"/>
    <n v="1476.1121228199199"/>
    <n v="739532.17353277991"/>
    <n v="5.1248107345306595"/>
    <n v="0.57491519884289366"/>
    <m/>
    <m/>
    <m/>
    <m/>
    <x v="32"/>
  </r>
  <r>
    <x v="30"/>
    <x v="5"/>
    <s v="High End"/>
    <s v="Häagen-Dazs"/>
    <s v="Almond Hazelnut Swirl"/>
    <n v="477"/>
    <x v="5247"/>
    <n v="503441.54477304278"/>
    <x v="5247"/>
    <n v="1191308.4353969356"/>
    <n v="1442.0689530899219"/>
    <n v="687866.89062389277"/>
    <n v="5.2358531677146019"/>
    <n v="0.57740453285273718"/>
    <m/>
    <m/>
    <m/>
    <m/>
    <x v="32"/>
  </r>
  <r>
    <x v="30"/>
    <x v="5"/>
    <s v="High End"/>
    <s v="Häagen-Dazs"/>
    <s v="Vanilla"/>
    <n v="338"/>
    <x v="5248"/>
    <n v="262727.93835286563"/>
    <x v="5248"/>
    <n v="678821.41984796303"/>
    <n v="1231.0458032399329"/>
    <n v="416093.4814950974"/>
    <n v="5.941856201183108"/>
    <n v="0.61296457260922999"/>
    <m/>
    <m/>
    <m/>
    <m/>
    <x v="32"/>
  </r>
  <r>
    <x v="31"/>
    <x v="0"/>
    <s v="High End"/>
    <s v="Häagen-Dazs"/>
    <s v="Strawberry Cheesecake"/>
    <n v="341"/>
    <x v="5249"/>
    <n v="203685.2414953289"/>
    <x v="5249"/>
    <n v="574683.80611396872"/>
    <n v="1087.9723302599409"/>
    <n v="370998.56461863982"/>
    <n v="4.9421986920818428"/>
    <n v="0.64556989543057541"/>
    <m/>
    <m/>
    <m/>
    <m/>
    <x v="32"/>
  </r>
  <r>
    <x v="31"/>
    <x v="0"/>
    <s v="Low End"/>
    <s v="Baskin-Robbins"/>
    <s v="Date Nut"/>
    <n v="1012.112593703933"/>
    <x v="5250"/>
    <n v="2803489.1068056314"/>
    <x v="5250"/>
    <n v="4452084.9969969122"/>
    <n v="1628.8660969606849"/>
    <n v="1648595.8901912807"/>
    <n v="4.3461607906781969"/>
    <n v="0.37029748787440414"/>
    <m/>
    <m/>
    <m/>
    <m/>
    <x v="32"/>
  </r>
  <r>
    <x v="31"/>
    <x v="0"/>
    <s v="Low End"/>
    <s v="Baskin-Robbins"/>
    <s v="Fudge Ribbon"/>
    <n v="1102.742028493011"/>
    <x v="5251"/>
    <n v="3858155.830383481"/>
    <x v="5251"/>
    <n v="6135961.2303621899"/>
    <n v="2065.5831927359473"/>
    <n v="2277805.3999787089"/>
    <n v="5.0458548437472963"/>
    <n v="0.37122226077759224"/>
    <m/>
    <m/>
    <m/>
    <m/>
    <x v="32"/>
  </r>
  <r>
    <x v="31"/>
    <x v="0"/>
    <s v="Low End"/>
    <s v="Baskin-Robbins"/>
    <s v="Lemon Custard"/>
    <n v="1337.5636798010494"/>
    <x v="5252"/>
    <n v="4357366.1351065151"/>
    <x v="5252"/>
    <n v="7638746.7373444615"/>
    <n v="2453.2518726331014"/>
    <n v="3281380.6022379464"/>
    <n v="4.2696588552556838"/>
    <n v="0.42957054541366918"/>
    <m/>
    <m/>
    <m/>
    <m/>
    <x v="32"/>
  </r>
  <r>
    <x v="31"/>
    <x v="0"/>
    <s v="Low End"/>
    <s v="Baskin-Robbins"/>
    <s v="Chocolate Mint"/>
    <n v="917.77977454430379"/>
    <x v="5253"/>
    <n v="2728504.5492856111"/>
    <x v="5253"/>
    <n v="4808751.7640004838"/>
    <n v="2266.608256591574"/>
    <n v="2080247.2147148727"/>
    <n v="5.7089388754216834"/>
    <n v="0.43259609079597794"/>
    <m/>
    <m/>
    <m/>
    <m/>
    <x v="32"/>
  </r>
  <r>
    <x v="31"/>
    <x v="0"/>
    <s v="Low End"/>
    <s v="Baskin-Robbins"/>
    <s v="Very Berry Strawberry"/>
    <n v="1150.2429079567012"/>
    <x v="5254"/>
    <n v="5038793.5542350644"/>
    <x v="5254"/>
    <n v="9197540.7398241442"/>
    <n v="3615.538210947725"/>
    <n v="4158747.1855890797"/>
    <n v="6.9517251282765882"/>
    <n v="0.4521586044824189"/>
    <m/>
    <m/>
    <m/>
    <m/>
    <x v="32"/>
  </r>
  <r>
    <x v="31"/>
    <x v="0"/>
    <s v="Low End"/>
    <s v="Baskin-Robbins"/>
    <s v="Peppermint Stick"/>
    <n v="1176.8803907306542"/>
    <x v="5255"/>
    <n v="4129001.6541834543"/>
    <x v="5255"/>
    <n v="7922998.7162751686"/>
    <n v="3223.7745585481712"/>
    <n v="3793997.0620917142"/>
    <n v="5.7203806937442927"/>
    <n v="0.47885872482829106"/>
    <m/>
    <m/>
    <m/>
    <m/>
    <x v="32"/>
  </r>
  <r>
    <x v="31"/>
    <x v="0"/>
    <s v="Low End"/>
    <s v="Baskin-Robbins"/>
    <s v="Chocolate"/>
    <n v="727.30047008283668"/>
    <x v="5256"/>
    <n v="1465873.2272963496"/>
    <x v="5256"/>
    <n v="3510326.6358954529"/>
    <n v="2811.0162067766132"/>
    <n v="2044453.4085991033"/>
    <n v="6.6362049921521029"/>
    <n v="0.58241116017329864"/>
    <m/>
    <m/>
    <m/>
    <m/>
    <x v="32"/>
  </r>
  <r>
    <x v="31"/>
    <x v="0"/>
    <s v="Low End"/>
    <s v="Baskin-Robbins"/>
    <s v="Rocky Road"/>
    <n v="491.38666749881804"/>
    <x v="5257"/>
    <n v="516252.8811021705"/>
    <x v="5257"/>
    <n v="1525487.6300461486"/>
    <n v="2053.8504922834636"/>
    <n v="1009234.748943978"/>
    <n v="6.3177429626781478"/>
    <n v="0.66158173233659534"/>
    <m/>
    <m/>
    <m/>
    <m/>
    <x v="32"/>
  </r>
  <r>
    <x v="31"/>
    <x v="0"/>
    <s v="Low End"/>
    <s v="Baskin-Robbins"/>
    <s v="Coffee Candy"/>
    <n v="777.76119896614068"/>
    <x v="5258"/>
    <n v="920116.8743439375"/>
    <x v="5258"/>
    <n v="2835980.9057424064"/>
    <n v="2463.3062615429785"/>
    <n v="1915864.0313984689"/>
    <n v="4.6882499324069"/>
    <n v="0.67555604042296313"/>
    <m/>
    <m/>
    <m/>
    <m/>
    <x v="32"/>
  </r>
  <r>
    <x v="31"/>
    <x v="0"/>
    <s v="High End"/>
    <s v="Ben and Jerry's"/>
    <s v="Turtle Soup"/>
    <n v="1222.2010172867294"/>
    <x v="5259"/>
    <n v="5365599.815183905"/>
    <x v="5259"/>
    <n v="9432509.7207677402"/>
    <n v="3327.5294718804298"/>
    <n v="4066909.9055838352"/>
    <n v="6.3145437954709367"/>
    <n v="0.43115883534470578"/>
    <m/>
    <m/>
    <m/>
    <m/>
    <x v="32"/>
  </r>
  <r>
    <x v="31"/>
    <x v="0"/>
    <s v="High End"/>
    <s v="Ben and Jerry's"/>
    <s v="Half Baked"/>
    <n v="707.49837535796473"/>
    <x v="5260"/>
    <n v="1500344.5216545791"/>
    <x v="5260"/>
    <n v="2696570.5399659299"/>
    <n v="1690.7827070360554"/>
    <n v="1196226.0183113508"/>
    <n v="5.3871726191672575"/>
    <n v="0.44361013390232495"/>
    <m/>
    <m/>
    <m/>
    <m/>
    <x v="32"/>
  </r>
  <r>
    <x v="31"/>
    <x v="0"/>
    <s v="High End"/>
    <s v="Ben and Jerry's"/>
    <s v="Brownie Batter"/>
    <n v="1081.2173227649705"/>
    <x v="5261"/>
    <n v="3625264.9436727851"/>
    <x v="5261"/>
    <n v="6871240.6246685479"/>
    <n v="3002.1491634030699"/>
    <n v="3245975.6809957628"/>
    <n v="5.8777237028291749"/>
    <n v="0.47240023429573041"/>
    <m/>
    <m/>
    <m/>
    <m/>
    <x v="32"/>
  </r>
  <r>
    <x v="31"/>
    <x v="0"/>
    <s v="High End"/>
    <s v="Ben and Jerry's"/>
    <s v="Peanut Butter Cookie Dough"/>
    <n v="1510.8209280731628"/>
    <x v="5262"/>
    <n v="3492079.6704702545"/>
    <x v="5262"/>
    <n v="6987854.2801606581"/>
    <n v="2313.824586841517"/>
    <n v="3495774.6096904036"/>
    <n v="3.061384335978389"/>
    <n v="0.50026438296163667"/>
    <m/>
    <m/>
    <m/>
    <m/>
    <x v="32"/>
  </r>
  <r>
    <x v="31"/>
    <x v="0"/>
    <s v="High End"/>
    <s v="Ben and Jerry's"/>
    <s v="Key Lime Pie"/>
    <n v="956.0595260644709"/>
    <x v="5263"/>
    <n v="2722920.5179414861"/>
    <x v="5263"/>
    <n v="5532595.6786654172"/>
    <n v="2938.807766802654"/>
    <n v="2809675.1607239312"/>
    <n v="6.0528382299032701"/>
    <n v="0.50784032015180369"/>
    <m/>
    <m/>
    <m/>
    <m/>
    <x v="32"/>
  </r>
  <r>
    <x v="31"/>
    <x v="0"/>
    <s v="High End"/>
    <s v="Ben and Jerry's"/>
    <s v="Strawberry Banana"/>
    <n v="602.46290499734471"/>
    <x v="5264"/>
    <n v="1007425.0690430835"/>
    <x v="5264"/>
    <n v="2083550.5765126818"/>
    <n v="1786.2104015754153"/>
    <n v="1076125.5074695982"/>
    <n v="5.7404167621013622"/>
    <n v="0.51648638607599862"/>
    <m/>
    <m/>
    <m/>
    <m/>
    <x v="32"/>
  </r>
  <r>
    <x v="31"/>
    <x v="0"/>
    <s v="High End"/>
    <s v="Ben and Jerry's"/>
    <s v="Coffee"/>
    <n v="1293.0126020353284"/>
    <x v="5265"/>
    <n v="4380379.1128381481"/>
    <x v="5265"/>
    <n v="9399190.1716982853"/>
    <n v="3881.4865771300583"/>
    <n v="5018811.0588601371"/>
    <n v="5.6219233667113748"/>
    <n v="0.53396207196362289"/>
    <m/>
    <m/>
    <m/>
    <m/>
    <x v="32"/>
  </r>
  <r>
    <x v="31"/>
    <x v="0"/>
    <s v="High End"/>
    <s v="Ben and Jerry's"/>
    <s v="Orange &amp; Cream"/>
    <n v="841.71555345146589"/>
    <x v="5266"/>
    <n v="1893219.5077424797"/>
    <x v="5266"/>
    <n v="4129212.7801804235"/>
    <n v="2656.471373576529"/>
    <n v="2235993.2724379441"/>
    <n v="5.8282283395890246"/>
    <n v="0.54150594592033674"/>
    <m/>
    <m/>
    <m/>
    <m/>
    <x v="32"/>
  </r>
  <r>
    <x v="31"/>
    <x v="0"/>
    <s v="High End"/>
    <s v="Ben and Jerry's"/>
    <s v="Orange &amp; Cream"/>
    <n v="544.95352763066319"/>
    <x v="5267"/>
    <n v="669442.39659850404"/>
    <x v="5267"/>
    <n v="1731617.3168171369"/>
    <n v="1949.1110092207925"/>
    <n v="1062174.920218633"/>
    <n v="5.8308649642434638"/>
    <n v="0.61340049553847309"/>
    <m/>
    <m/>
    <m/>
    <m/>
    <x v="32"/>
  </r>
  <r>
    <x v="31"/>
    <x v="0"/>
    <s v="High End"/>
    <s v="Ben and Jerry's"/>
    <s v="Strawberry Cheesecake"/>
    <n v="551.78129622777726"/>
    <x v="5268"/>
    <n v="637451.47774261492"/>
    <x v="5268"/>
    <n v="1662118.697052863"/>
    <n v="1857.0169491342485"/>
    <n v="1024667.219310248"/>
    <n v="5.4591884298405846"/>
    <n v="0.61648257800547379"/>
    <m/>
    <m/>
    <m/>
    <m/>
    <x v="32"/>
  </r>
  <r>
    <x v="31"/>
    <x v="0"/>
    <s v="High End"/>
    <s v="Ben and Jerry's"/>
    <s v="Vanilla HEATH Bar Crunch"/>
    <n v="741.14101192172529"/>
    <x v="5269"/>
    <n v="930796.69667072198"/>
    <x v="5269"/>
    <n v="2888726.5333786425"/>
    <n v="2641.777752429527"/>
    <n v="1957929.8367079205"/>
    <n v="5.2590189803797545"/>
    <n v="0.67778303487174818"/>
    <m/>
    <m/>
    <m/>
    <m/>
    <x v="32"/>
  </r>
  <r>
    <x v="31"/>
    <x v="0"/>
    <s v="High End"/>
    <s v="Ben and Jerry's"/>
    <s v="Gingersnap"/>
    <n v="654.37228445844846"/>
    <x v="5270"/>
    <n v="837138.54982554074"/>
    <x v="5270"/>
    <n v="2613790.0401024972"/>
    <n v="2715.0469732184547"/>
    <n v="1776651.4902769565"/>
    <n v="6.1040896749371374"/>
    <n v="0.67972234304148116"/>
    <m/>
    <m/>
    <m/>
    <m/>
    <x v="32"/>
  </r>
  <r>
    <x v="31"/>
    <x v="0"/>
    <s v="Low End"/>
    <s v="EDY's"/>
    <s v="Coffee"/>
    <n v="971.11798548187164"/>
    <x v="5271"/>
    <n v="2224192.613033989"/>
    <x v="5271"/>
    <n v="4589771.7235008189"/>
    <n v="2435.9337854226051"/>
    <n v="2365579.11046683"/>
    <n v="4.8668402491238441"/>
    <n v="0.5154023452526959"/>
    <m/>
    <m/>
    <m/>
    <m/>
    <x v="32"/>
  </r>
  <r>
    <x v="31"/>
    <x v="0"/>
    <s v="Low End"/>
    <s v="EDY's"/>
    <s v="Coffee"/>
    <n v="1042.2808906584642"/>
    <x v="5272"/>
    <n v="2805837.8277721456"/>
    <x v="5272"/>
    <n v="5862647.2185771633"/>
    <n v="2932.8076703717256"/>
    <n v="3056809.3908050177"/>
    <n v="5.3966494772214366"/>
    <n v="0.521404286636727"/>
    <m/>
    <m/>
    <m/>
    <m/>
    <x v="32"/>
  </r>
  <r>
    <x v="31"/>
    <x v="0"/>
    <s v="Low End"/>
    <s v="EDY's"/>
    <s v="Coffee"/>
    <n v="902.4610225282255"/>
    <x v="5273"/>
    <n v="2100423.2784340777"/>
    <x v="5273"/>
    <n v="4418201.3312732521"/>
    <n v="2568.2860477962449"/>
    <n v="2317778.0528391744"/>
    <n v="5.424860749086287"/>
    <n v="0.52459765389895197"/>
    <m/>
    <m/>
    <m/>
    <m/>
    <x v="32"/>
  </r>
  <r>
    <x v="31"/>
    <x v="0"/>
    <s v="Low End"/>
    <s v="EDY's"/>
    <s v="Girl Scouts® Samoas® Cookie (Jan-Apr)"/>
    <n v="852.74223227008997"/>
    <x v="5274"/>
    <n v="1739442.5791792711"/>
    <x v="5274"/>
    <n v="4051994.1548952726"/>
    <n v="2711.8999015209374"/>
    <n v="2312551.5757160014"/>
    <n v="5.572284298855223"/>
    <n v="0.57071937601937917"/>
    <m/>
    <m/>
    <m/>
    <m/>
    <x v="32"/>
  </r>
  <r>
    <x v="31"/>
    <x v="0"/>
    <s v="Low End"/>
    <s v="EDY's"/>
    <s v="Strawberry Cheesecake Limited Editions "/>
    <n v="937.18004690867406"/>
    <x v="5275"/>
    <n v="2014468.1412865433"/>
    <x v="5275"/>
    <n v="5011371.2789522922"/>
    <n v="3197.7880318207303"/>
    <n v="2996903.1376657486"/>
    <n v="5.7057207471974092"/>
    <n v="0.59802057577587819"/>
    <m/>
    <m/>
    <m/>
    <m/>
    <x v="32"/>
  </r>
  <r>
    <x v="31"/>
    <x v="1"/>
    <s v="Low End"/>
    <s v="EDY's"/>
    <s v="Pumpkin (Holiday)"/>
    <n v="769.92972013345479"/>
    <x v="5276"/>
    <n v="1294116.5814556365"/>
    <x v="5276"/>
    <n v="3477003.0536750988"/>
    <n v="2835.1762701680022"/>
    <n v="2182886.4722194625"/>
    <n v="5.8654711595221798"/>
    <n v="0.62780688958907005"/>
    <m/>
    <m/>
    <m/>
    <m/>
    <x v="32"/>
  </r>
  <r>
    <x v="31"/>
    <x v="1"/>
    <s v="Low End"/>
    <s v="EDY's"/>
    <s v="Coffee"/>
    <n v="658.19090417248481"/>
    <x v="5277"/>
    <n v="733265.08339206129"/>
    <x v="5277"/>
    <n v="2325361.7932864148"/>
    <n v="2418.8980731905258"/>
    <n v="1592096.7098943535"/>
    <n v="5.3676820139716206"/>
    <n v="0.68466623752523958"/>
    <m/>
    <m/>
    <m/>
    <m/>
    <x v="32"/>
  </r>
  <r>
    <x v="31"/>
    <x v="1"/>
    <s v="High End"/>
    <s v="Häagen-Dazs"/>
    <s v="Banoffee"/>
    <n v="1215.5557041178001"/>
    <x v="5278"/>
    <n v="5849721.0450674314"/>
    <x v="5278"/>
    <n v="9745477.8531153463"/>
    <n v="3204.9183717790156"/>
    <n v="3895756.8080479149"/>
    <n v="6.5955863054692854"/>
    <n v="0.39975020894460855"/>
    <m/>
    <m/>
    <m/>
    <m/>
    <x v="32"/>
  </r>
  <r>
    <x v="31"/>
    <x v="1"/>
    <s v="High End"/>
    <s v="Häagen-Dazs"/>
    <s v="Pistachio"/>
    <n v="1223.9505356199847"/>
    <x v="5279"/>
    <n v="3786013.5377003015"/>
    <x v="5279"/>
    <n v="7033227.7236552928"/>
    <n v="2653.0599819625349"/>
    <n v="3247214.1859549913"/>
    <n v="4.6949064814619863"/>
    <n v="0.46169615339390108"/>
    <m/>
    <m/>
    <m/>
    <m/>
    <x v="32"/>
  </r>
  <r>
    <x v="31"/>
    <x v="1"/>
    <s v="High End"/>
    <s v="Häagen-Dazs"/>
    <s v="Chocolate"/>
    <n v="972.91617442674999"/>
    <x v="5280"/>
    <n v="2952033.2527896604"/>
    <x v="5280"/>
    <n v="5585026.9420256959"/>
    <n v="2706.2903860010515"/>
    <n v="2632993.6892360356"/>
    <n v="5.9003045065431383"/>
    <n v="0.47143795662354415"/>
    <m/>
    <m/>
    <m/>
    <m/>
    <x v="32"/>
  </r>
  <r>
    <x v="31"/>
    <x v="1"/>
    <s v="High End"/>
    <s v="Häagen-Dazs"/>
    <s v="Almond Hazelnut Swirl"/>
    <n v="890.9033355154894"/>
    <x v="5281"/>
    <n v="1929708.1799708337"/>
    <x v="5281"/>
    <n v="3779584.281114439"/>
    <n v="2076.4049559576974"/>
    <n v="1849876.1011436053"/>
    <n v="4.7619284349843838"/>
    <n v="0.4894390397343264"/>
    <m/>
    <m/>
    <m/>
    <m/>
    <x v="32"/>
  </r>
  <r>
    <x v="31"/>
    <x v="1"/>
    <s v="High End"/>
    <s v="Häagen-Dazs"/>
    <s v="Butter Pecan"/>
    <n v="1378.5026098841461"/>
    <x v="5282"/>
    <n v="3330455.4822993693"/>
    <x v="5282"/>
    <n v="6711879.4646696709"/>
    <n v="2452.9688650023577"/>
    <n v="3381423.9823703016"/>
    <n v="3.5320672448396366"/>
    <n v="0.50379688732040129"/>
    <m/>
    <m/>
    <m/>
    <m/>
    <x v="32"/>
  </r>
  <r>
    <x v="31"/>
    <x v="1"/>
    <s v="High End"/>
    <s v="Häagen-Dazs"/>
    <s v="Belgian Chocolate"/>
    <n v="1709.5376578936084"/>
    <x v="5283"/>
    <n v="5395922.652262643"/>
    <x v="5283"/>
    <n v="10885979.009952124"/>
    <n v="3211.4275648387907"/>
    <n v="5490056.3576894812"/>
    <n v="3.7248616676094106"/>
    <n v="0.50432362148322996"/>
    <m/>
    <m/>
    <m/>
    <m/>
    <x v="32"/>
  </r>
  <r>
    <x v="31"/>
    <x v="1"/>
    <s v="High End"/>
    <s v="Häagen-Dazs"/>
    <s v="Waffle Cone"/>
    <n v="1910.0835939906503"/>
    <x v="5284"/>
    <n v="6613419.5873301802"/>
    <x v="5284"/>
    <n v="16508120.052035462"/>
    <n v="5180.2447263749"/>
    <n v="9894700.464705281"/>
    <n v="4.5247320912372189"/>
    <n v="0.59938384464833472"/>
    <m/>
    <m/>
    <m/>
    <m/>
    <x v="32"/>
  </r>
  <r>
    <x v="31"/>
    <x v="1"/>
    <s v="High End"/>
    <s v="Häagen-Dazs"/>
    <s v="Almond Hazelnut Swirl"/>
    <n v="974.51180341552958"/>
    <x v="5285"/>
    <n v="2177063.4918602351"/>
    <x v="5285"/>
    <n v="5450648.9635277456"/>
    <n v="3359.2055634360149"/>
    <n v="3273585.4716675105"/>
    <n v="5.7394992802546874"/>
    <n v="0.60058636936119891"/>
    <m/>
    <m/>
    <m/>
    <m/>
    <x v="32"/>
  </r>
  <r>
    <x v="31"/>
    <x v="1"/>
    <s v="High End"/>
    <s v="Häagen-Dazs"/>
    <s v="Vanilla Chocolate Chip"/>
    <n v="1182.7801201396874"/>
    <x v="5286"/>
    <n v="3187228.1787891868"/>
    <x v="5286"/>
    <n v="8268678.2054853821"/>
    <n v="4296.1916083744054"/>
    <n v="5081450.0266961958"/>
    <n v="5.9105522089029394"/>
    <n v="0.61454199817876554"/>
    <m/>
    <m/>
    <m/>
    <m/>
    <x v="32"/>
  </r>
  <r>
    <x v="31"/>
    <x v="1"/>
    <s v="High End"/>
    <s v="Häagen-Dazs"/>
    <s v="Strawberry Cheesecake"/>
    <n v="476.85504697420021"/>
    <x v="5287"/>
    <n v="533677.5082622976"/>
    <x v="5287"/>
    <n v="1572445.4018786217"/>
    <n v="2178.3724429627891"/>
    <n v="1038767.8936163241"/>
    <n v="6.915169152231381"/>
    <n v="0.66060665278126285"/>
    <m/>
    <m/>
    <m/>
    <m/>
    <x v="32"/>
  </r>
  <r>
    <x v="31"/>
    <x v="1"/>
    <s v="Low End"/>
    <s v="Baskin-Robbins"/>
    <s v="Fudge Ribbon"/>
    <n v="969.9729265761157"/>
    <x v="5288"/>
    <n v="3471527.8753504725"/>
    <x v="5288"/>
    <n v="5547769.7266397281"/>
    <n v="2140.5152601713662"/>
    <n v="2076241.8512892555"/>
    <n v="5.8965665048272378"/>
    <n v="0.37424802282607195"/>
    <m/>
    <m/>
    <m/>
    <m/>
    <x v="32"/>
  </r>
  <r>
    <x v="31"/>
    <x v="1"/>
    <s v="Low End"/>
    <s v="Baskin-Robbins"/>
    <s v="Chocolate Mint"/>
    <n v="729.33024998253165"/>
    <x v="5289"/>
    <n v="1893286.9979944795"/>
    <x v="5289"/>
    <n v="3070042.003196714"/>
    <n v="1613.4734644976252"/>
    <n v="1176755.0052022345"/>
    <n v="5.7715952002259856"/>
    <n v="0.38330257500611581"/>
    <m/>
    <m/>
    <m/>
    <m/>
    <x v="32"/>
  </r>
  <r>
    <x v="31"/>
    <x v="1"/>
    <s v="Low End"/>
    <s v="Baskin-Robbins"/>
    <s v="Date Nut"/>
    <n v="696.42498742095597"/>
    <x v="5290"/>
    <n v="1528638.7465765988"/>
    <x v="5290"/>
    <n v="2837666.0290333899"/>
    <n v="1879.638591522199"/>
    <n v="1309027.282456791"/>
    <n v="5.8507641421468959"/>
    <n v="0.46130420883344481"/>
    <m/>
    <m/>
    <m/>
    <m/>
    <x v="32"/>
  </r>
  <r>
    <x v="31"/>
    <x v="1"/>
    <s v="Low End"/>
    <s v="Baskin-Robbins"/>
    <s v="Peppermint Stick"/>
    <n v="1062.3610250815107"/>
    <x v="5291"/>
    <n v="2817023.992577835"/>
    <x v="5291"/>
    <n v="5514068.8246749323"/>
    <n v="2538.7272014145701"/>
    <n v="2697044.8320970973"/>
    <n v="4.8857126863254789"/>
    <n v="0.48912063266749212"/>
    <m/>
    <m/>
    <m/>
    <m/>
    <x v="32"/>
  </r>
  <r>
    <x v="31"/>
    <x v="1"/>
    <s v="Low End"/>
    <s v="Baskin-Robbins"/>
    <s v="Very Berry Strawberry"/>
    <n v="1351.8499793193669"/>
    <x v="5292"/>
    <n v="4289898.0579977464"/>
    <x v="5292"/>
    <n v="8460661.5043375753"/>
    <n v="3085.2265489102097"/>
    <n v="4170763.4463398289"/>
    <n v="4.6296410760378528"/>
    <n v="0.4929594978125032"/>
    <m/>
    <m/>
    <m/>
    <m/>
    <x v="32"/>
  </r>
  <r>
    <x v="31"/>
    <x v="1"/>
    <s v="Low End"/>
    <s v="Baskin-Robbins"/>
    <s v="Lemon Custard"/>
    <n v="1290.1035433724676"/>
    <x v="5293"/>
    <n v="5181241.7489100257"/>
    <x v="5293"/>
    <n v="10443921.789884208"/>
    <n v="4079.269503606647"/>
    <n v="5262680.0409741821"/>
    <n v="6.2750107591524484"/>
    <n v="0.50389883674459512"/>
    <m/>
    <m/>
    <m/>
    <m/>
    <x v="32"/>
  </r>
  <r>
    <x v="31"/>
    <x v="1"/>
    <s v="Low End"/>
    <s v="Baskin-Robbins"/>
    <s v="Chocolate"/>
    <n v="848.75943118557836"/>
    <x v="5294"/>
    <n v="1969380.3625334839"/>
    <x v="5294"/>
    <n v="4743812.7217571288"/>
    <n v="3268.8088724365816"/>
    <n v="2774432.3592236452"/>
    <n v="6.5850383609769443"/>
    <n v="0.58485284347312583"/>
    <m/>
    <m/>
    <m/>
    <m/>
    <x v="32"/>
  </r>
  <r>
    <x v="31"/>
    <x v="1"/>
    <s v="Low End"/>
    <s v="Baskin-Robbins"/>
    <s v="Coffee Candy"/>
    <n v="455.43606953941213"/>
    <x v="5295"/>
    <n v="449947.74847410421"/>
    <x v="5295"/>
    <n v="1424154.1962880532"/>
    <n v="2139.0630057017124"/>
    <n v="974206.44781394897"/>
    <n v="6.8659742169416358"/>
    <n v="0.68405966878666802"/>
    <m/>
    <m/>
    <m/>
    <m/>
    <x v="32"/>
  </r>
  <r>
    <x v="31"/>
    <x v="1"/>
    <s v="Low End"/>
    <s v="Baskin-Robbins"/>
    <s v="Rocky Road"/>
    <n v="616.6627981971169"/>
    <x v="5296"/>
    <n v="687784.55409799691"/>
    <x v="5296"/>
    <n v="2198587.5425121095"/>
    <n v="2449.9661611355759"/>
    <n v="1510802.9884141125"/>
    <n v="5.7816029638950921"/>
    <n v="0.68716981207301253"/>
    <m/>
    <m/>
    <m/>
    <m/>
    <x v="32"/>
  </r>
  <r>
    <x v="31"/>
    <x v="1"/>
    <s v="High End"/>
    <s v="Ben and Jerry's"/>
    <s v="Orange &amp; Cream"/>
    <n v="765.41767423981878"/>
    <x v="5297"/>
    <n v="2106143.6409999365"/>
    <x v="5297"/>
    <n v="3687428.6900709975"/>
    <n v="2065.911334803613"/>
    <n v="1581285.049071061"/>
    <n v="6.2939988296323284"/>
    <n v="0.42883135701821945"/>
    <m/>
    <m/>
    <m/>
    <m/>
    <x v="32"/>
  </r>
  <r>
    <x v="31"/>
    <x v="1"/>
    <s v="High End"/>
    <s v="Ben and Jerry's"/>
    <s v="Key Lime Pie"/>
    <n v="744.61510293213678"/>
    <x v="5298"/>
    <n v="1863242.1734859955"/>
    <x v="5298"/>
    <n v="3262187.4169100234"/>
    <n v="1878.7494880445984"/>
    <n v="1398945.2434240279"/>
    <n v="5.8836282802990381"/>
    <n v="0.42883656413251781"/>
    <m/>
    <m/>
    <m/>
    <m/>
    <x v="32"/>
  </r>
  <r>
    <x v="31"/>
    <x v="1"/>
    <s v="High End"/>
    <s v="Ben and Jerry's"/>
    <s v="Turtle Soup"/>
    <n v="966.29431831870988"/>
    <x v="5299"/>
    <n v="3079629.2450545942"/>
    <x v="5299"/>
    <n v="5493474.4937996864"/>
    <n v="2498.0435080535585"/>
    <n v="2413845.2487450922"/>
    <n v="5.8833984334254961"/>
    <n v="0.43940228565173534"/>
    <m/>
    <m/>
    <m/>
    <m/>
    <x v="32"/>
  </r>
  <r>
    <x v="31"/>
    <x v="1"/>
    <s v="High End"/>
    <s v="Ben and Jerry's"/>
    <s v="Brownie Batter"/>
    <n v="1185.6701038906049"/>
    <x v="5300"/>
    <n v="3994128.0062835715"/>
    <x v="5300"/>
    <n v="7364258.1720498344"/>
    <n v="2842.3843653539616"/>
    <n v="3370130.1657662629"/>
    <n v="5.2384314655088131"/>
    <n v="0.4576333538328668"/>
    <m/>
    <m/>
    <m/>
    <m/>
    <x v="32"/>
  </r>
  <r>
    <x v="31"/>
    <x v="1"/>
    <s v="High End"/>
    <s v="Ben and Jerry's"/>
    <s v="Half Baked"/>
    <n v="739.50188210546139"/>
    <x v="5301"/>
    <n v="1666799.5904694954"/>
    <x v="5301"/>
    <n v="3239667.4566948381"/>
    <n v="2126.9288209884958"/>
    <n v="1572867.8662253427"/>
    <n v="5.9240929765280219"/>
    <n v="0.48550287560378441"/>
    <m/>
    <m/>
    <m/>
    <m/>
    <x v="32"/>
  </r>
  <r>
    <x v="31"/>
    <x v="1"/>
    <s v="High End"/>
    <s v="Ben and Jerry's"/>
    <s v="Coffee"/>
    <n v="1096.2490196675535"/>
    <x v="5302"/>
    <n v="2545465.9862874858"/>
    <x v="5302"/>
    <n v="5231631.4439819707"/>
    <n v="2450.324159477093"/>
    <n v="2686165.4576944849"/>
    <n v="4.3533010880588243"/>
    <n v="0.51344699764438184"/>
    <m/>
    <m/>
    <m/>
    <m/>
    <x v="32"/>
  </r>
  <r>
    <x v="31"/>
    <x v="1"/>
    <s v="High End"/>
    <s v="Ben and Jerry's"/>
    <s v="Strawberry Banana"/>
    <n v="657.08685294275392"/>
    <x v="5303"/>
    <n v="990848.8188138298"/>
    <x v="5303"/>
    <n v="2435479.1828535972"/>
    <n v="2198.5379216918"/>
    <n v="1444630.3640397675"/>
    <n v="5.6407761584973839"/>
    <n v="0.59316062900900102"/>
    <m/>
    <m/>
    <m/>
    <m/>
    <x v="32"/>
  </r>
  <r>
    <x v="31"/>
    <x v="1"/>
    <s v="High End"/>
    <s v="Ben and Jerry's"/>
    <s v="Peanut Butter Cookie Dough"/>
    <n v="1203.6580713895228"/>
    <x v="5304"/>
    <n v="3331886.6447052639"/>
    <x v="5304"/>
    <n v="8397213.5974912103"/>
    <n v="4208.2773116275857"/>
    <n v="5065326.9527859464"/>
    <n v="5.7960074559593355"/>
    <n v="0.6032152087091468"/>
    <m/>
    <m/>
    <m/>
    <m/>
    <x v="32"/>
  </r>
  <r>
    <x v="31"/>
    <x v="1"/>
    <s v="High End"/>
    <s v="Ben and Jerry's"/>
    <s v="Gingersnap"/>
    <n v="677.56559160899872"/>
    <x v="5305"/>
    <n v="836047.81528304378"/>
    <x v="5305"/>
    <n v="2408366.5155222719"/>
    <n v="2320.5409479331447"/>
    <n v="1572318.7002392281"/>
    <n v="5.2458986237356093"/>
    <n v="0.65285690118402062"/>
    <m/>
    <m/>
    <m/>
    <m/>
    <x v="32"/>
  </r>
  <r>
    <x v="31"/>
    <x v="1"/>
    <s v="High End"/>
    <s v="Ben and Jerry's"/>
    <s v="Strawberry Cheesecake"/>
    <n v="439.52024979722017"/>
    <x v="5306"/>
    <n v="394813.86225022934"/>
    <x v="5306"/>
    <n v="1147708.6869495562"/>
    <n v="1712.9923480128327"/>
    <n v="752894.82469932688"/>
    <n v="5.941196150689076"/>
    <n v="0.65599819297387429"/>
    <m/>
    <m/>
    <m/>
    <m/>
    <x v="32"/>
  </r>
  <r>
    <x v="31"/>
    <x v="1"/>
    <s v="High End"/>
    <s v="Ben and Jerry's"/>
    <s v="Orange &amp; Cream"/>
    <n v="728.688542869402"/>
    <x v="5307"/>
    <n v="1177275.4332169439"/>
    <x v="5307"/>
    <n v="3479561.5201193132"/>
    <n v="3159.4926384275436"/>
    <n v="2302286.0869023693"/>
    <n v="6.5530070777759564"/>
    <n v="0.66165983086955871"/>
    <m/>
    <m/>
    <m/>
    <m/>
    <x v="32"/>
  </r>
  <r>
    <x v="31"/>
    <x v="1"/>
    <s v="High End"/>
    <s v="Ben and Jerry's"/>
    <s v="Vanilla HEATH Bar Crunch"/>
    <n v="716.81780983334465"/>
    <x v="5308"/>
    <n v="824979.62529691751"/>
    <x v="5308"/>
    <n v="2506330.5169142787"/>
    <n v="2345.576335510224"/>
    <n v="1681350.8916173612"/>
    <n v="4.8777638171401358"/>
    <n v="0.67084164688996872"/>
    <m/>
    <m/>
    <m/>
    <m/>
    <x v="32"/>
  </r>
  <r>
    <x v="31"/>
    <x v="1"/>
    <s v="Low End"/>
    <s v="EDY's"/>
    <s v="Coffee"/>
    <n v="1687.1284192760565"/>
    <x v="5309"/>
    <n v="4483602.4017243758"/>
    <x v="5309"/>
    <n v="7606623.6810485646"/>
    <n v="1851.0868785342795"/>
    <n v="3123021.2793241888"/>
    <n v="2.6723642236682204"/>
    <n v="0.4105660290655635"/>
    <m/>
    <m/>
    <m/>
    <m/>
    <x v="32"/>
  </r>
  <r>
    <x v="31"/>
    <x v="1"/>
    <s v="Low End"/>
    <s v="EDY's"/>
    <s v="Girl Scouts® Samoas® Cookie (Jan-Apr)"/>
    <n v="610.01032018767171"/>
    <x v="5310"/>
    <n v="1050437.7911306329"/>
    <x v="5310"/>
    <n v="2091510.723643472"/>
    <n v="1706.6480648926554"/>
    <n v="1041072.9325128391"/>
    <n v="5.6206394938415922"/>
    <n v="0.49776122146735158"/>
    <m/>
    <m/>
    <m/>
    <m/>
    <x v="32"/>
  </r>
  <r>
    <x v="31"/>
    <x v="1"/>
    <s v="Low End"/>
    <s v="EDY's"/>
    <s v="Coffee"/>
    <n v="922.34472645478718"/>
    <x v="5311"/>
    <n v="2215619.3935520216"/>
    <x v="5311"/>
    <n v="4855757.1882532081"/>
    <n v="2862.4197861997586"/>
    <n v="2640137.7947011865"/>
    <n v="5.707822035068201"/>
    <n v="0.54371289427075742"/>
    <m/>
    <m/>
    <m/>
    <m/>
    <x v="32"/>
  </r>
  <r>
    <x v="31"/>
    <x v="2"/>
    <s v="Low End"/>
    <s v="EDY's"/>
    <s v="Strawberry Cheesecake Limited Editions "/>
    <n v="582.75402805530916"/>
    <x v="5312"/>
    <n v="874460.14360009728"/>
    <x v="5312"/>
    <n v="2008078.5992975968"/>
    <n v="1945.2777692167369"/>
    <n v="1133618.4556974997"/>
    <n v="5.913030778320592"/>
    <n v="0.56452892635478835"/>
    <m/>
    <m/>
    <m/>
    <m/>
    <x v="32"/>
  </r>
  <r>
    <x v="31"/>
    <x v="2"/>
    <s v="Low End"/>
    <s v="EDY's"/>
    <s v="Coffee"/>
    <n v="953.57326035525114"/>
    <x v="5313"/>
    <n v="2100784.5142024136"/>
    <x v="5313"/>
    <n v="5182719.7486471543"/>
    <n v="3231.9857976057069"/>
    <n v="3081935.2344447407"/>
    <n v="5.6996684933134922"/>
    <n v="0.59465596904969031"/>
    <m/>
    <m/>
    <m/>
    <m/>
    <x v="32"/>
  </r>
  <r>
    <x v="31"/>
    <x v="2"/>
    <s v="Low End"/>
    <s v="EDY's"/>
    <s v="Pumpkin (Holiday)"/>
    <n v="479.02788325328584"/>
    <x v="5314"/>
    <n v="511649.38729517756"/>
    <x v="5314"/>
    <n v="1285991.5960712286"/>
    <n v="1616.4867137110218"/>
    <n v="774342.20877605106"/>
    <n v="5.6042376490692414"/>
    <n v="0.6021362901139532"/>
    <m/>
    <m/>
    <m/>
    <m/>
    <x v="32"/>
  </r>
  <r>
    <x v="31"/>
    <x v="2"/>
    <s v="Low End"/>
    <s v="EDY's"/>
    <s v="Coffee"/>
    <n v="581.61105330618761"/>
    <x v="5315"/>
    <n v="635227.31609394192"/>
    <x v="5315"/>
    <n v="2013493.0504432023"/>
    <n v="2369.7378626394088"/>
    <n v="1378265.7343492603"/>
    <n v="5.9523002751700016"/>
    <n v="0.68451477100746971"/>
    <m/>
    <m/>
    <m/>
    <m/>
    <x v="32"/>
  </r>
  <r>
    <x v="31"/>
    <x v="2"/>
    <s v="High End"/>
    <s v="Häagen-Dazs"/>
    <s v="Chocolate"/>
    <n v="1025.9757011917695"/>
    <x v="5316"/>
    <n v="3845939.6839116737"/>
    <x v="5316"/>
    <n v="6553984.3032152141"/>
    <n v="2639.4822179101184"/>
    <n v="2708044.6193035403"/>
    <n v="6.226317262772147"/>
    <n v="0.413190586674894"/>
    <m/>
    <m/>
    <m/>
    <m/>
    <x v="32"/>
  </r>
  <r>
    <x v="31"/>
    <x v="2"/>
    <s v="High End"/>
    <s v="Häagen-Dazs"/>
    <s v="Pistachio"/>
    <n v="1579.9017399358286"/>
    <x v="5317"/>
    <n v="5484935.053623016"/>
    <x v="5317"/>
    <n v="10334816.678070527"/>
    <n v="3069.7362385615834"/>
    <n v="4849881.6244475106"/>
    <n v="4.1404030767162041"/>
    <n v="0.46927601867757235"/>
    <m/>
    <m/>
    <m/>
    <m/>
    <x v="32"/>
  </r>
  <r>
    <x v="31"/>
    <x v="2"/>
    <s v="High End"/>
    <s v="Häagen-Dazs"/>
    <s v="Almond Hazelnut Swirl"/>
    <n v="686.58112622586123"/>
    <x v="5318"/>
    <n v="1483225.9787446267"/>
    <x v="5318"/>
    <n v="2843024.2780693988"/>
    <n v="1980.5355075802736"/>
    <n v="1359798.2993247721"/>
    <n v="6.0311044091347696"/>
    <n v="0.47829289036116313"/>
    <m/>
    <m/>
    <m/>
    <m/>
    <x v="32"/>
  </r>
  <r>
    <x v="31"/>
    <x v="2"/>
    <s v="High End"/>
    <s v="Häagen-Dazs"/>
    <s v="Waffle Cone"/>
    <n v="1981.8821877567545"/>
    <x v="5319"/>
    <n v="6601724.4668434151"/>
    <x v="5319"/>
    <n v="12717979.249425158"/>
    <n v="3086.0839359500915"/>
    <n v="6116254.7825817429"/>
    <n v="3.2378926293702173"/>
    <n v="0.48091404008684735"/>
    <m/>
    <m/>
    <m/>
    <m/>
    <x v="32"/>
  </r>
  <r>
    <x v="31"/>
    <x v="2"/>
    <s v="High End"/>
    <s v="Häagen-Dazs"/>
    <s v="Banoffee"/>
    <n v="1143.8360768056382"/>
    <x v="5320"/>
    <n v="4173369.6348344018"/>
    <x v="5320"/>
    <n v="8821055.804417355"/>
    <n v="4063.244956010155"/>
    <n v="4647686.1695829537"/>
    <n v="6.7420658385719534"/>
    <n v="0.52688547410112896"/>
    <m/>
    <m/>
    <m/>
    <m/>
    <x v="32"/>
  </r>
  <r>
    <x v="31"/>
    <x v="2"/>
    <s v="High End"/>
    <s v="Häagen-Dazs"/>
    <s v="Belgian Chocolate"/>
    <n v="1038.7425128721197"/>
    <x v="5321"/>
    <n v="2291224.5713261925"/>
    <x v="5321"/>
    <n v="5007220.6319984607"/>
    <n v="2614.6961609981172"/>
    <n v="2715996.0606722683"/>
    <n v="4.6406724412094871"/>
    <n v="0.54241589502084142"/>
    <m/>
    <m/>
    <m/>
    <m/>
    <x v="32"/>
  </r>
  <r>
    <x v="31"/>
    <x v="2"/>
    <s v="High End"/>
    <s v="Häagen-Dazs"/>
    <s v="Almond Hazelnut Swirl"/>
    <n v="1027.8899220314843"/>
    <x v="5322"/>
    <n v="2997664.425451546"/>
    <x v="5322"/>
    <n v="6583025.4880220927"/>
    <n v="3488.0788163430666"/>
    <n v="3585361.0625705468"/>
    <n v="6.2306351456496429"/>
    <n v="0.54463727492687997"/>
    <m/>
    <m/>
    <m/>
    <m/>
    <x v="32"/>
  </r>
  <r>
    <x v="31"/>
    <x v="2"/>
    <s v="High End"/>
    <s v="Häagen-Dazs"/>
    <s v="Vanilla Chocolate Chip"/>
    <n v="822.23715848996483"/>
    <x v="5323"/>
    <n v="1830881.7634915002"/>
    <x v="5323"/>
    <n v="4052827.3581981258"/>
    <n v="2702.3171742654149"/>
    <n v="2221945.5947066257"/>
    <n v="5.9946510131922857"/>
    <n v="0.54824580430548997"/>
    <m/>
    <m/>
    <m/>
    <m/>
    <x v="32"/>
  </r>
  <r>
    <x v="31"/>
    <x v="2"/>
    <s v="High End"/>
    <s v="Häagen-Dazs"/>
    <s v="Butter Pecan"/>
    <n v="1073.6335402873447"/>
    <x v="5324"/>
    <n v="2915102.4511664538"/>
    <x v="5324"/>
    <n v="6735958.065225902"/>
    <n v="3558.8079830636098"/>
    <n v="3820855.6140594482"/>
    <n v="5.8436908731992787"/>
    <n v="0.56723269014759059"/>
    <m/>
    <m/>
    <m/>
    <m/>
    <x v="32"/>
  </r>
  <r>
    <x v="31"/>
    <x v="2"/>
    <s v="High End"/>
    <s v="Häagen-Dazs"/>
    <s v="Strawberry Cheesecake"/>
    <n v="754.90034882867701"/>
    <x v="5325"/>
    <n v="1008288.2862091297"/>
    <x v="5325"/>
    <n v="3152971.0156961484"/>
    <n v="2841.0143574774656"/>
    <n v="2144682.7294870187"/>
    <n v="5.532745916612356"/>
    <n v="0.68021009987416314"/>
    <m/>
    <m/>
    <m/>
    <m/>
    <x v="32"/>
  </r>
  <r>
    <x v="31"/>
    <x v="2"/>
    <s v="Low End"/>
    <s v="Baskin-Robbins"/>
    <s v="Very Berry Strawberry"/>
    <n v="1367.2133551752893"/>
    <x v="5326"/>
    <n v="6112312.6151881861"/>
    <x v="5326"/>
    <n v="11322811.402110361"/>
    <n v="3811.0356128390367"/>
    <n v="5210498.7869221745"/>
    <n v="6.057336348125502"/>
    <n v="0.46017712402690331"/>
    <m/>
    <m/>
    <m/>
    <m/>
    <x v="32"/>
  </r>
  <r>
    <x v="31"/>
    <x v="2"/>
    <s v="Low End"/>
    <s v="Baskin-Robbins"/>
    <s v="Fudge Ribbon"/>
    <n v="1278.4879559609301"/>
    <x v="5327"/>
    <n v="4955625.0711869113"/>
    <x v="5327"/>
    <n v="9745188.5129923541"/>
    <n v="3746.2718514274447"/>
    <n v="4789563.4418054428"/>
    <n v="5.9620685132143407"/>
    <n v="0.4914798144150791"/>
    <m/>
    <m/>
    <m/>
    <m/>
    <x v="32"/>
  </r>
  <r>
    <x v="31"/>
    <x v="2"/>
    <s v="Low End"/>
    <s v="Baskin-Robbins"/>
    <s v="Lemon Custard"/>
    <n v="1190.9828701525862"/>
    <x v="5328"/>
    <n v="3552033.8449456734"/>
    <x v="5328"/>
    <n v="7978839.1975236749"/>
    <n v="3716.9345282110135"/>
    <n v="4426805.3525780011"/>
    <n v="5.6250797280113725"/>
    <n v="0.55481821891484062"/>
    <m/>
    <m/>
    <m/>
    <m/>
    <x v="32"/>
  </r>
  <r>
    <x v="31"/>
    <x v="2"/>
    <s v="Low End"/>
    <s v="Baskin-Robbins"/>
    <s v="Peppermint Stick"/>
    <n v="1696.6792594028727"/>
    <x v="5329"/>
    <n v="4731434.8240830144"/>
    <x v="5329"/>
    <n v="10884704.603461232"/>
    <n v="3626.6546816537339"/>
    <n v="6153269.7793782176"/>
    <n v="3.7810911369627269"/>
    <n v="0.56531343785127042"/>
    <m/>
    <m/>
    <m/>
    <m/>
    <x v="32"/>
  </r>
  <r>
    <x v="31"/>
    <x v="2"/>
    <s v="Low End"/>
    <s v="Baskin-Robbins"/>
    <s v="Chocolate Mint"/>
    <n v="1058.1032095815654"/>
    <x v="5330"/>
    <n v="3145642.1834250619"/>
    <x v="5330"/>
    <n v="7311953.2646857267"/>
    <n v="3937.5280629838207"/>
    <n v="4166311.0812606649"/>
    <n v="6.5309648050876872"/>
    <n v="0.56979454469198332"/>
    <m/>
    <m/>
    <m/>
    <m/>
    <x v="32"/>
  </r>
  <r>
    <x v="31"/>
    <x v="2"/>
    <s v="Low End"/>
    <s v="Baskin-Robbins"/>
    <s v="Date Nut"/>
    <n v="650.08351454873787"/>
    <x v="5331"/>
    <n v="1070070.3580762777"/>
    <x v="5331"/>
    <n v="2519272.6248018057"/>
    <n v="2229.2555253173996"/>
    <n v="1449202.2667255281"/>
    <n v="5.9612434970302921"/>
    <n v="0.57524630421431211"/>
    <m/>
    <m/>
    <m/>
    <m/>
    <x v="32"/>
  </r>
  <r>
    <x v="31"/>
    <x v="2"/>
    <s v="Low End"/>
    <s v="Baskin-Robbins"/>
    <s v="Chocolate"/>
    <n v="927.96709642178166"/>
    <x v="5332"/>
    <n v="2072882.7434622368"/>
    <x v="5332"/>
    <n v="4980741.0791743221"/>
    <n v="3133.5791397396688"/>
    <n v="2907858.3357120855"/>
    <n v="5.7840070143834543"/>
    <n v="0.58382041738136936"/>
    <m/>
    <m/>
    <m/>
    <m/>
    <x v="32"/>
  </r>
  <r>
    <x v="31"/>
    <x v="2"/>
    <s v="Low End"/>
    <s v="Baskin-Robbins"/>
    <s v="Rocky Road"/>
    <n v="695.48769803837263"/>
    <x v="5333"/>
    <n v="847062.02487759036"/>
    <x v="5333"/>
    <n v="2611690.6482503251"/>
    <n v="2537.2535392788122"/>
    <n v="1764628.6233727348"/>
    <n v="5.3993667652983968"/>
    <n v="0.67566525329289262"/>
    <m/>
    <m/>
    <m/>
    <m/>
    <x v="32"/>
  </r>
  <r>
    <x v="31"/>
    <x v="2"/>
    <s v="Low End"/>
    <s v="Baskin-Robbins"/>
    <s v="Coffee Candy"/>
    <n v="591.38666749881804"/>
    <x v="5334"/>
    <n v="704367.83236883336"/>
    <x v="5334"/>
    <n v="2234990.0801354079"/>
    <n v="2588.1920102123941"/>
    <n v="1530622.2477665744"/>
    <n v="6.3904661854910447"/>
    <n v="0.6848452086524881"/>
    <m/>
    <m/>
    <m/>
    <m/>
    <x v="32"/>
  </r>
  <r>
    <x v="31"/>
    <x v="2"/>
    <s v="High End"/>
    <s v="Ben and Jerry's"/>
    <s v="Turtle Soup"/>
    <n v="1194.6646867384025"/>
    <x v="5335"/>
    <n v="5141566.1491715582"/>
    <x v="5335"/>
    <n v="8053585.8435368212"/>
    <n v="2437.5205249562314"/>
    <n v="2912019.694365263"/>
    <n v="5.6428335417955937"/>
    <n v="0.36158051220155829"/>
    <m/>
    <m/>
    <m/>
    <m/>
    <x v="32"/>
  </r>
  <r>
    <x v="31"/>
    <x v="2"/>
    <s v="High End"/>
    <s v="Ben and Jerry's"/>
    <s v="Peanut Butter Cookie Dough"/>
    <n v="906.53805678300364"/>
    <x v="5336"/>
    <n v="2668102.8080953257"/>
    <x v="5336"/>
    <n v="4610763.714108753"/>
    <n v="2142.9446800140663"/>
    <n v="1942660.9060134273"/>
    <n v="5.6104899064213534"/>
    <n v="0.42133169827570266"/>
    <m/>
    <m/>
    <m/>
    <m/>
    <x v="32"/>
  </r>
  <r>
    <x v="31"/>
    <x v="2"/>
    <s v="High End"/>
    <s v="Ben and Jerry's"/>
    <s v="Key Lime Pie"/>
    <n v="893.63982882336086"/>
    <x v="5337"/>
    <n v="2618415.6055421396"/>
    <x v="5337"/>
    <n v="4906827.854932419"/>
    <n v="2560.7769210593374"/>
    <n v="2288412.2493902794"/>
    <n v="6.1443477673691005"/>
    <n v="0.46637304528422208"/>
    <m/>
    <m/>
    <m/>
    <m/>
    <x v="32"/>
  </r>
  <r>
    <x v="31"/>
    <x v="2"/>
    <s v="High End"/>
    <s v="Ben and Jerry's"/>
    <s v="Coffee"/>
    <n v="1161.6279766034254"/>
    <x v="5338"/>
    <n v="3269247.6059423955"/>
    <x v="5338"/>
    <n v="6868631.6375704473"/>
    <n v="3098.5686503114116"/>
    <n v="3599384.0316280518"/>
    <n v="5.0902146893272633"/>
    <n v="0.52403218305374366"/>
    <m/>
    <m/>
    <m/>
    <m/>
    <x v="32"/>
  </r>
  <r>
    <x v="31"/>
    <x v="2"/>
    <s v="High End"/>
    <s v="Ben and Jerry's"/>
    <s v="Orange &amp; Cream"/>
    <n v="903.01450938277924"/>
    <x v="5339"/>
    <n v="2430950.4829114657"/>
    <x v="5339"/>
    <n v="5325217.4689197782"/>
    <n v="3205.1168125599415"/>
    <n v="2894266.9860083126"/>
    <n v="6.5305219124463783"/>
    <n v="0.54350212041113422"/>
    <m/>
    <m/>
    <m/>
    <m/>
    <x v="32"/>
  </r>
  <r>
    <x v="31"/>
    <x v="3"/>
    <s v="High End"/>
    <s v="Ben and Jerry's"/>
    <s v="Strawberry Banana"/>
    <n v="765.72603700890693"/>
    <x v="5340"/>
    <n v="1492947.1963417577"/>
    <x v="5340"/>
    <n v="3316074.3170126118"/>
    <n v="2380.9130583993028"/>
    <n v="1823127.1206708541"/>
    <n v="5.6555835899126858"/>
    <n v="0.54978475944208482"/>
    <m/>
    <m/>
    <m/>
    <m/>
    <x v="32"/>
  </r>
  <r>
    <x v="31"/>
    <x v="3"/>
    <s v="High End"/>
    <s v="Ben and Jerry's"/>
    <s v="Brownie Batter"/>
    <n v="1624.888768540867"/>
    <x v="5341"/>
    <n v="5518346.3261841768"/>
    <x v="5341"/>
    <n v="12433455.999829862"/>
    <n v="4255.7434130432084"/>
    <n v="6915109.6736456854"/>
    <n v="4.7091723807584902"/>
    <n v="0.55616955364142606"/>
    <m/>
    <m/>
    <m/>
    <m/>
    <x v="32"/>
  </r>
  <r>
    <x v="31"/>
    <x v="3"/>
    <s v="High End"/>
    <s v="Ben and Jerry's"/>
    <s v="Half Baked"/>
    <n v="996.27617695441722"/>
    <x v="5342"/>
    <n v="2640636.6499329931"/>
    <x v="5342"/>
    <n v="6013892.5466511631"/>
    <n v="3385.8642560641165"/>
    <n v="3373255.89671817"/>
    <n v="6.058933319335118"/>
    <n v="0.56091057007604295"/>
    <m/>
    <m/>
    <m/>
    <m/>
    <x v="32"/>
  </r>
  <r>
    <x v="31"/>
    <x v="3"/>
    <s v="High End"/>
    <s v="Ben and Jerry's"/>
    <s v="Gingersnap"/>
    <n v="512.64623864708551"/>
    <x v="5343"/>
    <n v="484203.79255413014"/>
    <x v="5343"/>
    <n v="1368345.9362636486"/>
    <n v="1724.6632805554964"/>
    <n v="884142.14370951848"/>
    <n v="5.2066736374398133"/>
    <n v="0.64613934260200467"/>
    <m/>
    <m/>
    <m/>
    <m/>
    <x v="32"/>
  </r>
  <r>
    <x v="31"/>
    <x v="3"/>
    <s v="High End"/>
    <s v="Ben and Jerry's"/>
    <s v="Orange &amp; Cream"/>
    <n v="810.82956691366996"/>
    <x v="5344"/>
    <n v="1263303.0919305969"/>
    <x v="5344"/>
    <n v="3744124.8723449032"/>
    <n v="3059.6094193472381"/>
    <n v="2480821.7804143066"/>
    <n v="5.6949664637344739"/>
    <n v="0.66259055587016136"/>
    <m/>
    <m/>
    <m/>
    <m/>
    <x v="32"/>
  </r>
  <r>
    <x v="31"/>
    <x v="3"/>
    <s v="High End"/>
    <s v="Ben and Jerry's"/>
    <s v="Strawberry Cheesecake"/>
    <n v="532.62484154175263"/>
    <x v="5345"/>
    <n v="521277.7938796996"/>
    <x v="5345"/>
    <n v="1553603.7255460534"/>
    <n v="1938.1858508103956"/>
    <n v="1032325.9316663537"/>
    <n v="5.476428450607159"/>
    <n v="0.66447184355426081"/>
    <m/>
    <m/>
    <m/>
    <m/>
    <x v="32"/>
  </r>
  <r>
    <x v="31"/>
    <x v="3"/>
    <s v="High End"/>
    <s v="Ben and Jerry's"/>
    <s v="Vanilla HEATH Bar Crunch"/>
    <n v="447.3510397343789"/>
    <x v="5346"/>
    <n v="370628.63682278048"/>
    <x v="5346"/>
    <n v="1146153.5928187768"/>
    <n v="1733.5937264312061"/>
    <n v="775524.95599599637"/>
    <n v="5.7272470601730507"/>
    <n v="0.6766326614993371"/>
    <m/>
    <m/>
    <m/>
    <m/>
    <x v="32"/>
  </r>
  <r>
    <x v="31"/>
    <x v="3"/>
    <s v="Low End"/>
    <s v="EDY's"/>
    <s v="Coffee"/>
    <n v="837.16821734699238"/>
    <x v="5347"/>
    <n v="1865980.9224997524"/>
    <x v="5347"/>
    <n v="3610143.075390589"/>
    <n v="2083.407034273388"/>
    <n v="1744162.1528908366"/>
    <n v="5.151087765444216"/>
    <n v="0.48312826291576599"/>
    <m/>
    <m/>
    <m/>
    <m/>
    <x v="32"/>
  </r>
  <r>
    <x v="31"/>
    <x v="3"/>
    <s v="Low End"/>
    <s v="EDY's"/>
    <s v="Coffee"/>
    <n v="940.66801372923408"/>
    <x v="5348"/>
    <n v="2451380.7648543236"/>
    <x v="5348"/>
    <n v="4820707.8187149139"/>
    <n v="2518.7707238683552"/>
    <n v="2369327.0538605903"/>
    <n v="5.4480120139828099"/>
    <n v="0.49148945403046579"/>
    <m/>
    <m/>
    <m/>
    <m/>
    <x v="32"/>
  </r>
  <r>
    <x v="31"/>
    <x v="3"/>
    <s v="Low End"/>
    <s v="EDY's"/>
    <s v="Coffee"/>
    <n v="1294.7058752420276"/>
    <x v="5349"/>
    <n v="4557514.5263485136"/>
    <x v="5349"/>
    <n v="10512720.143024771"/>
    <n v="4599.6590658577297"/>
    <n v="5955205.616676257"/>
    <n v="6.2715207818413692"/>
    <n v="0.56647618652985443"/>
    <m/>
    <m/>
    <m/>
    <m/>
    <x v="32"/>
  </r>
  <r>
    <x v="31"/>
    <x v="3"/>
    <s v="Low End"/>
    <s v="EDY's"/>
    <s v="Girl Scouts® Samoas® Cookie (Jan-Apr)"/>
    <n v="732.44866995112193"/>
    <x v="5350"/>
    <n v="1246684.412342807"/>
    <x v="5350"/>
    <n v="2958487.6595891672"/>
    <n v="2337.0965331408042"/>
    <n v="1711803.2472463602"/>
    <n v="5.5146172206951629"/>
    <n v="0.57860753337875037"/>
    <m/>
    <m/>
    <m/>
    <m/>
    <x v="32"/>
  </r>
  <r>
    <x v="31"/>
    <x v="3"/>
    <s v="Low End"/>
    <s v="EDY's"/>
    <s v="Strawberry Cheesecake Limited Editions "/>
    <n v="921.20295941200084"/>
    <x v="5351"/>
    <n v="1999947.545689129"/>
    <x v="5351"/>
    <n v="5225688.4833467733"/>
    <n v="3501.6615010839942"/>
    <n v="3225740.937657644"/>
    <n v="6.1579033433959518"/>
    <n v="0.61728534870332152"/>
    <m/>
    <m/>
    <m/>
    <m/>
    <x v="32"/>
  </r>
  <r>
    <x v="31"/>
    <x v="3"/>
    <s v="Low End"/>
    <s v="EDY's"/>
    <s v="Pumpkin (Holiday)"/>
    <n v="720.68286228482157"/>
    <x v="5352"/>
    <n v="1275141.6575033786"/>
    <x v="5352"/>
    <n v="3628952.100936654"/>
    <n v="3266.0835529942497"/>
    <n v="2353810.4434332754"/>
    <n v="6.9870338367189007"/>
    <n v="0.64861987096102569"/>
    <m/>
    <m/>
    <m/>
    <m/>
    <x v="32"/>
  </r>
  <r>
    <x v="31"/>
    <x v="3"/>
    <s v="Low End"/>
    <s v="EDY's"/>
    <s v="Coffee"/>
    <n v="596.01174692423524"/>
    <x v="5353"/>
    <n v="584430.61985753174"/>
    <x v="5353"/>
    <n v="1866067.7206038337"/>
    <n v="2150.3554373890943"/>
    <n v="1281637.1007463019"/>
    <n v="5.2531253205523072"/>
    <n v="0.68681167708725055"/>
    <m/>
    <m/>
    <m/>
    <m/>
    <x v="32"/>
  </r>
  <r>
    <x v="31"/>
    <x v="3"/>
    <s v="High End"/>
    <s v="Häagen-Dazs"/>
    <s v="Chocolate"/>
    <n v="753.20425283667396"/>
    <x v="5354"/>
    <n v="2098412.0832698341"/>
    <x v="5354"/>
    <n v="3378148.4638180388"/>
    <n v="1699.0562330583452"/>
    <n v="1279736.3805482048"/>
    <n v="5.9546083914710728"/>
    <n v="0.37882774965485849"/>
    <m/>
    <m/>
    <m/>
    <m/>
    <x v="32"/>
  </r>
  <r>
    <x v="31"/>
    <x v="3"/>
    <s v="High End"/>
    <s v="Häagen-Dazs"/>
    <s v="Pistachio"/>
    <n v="937.97387824911425"/>
    <x v="5355"/>
    <n v="2677611.9670956912"/>
    <x v="5355"/>
    <n v="4652385.0301501937"/>
    <n v="2105.3604037894406"/>
    <n v="1974773.0630545025"/>
    <n v="5.2880330643319446"/>
    <n v="0.42446466710231651"/>
    <m/>
    <m/>
    <m/>
    <m/>
    <x v="32"/>
  </r>
  <r>
    <x v="31"/>
    <x v="3"/>
    <s v="High End"/>
    <s v="Häagen-Dazs"/>
    <s v="Almond Hazelnut Swirl"/>
    <n v="640.97689850457743"/>
    <x v="5356"/>
    <n v="1158036.0990507023"/>
    <x v="5356"/>
    <n v="2113777.6628708849"/>
    <n v="1491.070218053042"/>
    <n v="955741.56382018258"/>
    <n v="5.1448717055503517"/>
    <n v="0.45214857769010403"/>
    <m/>
    <m/>
    <m/>
    <m/>
    <x v="32"/>
  </r>
  <r>
    <x v="31"/>
    <x v="3"/>
    <s v="High End"/>
    <s v="Häagen-Dazs"/>
    <s v="Butter Pecan"/>
    <n v="1369.9901472889278"/>
    <x v="5357"/>
    <n v="4041269.6476659733"/>
    <x v="5357"/>
    <n v="7393327.114518323"/>
    <n v="2446.7748716921305"/>
    <n v="3352057.4668523497"/>
    <n v="3.939172815670815"/>
    <n v="0.45338957886360703"/>
    <m/>
    <m/>
    <m/>
    <m/>
    <x v="32"/>
  </r>
  <r>
    <x v="31"/>
    <x v="3"/>
    <s v="High End"/>
    <s v="Häagen-Dazs"/>
    <s v="Banoffee"/>
    <n v="855.14159504575446"/>
    <x v="5358"/>
    <n v="2034628.1384136553"/>
    <x v="5358"/>
    <n v="3982742.4772071163"/>
    <n v="2278.1190273982952"/>
    <n v="1948114.338793461"/>
    <n v="5.4463577235781457"/>
    <n v="0.48913891619715494"/>
    <m/>
    <m/>
    <m/>
    <m/>
    <x v="32"/>
  </r>
  <r>
    <x v="31"/>
    <x v="3"/>
    <s v="High End"/>
    <s v="Häagen-Dazs"/>
    <s v="Waffle Cone"/>
    <n v="1986.7763703408473"/>
    <x v="5359"/>
    <n v="8311627.3237402653"/>
    <x v="5359"/>
    <n v="16274937.925741844"/>
    <n v="4008.1564895174433"/>
    <n v="7963310.6020015785"/>
    <n v="4.1230762702949537"/>
    <n v="0.48929898463121757"/>
    <m/>
    <m/>
    <m/>
    <m/>
    <x v="32"/>
  </r>
  <r>
    <x v="31"/>
    <x v="4"/>
    <s v="High End"/>
    <s v="Häagen-Dazs"/>
    <s v="Belgian Chocolate"/>
    <n v="1414.6018944992304"/>
    <x v="5360"/>
    <n v="4675233.2144754678"/>
    <x v="5360"/>
    <n v="9219036.6981419045"/>
    <n v="3212.0722454390216"/>
    <n v="4543803.4836664367"/>
    <n v="4.6069879150711301"/>
    <n v="0.49287182950277653"/>
    <m/>
    <m/>
    <m/>
    <m/>
    <x v="32"/>
  </r>
  <r>
    <x v="31"/>
    <x v="4"/>
    <s v="High End"/>
    <s v="Häagen-Dazs"/>
    <s v="Almond Hazelnut Swirl"/>
    <n v="1078.9511625329901"/>
    <x v="5361"/>
    <n v="2798346.3173426203"/>
    <x v="5361"/>
    <n v="6470383.1953918291"/>
    <n v="3403.3392850039518"/>
    <n v="3672036.8780492088"/>
    <n v="5.5581009063918261"/>
    <n v="0.5675145918196024"/>
    <m/>
    <m/>
    <m/>
    <m/>
    <x v="32"/>
  </r>
  <r>
    <x v="31"/>
    <x v="4"/>
    <s v="High End"/>
    <s v="Häagen-Dazs"/>
    <s v="Vanilla Chocolate Chip"/>
    <n v="1170.3389369912311"/>
    <x v="5362"/>
    <n v="3638407.5997051741"/>
    <x v="5362"/>
    <n v="8827078.532280365"/>
    <n v="4433.4771480085074"/>
    <n v="5188670.9325751904"/>
    <n v="6.4445660936740268"/>
    <n v="0.58781293421151459"/>
    <m/>
    <m/>
    <m/>
    <m/>
    <x v="32"/>
  </r>
  <r>
    <x v="31"/>
    <x v="4"/>
    <s v="High End"/>
    <s v="Häagen-Dazs"/>
    <s v="Strawberry Cheesecake"/>
    <n v="506.14464570631765"/>
    <x v="5363"/>
    <n v="430070.22983656725"/>
    <x v="5363"/>
    <n v="1253895.5657384435"/>
    <n v="1627.6480308356117"/>
    <n v="823825.33590187621"/>
    <n v="4.8945421469361907"/>
    <n v="0.65701271972894293"/>
    <m/>
    <m/>
    <m/>
    <m/>
    <x v="32"/>
  </r>
  <r>
    <x v="31"/>
    <x v="4"/>
    <s v="Low End"/>
    <s v="Baskin-Robbins"/>
    <s v="Fudge Ribbon"/>
    <n v="873.34105418838897"/>
    <x v="5364"/>
    <n v="3065114.2880560178"/>
    <x v="5364"/>
    <n v="4798889.4768403322"/>
    <n v="1985.2212150905257"/>
    <n v="1733775.1887843143"/>
    <n v="6.2917722807819425"/>
    <n v="0.3612867512685165"/>
    <m/>
    <m/>
    <m/>
    <m/>
    <x v="32"/>
  </r>
  <r>
    <x v="31"/>
    <x v="4"/>
    <s v="Low End"/>
    <s v="Baskin-Robbins"/>
    <s v="Chocolate Mint"/>
    <n v="819.85406313750343"/>
    <x v="5365"/>
    <n v="2473054.7933229175"/>
    <x v="5365"/>
    <n v="3893448.6447733566"/>
    <n v="1732.495959115854"/>
    <n v="1420393.8514504391"/>
    <n v="5.7924373331688441"/>
    <n v="0.36481638286335283"/>
    <m/>
    <m/>
    <m/>
    <m/>
    <x v="32"/>
  </r>
  <r>
    <x v="31"/>
    <x v="4"/>
    <s v="Low End"/>
    <s v="Baskin-Robbins"/>
    <s v="Very Berry Strawberry"/>
    <n v="1145.4281875307177"/>
    <x v="5366"/>
    <n v="4192977.5133066922"/>
    <x v="5366"/>
    <n v="7787957.8646830795"/>
    <n v="3138.5471306816244"/>
    <n v="3594980.3513763873"/>
    <n v="5.9359175574045961"/>
    <n v="0.46160757593193275"/>
    <m/>
    <m/>
    <m/>
    <m/>
    <x v="32"/>
  </r>
  <r>
    <x v="31"/>
    <x v="4"/>
    <s v="Low End"/>
    <s v="Baskin-Robbins"/>
    <s v="Peppermint Stick"/>
    <n v="1108.8541317485606"/>
    <x v="5367"/>
    <n v="4225688.0036500217"/>
    <x v="5367"/>
    <n v="8456063.9005776569"/>
    <n v="3815.0878242720014"/>
    <n v="4230375.8969276352"/>
    <n v="6.8773229396163673"/>
    <n v="0.50027719121642955"/>
    <m/>
    <m/>
    <m/>
    <m/>
    <x v="32"/>
  </r>
  <r>
    <x v="31"/>
    <x v="4"/>
    <s v="Low End"/>
    <s v="Baskin-Robbins"/>
    <s v="Date Nut"/>
    <n v="1246.4701921078101"/>
    <x v="5368"/>
    <n v="4625748.1167672295"/>
    <x v="5368"/>
    <n v="9500125.9980435595"/>
    <n v="3910.545083339412"/>
    <n v="4874377.88127633"/>
    <n v="6.114565064581285"/>
    <n v="0.51308560352569543"/>
    <m/>
    <m/>
    <m/>
    <m/>
    <x v="32"/>
  </r>
  <r>
    <x v="31"/>
    <x v="4"/>
    <s v="Low End"/>
    <s v="Baskin-Robbins"/>
    <s v="Lemon Custard"/>
    <n v="1619.4945191055881"/>
    <x v="5369"/>
    <n v="5944023.3614854207"/>
    <x v="5369"/>
    <n v="13406717.081762627"/>
    <n v="4608.0388863549169"/>
    <n v="7462693.720277206"/>
    <n v="5.111677894962404"/>
    <n v="0.55663841302572337"/>
    <m/>
    <m/>
    <m/>
    <m/>
    <x v="32"/>
  </r>
  <r>
    <x v="31"/>
    <x v="4"/>
    <s v="Low End"/>
    <s v="Baskin-Robbins"/>
    <s v="Chocolate"/>
    <n v="856.42014243164192"/>
    <x v="5370"/>
    <n v="2102816.3855994819"/>
    <x v="5370"/>
    <n v="4816848.1123895505"/>
    <n v="3169.0423803953195"/>
    <n v="2714031.7267900687"/>
    <n v="6.5673355407402827"/>
    <n v="0.56344556927365663"/>
    <m/>
    <m/>
    <m/>
    <m/>
    <x v="32"/>
  </r>
  <r>
    <x v="31"/>
    <x v="4"/>
    <s v="Low End"/>
    <s v="Baskin-Robbins"/>
    <s v="Rocky Road"/>
    <n v="513.42268421418385"/>
    <x v="5371"/>
    <n v="570443.44703592453"/>
    <x v="5371"/>
    <n v="1613895.8009447681"/>
    <n v="2032.3456403292612"/>
    <n v="1043452.3539088436"/>
    <n v="6.1224519561308339"/>
    <n v="0.64654257932761883"/>
    <m/>
    <m/>
    <m/>
    <m/>
    <x v="32"/>
  </r>
  <r>
    <x v="31"/>
    <x v="4"/>
    <s v="Low End"/>
    <s v="Baskin-Robbins"/>
    <s v="Coffee Candy"/>
    <n v="413"/>
    <x v="5372"/>
    <n v="347986.07926234114"/>
    <x v="5372"/>
    <n v="1110971.6988431795"/>
    <n v="1847.4228077017879"/>
    <n v="762985.61958083836"/>
    <n v="6.5133271511422333"/>
    <n v="0.68677322777466943"/>
    <m/>
    <m/>
    <m/>
    <m/>
    <x v="32"/>
  </r>
  <r>
    <x v="31"/>
    <x v="4"/>
    <s v="High End"/>
    <s v="Ben and Jerry's"/>
    <s v="Key Lime Pie"/>
    <n v="641.31956583616034"/>
    <x v="5373"/>
    <n v="1726670.8449763004"/>
    <x v="5373"/>
    <n v="2923478.2921258751"/>
    <n v="1866.1639390171454"/>
    <n v="1196807.4471495748"/>
    <n v="7.1080568663828787"/>
    <n v="0.40937791478495578"/>
    <m/>
    <m/>
    <m/>
    <m/>
    <x v="32"/>
  </r>
  <r>
    <x v="31"/>
    <x v="4"/>
    <s v="High End"/>
    <s v="Ben and Jerry's"/>
    <s v="Turtle Soup"/>
    <n v="1169.2010970490637"/>
    <x v="5374"/>
    <n v="4884637.8037367901"/>
    <x v="5374"/>
    <n v="8848775.9835092798"/>
    <n v="3390.4673796300258"/>
    <n v="3964138.1797724897"/>
    <n v="6.4729875579568148"/>
    <n v="0.44798717779273894"/>
    <m/>
    <m/>
    <m/>
    <m/>
    <x v="32"/>
  </r>
  <r>
    <x v="31"/>
    <x v="4"/>
    <s v="High End"/>
    <s v="Ben and Jerry's"/>
    <s v="Brownie Batter"/>
    <n v="1326.8049475827322"/>
    <x v="5375"/>
    <n v="3880670.903358723"/>
    <x v="5375"/>
    <n v="7045354.9109992832"/>
    <n v="2385.1915938406823"/>
    <n v="3164684.0076405602"/>
    <n v="4.0021071411743216"/>
    <n v="0.44918730817943914"/>
    <m/>
    <m/>
    <m/>
    <m/>
    <x v="32"/>
  </r>
  <r>
    <x v="31"/>
    <x v="4"/>
    <s v="High End"/>
    <s v="Ben and Jerry's"/>
    <s v="Strawberry Banana"/>
    <n v="548.32638880436355"/>
    <x v="5376"/>
    <n v="884080.38693316956"/>
    <x v="5376"/>
    <n v="1641463.1046086692"/>
    <n v="1381.2625712342378"/>
    <n v="757382.71767549962"/>
    <n v="5.4594995045715651"/>
    <n v="0.4614070919711975"/>
    <m/>
    <m/>
    <m/>
    <m/>
    <x v="32"/>
  </r>
  <r>
    <x v="31"/>
    <x v="4"/>
    <s v="High End"/>
    <s v="Ben and Jerry's"/>
    <s v="Peanut Butter Cookie Dough"/>
    <n v="993.89415260875239"/>
    <x v="5377"/>
    <n v="3087775.355131519"/>
    <x v="5377"/>
    <n v="5913571.5387889799"/>
    <n v="2843.1560606734338"/>
    <n v="2825796.1836574608"/>
    <n v="5.9864530936109519"/>
    <n v="0.47784932762243137"/>
    <m/>
    <m/>
    <m/>
    <m/>
    <x v="32"/>
  </r>
  <r>
    <x v="31"/>
    <x v="4"/>
    <s v="High End"/>
    <s v="Ben and Jerry's"/>
    <s v="Orange &amp; Cream"/>
    <n v="745.81018446167036"/>
    <x v="5378"/>
    <n v="1738012.0949900798"/>
    <x v="5378"/>
    <n v="3502356.1090547424"/>
    <n v="2365.6743375503447"/>
    <n v="1764344.0140646626"/>
    <n v="6.2965648777050705"/>
    <n v="0.50375917214793009"/>
    <m/>
    <m/>
    <m/>
    <m/>
    <x v="32"/>
  </r>
  <r>
    <x v="31"/>
    <x v="4"/>
    <s v="High End"/>
    <s v="Ben and Jerry's"/>
    <s v="Half Baked"/>
    <n v="817.50517695539179"/>
    <x v="5379"/>
    <n v="2028253.7591715581"/>
    <x v="5379"/>
    <n v="4239955.0496835476"/>
    <n v="2705.4278711101956"/>
    <n v="2211701.2905119895"/>
    <n v="6.3442491368972789"/>
    <n v="0.52163319294553878"/>
    <m/>
    <m/>
    <m/>
    <m/>
    <x v="32"/>
  </r>
  <r>
    <x v="31"/>
    <x v="4"/>
    <s v="High End"/>
    <s v="Ben and Jerry's"/>
    <s v="Coffee"/>
    <n v="1006.3187971109535"/>
    <x v="5380"/>
    <n v="2490804.8506144262"/>
    <x v="5380"/>
    <n v="5620686.4078359436"/>
    <n v="3110.2286533920587"/>
    <n v="3129881.5572215174"/>
    <n v="5.5503220807754721"/>
    <n v="0.5568504147212463"/>
    <m/>
    <m/>
    <m/>
    <m/>
    <x v="32"/>
  </r>
  <r>
    <x v="31"/>
    <x v="4"/>
    <s v="High End"/>
    <s v="Ben and Jerry's"/>
    <s v="Orange &amp; Cream"/>
    <n v="555.23060940223979"/>
    <x v="5381"/>
    <n v="643379.33487237571"/>
    <x v="5381"/>
    <n v="1637117.0296487268"/>
    <n v="1789.7746953220162"/>
    <n v="993737.6947763511"/>
    <n v="5.310469579272092"/>
    <n v="0.60700467760058396"/>
    <m/>
    <m/>
    <m/>
    <m/>
    <x v="32"/>
  </r>
  <r>
    <x v="31"/>
    <x v="4"/>
    <s v="High End"/>
    <s v="Ben and Jerry's"/>
    <s v="Strawberry Cheesecake"/>
    <n v="552.79253017577923"/>
    <x v="5382"/>
    <n v="708354.25553897233"/>
    <x v="5382"/>
    <n v="2081628.4108447172"/>
    <n v="2484.2487558018656"/>
    <n v="1373274.1553057448"/>
    <n v="6.8120664384192642"/>
    <n v="0.65971147787537887"/>
    <m/>
    <m/>
    <m/>
    <m/>
    <x v="32"/>
  </r>
  <r>
    <x v="31"/>
    <x v="4"/>
    <s v="High End"/>
    <s v="Ben and Jerry's"/>
    <s v="Gingersnap"/>
    <n v="498.81890493499407"/>
    <x v="5383"/>
    <n v="467398.81926446251"/>
    <x v="5383"/>
    <n v="1382265.6016980393"/>
    <n v="1834.0659774167982"/>
    <n v="914866.78243357688"/>
    <n v="5.5552766480043019"/>
    <n v="0.66186034095741941"/>
    <m/>
    <m/>
    <m/>
    <m/>
    <x v="32"/>
  </r>
  <r>
    <x v="31"/>
    <x v="4"/>
    <s v="High End"/>
    <s v="Ben and Jerry's"/>
    <s v="Vanilla HEATH Bar Crunch"/>
    <n v="630.39165921652898"/>
    <x v="5384"/>
    <n v="779641.69703505805"/>
    <x v="5384"/>
    <n v="2339576.3329329612"/>
    <n v="2474.5483432262417"/>
    <n v="1559934.6358979032"/>
    <n v="5.8873018433970019"/>
    <n v="0.66675945295716155"/>
    <m/>
    <m/>
    <m/>
    <m/>
    <x v="32"/>
  </r>
  <r>
    <x v="31"/>
    <x v="4"/>
    <s v="Low End"/>
    <s v="EDY's"/>
    <s v="Coffee"/>
    <n v="1480.5190942431614"/>
    <x v="5385"/>
    <n v="5922655.3460741378"/>
    <x v="5385"/>
    <n v="10193711.143054655"/>
    <n v="2884.8366857192564"/>
    <n v="4271055.796980517"/>
    <n v="4.6505497772173783"/>
    <n v="0.41898929026358989"/>
    <m/>
    <m/>
    <m/>
    <m/>
    <x v="32"/>
  </r>
  <r>
    <x v="31"/>
    <x v="4"/>
    <s v="Low End"/>
    <s v="EDY's"/>
    <s v="Coffee"/>
    <n v="1013.0067039560641"/>
    <x v="5386"/>
    <n v="3202105.5422040122"/>
    <x v="5386"/>
    <n v="6142365.770492644"/>
    <n v="2902.5081638711008"/>
    <n v="2940260.2282886319"/>
    <n v="5.9856460991235192"/>
    <n v="0.47868530435184586"/>
    <m/>
    <m/>
    <m/>
    <m/>
    <x v="32"/>
  </r>
  <r>
    <x v="31"/>
    <x v="4"/>
    <s v="Low End"/>
    <s v="EDY's"/>
    <s v="Coffee"/>
    <n v="708.41868372850547"/>
    <x v="5387"/>
    <n v="1525988.1078695501"/>
    <x v="5387"/>
    <n v="3265237.8082797788"/>
    <n v="2455.1155134084229"/>
    <n v="1739249.7004102287"/>
    <n v="6.5063107690431456"/>
    <n v="0.53265636456859344"/>
    <m/>
    <m/>
    <m/>
    <m/>
    <x v="32"/>
  </r>
  <r>
    <x v="31"/>
    <x v="4"/>
    <s v="Low End"/>
    <s v="EDY's"/>
    <s v="Strawberry Cheesecake Limited Editions "/>
    <n v="893.55308215871241"/>
    <x v="5388"/>
    <n v="1981757.8497481551"/>
    <x v="5388"/>
    <n v="4802019.6969988095"/>
    <n v="3156.2331366338694"/>
    <n v="2820261.8472506544"/>
    <n v="6.0142741776841167"/>
    <n v="0.58730743004100461"/>
    <m/>
    <m/>
    <m/>
    <m/>
    <x v="32"/>
  </r>
  <r>
    <x v="31"/>
    <x v="4"/>
    <s v="Low End"/>
    <s v="EDY's"/>
    <s v="Pumpkin (Holiday)"/>
    <n v="613.18595217550182"/>
    <x v="5389"/>
    <n v="805345.49472319614"/>
    <x v="5389"/>
    <n v="2039130.0837573484"/>
    <n v="2012.0888038234557"/>
    <n v="1233784.5890341522"/>
    <n v="5.4232614062730482"/>
    <n v="0.60505438022902003"/>
    <m/>
    <m/>
    <m/>
    <m/>
    <x v="32"/>
  </r>
  <r>
    <x v="31"/>
    <x v="4"/>
    <s v="Low End"/>
    <s v="EDY's"/>
    <s v="Girl Scouts® Samoas® Cookie (Jan-Apr)"/>
    <n v="761.77099092213803"/>
    <x v="5390"/>
    <n v="1168749.3689062686"/>
    <x v="5390"/>
    <n v="3105598.5940266321"/>
    <n v="2542.5610166327961"/>
    <n v="1936849.2251203635"/>
    <n v="5.3517579265469664"/>
    <n v="0.62366373711198109"/>
    <m/>
    <m/>
    <m/>
    <m/>
    <x v="32"/>
  </r>
  <r>
    <x v="31"/>
    <x v="4"/>
    <s v="Low End"/>
    <s v="EDY's"/>
    <s v="Coffee"/>
    <n v="545.83366248685422"/>
    <x v="5391"/>
    <n v="595481.69439504261"/>
    <x v="5391"/>
    <n v="1886584.5579952402"/>
    <n v="2365.3778656996856"/>
    <n v="1291102.8636001977"/>
    <n v="6.3322148756795684"/>
    <n v="0.68435992340156493"/>
    <m/>
    <m/>
    <m/>
    <m/>
    <x v="32"/>
  </r>
  <r>
    <x v="31"/>
    <x v="4"/>
    <s v="High End"/>
    <s v="Häagen-Dazs"/>
    <s v="Banoffee"/>
    <n v="1085.2833201997601"/>
    <x v="5392"/>
    <n v="4292303.9767452786"/>
    <x v="5392"/>
    <n v="7683270.3390315454"/>
    <n v="3124.4987361107856"/>
    <n v="3390966.3622862669"/>
    <n v="6.5231874350683423"/>
    <n v="0.44134414287883678"/>
    <m/>
    <m/>
    <m/>
    <m/>
    <x v="32"/>
  </r>
  <r>
    <x v="31"/>
    <x v="4"/>
    <s v="High End"/>
    <s v="Häagen-Dazs"/>
    <s v="Vanilla Chocolate Chip"/>
    <n v="1100.9122182946819"/>
    <x v="5393"/>
    <n v="2493483.5619625598"/>
    <x v="5393"/>
    <n v="4492396.6853255155"/>
    <n v="1815.6880177597454"/>
    <n v="1998913.1233629556"/>
    <n v="3.7065743389246961"/>
    <n v="0.4449547231419782"/>
    <m/>
    <m/>
    <m/>
    <m/>
    <x v="32"/>
  </r>
  <r>
    <x v="31"/>
    <x v="4"/>
    <s v="High End"/>
    <s v="Häagen-Dazs"/>
    <s v="Almond Hazelnut Swirl"/>
    <n v="809.29337902293912"/>
    <x v="5394"/>
    <n v="2146859.3881766438"/>
    <x v="5394"/>
    <n v="4010745.9796222951"/>
    <n v="2303.1037195632612"/>
    <n v="1863886.5914456514"/>
    <n v="6.1236897863013908"/>
    <n v="0.4647231714288671"/>
    <m/>
    <m/>
    <m/>
    <m/>
    <x v="32"/>
  </r>
  <r>
    <x v="31"/>
    <x v="4"/>
    <s v="High End"/>
    <s v="Häagen-Dazs"/>
    <s v="Belgian Chocolate"/>
    <n v="1110.6964888926836"/>
    <x v="5395"/>
    <n v="3470504.1661445769"/>
    <x v="5395"/>
    <n v="7174095.9156976948"/>
    <n v="3334.4768679744716"/>
    <n v="3703591.7495531179"/>
    <n v="5.8153569991319438"/>
    <n v="0.51624508412959191"/>
    <m/>
    <m/>
    <m/>
    <m/>
    <x v="32"/>
  </r>
  <r>
    <x v="31"/>
    <x v="4"/>
    <s v="High End"/>
    <s v="Häagen-Dazs"/>
    <s v="Chocolate"/>
    <n v="1094.1773123885903"/>
    <x v="5396"/>
    <n v="3933246.6730814129"/>
    <x v="5396"/>
    <n v="8333490.98408572"/>
    <n v="4021.5093670682763"/>
    <n v="4400244.3110043071"/>
    <n v="6.9606782415890986"/>
    <n v="0.52801932820319297"/>
    <m/>
    <m/>
    <m/>
    <m/>
    <x v="32"/>
  </r>
  <r>
    <x v="31"/>
    <x v="4"/>
    <s v="High End"/>
    <s v="Häagen-Dazs"/>
    <s v="Pistachio"/>
    <n v="1455.7574622724362"/>
    <x v="5397"/>
    <n v="6271070.4931048527"/>
    <x v="5397"/>
    <n v="14157145.00573145"/>
    <n v="5417.1623481266179"/>
    <n v="7886074.5126265977"/>
    <n v="6.6803255972852318"/>
    <n v="0.55703847841029808"/>
    <m/>
    <m/>
    <m/>
    <m/>
    <x v="32"/>
  </r>
  <r>
    <x v="31"/>
    <x v="4"/>
    <s v="High End"/>
    <s v="Häagen-Dazs"/>
    <s v="Butter Pecan"/>
    <n v="1117.7737694320203"/>
    <x v="5398"/>
    <n v="3383905.4154004408"/>
    <x v="5398"/>
    <n v="7736813.7158285044"/>
    <n v="3894.2659234524058"/>
    <n v="4352908.3004280636"/>
    <n v="6.1923331340283116"/>
    <n v="0.56262286521421412"/>
    <m/>
    <m/>
    <m/>
    <m/>
    <x v="32"/>
  </r>
  <r>
    <x v="31"/>
    <x v="4"/>
    <s v="High End"/>
    <s v="Häagen-Dazs"/>
    <s v="Almond Hazelnut Swirl"/>
    <n v="1190.818103087463"/>
    <x v="5399"/>
    <n v="3830857.2131456328"/>
    <x v="5399"/>
    <n v="9456762.5008551814"/>
    <n v="4724.4035618228572"/>
    <n v="5625905.2877095491"/>
    <n v="6.6688603891555669"/>
    <n v="0.59490817150169462"/>
    <m/>
    <m/>
    <m/>
    <m/>
    <x v="32"/>
  </r>
  <r>
    <x v="31"/>
    <x v="4"/>
    <s v="High End"/>
    <s v="Häagen-Dazs"/>
    <s v="Strawberry Cheesecake"/>
    <n v="693.55308215871241"/>
    <x v="5400"/>
    <n v="892256.15833332471"/>
    <x v="5400"/>
    <n v="2787915.6978542665"/>
    <n v="2733.2580422260166"/>
    <n v="1895659.5395209417"/>
    <n v="5.7958912100124085"/>
    <n v="0.67995583258846237"/>
    <m/>
    <m/>
    <m/>
    <m/>
    <x v="32"/>
  </r>
  <r>
    <x v="31"/>
    <x v="5"/>
    <s v="Low End"/>
    <s v="Baskin-Robbins"/>
    <s v="Fudge Ribbon"/>
    <n v="1150.6751596072279"/>
    <x v="5401"/>
    <n v="4735129.2507332731"/>
    <x v="5401"/>
    <n v="8058200.813251039"/>
    <n v="2887.9319543597912"/>
    <n v="3323071.5625177659"/>
    <n v="6.0860092819945528"/>
    <n v="0.41238381116703521"/>
    <m/>
    <m/>
    <m/>
    <m/>
    <x v="32"/>
  </r>
  <r>
    <x v="31"/>
    <x v="5"/>
    <s v="Low End"/>
    <s v="Baskin-Robbins"/>
    <s v="Chocolate Mint"/>
    <n v="891.83946945125388"/>
    <x v="5402"/>
    <n v="3154753.5519032408"/>
    <x v="5402"/>
    <n v="5398564.8483487507"/>
    <n v="2515.9363016598936"/>
    <n v="2243811.2964455099"/>
    <n v="6.787423460000892"/>
    <n v="0.41563107223428464"/>
    <m/>
    <m/>
    <m/>
    <m/>
    <x v="32"/>
  </r>
  <r>
    <x v="31"/>
    <x v="5"/>
    <s v="Low End"/>
    <s v="Baskin-Robbins"/>
    <s v="Very Berry Strawberry"/>
    <n v="1249.9710062837896"/>
    <x v="5403"/>
    <n v="5364178.8134565521"/>
    <x v="5403"/>
    <n v="10829701.318984985"/>
    <n v="4372.51942489261"/>
    <n v="5465522.5055284332"/>
    <n v="6.9313303844630916"/>
    <n v="0.50467896985737826"/>
    <m/>
    <m/>
    <m/>
    <m/>
    <x v="32"/>
  </r>
  <r>
    <x v="31"/>
    <x v="5"/>
    <s v="Low End"/>
    <s v="Baskin-Robbins"/>
    <s v="Peppermint Stick"/>
    <n v="1409.7395449234168"/>
    <x v="5404"/>
    <n v="6299045.4687677948"/>
    <x v="5404"/>
    <n v="13701172.795524351"/>
    <n v="5250.7056026144683"/>
    <n v="7402127.3267565565"/>
    <n v="6.8941381003271491"/>
    <n v="0.54025501591911518"/>
    <m/>
    <m/>
    <m/>
    <m/>
    <x v="32"/>
  </r>
  <r>
    <x v="31"/>
    <x v="5"/>
    <s v="Low End"/>
    <s v="Baskin-Robbins"/>
    <s v="Date Nut"/>
    <n v="1561.1172113185912"/>
    <x v="5405"/>
    <n v="6792983.2270023832"/>
    <x v="5405"/>
    <n v="15164220.803737143"/>
    <n v="5362.3376361753308"/>
    <n v="8371237.5767347598"/>
    <n v="6.2222732018024809"/>
    <n v="0.55203875524363977"/>
    <m/>
    <m/>
    <m/>
    <m/>
    <x v="32"/>
  </r>
  <r>
    <x v="31"/>
    <x v="5"/>
    <s v="Low End"/>
    <s v="Baskin-Robbins"/>
    <s v="Lemon Custard"/>
    <n v="1781.4439710161471"/>
    <x v="5406"/>
    <n v="7666197.6029028976"/>
    <x v="5406"/>
    <n v="18794644.656258091"/>
    <n v="6246.8689638369342"/>
    <n v="11128447.053355195"/>
    <n v="5.9222915510064"/>
    <n v="0.5921073399836656"/>
    <m/>
    <m/>
    <m/>
    <m/>
    <x v="32"/>
  </r>
  <r>
    <x v="31"/>
    <x v="5"/>
    <s v="Low End"/>
    <s v="Baskin-Robbins"/>
    <s v="Chocolate"/>
    <n v="912.06215667480615"/>
    <x v="5407"/>
    <n v="2625589.4703693576"/>
    <x v="5407"/>
    <n v="6537332.7982932515"/>
    <n v="4288.8999387775475"/>
    <n v="3911743.3279238939"/>
    <n v="7.8587183019920994"/>
    <n v="0.59836992373176434"/>
    <m/>
    <m/>
    <m/>
    <m/>
    <x v="32"/>
  </r>
  <r>
    <x v="31"/>
    <x v="5"/>
    <s v="Low End"/>
    <s v="Baskin-Robbins"/>
    <s v="Rocky Road"/>
    <n v="754.76495263560219"/>
    <x v="5408"/>
    <n v="983222.43471098808"/>
    <x v="5408"/>
    <n v="3023617.4860788365"/>
    <n v="2703.35161197256"/>
    <n v="2040395.0513678484"/>
    <n v="5.3076636935432315"/>
    <n v="0.67481917298140925"/>
    <m/>
    <m/>
    <m/>
    <m/>
    <x v="32"/>
  </r>
  <r>
    <x v="31"/>
    <x v="5"/>
    <s v="Low End"/>
    <s v="Baskin-Robbins"/>
    <s v="Coffee Candy"/>
    <n v="644.29999999999995"/>
    <x v="5409"/>
    <n v="636482.02321728494"/>
    <x v="5409"/>
    <n v="2208713.7737002056"/>
    <n v="2440.2169028137832"/>
    <n v="1572231.7504829206"/>
    <n v="5.3206314447097425"/>
    <n v="0.71183136955269588"/>
    <m/>
    <m/>
    <m/>
    <m/>
    <x v="32"/>
  </r>
  <r>
    <x v="31"/>
    <x v="5"/>
    <s v="High End"/>
    <s v="Ben and Jerry's"/>
    <s v="Key Lime Pie"/>
    <n v="895.45152241977644"/>
    <x v="5410"/>
    <n v="2826682.7948385663"/>
    <x v="5410"/>
    <n v="4631520.3715961995"/>
    <n v="2015.5614587380733"/>
    <n v="1804837.5767576331"/>
    <n v="5.7761627341352701"/>
    <n v="0.38968576880848677"/>
    <m/>
    <m/>
    <m/>
    <m/>
    <x v="32"/>
  </r>
  <r>
    <x v="31"/>
    <x v="5"/>
    <s v="High End"/>
    <s v="Ben and Jerry's"/>
    <s v="Turtle Soup"/>
    <n v="1476.1212067539702"/>
    <x v="5411"/>
    <n v="7229606.5291794427"/>
    <x v="5411"/>
    <n v="14235662.017917581"/>
    <n v="4746.2603048327173"/>
    <n v="7006055.4887381382"/>
    <n v="6.533315471384709"/>
    <n v="0.49214820356931993"/>
    <m/>
    <m/>
    <m/>
    <m/>
    <x v="32"/>
  </r>
  <r>
    <x v="31"/>
    <x v="5"/>
    <s v="High End"/>
    <s v="Ben and Jerry's"/>
    <s v="Brownie Batter"/>
    <n v="1459.4854423410056"/>
    <x v="5412"/>
    <n v="5005554.8507402008"/>
    <x v="5412"/>
    <n v="9877805.2334848288"/>
    <n v="3338.3343481176266"/>
    <n v="4872250.382744628"/>
    <n v="4.637254418855532"/>
    <n v="0.49325232352508408"/>
    <m/>
    <m/>
    <m/>
    <m/>
    <x v="32"/>
  </r>
  <r>
    <x v="31"/>
    <x v="5"/>
    <s v="High End"/>
    <s v="Ben and Jerry's"/>
    <s v="Strawberry Banana"/>
    <n v="593.15902768479987"/>
    <x v="5413"/>
    <n v="1121203.1391087589"/>
    <x v="5413"/>
    <n v="2262746.2153353835"/>
    <n v="1924.514376325453"/>
    <n v="1141543.0762266247"/>
    <n v="6.4312228389999468"/>
    <n v="0.50449452461350186"/>
    <m/>
    <m/>
    <m/>
    <m/>
    <x v="32"/>
  </r>
  <r>
    <x v="31"/>
    <x v="5"/>
    <s v="High End"/>
    <s v="Ben and Jerry's"/>
    <s v="Peanut Butter Cookie Dough"/>
    <n v="1193.2835678696276"/>
    <x v="5414"/>
    <n v="4346277.4682184849"/>
    <x v="5414"/>
    <n v="9047608.0742300116"/>
    <n v="3939.8268212180478"/>
    <n v="4701330.6060115267"/>
    <n v="6.3539890062933999"/>
    <n v="0.51962138141263692"/>
    <m/>
    <m/>
    <m/>
    <m/>
    <x v="32"/>
  </r>
  <r>
    <x v="31"/>
    <x v="5"/>
    <s v="High End"/>
    <s v="Ben and Jerry's"/>
    <s v="Orange &amp; Cream"/>
    <n v="1010.3912029078375"/>
    <x v="5415"/>
    <n v="2760628.4229971794"/>
    <x v="5415"/>
    <n v="6046828.2738108421"/>
    <n v="3252.4034664555688"/>
    <n v="3286199.8508136626"/>
    <n v="5.9230926013365259"/>
    <n v="0.54345843837609575"/>
    <m/>
    <m/>
    <m/>
    <m/>
    <x v="32"/>
  </r>
  <r>
    <x v="31"/>
    <x v="5"/>
    <s v="High End"/>
    <s v="Ben and Jerry's"/>
    <s v="Half Baked"/>
    <n v="1089.255694650931"/>
    <x v="5416"/>
    <n v="3168638.8550958252"/>
    <x v="5416"/>
    <n v="7199857.1342980033"/>
    <n v="3700.8925443295889"/>
    <n v="4031218.2792021781"/>
    <n v="6.0682602850478036"/>
    <n v="0.55990253750989571"/>
    <m/>
    <m/>
    <m/>
    <m/>
    <x v="32"/>
  </r>
  <r>
    <x v="31"/>
    <x v="5"/>
    <s v="High End"/>
    <s v="Ben and Jerry's"/>
    <s v="Coffee"/>
    <n v="1206.950676822049"/>
    <x v="5417"/>
    <n v="3503148.7306786575"/>
    <x v="5417"/>
    <n v="8592517.0324555933"/>
    <n v="4216.7160593318131"/>
    <n v="5089368.3017769363"/>
    <n v="5.898496913155304"/>
    <n v="0.59230238154354653"/>
    <m/>
    <m/>
    <m/>
    <m/>
    <x v="32"/>
  </r>
  <r>
    <x v="31"/>
    <x v="5"/>
    <s v="High End"/>
    <s v="Ben and Jerry's"/>
    <s v="Orange &amp; Cream"/>
    <n v="600.75367034246381"/>
    <x v="5418"/>
    <n v="816097.74865346332"/>
    <x v="5418"/>
    <n v="2257184.0419361228"/>
    <n v="2398.7973181439884"/>
    <n v="1441086.2932826595"/>
    <n v="6.2542337024028791"/>
    <n v="0.63844430339253733"/>
    <m/>
    <m/>
    <m/>
    <m/>
    <x v="32"/>
  </r>
  <r>
    <x v="31"/>
    <x v="5"/>
    <s v="High End"/>
    <s v="Ben and Jerry's"/>
    <s v="Strawberry Cheesecake"/>
    <n v="798.07178319335719"/>
    <x v="5419"/>
    <n v="1199080.4674307588"/>
    <x v="5419"/>
    <n v="3830127.2285832609"/>
    <n v="3296.7545232896059"/>
    <n v="2631046.7611525021"/>
    <n v="6.0135273207553563"/>
    <n v="0.68693455964534866"/>
    <m/>
    <m/>
    <m/>
    <m/>
    <x v="32"/>
  </r>
  <r>
    <x v="31"/>
    <x v="5"/>
    <s v="High End"/>
    <s v="Ben and Jerry's"/>
    <s v="Gingersnap"/>
    <n v="538.70079542849351"/>
    <x v="5420"/>
    <n v="591903.82877712476"/>
    <x v="5420"/>
    <n v="1902686.3892668677"/>
    <n v="2433.2293020787538"/>
    <n v="1310782.560489743"/>
    <n v="6.5564986763966751"/>
    <n v="0.68891151368082582"/>
    <m/>
    <m/>
    <m/>
    <m/>
    <x v="32"/>
  </r>
  <r>
    <x v="31"/>
    <x v="5"/>
    <s v="High End"/>
    <s v="Ben and Jerry's"/>
    <s v="Vanilla HEATH Bar Crunch"/>
    <n v="793.43082513818194"/>
    <x v="5421"/>
    <n v="1150672.2054742766"/>
    <x v="5421"/>
    <n v="3753236.7211107439"/>
    <n v="3280.1404144881958"/>
    <n v="2602564.5156364674"/>
    <n v="5.9619429885751085"/>
    <n v="0.69341869672058865"/>
    <m/>
    <m/>
    <m/>
    <m/>
    <x v="32"/>
  </r>
  <r>
    <x v="31"/>
    <x v="5"/>
    <s v="Low End"/>
    <s v="EDY's"/>
    <s v="Coffee"/>
    <n v="1628.5710036674777"/>
    <x v="5422"/>
    <n v="7639783.9140990525"/>
    <x v="5422"/>
    <n v="14292529.915455488"/>
    <n v="4085.0205403232121"/>
    <n v="6652746.0013564359"/>
    <n v="5.3888452700833946"/>
    <n v="0.46547014704250278"/>
    <m/>
    <m/>
    <m/>
    <m/>
    <x v="32"/>
  </r>
  <r>
    <x v="31"/>
    <x v="5"/>
    <s v="Low End"/>
    <s v="EDY's"/>
    <s v="Coffee"/>
    <n v="1304.3073743516707"/>
    <x v="5423"/>
    <n v="4834733.9220494134"/>
    <x v="5423"/>
    <n v="10080562.875579897"/>
    <n v="4021.9269297147207"/>
    <n v="5245828.9535304839"/>
    <n v="5.9254983749856134"/>
    <n v="0.52039048000369825"/>
    <m/>
    <m/>
    <m/>
    <m/>
    <x v="32"/>
  </r>
  <r>
    <x v="31"/>
    <x v="5"/>
    <s v="Low End"/>
    <s v="EDY's"/>
    <s v="Coffee"/>
    <n v="969.2605521013561"/>
    <x v="5424"/>
    <n v="2448321.0317286351"/>
    <x v="5424"/>
    <n v="5694350.6041158242"/>
    <n v="3348.9752217293894"/>
    <n v="3246029.5723871891"/>
    <n v="6.0612629896800145"/>
    <n v="0.57004385540310587"/>
    <m/>
    <m/>
    <m/>
    <m/>
    <x v="32"/>
  </r>
  <r>
    <x v="31"/>
    <x v="5"/>
    <s v="Low End"/>
    <s v="EDY's"/>
    <s v="Strawberry Cheesecake Limited Editions "/>
    <n v="952.90839037458375"/>
    <x v="5425"/>
    <n v="2478083.0435929704"/>
    <x v="5425"/>
    <n v="6526816.1380084045"/>
    <n v="4248.8167124060019"/>
    <n v="4048733.0944154342"/>
    <n v="7.1878511814096582"/>
    <n v="0.62032283563772428"/>
    <m/>
    <m/>
    <m/>
    <m/>
    <x v="32"/>
  </r>
  <r>
    <x v="31"/>
    <x v="5"/>
    <s v="Low End"/>
    <s v="EDY's"/>
    <s v="Pumpkin (Holiday)"/>
    <n v="664.50454739305201"/>
    <x v="5426"/>
    <n v="1023309.2240297624"/>
    <x v="5426"/>
    <n v="2816318.4477395965"/>
    <n v="2698.2647910297533"/>
    <n v="1793009.223709834"/>
    <n v="6.3780195389869405"/>
    <n v="0.63665002981069851"/>
    <m/>
    <m/>
    <m/>
    <m/>
    <x v="32"/>
  </r>
  <r>
    <x v="31"/>
    <x v="5"/>
    <s v="Low End"/>
    <s v="EDY's"/>
    <s v="Girl Scouts® Samoas® Cookie (Jan-Apr)"/>
    <n v="827.94809001435192"/>
    <x v="5427"/>
    <n v="1489569.0450531235"/>
    <x v="5427"/>
    <n v="4302260.8974118261"/>
    <n v="3397.1838165723011"/>
    <n v="2812691.8523587026"/>
    <n v="6.2761097010985623"/>
    <n v="0.65377063814302272"/>
    <m/>
    <m/>
    <m/>
    <m/>
    <x v="32"/>
  </r>
  <r>
    <x v="31"/>
    <x v="5"/>
    <s v="Low End"/>
    <s v="EDY's"/>
    <s v="Coffee"/>
    <n v="790.4170287355397"/>
    <x v="5428"/>
    <n v="1010887.5430262312"/>
    <x v="5428"/>
    <n v="3481151.1246561878"/>
    <n v="3125.2661466336722"/>
    <n v="2470263.5816299566"/>
    <n v="5.5719896515507035"/>
    <n v="0.70961112952943961"/>
    <m/>
    <m/>
    <m/>
    <m/>
    <x v="32"/>
  </r>
  <r>
    <x v="31"/>
    <x v="5"/>
    <s v="High End"/>
    <s v="Häagen-Dazs"/>
    <s v="Banoffee"/>
    <n v="1383.8116522197363"/>
    <x v="5429"/>
    <n v="6417101.4131319998"/>
    <x v="5429"/>
    <n v="12485522.424501192"/>
    <n v="4385.294054747259"/>
    <n v="6068421.011369192"/>
    <n v="6.5200774195597466"/>
    <n v="0.48603661144852978"/>
    <m/>
    <m/>
    <m/>
    <m/>
    <x v="32"/>
  </r>
  <r>
    <x v="31"/>
    <x v="5"/>
    <s v="High End"/>
    <s v="Häagen-Dazs"/>
    <s v="Vanilla Chocolate Chip"/>
    <n v="1211.0034401241503"/>
    <x v="5430"/>
    <n v="3215976.8132862812"/>
    <x v="5430"/>
    <n v="6297913.1914269337"/>
    <n v="2544.9443626887605"/>
    <n v="3081936.3781406526"/>
    <n v="4.2944338405220712"/>
    <n v="0.48935834529062006"/>
    <m/>
    <m/>
    <m/>
    <m/>
    <x v="32"/>
  </r>
  <r>
    <x v="31"/>
    <x v="5"/>
    <s v="High End"/>
    <s v="Häagen-Dazs"/>
    <s v="Almond Hazelnut Swirl"/>
    <n v="1080.222716925233"/>
    <x v="5431"/>
    <n v="3360330.3448323631"/>
    <x v="5431"/>
    <n v="6823633.6574917771"/>
    <n v="3206.1011663570894"/>
    <n v="3463303.312659414"/>
    <n v="5.8477539410731527"/>
    <n v="0.5075453177145578"/>
    <m/>
    <m/>
    <m/>
    <m/>
    <x v="32"/>
  </r>
  <r>
    <x v="31"/>
    <x v="5"/>
    <s v="High End"/>
    <s v="Häagen-Dazs"/>
    <s v="Belgian Chocolate"/>
    <n v="1321.766137781952"/>
    <x v="5432"/>
    <n v="4842724.2204489904"/>
    <x v="5432"/>
    <n v="10881193.144941995"/>
    <n v="4568.4851138841586"/>
    <n v="6038468.9244930046"/>
    <n v="6.2282677759472307"/>
    <n v="0.55494547739922462"/>
    <m/>
    <m/>
    <m/>
    <m/>
    <x v="32"/>
  </r>
  <r>
    <x v="31"/>
    <x v="5"/>
    <s v="High End"/>
    <s v="Häagen-Dazs"/>
    <s v="Chocolate"/>
    <n v="1393.5950436274493"/>
    <x v="5433"/>
    <n v="5873680.7198542515"/>
    <x v="5433"/>
    <n v="13526900.45707537"/>
    <n v="5491.7099283736115"/>
    <n v="7653219.737221119"/>
    <n v="6.9650639448814706"/>
    <n v="0.56577778194693762"/>
    <m/>
    <m/>
    <m/>
    <m/>
    <x v="32"/>
  </r>
  <r>
    <x v="31"/>
    <x v="5"/>
    <s v="High End"/>
    <s v="Häagen-Dazs"/>
    <s v="Pistachio"/>
    <n v="1791.33320849968"/>
    <x v="5434"/>
    <n v="9048462.6554129813"/>
    <x v="5434"/>
    <n v="22203475.958176233"/>
    <n v="7343.6997875906918"/>
    <n v="13155013.302763252"/>
    <n v="6.9193964501474685"/>
    <n v="0.59247540013747424"/>
    <m/>
    <m/>
    <m/>
    <m/>
    <x v="32"/>
  </r>
  <r>
    <x v="31"/>
    <x v="5"/>
    <s v="High End"/>
    <s v="Häagen-Dazs"/>
    <s v="Butter Pecan"/>
    <n v="1419.5511463752223"/>
    <x v="5435"/>
    <n v="5038533.0342415627"/>
    <x v="5435"/>
    <n v="12521610.998821925"/>
    <n v="5271.4394854233742"/>
    <n v="7483077.9645803627"/>
    <n v="6.213812124816612"/>
    <n v="0.59761303599707705"/>
    <m/>
    <m/>
    <m/>
    <m/>
    <x v="32"/>
  </r>
  <r>
    <x v="31"/>
    <x v="5"/>
    <s v="High End"/>
    <s v="Häagen-Dazs"/>
    <s v="Almond Hazelnut Swirl"/>
    <n v="1499.8999133962093"/>
    <x v="5436"/>
    <n v="5658158.8119877754"/>
    <x v="5436"/>
    <n v="15182169.051705692"/>
    <n v="6349.7638440106248"/>
    <n v="9524010.2397179157"/>
    <n v="6.748531243031783"/>
    <n v="0.62731551778155903"/>
    <m/>
    <m/>
    <m/>
    <m/>
    <x v="32"/>
  </r>
  <r>
    <x v="31"/>
    <x v="5"/>
    <s v="High End"/>
    <s v="Häagen-Dazs"/>
    <s v="Strawberry Cheesecake"/>
    <n v="862.90839037458375"/>
    <x v="5437"/>
    <n v="1301595.956118884"/>
    <x v="5437"/>
    <n v="4420571.7748746499"/>
    <n v="3614.4923998268641"/>
    <n v="3118975.8187557659"/>
    <n v="5.9367541264576875"/>
    <n v="0.70555936598138547"/>
    <m/>
    <m/>
    <m/>
    <m/>
    <x v="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8">
  <r>
    <x v="0"/>
    <s v="Centereach"/>
    <s v="Low End"/>
    <s v="Baskin-Robbins"/>
    <s v="Pralines 'n Cream"/>
    <n v="264"/>
    <n v="333.00439518239926"/>
    <n v="87913.160328153404"/>
    <n v="590.35270703999902"/>
    <n v="155853.11465855973"/>
    <n v="257.34831185759975"/>
    <n v="67939.954330406326"/>
    <n v="2.2939832120082562"/>
    <n v="0.43592298093784004"/>
  </r>
  <r>
    <x v="0"/>
    <s v="Centereach"/>
    <s v="Low End"/>
    <s v="Baskin-Robbins"/>
    <s v="Chocolate"/>
    <n v="241"/>
    <n v="297.02755775909975"/>
    <n v="71583.641419943044"/>
    <n v="548.03944760999968"/>
    <n v="132077.50687400994"/>
    <n v="251.01188985089993"/>
    <n v="60493.865454066894"/>
    <n v="2.2740226041908702"/>
    <n v="0.45801792361035853"/>
  </r>
  <r>
    <x v="0"/>
    <s v="Centereach"/>
    <s v="Low End"/>
    <s v="Baskin-Robbins"/>
    <s v="Oreo Cookies'n Cream"/>
    <n v="226"/>
    <n v="283.65709121159904"/>
    <n v="64106.50261382138"/>
    <n v="539.23641035999822"/>
    <n v="121867.4287413596"/>
    <n v="255.57931914839918"/>
    <n v="57760.926127538223"/>
    <n v="2.3860018157522047"/>
    <n v="0.47396524833657383"/>
  </r>
  <r>
    <x v="0"/>
    <s v="Centereach"/>
    <s v="High End"/>
    <s v="Ben and Jerry's"/>
    <s v="Raspberry Peach Cobbler"/>
    <n v="210"/>
    <n v="283.33679570699906"/>
    <n v="59500.727098469804"/>
    <n v="542.9791796999981"/>
    <n v="114025.6277369996"/>
    <n v="259.64238399299904"/>
    <n v="54524.900638529791"/>
    <n v="2.5856151414285624"/>
    <n v="0.47818110472754088"/>
  </r>
  <r>
    <x v="0"/>
    <s v="Centereach"/>
    <s v="High End"/>
    <s v="Ben and Jerry's"/>
    <s v="Coconut Seven Layer Bar"/>
    <n v="202"/>
    <n v="267.67670962739942"/>
    <n v="54070.695344734682"/>
    <n v="523.14696653999874"/>
    <n v="105675.68724107975"/>
    <n v="255.47025691259933"/>
    <n v="51604.991896345069"/>
    <n v="2.5898364680197958"/>
    <n v="0.48833362946216491"/>
  </r>
  <r>
    <x v="0"/>
    <s v="Centereach"/>
    <s v="High End"/>
    <s v="Ben and Jerry's"/>
    <s v="Chocolate Fudge Brownie"/>
    <n v="194"/>
    <n v="255.12070774519938"/>
    <n v="49493.417302568683"/>
    <n v="509.26776691999879"/>
    <n v="98797.946782479761"/>
    <n v="254.14705917479941"/>
    <n v="49304.529479911078"/>
    <n v="2.6250915820618492"/>
    <n v="0.49904407010059904"/>
  </r>
  <r>
    <x v="0"/>
    <s v="Centereach"/>
    <s v="High End"/>
    <s v="Ben and Jerry's"/>
    <s v="Fossil Fuel"/>
    <n v="946"/>
    <n v="963.78479999999934"/>
    <n v="911740.42079999938"/>
    <n v="1969.0816700799987"/>
    <n v="1862751.2598956788"/>
    <n v="1005.2968700799994"/>
    <n v="951010.83909567946"/>
    <n v="2.0814816808456644"/>
    <n v="0.51054097214726335"/>
  </r>
  <r>
    <x v="0"/>
    <s v="Centereach"/>
    <s v="High End"/>
    <s v="Ben and Jerry's"/>
    <s v="Half Baked"/>
    <n v="181"/>
    <n v="234.67361036489947"/>
    <n v="42475.923476046803"/>
    <n v="486.63495278999886"/>
    <n v="88080.926454989793"/>
    <n v="251.96134242509939"/>
    <n v="45605.00297894299"/>
    <n v="2.6885908993922589"/>
    <n v="0.51776252605889184"/>
  </r>
  <r>
    <x v="0"/>
    <s v="Centereach"/>
    <s v="High End"/>
    <s v="Häagen-Dazs"/>
    <s v="Radish and Rice"/>
    <n v="221"/>
    <n v="323.72154219449891"/>
    <n v="71542.460824984257"/>
    <n v="592.81399094999801"/>
    <n v="131011.89199994956"/>
    <n v="269.09244875549911"/>
    <n v="59469.431174965299"/>
    <n v="2.6824162486425251"/>
    <n v="0.45392391688372991"/>
  </r>
  <r>
    <x v="0"/>
    <s v="Centereach"/>
    <s v="High End"/>
    <s v="Häagen-Dazs"/>
    <s v="Peaches and Cream"/>
    <n v="979"/>
    <n v="1104.0388589999993"/>
    <n v="1080854.0429609993"/>
    <n v="2268.0185348099985"/>
    <n v="2220390.1455789884"/>
    <n v="1163.9796758099992"/>
    <n v="1139536.1026179891"/>
    <n v="2.3166685748825318"/>
    <n v="0.51321435779514502"/>
  </r>
  <r>
    <x v="0"/>
    <s v="Centereach"/>
    <s v="High End"/>
    <s v="Häagen-Dazs"/>
    <s v="Dulce de Leche"/>
    <n v="174"/>
    <n v="237.60304283999946"/>
    <n v="41342.929454159908"/>
    <n v="493.0433639999988"/>
    <n v="85789.545335999792"/>
    <n v="255.44032115999934"/>
    <n v="44446.615881839884"/>
    <n v="2.8335825517241311"/>
    <n v="0.51808895486929207"/>
  </r>
  <r>
    <x v="0"/>
    <s v="Centereach"/>
    <s v="High End"/>
    <s v="Häagen-Dazs"/>
    <s v="Radish and Rice"/>
    <n v="137"/>
    <n v="172.01436149609964"/>
    <n v="23565.96752496565"/>
    <n v="418.38404030999908"/>
    <n v="57318.613522469874"/>
    <n v="246.36967881389944"/>
    <n v="33752.645997504223"/>
    <n v="3.0538981044525482"/>
    <n v="0.58886012628816664"/>
  </r>
  <r>
    <x v="0"/>
    <s v="Lake Grove"/>
    <s v="Low End"/>
    <s v="Baskin-Robbins"/>
    <s v="Crème Brûlée"/>
    <n v="575"/>
    <n v="956.43820334249494"/>
    <n v="549951.96692193463"/>
    <n v="1839.0113817499928"/>
    <n v="1057431.5445062458"/>
    <n v="882.57317840749783"/>
    <n v="507479.57758431113"/>
    <n v="3.1982806639130308"/>
    <n v="0.47991719201196364"/>
  </r>
  <r>
    <x v="0"/>
    <s v="Lake Grove"/>
    <s v="Low End"/>
    <s v="Baskin-Robbins"/>
    <s v="Butterscotch Ribbon"/>
    <n v="263"/>
    <n v="481.67705544449763"/>
    <n v="126681.06558190288"/>
    <n v="757.7680659499963"/>
    <n v="199293.00134484904"/>
    <n v="276.09101050549867"/>
    <n v="72611.935762946159"/>
    <n v="2.8812473990494154"/>
    <n v="0.3643476452908711"/>
  </r>
  <r>
    <x v="0"/>
    <s v="Lake Grove"/>
    <s v="Low End"/>
    <s v="Baskin-Robbins"/>
    <s v="Lemon Custard"/>
    <n v="239"/>
    <n v="454.1825446976971"/>
    <n v="108549.62818274961"/>
    <n v="731.28477966999526"/>
    <n v="174777.06234112885"/>
    <n v="277.10223497229816"/>
    <n v="66227.434158379241"/>
    <n v="3.0597689525941223"/>
    <n v="0.3789252048939748"/>
  </r>
  <r>
    <x v="0"/>
    <s v="Lake Grove"/>
    <s v="Low End"/>
    <s v="Baskin-Robbins"/>
    <s v="Chocolate"/>
    <n v="230"/>
    <n v="436.65419373899766"/>
    <n v="100430.46455996946"/>
    <n v="709.75736689999621"/>
    <n v="163244.19438699912"/>
    <n v="273.10317316099855"/>
    <n v="62813.72982702966"/>
    <n v="3.0859015952173747"/>
    <n v="0.38478385135166676"/>
  </r>
  <r>
    <x v="0"/>
    <s v="Lake Grove"/>
    <s v="Low End"/>
    <s v="Baskin-Robbins"/>
    <s v="Date Nut"/>
    <n v="575"/>
    <n v="541.11582499999713"/>
    <n v="311141.59937499836"/>
    <n v="1167.7083249999937"/>
    <n v="671432.28687499638"/>
    <n v="626.59249999999656"/>
    <n v="360290.68749999802"/>
    <n v="2.0307970869565106"/>
    <n v="0.53660018224157124"/>
  </r>
  <r>
    <x v="0"/>
    <s v="Lake Grove"/>
    <s v="Low End"/>
    <s v="Baskin-Robbins"/>
    <s v="Chocolate Mint"/>
    <n v="106"/>
    <n v="111.74490231449936"/>
    <n v="11844.959645336932"/>
    <n v="357.42144294999798"/>
    <n v="37886.672952699788"/>
    <n v="245.67654063549861"/>
    <n v="26041.713307362857"/>
    <n v="3.3719004051886601"/>
    <n v="0.68735814675189455"/>
  </r>
  <r>
    <x v="0"/>
    <s v="Lake Grove"/>
    <s v="High End"/>
    <s v="Ben and Jerry's"/>
    <s v="New York Super Fudge Chunk"/>
    <n v="307"/>
    <n v="446.1127965197976"/>
    <n v="136956.62853157785"/>
    <n v="727.82821457999603"/>
    <n v="223443.26187605879"/>
    <n v="281.71541806019843"/>
    <n v="86486.633344480942"/>
    <n v="2.3707759432573159"/>
    <n v="0.38706306298219895"/>
  </r>
  <r>
    <x v="0"/>
    <s v="Lake Grove"/>
    <s v="High End"/>
    <s v="Ben and Jerry's"/>
    <s v="Chocolate Peanut Butter Swirl"/>
    <n v="299"/>
    <n v="433.30844637439765"/>
    <n v="129559.2254659449"/>
    <n v="713.72273023999617"/>
    <n v="213403.09634175885"/>
    <n v="280.41428386559852"/>
    <n v="83843.870875813955"/>
    <n v="2.3870325426086829"/>
    <n v="0.39288966426963384"/>
  </r>
  <r>
    <x v="0"/>
    <s v="Lake Grove"/>
    <s v="High End"/>
    <s v="Ben and Jerry's"/>
    <s v="Chocolate Fudge Brownie"/>
    <n v="280"/>
    <n v="402.62044796399778"/>
    <n v="112733.72542991937"/>
    <n v="679.77886439999634"/>
    <n v="190338.08203199899"/>
    <n v="277.15841643599856"/>
    <n v="77604.356602079613"/>
    <n v="2.4277816585714156"/>
    <n v="0.40771849633870444"/>
  </r>
  <r>
    <x v="0"/>
    <s v="Lake Grove"/>
    <s v="High End"/>
    <s v="Ben and Jerry's"/>
    <s v="Stephen Colbert's AmeriCone Dream"/>
    <n v="271"/>
    <n v="388.07924109989784"/>
    <n v="105169.47433807231"/>
    <n v="663.69747128999632"/>
    <n v="179862.014719589"/>
    <n v="275.61823019009847"/>
    <n v="74692.540381516694"/>
    <n v="2.4490681597416839"/>
    <n v="0.41527690267433565"/>
  </r>
  <r>
    <x v="0"/>
    <s v="Lake Grove"/>
    <s v="High End"/>
    <s v="Ben and Jerry's"/>
    <s v="Karamel Sutra"/>
    <n v="685"/>
    <n v="736.87162499999522"/>
    <n v="504757.06312499673"/>
    <n v="1501.5447649999903"/>
    <n v="1028558.1640249933"/>
    <n v="764.6731399999951"/>
    <n v="523801.10089999659"/>
    <n v="2.1920361532846573"/>
    <n v="0.50925763775014732"/>
  </r>
  <r>
    <x v="0"/>
    <s v="Lake Grove"/>
    <s v="High End"/>
    <s v="Ben and Jerry's"/>
    <s v="Turtle Soup"/>
    <n v="154"/>
    <n v="197.35409956499899"/>
    <n v="30392.531333009843"/>
    <n v="451.4366114999977"/>
    <n v="69521.238170999641"/>
    <n v="254.08251193499871"/>
    <n v="39128.706837989797"/>
    <n v="2.9314065681818033"/>
    <n v="0.56283098327083736"/>
  </r>
  <r>
    <x v="0"/>
    <s v="Lake Grove"/>
    <s v="High End"/>
    <s v="Ben and Jerry's"/>
    <s v="Peanut Butter Cup"/>
    <n v="685"/>
    <n v="737.02574999999524"/>
    <n v="504862.63874999672"/>
    <n v="1741.9326842999888"/>
    <n v="1193223.8887454923"/>
    <n v="1004.9069342999935"/>
    <n v="688361.24999549566"/>
    <n v="2.5429674223357499"/>
    <n v="0.57689194499718821"/>
  </r>
  <r>
    <x v="0"/>
    <s v="Lake Grove"/>
    <s v="High End"/>
    <s v="Ben and Jerry's"/>
    <s v="Chocolate Macadamia"/>
    <n v="145"/>
    <n v="185.47884500249873"/>
    <n v="26894.432525362317"/>
    <n v="441.70796774999707"/>
    <n v="64047.655323749575"/>
    <n v="256.22912274749831"/>
    <n v="37153.222798387258"/>
    <n v="3.0462618465517037"/>
    <n v="0.58008716494904122"/>
  </r>
  <r>
    <x v="0"/>
    <s v="Lake Grove"/>
    <s v="Low End"/>
    <s v="EDY's"/>
    <s v="Chocolate Fudge Chunk"/>
    <n v="314"/>
    <n v="421.47629415599766"/>
    <n v="132343.55636498326"/>
    <n v="759.45578759999592"/>
    <n v="238469.11730639872"/>
    <n v="337.97949344399825"/>
    <n v="106125.56094141546"/>
    <n v="2.4186490050955283"/>
    <n v="0.44502853090641198"/>
  </r>
  <r>
    <x v="0"/>
    <s v="Lake Grove"/>
    <s v="Low End"/>
    <s v="EDY's"/>
    <s v="Take the Cake"/>
    <n v="286"/>
    <n v="392.224480453198"/>
    <n v="112176.20140961463"/>
    <n v="720.68703371999629"/>
    <n v="206116.49164391894"/>
    <n v="328.4625532667983"/>
    <n v="93940.29023430431"/>
    <n v="2.5198847332867005"/>
    <n v="0.45576309534994858"/>
  </r>
  <r>
    <x v="0"/>
    <s v="Lake Grove"/>
    <s v="Low End"/>
    <s v="EDY's"/>
    <s v="Chocolate"/>
    <n v="239"/>
    <n v="342.69348707999774"/>
    <n v="81903.743412119453"/>
    <n v="644.03866799999582"/>
    <n v="153925.24165199901"/>
    <n v="301.34518091999809"/>
    <n v="72021.498239879555"/>
    <n v="2.6947224602510285"/>
    <n v="0.46789920526945755"/>
  </r>
  <r>
    <x v="0"/>
    <s v="Lake Grove"/>
    <s v="Low End"/>
    <s v="EDY's"/>
    <s v="Rocky Road"/>
    <n v="239"/>
    <n v="361.31844194289755"/>
    <n v="86355.107624352517"/>
    <n v="704.02279658999521"/>
    <n v="168261.44838500884"/>
    <n v="342.70435464709766"/>
    <n v="81906.340760656327"/>
    <n v="2.9457020777824066"/>
    <n v="0.48678019562295488"/>
  </r>
  <r>
    <x v="0"/>
    <s v="Lake Grove"/>
    <s v="Low End"/>
    <s v="EDY's"/>
    <s v="French Silk®"/>
    <n v="199"/>
    <n v="306.4377684195984"/>
    <n v="60981.115915500079"/>
    <n v="609.44602715999679"/>
    <n v="121279.75940483937"/>
    <n v="303.00825874039839"/>
    <n v="60298.643489339287"/>
    <n v="3.0625428500502352"/>
    <n v="0.49718637128936466"/>
  </r>
  <r>
    <x v="0"/>
    <s v="Lake Grove"/>
    <s v="Low End"/>
    <s v="EDY's"/>
    <s v="Take the Cake"/>
    <n v="237"/>
    <n v="244.1015937299984"/>
    <n v="57852.077714009618"/>
    <n v="522.76038299999652"/>
    <n v="123894.21077099917"/>
    <n v="278.65878926999812"/>
    <n v="66042.133056989551"/>
    <n v="2.2057400126582132"/>
    <n v="0.53305261517875957"/>
  </r>
  <r>
    <x v="0"/>
    <s v="Lake Grove"/>
    <s v="Low End"/>
    <s v="EDY's"/>
    <s v="Chocolate"/>
    <n v="237"/>
    <n v="254.79440794959828"/>
    <n v="60386.274684054792"/>
    <n v="557.19809015999624"/>
    <n v="132055.94736791911"/>
    <n v="302.40368221039796"/>
    <n v="71669.672683864323"/>
    <n v="2.3510467939240347"/>
    <n v="0.54272203647281791"/>
  </r>
  <r>
    <x v="0"/>
    <s v="Lake Grove"/>
    <s v="Low End"/>
    <s v="EDY's"/>
    <s v="Chocolate"/>
    <n v="219"/>
    <n v="226.75975372999847"/>
    <n v="49660.386066869665"/>
    <n v="501.49638299999663"/>
    <n v="109827.70787699927"/>
    <n v="274.73662926999816"/>
    <n v="60167.321810129601"/>
    <n v="2.2899378219177926"/>
    <n v="0.54783372040790967"/>
  </r>
  <r>
    <x v="0"/>
    <s v="Lake Grove"/>
    <s v="Low End"/>
    <s v="EDY's"/>
    <s v="Mint Chip"/>
    <n v="219"/>
    <n v="236.05458535139843"/>
    <n v="51695.954191956254"/>
    <n v="531.43172693999645"/>
    <n v="116383.54819985923"/>
    <n v="295.37714158859802"/>
    <n v="64687.594007902975"/>
    <n v="2.4266288901369699"/>
    <n v="0.55581390160762612"/>
  </r>
  <r>
    <x v="0"/>
    <s v="Lake Grove"/>
    <s v="Low End"/>
    <s v="EDY's"/>
    <s v="Neapolitan"/>
    <n v="175"/>
    <n v="184.67004489749897"/>
    <n v="32317.257857062319"/>
    <n v="452.27232224999744"/>
    <n v="79147.656393749552"/>
    <n v="267.6022773524985"/>
    <n v="46830.398536687237"/>
    <n v="2.5844132699999856"/>
    <n v="0.5916839571813971"/>
  </r>
  <r>
    <x v="0"/>
    <s v="Lake Grove"/>
    <s v="Low End"/>
    <s v="EDY's"/>
    <s v="Strawberry"/>
    <n v="169"/>
    <n v="178.75610176559903"/>
    <n v="30209.781198386234"/>
    <n v="444.64226375999749"/>
    <n v="75144.542575439569"/>
    <n v="265.88616199439844"/>
    <n v="44934.761377053335"/>
    <n v="2.6310193121893342"/>
    <n v="0.59797770852011178"/>
  </r>
  <r>
    <x v="0"/>
    <s v="Lake Grove"/>
    <s v="High End"/>
    <s v="Häagen-Dazs"/>
    <s v="Chocolate Chip Cookie Dough"/>
    <n v="318"/>
    <n v="494.47705943999739"/>
    <n v="157243.70490191918"/>
    <n v="766.49882399999592"/>
    <n v="243746.62603199869"/>
    <n v="272.02176455999853"/>
    <n v="86502.921130079514"/>
    <n v="2.4103736603773456"/>
    <n v="0.35488869133607437"/>
  </r>
  <r>
    <x v="0"/>
    <s v="Lake Grove"/>
    <s v="High End"/>
    <s v="Häagen-Dazs"/>
    <s v="Peppermint (Holiday)"/>
    <n v="318"/>
    <n v="521.6026197269972"/>
    <n v="165869.6330731851"/>
    <n v="853.47532169999533"/>
    <n v="271405.15230059851"/>
    <n v="331.87270197299813"/>
    <n v="105535.5192274134"/>
    <n v="2.6838846594339474"/>
    <n v="0.38884862108485724"/>
  </r>
  <r>
    <x v="0"/>
    <s v="Lake Grove"/>
    <s v="High End"/>
    <s v="Häagen-Dazs"/>
    <s v="English Toffee"/>
    <n v="281"/>
    <n v="443.58109167839717"/>
    <n v="124646.2867616296"/>
    <n v="735.39030863999528"/>
    <n v="206644.67672783867"/>
    <n v="291.80921696159811"/>
    <n v="81998.38996620907"/>
    <n v="2.6170473617081682"/>
    <n v="0.39680862466254108"/>
  </r>
  <r>
    <x v="0"/>
    <s v="Lake Grove"/>
    <s v="High End"/>
    <s v="Häagen-Dazs"/>
    <s v="Vanilla Swiss Almond"/>
    <n v="277"/>
    <n v="424.83795801029845"/>
    <n v="117680.11436885266"/>
    <n v="708.07048712999733"/>
    <n v="196135.52493500925"/>
    <n v="283.23252911969888"/>
    <n v="78455.410566156585"/>
    <n v="2.5562111448736364"/>
    <n v="0.40000612123761509"/>
  </r>
  <r>
    <x v="0"/>
    <s v="Lake Grove"/>
    <s v="High End"/>
    <s v="Häagen-Dazs"/>
    <s v="Rockmelon"/>
    <n v="270"/>
    <n v="419.22334890899771"/>
    <n v="113190.30420542938"/>
    <n v="705.5036738999961"/>
    <n v="190485.99195299894"/>
    <n v="286.28032499099839"/>
    <n v="77295.687747569566"/>
    <n v="2.6129765699999856"/>
    <n v="0.40578148007146753"/>
  </r>
  <r>
    <x v="0"/>
    <s v="Lake Grove"/>
    <s v="High End"/>
    <s v="Häagen-Dazs"/>
    <s v="Banana Split"/>
    <n v="253"/>
    <n v="390.19995898799772"/>
    <n v="98720.589623963417"/>
    <n v="673.73625479999589"/>
    <n v="170455.27246439896"/>
    <n v="283.53629581199817"/>
    <n v="71734.682840435547"/>
    <n v="2.6629891494070983"/>
    <n v="0.42084167772174919"/>
  </r>
  <r>
    <x v="0"/>
    <s v="Lake Grove"/>
    <s v="High End"/>
    <s v="Häagen-Dazs"/>
    <s v="Pineapple Coconut"/>
    <n v="244"/>
    <n v="370.61620492799807"/>
    <n v="90430.35400243153"/>
    <n v="649.59962879999659"/>
    <n v="158502.30942719916"/>
    <n v="278.98342387199853"/>
    <n v="68071.955424767628"/>
    <n v="2.6622935606557236"/>
    <n v="0.42946980186451728"/>
  </r>
  <r>
    <x v="0"/>
    <s v="Lake Grove"/>
    <s v="High End"/>
    <s v="Häagen-Dazs"/>
    <s v="Cookies and Cream"/>
    <n v="235"/>
    <n v="359.26579703099759"/>
    <n v="84427.462302284432"/>
    <n v="639.94970009999577"/>
    <n v="150388.17952349901"/>
    <n v="280.68390306899818"/>
    <n v="65960.717221214582"/>
    <n v="2.7231902131914714"/>
    <n v="0.43860306993680864"/>
  </r>
  <r>
    <x v="0"/>
    <s v="Selden"/>
    <s v="High End"/>
    <s v="Häagen-Dazs"/>
    <s v="English Toffee"/>
    <n v="214"/>
    <n v="320.75637876779786"/>
    <n v="68641.865056308743"/>
    <n v="596.36321537999606"/>
    <n v="127621.72809131916"/>
    <n v="275.60683661219821"/>
    <n v="58979.863035010421"/>
    <n v="2.7867439971027852"/>
    <n v="0.46214593640988499"/>
  </r>
  <r>
    <x v="0"/>
    <s v="Selden"/>
    <s v="High End"/>
    <s v="Häagen-Dazs"/>
    <s v="Rockmelon"/>
    <n v="970"/>
    <n v="1141.712309999994"/>
    <n v="1107460.9406999941"/>
    <n v="2348.6699828999876"/>
    <n v="2278209.8834129879"/>
    <n v="1206.9576728999937"/>
    <n v="1170748.9427129938"/>
    <n v="2.4213092607216367"/>
    <n v="0.51388985327334902"/>
  </r>
  <r>
    <x v="0"/>
    <s v="Selden"/>
    <s v="High End"/>
    <s v="Häagen-Dazs"/>
    <s v="Rockmelon"/>
    <n v="622"/>
    <n v="732.26318399999616"/>
    <n v="455467.7004479976"/>
    <n v="1527.9855839999921"/>
    <n v="950407.03324799507"/>
    <n v="795.7223999999959"/>
    <n v="494939.33279999747"/>
    <n v="2.4565684630224953"/>
    <n v="0.52076564617641052"/>
  </r>
  <r>
    <x v="0"/>
    <s v="Selden"/>
    <s v="High End"/>
    <s v="Häagen-Dazs"/>
    <s v="Pineapple Coconut"/>
    <n v="171"/>
    <n v="241.90155798899838"/>
    <n v="41365.166416118722"/>
    <n v="507.15854189999664"/>
    <n v="86724.110664899432"/>
    <n v="265.25698391099826"/>
    <n v="45358.94424878071"/>
    <n v="2.9658394263157697"/>
    <n v="0.52302576412742863"/>
  </r>
  <r>
    <x v="0"/>
    <s v="Selden"/>
    <s v="High End"/>
    <s v="Häagen-Dazs"/>
    <s v="Chocolate"/>
    <n v="622"/>
    <n v="732.57293999999604"/>
    <n v="455660.36867999751"/>
    <n v="1775.1471473999907"/>
    <n v="1104141.5256827942"/>
    <n v="1042.5742073999945"/>
    <n v="648481.15700279665"/>
    <n v="2.8539343205787633"/>
    <n v="0.58731706209652779"/>
  </r>
  <r>
    <x v="0"/>
    <s v="Selden"/>
    <s v="Low End"/>
    <s v="Baskin-Robbins"/>
    <s v="Cherries Jubilee"/>
    <n v="308"/>
    <n v="564.76722724439514"/>
    <n v="173948.30599127369"/>
    <n v="1356.3819072399926"/>
    <n v="417765.62742991775"/>
    <n v="791.6146799955975"/>
    <n v="243817.32143864405"/>
    <n v="4.4038373611688071"/>
    <n v="0.58362226432701336"/>
  </r>
  <r>
    <x v="0"/>
    <s v="Selden"/>
    <s v="Low End"/>
    <s v="Baskin-Robbins"/>
    <s v="Oreo Cookies'n Cream"/>
    <n v="284"/>
    <n v="535.2457394339948"/>
    <n v="152009.78999925451"/>
    <n v="826.90090139999211"/>
    <n v="234839.85599759777"/>
    <n v="291.65516196599731"/>
    <n v="82830.065998343256"/>
    <n v="2.9116228922534932"/>
    <n v="0.35270872419198951"/>
  </r>
  <r>
    <x v="0"/>
    <s v="Selden"/>
    <s v="Low End"/>
    <s v="Baskin-Robbins"/>
    <s v="Rocky Road"/>
    <n v="282"/>
    <n v="532.39228165919485"/>
    <n v="150134.62342789295"/>
    <n v="823.85107631999199"/>
    <n v="232326.00352223773"/>
    <n v="291.45879466079714"/>
    <n v="82191.380094344786"/>
    <n v="2.92145771744678"/>
    <n v="0.35377606831891983"/>
  </r>
  <r>
    <x v="0"/>
    <s v="Selden"/>
    <s v="Low End"/>
    <s v="Baskin-Robbins"/>
    <s v="Green Mint Stick"/>
    <n v="250"/>
    <n v="474.19322864999646"/>
    <n v="118548.30716249911"/>
    <n v="755.16041499999449"/>
    <n v="188790.10374999861"/>
    <n v="280.96718634999803"/>
    <n v="70241.796587499499"/>
    <n v="3.0206416599999781"/>
    <n v="0.37206291639373085"/>
  </r>
  <r>
    <x v="0"/>
    <s v="Selden"/>
    <s v="High End"/>
    <s v="Ben and Jerry's"/>
    <s v="Goodbye Yellow Brickle Road"/>
    <n v="292"/>
    <n v="608.65679021559413"/>
    <n v="177727.78274295348"/>
    <n v="1417.9312587599911"/>
    <n v="414035.92755791743"/>
    <n v="809.274468544397"/>
    <n v="236308.14481496395"/>
    <n v="4.8559289683561344"/>
    <n v="0.5707430903611812"/>
  </r>
  <r>
    <x v="0"/>
    <s v="Selden"/>
    <s v="High End"/>
    <s v="Ben and Jerry's"/>
    <s v="Phish Food"/>
    <n v="241"/>
    <n v="516.66380833689561"/>
    <n v="124515.97780919184"/>
    <n v="813.22591398999316"/>
    <n v="195987.44527158834"/>
    <n v="296.56210565309755"/>
    <n v="71471.467462396497"/>
    <n v="3.3743813858505942"/>
    <n v="0.36467370327397952"/>
  </r>
  <r>
    <x v="0"/>
    <s v="Selden"/>
    <s v="High End"/>
    <s v="Ben and Jerry's"/>
    <s v="Chunky Monkey"/>
    <n v="247"/>
    <n v="363.88180147799648"/>
    <n v="89878.804965065123"/>
    <n v="646.74613379999369"/>
    <n v="159746.29504859843"/>
    <n v="282.86433232199721"/>
    <n v="69867.49008353331"/>
    <n v="2.6184053999999746"/>
    <n v="0.43736532394869027"/>
  </r>
  <r>
    <x v="0"/>
    <s v="Selden"/>
    <s v="Low End"/>
    <s v="EDY's"/>
    <s v="Double Fudge Brownie"/>
    <n v="465"/>
    <n v="588.63640107749495"/>
    <n v="273715.92650103517"/>
    <n v="982.88960024999142"/>
    <n v="457043.66411624599"/>
    <n v="394.25319917249647"/>
    <n v="183327.73761521082"/>
    <n v="2.1137410758064332"/>
    <n v="0.40111646218682218"/>
  </r>
  <r>
    <x v="0"/>
    <s v="Selden"/>
    <s v="Low End"/>
    <s v="EDY's"/>
    <s v="Rocky Road"/>
    <n v="419"/>
    <n v="547.51776091619479"/>
    <n v="229409.94182388563"/>
    <n v="931.90326101999096"/>
    <n v="390467.46636737621"/>
    <n v="384.38550010379618"/>
    <n v="161057.52454349058"/>
    <n v="2.2241127947971147"/>
    <n v="0.41247360770374042"/>
  </r>
  <r>
    <x v="0"/>
    <s v="Selden"/>
    <s v="Low End"/>
    <s v="EDY's"/>
    <s v="Peanut Butter Cup"/>
    <n v="410"/>
    <n v="538.33228612899472"/>
    <n v="220716.23731288782"/>
    <n v="920.02753589999099"/>
    <n v="377211.28971899633"/>
    <n v="381.69524977099627"/>
    <n v="156495.0524061085"/>
    <n v="2.2439695997560758"/>
    <n v="0.41487372374959808"/>
  </r>
  <r>
    <x v="0"/>
    <s v="Selden"/>
    <s v="Low End"/>
    <s v="EDY's"/>
    <s v="Double Fudge Brownie"/>
    <n v="359"/>
    <n v="474.83662706809645"/>
    <n v="170466.34911744663"/>
    <n v="832.69436150999377"/>
    <n v="298937.27578208776"/>
    <n v="357.85773444189732"/>
    <n v="128470.92666464113"/>
    <n v="2.3194829011420439"/>
    <n v="0.42975880585160225"/>
  </r>
  <r>
    <x v="0"/>
    <s v="Selden"/>
    <s v="Low End"/>
    <s v="EDY's"/>
    <s v="Mint Chocolate Chip"/>
    <n v="305"/>
    <n v="414.90910369999642"/>
    <n v="126547.2766284989"/>
    <n v="737.51726999999357"/>
    <n v="224942.76734999803"/>
    <n v="322.60816629999715"/>
    <n v="98395.490721499125"/>
    <n v="2.4180894098360444"/>
    <n v="0.43742455861406465"/>
  </r>
  <r>
    <x v="0"/>
    <s v="Selden"/>
    <s v="Low End"/>
    <s v="EDY's"/>
    <s v="Double Fudge Brownie"/>
    <n v="305"/>
    <n v="439.15544494649623"/>
    <n v="133942.41070868136"/>
    <n v="815.60829014999297"/>
    <n v="248760.52849574786"/>
    <n v="376.45284520349674"/>
    <n v="114818.1177870665"/>
    <n v="2.6741255414753868"/>
    <n v="0.46156083716886431"/>
  </r>
  <r>
    <x v="0"/>
    <s v="Selden"/>
    <s v="Low End"/>
    <s v="EDY's"/>
    <s v="Pumpkin (Holiday)"/>
    <n v="980"/>
    <n v="1100.857822991992"/>
    <n v="1078840.6665321521"/>
    <n v="2044.8962031999879"/>
    <n v="2003998.2791359881"/>
    <n v="944.03838020799594"/>
    <n v="925157.61260383599"/>
    <n v="2.086628778775498"/>
    <n v="0.46165589174193911"/>
  </r>
  <r>
    <x v="0"/>
    <s v="Selden"/>
    <s v="High End"/>
    <s v="Häagen-Dazs"/>
    <s v="Mayan Chocolate"/>
    <n v="338"/>
    <n v="540.15981149999595"/>
    <n v="182574.01628699864"/>
    <n v="1320.0666499999938"/>
    <n v="446182.52769999794"/>
    <n v="779.90683849999789"/>
    <n v="263608.5114129993"/>
    <n v="3.9055226331360764"/>
    <n v="0.59080868265250208"/>
  </r>
  <r>
    <x v="0"/>
    <s v="Selden"/>
    <s v="High End"/>
    <s v="Häagen-Dazs"/>
    <s v="Dulce de Leche"/>
    <n v="330"/>
    <n v="544.70804137199536"/>
    <n v="179753.65365275848"/>
    <n v="854.8431011999927"/>
    <n v="282098.2233959976"/>
    <n v="310.13505982799734"/>
    <n v="102344.56974323912"/>
    <n v="2.5904336399999779"/>
    <n v="0.3627976401665321"/>
  </r>
  <r>
    <x v="0"/>
    <s v="Selden"/>
    <s v="High End"/>
    <s v="Häagen-Dazs"/>
    <s v="Imagine Whirled Peace"/>
    <n v="338"/>
    <n v="570.22435240739583"/>
    <n v="192735.83111369979"/>
    <n v="916.66670453999313"/>
    <n v="309833.34613451769"/>
    <n v="346.44235213259731"/>
    <n v="117097.5150208179"/>
    <n v="2.7120316702366662"/>
    <n v="0.37793709580239521"/>
  </r>
  <r>
    <x v="0"/>
    <s v="Selden"/>
    <s v="High End"/>
    <s v="Häagen-Dazs"/>
    <s v="Pineapple Coconut"/>
    <n v="192"/>
    <n v="289.41159127439721"/>
    <n v="55567.025524684264"/>
    <n v="568.38792023999451"/>
    <n v="109130.48068607895"/>
    <n v="278.9763289655973"/>
    <n v="53563.45516139469"/>
    <n v="2.9603537512499716"/>
    <n v="0.49082029900952701"/>
  </r>
  <r>
    <x v="0"/>
    <s v="Selden"/>
    <s v="High End"/>
    <s v="Häagen-Dazs"/>
    <s v="Radish and Rice"/>
    <n v="969"/>
    <n v="1189.7566109999887"/>
    <n v="1152874.156058989"/>
    <n v="2447.8854324899767"/>
    <n v="2372000.9840827873"/>
    <n v="1258.128821489988"/>
    <n v="1219126.8280237983"/>
    <n v="2.5261975567492021"/>
    <n v="0.51396556586809938"/>
  </r>
  <r>
    <x v="0"/>
    <s v="Selden"/>
    <s v="Low End"/>
    <s v="Baskin-Robbins"/>
    <s v="Jamoca"/>
    <n v="417"/>
    <n v="737.66275370039227"/>
    <n v="307605.3682930636"/>
    <n v="1548.617024839989"/>
    <n v="645773.29935827537"/>
    <n v="810.9542711395967"/>
    <n v="338167.93106521177"/>
    <n v="3.7137098917026115"/>
    <n v="0.52366353858429826"/>
  </r>
  <r>
    <x v="0"/>
    <s v="Selden"/>
    <s v="Low End"/>
    <s v="Baskin-Robbins"/>
    <s v="Green Mint Stick"/>
    <n v="399"/>
    <n v="719.9607005843917"/>
    <n v="287264.3195331723"/>
    <n v="1532.5718212399881"/>
    <n v="611496.15667475527"/>
    <n v="812.61112065559644"/>
    <n v="324231.83714158298"/>
    <n v="3.8410321334335542"/>
    <n v="0.53022710544039697"/>
  </r>
  <r>
    <x v="0"/>
    <s v="Selden"/>
    <s v="Low End"/>
    <s v="Baskin-Robbins"/>
    <s v="Chocolate Chip"/>
    <n v="382"/>
    <n v="701.16746554919109"/>
    <n v="267845.97183979099"/>
    <n v="1514.6448953199874"/>
    <n v="578594.35001223523"/>
    <n v="813.47742977079633"/>
    <n v="310748.37817244424"/>
    <n v="3.9650389929842604"/>
    <n v="0.53707468482171139"/>
  </r>
  <r>
    <x v="0"/>
    <s v="Selden"/>
    <s v="Low End"/>
    <s v="Baskin-Robbins"/>
    <s v="Reese's Peanut Butter Cup"/>
    <n v="255"/>
    <n v="501.98318943599429"/>
    <n v="128005.71330617854"/>
    <n v="795.59467559999098"/>
    <n v="202876.64227799769"/>
    <n v="293.61148616399669"/>
    <n v="74870.928971819143"/>
    <n v="3.1199791199999645"/>
    <n v="0.36904657002960972"/>
  </r>
  <r>
    <x v="0"/>
    <s v="Selden"/>
    <s v="Low End"/>
    <s v="Baskin-Robbins"/>
    <s v="Butterscotch Ribbon"/>
    <n v="503"/>
    <n v="508.79305099999368"/>
    <n v="255922.90465299683"/>
    <n v="1214.4950665899848"/>
    <n v="610891.01849476236"/>
    <n v="705.70201558999111"/>
    <n v="354968.11384176556"/>
    <n v="2.4145031144930118"/>
    <n v="0.58106618544893363"/>
  </r>
  <r>
    <x v="0"/>
    <s v="Selden"/>
    <s v="High End"/>
    <s v="Ben and Jerry's"/>
    <s v="Chocolate Macadamia"/>
    <n v="383"/>
    <n v="777.2839467203911"/>
    <n v="297699.75159390981"/>
    <n v="1609.6646668399874"/>
    <n v="616501.56739971519"/>
    <n v="832.38072011959628"/>
    <n v="318801.81580580538"/>
    <n v="4.2027798089816901"/>
    <n v="0.51711436379707842"/>
  </r>
  <r>
    <x v="0"/>
    <s v="Selden"/>
    <s v="High End"/>
    <s v="Ben and Jerry's"/>
    <s v="Bananas on the Rum"/>
    <n v="362"/>
    <n v="742.54885618759135"/>
    <n v="268802.68593990809"/>
    <n v="1571.6250199599876"/>
    <n v="568928.25722551555"/>
    <n v="829.07616377239628"/>
    <n v="300125.57128560747"/>
    <n v="4.341505579999966"/>
    <n v="0.52752797470321766"/>
  </r>
  <r>
    <x v="0"/>
    <s v="Selden"/>
    <s v="High End"/>
    <s v="Ben and Jerry's"/>
    <s v="Strawberry Banana"/>
    <n v="330"/>
    <n v="694.08431798399124"/>
    <n v="229047.82493471712"/>
    <n v="1520.3236063999871"/>
    <n v="501706.79011199571"/>
    <n v="826.23928841599582"/>
    <n v="272658.96517727862"/>
    <n v="4.6070412315151126"/>
    <n v="0.54346277656798925"/>
  </r>
  <r>
    <x v="0"/>
    <s v="Smithtown"/>
    <s v="High End"/>
    <s v="Ben and Jerry's"/>
    <s v="Pumpkin Cheesecake"/>
    <n v="304"/>
    <n v="470.13675564959453"/>
    <n v="142921.57371747674"/>
    <n v="769.7327601599909"/>
    <n v="233998.75908863725"/>
    <n v="299.59600451039637"/>
    <n v="91077.185371160507"/>
    <n v="2.5320156584210225"/>
    <n v="0.38922080495589739"/>
  </r>
  <r>
    <x v="0"/>
    <s v="Smithtown"/>
    <s v="Low End"/>
    <s v="Ben and Jerry's"/>
    <s v="Willie Nelson’s Country PeachCobbler"/>
    <n v="299"/>
    <n v="465.6967888609941"/>
    <n v="139243.33986943724"/>
    <n v="767.07109309999032"/>
    <n v="229354.25683689711"/>
    <n v="301.37430423899622"/>
    <n v="90110.916967459867"/>
    <n v="2.5654551608695328"/>
    <n v="0.39288966426963379"/>
  </r>
  <r>
    <x v="0"/>
    <s v="Smithtown"/>
    <s v="Low End"/>
    <s v="EDY's"/>
    <s v="Double Fudge Brownie"/>
    <n v="611"/>
    <n v="761.65824952829109"/>
    <n v="465373.19046178588"/>
    <n v="1214.5133049299859"/>
    <n v="742067.62931222143"/>
    <n v="452.85505540169481"/>
    <n v="276694.43885043554"/>
    <n v="1.987746816579355"/>
    <n v="0.37286957134471321"/>
  </r>
  <r>
    <x v="0"/>
    <s v="Smithtown"/>
    <s v="Low End"/>
    <s v="EDY's"/>
    <s v="Fudge Tracks"/>
    <n v="501"/>
    <n v="645.89968141949237"/>
    <n v="323595.74039116566"/>
    <n v="1064.3759884499877"/>
    <n v="533252.37021344388"/>
    <n v="418.47630703049538"/>
    <n v="209656.62982227822"/>
    <n v="2.1245029709580594"/>
    <n v="0.39316586579513813"/>
  </r>
  <r>
    <x v="0"/>
    <s v="Smithtown"/>
    <s v="Low End"/>
    <s v="EDY's"/>
    <s v="Double Fudge Brownie"/>
    <n v="493"/>
    <n v="637.58526265379248"/>
    <n v="314329.53448831971"/>
    <n v="1053.6306859799877"/>
    <n v="519439.92818813393"/>
    <n v="416.04542332619519"/>
    <n v="205110.39369981422"/>
    <n v="2.1371819188235044"/>
    <n v="0.39486836219014354"/>
  </r>
  <r>
    <x v="0"/>
    <s v="Smithtown"/>
    <s v="Low End"/>
    <s v="EDY's"/>
    <s v="Rocky Road"/>
    <n v="438"/>
    <n v="584.71178553179254"/>
    <n v="256103.76206292515"/>
    <n v="987.03075977998742"/>
    <n v="432319.4727836345"/>
    <n v="402.31897424819488"/>
    <n v="176215.71072070935"/>
    <n v="2.253494885342437"/>
    <n v="0.40760530536847017"/>
  </r>
  <r>
    <x v="0"/>
    <s v="Smithtown"/>
    <s v="Low End"/>
    <s v="EDY's"/>
    <s v="Neapolitan"/>
    <n v="354"/>
    <n v="484.57426086539488"/>
    <n v="171539.28834634979"/>
    <n v="852.145196339991"/>
    <n v="301659.39950435684"/>
    <n v="367.57093547459613"/>
    <n v="130120.11115800706"/>
    <n v="2.4071898201694659"/>
    <n v="0.43134777623969822"/>
  </r>
  <r>
    <x v="0"/>
    <s v="Smithtown"/>
    <s v="Low End"/>
    <s v="EDY's"/>
    <s v="Neapolitan"/>
    <n v="249"/>
    <n v="380.16597098129552"/>
    <n v="94661.326774342582"/>
    <n v="719.60676122999143"/>
    <n v="179182.08354626788"/>
    <n v="339.44079024869592"/>
    <n v="84520.756771925298"/>
    <n v="2.889986992891532"/>
    <n v="0.47170316975413773"/>
  </r>
  <r>
    <x v="0"/>
    <s v="Smithtown"/>
    <s v="Low End"/>
    <s v="EDY's"/>
    <s v="Butter Pecan"/>
    <n v="246"/>
    <n v="372.14407392119602"/>
    <n v="91547.442184614221"/>
    <n v="706.28249651999249"/>
    <n v="173745.49414391816"/>
    <n v="334.13842259879647"/>
    <n v="82198.051959303935"/>
    <n v="2.8710670590243597"/>
    <n v="0.47309458218937772"/>
  </r>
  <r>
    <x v="0"/>
    <s v="Smithtown"/>
    <s v="High End"/>
    <s v="Häagen-Dazs"/>
    <s v="Vanilla Swiss Almond"/>
    <n v="390"/>
    <n v="870.75601666499006"/>
    <n v="339594.84649934614"/>
    <n v="1731.6360214999859"/>
    <n v="675338.0483849945"/>
    <n v="860.88000483499582"/>
    <n v="335743.20188564836"/>
    <n v="4.4400923628204767"/>
    <n v="0.49714835805348995"/>
  </r>
  <r>
    <x v="0"/>
    <s v="Smithtown"/>
    <s v="High End"/>
    <s v="Häagen-Dazs"/>
    <s v="Butter Pecan"/>
    <n v="315"/>
    <n v="716.87765053949261"/>
    <n v="225816.45991994016"/>
    <n v="1554.2593404499889"/>
    <n v="489591.69224174652"/>
    <n v="837.38168991049633"/>
    <n v="263775.23232180637"/>
    <n v="4.9341566363491713"/>
    <n v="0.53876574398971133"/>
  </r>
  <r>
    <x v="0"/>
    <s v="Smithtown"/>
    <s v="High End"/>
    <s v="Häagen-Dazs"/>
    <s v="Butter Pecan"/>
    <n v="286"/>
    <n v="670.56955094459215"/>
    <n v="191782.89157015336"/>
    <n v="1505.0960546599883"/>
    <n v="430457.47163275664"/>
    <n v="834.52650371539619"/>
    <n v="238674.58006260329"/>
    <n v="5.2625736176922668"/>
    <n v="0.55446727212631064"/>
  </r>
  <r>
    <x v="0"/>
    <s v="Smithtown"/>
    <s v="High End"/>
    <s v="Häagen-Dazs"/>
    <s v="Triple Chocolate"/>
    <n v="271"/>
    <n v="442.55134033889533"/>
    <n v="119931.41323184063"/>
    <n v="743.71128818999216"/>
    <n v="201545.75909948788"/>
    <n v="301.15994785109683"/>
    <n v="81614.345867647251"/>
    <n v="2.7443220966420374"/>
    <n v="0.40494201531355678"/>
  </r>
  <r>
    <x v="0"/>
    <s v="Smithtown"/>
    <s v="Low End"/>
    <s v="Baskin-Robbins"/>
    <s v="Date Nut"/>
    <n v="362"/>
    <n v="676.05452676539107"/>
    <n v="244731.73868907156"/>
    <n v="1489.405486339987"/>
    <n v="539164.78605507524"/>
    <n v="813.35095957459589"/>
    <n v="294433.04736600368"/>
    <n v="4.1143797965193007"/>
    <n v="0.54609101888921874"/>
  </r>
  <r>
    <x v="0"/>
    <s v="Smithtown"/>
    <s v="Low End"/>
    <s v="Baskin-Robbins"/>
    <s v="Black Walnut"/>
    <n v="293"/>
    <n v="577.02847291229159"/>
    <n v="169069.34256330144"/>
    <n v="885.02205132998722"/>
    <n v="259311.46103968626"/>
    <n v="307.99357841769563"/>
    <n v="90242.118476384814"/>
    <n v="3.0205530762115607"/>
    <n v="0.34800667164716542"/>
  </r>
  <r>
    <x v="0"/>
    <s v="Smithtown"/>
    <s v="Low End"/>
    <s v="Baskin-Robbins"/>
    <s v="Classic Flavors"/>
    <n v="775"/>
    <n v="805.36294999998779"/>
    <n v="624156.28624999058"/>
    <n v="1601.7179499999759"/>
    <n v="1241331.4112499813"/>
    <n v="796.35499999998808"/>
    <n v="617175.12499999069"/>
    <n v="2.0667328387096462"/>
    <n v="0.49718803488466873"/>
  </r>
  <r>
    <x v="0"/>
    <s v="Smithtown"/>
    <s v="Low End"/>
    <s v="Baskin-Robbins"/>
    <s v="Rocky Road"/>
    <n v="611"/>
    <n v="635.05934699999045"/>
    <n v="388021.26101699419"/>
    <n v="1431.7862652299784"/>
    <n v="874821.40805551677"/>
    <n v="796.72691822998797"/>
    <n v="486800.14703852258"/>
    <n v="2.3433490429295882"/>
    <n v="0.55645660080557835"/>
  </r>
  <r>
    <x v="0"/>
    <s v="Smithtown"/>
    <s v="Low End"/>
    <s v="Baskin-Robbins"/>
    <s v="Lemon Custard"/>
    <n v="573"/>
    <n v="595.67704799999092"/>
    <n v="341322.94850399479"/>
    <n v="1367.3633503199794"/>
    <n v="783499.19973334821"/>
    <n v="771.6863023199885"/>
    <n v="442176.25122935342"/>
    <n v="2.3863234735078174"/>
    <n v="0.56436082050861214"/>
  </r>
  <r>
    <x v="0"/>
    <s v="Smithtown"/>
    <s v="Low End"/>
    <s v="Baskin-Robbins"/>
    <s v="Raspberry Sorbet"/>
    <n v="775"/>
    <n v="805.82562499998778"/>
    <n v="624514.85937499057"/>
    <n v="1856.8983812499719"/>
    <n v="1439096.2454687282"/>
    <n v="1051.0727562499842"/>
    <n v="814581.38609373767"/>
    <n v="2.3959979112902863"/>
    <n v="0.56603676693522353"/>
  </r>
  <r>
    <x v="0"/>
    <s v="St James"/>
    <s v="Low End"/>
    <s v="Baskin-Robbins"/>
    <s v="Mint Chocolate Chip"/>
    <n v="548"/>
    <n v="558.12813599999265"/>
    <n v="305854.21852799598"/>
    <n v="1297.9180442399829"/>
    <n v="711259.08824351069"/>
    <n v="739.78990823999027"/>
    <n v="405404.86971551471"/>
    <n v="2.3684635843795308"/>
    <n v="0.56998198886524176"/>
  </r>
  <r>
    <x v="0"/>
    <s v="St James"/>
    <s v="Low End"/>
    <s v="Baskin-Robbins"/>
    <s v="Vanilla"/>
    <n v="496"/>
    <n v="505.6605919999933"/>
    <n v="250807.65363199668"/>
    <n v="1212.364917279984"/>
    <n v="601332.99897087202"/>
    <n v="706.7043252799906"/>
    <n v="350525.34533887531"/>
    <n v="2.4442841074193224"/>
    <n v="0.58291386958435387"/>
  </r>
  <r>
    <x v="0"/>
    <s v="St James"/>
    <s v="Low End"/>
    <s v="Baskin-Robbins"/>
    <s v="Chocolate Chip Cookie Dough"/>
    <n v="480"/>
    <n v="499.37855999999243"/>
    <n v="239701.70879999636"/>
    <n v="1209.9515903999818"/>
    <n v="580776.76339199126"/>
    <n v="710.57303039998942"/>
    <n v="341075.05459199491"/>
    <n v="2.5207324799999622"/>
    <n v="0.58727393396382954"/>
  </r>
  <r>
    <x v="0"/>
    <s v="St James"/>
    <s v="Low End"/>
    <s v="Baskin-Robbins"/>
    <s v="French Vanilla"/>
    <n v="459"/>
    <n v="477.71342999999268"/>
    <n v="219270.46436999665"/>
    <n v="1174.6197686999824"/>
    <n v="539150.47383329191"/>
    <n v="696.90633869998965"/>
    <n v="319880.00946329522"/>
    <n v="2.5590844633986545"/>
    <n v="0.59330377137385915"/>
  </r>
  <r>
    <x v="0"/>
    <s v="St James"/>
    <s v="High End"/>
    <s v="Ben and Jerry's"/>
    <s v="Crème Brûlée"/>
    <n v="403"/>
    <n v="837.27773606178789"/>
    <n v="337422.92763290054"/>
    <n v="1683.9909227799831"/>
    <n v="678648.34188033314"/>
    <n v="846.71318671819517"/>
    <n v="341225.41424743261"/>
    <n v="4.178637525508643"/>
    <n v="0.50280151470200063"/>
  </r>
  <r>
    <x v="0"/>
    <s v="St James"/>
    <s v="High End"/>
    <s v="Ben and Jerry's"/>
    <s v="Chocolate"/>
    <n v="337"/>
    <n v="709.11927695998918"/>
    <n v="238973.19633551635"/>
    <n v="1507.7512159999847"/>
    <n v="508112.15979199484"/>
    <n v="798.63193903999547"/>
    <n v="269138.96345647849"/>
    <n v="4.4740392166171654"/>
    <n v="0.52968416179344247"/>
  </r>
  <r>
    <x v="0"/>
    <s v="St James"/>
    <s v="High End"/>
    <s v="Ben and Jerry's"/>
    <s v="Phish Food"/>
    <n v="308"/>
    <n v="674.51367595118973"/>
    <n v="207750.21219296643"/>
    <n v="1505.7983095199847"/>
    <n v="463785.87933215528"/>
    <n v="831.28463356879502"/>
    <n v="256035.66713918885"/>
    <n v="4.8889555503895608"/>
    <n v="0.55205576225795483"/>
  </r>
  <r>
    <x v="0"/>
    <s v="St James"/>
    <s v="High End"/>
    <s v="Ben and Jerry's"/>
    <s v="Baileys Irish Cream"/>
    <n v="337"/>
    <n v="749.75140766678851"/>
    <n v="252666.22438370774"/>
    <n v="1637.8442182799824"/>
    <n v="551953.50156035414"/>
    <n v="888.09281061319393"/>
    <n v="299287.2771766464"/>
    <n v="4.8600718643322924"/>
    <n v="0.54223277201896758"/>
  </r>
  <r>
    <x v="0"/>
    <s v="St James"/>
    <s v="High End"/>
    <s v="Ben and Jerry's"/>
    <s v="Peanut Butter Cookie Dough"/>
    <n v="694"/>
    <n v="809.16929999998843"/>
    <n v="561563.49419999192"/>
    <n v="1756.7215262799748"/>
    <n v="1219164.7392383025"/>
    <n v="947.55222627998637"/>
    <n v="657601.24503831053"/>
    <n v="2.5312990292218656"/>
    <n v="0.53938669965894848"/>
  </r>
  <r>
    <x v="0"/>
    <s v="St James"/>
    <s v="High End"/>
    <s v="Ben and Jerry's"/>
    <s v="Karamel Sutra"/>
    <n v="516"/>
    <n v="606.73859999999081"/>
    <n v="313077.11759999528"/>
    <n v="1417.7696925599787"/>
    <n v="731569.16136094905"/>
    <n v="811.03109255998788"/>
    <n v="418492.04376095376"/>
    <n v="2.7476156832557725"/>
    <n v="0.57204713629867443"/>
  </r>
  <r>
    <x v="0"/>
    <s v="St James"/>
    <s v="High End"/>
    <s v="Ben and Jerry's"/>
    <s v="Karamel Sutra"/>
    <n v="486"/>
    <n v="571.57244999999136"/>
    <n v="277784.21069999581"/>
    <n v="1358.3888920199795"/>
    <n v="660177.00152171007"/>
    <n v="786.81644201998813"/>
    <n v="382392.79082171427"/>
    <n v="2.7950388724690938"/>
    <n v="0.57922767672957054"/>
  </r>
  <r>
    <x v="0"/>
    <s v="St James"/>
    <s v="High End"/>
    <s v="Ben and Jerry's"/>
    <s v="Sweet Cream &amp; Cookies"/>
    <n v="473"/>
    <n v="545.00242499999274"/>
    <n v="257786.14702499658"/>
    <n v="1305.5166555299827"/>
    <n v="617509.37806568178"/>
    <n v="760.51423052998996"/>
    <n v="359723.2310406852"/>
    <n v="2.7600774958350587"/>
    <n v="0.5825388954698969"/>
  </r>
  <r>
    <x v="0"/>
    <s v="St James"/>
    <s v="High End"/>
    <s v="Ben and Jerry's"/>
    <s v="Stephen Colbert's AmeriCone Dream"/>
    <n v="118"/>
    <n v="151.94034689999779"/>
    <n v="17928.960934199738"/>
    <n v="422.25998999999388"/>
    <n v="49826.678819999281"/>
    <n v="270.31964309999609"/>
    <n v="31897.717885799542"/>
    <n v="3.5784744915253719"/>
    <n v="0.64017347014099069"/>
  </r>
  <r>
    <x v="0"/>
    <s v="St James"/>
    <s v="High End"/>
    <s v="Ben and Jerry's"/>
    <s v="Vanilla"/>
    <n v="118"/>
    <n v="154.09454112719774"/>
    <n v="18183.155853009335"/>
    <n v="429.19593911999374"/>
    <n v="50645.120816159259"/>
    <n v="275.10139799279602"/>
    <n v="32461.964963149923"/>
    <n v="3.6372537213558793"/>
    <n v="0.64096924718545323"/>
  </r>
  <r>
    <x v="0"/>
    <s v="St James"/>
    <s v="Low End"/>
    <s v="EDY's"/>
    <s v="Mocha Almond Fudge"/>
    <n v="657"/>
    <n v="831.86162079658811"/>
    <n v="546533.08486335841"/>
    <n v="1311.6721638599813"/>
    <n v="861768.61165600771"/>
    <n v="479.8105430633932"/>
    <n v="315235.5267926493"/>
    <n v="1.9964568704109305"/>
    <n v="0.36580065986260585"/>
  </r>
  <r>
    <x v="0"/>
    <s v="St James"/>
    <s v="Low End"/>
    <s v="EDY's"/>
    <s v="Rocky Road"/>
    <n v="613"/>
    <n v="793.30055956738772"/>
    <n v="486293.24301480869"/>
    <n v="1264.3187405399806"/>
    <n v="775027.38795100804"/>
    <n v="471.01818097259286"/>
    <n v="288734.14493619936"/>
    <n v="2.0625101803262327"/>
    <n v="0.37254702146661584"/>
  </r>
  <r>
    <x v="0"/>
    <s v="St James"/>
    <s v="Low End"/>
    <s v="EDY's"/>
    <s v="Caramel Cone"/>
    <n v="811"/>
    <n v="1049.750578717084"/>
    <n v="851347.71933955513"/>
    <n v="1673.0546894099743"/>
    <n v="1356847.3531114892"/>
    <n v="623.30411069289039"/>
    <n v="505499.63377193408"/>
    <n v="2.0629527612946661"/>
    <n v="0.37255453431274688"/>
  </r>
  <r>
    <x v="0"/>
    <s v="St James"/>
    <s v="Low End"/>
    <s v="EDY's"/>
    <s v="Fudge Tracks"/>
    <n v="427"/>
    <n v="577.72706354609227"/>
    <n v="246689.45613418141"/>
    <n v="979.84899530998689"/>
    <n v="418395.52099736442"/>
    <n v="402.12193176389462"/>
    <n v="171706.06486318301"/>
    <n v="2.2947283262528968"/>
    <n v="0.41039173759287118"/>
  </r>
  <r>
    <x v="0"/>
    <s v="St James"/>
    <s v="Low End"/>
    <s v="EDY's"/>
    <s v="Neapolitan"/>
    <n v="263"/>
    <n v="396.88006220999421"/>
    <n v="104379.45636122848"/>
    <n v="729.54899099998931"/>
    <n v="191871.38463299719"/>
    <n v="332.66892878999511"/>
    <n v="87491.928271768702"/>
    <n v="2.7739505361216326"/>
    <n v="0.45599258294361755"/>
  </r>
  <r>
    <x v="0"/>
    <s v="St James"/>
    <s v="Low End"/>
    <s v="EDY's"/>
    <s v="Cookie Dough"/>
    <n v="811"/>
    <n v="979.75412896998512"/>
    <n v="794580.59859465796"/>
    <n v="1849.2217869999779"/>
    <n v="1499718.8692569821"/>
    <n v="869.46765802999278"/>
    <n v="705138.27066232415"/>
    <n v="2.2801748298396767"/>
    <n v="0.47018030186662685"/>
  </r>
  <r>
    <x v="0"/>
    <s v="St James"/>
    <s v="Low End"/>
    <s v="EDY's"/>
    <s v="Rainbow Sherbet"/>
    <n v="263"/>
    <n v="419.09956819779387"/>
    <n v="110223.18643601979"/>
    <n v="801.1187683799883"/>
    <n v="210694.23608393694"/>
    <n v="382.01920018219442"/>
    <n v="100471.04964791714"/>
    <n v="3.0460789672242901"/>
    <n v="0.47685713437310745"/>
  </r>
  <r>
    <x v="0"/>
    <s v="St James"/>
    <s v="High End"/>
    <s v="Häagen-Dazs"/>
    <s v="Baileys Irish Cream"/>
    <n v="339"/>
    <n v="782.51528120998807"/>
    <n v="265272.68033018598"/>
    <n v="1599.875290999983"/>
    <n v="542357.72364899423"/>
    <n v="817.36000978999493"/>
    <n v="277085.04331880825"/>
    <n v="4.7193961386430177"/>
    <n v="0.5108898264683579"/>
  </r>
  <r>
    <x v="0"/>
    <s v="St James"/>
    <s v="High End"/>
    <s v="Häagen-Dazs"/>
    <s v="Classic Flavors"/>
    <n v="475"/>
    <n v="1103.0509130699841"/>
    <n v="523949.18370824243"/>
    <n v="2078.839396999977"/>
    <n v="987448.71357498912"/>
    <n v="975.78848392999294"/>
    <n v="463499.52986674669"/>
    <n v="4.3765039936841621"/>
    <n v="0.46939099063553286"/>
  </r>
  <r>
    <x v="0"/>
    <s v="St James"/>
    <s v="High End"/>
    <s v="Häagen-Dazs"/>
    <s v="Peaches and Cream"/>
    <n v="286"/>
    <n v="690.38999591398999"/>
    <n v="197451.53883140115"/>
    <n v="1534.804309399985"/>
    <n v="438954.03248839569"/>
    <n v="844.41431348599497"/>
    <n v="241502.49365699454"/>
    <n v="5.3664486342656819"/>
    <n v="0.55017718435786089"/>
  </r>
  <r>
    <x v="0"/>
    <s v="St James"/>
    <s v="High End"/>
    <s v="Häagen-Dazs"/>
    <s v="Coconut Macaroon"/>
    <n v="439"/>
    <n v="829.21039475848727"/>
    <n v="364023.36329897592"/>
    <n v="1749.4155153499808"/>
    <n v="767993.41123864159"/>
    <n v="920.20512059149348"/>
    <n v="403970.04793966567"/>
    <n v="3.9850011739179516"/>
    <n v="0.52600717926489926"/>
  </r>
  <r>
    <x v="0"/>
    <s v="St James"/>
    <s v="High End"/>
    <s v="Häagen-Dazs"/>
    <s v="Coconut Macaroon"/>
    <n v="475"/>
    <n v="613.01932499999123"/>
    <n v="291184.17937499582"/>
    <n v="1371.0330749999803"/>
    <n v="651240.71062499064"/>
    <n v="758.01374999998905"/>
    <n v="360056.53124999482"/>
    <n v="2.8863854210525899"/>
    <n v="0.55287779982988372"/>
  </r>
  <r>
    <x v="0"/>
    <s v="St James"/>
    <s v="Low End"/>
    <s v="Baskin-Robbins"/>
    <s v="Daiquiri Ice"/>
    <n v="439"/>
    <n v="834.32667078958502"/>
    <n v="366269.40847662784"/>
    <n v="1674.1130541599787"/>
    <n v="734935.6307762306"/>
    <n v="839.78638337039365"/>
    <n v="368666.22229960276"/>
    <n v="3.8134693716628214"/>
    <n v="0.50163062839968953"/>
  </r>
  <r>
    <x v="0"/>
    <s v="St James"/>
    <s v="Low End"/>
    <s v="Baskin-Robbins"/>
    <s v="Classic Flavors"/>
    <n v="628"/>
    <n v="671.59952799998803"/>
    <n v="421764.50358399248"/>
    <n v="1412.1367279999749"/>
    <n v="886821.86518398428"/>
    <n v="740.53719999998691"/>
    <n v="465057.3615999918"/>
    <n v="2.2486253630572848"/>
    <n v="0.5244089933478453"/>
  </r>
  <r>
    <x v="0"/>
    <s v="St James"/>
    <s v="Low End"/>
    <s v="Baskin-Robbins"/>
    <s v="French Vanilla"/>
    <n v="711"/>
    <n v="751.02361199998757"/>
    <n v="533977.78813199117"/>
    <n v="1628.0804290799729"/>
    <n v="1157565.1850758607"/>
    <n v="877.05681707998531"/>
    <n v="623587.39694386953"/>
    <n v="2.2898458918143079"/>
    <n v="0.53870607459829822"/>
  </r>
  <r>
    <x v="0"/>
    <s v="St James"/>
    <s v="Low End"/>
    <s v="Baskin-Robbins"/>
    <s v="Chocolate Chip Cookie Dough"/>
    <n v="682"/>
    <n v="729.48424999998701"/>
    <n v="497508.25849999115"/>
    <n v="1597.8295824999716"/>
    <n v="1089719.7752649807"/>
    <n v="868.34533249998458"/>
    <n v="592211.51676498959"/>
    <n v="2.3428586253665271"/>
    <n v="0.54345303279550461"/>
  </r>
  <r>
    <x v="0"/>
    <s v="St James"/>
    <s v="Low End"/>
    <s v="Baskin-Robbins"/>
    <s v="Vanilla"/>
    <n v="528"/>
    <n v="559.2982559999906"/>
    <n v="295309.47916799504"/>
    <n v="1315.2093950399776"/>
    <n v="694430.56058110821"/>
    <n v="755.91113903998701"/>
    <n v="399121.08141311316"/>
    <n v="2.490926884545412"/>
    <n v="0.57474584799252448"/>
  </r>
  <r>
    <x v="0"/>
    <s v="St James"/>
    <s v="Low End"/>
    <s v="Baskin-Robbins"/>
    <s v="Chocolate Mint"/>
    <n v="514"/>
    <n v="544.67294999999081"/>
    <n v="279961.89629999525"/>
    <n v="1291.4069654999782"/>
    <n v="663783.18026698881"/>
    <n v="746.73401549998744"/>
    <n v="383821.28396699356"/>
    <n v="2.5124649134240822"/>
    <n v="0.57823291607451066"/>
  </r>
  <r>
    <x v="0"/>
    <s v="St James"/>
    <s v="Low End"/>
    <s v="Baskin-Robbins"/>
    <s v="Peanut Butter ’n Chocolate"/>
    <n v="488"/>
    <n v="511.87735199999184"/>
    <n v="249796.14777599601"/>
    <n v="1233.6463456799804"/>
    <n v="602019.4166918305"/>
    <n v="721.76899367998863"/>
    <n v="352223.26891583449"/>
    <n v="2.5279638231147139"/>
    <n v="0.58506961594585094"/>
  </r>
  <r>
    <x v="0"/>
    <s v="St James"/>
    <s v="Low End"/>
    <s v="Baskin-Robbins"/>
    <s v="Rocky Road"/>
    <n v="628"/>
    <n v="672.72427599998798"/>
    <n v="422470.84532799246"/>
    <n v="1626.7647779599708"/>
    <n v="1021608.2805588617"/>
    <n v="954.04050195998286"/>
    <n v="599137.43523086922"/>
    <n v="2.5903897738216095"/>
    <n v="0.58646493634831975"/>
  </r>
  <r>
    <x v="0"/>
    <s v="St James"/>
    <s v="Low End"/>
    <s v="Baskin-Robbins"/>
    <s v="Date Nut"/>
    <n v="467"/>
    <n v="495.05409099999162"/>
    <n v="231190.26049699608"/>
    <n v="1210.2942401899795"/>
    <n v="565207.41016872041"/>
    <n v="715.24014918998796"/>
    <n v="334017.1496717243"/>
    <n v="2.5916364886295065"/>
    <n v="0.59096385444064981"/>
  </r>
  <r>
    <x v="0"/>
    <s v="Stony Brook"/>
    <s v="High End"/>
    <s v="Ben and Jerry's"/>
    <s v="Crème Brûlée"/>
    <n v="582"/>
    <n v="696.78494999998827"/>
    <n v="405528.8408999932"/>
    <n v="1577.1370570199736"/>
    <n v="917893.76718562457"/>
    <n v="880.35210701998528"/>
    <n v="512364.92628563137"/>
    <n v="2.7098574862886142"/>
    <n v="0.55819632358612203"/>
  </r>
  <r>
    <x v="0"/>
    <s v="Stony Brook"/>
    <s v="High End"/>
    <s v="Ben and Jerry's"/>
    <s v="Mint Chocolate Cookie"/>
    <n v="553"/>
    <n v="662.18984999998884"/>
    <n v="366190.98704999383"/>
    <n v="1518.7217370599744"/>
    <n v="839853.12059416587"/>
    <n v="856.53188705998559"/>
    <n v="473662.13354417204"/>
    <n v="2.7463322550813283"/>
    <n v="0.56398210821562833"/>
  </r>
  <r>
    <x v="0"/>
    <s v="Stony Brook"/>
    <s v="High End"/>
    <s v="Ben and Jerry's"/>
    <s v="Coffee Coffee BuzzBuzzBuzz"/>
    <n v="545"/>
    <n v="659.72249999998814"/>
    <n v="359548.76249999355"/>
    <n v="1518.9001609999727"/>
    <n v="827800.58774498513"/>
    <n v="859.1776609999846"/>
    <n v="468251.82524499157"/>
    <n v="2.7869727724770144"/>
    <n v="0.56565775885779235"/>
  </r>
  <r>
    <x v="0"/>
    <s v="Stony Brook"/>
    <s v="High End"/>
    <s v="Ben and Jerry's"/>
    <s v="Turtle Soup"/>
    <n v="536"/>
    <n v="648.94859999998835"/>
    <n v="347836.44959999376"/>
    <n v="1500.7596085599732"/>
    <n v="804407.15018814569"/>
    <n v="851.81100855998488"/>
    <n v="456570.70058815193"/>
    <n v="2.7999246428357711"/>
    <n v="0.56758657662523626"/>
  </r>
  <r>
    <x v="0"/>
    <s v="Stony Brook"/>
    <s v="High End"/>
    <s v="Ben and Jerry's"/>
    <s v="Mission to Marzipan"/>
    <n v="491"/>
    <n v="594.57644999998934"/>
    <n v="291937.03694999474"/>
    <n v="1408.907010419975"/>
    <n v="691773.3421162077"/>
    <n v="814.33056041998566"/>
    <n v="399836.30516621296"/>
    <n v="2.8694643796740835"/>
    <n v="0.57798744303021488"/>
  </r>
  <r>
    <x v="0"/>
    <s v="Stony Brook"/>
    <s v="High End"/>
    <s v="Ben and Jerry's"/>
    <s v="Stephen Colbert's AmeriCone Dream"/>
    <n v="490"/>
    <n v="587.19149999999001"/>
    <n v="287723.83499999513"/>
    <n v="1392.2211933999763"/>
    <n v="682188.38476598833"/>
    <n v="805.02969339998629"/>
    <n v="394464.5497659932"/>
    <n v="2.8412677416326049"/>
    <n v="0.57823404586594762"/>
  </r>
  <r>
    <x v="0"/>
    <s v="Stony Brook"/>
    <s v="High End"/>
    <s v="Ben and Jerry's"/>
    <s v="Chocolate Peanut Butter Swirl"/>
    <n v="441"/>
    <n v="528.670799999991"/>
    <n v="233143.82279999604"/>
    <n v="1293.4295956799781"/>
    <n v="570402.45169487037"/>
    <n v="764.75879567998709"/>
    <n v="337258.62889487436"/>
    <n v="2.932946928979542"/>
    <n v="0.5912643395777103"/>
  </r>
  <r>
    <x v="0"/>
    <s v="Stony Brook"/>
    <s v="Low End"/>
    <s v="EDY's"/>
    <s v="Mint Chocolate Chip"/>
    <n v="813"/>
    <n v="1029.9809255966825"/>
    <n v="837374.49251010281"/>
    <n v="1575.5525825699733"/>
    <n v="1280924.2496293883"/>
    <n v="545.57165697329083"/>
    <n v="443549.75711928552"/>
    <n v="1.9379490560516277"/>
    <n v="0.34627321424168395"/>
  </r>
  <r>
    <x v="0"/>
    <s v="Stony Brook"/>
    <s v="Low End"/>
    <s v="EDY's"/>
    <s v="Chocolate Fudge Chunk"/>
    <n v="783"/>
    <n v="996.73318176898306"/>
    <n v="780442.08132511377"/>
    <n v="1532.4497798999739"/>
    <n v="1199908.1776616797"/>
    <n v="535.71659813099086"/>
    <n v="419466.09633656591"/>
    <n v="1.9571516984673996"/>
    <n v="0.34958182979801017"/>
  </r>
  <r>
    <x v="0"/>
    <s v="Stony Brook"/>
    <s v="Low End"/>
    <s v="EDY's"/>
    <s v="Cookie Dough"/>
    <n v="722"/>
    <n v="926.29697863918443"/>
    <n v="668786.41857749119"/>
    <n v="1440.4128343199759"/>
    <n v="1039978.0663790226"/>
    <n v="514.11585568079147"/>
    <n v="371191.64780153136"/>
    <n v="1.995031626481961"/>
    <n v="0.35692257346728479"/>
  </r>
  <r>
    <x v="0"/>
    <s v="Stony Brook"/>
    <s v="Low End"/>
    <s v="EDY's"/>
    <s v="Peanut Butter Cup"/>
    <n v="485"/>
    <n v="645.01670154998919"/>
    <n v="312833.10025174473"/>
    <n v="1040.8825049999825"/>
    <n v="504828.01492499153"/>
    <n v="395.86580344999334"/>
    <n v="191994.91467324679"/>
    <n v="2.146149494845325"/>
    <n v="0.38031747247975889"/>
  </r>
  <r>
    <x v="0"/>
    <s v="Stony Brook"/>
    <s v="Low End"/>
    <s v="EDY's"/>
    <s v="Pralines and Cream"/>
    <n v="485"/>
    <n v="686.94707407698843"/>
    <n v="333169.33092733938"/>
    <n v="1175.9462066999802"/>
    <n v="570333.91024949041"/>
    <n v="488.99913262299174"/>
    <n v="237164.57932215102"/>
    <n v="2.4246313540205775"/>
    <n v="0.41583461032223079"/>
  </r>
  <r>
    <x v="0"/>
    <s v="Stony Brook"/>
    <s v="High End"/>
    <s v="Häagen-Dazs"/>
    <s v="Cherry Vanilla"/>
    <n v="361"/>
    <n v="859.8571608233857"/>
    <n v="310408.43505724223"/>
    <n v="1732.8613381399796"/>
    <n v="625562.94306853262"/>
    <n v="873.00417731659388"/>
    <n v="315154.5080112904"/>
    <n v="4.8001699117450958"/>
    <n v="0.50379344157661221"/>
  </r>
  <r>
    <x v="0"/>
    <s v="Stony Brook"/>
    <s v="High End"/>
    <s v="Häagen-Dazs"/>
    <s v="Mocha Almond Fudge"/>
    <n v="295"/>
    <n v="734.93144250748674"/>
    <n v="216804.77553970859"/>
    <n v="1594.7621532499804"/>
    <n v="470454.83520874422"/>
    <n v="859.83071074249369"/>
    <n v="253650.05966903563"/>
    <n v="5.4059734008473912"/>
    <n v="0.53915921505300135"/>
  </r>
  <r>
    <x v="0"/>
    <s v="Stony Brook"/>
    <s v="Low End"/>
    <s v="Baskin-Robbins"/>
    <s v="Pralines 'n Cream"/>
    <n v="761"/>
    <n v="827.46269599998402"/>
    <n v="629699.1116559878"/>
    <n v="1764.9676746399659"/>
    <n v="1343140.4004010141"/>
    <n v="937.50497863998191"/>
    <n v="713441.28874502634"/>
    <n v="2.3192742110906255"/>
    <n v="0.53117402211415721"/>
  </r>
  <r>
    <x v="0"/>
    <s v="Stony Brook"/>
    <s v="Low End"/>
    <s v="Baskin-Robbins"/>
    <s v="Lemon Custard"/>
    <n v="707"/>
    <n v="774.23357899998462"/>
    <n v="547383.14035298908"/>
    <n v="1680.7172901099666"/>
    <n v="1188267.1241077464"/>
    <n v="906.48371110998198"/>
    <n v="640883.98375475733"/>
    <n v="2.3772521783733613"/>
    <n v="0.53934336038791642"/>
  </r>
  <r>
    <x v="0"/>
    <s v="Stony Brook"/>
    <s v="High End"/>
    <s v="Ben and Jerry's"/>
    <s v="Mint Chocolate Cookie"/>
    <n v="597"/>
    <n v="734.35477499998581"/>
    <n v="438409.80067499151"/>
    <n v="1651.6067775899683"/>
    <n v="986009.24622121104"/>
    <n v="917.25200258998245"/>
    <n v="547599.44554621959"/>
    <n v="2.7665105152260776"/>
    <n v="0.55536948324251889"/>
  </r>
  <r>
    <x v="1"/>
    <s v="Centereach"/>
    <s v="High End"/>
    <s v="Ben and Jerry's"/>
    <s v="Half Baked"/>
    <n v="515"/>
    <n v="633.60449999998775"/>
    <n v="326306.31749999372"/>
    <n v="1481.3421681999712"/>
    <n v="762891.2166229852"/>
    <n v="847.73766819998343"/>
    <n v="436584.89912299148"/>
    <n v="2.8763925596115945"/>
    <n v="0.57227674091671743"/>
  </r>
  <r>
    <x v="1"/>
    <s v="Centereach"/>
    <s v="High End"/>
    <s v="Ben and Jerry's"/>
    <s v="Brownie Batter"/>
    <n v="492"/>
    <n v="609.73559999998781"/>
    <n v="299989.91519999399"/>
    <n v="1443.9867537599712"/>
    <n v="710441.48284990585"/>
    <n v="834.25115375998337"/>
    <n v="410451.56764991186"/>
    <n v="2.9349324263414047"/>
    <n v="0.57774155586101583"/>
  </r>
  <r>
    <x v="1"/>
    <s v="Centereach"/>
    <s v="Low End"/>
    <s v="Ben and Jerry's"/>
    <s v="Willie Nelson’s Country PeachCobbler"/>
    <n v="508"/>
    <n v="629.4500999999874"/>
    <n v="319760.6507999936"/>
    <n v="1477.2432779599706"/>
    <n v="750439.58520366508"/>
    <n v="847.79317795998315"/>
    <n v="430678.93440367148"/>
    <n v="2.9079592085826191"/>
    <n v="0.57390220731331443"/>
  </r>
  <r>
    <x v="1"/>
    <s v="Centereach"/>
    <s v="Low End"/>
    <s v="EDY's"/>
    <s v="Cookie Dough"/>
    <n v="702"/>
    <n v="937.05398554198109"/>
    <n v="657811.89785047073"/>
    <n v="1463.0693081999707"/>
    <n v="1027074.6543563794"/>
    <n v="526.0153226579896"/>
    <n v="369262.75650590868"/>
    <n v="2.0841443136751718"/>
    <n v="0.35952864277164809"/>
  </r>
  <r>
    <x v="1"/>
    <s v="Centereach"/>
    <s v="High End"/>
    <s v="Häagen-Dazs"/>
    <s v="Mocha Almond Fudge"/>
    <n v="406"/>
    <n v="986.5614852533804"/>
    <n v="400543.96301287244"/>
    <n v="1885.9181911399724"/>
    <n v="765682.78560282872"/>
    <n v="899.35670588659195"/>
    <n v="365138.82258995628"/>
    <n v="4.6451186973890941"/>
    <n v="0.47688002062431029"/>
  </r>
  <r>
    <x v="1"/>
    <s v="Centereach"/>
    <s v="High End"/>
    <s v="Häagen-Dazs"/>
    <s v="Coconut Macaroon"/>
    <n v="404"/>
    <n v="977.69636601718071"/>
    <n v="394989.33187094098"/>
    <n v="1874.6080581199731"/>
    <n v="757341.65548046911"/>
    <n v="896.91169210279236"/>
    <n v="362352.32360952813"/>
    <n v="4.6401189557425075"/>
    <n v="0.47845291618040769"/>
  </r>
  <r>
    <x v="1"/>
    <s v="Centereach"/>
    <s v="High End"/>
    <s v="Häagen-Dazs"/>
    <s v="Pralines and Cream"/>
    <n v="901"/>
    <n v="1225.6185869999763"/>
    <n v="1104282.3468869787"/>
    <n v="2550.4229103299508"/>
    <n v="2297931.0422072858"/>
    <n v="1324.8043233299745"/>
    <n v="1193648.695320307"/>
    <n v="2.8306580580798566"/>
    <n v="0.51944495870239149"/>
  </r>
  <r>
    <x v="1"/>
    <s v="Centereach"/>
    <s v="High End"/>
    <s v="Häagen-Dazs"/>
    <s v="Banana Split"/>
    <n v="611"/>
    <n v="831.59177399998396"/>
    <n v="508102.57391399017"/>
    <n v="1862.4302346599638"/>
    <n v="1137944.8733772379"/>
    <n v="1030.8384606599798"/>
    <n v="629842.29946324776"/>
    <n v="3.0481673235023958"/>
    <n v="0.55349104706098518"/>
  </r>
  <r>
    <x v="1"/>
    <s v="Centereach"/>
    <s v="High End"/>
    <s v="Häagen-Dazs"/>
    <s v="Vanilla Bean"/>
    <n v="604"/>
    <n v="827.92997999998352"/>
    <n v="500069.70791999006"/>
    <n v="1858.9594481999629"/>
    <n v="1122811.5067127775"/>
    <n v="1031.0294681999794"/>
    <n v="622741.79879278748"/>
    <n v="3.0777474307946404"/>
    <n v="0.55462719705818697"/>
  </r>
  <r>
    <x v="1"/>
    <s v="Centereach"/>
    <s v="High End"/>
    <s v="Häagen-Dazs"/>
    <s v="English Toffee"/>
    <n v="535"/>
    <n v="733.48178999998538"/>
    <n v="392412.75764999219"/>
    <n v="1694.0687360999661"/>
    <n v="906326.77381348191"/>
    <n v="960.58694609998076"/>
    <n v="513914.01616348972"/>
    <n v="3.1664836188784413"/>
    <n v="0.56702949864443808"/>
  </r>
  <r>
    <x v="1"/>
    <s v="Centereach"/>
    <s v="Low End"/>
    <s v="Baskin-Robbins"/>
    <s v="Cherries Jubilee"/>
    <n v="262"/>
    <n v="394.53915287999155"/>
    <n v="103369.25805455778"/>
    <n v="690.75904799998523"/>
    <n v="180978.87057599612"/>
    <n v="296.21989511999368"/>
    <n v="77609.612521438336"/>
    <n v="2.636484916030478"/>
    <n v="0.42883245029893552"/>
  </r>
  <r>
    <x v="1"/>
    <s v="Centereach"/>
    <s v="Low End"/>
    <s v="Baskin-Robbins"/>
    <s v="Pineapple Coconut"/>
    <n v="262"/>
    <n v="412.25875399859115"/>
    <n v="108011.79354763088"/>
    <n v="747.81505805998393"/>
    <n v="195927.5452117158"/>
    <n v="335.55630406139278"/>
    <n v="87915.751664084921"/>
    <n v="2.854255946793832"/>
    <n v="0.44871562887742367"/>
  </r>
  <r>
    <x v="1"/>
    <s v="Centereach"/>
    <s v="Low End"/>
    <s v="Baskin-Robbins"/>
    <s v="Cherries Jubilee"/>
    <n v="213"/>
    <n v="314.66901005999324"/>
    <n v="67024.499142778557"/>
    <n v="608.98962599998686"/>
    <n v="129714.7903379972"/>
    <n v="294.32061593999362"/>
    <n v="62690.29119521864"/>
    <n v="2.8591062253520509"/>
    <n v="0.48329331629698397"/>
  </r>
  <r>
    <x v="1"/>
    <s v="Centereach"/>
    <s v="Low End"/>
    <s v="Baskin-Robbins"/>
    <s v="Butter Pecan"/>
    <n v="213"/>
    <n v="327.04041021629297"/>
    <n v="69659.607376070402"/>
    <n v="648.82482972998605"/>
    <n v="138199.68873248703"/>
    <n v="321.78441951369308"/>
    <n v="68540.081356416631"/>
    <n v="3.0461259611736433"/>
    <n v="0.49594960730403365"/>
  </r>
  <r>
    <x v="1"/>
    <s v="Centereach"/>
    <s v="Low End"/>
    <s v="Baskin-Robbins"/>
    <s v="Black Walnut"/>
    <n v="902"/>
    <n v="1002.8553259999786"/>
    <n v="904575.50405198068"/>
    <n v="2061.4399713399562"/>
    <n v="1859418.8541486405"/>
    <n v="1058.5846453399777"/>
    <n v="954843.35009665985"/>
    <n v="2.2854101677826564"/>
    <n v="0.51351708517220962"/>
  </r>
  <r>
    <x v="1"/>
    <s v="Centereach"/>
    <s v="Low End"/>
    <s v="Baskin-Robbins"/>
    <s v="Daiquiri Ice"/>
    <n v="863"/>
    <n v="955.71640499997989"/>
    <n v="824783.2575149826"/>
    <n v="1982.5887364499586"/>
    <n v="1710974.0795563143"/>
    <n v="1026.8723314499787"/>
    <n v="886190.82204133167"/>
    <n v="2.2973218267091062"/>
    <n v="0.51794520596778215"/>
  </r>
  <r>
    <x v="1"/>
    <s v="Centereach"/>
    <s v="Low End"/>
    <s v="Baskin-Robbins"/>
    <s v="Gold Medal Ribbon"/>
    <n v="837"/>
    <n v="936.58374899997955"/>
    <n v="783920.59791298292"/>
    <n v="1955.6044454099574"/>
    <n v="1636840.9208081344"/>
    <n v="1019.0206964099779"/>
    <n v="852920.32289515145"/>
    <n v="2.3364449765949313"/>
    <n v="0.52107710166119936"/>
  </r>
  <r>
    <x v="1"/>
    <s v="Centereach"/>
    <s v="Low End"/>
    <s v="Baskin-Robbins"/>
    <s v="Classic Flavors"/>
    <n v="811"/>
    <n v="898.61395199998117"/>
    <n v="728775.91507198475"/>
    <n v="1889.2948396799602"/>
    <n v="1532218.1149804478"/>
    <n v="990.68088767997904"/>
    <n v="803442.19990846305"/>
    <n v="2.3295867320344761"/>
    <n v="0.52436542294679467"/>
  </r>
  <r>
    <x v="1"/>
    <s v="Centereach"/>
    <s v="Low End"/>
    <s v="Baskin-Robbins"/>
    <s v="Coffee"/>
    <n v="799"/>
    <n v="894.22162399998047"/>
    <n v="714483.07757598441"/>
    <n v="1886.3013541599589"/>
    <n v="1507154.7819738071"/>
    <n v="992.07973015997845"/>
    <n v="792671.70439782273"/>
    <n v="2.3608277273591476"/>
    <n v="0.52593914963380228"/>
  </r>
  <r>
    <x v="1"/>
    <s v="Centereach"/>
    <s v="Low End"/>
    <s v="Baskin-Robbins"/>
    <s v="Cherries Jubilee"/>
    <n v="794"/>
    <n v="873.29916199998218"/>
    <n v="693399.53462798579"/>
    <n v="1844.7608285799627"/>
    <n v="1464740.0978924904"/>
    <n v="971.46166657998049"/>
    <n v="771340.56326450466"/>
    <n v="2.3233763584130513"/>
    <n v="0.52660575372677465"/>
  </r>
  <r>
    <x v="1"/>
    <s v="Centereach"/>
    <s v="Low End"/>
    <s v="Baskin-Robbins"/>
    <s v="Rocky Road"/>
    <n v="594"/>
    <n v="658.99844999998606"/>
    <n v="391445.07929999172"/>
    <n v="1497.3922604999684"/>
    <n v="889451.00273698126"/>
    <n v="838.39381049998235"/>
    <n v="498005.92343698954"/>
    <n v="2.5208623914140884"/>
    <n v="0.5599025937398987"/>
  </r>
  <r>
    <x v="1"/>
    <s v="Centereach"/>
    <s v="Low End"/>
    <s v="Baskin-Robbins"/>
    <s v="Chocolate Chip"/>
    <n v="121"/>
    <n v="165.50151065999634"/>
    <n v="20025.682789859558"/>
    <n v="457.92588599998987"/>
    <n v="55409.032205998774"/>
    <n v="292.4243753399935"/>
    <n v="35383.349416139215"/>
    <n v="3.7845114545453709"/>
    <n v="0.63858450522275123"/>
  </r>
  <r>
    <x v="1"/>
    <s v="Centereach"/>
    <s v="Low End"/>
    <s v="Baskin-Robbins"/>
    <s v="Vanilla"/>
    <n v="121"/>
    <n v="167.83426509149629"/>
    <n v="20307.94607607105"/>
    <n v="465.43741964998975"/>
    <n v="56317.927777648758"/>
    <n v="297.60315455849343"/>
    <n v="36009.981701577708"/>
    <n v="3.8465902450412375"/>
    <n v="0.63940530347192936"/>
  </r>
  <r>
    <x v="1"/>
    <s v="Centereach"/>
    <s v="High End"/>
    <s v="Ben and Jerry's"/>
    <s v="Fossil Fuel"/>
    <n v="175"/>
    <n v="270.13979999999424"/>
    <n v="47274.464999998992"/>
    <n v="566.57999999998776"/>
    <n v="99151.499999997861"/>
    <n v="296.44019999999352"/>
    <n v="51877.034999998868"/>
    <n v="3.2375999999999299"/>
    <n v="0.52320978502594506"/>
  </r>
  <r>
    <x v="1"/>
    <s v="Centereach"/>
    <s v="High End"/>
    <s v="Ben and Jerry's"/>
    <s v="Chocolate Chip"/>
    <n v="175"/>
    <n v="279.73210124249397"/>
    <n v="48953.117717436442"/>
    <n v="597.46847174998709"/>
    <n v="104556.98255624773"/>
    <n v="317.73637050749312"/>
    <n v="55603.864838811292"/>
    <n v="3.4141055528570692"/>
    <n v="0.53180441400839484"/>
  </r>
  <r>
    <x v="1"/>
    <s v="Centereach"/>
    <s v="High End"/>
    <s v="Ben and Jerry's"/>
    <s v="Bananas on the Rum"/>
    <n v="680"/>
    <n v="854.96399999998175"/>
    <n v="581375.51999998756"/>
    <n v="1864.5971343999602"/>
    <n v="1267926.0513919729"/>
    <n v="1009.6331343999784"/>
    <n v="686550.53139198537"/>
    <n v="2.742054609411706"/>
    <n v="0.54147521508708374"/>
  </r>
  <r>
    <x v="1"/>
    <s v="Centereach"/>
    <s v="High End"/>
    <s v="Ben and Jerry's"/>
    <s v="Coconut Seven Layer Bar"/>
    <n v="673"/>
    <n v="846.31432499998198"/>
    <n v="569569.54072498786"/>
    <n v="1850.0480327699606"/>
    <n v="1245082.3260541835"/>
    <n v="1003.7337077699787"/>
    <n v="675512.78532919567"/>
    <n v="2.7489569580534332"/>
    <n v="0.54254467451158617"/>
  </r>
  <r>
    <x v="1"/>
    <s v="Centereach"/>
    <s v="High End"/>
    <s v="Ben and Jerry's"/>
    <s v="Goodbye Yellow Brickle Road"/>
    <n v="627"/>
    <n v="786.21097499998348"/>
    <n v="492954.28132498963"/>
    <n v="1747.2306311099633"/>
    <n v="1095513.6057059469"/>
    <n v="961.01965610997979"/>
    <n v="602559.32438095729"/>
    <n v="2.7866517242583146"/>
    <n v="0.55002450105826772"/>
  </r>
  <r>
    <x v="1"/>
    <s v="Centereach"/>
    <s v="High End"/>
    <s v="Ben and Jerry's"/>
    <s v="Vanilla Caramel Fudge"/>
    <n v="572"/>
    <n v="711.83969999998544"/>
    <n v="407172.30839999166"/>
    <n v="1618.340290119967"/>
    <n v="925690.6459486211"/>
    <n v="906.50059011998155"/>
    <n v="518518.33754862944"/>
    <n v="2.8292662414684737"/>
    <n v="0.56014213800039725"/>
  </r>
  <r>
    <x v="1"/>
    <s v="Centereach"/>
    <s v="High End"/>
    <s v="Ben and Jerry's"/>
    <s v="Raspberry Peach Cobbler"/>
    <n v="567"/>
    <n v="711.358199999985"/>
    <n v="403340.09939999151"/>
    <n v="1620.9012127199658"/>
    <n v="919050.98761222058"/>
    <n v="909.54301271998077"/>
    <n v="515710.88821222907"/>
    <n v="2.8587322975660774"/>
    <n v="0.56113414289678709"/>
  </r>
  <r>
    <x v="1"/>
    <s v="Centereach"/>
    <s v="Low End"/>
    <s v="EDY's"/>
    <s v="Pumpkin (Holiday)"/>
    <n v="963"/>
    <n v="1256.0127116342733"/>
    <n v="1209540.2413038053"/>
    <n v="2380.6325375299598"/>
    <n v="2292549.1336413515"/>
    <n v="1124.6198258956865"/>
    <n v="1083008.8923375462"/>
    <n v="2.4721002466562405"/>
    <n v="0.47240378687865153"/>
  </r>
  <r>
    <x v="1"/>
    <s v="Centereach"/>
    <s v="Low End"/>
    <s v="EDY's"/>
    <s v="Fudge Tracks"/>
    <n v="922"/>
    <n v="1208.2880794703742"/>
    <n v="1114041.6092716851"/>
    <n v="2318.7421918399614"/>
    <n v="2137880.3008764442"/>
    <n v="1110.4541123695872"/>
    <n v="1023838.6916047591"/>
    <n v="2.5149047633839059"/>
    <n v="0.47890365573087834"/>
  </r>
  <r>
    <x v="1"/>
    <s v="Centereach"/>
    <s v="Low End"/>
    <s v="EDY's"/>
    <s v="Rocky Road"/>
    <n v="912"/>
    <n v="1194.2393194511747"/>
    <n v="1089146.2593394713"/>
    <n v="2300.0171595199618"/>
    <n v="2097615.649482205"/>
    <n v="1105.7778400687871"/>
    <n v="1008469.3901427337"/>
    <n v="2.5219486398245197"/>
    <n v="0.4807693870856054"/>
  </r>
  <r>
    <x v="1"/>
    <s v="Centereach"/>
    <s v="Low End"/>
    <s v="EDY's"/>
    <s v="Pumpkin (Holiday)"/>
    <n v="691"/>
    <n v="911.4536809699805"/>
    <n v="629814.49355025648"/>
    <n v="1881.8009869999705"/>
    <n v="1300324.4820169797"/>
    <n v="970.34730602999002"/>
    <n v="670509.98846672324"/>
    <n v="2.7233009942112454"/>
    <n v="0.51564820761251162"/>
  </r>
  <r>
    <x v="1"/>
    <s v="Centereach"/>
    <s v="Low End"/>
    <s v="EDY's"/>
    <s v="Vanilla Bean"/>
    <n v="845"/>
    <n v="1118.6369321029763"/>
    <n v="945248.20762701496"/>
    <n v="2202.4860712999634"/>
    <n v="1861100.7302484692"/>
    <n v="1083.8491391969872"/>
    <n v="915852.52262145421"/>
    <n v="2.6064923920709626"/>
    <n v="0.49210260773965836"/>
  </r>
  <r>
    <x v="1"/>
    <s v="Centereach"/>
    <s v="Low End"/>
    <s v="EDY's"/>
    <s v="Mocha Almond Fudge"/>
    <n v="778"/>
    <n v="1047.133235857777"/>
    <n v="814669.65749735048"/>
    <n v="1611.3499543799646"/>
    <n v="1253630.2645076124"/>
    <n v="564.21671852218765"/>
    <n v="438960.60701026197"/>
    <n v="2.0711439002313172"/>
    <n v="0.35015157135080194"/>
  </r>
  <r>
    <x v="1"/>
    <s v="Centereach"/>
    <s v="Low End"/>
    <s v="EDY's"/>
    <s v="Strawberry"/>
    <n v="691"/>
    <n v="974.4494313854791"/>
    <n v="673344.557087366"/>
    <n v="1584.455827049966"/>
    <n v="1094858.9764915265"/>
    <n v="610.00639566448694"/>
    <n v="421514.41940416046"/>
    <n v="2.2929896194644952"/>
    <n v="0.38499425812345495"/>
  </r>
  <r>
    <x v="1"/>
    <s v="Centereach"/>
    <s v="High End"/>
    <s v="Häagen-Dazs"/>
    <s v="Pineapple Coconut"/>
    <n v="282"/>
    <n v="512.96019455998862"/>
    <n v="144654.77486591678"/>
    <n v="831.38457599998162"/>
    <n v="234450.4504319948"/>
    <n v="318.424381439993"/>
    <n v="89795.675566078018"/>
    <n v="2.9481722553190837"/>
    <n v="0.38300491809941883"/>
  </r>
  <r>
    <x v="1"/>
    <s v="Lake Grove"/>
    <s v="High End"/>
    <s v="Häagen-Dazs"/>
    <s v="Pumpkin (Holiday)"/>
    <n v="282"/>
    <n v="539.68089746938813"/>
    <n v="152190.01308636746"/>
    <n v="917.4342047399798"/>
    <n v="258716.4457366743"/>
    <n v="377.75330727059168"/>
    <n v="106526.43265030684"/>
    <n v="3.2533127827658856"/>
    <n v="0.41174975308191714"/>
  </r>
  <r>
    <x v="1"/>
    <s v="Lake Grove"/>
    <s v="High End"/>
    <s v="Häagen-Dazs"/>
    <s v="Black Raspberry Chip"/>
    <n v="919"/>
    <n v="1286.4878819999719"/>
    <n v="1182282.3635579741"/>
    <n v="2483.1305819999452"/>
    <n v="2281997.0048579494"/>
    <n v="1196.6426999999733"/>
    <n v="1099714.6412999753"/>
    <n v="2.7019919281827476"/>
    <n v="0.4819088889945457"/>
  </r>
  <r>
    <x v="1"/>
    <s v="Lake Grove"/>
    <s v="High End"/>
    <s v="Häagen-Dazs"/>
    <s v="Waffle Cone"/>
    <n v="682"/>
    <n v="955.3960679999791"/>
    <n v="651580.11837598577"/>
    <n v="2090.6700961199545"/>
    <n v="1425837.005553809"/>
    <n v="1135.2740281199754"/>
    <n v="774256.88717782323"/>
    <n v="3.06549867466269"/>
    <n v="0.54301921198706316"/>
  </r>
  <r>
    <x v="1"/>
    <s v="Lake Grove"/>
    <s v="High End"/>
    <s v="Häagen-Dazs"/>
    <s v="Pralines and Cream"/>
    <n v="602"/>
    <n v="828.0365519999832"/>
    <n v="498478.00430398987"/>
    <n v="1860.5705896799625"/>
    <n v="1120063.4949873374"/>
    <n v="1032.5340376799793"/>
    <n v="621585.49068334745"/>
    <n v="3.0906488200663831"/>
    <n v="0.55495558373712972"/>
  </r>
  <r>
    <x v="1"/>
    <s v="Lake Grove"/>
    <s v="High End"/>
    <s v="Häagen-Dazs"/>
    <s v="Rocky Road"/>
    <n v="919"/>
    <n v="1287.8608679999718"/>
    <n v="1183544.1376919742"/>
    <n v="2919.1536082799357"/>
    <n v="2682702.1660092608"/>
    <n v="1631.2927402799639"/>
    <n v="1499158.0283172866"/>
    <n v="3.1764457108595603"/>
    <n v="0.55882387814500001"/>
  </r>
  <r>
    <x v="1"/>
    <s v="Lake Grove"/>
    <s v="Low End"/>
    <s v="Baskin-Robbins"/>
    <s v="Lemon Custard"/>
    <n v="955"/>
    <n v="1081.7361399999752"/>
    <n v="1033058.0136999763"/>
    <n v="2198.5011325999494"/>
    <n v="2099568.5816329517"/>
    <n v="1116.7649925999742"/>
    <n v="1066510.5679329755"/>
    <n v="2.3020954268062299"/>
    <n v="0.50796653048765406"/>
  </r>
  <r>
    <x v="1"/>
    <s v="Lake Grove"/>
    <s v="Low End"/>
    <s v="Baskin-Robbins"/>
    <s v="Gold Medal Ribbon"/>
    <n v="921"/>
    <n v="1053.4876919999749"/>
    <n v="970262.16433197691"/>
    <n v="2156.4375562799487"/>
    <n v="1986078.9893338326"/>
    <n v="1102.9498642799738"/>
    <n v="1015816.8250018557"/>
    <n v="2.3414088558957098"/>
    <n v="0.51146849166486541"/>
  </r>
  <r>
    <x v="1"/>
    <s v="Lake Grove"/>
    <s v="Low End"/>
    <s v="Baskin-Robbins"/>
    <s v="Chocolate"/>
    <n v="897"/>
    <n v="1017.8241059999765"/>
    <n v="912988.22308197897"/>
    <n v="2094.579921539952"/>
    <n v="1878838.189621337"/>
    <n v="1076.7558155399756"/>
    <n v="965849.96653935802"/>
    <n v="2.335094672842756"/>
    <n v="0.51406766792089564"/>
  </r>
  <r>
    <x v="1"/>
    <s v="Lake Grove"/>
    <s v="Low End"/>
    <s v="Baskin-Robbins"/>
    <s v="Mint Chocolate Chip"/>
    <n v="895"/>
    <n v="1015.7328149999765"/>
    <n v="909080.86942497897"/>
    <n v="2091.2299333499518"/>
    <n v="1871650.7903482069"/>
    <n v="1075.4971183499752"/>
    <n v="962569.92092322791"/>
    <n v="2.336569757932907"/>
    <n v="0.51428927120755719"/>
  </r>
  <r>
    <x v="1"/>
    <s v="Lake Grove"/>
    <s v="Low End"/>
    <s v="Baskin-Robbins"/>
    <s v="Maple Nut"/>
    <n v="874"/>
    <n v="992.07390399997701"/>
    <n v="867072.59209597996"/>
    <n v="2052.5578193599526"/>
    <n v="1793935.5341205986"/>
    <n v="1060.4839153599755"/>
    <n v="926862.94202461862"/>
    <n v="2.3484643242104721"/>
    <n v="0.51666457595365833"/>
  </r>
  <r>
    <x v="1"/>
    <s v="Lake Grove"/>
    <s v="Low End"/>
    <s v="Baskin-Robbins"/>
    <s v="Daiquiri Ice"/>
    <n v="874"/>
    <n v="999.90057399997613"/>
    <n v="873913.10167597909"/>
    <n v="2068.7508596599509"/>
    <n v="1808088.2513427972"/>
    <n v="1068.8502856599748"/>
    <n v="934175.14966681809"/>
    <n v="2.3669918302745434"/>
    <n v="0.51666457595365844"/>
  </r>
  <r>
    <x v="1"/>
    <s v="Lake Grove"/>
    <s v="Low End"/>
    <s v="Baskin-Robbins"/>
    <s v="Black Walnut"/>
    <n v="869"/>
    <n v="977.92480499997805"/>
    <n v="849816.65554498089"/>
    <n v="2025.7102924499547"/>
    <n v="1760342.2441390108"/>
    <n v="1047.7854874499767"/>
    <n v="910525.58859402989"/>
    <n v="2.3310820396432161"/>
    <n v="0.51724350286178067"/>
  </r>
  <r>
    <x v="1"/>
    <s v="Lake Grove"/>
    <s v="Low End"/>
    <s v="Baskin-Robbins"/>
    <s v="Vanilla"/>
    <n v="763"/>
    <n v="866.38192199997991"/>
    <n v="661049.40648598468"/>
    <n v="1846.8571969799573"/>
    <n v="1409152.0412957075"/>
    <n v="980.47527497997737"/>
    <n v="748102.63480972277"/>
    <n v="2.4205205727129191"/>
    <n v="0.53088851513981883"/>
  </r>
  <r>
    <x v="1"/>
    <s v="Lake Grove"/>
    <s v="High End"/>
    <s v="Ben and Jerry's"/>
    <s v="Mission to Marzipan"/>
    <n v="863"/>
    <n v="1105.4382749999745"/>
    <n v="953993.23132497806"/>
    <n v="2295.9517741899476"/>
    <n v="1981406.3811259249"/>
    <n v="1190.5134991899731"/>
    <n v="1027413.1498009468"/>
    <n v="2.6604307928041107"/>
    <n v="0.51852722368700765"/>
  </r>
  <r>
    <x v="1"/>
    <s v="Lake Grove"/>
    <s v="High End"/>
    <s v="Ben and Jerry's"/>
    <s v="Mint Chocolate Cookie"/>
    <n v="799"/>
    <n v="1016.9871749999772"/>
    <n v="812572.75282498181"/>
    <n v="2143.7065166299521"/>
    <n v="1712821.5067873318"/>
    <n v="1126.7193416299749"/>
    <n v="900248.75396234996"/>
    <n v="2.6829868793866734"/>
    <n v="0.52559402739571459"/>
  </r>
  <r>
    <x v="1"/>
    <s v="Lake Grove"/>
    <s v="High End"/>
    <s v="Ben and Jerry's"/>
    <s v="Raspberry Peach Cobbler"/>
    <n v="776"/>
    <n v="1003.9499999999761"/>
    <n v="779065.19999998144"/>
    <n v="2128.6394199999495"/>
    <n v="1651824.1899199609"/>
    <n v="1124.6894199999733"/>
    <n v="872758.98991997947"/>
    <n v="2.7430920360824089"/>
    <n v="0.5283607028192685"/>
  </r>
  <r>
    <x v="1"/>
    <s v="Lake Grove"/>
    <s v="High End"/>
    <s v="Ben and Jerry's"/>
    <s v="Coffee Coffee BuzzBuzzBuzz"/>
    <n v="768"/>
    <n v="993.94559999997625"/>
    <n v="763350.22079998173"/>
    <n v="2111.8748697599499"/>
    <n v="1621919.8999756416"/>
    <n v="1117.9292697599735"/>
    <n v="858569.6791756599"/>
    <n v="2.7498370699999346"/>
    <n v="0.52935393368596928"/>
  </r>
  <r>
    <x v="1"/>
    <s v="Lake Grove"/>
    <s v="High End"/>
    <s v="Ben and Jerry's"/>
    <s v="Pumpkin Cheesecake"/>
    <n v="763"/>
    <n v="979.4058749999773"/>
    <n v="747286.68262498267"/>
    <n v="2083.7673951499519"/>
    <n v="1589914.5224994132"/>
    <n v="1104.3615201499747"/>
    <n v="842627.83987443056"/>
    <n v="2.7310188665136983"/>
    <n v="0.52998310786531078"/>
  </r>
  <r>
    <x v="1"/>
    <s v="Selden"/>
    <s v="High End"/>
    <s v="Ben and Jerry's"/>
    <s v="Chocolate Macadamia"/>
    <n v="693"/>
    <n v="897.19244999997852"/>
    <n v="621754.36784998514"/>
    <n v="1948.4432440199539"/>
    <n v="1350271.1681058281"/>
    <n v="1051.2507940199753"/>
    <n v="728516.80025584297"/>
    <n v="2.811606412727206"/>
    <n v="0.53953370068459094"/>
  </r>
  <r>
    <x v="1"/>
    <s v="Selden"/>
    <s v="High End"/>
    <s v="Ben and Jerry's"/>
    <s v="Brownie Batter"/>
    <n v="650"/>
    <n v="842.10749999997984"/>
    <n v="547369.87499998685"/>
    <n v="1855.6105069999555"/>
    <n v="1206146.829549971"/>
    <n v="1013.5030069999757"/>
    <n v="658776.95454998419"/>
    <n v="2.854785395384547"/>
    <n v="0.5461830503635966"/>
  </r>
  <r>
    <x v="1"/>
    <s v="Selden"/>
    <s v="High End"/>
    <s v="Ben and Jerry's"/>
    <s v="Peanut Butter Cookie Dough"/>
    <n v="627"/>
    <n v="805.1150249999813"/>
    <n v="504807.12067498825"/>
    <n v="1789.2419184899586"/>
    <n v="1121854.682893204"/>
    <n v="984.12689348997731"/>
    <n v="617047.56221821578"/>
    <n v="2.8536553723922786"/>
    <n v="0.55002450105826772"/>
  </r>
  <r>
    <x v="1"/>
    <s v="Selden"/>
    <s v="Low End"/>
    <s v="Ben and Jerry's"/>
    <s v="Willie Nelson’s Country PeachCobbler"/>
    <n v="708"/>
    <n v="907.69139999997913"/>
    <n v="642645.51119998517"/>
    <n v="1961.9939354399551"/>
    <n v="1389091.7062914881"/>
    <n v="1054.3025354399761"/>
    <n v="746446.19509150297"/>
    <n v="2.7711778749151907"/>
    <n v="0.53736279016762634"/>
  </r>
  <r>
    <x v="1"/>
    <s v="Selden"/>
    <s v="High End"/>
    <s v="Häagen-Dazs"/>
    <s v="Waffle Cone"/>
    <n v="749"/>
    <n v="1072.9402529999743"/>
    <n v="803632.24949698069"/>
    <n v="2305.5008852699452"/>
    <n v="1726820.163067189"/>
    <n v="1232.5606322699709"/>
    <n v="923187.91357020836"/>
    <n v="3.0781053207876439"/>
    <n v="0.53461728865294"/>
  </r>
  <r>
    <x v="1"/>
    <s v="Selden"/>
    <s v="High End"/>
    <s v="Häagen-Dazs"/>
    <s v="Cookies and Cream"/>
    <n v="688"/>
    <n v="985.90055999997639"/>
    <n v="678299.5852799837"/>
    <n v="2153.6250503999486"/>
    <n v="1481694.0346751646"/>
    <n v="1167.7244903999722"/>
    <n v="803394.44939518091"/>
    <n v="3.1302689686045766"/>
    <n v="0.54221346012998628"/>
  </r>
  <r>
    <x v="1"/>
    <s v="Selden"/>
    <s v="High End"/>
    <s v="Häagen-Dazs"/>
    <s v="Waffle Cone"/>
    <n v="680"/>
    <n v="964.95467999997777"/>
    <n v="656169.18239998491"/>
    <n v="2112.8404211999514"/>
    <n v="1436731.4864159669"/>
    <n v="1147.8857411999736"/>
    <n v="780562.30401598196"/>
    <n v="3.1071182664705166"/>
    <n v="0.54329031652473392"/>
  </r>
  <r>
    <x v="1"/>
    <s v="Selden"/>
    <s v="High End"/>
    <s v="Häagen-Dazs"/>
    <s v="Mocha Almond Fudge"/>
    <n v="674"/>
    <n v="966.00645599997688"/>
    <n v="651088.35134398437"/>
    <n v="2118.9524810399498"/>
    <n v="1428173.9722209261"/>
    <n v="1152.9460250399729"/>
    <n v="777085.62087694171"/>
    <n v="3.1438464110385014"/>
    <n v="0.54411131696267412"/>
  </r>
  <r>
    <x v="1"/>
    <s v="Selden"/>
    <s v="High End"/>
    <s v="Häagen-Dazs"/>
    <s v="Baileys Irish Cream"/>
    <n v="663"/>
    <n v="950.40585899997723"/>
    <n v="630119.08451698488"/>
    <n v="2091.7790648099499"/>
    <n v="1386849.5199689968"/>
    <n v="1141.3732058099727"/>
    <n v="756730.43545201188"/>
    <n v="3.1550212138913269"/>
    <n v="0.5456471120737949"/>
  </r>
  <r>
    <x v="1"/>
    <s v="Selden"/>
    <s v="Low End"/>
    <s v="Baskin-Robbins"/>
    <s v="Classic Flavors"/>
    <n v="997"/>
    <n v="1166.41123699997"/>
    <n v="1162912.0032889701"/>
    <n v="2351.20181532994"/>
    <n v="2344148.2098839502"/>
    <n v="1184.79057832997"/>
    <n v="1181236.2065949801"/>
    <n v="2.3582766452657373"/>
    <n v="0.50390849930664516"/>
  </r>
  <r>
    <x v="1"/>
    <s v="Selden"/>
    <s v="High End"/>
    <s v="Ben and Jerry's"/>
    <s v="Vanilla Caramel Fudge"/>
    <n v="923"/>
    <n v="1213.0296749999695"/>
    <n v="1119626.3900249719"/>
    <n v="2488.957749629938"/>
    <n v="2297308.0029084329"/>
    <n v="1275.9280746299685"/>
    <n v="1177681.6128834609"/>
    <n v="2.6965956117334104"/>
    <n v="0.51263548962198147"/>
  </r>
  <r>
    <x v="1"/>
    <s v="Selden"/>
    <s v="High End"/>
    <s v="Ben and Jerry's"/>
    <s v="Chocolate Peanut Butter Swirl"/>
    <n v="912"/>
    <n v="1186.0559999999712"/>
    <n v="1081683.0719999736"/>
    <n v="2438.7780575999409"/>
    <n v="2224165.5885311463"/>
    <n v="1252.7220575999697"/>
    <n v="1142482.5165311727"/>
    <n v="2.6740987473683564"/>
    <n v="0.51366792221872093"/>
  </r>
  <r>
    <x v="1"/>
    <s v="Selden"/>
    <s v="High End"/>
    <s v="Ben and Jerry's"/>
    <s v="Pumpkin Cheesecake"/>
    <n v="885"/>
    <n v="1151.3407499999721"/>
    <n v="1018936.5637499753"/>
    <n v="2380.2345986999426"/>
    <n v="2106507.619849449"/>
    <n v="1228.8938486999705"/>
    <n v="1087571.0560994737"/>
    <n v="2.6895306199999349"/>
    <n v="0.51629106196976482"/>
  </r>
  <r>
    <x v="1"/>
    <s v="Selden"/>
    <s v="High End"/>
    <s v="Ben and Jerry's"/>
    <s v="Chocolate Peanut Butter Swirl"/>
    <n v="884"/>
    <n v="1161.9737999999707"/>
    <n v="1027184.8391999741"/>
    <n v="2402.7120144799392"/>
    <n v="2123997.4208002663"/>
    <n v="1240.7382144799685"/>
    <n v="1096812.5816002921"/>
    <n v="2.7180000163800218"/>
    <n v="0.51639073139130376"/>
  </r>
  <r>
    <x v="1"/>
    <s v="Selden"/>
    <s v="High End"/>
    <s v="Ben and Jerry's"/>
    <s v="Brownie Batter"/>
    <n v="856"/>
    <n v="1115.1539999999727"/>
    <n v="954571.82399997662"/>
    <n v="2319.6532583999438"/>
    <n v="1985623.1891903519"/>
    <n v="1204.499258399971"/>
    <n v="1031051.3651903752"/>
    <n v="2.7098753018690931"/>
    <n v="0.51925832192299881"/>
  </r>
  <r>
    <x v="1"/>
    <s v="Selden"/>
    <s v="High End"/>
    <s v="Ben and Jerry's"/>
    <s v="Karamel Sutra"/>
    <n v="855"/>
    <n v="1122.1233749999719"/>
    <n v="959415.48562497599"/>
    <n v="2334.6614581499416"/>
    <n v="1996135.5467182"/>
    <n v="1212.5380831499697"/>
    <n v="1036720.061093224"/>
    <n v="2.7305981966665982"/>
    <n v="0.51936355865094996"/>
  </r>
  <r>
    <x v="1"/>
    <s v="Selden"/>
    <s v="High End"/>
    <s v="Ben and Jerry's"/>
    <s v="Chunky Monkey"/>
    <n v="850"/>
    <n v="1115.7524999999721"/>
    <n v="948389.62499997625"/>
    <n v="2323.9651489999419"/>
    <n v="1975370.3766499506"/>
    <n v="1208.2126489999698"/>
    <n v="1026980.7516499744"/>
    <n v="2.7340766458822845"/>
    <n v="0.51989275722137773"/>
  </r>
  <r>
    <x v="1"/>
    <s v="Selden"/>
    <s v="High End"/>
    <s v="Häagen-Dazs"/>
    <s v="Butter Pecan"/>
    <n v="852"/>
    <n v="1239.7929119999687"/>
    <n v="1056303.5610239734"/>
    <n v="2603.7551620799345"/>
    <n v="2218399.3980921041"/>
    <n v="1363.9622500799658"/>
    <n v="1162095.8370681307"/>
    <n v="3.0560506597182329"/>
    <n v="0.52384428073122047"/>
  </r>
  <r>
    <x v="1"/>
    <s v="Smithtown"/>
    <s v="High End"/>
    <s v="Häagen-Dazs"/>
    <s v="Chocolate Chip Cookie Dough"/>
    <n v="846"/>
    <n v="1231.272629999969"/>
    <n v="1041656.6449799738"/>
    <n v="2588.9484116999347"/>
    <n v="2190250.3562981449"/>
    <n v="1357.6757816999657"/>
    <n v="1148593.7113181711"/>
    <n v="3.060222708865171"/>
    <n v="0.52441206459131395"/>
  </r>
  <r>
    <x v="1"/>
    <s v="Smithtown"/>
    <s v="High End"/>
    <s v="Häagen-Dazs"/>
    <s v="Dulce de Leche"/>
    <n v="806"/>
    <n v="1161.2154839999716"/>
    <n v="935939.68010397709"/>
    <n v="2462.1597435599401"/>
    <n v="1984500.7533093118"/>
    <n v="1300.9442595599685"/>
    <n v="1048561.0732053347"/>
    <n v="3.0547887637220099"/>
    <n v="0.52837524574217276"/>
  </r>
  <r>
    <x v="1"/>
    <s v="Smithtown"/>
    <s v="High End"/>
    <s v="Häagen-Dazs"/>
    <s v="Black Raspberry Chip"/>
    <n v="797"/>
    <n v="1167.10209299997"/>
    <n v="930180.36812097603"/>
    <n v="2479.5664508699365"/>
    <n v="1976214.4613433394"/>
    <n v="1312.4643578699665"/>
    <n v="1046034.0932223634"/>
    <n v="3.1111247815181136"/>
    <n v="0.52931203251661141"/>
  </r>
  <r>
    <x v="1"/>
    <s v="Smithtown"/>
    <s v="High End"/>
    <s v="Häagen-Dazs"/>
    <s v="Black Raspberry Chip"/>
    <n v="780"/>
    <n v="1142.4020399999706"/>
    <n v="891073.59119997709"/>
    <n v="2436.4996835999377"/>
    <n v="1900469.7532079513"/>
    <n v="1294.0976435999671"/>
    <n v="1009396.1620079742"/>
    <n v="3.1237175430768431"/>
    <n v="0.53112982214220228"/>
  </r>
  <r>
    <x v="1"/>
    <s v="Smithtown"/>
    <s v="High End"/>
    <s v="Häagen-Dazs"/>
    <s v="Baileys Irish Cream"/>
    <n v="643"/>
    <n v="934.86477299997648"/>
    <n v="601118.04903898493"/>
    <n v="2070.7845920699483"/>
    <n v="1331514.4927009768"/>
    <n v="1135.9198190699717"/>
    <n v="730396.44366199186"/>
    <n v="3.2205048088179602"/>
    <n v="0.54854562054400391"/>
  </r>
  <r>
    <x v="1"/>
    <s v="Smithtown"/>
    <s v="Low End"/>
    <s v="Baskin-Robbins"/>
    <s v="Peach"/>
    <n v="804"/>
    <n v="961.57595999997352"/>
    <n v="773107.07183997869"/>
    <n v="1895.5299599999478"/>
    <n v="1524006.087839958"/>
    <n v="933.95399999997426"/>
    <n v="750899.01599997934"/>
    <n v="2.3576243283581442"/>
    <n v="0.4927139215462466"/>
  </r>
  <r>
    <x v="1"/>
    <s v="Smithtown"/>
    <s v="Low End"/>
    <s v="Baskin-Robbins"/>
    <s v="Gold Medal Ribbon"/>
    <n v="792"/>
    <n v="938.08281599997486"/>
    <n v="742961.59027198004"/>
    <n v="1855.8812159999502"/>
    <n v="1469857.9230719605"/>
    <n v="917.79839999997535"/>
    <n v="726896.33279998042"/>
    <n v="2.3432843636363008"/>
    <n v="0.49453509852216748"/>
  </r>
  <r>
    <x v="1"/>
    <s v="Smithtown"/>
    <s v="Low End"/>
    <s v="Baskin-Robbins"/>
    <s v="Butterscotch Ribbon"/>
    <n v="564"/>
    <n v="674.76283199998136"/>
    <n v="380566.23724798951"/>
    <n v="1464.7396319999593"/>
    <n v="826113.1524479771"/>
    <n v="789.97679999997797"/>
    <n v="445546.91519998759"/>
    <n v="2.5970560851063107"/>
    <n v="0.5393291631778554"/>
  </r>
  <r>
    <x v="1"/>
    <s v="Smithtown"/>
    <s v="Low End"/>
    <s v="Baskin-Robbins"/>
    <s v="Pineapple Sherbet"/>
    <n v="556"/>
    <n v="660.32339199998216"/>
    <n v="367139.80595199007"/>
    <n v="1439.7441919999612"/>
    <n v="800497.77075197839"/>
    <n v="779.42079999997907"/>
    <n v="433357.96479998832"/>
    <n v="2.5894679712229518"/>
    <n v="0.54136061414998926"/>
  </r>
  <r>
    <x v="1"/>
    <s v="Smithtown"/>
    <s v="Low End"/>
    <s v="Baskin-Robbins"/>
    <s v="Chocolate Chip"/>
    <n v="536"/>
    <n v="641.37063199998238"/>
    <n v="343774.65875199053"/>
    <n v="1414.6424319999612"/>
    <n v="758248.34355197917"/>
    <n v="773.27179999997884"/>
    <n v="414473.68479998864"/>
    <n v="2.6392582686566439"/>
    <n v="0.54661996735582152"/>
  </r>
  <r>
    <x v="1"/>
    <s v="Smithtown"/>
    <s v="Low End"/>
    <s v="Baskin-Robbins"/>
    <s v="Maple Nut"/>
    <n v="471"/>
    <n v="554.4070349999854"/>
    <n v="261125.71348499312"/>
    <n v="1276.6285349999664"/>
    <n v="601292.03998498421"/>
    <n v="722.22149999998101"/>
    <n v="340166.32649999112"/>
    <n v="2.7104639808916486"/>
    <n v="0.56572564391254188"/>
  </r>
  <r>
    <x v="1"/>
    <s v="Smithtown"/>
    <s v="High End"/>
    <s v="Ben and Jerry's"/>
    <s v="Phish Food"/>
    <n v="265"/>
    <n v="671.27991629998144"/>
    <n v="177889.17781949509"/>
    <n v="1507.924729999972"/>
    <n v="399600.05344999256"/>
    <n v="836.64481369999055"/>
    <n v="221710.87563049747"/>
    <n v="5.6902819999998941"/>
    <n v="0.55483194688371884"/>
  </r>
  <r>
    <x v="1"/>
    <s v="Smithtown"/>
    <s v="High End"/>
    <s v="Ben and Jerry's"/>
    <s v="Cake Batter"/>
    <n v="947"/>
    <n v="1270.3531499999658"/>
    <n v="1203024.4330499675"/>
    <n v="2417.608885999935"/>
    <n v="2289475.6150419386"/>
    <n v="1147.2557359999691"/>
    <n v="1086451.1819919711"/>
    <n v="2.5529132903906389"/>
    <n v="0.47454149537734619"/>
  </r>
  <r>
    <x v="1"/>
    <s v="Smithtown"/>
    <s v="High End"/>
    <s v="Ben and Jerry's"/>
    <s v="Mission to Marzipan"/>
    <n v="729"/>
    <n v="985.95427499997277"/>
    <n v="718760.66647498019"/>
    <n v="1980.1496309999454"/>
    <n v="1443529.0809989602"/>
    <n v="994.19535599997266"/>
    <n v="724768.41452398"/>
    <n v="2.7162546378600076"/>
    <n v="0.502080923802672"/>
  </r>
  <r>
    <x v="1"/>
    <s v="Smithtown"/>
    <s v="High End"/>
    <s v="Ben and Jerry's"/>
    <s v="Cake Batter"/>
    <n v="184"/>
    <n v="306.1980489599917"/>
    <n v="56340.441008638474"/>
    <n v="623.3924159999832"/>
    <n v="114704.20454399691"/>
    <n v="317.1943670399915"/>
    <n v="58363.763535358434"/>
    <n v="3.3880022608694738"/>
    <n v="0.5088197400207064"/>
  </r>
  <r>
    <x v="1"/>
    <s v="Smithtown"/>
    <s v="High End"/>
    <s v="Ben and Jerry's"/>
    <s v="Peanut Butter Cookie Dough"/>
    <n v="170"/>
    <n v="275.6207893999927"/>
    <n v="46855.534197998757"/>
    <n v="588.42673999998453"/>
    <n v="100032.54579999737"/>
    <n v="312.80595059999183"/>
    <n v="53177.011601998616"/>
    <n v="3.4613337647057913"/>
    <n v="0.53159710348989253"/>
  </r>
  <r>
    <x v="1"/>
    <s v="Smithtown"/>
    <s v="High End"/>
    <s v="Ben and Jerry's"/>
    <s v="New York Super Fudge Chunk"/>
    <n v="548"/>
    <n v="735.60779999998022"/>
    <n v="403113.07439998916"/>
    <n v="1588.4594319999571"/>
    <n v="870475.76873597654"/>
    <n v="852.85163199997692"/>
    <n v="467362.69433598738"/>
    <n v="2.8986485985400678"/>
    <n v="0.53690488709943962"/>
  </r>
  <r>
    <x v="1"/>
    <s v="Smithtown"/>
    <s v="High End"/>
    <s v="Ben and Jerry's"/>
    <s v="Bananas on the Rum"/>
    <n v="542"/>
    <n v="727.67564999998035"/>
    <n v="394400.20229998935"/>
    <n v="1576.2307859999576"/>
    <n v="854317.08601197705"/>
    <n v="848.55513599997721"/>
    <n v="459916.8837119877"/>
    <n v="2.908174881918741"/>
    <n v="0.53834447565472188"/>
  </r>
  <r>
    <x v="1"/>
    <s v="Smithtown"/>
    <s v="High End"/>
    <s v="Ben and Jerry's"/>
    <s v="Stephen Colbert's AmeriCone Dream"/>
    <n v="453"/>
    <n v="602.78444999998419"/>
    <n v="273061.35584999283"/>
    <n v="1378.5356579999641"/>
    <n v="624476.65307398373"/>
    <n v="775.7512079999799"/>
    <n v="351415.2972239909"/>
    <n v="3.0431250728476029"/>
    <n v="0.562735685143953"/>
  </r>
  <r>
    <x v="1"/>
    <s v="Smithtown"/>
    <s v="High End"/>
    <s v="Ben and Jerry's"/>
    <s v="New York Super Fudge Chunk"/>
    <n v="379"/>
    <n v="509.09174999998623"/>
    <n v="192945.77324999479"/>
    <n v="1237.4078699999666"/>
    <n v="468977.58272998733"/>
    <n v="728.3161199999804"/>
    <n v="276031.80947999255"/>
    <n v="3.2649284168864554"/>
    <n v="0.58858209783327142"/>
  </r>
  <r>
    <x v="1"/>
    <s v="Smithtown"/>
    <s v="Low End"/>
    <s v="EDY's"/>
    <s v="Butter Pecan"/>
    <n v="777"/>
    <n v="1077.0599343599708"/>
    <n v="836875.56899769732"/>
    <n v="2103.3207559999564"/>
    <n v="1634280.2274119661"/>
    <n v="1026.2608216399856"/>
    <n v="797404.65841426875"/>
    <n v="2.7069765199484639"/>
    <n v="0.48792406898113966"/>
  </r>
  <r>
    <x v="1"/>
    <s v="St James"/>
    <s v="Low End"/>
    <s v="EDY's"/>
    <s v="Peanut Butter Cup"/>
    <n v="746"/>
    <n v="1047.4618635799709"/>
    <n v="781406.55023065826"/>
    <n v="2068.9568179999569"/>
    <n v="1543441.7862279678"/>
    <n v="1021.494954419986"/>
    <n v="762035.23599730956"/>
    <n v="2.773400560321658"/>
    <n v="0.49372463723407073"/>
  </r>
  <r>
    <x v="1"/>
    <s v="St James"/>
    <s v="Low End"/>
    <s v="EDY's"/>
    <s v="Girl Scouts® Thin Mint Cookie (Jan-Apr)"/>
    <n v="719"/>
    <n v="1014.9515275899718"/>
    <n v="729750.14833718969"/>
    <n v="2029.0125889999576"/>
    <n v="1458860.0514909695"/>
    <n v="1014.0610614099859"/>
    <n v="729109.9031537798"/>
    <n v="2.8219924742697602"/>
    <n v="0.49978056662023357"/>
  </r>
  <r>
    <x v="1"/>
    <s v="St James"/>
    <s v="Low End"/>
    <s v="EDY's"/>
    <s v="Butter Pecan"/>
    <n v="712"/>
    <n v="998.90823871997293"/>
    <n v="711222.66596862068"/>
    <n v="2007.1685119999593"/>
    <n v="1429103.9805439711"/>
    <n v="1008.2602732799863"/>
    <n v="717881.31457535038"/>
    <n v="2.8190568988763474"/>
    <n v="0.50232965854737699"/>
  </r>
  <r>
    <x v="1"/>
    <s v="St James"/>
    <s v="Low End"/>
    <s v="EDY's"/>
    <s v="Girl Scouts® Thin Mint Cookie (Jan-Apr)"/>
    <n v="710"/>
    <n v="1004.1654979999722"/>
    <n v="712957.50357998023"/>
    <n v="2015.7757999999581"/>
    <n v="1431200.8179999702"/>
    <n v="1011.6103019999858"/>
    <n v="718243.31441998994"/>
    <n v="2.8391208450703633"/>
    <n v="0.50184663492835213"/>
  </r>
  <r>
    <x v="1"/>
    <s v="St James"/>
    <s v="Low End"/>
    <s v="EDY's"/>
    <s v="Girl Scouts® Thin Mint Cookie (Jan-Apr)"/>
    <n v="260"/>
    <n v="451.80780459998783"/>
    <n v="117470.02919599683"/>
    <n v="832.71065999997768"/>
    <n v="216504.77159999419"/>
    <n v="380.90285539998985"/>
    <n v="99034.742403997356"/>
    <n v="3.2027333076922218"/>
    <n v="0.45742521826248755"/>
  </r>
  <r>
    <x v="1"/>
    <s v="St James"/>
    <s v="Low End"/>
    <s v="EDY's"/>
    <s v="Girl Scouts® Thin Mint Cookie (Jan-Apr)"/>
    <n v="174"/>
    <n v="230.07481325999362"/>
    <n v="40033.017507238888"/>
    <n v="562.51794599998436"/>
    <n v="97878.122603997283"/>
    <n v="332.44313273999074"/>
    <n v="57845.105096758394"/>
    <n v="3.2328617586205999"/>
    <n v="0.59099115877807029"/>
  </r>
  <r>
    <x v="1"/>
    <s v="St James"/>
    <s v="High End"/>
    <s v="Häagen-Dazs"/>
    <s v="Cherry Vanilla"/>
    <n v="337"/>
    <n v="895.31187794997527"/>
    <n v="301720.10286914167"/>
    <n v="1759.9199449999653"/>
    <n v="593093.02146498836"/>
    <n v="864.60806704999004"/>
    <n v="291372.91859584668"/>
    <n v="5.2223143768544968"/>
    <n v="0.49127692967307501"/>
  </r>
  <r>
    <x v="1"/>
    <s v="St James"/>
    <s v="High End"/>
    <s v="Häagen-Dazs"/>
    <s v="Mango Sorbet"/>
    <n v="245"/>
    <n v="460.41682784998761"/>
    <n v="112802.12282324696"/>
    <n v="791.41723499997875"/>
    <n v="193897.22257499478"/>
    <n v="331.00040714999113"/>
    <n v="81095.099751747824"/>
    <n v="3.2302744285713416"/>
    <n v="0.41823755221858422"/>
  </r>
  <r>
    <x v="1"/>
    <s v="St James"/>
    <s v="High End"/>
    <s v="Häagen-Dazs"/>
    <s v="Cherry Vanilla"/>
    <n v="820"/>
    <n v="1220.5880399999669"/>
    <n v="1000882.1927999728"/>
    <n v="2404.2320399999348"/>
    <n v="1971470.2727999466"/>
    <n v="1183.6439999999679"/>
    <n v="970588.07999997376"/>
    <n v="2.9319902926828472"/>
    <n v="0.49231687304192157"/>
  </r>
  <r>
    <x v="1"/>
    <s v="St James"/>
    <s v="High End"/>
    <s v="Häagen-Dazs"/>
    <s v="Lychee"/>
    <n v="786"/>
    <n v="1167.0425819999687"/>
    <n v="917295.46945197531"/>
    <n v="2317.3052819999375"/>
    <n v="1821401.9516519508"/>
    <n v="1150.2626999999688"/>
    <n v="904106.48219997552"/>
    <n v="2.948225549618241"/>
    <n v="0.49637944078185547"/>
  </r>
  <r>
    <x v="1"/>
    <s v="St James"/>
    <s v="High End"/>
    <s v="Häagen-Dazs"/>
    <s v="Vanilla Swiss Almond"/>
    <n v="462"/>
    <n v="686.6618219999815"/>
    <n v="317237.76176399144"/>
    <n v="1547.9885219999583"/>
    <n v="715170.69716398069"/>
    <n v="861.32669999997677"/>
    <n v="397932.93539998925"/>
    <n v="3.3506245064934164"/>
    <n v="0.55641672257825692"/>
  </r>
  <r>
    <x v="1"/>
    <s v="St James"/>
    <s v="Low End"/>
    <s v="Baskin-Robbins"/>
    <s v="Peanut Butter ’n Chocolate"/>
    <n v="203"/>
    <n v="505.91093444998523"/>
    <n v="102699.91969334701"/>
    <n v="832.50109499997563"/>
    <n v="168997.72228499505"/>
    <n v="326.5901605499904"/>
    <n v="66297.80259164804"/>
    <n v="4.1009906157634264"/>
    <n v="0.39229997715498494"/>
  </r>
  <r>
    <x v="1"/>
    <s v="St James"/>
    <s v="Low End"/>
    <s v="Baskin-Robbins"/>
    <s v="Pralines 'n Cream"/>
    <n v="998"/>
    <n v="1201.7407019999662"/>
    <n v="1199337.2205959663"/>
    <n v="2259.4555019999366"/>
    <n v="2254936.5909959367"/>
    <n v="1057.7147999999704"/>
    <n v="1055599.3703999703"/>
    <n v="2.2639834689378122"/>
    <n v="0.46812818356623698"/>
  </r>
  <r>
    <x v="1"/>
    <s v="St James"/>
    <s v="Low End"/>
    <s v="Baskin-Robbins"/>
    <s v="Pineapple Sherbet"/>
    <n v="955"/>
    <n v="1164.0256249999661"/>
    <n v="1111644.4718749677"/>
    <n v="2208.3381249999356"/>
    <n v="2108962.9093749383"/>
    <n v="1044.3124999999695"/>
    <n v="997318.43749997066"/>
    <n v="2.3123959424083096"/>
    <n v="0.47289520032173515"/>
  </r>
  <r>
    <x v="1"/>
    <s v="St James"/>
    <s v="Low End"/>
    <s v="Baskin-Robbins"/>
    <s v="Peach"/>
    <n v="640"/>
    <n v="778.55167999997741"/>
    <n v="498273.07519998553"/>
    <n v="1628.2586799999528"/>
    <n v="1042085.5551999698"/>
    <n v="849.70699999997544"/>
    <n v="543812.47999998427"/>
    <n v="2.5441541874999265"/>
    <n v="0.52185012764679384"/>
  </r>
  <r>
    <x v="1"/>
    <s v="St James"/>
    <s v="Low End"/>
    <s v="Baskin-Robbins"/>
    <s v="Peach"/>
    <n v="578"/>
    <n v="711.87115799997866"/>
    <n v="411461.52932398766"/>
    <n v="1533.7703579999543"/>
    <n v="886519.26692397357"/>
    <n v="821.89919999997562"/>
    <n v="475057.73759998591"/>
    <n v="2.6535819342559761"/>
    <n v="0.53586848625222949"/>
  </r>
  <r>
    <x v="1"/>
    <s v="St James"/>
    <s v="Low End"/>
    <s v="Baskin-Robbins"/>
    <s v="Peanut Butter ’n Chocolate"/>
    <n v="477"/>
    <n v="581.97291299998301"/>
    <n v="277601.07950099191"/>
    <n v="1334.2466129999611"/>
    <n v="636435.63440098148"/>
    <n v="752.27369999997813"/>
    <n v="358834.55489998957"/>
    <n v="2.7971627106917425"/>
    <n v="0.56381908162280647"/>
  </r>
  <r>
    <x v="1"/>
    <s v="St James"/>
    <s v="Low End"/>
    <s v="Baskin-Robbins"/>
    <s v="Pineapple Sherbet"/>
    <n v="392"/>
    <n v="478.34505599998607"/>
    <n v="187511.26195199453"/>
    <n v="1178.6194559999656"/>
    <n v="462018.82675198652"/>
    <n v="700.27439999997955"/>
    <n v="274507.56479999202"/>
    <n v="3.0066822857141977"/>
    <n v="0.59414800632647968"/>
  </r>
  <r>
    <x v="1"/>
    <s v="St James"/>
    <s v="High End"/>
    <s v="Ben and Jerry's"/>
    <s v="Coconut Seven Layer Bar"/>
    <n v="301"/>
    <n v="748.7770915899788"/>
    <n v="225381.90456858362"/>
    <n v="1591.2769889999693"/>
    <n v="478974.37368899077"/>
    <n v="842.49989740999047"/>
    <n v="253592.46912040716"/>
    <n v="5.2866345149500642"/>
    <n v="0.5294489289004648"/>
  </r>
  <r>
    <x v="1"/>
    <s v="St James"/>
    <s v="High End"/>
    <s v="Ben and Jerry's"/>
    <s v="Strawberry Banana"/>
    <n v="267"/>
    <n v="482.82350759998599"/>
    <n v="128913.87652919626"/>
    <n v="815.69195999997623"/>
    <n v="217789.75331999364"/>
    <n v="332.86845239999025"/>
    <n v="88875.876790797382"/>
    <n v="3.0550260674156413"/>
    <n v="0.40808107560604123"/>
  </r>
  <r>
    <x v="1"/>
    <s v="St James"/>
    <s v="High End"/>
    <s v="Ben and Jerry's"/>
    <s v="Coffee Coffee BuzzBuzzBuzz"/>
    <n v="259"/>
    <n v="466.58675240998639"/>
    <n v="120845.96887418648"/>
    <n v="798.73541099997669"/>
    <n v="206872.47144899395"/>
    <n v="332.1486585899903"/>
    <n v="86026.50257480747"/>
    <n v="3.0839205057914159"/>
    <n v="0.41584316159735152"/>
  </r>
  <r>
    <x v="1"/>
    <s v="St James"/>
    <s v="High End"/>
    <s v="Ben and Jerry's"/>
    <s v="Sweet Cream &amp; Cookies"/>
    <n v="959"/>
    <n v="1321.8376499999615"/>
    <n v="1267642.3063499632"/>
    <n v="2509.7670659999267"/>
    <n v="2406866.6162939295"/>
    <n v="1187.9294159999652"/>
    <n v="1139224.3099439663"/>
    <n v="2.6170668050051371"/>
    <n v="0.47332257725944671"/>
  </r>
  <r>
    <x v="1"/>
    <s v="St James"/>
    <s v="High End"/>
    <s v="Ben and Jerry's"/>
    <s v="Crème Brûlée"/>
    <n v="205"/>
    <n v="353.31144164999"/>
    <n v="72428.845538247944"/>
    <n v="677.35021499998084"/>
    <n v="138856.79407499608"/>
    <n v="324.03877334999083"/>
    <n v="66427.948536748139"/>
    <n v="3.3041473902438088"/>
    <n v="0.47839177750906892"/>
  </r>
  <r>
    <x v="1"/>
    <s v="St James"/>
    <s v="High End"/>
    <s v="Ben and Jerry's"/>
    <s v="ONE Cheesecake Brownie"/>
    <n v="876"/>
    <n v="1219.0634999999636"/>
    <n v="1067899.625999968"/>
    <n v="2354.7779399999295"/>
    <n v="2062785.4754399383"/>
    <n v="1135.7144399999659"/>
    <n v="994885.84943997022"/>
    <n v="2.6881026712327962"/>
    <n v="0.4823021401330097"/>
  </r>
  <r>
    <x v="1"/>
    <s v="Stony Brook"/>
    <s v="High End"/>
    <s v="Ben and Jerry's"/>
    <s v="Chocolate"/>
    <n v="845"/>
    <n v="1176.1132499999649"/>
    <n v="993815.69624997035"/>
    <n v="2288.2323299999316"/>
    <n v="1933556.3188499422"/>
    <n v="1112.1190799999667"/>
    <n v="939740.62259997183"/>
    <n v="2.7079672544377891"/>
    <n v="0.48601667995836767"/>
  </r>
  <r>
    <x v="1"/>
    <s v="Stony Brook"/>
    <s v="High End"/>
    <s v="Ben and Jerry's"/>
    <s v="Sweet Cream &amp; Cookies"/>
    <n v="693"/>
    <n v="955.35247499997217"/>
    <n v="662059.26517498074"/>
    <n v="1941.3828389999435"/>
    <n v="1345378.3074269609"/>
    <n v="986.03036399997131"/>
    <n v="683319.04225198017"/>
    <n v="2.8014182380951564"/>
    <n v="0.50790104053247997"/>
  </r>
  <r>
    <x v="1"/>
    <s v="Stony Brook"/>
    <s v="High End"/>
    <s v="Ben and Jerry's"/>
    <s v="Chocolate"/>
    <n v="548"/>
    <n v="763.22699999997712"/>
    <n v="418248.39599998749"/>
    <n v="1648.0998799999506"/>
    <n v="903158.7342399729"/>
    <n v="884.87287999997352"/>
    <n v="484910.3382399854"/>
    <n v="3.0074815328466253"/>
    <n v="0.53690488709943962"/>
  </r>
  <r>
    <x v="1"/>
    <s v="Stony Brook"/>
    <s v="High End"/>
    <s v="Ben and Jerry's"/>
    <s v="ONE Cheesecake Brownie"/>
    <n v="387"/>
    <n v="539.16839999998388"/>
    <n v="208658.17079999376"/>
    <n v="1300.7100959999611"/>
    <n v="503374.80715198495"/>
    <n v="761.54169599997726"/>
    <n v="294716.63635199121"/>
    <n v="3.3610079999998996"/>
    <n v="0.58548149840762054"/>
  </r>
  <r>
    <x v="1"/>
    <s v="Stony Brook"/>
    <s v="Low End"/>
    <s v="EDY's"/>
    <s v="Strawberry"/>
    <n v="973"/>
    <n v="1349.1426757099607"/>
    <n v="1312715.8234657918"/>
    <n v="2445.8598409999431"/>
    <n v="2379821.6252929447"/>
    <n v="1096.7171652899824"/>
    <n v="1067105.801827153"/>
    <n v="2.5137305662897669"/>
    <n v="0.44839738847897781"/>
  </r>
  <r>
    <x v="1"/>
    <s v="Stony Brook"/>
    <s v="Low End"/>
    <s v="EDY's"/>
    <s v="Mint Chocolate Chip"/>
    <n v="778"/>
    <n v="1094.697810659969"/>
    <n v="851674.89669345587"/>
    <n v="2129.2614859999539"/>
    <n v="1656565.4361079643"/>
    <n v="1034.5636753399849"/>
    <n v="804890.53941450838"/>
    <n v="2.7368399562981414"/>
    <n v="0.48587910979572724"/>
  </r>
  <r>
    <x v="1"/>
    <s v="Stony Brook"/>
    <s v="High End"/>
    <s v="Häagen-Dazs"/>
    <s v="Rockmelon"/>
    <n v="256"/>
    <n v="719.54599295997969"/>
    <n v="184203.7741977548"/>
    <n v="1574.2012159999697"/>
    <n v="402995.51129599224"/>
    <n v="854.65522303999001"/>
    <n v="218791.73709823744"/>
    <n v="6.1492234999998816"/>
    <n v="0.54291358331666184"/>
  </r>
  <r>
    <x v="1"/>
    <s v="Stony Brook"/>
    <s v="High End"/>
    <s v="Häagen-Dazs"/>
    <s v="Lychee"/>
    <n v="244"/>
    <n v="471.96492095998616"/>
    <n v="115159.44071423663"/>
    <n v="812.7500159999762"/>
    <n v="198311.00390399419"/>
    <n v="340.78509503999004"/>
    <n v="83151.563189757566"/>
    <n v="3.3309426885244928"/>
    <n v="0.41929878601195869"/>
  </r>
  <r>
    <x v="1"/>
    <s v="Stony Brook"/>
    <s v="High End"/>
    <s v="Häagen-Dazs"/>
    <s v="Mayan Chocolate"/>
    <n v="216"/>
    <n v="408.13324355998799"/>
    <n v="88156.780608957401"/>
    <n v="744.56247599997812"/>
    <n v="160825.49481599528"/>
    <n v="336.42923243999013"/>
    <n v="72668.714207037876"/>
    <n v="3.4470484999998985"/>
    <n v="0.45184822400316615"/>
  </r>
  <r>
    <x v="1"/>
    <s v="Stony Brook"/>
    <s v="High End"/>
    <s v="Häagen-Dazs"/>
    <s v="Banana Split"/>
    <n v="841"/>
    <n v="1267.5526769999644"/>
    <n v="1066011.8013569701"/>
    <n v="2485.1136269999301"/>
    <n v="2089980.5603069412"/>
    <n v="1217.5609499999657"/>
    <n v="1023968.7589499711"/>
    <n v="2.9549508049939717"/>
    <n v="0.48994176232892223"/>
  </r>
  <r>
    <x v="1"/>
    <s v="Stony Brook"/>
    <s v="High End"/>
    <s v="Häagen-Dazs"/>
    <s v="Mango Sorbet"/>
    <n v="819"/>
    <n v="1261.7210969999621"/>
    <n v="1033349.578442969"/>
    <n v="2485.8190469999254"/>
    <n v="2035885.7994929389"/>
    <n v="1224.0979499999632"/>
    <n v="1002536.2210499699"/>
    <n v="3.0351880915750002"/>
    <n v="0.49243244454068263"/>
  </r>
  <r>
    <x v="1"/>
    <s v="Stony Brook"/>
    <s v="High End"/>
    <s v="Häagen-Dazs"/>
    <s v="Lychee"/>
    <n v="654"/>
    <n v="998.24597999997093"/>
    <n v="652852.87091998104"/>
    <n v="2059.3489799999397"/>
    <n v="1346814.2329199605"/>
    <n v="1061.1029999999687"/>
    <n v="693961.36199997948"/>
    <n v="3.1488516513760545"/>
    <n v="0.51526138129342203"/>
  </r>
  <r>
    <x v="1"/>
    <s v="Stony Brook"/>
    <s v="High End"/>
    <s v="Häagen-Dazs"/>
    <s v="Mango Sorbet"/>
    <n v="129"/>
    <n v="210.95531393999369"/>
    <n v="27213.235498259186"/>
    <n v="536.22077399998398"/>
    <n v="69172.479845997936"/>
    <n v="325.26546005999029"/>
    <n v="41959.24434773875"/>
    <n v="4.1567501860463878"/>
    <n v="0.60658869598364351"/>
  </r>
  <r>
    <x v="1"/>
    <s v="Stony Brook"/>
    <s v="Low End"/>
    <s v="Baskin-Robbins"/>
    <s v="Chocolate Chip"/>
    <n v="335"/>
    <n v="761.60288039997624"/>
    <n v="255136.96493399204"/>
    <n v="1602.8388399999656"/>
    <n v="536951.01139998843"/>
    <n v="841.23595959998931"/>
    <n v="281814.04646599642"/>
    <n v="4.7845935522387029"/>
    <n v="0.52484126201983439"/>
  </r>
  <r>
    <x v="1"/>
    <s v="Stony Brook"/>
    <s v="Low End"/>
    <s v="Baskin-Robbins"/>
    <s v="Chocolate Mint"/>
    <n v="831"/>
    <n v="1029.2566559999686"/>
    <n v="855312.28113597399"/>
    <n v="2013.2710559999389"/>
    <n v="1673028.2475359491"/>
    <n v="984.01439999997024"/>
    <n v="817715.96639997512"/>
    <n v="2.4227088519854858"/>
    <n v="0.48876399284011768"/>
  </r>
  <r>
    <x v="1"/>
    <s v="Stony Brook"/>
    <s v="Low End"/>
    <s v="Baskin-Robbins"/>
    <s v="Oreo Cookies'n Cream"/>
    <n v="736"/>
    <n v="921.25855999997134"/>
    <n v="678046.30015997891"/>
    <n v="1855.952559999942"/>
    <n v="1365981.0841599572"/>
    <n v="934.69399999997063"/>
    <n v="687934.78399997833"/>
    <n v="2.5216746739129645"/>
    <n v="0.50361955372393774"/>
  </r>
  <r>
    <x v="1"/>
    <s v="Stony Brook"/>
    <s v="Low End"/>
    <s v="Baskin-Robbins"/>
    <s v="Maple Nut"/>
    <n v="644"/>
    <n v="807.76726799997459"/>
    <n v="520202.12059198366"/>
    <n v="1686.4054679999469"/>
    <n v="1086045.1213919658"/>
    <n v="878.63819999997236"/>
    <n v="565843.00079998211"/>
    <n v="2.6186420310558183"/>
    <n v="0.52101242356740274"/>
  </r>
  <r>
    <x v="1"/>
    <s v="Stony Brook"/>
    <s v="Low End"/>
    <s v="Baskin-Robbins"/>
    <s v="Jamoca"/>
    <n v="552"/>
    <n v="692.48179199997821"/>
    <n v="382249.94918398798"/>
    <n v="1513.2625919999525"/>
    <n v="835320.95078397379"/>
    <n v="820.78079999997431"/>
    <n v="453071.00159998582"/>
    <n v="2.7414177391303487"/>
    <n v="0.54239152169566096"/>
  </r>
  <r>
    <x v="1"/>
    <s v="Stony Brook"/>
    <s v="Low End"/>
    <s v="Baskin-Robbins"/>
    <s v="Chocolate Chip Cookie Dough"/>
    <n v="462"/>
    <n v="578.65777199998195"/>
    <n v="267339.89066399168"/>
    <n v="1341.4905719999581"/>
    <n v="619768.64426398068"/>
    <n v="762.83279999997615"/>
    <n v="352428.753599989"/>
    <n v="2.9036592467531559"/>
    <n v="0.56864566618810342"/>
  </r>
  <r>
    <x v="1"/>
    <s v="Stony Brook"/>
    <s v="Low End"/>
    <s v="Baskin-Robbins"/>
    <s v="Jamoca"/>
    <n v="115"/>
    <n v="155.93502794999509"/>
    <n v="17932.528214249436"/>
    <n v="482.75994499998484"/>
    <n v="55517.393674998253"/>
    <n v="326.82491704998972"/>
    <n v="37584.865460748813"/>
    <n v="4.1979125652172593"/>
    <n v="0.67699261389633303"/>
  </r>
  <r>
    <x v="1"/>
    <s v="Stony Brook"/>
    <s v="High End"/>
    <s v="Ben and Jerry's"/>
    <s v="Fossil Fuel"/>
    <n v="217"/>
    <n v="392.69168129998758"/>
    <n v="85214.0948420973"/>
    <n v="730.90622999997697"/>
    <n v="158606.65190999501"/>
    <n v="338.21454869998939"/>
    <n v="73392.557067897709"/>
    <n v="3.3682314746542716"/>
    <n v="0.46273315894434236"/>
  </r>
  <r>
    <x v="1"/>
    <s v="Stony Brook"/>
    <s v="High End"/>
    <s v="Ben and Jerry's"/>
    <s v="Half Baked"/>
    <n v="798"/>
    <n v="1117.6987499999659"/>
    <n v="891923.6024999728"/>
    <n v="2200.5499499999332"/>
    <n v="1756038.8600999466"/>
    <n v="1082.8511999999673"/>
    <n v="864115.25759997382"/>
    <n v="2.7575813909773599"/>
    <n v="0.49208208157238159"/>
  </r>
  <r>
    <x v="1"/>
    <s v="Stony Brook"/>
    <s v="High End"/>
    <s v="Ben and Jerry's"/>
    <s v="Turtle Soup"/>
    <n v="784"/>
    <n v="1121.727599999964"/>
    <n v="879434.43839997181"/>
    <n v="2216.8491439999289"/>
    <n v="1738009.7288959443"/>
    <n v="1095.1215439999648"/>
    <n v="858575.2904959725"/>
    <n v="2.8276137040815419"/>
    <n v="0.49399912798035661"/>
  </r>
  <r>
    <x v="1"/>
    <s v="Stony Brook"/>
    <s v="High End"/>
    <s v="Ben and Jerry's"/>
    <s v="Turtle Soup"/>
    <n v="626"/>
    <n v="896.08769999997116"/>
    <n v="560950.90019998199"/>
    <n v="1867.08158799994"/>
    <n v="1168793.0740879625"/>
    <n v="970.99388799996882"/>
    <n v="607842.17388798052"/>
    <n v="2.9825584472842492"/>
    <n v="0.52005969864451362"/>
  </r>
  <r>
    <x v="1"/>
    <s v="Stony Brook"/>
    <s v="High End"/>
    <s v="Ben and Jerry's"/>
    <s v="Strawberry Banana"/>
    <n v="581"/>
    <n v="831.80317499997329"/>
    <n v="483277.64467498451"/>
    <n v="1767.4441469999433"/>
    <n v="1026885.049406967"/>
    <n v="935.64097199997002"/>
    <n v="543607.4047319825"/>
    <n v="3.0420725421685773"/>
    <n v="0.52937512825405286"/>
  </r>
  <r>
    <x v="1"/>
    <s v="Stony Brook"/>
    <s v="High End"/>
    <s v="Ben and Jerry's"/>
    <s v="Chunky Monkey"/>
    <n v="570"/>
    <n v="816.18299999997373"/>
    <n v="465224.30999998504"/>
    <n v="1743.2905199999441"/>
    <n v="993675.59639996814"/>
    <n v="927.10751999997035"/>
    <n v="528451.2863999831"/>
    <n v="3.0584044210525336"/>
    <n v="0.53181469718541241"/>
  </r>
  <r>
    <x v="1"/>
    <s v="Stony Brook"/>
    <s v="High End"/>
    <s v="Ben and Jerry's"/>
    <s v="Dublin Mudslide"/>
    <n v="529"/>
    <n v="757.59412499997563"/>
    <n v="400767.29212498711"/>
    <n v="1652.4876649999469"/>
    <n v="874165.97478497191"/>
    <n v="894.89353999997127"/>
    <n v="473398.6826599848"/>
    <n v="3.1237952079394082"/>
    <n v="0.54154324958304612"/>
  </r>
  <r>
    <x v="1"/>
    <s v="Stony Brook"/>
    <s v="High End"/>
    <s v="Ben and Jerry's"/>
    <s v="New York Super Fudge Chunk"/>
    <n v="161"/>
    <n v="271.64399405999171"/>
    <n v="43734.683043658668"/>
    <n v="600.26562599998169"/>
    <n v="96642.76578599705"/>
    <n v="328.62163193998998"/>
    <n v="52908.082742338382"/>
    <n v="3.7283579254657249"/>
    <n v="0.54746035372680157"/>
  </r>
  <r>
    <x v="1"/>
    <s v="Stony Brook"/>
    <s v="High End"/>
    <s v="Ben and Jerry's"/>
    <s v="Dublin Mudslide"/>
    <n v="504"/>
    <n v="721.90439999997682"/>
    <n v="363839.81759998831"/>
    <n v="1597.2039359999487"/>
    <n v="804990.78374397417"/>
    <n v="875.29953599997191"/>
    <n v="441150.96614398586"/>
    <n v="3.169055428571327"/>
    <n v="0.54801989669026208"/>
  </r>
  <r>
    <x v="2"/>
    <s v="Centereach"/>
    <s v="Low End"/>
    <s v="EDY's"/>
    <s v="Vanilla Bean"/>
    <n v="974"/>
    <n v="1371.9606468599584"/>
    <n v="1336289.6700415995"/>
    <n v="2478.5045059999397"/>
    <n v="2414063.3888439415"/>
    <n v="1106.5438591399814"/>
    <n v="1077773.718802342"/>
    <n v="2.544665817248398"/>
    <n v="0.44645626282351741"/>
  </r>
  <r>
    <x v="2"/>
    <s v="Centereach"/>
    <s v="Low End"/>
    <s v="EDY's"/>
    <s v="Take the Cake"/>
    <n v="688"/>
    <n v="1033.8875929599667"/>
    <n v="711314.66395645705"/>
    <n v="2068.5148159999494"/>
    <n v="1423138.1934079651"/>
    <n v="1034.6272230399827"/>
    <n v="711823.52945150807"/>
    <n v="3.0065622325580659"/>
    <n v="0.50017878288187612"/>
  </r>
  <r>
    <x v="2"/>
    <s v="Centereach"/>
    <s v="Low End"/>
    <s v="EDY's"/>
    <s v="French Silk®"/>
    <n v="448"/>
    <n v="724.9904032799767"/>
    <n v="324795.70066942956"/>
    <n v="1188.1496879999618"/>
    <n v="532291.0602239829"/>
    <n v="463.15928471998507"/>
    <n v="207495.35955455335"/>
    <n v="2.6521198392856289"/>
    <n v="0.38981560101205021"/>
  </r>
  <r>
    <x v="2"/>
    <s v="Centereach"/>
    <s v="Low End"/>
    <s v="EDY's"/>
    <s v="Vanilla Bean"/>
    <n v="427"/>
    <n v="691.37258516997827"/>
    <n v="295216.0938675807"/>
    <n v="1143.9668069999641"/>
    <n v="488473.8265889847"/>
    <n v="452.59422182998583"/>
    <n v="193257.732721404"/>
    <n v="2.6790791733020236"/>
    <n v="0.39563579909884572"/>
  </r>
  <r>
    <x v="2"/>
    <s v="Centereach"/>
    <s v="Low End"/>
    <s v="EDY's"/>
    <s v="Chocolate"/>
    <n v="324"/>
    <n v="565.3983971999819"/>
    <n v="183189.08069279414"/>
    <n v="991.65611999996804"/>
    <n v="321296.58287998964"/>
    <n v="426.25772279998614"/>
    <n v="138107.5021871955"/>
    <n v="3.0606670370369384"/>
    <n v="0.42984429199105822"/>
  </r>
  <r>
    <x v="2"/>
    <s v="Centereach"/>
    <s v="High End"/>
    <s v="Häagen-Dazs"/>
    <s v="Mayan Chocolate"/>
    <n v="298"/>
    <n v="846.96907571997338"/>
    <n v="252396.78456455207"/>
    <n v="1722.7460119999616"/>
    <n v="513378.31157598854"/>
    <n v="875.77693627998826"/>
    <n v="260981.52701143647"/>
    <n v="5.781026885905912"/>
    <n v="0.50836102953057238"/>
  </r>
  <r>
    <x v="2"/>
    <s v="Centereach"/>
    <s v="High End"/>
    <s v="Häagen-Dazs"/>
    <s v="Strawberry"/>
    <n v="308"/>
    <n v="629.10411335998083"/>
    <n v="193764.0669148741"/>
    <n v="986.34405599996978"/>
    <n v="303793.9692479907"/>
    <n v="357.23994263998895"/>
    <n v="110029.9023331166"/>
    <n v="3.2024157662336683"/>
    <n v="0.36218593346498545"/>
  </r>
  <r>
    <x v="2"/>
    <s v="Centereach"/>
    <s v="High End"/>
    <s v="Häagen-Dazs"/>
    <s v="Triple Chocolate"/>
    <n v="897"/>
    <n v="1407.1238999999559"/>
    <n v="1262190.1382999604"/>
    <n v="2727.288899999915"/>
    <n v="2446378.1432999237"/>
    <n v="1320.164999999959"/>
    <n v="1184188.0049999633"/>
    <n v="3.0404558528427144"/>
    <n v="0.48405762953825693"/>
  </r>
  <r>
    <x v="2"/>
    <s v="Centereach"/>
    <s v="High End"/>
    <s v="Häagen-Dazs"/>
    <s v="Pralines and Cream"/>
    <n v="860"/>
    <n v="1349.2961399999576"/>
    <n v="1160394.6803999636"/>
    <n v="2634.7001399999172"/>
    <n v="2265842.1203999287"/>
    <n v="1285.4039999999595"/>
    <n v="1105447.439999965"/>
    <n v="3.063604813953392"/>
    <n v="0.4878748744439661"/>
  </r>
  <r>
    <x v="2"/>
    <s v="Centereach"/>
    <s v="High End"/>
    <s v="Häagen-Dazs"/>
    <s v="Chocolate Peanut Butter"/>
    <n v="150"/>
    <n v="263.74669649999174"/>
    <n v="39562.004474998765"/>
    <n v="597.90014999998129"/>
    <n v="89685.022499997198"/>
    <n v="334.15345349998955"/>
    <n v="50123.018024998433"/>
    <n v="3.9860009999998751"/>
    <n v="0.55887835703001576"/>
  </r>
  <r>
    <x v="2"/>
    <s v="Centereach"/>
    <s v="High End"/>
    <s v="Häagen-Dazs"/>
    <s v="English Toffee"/>
    <n v="442"/>
    <n v="692.59499399997833"/>
    <n v="306126.98734799045"/>
    <n v="1581.7958939999505"/>
    <n v="699153.78514797811"/>
    <n v="889.20089999997219"/>
    <n v="393026.79779998766"/>
    <n v="3.578723742081336"/>
    <n v="0.56214642064306686"/>
  </r>
  <r>
    <x v="2"/>
    <s v="Centereach"/>
    <s v="Low End"/>
    <s v="Baskin-Robbins"/>
    <s v="Coffee"/>
    <n v="873"/>
    <n v="1121.7552389999626"/>
    <n v="979292.3236469673"/>
    <n v="2169.726338999928"/>
    <n v="1894171.093946937"/>
    <n v="1047.9710999999654"/>
    <n v="914878.77029996971"/>
    <n v="2.4853680859105705"/>
    <n v="0.482996902034658"/>
  </r>
  <r>
    <x v="2"/>
    <s v="Centereach"/>
    <s v="Low End"/>
    <s v="Baskin-Robbins"/>
    <s v="Coffee"/>
    <n v="799"/>
    <n v="1038.4355309999646"/>
    <n v="829709.98926897172"/>
    <n v="2050.0874309999303"/>
    <n v="1638019.8573689444"/>
    <n v="1011.6518999999657"/>
    <n v="808309.86809997272"/>
    <n v="2.5658165594492246"/>
    <n v="0.49346768567159716"/>
  </r>
  <r>
    <x v="2"/>
    <s v="Centereach"/>
    <s v="Low End"/>
    <s v="Baskin-Robbins"/>
    <s v="Coffee"/>
    <n v="589"/>
    <n v="765.85667399997374"/>
    <n v="451089.58098598453"/>
    <n v="1640.7592739999436"/>
    <n v="966407.21238596679"/>
    <n v="874.90259999996988"/>
    <n v="515317.63139998226"/>
    <n v="2.7856693955856429"/>
    <n v="0.53323032443819662"/>
  </r>
  <r>
    <x v="2"/>
    <s v="Centereach"/>
    <s v="Low End"/>
    <s v="Baskin-Robbins"/>
    <s v="Black Walnut"/>
    <n v="546"/>
    <n v="703.64330399997641"/>
    <n v="384189.24398398714"/>
    <n v="1542.9329039999484"/>
    <n v="842441.36558397184"/>
    <n v="839.28959999997198"/>
    <n v="458252.1215999847"/>
    <n v="2.8258844395603449"/>
    <n v="0.54395728927950848"/>
  </r>
  <r>
    <x v="2"/>
    <s v="Centereach"/>
    <s v="Low End"/>
    <s v="Baskin-Robbins"/>
    <s v="Reese's Peanut Butter Cup"/>
    <n v="537"/>
    <n v="698.34970499997621"/>
    <n v="375013.79158498725"/>
    <n v="1539.4042049999475"/>
    <n v="826660.05808497185"/>
    <n v="841.05449999997131"/>
    <n v="451646.2664999846"/>
    <n v="2.8666744972066063"/>
    <n v="0.54635065778581526"/>
  </r>
  <r>
    <x v="2"/>
    <s v="Centereach"/>
    <s v="Low End"/>
    <s v="Baskin-Robbins"/>
    <s v="Date Nut"/>
    <n v="482"/>
    <n v="621.35680399997909"/>
    <n v="299493.97952798993"/>
    <n v="1419.4464039999525"/>
    <n v="684173.16672797711"/>
    <n v="798.08959999997342"/>
    <n v="384679.18719998718"/>
    <n v="2.9449095518671213"/>
    <n v="0.56225412791281415"/>
  </r>
  <r>
    <x v="2"/>
    <s v="Centereach"/>
    <s v="Low End"/>
    <s v="Baskin-Robbins"/>
    <s v="Reese's Peanut Butter Cup"/>
    <n v="471"/>
    <n v="612.80020199997898"/>
    <n v="288628.8951419901"/>
    <n v="1411.0900019999517"/>
    <n v="664623.39094197727"/>
    <n v="798.28979999997273"/>
    <n v="375994.49579998717"/>
    <n v="2.995944802547668"/>
    <n v="0.56572564391254188"/>
  </r>
  <r>
    <x v="2"/>
    <s v="Centereach"/>
    <s v="Low End"/>
    <s v="Baskin-Robbins"/>
    <s v="Mint Chocolate Chip"/>
    <n v="145"/>
    <n v="235.82593214999207"/>
    <n v="34194.760161748847"/>
    <n v="573.45376499998076"/>
    <n v="83150.795924997205"/>
    <n v="337.62783284998869"/>
    <n v="48956.035763248357"/>
    <n v="3.9548535517240051"/>
    <n v="0.58876208241478722"/>
  </r>
  <r>
    <x v="2"/>
    <s v="Lake Grove"/>
    <s v="Low End"/>
    <s v="Baskin-Robbins"/>
    <s v="Pineapple Sherbet"/>
    <n v="400"/>
    <n v="510.07679999998334"/>
    <n v="204030.71999999334"/>
    <n v="1246.9967999999592"/>
    <n v="498798.71999998367"/>
    <n v="736.91999999997586"/>
    <n v="294767.99999999034"/>
    <n v="3.1174919999998978"/>
    <n v="0.59095580678314485"/>
  </r>
  <r>
    <x v="2"/>
    <s v="Lake Grove"/>
    <s v="High End"/>
    <s v="Ben and Jerry's"/>
    <s v="Cake Batter"/>
    <n v="758"/>
    <n v="1091.5199999999645"/>
    <n v="827372.15999997314"/>
    <n v="2173.0687999999291"/>
    <n v="1647186.1503999461"/>
    <n v="1081.5487999999646"/>
    <n v="819813.990399973"/>
    <n v="2.8668453825856584"/>
    <n v="0.49770573301682847"/>
  </r>
  <r>
    <x v="2"/>
    <s v="Lake Grove"/>
    <s v="High End"/>
    <s v="Ben and Jerry's"/>
    <s v="Fossil Fuel"/>
    <n v="755"/>
    <n v="1099.6008749999633"/>
    <n v="830198.66062497231"/>
    <n v="2191.0781349999265"/>
    <n v="1654263.9919249446"/>
    <n v="1091.4772599999633"/>
    <n v="824065.33129997225"/>
    <n v="2.9020902450330155"/>
    <n v="0.49814620600008858"/>
  </r>
  <r>
    <x v="2"/>
    <s v="Lake Grove"/>
    <s v="High End"/>
    <s v="Ben and Jerry's"/>
    <s v="Goodbye Yellow Brickle Road"/>
    <n v="740"/>
    <n v="1087.5779999999629"/>
    <n v="804807.7199999725"/>
    <n v="2176.8543199999258"/>
    <n v="1610872.1967999451"/>
    <n v="1089.2763199999629"/>
    <n v="806064.47679997259"/>
    <n v="2.9416950270269266"/>
    <n v="0.50039008581888011"/>
  </r>
  <r>
    <x v="2"/>
    <s v="Lake Grove"/>
    <s v="High End"/>
    <s v="Ben and Jerry's"/>
    <s v="Peanut Butter Cookie Dough"/>
    <n v="694"/>
    <n v="1010.9150999999662"/>
    <n v="701575.07939997653"/>
    <n v="2053.5916439999314"/>
    <n v="1425192.6009359525"/>
    <n v="1042.6765439999654"/>
    <n v="723617.52153597597"/>
    <n v="2.9590657694523506"/>
    <n v="0.50773314502247757"/>
  </r>
  <r>
    <x v="2"/>
    <s v="Lake Grove"/>
    <s v="High End"/>
    <s v="Ben and Jerry's"/>
    <s v="Chocolate"/>
    <n v="660"/>
    <n v="959.01299999996809"/>
    <n v="632948.57999997889"/>
    <n v="1971.8857199999345"/>
    <n v="1301444.5751999568"/>
    <n v="1012.8727199999664"/>
    <n v="668495.99519997789"/>
    <n v="2.987705636363537"/>
    <n v="0.51365690705443112"/>
  </r>
  <r>
    <x v="2"/>
    <s v="Lake Grove"/>
    <s v="High End"/>
    <s v="Ben and Jerry's"/>
    <s v="Vanilla Caramel Fudge"/>
    <n v="541"/>
    <n v="788.16937499997357"/>
    <n v="426399.6318749857"/>
    <n v="1708.1632749999428"/>
    <n v="924116.33177496912"/>
    <n v="919.99389999996924"/>
    <n v="497716.69989998342"/>
    <n v="3.1574182532346446"/>
    <n v="0.53858662896262066"/>
  </r>
  <r>
    <x v="2"/>
    <s v="Lake Grove"/>
    <s v="High End"/>
    <s v="Ben and Jerry's"/>
    <s v="ONE Cheesecake Brownie"/>
    <n v="156"/>
    <n v="271.19080943999097"/>
    <n v="42305.76627263859"/>
    <n v="611.79422399997952"/>
    <n v="95439.898943996799"/>
    <n v="340.60341455998855"/>
    <n v="53134.132671358209"/>
    <n v="3.921757846153715"/>
    <n v="0.55672871890336761"/>
  </r>
  <r>
    <x v="2"/>
    <s v="Lake Grove"/>
    <s v="High End"/>
    <s v="Ben and Jerry's"/>
    <s v="Chocolate Fudge Brownie"/>
    <n v="468"/>
    <n v="674.55179999997802"/>
    <n v="315690.24239998969"/>
    <n v="1526.7547919999499"/>
    <n v="714521.24265597656"/>
    <n v="852.20299199997191"/>
    <n v="398831.00025598687"/>
    <n v="3.2622965641024573"/>
    <n v="0.55817934645788214"/>
  </r>
  <r>
    <x v="2"/>
    <s v="Lake Grove"/>
    <s v="High End"/>
    <s v="Ben and Jerry's"/>
    <s v="Coffee Coffee BuzzBuzzBuzz"/>
    <n v="155"/>
    <n v="272.11132024999068"/>
    <n v="42177.254638748556"/>
    <n v="616.50627499997893"/>
    <n v="95558.472624996735"/>
    <n v="344.39495474998824"/>
    <n v="53381.217986248179"/>
    <n v="3.9774598387095415"/>
    <n v="0.55862359997876743"/>
  </r>
  <r>
    <x v="2"/>
    <s v="Lake Grove"/>
    <s v="Low End"/>
    <s v="EDY's"/>
    <s v="Pumpkin (Holiday)"/>
    <n v="980"/>
    <n v="1418.9282457999536"/>
    <n v="1390549.6808839545"/>
    <n v="2544.5991799999329"/>
    <n v="2493707.1963999341"/>
    <n v="1125.6709341999792"/>
    <n v="1103157.5155159796"/>
    <n v="2.5965297755101355"/>
    <n v="0.44237652163355995"/>
  </r>
  <r>
    <x v="2"/>
    <s v="Lake Grove"/>
    <s v="Low End"/>
    <s v="EDY's"/>
    <s v="French Silk®"/>
    <n v="931"/>
    <n v="1383.5603183799526"/>
    <n v="1288094.6564117358"/>
    <n v="2507.2098979999309"/>
    <n v="2334212.4150379356"/>
    <n v="1123.6495796199783"/>
    <n v="1046117.7586261998"/>
    <n v="2.6930288915144263"/>
    <n v="0.44816733553754073"/>
  </r>
  <r>
    <x v="2"/>
    <s v="Lake Grove"/>
    <s v="Low End"/>
    <s v="EDY's"/>
    <s v="Chocolate"/>
    <n v="888"/>
    <n v="1310.8650700799562"/>
    <n v="1164048.1822310011"/>
    <n v="2414.0679679999362"/>
    <n v="2143692.3555839434"/>
    <n v="1103.2028979199799"/>
    <n v="979644.17335294234"/>
    <n v="2.7185450090089369"/>
    <n v="0.45698916208808626"/>
  </r>
  <r>
    <x v="2"/>
    <s v="Lake Grove"/>
    <s v="Low End"/>
    <s v="EDY's"/>
    <s v="Mocha Almond Fudge"/>
    <n v="655"/>
    <n v="1018.6433563499651"/>
    <n v="667211.39840922714"/>
    <n v="1557.8555849999464"/>
    <n v="1020395.4081749648"/>
    <n v="539.21222864998128"/>
    <n v="353184.00976573769"/>
    <n v="2.3784054732823607"/>
    <n v="0.34612465612465604"/>
  </r>
  <r>
    <x v="2"/>
    <s v="Lake Grove"/>
    <s v="Low End"/>
    <s v="EDY's"/>
    <s v="Chocolate Fudge Chunk"/>
    <n v="413"/>
    <n v="684.40290716997754"/>
    <n v="282658.40066120075"/>
    <n v="1140.1130069999626"/>
    <n v="470866.67189098458"/>
    <n v="455.7100998299851"/>
    <n v="188208.27122978383"/>
    <n v="2.7605641815979727"/>
    <n v="0.39970607916237905"/>
  </r>
  <r>
    <x v="2"/>
    <s v="Lake Grove"/>
    <s v="Low End"/>
    <s v="EDY's"/>
    <s v="Vanilla Bean"/>
    <n v="175"/>
    <n v="380.00209324998724"/>
    <n v="66500.366318747765"/>
    <n v="768.48457499997426"/>
    <n v="134484.80062499549"/>
    <n v="388.48248174998702"/>
    <n v="67984.434306247727"/>
    <n v="4.3913404285712812"/>
    <n v="0.50551760489141895"/>
  </r>
  <r>
    <x v="2"/>
    <s v="Lake Grove"/>
    <s v="High End"/>
    <s v="Häagen-Dazs"/>
    <s v="Strawberry"/>
    <n v="244"/>
    <n v="503.34720383998274"/>
    <n v="122816.71773695579"/>
    <n v="866.7920639999702"/>
    <n v="211497.26361599274"/>
    <n v="363.44486015998746"/>
    <n v="88680.545879036945"/>
    <n v="3.5524264918031565"/>
    <n v="0.41929878601195864"/>
  </r>
  <r>
    <x v="2"/>
    <s v="Lake Grove"/>
    <s v="High End"/>
    <s v="Häagen-Dazs"/>
    <s v="Vanilla Bean"/>
    <n v="604"/>
    <n v="982.53706799996644"/>
    <n v="593452.38907197968"/>
    <n v="2064.4018679999294"/>
    <n v="1246898.7282719575"/>
    <n v="1081.864799999963"/>
    <n v="653446.33919997781"/>
    <n v="3.4178838874171018"/>
    <n v="0.52405726654767781"/>
  </r>
  <r>
    <x v="2"/>
    <s v="Lake Grove"/>
    <s v="High End"/>
    <s v="Häagen-Dazs"/>
    <s v="Chocolate Peanut Butter"/>
    <n v="441"/>
    <n v="717.8214329999754"/>
    <n v="316559.25195298914"/>
    <n v="1640.518982999944"/>
    <n v="723468.87150297535"/>
    <n v="922.6975499999686"/>
    <n v="406909.61954998621"/>
    <n v="3.7199976938774242"/>
    <n v="0.56244247068246211"/>
  </r>
  <r>
    <x v="2"/>
    <s v="Lake Grove"/>
    <s v="High End"/>
    <s v="Häagen-Dazs"/>
    <s v="Vanilla Bean"/>
    <n v="419"/>
    <n v="682.2204089999766"/>
    <n v="285850.35137099022"/>
    <n v="1583.6215589999458"/>
    <n v="663537.43322097731"/>
    <n v="901.40114999996922"/>
    <n v="377687.08184998709"/>
    <n v="3.7795263937946202"/>
    <n v="0.56920237343144187"/>
  </r>
  <r>
    <x v="2"/>
    <s v="Lake Grove"/>
    <s v="High End"/>
    <s v="Häagen-Dazs"/>
    <s v="Chocolate Peanut Butter"/>
    <n v="409"/>
    <n v="666.04013999997721"/>
    <n v="272410.4172599907"/>
    <n v="1557.7691399999464"/>
    <n v="637127.57825997809"/>
    <n v="891.72899999996923"/>
    <n v="364717.16099998739"/>
    <n v="3.8087265036673505"/>
    <n v="0.57243976472662683"/>
  </r>
  <r>
    <x v="2"/>
    <s v="Selden"/>
    <s v="High End"/>
    <s v="Häagen-Dazs"/>
    <s v="Coconut Macaroon"/>
    <n v="394"/>
    <n v="635.62877399997865"/>
    <n v="250437.7369559916"/>
    <n v="1504.4626739999494"/>
    <n v="592758.29355598008"/>
    <n v="868.83389999997075"/>
    <n v="342320.55659998849"/>
    <n v="3.8184331827409883"/>
    <n v="0.57750445724916666"/>
  </r>
  <r>
    <x v="2"/>
    <s v="Selden"/>
    <s v="High End"/>
    <s v="Häagen-Dazs"/>
    <s v="Mayan Chocolate"/>
    <n v="374"/>
    <n v="603.45647999997971"/>
    <n v="225692.7235199924"/>
    <n v="1452.9844799999514"/>
    <n v="543416.19551998179"/>
    <n v="849.52799999997171"/>
    <n v="317723.47199998936"/>
    <n v="3.8849852406415812"/>
    <n v="0.58467795884509388"/>
  </r>
  <r>
    <x v="2"/>
    <s v="Selden"/>
    <s v="High End"/>
    <s v="Häagen-Dazs"/>
    <s v="Chocolate Chip Cookie Dough"/>
    <n v="126"/>
    <n v="213.58257095999284"/>
    <n v="26911.403940959099"/>
    <n v="553.56501599998137"/>
    <n v="69749.192015997658"/>
    <n v="339.98244503998853"/>
    <n v="42837.788075038559"/>
    <n v="4.3933731428569951"/>
    <n v="0.61416895073441558"/>
  </r>
  <r>
    <x v="2"/>
    <s v="Selden"/>
    <s v="High End"/>
    <s v="Häagen-Dazs"/>
    <s v="Triple Chocolate"/>
    <n v="112"/>
    <n v="179.77898579999396"/>
    <n v="20135.246409599324"/>
    <n v="517.42517999998256"/>
    <n v="57951.620159998049"/>
    <n v="337.6461941999886"/>
    <n v="37816.373750398721"/>
    <n v="4.6198676785712731"/>
    <n v="0.65255075951270869"/>
  </r>
  <r>
    <x v="2"/>
    <s v="Selden"/>
    <s v="Low End"/>
    <s v="Baskin-Robbins"/>
    <s v="Reese's Peanut Butter Cup"/>
    <n v="974"/>
    <n v="1299.4095039999531"/>
    <n v="1265624.8568959543"/>
    <n v="2455.1791039999116"/>
    <n v="2391344.4472959139"/>
    <n v="1155.7695999999585"/>
    <n v="1125719.5903999596"/>
    <n v="2.520717765913667"/>
    <n v="0.47074757117189936"/>
  </r>
  <r>
    <x v="2"/>
    <s v="Selden"/>
    <s v="Low End"/>
    <s v="Baskin-Robbins"/>
    <s v="Vanilla"/>
    <n v="763"/>
    <n v="1008.8050279999642"/>
    <n v="769718.23636397265"/>
    <n v="2014.0422279999286"/>
    <n v="1536714.2199639454"/>
    <n v="1005.2371999999644"/>
    <n v="766995.98359997279"/>
    <n v="2.6396359475752669"/>
    <n v="0.49911426186839619"/>
  </r>
  <r>
    <x v="2"/>
    <s v="Selden"/>
    <s v="Low End"/>
    <s v="Baskin-Robbins"/>
    <s v="Rocky Road"/>
    <n v="594"/>
    <n v="784.2968099999722"/>
    <n v="465872.30513998348"/>
    <n v="1676.0408099999408"/>
    <n v="995568.2411399649"/>
    <n v="891.74399999996865"/>
    <n v="529695.93599998136"/>
    <n v="2.8216175252524258"/>
    <n v="0.53205387045438357"/>
  </r>
  <r>
    <x v="2"/>
    <s v="Selden"/>
    <s v="Low End"/>
    <s v="Baskin-Robbins"/>
    <s v="Chocolate Mint"/>
    <n v="514"/>
    <n v="679.89504199997589"/>
    <n v="349466.05158798763"/>
    <n v="1520.0758419999459"/>
    <n v="781318.9827879722"/>
    <n v="840.18079999996996"/>
    <n v="431852.93119998457"/>
    <n v="2.957345996108844"/>
    <n v="0.55272294762250418"/>
  </r>
  <r>
    <x v="2"/>
    <s v="Selden"/>
    <s v="Low End"/>
    <s v="Baskin-Robbins"/>
    <s v="Date Nut"/>
    <n v="467"/>
    <n v="618.00444999997808"/>
    <n v="288608.07814998977"/>
    <n v="1427.3094499999493"/>
    <n v="666553.51314997626"/>
    <n v="809.30499999997119"/>
    <n v="377945.43499998649"/>
    <n v="3.0563371520341525"/>
    <n v="0.56701439200868453"/>
  </r>
  <r>
    <x v="2"/>
    <s v="Selden"/>
    <s v="Low End"/>
    <s v="Baskin-Robbins"/>
    <s v="Daiquiri Ice"/>
    <n v="439"/>
    <n v="586.54175399997871"/>
    <n v="257491.83000599066"/>
    <n v="1384.8363539999496"/>
    <n v="607943.15940597781"/>
    <n v="798.29459999997084"/>
    <n v="350451.32939998712"/>
    <n v="3.1545247243734615"/>
    <n v="0.57645410426595423"/>
  </r>
  <r>
    <x v="2"/>
    <s v="Selden"/>
    <s v="Low End"/>
    <s v="Baskin-Robbins"/>
    <s v="Chocolate Mint"/>
    <n v="106"/>
    <n v="156.66994694999443"/>
    <n v="16607.014376699408"/>
    <n v="501.11484499998221"/>
    <n v="53118.173569998115"/>
    <n v="344.44489804998778"/>
    <n v="36511.159193298707"/>
    <n v="4.7274985377356815"/>
    <n v="0.68735720261889266"/>
  </r>
  <r>
    <x v="2"/>
    <s v="Selden"/>
    <s v="High End"/>
    <s v="Ben and Jerry's"/>
    <s v="Phish Food"/>
    <n v="308"/>
    <n v="845.23397179996925"/>
    <n v="260332.06331439054"/>
    <n v="1725.4337799999557"/>
    <n v="531433.60423998639"/>
    <n v="880.19980819998648"/>
    <n v="271101.54092559585"/>
    <n v="5.6020577272725838"/>
    <n v="0.51013247706325138"/>
  </r>
  <r>
    <x v="2"/>
    <s v="Selden"/>
    <s v="High End"/>
    <s v="Ben and Jerry's"/>
    <s v="Fossil Fuel"/>
    <n v="946"/>
    <n v="1399.4887499999516"/>
    <n v="1323916.3574999541"/>
    <n v="2663.8875499999076"/>
    <n v="2520037.6222999124"/>
    <n v="1264.3987999999561"/>
    <n v="1196121.2647999583"/>
    <n v="2.8159487843550819"/>
    <n v="0.4746442093623659"/>
  </r>
  <r>
    <x v="2"/>
    <s v="Selden"/>
    <s v="High End"/>
    <s v="Ben and Jerry's"/>
    <s v="Phish Food"/>
    <n v="836"/>
    <n v="1261.2104999999544"/>
    <n v="1054371.9779999619"/>
    <n v="2459.1526199999112"/>
    <n v="2055851.5903199257"/>
    <n v="1197.9421199999567"/>
    <n v="1001479.6123199638"/>
    <n v="2.9415701196171185"/>
    <n v="0.48713614204229422"/>
  </r>
  <r>
    <x v="2"/>
    <s v="Selden"/>
    <s v="High End"/>
    <s v="Ben and Jerry's"/>
    <s v="Chocolate Macadamia"/>
    <n v="693"/>
    <n v="1045.9448999999622"/>
    <n v="724839.81569997384"/>
    <n v="2125.4767559999232"/>
    <n v="1472955.3919079467"/>
    <n v="1079.531855999961"/>
    <n v="748115.57620797283"/>
    <n v="3.0670660259739151"/>
    <n v="0.50790104053247997"/>
  </r>
  <r>
    <x v="2"/>
    <s v="Selden"/>
    <s v="High End"/>
    <s v="Ben and Jerry's"/>
    <s v="Brownie Batter"/>
    <n v="650"/>
    <n v="981.1912499999645"/>
    <n v="637774.31249997695"/>
    <n v="2025.1116499999268"/>
    <n v="1316322.5724999525"/>
    <n v="1043.9203999999622"/>
    <n v="678548.25999997556"/>
    <n v="3.1155563846152718"/>
    <n v="0.51548782507868141"/>
  </r>
  <r>
    <x v="2"/>
    <s v="Selden"/>
    <s v="High End"/>
    <s v="Ben and Jerry's"/>
    <s v="Peanut Butter Cookie Dough"/>
    <n v="627"/>
    <n v="937.44337499996675"/>
    <n v="587776.99612497911"/>
    <n v="1952.4538349999309"/>
    <n v="1224188.5545449567"/>
    <n v="1015.0104599999642"/>
    <n v="636411.55841997755"/>
    <n v="3.1139614593300333"/>
    <n v="0.51986399975495456"/>
  </r>
  <r>
    <x v="2"/>
    <s v="Selden"/>
    <s v="High End"/>
    <s v="Ben and Jerry's"/>
    <s v="Vanilla Caramel Fudge"/>
    <n v="572"/>
    <n v="846.97469999997054"/>
    <n v="484469.52839998313"/>
    <n v="1807.3268679999371"/>
    <n v="1033790.9684959641"/>
    <n v="960.35216799996658"/>
    <n v="549321.44009598088"/>
    <n v="3.1596623566432469"/>
    <n v="0.53136606609668346"/>
  </r>
  <r>
    <x v="2"/>
    <s v="Selden"/>
    <s v="High End"/>
    <s v="Ben and Jerry's"/>
    <s v="Raspberry Peach Cobbler"/>
    <n v="567"/>
    <n v="846.58769999997003"/>
    <n v="480015.22589998302"/>
    <n v="1810.8515879999359"/>
    <n v="1026752.8503959636"/>
    <n v="964.26388799996585"/>
    <n v="546737.62449598056"/>
    <n v="3.1937417777776647"/>
    <n v="0.53249194709820691"/>
  </r>
  <r>
    <x v="2"/>
    <s v="Selden"/>
    <s v="High End"/>
    <s v="Ben and Jerry's"/>
    <s v="Brownie Batter"/>
    <n v="492"/>
    <n v="743.0183999999731"/>
    <n v="365565.05279998679"/>
    <n v="1655.90409599994"/>
    <n v="814704.81523197051"/>
    <n v="912.88569599996686"/>
    <n v="449139.76243198372"/>
    <n v="3.3656587317071951"/>
    <n v="0.55129140522398945"/>
  </r>
  <r>
    <x v="2"/>
    <s v="Selden"/>
    <s v="High End"/>
    <s v="Ben and Jerry's"/>
    <s v="Turtle Soup"/>
    <n v="154"/>
    <n v="273.88984865999032"/>
    <n v="42179.036693638511"/>
    <n v="623.23128599997801"/>
    <n v="95977.618043996612"/>
    <n v="349.34143733998769"/>
    <n v="53798.581350358101"/>
    <n v="4.0469564025972602"/>
    <n v="0.56053257464356498"/>
  </r>
  <r>
    <x v="2"/>
    <s v="Selden"/>
    <s v="High End"/>
    <s v="Ben and Jerry's"/>
    <s v="Chocolate Peanut Butter Swirl"/>
    <n v="441"/>
    <n v="659.74702499997659"/>
    <n v="290948.43802498968"/>
    <n v="1522.015940999946"/>
    <n v="671209.02998097613"/>
    <n v="862.26891599996941"/>
    <n v="380260.59195598646"/>
    <n v="3.4512833129250478"/>
    <n v="0.56653080481763496"/>
  </r>
  <r>
    <x v="2"/>
    <s v="Selden"/>
    <s v="High End"/>
    <s v="Ben and Jerry's"/>
    <s v="Chocolate Macadamia"/>
    <n v="145"/>
    <n v="256.99665599999065"/>
    <n v="37264.515119998643"/>
    <n v="609.53759999997783"/>
    <n v="88382.951999996789"/>
    <n v="352.54094399998718"/>
    <n v="51118.436879998146"/>
    <n v="4.2037075862067432"/>
    <n v="0.57837440052918798"/>
  </r>
  <r>
    <x v="2"/>
    <s v="Selden"/>
    <s v="Low End"/>
    <s v="EDY's"/>
    <s v="Mocha Almond Fudge"/>
    <n v="778"/>
    <n v="1212.599455119956"/>
    <n v="943402.37608332583"/>
    <n v="2304.7369519999347"/>
    <n v="1793085.3486559491"/>
    <n v="1092.1374968799787"/>
    <n v="849682.97257262329"/>
    <n v="2.9623868277634124"/>
    <n v="0.47386644099764913"/>
  </r>
  <r>
    <x v="2"/>
    <s v="Selden"/>
    <s v="Low End"/>
    <s v="EDY's"/>
    <s v="Cookie Dough"/>
    <n v="702"/>
    <n v="1109.5636314599597"/>
    <n v="778913.66928489169"/>
    <n v="2177.8931659999389"/>
    <n v="1528881.0025319571"/>
    <n v="1068.3295345399792"/>
    <n v="749967.33324706543"/>
    <n v="3.1024119173788303"/>
    <n v="0.49053348952930653"/>
  </r>
  <r>
    <x v="2"/>
    <s v="Selden"/>
    <s v="Low End"/>
    <s v="EDY's"/>
    <s v="Neapolitan"/>
    <n v="354"/>
    <n v="624.70881287997827"/>
    <n v="221146.9197595123"/>
    <n v="1074.8058479999627"/>
    <n v="380481.27019198681"/>
    <n v="450.09703511998441"/>
    <n v="159334.35043247452"/>
    <n v="3.0361747118643012"/>
    <n v="0.41877054907873934"/>
  </r>
  <r>
    <x v="2"/>
    <s v="Selden"/>
    <s v="Low End"/>
    <s v="EDY's"/>
    <s v="Neapolitan"/>
    <n v="249"/>
    <n v="489.55600211998257"/>
    <n v="121899.44452787566"/>
    <n v="911.33065199996759"/>
    <n v="226921.33234799193"/>
    <n v="421.77464987998502"/>
    <n v="105021.88782011627"/>
    <n v="3.6599624578311953"/>
    <n v="0.46281187728556727"/>
  </r>
  <r>
    <x v="2"/>
    <s v="Selden"/>
    <s v="Low End"/>
    <s v="EDY's"/>
    <s v="Butter Pecan"/>
    <n v="246"/>
    <n v="480.92280785998332"/>
    <n v="118307.0107335559"/>
    <n v="897.77760599996873"/>
    <n v="220853.29107599231"/>
    <n v="416.85479813998541"/>
    <n v="102546.28034243641"/>
    <n v="3.6495024634145072"/>
    <n v="0.46431855211590112"/>
  </r>
  <r>
    <x v="2"/>
    <s v="Selden"/>
    <s v="Low End"/>
    <s v="EDY's"/>
    <s v="Neapolitan"/>
    <n v="175"/>
    <n v="255.57000524999094"/>
    <n v="44724.750918748417"/>
    <n v="623.21977499997786"/>
    <n v="109063.46062499612"/>
    <n v="367.64976974998694"/>
    <n v="64338.709706247704"/>
    <n v="3.5612558571427306"/>
    <n v="0.58991993594875902"/>
  </r>
  <r>
    <x v="2"/>
    <s v="Selden"/>
    <s v="Low End"/>
    <s v="EDY's"/>
    <s v="Strawberry"/>
    <n v="169"/>
    <n v="247.53618593999116"/>
    <n v="41833.615423858508"/>
    <n v="613.37237399997821"/>
    <n v="103659.93120599631"/>
    <n v="365.83618805998708"/>
    <n v="61826.315782137804"/>
    <n v="3.6294223313608178"/>
    <n v="0.59643408077586502"/>
  </r>
  <r>
    <x v="2"/>
    <s v="Selden"/>
    <s v="High End"/>
    <s v="Häagen-Dazs"/>
    <s v="Peaches and Cream"/>
    <n v="979"/>
    <n v="1603.0380959999445"/>
    <n v="1569374.2959839457"/>
    <n v="3061.9236959998939"/>
    <n v="2997623.2983838962"/>
    <n v="1458.8855999999494"/>
    <n v="1428249.0023999505"/>
    <n v="3.1276033667006065"/>
    <n v="0.47646046892214911"/>
  </r>
  <r>
    <x v="2"/>
    <s v="Selden"/>
    <s v="High End"/>
    <s v="Häagen-Dazs"/>
    <s v="Peaches and Cream"/>
    <n v="781"/>
    <n v="1291.8575669999543"/>
    <n v="1008940.7598269643"/>
    <n v="2568.3100169999088"/>
    <n v="2005850.1232769289"/>
    <n v="1276.4524499999545"/>
    <n v="996909.36344996456"/>
    <n v="3.2884891382841341"/>
    <n v="0.49700092338969365"/>
  </r>
  <r>
    <x v="2"/>
    <s v="Selden"/>
    <s v="High End"/>
    <s v="Häagen-Dazs"/>
    <s v="Baileys Irish Cream"/>
    <n v="643"/>
    <n v="1062.1498379999625"/>
    <n v="682962.34583397594"/>
    <n v="2199.5491379999226"/>
    <n v="1414310.0957339501"/>
    <n v="1137.39929999996"/>
    <n v="731347.74989997421"/>
    <n v="3.4207607122860382"/>
    <n v="0.51710565604104275"/>
  </r>
  <r>
    <x v="2"/>
    <s v="Selden"/>
    <s v="High End"/>
    <s v="Häagen-Dazs"/>
    <s v="Mocha Almond Fudge"/>
    <n v="406"/>
    <n v="678.64402199997551"/>
    <n v="275529.47293199005"/>
    <n v="1590.9407219999425"/>
    <n v="645921.93313197664"/>
    <n v="912.29669999996702"/>
    <n v="370392.46019998658"/>
    <n v="3.9185732068964101"/>
    <n v="0.57343223879085548"/>
  </r>
  <r>
    <x v="2"/>
    <s v="Selden"/>
    <s v="High End"/>
    <s v="Häagen-Dazs"/>
    <s v="Coconut Macaroon"/>
    <n v="404"/>
    <n v="672.28306799997586"/>
    <n v="271602.35947199026"/>
    <n v="1578.4978679999433"/>
    <n v="637713.1386719771"/>
    <n v="906.21479999996745"/>
    <n v="366110.77919998684"/>
    <n v="3.9071729405939193"/>
    <n v="0.57409947670578676"/>
  </r>
  <r>
    <x v="2"/>
    <s v="Selden"/>
    <s v="High End"/>
    <s v="Häagen-Dazs"/>
    <s v="Cherry Vanilla"/>
    <n v="361"/>
    <n v="596.8629599999789"/>
    <n v="215467.52855999238"/>
    <n v="1454.4189599999488"/>
    <n v="525045.24455998151"/>
    <n v="857.55599999996991"/>
    <n v="309577.71599998913"/>
    <n v="4.0288613850414094"/>
    <n v="0.58962102639256031"/>
  </r>
  <r>
    <x v="2"/>
    <s v="Smithtown"/>
    <s v="Low End"/>
    <s v="Baskin-Robbins"/>
    <s v="Date Nut"/>
    <n v="362"/>
    <n v="870.97043279996808"/>
    <n v="315291.29667358845"/>
    <n v="1738.6888799999547"/>
    <n v="629405.37455998361"/>
    <n v="867.7184471999866"/>
    <n v="314114.07788639516"/>
    <n v="4.8030079558009797"/>
    <n v="0.49906481670257719"/>
  </r>
  <r>
    <x v="2"/>
    <s v="Smithtown"/>
    <s v="Low End"/>
    <s v="Baskin-Robbins"/>
    <s v="Black Walnut"/>
    <n v="293"/>
    <n v="742.63332626997226"/>
    <n v="217591.56459710188"/>
    <n v="1610.7684169999584"/>
    <n v="471955.14618098782"/>
    <n v="868.13509072998613"/>
    <n v="254363.58158388594"/>
    <n v="5.4975031296926904"/>
    <n v="0.53895710989099221"/>
  </r>
  <r>
    <x v="2"/>
    <s v="Smithtown"/>
    <s v="Low End"/>
    <s v="Baskin-Robbins"/>
    <s v="Reese's Peanut Butter Cup"/>
    <n v="255"/>
    <n v="665.84307899997509"/>
    <n v="169789.98514499364"/>
    <n v="1031.4908999999616"/>
    <n v="263030.17949999019"/>
    <n v="365.64782099998649"/>
    <n v="93240.194354996551"/>
    <n v="4.0450623529410255"/>
    <n v="0.35448477635624331"/>
  </r>
  <r>
    <x v="2"/>
    <s v="Smithtown"/>
    <s v="Low End"/>
    <s v="Baskin-Robbins"/>
    <s v="Classic Flavors"/>
    <n v="997"/>
    <n v="1365.409445999948"/>
    <n v="1361313.2176619482"/>
    <n v="2567.6948459999026"/>
    <n v="2559991.7614619029"/>
    <n v="1202.2853999999545"/>
    <n v="1198678.5437999547"/>
    <n v="2.5754211093278863"/>
    <n v="0.46823531303688265"/>
  </r>
  <r>
    <x v="2"/>
    <s v="Smithtown"/>
    <s v="Low End"/>
    <s v="Baskin-Robbins"/>
    <s v="Daiquiri Ice"/>
    <n v="874"/>
    <n v="1197.3065839999545"/>
    <n v="1046445.9544159602"/>
    <n v="2315.2681839999123"/>
    <n v="2023544.3928159233"/>
    <n v="1117.9615999999578"/>
    <n v="977098.43839996308"/>
    <n v="2.6490482654461238"/>
    <n v="0.48286483947122738"/>
  </r>
  <r>
    <x v="2"/>
    <s v="Smithtown"/>
    <s v="Low End"/>
    <s v="Baskin-Robbins"/>
    <s v="Maple Nut"/>
    <n v="874"/>
    <n v="1186.8710239999557"/>
    <n v="1037325.2749759613"/>
    <n v="2295.0886239999145"/>
    <n v="2005907.4573759253"/>
    <n v="1108.2175999999588"/>
    <n v="968582.18239996396"/>
    <n v="2.6259595240273623"/>
    <n v="0.48286483947122738"/>
  </r>
  <r>
    <x v="2"/>
    <s v="Smithtown"/>
    <s v="Low End"/>
    <s v="Baskin-Robbins"/>
    <s v="Vanilla"/>
    <n v="528"/>
    <n v="717.32654399997318"/>
    <n v="378748.41523198585"/>
    <n v="1589.8171439999408"/>
    <n v="839423.45203196874"/>
    <n v="872.49059999996757"/>
    <n v="460675.03679998289"/>
    <n v="3.0110173181817061"/>
    <n v="0.54879934041018252"/>
  </r>
  <r>
    <x v="2"/>
    <s v="Smithtown"/>
    <s v="Low End"/>
    <s v="Baskin-Robbins"/>
    <s v="Peanut Butter ’n Chocolate"/>
    <n v="488"/>
    <n v="656.38000799997587"/>
    <n v="320313.44390398823"/>
    <n v="1493.1442079999451"/>
    <n v="728654.37350397324"/>
    <n v="836.76419999996926"/>
    <n v="408340.92959998501"/>
    <n v="3.0597217377048058"/>
    <n v="0.56040414282610274"/>
  </r>
  <r>
    <x v="2"/>
    <s v="Smithtown"/>
    <s v="High End"/>
    <s v="Ben and Jerry's"/>
    <s v="Pumpkin Cheesecake"/>
    <n v="304"/>
    <n v="623.31145307997656"/>
    <n v="189486.68173631286"/>
    <n v="998.9572679999626"/>
    <n v="303683.00947198865"/>
    <n v="375.64581491998604"/>
    <n v="114196.32773567579"/>
    <n v="3.2860436447367189"/>
    <n v="0.37603792169416411"/>
  </r>
  <r>
    <x v="2"/>
    <s v="Smithtown"/>
    <s v="High End"/>
    <s v="Ben and Jerry's"/>
    <s v="Chunky Monkey"/>
    <n v="247"/>
    <n v="497.80178555998094"/>
    <n v="122957.0410333153"/>
    <n v="870.48027599996681"/>
    <n v="215008.62817199179"/>
    <n v="372.67849043998586"/>
    <n v="92051.587138676492"/>
    <n v="3.5242116437245619"/>
    <n v="0.4281297356357332"/>
  </r>
  <r>
    <x v="2"/>
    <s v="Smithtown"/>
    <s v="High End"/>
    <s v="Ben and Jerry's"/>
    <s v="Chocolate Peanut Butter Swirl"/>
    <n v="884"/>
    <n v="1357.0946999999492"/>
    <n v="1199671.714799955"/>
    <n v="2616.7296679999022"/>
    <n v="2313189.0265119136"/>
    <n v="1259.634967999953"/>
    <n v="1113517.3117119586"/>
    <n v="2.9601014343890295"/>
    <n v="0.4813775696450735"/>
  </r>
  <r>
    <x v="2"/>
    <s v="Smithtown"/>
    <s v="High End"/>
    <s v="Ben and Jerry's"/>
    <s v="Goodbye Yellow Brickle Road"/>
    <n v="627"/>
    <n v="961.56719999996415"/>
    <n v="602902.63439997751"/>
    <n v="2002.6975679999252"/>
    <n v="1255691.3751359531"/>
    <n v="1041.130367999961"/>
    <n v="652788.74073597556"/>
    <n v="3.19409500478457"/>
    <n v="0.51986399975495445"/>
  </r>
  <r>
    <x v="2"/>
    <s v="Smithtown"/>
    <s v="High End"/>
    <s v="Ben and Jerry's"/>
    <s v="Half Baked"/>
    <n v="515"/>
    <n v="790.96274999997036"/>
    <n v="407345.81624998472"/>
    <n v="1738.8211099999348"/>
    <n v="895492.87164996646"/>
    <n v="947.85835999996448"/>
    <n v="488147.05539998173"/>
    <n v="3.3763516699027862"/>
    <n v="0.54511551219895182"/>
  </r>
  <r>
    <x v="2"/>
    <s v="Smithtown"/>
    <s v="Low End"/>
    <s v="Ben and Jerry's"/>
    <s v="Willie Nelson’s Country PeachCobbler"/>
    <n v="299"/>
    <n v="617.12219570997649"/>
    <n v="184519.53651728298"/>
    <n v="995.41184099996201"/>
    <n v="297628.14045898867"/>
    <n v="378.28964528998551"/>
    <n v="113108.60394170569"/>
    <n v="3.3291365919731173"/>
    <n v="0.38003329848876083"/>
  </r>
  <r>
    <x v="2"/>
    <s v="Smithtown"/>
    <s v="Low End"/>
    <s v="Ben and Jerry's"/>
    <s v="Willie Nelson’s Country PeachCobbler"/>
    <n v="708"/>
    <n v="1085.3108999999595"/>
    <n v="768400.11719997134"/>
    <n v="2194.4127959999182"/>
    <n v="1553644.259567942"/>
    <n v="1109.1018959999587"/>
    <n v="785244.14236797066"/>
    <n v="3.0994531016947997"/>
    <n v="0.50542081144517714"/>
  </r>
  <r>
    <x v="2"/>
    <s v="Smithtown"/>
    <s v="Low End"/>
    <s v="Ben and Jerry's"/>
    <s v="Willie Nelson’s Country PeachCobbler"/>
    <n v="508"/>
    <n v="787.29839999997"/>
    <n v="399947.58719998476"/>
    <n v="1737.7872959999338"/>
    <n v="882795.94636796636"/>
    <n v="950.4888959999638"/>
    <n v="482848.3591679816"/>
    <n v="3.4208411338581373"/>
    <n v="0.54695353003662428"/>
  </r>
  <r>
    <x v="2"/>
    <s v="Smithtown"/>
    <s v="Low End"/>
    <s v="EDY's"/>
    <s v="Vanilla Bean"/>
    <n v="845"/>
    <n v="1325.7067564999504"/>
    <n v="1120222.209242458"/>
    <n v="2449.3161499999269"/>
    <n v="2069672.1467499381"/>
    <n v="1123.6093934999765"/>
    <n v="949449.93750748015"/>
    <n v="2.8985989940827537"/>
    <n v="0.45874412476315479"/>
  </r>
  <r>
    <x v="2"/>
    <s v="Smithtown"/>
    <s v="Low End"/>
    <s v="EDY's"/>
    <s v="Fudge Tracks"/>
    <n v="427"/>
    <n v="741.12423418997275"/>
    <n v="316460.04799911834"/>
    <n v="1226.2874489999549"/>
    <n v="523624.74072298076"/>
    <n v="485.16321480998215"/>
    <n v="207164.69272386242"/>
    <n v="2.8718675620607845"/>
    <n v="0.39563579909884572"/>
  </r>
  <r>
    <x v="2"/>
    <s v="Smithtown"/>
    <s v="High End"/>
    <s v="Häagen-Dazs"/>
    <s v="Mocha Almond Fudge"/>
    <n v="295"/>
    <n v="917.57036594996509"/>
    <n v="270683.25795523968"/>
    <n v="1827.5447449999494"/>
    <n v="539125.69977498509"/>
    <n v="909.97437904998435"/>
    <n v="268442.44181974541"/>
    <n v="6.1950669322032184"/>
    <n v="0.49792180549319986"/>
  </r>
  <r>
    <x v="2"/>
    <s v="Smithtown"/>
    <s v="High End"/>
    <s v="Häagen-Dazs"/>
    <s v="Peaches and Cream"/>
    <n v="286"/>
    <n v="886.67285285996672"/>
    <n v="253588.4359179505"/>
    <n v="1791.4595059999517"/>
    <n v="512357.41871598619"/>
    <n v="904.78665313998499"/>
    <n v="258768.98279803569"/>
    <n v="6.2638444265732574"/>
    <n v="0.50505559858298543"/>
  </r>
  <r>
    <x v="2"/>
    <s v="Smithtown"/>
    <s v="High End"/>
    <s v="Häagen-Dazs"/>
    <s v="Triple Chocolate"/>
    <n v="271"/>
    <n v="588.15869237997833"/>
    <n v="159391.00563497414"/>
    <n v="968.51449799996442"/>
    <n v="262467.42895799037"/>
    <n v="380.35580561998609"/>
    <n v="103076.42332301624"/>
    <n v="3.5738542361622305"/>
    <n v="0.39272081771149703"/>
  </r>
  <r>
    <x v="2"/>
    <s v="Smithtown"/>
    <s v="High End"/>
    <s v="Häagen-Dazs"/>
    <s v="Vanilla Bean"/>
    <n v="991"/>
    <n v="1680.6755489999375"/>
    <n v="1665549.4690589381"/>
    <n v="3203.9556989998805"/>
    <n v="3175120.0977088814"/>
    <n v="1523.280149999943"/>
    <n v="1509570.6286499433"/>
    <n v="3.2330531775982649"/>
    <n v="0.47543733219389928"/>
  </r>
  <r>
    <x v="2"/>
    <s v="Smithtown"/>
    <s v="High End"/>
    <s v="Häagen-Dazs"/>
    <s v="Pineapple Coconut"/>
    <n v="192"/>
    <n v="396.66338711998492"/>
    <n v="76159.370327037104"/>
    <n v="770.11495199997057"/>
    <n v="147862.07078399434"/>
    <n v="373.45156487998565"/>
    <n v="71702.700456957231"/>
    <n v="4.0110153749998467"/>
    <n v="0.48492963798474586"/>
  </r>
  <r>
    <x v="2"/>
    <s v="Smithtown"/>
    <s v="High End"/>
    <s v="Häagen-Dazs"/>
    <s v="Baileys Irish Cream"/>
    <n v="663"/>
    <n v="1136.9541689999567"/>
    <n v="753800.61404697131"/>
    <n v="2338.3913189999107"/>
    <n v="1550353.4444969408"/>
    <n v="1201.437149999954"/>
    <n v="796552.83044996951"/>
    <n v="3.5269853981899106"/>
    <n v="0.51378789351381438"/>
  </r>
  <r>
    <x v="2"/>
    <s v="Smithtown"/>
    <s v="High End"/>
    <s v="Häagen-Dazs"/>
    <s v="Pineapple Coconut"/>
    <n v="171"/>
    <n v="342.75727604998696"/>
    <n v="58611.494204547773"/>
    <n v="712.45345499997279"/>
    <n v="121829.54080499534"/>
    <n v="369.69617894998584"/>
    <n v="63218.046600447567"/>
    <n v="4.1663944736840515"/>
    <n v="0.51890572830473525"/>
  </r>
  <r>
    <x v="2"/>
    <s v="Smithtown"/>
    <s v="Low End"/>
    <s v="Baskin-Robbins"/>
    <s v="Gold Medal Ribbon"/>
    <n v="921"/>
    <n v="1295.4159719999482"/>
    <n v="1193078.1102119524"/>
    <n v="2476.4787719999013"/>
    <n v="2280836.9490119088"/>
    <n v="1181.0627999999531"/>
    <n v="1087758.8387999565"/>
    <n v="2.6889020325731825"/>
    <n v="0.47691214370724277"/>
  </r>
  <r>
    <x v="2"/>
    <s v="Smithtown"/>
    <s v="Low End"/>
    <s v="Baskin-Robbins"/>
    <s v="Black Walnut"/>
    <n v="902"/>
    <n v="1257.7424859999505"/>
    <n v="1134483.7223719554"/>
    <n v="2415.298885999905"/>
    <n v="2178599.5951719144"/>
    <n v="1157.5563999999545"/>
    <n v="1044115.872799959"/>
    <n v="2.6777149512194067"/>
    <n v="0.47926010594781521"/>
  </r>
  <r>
    <x v="2"/>
    <s v="Smithtown"/>
    <s v="Low End"/>
    <s v="Baskin-Robbins"/>
    <s v="Gold Medal Ribbon"/>
    <n v="837"/>
    <n v="1177.7669729999529"/>
    <n v="985790.95640096057"/>
    <n v="2299.9346729999083"/>
    <n v="1925045.3213009234"/>
    <n v="1122.1676999999554"/>
    <n v="939254.36489996279"/>
    <n v="2.7478311505375248"/>
    <n v="0.48791285821012542"/>
  </r>
  <r>
    <x v="2"/>
    <s v="Smithtown"/>
    <s v="Low End"/>
    <s v="Baskin-Robbins"/>
    <s v="French Vanilla"/>
    <n v="711"/>
    <n v="989.57406599996125"/>
    <n v="703587.16092597239"/>
    <n v="2011.397465999921"/>
    <n v="1430103.5983259438"/>
    <n v="1021.8233999999597"/>
    <n v="726516.43739997142"/>
    <n v="2.8289697130800575"/>
    <n v="0.50801664875916663"/>
  </r>
  <r>
    <x v="2"/>
    <s v="Smithtown"/>
    <s v="Low End"/>
    <s v="Baskin-Robbins"/>
    <s v="Rocky Road"/>
    <n v="611"/>
    <n v="860.4853529999657"/>
    <n v="525756.55068297905"/>
    <n v="1823.6650529999272"/>
    <n v="1114259.3473829555"/>
    <n v="963.17969999996149"/>
    <n v="588502.79669997643"/>
    <n v="2.9847218543370331"/>
    <n v="0.52815603304758829"/>
  </r>
  <r>
    <x v="2"/>
    <s v="Smithtown"/>
    <s v="Low End"/>
    <s v="Baskin-Robbins"/>
    <s v="Lemon Custard"/>
    <n v="573"/>
    <n v="807.08310599996764"/>
    <n v="462458.61973798147"/>
    <n v="1743.5025059999302"/>
    <n v="999026.93593796005"/>
    <n v="936.41939999996259"/>
    <n v="536568.31619997858"/>
    <n v="3.0427617905757947"/>
    <n v="0.53709094009182923"/>
  </r>
  <r>
    <x v="2"/>
    <s v="Smithtown"/>
    <s v="Low End"/>
    <s v="Baskin-Robbins"/>
    <s v="Butterscotch Ribbon"/>
    <n v="503"/>
    <n v="708.78685699997163"/>
    <n v="356519.78907098575"/>
    <n v="1596.0361569999363"/>
    <n v="802806.18697096803"/>
    <n v="887.24929999996471"/>
    <n v="446286.39789998229"/>
    <n v="3.1730341093438099"/>
    <n v="0.55590802007125206"/>
  </r>
  <r>
    <x v="2"/>
    <s v="Smithtown"/>
    <s v="Low End"/>
    <s v="Baskin-Robbins"/>
    <s v="Jamoca"/>
    <n v="417"/>
    <n v="575.07218999997792"/>
    <n v="239805.10322999078"/>
    <n v="1383.8031899999467"/>
    <n v="577045.9302299777"/>
    <n v="808.73099999996873"/>
    <n v="337240.82699998689"/>
    <n v="3.3184728776977139"/>
    <n v="0.58442631571040093"/>
  </r>
  <r>
    <x v="2"/>
    <s v="Smithtown"/>
    <s v="Low End"/>
    <s v="Baskin-Robbins"/>
    <s v="Green Mint Stick"/>
    <n v="399"/>
    <n v="556.91861399997811"/>
    <n v="222210.52698599125"/>
    <n v="1362.8272139999463"/>
    <n v="543768.05838597857"/>
    <n v="805.90859999996815"/>
    <n v="321557.53139998729"/>
    <n v="3.4156070526314442"/>
    <n v="0.59135053345067701"/>
  </r>
  <r>
    <x v="2"/>
    <s v="Smithtown"/>
    <s v="High End"/>
    <s v="Ben and Jerry's"/>
    <s v="Phish Food"/>
    <n v="241"/>
    <n v="724.73798120997162"/>
    <n v="174661.85347160316"/>
    <n v="1113.6038909999563"/>
    <n v="268378.53773098945"/>
    <n v="388.8659097899847"/>
    <n v="93716.684259386297"/>
    <n v="4.6207630331948399"/>
    <n v="0.34919589715226662"/>
  </r>
  <r>
    <x v="2"/>
    <s v="Smithtown"/>
    <s v="High End"/>
    <s v="Ben and Jerry's"/>
    <s v="New York Super Fudge Chunk"/>
    <n v="307"/>
    <n v="647.20227593997447"/>
    <n v="198691.09871357217"/>
    <n v="1033.3513739999592"/>
    <n v="317238.87181798747"/>
    <n v="386.14909805998468"/>
    <n v="118547.7731044153"/>
    <n v="3.3659653876220168"/>
    <n v="0.37368615146390655"/>
  </r>
  <r>
    <x v="2"/>
    <s v="St James"/>
    <s v="High End"/>
    <s v="Ben and Jerry's"/>
    <s v="Vanilla Caramel Fudge"/>
    <n v="923"/>
    <n v="1454.7633749999429"/>
    <n v="1342746.5951249474"/>
    <n v="2781.8746349998905"/>
    <n v="2567670.2881048988"/>
    <n v="1327.1112599999476"/>
    <n v="1224923.6929799514"/>
    <n v="3.013948683640185"/>
    <n v="0.47705645800965429"/>
  </r>
  <r>
    <x v="2"/>
    <s v="St James"/>
    <s v="High End"/>
    <s v="Ben and Jerry's"/>
    <s v="Mission to Marzipan"/>
    <n v="863"/>
    <n v="1357.0890749999469"/>
    <n v="1171167.8717249541"/>
    <n v="2629.1709429998969"/>
    <n v="2268974.523808911"/>
    <n v="1272.08186799995"/>
    <n v="1097806.6520839569"/>
    <n v="3.0465480220161028"/>
    <n v="0.48383383795824941"/>
  </r>
  <r>
    <x v="2"/>
    <s v="St James"/>
    <s v="High End"/>
    <s v="Ben and Jerry's"/>
    <s v="Half Baked"/>
    <n v="181"/>
    <n v="352.72373618998608"/>
    <n v="63842.996250387485"/>
    <n v="725.05164899997146"/>
    <n v="131234.34846899484"/>
    <n v="372.32791280998538"/>
    <n v="67391.352218607353"/>
    <n v="4.0058102154694559"/>
    <n v="0.51351915870203069"/>
  </r>
  <r>
    <x v="2"/>
    <s v="St James"/>
    <s v="High End"/>
    <s v="Ben and Jerry's"/>
    <s v="Crème Brûlée"/>
    <n v="582"/>
    <n v="918.09044999996388"/>
    <n v="534328.64189997897"/>
    <n v="1949.8852979999235"/>
    <n v="1134833.2434359556"/>
    <n v="1031.7948479999595"/>
    <n v="600504.60153597663"/>
    <n v="3.3503183814431674"/>
    <n v="0.5291566888874506"/>
  </r>
  <r>
    <x v="2"/>
    <s v="St James"/>
    <s v="High End"/>
    <s v="Ben and Jerry's"/>
    <s v="Karamel Sutra"/>
    <n v="516"/>
    <n v="821.87189999996713"/>
    <n v="424085.90039998305"/>
    <n v="1805.7396359999277"/>
    <n v="931761.65217596269"/>
    <n v="983.86773599996059"/>
    <n v="507675.75177597965"/>
    <n v="3.4994954186045111"/>
    <n v="0.54485581220303902"/>
  </r>
  <r>
    <x v="2"/>
    <s v="St James"/>
    <s v="High End"/>
    <s v="Ben and Jerry's"/>
    <s v="Karamel Sutra"/>
    <n v="486"/>
    <n v="774.19799999996906"/>
    <n v="376260.22799998499"/>
    <n v="1731.867119999931"/>
    <n v="841687.42031996651"/>
    <n v="957.66911999996194"/>
    <n v="465427.19231998152"/>
    <n v="3.5635125925924505"/>
    <n v="0.55296916775000615"/>
  </r>
  <r>
    <x v="2"/>
    <s v="St James"/>
    <s v="Low End"/>
    <s v="EDY's"/>
    <s v="Mint Chocolate Chip"/>
    <n v="813"/>
    <n v="1316.4153775199479"/>
    <n v="1070245.7019237177"/>
    <n v="2446.4979919999232"/>
    <n v="1989002.8674959375"/>
    <n v="1130.0826144799753"/>
    <n v="918757.16557221976"/>
    <n v="3.0092226223861296"/>
    <n v="0.461918472108033"/>
  </r>
  <r>
    <x v="2"/>
    <s v="St James"/>
    <s v="Low End"/>
    <s v="EDY's"/>
    <s v="Double Fudge Brownie"/>
    <n v="611"/>
    <n v="1030.0120275299596"/>
    <n v="629337.34882080532"/>
    <n v="1593.8343629999374"/>
    <n v="973832.79579296173"/>
    <n v="563.82233546997782"/>
    <n v="344495.44697215641"/>
    <n v="2.6085668788869678"/>
    <n v="0.35375215176609914"/>
  </r>
  <r>
    <x v="2"/>
    <s v="St James"/>
    <s v="Low End"/>
    <s v="EDY's"/>
    <s v="Double Fudge Brownie"/>
    <n v="493"/>
    <n v="862.843353729966"/>
    <n v="425381.77338887326"/>
    <n v="1388.0563829999453"/>
    <n v="684311.79681897303"/>
    <n v="525.2130292699793"/>
    <n v="258930.02343009977"/>
    <n v="2.8155301886408628"/>
    <n v="0.37838018376087823"/>
  </r>
  <r>
    <x v="2"/>
    <s v="St James"/>
    <s v="Low End"/>
    <s v="EDY's"/>
    <s v="Double Fudge Brownie"/>
    <n v="465"/>
    <n v="823.22381699996743"/>
    <n v="382799.07490498485"/>
    <n v="1339.310699999947"/>
    <n v="622779.47549997538"/>
    <n v="516.08688299997959"/>
    <n v="239980.40059499053"/>
    <n v="2.8802380645160151"/>
    <n v="0.38533768378017141"/>
  </r>
  <r>
    <x v="2"/>
    <s v="St James"/>
    <s v="Low End"/>
    <s v="EDY's"/>
    <s v="Double Fudge Brownie"/>
    <n v="359"/>
    <n v="664.4324439299744"/>
    <n v="238531.2473708608"/>
    <n v="1139.722802999956"/>
    <n v="409160.48627698421"/>
    <n v="475.2903590699816"/>
    <n v="170629.23890612341"/>
    <n v="3.1747153286906853"/>
    <n v="0.41702276888637452"/>
  </r>
  <r>
    <x v="2"/>
    <s v="St James"/>
    <s v="High End"/>
    <s v="Häagen-Dazs"/>
    <s v="Vanilla Swiss Almond"/>
    <n v="277"/>
    <n v="617.46483572997624"/>
    <n v="171037.75949720343"/>
    <n v="1007.8567829999613"/>
    <n v="279176.3288909893"/>
    <n v="390.39194726998505"/>
    <n v="108138.56939378587"/>
    <n v="3.6384721407940841"/>
    <n v="0.38734863311427459"/>
  </r>
  <r>
    <x v="2"/>
    <s v="St James"/>
    <s v="High End"/>
    <s v="Häagen-Dazs"/>
    <s v="Banana Split"/>
    <n v="253"/>
    <n v="565.27239593997751"/>
    <n v="143013.91617281432"/>
    <n v="958.04297399996199"/>
    <n v="242384.87242199038"/>
    <n v="392.77057805998447"/>
    <n v="99370.956249176059"/>
    <n v="3.7867311225294942"/>
    <n v="0.40997177446029687"/>
  </r>
  <r>
    <x v="2"/>
    <s v="St James"/>
    <s v="High End"/>
    <s v="Häagen-Dazs"/>
    <s v="Cookies and Cream"/>
    <n v="235"/>
    <n v="521.04779144997906"/>
    <n v="122446.23099074508"/>
    <n v="912.75079499996355"/>
    <n v="214496.43682499143"/>
    <n v="391.70300354998449"/>
    <n v="92050.205834246342"/>
    <n v="3.8840459361700574"/>
    <n v="0.42914561750669322"/>
  </r>
  <r>
    <x v="2"/>
    <s v="St James"/>
    <s v="High End"/>
    <s v="Häagen-Dazs"/>
    <s v="Banana Split"/>
    <n v="956"/>
    <n v="1667.7362639999344"/>
    <n v="1594355.8683839373"/>
    <n v="3197.8466639998746"/>
    <n v="3057141.4107838799"/>
    <n v="1530.1103999999402"/>
    <n v="1462785.5423999426"/>
    <n v="3.3450278912132578"/>
    <n v="0.47848147856034923"/>
  </r>
  <r>
    <x v="2"/>
    <s v="Stony Brook"/>
    <s v="High End"/>
    <s v="Häagen-Dazs"/>
    <s v="Strawberry"/>
    <n v="898"/>
    <n v="1580.8661399999369"/>
    <n v="1419617.7937199434"/>
    <n v="3063.4451399998779"/>
    <n v="2750973.7357198903"/>
    <n v="1482.5789999999411"/>
    <n v="1331355.941999947"/>
    <n v="3.411408841870688"/>
    <n v="0.48395807081435122"/>
  </r>
  <r>
    <x v="2"/>
    <s v="Stony Brook"/>
    <s v="High End"/>
    <s v="Häagen-Dazs"/>
    <s v="Dulce de Leche"/>
    <n v="806"/>
    <n v="1390.4080319999466"/>
    <n v="1120668.873791957"/>
    <n v="2747.6032319998944"/>
    <n v="2214568.2049919148"/>
    <n v="1357.1951999999478"/>
    <n v="1093899.3311999578"/>
    <n v="3.4089370124068168"/>
    <n v="0.49395603564350443"/>
  </r>
  <r>
    <x v="2"/>
    <s v="Stony Brook"/>
    <s v="High End"/>
    <s v="Häagen-Dazs"/>
    <s v="Black Raspberry Chip"/>
    <n v="780"/>
    <n v="1373.523839999945"/>
    <n v="1071348.595199957"/>
    <n v="2731.3478399998908"/>
    <n v="2130451.3151999149"/>
    <n v="1357.8239999999457"/>
    <n v="1059102.7199999578"/>
    <n v="3.5017279999998601"/>
    <n v="0.49712599036818395"/>
  </r>
  <r>
    <x v="2"/>
    <s v="Stony Brook"/>
    <s v="High End"/>
    <s v="Häagen-Dazs"/>
    <s v="Waffle Cone"/>
    <n v="749"/>
    <n v="1319.1215729999474"/>
    <n v="988022.05817696056"/>
    <n v="2644.2481229998943"/>
    <n v="1980541.8441269209"/>
    <n v="1325.126549999947"/>
    <n v="992519.78594996035"/>
    <n v="3.5303713257675491"/>
    <n v="0.50113547910798684"/>
  </r>
  <r>
    <x v="2"/>
    <s v="Stony Brook"/>
    <s v="High End"/>
    <s v="Häagen-Dazs"/>
    <s v="Waffle Cone"/>
    <n v="682"/>
    <n v="1201.292531999952"/>
    <n v="819281.50682396721"/>
    <n v="2455.5127319999019"/>
    <n v="1674659.6832239332"/>
    <n v="1254.22019999995"/>
    <n v="855378.176399966"/>
    <n v="3.6004585513195044"/>
    <n v="0.51077731491884604"/>
  </r>
  <r>
    <x v="2"/>
    <s v="Stony Brook"/>
    <s v="High End"/>
    <s v="Häagen-Dazs"/>
    <s v="Banana Split"/>
    <n v="611"/>
    <n v="1066.494389999958"/>
    <n v="651628.07228997431"/>
    <n v="2234.7108899999121"/>
    <n v="1365408.3537899463"/>
    <n v="1168.2164999999541"/>
    <n v="713780.28149997198"/>
    <n v="3.6574646317510835"/>
    <n v="0.52275956824106229"/>
  </r>
  <r>
    <x v="2"/>
    <s v="Stony Brook"/>
    <s v="High End"/>
    <s v="Häagen-Dazs"/>
    <s v="Vanilla Swiss Almond"/>
    <n v="390"/>
    <n v="681.03242999997326"/>
    <n v="265602.64769998955"/>
    <n v="1617.2679299999363"/>
    <n v="630734.49269997515"/>
    <n v="936.23549999996305"/>
    <n v="365131.84499998559"/>
    <n v="4.1468408461536832"/>
    <n v="0.57889944061402365"/>
  </r>
  <r>
    <x v="2"/>
    <s v="Stony Brook"/>
    <s v="High End"/>
    <s v="Häagen-Dazs"/>
    <s v="Vanilla Bean"/>
    <n v="116"/>
    <n v="180.56930189999275"/>
    <n v="20946.039020399159"/>
    <n v="548.33648999997808"/>
    <n v="63607.032839997461"/>
    <n v="367.76718809998533"/>
    <n v="42660.993819598298"/>
    <n v="4.7270387068963631"/>
    <n v="0.67069617799829451"/>
  </r>
  <r>
    <x v="2"/>
    <s v="Stony Brook"/>
    <s v="Low End"/>
    <s v="Baskin-Robbins"/>
    <s v="Green Mint Stick"/>
    <n v="250"/>
    <n v="685.51757999997221"/>
    <n v="171379.39499999306"/>
    <n v="1067.4179999999567"/>
    <n v="266854.49999998917"/>
    <n v="381.90041999998448"/>
    <n v="95475.104999996111"/>
    <n v="4.2696719999998267"/>
    <n v="0.357779632721202"/>
  </r>
  <r>
    <x v="2"/>
    <s v="Stony Brook"/>
    <s v="Low End"/>
    <s v="Baskin-Robbins"/>
    <s v="Lemon Custard"/>
    <n v="239"/>
    <n v="675.84762569997179"/>
    <n v="161527.58254229327"/>
    <n v="1064.7714699999556"/>
    <n v="254480.38132998938"/>
    <n v="388.92384429998378"/>
    <n v="92952.798787696112"/>
    <n v="4.4551107531378893"/>
    <n v="0.36526508763425075"/>
  </r>
  <r>
    <x v="2"/>
    <s v="Stony Brook"/>
    <s v="Low End"/>
    <s v="Baskin-Robbins"/>
    <s v="Classic Flavors"/>
    <n v="811"/>
    <n v="1158.4502419999526"/>
    <n v="939503.14626196155"/>
    <n v="2278.9360419999066"/>
    <n v="1848217.1300619242"/>
    <n v="1120.485799999954"/>
    <n v="908713.98379996268"/>
    <n v="2.810032110973991"/>
    <n v="0.49167057756331711"/>
  </r>
  <r>
    <x v="2"/>
    <s v="Stony Brook"/>
    <s v="Low End"/>
    <s v="Baskin-Robbins"/>
    <s v="Lemon Custard"/>
    <n v="707"/>
    <n v="1021.4311799999574"/>
    <n v="722151.84425996989"/>
    <n v="2079.2131799999129"/>
    <n v="1470003.7182599383"/>
    <n v="1057.7819999999556"/>
    <n v="747851.8739999684"/>
    <n v="2.9408955869871471"/>
    <n v="0.5087414846033248"/>
  </r>
  <r>
    <x v="2"/>
    <s v="Stony Brook"/>
    <s v="Low End"/>
    <s v="Baskin-Robbins"/>
    <s v="Chocolate Chip Cookie Dough"/>
    <n v="682"/>
    <n v="985.58411599995884"/>
    <n v="672168.36711197195"/>
    <n v="2025.5025159999157"/>
    <n v="1381392.7159119425"/>
    <n v="1039.9183999999568"/>
    <n v="709224.34879997058"/>
    <n v="2.9699450381230434"/>
    <n v="0.51341254418861459"/>
  </r>
  <r>
    <x v="2"/>
    <s v="Stony Brook"/>
    <s v="Low End"/>
    <s v="Baskin-Robbins"/>
    <s v="Chocolate Chip Cookie Dough"/>
    <n v="480"/>
    <n v="693.95279999997103"/>
    <n v="333097.34399998607"/>
    <n v="1587.5477999999334"/>
    <n v="762022.943999968"/>
    <n v="893.5949999999624"/>
    <n v="428925.59999998193"/>
    <n v="3.3073912499998612"/>
    <n v="0.56287753981328936"/>
  </r>
  <r>
    <x v="2"/>
    <s v="Stony Brook"/>
    <s v="Low End"/>
    <s v="Baskin-Robbins"/>
    <s v="French Vanilla"/>
    <n v="459"/>
    <n v="663.77504699997223"/>
    <n v="304672.74657298723"/>
    <n v="1542.3553469999354"/>
    <n v="707941.10427297035"/>
    <n v="878.58029999996313"/>
    <n v="403268.35769998311"/>
    <n v="3.360251300653454"/>
    <n v="0.56963546157434231"/>
  </r>
  <r>
    <x v="2"/>
    <s v="Stony Brook"/>
    <s v="Low End"/>
    <s v="Baskin-Robbins"/>
    <s v="Green Mint Stick"/>
    <n v="130"/>
    <n v="230.72504699999047"/>
    <n v="29994.256109998762"/>
    <n v="605.42369999997504"/>
    <n v="78705.080999996761"/>
    <n v="374.69865299998457"/>
    <n v="48710.824889997995"/>
    <n v="4.6571053846151926"/>
    <n v="0.61890317970703823"/>
  </r>
  <r>
    <x v="2"/>
    <s v="Stony Brook"/>
    <s v="High End"/>
    <s v="Ben and Jerry's"/>
    <s v="Bananas on the Rum"/>
    <n v="362"/>
    <n v="1036.2580103399573"/>
    <n v="375125.39974306454"/>
    <n v="1950.2376139999403"/>
    <n v="705986.01626797835"/>
    <n v="913.97960365998301"/>
    <n v="330860.61652491381"/>
    <n v="5.3873967237567415"/>
    <n v="0.46865038244514701"/>
  </r>
  <r>
    <x v="2"/>
    <s v="Stony Brook"/>
    <s v="High End"/>
    <s v="Ben and Jerry's"/>
    <s v="Raspberry Peach Cobbler"/>
    <n v="210"/>
    <n v="435.77904749998174"/>
    <n v="91513.599974996163"/>
    <n v="824.91224999996552"/>
    <n v="173231.57249999276"/>
    <n v="389.13320249998378"/>
    <n v="81717.9725249966"/>
    <n v="3.9281535714284073"/>
    <n v="0.47172678366699011"/>
  </r>
  <r>
    <x v="2"/>
    <s v="Stony Brook"/>
    <s v="High End"/>
    <s v="Ben and Jerry's"/>
    <s v="Chocolate Peanut Butter Swirl"/>
    <n v="912"/>
    <n v="1460.8187999999409"/>
    <n v="1332266.745599946"/>
    <n v="2799.817271999887"/>
    <n v="2553433.3520638971"/>
    <n v="1338.9984719999461"/>
    <n v="1221166.6064639511"/>
    <n v="3.0699750789472446"/>
    <n v="0.47824495026545438"/>
  </r>
  <r>
    <x v="2"/>
    <s v="Stony Brook"/>
    <s v="High End"/>
    <s v="Ben and Jerry's"/>
    <s v="Pumpkin Cheesecake"/>
    <n v="885"/>
    <n v="1417.7699999999427"/>
    <n v="1254726.4499999492"/>
    <n v="2733.1187999998897"/>
    <n v="2418810.1379999025"/>
    <n v="1315.348799999947"/>
    <n v="1164083.6879999533"/>
    <n v="3.08826983050835"/>
    <n v="0.48126294400375136"/>
  </r>
  <r>
    <x v="2"/>
    <s v="Stony Brook"/>
    <s v="High End"/>
    <s v="Ben and Jerry's"/>
    <s v="Chunky Monkey"/>
    <n v="850"/>
    <n v="1372.6012499999438"/>
    <n v="1166711.0624999523"/>
    <n v="2667.3320499998908"/>
    <n v="2267232.242499907"/>
    <n v="1294.7307999999471"/>
    <n v="1100521.1799999548"/>
    <n v="3.1380377058822244"/>
    <n v="0.48540293286694475"/>
  </r>
  <r>
    <x v="3"/>
    <s v="Centereach"/>
    <s v="High End"/>
    <s v="Ben and Jerry's"/>
    <s v="Chocolate Fudge Brownie"/>
    <n v="194"/>
    <n v="393.28498101998372"/>
    <n v="76297.286317876846"/>
    <n v="776.95784199996785"/>
    <n v="150729.82134799377"/>
    <n v="383.67286097998414"/>
    <n v="74432.535030116924"/>
    <n v="4.0049373298967419"/>
    <n v="0.49381425894662634"/>
  </r>
  <r>
    <x v="3"/>
    <s v="Centereach"/>
    <s v="High End"/>
    <s v="Ben and Jerry's"/>
    <s v="Raspberry Peach Cobbler"/>
    <n v="776"/>
    <n v="1267.421399999947"/>
    <n v="983519.00639995886"/>
    <n v="2510.3364159998951"/>
    <n v="1948021.0588159186"/>
    <n v="1242.9150159999481"/>
    <n v="964502.05241595977"/>
    <n v="3.2349696082472876"/>
    <n v="0.4951189044138059"/>
  </r>
  <r>
    <x v="3"/>
    <s v="Centereach"/>
    <s v="High End"/>
    <s v="Ben and Jerry's"/>
    <s v="Bananas on the Rum"/>
    <n v="680"/>
    <n v="1101.5999999999547"/>
    <n v="749087.99999996915"/>
    <n v="2248.7039999999074"/>
    <n v="1529118.7199999371"/>
    <n v="1147.1039999999527"/>
    <n v="780030.71999996796"/>
    <n v="3.3069176470586874"/>
    <n v="0.5101178278688524"/>
  </r>
  <r>
    <x v="3"/>
    <s v="Centereach"/>
    <s v="High End"/>
    <s v="Ben and Jerry's"/>
    <s v="Mint Chocolate Cookie"/>
    <n v="597"/>
    <n v="967.27432499996019"/>
    <n v="577462.77202497621"/>
    <n v="2040.4249529999161"/>
    <n v="1218133.6969409499"/>
    <n v="1073.1506279999558"/>
    <n v="640670.92491597368"/>
    <n v="3.4177972412058897"/>
    <n v="0.52594466972292508"/>
  </r>
  <r>
    <x v="3"/>
    <s v="Centereach"/>
    <s v="High End"/>
    <s v="Ben and Jerry's"/>
    <s v="Mint Chocolate Cookie"/>
    <n v="553"/>
    <n v="896.10884999996301"/>
    <n v="495548.19404997956"/>
    <n v="1930.1143939999206"/>
    <n v="1067353.259881956"/>
    <n v="1034.0055439999576"/>
    <n v="571805.06583197648"/>
    <n v="3.4902611103072707"/>
    <n v="0.53572241480315086"/>
  </r>
  <r>
    <x v="3"/>
    <s v="Centereach"/>
    <s v="High End"/>
    <s v="Ben and Jerry's"/>
    <s v="Sweet Cream &amp; Cookies"/>
    <n v="473"/>
    <n v="758.06527499996935"/>
    <n v="358564.8750749855"/>
    <n v="1710.0684709999307"/>
    <n v="808862.38678296725"/>
    <n v="952.00319599996135"/>
    <n v="450297.51170798176"/>
    <n v="3.6153667463000647"/>
    <n v="0.55670472390108172"/>
  </r>
  <r>
    <x v="3"/>
    <s v="Centereach"/>
    <s v="High End"/>
    <s v="Ben and Jerry's"/>
    <s v="Chocolate Macadamia"/>
    <n v="383"/>
    <n v="618.99502499997459"/>
    <n v="237075.09457499027"/>
    <n v="1498.8550609999386"/>
    <n v="574061.48836297647"/>
    <n v="879.860035999964"/>
    <n v="336986.39378798619"/>
    <n v="3.913459689294879"/>
    <n v="0.58702142648334432"/>
  </r>
  <r>
    <x v="3"/>
    <s v="Centereach"/>
    <s v="Low End"/>
    <s v="EDY's"/>
    <s v="Cookie Dough"/>
    <n v="722"/>
    <n v="1216.4337218399501"/>
    <n v="878265.147168444"/>
    <n v="2331.3442639999248"/>
    <n v="1683230.5586079457"/>
    <n v="1114.9105421599747"/>
    <n v="804965.41143950168"/>
    <n v="3.229008675900173"/>
    <n v="0.47822647190128187"/>
  </r>
  <r>
    <x v="3"/>
    <s v="Centereach"/>
    <s v="Low End"/>
    <s v="EDY's"/>
    <s v="Rocky Road"/>
    <n v="438"/>
    <n v="812.96483861996603"/>
    <n v="356078.59931554511"/>
    <n v="1338.3148019999439"/>
    <n v="586181.88327597547"/>
    <n v="525.34996337997791"/>
    <n v="230103.28396043036"/>
    <n v="3.0555132465752144"/>
    <n v="0.39254588127913415"/>
  </r>
  <r>
    <x v="3"/>
    <s v="Centereach"/>
    <s v="Low End"/>
    <s v="EDY's"/>
    <s v="Peanut Butter Cup"/>
    <n v="410"/>
    <n v="771.90752879996774"/>
    <n v="316482.08680798678"/>
    <n v="1287.798479999946"/>
    <n v="527997.37679997785"/>
    <n v="515.8909511999783"/>
    <n v="211515.28999199107"/>
    <n v="3.1409719024388929"/>
    <n v="0.40059913038567951"/>
  </r>
  <r>
    <x v="3"/>
    <s v="Centereach"/>
    <s v="Low End"/>
    <s v="EDY's"/>
    <s v="Take the Cake"/>
    <n v="286"/>
    <n v="583.01996093997593"/>
    <n v="166743.70882883313"/>
    <n v="1051.4248739999566"/>
    <n v="300707.51396398759"/>
    <n v="468.40491305998069"/>
    <n v="133963.80513515446"/>
    <n v="3.6763107482515966"/>
    <n v="0.44549536980042953"/>
  </r>
  <r>
    <x v="3"/>
    <s v="Centereach"/>
    <s v="Low End"/>
    <s v="EDY's"/>
    <s v="French Silk®"/>
    <n v="199"/>
    <n v="456.65343132998117"/>
    <n v="90874.032834666257"/>
    <n v="895.89534299996319"/>
    <n v="178283.17325699268"/>
    <n v="439.24191166998202"/>
    <n v="87409.140422326425"/>
    <n v="4.5019866482410213"/>
    <n v="0.49028261515363192"/>
  </r>
  <r>
    <x v="3"/>
    <s v="Centereach"/>
    <s v="High End"/>
    <s v="Häagen-Dazs"/>
    <s v="Dulce de Leche"/>
    <n v="330"/>
    <n v="785.0105147999675"/>
    <n v="259053.46988398928"/>
    <n v="1201.4110799999505"/>
    <n v="396465.65639998368"/>
    <n v="416.40056519998302"/>
    <n v="137412.1865159944"/>
    <n v="3.6406396363634865"/>
    <n v="0.34659291239431567"/>
  </r>
  <r>
    <x v="3"/>
    <s v="Centereach"/>
    <s v="High End"/>
    <s v="Häagen-Dazs"/>
    <s v="Pineapple Coconut"/>
    <n v="244"/>
    <n v="553.03581839997719"/>
    <n v="134940.73968959443"/>
    <n v="952.35863999996081"/>
    <n v="232375.50815999045"/>
    <n v="399.32282159998363"/>
    <n v="97434.768470396026"/>
    <n v="3.903109180327708"/>
    <n v="0.41929878601195875"/>
  </r>
  <r>
    <x v="3"/>
    <s v="Centereach"/>
    <s v="High End"/>
    <s v="Häagen-Dazs"/>
    <s v="English Toffee"/>
    <n v="214"/>
    <n v="478.16846483998"/>
    <n v="102328.05147575572"/>
    <n v="876.4151639999634"/>
    <n v="187552.84509599218"/>
    <n v="398.24669915998339"/>
    <n v="85224.793620236451"/>
    <n v="4.0953979626166515"/>
    <n v="0.45440416313928594"/>
  </r>
  <r>
    <x v="3"/>
    <s v="Centereach"/>
    <s v="High End"/>
    <s v="Häagen-Dazs"/>
    <s v="Cookies and Cream"/>
    <n v="938"/>
    <n v="1694.9594339999292"/>
    <n v="1589871.9490919337"/>
    <n v="3260.2943339998637"/>
    <n v="3058156.0852918723"/>
    <n v="1565.3348999999346"/>
    <n v="1468284.1361999386"/>
    <n v="3.4757935330488952"/>
    <n v="0.48012073133271899"/>
  </r>
  <r>
    <x v="3"/>
    <s v="Centereach"/>
    <s v="High End"/>
    <s v="Häagen-Dazs"/>
    <s v="Cookies and Cream"/>
    <n v="688"/>
    <n v="1243.8964319999479"/>
    <n v="855800.74521596415"/>
    <n v="2537.8066319998939"/>
    <n v="1746010.9628159269"/>
    <n v="1293.9101999999459"/>
    <n v="890210.21759996272"/>
    <n v="3.6886724302324039"/>
    <n v="0.50985373892741881"/>
  </r>
  <r>
    <x v="3"/>
    <s v="Centereach"/>
    <s v="High End"/>
    <s v="Häagen-Dazs"/>
    <s v="Dulce de Leche"/>
    <n v="174"/>
    <n v="366.37586447998484"/>
    <n v="63749.400419517362"/>
    <n v="753.42340799996884"/>
    <n v="131095.67299199456"/>
    <n v="387.047543519984"/>
    <n v="67346.272572477203"/>
    <n v="4.3300195862067179"/>
    <n v="0.51371850066012281"/>
  </r>
  <r>
    <x v="3"/>
    <s v="Centereach"/>
    <s v="High End"/>
    <s v="Häagen-Dazs"/>
    <s v="Radish and Rice"/>
    <n v="137"/>
    <n v="266.49941834998907"/>
    <n v="36510.420313948503"/>
    <n v="645.8447849999734"/>
    <n v="88480.735544996351"/>
    <n v="379.34536664998433"/>
    <n v="51970.315231047847"/>
    <n v="4.714195510948711"/>
    <n v="0.58736305604759187"/>
  </r>
  <r>
    <x v="3"/>
    <s v="Centereach"/>
    <s v="Low End"/>
    <s v="Baskin-Robbins"/>
    <s v="Cherries Jubilee"/>
    <n v="308"/>
    <n v="836.64366695996387"/>
    <n v="257686.24942366887"/>
    <n v="1736.1466159999468"/>
    <n v="534733.15772798366"/>
    <n v="899.50294903998292"/>
    <n v="277046.90830431483"/>
    <n v="5.6368396623374899"/>
    <n v="0.51810310301581719"/>
  </r>
  <r>
    <x v="3"/>
    <s v="Centereach"/>
    <s v="Low End"/>
    <s v="Baskin-Robbins"/>
    <s v="Oreo Cookies'n Cream"/>
    <n v="284"/>
    <n v="791.43110159996547"/>
    <n v="224766.43285439021"/>
    <n v="1692.9733599999479"/>
    <n v="480804.43423998519"/>
    <n v="901.54225839998242"/>
    <n v="256038.00138559498"/>
    <n v="5.9611738028167176"/>
    <n v="0.53252005004970082"/>
  </r>
  <r>
    <x v="3"/>
    <s v="Lake Grove"/>
    <s v="Low End"/>
    <s v="Baskin-Robbins"/>
    <s v="Butterscotch Ribbon"/>
    <n v="263"/>
    <n v="738.23761094996837"/>
    <n v="194156.49167984168"/>
    <n v="1134.6092449999512"/>
    <n v="298402.23143498716"/>
    <n v="396.37163404998284"/>
    <n v="104245.73975514548"/>
    <n v="4.3141035931557079"/>
    <n v="0.34934638140552071"/>
  </r>
  <r>
    <x v="3"/>
    <s v="Lake Grove"/>
    <s v="Low End"/>
    <s v="Baskin-Robbins"/>
    <s v="Oreo Cookies'n Cream"/>
    <n v="226"/>
    <n v="447.86194415998045"/>
    <n v="101216.79938015559"/>
    <n v="840.99873599996329"/>
    <n v="190065.71433599171"/>
    <n v="393.13679183998283"/>
    <n v="88848.914955836124"/>
    <n v="3.721233345132581"/>
    <n v="0.46746418872144418"/>
  </r>
  <r>
    <x v="3"/>
    <s v="Lake Grove"/>
    <s v="Low End"/>
    <s v="Baskin-Robbins"/>
    <s v="Black Walnut"/>
    <n v="869"/>
    <n v="1264.8173339999464"/>
    <n v="1099126.2632459535"/>
    <n v="2448.9539339998964"/>
    <n v="2128140.9686459098"/>
    <n v="1184.13659999995"/>
    <n v="1029014.7053999563"/>
    <n v="2.8181288078249671"/>
    <n v="0.48352751089355528"/>
  </r>
  <r>
    <x v="3"/>
    <s v="Lake Grove"/>
    <s v="Low End"/>
    <s v="Baskin-Robbins"/>
    <s v="French Vanilla"/>
    <n v="171"/>
    <n v="328.16132534998565"/>
    <n v="56115.586634847547"/>
    <n v="718.34948499996858"/>
    <n v="122837.76193499463"/>
    <n v="390.18815964998294"/>
    <n v="66722.175300147093"/>
    <n v="4.2008741812863661"/>
    <n v="0.54317315985825476"/>
  </r>
  <r>
    <x v="3"/>
    <s v="Lake Grove"/>
    <s v="Low End"/>
    <s v="Baskin-Robbins"/>
    <s v="Mint Chocolate Chip"/>
    <n v="548"/>
    <n v="798.04253599996616"/>
    <n v="437327.30972798145"/>
    <n v="1747.9189359999259"/>
    <n v="957859.57692795945"/>
    <n v="949.87639999995974"/>
    <n v="520532.267199978"/>
    <n v="3.1896330948903757"/>
    <n v="0.54343275333679431"/>
  </r>
  <r>
    <x v="3"/>
    <s v="Lake Grove"/>
    <s v="Low End"/>
    <s v="Baskin-Robbins"/>
    <s v="Vanilla"/>
    <n v="496"/>
    <n v="722.51327999996943"/>
    <n v="358366.58687998482"/>
    <n v="1634.5852799999307"/>
    <n v="810754.29887996556"/>
    <n v="912.07199999996124"/>
    <n v="452387.71199998073"/>
    <n v="3.2955348387095378"/>
    <n v="0.5579837351771576"/>
  </r>
  <r>
    <x v="3"/>
    <s v="Lake Grove"/>
    <s v="High End"/>
    <s v="Ben and Jerry's"/>
    <s v="Chocolate Fudge Brownie"/>
    <n v="280"/>
    <n v="615.77585579997356"/>
    <n v="172417.23962399259"/>
    <n v="1019.7301799999561"/>
    <n v="285524.45039998769"/>
    <n v="403.95432419998258"/>
    <n v="113107.2107759951"/>
    <n v="3.6418934999998434"/>
    <n v="0.39613844144536348"/>
  </r>
  <r>
    <x v="3"/>
    <s v="Lake Grove"/>
    <s v="High End"/>
    <s v="Ben and Jerry's"/>
    <s v="Stephen Colbert's AmeriCone Dream"/>
    <n v="271"/>
    <n v="593.66862599997432"/>
    <n v="160884.19764599303"/>
    <n v="996.62459999995701"/>
    <n v="270085.26659998833"/>
    <n v="402.95597399998269"/>
    <n v="109201.0689539953"/>
    <n v="3.6775815498153395"/>
    <n v="0.40432071815205051"/>
  </r>
  <r>
    <x v="3"/>
    <s v="Lake Grove"/>
    <s v="High End"/>
    <s v="Ben and Jerry's"/>
    <s v="Coconut Seven Layer Bar"/>
    <n v="202"/>
    <n v="423.65628275998171"/>
    <n v="85578.569117516308"/>
    <n v="818.64639599996474"/>
    <n v="165366.57199199288"/>
    <n v="394.99011323998303"/>
    <n v="79788.002874476573"/>
    <n v="4.0527049306928946"/>
    <n v="0.48249172679433627"/>
  </r>
  <r>
    <x v="3"/>
    <s v="Lake Grove"/>
    <s v="High End"/>
    <s v="Ben and Jerry's"/>
    <s v="Karamel Sutra"/>
    <n v="855"/>
    <n v="1418.7656249999393"/>
    <n v="1213044.6093749481"/>
    <n v="2753.7881249998818"/>
    <n v="2354488.8468748988"/>
    <n v="1335.0224999999425"/>
    <n v="1141444.2374999507"/>
    <n v="3.2208048245612653"/>
    <n v="0.48479492226730397"/>
  </r>
  <r>
    <x v="3"/>
    <s v="Lake Grove"/>
    <s v="High End"/>
    <s v="Ben and Jerry's"/>
    <s v="Pumpkin Cheesecake"/>
    <n v="763"/>
    <n v="1268.5065749999455"/>
    <n v="967870.51672495843"/>
    <n v="2521.7696429998914"/>
    <n v="1924110.2376089171"/>
    <n v="1253.2630679999459"/>
    <n v="956239.72088395862"/>
    <n v="3.3050716159893727"/>
    <n v="0.49697761707888077"/>
  </r>
  <r>
    <x v="3"/>
    <s v="Lake Grove"/>
    <s v="High End"/>
    <s v="Ben and Jerry's"/>
    <s v="Coconut Seven Layer Bar"/>
    <n v="673"/>
    <n v="1119.0307499999519"/>
    <n v="753107.69474996766"/>
    <n v="2289.9910299999015"/>
    <n v="1541163.9631899337"/>
    <n v="1170.9602799999495"/>
    <n v="788056.26843996602"/>
    <n v="3.4026612630013395"/>
    <n v="0.51133836974025171"/>
  </r>
  <r>
    <x v="3"/>
    <s v="Lake Grove"/>
    <s v="High End"/>
    <s v="Ben and Jerry's"/>
    <s v="Coffee Coffee BuzzBuzzBuzz"/>
    <n v="545"/>
    <n v="914.16937499996016"/>
    <n v="498222.3093749783"/>
    <n v="1977.103274999914"/>
    <n v="1077521.2848749531"/>
    <n v="1062.9338999999538"/>
    <n v="579298.9754999748"/>
    <n v="3.6277124311925029"/>
    <n v="0.53762183970890443"/>
  </r>
  <r>
    <x v="3"/>
    <s v="Lake Grove"/>
    <s v="High End"/>
    <s v="Ben and Jerry's"/>
    <s v="Stephen Colbert's AmeriCone Dream"/>
    <n v="490"/>
    <n v="814.96799999996495"/>
    <n v="399334.31999998284"/>
    <n v="1818.5059199999218"/>
    <n v="891067.90079996176"/>
    <n v="1003.5379199999569"/>
    <n v="491733.58079997892"/>
    <n v="3.7112365714284121"/>
    <n v="0.55184748587455801"/>
  </r>
  <r>
    <x v="3"/>
    <s v="Lake Grove"/>
    <s v="High End"/>
    <s v="Ben and Jerry's"/>
    <s v="Dublin Mudslide"/>
    <n v="120"/>
    <n v="221.00315439999048"/>
    <n v="26520.378527998859"/>
    <n v="605.66823999997393"/>
    <n v="72680.188799996875"/>
    <n v="384.66508559998346"/>
    <n v="46159.810271998016"/>
    <n v="5.0472353333331164"/>
    <n v="0.63510856306416197"/>
  </r>
  <r>
    <x v="3"/>
    <s v="Lake Grove"/>
    <s v="Low End"/>
    <s v="EDY's"/>
    <s v="Pumpkin (Holiday)"/>
    <n v="963"/>
    <n v="1612.0245421199306"/>
    <n v="1552379.6340614932"/>
    <n v="2828.1646519998999"/>
    <n v="2723522.5598759037"/>
    <n v="1216.1401098799693"/>
    <n v="1171142.9258144104"/>
    <n v="2.9368272606437174"/>
    <n v="0.43001036344188504"/>
  </r>
  <r>
    <x v="3"/>
    <s v="Lake Grove"/>
    <s v="Low End"/>
    <s v="EDY's"/>
    <s v="Fudge Tracks"/>
    <n v="922"/>
    <n v="1550.9229244599333"/>
    <n v="1429950.9363520585"/>
    <n v="2752.9634659999033"/>
    <n v="2538232.3156519108"/>
    <n v="1202.04054153997"/>
    <n v="1108281.3792998523"/>
    <n v="2.9858605921907846"/>
    <n v="0.43663512298132773"/>
  </r>
  <r>
    <x v="3"/>
    <s v="Lake Grove"/>
    <s v="Low End"/>
    <s v="EDY's"/>
    <s v="Rocky Road"/>
    <n v="912"/>
    <n v="1533.2675155199342"/>
    <n v="1398339.9741541801"/>
    <n v="2730.6177919999045"/>
    <n v="2490323.4263039129"/>
    <n v="1197.3502764799703"/>
    <n v="1091983.4521497327"/>
    <n v="2.9940984561402462"/>
    <n v="0.4384906155625064"/>
  </r>
  <r>
    <x v="3"/>
    <s v="Lake Grove"/>
    <s v="Low End"/>
    <s v="EDY's"/>
    <s v="Rocky Road"/>
    <n v="419"/>
    <n v="805.65430581996497"/>
    <n v="337569.1541385653"/>
    <n v="1338.1679219999417"/>
    <n v="560692.35931797558"/>
    <n v="532.51361617997668"/>
    <n v="223123.20517941029"/>
    <n v="3.1937181909306482"/>
    <n v="0.39794229664698233"/>
  </r>
  <r>
    <x v="3"/>
    <s v="Lake Grove"/>
    <s v="Low End"/>
    <s v="EDY's"/>
    <s v="Chocolate Fudge Chunk"/>
    <n v="314"/>
    <n v="641.94542165997234"/>
    <n v="201570.86240123131"/>
    <n v="1133.7295859999513"/>
    <n v="355991.09000398469"/>
    <n v="491.78416433997893"/>
    <n v="154420.22760275338"/>
    <n v="3.6106037770699086"/>
    <n v="0.43377554084576925"/>
  </r>
  <r>
    <x v="3"/>
    <s v="Lake Grove"/>
    <s v="High End"/>
    <s v="Häagen-Dazs"/>
    <s v="Butter Pecan"/>
    <n v="315"/>
    <n v="1029.8198966999564"/>
    <n v="324393.26746048627"/>
    <n v="1969.4155699999376"/>
    <n v="620365.9045499803"/>
    <n v="939.59567329998117"/>
    <n v="295972.63708949403"/>
    <n v="6.2521129206347226"/>
    <n v="0.47709365540357285"/>
  </r>
  <r>
    <x v="3"/>
    <s v="Lake Grove"/>
    <s v="High End"/>
    <s v="Häagen-Dazs"/>
    <s v="Radish and Rice"/>
    <n v="221"/>
    <n v="510.06239186997772"/>
    <n v="112723.78860326507"/>
    <n v="920.03117699995983"/>
    <n v="203326.89011699113"/>
    <n v="409.96878512998211"/>
    <n v="90603.101513726055"/>
    <n v="4.163036999999818"/>
    <n v="0.44560314408780083"/>
  </r>
  <r>
    <x v="3"/>
    <s v="Lake Grove"/>
    <s v="High End"/>
    <s v="Häagen-Dazs"/>
    <s v="Mocha Almond Fudge"/>
    <n v="674"/>
    <n v="1250.9750039999456"/>
    <n v="843157.15269596328"/>
    <n v="2563.6244039998887"/>
    <n v="1727882.848295925"/>
    <n v="1312.6493999999432"/>
    <n v="884725.69559996168"/>
    <n v="3.8035970385755027"/>
    <n v="0.51202875037071938"/>
  </r>
  <r>
    <x v="3"/>
    <s v="Lake Grove"/>
    <s v="High End"/>
    <s v="Häagen-Dazs"/>
    <s v="Pralines and Cream"/>
    <n v="602"/>
    <n v="1093.9556039999538"/>
    <n v="658561.27360797219"/>
    <n v="2300.3150039999032"/>
    <n v="1384789.6324079416"/>
    <n v="1206.3593999999493"/>
    <n v="726228.35879996943"/>
    <n v="3.8211212691028291"/>
    <n v="0.52443226162602563"/>
  </r>
  <r>
    <x v="3"/>
    <s v="Lake Grove"/>
    <s v="High End"/>
    <s v="Häagen-Dazs"/>
    <s v="English Toffee"/>
    <n v="535"/>
    <n v="993.25103999995679"/>
    <n v="531389.30639997683"/>
    <n v="2150.7950399999063"/>
    <n v="1150675.3463999499"/>
    <n v="1157.5439999999494"/>
    <n v="619286.03999997303"/>
    <n v="4.020177644859638"/>
    <n v="0.53819354167749978"/>
  </r>
  <r>
    <x v="3"/>
    <s v="Lake Grove"/>
    <s v="High End"/>
    <s v="Häagen-Dazs"/>
    <s v="Coconut Macaroon"/>
    <n v="118"/>
    <n v="219.4454264999907"/>
    <n v="25894.560326998904"/>
    <n v="601.98314999997444"/>
    <n v="71034.011699996991"/>
    <n v="382.53772349998371"/>
    <n v="45139.451372998083"/>
    <n v="5.1015521186438511"/>
    <n v="0.63546251003869447"/>
  </r>
  <r>
    <x v="3"/>
    <s v="Lake Grove"/>
    <s v="Low End"/>
    <s v="Baskin-Robbins"/>
    <s v="Chocolate Chip"/>
    <n v="382"/>
    <n v="1030.1335114199533"/>
    <n v="393511.00136242213"/>
    <n v="1947.3284819999346"/>
    <n v="743879.48012397508"/>
    <n v="917.19497057998137"/>
    <n v="350368.47876155295"/>
    <n v="5.0977185392668449"/>
    <n v="0.47100167180732078"/>
  </r>
  <r>
    <x v="3"/>
    <s v="Lake Grove"/>
    <s v="Low End"/>
    <s v="Baskin-Robbins"/>
    <s v="Rocky Road"/>
    <n v="282"/>
    <n v="807.44185673996333"/>
    <n v="227698.60360066965"/>
    <n v="1719.2606539999447"/>
    <n v="484831.50442798442"/>
    <n v="911.81879725998135"/>
    <n v="257132.90082731476"/>
    <n v="6.0966689858154064"/>
    <n v="0.53035518211772603"/>
  </r>
  <r>
    <x v="3"/>
    <s v="Lake Grove"/>
    <s v="Low End"/>
    <s v="Baskin-Robbins"/>
    <s v="Chocolate"/>
    <n v="230"/>
    <n v="686.12242649996927"/>
    <n v="157808.15809499292"/>
    <n v="1091.9331499999512"/>
    <n v="251144.62449998877"/>
    <n v="405.81072349998192"/>
    <n v="93336.466404995852"/>
    <n v="4.7475354347823968"/>
    <n v="0.37164429296793494"/>
  </r>
  <r>
    <x v="3"/>
    <s v="Lake Grove"/>
    <s v="Low End"/>
    <s v="Baskin-Robbins"/>
    <s v="Pralines 'n Cream"/>
    <n v="264"/>
    <n v="540.19132883997588"/>
    <n v="142610.51081375364"/>
    <n v="942.54956399995785"/>
    <n v="248833.08489598887"/>
    <n v="402.35823515998197"/>
    <n v="106222.57408223522"/>
    <n v="3.5702634999998404"/>
    <n v="0.42688284046567121"/>
  </r>
  <r>
    <x v="3"/>
    <s v="Lake Grove"/>
    <s v="Low End"/>
    <s v="Baskin-Robbins"/>
    <s v="Chocolate"/>
    <n v="241"/>
    <n v="483.67409276997864"/>
    <n v="116565.45635756485"/>
    <n v="880.21556699996108"/>
    <n v="212131.95164699061"/>
    <n v="396.54147422998244"/>
    <n v="95566.495289425759"/>
    <n v="3.6523467510371828"/>
    <n v="0.45050495480500857"/>
  </r>
  <r>
    <x v="3"/>
    <s v="Selden"/>
    <s v="Low End"/>
    <s v="Baskin-Robbins"/>
    <s v="Lemon Custard"/>
    <n v="955"/>
    <n v="1437.6904249999361"/>
    <n v="1372994.3558749389"/>
    <n v="2727.5229249998783"/>
    <n v="2604784.393374884"/>
    <n v="1289.8324999999422"/>
    <n v="1231790.0374999451"/>
    <n v="2.8560449476438516"/>
    <n v="0.47289520032173504"/>
  </r>
  <r>
    <x v="3"/>
    <s v="Selden"/>
    <s v="Low End"/>
    <s v="Baskin-Robbins"/>
    <s v="Chocolate"/>
    <n v="897"/>
    <n v="1353.7667519999395"/>
    <n v="1214328.7765439458"/>
    <n v="2602.8515519998837"/>
    <n v="2334757.8421438956"/>
    <n v="1249.0847999999442"/>
    <n v="1120429.0655999498"/>
    <n v="2.9017297123744523"/>
    <n v="0.47989091004449264"/>
  </r>
  <r>
    <x v="3"/>
    <s v="Selden"/>
    <s v="Low End"/>
    <s v="Baskin-Robbins"/>
    <s v="Mint Chocolate Chip"/>
    <n v="895"/>
    <n v="1350.9264249999396"/>
    <n v="1209079.150374946"/>
    <n v="2598.6589249998838"/>
    <n v="2325799.7378748958"/>
    <n v="1247.7324999999441"/>
    <n v="1116720.5874999498"/>
    <n v="2.9035295251395348"/>
    <n v="0.48014477313524317"/>
  </r>
  <r>
    <x v="3"/>
    <s v="Selden"/>
    <s v="Low End"/>
    <s v="Baskin-Robbins"/>
    <s v="Daiquiri Ice"/>
    <n v="863"/>
    <n v="1299.705615999942"/>
    <n v="1121645.9466079499"/>
    <n v="2520.4240159998876"/>
    <n v="2175125.9258079031"/>
    <n v="1220.7183999999456"/>
    <n v="1053479.9791999531"/>
    <n v="2.9205376778677725"/>
    <n v="0.48433056987662032"/>
  </r>
  <r>
    <x v="3"/>
    <s v="Selden"/>
    <s v="Low End"/>
    <s v="Baskin-Robbins"/>
    <s v="Cherries Jubilee"/>
    <n v="794"/>
    <n v="1185.5190179999479"/>
    <n v="941302.10029195866"/>
    <n v="2343.9822179998969"/>
    <n v="1861121.8810919181"/>
    <n v="1158.463199999949"/>
    <n v="919819.78079995944"/>
    <n v="2.9521186624683842"/>
    <n v="0.49422866398212578"/>
  </r>
  <r>
    <x v="3"/>
    <s v="Selden"/>
    <s v="Low End"/>
    <s v="Baskin-Robbins"/>
    <s v="Pralines 'n Cream"/>
    <n v="761"/>
    <n v="1149.2705709999486"/>
    <n v="874594.90453096095"/>
    <n v="2295.9684709998974"/>
    <n v="1747232.0064309218"/>
    <n v="1146.6978999999487"/>
    <n v="872637.10189996089"/>
    <n v="3.0170413547961856"/>
    <n v="0.49943974165314226"/>
  </r>
  <r>
    <x v="3"/>
    <s v="Selden"/>
    <s v="High End"/>
    <s v="Ben and Jerry's"/>
    <s v="Strawberry Banana"/>
    <n v="330"/>
    <n v="1019.1338576999539"/>
    <n v="336314.17304098478"/>
    <n v="1954.9906699999342"/>
    <n v="645146.92109997827"/>
    <n v="935.85681229998033"/>
    <n v="308832.74805899349"/>
    <n v="5.9242141515149518"/>
    <n v="0.47870142127072751"/>
  </r>
  <r>
    <x v="3"/>
    <s v="Selden"/>
    <s v="High End"/>
    <s v="Ben and Jerry's"/>
    <s v="Goodbye Yellow Brickle Road"/>
    <n v="292"/>
    <n v="922.38340495995828"/>
    <n v="269335.9542483078"/>
    <n v="1853.7000159999386"/>
    <n v="541280.40467198205"/>
    <n v="931.31661103998033"/>
    <n v="271944.45042367425"/>
    <n v="6.3482877260271868"/>
    <n v="0.5024095608790301"/>
  </r>
  <r>
    <x v="3"/>
    <s v="Selden"/>
    <s v="High End"/>
    <s v="Ben and Jerry's"/>
    <s v="Chocolate Peanut Butter Swirl"/>
    <n v="299"/>
    <n v="680.34789156996953"/>
    <n v="203424.01957942088"/>
    <n v="1097.3942469999508"/>
    <n v="328120.87985298532"/>
    <n v="417.0463554299813"/>
    <n v="124696.86027356444"/>
    <n v="3.6702148729095345"/>
    <n v="0.38003329848876088"/>
  </r>
  <r>
    <x v="3"/>
    <s v="Selden"/>
    <s v="High End"/>
    <s v="Ben and Jerry's"/>
    <s v="Brownie Batter"/>
    <n v="856"/>
    <n v="1447.7741999999362"/>
    <n v="1239294.7151999453"/>
    <n v="2809.433647999876"/>
    <n v="2404875.202687894"/>
    <n v="1361.6594479999399"/>
    <n v="1165580.4874879487"/>
    <n v="3.2820486542054628"/>
    <n v="0.48467400145554174"/>
  </r>
  <r>
    <x v="3"/>
    <s v="Selden"/>
    <s v="High End"/>
    <s v="Ben and Jerry's"/>
    <s v="Mint Chocolate Cookie"/>
    <n v="799"/>
    <n v="1348.6720499999408"/>
    <n v="1077588.9679499527"/>
    <n v="2654.5902019998834"/>
    <n v="2121017.5713979071"/>
    <n v="1305.9181519999427"/>
    <n v="1043428.6034479544"/>
    <n v="3.3223907409260116"/>
    <n v="0.49194717550607459"/>
  </r>
  <r>
    <x v="3"/>
    <s v="Selden"/>
    <s v="High End"/>
    <s v="Ben and Jerry's"/>
    <s v="Coffee Coffee BuzzBuzzBuzz"/>
    <n v="768"/>
    <n v="1321.0559999999402"/>
    <n v="1014571.007999954"/>
    <n v="2622.4796399998813"/>
    <n v="2014064.3635199089"/>
    <n v="1301.4236399999411"/>
    <n v="999493.35551995481"/>
    <n v="3.4146870312498456"/>
    <n v="0.496256908976422"/>
  </r>
  <r>
    <x v="3"/>
    <s v="Selden"/>
    <s v="High End"/>
    <s v="Ben and Jerry's"/>
    <s v="Turtle Soup"/>
    <n v="536"/>
    <n v="922.22819999995829"/>
    <n v="494314.31519997766"/>
    <n v="2004.0034079999095"/>
    <n v="1074145.8266879516"/>
    <n v="1081.7752079999514"/>
    <n v="579831.51148797385"/>
    <n v="3.7388123283580401"/>
    <n v="0.53980707002869532"/>
  </r>
  <r>
    <x v="3"/>
    <s v="Selden"/>
    <s v="High End"/>
    <s v="Ben and Jerry's"/>
    <s v="Mission to Marzipan"/>
    <n v="491"/>
    <n v="844.91279999996175"/>
    <n v="414852.18479998125"/>
    <n v="1884.1536319999148"/>
    <n v="925119.4333119581"/>
    <n v="1039.2408319999531"/>
    <n v="510267.24851197685"/>
    <n v="3.8373801059061399"/>
    <n v="0.55156905166850012"/>
  </r>
  <r>
    <x v="3"/>
    <s v="Selden"/>
    <s v="High End"/>
    <s v="Ben and Jerry's"/>
    <s v="Crème Brûlée"/>
    <n v="403"/>
    <n v="688.2232499999692"/>
    <n v="277353.96974998759"/>
    <n v="1636.760729999927"/>
    <n v="659614.57418997062"/>
    <n v="948.53747999995778"/>
    <n v="382260.60443998303"/>
    <n v="4.0614410173695461"/>
    <n v="0.57952116189884395"/>
  </r>
  <r>
    <x v="3"/>
    <s v="Selden"/>
    <s v="High End"/>
    <s v="Ben and Jerry's"/>
    <s v="Bananas on the Rum"/>
    <n v="142"/>
    <n v="279.88850969998765"/>
    <n v="39744.168377398244"/>
    <n v="673.77986999997029"/>
    <n v="95676.741539995783"/>
    <n v="393.89136029998264"/>
    <n v="55932.573162597539"/>
    <n v="4.7449286619716213"/>
    <n v="0.58459947801646261"/>
  </r>
  <r>
    <x v="3"/>
    <s v="Selden"/>
    <s v="Low End"/>
    <s v="EDY's"/>
    <s v="Chocolate Fudge Chunk"/>
    <n v="783"/>
    <n v="1378.8028633799383"/>
    <n v="1079602.6420264917"/>
    <n v="2550.1293979999082"/>
    <n v="1996751.3186339282"/>
    <n v="1171.3265346199698"/>
    <n v="917148.6766074365"/>
    <n v="3.2568702401020539"/>
    <n v="0.45932043116661175"/>
  </r>
  <r>
    <x v="3"/>
    <s v="Selden"/>
    <s v="Low End"/>
    <s v="EDY's"/>
    <s v="Mocha Almond Fudge"/>
    <n v="657"/>
    <n v="1182.9972425699473"/>
    <n v="777229.18836845539"/>
    <n v="1808.2963469999195"/>
    <n v="1188050.6999789472"/>
    <n v="625.2991044299722"/>
    <n v="410821.51161049178"/>
    <n v="2.7523536484017037"/>
    <n v="0.34579459581798294"/>
  </r>
  <r>
    <x v="3"/>
    <s v="Selden"/>
    <s v="Low End"/>
    <s v="EDY's"/>
    <s v="Rocky Road"/>
    <n v="613"/>
    <n v="1126.6111653799489"/>
    <n v="690612.64437790867"/>
    <n v="1742.333597999921"/>
    <n v="1068050.4955739516"/>
    <n v="615.7224326199721"/>
    <n v="377437.85119604296"/>
    <n v="2.8423060326262988"/>
    <n v="0.35338951927850043"/>
  </r>
  <r>
    <x v="3"/>
    <s v="Selden"/>
    <s v="Low End"/>
    <s v="EDY's"/>
    <s v="Fudge Tracks"/>
    <n v="501"/>
    <n v="946.06045523995761"/>
    <n v="473976.28807521873"/>
    <n v="1517.293403999932"/>
    <n v="760163.99540396594"/>
    <n v="571.23294875997442"/>
    <n v="286187.7073287472"/>
    <n v="3.0285297485028582"/>
    <n v="0.37648153432557863"/>
  </r>
  <r>
    <x v="3"/>
    <s v="Selden"/>
    <s v="High End"/>
    <s v="Häagen-Dazs"/>
    <s v="Butter Pecan"/>
    <n v="286"/>
    <n v="985.87010861995577"/>
    <n v="281958.85106530733"/>
    <n v="1935.9426019999357"/>
    <n v="553679.58417198167"/>
    <n v="950.07249337997996"/>
    <n v="271720.73310667434"/>
    <n v="6.769030076922852"/>
    <n v="0.49075447402133854"/>
  </r>
  <r>
    <x v="3"/>
    <s v="Selden"/>
    <s v="High End"/>
    <s v="Häagen-Dazs"/>
    <s v="English Toffee"/>
    <n v="281"/>
    <n v="694.36124294996853"/>
    <n v="195115.50926894115"/>
    <n v="1126.961444999949"/>
    <n v="316676.16604498564"/>
    <n v="432.60020204998045"/>
    <n v="121560.65677604449"/>
    <n v="4.0105389501777546"/>
    <n v="0.38386424306645206"/>
  </r>
  <r>
    <x v="3"/>
    <s v="Selden"/>
    <s v="High End"/>
    <s v="Häagen-Dazs"/>
    <s v="Rockmelon"/>
    <n v="270"/>
    <n v="658.04226539997046"/>
    <n v="177671.41165799202"/>
    <n v="1085.2223399999514"/>
    <n v="293010.03179998684"/>
    <n v="427.18007459998091"/>
    <n v="115338.62014199482"/>
    <n v="4.0193419999998197"/>
    <n v="0.39363369040117629"/>
  </r>
  <r>
    <x v="3"/>
    <s v="Selden"/>
    <s v="High End"/>
    <s v="Häagen-Dazs"/>
    <s v="Rockmelon"/>
    <n v="970"/>
    <n v="1831.5219899999183"/>
    <n v="1776576.3302999209"/>
    <n v="3503.5734899998438"/>
    <n v="3398466.2852998483"/>
    <n v="1672.0514999999255"/>
    <n v="1621889.9549999274"/>
    <n v="3.6119314329895298"/>
    <n v="0.47724173754950977"/>
  </r>
  <r>
    <x v="3"/>
    <s v="Smithtown"/>
    <s v="High End"/>
    <s v="Häagen-Dazs"/>
    <s v="Radish and Rice"/>
    <n v="969"/>
    <n v="1844.1106829999167"/>
    <n v="1786943.2518269191"/>
    <n v="3528.2457329998401"/>
    <n v="3418870.1152768452"/>
    <n v="1684.1350499999235"/>
    <n v="1631926.863449926"/>
    <n v="3.6411204674920952"/>
    <n v="0.47732929547625697"/>
  </r>
  <r>
    <x v="3"/>
    <s v="Smithtown"/>
    <s v="High End"/>
    <s v="Häagen-Dazs"/>
    <s v="Pralines and Cream"/>
    <n v="901"/>
    <n v="1701.9115139999237"/>
    <n v="1533422.2741139312"/>
    <n v="3296.1094139998522"/>
    <n v="2969794.5820138669"/>
    <n v="1594.1978999999285"/>
    <n v="1436372.3078999356"/>
    <n v="3.658279038845563"/>
    <n v="0.48366049173876119"/>
  </r>
  <r>
    <x v="3"/>
    <s v="Smithtown"/>
    <s v="High End"/>
    <s v="Häagen-Dazs"/>
    <s v="Butter Pecan"/>
    <n v="852"/>
    <n v="1609.566875999928"/>
    <n v="1371350.9783519388"/>
    <n v="3148.2104759998588"/>
    <n v="2682275.3255518796"/>
    <n v="1538.6435999999308"/>
    <n v="1310924.3471999408"/>
    <n v="3.6950827183096933"/>
    <n v="0.48873593799705017"/>
  </r>
  <r>
    <x v="3"/>
    <s v="Smithtown"/>
    <s v="High End"/>
    <s v="Häagen-Dazs"/>
    <s v="Chocolate Chip Cookie Dough"/>
    <n v="846"/>
    <n v="1598.4425519999286"/>
    <n v="1352282.3989919396"/>
    <n v="3130.4597519998601"/>
    <n v="2648368.9501918815"/>
    <n v="1532.0171999999316"/>
    <n v="1296086.5511999419"/>
    <n v="3.7003070354608276"/>
    <n v="0.48939047979173633"/>
  </r>
  <r>
    <x v="3"/>
    <s v="Smithtown"/>
    <s v="High End"/>
    <s v="Häagen-Dazs"/>
    <s v="Black Raspberry Chip"/>
    <n v="797"/>
    <n v="1516.9747319999315"/>
    <n v="1209028.8614039454"/>
    <n v="3004.1149319998644"/>
    <n v="2394279.6008038921"/>
    <n v="1487.140199999933"/>
    <n v="1185250.7393999468"/>
    <n v="3.7692784592219128"/>
    <n v="0.49503438905046532"/>
  </r>
  <r>
    <x v="3"/>
    <s v="Smithtown"/>
    <s v="High End"/>
    <s v="Häagen-Dazs"/>
    <s v="Waffle Cone"/>
    <n v="680"/>
    <n v="1282.091039999943"/>
    <n v="871821.90719996125"/>
    <n v="2622.3350399998831"/>
    <n v="1783187.8271999205"/>
    <n v="1340.2439999999401"/>
    <n v="911365.9199999593"/>
    <n v="3.8563750588233576"/>
    <n v="0.51108801108801105"/>
  </r>
  <r>
    <x v="3"/>
    <s v="Smithtown"/>
    <s v="High End"/>
    <s v="Häagen-Dazs"/>
    <s v="Cherry Vanilla"/>
    <n v="122"/>
    <n v="197.97520247999103"/>
    <n v="24152.974702558906"/>
    <n v="595.58320799997296"/>
    <n v="72661.151375996706"/>
    <n v="397.60800551998193"/>
    <n v="48508.176673437803"/>
    <n v="4.8818295737702702"/>
    <n v="0.66759438509891633"/>
  </r>
  <r>
    <x v="3"/>
    <s v="Smithtown"/>
    <s v="Low End"/>
    <s v="Baskin-Robbins"/>
    <s v="Mint Chocolate Chip"/>
    <n v="898"/>
    <n v="2460.5953264498858"/>
    <n v="2209614.6031519976"/>
    <n v="3943.0242949998405"/>
    <n v="3540835.8169098566"/>
    <n v="1482.4289685499548"/>
    <n v="1331221.2137578591"/>
    <n v="4.3908956514474839"/>
    <n v="0.37596242316584932"/>
  </r>
  <r>
    <x v="3"/>
    <s v="Smithtown"/>
    <s v="Low End"/>
    <s v="Baskin-Robbins"/>
    <s v="Daiquiri Ice"/>
    <n v="873"/>
    <n v="2382.1529271998902"/>
    <n v="2079619.5054455041"/>
    <n v="3860.3671199998448"/>
    <n v="3370100.4957598643"/>
    <n v="1478.2141927999546"/>
    <n v="1290480.9903143602"/>
    <n v="4.4219554639173477"/>
    <n v="0.38292062564246843"/>
  </r>
  <r>
    <x v="3"/>
    <s v="Smithtown"/>
    <s v="Low End"/>
    <s v="Baskin-Robbins"/>
    <s v="Cherries Jubilee"/>
    <n v="803"/>
    <n v="2207.038210839899"/>
    <n v="1772251.6833044388"/>
    <n v="3673.0517639998548"/>
    <n v="2949460.5664918832"/>
    <n v="1466.0135531599558"/>
    <n v="1177208.8831874444"/>
    <n v="4.5741615990035553"/>
    <n v="0.39912684256959841"/>
  </r>
  <r>
    <x v="3"/>
    <s v="Smithtown"/>
    <s v="Low End"/>
    <s v="Baskin-Robbins"/>
    <s v="Pralines 'n Cream"/>
    <n v="762"/>
    <n v="2156.8189801999001"/>
    <n v="1643496.062912324"/>
    <n v="3631.7534199998549"/>
    <n v="2767396.1060398896"/>
    <n v="1474.9344397999548"/>
    <n v="1123900.0431275656"/>
    <n v="4.7660806036743502"/>
    <n v="0.40612185609231527"/>
  </r>
  <r>
    <x v="3"/>
    <s v="Smithtown"/>
    <s v="Low End"/>
    <s v="Baskin-Robbins"/>
    <s v="Chocolate Chip"/>
    <n v="493"/>
    <n v="1306.9032227799387"/>
    <n v="644303.28883050976"/>
    <n v="2267.7583379998941"/>
    <n v="1118004.8606339479"/>
    <n v="960.85511521995545"/>
    <n v="473701.57180343813"/>
    <n v="4.5999154929003936"/>
    <n v="0.42370260495543166"/>
  </r>
  <r>
    <x v="3"/>
    <s v="Smithtown"/>
    <s v="Low End"/>
    <s v="Baskin-Robbins"/>
    <s v="Rocky Road"/>
    <n v="392"/>
    <n v="1078.7391200999493"/>
    <n v="422865.73507918016"/>
    <n v="2034.3497099999045"/>
    <n v="797465.08631996252"/>
    <n v="955.61058989995513"/>
    <n v="374599.35124078236"/>
    <n v="5.1896676275507767"/>
    <n v="0.46973761944793652"/>
  </r>
  <r>
    <x v="3"/>
    <s v="Smithtown"/>
    <s v="Low End"/>
    <s v="Baskin-Robbins"/>
    <s v="Chocolate"/>
    <n v="339"/>
    <n v="952.65145689995575"/>
    <n v="322948.84388908499"/>
    <n v="1898.2369899999119"/>
    <n v="643502.33960997011"/>
    <n v="945.58553309995614"/>
    <n v="320553.49572088511"/>
    <n v="5.599519144542513"/>
    <n v="0.49813881937892279"/>
  </r>
  <r>
    <x v="3"/>
    <s v="Smithtown"/>
    <s v="Low End"/>
    <s v="Baskin-Robbins"/>
    <s v="Pralines 'n Cream"/>
    <n v="374"/>
    <n v="803.04897639996273"/>
    <n v="300340.31717358605"/>
    <n v="1745.2404399999191"/>
    <n v="652719.92455996969"/>
    <n v="942.19146359995636"/>
    <n v="352379.60738638364"/>
    <n v="4.6664182887698376"/>
    <n v="0.53986341480833444"/>
  </r>
  <r>
    <x v="3"/>
    <s v="Smithtown"/>
    <s v="Low End"/>
    <s v="Baskin-Robbins"/>
    <s v="Chocolate"/>
    <n v="352"/>
    <n v="742.4983461599661"/>
    <n v="261359.41784830808"/>
    <n v="1672.9929359999237"/>
    <n v="588893.51347197313"/>
    <n v="930.4945898399576"/>
    <n v="327534.09562366502"/>
    <n v="4.7528208409088739"/>
    <n v="0.55618560593850586"/>
  </r>
  <r>
    <x v="3"/>
    <s v="Smithtown"/>
    <s v="Low End"/>
    <s v="Baskin-Robbins"/>
    <s v="Lemon Custard"/>
    <n v="961"/>
    <n v="1481.9360649999317"/>
    <n v="1424140.5584649344"/>
    <n v="3572.4475649998349"/>
    <n v="3433122.1099648415"/>
    <n v="2090.5114999999032"/>
    <n v="2008981.5514999072"/>
    <n v="3.7174272268468624"/>
    <n v="0.58517625856322397"/>
  </r>
  <r>
    <x v="3"/>
    <s v="St James"/>
    <s v="Low End"/>
    <s v="Baskin-Robbins"/>
    <s v="Chocolate"/>
    <n v="898"/>
    <n v="1396.1743339999352"/>
    <n v="1253764.5519319419"/>
    <n v="3447.232933999841"/>
    <n v="3095615.1747318571"/>
    <n v="2051.0585999999057"/>
    <n v="1841850.6227999153"/>
    <n v="3.8387894587971503"/>
    <n v="0.59498694729051937"/>
  </r>
  <r>
    <x v="3"/>
    <s v="St James"/>
    <s v="High End"/>
    <s v="Ben and Jerry's"/>
    <s v="Mint Chocolate Cookie"/>
    <n v="807"/>
    <n v="2473.0595553298872"/>
    <n v="1995759.0611512191"/>
    <n v="3991.4757429998408"/>
    <n v="3221120.9246008717"/>
    <n v="1518.4161876699536"/>
    <n v="1225361.8634496527"/>
    <n v="4.9460665960344992"/>
    <n v="0.38041473515977575"/>
  </r>
  <r>
    <x v="3"/>
    <s v="St James"/>
    <s v="High End"/>
    <s v="Ben and Jerry's"/>
    <s v="Coffee Coffee BuzzBuzzBuzz"/>
    <n v="770"/>
    <n v="2438.0924131198858"/>
    <n v="1877331.1581023121"/>
    <n v="3971.5987519998371"/>
    <n v="3058131.0390398744"/>
    <n v="1533.5063388799513"/>
    <n v="1180799.8809375623"/>
    <n v="5.1579204571426454"/>
    <n v="0.38611814401134503"/>
  </r>
  <r>
    <x v="3"/>
    <s v="St James"/>
    <s v="High End"/>
    <s v="Ben and Jerry's"/>
    <s v="Turtle Soup"/>
    <n v="545"/>
    <n v="1832.8366659199141"/>
    <n v="998895.98292635323"/>
    <n v="2837.8576319998674"/>
    <n v="1546632.4094399277"/>
    <n v="1005.0209660799533"/>
    <n v="547736.42651357444"/>
    <n v="5.2070782238529674"/>
    <n v="0.35414777497900929"/>
  </r>
  <r>
    <x v="3"/>
    <s v="St James"/>
    <s v="High End"/>
    <s v="Ben and Jerry's"/>
    <s v="Mission to Marzipan"/>
    <n v="594"/>
    <n v="1715.5360673099196"/>
    <n v="1019028.4239820923"/>
    <n v="2715.1082009998731"/>
    <n v="1612774.2713939247"/>
    <n v="999.57213368995349"/>
    <n v="593745.84741183242"/>
    <n v="4.5708892272725139"/>
    <n v="0.36815185977555087"/>
  </r>
  <r>
    <x v="3"/>
    <s v="St James"/>
    <s v="High End"/>
    <s v="Ben and Jerry's"/>
    <s v="Crème Brûlée"/>
    <n v="512"/>
    <n v="1474.6984601699316"/>
    <n v="755045.611607005"/>
    <n v="2456.0493069998865"/>
    <n v="1257497.2451839419"/>
    <n v="981.35084682995489"/>
    <n v="502451.6335769369"/>
    <n v="4.7969713027341534"/>
    <n v="0.39956479865165845"/>
  </r>
  <r>
    <x v="3"/>
    <s v="St James"/>
    <s v="High End"/>
    <s v="Ben and Jerry's"/>
    <s v="Strawberry Banana"/>
    <n v="440"/>
    <n v="1295.5195733999394"/>
    <n v="570028.61229597335"/>
    <n v="2275.5131399998932"/>
    <n v="1001225.781599953"/>
    <n v="979.99356659995374"/>
    <n v="431197.16930397961"/>
    <n v="5.1716207727270298"/>
    <n v="0.43066926284591778"/>
  </r>
  <r>
    <x v="3"/>
    <s v="St James"/>
    <s v="High End"/>
    <s v="Ben and Jerry's"/>
    <s v="Goodbye Yellow Brickle Road"/>
    <n v="403"/>
    <n v="1196.382827639944"/>
    <n v="482142.27953889745"/>
    <n v="2171.7894439998981"/>
    <n v="875231.14593195892"/>
    <n v="975.40661635995411"/>
    <n v="393088.86639306147"/>
    <n v="5.3890556923074397"/>
    <n v="0.44912577462550735"/>
  </r>
  <r>
    <x v="3"/>
    <s v="St James"/>
    <s v="High End"/>
    <s v="Ben and Jerry's"/>
    <s v="Chocolate Peanut Butter Swirl"/>
    <n v="407"/>
    <n v="946.66886027995599"/>
    <n v="385294.22613394208"/>
    <n v="1903.7843879999118"/>
    <n v="774840.24591596413"/>
    <n v="957.11552771995582"/>
    <n v="389546.01978202205"/>
    <n v="4.6776029189187023"/>
    <n v="0.5027436582382564"/>
  </r>
  <r>
    <x v="3"/>
    <s v="St James"/>
    <s v="High End"/>
    <s v="Ben and Jerry's"/>
    <s v="Brownie Batter"/>
    <n v="857"/>
    <n v="1492.6559999999317"/>
    <n v="1279206.1919999416"/>
    <n v="3652.5662399998332"/>
    <n v="3130249.2676798571"/>
    <n v="2159.9102399999015"/>
    <n v="1851043.0756799155"/>
    <n v="4.2620376196030723"/>
    <n v="0.5913404708027965"/>
  </r>
  <r>
    <x v="3"/>
    <s v="St James"/>
    <s v="High End"/>
    <s v="Ben and Jerry's"/>
    <s v="Bananas on the Rum"/>
    <n v="244"/>
    <n v="533.59410987997558"/>
    <n v="130196.96281071405"/>
    <n v="1461.504547999933"/>
    <n v="356607.10971198365"/>
    <n v="927.91043811995746"/>
    <n v="226410.14690126962"/>
    <n v="5.9897727377046435"/>
    <n v="0.63490082147866156"/>
  </r>
  <r>
    <x v="3"/>
    <s v="St James"/>
    <s v="Low End"/>
    <s v="EDY's"/>
    <s v="Chocolate Fudge Chunk"/>
    <n v="789"/>
    <n v="1662.1746049099229"/>
    <n v="1311455.7632739292"/>
    <n v="2879.4531609998667"/>
    <n v="2271888.544028895"/>
    <n v="1217.2785560899438"/>
    <n v="960432.78075496573"/>
    <n v="3.6494970354877903"/>
    <n v="0.42274643414142349"/>
  </r>
  <r>
    <x v="3"/>
    <s v="St James"/>
    <s v="Low End"/>
    <s v="EDY's"/>
    <s v="Mocha Almond Fudge"/>
    <n v="665"/>
    <n v="1461.0740314399325"/>
    <n v="971614.23090755509"/>
    <n v="2630.1904239998785"/>
    <n v="1749076.6319599191"/>
    <n v="1169.116392559946"/>
    <n v="777462.40105236403"/>
    <n v="3.9551735699246291"/>
    <n v="0.44449876400279981"/>
  </r>
  <r>
    <x v="3"/>
    <s v="St James"/>
    <s v="Low End"/>
    <s v="EDY's"/>
    <s v="Rocky Road"/>
    <n v="628"/>
    <n v="1405.5857346799341"/>
    <n v="882707.84137899859"/>
    <n v="2569.9846279998796"/>
    <n v="1613950.3463839244"/>
    <n v="1164.3988933199455"/>
    <n v="731242.50500492577"/>
    <n v="4.0923322101908912"/>
    <n v="0.45307620934143583"/>
  </r>
  <r>
    <x v="3"/>
    <s v="St James"/>
    <s v="Low End"/>
    <s v="EDY's"/>
    <s v="Fudge Tracks"/>
    <n v="504"/>
    <n v="1218.8764213399434"/>
    <n v="614313.71635533147"/>
    <n v="2333.8457139998914"/>
    <n v="1176258.2398559453"/>
    <n v="1114.969292659948"/>
    <n v="561944.52350061387"/>
    <n v="4.6306462579362924"/>
    <n v="0.47773907502610513"/>
  </r>
  <r>
    <x v="3"/>
    <s v="St James"/>
    <s v="High End"/>
    <s v="Häagen-Dazs"/>
    <s v="Black Raspberry Chip"/>
    <n v="803"/>
    <n v="2760.1445915498707"/>
    <n v="2216396.1070145462"/>
    <n v="4362.6785049998198"/>
    <n v="3503230.8395148553"/>
    <n v="1602.5339134499491"/>
    <n v="1286834.7325003091"/>
    <n v="5.4329744769611708"/>
    <n v="0.36732798706422565"/>
  </r>
  <r>
    <x v="3"/>
    <s v="St James"/>
    <s v="High End"/>
    <s v="Häagen-Dazs"/>
    <s v="Waffle Cone"/>
    <n v="696"/>
    <n v="2396.276629599889"/>
    <n v="1667808.5342015228"/>
    <n v="3964.7821599998397"/>
    <n v="2759488.3833598886"/>
    <n v="1568.5055303999507"/>
    <n v="1091679.8491583657"/>
    <n v="5.6965260919537926"/>
    <n v="0.39560951071269301"/>
  </r>
  <r>
    <x v="3"/>
    <s v="St James"/>
    <s v="High End"/>
    <s v="Häagen-Dazs"/>
    <s v="Butter Pecan"/>
    <n v="399"/>
    <n v="1259.9192618999416"/>
    <n v="502707.7854980767"/>
    <n v="2250.7524899998957"/>
    <n v="898050.24350995838"/>
    <n v="990.83322809995411"/>
    <n v="395342.45801188168"/>
    <n v="5.6409836842102647"/>
    <n v="0.44022309538797844"/>
  </r>
  <r>
    <x v="3"/>
    <s v="St James"/>
    <s v="High End"/>
    <s v="Häagen-Dazs"/>
    <s v="English Toffee"/>
    <n v="385"/>
    <n v="962.75825893995489"/>
    <n v="370661.92969188263"/>
    <n v="1939.6802739999091"/>
    <n v="746776.90548996499"/>
    <n v="976.92201505995422"/>
    <n v="376114.97579808236"/>
    <n v="5.0381305818179456"/>
    <n v="0.50365105432834856"/>
  </r>
  <r>
    <x v="3"/>
    <s v="St James"/>
    <s v="High End"/>
    <s v="Häagen-Dazs"/>
    <s v="Rockmelon"/>
    <n v="381"/>
    <n v="923.83225969995715"/>
    <n v="351980.09094568365"/>
    <n v="1891.4028699999124"/>
    <n v="720624.49346996658"/>
    <n v="967.57061029995521"/>
    <n v="368644.40252428292"/>
    <n v="4.9643119947504264"/>
    <n v="0.51156240991640245"/>
  </r>
  <r>
    <x v="3"/>
    <s v="St James"/>
    <s v="High End"/>
    <s v="Häagen-Dazs"/>
    <s v="Rockmelon"/>
    <n v="973"/>
    <n v="1885.4282199999129"/>
    <n v="1834521.6580599153"/>
    <n v="4369.2212199997975"/>
    <n v="4251252.2470598035"/>
    <n v="2483.7929999998846"/>
    <n v="2416730.5889998879"/>
    <n v="4.4904637410069865"/>
    <n v="0.56847499243812605"/>
  </r>
  <r>
    <x v="3"/>
    <s v="St James"/>
    <s v="High End"/>
    <s v="Häagen-Dazs"/>
    <s v="Radish and Rice"/>
    <n v="973"/>
    <n v="1898.0293539999111"/>
    <n v="1846782.5614419135"/>
    <n v="4399.817253999794"/>
    <n v="4281022.1881417995"/>
    <n v="2501.7878999998829"/>
    <n v="2434239.6266998863"/>
    <n v="4.5219087913666947"/>
    <n v="0.56861177534715857"/>
  </r>
  <r>
    <x v="3"/>
    <s v="St James"/>
    <s v="High End"/>
    <s v="Häagen-Dazs"/>
    <s v="Pralines and Cream"/>
    <n v="911"/>
    <n v="1752.0884749999186"/>
    <n v="1596152.6007249258"/>
    <n v="4155.7297249998073"/>
    <n v="3785869.7794748247"/>
    <n v="2403.6412499998887"/>
    <n v="2189717.1787498989"/>
    <n v="4.5617230790338175"/>
    <n v="0.57839210176258515"/>
  </r>
  <r>
    <x v="3"/>
    <s v="St James"/>
    <s v="High End"/>
    <s v="Häagen-Dazs"/>
    <s v="Butter Pecan"/>
    <n v="868"/>
    <n v="1657.4388479999232"/>
    <n v="1438656.9200639334"/>
    <n v="4004.2356479998143"/>
    <n v="3475676.5424638391"/>
    <n v="2346.7967999998909"/>
    <n v="2037019.6223999057"/>
    <n v="4.6131747096772058"/>
    <n v="0.58607859434350651"/>
  </r>
  <r>
    <x v="3"/>
    <s v="St James"/>
    <s v="High End"/>
    <s v="Häagen-Dazs"/>
    <s v="Chocolate Chip Cookie Dough"/>
    <n v="847"/>
    <n v="1646.0331579999238"/>
    <n v="1394190.0848259355"/>
    <n v="3986.1324579998154"/>
    <n v="3376254.1919258437"/>
    <n v="2340.0992999998916"/>
    <n v="1982064.1070999082"/>
    <n v="4.7061776363634182"/>
    <n v="0.58706009513143975"/>
  </r>
  <r>
    <x v="3"/>
    <s v="St James"/>
    <s v="High End"/>
    <s v="Häagen-Dazs"/>
    <s v="Cherry Vanilla"/>
    <n v="318"/>
    <n v="454.01823900997863"/>
    <n v="144377.80000517319"/>
    <n v="1395.1416709999344"/>
    <n v="443655.05137797911"/>
    <n v="941.12343198995575"/>
    <n v="299277.25137280591"/>
    <n v="4.3872379591192905"/>
    <n v="0.67457194602712145"/>
  </r>
  <r>
    <x v="3"/>
    <s v="St James"/>
    <s v="Low End"/>
    <s v="Baskin-Robbins"/>
    <s v="Lemon Custard"/>
    <n v="959"/>
    <n v="1962.6622456499065"/>
    <n v="1882193.0935782604"/>
    <n v="3818.8911149998175"/>
    <n v="3662316.5792848249"/>
    <n v="1856.2288693499111"/>
    <n v="1780123.4857065645"/>
    <n v="3.9821596611051278"/>
    <n v="0.48606488466220638"/>
  </r>
  <r>
    <x v="3"/>
    <s v="St James"/>
    <s v="Low End"/>
    <s v="Baskin-Robbins"/>
    <s v="Chocolate"/>
    <n v="913"/>
    <n v="1878.3264803799104"/>
    <n v="1714912.0765868581"/>
    <n v="3689.875097999824"/>
    <n v="3368855.9644738394"/>
    <n v="1811.5486176199136"/>
    <n v="1653943.8878869812"/>
    <n v="4.0414842256295991"/>
    <n v="0.4909512028203617"/>
  </r>
  <r>
    <x v="3"/>
    <s v="St James"/>
    <s v="Low End"/>
    <s v="Baskin-Robbins"/>
    <s v="Mint Chocolate Chip"/>
    <n v="897"/>
    <n v="1875.4919508499102"/>
    <n v="1682316.2799123693"/>
    <n v="3685.5740349998237"/>
    <n v="3305959.9093948416"/>
    <n v="1810.0820841499135"/>
    <n v="1623643.6294824723"/>
    <n v="4.1087781884056005"/>
    <n v="0.49112623080165585"/>
  </r>
  <r>
    <x v="3"/>
    <s v="St James"/>
    <s v="Low End"/>
    <s v="Baskin-Robbins"/>
    <s v="Daiquiri Ice"/>
    <n v="872"/>
    <n v="1822.0112035599129"/>
    <n v="1588793.769504244"/>
    <n v="3600.7380759998282"/>
    <n v="3139843.6022718502"/>
    <n v="1778.7268724399153"/>
    <n v="1551049.8327676062"/>
    <n v="4.1292867844034724"/>
    <n v="0.49398951961981036"/>
  </r>
  <r>
    <x v="3"/>
    <s v="St James"/>
    <s v="Low End"/>
    <s v="Baskin-Robbins"/>
    <s v="Cherries Jubilee"/>
    <n v="802"/>
    <n v="1702.3012143799197"/>
    <n v="1365245.5739326957"/>
    <n v="3408.6564979998388"/>
    <n v="2733742.5113958707"/>
    <n v="1706.3552836199192"/>
    <n v="1368496.937463175"/>
    <n v="4.2501951346631408"/>
    <n v="0.50059467259936263"/>
  </r>
  <r>
    <x v="3"/>
    <s v="St James"/>
    <s v="Low End"/>
    <s v="Baskin-Robbins"/>
    <s v="Pralines 'n Cream"/>
    <n v="777"/>
    <n v="1669.9899331199199"/>
    <n v="1297582.1780341777"/>
    <n v="3366.7907519998384"/>
    <n v="2615996.4143038746"/>
    <n v="1696.8008188799186"/>
    <n v="1318414.2362696968"/>
    <n v="4.3330640308878232"/>
    <n v="0.50398166796437727"/>
  </r>
  <r>
    <x v="3"/>
    <s v="St James"/>
    <s v="Low End"/>
    <s v="Baskin-Robbins"/>
    <s v="Chocolate Chip"/>
    <n v="492"/>
    <n v="1096.8304825599471"/>
    <n v="539640.59741949395"/>
    <n v="2483.6389759998801"/>
    <n v="1221950.3761919411"/>
    <n v="1386.808493439933"/>
    <n v="682309.77877244714"/>
    <n v="5.0480466991867479"/>
    <n v="0.55837764942532453"/>
  </r>
  <r>
    <x v="3"/>
    <s v="St James"/>
    <s v="Low End"/>
    <s v="Baskin-Robbins"/>
    <s v="Rocky Road"/>
    <n v="391"/>
    <n v="942.29645171995446"/>
    <n v="368437.91262250219"/>
    <n v="2244.0408119998915"/>
    <n v="877419.95749195758"/>
    <n v="1301.7443602799372"/>
    <n v="508982.04486945539"/>
    <n v="5.739234813298955"/>
    <n v="0.58008943211679886"/>
  </r>
  <r>
    <x v="3"/>
    <s v="Stony Brook"/>
    <s v="Low End"/>
    <s v="Baskin-Robbins"/>
    <s v="Chocolate"/>
    <n v="438"/>
    <n v="855.78968859995894"/>
    <n v="374835.88360678201"/>
    <n v="2104.3570599998989"/>
    <n v="921708.39227995567"/>
    <n v="1248.5673713999399"/>
    <n v="546872.50867317361"/>
    <n v="4.8044681735157511"/>
    <n v="0.59332486636084469"/>
  </r>
  <r>
    <x v="3"/>
    <s v="Stony Brook"/>
    <s v="Low End"/>
    <s v="Baskin-Robbins"/>
    <s v="Pralines 'n Cream"/>
    <n v="373"/>
    <n v="754.51825679996386"/>
    <n v="281435.3097863865"/>
    <n v="1947.4072799999067"/>
    <n v="726382.9154399652"/>
    <n v="1192.8890231999428"/>
    <n v="444947.60565357871"/>
    <n v="5.2209310455761573"/>
    <n v="0.61255241030011964"/>
  </r>
  <r>
    <x v="3"/>
    <s v="Stony Brook"/>
    <s v="Low End"/>
    <s v="Baskin-Robbins"/>
    <s v="Chocolate"/>
    <n v="351"/>
    <n v="711.49179454996636"/>
    <n v="249733.61988703819"/>
    <n v="1872.3703049999117"/>
    <n v="657201.97705496906"/>
    <n v="1160.8785104499452"/>
    <n v="407468.35716793087"/>
    <n v="5.3343883333330817"/>
    <n v="0.6200047647358945"/>
  </r>
  <r>
    <x v="3"/>
    <s v="Stony Brook"/>
    <s v="High End"/>
    <s v="Ben and Jerry's"/>
    <s v="Brownie Batter"/>
    <n v="872"/>
    <n v="1905.1690559999099"/>
    <n v="1661307.4168319216"/>
    <n v="3900.5775999998159"/>
    <n v="3401303.6671998394"/>
    <n v="1995.408543999906"/>
    <n v="1739996.2503679178"/>
    <n v="4.4731394495410735"/>
    <n v="0.51156745195890996"/>
  </r>
  <r>
    <x v="3"/>
    <s v="Stony Brook"/>
    <s v="High End"/>
    <s v="Ben and Jerry's"/>
    <s v="Mint Chocolate Cookie"/>
    <n v="805"/>
    <n v="1808.210985659915"/>
    <n v="1455609.8434562315"/>
    <n v="3736.7889859998236"/>
    <n v="3008115.1337298579"/>
    <n v="1928.5780003399086"/>
    <n v="1552505.2902736263"/>
    <n v="4.6419738956519545"/>
    <n v="0.51610567456858791"/>
  </r>
  <r>
    <x v="3"/>
    <s v="Stony Brook"/>
    <s v="High End"/>
    <s v="Ben and Jerry's"/>
    <s v="Coffee Coffee BuzzBuzzBuzz"/>
    <n v="769"/>
    <n v="1788.7360378399135"/>
    <n v="1375538.0130988935"/>
    <n v="3716.7578639998201"/>
    <n v="2858186.7974158619"/>
    <n v="1928.0218261599066"/>
    <n v="1482648.7843169684"/>
    <n v="4.8332351937578935"/>
    <n v="0.51873753865823524"/>
  </r>
  <r>
    <x v="3"/>
    <s v="Stony Brook"/>
    <s v="High End"/>
    <s v="Ben and Jerry's"/>
    <s v="Turtle Soup"/>
    <n v="644"/>
    <n v="1401.5549151999323"/>
    <n v="902601.36538875639"/>
    <n v="3067.9739199998521"/>
    <n v="1975775.2044799048"/>
    <n v="1666.4190047999198"/>
    <n v="1073173.8390911485"/>
    <n v="4.7639346583848639"/>
    <n v="0.54316596172369036"/>
  </r>
  <r>
    <x v="3"/>
    <s v="Stony Brook"/>
    <s v="High End"/>
    <s v="Ben and Jerry's"/>
    <s v="Mission to Marzipan"/>
    <n v="593"/>
    <n v="1326.4906299899358"/>
    <n v="786608.94358403189"/>
    <n v="2942.2291289998579"/>
    <n v="1744741.8734969157"/>
    <n v="1615.7384990099222"/>
    <n v="958132.92991288379"/>
    <n v="4.9616005548058313"/>
    <n v="0.54915454513196083"/>
  </r>
  <r>
    <x v="3"/>
    <s v="Stony Brook"/>
    <s v="High End"/>
    <s v="Ben and Jerry's"/>
    <s v="Crème Brûlée"/>
    <n v="511"/>
    <n v="1170.986445179944"/>
    <n v="598374.07348695141"/>
    <n v="2676.4491779998721"/>
    <n v="1367665.5299579345"/>
    <n v="1505.4627328199281"/>
    <n v="769291.4564709831"/>
    <n v="5.2376696242658944"/>
    <n v="0.56248508105241524"/>
  </r>
  <r>
    <x v="3"/>
    <s v="Stony Brook"/>
    <s v="High End"/>
    <s v="Ben and Jerry's"/>
    <s v="Strawberry Banana"/>
    <n v="439"/>
    <n v="1057.5661390999489"/>
    <n v="464271.53506487759"/>
    <n v="2491.5956099998793"/>
    <n v="1093810.4727899469"/>
    <n v="1434.0294708999304"/>
    <n v="629538.93772506935"/>
    <n v="5.67561642368993"/>
    <n v="0.5755466357158977"/>
  </r>
  <r>
    <x v="3"/>
    <s v="Stony Brook"/>
    <s v="High End"/>
    <s v="Ben and Jerry's"/>
    <s v="Goodbye Yellow Brickle Road"/>
    <n v="402"/>
    <n v="994.38653327995189"/>
    <n v="399743.38637854066"/>
    <n v="2385.9526879998843"/>
    <n v="959152.98057595349"/>
    <n v="1391.5661547199325"/>
    <n v="559409.59419741284"/>
    <n v="5.9352056915420013"/>
    <n v="0.58323292063534826"/>
  </r>
  <r>
    <x v="3"/>
    <s v="Stony Brook"/>
    <s v="High End"/>
    <s v="Ben and Jerry's"/>
    <s v="Chocolate Peanut Butter Swirl"/>
    <n v="405"/>
    <n v="832.84650398996007"/>
    <n v="337302.8341159338"/>
    <n v="2110.054528999899"/>
    <n v="854572.08424495906"/>
    <n v="1277.2080250099389"/>
    <n v="517269.25012902525"/>
    <n v="5.2100111827158004"/>
    <n v="0.60529621744671036"/>
  </r>
  <r>
    <x v="3"/>
    <s v="Stony Brook"/>
    <s v="High End"/>
    <s v="Ben and Jerry's"/>
    <s v="Bananas on the Rum"/>
    <n v="343"/>
    <n v="566.16736005997325"/>
    <n v="194195.40450057082"/>
    <n v="1655.6692259999215"/>
    <n v="567894.54451797309"/>
    <n v="1089.5018659399484"/>
    <n v="373699.14001740224"/>
    <n v="4.8270239825070602"/>
    <n v="0.65804319415428936"/>
  </r>
  <r>
    <x v="3"/>
    <s v="Stony Brook"/>
    <s v="Low End"/>
    <s v="EDY's"/>
    <s v="Chocolate Fudge Chunk"/>
    <n v="787"/>
    <n v="1606.4590180499231"/>
    <n v="1264283.2472052895"/>
    <n v="3106.0871549998515"/>
    <n v="2444490.5909848833"/>
    <n v="1499.6281369499284"/>
    <n v="1180207.3437795937"/>
    <n v="3.9467435260480959"/>
    <n v="0.48280298076503914"/>
  </r>
  <r>
    <x v="3"/>
    <s v="Stony Brook"/>
    <s v="Low End"/>
    <s v="EDY's"/>
    <s v="Mocha Almond Fudge"/>
    <n v="663"/>
    <n v="1425.942448499932"/>
    <n v="945399.84335545485"/>
    <n v="2850.8143499998641"/>
    <n v="1890089.9140499099"/>
    <n v="1424.8719014999322"/>
    <n v="944690.07069445506"/>
    <n v="4.2998708144794326"/>
    <n v="0.49981223838725242"/>
  </r>
  <r>
    <x v="3"/>
    <s v="Stony Brook"/>
    <s v="Low End"/>
    <s v="EDY's"/>
    <s v="Rocky Road"/>
    <n v="626"/>
    <n v="1376.8289467499335"/>
    <n v="861894.92066545831"/>
    <n v="2789.7869249998653"/>
    <n v="1746406.6150499156"/>
    <n v="1412.9579782499318"/>
    <n v="884511.69438445731"/>
    <n v="4.456528634185088"/>
    <n v="0.50647523134764139"/>
  </r>
  <r>
    <x v="3"/>
    <s v="Stony Brook"/>
    <s v="Low End"/>
    <s v="EDY's"/>
    <s v="Fudge Tracks"/>
    <n v="503"/>
    <n v="1209.3775764899422"/>
    <n v="608316.92097444087"/>
    <n v="2548.7192789998776"/>
    <n v="1282005.7973369383"/>
    <n v="1339.3417025099354"/>
    <n v="673688.87636249745"/>
    <n v="5.0670363399599951"/>
    <n v="0.52549596714923263"/>
  </r>
  <r>
    <x v="3"/>
    <s v="Stony Brook"/>
    <s v="High End"/>
    <s v="Häagen-Dazs"/>
    <s v="Rockmelon"/>
    <n v="972"/>
    <n v="2230.7565916998933"/>
    <n v="2168295.4071322964"/>
    <n v="4638.1970699997783"/>
    <n v="4508327.5520397844"/>
    <n v="2407.4404782998849"/>
    <n v="2340032.144907488"/>
    <n v="4.7718076851849567"/>
    <n v="0.51904661271755748"/>
  </r>
  <r>
    <x v="3"/>
    <s v="Stony Brook"/>
    <s v="High End"/>
    <s v="Häagen-Dazs"/>
    <s v="Radish and Rice"/>
    <n v="972"/>
    <n v="2245.4766370798911"/>
    <n v="2182603.2912416542"/>
    <n v="4669.3336679997738"/>
    <n v="4538592.3252957799"/>
    <n v="2423.8570309198826"/>
    <n v="2355989.0340541257"/>
    <n v="4.8038412222219895"/>
    <n v="0.51910126867378115"/>
  </r>
  <r>
    <x v="3"/>
    <s v="Stony Brook"/>
    <s v="High End"/>
    <s v="Häagen-Dazs"/>
    <s v="Pralines and Cream"/>
    <n v="910"/>
    <n v="2108.0226792998992"/>
    <n v="1918300.6381629084"/>
    <n v="4419.3570299997882"/>
    <n v="4021614.8972998071"/>
    <n v="2311.334350699889"/>
    <n v="2103314.2591368984"/>
    <n v="4.8564362967030643"/>
    <n v="0.5230024039718737"/>
  </r>
  <r>
    <x v="3"/>
    <s v="Stony Brook"/>
    <s v="High End"/>
    <s v="Häagen-Dazs"/>
    <s v="Butter Pecan"/>
    <n v="867"/>
    <n v="2021.1720913599029"/>
    <n v="1752356.2032090358"/>
    <n v="4264.6054559997956"/>
    <n v="3697412.9303518226"/>
    <n v="2243.4333646398927"/>
    <n v="1945056.7271427868"/>
    <n v="4.9188067543250238"/>
    <n v="0.52605883188646374"/>
  </r>
  <r>
    <x v="4"/>
    <s v="Centereach"/>
    <s v="High End"/>
    <s v="Häagen-Dazs"/>
    <s v="Chocolate Chip Cookie Dough"/>
    <n v="862"/>
    <n v="2010.7247430199038"/>
    <n v="1733244.728483157"/>
    <n v="4246.0530419997967"/>
    <n v="3660097.7222038247"/>
    <n v="2235.3282989798927"/>
    <n v="1926852.9937206677"/>
    <n v="4.9258155939672816"/>
    <n v="0.5264485103858012"/>
  </r>
  <r>
    <x v="4"/>
    <s v="Centereach"/>
    <s v="High End"/>
    <s v="Häagen-Dazs"/>
    <s v="Black Raspberry Chip"/>
    <n v="801"/>
    <n v="1936.8431369699067"/>
    <n v="1551411.3527128953"/>
    <n v="4118.9010869998019"/>
    <n v="3299239.7706868416"/>
    <n v="2182.0579500298954"/>
    <n v="1747828.4179739463"/>
    <n v="5.142198610486644"/>
    <n v="0.52976701890632227"/>
  </r>
  <r>
    <x v="4"/>
    <s v="Centereach"/>
    <s v="High End"/>
    <s v="Häagen-Dazs"/>
    <s v="Waffle Cone"/>
    <n v="695"/>
    <n v="1711.0109951999179"/>
    <n v="1189152.641663943"/>
    <n v="3710.0419199998228"/>
    <n v="2578479.1343998769"/>
    <n v="1999.0309247999048"/>
    <n v="1389326.492735934"/>
    <n v="5.338189812949385"/>
    <n v="0.53881626351003609"/>
  </r>
  <r>
    <x v="4"/>
    <s v="Centereach"/>
    <s v="High End"/>
    <s v="Häagen-Dazs"/>
    <s v="Butter Pecan"/>
    <n v="497"/>
    <n v="1012.4834371799516"/>
    <n v="503204.26827843592"/>
    <n v="2465.8023779998821"/>
    <n v="1225503.7818659414"/>
    <n v="1453.3189408199305"/>
    <n v="722299.51358750544"/>
    <n v="4.9613729939635451"/>
    <n v="0.58938986910977831"/>
  </r>
  <r>
    <x v="4"/>
    <s v="Centereach"/>
    <s v="High End"/>
    <s v="Häagen-Dazs"/>
    <s v="English Toffee"/>
    <n v="384"/>
    <n v="831.33032192995972"/>
    <n v="319230.84362110455"/>
    <n v="2147.6391029998963"/>
    <n v="824693.41555196024"/>
    <n v="1316.3087810699367"/>
    <n v="505462.57193085569"/>
    <n v="5.5928101640622296"/>
    <n v="0.61290967333909652"/>
  </r>
  <r>
    <x v="4"/>
    <s v="Centereach"/>
    <s v="High End"/>
    <s v="Häagen-Dazs"/>
    <s v="Rockmelon"/>
    <n v="380"/>
    <n v="805.89983129996142"/>
    <n v="306241.93589398533"/>
    <n v="2097.6462299998993"/>
    <n v="797105.56739996176"/>
    <n v="1291.7463986999378"/>
    <n v="490863.63150597643"/>
    <n v="5.5201216578944718"/>
    <n v="0.61580755621504379"/>
  </r>
  <r>
    <x v="4"/>
    <s v="Centereach"/>
    <s v="High End"/>
    <s v="Häagen-Dazs"/>
    <s v="Cherry Vanilla"/>
    <n v="317"/>
    <n v="518.5782415399749"/>
    <n v="164389.30256817205"/>
    <n v="1589.8601339999229"/>
    <n v="503985.66247797559"/>
    <n v="1071.281892459948"/>
    <n v="339596.35990980355"/>
    <n v="5.0153316529966023"/>
    <n v="0.67382146992057346"/>
  </r>
  <r>
    <x v="4"/>
    <s v="Centereach"/>
    <s v="Low End"/>
    <s v="Baskin-Robbins"/>
    <s v="Lemon Custard"/>
    <n v="957"/>
    <n v="2072.241246149898"/>
    <n v="1983134.8725654522"/>
    <n v="4072.9346649997997"/>
    <n v="3897798.4744048081"/>
    <n v="2000.6934188499017"/>
    <n v="1914663.6018393559"/>
    <n v="4.2559400888190178"/>
    <n v="0.49121667382553019"/>
  </r>
  <r>
    <x v="4"/>
    <s v="Centereach"/>
    <s v="Low End"/>
    <s v="Baskin-Robbins"/>
    <s v="Chocolate"/>
    <n v="910"/>
    <n v="1985.9283370799023"/>
    <n v="1807194.7867427112"/>
    <n v="3941.0036679998061"/>
    <n v="3586313.3378798235"/>
    <n v="1955.0753309199038"/>
    <n v="1779118.5511371123"/>
    <n v="4.3307732615382486"/>
    <n v="0.49608564102457969"/>
  </r>
  <r>
    <x v="4"/>
    <s v="Centereach"/>
    <s v="Low End"/>
    <s v="Baskin-Robbins"/>
    <s v="Mint Chocolate Chip"/>
    <n v="911"/>
    <n v="1983.0282853499023"/>
    <n v="1806538.7679537609"/>
    <n v="3936.6089849998061"/>
    <n v="3586250.7853348232"/>
    <n v="1953.5806996499039"/>
    <n v="1779712.0173810623"/>
    <n v="4.3211953732160326"/>
    <n v="0.4962597776649641"/>
  </r>
  <r>
    <x v="4"/>
    <s v="Centereach"/>
    <s v="Low End"/>
    <s v="Baskin-Robbins"/>
    <s v="Daiquiri Ice"/>
    <n v="869"/>
    <n v="1928.2296828599051"/>
    <n v="1675631.5944052576"/>
    <n v="3849.5751059998106"/>
    <n v="3345280.7671138356"/>
    <n v="1921.3454231399055"/>
    <n v="1669649.1727085779"/>
    <n v="4.4298908009203801"/>
    <n v="0.49910584161492655"/>
  </r>
  <r>
    <x v="4"/>
    <s v="Centereach"/>
    <s v="Low End"/>
    <s v="Baskin-Robbins"/>
    <s v="Cherries Jubilee"/>
    <n v="798"/>
    <n v="1805.4930277799122"/>
    <n v="1440783.4361683698"/>
    <n v="3652.2736379998219"/>
    <n v="2914514.3631238579"/>
    <n v="1846.7806102199097"/>
    <n v="1473730.926955488"/>
    <n v="4.5767840075185742"/>
    <n v="0.50565231230355034"/>
  </r>
  <r>
    <x v="4"/>
    <s v="Centereach"/>
    <s v="Low End"/>
    <s v="Baskin-Robbins"/>
    <s v="Pralines 'n Cream"/>
    <n v="774"/>
    <n v="1772.6280802199126"/>
    <n v="1372014.1340902124"/>
    <n v="3610.2331619998217"/>
    <n v="2794320.467387862"/>
    <n v="1837.6050817799091"/>
    <n v="1422306.3332976496"/>
    <n v="4.6643839302323276"/>
    <n v="0.50899900347765958"/>
  </r>
  <r>
    <x v="4"/>
    <s v="Centereach"/>
    <s v="Low End"/>
    <s v="Baskin-Robbins"/>
    <s v="Chocolate Chip"/>
    <n v="490"/>
    <n v="1186.085822759941"/>
    <n v="581182.05315237108"/>
    <n v="2706.8303959998657"/>
    <n v="1326346.8940399343"/>
    <n v="1520.7445732399246"/>
    <n v="745164.84088756319"/>
    <n v="5.5241436653058482"/>
    <n v="0.56181745834067398"/>
  </r>
  <r>
    <x v="4"/>
    <s v="Centereach"/>
    <s v="Low End"/>
    <s v="Baskin-Robbins"/>
    <s v="Rocky Road"/>
    <n v="488"/>
    <n v="1027.9060819199487"/>
    <n v="501618.16797693499"/>
    <n v="2461.5912319998774"/>
    <n v="1201256.5212159401"/>
    <n v="1433.6851500799287"/>
    <n v="699638.3532390052"/>
    <n v="5.0442443278686016"/>
    <n v="0.58242210625488611"/>
  </r>
  <r>
    <x v="4"/>
    <s v="Centereach"/>
    <s v="Low End"/>
    <s v="Baskin-Robbins"/>
    <s v="Chocolate"/>
    <n v="434"/>
    <n v="939.06434159995354"/>
    <n v="407553.92425437982"/>
    <n v="2317.8333599998855"/>
    <n v="1005939.6782399503"/>
    <n v="1378.7690183999321"/>
    <n v="598385.75398557051"/>
    <n v="5.3406298617508883"/>
    <n v="0.59485252140818279"/>
  </r>
  <r>
    <x v="4"/>
    <s v="Centereach"/>
    <s v="Low End"/>
    <s v="Baskin-Robbins"/>
    <s v="Pralines 'n Cream"/>
    <n v="370"/>
    <n v="835.39197719995877"/>
    <n v="309095.03156398475"/>
    <n v="2157.1741199998937"/>
    <n v="798154.42439996067"/>
    <n v="1321.7821427999349"/>
    <n v="489059.39283597592"/>
    <n v="5.8302003243240375"/>
    <n v="0.61273780848066173"/>
  </r>
  <r>
    <x v="4"/>
    <s v="Centereach"/>
    <s v="Low End"/>
    <s v="Baskin-Robbins"/>
    <s v="Chocolate"/>
    <n v="349"/>
    <n v="790.86895964996143"/>
    <n v="276013.26691783656"/>
    <n v="2079.1305149998989"/>
    <n v="725616.54973496473"/>
    <n v="1288.2615553499375"/>
    <n v="449603.28281712817"/>
    <n v="5.9573940257876759"/>
    <n v="0.61961552969174716"/>
  </r>
  <r>
    <x v="4"/>
    <s v="Centereach"/>
    <s v="High End"/>
    <s v="Ben and Jerry's"/>
    <s v="Brownie Batter"/>
    <n v="869"/>
    <n v="2013.282577599902"/>
    <n v="1749542.5599343148"/>
    <n v="4156.1889599997976"/>
    <n v="3611728.2062398242"/>
    <n v="2142.9063823998958"/>
    <n v="1862185.6463055094"/>
    <n v="4.7827260759491343"/>
    <n v="0.51559407019838677"/>
  </r>
  <r>
    <x v="4"/>
    <s v="Centereach"/>
    <s v="High End"/>
    <s v="Ben and Jerry's"/>
    <s v="Mint Chocolate Cookie"/>
    <n v="802"/>
    <n v="1913.9620095599071"/>
    <n v="1534997.5316670456"/>
    <n v="3988.3406759998061"/>
    <n v="3198649.2221518443"/>
    <n v="2074.378666439899"/>
    <n v="1663651.6904847987"/>
    <n v="4.9729933615957682"/>
    <n v="0.52011070140588955"/>
  </r>
  <r>
    <x v="4"/>
    <s v="Centereach"/>
    <s v="High End"/>
    <s v="Ben and Jerry's"/>
    <s v="Coffee Coffee BuzzBuzzBuzz"/>
    <n v="783"/>
    <n v="1894.5770625599057"/>
    <n v="1483453.8399844063"/>
    <n v="3969.5569759998025"/>
    <n v="3108163.1122078453"/>
    <n v="2074.9799134398968"/>
    <n v="1624709.2722234391"/>
    <n v="5.0696768531287386"/>
    <n v="0.52272329783534011"/>
  </r>
  <r>
    <x v="4"/>
    <s v="Centereach"/>
    <s v="High End"/>
    <s v="Ben and Jerry's"/>
    <s v="Turtle Soup"/>
    <n v="640"/>
    <n v="1498.0114847999255"/>
    <n v="958727.35027195234"/>
    <n v="3304.966079999836"/>
    <n v="2115178.2911998951"/>
    <n v="1806.9545951999105"/>
    <n v="1156450.9409279427"/>
    <n v="5.1640094999997439"/>
    <n v="0.54673922559592503"/>
  </r>
  <r>
    <x v="4"/>
    <s v="Centereach"/>
    <s v="High End"/>
    <s v="Ben and Jerry's"/>
    <s v="Mission to Marzipan"/>
    <n v="607"/>
    <n v="1421.1748750899292"/>
    <n v="862653.14917958702"/>
    <n v="3176.257338999842"/>
    <n v="1927988.204772904"/>
    <n v="1755.0824639099128"/>
    <n v="1065335.0555933169"/>
    <n v="5.2327139028003984"/>
    <n v="0.5525630566390326"/>
  </r>
  <r>
    <x v="4"/>
    <s v="Centereach"/>
    <s v="High End"/>
    <s v="Ben and Jerry's"/>
    <s v="Crème Brûlée"/>
    <n v="507"/>
    <n v="1261.7508534799379"/>
    <n v="639707.68271432852"/>
    <n v="2903.5021079998569"/>
    <n v="1472075.5687559275"/>
    <n v="1641.751254519919"/>
    <n v="832367.88604159898"/>
    <n v="5.7268286153843331"/>
    <n v="0.56543828571589239"/>
  </r>
  <r>
    <x v="4"/>
    <s v="Centereach"/>
    <s v="High End"/>
    <s v="Ben and Jerry's"/>
    <s v="Strawberry Banana"/>
    <n v="536"/>
    <n v="1145.897252099943"/>
    <n v="614200.92712556943"/>
    <n v="2714.9879099998648"/>
    <n v="1455233.5197599274"/>
    <n v="1569.0906578999218"/>
    <n v="841032.59263435798"/>
    <n v="5.0652759514922847"/>
    <n v="0.57793651755156428"/>
  </r>
  <r>
    <x v="4"/>
    <s v="Centereach"/>
    <s v="High End"/>
    <s v="Ben and Jerry's"/>
    <s v="Goodbye Yellow Brickle Road"/>
    <n v="500"/>
    <n v="1081.2376144799462"/>
    <n v="540618.8072399731"/>
    <n v="2606.8852079998701"/>
    <n v="1303442.6039999351"/>
    <n v="1525.6475935199239"/>
    <n v="762823.79675996199"/>
    <n v="5.2137704159997398"/>
    <n v="0.58523773461067563"/>
  </r>
  <r>
    <x v="4"/>
    <s v="Centereach"/>
    <s v="High End"/>
    <s v="Ben and Jerry's"/>
    <s v="Chocolate Peanut Butter Swirl"/>
    <n v="402"/>
    <n v="915.57996788995479"/>
    <n v="368063.14709176181"/>
    <n v="2323.6802189998853"/>
    <n v="934119.44803795381"/>
    <n v="1408.1002511099305"/>
    <n v="566056.300946192"/>
    <n v="5.7802990522385205"/>
    <n v="0.60597849893303235"/>
  </r>
  <r>
    <x v="4"/>
    <s v="Centereach"/>
    <s v="High End"/>
    <s v="Ben and Jerry's"/>
    <s v="Bananas on the Rum"/>
    <n v="357"/>
    <n v="642.05911625996873"/>
    <n v="229215.10450480884"/>
    <n v="1857.2442459999095"/>
    <n v="663036.19582196767"/>
    <n v="1215.1851297399407"/>
    <n v="433821.09131715883"/>
    <n v="5.2023648347336398"/>
    <n v="0.65429473390868154"/>
  </r>
  <r>
    <x v="4"/>
    <s v="Centereach"/>
    <s v="Low End"/>
    <s v="EDY's"/>
    <s v="Chocolate Fudge Chunk"/>
    <n v="785"/>
    <n v="1707.5735743499158"/>
    <n v="1340445.255864684"/>
    <n v="3343.2808849998355"/>
    <n v="2624475.4947248707"/>
    <n v="1635.7073106499197"/>
    <n v="1284030.2388601867"/>
    <n v="4.2589565414010639"/>
    <n v="0.48925213492793329"/>
  </r>
  <r>
    <x v="4"/>
    <s v="Centereach"/>
    <s v="Low End"/>
    <s v="EDY's"/>
    <s v="Mocha Almond Fudge"/>
    <n v="660"/>
    <n v="1522.6995761999251"/>
    <n v="1004981.7202919506"/>
    <n v="3081.7470199998488"/>
    <n v="2033953.0331999003"/>
    <n v="1559.0474437999237"/>
    <n v="1028971.3129079497"/>
    <n v="4.6693136666664374"/>
    <n v="0.50589728283407254"/>
  </r>
  <r>
    <x v="4"/>
    <s v="Centereach"/>
    <s v="Low End"/>
    <s v="EDY's"/>
    <s v="Rocky Road"/>
    <n v="623"/>
    <n v="1472.6822660499267"/>
    <n v="917481.0517491044"/>
    <n v="3020.1379549998496"/>
    <n v="1881545.9459649064"/>
    <n v="1547.4556889499229"/>
    <n v="964064.89421580196"/>
    <n v="4.847733475120144"/>
    <n v="0.51237914029327836"/>
  </r>
  <r>
    <x v="4"/>
    <s v="Centereach"/>
    <s v="Low End"/>
    <s v="EDY's"/>
    <s v="Fudge Tracks"/>
    <n v="517"/>
    <n v="1301.3633369699357"/>
    <n v="672804.84521345678"/>
    <n v="2773.3710869998631"/>
    <n v="1433832.8519789292"/>
    <n v="1472.0077500299274"/>
    <n v="761028.00676547247"/>
    <n v="5.3643541334620179"/>
    <n v="0.53076479989639413"/>
  </r>
  <r>
    <x v="4"/>
    <s v="Lake Grove"/>
    <s v="High End"/>
    <s v="Häagen-Dazs"/>
    <s v="Rockmelon"/>
    <n v="986"/>
    <n v="2346.7674586998842"/>
    <n v="2313912.7142780856"/>
    <n v="4911.9627699997582"/>
    <n v="4843195.2912197616"/>
    <n v="2565.195311299874"/>
    <n v="2529282.576941676"/>
    <n v="4.9817066632857587"/>
    <n v="0.52223427403949974"/>
  </r>
  <r>
    <x v="4"/>
    <s v="Lake Grove"/>
    <s v="High End"/>
    <s v="Häagen-Dazs"/>
    <s v="Radish and Rice"/>
    <n v="970"/>
    <n v="2361.6118973698822"/>
    <n v="2290763.5404487858"/>
    <n v="4943.6019269997541"/>
    <n v="4795293.8691897616"/>
    <n v="2581.990029629872"/>
    <n v="2504530.3287409758"/>
    <n v="5.0964968319585093"/>
    <n v="0.52228922711761872"/>
  </r>
  <r>
    <x v="4"/>
    <s v="Lake Grove"/>
    <s v="High End"/>
    <s v="Häagen-Dazs"/>
    <s v="Pralines and Cream"/>
    <n v="907"/>
    <n v="2221.1086703998903"/>
    <n v="2014545.5640527005"/>
    <n v="4687.9118399997687"/>
    <n v="4251936.0388797903"/>
    <n v="2466.8031695998784"/>
    <n v="2237390.4748270898"/>
    <n v="5.1685907828001865"/>
    <n v="0.52620511088792155"/>
  </r>
  <r>
    <x v="4"/>
    <s v="Lake Grove"/>
    <s v="High End"/>
    <s v="Häagen-Dazs"/>
    <s v="Butter Pecan"/>
    <n v="863"/>
    <n v="2131.9296946798945"/>
    <n v="1839855.326508749"/>
    <n v="4528.9306279997763"/>
    <n v="3908467.1319638072"/>
    <n v="2397.0009333198818"/>
    <n v="2068611.8054550581"/>
    <n v="5.2478918053299841"/>
    <n v="0.52926421935028156"/>
  </r>
  <r>
    <x v="4"/>
    <s v="Lake Grove"/>
    <s v="High End"/>
    <s v="Häagen-Dazs"/>
    <s v="Chocolate Chip Cookie Dough"/>
    <n v="859"/>
    <n v="2121.2363818798954"/>
    <n v="1822142.0520348302"/>
    <n v="4509.9457479997773"/>
    <n v="3874043.3975318088"/>
    <n v="2388.7093661198819"/>
    <n v="2051901.3454969786"/>
    <n v="5.2502278789287278"/>
    <n v="0.52965368090720544"/>
  </r>
  <r>
    <x v="4"/>
    <s v="Lake Grove"/>
    <s v="High End"/>
    <s v="Häagen-Dazs"/>
    <s v="Black Raspberry Chip"/>
    <n v="799"/>
    <n v="2045.9633136698985"/>
    <n v="1634724.6876222489"/>
    <n v="4380.7516569997824"/>
    <n v="3500220.5739428261"/>
    <n v="2334.7883433298839"/>
    <n v="1865495.8863205772"/>
    <n v="5.4827930625779508"/>
    <n v="0.53296523659341499"/>
  </r>
  <r>
    <x v="4"/>
    <s v="Lake Grove"/>
    <s v="High End"/>
    <s v="Häagen-Dazs"/>
    <s v="Waffle Cone"/>
    <n v="791"/>
    <n v="1814.5964431999105"/>
    <n v="1435345.7865711292"/>
    <n v="3961.5627199998048"/>
    <n v="3133596.1115198457"/>
    <n v="2146.9662767998943"/>
    <n v="1698250.3249487164"/>
    <n v="5.0082967383056953"/>
    <n v="0.54194933377200205"/>
  </r>
  <r>
    <x v="4"/>
    <s v="Lake Grove"/>
    <s v="High End"/>
    <s v="Häagen-Dazs"/>
    <s v="Butter Pecan"/>
    <n v="495"/>
    <n v="1099.4851517799457"/>
    <n v="544245.15013107308"/>
    <n v="2687.8740379998676"/>
    <n v="1330497.6488099345"/>
    <n v="1588.3888862199219"/>
    <n v="786252.49867886142"/>
    <n v="5.4300485616158944"/>
    <n v="0.59094617670472849"/>
  </r>
  <r>
    <x v="4"/>
    <s v="Lake Grove"/>
    <s v="High End"/>
    <s v="Häagen-Dazs"/>
    <s v="English Toffee"/>
    <n v="482"/>
    <n v="914.33142102995441"/>
    <n v="440707.74493643804"/>
    <n v="2362.9507129998824"/>
    <n v="1138942.2436659434"/>
    <n v="1448.6192919699279"/>
    <n v="698234.49872950534"/>
    <n v="4.9023873713690502"/>
    <n v="0.61305522963313708"/>
  </r>
  <r>
    <x v="4"/>
    <s v="Lake Grove"/>
    <s v="High End"/>
    <s v="Häagen-Dazs"/>
    <s v="Rockmelon"/>
    <n v="478"/>
    <n v="888.00221829995621"/>
    <n v="424465.06034737907"/>
    <n v="2311.0039299998862"/>
    <n v="1104659.8785399457"/>
    <n v="1423.00171169993"/>
    <n v="680194.81819256663"/>
    <n v="4.8347362552298874"/>
    <n v="0.61575045080083446"/>
  </r>
  <r>
    <x v="4"/>
    <s v="Lake Grove"/>
    <s v="High End"/>
    <s v="Häagen-Dazs"/>
    <s v="Cherry Vanilla"/>
    <n v="315"/>
    <n v="594.19184923997034"/>
    <n v="187170.43251059065"/>
    <n v="1792.0008039999107"/>
    <n v="564480.25325997185"/>
    <n v="1197.8089547599402"/>
    <n v="377309.82074938121"/>
    <n v="5.6888914412695577"/>
    <n v="0.66841987575358253"/>
  </r>
  <r>
    <x v="4"/>
    <s v="Lake Grove"/>
    <s v="Low End"/>
    <s v="Baskin-Robbins"/>
    <s v="Lemon Custard"/>
    <n v="971"/>
    <n v="2946.5625755998508"/>
    <n v="2861112.2609074553"/>
    <n v="4751.8187599997846"/>
    <n v="4614016.0159597909"/>
    <n v="1805.2561843999338"/>
    <n v="1752903.7550523356"/>
    <n v="4.8937371369719713"/>
    <n v="0.37990846780528631"/>
  </r>
  <r>
    <x v="4"/>
    <s v="Lake Grove"/>
    <s v="Low End"/>
    <s v="Baskin-Robbins"/>
    <s v="Chocolate"/>
    <n v="907"/>
    <n v="2812.744119569858"/>
    <n v="2551158.9164498611"/>
    <n v="4617.7518469997922"/>
    <n v="4188300.9252288113"/>
    <n v="1805.0077274299342"/>
    <n v="1637142.0087789502"/>
    <n v="5.0912368765157581"/>
    <n v="0.39088452286639636"/>
  </r>
  <r>
    <x v="4"/>
    <s v="Lake Grove"/>
    <s v="Low End"/>
    <s v="Baskin-Robbins"/>
    <s v="Mint Chocolate Chip"/>
    <n v="908"/>
    <n v="2808.2097924998575"/>
    <n v="2549854.4915898708"/>
    <n v="4613.2517499997912"/>
    <n v="4188832.5889998102"/>
    <n v="1805.0419574999337"/>
    <n v="1638978.0974099394"/>
    <n v="5.0806737334799461"/>
    <n v="0.39127323964056709"/>
  </r>
  <r>
    <x v="4"/>
    <s v="Lake Grove"/>
    <s v="Low End"/>
    <s v="Baskin-Robbins"/>
    <s v="Daiquiri Ice"/>
    <n v="866"/>
    <n v="2724.0576335698624"/>
    <n v="2359033.910671501"/>
    <n v="4524.1812469997967"/>
    <n v="3917940.9599018241"/>
    <n v="1800.1236134299343"/>
    <n v="1558907.0492303232"/>
    <n v="5.2242277678981486"/>
    <n v="0.39788936719183904"/>
  </r>
  <r>
    <x v="4"/>
    <s v="Lake Grove"/>
    <s v="Low End"/>
    <s v="Baskin-Robbins"/>
    <s v="Cherries Jubilee"/>
    <n v="796"/>
    <n v="2536.1306228998728"/>
    <n v="2018759.9758282988"/>
    <n v="4321.7855899998085"/>
    <n v="3440141.3296398474"/>
    <n v="1785.6549670999357"/>
    <n v="1421381.3538115486"/>
    <n v="5.4293788819093072"/>
    <n v="0.41317527904016516"/>
  </r>
  <r>
    <x v="4"/>
    <s v="Lake Grove"/>
    <s v="Low End"/>
    <s v="Baskin-Robbins"/>
    <s v="Pralines 'n Cream"/>
    <n v="771"/>
    <n v="2482.1350775898741"/>
    <n v="1913726.1448217928"/>
    <n v="4279.1531889998078"/>
    <n v="3299227.1087188516"/>
    <n v="1797.0181114099337"/>
    <n v="1385500.9638970587"/>
    <n v="5.550133837872643"/>
    <n v="0.4199471325376789"/>
  </r>
  <r>
    <x v="4"/>
    <s v="Lake Grove"/>
    <s v="Low End"/>
    <s v="Baskin-Robbins"/>
    <s v="Chocolate Chip"/>
    <n v="486"/>
    <n v="1570.3149789599197"/>
    <n v="763173.07977452094"/>
    <n v="2853.5018159998544"/>
    <n v="1386801.8825759292"/>
    <n v="1283.1868370399347"/>
    <n v="623628.80280140822"/>
    <n v="5.8714029135799475"/>
    <n v="0.44968845992842366"/>
  </r>
  <r>
    <x v="4"/>
    <s v="Lake Grove"/>
    <s v="Low End"/>
    <s v="Baskin-Robbins"/>
    <s v="Rocky Road"/>
    <n v="485"/>
    <n v="1325.5753772799321"/>
    <n v="642904.0579807671"/>
    <n v="2603.2202879998667"/>
    <n v="1262561.8396799355"/>
    <n v="1277.6449107199346"/>
    <n v="619657.78169916838"/>
    <n v="5.3674645113399313"/>
    <n v="0.49079400487524166"/>
  </r>
  <r>
    <x v="4"/>
    <s v="Lake Grove"/>
    <s v="Low End"/>
    <s v="Baskin-Robbins"/>
    <s v="Chocolate"/>
    <n v="432"/>
    <n v="1189.6668545999396"/>
    <n v="513936.0811871739"/>
    <n v="2455.3296599998753"/>
    <n v="1060702.4131199461"/>
    <n v="1265.6628053999357"/>
    <n v="546766.33193277218"/>
    <n v="5.6836334722219339"/>
    <n v="0.51547571229192901"/>
  </r>
  <r>
    <x v="4"/>
    <s v="Lake Grove"/>
    <s v="Low End"/>
    <s v="Baskin-Robbins"/>
    <s v="Pralines 'n Cream"/>
    <n v="467"/>
    <n v="1029.1317447599477"/>
    <n v="480604.52480289555"/>
    <n v="2291.2149959998837"/>
    <n v="1069997.4031319458"/>
    <n v="1262.0832512399361"/>
    <n v="589392.87832905026"/>
    <n v="4.9062419614558541"/>
    <n v="0.55083580259527953"/>
  </r>
  <r>
    <x v="4"/>
    <s v="Lake Grove"/>
    <s v="Low End"/>
    <s v="Baskin-Robbins"/>
    <s v="Chocolate"/>
    <n v="445"/>
    <n v="963.03034974995182"/>
    <n v="428548.50563872856"/>
    <n v="2210.7407249998892"/>
    <n v="983779.62262495072"/>
    <n v="1247.7103752499374"/>
    <n v="555231.1169862221"/>
    <n v="4.9679566853930091"/>
    <n v="0.56438566546513502"/>
  </r>
  <r>
    <x v="4"/>
    <s v="Lake Grove"/>
    <s v="High End"/>
    <s v="Ben and Jerry's"/>
    <s v="Brownie Batter"/>
    <n v="866"/>
    <n v="2984.9745598398504"/>
    <n v="2584987.9688213104"/>
    <n v="4837.1240639997823"/>
    <n v="4188949.4394238116"/>
    <n v="1852.1495041599319"/>
    <n v="1603961.4706025012"/>
    <n v="5.5855936073900487"/>
    <n v="0.38290303900710854"/>
  </r>
  <r>
    <x v="4"/>
    <s v="Lake Grove"/>
    <s v="High End"/>
    <s v="Ben and Jerry's"/>
    <s v="Mint Chocolate Cookie"/>
    <n v="800"/>
    <n v="2821.8982458398591"/>
    <n v="2257518.5966718872"/>
    <n v="4663.8246639997915"/>
    <n v="3731059.7311998331"/>
    <n v="1841.9264181599324"/>
    <n v="1473541.1345279459"/>
    <n v="5.8297808299997396"/>
    <n v="0.39493903627591748"/>
  </r>
  <r>
    <x v="4"/>
    <s v="Lake Grove"/>
    <s v="High End"/>
    <s v="Ben and Jerry's"/>
    <s v="Coffee Coffee BuzzBuzzBuzz"/>
    <n v="779"/>
    <n v="2783.8933074398574"/>
    <n v="2168652.8864956489"/>
    <n v="4644.9200239997881"/>
    <n v="3618392.6986958347"/>
    <n v="1861.0267165599307"/>
    <n v="1449739.8122001858"/>
    <n v="5.9626701206672506"/>
    <n v="0.40065850583954332"/>
  </r>
  <r>
    <x v="4"/>
    <s v="Lake Grove"/>
    <s v="High End"/>
    <s v="Ben and Jerry's"/>
    <s v="Turtle Soup"/>
    <n v="638"/>
    <n v="2134.5392145598908"/>
    <n v="1361836.0188892102"/>
    <n v="3465.0461759998229"/>
    <n v="2210699.4602878871"/>
    <n v="1330.5069614399322"/>
    <n v="848863.44139867695"/>
    <n v="5.4311068589338918"/>
    <n v="0.38397957598819604"/>
  </r>
  <r>
    <x v="4"/>
    <s v="Selden"/>
    <s v="High End"/>
    <s v="Ben and Jerry's"/>
    <s v="Mission to Marzipan"/>
    <n v="604"/>
    <n v="2008.6972988998973"/>
    <n v="1213253.168535538"/>
    <n v="3333.3791899998296"/>
    <n v="2013361.0307598971"/>
    <n v="1324.6818910999323"/>
    <n v="800107.86222435907"/>
    <n v="5.5188397185427638"/>
    <n v="0.39739910031057701"/>
  </r>
  <r>
    <x v="4"/>
    <s v="Selden"/>
    <s v="High End"/>
    <s v="Ben and Jerry's"/>
    <s v="Crème Brûlée"/>
    <n v="605"/>
    <n v="1749.957560639911"/>
    <n v="1058724.324187146"/>
    <n v="3053.8837439998451"/>
    <n v="1847599.6651199064"/>
    <n v="1303.9261833599342"/>
    <n v="788875.34093276039"/>
    <n v="5.0477417256195789"/>
    <n v="0.42697309153363772"/>
  </r>
  <r>
    <x v="4"/>
    <s v="Selden"/>
    <s v="High End"/>
    <s v="Ben and Jerry's"/>
    <s v="Strawberry Banana"/>
    <n v="533"/>
    <n v="1558.1103150999204"/>
    <n v="830472.79794825753"/>
    <n v="2861.8502099998536"/>
    <n v="1525366.1619299219"/>
    <n v="1303.7398948999332"/>
    <n v="694893.36398166441"/>
    <n v="5.3693249718571359"/>
    <n v="0.45555839727195224"/>
  </r>
  <r>
    <x v="4"/>
    <s v="Selden"/>
    <s v="High End"/>
    <s v="Ben and Jerry's"/>
    <s v="Goodbye Yellow Brickle Road"/>
    <n v="496"/>
    <n v="1451.7640127199259"/>
    <n v="720074.95030908321"/>
    <n v="2750.6039119998591"/>
    <n v="1364299.5403519301"/>
    <n v="1298.8398992799332"/>
    <n v="644224.59004284686"/>
    <n v="5.5455724032255223"/>
    <n v="0.47220172036169189"/>
  </r>
  <r>
    <x v="4"/>
    <s v="Selden"/>
    <s v="High End"/>
    <s v="Ben and Jerry's"/>
    <s v="Chocolate Peanut Butter Swirl"/>
    <n v="500"/>
    <n v="1183.2566567899398"/>
    <n v="591628.32839496993"/>
    <n v="2461.3159089998753"/>
    <n v="1230657.9544999376"/>
    <n v="1278.0592522099355"/>
    <n v="639029.62610496767"/>
    <n v="4.9226318179997506"/>
    <n v="0.51925851839525095"/>
  </r>
  <r>
    <x v="4"/>
    <s v="Selden"/>
    <s v="High End"/>
    <s v="Ben and Jerry's"/>
    <s v="Bananas on the Rum"/>
    <n v="353"/>
    <n v="738.67242245996295"/>
    <n v="260751.36512836692"/>
    <n v="1983.6492659999003"/>
    <n v="700228.19089796476"/>
    <n v="1244.9768435399374"/>
    <n v="439476.82576959784"/>
    <n v="5.619403019829746"/>
    <n v="0.62761944103681078"/>
  </r>
  <r>
    <x v="4"/>
    <s v="Selden"/>
    <s v="Low End"/>
    <s v="EDY's"/>
    <s v="Chocolate Fudge Chunk"/>
    <n v="799"/>
    <n v="1951.2000885799009"/>
    <n v="1559008.8707753408"/>
    <n v="3508.4043179998221"/>
    <n v="2803215.0500818579"/>
    <n v="1557.2042294199211"/>
    <n v="1244206.1793065171"/>
    <n v="4.3909941401749961"/>
    <n v="0.44384970723890216"/>
  </r>
  <r>
    <x v="4"/>
    <s v="Selden"/>
    <s v="Low End"/>
    <s v="EDY's"/>
    <s v="Mocha Almond Fudge"/>
    <n v="658"/>
    <n v="1735.2527533699122"/>
    <n v="1141796.3117174022"/>
    <n v="3240.4770269998362"/>
    <n v="2132233.8837658921"/>
    <n v="1505.224273629924"/>
    <n v="990437.57204848994"/>
    <n v="4.924737123100055"/>
    <n v="0.46450700347149848"/>
  </r>
  <r>
    <x v="4"/>
    <s v="Selden"/>
    <s v="Low End"/>
    <s v="EDY's"/>
    <s v="Rocky Road"/>
    <n v="621"/>
    <n v="1676.2046350499143"/>
    <n v="1040923.0783659967"/>
    <n v="3177.8153549998374"/>
    <n v="1973423.3354548991"/>
    <n v="1501.6107199499231"/>
    <n v="932500.25708890241"/>
    <n v="5.1172549999997381"/>
    <n v="0.47252925428387577"/>
  </r>
  <r>
    <x v="4"/>
    <s v="Selden"/>
    <s v="Low End"/>
    <s v="EDY's"/>
    <s v="Fudge Tracks"/>
    <n v="514"/>
    <n v="1475.4048668299251"/>
    <n v="758358.10155058152"/>
    <n v="2922.8523929998514"/>
    <n v="1502346.1300019235"/>
    <n v="1447.4475261699263"/>
    <n v="743988.02845134202"/>
    <n v="5.686483254863524"/>
    <n v="0.49521745594697908"/>
  </r>
  <r>
    <x v="4"/>
    <s v="Selden"/>
    <s v="High End"/>
    <s v="Häagen-Dazs"/>
    <s v="Rockmelon"/>
    <n v="983"/>
    <n v="3644.7563584998161"/>
    <n v="3582795.500405319"/>
    <n v="5607.3903499997414"/>
    <n v="5512064.7140497454"/>
    <n v="1962.6339914999253"/>
    <n v="1929269.2136444263"/>
    <n v="5.704364547303908"/>
    <n v="0.35000844760165767"/>
  </r>
  <r>
    <x v="4"/>
    <s v="Selden"/>
    <s v="High End"/>
    <s v="Häagen-Dazs"/>
    <s v="Radish and Rice"/>
    <n v="984"/>
    <n v="3667.8294570498119"/>
    <n v="3609144.1857370147"/>
    <n v="5640.7585549997366"/>
    <n v="5550506.4181197407"/>
    <n v="1972.9290979499247"/>
    <n v="1941362.2323827259"/>
    <n v="5.7324782063005451"/>
    <n v="0.34976308216581997"/>
  </r>
  <r>
    <x v="4"/>
    <s v="Selden"/>
    <s v="High End"/>
    <s v="Häagen-Dazs"/>
    <s v="Pralines and Cream"/>
    <n v="904"/>
    <n v="3430.5706367398261"/>
    <n v="3101235.8556128028"/>
    <n v="5378.2286539997531"/>
    <n v="4861918.7032157769"/>
    <n v="1947.658017259927"/>
    <n v="1760682.8476029742"/>
    <n v="5.9493679800882227"/>
    <n v="0.36213745129848035"/>
  </r>
  <r>
    <x v="4"/>
    <s v="Selden"/>
    <s v="High End"/>
    <s v="Häagen-Dazs"/>
    <s v="Butter Pecan"/>
    <n v="861"/>
    <n v="3278.5503523598341"/>
    <n v="2822831.8533818172"/>
    <n v="5215.6209559997606"/>
    <n v="4490649.6431157943"/>
    <n v="1937.0706036399265"/>
    <n v="1667817.7897339771"/>
    <n v="6.0576317723574453"/>
    <n v="0.37139788722791062"/>
  </r>
  <r>
    <x v="4"/>
    <s v="Selden"/>
    <s v="High End"/>
    <s v="Häagen-Dazs"/>
    <s v="Chocolate Chip Cookie Dough"/>
    <n v="856"/>
    <n v="3260.275837519835"/>
    <n v="2790796.1169169787"/>
    <n v="5196.2007919997623"/>
    <n v="4447947.8779517962"/>
    <n v="1935.9249544799272"/>
    <n v="1657151.7610348174"/>
    <n v="6.070328028037105"/>
    <n v="0.37256546310922772"/>
  </r>
  <r>
    <x v="4"/>
    <s v="Selden"/>
    <s v="High End"/>
    <s v="Häagen-Dazs"/>
    <s v="Black Raspberry Chip"/>
    <n v="813"/>
    <n v="3129.41871557984"/>
    <n v="2544217.4157664101"/>
    <n v="5064.4832179997675"/>
    <n v="4117424.856233811"/>
    <n v="1935.0645024199275"/>
    <n v="1573207.4404674009"/>
    <n v="6.2293766519062332"/>
    <n v="0.38208528276734754"/>
  </r>
  <r>
    <x v="4"/>
    <s v="Selden"/>
    <s v="High End"/>
    <s v="Häagen-Dazs"/>
    <s v="Waffle Cone"/>
    <n v="789"/>
    <n v="2739.2124527998612"/>
    <n v="2161238.6252590907"/>
    <n v="4636.3308799997903"/>
    <n v="3658065.0643198346"/>
    <n v="1897.1184271999291"/>
    <n v="1496826.4390607439"/>
    <n v="5.8762115082380104"/>
    <n v="0.40918529680090798"/>
  </r>
  <r>
    <x v="4"/>
    <s v="Selden"/>
    <s v="High End"/>
    <s v="Häagen-Dazs"/>
    <s v="Butter Pecan"/>
    <n v="492"/>
    <n v="1519.4495250399229"/>
    <n v="747569.1663196421"/>
    <n v="2833.6365839998566"/>
    <n v="1394149.1993279294"/>
    <n v="1314.1870589599337"/>
    <n v="646580.03300828731"/>
    <n v="5.7594239512192207"/>
    <n v="0.46378108836556442"/>
  </r>
  <r>
    <x v="4"/>
    <s v="Selden"/>
    <s v="High End"/>
    <s v="Häagen-Dazs"/>
    <s v="English Toffee"/>
    <n v="496"/>
    <n v="1201.1638931299385"/>
    <n v="595777.2909924495"/>
    <n v="2501.692322999872"/>
    <n v="1240839.3922079364"/>
    <n v="1300.5284298699335"/>
    <n v="645062.10121548688"/>
    <n v="5.0437345221771617"/>
    <n v="0.51985946389699178"/>
  </r>
  <r>
    <x v="4"/>
    <s v="Selden"/>
    <s v="High End"/>
    <s v="Häagen-Dazs"/>
    <s v="Rockmelon"/>
    <n v="474"/>
    <n v="1158.7570279999413"/>
    <n v="549250.83127197216"/>
    <n v="2448.0587999998756"/>
    <n v="1160379.871199941"/>
    <n v="1289.3017719999343"/>
    <n v="611129.03992796887"/>
    <n v="5.1646810126579652"/>
    <n v="0.52666291022094724"/>
  </r>
  <r>
    <x v="4"/>
    <s v="Smithtown"/>
    <s v="High End"/>
    <s v="Häagen-Dazs"/>
    <s v="Cherry Vanilla"/>
    <n v="411"/>
    <n v="655.41563093996638"/>
    <n v="269375.82431632618"/>
    <n v="1917.5614739999016"/>
    <n v="788117.76581395953"/>
    <n v="1262.1458430599353"/>
    <n v="518741.94149763335"/>
    <n v="4.6655996934304174"/>
    <n v="0.65820358834555937"/>
  </r>
  <r>
    <x v="4"/>
    <s v="Smithtown"/>
    <s v="Low End"/>
    <s v="Baskin-Robbins"/>
    <s v="Lemon Custard"/>
    <n v="968"/>
    <n v="2933.0791760998477"/>
    <n v="2839220.6424646527"/>
    <n v="4657.1673099997843"/>
    <n v="4508137.9560797913"/>
    <n v="1724.0881338999366"/>
    <n v="1668917.3136151386"/>
    <n v="4.8111232541320081"/>
    <n v="0.37020102975428992"/>
  </r>
  <r>
    <x v="4"/>
    <s v="Smithtown"/>
    <s v="Low End"/>
    <s v="Baskin-Robbins"/>
    <s v="Cherries Jubilee"/>
    <n v="810"/>
    <n v="2514.3213512998705"/>
    <n v="2036600.294552895"/>
    <n v="4219.4052299998084"/>
    <n v="3417718.2362998449"/>
    <n v="1705.0838786999379"/>
    <n v="1381117.9417469499"/>
    <n v="5.2091422592590231"/>
    <n v="0.40410526739097191"/>
  </r>
  <r>
    <x v="4"/>
    <s v="Smithtown"/>
    <s v="Low End"/>
    <s v="Baskin-Robbins"/>
    <s v="French Vanilla"/>
    <n v="794"/>
    <n v="2521.9560081298696"/>
    <n v="2002433.0704551165"/>
    <n v="4231.8238229998069"/>
    <n v="3360068.1154618468"/>
    <n v="1709.8678148699373"/>
    <n v="1357635.0450067304"/>
    <n v="5.3297529256924516"/>
    <n v="0.40404985802501242"/>
  </r>
  <r>
    <x v="4"/>
    <s v="Smithtown"/>
    <s v="Low End"/>
    <s v="Baskin-Robbins"/>
    <s v="Pralines 'n Cream"/>
    <n v="769"/>
    <n v="2457.6820596898719"/>
    <n v="1889957.5039015114"/>
    <n v="4172.9630989998086"/>
    <n v="3209008.6231308528"/>
    <n v="1715.2810393099367"/>
    <n v="1319051.1192293414"/>
    <n v="5.4264799726915589"/>
    <n v="0.41104629938401843"/>
  </r>
  <r>
    <x v="4"/>
    <s v="Smithtown"/>
    <s v="Low End"/>
    <s v="Baskin-Robbins"/>
    <s v="Gold Medal Ribbon"/>
    <n v="695"/>
    <n v="2282.3079519598809"/>
    <n v="1586204.0266121172"/>
    <n v="3495.2201159998181"/>
    <n v="2429177.9806198734"/>
    <n v="1212.9121640399371"/>
    <n v="842973.9540077562"/>
    <n v="5.0290936920860689"/>
    <n v="0.34702025159665228"/>
  </r>
  <r>
    <x v="4"/>
    <s v="Smithtown"/>
    <s v="Low End"/>
    <s v="Baskin-Robbins"/>
    <s v="Chocolate"/>
    <n v="648"/>
    <n v="2114.0014883398912"/>
    <n v="1369872.9644442496"/>
    <n v="3307.2970139998301"/>
    <n v="2143128.46507189"/>
    <n v="1193.2955256599389"/>
    <n v="773255.5006276404"/>
    <n v="5.1038534166664045"/>
    <n v="0.36080688266239885"/>
  </r>
  <r>
    <x v="4"/>
    <s v="Smithtown"/>
    <s v="Low End"/>
    <s v="Baskin-Robbins"/>
    <s v="Chocolate"/>
    <n v="446"/>
    <n v="1135.7189075999408"/>
    <n v="506530.63278957363"/>
    <n v="2318.8159599998789"/>
    <n v="1034191.918159946"/>
    <n v="1183.0970523999381"/>
    <n v="527661.28537037235"/>
    <n v="5.1991389237665446"/>
    <n v="0.51021602093854823"/>
  </r>
  <r>
    <x v="4"/>
    <s v="Smithtown"/>
    <s v="Low End"/>
    <s v="Baskin-Robbins"/>
    <s v="Pralines 'n Cream"/>
    <n v="365"/>
    <n v="971.49758015994939"/>
    <n v="354596.61675838154"/>
    <n v="2150.8843359998882"/>
    <n v="785072.78263995924"/>
    <n v="1179.3867558399388"/>
    <n v="430476.1658815777"/>
    <n v="5.8928337972599678"/>
    <n v="0.54832644233827366"/>
  </r>
  <r>
    <x v="4"/>
    <s v="Smithtown"/>
    <s v="Low End"/>
    <s v="Baskin-Robbins"/>
    <s v="Chocolate"/>
    <n v="443"/>
    <n v="904.93634984995356"/>
    <n v="400886.8029835294"/>
    <n v="2071.0384349998935"/>
    <n v="917470.02670495282"/>
    <n v="1166.10208514994"/>
    <n v="516583.22372142342"/>
    <n v="4.6750303273135296"/>
    <n v="0.56305188037227316"/>
  </r>
  <r>
    <x v="4"/>
    <s v="Smithtown"/>
    <s v="Low End"/>
    <s v="Baskin-Robbins"/>
    <s v="Pralines 'n Cream"/>
    <n v="417"/>
    <n v="823.25390795995725"/>
    <n v="343296.87961930217"/>
    <n v="1993.9277159998967"/>
    <n v="831467.85757195693"/>
    <n v="1170.6738080399396"/>
    <n v="488170.97795265476"/>
    <n v="4.7816012374098245"/>
    <n v="0.58711948213873977"/>
  </r>
  <r>
    <x v="4"/>
    <s v="Smithtown"/>
    <s v="High End"/>
    <s v="Ben and Jerry's"/>
    <s v="Turtle Soup"/>
    <n v="924"/>
    <n v="3153.0182046298355"/>
    <n v="2913388.821077968"/>
    <n v="4945.3447729997679"/>
    <n v="4569498.5702517852"/>
    <n v="1792.3265683699324"/>
    <n v="1656109.7491738172"/>
    <n v="5.3521047326837312"/>
    <n v="0.3624270198825259"/>
  </r>
  <r>
    <x v="4"/>
    <s v="Smithtown"/>
    <s v="High End"/>
    <s v="Ben and Jerry's"/>
    <s v="Crème Brûlée"/>
    <n v="519"/>
    <n v="1708.8319689399111"/>
    <n v="886883.79187981389"/>
    <n v="2931.1616739998476"/>
    <n v="1521272.908805921"/>
    <n v="1222.3297050599365"/>
    <n v="634389.11692610709"/>
    <n v="5.6477103545276446"/>
    <n v="0.41701203857239028"/>
  </r>
  <r>
    <x v="4"/>
    <s v="Smithtown"/>
    <s v="High End"/>
    <s v="Ben and Jerry's"/>
    <s v="Strawberry Banana"/>
    <n v="531"/>
    <n v="1511.7854030999208"/>
    <n v="802758.04904605797"/>
    <n v="2732.9150099998565"/>
    <n v="1451177.8703099238"/>
    <n v="1221.1296068999357"/>
    <n v="648419.8212638658"/>
    <n v="5.1467325988697858"/>
    <n v="0.44682311833034272"/>
  </r>
  <r>
    <x v="4"/>
    <s v="Smithtown"/>
    <s v="High End"/>
    <s v="Ben and Jerry's"/>
    <s v="Chocolate Macadamia"/>
    <n v="513"/>
    <n v="1410.2743332299265"/>
    <n v="723470.73294695222"/>
    <n v="2620.9758329998631"/>
    <n v="1344560.6023289298"/>
    <n v="1210.7014997699366"/>
    <n v="621089.86938197759"/>
    <n v="5.109114684210259"/>
    <n v="0.46192776160939131"/>
  </r>
  <r>
    <x v="4"/>
    <s v="Smithtown"/>
    <s v="High End"/>
    <s v="Ben and Jerry's"/>
    <s v="Half Baked"/>
    <n v="476"/>
    <n v="1322.7464175999312"/>
    <n v="629627.29477756727"/>
    <n v="2525.1529599998689"/>
    <n v="1201972.8089599377"/>
    <n v="1202.4065423999377"/>
    <n v="572345.51418237039"/>
    <n v="5.3049431932770359"/>
    <n v="0.47617176521457144"/>
  </r>
  <r>
    <x v="4"/>
    <s v="Smithtown"/>
    <s v="High End"/>
    <s v="Ben and Jerry's"/>
    <s v="Chocolate Peanut Butter Swirl"/>
    <n v="414"/>
    <n v="1129.1502956899412"/>
    <n v="467468.22241563565"/>
    <n v="2324.909098999879"/>
    <n v="962512.36698594992"/>
    <n v="1195.7588033099378"/>
    <n v="495044.14457031427"/>
    <n v="5.6157224613523651"/>
    <n v="0.51432497030715096"/>
  </r>
  <r>
    <x v="4"/>
    <s v="Smithtown"/>
    <s v="High End"/>
    <s v="Ben and Jerry's"/>
    <s v="Imagine Whirled Peace"/>
    <n v="350"/>
    <n v="677.51376899996467"/>
    <n v="237129.81914998763"/>
    <n v="1853.9798999999032"/>
    <n v="648892.96499996609"/>
    <n v="1176.4661309999385"/>
    <n v="411763.14584997843"/>
    <n v="5.2970854285711519"/>
    <n v="0.63456250577473894"/>
  </r>
  <r>
    <x v="4"/>
    <s v="St James"/>
    <s v="Low End"/>
    <s v="EDY's"/>
    <s v="Mocha Almond Fudge"/>
    <n v="672"/>
    <n v="1693.977356069912"/>
    <n v="1138352.783278981"/>
    <n v="3122.4071969998381"/>
    <n v="2098257.6363838911"/>
    <n v="1428.4298409299261"/>
    <n v="959904.85310491011"/>
    <n v="4.6464392812497595"/>
    <n v="0.45747711647040512"/>
  </r>
  <r>
    <x v="4"/>
    <s v="St James"/>
    <s v="Low End"/>
    <s v="EDY's"/>
    <s v="Rocky Road"/>
    <n v="617"/>
    <n v="1632.5188293499143"/>
    <n v="1007264.1177088971"/>
    <n v="3055.9538849998394"/>
    <n v="1885523.5470449009"/>
    <n v="1423.4350556499251"/>
    <n v="878259.42933600384"/>
    <n v="4.9529236385734832"/>
    <n v="0.46579075117489865"/>
  </r>
  <r>
    <x v="4"/>
    <s v="St James"/>
    <s v="Low End"/>
    <s v="EDY's"/>
    <s v="Fudge Tracks"/>
    <n v="511"/>
    <n v="1427.9660079299256"/>
    <n v="729690.63005219202"/>
    <n v="2796.9972029998544"/>
    <n v="1429265.5707329256"/>
    <n v="1369.0311950699288"/>
    <n v="699574.94068073353"/>
    <n v="5.4735757397257423"/>
    <n v="0.48946462785218597"/>
  </r>
  <r>
    <x v="4"/>
    <s v="St James"/>
    <s v="Low End"/>
    <s v="EDY's"/>
    <s v="Pumpkin (Holiday)"/>
    <n v="358"/>
    <n v="825.20789389995718"/>
    <n v="295424.42601618468"/>
    <n v="2050.8036899998938"/>
    <n v="734187.72101996199"/>
    <n v="1225.5957960999367"/>
    <n v="438763.29500377731"/>
    <n v="5.7285019273740048"/>
    <n v="0.59761731562907427"/>
  </r>
  <r>
    <x v="4"/>
    <s v="St James"/>
    <s v="High End"/>
    <s v="Häagen-Dazs"/>
    <s v="Pralines and Cream"/>
    <n v="902"/>
    <n v="3427.7903378398214"/>
    <n v="3091866.884731519"/>
    <n v="5297.2234639997505"/>
    <n v="4778095.5645277752"/>
    <n v="1869.4331261599291"/>
    <n v="1686228.6797962561"/>
    <n v="5.8727532860307656"/>
    <n v="0.35290811098771069"/>
  </r>
  <r>
    <x v="4"/>
    <s v="St James"/>
    <s v="High End"/>
    <s v="Häagen-Dazs"/>
    <s v="Butter Pecan"/>
    <n v="858"/>
    <n v="3272.2908345598298"/>
    <n v="2807625.5360523341"/>
    <n v="5130.8785759997591"/>
    <n v="4402293.8182077929"/>
    <n v="1858.5877414399292"/>
    <n v="1594668.2821554588"/>
    <n v="5.9800449603726795"/>
    <n v="0.36223576798984775"/>
  </r>
  <r>
    <x v="4"/>
    <s v="St James"/>
    <s v="High End"/>
    <s v="Häagen-Dazs"/>
    <s v="Chocolate Chip Cookie Dough"/>
    <n v="854"/>
    <n v="3253.5819781198311"/>
    <n v="2778559.0093143359"/>
    <n v="5110.98105199976"/>
    <n v="4364777.8184077954"/>
    <n v="1857.3990738799289"/>
    <n v="1586218.8090934595"/>
    <n v="5.9847553302104917"/>
    <n v="0.36341341417284051"/>
  </r>
  <r>
    <x v="4"/>
    <s v="St James"/>
    <s v="High End"/>
    <s v="Häagen-Dazs"/>
    <s v="Raspberry Sorbet"/>
    <n v="685"/>
    <n v="2697.5485284898614"/>
    <n v="1847820.742015555"/>
    <n v="4502.8825789997954"/>
    <n v="3084474.5666148597"/>
    <n v="1805.3340505099341"/>
    <n v="1236653.8245993047"/>
    <n v="6.5735512102186791"/>
    <n v="0.4009285205280535"/>
  </r>
  <r>
    <x v="4"/>
    <s v="St James"/>
    <s v="High End"/>
    <s v="Häagen-Dazs"/>
    <s v="English Toffee"/>
    <n v="492"/>
    <n v="1146.7268772299399"/>
    <n v="564189.62359713041"/>
    <n v="2364.5064329998759"/>
    <n v="1163337.1650359388"/>
    <n v="1217.779555769936"/>
    <n v="599147.54143880843"/>
    <n v="4.8059073841460895"/>
    <n v="0.51502484356742706"/>
  </r>
  <r>
    <x v="4"/>
    <s v="St James"/>
    <s v="High End"/>
    <s v="Häagen-Dazs"/>
    <s v="Rockmelon"/>
    <n v="472"/>
    <n v="1104.0811649999425"/>
    <n v="521126.30987997289"/>
    <n v="2311.32149999988"/>
    <n v="1090943.7479999433"/>
    <n v="1207.2403349999374"/>
    <n v="569817.43811997049"/>
    <n v="4.8968675847455083"/>
    <n v="0.52231605815114868"/>
  </r>
  <r>
    <x v="4"/>
    <s v="St James"/>
    <s v="High End"/>
    <s v="Häagen-Dazs"/>
    <s v="Rockmelon"/>
    <n v="980"/>
    <n v="2087.0635499998916"/>
    <n v="2045322.2789998937"/>
    <n v="5031.6385499997386"/>
    <n v="4931005.778999744"/>
    <n v="2944.574999999847"/>
    <n v="2885683.4999998501"/>
    <n v="5.1343250510201415"/>
    <n v="0.5852119485013485"/>
  </r>
  <r>
    <x v="4"/>
    <s v="St James"/>
    <s v="High End"/>
    <s v="Häagen-Dazs"/>
    <s v="Radish and Rice"/>
    <n v="980"/>
    <n v="2099.5951949998898"/>
    <n v="2057603.291099892"/>
    <n v="5063.5809449997341"/>
    <n v="4962309.3260997394"/>
    <n v="2963.9857499998443"/>
    <n v="2904706.0349998474"/>
    <n v="5.166919331632382"/>
    <n v="0.58535368194849702"/>
  </r>
  <r>
    <x v="4"/>
    <s v="St James"/>
    <s v="High End"/>
    <s v="Häagen-Dazs"/>
    <s v="Cherry Vanilla"/>
    <n v="309"/>
    <n v="588.64800863996902"/>
    <n v="181892.23466975044"/>
    <n v="1767.1621439999071"/>
    <n v="546053.10249597125"/>
    <n v="1178.5141353599381"/>
    <n v="364160.86782622081"/>
    <n v="5.7189713398055249"/>
    <n v="0.66689643582586844"/>
  </r>
  <r>
    <x v="4"/>
    <s v="St James"/>
    <s v="Low End"/>
    <s v="Baskin-Robbins"/>
    <s v="Lemon Custard"/>
    <n v="965"/>
    <n v="2998.5035765998405"/>
    <n v="2893555.9514188459"/>
    <n v="4749.8958599997741"/>
    <n v="4583649.5048997821"/>
    <n v="1751.3922833999336"/>
    <n v="1690093.5534809362"/>
    <n v="4.9221718756474342"/>
    <n v="0.36872224887052935"/>
  </r>
  <r>
    <x v="4"/>
    <s v="St James"/>
    <s v="Low End"/>
    <s v="Baskin-Robbins"/>
    <s v="Mint Chocolate Chip"/>
    <n v="903"/>
    <n v="2853.2918114998474"/>
    <n v="2576522.5057843621"/>
    <n v="4604.0166499997813"/>
    <n v="4157427.0349498023"/>
    <n v="1750.7248384999339"/>
    <n v="1580904.5291654402"/>
    <n v="5.0985787929122717"/>
    <n v="0.38026031867196158"/>
  </r>
  <r>
    <x v="4"/>
    <s v="St James"/>
    <s v="Low End"/>
    <s v="Baskin-Robbins"/>
    <s v="French Vanilla"/>
    <n v="808"/>
    <n v="2578.4021904298634"/>
    <n v="2083348.9698673296"/>
    <n v="4315.3491529997973"/>
    <n v="3486802.1156238364"/>
    <n v="1736.9469625699339"/>
    <n v="1403453.1457565068"/>
    <n v="5.3407786547027198"/>
    <n v="0.4025043863165747"/>
  </r>
  <r>
    <x v="4"/>
    <s v="St James"/>
    <s v="Low End"/>
    <s v="Baskin-Robbins"/>
    <s v="Chocolate Mint"/>
    <n v="465"/>
    <n v="1275.4781297599327"/>
    <n v="593097.33033836866"/>
    <n v="2696.4700959998577"/>
    <n v="1253858.5946399339"/>
    <n v="1420.991966239925"/>
    <n v="660761.26430156524"/>
    <n v="5.7988604215050703"/>
    <n v="0.52698228263236779"/>
  </r>
  <r>
    <x v="4"/>
    <s v="St James"/>
    <s v="Low End"/>
    <s v="Baskin-Robbins"/>
    <s v="Rocky Road"/>
    <n v="397"/>
    <n v="990.41176251994671"/>
    <n v="393193.46972041886"/>
    <n v="2267.251491999878"/>
    <n v="900098.84232395154"/>
    <n v="1276.8397294799313"/>
    <n v="506905.37260353268"/>
    <n v="5.7109609370274006"/>
    <n v="0.56316634214833716"/>
  </r>
  <r>
    <x v="4"/>
    <s v="St James"/>
    <s v="Low End"/>
    <s v="Baskin-Robbins"/>
    <s v="Chocolate"/>
    <n v="443"/>
    <n v="896.55113059995199"/>
    <n v="397172.15085577872"/>
    <n v="2116.9552599998869"/>
    <n v="937811.18017994997"/>
    <n v="1220.4041293999348"/>
    <n v="540639.02932417125"/>
    <n v="4.7786800451464719"/>
    <n v="0.57649027944029385"/>
  </r>
  <r>
    <x v="4"/>
    <s v="St James"/>
    <s v="Low End"/>
    <s v="Baskin-Robbins"/>
    <s v="Pralines 'n Cream"/>
    <n v="379"/>
    <n v="785.60503839995818"/>
    <n v="297744.30955358414"/>
    <n v="1944.9646399998962"/>
    <n v="737141.59855996072"/>
    <n v="1159.3596015999381"/>
    <n v="439397.28900637658"/>
    <n v="5.1318328232187236"/>
    <n v="0.59608261135276985"/>
  </r>
  <r>
    <x v="4"/>
    <s v="St James"/>
    <s v="Low End"/>
    <s v="Baskin-Robbins"/>
    <s v="Chocolate"/>
    <n v="357"/>
    <n v="739.60687994996101"/>
    <n v="264039.65614213608"/>
    <n v="1866.5286449999016"/>
    <n v="666350.72626496491"/>
    <n v="1126.9217650499406"/>
    <n v="402311.07012282882"/>
    <n v="5.2283715546215737"/>
    <n v="0.6037527300043124"/>
  </r>
  <r>
    <x v="4"/>
    <s v="St James"/>
    <s v="High End"/>
    <s v="Ben and Jerry's"/>
    <s v="Brownie Batter"/>
    <n v="860"/>
    <n v="3039.8866280398397"/>
    <n v="2614302.5001142621"/>
    <n v="4841.2742839997709"/>
    <n v="4163495.8842398031"/>
    <n v="1801.3876559599312"/>
    <n v="1549193.384125541"/>
    <n v="5.6293887023253149"/>
    <n v="0.37208956780520563"/>
  </r>
  <r>
    <x v="4"/>
    <s v="Stony Brook"/>
    <s v="High End"/>
    <s v="Ben and Jerry's"/>
    <s v="Mint Chocolate Cookie"/>
    <n v="810"/>
    <n v="2869.754493639849"/>
    <n v="2324501.1398482779"/>
    <n v="4660.7980439997809"/>
    <n v="3775246.4156398224"/>
    <n v="1791.0435503599319"/>
    <n v="1450745.2757915445"/>
    <n v="5.7540716592589884"/>
    <n v="0.38427830029359156"/>
  </r>
  <r>
    <x v="4"/>
    <s v="Stony Brook"/>
    <s v="High End"/>
    <s v="Ben and Jerry's"/>
    <s v="Phish Food"/>
    <n v="780"/>
    <n v="2854.120177729847"/>
    <n v="2226213.7386292806"/>
    <n v="4661.6567829997775"/>
    <n v="3636092.2907398264"/>
    <n v="1807.5366052699305"/>
    <n v="1409878.5521105458"/>
    <n v="5.97648305512792"/>
    <n v="0.38774553542030182"/>
  </r>
  <r>
    <x v="4"/>
    <s v="Stony Brook"/>
    <s v="High End"/>
    <s v="Ben and Jerry's"/>
    <s v="Turtle Soup"/>
    <n v="549"/>
    <n v="1493.1998435999201"/>
    <n v="819766.71413635614"/>
    <n v="3169.3575599998303"/>
    <n v="1739977.3004399068"/>
    <n v="1676.1577163999102"/>
    <n v="920210.58630355063"/>
    <n v="5.7729645901636255"/>
    <n v="0.52886355820325937"/>
  </r>
  <r>
    <x v="4"/>
    <s v="Stony Brook"/>
    <s v="High End"/>
    <s v="Ben and Jerry's"/>
    <s v="Mission to Marzipan"/>
    <n v="599"/>
    <n v="1411.0107953899242"/>
    <n v="845195.46643856459"/>
    <n v="3031.6554689998375"/>
    <n v="1815961.6259309025"/>
    <n v="1620.6446736099133"/>
    <n v="970766.15949233796"/>
    <n v="5.0611944390648373"/>
    <n v="0.53457415929408836"/>
  </r>
  <r>
    <x v="4"/>
    <s v="Stony Brook"/>
    <s v="High End"/>
    <s v="Ben and Jerry's"/>
    <s v="Crème Brûlée"/>
    <n v="516"/>
    <n v="1241.8487683799337"/>
    <n v="640793.96448404586"/>
    <n v="2743.7598979998538"/>
    <n v="1415780.1073679246"/>
    <n v="1501.9111296199201"/>
    <n v="774986.14288387878"/>
    <n v="5.3173641434105692"/>
    <n v="0.54739160329399938"/>
  </r>
  <r>
    <x v="4"/>
    <s v="Stony Brook"/>
    <s v="High End"/>
    <s v="Ben and Jerry's"/>
    <s v="Dave Matthews Band MagicBrownies Encore Edition"/>
    <n v="421"/>
    <n v="1083.6935726499419"/>
    <n v="456234.99408562551"/>
    <n v="2479.7728149998675"/>
    <n v="1043984.3551149442"/>
    <n v="1396.0792423499256"/>
    <n v="587749.36102931865"/>
    <n v="5.8901967102134618"/>
    <n v="0.56298675181258495"/>
  </r>
  <r>
    <x v="4"/>
    <s v="Stony Brook"/>
    <s v="High End"/>
    <s v="Ben and Jerry's"/>
    <s v="Coffee"/>
    <n v="408"/>
    <n v="1030.3809794599458"/>
    <n v="420395.43961965787"/>
    <n v="2381.9889659998748"/>
    <n v="971851.49812794896"/>
    <n v="1351.607986539929"/>
    <n v="551456.05850829114"/>
    <n v="5.8382082499996928"/>
    <n v="0.56742831550966977"/>
  </r>
  <r>
    <x v="4"/>
    <s v="Stony Brook"/>
    <s v="High End"/>
    <s v="Ben and Jerry's"/>
    <s v="Chocolate Peanut Butter Swirl"/>
    <n v="410"/>
    <n v="871.40772458995366"/>
    <n v="357277.16708188102"/>
    <n v="2123.1487889998871"/>
    <n v="870491.0034899537"/>
    <n v="1251.7410644099334"/>
    <n v="513213.83640807268"/>
    <n v="5.1784116804875291"/>
    <n v="0.58956822569160039"/>
  </r>
  <r>
    <x v="4"/>
    <s v="Stony Brook"/>
    <s v="High End"/>
    <s v="Ben and Jerry's"/>
    <s v="Bananas on the Rum"/>
    <n v="348"/>
    <n v="580.26987985996936"/>
    <n v="201933.91819126933"/>
    <n v="1628.8838059999139"/>
    <n v="566851.56448797008"/>
    <n v="1048.6139261399444"/>
    <n v="364917.64629670075"/>
    <n v="4.6807005919537756"/>
    <n v="0.64376226362950273"/>
  </r>
  <r>
    <x v="4"/>
    <s v="Stony Brook"/>
    <s v="Low End"/>
    <s v="EDY's"/>
    <s v="Chocolate Fudge Chunk"/>
    <n v="793"/>
    <n v="1720.4202916399083"/>
    <n v="1364293.2912704472"/>
    <n v="3217.4538439998287"/>
    <n v="2551440.898291864"/>
    <n v="1497.0335523599203"/>
    <n v="1187147.6070214168"/>
    <n v="4.0573188448925963"/>
    <n v="0.46528516800690428"/>
  </r>
  <r>
    <x v="4"/>
    <s v="Stony Brook"/>
    <s v="Low End"/>
    <s v="EDY's"/>
    <s v="Mocha Almond Fudge"/>
    <n v="668"/>
    <n v="1522.8497011099189"/>
    <n v="1017263.6003414259"/>
    <n v="2938.4396809998439"/>
    <n v="1962877.7069078956"/>
    <n v="1415.589979889925"/>
    <n v="945614.10656646977"/>
    <n v="4.3988617979039581"/>
    <n v="0.48174886455666543"/>
  </r>
  <r>
    <x v="4"/>
    <s v="Stony Brook"/>
    <s v="Low End"/>
    <s v="EDY's"/>
    <s v="Rocky Road"/>
    <n v="615"/>
    <n v="1466.9058088299212"/>
    <n v="902147.07243040157"/>
    <n v="2866.4180929998461"/>
    <n v="1762847.1271949054"/>
    <n v="1399.5122841699249"/>
    <n v="860700.05476450385"/>
    <n v="4.6608424276420264"/>
    <n v="0.48824429610869052"/>
  </r>
  <r>
    <x v="4"/>
    <s v="Stony Brook"/>
    <s v="Low End"/>
    <s v="EDY's"/>
    <s v="Fudge Tracks"/>
    <n v="509"/>
    <n v="1284.2504402699315"/>
    <n v="653683.47409739508"/>
    <n v="2604.608516999861"/>
    <n v="1325745.7351529293"/>
    <n v="1320.3580767299295"/>
    <n v="672062.26105553424"/>
    <n v="5.1171090707266425"/>
    <n v="0.50693149013072969"/>
  </r>
  <r>
    <x v="4"/>
    <s v="Stony Brook"/>
    <s v="High End"/>
    <s v="Häagen-Dazs"/>
    <s v="Butter Pecan"/>
    <n v="855"/>
    <n v="3345.119141759822"/>
    <n v="2860076.8662046478"/>
    <n v="5233.9436959997474"/>
    <n v="4475021.8600797839"/>
    <n v="1888.8245542399254"/>
    <n v="1614944.9938751361"/>
    <n v="6.1215715742687102"/>
    <n v="0.36087980000310965"/>
  </r>
  <r>
    <x v="4"/>
    <s v="Stony Brook"/>
    <s v="High End"/>
    <s v="Häagen-Dazs"/>
    <s v="Chocolate Chip Cookie Dough"/>
    <n v="850"/>
    <n v="3325.985418719823"/>
    <n v="2827087.6059118495"/>
    <n v="5213.5913119997485"/>
    <n v="4431552.6151997866"/>
    <n v="1887.6058932799256"/>
    <n v="1604465.0092879371"/>
    <n v="6.1336368376467627"/>
    <n v="0.36205482561231039"/>
  </r>
  <r>
    <x v="4"/>
    <s v="Stony Brook"/>
    <s v="High End"/>
    <s v="Häagen-Dazs"/>
    <s v="Black Raspberry Chip"/>
    <n v="807"/>
    <n v="3187.6392589798293"/>
    <n v="2572424.8819967224"/>
    <n v="5073.1393579997548"/>
    <n v="4094023.4619058021"/>
    <n v="1885.5000990199255"/>
    <n v="1521598.5799090797"/>
    <n v="6.286418039652732"/>
    <n v="0.37166337566633362"/>
  </r>
  <r>
    <x v="4"/>
    <s v="Stony Brook"/>
    <s v="High End"/>
    <s v="Häagen-Dazs"/>
    <s v="Vanilla Chocolate Chip"/>
    <n v="728"/>
    <n v="2593.4809886998623"/>
    <n v="1888054.1597734997"/>
    <n v="4427.6587699997917"/>
    <n v="3223335.5845598485"/>
    <n v="1834.1777812999294"/>
    <n v="1335281.4247863488"/>
    <n v="6.0819488598898239"/>
    <n v="0.41425454773697828"/>
  </r>
  <r>
    <x v="4"/>
    <s v="Stony Brook"/>
    <s v="High End"/>
    <s v="Häagen-Dazs"/>
    <s v="English Toffee"/>
    <n v="390"/>
    <n v="868.90511332995334"/>
    <n v="338872.99419868179"/>
    <n v="2161.5900429998837"/>
    <n v="843020.11676995468"/>
    <n v="1292.6849296699304"/>
    <n v="504147.12257127289"/>
    <n v="5.5425385717945739"/>
    <n v="0.59802502045018902"/>
  </r>
  <r>
    <x v="4"/>
    <s v="Stony Brook"/>
    <s v="High End"/>
    <s v="Häagen-Dazs"/>
    <s v="Rockmelon"/>
    <n v="386"/>
    <n v="841.8658142999551"/>
    <n v="324960.20431978267"/>
    <n v="2109.4655299998876"/>
    <n v="814253.69457995659"/>
    <n v="1267.5997156999324"/>
    <n v="489293.49026017392"/>
    <n v="5.464936606217325"/>
    <n v="0.60091037169021666"/>
  </r>
  <r>
    <x v="4"/>
    <s v="Stony Brook"/>
    <s v="High End"/>
    <s v="Häagen-Dazs"/>
    <s v="Cherry Vanilla"/>
    <n v="323"/>
    <n v="526.5676023399717"/>
    <n v="170081.33555581086"/>
    <n v="1551.0258139999166"/>
    <n v="500981.33792197309"/>
    <n v="1024.4582116599449"/>
    <n v="330900.00236616225"/>
    <n v="4.8019375046437052"/>
    <n v="0.66050365017329105"/>
  </r>
  <r>
    <x v="4"/>
    <s v="Stony Brook"/>
    <s v="Low End"/>
    <s v="Baskin-Robbins"/>
    <s v="Mint Chocolate Chip"/>
    <n v="899"/>
    <n v="2057.5313183498884"/>
    <n v="1849720.6551965496"/>
    <n v="3933.333284999786"/>
    <n v="3536066.6232148074"/>
    <n v="1875.8019666498976"/>
    <n v="1686345.9680182578"/>
    <n v="4.375231685205546"/>
    <n v="0.47689881094070563"/>
  </r>
  <r>
    <x v="4"/>
    <s v="Stony Brook"/>
    <s v="Low End"/>
    <s v="Baskin-Robbins"/>
    <s v="Cherries Jubilee"/>
    <n v="804"/>
    <n v="1866.2438363798992"/>
    <n v="1500460.044449439"/>
    <n v="3629.5326979998035"/>
    <n v="2918144.2891918421"/>
    <n v="1763.2888616199043"/>
    <n v="1417684.244742403"/>
    <n v="4.5143441517410494"/>
    <n v="0.48581704818133581"/>
  </r>
  <r>
    <x v="4"/>
    <s v="Stony Brook"/>
    <s v="Low End"/>
    <s v="Baskin-Robbins"/>
    <s v="Pralines 'n Cream"/>
    <n v="763"/>
    <n v="1827.4951986199003"/>
    <n v="1394378.836546984"/>
    <n v="3576.4658019998051"/>
    <n v="2728843.4069258515"/>
    <n v="1748.9706033799048"/>
    <n v="1334464.5703788674"/>
    <n v="4.6873732660547907"/>
    <n v="0.48902204025044949"/>
  </r>
  <r>
    <x v="4"/>
    <s v="Stony Brook"/>
    <s v="Low End"/>
    <s v="Baskin-Robbins"/>
    <s v="Chocolate Mint"/>
    <n v="479"/>
    <n v="1303.5398301599296"/>
    <n v="624395.5786466063"/>
    <n v="2755.7949359998511"/>
    <n v="1320025.7743439286"/>
    <n v="1452.2551058399215"/>
    <n v="695630.19569732226"/>
    <n v="5.753225336116599"/>
    <n v="0.52698228263236779"/>
  </r>
  <r>
    <x v="4"/>
    <s v="Stony Brook"/>
    <s v="Low End"/>
    <s v="Baskin-Robbins"/>
    <s v="Rocky Road"/>
    <n v="393"/>
    <n v="1011.8102427199444"/>
    <n v="397641.42538893817"/>
    <n v="2316.2369119998725"/>
    <n v="910281.10641594988"/>
    <n v="1304.4266692799281"/>
    <n v="512639.68102701171"/>
    <n v="5.8937326005085815"/>
    <n v="0.56316634214833716"/>
  </r>
  <r>
    <x v="4"/>
    <s v="Stony Brook"/>
    <s v="Low End"/>
    <s v="Baskin-Robbins"/>
    <s v="Chocolate"/>
    <n v="440"/>
    <n v="916.0458335999499"/>
    <n v="403060.16678397794"/>
    <n v="2162.986559999882"/>
    <n v="951714.08639994811"/>
    <n v="1246.9407263999321"/>
    <n v="548653.91961597023"/>
    <n v="4.9158785454542775"/>
    <n v="0.57649027944029396"/>
  </r>
  <r>
    <x v="4"/>
    <s v="Stony Brook"/>
    <s v="Low End"/>
    <s v="Baskin-Robbins"/>
    <s v="Pralines 'n Cream"/>
    <n v="375"/>
    <n v="802.68340879995628"/>
    <n v="301006.27829998359"/>
    <n v="1987.2464799998918"/>
    <n v="745217.42999995942"/>
    <n v="1184.5630711999356"/>
    <n v="444211.15169997583"/>
    <n v="5.2993239466663784"/>
    <n v="0.59608261135276996"/>
  </r>
  <r>
    <x v="4"/>
    <s v="Stony Brook"/>
    <s v="Low End"/>
    <s v="Baskin-Robbins"/>
    <s v="Chocolate"/>
    <n v="354"/>
    <n v="755.84319504995915"/>
    <n v="267568.49104768556"/>
    <n v="1907.5038549998972"/>
    <n v="675256.3646699636"/>
    <n v="1151.660659949938"/>
    <n v="407687.87362227804"/>
    <n v="5.388428968926263"/>
    <n v="0.6037527300043124"/>
  </r>
  <r>
    <x v="4"/>
    <s v="Stony Brook"/>
    <s v="High End"/>
    <s v="Ben and Jerry's"/>
    <s v="Turtle Soup"/>
    <n v="899"/>
    <n v="2165.4158425598816"/>
    <n v="1946708.8424613336"/>
    <n v="4307.2949759997646"/>
    <n v="3872258.1834237883"/>
    <n v="2141.8791334398829"/>
    <n v="1925549.3409624547"/>
    <n v="4.7912068698551327"/>
    <n v="0.49726780853747593"/>
  </r>
  <r>
    <x v="4"/>
    <s v="Stony Brook"/>
    <s v="High End"/>
    <s v="Ben and Jerry's"/>
    <s v="Chocolate Chip Cookie Dough"/>
    <n v="800"/>
    <n v="1990.9559403898909"/>
    <n v="1592764.7523119126"/>
    <n v="4016.8849689997801"/>
    <n v="3213507.9751998242"/>
    <n v="2025.9290286098892"/>
    <n v="1620743.2228879116"/>
    <n v="5.0211062112497249"/>
    <n v="0.50435325986304091"/>
  </r>
  <r>
    <x v="5"/>
    <s v="Centereach"/>
    <s v="High End"/>
    <s v="Ben and Jerry's"/>
    <s v="Turtle Soup"/>
    <n v="546"/>
    <n v="1525.4760631999166"/>
    <n v="832909.93050715444"/>
    <n v="3237.8647199998227"/>
    <n v="1767874.1371199032"/>
    <n v="1712.3886567999061"/>
    <n v="934964.20661274879"/>
    <n v="5.9301551648348401"/>
    <n v="0.52886355820325925"/>
  </r>
  <r>
    <x v="5"/>
    <s v="Centereach"/>
    <s v="High End"/>
    <s v="Ben and Jerry's"/>
    <s v="Mission to Marzipan"/>
    <n v="595"/>
    <n v="1441.5069904899208"/>
    <n v="857696.65934150282"/>
    <n v="3097.17867899983"/>
    <n v="1842821.3140048988"/>
    <n v="1655.6716885099092"/>
    <n v="985124.65466339595"/>
    <n v="5.2053423176467728"/>
    <n v="0.53457415929408836"/>
  </r>
  <r>
    <x v="5"/>
    <s v="Centereach"/>
    <s v="High End"/>
    <s v="Ben and Jerry's"/>
    <s v="Goodbye Yellow Brickle Road"/>
    <n v="505"/>
    <n v="1070.0212492799412"/>
    <n v="540360.73088637029"/>
    <n v="2474.816287999864"/>
    <n v="1249782.2254399313"/>
    <n v="1404.7950387199228"/>
    <n v="709421.49455356097"/>
    <n v="4.9006263128710179"/>
    <n v="0.56763608900249807"/>
  </r>
  <r>
    <x v="5"/>
    <s v="Centereach"/>
    <s v="High End"/>
    <s v="Ben and Jerry's"/>
    <s v="Chocolate Peanut Butter Swirl"/>
    <n v="408"/>
    <n v="890.35353848995157"/>
    <n v="363264.24370390025"/>
    <n v="2169.3094789998818"/>
    <n v="885078.26743195171"/>
    <n v="1278.9559405099303"/>
    <n v="521814.02372805146"/>
    <n v="5.3169349975487297"/>
    <n v="0.58956822569160039"/>
  </r>
  <r>
    <x v="5"/>
    <s v="Centereach"/>
    <s v="High End"/>
    <s v="Ben and Jerry's"/>
    <s v="Bananas on the Rum"/>
    <n v="345"/>
    <n v="593.00538605996792"/>
    <n v="204586.85819068894"/>
    <n v="1664.63382599991"/>
    <n v="574298.66996996896"/>
    <n v="1071.6284399399419"/>
    <n v="369711.81177928002"/>
    <n v="4.8250255826084345"/>
    <n v="0.64376226362950284"/>
  </r>
  <r>
    <x v="5"/>
    <s v="Centereach"/>
    <s v="Low End"/>
    <s v="EDY's"/>
    <s v="Chocolate Fudge Chunk"/>
    <n v="791"/>
    <n v="1756.4758245499045"/>
    <n v="1389372.3772189745"/>
    <n v="3284.8833049998211"/>
    <n v="2598342.6942548584"/>
    <n v="1528.4074804499166"/>
    <n v="1208970.3170358839"/>
    <n v="4.1528233944371946"/>
    <n v="0.46528516800690423"/>
  </r>
  <r>
    <x v="5"/>
    <s v="Centereach"/>
    <s v="Low End"/>
    <s v="EDY's"/>
    <s v="Mocha Almond Fudge"/>
    <n v="666"/>
    <n v="1554.8195869999154"/>
    <n v="1035509.8449419437"/>
    <n v="3000.1276999998372"/>
    <n v="1998085.0481998916"/>
    <n v="1445.3081129999218"/>
    <n v="962575.20325794793"/>
    <n v="4.5046962462460014"/>
    <n v="0.48174886455666543"/>
  </r>
  <r>
    <x v="5"/>
    <s v="Centereach"/>
    <s v="Low End"/>
    <s v="EDY's"/>
    <s v="Rocky Road"/>
    <n v="629"/>
    <n v="1497.9496682499177"/>
    <n v="942210.34132919821"/>
    <n v="2927.0795749998392"/>
    <n v="1841133.0526748989"/>
    <n v="1429.1299067499215"/>
    <n v="898922.71134570066"/>
    <n v="4.6535446343399673"/>
    <n v="0.48824429610869052"/>
  </r>
  <r>
    <x v="5"/>
    <s v="Centereach"/>
    <s v="Low End"/>
    <s v="EDY's"/>
    <s v="Coffee"/>
    <n v="319"/>
    <n v="528.70214772997099"/>
    <n v="168655.98512586075"/>
    <n v="1566.3062829999139"/>
    <n v="499651.70427697257"/>
    <n v="1037.6041352699431"/>
    <n v="330995.71915111179"/>
    <n v="4.9100510438868774"/>
    <n v="0.66245289732391377"/>
  </r>
  <r>
    <x v="5"/>
    <s v="Centereach"/>
    <s v="High End"/>
    <s v="Häagen-Dazs"/>
    <s v="Rockmelon"/>
    <n v="974"/>
    <n v="2455.3575559998662"/>
    <n v="2391518.2595438696"/>
    <n v="4999.927599999728"/>
    <n v="4869929.4823997347"/>
    <n v="2544.5700439998618"/>
    <n v="2478411.222855865"/>
    <n v="5.1333958932235397"/>
    <n v="0.50892137798155324"/>
  </r>
  <r>
    <x v="5"/>
    <s v="Centereach"/>
    <s v="High End"/>
    <s v="Häagen-Dazs"/>
    <s v="Radish and Rice"/>
    <n v="975"/>
    <n v="2469.3145965798644"/>
    <n v="2407581.7316653677"/>
    <n v="5028.8561179997241"/>
    <n v="4903134.7150497306"/>
    <n v="2559.5415214198597"/>
    <n v="2495552.9833843629"/>
    <n v="5.157801146666384"/>
    <n v="0.50897091930280602"/>
  </r>
  <r>
    <x v="5"/>
    <s v="Centereach"/>
    <s v="High End"/>
    <s v="Häagen-Dazs"/>
    <s v="Pralines and Cream"/>
    <n v="912"/>
    <n v="2317.9406644898736"/>
    <n v="2113961.8860147647"/>
    <n v="4754.8840789997403"/>
    <n v="4336454.2800477631"/>
    <n v="2436.9434145098667"/>
    <n v="2222492.3940329985"/>
    <n v="5.2136886831137499"/>
    <n v="0.5125137382996966"/>
  </r>
  <r>
    <x v="5"/>
    <s v="Centereach"/>
    <s v="High End"/>
    <s v="Häagen-Dazs"/>
    <s v="Butter Pecan"/>
    <n v="853"/>
    <n v="2220.408147359879"/>
    <n v="1894008.1496979767"/>
    <n v="4580.9830559997499"/>
    <n v="3907578.5467677866"/>
    <n v="2360.574908639871"/>
    <n v="2013570.39706981"/>
    <n v="5.3704373458379253"/>
    <n v="0.51529876443184119"/>
  </r>
  <r>
    <x v="5"/>
    <s v="Centereach"/>
    <s v="High End"/>
    <s v="Häagen-Dazs"/>
    <s v="Chocolate Chip Cookie Dough"/>
    <n v="848"/>
    <n v="2208.6811010198794"/>
    <n v="1872961.5736648578"/>
    <n v="4560.1348419997512"/>
    <n v="3866994.3460157891"/>
    <n v="2351.4537409798718"/>
    <n v="1994032.7723509313"/>
    <n v="5.3775175023581969"/>
    <n v="0.51565443182129478"/>
  </r>
  <r>
    <x v="5"/>
    <s v="Centereach"/>
    <s v="High End"/>
    <s v="Häagen-Dazs"/>
    <s v="Black Raspberry Chip"/>
    <n v="805"/>
    <n v="2124.1254854698836"/>
    <n v="1709921.0158032563"/>
    <n v="4413.2054369997586"/>
    <n v="3552630.3767848057"/>
    <n v="2289.079951529875"/>
    <n v="1842709.3609815494"/>
    <n v="5.4822427788816874"/>
    <n v="0.51868873638614621"/>
  </r>
  <r>
    <x v="5"/>
    <s v="Centereach"/>
    <s v="High End"/>
    <s v="Häagen-Dazs"/>
    <s v="Mocha Almond Fudge"/>
    <n v="513"/>
    <n v="1135.2569158599381"/>
    <n v="582386.7978361483"/>
    <n v="2646.7694059998557"/>
    <n v="1357792.7052779261"/>
    <n v="1511.5124901399176"/>
    <n v="775405.90744177776"/>
    <n v="5.1593945536059564"/>
    <n v="0.57107826874284195"/>
  </r>
  <r>
    <x v="5"/>
    <s v="Centereach"/>
    <s v="High End"/>
    <s v="Häagen-Dazs"/>
    <s v="English Toffee"/>
    <n v="387"/>
    <n v="887.67196242995135"/>
    <n v="343529.04946039116"/>
    <n v="2208.2766529998789"/>
    <n v="854603.06471095316"/>
    <n v="1320.6046905699277"/>
    <n v="511074.01525056199"/>
    <n v="5.706141222221909"/>
    <n v="0.59802502045018913"/>
  </r>
  <r>
    <x v="5"/>
    <s v="Centereach"/>
    <s v="High End"/>
    <s v="Häagen-Dazs"/>
    <s v="Rockmelon"/>
    <n v="383"/>
    <n v="860.1651512999531"/>
    <n v="329443.25294788205"/>
    <n v="2155.3182299998825"/>
    <n v="825486.88208995503"/>
    <n v="1295.1530786999294"/>
    <n v="496043.62914207298"/>
    <n v="5.6274627415140532"/>
    <n v="0.60091037169021677"/>
  </r>
  <r>
    <x v="5"/>
    <s v="Centereach"/>
    <s v="High End"/>
    <s v="Häagen-Dazs"/>
    <s v="Cherry Vanilla"/>
    <n v="320"/>
    <n v="537.93926003997046"/>
    <n v="172140.56321279056"/>
    <n v="1584.5214839999128"/>
    <n v="507046.87487997208"/>
    <n v="1046.5822239599424"/>
    <n v="334906.31166718155"/>
    <n v="4.9516296374997273"/>
    <n v="0.66050365017329105"/>
  </r>
  <r>
    <x v="5"/>
    <s v="Centereach"/>
    <s v="Low End"/>
    <s v="Baskin-Robbins"/>
    <s v="Chocolate"/>
    <n v="1067.5088152941025"/>
    <n v="3339.7558031125154"/>
    <n v="3565218.7607522453"/>
    <n v="5347.4283319734704"/>
    <n v="5708426.8835351178"/>
    <n v="2007.672528860955"/>
    <n v="2143208.1227828725"/>
    <n v="5.0092591792792218"/>
    <n v="0.37544636491089217"/>
  </r>
  <r>
    <x v="5"/>
    <s v="Centereach"/>
    <s v="Low End"/>
    <s v="Baskin-Robbins"/>
    <s v="Daiquiri Ice"/>
    <n v="1094.4530466065476"/>
    <n v="2494.9938544313582"/>
    <n v="2730653.6252470128"/>
    <n v="4139.282163316142"/>
    <n v="4530249.9744054927"/>
    <n v="1644.2883088847839"/>
    <n v="1799596.3491584798"/>
    <n v="3.7820554990004984"/>
    <n v="0.39723996674038758"/>
  </r>
  <r>
    <x v="5"/>
    <s v="Centereach"/>
    <s v="Low End"/>
    <s v="Baskin-Robbins"/>
    <s v="Jamoca"/>
    <n v="788.38607744192109"/>
    <n v="2924.4551860305069"/>
    <n v="2305599.7527692751"/>
    <n v="4910.1901507217044"/>
    <n v="3871125.5524214399"/>
    <n v="1985.7349646911975"/>
    <n v="1565525.7996521648"/>
    <n v="6.2281543157811905"/>
    <n v="0.40441101133310131"/>
  </r>
  <r>
    <x v="5"/>
    <s v="Centereach"/>
    <s v="Low End"/>
    <s v="Baskin-Robbins"/>
    <s v="Mint Chocolate Chip"/>
    <n v="1686.5835849153304"/>
    <n v="3013.9501302870212"/>
    <n v="5083278.8154955115"/>
    <n v="5166.5006737208041"/>
    <n v="8713735.2277515046"/>
    <n v="2152.5505434337829"/>
    <n v="3630456.4122559931"/>
    <n v="3.063293583507853"/>
    <n v="0.41663607137083014"/>
  </r>
  <r>
    <x v="5"/>
    <s v="Lake Grove"/>
    <s v="Low End"/>
    <s v="Baskin-Robbins"/>
    <s v="Rocky Road"/>
    <n v="745.97891898808734"/>
    <n v="2218.4191902352745"/>
    <n v="1654893.9493941383"/>
    <n v="4471.8362127307946"/>
    <n v="3335895.5438647009"/>
    <n v="2253.4170224955201"/>
    <n v="1681001.5944705626"/>
    <n v="5.9945879151609187"/>
    <n v="0.50391313887577216"/>
  </r>
  <r>
    <x v="5"/>
    <s v="Lake Grove"/>
    <s v="Low End"/>
    <s v="Baskin-Robbins"/>
    <s v="Chocolate"/>
    <n v="1634.2872031139059"/>
    <n v="3511.9886953894033"/>
    <n v="5739598.1823556032"/>
    <n v="7365.6767417902411"/>
    <n v="12037631.24138152"/>
    <n v="3853.6880464008377"/>
    <n v="6298033.0590259172"/>
    <n v="4.5069659284830559"/>
    <n v="0.52319538061402782"/>
  </r>
  <r>
    <x v="5"/>
    <s v="Lake Grove"/>
    <s v="Low End"/>
    <s v="Baskin-Robbins"/>
    <s v="Chocolate Chip"/>
    <n v="698.3137817984699"/>
    <n v="1746.6896627081135"/>
    <n v="1219737.4639939966"/>
    <n v="3666.2610851226877"/>
    <n v="2560200.6434125858"/>
    <n v="1919.5714224145743"/>
    <n v="1340463.1794185892"/>
    <n v="5.2501628647231158"/>
    <n v="0.52357739338422971"/>
  </r>
  <r>
    <x v="5"/>
    <s v="Lake Grove"/>
    <s v="Low End"/>
    <s v="Baskin-Robbins"/>
    <s v="Cherries Jubilee"/>
    <n v="1071.3951825885019"/>
    <n v="1823.3879585246284"/>
    <n v="1953569.0747531701"/>
    <n v="3964.8250485323701"/>
    <n v="4247894.4568038052"/>
    <n v="2141.437090007742"/>
    <n v="2294325.3820506353"/>
    <n v="3.7006187007051046"/>
    <n v="0.54010884813200566"/>
  </r>
  <r>
    <x v="5"/>
    <s v="Lake Grove"/>
    <s v="Low End"/>
    <s v="Baskin-Robbins"/>
    <s v="Banana Nut Fudge"/>
    <n v="757.90353111661261"/>
    <n v="1714.6992776536026"/>
    <n v="1299576.6373367703"/>
    <n v="4087.1911610467423"/>
    <n v="3097696.6133059338"/>
    <n v="2372.4918833931397"/>
    <n v="1798119.9759691635"/>
    <n v="5.392759095639942"/>
    <n v="0.58047000737433996"/>
  </r>
  <r>
    <x v="5"/>
    <s v="Lake Grove"/>
    <s v="Low End"/>
    <s v="Baskin-Robbins"/>
    <s v="Pralines 'n Cream"/>
    <n v="1354.632262126102"/>
    <n v="2693.4439880193358"/>
    <n v="3648626.1224005823"/>
    <n v="6866.9164433672158"/>
    <n v="9302146.5555094574"/>
    <n v="4173.47245534788"/>
    <n v="5653520.4331088755"/>
    <n v="5.0692107632144809"/>
    <n v="0.60776514317121988"/>
  </r>
  <r>
    <x v="5"/>
    <s v="Lake Grove"/>
    <s v="Low End"/>
    <s v="Baskin-Robbins"/>
    <s v="Chocolate"/>
    <n v="561.75360238303506"/>
    <n v="1188.9918836726642"/>
    <n v="667920.47385730967"/>
    <n v="3078.317317583253"/>
    <n v="1729255.8424304738"/>
    <n v="1889.3254339105888"/>
    <n v="1061335.3685731641"/>
    <n v="5.4798354732833277"/>
    <n v="0.61375265737512519"/>
  </r>
  <r>
    <x v="5"/>
    <s v="Lake Grove"/>
    <s v="High End"/>
    <s v="Ben and Jerry's"/>
    <s v="Vanilla Caramel Fudge"/>
    <n v="1217.7937040695015"/>
    <n v="3763.3932986298241"/>
    <n v="4583036.6650087526"/>
    <n v="7257.6724490523056"/>
    <n v="8838347.8146545775"/>
    <n v="3494.2791504224815"/>
    <n v="4255311.1496458249"/>
    <n v="5.9596895802625189"/>
    <n v="0.48146002385086401"/>
  </r>
  <r>
    <x v="5"/>
    <s v="Lake Grove"/>
    <s v="High End"/>
    <s v="Ben and Jerry's"/>
    <s v="Mint Chocolate Chunk"/>
    <n v="1291.755735947854"/>
    <n v="3702.6726513860403"/>
    <n v="4782948.635765166"/>
    <n v="7204.1130785863015"/>
    <n v="9305954.3916808087"/>
    <n v="3501.4404272002612"/>
    <n v="4523005.7559156427"/>
    <n v="5.576993295330813"/>
    <n v="0.48603351849210091"/>
  </r>
  <r>
    <x v="5"/>
    <s v="Lake Grove"/>
    <s v="High End"/>
    <s v="Ben and Jerry's"/>
    <s v="Strawberry Banana"/>
    <n v="940.63512421752375"/>
    <n v="2814.6748307814237"/>
    <n v="2647582.0090840221"/>
    <n v="5661.860307234323"/>
    <n v="5325744.6733976249"/>
    <n v="2847.1854764528994"/>
    <n v="2678162.6643136027"/>
    <n v="6.0191886965141723"/>
    <n v="0.50287102152890772"/>
  </r>
  <r>
    <x v="5"/>
    <s v="Lake Grove"/>
    <s v="High End"/>
    <s v="Ben and Jerry's"/>
    <s v="Goodbye Yellow Brickle Road"/>
    <n v="995.39402996163744"/>
    <n v="2916.6866789827363"/>
    <n v="2903252.5075280508"/>
    <n v="6081.8724747044207"/>
    <n v="6053859.5523087904"/>
    <n v="3165.1857957216844"/>
    <n v="3150607.0447807396"/>
    <n v="6.1100150208242825"/>
    <n v="0.52042949089877333"/>
  </r>
  <r>
    <x v="5"/>
    <s v="Lake Grove"/>
    <s v="High End"/>
    <s v="Ben and Jerry's"/>
    <s v="Triple Caramel Chunk"/>
    <n v="667.61770012688817"/>
    <n v="1782.9385213842145"/>
    <n v="1190321.3151141638"/>
    <n v="3799.0121462190104"/>
    <n v="2536287.7518128492"/>
    <n v="2016.073624834796"/>
    <n v="1345966.4366986854"/>
    <n v="5.6904005773018991"/>
    <n v="0.53068364807448831"/>
  </r>
  <r>
    <x v="5"/>
    <s v="Lake Grove"/>
    <s v="High End"/>
    <s v="Ben and Jerry's"/>
    <s v="Coffee Coffee BuzzBuzzBuzz"/>
    <n v="1485.8994520201024"/>
    <n v="2562.5060087301081"/>
    <n v="3807626.2741702874"/>
    <n v="5485.9449556145019"/>
    <n v="8151562.6033600336"/>
    <n v="2923.4389468843938"/>
    <n v="4343936.3291897457"/>
    <n v="3.6920028122739246"/>
    <n v="0.53289615016870473"/>
  </r>
  <r>
    <x v="5"/>
    <s v="Lake Grove"/>
    <s v="High End"/>
    <s v="Ben and Jerry's"/>
    <s v="Bananas on the Rum"/>
    <n v="456.67734858519657"/>
    <n v="806.41194651085084"/>
    <n v="368270.06960000272"/>
    <n v="2474.9307384040267"/>
    <n v="1130244.8075463537"/>
    <n v="1668.5187918931758"/>
    <n v="761974.73794635094"/>
    <n v="5.4194295952524341"/>
    <n v="0.67416787306505788"/>
  </r>
  <r>
    <x v="5"/>
    <s v="Lake Grove"/>
    <s v="Low End"/>
    <s v="EDY's"/>
    <s v="Chocolate Fudge Chunk"/>
    <n v="1031.4984266631386"/>
    <n v="2898.1607308392245"/>
    <n v="2989448.2340775519"/>
    <n v="5371.4485816380638"/>
    <n v="5540640.7608616101"/>
    <n v="2473.2878507988394"/>
    <n v="2551192.5267840582"/>
    <n v="5.2074229516903019"/>
    <n v="0.46045081009499145"/>
  </r>
  <r>
    <x v="5"/>
    <s v="Lake Grove"/>
    <s v="Low End"/>
    <s v="EDY's"/>
    <s v="Fudge Tracks"/>
    <n v="976.12617406912841"/>
    <n v="2644.7198647377354"/>
    <n v="2581580.2830510684"/>
    <n v="5339.2255399784681"/>
    <n v="5211757.7988313586"/>
    <n v="2694.5056752407327"/>
    <n v="2630177.5157802901"/>
    <n v="5.4698108521371838"/>
    <n v="0.50466226891243093"/>
  </r>
  <r>
    <x v="5"/>
    <s v="Lake Grove"/>
    <s v="Low End"/>
    <s v="EDY's"/>
    <s v="Neapolitan"/>
    <n v="1017.1261531480844"/>
    <n v="2052.7490697696926"/>
    <n v="2087904.7647131563"/>
    <n v="4478.4204812418548"/>
    <n v="4555118.5962651204"/>
    <n v="2425.6714114721622"/>
    <n v="2467213.8315519644"/>
    <n v="4.4030137927146944"/>
    <n v="0.54163547653290689"/>
  </r>
  <r>
    <x v="5"/>
    <s v="Lake Grove"/>
    <s v="High End"/>
    <s v="Häagen-Dazs"/>
    <s v="Vanilla Honey Bee"/>
    <n v="1442.3840048182196"/>
    <n v="3417.068348681973"/>
    <n v="4928724.729509485"/>
    <n v="6563.1508207890802"/>
    <n v="9466583.7651157379"/>
    <n v="3146.0824721071072"/>
    <n v="4537859.035606253"/>
    <n v="4.5502104840771711"/>
    <n v="0.47935550439306485"/>
  </r>
  <r>
    <x v="5"/>
    <s v="Lake Grove"/>
    <s v="High End"/>
    <s v="Häagen-Dazs"/>
    <s v="Butter Pecan"/>
    <n v="866.3854586642916"/>
    <n v="2232.1567012142682"/>
    <n v="1933908.107392096"/>
    <n v="5215.3566878292822"/>
    <n v="4518509.1960828537"/>
    <n v="2983.199986615014"/>
    <n v="2584601.0886907578"/>
    <n v="6.0196724629587033"/>
    <n v="0.5720030604189934"/>
  </r>
  <r>
    <x v="5"/>
    <s v="Lake Grove"/>
    <s v="High End"/>
    <s v="Häagen-Dazs"/>
    <s v="Black Raspberry Chip"/>
    <n v="1476.3754771265772"/>
    <n v="3587.7291296033331"/>
    <n v="5296835.3055190407"/>
    <n v="8641.4903071640529"/>
    <n v="12758084.37532402"/>
    <n v="5053.7611775607202"/>
    <n v="7461249.0698049795"/>
    <n v="5.8531792494838184"/>
    <n v="0.58482518615695278"/>
  </r>
  <r>
    <x v="5"/>
    <s v="Selden"/>
    <s v="High End"/>
    <s v="Häagen-Dazs"/>
    <s v="English Toffee"/>
    <n v="657.4040467235028"/>
    <n v="1672.7772952128173"/>
    <n v="1099690.5631401015"/>
    <n v="4400.0158822128178"/>
    <n v="2892588.2466143896"/>
    <n v="2727.2385870000007"/>
    <n v="1792897.6834742881"/>
    <n v="6.6930161202117118"/>
    <n v="0.61982471427544972"/>
  </r>
  <r>
    <x v="5"/>
    <s v="Selden"/>
    <s v="High End"/>
    <s v="Häagen-Dazs"/>
    <s v="Waffle Cone"/>
    <n v="1151.0731994289645"/>
    <n v="2972.8293247258989"/>
    <n v="3421944.1621684884"/>
    <n v="8018.1859795492182"/>
    <n v="9229518.9890961833"/>
    <n v="5045.3566548233193"/>
    <n v="5807574.8269276954"/>
    <n v="6.9658349994830537"/>
    <n v="0.62923916552843151"/>
  </r>
  <r>
    <x v="5"/>
    <s v="Selden"/>
    <s v="High End"/>
    <s v="Häagen-Dazs"/>
    <s v="Cherry Vanilla"/>
    <n v="691.7933983925235"/>
    <n v="1113.2867139312661"/>
    <n v="770164.39921575575"/>
    <n v="3560.9766467366489"/>
    <n v="2463460.1360423588"/>
    <n v="2447.6899328053828"/>
    <n v="1693295.7368266031"/>
    <n v="5.1474568202169388"/>
    <n v="0.68736478096493425"/>
  </r>
  <r>
    <x v="5"/>
    <s v="Selden"/>
    <s v="Low End"/>
    <s v="Baskin-Robbins"/>
    <s v="Jamoca"/>
    <n v="935.20993934176443"/>
    <n v="2878.4803698613537"/>
    <n v="2691983.4520944962"/>
    <n v="4749.306756300417"/>
    <n v="4441598.8834751453"/>
    <n v="1870.8263864390633"/>
    <n v="1749615.4313806491"/>
    <n v="5.0783322081062954"/>
    <n v="0.39391567705270464"/>
  </r>
  <r>
    <x v="5"/>
    <s v="Selden"/>
    <s v="Low End"/>
    <s v="Baskin-Robbins"/>
    <s v="Cherries Jubilee"/>
    <n v="955.01825832243071"/>
    <n v="2337.2047643125861"/>
    <n v="2232073.2233566931"/>
    <n v="3907.0094280926664"/>
    <n v="3731265.3392663742"/>
    <n v="1569.8046637800803"/>
    <n v="1499192.1159096812"/>
    <n v="4.0910311337457097"/>
    <n v="0.40179188012516043"/>
  </r>
  <r>
    <x v="5"/>
    <s v="Selden"/>
    <s v="Low End"/>
    <s v="Baskin-Robbins"/>
    <s v="Chocolate"/>
    <n v="952.2139549937441"/>
    <n v="2991.5369827502304"/>
    <n v="2848583.2618546491"/>
    <n v="5488.3161564597012"/>
    <n v="5226051.2335985564"/>
    <n v="2496.7791737094708"/>
    <n v="2377467.9717439073"/>
    <n v="5.7637426207388005"/>
    <n v="0.45492626563992367"/>
  </r>
  <r>
    <x v="5"/>
    <s v="Selden"/>
    <s v="Low End"/>
    <s v="Baskin-Robbins"/>
    <s v="Daiquiri Ice"/>
    <n v="1736.5900763133545"/>
    <n v="3120.2968828837725"/>
    <n v="5418676.601967453"/>
    <n v="5788.2326698927818"/>
    <n v="10051787.413928557"/>
    <n v="2667.9357870090093"/>
    <n v="4633110.8119611042"/>
    <n v="3.3331024683618766"/>
    <n v="0.46092407461195384"/>
  </r>
  <r>
    <x v="5"/>
    <s v="Selden"/>
    <s v="Low End"/>
    <s v="Baskin-Robbins"/>
    <s v="Mint Chocolate Chip"/>
    <n v="1316.0397490563248"/>
    <n v="3874.6895112746629"/>
    <n v="5099245.4120890815"/>
    <n v="7599.851643545453"/>
    <n v="10001706.849836856"/>
    <n v="3725.1621322707902"/>
    <n v="4902461.4377477746"/>
    <n v="5.7747888306527049"/>
    <n v="0.49016248039980714"/>
  </r>
  <r>
    <x v="5"/>
    <s v="Selden"/>
    <s v="Low End"/>
    <s v="Baskin-Robbins"/>
    <s v="Pralines 'n Cream"/>
    <n v="1051.5655787976548"/>
    <n v="2803.9331101836315"/>
    <n v="2948519.5439201589"/>
    <n v="5980.6026349925141"/>
    <n v="6288995.8714246824"/>
    <n v="3176.6695248088827"/>
    <n v="3340476.3275045236"/>
    <n v="5.6873320652342487"/>
    <n v="0.53116211169459493"/>
  </r>
  <r>
    <x v="5"/>
    <s v="Selden"/>
    <s v="Low End"/>
    <s v="Baskin-Robbins"/>
    <s v="Rocky Road"/>
    <n v="694.66323095935763"/>
    <n v="1982.875044741849"/>
    <n v="1377430.3851690537"/>
    <n v="4332.6242923003101"/>
    <n v="3009714.7894223337"/>
    <n v="2349.7492475584613"/>
    <n v="1632284.40425328"/>
    <n v="6.2370139935530817"/>
    <n v="0.54233856642827305"/>
  </r>
  <r>
    <x v="5"/>
    <s v="Selden"/>
    <s v="Low End"/>
    <s v="Baskin-Robbins"/>
    <s v="Chocolate"/>
    <n v="1576.8633489703996"/>
    <n v="2545.1046205936577"/>
    <n v="4013282.1955093532"/>
    <n v="5638.6681193591776"/>
    <n v="8891409.0944253374"/>
    <n v="3093.5634987655199"/>
    <n v="4878126.8989159837"/>
    <n v="3.5758761994442327"/>
    <n v="0.54863372578081371"/>
  </r>
  <r>
    <x v="5"/>
    <s v="Selden"/>
    <s v="Low End"/>
    <s v="Baskin-Robbins"/>
    <s v="Banana Nut Fudge"/>
    <n v="787.23079417961503"/>
    <n v="2273.156718057206"/>
    <n v="1789498.9684509016"/>
    <n v="5063.3068942955397"/>
    <n v="3985991.1075713979"/>
    <n v="2790.1501762383336"/>
    <n v="2196492.1391204963"/>
    <n v="6.4317947566724536"/>
    <n v="0.55105294513784919"/>
  </r>
  <r>
    <x v="5"/>
    <s v="Selden"/>
    <s v="Low End"/>
    <s v="Baskin-Robbins"/>
    <s v="Chocolate"/>
    <n v="547.26245846198572"/>
    <n v="1321.6562411962047"/>
    <n v="723292.84379866219"/>
    <n v="3106.9143608273966"/>
    <n v="1700297.5913372501"/>
    <n v="1785.2581196311919"/>
    <n v="977004.74753858789"/>
    <n v="5.6771925659929243"/>
    <n v="0.57460808773492011"/>
  </r>
  <r>
    <x v="5"/>
    <s v="Selden"/>
    <s v="Low End"/>
    <s v="Baskin-Robbins"/>
    <s v="Chocolate Chip"/>
    <n v="1000.0112339563232"/>
    <n v="2667.6289586622547"/>
    <n v="2667658.9266894627"/>
    <n v="6439.7364518425738"/>
    <n v="6439808.7955606068"/>
    <n v="3772.1074931803191"/>
    <n v="3772149.868871144"/>
    <n v="6.4396641089372384"/>
    <n v="0.58575494841889408"/>
  </r>
  <r>
    <x v="5"/>
    <s v="Selden"/>
    <s v="High End"/>
    <s v="Ben and Jerry's"/>
    <s v="Vanilla Caramel Fudge"/>
    <n v="862.4873042913365"/>
    <n v="2665.3598792468051"/>
    <n v="2298839.0572178592"/>
    <n v="4806.2101931649258"/>
    <n v="4145295.2733603604"/>
    <n v="2140.8503139181207"/>
    <n v="1846456.2161425012"/>
    <n v="5.5724996405761047"/>
    <n v="0.4454341836656866"/>
  </r>
  <r>
    <x v="5"/>
    <s v="Selden"/>
    <s v="High End"/>
    <s v="Ben and Jerry's"/>
    <s v="Strawberry Banana"/>
    <n v="779.14909516960495"/>
    <n v="2403.8063462242144"/>
    <n v="1872923.5396235508"/>
    <n v="4672.430882215358"/>
    <n v="3640520.2941206153"/>
    <n v="2268.6245359911436"/>
    <n v="1767596.7544970645"/>
    <n v="5.9968379751480869"/>
    <n v="0.48553410273572878"/>
  </r>
  <r>
    <x v="5"/>
    <s v="Selden"/>
    <s v="High End"/>
    <s v="Ben and Jerry's"/>
    <s v="Mint Chocolate Chunk"/>
    <n v="1261.1021575345844"/>
    <n v="3586.3027842640645"/>
    <n v="4522694.1788076991"/>
    <n v="7126.6048625363974"/>
    <n v="8987376.7680411115"/>
    <n v="3540.3020782723329"/>
    <n v="4464682.5892334124"/>
    <n v="5.651092435262095"/>
    <n v="0.49677260723170219"/>
  </r>
  <r>
    <x v="5"/>
    <s v="Selden"/>
    <s v="High End"/>
    <s v="Ben and Jerry's"/>
    <s v="Goodbye Yellow Brickle Road"/>
    <n v="654.28185006073409"/>
    <n v="2028.7772312364707"/>
    <n v="1327392.1202144918"/>
    <n v="4110.9983300074728"/>
    <n v="2689751.5929538775"/>
    <n v="2082.2210987710023"/>
    <n v="1362359.4727393857"/>
    <n v="6.2832223293766551"/>
    <n v="0.50650010815431723"/>
  </r>
  <r>
    <x v="5"/>
    <s v="Selden"/>
    <s v="High End"/>
    <s v="Ben and Jerry's"/>
    <s v="Coffee Coffee BuzzBuzzBuzz"/>
    <n v="919.31391812998663"/>
    <n v="2375.6502294564443"/>
    <n v="2183968.3205480054"/>
    <n v="5434.1006339593487"/>
    <n v="4995644.3453178136"/>
    <n v="3058.4504045029043"/>
    <n v="2811676.0247698082"/>
    <n v="5.9110392291384768"/>
    <n v="0.5628254996585299"/>
  </r>
  <r>
    <x v="5"/>
    <s v="Selden"/>
    <s v="High End"/>
    <s v="Ben and Jerry's"/>
    <s v="Triple Caramel Chunk"/>
    <n v="826.22379227466297"/>
    <n v="2017.3397766033072"/>
    <n v="1666774.1205317059"/>
    <n v="5039.081754349435"/>
    <n v="4163409.2366606519"/>
    <n v="3021.7419777461278"/>
    <n v="2496635.1161289457"/>
    <n v="6.0989308241492575"/>
    <n v="0.59966123294942386"/>
  </r>
  <r>
    <x v="5"/>
    <s v="Selden"/>
    <s v="High End"/>
    <s v="Ben and Jerry's"/>
    <s v="Bananas on the Rum"/>
    <n v="721.20295941200084"/>
    <n v="1169.7190861411416"/>
    <n v="843604.86660569243"/>
    <n v="3632.3442942564184"/>
    <n v="2619657.4546210244"/>
    <n v="2462.625208115277"/>
    <n v="1776052.5880153319"/>
    <n v="5.0365077497988651"/>
    <n v="0.67797130685250862"/>
  </r>
  <r>
    <x v="5"/>
    <s v="Selden"/>
    <s v="Low End"/>
    <s v="EDY's"/>
    <s v="Neapolitan"/>
    <n v="903.5062469694949"/>
    <n v="2029.8440025956329"/>
    <n v="1833976.736718718"/>
    <n v="3718.3074509551648"/>
    <n v="3359514.0100912102"/>
    <n v="1688.4634483595319"/>
    <n v="1525537.2733724923"/>
    <n v="4.1154197477072962"/>
    <n v="0.45409463058946259"/>
  </r>
  <r>
    <x v="5"/>
    <s v="Selden"/>
    <s v="Low End"/>
    <s v="EDY's"/>
    <s v="Chocolate Fudge Chunk"/>
    <n v="1142.3228059667886"/>
    <n v="3356.7417001534691"/>
    <n v="3834482.5978250392"/>
    <n v="7073.3855328006221"/>
    <n v="8080089.6095136944"/>
    <n v="3716.643832647153"/>
    <n v="4245607.0116886552"/>
    <n v="6.1921074287002114"/>
    <n v="0.52544058505115765"/>
  </r>
  <r>
    <x v="5"/>
    <s v="Selden"/>
    <s v="Low End"/>
    <s v="EDY's"/>
    <s v="Fudge Tracks"/>
    <n v="936.40843036387582"/>
    <n v="2287.114575738141"/>
    <n v="2141673.3699292946"/>
    <n v="5306.3902558205173"/>
    <n v="4968948.5703510558"/>
    <n v="3019.2756800823763"/>
    <n v="2827275.2004217613"/>
    <n v="5.6667476325031858"/>
    <n v="0.56898862211850476"/>
  </r>
  <r>
    <x v="5"/>
    <s v="Selden"/>
    <s v="High End"/>
    <s v="Häagen-Dazs"/>
    <s v="Vanilla Honey Bee"/>
    <n v="1514.2776385123307"/>
    <n v="2765.6380961540672"/>
    <n v="4187943.9252239191"/>
    <n v="5516.4123017889406"/>
    <n v="8353379.7934133271"/>
    <n v="2750.7742056348734"/>
    <n v="4165435.868189408"/>
    <n v="3.6429332121739715"/>
    <n v="0.49865275747115806"/>
  </r>
  <r>
    <x v="5"/>
    <s v="Selden"/>
    <s v="High End"/>
    <s v="Häagen-Dazs"/>
    <s v="English Toffee"/>
    <n v="751.8075918968276"/>
    <n v="2149.491250038579"/>
    <n v="1616003.8404948057"/>
    <n v="4435.2064104659839"/>
    <n v="3334421.8510178039"/>
    <n v="2285.715160427405"/>
    <n v="1718418.0105229982"/>
    <n v="5.8993902938328375"/>
    <n v="0.51535711055830136"/>
  </r>
  <r>
    <x v="5"/>
    <s v="Selden"/>
    <s v="High End"/>
    <s v="Häagen-Dazs"/>
    <s v="Butter Pecan"/>
    <n v="977.76119896614068"/>
    <n v="2867.2959225037966"/>
    <n v="2803530.6989780385"/>
    <n v="6153.9458345407238"/>
    <n v="6017089.4575532256"/>
    <n v="3286.6499120369272"/>
    <n v="3213558.7585751871"/>
    <n v="6.2939149569933299"/>
    <n v="0.53407195974811728"/>
  </r>
  <r>
    <x v="5"/>
    <s v="Selden"/>
    <s v="High End"/>
    <s v="Häagen-Dazs"/>
    <s v="Waffle Cone"/>
    <n v="949.85946347912807"/>
    <n v="2599.2814738480056"/>
    <n v="2468952.106180504"/>
    <n v="6283.6417887713578"/>
    <n v="5968576.6181773907"/>
    <n v="3684.3603149233522"/>
    <n v="3499624.5119968867"/>
    <n v="6.6153384057003004"/>
    <n v="0.58634155777421493"/>
  </r>
  <r>
    <x v="5"/>
    <s v="Selden"/>
    <s v="High End"/>
    <s v="Häagen-Dazs"/>
    <s v="Black Raspberry Chip"/>
    <n v="1143.6857586502342"/>
    <n v="3024.426087658579"/>
    <n v="3458993.0445453618"/>
    <n v="7575.4992738243036"/>
    <n v="8663990.6341380477"/>
    <n v="4551.0731861657241"/>
    <n v="5204997.5895926859"/>
    <n v="6.6237593819169591"/>
    <n v="0.6007621440729447"/>
  </r>
  <r>
    <x v="5"/>
    <s v="Selden"/>
    <s v="High End"/>
    <s v="Häagen-Dazs"/>
    <s v="Cherry Vanilla"/>
    <n v="429.49804756066072"/>
    <n v="749.42663017965697"/>
    <n v="321877.27445212798"/>
    <n v="2358.5834168542933"/>
    <n v="1013006.9725478709"/>
    <n v="1609.1567866746364"/>
    <n v="691129.69809574296"/>
    <n v="5.4914880993054469"/>
    <n v="0.68225561800176326"/>
  </r>
  <r>
    <x v="5"/>
    <s v="Selden"/>
    <s v="Low End"/>
    <s v="Baskin-Robbins"/>
    <s v="Chocolate"/>
    <n v="1113.2900660926748"/>
    <n v="4093.0323594483825"/>
    <n v="4556732.2659697467"/>
    <n v="6362.208584238384"/>
    <n v="7082983.6152421338"/>
    <n v="2269.1762247900015"/>
    <n v="2526251.3492723871"/>
    <n v="5.7147807009254024"/>
    <n v="0.35666485855424734"/>
  </r>
  <r>
    <x v="5"/>
    <s v="Smithtown"/>
    <s v="Low End"/>
    <s v="Baskin-Robbins"/>
    <s v="Mint Chocolate Chip"/>
    <n v="1400.0028791209118"/>
    <n v="2930.0473726831751"/>
    <n v="4102074.7577171084"/>
    <n v="4586.6220074799394"/>
    <n v="6421284.0159112513"/>
    <n v="1656.5746347967643"/>
    <n v="2319209.258194143"/>
    <n v="3.2761518393161921"/>
    <n v="0.36117531204777609"/>
  </r>
  <r>
    <x v="5"/>
    <s v="Smithtown"/>
    <s v="Low End"/>
    <s v="Baskin-Robbins"/>
    <s v="Jamoca"/>
    <n v="1037.2883647243782"/>
    <n v="3411.356346550238"/>
    <n v="3538560.2462052256"/>
    <n v="5639.2050476349596"/>
    <n v="5849481.7822067263"/>
    <n v="2227.8487010847216"/>
    <n v="2310921.5360015007"/>
    <n v="5.436487325425051"/>
    <n v="0.39506431886513238"/>
  </r>
  <r>
    <x v="5"/>
    <s v="Smithtown"/>
    <s v="Low End"/>
    <s v="Baskin-Robbins"/>
    <s v="Chocolate Chip"/>
    <n v="721.54199291975613"/>
    <n v="2559.043427271406"/>
    <n v="1846457.2944816132"/>
    <n v="4458.9836054900352"/>
    <n v="3217343.9171017995"/>
    <n v="1899.9401782186292"/>
    <n v="1370886.6226201863"/>
    <n v="6.1797977792623442"/>
    <n v="0.42609265839851163"/>
  </r>
  <r>
    <x v="5"/>
    <s v="Smithtown"/>
    <s v="Low End"/>
    <s v="Baskin-Robbins"/>
    <s v="Chocolate"/>
    <n v="1107.0458798905397"/>
    <n v="2798.8918253918519"/>
    <n v="3098501.6635593614"/>
    <n v="4978.5580634611633"/>
    <n v="5511492.1919505047"/>
    <n v="2179.6662380693115"/>
    <n v="2412990.5283911433"/>
    <n v="4.4971560383327773"/>
    <n v="0.43781074967597683"/>
  </r>
  <r>
    <x v="5"/>
    <s v="Smithtown"/>
    <s v="Low End"/>
    <s v="Baskin-Robbins"/>
    <s v="Daiquiri Ice"/>
    <n v="977.34410343191098"/>
    <n v="2991.8424347125606"/>
    <n v="2924059.5619636932"/>
    <n v="5659.1209030490199"/>
    <n v="5530908.4452032307"/>
    <n v="2667.2784683364594"/>
    <n v="2606848.8832395375"/>
    <n v="5.7903054647561767"/>
    <n v="0.47132381760908904"/>
  </r>
  <r>
    <x v="5"/>
    <s v="Smithtown"/>
    <s v="Low End"/>
    <s v="Baskin-Robbins"/>
    <s v="Banana Nut Fudge"/>
    <n v="938.78893770631498"/>
    <n v="2504.428097621183"/>
    <n v="2351129.3933276376"/>
    <n v="5273.1865929651276"/>
    <n v="4950409.2399369143"/>
    <n v="2768.7584953439446"/>
    <n v="2599279.8466092767"/>
    <n v="5.6170097251558788"/>
    <n v="0.52506363022270064"/>
  </r>
  <r>
    <x v="5"/>
    <s v="Smithtown"/>
    <s v="Low End"/>
    <s v="Baskin-Robbins"/>
    <s v="Pralines 'n Cream"/>
    <n v="1478.7517025853679"/>
    <n v="3404.9605866451216"/>
    <n v="5035091.2647375464"/>
    <n v="7226.9637767787081"/>
    <n v="10686884.989434294"/>
    <n v="3822.0031901335865"/>
    <n v="5651793.724696748"/>
    <n v="4.8872057182713524"/>
    <n v="0.52885323742928414"/>
  </r>
  <r>
    <x v="5"/>
    <s v="Smithtown"/>
    <s v="Low End"/>
    <s v="Baskin-Robbins"/>
    <s v="Cherries Jubilee"/>
    <n v="1345.1585223354996"/>
    <n v="3586.8561608128889"/>
    <n v="4824890.1331090489"/>
    <n v="7674.6323702871132"/>
    <n v="10323597.138683606"/>
    <n v="4087.7762094742243"/>
    <n v="5498707.005574557"/>
    <n v="5.705373933893096"/>
    <n v="0.53263479112046352"/>
  </r>
  <r>
    <x v="5"/>
    <s v="Smithtown"/>
    <s v="Low End"/>
    <s v="Baskin-Robbins"/>
    <s v="Rocky Road"/>
    <n v="815.48898144566692"/>
    <n v="2429.3807518930457"/>
    <n v="1981133.2349049684"/>
    <n v="5438.2537450570862"/>
    <n v="4434836.0073996866"/>
    <n v="3008.8729931640405"/>
    <n v="2453702.7724947184"/>
    <n v="6.6687029117381362"/>
    <n v="0.55327925731653327"/>
  </r>
  <r>
    <x v="5"/>
    <s v="Smithtown"/>
    <s v="Low End"/>
    <s v="Baskin-Robbins"/>
    <s v="Chocolate"/>
    <n v="563.56197655910478"/>
    <n v="1226.2867360540745"/>
    <n v="691088.57679884741"/>
    <n v="2838.5582662061097"/>
    <n v="1599703.5070813007"/>
    <n v="1612.2715301520352"/>
    <n v="908614.93028245331"/>
    <n v="5.036816506921328"/>
    <n v="0.56798958448259207"/>
  </r>
  <r>
    <x v="5"/>
    <s v="Smithtown"/>
    <s v="High End"/>
    <s v="Ben and Jerry's"/>
    <s v="Vanilla Caramel Fudge"/>
    <n v="1105.4219723511715"/>
    <n v="3990.5462694806679"/>
    <n v="4411237.5279679289"/>
    <n v="6116.3058172055935"/>
    <n v="6761098.8399583511"/>
    <n v="2125.7595477249256"/>
    <n v="2349861.3119904222"/>
    <n v="5.5330054677640872"/>
    <n v="0.34755612476815928"/>
  </r>
  <r>
    <x v="5"/>
    <s v="Smithtown"/>
    <s v="High End"/>
    <s v="Ben and Jerry's"/>
    <s v="Mint Chocolate Chunk"/>
    <n v="1530.0598199611354"/>
    <n v="3006.1309180615349"/>
    <n v="4599560.1312688347"/>
    <n v="5699.6352388484074"/>
    <n v="8720782.8673965372"/>
    <n v="2693.5043207868725"/>
    <n v="4121222.7361277025"/>
    <n v="3.7251061458454493"/>
    <n v="0.47257485925206089"/>
  </r>
  <r>
    <x v="5"/>
    <s v="Smithtown"/>
    <s v="High End"/>
    <s v="Ben and Jerry's"/>
    <s v="Coffee Coffee BuzzBuzzBuzz"/>
    <n v="1076.1517430102299"/>
    <n v="2913.729857216862"/>
    <n v="3135615.4645048743"/>
    <n v="5650.474843752042"/>
    <n v="6080768.3519392163"/>
    <n v="2736.74498653518"/>
    <n v="2945152.8874343419"/>
    <n v="5.2506302019698801"/>
    <n v="0.48433893826840224"/>
  </r>
  <r>
    <x v="5"/>
    <s v="Smithtown"/>
    <s v="High End"/>
    <s v="Ben and Jerry's"/>
    <s v="Goodbye Yellow Brickle Road"/>
    <n v="749.12523245890759"/>
    <n v="2075.0577200048037"/>
    <n v="1554478.0968642493"/>
    <n v="4288.6162707061512"/>
    <n v="3212710.6607197989"/>
    <n v="2213.5585507013475"/>
    <n v="1658232.5638555496"/>
    <n v="5.7248322241520526"/>
    <n v="0.51614749629648471"/>
  </r>
  <r>
    <x v="5"/>
    <s v="Smithtown"/>
    <s v="High End"/>
    <s v="Ben and Jerry's"/>
    <s v="Strawberry Banana"/>
    <n v="754.73643705270729"/>
    <n v="2350.0084518810872"/>
    <n v="1773637.0060164803"/>
    <n v="4947.3570675836445"/>
    <n v="3733950.6460156096"/>
    <n v="2597.3486157025573"/>
    <n v="1960313.6399991293"/>
    <n v="6.5550791305417579"/>
    <n v="0.52499720158083052"/>
  </r>
  <r>
    <x v="5"/>
    <s v="Smithtown"/>
    <s v="High End"/>
    <s v="Ben and Jerry's"/>
    <s v="Triple Caramel Chunk"/>
    <n v="604.24087129249688"/>
    <n v="1426.4753665822507"/>
    <n v="861934.71838094306"/>
    <n v="3408.0274374557603"/>
    <n v="2059269.4681970039"/>
    <n v="1981.5520708735096"/>
    <n v="1197334.749816061"/>
    <n v="5.6401802648103638"/>
    <n v="0.58143665426380009"/>
  </r>
  <r>
    <x v="5"/>
    <s v="Smithtown"/>
    <s v="High End"/>
    <s v="Ben and Jerry's"/>
    <s v="Bananas on the Rum"/>
    <n v="762.18493825266023"/>
    <n v="1479.6324676837803"/>
    <n v="1127753.5810181934"/>
    <n v="4633.8848083613866"/>
    <n v="3531877.2065308639"/>
    <n v="3154.2523406776063"/>
    <n v="2404123.6255126707"/>
    <n v="6.0797381000269501"/>
    <n v="0.6806928681062745"/>
  </r>
  <r>
    <x v="5"/>
    <s v="Smithtown"/>
    <s v="Low End"/>
    <s v="EDY's"/>
    <s v="Chocolate Fudge Chunk"/>
    <n v="1070.0981580194489"/>
    <n v="3180.092103034407"/>
    <n v="3403010.7017893144"/>
    <n v="6213.3373918434063"/>
    <n v="6648880.8981649959"/>
    <n v="3033.2452888089992"/>
    <n v="3245870.1963756816"/>
    <n v="5.8063247238394737"/>
    <n v="0.48818293575863259"/>
  </r>
  <r>
    <x v="5"/>
    <s v="Smithtown"/>
    <s v="Low End"/>
    <s v="EDY's"/>
    <s v="Neapolitan"/>
    <n v="1027.8788033809519"/>
    <n v="3394.1495309395423"/>
    <n v="3488774.3583581559"/>
    <n v="6681.8402095709707"/>
    <n v="6868121.918996538"/>
    <n v="3287.6906786314285"/>
    <n v="3379347.5606383821"/>
    <n v="6.5006109549031637"/>
    <n v="0.49203371758609077"/>
  </r>
  <r>
    <x v="5"/>
    <s v="Smithtown"/>
    <s v="Low End"/>
    <s v="EDY's"/>
    <s v="Fudge Tracks"/>
    <n v="1002.3822877407661"/>
    <n v="2703.4506745156255"/>
    <n v="2709891.0719152899"/>
    <n v="5785.3261357549181"/>
    <n v="5799108.447284461"/>
    <n v="3081.8754612392927"/>
    <n v="3089217.3753691711"/>
    <n v="5.7715765796243863"/>
    <n v="0.53270557077023695"/>
  </r>
  <r>
    <x v="5"/>
    <s v="Smithtown"/>
    <s v="High End"/>
    <s v="Häagen-Dazs"/>
    <s v="Butter Pecan"/>
    <n v="866.79283369791847"/>
    <n v="2262.2008904031832"/>
    <n v="1960859.5201865295"/>
    <n v="5419.2539576816816"/>
    <n v="4697370.4945075642"/>
    <n v="3157.0530672784985"/>
    <n v="2736510.9743210347"/>
    <n v="6.2520751752895984"/>
    <n v="0.58256230321213132"/>
  </r>
  <r>
    <x v="5"/>
    <s v="Smithtown"/>
    <s v="High End"/>
    <s v="Häagen-Dazs"/>
    <s v="Vanilla Honey Bee"/>
    <n v="1452.2827441610164"/>
    <n v="3431.1569633637873"/>
    <n v="4983010.0504011409"/>
    <n v="8339.6735845421535"/>
    <n v="12111564.038766019"/>
    <n v="4908.5166211783662"/>
    <n v="7128553.9883648781"/>
    <n v="5.7424586349127091"/>
    <n v="0.58857418955538687"/>
  </r>
  <r>
    <x v="5"/>
    <s v="Smithtown"/>
    <s v="High End"/>
    <s v="Häagen-Dazs"/>
    <s v="Black Raspberry Chip"/>
    <n v="1450.8143504324287"/>
    <n v="3133.2510729533665"/>
    <n v="4545765.6201485489"/>
    <n v="7962.4944964316237"/>
    <n v="11552101.280662235"/>
    <n v="4829.2434234782577"/>
    <n v="7006335.660513686"/>
    <n v="5.4882931741461807"/>
    <n v="0.60649880833732117"/>
  </r>
  <r>
    <x v="5"/>
    <s v="Smithtown"/>
    <s v="High End"/>
    <s v="Häagen-Dazs"/>
    <s v="English Toffee"/>
    <n v="801.2697728446152"/>
    <n v="1779.1221763421004"/>
    <n v="1425556.8221004521"/>
    <n v="4682.2109273919114"/>
    <n v="3751714.0862018918"/>
    <n v="2903.088751049811"/>
    <n v="2326157.2641014396"/>
    <n v="5.8434887800265249"/>
    <n v="0.62002519665787281"/>
  </r>
  <r>
    <x v="5"/>
    <s v="Smithtown"/>
    <s v="High End"/>
    <s v="Häagen-Dazs"/>
    <s v="Waffle Cone"/>
    <n v="1346.0026089682601"/>
    <n v="2983.652801374416"/>
    <n v="4016004.4549054219"/>
    <n v="7923.8916484932934"/>
    <n v="10665578.832053781"/>
    <n v="4940.2388471188769"/>
    <n v="6649574.3771483582"/>
    <n v="5.8869808986233139"/>
    <n v="0.62346118123135241"/>
  </r>
  <r>
    <x v="5"/>
    <s v="Smithtown"/>
    <s v="High End"/>
    <s v="Häagen-Dazs"/>
    <s v="Cherry Vanilla"/>
    <n v="620.06850166720801"/>
    <n v="1240.4586989512686"/>
    <n v="769169.36683876743"/>
    <n v="3940.9026362351965"/>
    <n v="2443629.5928667085"/>
    <n v="2700.4439372839279"/>
    <n v="1674460.2260279411"/>
    <n v="6.3555923670354195"/>
    <n v="0.68523487803385641"/>
  </r>
  <r>
    <x v="5"/>
    <s v="Smithtown"/>
    <s v="Low End"/>
    <s v="Baskin-Robbins"/>
    <s v="Chocolate"/>
    <n v="1316.4799006493499"/>
    <n v="3074.3795989286214"/>
    <n v="4047358.9489559396"/>
    <n v="5585.6983816309821"/>
    <n v="7353459.6505067898"/>
    <n v="2511.3187827023607"/>
    <n v="3306100.7015508502"/>
    <n v="4.2429044141698267"/>
    <n v="0.44959799314639587"/>
  </r>
  <r>
    <x v="5"/>
    <s v="Smithtown"/>
    <s v="Low End"/>
    <s v="Baskin-Robbins"/>
    <s v="Pralines 'n Cream"/>
    <n v="1415.9322761396775"/>
    <n v="2302.0251521654491"/>
    <n v="3259511.7134364117"/>
    <n v="4377.6734902722874"/>
    <n v="6198489.189277566"/>
    <n v="2075.6483381068383"/>
    <n v="2938977.4758411543"/>
    <n v="3.0917251933880228"/>
    <n v="0.47414416418199679"/>
  </r>
  <r>
    <x v="5"/>
    <s v="St James"/>
    <s v="Low End"/>
    <s v="Baskin-Robbins"/>
    <s v="Chocolate"/>
    <n v="1264.3846575247687"/>
    <n v="3619.4391054294683"/>
    <n v="4576363.2737501934"/>
    <n v="7079.1707558810549"/>
    <n v="8950794.8917340264"/>
    <n v="3459.7316504515866"/>
    <n v="4374431.617983833"/>
    <n v="5.5989059292601997"/>
    <n v="0.48871990375107111"/>
  </r>
  <r>
    <x v="5"/>
    <s v="St James"/>
    <s v="Low End"/>
    <s v="Baskin-Robbins"/>
    <s v="Chocolate Chip"/>
    <n v="649.73934225543405"/>
    <n v="1878.3277387461133"/>
    <n v="1220423.4295130365"/>
    <n v="3840.9346103542289"/>
    <n v="2495606.3273776886"/>
    <n v="1962.6068716081156"/>
    <n v="1275182.8978646521"/>
    <n v="5.9115007520111504"/>
    <n v="0.51097117517111668"/>
  </r>
  <r>
    <x v="5"/>
    <s v="St James"/>
    <s v="Low End"/>
    <s v="Baskin-Robbins"/>
    <s v="Mint Chocolate Chip"/>
    <n v="1711.149851973064"/>
    <n v="3991.0143858513666"/>
    <n v="6829223.6755719343"/>
    <n v="8239.1839770183087"/>
    <n v="14098478.442653719"/>
    <n v="4248.1695911669422"/>
    <n v="7269254.767081785"/>
    <n v="4.8149985037943983"/>
    <n v="0.51560562344722871"/>
  </r>
  <r>
    <x v="5"/>
    <s v="St James"/>
    <s v="Low End"/>
    <s v="Baskin-Robbins"/>
    <s v="Jamoca"/>
    <n v="949.4937052093303"/>
    <n v="2466.7700611888922"/>
    <n v="2342182.6452976875"/>
    <n v="5114.006047647581"/>
    <n v="4855716.550643825"/>
    <n v="2647.2359864586888"/>
    <n v="2513533.9053461375"/>
    <n v="5.3860347041691243"/>
    <n v="0.51764428156599562"/>
  </r>
  <r>
    <x v="5"/>
    <s v="St James"/>
    <s v="Low End"/>
    <s v="Baskin-Robbins"/>
    <s v="Banana Nut Fudge"/>
    <n v="992.82557775774978"/>
    <n v="2634.6876386904887"/>
    <n v="2615785.2770940862"/>
    <n v="5612.7684505315074"/>
    <n v="5572500.079719414"/>
    <n v="2978.0808118410187"/>
    <n v="2956714.8026253278"/>
    <n v="5.6533278113238001"/>
    <n v="0.53059035627222528"/>
  </r>
  <r>
    <x v="5"/>
    <s v="St James"/>
    <s v="Low End"/>
    <s v="Baskin-Robbins"/>
    <s v="Daiquiri Ice"/>
    <n v="1285.4044682916531"/>
    <n v="2908.8584283855716"/>
    <n v="3739059.6214746493"/>
    <n v="6894.3479500460035"/>
    <n v="8862025.6609465312"/>
    <n v="3985.4895216604318"/>
    <n v="5122966.0394718815"/>
    <n v="5.363563080816756"/>
    <n v="0.57808070473638307"/>
  </r>
  <r>
    <x v="5"/>
    <s v="St James"/>
    <s v="Low End"/>
    <s v="Baskin-Robbins"/>
    <s v="Chocolate"/>
    <n v="781.61105330618761"/>
    <n v="1785.0261214906905"/>
    <n v="1395196.1469973973"/>
    <n v="4288.4548361561519"/>
    <n v="3351903.7015440241"/>
    <n v="2503.4287146654615"/>
    <n v="1956707.5545466268"/>
    <n v="5.4866865278019503"/>
    <n v="0.58376007450491108"/>
  </r>
  <r>
    <x v="5"/>
    <s v="St James"/>
    <s v="Low End"/>
    <s v="Baskin-Robbins"/>
    <s v="Cherries Jubilee"/>
    <n v="1489.002887398542"/>
    <n v="2804.575300716016"/>
    <n v="4176020.7206927822"/>
    <n v="6942.5298805171424"/>
    <n v="10337447.037940681"/>
    <n v="4137.9545798011259"/>
    <n v="6161426.3172478992"/>
    <n v="4.6625362108239656"/>
    <n v="0.59602978323701417"/>
  </r>
  <r>
    <x v="5"/>
    <s v="St James"/>
    <s v="Low End"/>
    <s v="Baskin-Robbins"/>
    <s v="Rocky Road"/>
    <n v="969.73139488693676"/>
    <n v="2436.3361965841345"/>
    <n v="2362591.6983270668"/>
    <n v="6155.3851146291545"/>
    <n v="5969070.1932756174"/>
    <n v="3719.0489180450199"/>
    <n v="3606478.4949485506"/>
    <n v="6.347515556456564"/>
    <n v="0.60419435157780255"/>
  </r>
  <r>
    <x v="5"/>
    <s v="St James"/>
    <s v="High End"/>
    <s v="Ben and Jerry's"/>
    <s v="Strawberry Banana"/>
    <n v="681.39396320378273"/>
    <n v="2184.9578962046367"/>
    <n v="1488817.1203282767"/>
    <n v="4062.5663255096292"/>
    <n v="2768208.1693172352"/>
    <n v="1877.6084293049926"/>
    <n v="1279391.0489889586"/>
    <n v="5.9621401786541037"/>
    <n v="0.46217299087897495"/>
  </r>
  <r>
    <x v="5"/>
    <s v="St James"/>
    <s v="High End"/>
    <s v="Ben and Jerry's"/>
    <s v="Mint Chocolate Chunk"/>
    <n v="1095.4304003197178"/>
    <n v="2560.686864113356"/>
    <n v="2805054.2366491365"/>
    <n v="4848.1124340852675"/>
    <n v="5310769.7444650261"/>
    <n v="2287.4255699719115"/>
    <n v="2505715.5078158895"/>
    <n v="4.4257603519769697"/>
    <n v="0.47181776435090012"/>
  </r>
  <r>
    <x v="5"/>
    <s v="St James"/>
    <s v="High End"/>
    <s v="Ben and Jerry's"/>
    <s v="Goodbye Yellow Brickle Road"/>
    <n v="818.34086957966724"/>
    <n v="2883.6419925574301"/>
    <n v="2359802.0957458918"/>
    <n v="5584.3467933395486"/>
    <n v="4569899.2108959127"/>
    <n v="2700.7048007821186"/>
    <n v="2210097.1151500209"/>
    <n v="6.8239861907518975"/>
    <n v="0.48362053803736715"/>
  </r>
  <r>
    <x v="5"/>
    <s v="St James"/>
    <s v="High End"/>
    <s v="Ben and Jerry's"/>
    <s v="Vanilla Caramel Fudge"/>
    <n v="774.895734716069"/>
    <n v="2095.8655541146632"/>
    <n v="1624077.2784217829"/>
    <n v="4262.0080029996971"/>
    <n v="3302611.8228502162"/>
    <n v="2166.1424488850339"/>
    <n v="1678534.5444284333"/>
    <n v="5.5001051264804648"/>
    <n v="0.50824457564614012"/>
  </r>
  <r>
    <x v="5"/>
    <s v="St James"/>
    <s v="High End"/>
    <s v="Ben and Jerry's"/>
    <s v="Triple Caramel Chunk"/>
    <n v="859.07932774045514"/>
    <n v="2139.6005687146589"/>
    <n v="1838086.6182044847"/>
    <n v="5100.2303916062092"/>
    <n v="4381502.4961425001"/>
    <n v="2960.6298228915502"/>
    <n v="2543415.8779380154"/>
    <n v="5.9368561515975502"/>
    <n v="0.58048942803918369"/>
  </r>
  <r>
    <x v="5"/>
    <s v="St James"/>
    <s v="High End"/>
    <s v="Ben and Jerry's"/>
    <s v="Coffee Coffee BuzzBuzzBuzz"/>
    <n v="1514.4733850685036"/>
    <n v="3381.1425422092352"/>
    <n v="5120650.3912987467"/>
    <n v="8287.1578658874732"/>
    <n v="12550680.025747677"/>
    <n v="4906.015323678238"/>
    <n v="7430029.6344489306"/>
    <n v="5.4719732598751634"/>
    <n v="0.59200215599523298"/>
  </r>
  <r>
    <x v="5"/>
    <s v="St James"/>
    <s v="High End"/>
    <s v="Ben and Jerry's"/>
    <s v="Bananas on the Rum"/>
    <n v="455.68234524419802"/>
    <n v="851.46537755690463"/>
    <n v="387997.74013936683"/>
    <n v="2477.6339427107373"/>
    <n v="1129014.0456710577"/>
    <n v="1626.1685651538328"/>
    <n v="741016.30553169083"/>
    <n v="5.4371953808809179"/>
    <n v="0.65633931515107891"/>
  </r>
  <r>
    <x v="5"/>
    <s v="St James"/>
    <s v="Low End"/>
    <s v="EDY's"/>
    <s v="Neapolitan"/>
    <n v="1173.9528871731172"/>
    <n v="2599.4974163436777"/>
    <n v="3051687.4971157191"/>
    <n v="4467.4038720917924"/>
    <n v="5244521.673810523"/>
    <n v="1867.9064557481147"/>
    <n v="2192834.1766948039"/>
    <n v="3.8054371013553339"/>
    <n v="0.418119003615739"/>
  </r>
  <r>
    <x v="5"/>
    <s v="St James"/>
    <s v="Low End"/>
    <s v="EDY's"/>
    <s v="Fudge Tracks"/>
    <n v="776.20618303415665"/>
    <n v="2369.8678389351549"/>
    <n v="1839506.0695552621"/>
    <n v="4465.9019072420224"/>
    <n v="3466460.6732252906"/>
    <n v="2096.0340683068675"/>
    <n v="1626954.6036700285"/>
    <n v="5.7534995273871736"/>
    <n v="0.46934171682272829"/>
  </r>
  <r>
    <x v="5"/>
    <s v="St James"/>
    <s v="Low End"/>
    <s v="EDY's"/>
    <s v="Chocolate Fudge Chunk"/>
    <n v="1121.5460891155249"/>
    <n v="3287.2151323369408"/>
    <n v="3686763.2757538683"/>
    <n v="6976.7272836060865"/>
    <n v="7824721.1997539857"/>
    <n v="3689.5121512691458"/>
    <n v="4137957.9240001175"/>
    <n v="6.2206335979541265"/>
    <n v="0.52883135620604826"/>
  </r>
  <r>
    <x v="5"/>
    <s v="St James"/>
    <s v="High End"/>
    <s v="Häagen-Dazs"/>
    <s v="Butter Pecan"/>
    <n v="772.28331792264078"/>
    <n v="2258.4558848118627"/>
    <n v="1744167.8041044187"/>
    <n v="4128.5746630034082"/>
    <n v="3188429.3390356204"/>
    <n v="1870.1187781915455"/>
    <n v="1444261.5349312017"/>
    <n v="5.3459327259700897"/>
    <n v="0.45296959140641846"/>
  </r>
  <r>
    <x v="5"/>
    <s v="St James"/>
    <s v="High End"/>
    <s v="Häagen-Dazs"/>
    <s v="Vanilla Honey Bee"/>
    <n v="1512.5018805648883"/>
    <n v="3967.6253851755196"/>
    <n v="6001040.8564549629"/>
    <n v="8791.3695174941731"/>
    <n v="13296962.927950772"/>
    <n v="4823.744132318654"/>
    <n v="7295922.0714958087"/>
    <n v="5.8124684871206753"/>
    <n v="0.54869086354745533"/>
  </r>
  <r>
    <x v="5"/>
    <s v="St James"/>
    <s v="High End"/>
    <s v="Häagen-Dazs"/>
    <s v="Waffle Cone"/>
    <n v="1282.3571988822553"/>
    <n v="3461.4231523220437"/>
    <n v="4438780.8977578823"/>
    <n v="7848.0026518865043"/>
    <n v="10063942.697493689"/>
    <n v="4386.579499564461"/>
    <n v="5625161.7997358069"/>
    <n v="6.1199817482422851"/>
    <n v="0.55894215307254191"/>
  </r>
  <r>
    <x v="5"/>
    <s v="Stony Brook"/>
    <s v="High End"/>
    <s v="Häagen-Dazs"/>
    <s v="English Toffee"/>
    <n v="767.19032338193369"/>
    <n v="2074.4092916819964"/>
    <n v="1591466.7353119988"/>
    <n v="4768.8594574566605"/>
    <n v="3658622.8293291684"/>
    <n v="2694.4501657746641"/>
    <n v="2067156.0940171697"/>
    <n v="6.2160057447473287"/>
    <n v="0.5650093465349626"/>
  </r>
  <r>
    <x v="5"/>
    <s v="Stony Brook"/>
    <s v="High End"/>
    <s v="Häagen-Dazs"/>
    <s v="Black Raspberry Chip"/>
    <n v="1536.8744415726101"/>
    <n v="3122.4299992887977"/>
    <n v="4798782.8615065366"/>
    <n v="7976.2561900646097"/>
    <n v="12258504.277945621"/>
    <n v="4853.8261907758115"/>
    <n v="7459721.4164390843"/>
    <n v="5.1899205128968688"/>
    <n v="0.60853438945727922"/>
  </r>
  <r>
    <x v="5"/>
    <s v="Stony Brook"/>
    <s v="High End"/>
    <s v="Häagen-Dazs"/>
    <s v="Cherry Vanilla"/>
    <n v="726.22379227466297"/>
    <n v="1328.3198957067596"/>
    <n v="964657.51201404771"/>
    <n v="4218.8680506669698"/>
    <n v="3063842.3548617819"/>
    <n v="2890.54815496021"/>
    <n v="2099184.8428477342"/>
    <n v="5.8093222716550219"/>
    <n v="0.68514779799838421"/>
  </r>
  <r>
    <x v="5"/>
    <s v="Stony Brook"/>
    <s v="Low End"/>
    <s v="Baskin-Robbins"/>
    <s v="Chocolate"/>
    <n v="1448.1278907142851"/>
    <n v="3604.5956960464487"/>
    <n v="5219915.5621935343"/>
    <n v="7118.503841307047"/>
    <n v="10308503.95275351"/>
    <n v="3513.9081452605983"/>
    <n v="5088588.390559976"/>
    <n v="4.9156596506099088"/>
    <n v="0.49363015369468433"/>
  </r>
  <r>
    <x v="5"/>
    <s v="Stony Brook"/>
    <s v="Low End"/>
    <s v="Baskin-Robbins"/>
    <s v="Pralines 'n Cream"/>
    <n v="1557.5255037536454"/>
    <n v="2699.0174752819125"/>
    <n v="4203788.5528283529"/>
    <n v="5578.9333258648194"/>
    <n v="8689330.9387756027"/>
    <n v="2879.9158505829068"/>
    <n v="4485542.3859472498"/>
    <n v="3.5819210102303676"/>
    <n v="0.51621263104743709"/>
  </r>
  <r>
    <x v="5"/>
    <s v="Stony Brook"/>
    <s v="Low End"/>
    <s v="Baskin-Robbins"/>
    <s v="Chocolate"/>
    <n v="1380.8231232772457"/>
    <n v="4244.455272805676"/>
    <n v="5860841.9864061074"/>
    <n v="9023.5046774830043"/>
    <n v="12459863.911668917"/>
    <n v="4779.0494046773283"/>
    <n v="6599021.9252628097"/>
    <n v="6.534873674527276"/>
    <n v="0.52962231145098548"/>
  </r>
  <r>
    <x v="5"/>
    <s v="Stony Brook"/>
    <s v="Low End"/>
    <s v="Baskin-Robbins"/>
    <s v="Chocolate Chip"/>
    <n v="814.71327648097747"/>
    <n v="2201.9921494570494"/>
    <n v="1793992.238869543"/>
    <n v="4894.3326162996791"/>
    <n v="3987477.7620132263"/>
    <n v="2692.3404668426297"/>
    <n v="2193485.5231436836"/>
    <n v="6.0074295553890558"/>
    <n v="0.5500934811574274"/>
  </r>
  <r>
    <x v="5"/>
    <s v="Stony Brook"/>
    <s v="Low End"/>
    <s v="Baskin-Robbins"/>
    <s v="Mint Chocolate Chip"/>
    <n v="1882.2648371703706"/>
    <n v="4679.241820140136"/>
    <n v="8807572.3426668625"/>
    <n v="10499.982368481731"/>
    <n v="19763747.603102028"/>
    <n v="5820.7405483415951"/>
    <n v="10956175.260435166"/>
    <n v="5.5783767305914669"/>
    <n v="0.55435717357145031"/>
  </r>
  <r>
    <x v="5"/>
    <s v="Stony Brook"/>
    <s v="Low End"/>
    <s v="Baskin-Robbins"/>
    <s v="Jamoca"/>
    <n v="1034.4430757302634"/>
    <n v="2892.7221872477035"/>
    <n v="2992356.4366096896"/>
    <n v="6518.5570043958533"/>
    <n v="6743076.1569502987"/>
    <n v="3625.8348171481498"/>
    <n v="3750719.7203406091"/>
    <n v="6.3015134977766545"/>
    <n v="0.55623273904071591"/>
  </r>
  <r>
    <x v="5"/>
    <s v="Stony Brook"/>
    <s v="Low End"/>
    <s v="Baskin-Robbins"/>
    <s v="Banana Nut Fudge"/>
    <n v="1062.1081355335248"/>
    <n v="3089.1467197454431"/>
    <n v="3281007.8628983367"/>
    <n v="7153.1725402378534"/>
    <n v="7597442.7498616334"/>
    <n v="4064.0258204924103"/>
    <n v="4316434.8869632967"/>
    <n v="6.7348816009630008"/>
    <n v="0.5681431277704474"/>
  </r>
  <r>
    <x v="5"/>
    <s v="Stony Brook"/>
    <s v="Low End"/>
    <s v="Baskin-Robbins"/>
    <s v="Daiquiri Ice"/>
    <n v="1513.9449151208185"/>
    <n v="3410.5620638469613"/>
    <n v="5163403.0942650717"/>
    <n v="8786.3549254799818"/>
    <n v="13302057.361877177"/>
    <n v="5375.7928616330209"/>
    <n v="8138654.2676121052"/>
    <n v="5.8036159953539643"/>
    <n v="0.61183424835747247"/>
  </r>
  <r>
    <x v="5"/>
    <s v="Stony Brook"/>
    <s v="Low End"/>
    <s v="Baskin-Robbins"/>
    <s v="Chocolate"/>
    <n v="829.77215863680647"/>
    <n v="2093.1857288942547"/>
    <n v="1736867.2406923429"/>
    <n v="5466.0827563014009"/>
    <n v="4535603.2879836382"/>
    <n v="3372.8970274071462"/>
    <n v="2798736.0472912956"/>
    <n v="6.5874501806391894"/>
    <n v="0.6170592685445182"/>
  </r>
  <r>
    <x v="5"/>
    <s v="Stony Brook"/>
    <s v="Low End"/>
    <s v="Baskin-Robbins"/>
    <s v="Cherries Jubilee"/>
    <n v="1637.9031761383965"/>
    <n v="3288.7324872864119"/>
    <n v="5386625.3863959424"/>
    <n v="8848.9425135235724"/>
    <n v="14493711.048366345"/>
    <n v="5560.2100262371605"/>
    <n v="9107085.661970403"/>
    <n v="5.4026041602692825"/>
    <n v="0.62834740057805316"/>
  </r>
  <r>
    <x v="5"/>
    <s v="Stony Brook"/>
    <s v="Low End"/>
    <s v="Baskin-Robbins"/>
    <s v="Rocky Road"/>
    <n v="1256.7045343756304"/>
    <n v="2856.1260485784278"/>
    <n v="3589306.5559968622"/>
    <n v="7843.4576358037402"/>
    <n v="9856908.7760977224"/>
    <n v="4987.3315872253124"/>
    <n v="6267602.2201008601"/>
    <n v="6.2412901531389888"/>
    <n v="0.63585880345157841"/>
  </r>
  <r>
    <x v="5"/>
    <s v="Stony Brook"/>
    <s v="High End"/>
    <s v="Ben and Jerry's"/>
    <s v="Strawberry Banana"/>
    <n v="939.53335952416103"/>
    <n v="2561.4793742610559"/>
    <n v="2406595.3218513355"/>
    <n v="5176.7885657203969"/>
    <n v="4863765.5526975477"/>
    <n v="2615.309191459341"/>
    <n v="2457170.2308462122"/>
    <n v="5.5099571646314391"/>
    <n v="0.50519915160865703"/>
  </r>
  <r>
    <x v="5"/>
    <s v="Stony Brook"/>
    <s v="High End"/>
    <s v="Ben and Jerry's"/>
    <s v="Mint Chocolate Chunk"/>
    <n v="1204.9734403516898"/>
    <n v="3002.8017021434307"/>
    <n v="3618296.2977256798"/>
    <n v="6179.5241743089591"/>
    <n v="7446162.5040535014"/>
    <n v="3176.7224721655284"/>
    <n v="3827866.2063278216"/>
    <n v="5.1283488642748605"/>
    <n v="0.51407234320282813"/>
  </r>
  <r>
    <x v="5"/>
    <s v="Stony Brook"/>
    <s v="High End"/>
    <s v="Ben and Jerry's"/>
    <s v="Goodbye Yellow Brickle Road"/>
    <n v="1090.174956537634"/>
    <n v="3380.5505410900819"/>
    <n v="3685391.5392061551"/>
    <n v="7115.9132544518434"/>
    <n v="7757590.4228976117"/>
    <n v="3735.3627133617615"/>
    <n v="4072198.8836914566"/>
    <n v="6.5273130810597504"/>
    <n v="0.52493089499437773"/>
  </r>
  <r>
    <x v="5"/>
    <s v="Stony Brook"/>
    <s v="High End"/>
    <s v="Ben and Jerry's"/>
    <s v="Vanilla Caramel Fudge"/>
    <n v="842.38530818767595"/>
    <n v="2457.1788694270822"/>
    <n v="2069891.3791945777"/>
    <n v="5431.2498956421232"/>
    <n v="4575205.1171847731"/>
    <n v="2974.071026215041"/>
    <n v="2505313.7379901954"/>
    <n v="6.4474651241568059"/>
    <n v="0.54758500959444878"/>
  </r>
  <r>
    <x v="5"/>
    <s v="Stony Brook"/>
    <s v="High End"/>
    <s v="Ben and Jerry's"/>
    <s v="Triple Caramel Chunk"/>
    <n v="914.98726051450069"/>
    <n v="2508.9775026428456"/>
    <n v="2295682.4518356905"/>
    <n v="6500.7883988418835"/>
    <n v="5948138.5682407822"/>
    <n v="3991.8108961990379"/>
    <n v="3652456.1164050917"/>
    <n v="7.1047856941597924"/>
    <n v="0.61405027379604904"/>
  </r>
  <r>
    <x v="5"/>
    <s v="Stony Brook"/>
    <s v="High End"/>
    <s v="Ben and Jerry's"/>
    <s v="Coffee Coffee BuzzBuzzBuzz"/>
    <n v="1765.920723575354"/>
    <n v="3963.7415466083753"/>
    <n v="6999653.3400523551"/>
    <n v="10559.895812890578"/>
    <n v="18647938.854780082"/>
    <n v="6596.154266282203"/>
    <n v="11648285.514727727"/>
    <n v="5.9798243895742891"/>
    <n v="0.62464198351561451"/>
  </r>
  <r>
    <x v="5"/>
    <s v="Stony Brook"/>
    <s v="High End"/>
    <s v="Ben and Jerry's"/>
    <s v="Bananas on the Rum"/>
    <n v="491.25057976861785"/>
    <n v="998.45085146214365"/>
    <n v="490489.55965124822"/>
    <n v="3157.9773668607704"/>
    <n v="1551358.2123665267"/>
    <n v="2159.5265153986265"/>
    <n v="1060868.6527152786"/>
    <n v="6.4284450683970649"/>
    <n v="0.68383216993899254"/>
  </r>
  <r>
    <x v="5"/>
    <s v="Stony Brook"/>
    <s v="Low End"/>
    <s v="EDY's"/>
    <s v="Neapolitan"/>
    <n v="1291.348175890429"/>
    <n v="3048.0442287788633"/>
    <n v="3936086.3548669345"/>
    <n v="5056.5052203576997"/>
    <n v="6529708.7926893476"/>
    <n v="2008.4609915788365"/>
    <n v="2593622.4378224132"/>
    <n v="3.9156792217335696"/>
    <n v="0.39720338535253347"/>
  </r>
  <r>
    <x v="5"/>
    <s v="Stony Brook"/>
    <s v="Low End"/>
    <s v="EDY's"/>
    <s v="Fudge Tracks"/>
    <n v="843.82680133757242"/>
    <n v="2778.5708681327878"/>
    <n v="2344632.5679462519"/>
    <n v="5691.3946733257126"/>
    <n v="4802551.3623421341"/>
    <n v="2912.8238051929247"/>
    <n v="2457918.7943958822"/>
    <n v="6.7447427177047832"/>
    <n v="0.51179437947691009"/>
  </r>
  <r>
    <x v="5"/>
    <s v="Stony Brook"/>
    <s v="Low End"/>
    <s v="EDY's"/>
    <s v="Chocolate Fudge Chunk"/>
    <n v="1423.7006980270774"/>
    <n v="3854.0612065456685"/>
    <n v="5487029.6299981484"/>
    <n v="8891.0775766067054"/>
    <n v="12658233.352027861"/>
    <n v="5037.0163700610374"/>
    <n v="7171203.722029713"/>
    <n v="6.2450468619757649"/>
    <n v="0.56652484770956446"/>
  </r>
  <r>
    <x v="6"/>
    <s v="Centereach"/>
    <s v="High End"/>
    <s v="Häagen-Dazs"/>
    <s v="Butter Pecan"/>
    <n v="839.51164971490493"/>
    <n v="2647.950255604721"/>
    <n v="2222985.0874457234"/>
    <n v="5261.5115254200146"/>
    <n v="4417100.220699342"/>
    <n v="2613.5612698152936"/>
    <n v="2194115.1332536186"/>
    <n v="6.2673478411011976"/>
    <n v="0.49673202409390499"/>
  </r>
  <r>
    <x v="6"/>
    <s v="Centereach"/>
    <s v="High End"/>
    <s v="Häagen-Dazs"/>
    <s v="Vanilla Honey Bee"/>
    <n v="1763.7520686213772"/>
    <n v="4652.9085655313238"/>
    <n v="8206577.1075619971"/>
    <n v="11206.308274886729"/>
    <n v="19765149.401440326"/>
    <n v="6553.3997093554053"/>
    <n v="11558572.293878328"/>
    <n v="6.3536754820908872"/>
    <n v="0.58479559446365892"/>
  </r>
  <r>
    <x v="6"/>
    <s v="Centereach"/>
    <s v="High End"/>
    <s v="Häagen-Dazs"/>
    <s v="Waffle Cone"/>
    <n v="1600.592918770481"/>
    <n v="4058.4542009002998"/>
    <n v="6495933.055115331"/>
    <n v="10001.779341596659"/>
    <n v="16008777.189264497"/>
    <n v="5943.3251406963591"/>
    <n v="9512844.1341491658"/>
    <n v="6.2487964455569829"/>
    <n v="0.59422678082673852"/>
  </r>
  <r>
    <x v="6"/>
    <s v="Centereach"/>
    <s v="High End"/>
    <s v="Häagen-Dazs"/>
    <s v="English Toffee"/>
    <n v="1033.9093557201272"/>
    <n v="2431.8520300808832"/>
    <n v="2514314.5656276094"/>
    <n v="6076.7223455145313"/>
    <n v="6282780.0851410292"/>
    <n v="3644.8703154336481"/>
    <n v="3768465.5195134198"/>
    <n v="5.8774227275291837"/>
    <n v="0.59980859881216575"/>
  </r>
  <r>
    <x v="6"/>
    <s v="Centereach"/>
    <s v="High End"/>
    <s v="Häagen-Dazs"/>
    <s v="Black Raspberry Chip"/>
    <n v="1790.5618857298712"/>
    <n v="3660.4292375717528"/>
    <n v="6554225.0782072321"/>
    <n v="10163.670383784607"/>
    <n v="18198680.808326211"/>
    <n v="6503.2411462128548"/>
    <n v="11644455.730118979"/>
    <n v="5.6762463586348924"/>
    <n v="0.63985163830069702"/>
  </r>
  <r>
    <x v="6"/>
    <s v="Centereach"/>
    <s v="High End"/>
    <s v="Häagen-Dazs"/>
    <s v="Cherry Vanilla"/>
    <n v="788.84617150212932"/>
    <n v="1557.1852712539767"/>
    <n v="1228379.6395482044"/>
    <n v="5375.8324553084785"/>
    <n v="4240704.8510069847"/>
    <n v="3818.6471840545018"/>
    <n v="3012325.2114587803"/>
    <n v="6.8148045202168639"/>
    <n v="0.71033597415851357"/>
  </r>
  <r>
    <x v="6"/>
    <s v="Centereach"/>
    <s v="Low End"/>
    <s v="Baskin-Robbins"/>
    <s v="Vanilla"/>
    <n v="221"/>
    <n v="272.45901975749956"/>
    <n v="60213.443366407402"/>
    <n v="523.54062824999914"/>
    <n v="115702.47884324982"/>
    <n v="251.08160849249958"/>
    <n v="55489.035476842415"/>
    <n v="2.3689621187782768"/>
    <n v="0.47958380867550177"/>
  </r>
  <r>
    <x v="6"/>
    <s v="Centereach"/>
    <s v="Low End"/>
    <s v="Baskin-Robbins"/>
    <s v="Peanut Butter ’n Chocolate"/>
    <n v="211"/>
    <n v="258.7891047455995"/>
    <n v="54604.501101321497"/>
    <n v="508.74142175999907"/>
    <n v="107344.4399913598"/>
    <n v="249.95231701439957"/>
    <n v="52739.938890038306"/>
    <n v="2.4110967855924126"/>
    <n v="0.49131504989250835"/>
  </r>
  <r>
    <x v="6"/>
    <s v="Centereach"/>
    <s v="Low End"/>
    <s v="Baskin-Robbins"/>
    <s v="Pralines 'n Cream"/>
    <n v="206"/>
    <n v="251.97942370019956"/>
    <n v="51907.76128224111"/>
    <n v="501.39414741999911"/>
    <n v="103287.19436851982"/>
    <n v="249.41472371979955"/>
    <n v="51379.43308627871"/>
    <n v="2.4339521719417432"/>
    <n v="0.4974424312752781"/>
  </r>
  <r>
    <x v="6"/>
    <s v="Centereach"/>
    <s v="Low End"/>
    <s v="Baskin-Robbins"/>
    <s v="Cherries Jubilee"/>
    <n v="206"/>
    <n v="252.03447710279954"/>
    <n v="51919.102283176704"/>
    <n v="501.5036938799991"/>
    <n v="103309.76093927982"/>
    <n v="249.46921677719956"/>
    <n v="51390.658656103114"/>
    <n v="2.4344839508737821"/>
    <n v="0.4974424312752781"/>
  </r>
  <r>
    <x v="6"/>
    <s v="Centereach"/>
    <s v="Low End"/>
    <s v="Baskin-Robbins"/>
    <s v="Mint Cookie Crunch "/>
    <n v="904"/>
    <n v="819.60617599999898"/>
    <n v="740923.98310399905"/>
    <n v="1831.7769769599975"/>
    <n v="1655926.3871718377"/>
    <n v="1012.1708009599985"/>
    <n v="915002.40406783868"/>
    <n v="2.026301965663714"/>
    <n v="0.5525622462183083"/>
  </r>
  <r>
    <x v="6"/>
    <s v="Centereach"/>
    <s v="Low End"/>
    <s v="Baskin-Robbins"/>
    <s v="Oreo Cookies'n Cream"/>
    <n v="904"/>
    <n v="818.70669599999906"/>
    <n v="740110.85318399919"/>
    <n v="1971.4420959999982"/>
    <n v="1782183.6547839984"/>
    <n v="1152.7353999999991"/>
    <n v="1042072.8015999992"/>
    <n v="2.1807987787610599"/>
    <n v="0.58471684374543265"/>
  </r>
  <r>
    <x v="6"/>
    <s v="Centereach"/>
    <s v="High End"/>
    <s v="Ben and Jerry's"/>
    <s v="Key Lime Pie"/>
    <n v="476"/>
    <n v="878.15846631919874"/>
    <n v="418003.42996793857"/>
    <n v="1758.0537623199984"/>
    <n v="836833.59086431924"/>
    <n v="879.8952960007997"/>
    <n v="418830.16089638066"/>
    <n v="3.6933902569747867"/>
    <n v="0.50049396375663424"/>
  </r>
  <r>
    <x v="6"/>
    <s v="Lake Grove"/>
    <s v="High End"/>
    <s v="Ben and Jerry's"/>
    <s v="Sweet Cream &amp; Cookies"/>
    <n v="279"/>
    <n v="379.06058872999938"/>
    <n v="105757.90425566983"/>
    <n v="628.6548829999989"/>
    <n v="175394.71235699969"/>
    <n v="249.59429426999952"/>
    <n v="69636.808101329865"/>
    <n v="2.2532433082437238"/>
    <n v="0.39702911886870679"/>
  </r>
  <r>
    <x v="6"/>
    <s v="Lake Grove"/>
    <s v="High End"/>
    <s v="Ben and Jerry's"/>
    <s v="Chocolate Chip"/>
    <n v="279"/>
    <n v="397.74530698539934"/>
    <n v="110970.94064892642"/>
    <n v="688.79824833999885"/>
    <n v="192174.71128685967"/>
    <n v="291.05294135459951"/>
    <n v="81203.770637933252"/>
    <n v="2.4688109259498168"/>
    <n v="0.42255180244147833"/>
  </r>
  <r>
    <x v="6"/>
    <s v="Lake Grove"/>
    <s v="High End"/>
    <s v="Ben and Jerry's"/>
    <s v="Chocolate Fudge Brownie"/>
    <n v="250"/>
    <n v="336.32485969499999"/>
    <n v="84081.214923749998"/>
    <n v="594.6729345"/>
    <n v="148668.23362499999"/>
    <n v="258.34807480500001"/>
    <n v="64587.018701249996"/>
    <n v="2.3786917380000001"/>
    <n v="0.43443725082631957"/>
  </r>
  <r>
    <x v="6"/>
    <s v="Lake Grove"/>
    <s v="High End"/>
    <s v="Ben and Jerry's"/>
    <s v="Peanut Butter Cookie Dough"/>
    <n v="192"/>
    <n v="250.92596356279952"/>
    <n v="48177.785004057507"/>
    <n v="503.67955987999909"/>
    <n v="96706.475496959829"/>
    <n v="252.75359631719957"/>
    <n v="48528.690492902322"/>
    <n v="2.6233310410416619"/>
    <n v="0.50181428124146576"/>
  </r>
  <r>
    <x v="6"/>
    <s v="Lake Grove"/>
    <s v="High End"/>
    <s v="Ben and Jerry's"/>
    <s v="New York Super Fudge Chunk"/>
    <n v="968"/>
    <n v="994.91039999999839"/>
    <n v="963073.26719999849"/>
    <n v="2024.7060678399969"/>
    <n v="1959915.4736691171"/>
    <n v="1029.7956678399985"/>
    <n v="996842.2064691186"/>
    <n v="2.0916384998347075"/>
    <n v="0.50861489684703132"/>
  </r>
  <r>
    <x v="6"/>
    <s v="Lake Grove"/>
    <s v="High End"/>
    <s v="Ben and Jerry's"/>
    <s v="Cake Batter"/>
    <n v="932"/>
    <n v="958.11929999999847"/>
    <n v="892967.18759999855"/>
    <n v="1962.5779462799971"/>
    <n v="1829122.6459329573"/>
    <n v="1004.4586462799987"/>
    <n v="936155.45833295875"/>
    <n v="2.1057703286266065"/>
    <n v="0.51180573397551798"/>
  </r>
  <r>
    <x v="6"/>
    <s v="Lake Grove"/>
    <s v="High End"/>
    <s v="Ben and Jerry's"/>
    <s v="Coffee Coffee BuzzBuzzBuzz"/>
    <n v="866"/>
    <n v="901.18124999999736"/>
    <n v="780422.96249999769"/>
    <n v="1870.5121524999945"/>
    <n v="1619863.5240649953"/>
    <n v="969.33090249999714"/>
    <n v="839440.56156499765"/>
    <n v="2.1599447488452594"/>
    <n v="0.51821684302048387"/>
  </r>
  <r>
    <x v="6"/>
    <s v="Lake Grove"/>
    <s v="High End"/>
    <s v="Ben and Jerry's"/>
    <s v="Karamel Sutra"/>
    <n v="160"/>
    <n v="200.06398268999968"/>
    <n v="32010.237230399947"/>
    <n v="446.56929899999932"/>
    <n v="71451.087839999891"/>
    <n v="246.50531630999964"/>
    <n v="39440.850609599947"/>
    <n v="2.7910581187499957"/>
    <n v="0.55199790236811608"/>
  </r>
  <r>
    <x v="6"/>
    <s v="Lake Grove"/>
    <s v="High End"/>
    <s v="Ben and Jerry's"/>
    <s v="Chocolate Macadamia"/>
    <n v="476"/>
    <n v="488.05469999999934"/>
    <n v="232314.0371999997"/>
    <n v="1098.8020679999984"/>
    <n v="523029.78436799924"/>
    <n v="610.74736799999903"/>
    <n v="290715.74716799951"/>
    <n v="2.3084077058823493"/>
    <n v="0.55583019525223532"/>
  </r>
  <r>
    <x v="6"/>
    <s v="Lake Grove"/>
    <s v="High End"/>
    <s v="Ben and Jerry's"/>
    <s v="Turtle Soup"/>
    <n v="111"/>
    <n v="123.41037872269979"/>
    <n v="13698.552038219677"/>
    <n v="361.63565716999943"/>
    <n v="40141.557945869936"/>
    <n v="238.22527844729964"/>
    <n v="26443.005907650258"/>
    <n v="3.2579788934234184"/>
    <n v="0.65874388690414332"/>
  </r>
  <r>
    <x v="6"/>
    <s v="Lake Grove"/>
    <s v="High End"/>
    <s v="Ben and Jerry's"/>
    <s v="Brownie Batter"/>
    <n v="106"/>
    <n v="109.54196052529961"/>
    <n v="11611.447815681759"/>
    <n v="349.99124362999879"/>
    <n v="37099.071824779872"/>
    <n v="240.44928310469919"/>
    <n v="25487.624009098115"/>
    <n v="3.3018041851886677"/>
    <n v="0.68701513960988014"/>
  </r>
  <r>
    <x v="6"/>
    <s v="Lake Grove"/>
    <s v="Low End"/>
    <s v="Ben and Jerry's"/>
    <s v="Willie Nelson’s Country PeachCobbler"/>
    <n v="983"/>
    <n v="1006.7885999999987"/>
    <n v="989673.19379999873"/>
    <n v="2043.5886725599976"/>
    <n v="2008847.6651264776"/>
    <n v="1036.8000725599989"/>
    <n v="1019174.4713264789"/>
    <n v="2.0789304909053894"/>
    <n v="0.50734283590503682"/>
  </r>
  <r>
    <x v="6"/>
    <s v="Lake Grove"/>
    <s v="Low End"/>
    <s v="EDY's"/>
    <s v="Dulce de Leche"/>
    <n v="549"/>
    <n v="653.05734874619895"/>
    <n v="358528.48446166323"/>
    <n v="1096.7422540199982"/>
    <n v="602111.49745697901"/>
    <n v="443.68490527379925"/>
    <n v="243583.01299531577"/>
    <n v="1.9977090237158437"/>
    <n v="0.40454801813964669"/>
  </r>
  <r>
    <x v="6"/>
    <s v="Lake Grove"/>
    <s v="Low End"/>
    <s v="EDY's"/>
    <s v="Pumpkin (Holiday)"/>
    <n v="254"/>
    <n v="254.10449359879951"/>
    <n v="64542.541374095075"/>
    <n v="535.16449547999889"/>
    <n v="135931.78185191972"/>
    <n v="281.06000188119936"/>
    <n v="71389.240477824642"/>
    <n v="2.1069468325984206"/>
    <n v="0.52518432043798324"/>
  </r>
  <r>
    <x v="6"/>
    <s v="Lake Grove"/>
    <s v="Low End"/>
    <s v="EDY's"/>
    <s v="Cookie Dough"/>
    <n v="223"/>
    <n v="223.51671210119963"/>
    <n v="49844.226798567521"/>
    <n v="494.66197451999926"/>
    <n v="110309.62031795984"/>
    <n v="271.14526241879963"/>
    <n v="60465.393519392317"/>
    <n v="2.2182151323766783"/>
    <n v="0.54814252233943883"/>
  </r>
  <r>
    <x v="6"/>
    <s v="Lake Grove"/>
    <s v="Low End"/>
    <s v="EDY's"/>
    <s v="French Silk®"/>
    <n v="549"/>
    <n v="612.19053359999918"/>
    <n v="336092.60294639954"/>
    <n v="1365.3565599999988"/>
    <n v="749580.75143999932"/>
    <n v="753.16602639999962"/>
    <n v="413488.14849359979"/>
    <n v="2.4869882695810541"/>
    <n v="0.55162588913770649"/>
  </r>
  <r>
    <x v="6"/>
    <s v="Lake Grove"/>
    <s v="Low End"/>
    <s v="EDY's"/>
    <s v="Rocky Road"/>
    <n v="207"/>
    <n v="208.33593985019965"/>
    <n v="43125.539548991328"/>
    <n v="475.05061241999925"/>
    <n v="98335.476770939844"/>
    <n v="266.71467256979963"/>
    <n v="55209.937221948516"/>
    <n v="2.294930494782605"/>
    <n v="0.56144475051006404"/>
  </r>
  <r>
    <x v="6"/>
    <s v="Lake Grove"/>
    <s v="Low End"/>
    <s v="EDY's"/>
    <s v="Pumpkin (Holiday)"/>
    <n v="177"/>
    <n v="177.90578128999962"/>
    <n v="31489.323288329935"/>
    <n v="431.59485899999913"/>
    <n v="76392.290042999841"/>
    <n v="253.68907770999951"/>
    <n v="44902.966754669906"/>
    <n v="2.4383890338983001"/>
    <n v="0.58779448461873363"/>
  </r>
  <r>
    <x v="6"/>
    <s v="Lake Grove"/>
    <s v="Low End"/>
    <s v="EDY's"/>
    <s v="Chocolate Chip"/>
    <n v="177"/>
    <n v="183.66617590319962"/>
    <n v="32508.913134866332"/>
    <n v="450.14572871999911"/>
    <n v="79675.793983439842"/>
    <n v="266.47955281679947"/>
    <n v="47166.880848573506"/>
    <n v="2.5431962074576222"/>
    <n v="0.59198507464358463"/>
  </r>
  <r>
    <x v="6"/>
    <s v="Lake Grove"/>
    <s v="High End"/>
    <s v="Häagen-Dazs"/>
    <s v="Oreo Cookies'n Cream"/>
    <n v="390"/>
    <n v="817.15040989199861"/>
    <n v="318688.65985787945"/>
    <n v="1703.7531931999979"/>
    <n v="664463.74534799915"/>
    <n v="886.60278330799929"/>
    <n v="345775.0854901197"/>
    <n v="4.3685979312820455"/>
    <n v="0.52038216969840412"/>
  </r>
  <r>
    <x v="6"/>
    <s v="Lake Grove"/>
    <s v="High End"/>
    <s v="Häagen-Dazs"/>
    <s v="Black Raspberry Chip"/>
    <n v="341"/>
    <n v="515.47833410999931"/>
    <n v="175778.11193150977"/>
    <n v="1280.3138809999991"/>
    <n v="436587.03342099971"/>
    <n v="764.83554688999982"/>
    <n v="260808.92148948993"/>
    <n v="3.75458616129032"/>
    <n v="0.59738128144999803"/>
  </r>
  <r>
    <x v="6"/>
    <s v="Lake Grove"/>
    <s v="High End"/>
    <s v="Häagen-Dazs"/>
    <s v="French Silk®"/>
    <n v="341"/>
    <n v="544.25610674489917"/>
    <n v="185591.33240001061"/>
    <n v="872.75825078999867"/>
    <n v="297610.56351938954"/>
    <n v="328.5021440450995"/>
    <n v="112019.23111937894"/>
    <n v="2.5594083600879727"/>
    <n v="0.37639534630322619"/>
  </r>
  <r>
    <x v="6"/>
    <s v="Lake Grove"/>
    <s v="High End"/>
    <s v="Häagen-Dazs"/>
    <s v="Waffle Cone"/>
    <n v="996"/>
    <n v="1128.4181999999987"/>
    <n v="1123904.5271999987"/>
    <n v="2149.4381999999973"/>
    <n v="2140840.4471999975"/>
    <n v="1021.0199999999986"/>
    <n v="1016935.9199999988"/>
    <n v="2.1580704819277083"/>
    <n v="0.4750171463408438"/>
  </r>
  <r>
    <x v="6"/>
    <s v="Lake Grove"/>
    <s v="High End"/>
    <s v="Häagen-Dazs"/>
    <s v="Banana Split"/>
    <n v="175"/>
    <n v="238.32789134999956"/>
    <n v="41707.380986249926"/>
    <n v="492.891584999999"/>
    <n v="86256.02737499983"/>
    <n v="254.56369364999944"/>
    <n v="44548.646388749905"/>
    <n v="2.816523342857137"/>
    <n v="0.51646995281934049"/>
  </r>
  <r>
    <x v="6"/>
    <s v="Lake Grove"/>
    <s v="High End"/>
    <s v="Häagen-Dazs"/>
    <s v="English Toffee"/>
    <n v="865"/>
    <n v="980.64790499999867"/>
    <n v="848260.43782499887"/>
    <n v="2054.3006239499973"/>
    <n v="1776970.0397167476"/>
    <n v="1073.6527189499986"/>
    <n v="928709.60189174872"/>
    <n v="2.3749140161271645"/>
    <n v="0.52263661239881509"/>
  </r>
  <r>
    <x v="6"/>
    <s v="Selden"/>
    <s v="High End"/>
    <s v="Häagen-Dazs"/>
    <s v="Dulce de Leche"/>
    <n v="390"/>
    <n v="443.88980999999927"/>
    <n v="173117.02589999972"/>
    <n v="1054.1183099999982"/>
    <n v="411106.1408999993"/>
    <n v="610.22849999999903"/>
    <n v="237989.11499999958"/>
    <n v="2.7028674615384571"/>
    <n v="0.57889944061402376"/>
  </r>
  <r>
    <x v="6"/>
    <s v="Selden"/>
    <s v="Low End"/>
    <s v="Baskin-Robbins"/>
    <s v="Oreo Cookies'n Cream"/>
    <n v="320"/>
    <n v="547.16062439999746"/>
    <n v="175091.3998079992"/>
    <n v="1301.0012399999964"/>
    <n v="416320.39679999882"/>
    <n v="753.84061559999896"/>
    <n v="241228.99699199962"/>
    <n v="4.0656288749999892"/>
    <n v="0.57943112767517502"/>
  </r>
  <r>
    <x v="6"/>
    <s v="Selden"/>
    <s v="Low End"/>
    <s v="Baskin-Robbins"/>
    <s v="Eggnog (Holiday)"/>
    <n v="320"/>
    <n v="576.51505219199726"/>
    <n v="184484.81670143912"/>
    <n v="895.48752319999585"/>
    <n v="286556.00742399867"/>
    <n v="318.97247100799859"/>
    <n v="102071.19072255955"/>
    <n v="2.7983985099999868"/>
    <n v="0.35619979368127958"/>
  </r>
  <r>
    <x v="6"/>
    <s v="Selden"/>
    <s v="Low End"/>
    <s v="Baskin-Robbins"/>
    <s v="Pineapple Sherbet"/>
    <n v="211"/>
    <n v="407.50928775479809"/>
    <n v="85984.459716262398"/>
    <n v="676.85508307999669"/>
    <n v="142816.42252987929"/>
    <n v="269.34579532519859"/>
    <n v="56831.96281361689"/>
    <n v="3.2078439956397946"/>
    <n v="0.39793716861747336"/>
  </r>
  <r>
    <x v="6"/>
    <s v="Selden"/>
    <s v="Low End"/>
    <s v="Baskin-Robbins"/>
    <s v="Coffee"/>
    <n v="293"/>
    <n v="386.95273919039761"/>
    <n v="113377.1525827865"/>
    <n v="657.51020383999594"/>
    <n v="192650.48972511882"/>
    <n v="270.55746464959833"/>
    <n v="79273.337142332326"/>
    <n v="2.244062129146744"/>
    <n v="0.41148785687200995"/>
  </r>
  <r>
    <x v="6"/>
    <s v="Selden"/>
    <s v="High End"/>
    <s v="Ben and Jerry's"/>
    <s v="Strawberry Banana"/>
    <n v="291"/>
    <n v="423.06684576869742"/>
    <n v="123112.45211869096"/>
    <n v="703.88716376999571"/>
    <n v="204831.16465706876"/>
    <n v="280.82031800129829"/>
    <n v="81718.712538377804"/>
    <n v="2.4188562328865832"/>
    <n v="0.39895644139500175"/>
  </r>
  <r>
    <x v="6"/>
    <s v="Selden"/>
    <s v="High End"/>
    <s v="Ben and Jerry's"/>
    <s v="Chocolate"/>
    <n v="270"/>
    <n v="382.94756247199825"/>
    <n v="103395.84186743952"/>
    <n v="655.8889111999971"/>
    <n v="177090.00602399922"/>
    <n v="272.94134872799884"/>
    <n v="73694.164156559695"/>
    <n v="2.4292181896296188"/>
    <n v="0.41613959935476347"/>
  </r>
  <r>
    <x v="6"/>
    <s v="Selden"/>
    <s v="High End"/>
    <s v="Ben and Jerry's"/>
    <s v="Goodbye Yellow Brickle Road"/>
    <n v="981"/>
    <n v="1035.6416999999954"/>
    <n v="1015964.5076999954"/>
    <n v="2102.8709293199909"/>
    <n v="2062916.381662911"/>
    <n v="1067.2292293199955"/>
    <n v="1046951.8739629156"/>
    <n v="2.143599316330266"/>
    <n v="0.50751057254146703"/>
  </r>
  <r>
    <x v="6"/>
    <s v="Selden"/>
    <s v="High End"/>
    <s v="Ben and Jerry's"/>
    <s v="Sweet Cream &amp; Cookies"/>
    <n v="146"/>
    <n v="183.80608548599909"/>
    <n v="26835.688480955869"/>
    <n v="435.6696305999979"/>
    <n v="63607.766067599696"/>
    <n v="251.86354511399881"/>
    <n v="36772.077586643827"/>
    <n v="2.9840385657534103"/>
    <n v="0.57810672909914784"/>
  </r>
  <r>
    <x v="6"/>
    <s v="Selden"/>
    <s v="Low End"/>
    <s v="EDY's"/>
    <s v="Rocky Road"/>
    <n v="320"/>
    <n v="419.52531599999742"/>
    <n v="134248.10111999916"/>
    <n v="737.82359999999539"/>
    <n v="236103.55199999851"/>
    <n v="318.29828399999798"/>
    <n v="101855.45087999935"/>
    <n v="2.3056987499999857"/>
    <n v="0.43140160331005944"/>
  </r>
  <r>
    <x v="6"/>
    <s v="Selden"/>
    <s v="Low End"/>
    <s v="EDY's"/>
    <s v="Chocolate Chip Cookie Dough"/>
    <n v="320"/>
    <n v="444.45438329599722"/>
    <n v="142225.4026547191"/>
    <n v="817.98188159999484"/>
    <n v="261754.20211199834"/>
    <n v="373.52749830399762"/>
    <n v="119528.79945727924"/>
    <n v="2.5561933799999839"/>
    <n v="0.4566451980248849"/>
  </r>
  <r>
    <x v="6"/>
    <s v="Selden"/>
    <s v="Low End"/>
    <s v="EDY's"/>
    <s v="Girl Scouts® Thin Mint Cookie (Jan-Apr)"/>
    <n v="273"/>
    <n v="377.37777972509826"/>
    <n v="103024.13386495183"/>
    <n v="700.29888620999679"/>
    <n v="191181.59593532913"/>
    <n v="322.92110648489853"/>
    <n v="88157.462070377296"/>
    <n v="2.5651973853846037"/>
    <n v="0.46111897768757126"/>
  </r>
  <r>
    <x v="6"/>
    <s v="Selden"/>
    <s v="Low End"/>
    <s v="EDY's"/>
    <s v="Mocha Almond Fudge"/>
    <n v="208"/>
    <n v="313.86092999359846"/>
    <n v="65283.073438668478"/>
    <n v="618.09332255999709"/>
    <n v="128563.41109247939"/>
    <n v="304.23239256639863"/>
    <n v="63280.337653810915"/>
    <n v="2.9716025123076784"/>
    <n v="0.49221109735717522"/>
  </r>
  <r>
    <x v="6"/>
    <s v="Selden"/>
    <s v="Low End"/>
    <s v="EDY's"/>
    <s v="Mint Chocolate Chip"/>
    <n v="214"/>
    <n v="221.75448284459893"/>
    <n v="47455.459328744168"/>
    <n v="498.8749446599976"/>
    <n v="106759.23815723948"/>
    <n v="277.1204618153987"/>
    <n v="59303.778828495313"/>
    <n v="2.3311913301869045"/>
    <n v="0.55549083950140432"/>
  </r>
  <r>
    <x v="6"/>
    <s v="Selden"/>
    <s v="Low End"/>
    <s v="EDY's"/>
    <s v="Take the Cake"/>
    <n v="178"/>
    <n v="189.10967636399877"/>
    <n v="33661.522392791783"/>
    <n v="459.69250439999706"/>
    <n v="81825.265783199473"/>
    <n v="270.58282803599832"/>
    <n v="48163.74339040769"/>
    <n v="2.5825421595505453"/>
    <n v="0.58861701125444765"/>
  </r>
  <r>
    <x v="6"/>
    <s v="Selden"/>
    <s v="High End"/>
    <s v="Häagen-Dazs"/>
    <s v="Vanilla Swiss Almond"/>
    <n v="302"/>
    <n v="474.38117618939765"/>
    <n v="143263.11520919809"/>
    <n v="766.54351673999633"/>
    <n v="231496.14205547891"/>
    <n v="292.16234055059869"/>
    <n v="88233.026846280816"/>
    <n v="2.5382235653642264"/>
    <n v="0.38114253681659815"/>
  </r>
  <r>
    <x v="6"/>
    <s v="Selden"/>
    <s v="High End"/>
    <s v="Häagen-Dazs"/>
    <s v="Peaches and Cream"/>
    <n v="275"/>
    <n v="420.35731500749853"/>
    <n v="115598.26162706209"/>
    <n v="702.50690324999766"/>
    <n v="193189.39839374935"/>
    <n v="282.14958824249914"/>
    <n v="77591.136766687254"/>
    <n v="2.5545705572727186"/>
    <n v="0.40163247782647332"/>
  </r>
  <r>
    <x v="6"/>
    <s v="Selden"/>
    <s v="High End"/>
    <s v="Häagen-Dazs"/>
    <s v="Triple Chocolate"/>
    <n v="250"/>
    <n v="375.82841474999867"/>
    <n v="93957.103687499664"/>
    <n v="652.09972499999765"/>
    <n v="163024.93124999941"/>
    <n v="276.27131024999898"/>
    <n v="69067.827562499748"/>
    <n v="2.6083988999999907"/>
    <n v="0.42366420297140894"/>
  </r>
  <r>
    <x v="6"/>
    <s v="Selden"/>
    <s v="High End"/>
    <s v="Häagen-Dazs"/>
    <s v="Mocha Almond Fudge"/>
    <n v="213"/>
    <n v="312.98967351539858"/>
    <n v="66666.800458779893"/>
    <n v="583.23241133999727"/>
    <n v="124228.50361541942"/>
    <n v="270.24273782459869"/>
    <n v="57561.703156639531"/>
    <n v="2.7381803349295648"/>
    <n v="0.46335342921650458"/>
  </r>
  <r>
    <x v="6"/>
    <s v="Selden"/>
    <s v="Low End"/>
    <s v="Baskin-Robbins"/>
    <s v="Chocolate Chip"/>
    <n v="345"/>
    <n v="615.29825562299504"/>
    <n v="212277.8981899333"/>
    <n v="1409.8286632999927"/>
    <n v="486390.88883849751"/>
    <n v="794.5304076769977"/>
    <n v="274112.99064856418"/>
    <n v="4.0864598936231671"/>
    <n v="0.56356522488146643"/>
  </r>
  <r>
    <x v="6"/>
    <s v="Smithtown"/>
    <s v="Low End"/>
    <s v="Baskin-Robbins"/>
    <s v="Peanut Butter ’n Chocolate"/>
    <n v="301"/>
    <n v="552.69487544069545"/>
    <n v="166361.15750764933"/>
    <n v="1342.4723949699933"/>
    <n v="404084.19088596798"/>
    <n v="789.77751952929782"/>
    <n v="237723.03337831865"/>
    <n v="4.4600411793023031"/>
    <n v="0.58830075202175813"/>
  </r>
  <r>
    <x v="6"/>
    <s v="Smithtown"/>
    <s v="Low End"/>
    <s v="Baskin-Robbins"/>
    <s v="Date Nut"/>
    <n v="295"/>
    <n v="535.99841572199637"/>
    <n v="158119.53263798892"/>
    <n v="820.80398619999448"/>
    <n v="242137.17592899836"/>
    <n v="284.80557047799812"/>
    <n v="84017.643291009445"/>
    <n v="2.7823863938982862"/>
    <n v="0.3469836590298957"/>
  </r>
  <r>
    <x v="6"/>
    <s v="Smithtown"/>
    <s v="Low End"/>
    <s v="Baskin-Robbins"/>
    <s v="French Vanilla"/>
    <n v="288"/>
    <n v="532.6149519935957"/>
    <n v="153393.10617415555"/>
    <n v="820.16312255999344"/>
    <n v="236206.9792972781"/>
    <n v="287.54817056639774"/>
    <n v="82813.873123122554"/>
    <n v="2.8477886199999771"/>
    <n v="0.35059875609728369"/>
  </r>
  <r>
    <x v="6"/>
    <s v="Smithtown"/>
    <s v="Low End"/>
    <s v="Baskin-Robbins"/>
    <s v="Jamoca"/>
    <n v="263"/>
    <n v="351.32382606869709"/>
    <n v="92398.166256067329"/>
    <n v="623.83249376999481"/>
    <n v="164067.94586150863"/>
    <n v="272.50866770129772"/>
    <n v="71669.779605441305"/>
    <n v="2.3719866683269766"/>
    <n v="0.43682987087519498"/>
  </r>
  <r>
    <x v="6"/>
    <s v="Smithtown"/>
    <s v="High End"/>
    <s v="Ben and Jerry's"/>
    <s v="Turtle Soup"/>
    <n v="316"/>
    <n v="647.94046580279394"/>
    <n v="204749.18719368288"/>
    <n v="1461.016663879991"/>
    <n v="461681.26578607719"/>
    <n v="813.07619807719709"/>
    <n v="256932.0785923943"/>
    <n v="4.6234704553164274"/>
    <n v="0.5565139797364993"/>
  </r>
  <r>
    <x v="6"/>
    <s v="Smithtown"/>
    <s v="High End"/>
    <s v="Ben and Jerry's"/>
    <s v="Chocolate Macadamia"/>
    <n v="293"/>
    <n v="600.82142129679517"/>
    <n v="176040.67643996098"/>
    <n v="1405.4503912799928"/>
    <n v="411796.96464503789"/>
    <n v="804.62896998319763"/>
    <n v="235756.28820507691"/>
    <n v="4.7967590146074839"/>
    <n v="0.57250613395923133"/>
  </r>
  <r>
    <x v="6"/>
    <s v="Smithtown"/>
    <s v="High End"/>
    <s v="Ben and Jerry's"/>
    <s v="Vanilla Caramel Fudge"/>
    <n v="258"/>
    <n v="543.87823368239549"/>
    <n v="140320.58429005803"/>
    <n v="842.87365703999308"/>
    <n v="217461.40351631821"/>
    <n v="298.99542335759759"/>
    <n v="77140.819226260181"/>
    <n v="3.2669521590697408"/>
    <n v="0.35473338247111774"/>
  </r>
  <r>
    <x v="6"/>
    <s v="Smithtown"/>
    <s v="High End"/>
    <s v="Ben and Jerry's"/>
    <s v="Karamel Sutra"/>
    <n v="249"/>
    <n v="527.76752309819574"/>
    <n v="131414.11325145073"/>
    <n v="824.50991321999334"/>
    <n v="205302.96839177835"/>
    <n v="296.7423901217976"/>
    <n v="73888.855140327621"/>
    <n v="3.3112847920481658"/>
    <n v="0.35990154316388634"/>
  </r>
  <r>
    <x v="6"/>
    <s v="Smithtown"/>
    <s v="High End"/>
    <s v="Ben and Jerry's"/>
    <s v="Chocolate Peanut Butter Swirl"/>
    <n v="244"/>
    <n v="513.0223710951966"/>
    <n v="125177.45854722797"/>
    <n v="805.20055191999461"/>
    <n v="196468.93466847867"/>
    <n v="292.17818082479801"/>
    <n v="71291.4761212507"/>
    <n v="3.3000022619671912"/>
    <n v="0.36286386059733983"/>
  </r>
  <r>
    <x v="6"/>
    <s v="Smithtown"/>
    <s v="High End"/>
    <s v="Ben and Jerry's"/>
    <s v="ONE Cheesecake Brownie"/>
    <n v="252"/>
    <n v="366.24673239279701"/>
    <n v="92294.176562984852"/>
    <n v="645.38365287999477"/>
    <n v="162636.68052575868"/>
    <n v="279.13692048719776"/>
    <n v="70342.50396277383"/>
    <n v="2.561046241587281"/>
    <n v="0.43251315592138434"/>
  </r>
  <r>
    <x v="6"/>
    <s v="Smithtown"/>
    <s v="High End"/>
    <s v="Ben and Jerry's"/>
    <s v="Crème Brûlée"/>
    <n v="195"/>
    <n v="271.93855088949772"/>
    <n v="53028.017423452053"/>
    <n v="541.35782544999552"/>
    <n v="105564.77596274913"/>
    <n v="269.4192745604978"/>
    <n v="52536.75853929708"/>
    <n v="2.7761939766666437"/>
    <n v="0.4976731874828762"/>
  </r>
  <r>
    <x v="6"/>
    <s v="Smithtown"/>
    <s v="Low End"/>
    <s v="EDY's"/>
    <s v="Vanilla Bean"/>
    <n v="468"/>
    <n v="581.40558143999613"/>
    <n v="272097.81211391819"/>
    <n v="969.69542399999341"/>
    <n v="453817.45843199693"/>
    <n v="388.28984255999728"/>
    <n v="181719.64631807874"/>
    <n v="2.0719987692307553"/>
    <n v="0.40042453841671416"/>
  </r>
  <r>
    <x v="6"/>
    <s v="Smithtown"/>
    <s v="Low End"/>
    <s v="EDY's"/>
    <s v="Mocha Almond Fudge"/>
    <n v="344"/>
    <n v="462.63876926399627"/>
    <n v="159147.7366268147"/>
    <n v="818.25409439999339"/>
    <n v="281479.40847359772"/>
    <n v="355.61532513599713"/>
    <n v="122331.67184678302"/>
    <n v="2.3786456232557946"/>
    <n v="0.43460256119679003"/>
  </r>
  <r>
    <x v="6"/>
    <s v="Smithtown"/>
    <s v="Low End"/>
    <s v="EDY's"/>
    <s v="Cookie Dough"/>
    <n v="338"/>
    <n v="456.63426976779624"/>
    <n v="154342.38318151512"/>
    <n v="810.5065153799934"/>
    <n v="273951.20219843776"/>
    <n v="353.87224561219716"/>
    <n v="119608.81901692264"/>
    <n v="2.3979482703550099"/>
    <n v="0.43660629359196407"/>
  </r>
  <r>
    <x v="6"/>
    <s v="Smithtown"/>
    <s v="Low End"/>
    <s v="EDY's"/>
    <s v="Chocolate"/>
    <n v="214"/>
    <n v="335.26632324199676"/>
    <n v="71746.993173787312"/>
    <n v="656.09297819999369"/>
    <n v="140403.89733479865"/>
    <n v="320.82665495799694"/>
    <n v="68656.904161011335"/>
    <n v="3.0658550383177277"/>
    <n v="0.48899571496435201"/>
  </r>
  <r>
    <x v="6"/>
    <s v="St James"/>
    <s v="Low End"/>
    <s v="EDY's"/>
    <s v="Butter Pecan"/>
    <n v="194"/>
    <n v="310.94369453279745"/>
    <n v="60323.076739362703"/>
    <n v="621.92804687999489"/>
    <n v="120654.04109471901"/>
    <n v="310.98435234719744"/>
    <n v="60330.964355356307"/>
    <n v="3.2058146746391492"/>
    <n v="0.50003268691177694"/>
  </r>
  <r>
    <x v="6"/>
    <s v="St James"/>
    <s v="High End"/>
    <s v="Häagen-Dazs"/>
    <s v="Mocha Almond Fudge"/>
    <n v="382"/>
    <n v="638.37342533099491"/>
    <n v="243858.64847644005"/>
    <n v="1459.5646300999924"/>
    <n v="557553.68869819713"/>
    <n v="821.19120476899752"/>
    <n v="313695.04022175708"/>
    <n v="3.820849817015687"/>
    <n v="0.56262750400627282"/>
  </r>
  <r>
    <x v="6"/>
    <s v="St James"/>
    <s v="High End"/>
    <s v="Häagen-Dazs"/>
    <s v="Baileys Irish Cream"/>
    <n v="349"/>
    <n v="586.26628210859428"/>
    <n v="204606.9324558994"/>
    <n v="904.36563905999128"/>
    <n v="315623.60803193698"/>
    <n v="318.099356951397"/>
    <n v="111016.67557603758"/>
    <n v="2.5913055560458202"/>
    <n v="0.3517375530565639"/>
  </r>
  <r>
    <x v="6"/>
    <s v="St James"/>
    <s v="High End"/>
    <s v="Häagen-Dazs"/>
    <s v="Mango Sorbet"/>
    <n v="211"/>
    <n v="320.1833785721974"/>
    <n v="67558.692878733651"/>
    <n v="599.36309861999507"/>
    <n v="126465.61380881896"/>
    <n v="279.17972004779767"/>
    <n v="58906.920930085311"/>
    <n v="2.8405834057819672"/>
    <n v="0.46579397478856416"/>
  </r>
  <r>
    <x v="6"/>
    <s v="St James"/>
    <s v="High End"/>
    <s v="Häagen-Dazs"/>
    <s v="Strawberry"/>
    <n v="183"/>
    <n v="268.04158763519774"/>
    <n v="49051.610537241184"/>
    <n v="540.37838591999559"/>
    <n v="98889.244623359191"/>
    <n v="272.33679828479785"/>
    <n v="49837.634086118007"/>
    <n v="2.9528873547540742"/>
    <n v="0.50397426207405349"/>
  </r>
  <r>
    <x v="6"/>
    <s v="St James"/>
    <s v="Low End"/>
    <s v="Baskin-Robbins"/>
    <s v="Chocolate Chip Cookie Dough"/>
    <n v="385"/>
    <n v="703.80268231199136"/>
    <n v="270964.03269011667"/>
    <n v="1516.8109751999878"/>
    <n v="583972.22545199527"/>
    <n v="813.00829288799639"/>
    <n v="313008.1927618786"/>
    <n v="3.9397687667532151"/>
    <n v="0.53599842444494661"/>
  </r>
  <r>
    <x v="6"/>
    <s v="St James"/>
    <s v="Low End"/>
    <s v="Baskin-Robbins"/>
    <s v="Green Mint Stick"/>
    <n v="360"/>
    <n v="658.27670333999276"/>
    <n v="236979.61320239739"/>
    <n v="1464.5229139999892"/>
    <n v="527228.24903999607"/>
    <n v="806.24621065999645"/>
    <n v="290248.6358375987"/>
    <n v="4.0681192055555258"/>
    <n v="0.550517989819586"/>
  </r>
  <r>
    <x v="6"/>
    <s v="St James"/>
    <s v="Low End"/>
    <s v="Baskin-Robbins"/>
    <s v="Pralines 'n Cream"/>
    <n v="220"/>
    <n v="441.91171396199553"/>
    <n v="97220.577071639011"/>
    <n v="726.31269019999274"/>
    <n v="159788.79184399839"/>
    <n v="284.40097623799721"/>
    <n v="62568.214772359381"/>
    <n v="3.3014213190908763"/>
    <n v="0.39156823235414817"/>
  </r>
  <r>
    <x v="6"/>
    <s v="St James"/>
    <s v="Low End"/>
    <s v="Baskin-Robbins"/>
    <s v="Coffee"/>
    <n v="710"/>
    <n v="705.74354999999241"/>
    <n v="501077.92049999459"/>
    <n v="1435.0135499999844"/>
    <n v="1018859.6204999889"/>
    <n v="729.26999999999202"/>
    <n v="517781.69999999431"/>
    <n v="2.0211458450704005"/>
    <n v="0.50819729193497853"/>
  </r>
  <r>
    <x v="6"/>
    <s v="St James"/>
    <s v="Low End"/>
    <s v="Baskin-Robbins"/>
    <s v="Mango"/>
    <n v="710"/>
    <n v="706.02612999999235"/>
    <n v="501278.55229999457"/>
    <n v="1658.3588872999817"/>
    <n v="1177434.8099829869"/>
    <n v="952.33275729998934"/>
    <n v="676156.25768299238"/>
    <n v="2.3357167426760306"/>
    <n v="0.57426216037621847"/>
  </r>
  <r>
    <x v="6"/>
    <s v="St James"/>
    <s v="Low End"/>
    <s v="Baskin-Robbins"/>
    <s v="Coffee"/>
    <n v="502"/>
    <n v="499.29020399999456"/>
    <n v="250643.68240799726"/>
    <n v="1192.5568863599869"/>
    <n v="598663.55695271341"/>
    <n v="693.26668235999239"/>
    <n v="348019.87454471615"/>
    <n v="2.3756113274103328"/>
    <n v="0.58132797712990769"/>
  </r>
  <r>
    <x v="6"/>
    <s v="St James"/>
    <s v="High End"/>
    <s v="Ben and Jerry's"/>
    <s v="ONE Cheesecake Brownie"/>
    <n v="408"/>
    <n v="815.82128399999101"/>
    <n v="332855.08387199632"/>
    <n v="1651.0363999999872"/>
    <n v="673622.8511999948"/>
    <n v="835.21511599999621"/>
    <n v="340767.76732799847"/>
    <n v="4.0466578431372238"/>
    <n v="0.50587322968772985"/>
  </r>
  <r>
    <x v="6"/>
    <s v="St James"/>
    <s v="High End"/>
    <s v="Ben and Jerry's"/>
    <s v="Coffee Coffee BuzzBuzzBuzz"/>
    <n v="386"/>
    <n v="778.41054272119152"/>
    <n v="300466.46949037991"/>
    <n v="1609.6349765199877"/>
    <n v="621319.10093671526"/>
    <n v="831.22443379879621"/>
    <n v="320852.63144633535"/>
    <n v="4.1700387992745798"/>
    <n v="0.51640554903689651"/>
  </r>
  <r>
    <x v="6"/>
    <s v="St James"/>
    <s v="High End"/>
    <s v="Ben and Jerry's"/>
    <s v="Fossil Fuel"/>
    <n v="324"/>
    <n v="664.93962459959334"/>
    <n v="215440.43837026824"/>
    <n v="1481.1533051599904"/>
    <n v="479893.67087183689"/>
    <n v="816.21368056039705"/>
    <n v="264453.23250156862"/>
    <n v="4.5714608183950318"/>
    <n v="0.55106630604468843"/>
  </r>
  <r>
    <x v="6"/>
    <s v="St James"/>
    <s v="High End"/>
    <s v="Ben and Jerry's"/>
    <s v="Goodbye Yellow Brickle Road"/>
    <n v="259"/>
    <n v="568.96983965529296"/>
    <n v="147363.18847072087"/>
    <n v="880.99246662998905"/>
    <n v="228177.04885716716"/>
    <n v="312.0226269746961"/>
    <n v="80813.860386446293"/>
    <n v="3.401515315173703"/>
    <n v="0.35417173107990207"/>
  </r>
  <r>
    <x v="6"/>
    <s v="St James"/>
    <s v="High End"/>
    <s v="Ben and Jerry's"/>
    <s v="Mission to Marzipan"/>
    <n v="335"/>
    <n v="527.49637197999334"/>
    <n v="176711.28461329776"/>
    <n v="835.13345799998967"/>
    <n v="279769.70842999656"/>
    <n v="307.63708601999633"/>
    <n v="103058.42381669881"/>
    <n v="2.4929356955223572"/>
    <n v="0.36836877156944192"/>
  </r>
  <r>
    <x v="6"/>
    <s v="St James"/>
    <s v="High End"/>
    <s v="Ben and Jerry's"/>
    <s v="Sweet Cream &amp; Cookies"/>
    <n v="332"/>
    <n v="516.20442683119416"/>
    <n v="171379.86970795647"/>
    <n v="819.70395751999069"/>
    <n v="272141.71389663691"/>
    <n v="303.49953068879654"/>
    <n v="100761.84418868044"/>
    <n v="2.4689878238553935"/>
    <n v="0.3702550511126389"/>
  </r>
  <r>
    <x v="6"/>
    <s v="St James"/>
    <s v="High End"/>
    <s v="Ben and Jerry's"/>
    <s v="Half Baked"/>
    <n v="789"/>
    <n v="889.57777499999008"/>
    <n v="701876.86447499215"/>
    <n v="1755.6589709999805"/>
    <n v="1385214.9281189847"/>
    <n v="866.08119599999043"/>
    <n v="683338.06364399253"/>
    <n v="2.2251697984790626"/>
    <n v="0.49330833055048939"/>
  </r>
  <r>
    <x v="6"/>
    <s v="St James"/>
    <s v="High End"/>
    <s v="Ben and Jerry's"/>
    <s v="Stephen Colbert's AmeriCone Dream"/>
    <n v="789"/>
    <n v="889.75529999999014"/>
    <n v="702016.93169999227"/>
    <n v="2045.8322917199773"/>
    <n v="1614161.6781670621"/>
    <n v="1156.0769917199873"/>
    <n v="912144.74646706984"/>
    <n v="2.5929433355132794"/>
    <n v="0.5650888376329456"/>
  </r>
  <r>
    <x v="6"/>
    <s v="St James"/>
    <s v="Low End"/>
    <s v="EDY's"/>
    <s v="Strawberry"/>
    <n v="780"/>
    <n v="972.26885228398908"/>
    <n v="758369.70478151145"/>
    <n v="1556.8511363999824"/>
    <n v="1214343.8863919862"/>
    <n v="584.58228411599328"/>
    <n v="455974.18161047471"/>
    <n v="1.9959629953845928"/>
    <n v="0.37549016116451855"/>
  </r>
  <r>
    <x v="6"/>
    <s v="St James"/>
    <s v="Low End"/>
    <s v="EDY's"/>
    <s v="Coffee"/>
    <n v="779"/>
    <n v="971.36543150828891"/>
    <n v="756693.67114495707"/>
    <n v="1555.6477629299825"/>
    <n v="1211849.6073224563"/>
    <n v="584.28233142169358"/>
    <n v="455155.93617749924"/>
    <n v="1.9969804402182061"/>
    <n v="0.37558780679324727"/>
  </r>
  <r>
    <x v="6"/>
    <s v="St James"/>
    <s v="Low End"/>
    <s v="EDY's"/>
    <s v="Double Fudge Brownie"/>
    <n v="487"/>
    <n v="619.49404965039378"/>
    <n v="301693.60217974178"/>
    <n v="1025.9388698399898"/>
    <n v="499632.22961207503"/>
    <n v="406.44482018959604"/>
    <n v="197938.62743233325"/>
    <n v="2.106650656755626"/>
    <n v="0.396168653063108"/>
  </r>
  <r>
    <x v="6"/>
    <s v="St James"/>
    <s v="Low End"/>
    <s v="EDY's"/>
    <s v="Take the Cake"/>
    <n v="293"/>
    <n v="423.39659603269536"/>
    <n v="124055.20263757974"/>
    <n v="774.00635816999147"/>
    <n v="226783.8629438075"/>
    <n v="350.60976213729612"/>
    <n v="102728.66030622776"/>
    <n v="2.6416599254948516"/>
    <n v="0.45298046771379791"/>
  </r>
  <r>
    <x v="6"/>
    <s v="St James"/>
    <s v="Low End"/>
    <s v="EDY's"/>
    <s v="Butter Pecan"/>
    <n v="780"/>
    <n v="907.68633119998981"/>
    <n v="707995.33833599207"/>
    <n v="1750.4075199999847"/>
    <n v="1365317.865599988"/>
    <n v="842.72118879999493"/>
    <n v="657322.52726399596"/>
    <n v="2.2441122051281854"/>
    <n v="0.48144285211937521"/>
  </r>
  <r>
    <x v="6"/>
    <s v="St James"/>
    <s v="Low End"/>
    <s v="EDY's"/>
    <s v="Strawberry"/>
    <n v="779"/>
    <n v="906.85290216998987"/>
    <n v="706438.41079042212"/>
    <n v="1749.4275069999849"/>
    <n v="1362804.0279529882"/>
    <n v="842.574604829995"/>
    <n v="656365.61716256605"/>
    <n v="2.2457349255455519"/>
    <n v="0.48162876224284856"/>
  </r>
  <r>
    <x v="6"/>
    <s v="St James"/>
    <s v="Low End"/>
    <s v="EDY's"/>
    <s v="Butter Pecan"/>
    <n v="191"/>
    <n v="209.2876822499976"/>
    <n v="39973.947309749543"/>
    <n v="490.73647499999441"/>
    <n v="93730.666724998926"/>
    <n v="281.44879274999681"/>
    <n v="53756.719415249383"/>
    <n v="2.5693009162303371"/>
    <n v="0.57352327998443564"/>
  </r>
  <r>
    <x v="6"/>
    <s v="St James"/>
    <s v="Low End"/>
    <s v="EDY's"/>
    <s v="Vanilla"/>
    <n v="191"/>
    <n v="216.74318866339755"/>
    <n v="41397.94903470893"/>
    <n v="514.74980213999413"/>
    <n v="98317.212208738885"/>
    <n v="298.00661347659661"/>
    <n v="56919.263174029955"/>
    <n v="2.69502514209421"/>
    <n v="0.57893487717271452"/>
  </r>
  <r>
    <x v="6"/>
    <s v="St James"/>
    <s v="High End"/>
    <s v="Häagen-Dazs"/>
    <s v="Mayan Chocolate"/>
    <n v="375"/>
    <n v="838.25700352499064"/>
    <n v="314346.37632187147"/>
    <n v="1693.7895274999869"/>
    <n v="635171.07281249505"/>
    <n v="855.53252397499625"/>
    <n v="320824.69649062358"/>
    <n v="4.5167720733332981"/>
    <n v="0.5050996656224177"/>
  </r>
  <r>
    <x v="6"/>
    <s v="St James"/>
    <s v="High End"/>
    <s v="Häagen-Dazs"/>
    <s v="Butter Pecan"/>
    <n v="465"/>
    <n v="1044.1890383924886"/>
    <n v="485547.90285250719"/>
    <n v="1998.9842367499834"/>
    <n v="929527.67008874228"/>
    <n v="954.79519835749488"/>
    <n v="443979.76723623509"/>
    <n v="4.2988908317203949"/>
    <n v="0.47764018385149121"/>
  </r>
  <r>
    <x v="6"/>
    <s v="St James"/>
    <s v="High End"/>
    <s v="Häagen-Dazs"/>
    <s v="Pumpkin (Holiday)"/>
    <n v="372"/>
    <n v="859.13914074239051"/>
    <n v="319599.76035616925"/>
    <n v="1775.0261830399859"/>
    <n v="660309.74009087472"/>
    <n v="915.88704229759537"/>
    <n v="340709.97973470547"/>
    <n v="4.771575760860177"/>
    <n v="0.51598508858557113"/>
  </r>
  <r>
    <x v="6"/>
    <s v="St James"/>
    <s v="High End"/>
    <s v="Häagen-Dazs"/>
    <s v="Dulce de Leche"/>
    <n v="379"/>
    <n v="654.02788408619267"/>
    <n v="247876.56806866702"/>
    <n v="1485.233568019989"/>
    <n v="562903.52227957582"/>
    <n v="831.20568393379631"/>
    <n v="315026.95421090879"/>
    <n v="3.9188220792084141"/>
    <n v="0.55964644338190017"/>
  </r>
  <r>
    <x v="6"/>
    <s v="St James"/>
    <s v="High End"/>
    <s v="Häagen-Dazs"/>
    <s v="Mayan Chocolate"/>
    <n v="376"/>
    <n v="648.37901109239283"/>
    <n v="243790.50817073969"/>
    <n v="1478.8814680399892"/>
    <n v="556059.43198303587"/>
    <n v="830.50245694759633"/>
    <n v="312268.92381229618"/>
    <n v="3.9331953937233752"/>
    <n v="0.56157472718100176"/>
  </r>
  <r>
    <x v="6"/>
    <s v="St James"/>
    <s v="High End"/>
    <s v="Häagen-Dazs"/>
    <s v="Triple Chocolate"/>
    <n v="299"/>
    <n v="500.54412384959431"/>
    <n v="149662.6930310287"/>
    <n v="811.61258015999078"/>
    <n v="242672.16146783726"/>
    <n v="311.06845631039647"/>
    <n v="93009.468436808558"/>
    <n v="2.7144233450166917"/>
    <n v="0.3832720979375116"/>
  </r>
  <r>
    <x v="6"/>
    <s v="St James"/>
    <s v="High End"/>
    <s v="Häagen-Dazs"/>
    <s v="Rockmelon"/>
    <n v="293"/>
    <n v="484.30246253279495"/>
    <n v="141900.62152210891"/>
    <n v="790.87364687999172"/>
    <n v="231725.97853583758"/>
    <n v="306.57118434719678"/>
    <n v="89825.357013728673"/>
    <n v="2.6992274637542382"/>
    <n v="0.38763611046672836"/>
  </r>
  <r>
    <x v="6"/>
    <s v="St James"/>
    <s v="High End"/>
    <s v="Häagen-Dazs"/>
    <s v="Cherry Vanilla"/>
    <n v="465"/>
    <n v="578.46185999999364"/>
    <n v="268984.76489999704"/>
    <n v="1301.6328599999858"/>
    <n v="605259.27989999345"/>
    <n v="723.1709999999922"/>
    <n v="336274.51499999641"/>
    <n v="2.7992104516128729"/>
    <n v="0.55558754102135999"/>
  </r>
  <r>
    <x v="6"/>
    <s v="St James"/>
    <s v="High End"/>
    <s v="Häagen-Dazs"/>
    <s v="Radish and Rice"/>
    <n v="372"/>
    <n v="463.04737199999488"/>
    <n v="172253.6223839981"/>
    <n v="1116.9165719999876"/>
    <n v="415492.96478399535"/>
    <n v="653.8691999999927"/>
    <n v="243239.34239999726"/>
    <n v="3.0024639032257729"/>
    <n v="0.58542349213169342"/>
  </r>
  <r>
    <x v="6"/>
    <s v="St James"/>
    <s v="Low End"/>
    <s v="Baskin-Robbins"/>
    <s v="Chocolate Chip Cookie Dough"/>
    <n v="371"/>
    <n v="692.59014613769057"/>
    <n v="256950.94421708319"/>
    <n v="1508.3622036699862"/>
    <n v="559602.37756156491"/>
    <n v="815.77205753229566"/>
    <n v="302651.43334448175"/>
    <n v="4.0656663171697742"/>
    <n v="0.54083300121644917"/>
  </r>
  <r>
    <x v="6"/>
    <s v="St James"/>
    <s v="Low End"/>
    <s v="Baskin-Robbins"/>
    <s v="Chocolate Mint"/>
    <n v="359"/>
    <n v="675.89242484789054"/>
    <n v="242645.3805203927"/>
    <n v="1490.9207220899862"/>
    <n v="535240.539230305"/>
    <n v="815.02829724209562"/>
    <n v="292595.15870991233"/>
    <n v="4.1529825127854769"/>
    <n v="0.54666105659835595"/>
  </r>
  <r>
    <x v="6"/>
    <s v="Stony Brook"/>
    <s v="Low End"/>
    <s v="Baskin-Robbins"/>
    <s v="Mint Chocolate Chip"/>
    <n v="355"/>
    <n v="662.04263984099146"/>
    <n v="235025.13714355195"/>
    <n v="1472.9414510999875"/>
    <n v="522894.21514049557"/>
    <n v="810.89881125899603"/>
    <n v="287869.07799694361"/>
    <n v="4.149130848168979"/>
    <n v="0.55053024046096311"/>
  </r>
  <r>
    <x v="6"/>
    <s v="Stony Brook"/>
    <s v="Low End"/>
    <s v="Baskin-Robbins"/>
    <s v="Chocolate"/>
    <n v="333"/>
    <n v="628.488997497892"/>
    <n v="209286.83616679805"/>
    <n v="1436.5435370899881"/>
    <n v="478368.99785096606"/>
    <n v="808.05453959209615"/>
    <n v="269082.16168416804"/>
    <n v="4.3139445558257901"/>
    <n v="0.56249916464695204"/>
  </r>
  <r>
    <x v="6"/>
    <s v="Stony Brook"/>
    <s v="Low End"/>
    <s v="Baskin-Robbins"/>
    <s v="Classic Flavors"/>
    <n v="322"/>
    <n v="617.04101075759161"/>
    <n v="198687.2054639445"/>
    <n v="1426.3466669599873"/>
    <n v="459283.62676111591"/>
    <n v="809.30565620239565"/>
    <n v="260596.42129717142"/>
    <n v="4.4296480340372275"/>
    <n v="0.56739758639972959"/>
  </r>
  <r>
    <x v="6"/>
    <s v="Stony Brook"/>
    <s v="Low End"/>
    <s v="Baskin-Robbins"/>
    <s v="Jamoca"/>
    <n v="528"/>
    <n v="541.54108799999256"/>
    <n v="285933.69446399604"/>
    <n v="1273.4527939199822"/>
    <n v="672383.07518975064"/>
    <n v="731.91170591998969"/>
    <n v="386449.3807257546"/>
    <n v="2.4118424127272391"/>
    <n v="0.57474584799252448"/>
  </r>
  <r>
    <x v="6"/>
    <s v="Stony Brook"/>
    <s v="Low End"/>
    <s v="Baskin-Robbins"/>
    <s v="Rocky Road"/>
    <n v="523"/>
    <n v="535.26801099999273"/>
    <n v="279945.16975299618"/>
    <n v="1262.3541329899829"/>
    <n v="660211.21155376104"/>
    <n v="727.08612198999015"/>
    <n v="380266.04180076485"/>
    <n v="2.4136790305735811"/>
    <n v="0.57597634688122801"/>
  </r>
  <r>
    <x v="6"/>
    <s v="Stony Brook"/>
    <s v="Low End"/>
    <s v="Baskin-Robbins"/>
    <s v="Lemon Custard"/>
    <n v="511"/>
    <n v="523.08821599999283"/>
    <n v="267298.07837599632"/>
    <n v="1242.4818114399832"/>
    <n v="634908.20564583142"/>
    <n v="719.39359543999035"/>
    <n v="367610.12726983509"/>
    <n v="2.4314712552641549"/>
    <n v="0.57899728496326552"/>
  </r>
  <r>
    <x v="6"/>
    <s v="Stony Brook"/>
    <s v="Low End"/>
    <s v="Baskin-Robbins"/>
    <s v="Green Mint Stick"/>
    <n v="477"/>
    <n v="489.51791099999321"/>
    <n v="233500.04354699675"/>
    <n v="1188.4774239899837"/>
    <n v="566903.73124322225"/>
    <n v="698.95951298999046"/>
    <n v="333403.68769622548"/>
    <n v="2.4915669266037392"/>
    <n v="0.58811341206922341"/>
  </r>
  <r>
    <x v="6"/>
    <s v="Stony Brook"/>
    <s v="High End"/>
    <s v="Ben and Jerry's"/>
    <s v="Phish Food"/>
    <n v="405"/>
    <n v="834.34915692298853"/>
    <n v="337911.40855381032"/>
    <n v="1678.7738932999839"/>
    <n v="679903.42678649351"/>
    <n v="844.42473637699538"/>
    <n v="341992.01823268319"/>
    <n v="4.1451207241974908"/>
    <n v="0.50300087447577624"/>
  </r>
  <r>
    <x v="6"/>
    <s v="Stony Brook"/>
    <s v="High End"/>
    <s v="Ben and Jerry's"/>
    <s v="Crème Brûlée"/>
    <n v="358"/>
    <n v="753.45237328798953"/>
    <n v="269735.94963710028"/>
    <n v="1589.7237847999847"/>
    <n v="569121.11495839455"/>
    <n v="836.27141151199521"/>
    <n v="299385.16532129428"/>
    <n v="4.4405692312848739"/>
    <n v="0.52604824782011605"/>
  </r>
  <r>
    <x v="6"/>
    <s v="Stony Brook"/>
    <s v="High End"/>
    <s v="Ben and Jerry's"/>
    <s v="New York Super Fudge Chunk"/>
    <n v="335"/>
    <n v="704.60408092849093"/>
    <n v="236042.36711104447"/>
    <n v="1532.6329223499868"/>
    <n v="513432.02898724558"/>
    <n v="828.02884142149583"/>
    <n v="277389.66187620111"/>
    <n v="4.5750236488059306"/>
    <n v="0.54026559742164404"/>
  </r>
  <r>
    <x v="6"/>
    <s v="Stony Brook"/>
    <s v="High End"/>
    <s v="Ben and Jerry's"/>
    <s v="Chocolate Peanut Butter Swirl"/>
    <n v="291"/>
    <n v="635.14169984819102"/>
    <n v="184826.23465582359"/>
    <n v="1458.5798382199866"/>
    <n v="424446.73292201612"/>
    <n v="823.43813837179562"/>
    <n v="239620.49826619253"/>
    <n v="5.0123018495532188"/>
    <n v="0.56454786827212577"/>
  </r>
  <r>
    <x v="6"/>
    <s v="Stony Brook"/>
    <s v="High End"/>
    <s v="Ben and Jerry's"/>
    <s v="Chocolate Fudge Brownie"/>
    <n v="457"/>
    <n v="530.16569999999263"/>
    <n v="242285.72489999663"/>
    <n v="1283.0570397199824"/>
    <n v="586357.06715203193"/>
    <n v="752.89133971998979"/>
    <n v="344071.34225203528"/>
    <n v="2.8075646383369417"/>
    <n v="0.58679490966691761"/>
  </r>
  <r>
    <x v="6"/>
    <s v="Stony Brook"/>
    <s v="High End"/>
    <s v="Ben and Jerry's"/>
    <s v="Peanut Butter Cookie Dough"/>
    <n v="438"/>
    <n v="502.11224999999359"/>
    <n v="219925.16549999718"/>
    <n v="1231.0517600999842"/>
    <n v="539200.67092379311"/>
    <n v="728.93951009999068"/>
    <n v="319275.5054237959"/>
    <n v="2.810620456849279"/>
    <n v="0.59212742609684199"/>
  </r>
  <r>
    <x v="7"/>
    <s v="Centereach"/>
    <s v="Low End"/>
    <s v="EDY's"/>
    <s v="Mint Chocolate Chip"/>
    <n v="699"/>
    <n v="874.97180509558768"/>
    <n v="611605.29176181578"/>
    <n v="1366.9913067599809"/>
    <n v="955526.92342522671"/>
    <n v="492.01950166439326"/>
    <n v="343921.63166341092"/>
    <n v="1.9556384932188569"/>
    <n v="0.35992877147885405"/>
  </r>
  <r>
    <x v="7"/>
    <s v="Centereach"/>
    <s v="Low End"/>
    <s v="EDY's"/>
    <s v="Mocha Almond Fudge"/>
    <n v="660"/>
    <n v="841.40029546198753"/>
    <n v="555324.19500491174"/>
    <n v="1325.7993401999804"/>
    <n v="875027.56453198707"/>
    <n v="484.39904473799288"/>
    <n v="319703.36952707532"/>
    <n v="2.0087868790908794"/>
    <n v="0.36536376965229694"/>
  </r>
  <r>
    <x v="7"/>
    <s v="Centereach"/>
    <s v="Low End"/>
    <s v="EDY's"/>
    <s v="Neapolitan"/>
    <n v="628"/>
    <n v="798.44753030198888"/>
    <n v="501425.049029649"/>
    <n v="1267.7259041999823"/>
    <n v="796131.86783758888"/>
    <n v="469.27837389799345"/>
    <n v="294706.81880793988"/>
    <n v="2.0186718219744941"/>
    <n v="0.37017337292175845"/>
  </r>
  <r>
    <x v="7"/>
    <s v="Centereach"/>
    <s v="Low End"/>
    <s v="EDY's"/>
    <s v="Strawberry"/>
    <n v="417"/>
    <n v="570.63724183619195"/>
    <n v="237955.72984569205"/>
    <n v="972.12739301998636"/>
    <n v="405377.12288933434"/>
    <n v="401.49015118379441"/>
    <n v="167421.39304364228"/>
    <n v="2.3312407506474493"/>
    <n v="0.41300158195988623"/>
  </r>
  <r>
    <x v="7"/>
    <s v="Centereach"/>
    <s v="Low End"/>
    <s v="EDY's"/>
    <s v="Chocolate Fudge Chunk"/>
    <n v="731"/>
    <n v="909.35516337628735"/>
    <n v="664738.62442806608"/>
    <n v="1811.5678657299804"/>
    <n v="1324256.1098486157"/>
    <n v="902.21270235369309"/>
    <n v="659517.48542054964"/>
    <n v="2.4782050146784957"/>
    <n v="0.49802865209807745"/>
  </r>
  <r>
    <x v="7"/>
    <s v="Centereach"/>
    <s v="Low End"/>
    <s v="EDY's"/>
    <s v="Girl Scouts® Thin Mint Cookie (Jan-Apr)"/>
    <n v="128"/>
    <n v="148.89329799999794"/>
    <n v="19058.342143999736"/>
    <n v="422.1557999999942"/>
    <n v="54035.942399999258"/>
    <n v="273.26250199999629"/>
    <n v="34977.600255999525"/>
    <n v="3.2980921874999547"/>
    <n v="0.64730249353437774"/>
  </r>
  <r>
    <x v="7"/>
    <s v="Centereach"/>
    <s v="Low End"/>
    <s v="EDY's"/>
    <s v="Peppermint (Holiday)"/>
    <n v="128"/>
    <n v="151.2601307771979"/>
    <n v="19361.296739481331"/>
    <n v="429.77945411999411"/>
    <n v="55011.770127359247"/>
    <n v="278.51932334279621"/>
    <n v="35650.473387877915"/>
    <n v="3.357651985312454"/>
    <n v="0.64805174066099913"/>
  </r>
  <r>
    <x v="7"/>
    <s v="Centereach"/>
    <s v="High End"/>
    <s v="Häagen-Dazs"/>
    <s v="Rockmelon"/>
    <n v="372"/>
    <n v="856.3921337495882"/>
    <n v="318577.87375484681"/>
    <n v="1721.3448701599832"/>
    <n v="640340.29169951379"/>
    <n v="864.952736410395"/>
    <n v="321762.41794466699"/>
    <n v="4.6272711563440412"/>
    <n v="0.50248660300710435"/>
  </r>
  <r>
    <x v="7"/>
    <s v="Centereach"/>
    <s v="High End"/>
    <s v="Häagen-Dazs"/>
    <s v="Coconut Macaroon"/>
    <n v="366"/>
    <n v="844.67733628738824"/>
    <n v="309151.90508118412"/>
    <n v="1708.1194525399831"/>
    <n v="625171.71962963382"/>
    <n v="863.44211625259481"/>
    <n v="316019.81454844971"/>
    <n v="4.6669930397267301"/>
    <n v="0.50549281841422256"/>
  </r>
  <r>
    <x v="7"/>
    <s v="Centereach"/>
    <s v="High End"/>
    <s v="Häagen-Dazs"/>
    <s v="Mango Sorbet"/>
    <n v="263"/>
    <n v="438.30401645999342"/>
    <n v="115273.95632897827"/>
    <n v="730.713065999989"/>
    <n v="192177.5363579971"/>
    <n v="292.40904953999558"/>
    <n v="76903.580029018834"/>
    <n v="2.7783766768060416"/>
    <n v="0.40016945521540731"/>
  </r>
  <r>
    <x v="7"/>
    <s v="Centereach"/>
    <s v="High End"/>
    <s v="Häagen-Dazs"/>
    <s v="Chocolate Ribbon"/>
    <n v="263"/>
    <n v="460.48478443529302"/>
    <n v="121107.49830648207"/>
    <n v="802.13300462998791"/>
    <n v="210960.98021768683"/>
    <n v="341.64822019469489"/>
    <n v="89853.481911204755"/>
    <n v="3.0499353788212469"/>
    <n v="0.42592465117713507"/>
  </r>
  <r>
    <x v="7"/>
    <s v="Centereach"/>
    <s v="Low End"/>
    <s v="Baskin-Robbins"/>
    <s v="Coffee"/>
    <n v="408"/>
    <n v="771.43176065278737"/>
    <n v="314744.15834633727"/>
    <n v="1601.415898879982"/>
    <n v="653377.68674303265"/>
    <n v="829.98413822719465"/>
    <n v="338633.52839669539"/>
    <n v="3.925038967843093"/>
    <n v="0.51828144007292498"/>
  </r>
  <r>
    <x v="7"/>
    <s v="Centereach"/>
    <s v="Low End"/>
    <s v="Baskin-Robbins"/>
    <s v="Pralines 'n Cream"/>
    <n v="673"/>
    <n v="709.41131899998834"/>
    <n v="477433.81768699217"/>
    <n v="1559.1053667099743"/>
    <n v="1049277.9117958127"/>
    <n v="849.69404770998597"/>
    <n v="571844.09410882043"/>
    <n v="2.3166498762406751"/>
    <n v="0.54498821301796374"/>
  </r>
  <r>
    <x v="7"/>
    <s v="Centereach"/>
    <s v="Low End"/>
    <s v="Baskin-Robbins"/>
    <s v="Date Nut"/>
    <n v="555"/>
    <n v="585.4689449999903"/>
    <n v="324935.26447499462"/>
    <n v="1356.4201450499777"/>
    <n v="752813.18050273764"/>
    <n v="770.95120004998739"/>
    <n v="427877.91602774302"/>
    <n v="2.4440002613513112"/>
    <n v="0.56837197741676238"/>
  </r>
  <r>
    <x v="7"/>
    <s v="Centereach"/>
    <s v="Low End"/>
    <s v="Baskin-Robbins"/>
    <s v="Peach"/>
    <n v="545"/>
    <n v="582.07798499998967"/>
    <n v="317232.5018249944"/>
    <n v="1355.8166386499761"/>
    <n v="738920.06806423701"/>
    <n v="773.73865364998642"/>
    <n v="421687.56623924262"/>
    <n v="2.4877369516513324"/>
    <n v="0.57068089562643165"/>
  </r>
  <r>
    <x v="7"/>
    <s v="Centereach"/>
    <s v="Low End"/>
    <s v="Baskin-Robbins"/>
    <s v="Chocolate Chip Cookie Dough"/>
    <n v="510"/>
    <n v="536.78060999999127"/>
    <n v="273758.11109999556"/>
    <n v="1275.7813748999795"/>
    <n v="650648.50119898957"/>
    <n v="739.00076489998821"/>
    <n v="376890.39009899402"/>
    <n v="2.5015321076470185"/>
    <n v="0.57925345160170993"/>
  </r>
  <r>
    <x v="7"/>
    <s v="Centereach"/>
    <s v="Low End"/>
    <s v="Baskin-Robbins"/>
    <s v="Chocolate Chip"/>
    <n v="455"/>
    <n v="486.22664999999142"/>
    <n v="221233.12574999611"/>
    <n v="1199.0621984999789"/>
    <n v="545573.30031749036"/>
    <n v="712.83554849998745"/>
    <n v="324340.17456749425"/>
    <n v="2.6353015351647886"/>
    <n v="0.59449422172739774"/>
  </r>
  <r>
    <x v="7"/>
    <s v="Centereach"/>
    <s v="High End"/>
    <s v="Ben and Jerry's"/>
    <s v="Cake Batter"/>
    <n v="398"/>
    <n v="838.12947049258696"/>
    <n v="333575.5292560496"/>
    <n v="1687.9374854599816"/>
    <n v="671799.1192130727"/>
    <n v="849.80801496739468"/>
    <n v="338223.5899570231"/>
    <n v="4.2410489584421649"/>
    <n v="0.50345941261907134"/>
  </r>
  <r>
    <x v="7"/>
    <s v="Centereach"/>
    <s v="High End"/>
    <s v="Ben and Jerry's"/>
    <s v="Stephen Colbert's AmeriCone Dream"/>
    <n v="363"/>
    <n v="783.57337783918706"/>
    <n v="284437.13615562487"/>
    <n v="1630.2231543199814"/>
    <n v="591771.00501815323"/>
    <n v="846.64977648079434"/>
    <n v="307333.86886252835"/>
    <n v="4.4909728769145492"/>
    <n v="0.51934593999430667"/>
  </r>
  <r>
    <x v="7"/>
    <s v="Centereach"/>
    <s v="High End"/>
    <s v="Ben and Jerry's"/>
    <s v="Dublin Mudslide"/>
    <n v="586"/>
    <n v="707.37524999998755"/>
    <n v="414521.8964999927"/>
    <n v="1598.3421948999719"/>
    <n v="936628.52621138352"/>
    <n v="890.96694489998436"/>
    <n v="522106.62971139082"/>
    <n v="2.7275464076791329"/>
    <n v="0.55743191147859494"/>
  </r>
  <r>
    <x v="7"/>
    <s v="Centereach"/>
    <s v="High End"/>
    <s v="Ben and Jerry's"/>
    <s v="Half Baked"/>
    <n v="506"/>
    <n v="603.63269999999"/>
    <n v="305438.14619999495"/>
    <n v="1418.2185129199765"/>
    <n v="717618.56753750809"/>
    <n v="814.58581291998655"/>
    <n v="412180.42133751314"/>
    <n v="2.8028033852173451"/>
    <n v="0.57437257058704738"/>
  </r>
  <r>
    <x v="7"/>
    <s v="Centereach"/>
    <s v="High End"/>
    <s v="Ben and Jerry's"/>
    <s v="Chocolate Macadamia"/>
    <n v="500"/>
    <n v="594.78749999999036"/>
    <n v="297393.74999999517"/>
    <n v="1402.1388349999772"/>
    <n v="701069.41749998857"/>
    <n v="807.35133499998688"/>
    <n v="403675.6674999934"/>
    <n v="2.8042776699999545"/>
    <n v="0.57579985294394898"/>
  </r>
  <r>
    <x v="7"/>
    <s v="Centereach"/>
    <s v="High End"/>
    <s v="Ben and Jerry's"/>
    <s v="Goodbye Yellow Brickle Road"/>
    <n v="495"/>
    <n v="588.95099999999036"/>
    <n v="291530.74499999522"/>
    <n v="1392.3459995999774"/>
    <n v="689211.26980198885"/>
    <n v="803.39499959998705"/>
    <n v="397680.52480199363"/>
    <n v="2.8128202012120758"/>
    <n v="0.57700815733359623"/>
  </r>
  <r>
    <x v="7"/>
    <s v="Centereach"/>
    <s v="High End"/>
    <s v="Ben and Jerry's"/>
    <s v="Dublin Mudslide"/>
    <n v="452"/>
    <n v="538.29809999999122"/>
    <n v="243310.74119999603"/>
    <n v="1307.0815787599786"/>
    <n v="590800.87359951029"/>
    <n v="768.78347875998736"/>
    <n v="347490.13239951426"/>
    <n v="2.8917734043362358"/>
    <n v="0.58816793936406653"/>
  </r>
  <r>
    <x v="7"/>
    <s v="Centereach"/>
    <s v="Low End"/>
    <s v="EDY's"/>
    <s v="French Silk®"/>
    <n v="702"/>
    <n v="913.58511984238373"/>
    <n v="641336.75412935333"/>
    <n v="1426.4261930399748"/>
    <n v="1001351.1875140623"/>
    <n v="512.84107319759107"/>
    <n v="360014.43338470894"/>
    <n v="2.031946143931588"/>
    <n v="0.35952864277164809"/>
  </r>
  <r>
    <x v="7"/>
    <s v="Centereach"/>
    <s v="Low End"/>
    <s v="EDY's"/>
    <s v="Chocolate Fudge Chunk"/>
    <n v="691"/>
    <n v="880.75961452498632"/>
    <n v="608604.89363676554"/>
    <n v="1378.3576274999784"/>
    <n v="952445.12060248514"/>
    <n v="497.59801297499212"/>
    <n v="343840.2269657196"/>
    <n v="1.9947288386396214"/>
    <n v="0.36100791481635985"/>
  </r>
  <r>
    <x v="7"/>
    <s v="Centereach"/>
    <s v="High End"/>
    <s v="Häagen-Dazs"/>
    <s v="Cherry Vanilla"/>
    <n v="405"/>
    <n v="946.02694994698459"/>
    <n v="383140.91472852876"/>
    <n v="1829.5274836999783"/>
    <n v="740958.63089849125"/>
    <n v="883.50053375299376"/>
    <n v="357817.71616996248"/>
    <n v="4.5173518116048852"/>
    <n v="0.4829118674764209"/>
  </r>
  <r>
    <x v="7"/>
    <s v="Centereach"/>
    <s v="High End"/>
    <s v="Häagen-Dazs"/>
    <s v="Chocolate Chip Cookie Dough"/>
    <n v="390"/>
    <n v="907.24648727398596"/>
    <n v="353826.13003685453"/>
    <n v="1783.2497653999803"/>
    <n v="695467.40850599238"/>
    <n v="876.00327812599437"/>
    <n v="341641.27846913785"/>
    <n v="4.5724352958973853"/>
    <n v="0.49123981122717719"/>
  </r>
  <r>
    <x v="7"/>
    <s v="Centereach"/>
    <s v="High End"/>
    <s v="Häagen-Dazs"/>
    <s v="Triple Chocolate"/>
    <n v="345"/>
    <n v="825.82205297248629"/>
    <n v="284908.60827550775"/>
    <n v="1693.8581547499803"/>
    <n v="584381.0633887432"/>
    <n v="868.03610177749397"/>
    <n v="299472.45511323545"/>
    <n v="4.9097337818840003"/>
    <n v="0.5124609161300282"/>
  </r>
  <r>
    <x v="7"/>
    <s v="Centereach"/>
    <s v="High End"/>
    <s v="Häagen-Dazs"/>
    <s v="Strawberry"/>
    <n v="505"/>
    <n v="674.99915999998814"/>
    <n v="340874.575799994"/>
    <n v="1581.5714243999721"/>
    <n v="798693.56932198594"/>
    <n v="906.57226439998396"/>
    <n v="457818.99352199194"/>
    <n v="3.1318246027722219"/>
    <n v="0.57320981551239514"/>
  </r>
  <r>
    <x v="7"/>
    <s v="Centereach"/>
    <s v="High End"/>
    <s v="Häagen-Dazs"/>
    <s v="Baileys Irish Cream"/>
    <n v="444"/>
    <n v="585.06235199999037"/>
    <n v="259767.68428799571"/>
    <n v="1418.7854116799767"/>
    <n v="629940.72278590966"/>
    <n v="833.72305967998636"/>
    <n v="370173.03849791398"/>
    <n v="3.1954626389188667"/>
    <n v="0.58763154231532377"/>
  </r>
  <r>
    <x v="7"/>
    <s v="Centereach"/>
    <s v="Low End"/>
    <s v="Baskin-Robbins"/>
    <s v="Chocolate Peanut Butter"/>
    <n v="446"/>
    <n v="883.03671542998313"/>
    <n v="393834.37508177245"/>
    <n v="1788.1529529999755"/>
    <n v="797516.21703798906"/>
    <n v="905.11623756999234"/>
    <n v="403681.84195621661"/>
    <n v="4.009311553811604"/>
    <n v="0.50617383487888057"/>
  </r>
  <r>
    <x v="7"/>
    <s v="Centereach"/>
    <s v="Low End"/>
    <s v="Baskin-Robbins"/>
    <s v="Rocky Road"/>
    <n v="766"/>
    <n v="827.56418599998449"/>
    <n v="633914.16647598811"/>
    <n v="1762.5088887399672"/>
    <n v="1350081.8087748149"/>
    <n v="934.94470273998274"/>
    <n v="716167.64229882683"/>
    <n v="2.3009254422192784"/>
    <n v="0.5304624043106998"/>
  </r>
  <r>
    <x v="7"/>
    <s v="Lake Grove"/>
    <s v="Low End"/>
    <s v="Baskin-Robbins"/>
    <s v="Jamoca"/>
    <n v="717"/>
    <n v="769.06136999998603"/>
    <n v="551417.00228998996"/>
    <n v="1663.77156329997"/>
    <n v="1192924.2108860784"/>
    <n v="894.71019329998398"/>
    <n v="641507.20859608846"/>
    <n v="2.3204624313807112"/>
    <n v="0.53776023886680169"/>
  </r>
  <r>
    <x v="7"/>
    <s v="Lake Grove"/>
    <s v="Low End"/>
    <s v="Baskin-Robbins"/>
    <s v="Vanilla"/>
    <n v="446"/>
    <n v="483.17677599999081"/>
    <n v="215496.8420959959"/>
    <n v="1134.2791759999784"/>
    <n v="505888.51249599038"/>
    <n v="651.1023999999876"/>
    <n v="290391.67039999447"/>
    <n v="2.5432268520178889"/>
    <n v="0.57402305691275424"/>
  </r>
  <r>
    <x v="7"/>
    <s v="Lake Grove"/>
    <s v="High End"/>
    <s v="Ben and Jerry's"/>
    <s v="Nestlé® Drumstick® Sundae Cone Limited Edition New!"/>
    <n v="499"/>
    <n v="1094.426419504879"/>
    <n v="546118.7833329346"/>
    <n v="2056.9030467899702"/>
    <n v="1026394.6203481951"/>
    <n v="962.47662728509113"/>
    <n v="480275.83701526048"/>
    <n v="4.1220501939678762"/>
    <n v="0.46792513083547849"/>
  </r>
  <r>
    <x v="7"/>
    <s v="Lake Grove"/>
    <s v="High End"/>
    <s v="Ben and Jerry's"/>
    <s v="Mocha Almond Fudge"/>
    <n v="420"/>
    <n v="938.62654657198254"/>
    <n v="394223.14956023265"/>
    <n v="1871.3340211999741"/>
    <n v="785960.28890398913"/>
    <n v="932.70747462799159"/>
    <n v="391737.13934375648"/>
    <n v="4.4555571933332718"/>
    <n v="0.49841848866184901"/>
  </r>
  <r>
    <x v="7"/>
    <s v="Lake Grove"/>
    <s v="High End"/>
    <s v="Ben and Jerry's"/>
    <s v="Bananas on the Rum"/>
    <n v="694"/>
    <n v="849.45599999998399"/>
    <n v="589522.46399998886"/>
    <n v="1844.1846975999651"/>
    <n v="1279864.1801343758"/>
    <n v="994.72869759998116"/>
    <n v="690341.71613438695"/>
    <n v="2.6573266536022553"/>
    <n v="0.53938669965894848"/>
  </r>
  <r>
    <x v="7"/>
    <s v="Lake Grove"/>
    <s v="High End"/>
    <s v="Ben and Jerry's"/>
    <s v="Pumpkin Cheesecake"/>
    <n v="633"/>
    <n v="774.93442499998537"/>
    <n v="490533.49102499074"/>
    <n v="1718.2652427299674"/>
    <n v="1087661.8986480695"/>
    <n v="943.33081772998207"/>
    <n v="597128.40762307867"/>
    <n v="2.7144790564454464"/>
    <n v="0.54900186203570345"/>
  </r>
  <r>
    <x v="7"/>
    <s v="Lake Grove"/>
    <s v="High End"/>
    <s v="Ben and Jerry's"/>
    <s v="Cake Batter"/>
    <n v="499"/>
    <n v="611.00054999998838"/>
    <n v="304889.27444999421"/>
    <n v="1355.8797419999744"/>
    <n v="676583.99125798722"/>
    <n v="744.87919199998601"/>
    <n v="371694.71680799301"/>
    <n v="2.7171938717434356"/>
    <n v="0.54936965936319748"/>
  </r>
  <r>
    <x v="7"/>
    <s v="Lake Grove"/>
    <s v="High End"/>
    <s v="Ben and Jerry's"/>
    <s v="Mint Chocolate Cookie"/>
    <n v="548"/>
    <n v="665.69669999998791"/>
    <n v="364801.79159999336"/>
    <n v="1530.4258073199721"/>
    <n v="838673.34241134475"/>
    <n v="864.72910731998422"/>
    <n v="473871.55081135139"/>
    <n v="2.7927478235765917"/>
    <n v="0.56502517350662518"/>
  </r>
  <r>
    <x v="7"/>
    <s v="Lake Grove"/>
    <s v="High End"/>
    <s v="Ben and Jerry's"/>
    <s v="Raspberry Peach Cobbler"/>
    <n v="420"/>
    <n v="513.32399999999041"/>
    <n v="215596.07999999597"/>
    <n v="1203.6225599999775"/>
    <n v="505521.47519999056"/>
    <n v="690.29855999998711"/>
    <n v="289925.39519999456"/>
    <n v="2.8657679999999464"/>
    <n v="0.57351746547522342"/>
  </r>
  <r>
    <x v="7"/>
    <s v="Lake Grove"/>
    <s v="Low End"/>
    <s v="Ben and Jerry's"/>
    <s v="Willie Nelson’s Country PeachCobbler"/>
    <n v="947"/>
    <n v="1156.5710999999783"/>
    <n v="1095272.8316999795"/>
    <n v="2362.5276095599561"/>
    <n v="2237313.6462532785"/>
    <n v="1205.9565095599778"/>
    <n v="1142040.814553299"/>
    <n v="2.4947493237169547"/>
    <n v="0.51045181638516346"/>
  </r>
  <r>
    <x v="7"/>
    <s v="Lake Grove"/>
    <s v="Low End"/>
    <s v="EDY's"/>
    <s v="Mocha Almond Fudge"/>
    <n v="686"/>
    <n v="880.37292023998339"/>
    <n v="603935.82328462857"/>
    <n v="1836.2449039999749"/>
    <n v="1259664.0041439829"/>
    <n v="955.87198375999151"/>
    <n v="655728.18085935432"/>
    <n v="2.6767418425655611"/>
    <n v="0.52055800491414439"/>
  </r>
  <r>
    <x v="7"/>
    <s v="Lake Grove"/>
    <s v="Low End"/>
    <s v="EDY's"/>
    <s v="Cookie Dough"/>
    <n v="837"/>
    <n v="1078.1448814298797"/>
    <n v="902407.26575680927"/>
    <n v="2142.8992142899688"/>
    <n v="1793606.6423607038"/>
    <n v="1064.7543328600891"/>
    <n v="891199.37660389452"/>
    <n v="2.5602141150417785"/>
    <n v="0.49687560000944153"/>
  </r>
  <r>
    <x v="7"/>
    <s v="Lake Grove"/>
    <s v="Low End"/>
    <s v="EDY's"/>
    <s v="Peanut Butter Cup"/>
    <n v="734"/>
    <n v="972.51498596278066"/>
    <n v="713825.99969668104"/>
    <n v="1508.73059987997"/>
    <n v="1107408.2603118981"/>
    <n v="536.21561391718933"/>
    <n v="393582.26061521703"/>
    <n v="2.0554912804904224"/>
    <n v="0.35540845659248177"/>
  </r>
  <r>
    <x v="7"/>
    <s v="Lake Grove"/>
    <s v="Low End"/>
    <s v="EDY's"/>
    <s v="Take the Cake"/>
    <n v="670"/>
    <n v="888.41615836598328"/>
    <n v="595238.82610520883"/>
    <n v="1396.7214785999738"/>
    <n v="935803.39066198247"/>
    <n v="508.30532023399053"/>
    <n v="340564.56455677364"/>
    <n v="2.0846589232835431"/>
    <n v="0.36392747446219453"/>
  </r>
  <r>
    <x v="7"/>
    <s v="Lake Grove"/>
    <s v="Low End"/>
    <s v="EDY's"/>
    <s v="Black Walnut"/>
    <n v="845"/>
    <n v="1133.3298311369783"/>
    <n v="957663.70731074666"/>
    <n v="1797.5841326999657"/>
    <n v="1518958.592131471"/>
    <n v="664.25430156298739"/>
    <n v="561294.88482072437"/>
    <n v="2.1273185002366457"/>
    <n v="0.36952612647135435"/>
  </r>
  <r>
    <x v="7"/>
    <s v="Lake Grove"/>
    <s v="Low End"/>
    <s v="EDY's"/>
    <s v="Chocolate Fudge Chunk"/>
    <n v="686"/>
    <n v="941.34041048458221"/>
    <n v="645759.52159242344"/>
    <n v="1532.0843886599712"/>
    <n v="1051009.8906207401"/>
    <n v="590.74397817538897"/>
    <n v="405250.36902831669"/>
    <n v="2.2333591671428152"/>
    <n v="0.3855818795282418"/>
  </r>
  <r>
    <x v="7"/>
    <s v="Lake Grove"/>
    <s v="Low End"/>
    <s v="EDY's"/>
    <s v="Chocolate Fudge Chunk"/>
    <n v="845"/>
    <n v="1058.0420980499798"/>
    <n v="894045.57285223296"/>
    <n v="1955.7426549999705"/>
    <n v="1652602.543474975"/>
    <n v="897.70055694999064"/>
    <n v="758556.97062274208"/>
    <n v="2.3144883491123909"/>
    <n v="0.45900750523335299"/>
  </r>
  <r>
    <x v="7"/>
    <s v="Lake Grove"/>
    <s v="High End"/>
    <s v="Häagen-Dazs"/>
    <s v="Cake Batter"/>
    <n v="403"/>
    <n v="999.56147379448134"/>
    <n v="402823.273939176"/>
    <n v="1965.0823509499724"/>
    <n v="791928.18743283884"/>
    <n v="965.52087715549101"/>
    <n v="389104.91349366284"/>
    <n v="4.8761348658808243"/>
    <n v="0.49133863356349056"/>
  </r>
  <r>
    <x v="7"/>
    <s v="Lake Grove"/>
    <s v="High End"/>
    <s v="Häagen-Dazs"/>
    <s v="Triple Chocolate"/>
    <n v="535"/>
    <n v="725.08924499998625"/>
    <n v="387922.74607499264"/>
    <n v="1674.6850945499684"/>
    <n v="895956.52558423311"/>
    <n v="949.59584954998218"/>
    <n v="508033.77950924047"/>
    <n v="3.1302525131775112"/>
    <n v="0.56702949864443819"/>
  </r>
  <r>
    <x v="7"/>
    <s v="Lake Grove"/>
    <s v="High End"/>
    <s v="Häagen-Dazs"/>
    <s v="Cookies and Cream"/>
    <n v="532"/>
    <n v="719.4337079999865"/>
    <n v="382738.73265599279"/>
    <n v="1663.9069837199688"/>
    <n v="885198.51533902343"/>
    <n v="944.47327571998233"/>
    <n v="502459.78268303064"/>
    <n v="3.127644706240543"/>
    <n v="0.56762384253501919"/>
  </r>
  <r>
    <x v="7"/>
    <s v="Lake Grove"/>
    <s v="High End"/>
    <s v="Häagen-Dazs"/>
    <s v="Chocolate Peanut Butter"/>
    <n v="403"/>
    <n v="545.18525099998976"/>
    <n v="219709.65615299589"/>
    <n v="1281.085100999976"/>
    <n v="516277.29570299032"/>
    <n v="735.89984999998626"/>
    <n v="296567.63954999443"/>
    <n v="3.1788712183622234"/>
    <n v="0.57443478924668256"/>
  </r>
  <r>
    <x v="7"/>
    <s v="Lake Grove"/>
    <s v="High End"/>
    <s v="Häagen-Dazs"/>
    <s v="Chocolate Chip Cookie Dough"/>
    <n v="439"/>
    <n v="595.41701699998862"/>
    <n v="261388.07046299501"/>
    <n v="1448.4961440299724"/>
    <n v="635889.80722915789"/>
    <n v="853.07912702998374"/>
    <n v="374501.73676616291"/>
    <n v="3.2995356356035819"/>
    <n v="0.58894124816692073"/>
  </r>
  <r>
    <x v="7"/>
    <s v="Selden"/>
    <s v="High End"/>
    <s v="Häagen-Dazs"/>
    <s v="Chocolate Chip Cookie Dough"/>
    <n v="420"/>
    <n v="569.7518399999891"/>
    <n v="239295.77279999544"/>
    <n v="1403.7436655999734"/>
    <n v="589572.33955198887"/>
    <n v="833.99182559998428"/>
    <n v="350276.56675199344"/>
    <n v="3.3422468228570796"/>
    <n v="0.59411974282607238"/>
  </r>
  <r>
    <x v="7"/>
    <s v="Selden"/>
    <s v="Low End"/>
    <s v="Baskin-Robbins"/>
    <s v="Chocolate Chip"/>
    <n v="867"/>
    <n v="956.69548499998018"/>
    <n v="829454.9854949828"/>
    <n v="1982.6922136499593"/>
    <n v="1718994.1492345147"/>
    <n v="1025.9967286499791"/>
    <n v="889539.16373953188"/>
    <n v="2.2868422302767697"/>
    <n v="0.51747655111895097"/>
  </r>
  <r>
    <x v="7"/>
    <s v="Selden"/>
    <s v="Low End"/>
    <s v="Baskin-Robbins"/>
    <s v="Vanilla"/>
    <n v="865"/>
    <n v="948.80811999998093"/>
    <n v="820719.02379998355"/>
    <n v="1967.2997707999605"/>
    <n v="1701714.3017419658"/>
    <n v="1018.4916507999795"/>
    <n v="880995.27794198226"/>
    <n v="2.2743349951444629"/>
    <n v="0.51771045059687659"/>
  </r>
  <r>
    <x v="7"/>
    <s v="Selden"/>
    <s v="Low End"/>
    <s v="Baskin-Robbins"/>
    <s v="Rocky Road"/>
    <n v="865"/>
    <n v="967.05442999997888"/>
    <n v="836502.08194998174"/>
    <n v="2005.1324586999565"/>
    <n v="1734439.5767754624"/>
    <n v="1038.0780286999775"/>
    <n v="897937.49482548062"/>
    <n v="2.3180722065895449"/>
    <n v="0.51771045059687659"/>
  </r>
  <r>
    <x v="7"/>
    <s v="Selden"/>
    <s v="Low End"/>
    <s v="Baskin-Robbins"/>
    <s v="Daiquiri Ice"/>
    <n v="859"/>
    <n v="960.51747899997906"/>
    <n v="825084.51446098206"/>
    <n v="1994.5016411099566"/>
    <n v="1713276.9097134527"/>
    <n v="1033.9841621099777"/>
    <n v="888192.39525247063"/>
    <n v="2.3218878243422081"/>
    <n v="0.51841730324902457"/>
  </r>
  <r>
    <x v="7"/>
    <s v="Selden"/>
    <s v="Low End"/>
    <s v="Baskin-Robbins"/>
    <s v="Green Mint Stick"/>
    <n v="837"/>
    <n v="925.09090199998082"/>
    <n v="774301.08497398393"/>
    <n v="1931.60716517996"/>
    <n v="1616755.1972556266"/>
    <n v="1006.5162631799792"/>
    <n v="842454.11228164262"/>
    <n v="2.3077743908960096"/>
    <n v="0.52107710166119936"/>
  </r>
  <r>
    <x v="7"/>
    <s v="Selden"/>
    <s v="Low End"/>
    <s v="Baskin-Robbins"/>
    <s v="French Vanilla"/>
    <n v="793"/>
    <n v="875.51323599998182"/>
    <n v="694281.99614798557"/>
    <n v="1849.9619032399621"/>
    <n v="1467019.7892692899"/>
    <n v="974.4486672399803"/>
    <n v="772737.79312130436"/>
    <n v="2.3328649473391705"/>
    <n v="0.5267398563902117"/>
  </r>
  <r>
    <x v="7"/>
    <s v="Selden"/>
    <s v="Low End"/>
    <s v="Baskin-Robbins"/>
    <s v="Vanilla"/>
    <n v="180"/>
    <n v="259.10688239999456"/>
    <n v="46639.23883199902"/>
    <n v="550.19303999998851"/>
    <n v="99034.747199997932"/>
    <n v="291.08615759999395"/>
    <n v="52395.508367998911"/>
    <n v="3.0566279999999364"/>
    <n v="0.52906186817630418"/>
  </r>
  <r>
    <x v="7"/>
    <s v="Selden"/>
    <s v="Low End"/>
    <s v="Baskin-Robbins"/>
    <s v="Cherries Jubilee"/>
    <n v="180"/>
    <n v="267.81612669599434"/>
    <n v="48206.90280527898"/>
    <n v="578.23602159998791"/>
    <n v="104082.48388799782"/>
    <n v="310.41989490399357"/>
    <n v="55875.58108271884"/>
    <n v="3.2124223422221552"/>
    <n v="0.53683942768742943"/>
  </r>
  <r>
    <x v="7"/>
    <s v="Selden"/>
    <s v="High End"/>
    <s v="Ben and Jerry's"/>
    <s v="Sweet Cream &amp; Cookies"/>
    <n v="785"/>
    <n v="973.73362499998041"/>
    <n v="764380.89562498464"/>
    <n v="2059.777259049959"/>
    <n v="1616925.1483542179"/>
    <n v="1086.0436340499787"/>
    <n v="852544.25272923324"/>
    <n v="2.6239200752228777"/>
    <n v="0.52726265875510236"/>
  </r>
  <r>
    <x v="7"/>
    <s v="Selden"/>
    <s v="High End"/>
    <s v="Ben and Jerry's"/>
    <s v="Chocolate Fudge Brownie"/>
    <n v="754"/>
    <n v="942.57539999998039"/>
    <n v="710701.85159998527"/>
    <n v="2010.3227018399582"/>
    <n v="1515783.3171873286"/>
    <n v="1067.7473018399778"/>
    <n v="805081.46558734332"/>
    <n v="2.6662104798938437"/>
    <n v="0.53113229078232893"/>
  </r>
  <r>
    <x v="7"/>
    <s v="Smithtown"/>
    <s v="High End"/>
    <s v="Ben and Jerry's"/>
    <s v="Pumpkin Cheesecake"/>
    <n v="727"/>
    <n v="908.98627499998111"/>
    <n v="660833.02192498627"/>
    <n v="1953.6081949899597"/>
    <n v="1420273.1577577007"/>
    <n v="1044.6219199899786"/>
    <n v="759440.13583271438"/>
    <n v="2.6872189752269047"/>
    <n v="0.53471413698453862"/>
  </r>
  <r>
    <x v="7"/>
    <s v="Smithtown"/>
    <s v="High End"/>
    <s v="Ben and Jerry's"/>
    <s v="Fossil Fuel"/>
    <n v="670"/>
    <n v="837.86849999998253"/>
    <n v="561371.89499998826"/>
    <n v="1833.4435825999619"/>
    <n v="1228407.2003419744"/>
    <n v="995.5750825999794"/>
    <n v="667035.30534198612"/>
    <n v="2.7364829591044209"/>
    <n v="0.54300829981808252"/>
  </r>
  <r>
    <x v="7"/>
    <s v="Smithtown"/>
    <s v="High End"/>
    <s v="Ben and Jerry's"/>
    <s v="Chocolate"/>
    <n v="664"/>
    <n v="839.77739999998164"/>
    <n v="557612.19359998778"/>
    <n v="1841.3959810399599"/>
    <n v="1222686.9314105334"/>
    <n v="1001.6185810399783"/>
    <n v="665074.7378105456"/>
    <n v="2.7731867184336747"/>
    <n v="0.54394524119374754"/>
  </r>
  <r>
    <x v="7"/>
    <s v="Smithtown"/>
    <s v="High End"/>
    <s v="Ben and Jerry's"/>
    <s v="Mission to Marzipan"/>
    <n v="659"/>
    <n v="822.92624999998293"/>
    <n v="542308.39874998876"/>
    <n v="1807.5805544999625"/>
    <n v="1191195.5854154753"/>
    <n v="984.65430449997962"/>
    <n v="648887.18666548654"/>
    <n v="2.7429143467374244"/>
    <n v="0.54473605729420349"/>
  </r>
  <r>
    <x v="7"/>
    <s v="Smithtown"/>
    <s v="Low End"/>
    <s v="Ben and Jerry's"/>
    <s v="Willie Nelson’s Country PeachCobbler"/>
    <n v="703"/>
    <n v="877.71307499998181"/>
    <n v="617032.29172498721"/>
    <n v="1900.1342482699606"/>
    <n v="1335794.3765337823"/>
    <n v="1022.4211732699788"/>
    <n v="718762.08480879513"/>
    <n v="2.7028936675248372"/>
    <n v="0.53807838798804641"/>
  </r>
  <r>
    <x v="7"/>
    <s v="Smithtown"/>
    <s v="Low End"/>
    <s v="EDY's"/>
    <s v="Take the Cake"/>
    <n v="947"/>
    <n v="1228.8946355360747"/>
    <n v="1163763.2198526626"/>
    <n v="2343.7363243099617"/>
    <n v="2219518.2991215335"/>
    <n v="1114.841688773887"/>
    <n v="1055755.0792688709"/>
    <n v="2.4749063614677524"/>
    <n v="0.47566856271774366"/>
  </r>
  <r>
    <x v="7"/>
    <s v="Smithtown"/>
    <s v="Low End"/>
    <s v="EDY's"/>
    <s v="Vanilla Bean"/>
    <n v="944"/>
    <n v="1226.9553485439744"/>
    <n v="1158245.8490255119"/>
    <n v="2341.5333823999617"/>
    <n v="2210407.5129855638"/>
    <n v="1114.5780338559873"/>
    <n v="1052161.663960052"/>
    <n v="2.4804379050847052"/>
    <n v="0.47600347799167281"/>
  </r>
  <r>
    <x v="7"/>
    <s v="Smithtown"/>
    <s v="Low End"/>
    <s v="EDY's"/>
    <s v="Double Fudge Brownie"/>
    <n v="821"/>
    <n v="1084.1256201550773"/>
    <n v="890067.13414731843"/>
    <n v="1656.2193392099655"/>
    <n v="1359756.0774913817"/>
    <n v="572.0937190548882"/>
    <n v="469688.94334406324"/>
    <n v="2.017319536187534"/>
    <n v="0.34542147015852565"/>
  </r>
  <r>
    <x v="7"/>
    <s v="Smithtown"/>
    <s v="Low End"/>
    <s v="EDY's"/>
    <s v="Neapolitan"/>
    <n v="170"/>
    <n v="206.39140939999584"/>
    <n v="35086.53959799929"/>
    <n v="510.02873999998968"/>
    <n v="86704.885799998243"/>
    <n v="303.63733059999385"/>
    <n v="51618.346201998953"/>
    <n v="3.0001690588234688"/>
    <n v="0.59533376609325972"/>
  </r>
  <r>
    <x v="7"/>
    <s v="Smithtown"/>
    <s v="Low End"/>
    <s v="EDY's"/>
    <s v="Fossil Fuel"/>
    <n v="170"/>
    <n v="212.69118336699569"/>
    <n v="36157.501172389268"/>
    <n v="530.32236569998929"/>
    <n v="90154.802168998183"/>
    <n v="317.6311823329936"/>
    <n v="53997.300996608916"/>
    <n v="3.1195433276469959"/>
    <n v="0.59893982014833969"/>
  </r>
  <r>
    <x v="7"/>
    <s v="Smithtown"/>
    <s v="High End"/>
    <s v="Häagen-Dazs"/>
    <s v="Coconut Macaroon"/>
    <n v="613"/>
    <n v="848.50908299998218"/>
    <n v="520136.0678789891"/>
    <n v="1898.9534549699606"/>
    <n v="1164058.4678965858"/>
    <n v="1050.4443719699784"/>
    <n v="643922.40001759678"/>
    <n v="3.0978033523164119"/>
    <n v="0.5531701523387762"/>
  </r>
  <r>
    <x v="7"/>
    <s v="Smithtown"/>
    <s v="High End"/>
    <s v="Häagen-Dazs"/>
    <s v="Mango Sorbet"/>
    <n v="457"/>
    <n v="631.77873599998691"/>
    <n v="288722.88235199399"/>
    <n v="1519.8814862399686"/>
    <n v="694585.83921166568"/>
    <n v="888.10275023998167"/>
    <n v="405862.95685967169"/>
    <n v="3.3257800574178744"/>
    <n v="0.58432368462955431"/>
  </r>
  <r>
    <x v="7"/>
    <s v="Smithtown"/>
    <s v="Low End"/>
    <s v="Baskin-Robbins"/>
    <s v="French Vanilla"/>
    <n v="993"/>
    <n v="1133.4737519999733"/>
    <n v="1125539.4357359735"/>
    <n v="2286.533821679946"/>
    <n v="2270528.0849281861"/>
    <n v="1153.0600696799727"/>
    <n v="1144988.6491922126"/>
    <n v="2.3026523883987373"/>
    <n v="0.50428297134603706"/>
  </r>
  <r>
    <x v="7"/>
    <s v="St James"/>
    <s v="Low End"/>
    <s v="Baskin-Robbins"/>
    <s v="Reese's Peanut Butter Cup"/>
    <n v="954"/>
    <n v="1089.1465019999744"/>
    <n v="1039045.7629079756"/>
    <n v="2214.0123691799481"/>
    <n v="2112167.8001976707"/>
    <n v="1124.8658671799737"/>
    <n v="1073122.0372896951"/>
    <n v="2.3207676825785621"/>
    <n v="0.50806665890336233"/>
  </r>
  <r>
    <x v="7"/>
    <s v="St James"/>
    <s v="Low End"/>
    <s v="Baskin-Robbins"/>
    <s v="Pineapple Sherbet"/>
    <n v="921"/>
    <n v="1032.9604439999771"/>
    <n v="951356.56892397895"/>
    <n v="2114.4192879599532"/>
    <n v="1947380.164211117"/>
    <n v="1081.4588439599761"/>
    <n v="996023.59528713801"/>
    <n v="2.295786414723076"/>
    <n v="0.51146849166486552"/>
  </r>
  <r>
    <x v="7"/>
    <s v="St James"/>
    <s v="Low End"/>
    <s v="Baskin-Robbins"/>
    <s v="Cherries Jubilee"/>
    <n v="889"/>
    <n v="1005.739034999977"/>
    <n v="894102.00211497955"/>
    <n v="2073.512733149953"/>
    <n v="1843352.8197703082"/>
    <n v="1067.7736981499761"/>
    <n v="949250.81765532866"/>
    <n v="2.3324102735095082"/>
    <n v="0.51495883342268167"/>
  </r>
  <r>
    <x v="7"/>
    <s v="St James"/>
    <s v="Low End"/>
    <s v="Baskin-Robbins"/>
    <s v="Jamoca"/>
    <n v="834"/>
    <n v="943.84864199997844"/>
    <n v="787169.76742798206"/>
    <n v="1972.3024417799547"/>
    <n v="1644900.2364444823"/>
    <n v="1028.4537997799762"/>
    <n v="857730.46901650028"/>
    <n v="2.3648710333092984"/>
    <n v="0.52144832252594164"/>
  </r>
  <r>
    <x v="7"/>
    <s v="St James"/>
    <s v="Low End"/>
    <s v="Baskin-Robbins"/>
    <s v="Chocolate Mint"/>
    <n v="823"/>
    <n v="931.72735299997862"/>
    <n v="766811.61151898245"/>
    <n v="1952.6009377699554"/>
    <n v="1606990.5717846733"/>
    <n v="1020.8735847699768"/>
    <n v="840178.96026569081"/>
    <n v="2.3725406291250977"/>
    <n v="0.52282756042097656"/>
  </r>
  <r>
    <x v="7"/>
    <s v="St James"/>
    <s v="Low End"/>
    <s v="Baskin-Robbins"/>
    <s v="Black Walnut"/>
    <n v="823"/>
    <n v="931.56357599997864"/>
    <n v="766676.82304798241"/>
    <n v="1952.2577138399554"/>
    <n v="1606708.0984902834"/>
    <n v="1020.6941378399767"/>
    <n v="840031.27544230095"/>
    <n v="2.3721235891129471"/>
    <n v="0.52282756042097656"/>
  </r>
  <r>
    <x v="7"/>
    <s v="St James"/>
    <s v="Low End"/>
    <s v="Baskin-Robbins"/>
    <s v="Lemon Custard"/>
    <n v="811"/>
    <n v="917.01229799997918"/>
    <n v="743696.97367798316"/>
    <n v="1927.976522819956"/>
    <n v="1563588.9600069844"/>
    <n v="1010.9642248199768"/>
    <n v="819891.98632900126"/>
    <n v="2.3772830121084536"/>
    <n v="0.52436542294679467"/>
  </r>
  <r>
    <x v="7"/>
    <s v="St James"/>
    <s v="High End"/>
    <s v="Ben and Jerry's"/>
    <s v="Chocolate Macadamia"/>
    <n v="796"/>
    <n v="1028.0339999999755"/>
    <n v="818315.06399998057"/>
    <n v="2168.608506399949"/>
    <n v="1726212.3710943593"/>
    <n v="1140.5745063999734"/>
    <n v="907897.30709437875"/>
    <n v="2.7243825457285791"/>
    <n v="0.52594763095041608"/>
  </r>
  <r>
    <x v="7"/>
    <s v="St James"/>
    <s v="High End"/>
    <s v="Ben and Jerry's"/>
    <s v="Phish Food"/>
    <n v="779"/>
    <n v="1006.4290499999761"/>
    <n v="784008.22994998132"/>
    <n v="2132.2307773799494"/>
    <n v="1661007.7755789806"/>
    <n v="1125.8017273799733"/>
    <n v="876999.54562899924"/>
    <n v="2.7371383535044278"/>
    <n v="0.52799243839981536"/>
  </r>
  <r>
    <x v="7"/>
    <s v="St James"/>
    <s v="High End"/>
    <s v="Ben and Jerry's"/>
    <s v="Dublin Mudslide"/>
    <n v="590"/>
    <n v="754.55099999998276"/>
    <n v="445185.08999998984"/>
    <n v="1702.027759599961"/>
    <n v="1004196.3781639769"/>
    <n v="947.47675959997821"/>
    <n v="559011.2881639871"/>
    <n v="2.8847928128812899"/>
    <n v="0.55667526822398594"/>
  </r>
  <r>
    <x v="7"/>
    <s v="St James"/>
    <s v="Low End"/>
    <s v="EDY's"/>
    <s v="Cookie Dough"/>
    <n v="998"/>
    <n v="1332.8928730467685"/>
    <n v="1330227.087300675"/>
    <n v="2487.352816279953"/>
    <n v="2482378.1106473929"/>
    <n v="1154.4599432331845"/>
    <n v="1152151.0233467179"/>
    <n v="2.4923374912624778"/>
    <n v="0.4641319621716461"/>
  </r>
  <r>
    <x v="7"/>
    <s v="Stony Brook"/>
    <s v="Low End"/>
    <s v="EDY's"/>
    <s v="Butter Pecan"/>
    <n v="969"/>
    <n v="1273.871809586072"/>
    <n v="1234381.7834889037"/>
    <n v="2405.9610793099578"/>
    <n v="2331376.2858513491"/>
    <n v="1132.0892697238858"/>
    <n v="1096994.5023624455"/>
    <n v="2.4829319703921131"/>
    <n v="0.47053515514414512"/>
  </r>
  <r>
    <x v="7"/>
    <s v="Stony Brook"/>
    <s v="High End"/>
    <s v="Häagen-Dazs"/>
    <s v="Waffle Cone"/>
    <n v="866"/>
    <n v="1225.0167539999723"/>
    <n v="1060864.5089639761"/>
    <n v="2565.7217328599422"/>
    <n v="2221915.02065671"/>
    <n v="1340.70497885997"/>
    <n v="1161050.511692734"/>
    <n v="2.9627271742031667"/>
    <n v="0.5225449672461252"/>
  </r>
  <r>
    <x v="7"/>
    <s v="Stony Brook"/>
    <s v="High End"/>
    <s v="Häagen-Dazs"/>
    <s v="Mocha Almond Fudge"/>
    <n v="699"/>
    <n v="999.57489299997633"/>
    <n v="698702.85020698351"/>
    <n v="2176.6090028699487"/>
    <n v="1521449.6930060941"/>
    <n v="1177.0341098699723"/>
    <n v="822746.84279911057"/>
    <n v="3.113889846738124"/>
    <n v="0.54076506543802971"/>
  </r>
  <r>
    <x v="7"/>
    <s v="Stony Brook"/>
    <s v="High End"/>
    <s v="Häagen-Dazs"/>
    <s v="Baileys Irish Cream"/>
    <n v="646"/>
    <n v="914.13328199997909"/>
    <n v="590530.1001719865"/>
    <n v="2022.874420379954"/>
    <n v="1306776.8755654504"/>
    <n v="1108.7411383799749"/>
    <n v="716246.7753934639"/>
    <n v="3.1313845516717556"/>
    <n v="0.5481018135429887"/>
  </r>
  <r>
    <x v="7"/>
    <s v="Stony Brook"/>
    <s v="Low End"/>
    <s v="Baskin-Robbins"/>
    <s v="Gold Medal Ribbon"/>
    <n v="363"/>
    <n v="749.87806028998148"/>
    <n v="272205.7358852633"/>
    <n v="1565.7993589999737"/>
    <n v="568385.16731699044"/>
    <n v="815.92129870999224"/>
    <n v="296179.43143172713"/>
    <n v="4.3134968567492393"/>
    <n v="0.52108930433532386"/>
  </r>
  <r>
    <x v="7"/>
    <s v="Stony Brook"/>
    <s v="Low End"/>
    <s v="Baskin-Robbins"/>
    <s v="Caramel Delight"/>
    <n v="363"/>
    <n v="791.31751874698045"/>
    <n v="287248.25930515392"/>
    <n v="1698.7759636999704"/>
    <n v="616655.67482308927"/>
    <n v="907.45844495298991"/>
    <n v="329407.41551793535"/>
    <n v="4.6798235914599733"/>
    <n v="0.53418370894330647"/>
  </r>
  <r>
    <x v="7"/>
    <s v="Stony Brook"/>
    <s v="Low End"/>
    <s v="Baskin-Robbins"/>
    <s v="Chocolate"/>
    <n v="236"/>
    <n v="366.75974735999085"/>
    <n v="86555.300376957835"/>
    <n v="674.20545599998309"/>
    <n v="159112.48761599601"/>
    <n v="307.44570863999223"/>
    <n v="72557.187239038176"/>
    <n v="2.8568027796609452"/>
    <n v="0.45601189652787377"/>
  </r>
  <r>
    <x v="7"/>
    <s v="Stony Brook"/>
    <s v="Low End"/>
    <s v="Baskin-Robbins"/>
    <s v="Gold Medal Ribbon"/>
    <n v="236"/>
    <n v="382.25599711199044"/>
    <n v="90212.415318429747"/>
    <n v="724.10605519998194"/>
    <n v="170889.02902719573"/>
    <n v="341.8500580879915"/>
    <n v="80676.613708765988"/>
    <n v="3.0682459966100928"/>
    <n v="0.47209943299477053"/>
  </r>
  <r>
    <x v="7"/>
    <s v="Stony Brook"/>
    <s v="Low End"/>
    <s v="Baskin-Robbins"/>
    <s v="Gold Medal Ribbon"/>
    <n v="890"/>
    <n v="1027.0608899999747"/>
    <n v="914084.19209997752"/>
    <n v="1978.0968899999514"/>
    <n v="1760506.2320999568"/>
    <n v="951.03599999997664"/>
    <n v="846422.03999997932"/>
    <n v="2.2225807752808442"/>
    <n v="0.48078332502711735"/>
  </r>
  <r>
    <x v="7"/>
    <s v="Stony Brook"/>
    <s v="Low End"/>
    <s v="Baskin-Robbins"/>
    <s v="Chocolate Mint"/>
    <n v="935"/>
    <n v="1071.7343999999744"/>
    <n v="1002071.663999976"/>
    <n v="2187.220895999948"/>
    <n v="2045051.5377599513"/>
    <n v="1115.4864959999736"/>
    <n v="1042979.8737599753"/>
    <n v="2.3392736855614418"/>
    <n v="0.51000175521366276"/>
  </r>
  <r>
    <x v="7"/>
    <s v="Stony Brook"/>
    <s v="Low End"/>
    <s v="Baskin-Robbins"/>
    <s v="Strawberry"/>
    <n v="890"/>
    <n v="1028.3006599999746"/>
    <n v="915187.58739997738"/>
    <n v="2304.9419385999431"/>
    <n v="2051398.3253539493"/>
    <n v="1276.6412785999685"/>
    <n v="1136210.7379539721"/>
    <n v="2.5898224029212842"/>
    <n v="0.553871339325545"/>
  </r>
  <r>
    <x v="7"/>
    <s v="Stony Brook"/>
    <s v="High End"/>
    <s v="Ben and Jerry's"/>
    <s v="Dublin Mudslide"/>
    <n v="314"/>
    <n v="742.80647293998163"/>
    <n v="233241.23250315423"/>
    <n v="1572.2600739999734"/>
    <n v="493689.66323599167"/>
    <n v="829.4536010599918"/>
    <n v="260448.43073283744"/>
    <n v="5.0071976878980049"/>
    <n v="0.52755496038882799"/>
  </r>
  <r>
    <x v="7"/>
    <s v="Stony Brook"/>
    <s v="High End"/>
    <s v="Ben and Jerry's"/>
    <s v="Black Raspberry"/>
    <n v="314"/>
    <n v="784.51817267458057"/>
    <n v="246338.7062198183"/>
    <n v="1206.3581376599702"/>
    <n v="378796.45522523066"/>
    <n v="421.83996498538966"/>
    <n v="132457.74900541236"/>
    <n v="3.8419048970062746"/>
    <n v="0.34968053997932363"/>
  </r>
  <r>
    <x v="7"/>
    <s v="Stony Brook"/>
    <s v="High End"/>
    <s v="Ben and Jerry's"/>
    <s v="Peanut Butter Cookie Dough"/>
    <n v="911"/>
    <n v="1191.7246499999706"/>
    <n v="1085661.1561499732"/>
    <n v="2450.9121071399395"/>
    <n v="2232780.9296044847"/>
    <n v="1259.187457139969"/>
    <n v="1147119.7734545115"/>
    <n v="2.6903535753457075"/>
    <n v="0.51376279609200737"/>
  </r>
  <r>
    <x v="7"/>
    <s v="Stony Brook"/>
    <s v="High End"/>
    <s v="Ben and Jerry's"/>
    <s v="Crème Brûlée"/>
    <n v="907"/>
    <n v="1175.6760749999719"/>
    <n v="1066338.2000249745"/>
    <n v="2419.8036030699418"/>
    <n v="2194761.8679844374"/>
    <n v="1244.1275280699699"/>
    <n v="1128423.6679594629"/>
    <n v="2.6679201797904541"/>
    <n v="0.51414401007237853"/>
  </r>
  <r>
    <x v="7"/>
    <s v="Stony Brook"/>
    <s v="High End"/>
    <s v="Ben and Jerry's"/>
    <s v="Chocolate Peanut Butter Swirl"/>
    <n v="892"/>
    <n v="1167.0704999999712"/>
    <n v="1041026.8859999743"/>
    <n v="2409.3040617999404"/>
    <n v="2149099.2231255467"/>
    <n v="1242.2335617999693"/>
    <n v="1108072.3371255724"/>
    <n v="2.7010135221972424"/>
    <n v="0.51559850061927126"/>
  </r>
  <r>
    <x v="7"/>
    <s v="Stony Brook"/>
    <s v="High End"/>
    <s v="Ben and Jerry's"/>
    <s v="Half Baked"/>
    <n v="883"/>
    <n v="1155.4937999999713"/>
    <n v="1020301.0253999747"/>
    <n v="2389.806206479941"/>
    <n v="2110198.8803217881"/>
    <n v="1234.3124064799697"/>
    <n v="1089897.8549218136"/>
    <n v="2.7064622949942705"/>
    <n v="0.51649058535924008"/>
  </r>
  <r>
    <x v="7"/>
    <s v="Stony Brook"/>
    <s v="High End"/>
    <s v="Ben and Jerry's"/>
    <s v="Phish Food"/>
    <n v="880"/>
    <n v="1148.5979999999718"/>
    <n v="1010766.2399999752"/>
    <n v="2377.0224007999418"/>
    <n v="2091779.7127039488"/>
    <n v="1228.42440079997"/>
    <n v="1081013.4727039738"/>
    <n v="2.7011618190908431"/>
    <n v="0.51679125968125794"/>
  </r>
  <r>
    <x v="7"/>
    <s v="Stony Brook"/>
    <s v="High End"/>
    <s v="Ben and Jerry's"/>
    <s v="Pumpkin Cheesecake"/>
    <n v="871"/>
    <n v="1129.4039249999728"/>
    <n v="983710.81867497636"/>
    <n v="2341.7207649299439"/>
    <n v="2039638.7862539811"/>
    <n v="1212.3168399299711"/>
    <n v="1055927.9675790048"/>
    <n v="2.6885427840757106"/>
    <n v="0.51770341625946992"/>
  </r>
  <r>
    <x v="7"/>
    <s v="Stony Brook"/>
    <s v="High End"/>
    <s v="Ben and Jerry's"/>
    <s v="Vanilla Caramel Fudge"/>
    <n v="869"/>
    <n v="1137.3689249999718"/>
    <n v="988373.59582497552"/>
    <n v="2359.2372789299416"/>
    <n v="2050177.1953901192"/>
    <n v="1221.8683539299698"/>
    <n v="1061803.5995651437"/>
    <n v="2.714887547675422"/>
    <n v="0.51790820908194612"/>
  </r>
  <r>
    <x v="7"/>
    <s v="Stony Brook"/>
    <s v="High End"/>
    <s v="Ben and Jerry's"/>
    <s v="Vanilla Caramel Fudge"/>
    <n v="852"/>
    <n v="1104.9587999999735"/>
    <n v="941424.89759997744"/>
    <n v="2300.4661204799449"/>
    <n v="1959997.1346489131"/>
    <n v="1195.5073204799714"/>
    <n v="1018572.2370489356"/>
    <n v="2.7000776061971186"/>
    <n v="0.51968047250813387"/>
  </r>
  <r>
    <x v="7"/>
    <s v="Stony Brook"/>
    <s v="High End"/>
    <s v="Ben and Jerry's"/>
    <s v="Coconut Seven Layer Bar"/>
    <n v="817"/>
    <n v="1069.6776749999733"/>
    <n v="873926.66047497815"/>
    <n v="2244.9409304299443"/>
    <n v="1834116.7401612645"/>
    <n v="1175.263255429971"/>
    <n v="960190.07968628639"/>
    <n v="2.7477857165605193"/>
    <n v="0.52351633822493859"/>
  </r>
  <r>
    <x v="7"/>
    <s v="Stony Brook"/>
    <s v="Low End"/>
    <s v="EDY's"/>
    <s v="Double Fudge Brownie"/>
    <n v="983"/>
    <n v="1333.1738879417667"/>
    <n v="1310509.9318467567"/>
    <n v="2491.3036707799502"/>
    <n v="2448951.508376691"/>
    <n v="1158.1297828381835"/>
    <n v="1138441.5765299343"/>
    <n v="2.5343882713936421"/>
    <n v="0.46486897459417659"/>
  </r>
  <r>
    <x v="7"/>
    <s v="Stony Brook"/>
    <s v="Low End"/>
    <s v="EDY's"/>
    <s v="Chocolate Fudge Chunk"/>
    <n v="995"/>
    <n v="1398.1225177059655"/>
    <n v="1391131.9051174356"/>
    <n v="2178.2419925999461"/>
    <n v="2167350.7826369465"/>
    <n v="780.11947489398062"/>
    <n v="776218.87751951092"/>
    <n v="2.1891879322612522"/>
    <n v="0.35814178477150344"/>
  </r>
  <r>
    <x v="7"/>
    <s v="Stony Brook"/>
    <s v="Low End"/>
    <s v="EDY's"/>
    <s v="Peanut Butter Cup"/>
    <n v="995"/>
    <n v="1303.4839223999679"/>
    <n v="1296966.5027879681"/>
    <n v="2274.5610399999541"/>
    <n v="2263188.2347999546"/>
    <n v="971.0771175999862"/>
    <n v="966221.73201198643"/>
    <n v="2.2859909949748283"/>
    <n v="0.42692946046416314"/>
  </r>
  <r>
    <x v="7"/>
    <s v="Stony Brook"/>
    <s v="High End"/>
    <s v="Häagen-Dazs"/>
    <s v="Banana Split"/>
    <n v="251"/>
    <n v="463.3991091299884"/>
    <n v="116313.17639162709"/>
    <n v="788.0959229999803"/>
    <n v="197812.07667299506"/>
    <n v="324.6968138699919"/>
    <n v="81498.900281367969"/>
    <n v="3.1398243944222322"/>
    <n v="0.41200164141694212"/>
  </r>
  <r>
    <x v="7"/>
    <s v="Stony Brook"/>
    <s v="High End"/>
    <s v="Häagen-Dazs"/>
    <s v="Dublin Mudslide"/>
    <n v="251"/>
    <n v="486.33727461718786"/>
    <n v="122070.65592891416"/>
    <n v="861.96871811997846"/>
    <n v="216354.14824811459"/>
    <n v="375.6314435027906"/>
    <n v="94283.492319200435"/>
    <n v="3.4341383192031016"/>
    <n v="0.43578315037008802"/>
  </r>
  <r>
    <x v="7"/>
    <s v="Stony Brook"/>
    <s v="High End"/>
    <s v="Häagen-Dazs"/>
    <s v="Peaches and Cream"/>
    <n v="797"/>
    <n v="1154.9964599999712"/>
    <n v="920532.17861997709"/>
    <n v="2453.8474313999391"/>
    <n v="1955716.4028257513"/>
    <n v="1298.8509713999679"/>
    <n v="1035184.2242057743"/>
    <n v="3.0788549954829851"/>
    <n v="0.52931203251661141"/>
  </r>
  <r>
    <x v="7"/>
    <s v="Stony Brook"/>
    <s v="High End"/>
    <s v="Häagen-Dazs"/>
    <s v="Peaches and Cream"/>
    <n v="574"/>
    <n v="831.97224599997935"/>
    <n v="477552.06920398813"/>
    <n v="1769.7353459999561"/>
    <n v="1015828.0886039748"/>
    <n v="937.7630999999767"/>
    <n v="538276.0193999866"/>
    <n v="3.0831626236933034"/>
    <n v="0.5298888910816838"/>
  </r>
  <r>
    <x v="7"/>
    <s v="Stony Brook"/>
    <s v="High End"/>
    <s v="Häagen-Dazs"/>
    <s v="Cookies and Cream"/>
    <n v="790"/>
    <n v="1141.3114199999718"/>
    <n v="901636.02179997775"/>
    <n v="2428.5947777999409"/>
    <n v="1918589.8744619533"/>
    <n v="1287.2833577999691"/>
    <n v="1016953.8526619755"/>
    <n v="3.0741706048100519"/>
    <n v="0.53005275707877308"/>
  </r>
  <r>
    <x v="7"/>
    <s v="Stony Brook"/>
    <s v="High End"/>
    <s v="Häagen-Dazs"/>
    <s v="Vanilla Swiss Almond"/>
    <n v="783"/>
    <n v="1135.0978739999719"/>
    <n v="888781.63534197793"/>
    <n v="2419.2420336599403"/>
    <n v="1894266.5123557332"/>
    <n v="1284.1441596599684"/>
    <n v="1005484.8770137553"/>
    <n v="3.0897088552489658"/>
    <n v="0.53080433532202487"/>
  </r>
  <r>
    <x v="7"/>
    <s v="Stony Brook"/>
    <s v="High End"/>
    <s v="Häagen-Dazs"/>
    <s v="Vanilla Bean"/>
    <n v="780"/>
    <n v="1133.8563599999716"/>
    <n v="884407.96079997788"/>
    <n v="2418.2735723999394"/>
    <n v="1886253.3864719528"/>
    <n v="1284.4172123999679"/>
    <n v="1001845.4256719749"/>
    <n v="3.1003507338460761"/>
    <n v="0.53112982214220228"/>
  </r>
  <r>
    <x v="7"/>
    <s v="Stony Brook"/>
    <s v="High End"/>
    <s v="Häagen-Dazs"/>
    <s v="Peaches and Cream"/>
    <n v="738"/>
    <n v="1070.0461259999734"/>
    <n v="789694.04098798032"/>
    <n v="2305.6959263399426"/>
    <n v="1701603.5936388776"/>
    <n v="1235.6498003399693"/>
    <n v="911909.5526508973"/>
    <n v="3.1242492226828489"/>
    <n v="0.53591186340925601"/>
  </r>
  <r>
    <x v="7"/>
    <s v="Stony Brook"/>
    <s v="High End"/>
    <s v="Häagen-Dazs"/>
    <s v="Cookies and Cream"/>
    <n v="717"/>
    <n v="1048.5243089999731"/>
    <n v="751791.9295529807"/>
    <n v="2271.855350309942"/>
    <n v="1628920.2861722284"/>
    <n v="1223.3310413099689"/>
    <n v="877128.3566192477"/>
    <n v="3.1685569739329735"/>
    <n v="0.53847224082425571"/>
  </r>
  <r>
    <x v="8"/>
    <s v="Centereach"/>
    <s v="High End"/>
    <s v="Häagen-Dazs"/>
    <s v="Dulce de Leche"/>
    <n v="703"/>
    <n v="1009.3210019999757"/>
    <n v="709552.66440598294"/>
    <n v="2195.3568151799473"/>
    <n v="1543335.841071503"/>
    <n v="1186.0358131799717"/>
    <n v="833783.17666552006"/>
    <n v="3.1228404198861268"/>
    <n v="0.54024740077742472"/>
  </r>
  <r>
    <x v="8"/>
    <s v="Centereach"/>
    <s v="High End"/>
    <s v="Häagen-Dazs"/>
    <s v="Rockmelon"/>
    <n v="688"/>
    <n v="997.72108799997511"/>
    <n v="686432.10854398285"/>
    <n v="2179.4460979199457"/>
    <n v="1499458.9153689228"/>
    <n v="1181.7250099199705"/>
    <n v="813026.80682493991"/>
    <n v="3.1677995609301535"/>
    <n v="0.54221346012998617"/>
  </r>
  <r>
    <x v="8"/>
    <s v="Centereach"/>
    <s v="High End"/>
    <s v="Häagen-Dazs"/>
    <s v="Chocolate Peanut Butter"/>
    <n v="686"/>
    <n v="991.40445599997565"/>
    <n v="680103.45681598329"/>
    <n v="2166.9133010399469"/>
    <n v="1486502.5245134037"/>
    <n v="1175.5088450399712"/>
    <n v="806399.06769742037"/>
    <n v="3.1587657449561908"/>
    <n v="0.54248079259831028"/>
  </r>
  <r>
    <x v="8"/>
    <s v="Centereach"/>
    <s v="High End"/>
    <s v="Häagen-Dazs"/>
    <s v="Pineapple Coconut"/>
    <n v="637"/>
    <n v="920.74846499997739"/>
    <n v="586516.77220498561"/>
    <n v="2043.5786743499498"/>
    <n v="1301759.6155609181"/>
    <n v="1122.8302093499724"/>
    <n v="715242.84335593251"/>
    <n v="3.2081297870485868"/>
    <n v="0.54944310363149484"/>
  </r>
  <r>
    <x v="8"/>
    <s v="Centereach"/>
    <s v="High End"/>
    <s v="Häagen-Dazs"/>
    <s v="Peanut Butter Cup"/>
    <n v="574"/>
    <n v="832.54394999997919"/>
    <n v="477880.22729998804"/>
    <n v="2051.1075044999488"/>
    <n v="1177335.7075829706"/>
    <n v="1218.5635544999695"/>
    <n v="699455.48028298258"/>
    <n v="3.5733580217769143"/>
    <n v="0.59410028573663187"/>
  </r>
  <r>
    <x v="8"/>
    <s v="Centereach"/>
    <s v="Low End"/>
    <s v="Baskin-Robbins"/>
    <s v="Black Walnut"/>
    <n v="379"/>
    <n v="787.81740287997968"/>
    <n v="298582.79569151229"/>
    <n v="1608.8340479999713"/>
    <n v="609748.10419198917"/>
    <n v="821.01664511999161"/>
    <n v="311165.30850047688"/>
    <n v="4.2449447176780248"/>
    <n v="0.51031779576062664"/>
  </r>
  <r>
    <x v="8"/>
    <s v="Centereach"/>
    <s v="Low End"/>
    <s v="Baskin-Robbins"/>
    <s v="Gold Medal Ribbon"/>
    <n v="206"/>
    <n v="495.02855159998683"/>
    <n v="101975.88162959728"/>
    <n v="811.36835999997845"/>
    <n v="167141.88215999556"/>
    <n v="316.33980839999163"/>
    <n v="65166.000530398276"/>
    <n v="3.9386813592231964"/>
    <n v="0.38988432874064749"/>
  </r>
  <r>
    <x v="8"/>
    <s v="Centereach"/>
    <s v="Low End"/>
    <s v="Baskin-Robbins"/>
    <s v="Mint Chocolate Chip"/>
    <n v="799"/>
    <n v="945.26094499997475"/>
    <n v="755263.49505497981"/>
    <n v="1866.1414449999504"/>
    <n v="1491047.0145549604"/>
    <n v="920.88049999997565"/>
    <n v="735783.51949998061"/>
    <n v="2.3355963016269716"/>
    <n v="0.49346768567159716"/>
  </r>
  <r>
    <x v="8"/>
    <s v="Centereach"/>
    <s v="Low End"/>
    <s v="Baskin-Robbins"/>
    <s v="Classic Flavors"/>
    <n v="737"/>
    <n v="880.56465199997592"/>
    <n v="648976.14852398227"/>
    <n v="1773.3594519999513"/>
    <n v="1306965.9161239641"/>
    <n v="892.79479999997534"/>
    <n v="657989.76759998186"/>
    <n v="2.406186502035212"/>
    <n v="0.50344829921147871"/>
  </r>
  <r>
    <x v="8"/>
    <s v="Centereach"/>
    <s v="Low End"/>
    <s v="Baskin-Robbins"/>
    <s v="Date Nut"/>
    <n v="460"/>
    <n v="544.47991999998544"/>
    <n v="250460.76319999329"/>
    <n v="1264.1879199999662"/>
    <n v="581526.4431999845"/>
    <n v="719.70799999998076"/>
    <n v="331065.6799999912"/>
    <n v="2.7482346086955789"/>
    <n v="0.56930460148677897"/>
  </r>
  <r>
    <x v="8"/>
    <s v="Centereach"/>
    <s v="High End"/>
    <s v="Ben and Jerry's"/>
    <s v="Raspberry Peach Cobbler"/>
    <n v="351"/>
    <n v="832.08516014997804"/>
    <n v="292061.89121264231"/>
    <n v="1672.1565649999689"/>
    <n v="586926.95431498904"/>
    <n v="840.07140484999081"/>
    <n v="294865.06310234673"/>
    <n v="4.7639788176637285"/>
    <n v="0.50238800745910206"/>
  </r>
  <r>
    <x v="8"/>
    <s v="Centereach"/>
    <s v="High End"/>
    <s v="Ben and Jerry's"/>
    <s v="Chunky Monkey"/>
    <n v="306"/>
    <n v="743.34885317998032"/>
    <n v="227464.74907307397"/>
    <n v="1579.3109779999713"/>
    <n v="483269.1592679912"/>
    <n v="835.962124819991"/>
    <n v="255804.41019491723"/>
    <n v="5.1611469869280109"/>
    <n v="0.52932078385135251"/>
  </r>
  <r>
    <x v="8"/>
    <s v="Centereach"/>
    <s v="High End"/>
    <s v="Ben and Jerry's"/>
    <s v="Chocolate"/>
    <n v="257"/>
    <n v="646.63731036998274"/>
    <n v="166185.78876508557"/>
    <n v="1478.1117269999741"/>
    <n v="379874.71383899334"/>
    <n v="831.47441662999131"/>
    <n v="213688.92507390777"/>
    <n v="5.7514074980543741"/>
    <n v="0.56252474115578543"/>
  </r>
  <r>
    <x v="8"/>
    <s v="Centereach"/>
    <s v="High End"/>
    <s v="Ben and Jerry's"/>
    <s v="Chunky Monkey"/>
    <n v="973"/>
    <n v="1298.4441749999658"/>
    <n v="1263386.1822749667"/>
    <n v="2458.8561869999353"/>
    <n v="2392467.0699509368"/>
    <n v="1160.4120119999695"/>
    <n v="1129080.8876759701"/>
    <n v="2.5270875508735204"/>
    <n v="0.47193163151839107"/>
  </r>
  <r>
    <x v="8"/>
    <s v="Centereach"/>
    <s v="High End"/>
    <s v="Ben and Jerry's"/>
    <s v="Raspberry Peach Cobbler"/>
    <n v="199"/>
    <n v="334.20941882999108"/>
    <n v="66507.674347168228"/>
    <n v="651.06159299998262"/>
    <n v="129561.25700699654"/>
    <n v="316.85217416999154"/>
    <n v="63053.582659828317"/>
    <n v="3.2716662964823247"/>
    <n v="0.4866700440890544"/>
  </r>
  <r>
    <x v="8"/>
    <s v="Centereach"/>
    <s v="High End"/>
    <s v="Ben and Jerry's"/>
    <s v="Half Baked"/>
    <n v="707"/>
    <n v="936.15637499997581"/>
    <n v="661862.55712498294"/>
    <n v="1893.4575549999511"/>
    <n v="1338674.4913849654"/>
    <n v="957.30117999997526"/>
    <n v="676811.93425998243"/>
    <n v="2.6781577864214299"/>
    <n v="0.50558364906151809"/>
  </r>
  <r>
    <x v="8"/>
    <s v="Centereach"/>
    <s v="High End"/>
    <s v="Ben and Jerry's"/>
    <s v="Coconut Seven Layer Bar"/>
    <n v="665"/>
    <n v="889.67024999997625"/>
    <n v="591630.71624998422"/>
    <n v="1825.9274099999514"/>
    <n v="1214241.7276499677"/>
    <n v="936.2571599999751"/>
    <n v="622611.01139998343"/>
    <n v="2.7457555037593253"/>
    <n v="0.51275705423579798"/>
  </r>
  <r>
    <x v="8"/>
    <s v="Centereach"/>
    <s v="Low End"/>
    <s v="Ben and Jerry's"/>
    <s v="Willie Nelson’s Country PeachCobbler"/>
    <n v="901"/>
    <n v="1216.5527249999666"/>
    <n v="1096114.0052249699"/>
    <n v="2337.0834489999356"/>
    <n v="2105712.1875489419"/>
    <n v="1120.530723999969"/>
    <n v="1009598.182323972"/>
    <n v="2.5938773018867209"/>
    <n v="0.47945687368564299"/>
  </r>
  <r>
    <x v="8"/>
    <s v="Centereach"/>
    <s v="Low End"/>
    <s v="EDY's"/>
    <s v="Pumpkin (Holiday)"/>
    <n v="821"/>
    <n v="1114.8599090899711"/>
    <n v="915299.98536286631"/>
    <n v="2146.1162389999572"/>
    <n v="1761961.4322189649"/>
    <n v="1031.2563299099861"/>
    <n v="846661.4468560986"/>
    <n v="2.6140270876978771"/>
    <n v="0.48052212232014457"/>
  </r>
  <r>
    <x v="8"/>
    <s v="Centereach"/>
    <s v="Low End"/>
    <s v="EDY's"/>
    <s v="French Silk®"/>
    <n v="362"/>
    <n v="572.96655597998483"/>
    <n v="207413.8932647545"/>
    <n v="981.08485799997402"/>
    <n v="355152.71859599062"/>
    <n v="408.11830201998919"/>
    <n v="147738.82533123612"/>
    <n v="2.7101791657457848"/>
    <n v="0.41598675047535999"/>
  </r>
  <r>
    <x v="8"/>
    <s v="Centereach"/>
    <s v="Low End"/>
    <s v="EDY's"/>
    <s v="Chocolate"/>
    <n v="265"/>
    <n v="456.52593969998782"/>
    <n v="120979.37402049678"/>
    <n v="837.73286999997765"/>
    <n v="221999.21054999408"/>
    <n v="381.20693029998984"/>
    <n v="101019.8365294973"/>
    <n v="3.1612561132074628"/>
    <n v="0.45504592687165302"/>
  </r>
  <r>
    <x v="8"/>
    <s v="Centereach"/>
    <s v="Low End"/>
    <s v="EDY's"/>
    <s v="Peanut Butter Cup"/>
    <n v="194"/>
    <n v="371.35056783999005"/>
    <n v="72042.010160958074"/>
    <n v="732.93086399998049"/>
    <n v="142188.58761599622"/>
    <n v="361.58029615999044"/>
    <n v="70146.577455038147"/>
    <n v="3.7779941443297962"/>
    <n v="0.49333479311631234"/>
  </r>
  <r>
    <x v="8"/>
    <s v="Lake Grove"/>
    <s v="Low End"/>
    <s v="EDY's"/>
    <s v="Pumpkin (Holiday)"/>
    <n v="175"/>
    <n v="348.80920424999067"/>
    <n v="61041.610743748366"/>
    <n v="705.40267499998117"/>
    <n v="123445.46812499671"/>
    <n v="356.5934707499905"/>
    <n v="62403.857381248345"/>
    <n v="4.0308724285713211"/>
    <n v="0.50551760489141895"/>
  </r>
  <r>
    <x v="8"/>
    <s v="Lake Grove"/>
    <s v="Low End"/>
    <s v="EDY's"/>
    <s v="Vanilla Bean"/>
    <n v="116"/>
    <n v="145.55568299999612"/>
    <n v="16884.459227999549"/>
    <n v="455.13929999998788"/>
    <n v="52796.158799998593"/>
    <n v="309.58361699999176"/>
    <n v="35911.699571999045"/>
    <n v="3.9236146551723095"/>
    <n v="0.68019530943603423"/>
  </r>
  <r>
    <x v="8"/>
    <s v="Lake Grove"/>
    <s v="High End"/>
    <s v="Häagen-Dazs"/>
    <s v="Black Raspberry Chip"/>
    <n v="251"/>
    <n v="701.70550151998066"/>
    <n v="176128.08088151514"/>
    <n v="1552.2951919999709"/>
    <n v="389626.09319199272"/>
    <n v="850.58969047999028"/>
    <n v="213498.01231047758"/>
    <n v="6.1844429960158207"/>
    <n v="0.54795614575349805"/>
  </r>
  <r>
    <x v="8"/>
    <s v="Lake Grove"/>
    <s v="High End"/>
    <s v="Häagen-Dazs"/>
    <s v="Dulce de Leche"/>
    <n v="601"/>
    <n v="892.65628499997592"/>
    <n v="536486.42728498555"/>
    <n v="1877.7760349999494"/>
    <n v="1128543.3970349696"/>
    <n v="985.11974999997346"/>
    <n v="592056.9697499841"/>
    <n v="3.124419359400914"/>
    <n v="0.52462047211077545"/>
  </r>
  <r>
    <x v="8"/>
    <s v="Lake Grove"/>
    <s v="High End"/>
    <s v="Häagen-Dazs"/>
    <s v="Pralines and Cream"/>
    <n v="584"/>
    <n v="864.78895199997692"/>
    <n v="505036.74796798651"/>
    <n v="1831.7711519999511"/>
    <n v="1069754.3527679716"/>
    <n v="966.98219999997423"/>
    <n v="564717.60479998507"/>
    <n v="3.1365944383560809"/>
    <n v="0.52789465482312603"/>
  </r>
  <r>
    <x v="8"/>
    <s v="Lake Grove"/>
    <s v="High End"/>
    <s v="Häagen-Dazs"/>
    <s v="Pineapple Coconut"/>
    <n v="461"/>
    <n v="681.15792599998201"/>
    <n v="314013.80388599169"/>
    <n v="1536.5440259999596"/>
    <n v="708346.79598598136"/>
    <n v="855.38609999997755"/>
    <n v="394332.99209998967"/>
    <n v="3.3330673015183505"/>
    <n v="0.55669482001552495"/>
  </r>
  <r>
    <x v="8"/>
    <s v="Lake Grove"/>
    <s v="High End"/>
    <s v="Häagen-Dazs"/>
    <s v="Chocolate Peanut Butter"/>
    <n v="419"/>
    <n v="626.71631699998272"/>
    <n v="262594.13682299276"/>
    <n v="1454.7812669999598"/>
    <n v="609553.35087298322"/>
    <n v="828.0649499999771"/>
    <n v="346959.21404999046"/>
    <n v="3.4720316634843909"/>
    <n v="0.56920237343144175"/>
  </r>
  <r>
    <x v="8"/>
    <s v="Lake Grove"/>
    <s v="Low End"/>
    <s v="Baskin-Robbins"/>
    <s v="Butterscotch Ribbon"/>
    <n v="371"/>
    <n v="800.89690307997694"/>
    <n v="297132.75104267144"/>
    <n v="1632.6794679999675"/>
    <n v="605724.08262798795"/>
    <n v="831.78256491999059"/>
    <n v="308591.33158531651"/>
    <n v="4.4007532830187808"/>
    <n v="0.50945858095399721"/>
  </r>
  <r>
    <x v="8"/>
    <s v="Lake Grove"/>
    <s v="Low End"/>
    <s v="Baskin-Robbins"/>
    <s v="Chocolate"/>
    <n v="999"/>
    <n v="1212.4872989999651"/>
    <n v="1211274.811700965"/>
    <n v="2279.2023989999348"/>
    <n v="2276923.196600935"/>
    <n v="1066.7150999999697"/>
    <n v="1065648.3848999699"/>
    <n v="2.2814838828828177"/>
    <n v="0.46802122552521946"/>
  </r>
  <r>
    <x v="8"/>
    <s v="Lake Grove"/>
    <s v="Low End"/>
    <s v="Baskin-Robbins"/>
    <s v="Green Mint Stick"/>
    <n v="993"/>
    <n v="1189.9893539999671"/>
    <n v="1181659.4285219673"/>
    <n v="2239.6239539999378"/>
    <n v="2223946.5863219383"/>
    <n v="1049.6345999999708"/>
    <n v="1042287.1577999711"/>
    <n v="2.2554118368579434"/>
    <n v="0.46866555348514544"/>
  </r>
  <r>
    <x v="8"/>
    <s v="Lake Grove"/>
    <s v="Low End"/>
    <s v="Baskin-Robbins"/>
    <s v="Gold Medal Ribbon"/>
    <n v="874"/>
    <n v="1073.4712719999682"/>
    <n v="938213.89172797219"/>
    <n v="2075.8040719999385"/>
    <n v="1814252.7589279462"/>
    <n v="1002.3327999999703"/>
    <n v="876038.86719997402"/>
    <n v="2.3750618672768176"/>
    <n v="0.48286483947122733"/>
  </r>
  <r>
    <x v="8"/>
    <s v="Lake Grove"/>
    <s v="Low End"/>
    <s v="Baskin-Robbins"/>
    <s v="Oreo Cookies'n Cream"/>
    <n v="811"/>
    <n v="982.21345399997199"/>
    <n v="796575.1111939773"/>
    <n v="1932.2380539999447"/>
    <n v="1567045.061793955"/>
    <n v="950.02459999997268"/>
    <n v="770469.95059997775"/>
    <n v="2.3825376744758873"/>
    <n v="0.49167057756331711"/>
  </r>
  <r>
    <x v="8"/>
    <s v="Lake Grove"/>
    <s v="Low End"/>
    <s v="Baskin-Robbins"/>
    <s v="Pineapple Sherbet"/>
    <n v="789"/>
    <n v="958.08112199997231"/>
    <n v="755926.0052579781"/>
    <n v="1897.1789219999455"/>
    <n v="1496874.1694579569"/>
    <n v="939.09779999997318"/>
    <n v="740948.16419997881"/>
    <n v="2.4045360228136192"/>
    <n v="0.49499696054497921"/>
  </r>
  <r>
    <x v="8"/>
    <s v="Lake Grove"/>
    <s v="Low End"/>
    <s v="Baskin-Robbins"/>
    <s v="Butterscotch Ribbon"/>
    <n v="733"/>
    <n v="900.58285799997327"/>
    <n v="660127.23491398036"/>
    <n v="1816.1870579999461"/>
    <n v="1331265.1135139605"/>
    <n v="915.60419999997282"/>
    <n v="671137.87859998015"/>
    <n v="2.4777449631650015"/>
    <n v="0.50413540607885998"/>
  </r>
  <r>
    <x v="8"/>
    <s v="Lake Grove"/>
    <s v="Low End"/>
    <s v="Baskin-Robbins"/>
    <s v="Cherries Jubilee"/>
    <n v="663"/>
    <n v="795.18429899997784"/>
    <n v="527207.19023698533"/>
    <n v="1646.7993989999541"/>
    <n v="1091828.0015369696"/>
    <n v="851.61509999997622"/>
    <n v="564620.81129998423"/>
    <n v="2.4838603303166726"/>
    <n v="0.51713347753049554"/>
  </r>
  <r>
    <x v="8"/>
    <s v="Lake Grove"/>
    <s v="Low End"/>
    <s v="Baskin-Robbins"/>
    <s v="Butterscotch Ribbon"/>
    <n v="573"/>
    <n v="694.19637599998009"/>
    <n v="397774.52344798861"/>
    <n v="1499.638775999957"/>
    <n v="859293.0186479754"/>
    <n v="805.44239999997694"/>
    <n v="461518.49519998679"/>
    <n v="2.6171706387433806"/>
    <n v="0.53709094009182912"/>
  </r>
  <r>
    <x v="8"/>
    <s v="Selden"/>
    <s v="Low End"/>
    <s v="Baskin-Robbins"/>
    <s v="Mint Chocolate Chip"/>
    <n v="390"/>
    <n v="474.11948999998629"/>
    <n v="184906.60109999464"/>
    <n v="1170.5454899999661"/>
    <n v="456512.74109998677"/>
    <n v="696.42599999997981"/>
    <n v="271606.1399999921"/>
    <n v="3.0013986923076055"/>
    <n v="0.59495850947236573"/>
  </r>
  <r>
    <x v="8"/>
    <s v="Selden"/>
    <s v="High End"/>
    <s v="Ben and Jerry's"/>
    <s v="Coffee Coffee BuzzBuzzBuzz"/>
    <n v="270"/>
    <n v="690.02287349998028"/>
    <n v="186306.17584499466"/>
    <n v="1531.4568499999702"/>
    <n v="413493.34949999198"/>
    <n v="841.43397649998997"/>
    <n v="227187.17365499731"/>
    <n v="5.6720624074072976"/>
    <n v="0.5494336823789755"/>
  </r>
  <r>
    <x v="8"/>
    <s v="Selden"/>
    <s v="High End"/>
    <s v="Ben and Jerry's"/>
    <s v="Coconut Seven Layer Bar"/>
    <n v="244"/>
    <n v="435.2113895999874"/>
    <n v="106191.57906239692"/>
    <n v="765.31415999997785"/>
    <n v="186736.6550399946"/>
    <n v="330.10277039999045"/>
    <n v="80545.075977597677"/>
    <n v="3.1365334426228602"/>
    <n v="0.43132975665836365"/>
  </r>
  <r>
    <x v="8"/>
    <s v="Selden"/>
    <s v="High End"/>
    <s v="Ben and Jerry's"/>
    <s v="Karamel Sutra"/>
    <n v="995"/>
    <n v="1381.5326249999589"/>
    <n v="1374624.9618749591"/>
    <n v="2605.7356049999225"/>
    <n v="2592706.9269749229"/>
    <n v="1224.2029799999636"/>
    <n v="1218081.9650999638"/>
    <n v="2.6188297537687664"/>
    <n v="0.46981089625936934"/>
  </r>
  <r>
    <x v="8"/>
    <s v="Selden"/>
    <s v="High End"/>
    <s v="Ben and Jerry's"/>
    <s v="Mint Chocolate Cookie"/>
    <n v="467"/>
    <n v="641.6930249999815"/>
    <n v="299670.64267499134"/>
    <n v="1453.3621809999579"/>
    <n v="678720.1385269803"/>
    <n v="811.6691559999764"/>
    <n v="379049.49585198896"/>
    <n v="3.1121245845823511"/>
    <n v="0.55847686599462976"/>
  </r>
  <r>
    <x v="8"/>
    <s v="Selden"/>
    <s v="High End"/>
    <s v="Ben and Jerry's"/>
    <s v="Stephen Colbert's AmeriCone Dream"/>
    <n v="450"/>
    <n v="618.4349999999821"/>
    <n v="278295.74999999197"/>
    <n v="1417.3613999999591"/>
    <n v="637812.62999998161"/>
    <n v="798.92639999997698"/>
    <n v="359516.87999998964"/>
    <n v="3.1496919999999089"/>
    <n v="0.5636716224951519"/>
  </r>
  <r>
    <x v="8"/>
    <s v="Selden"/>
    <s v="Low End"/>
    <s v="EDY's"/>
    <s v="Chocolate"/>
    <n v="322"/>
    <n v="538.7898876399845"/>
    <n v="173490.34382007501"/>
    <n v="946.27544399997282"/>
    <n v="304700.69296799123"/>
    <n v="407.48555635998832"/>
    <n v="131210.34914791622"/>
    <n v="2.9387436149067478"/>
    <n v="0.43062044877495526"/>
  </r>
  <r>
    <x v="8"/>
    <s v="Selden"/>
    <s v="Low End"/>
    <s v="EDY's"/>
    <s v="Mint Chocolate Chip"/>
    <n v="147"/>
    <n v="197.63117961999447"/>
    <n v="29051.783404139187"/>
    <n v="523.16590199998541"/>
    <n v="76905.387593997861"/>
    <n v="325.53472237999097"/>
    <n v="47853.60418985867"/>
    <n v="3.5589517142856151"/>
    <n v="0.62223994556128404"/>
  </r>
  <r>
    <x v="8"/>
    <s v="Selden"/>
    <s v="High End"/>
    <s v="Häagen-Dazs"/>
    <s v="Pineapple Coconut"/>
    <n v="272"/>
    <n v="759.31989623997822"/>
    <n v="206535.01177727408"/>
    <n v="1618.236103999968"/>
    <n v="440160.22028799128"/>
    <n v="858.91620775998979"/>
    <n v="233625.2085107172"/>
    <n v="5.9493974411763526"/>
    <n v="0.53077310884172857"/>
  </r>
  <r>
    <x v="8"/>
    <s v="Selden"/>
    <s v="High End"/>
    <s v="Häagen-Dazs"/>
    <s v="Radish and Rice"/>
    <n v="264"/>
    <n v="741.27513503997864"/>
    <n v="195696.63565055435"/>
    <n v="1598.9675839999684"/>
    <n v="422127.44217599166"/>
    <n v="857.69244895998975"/>
    <n v="226430.80652543731"/>
    <n v="6.0566953939392745"/>
    <n v="0.53640390058089304"/>
  </r>
  <r>
    <x v="8"/>
    <s v="Selden"/>
    <s v="High End"/>
    <s v="Häagen-Dazs"/>
    <s v="Black Raspberry Chip"/>
    <n v="283"/>
    <n v="557.49303791998398"/>
    <n v="157770.52973135546"/>
    <n v="902.31163199997411"/>
    <n v="255354.19185599269"/>
    <n v="344.81859407999013"/>
    <n v="97583.662124637223"/>
    <n v="3.1883803250882479"/>
    <n v="0.38215022598755549"/>
  </r>
  <r>
    <x v="8"/>
    <s v="Selden"/>
    <s v="High End"/>
    <s v="Häagen-Dazs"/>
    <s v="Radish and Rice"/>
    <n v="268"/>
    <n v="523.50012623998498"/>
    <n v="140298.03383231597"/>
    <n v="865.96910399997523"/>
    <n v="232079.71987199335"/>
    <n v="342.46897775999025"/>
    <n v="91781.686039677385"/>
    <n v="3.2312279999999074"/>
    <n v="0.3954748225751944"/>
  </r>
  <r>
    <x v="8"/>
    <s v="Selden"/>
    <s v="High End"/>
    <s v="Häagen-Dazs"/>
    <s v="Banana Split"/>
    <n v="703"/>
    <n v="1068.6619349999692"/>
    <n v="751269.34030497831"/>
    <n v="2170.3091849999373"/>
    <n v="1525727.357054956"/>
    <n v="1101.6472499999682"/>
    <n v="774458.01674997772"/>
    <n v="3.0872107894735952"/>
    <n v="0.50759922024658433"/>
  </r>
  <r>
    <x v="8"/>
    <s v="Selden"/>
    <s v="High End"/>
    <s v="Häagen-Dazs"/>
    <s v="Vanilla Swiss Almond"/>
    <n v="492"/>
    <n v="738.84574799997938"/>
    <n v="363512.10801598983"/>
    <n v="1636.2585479999543"/>
    <n v="805039.20561597752"/>
    <n v="897.41279999997494"/>
    <n v="441527.0975999877"/>
    <n v="3.325728756097468"/>
    <n v="0.54845415542483078"/>
  </r>
  <r>
    <x v="8"/>
    <s v="Selden"/>
    <s v="High End"/>
    <s v="Häagen-Dazs"/>
    <s v="Waffle Cone"/>
    <n v="142"/>
    <n v="240.53712533999283"/>
    <n v="34156.271798278984"/>
    <n v="567.33971399998313"/>
    <n v="80562.239387997601"/>
    <n v="326.80258865999031"/>
    <n v="46405.967589718617"/>
    <n v="3.9953500985914303"/>
    <n v="0.57602628653632382"/>
  </r>
  <r>
    <x v="8"/>
    <s v="Selden"/>
    <s v="High End"/>
    <s v="Häagen-Dazs"/>
    <s v="Pralines and Cream"/>
    <n v="119"/>
    <n v="185.35341320999464"/>
    <n v="22057.056171989363"/>
    <n v="504.65249099998539"/>
    <n v="60053.646428998261"/>
    <n v="319.29907778999075"/>
    <n v="37996.590257008895"/>
    <n v="4.2407772352939945"/>
    <n v="0.63271079303956113"/>
  </r>
  <r>
    <x v="8"/>
    <s v="Selden"/>
    <s v="Low End"/>
    <s v="Baskin-Robbins"/>
    <s v="Chocolate"/>
    <n v="377"/>
    <n v="835.93749074997402"/>
    <n v="315148.43401274021"/>
    <n v="1677.9618249999635"/>
    <n v="632591.60802498623"/>
    <n v="842.02433424998947"/>
    <n v="317443.17401224602"/>
    <n v="4.4508271220158182"/>
    <n v="0.50181376101926978"/>
  </r>
  <r>
    <x v="8"/>
    <s v="Selden"/>
    <s v="Low End"/>
    <s v="Baskin-Robbins"/>
    <s v="Peanut Butter ’n Chocolate"/>
    <n v="217"/>
    <n v="537.02245964998383"/>
    <n v="116533.87374404649"/>
    <n v="867.97401499997375"/>
    <n v="188350.36125499429"/>
    <n v="330.95155534998992"/>
    <n v="71816.487510947802"/>
    <n v="3.9998802534561002"/>
    <n v="0.38129200832123983"/>
  </r>
  <r>
    <x v="8"/>
    <s v="Selden"/>
    <s v="Low End"/>
    <s v="Baskin-Robbins"/>
    <s v="Black Walnut"/>
    <n v="251"/>
    <n v="422.74838357998686"/>
    <n v="106109.8442785767"/>
    <n v="754.77601799997649"/>
    <n v="189448.78051799411"/>
    <n v="332.02763441998962"/>
    <n v="83338.93623941741"/>
    <n v="3.0070757689242091"/>
    <n v="0.43990220476241992"/>
  </r>
  <r>
    <x v="8"/>
    <s v="Selden"/>
    <s v="Low End"/>
    <s v="Baskin-Robbins"/>
    <s v="Lemon Custard"/>
    <n v="732"/>
    <n v="924.11779199997056"/>
    <n v="676454.22374397842"/>
    <n v="1864.2985919999403"/>
    <n v="1364666.5693439562"/>
    <n v="940.18079999996974"/>
    <n v="688212.34559997777"/>
    <n v="2.5468559999999183"/>
    <n v="0.50430805667850864"/>
  </r>
  <r>
    <x v="8"/>
    <s v="Selden"/>
    <s v="Low End"/>
    <s v="Baskin-Robbins"/>
    <s v="Classic Flavors"/>
    <n v="174"/>
    <n v="281.02615607999127"/>
    <n v="48898.551157918482"/>
    <n v="608.7857679999812"/>
    <n v="105928.72363199673"/>
    <n v="327.75961191998994"/>
    <n v="57030.172474078252"/>
    <n v="3.4987687816090873"/>
    <n v="0.53838251343615517"/>
  </r>
  <r>
    <x v="8"/>
    <s v="Selden"/>
    <s v="Low End"/>
    <s v="Baskin-Robbins"/>
    <s v="Daiquiri Ice"/>
    <n v="169"/>
    <n v="271.92796808999157"/>
    <n v="45955.826607208575"/>
    <n v="599.51073899998141"/>
    <n v="101317.31489099686"/>
    <n v="327.58277090998985"/>
    <n v="55361.488283788283"/>
    <n v="3.547400822485097"/>
    <n v="0.54641685227593562"/>
  </r>
  <r>
    <x v="8"/>
    <s v="Selden"/>
    <s v="Low End"/>
    <s v="Baskin-Robbins"/>
    <s v="Daiquiri Ice"/>
    <n v="460"/>
    <n v="572.94885999998235"/>
    <n v="263556.47559999186"/>
    <n v="1330.287859999959"/>
    <n v="611932.41559998109"/>
    <n v="757.33899999997664"/>
    <n v="348375.93999998923"/>
    <n v="2.8919301304346936"/>
    <n v="0.56930460148677897"/>
  </r>
  <r>
    <x v="8"/>
    <s v="Selden"/>
    <s v="Low End"/>
    <s v="Baskin-Robbins"/>
    <s v="Peach"/>
    <n v="409"/>
    <n v="509.50765999998424"/>
    <n v="208388.63293999355"/>
    <n v="1235.0416599999619"/>
    <n v="505132.0389399844"/>
    <n v="725.5339999999776"/>
    <n v="296743.40599999088"/>
    <n v="3.0196617603911049"/>
    <n v="0.58745710650764604"/>
  </r>
  <r>
    <x v="8"/>
    <s v="Selden"/>
    <s v="Low End"/>
    <s v="Baskin-Robbins"/>
    <s v="Maple Nut"/>
    <n v="116"/>
    <n v="157.12587989999511"/>
    <n v="18226.602068399432"/>
    <n v="482.65028999998498"/>
    <n v="55987.433639998257"/>
    <n v="325.52441009998984"/>
    <n v="37760.831571598828"/>
    <n v="4.1607783620688359"/>
    <n v="0.67445191030549256"/>
  </r>
  <r>
    <x v="8"/>
    <s v="Selden"/>
    <s v="High End"/>
    <s v="Ben and Jerry's"/>
    <s v="Mission to Marzipan"/>
    <n v="320"/>
    <n v="813.38082039997494"/>
    <n v="260281.86252799199"/>
    <n v="1669.1768399999639"/>
    <n v="534136.5887999885"/>
    <n v="855.79601959998899"/>
    <n v="273854.72627199651"/>
    <n v="5.2161776249998875"/>
    <n v="0.51270542406999098"/>
  </r>
  <r>
    <x v="8"/>
    <s v="Selden"/>
    <s v="High End"/>
    <s v="Ben and Jerry's"/>
    <s v="ONE Cheesecake Brownie"/>
    <n v="884"/>
    <n v="1261.6226999999597"/>
    <n v="1115274.4667999644"/>
    <n v="2432.6419879999221"/>
    <n v="2150455.5173919313"/>
    <n v="1171.0192879999624"/>
    <n v="1035181.0505919668"/>
    <n v="2.7518574524885997"/>
    <n v="0.48137756964507344"/>
  </r>
  <r>
    <x v="8"/>
    <s v="Smithtown"/>
    <s v="High End"/>
    <s v="Ben and Jerry's"/>
    <s v="Mint Chocolate Cookie"/>
    <n v="854"/>
    <n v="1204.7804999999626"/>
    <n v="1028882.546999968"/>
    <n v="2338.9984199999276"/>
    <n v="1997504.6506799383"/>
    <n v="1134.217919999965"/>
    <n v="968622.10367997026"/>
    <n v="2.7388740281029595"/>
    <n v="0.48491606933193232"/>
  </r>
  <r>
    <x v="8"/>
    <s v="Smithtown"/>
    <s v="High End"/>
    <s v="Ben and Jerry's"/>
    <s v="Mission to Marzipan"/>
    <n v="194"/>
    <n v="341.98931261998939"/>
    <n v="66345.926648277935"/>
    <n v="675.62020199997903"/>
    <n v="131070.31918799593"/>
    <n v="333.63088937998964"/>
    <n v="64724.392539717999"/>
    <n v="3.4825783608246343"/>
    <n v="0.49381425894662634"/>
  </r>
  <r>
    <x v="8"/>
    <s v="Smithtown"/>
    <s v="High End"/>
    <s v="Ben and Jerry's"/>
    <s v="Fossil Fuel"/>
    <n v="506"/>
    <n v="714.29489999997782"/>
    <n v="361433.21939998877"/>
    <n v="1578.500755999951"/>
    <n v="798721.38253597519"/>
    <n v="864.20585599997321"/>
    <n v="437288.16313598643"/>
    <n v="3.1195667114623538"/>
    <n v="0.54748523414707828"/>
  </r>
  <r>
    <x v="8"/>
    <s v="Smithtown"/>
    <s v="High End"/>
    <s v="Ben and Jerry's"/>
    <s v="Brownie Batter"/>
    <n v="488"/>
    <n v="687.1283999999788"/>
    <n v="335318.65919998963"/>
    <n v="1535.1624959999526"/>
    <n v="749159.29804797692"/>
    <n v="848.03409599997383"/>
    <n v="413840.63884798728"/>
    <n v="3.1458247868851488"/>
    <n v="0.55240673102008875"/>
  </r>
  <r>
    <x v="8"/>
    <s v="Smithtown"/>
    <s v="High End"/>
    <s v="Ben and Jerry's"/>
    <s v="Raspberry Peach Cobbler"/>
    <n v="475"/>
    <n v="678.44249999997828"/>
    <n v="322260.1874999897"/>
    <n v="1528.4396999999512"/>
    <n v="726008.85749997688"/>
    <n v="849.99719999997296"/>
    <n v="403748.66999998718"/>
    <n v="3.2177677894735814"/>
    <n v="0.55612085972380854"/>
  </r>
  <r>
    <x v="8"/>
    <s v="Smithtown"/>
    <s v="High End"/>
    <s v="Ben and Jerry's"/>
    <s v="Bananas on the Rum"/>
    <n v="453"/>
    <n v="634.89082499998062"/>
    <n v="287605.54372499121"/>
    <n v="1451.9612129999559"/>
    <n v="657738.42948898009"/>
    <n v="817.07038799997531"/>
    <n v="370132.88576398889"/>
    <n v="3.2052123907283794"/>
    <n v="0.562735685143953"/>
  </r>
  <r>
    <x v="8"/>
    <s v="Smithtown"/>
    <s v="High End"/>
    <s v="Ben and Jerry's"/>
    <s v="Brownie Batter"/>
    <n v="377"/>
    <n v="531.17414999998357"/>
    <n v="200252.65454999381"/>
    <n v="1293.5601259999601"/>
    <n v="487672.16750198492"/>
    <n v="762.38597599997649"/>
    <n v="287419.51295199111"/>
    <n v="3.4311939681696555"/>
    <n v="0.58937034365575369"/>
  </r>
  <r>
    <x v="8"/>
    <s v="Smithtown"/>
    <s v="High End"/>
    <s v="Ben and Jerry's"/>
    <s v="Peanut Butter Cookie Dough"/>
    <n v="132"/>
    <n v="213.10351071999338"/>
    <n v="28129.663415039126"/>
    <n v="541.47971199998312"/>
    <n v="71475.321983997768"/>
    <n v="328.37620127998974"/>
    <n v="43345.658568958643"/>
    <n v="4.1021190303029025"/>
    <n v="0.60644229876520284"/>
  </r>
  <r>
    <x v="8"/>
    <s v="Smithtown"/>
    <s v="Low End"/>
    <s v="EDY's"/>
    <s v="Fudge Tracks"/>
    <n v="571"/>
    <n v="870.62297572997284"/>
    <n v="497125.71914181451"/>
    <n v="1363.2325829999577"/>
    <n v="778405.80489297584"/>
    <n v="492.60960726998485"/>
    <n v="281280.08575116133"/>
    <n v="2.3874476059543919"/>
    <n v="0.36135404435972179"/>
  </r>
  <r>
    <x v="8"/>
    <s v="Smithtown"/>
    <s v="Low End"/>
    <s v="EDY's"/>
    <s v="Fudge Tracks"/>
    <n v="532"/>
    <n v="821.38788731997454"/>
    <n v="436978.35605422646"/>
    <n v="1302.6915719999597"/>
    <n v="693031.91630397853"/>
    <n v="481.30368467998517"/>
    <n v="256053.56024975207"/>
    <n v="2.4486683684209769"/>
    <n v="0.36946864094703763"/>
  </r>
  <r>
    <x v="8"/>
    <s v="Smithtown"/>
    <s v="Low End"/>
    <s v="EDY's"/>
    <s v="Neapolitan"/>
    <n v="466"/>
    <n v="737.71499119997691"/>
    <n v="343775.18589918927"/>
    <n v="1199.6935199999625"/>
    <n v="559057.18031998258"/>
    <n v="461.97852879998561"/>
    <n v="215281.99442079331"/>
    <n v="2.5744496137338251"/>
    <n v="0.38508045688202103"/>
  </r>
  <r>
    <x v="8"/>
    <s v="Smithtown"/>
    <s v="Low End"/>
    <s v="EDY's"/>
    <s v="Fudge Tracks"/>
    <n v="182"/>
    <n v="372.72153605998869"/>
    <n v="67835.319562917939"/>
    <n v="746.81382599997755"/>
    <n v="135920.1163319959"/>
    <n v="374.09228993998886"/>
    <n v="68084.796769077962"/>
    <n v="4.1033726703295468"/>
    <n v="0.50091773466979184"/>
  </r>
  <r>
    <x v="8"/>
    <s v="Smithtown"/>
    <s v="Low End"/>
    <s v="EDY's"/>
    <s v="Fudge Tracks"/>
    <n v="262"/>
    <n v="351.87803273998907"/>
    <n v="92192.044577877139"/>
    <n v="724.66865399997755"/>
    <n v="189863.18734799413"/>
    <n v="372.79062125998848"/>
    <n v="97671.142770116989"/>
    <n v="2.7659108931296852"/>
    <n v="0.514429069344015"/>
  </r>
  <r>
    <x v="8"/>
    <s v="Smithtown"/>
    <s v="High End"/>
    <s v="Häagen-Dazs"/>
    <s v="Waffle Cone"/>
    <n v="203"/>
    <n v="386.15624354998801"/>
    <n v="78389.717440647568"/>
    <n v="727.34770499997751"/>
    <n v="147651.58411499544"/>
    <n v="341.1914614499895"/>
    <n v="69261.866674347868"/>
    <n v="3.5829936206895443"/>
    <n v="0.4690898989637976"/>
  </r>
  <r>
    <x v="8"/>
    <s v="Smithtown"/>
    <s v="High End"/>
    <s v="Häagen-Dazs"/>
    <s v="Lychee"/>
    <n v="959"/>
    <n v="1479.5490359999555"/>
    <n v="1418887.5255239573"/>
    <n v="2835.5436359999148"/>
    <n v="2719286.3469239185"/>
    <n v="1355.9945999999593"/>
    <n v="1300398.8213999611"/>
    <n v="2.9567712575598697"/>
    <n v="0.47821327197519453"/>
  </r>
  <r>
    <x v="8"/>
    <s v="Smithtown"/>
    <s v="High End"/>
    <s v="Häagen-Dazs"/>
    <s v="Cherry Vanilla"/>
    <n v="952"/>
    <n v="1482.0240959999544"/>
    <n v="1410886.9393919567"/>
    <n v="2843.7096959999121"/>
    <n v="2707211.6305919164"/>
    <n v="1361.6855999999577"/>
    <n v="1296324.6911999597"/>
    <n v="2.9870900168066306"/>
    <n v="0.47884128324187414"/>
  </r>
  <r>
    <x v="8"/>
    <s v="Smithtown"/>
    <s v="High End"/>
    <s v="Häagen-Dazs"/>
    <s v="Vanilla Bean"/>
    <n v="923"/>
    <n v="1437.1082309999558"/>
    <n v="1326450.8972129591"/>
    <n v="2771.8110809999148"/>
    <n v="2558381.6277629212"/>
    <n v="1334.702849999959"/>
    <n v="1231930.730549962"/>
    <n v="3.0030455915492036"/>
    <n v="0.48152735197179192"/>
  </r>
  <r>
    <x v="8"/>
    <s v="Smithtown"/>
    <s v="High End"/>
    <s v="Häagen-Dazs"/>
    <s v="Butter Pecan"/>
    <n v="712"/>
    <n v="1111.9503359999655"/>
    <n v="791708.63923197542"/>
    <n v="2252.1999359999304"/>
    <n v="1603566.3544319505"/>
    <n v="1140.2495999999649"/>
    <n v="811857.71519997506"/>
    <n v="3.1632021573032731"/>
    <n v="0.50628258254244085"/>
  </r>
  <r>
    <x v="8"/>
    <s v="Smithtown"/>
    <s v="High End"/>
    <s v="Häagen-Dazs"/>
    <s v="Butter Pecan"/>
    <n v="619"/>
    <n v="966.86376299996994"/>
    <n v="598488.66929698142"/>
    <n v="2019.7868129999374"/>
    <n v="1250248.0372469611"/>
    <n v="1052.9230499999676"/>
    <n v="651759.36794997973"/>
    <n v="3.2629835428108844"/>
    <n v="0.52130405210245334"/>
  </r>
  <r>
    <x v="8"/>
    <s v="Smithtown"/>
    <s v="High End"/>
    <s v="Häagen-Dazs"/>
    <s v="Butter Pecan"/>
    <n v="466"/>
    <n v="731.59436999997695"/>
    <n v="340922.97641998925"/>
    <n v="1645.1888699999483"/>
    <n v="766658.01341997588"/>
    <n v="913.59449999997139"/>
    <n v="425735.03699998662"/>
    <n v="3.5304482188840094"/>
    <n v="0.55531283772908091"/>
  </r>
  <r>
    <x v="8"/>
    <s v="Smithtown"/>
    <s v="High End"/>
    <s v="Häagen-Dazs"/>
    <s v="English Toffee"/>
    <n v="366"/>
    <n v="570.58997399998236"/>
    <n v="208835.93048399355"/>
    <n v="1383.8938739999573"/>
    <n v="506505.15788398439"/>
    <n v="813.30389999997499"/>
    <n v="297669.22739999084"/>
    <n v="3.7811308032785722"/>
    <n v="0.58769239121583106"/>
  </r>
  <r>
    <x v="8"/>
    <s v="Smithtown"/>
    <s v="Low End"/>
    <s v="Baskin-Robbins"/>
    <s v="Reese's Peanut Butter Cup"/>
    <n v="245"/>
    <n v="609.95848199997977"/>
    <n v="149439.82808999505"/>
    <n v="954.7621999999684"/>
    <n v="233916.73899999226"/>
    <n v="344.80371799998863"/>
    <n v="84476.910909997212"/>
    <n v="3.8969885714284422"/>
    <n v="0.36114093959731547"/>
  </r>
  <r>
    <x v="8"/>
    <s v="Smithtown"/>
    <s v="Low End"/>
    <s v="Baskin-Robbins"/>
    <s v="Peach"/>
    <n v="999"/>
    <n v="1277.8928279999579"/>
    <n v="1276614.9351719581"/>
    <n v="2402.1500279999209"/>
    <n v="2399747.8779719211"/>
    <n v="1124.2571999999629"/>
    <n v="1123132.9427999631"/>
    <n v="2.4045545825825032"/>
    <n v="0.46802122552521935"/>
  </r>
  <r>
    <x v="8"/>
    <s v="Smithtown"/>
    <s v="Low End"/>
    <s v="Baskin-Robbins"/>
    <s v="Maple Nut"/>
    <n v="696"/>
    <n v="882.96299999997143"/>
    <n v="614542.24799998011"/>
    <n v="1804.7879999999418"/>
    <n v="1256132.4479999596"/>
    <n v="921.82499999997037"/>
    <n v="641590.19999997946"/>
    <n v="2.593086206896468"/>
    <n v="0.51076636147846732"/>
  </r>
  <r>
    <x v="8"/>
    <s v="Smithtown"/>
    <s v="Low End"/>
    <s v="Baskin-Robbins"/>
    <s v="Reese's Peanut Butter Cup"/>
    <n v="471"/>
    <n v="603.14611499998011"/>
    <n v="284081.82016499061"/>
    <n v="1388.8596149999541"/>
    <n v="654152.87866497843"/>
    <n v="785.71349999997403"/>
    <n v="370071.05849998782"/>
    <n v="2.9487465286623231"/>
    <n v="0.56572564391254188"/>
  </r>
  <r>
    <x v="8"/>
    <s v="Smithtown"/>
    <s v="Low End"/>
    <s v="Baskin-Robbins"/>
    <s v="Maple Nut"/>
    <n v="467"/>
    <n v="599.23198399998012"/>
    <n v="279841.3365279907"/>
    <n v="1383.9535839999539"/>
    <n v="646306.32372797851"/>
    <n v="784.72159999997382"/>
    <n v="366464.98719998781"/>
    <n v="2.9634980385437988"/>
    <n v="0.56701439200868453"/>
  </r>
  <r>
    <x v="8"/>
    <s v="Smithtown"/>
    <s v="Low End"/>
    <s v="Baskin-Robbins"/>
    <s v="Oreo Cookies'n Cream"/>
    <n v="464"/>
    <n v="602.03071999997951"/>
    <n v="279342.2540799905"/>
    <n v="1393.5587199999525"/>
    <n v="646611.24607997795"/>
    <n v="791.52799999997296"/>
    <n v="367268.99199998745"/>
    <n v="3.0033593103447251"/>
    <n v="0.56799041808586292"/>
  </r>
  <r>
    <x v="8"/>
    <s v="Smithtown"/>
    <s v="Low End"/>
    <s v="Baskin-Robbins"/>
    <s v="Peach"/>
    <n v="424"/>
    <n v="543.04393599998207"/>
    <n v="230250.6288639924"/>
    <n v="1298.6303359999572"/>
    <n v="550619.26246398187"/>
    <n v="755.58639999997513"/>
    <n v="320368.63359998947"/>
    <n v="3.0628073962263143"/>
    <n v="0.58183332011735789"/>
  </r>
  <r>
    <x v="8"/>
    <s v="St James"/>
    <s v="High End"/>
    <s v="Ben and Jerry's"/>
    <s v="Strawberry Banana"/>
    <n v="287"/>
    <n v="765.4395376699747"/>
    <n v="219681.14731128275"/>
    <n v="1627.8745569999628"/>
    <n v="467199.99785898934"/>
    <n v="862.43501932998811"/>
    <n v="247518.85054770659"/>
    <n v="5.6720367839719961"/>
    <n v="0.52979206267550738"/>
  </r>
  <r>
    <x v="8"/>
    <s v="St James"/>
    <s v="High End"/>
    <s v="Ben and Jerry's"/>
    <s v="New York Super Fudge Chunk"/>
    <n v="968"/>
    <n v="1403.5031999999535"/>
    <n v="1358591.097599955"/>
    <n v="2660.2894079999119"/>
    <n v="2575160.1469439147"/>
    <n v="1256.7862079999584"/>
    <n v="1216569.0493439597"/>
    <n v="2.7482328595040411"/>
    <n v="0.47242461824664755"/>
  </r>
  <r>
    <x v="8"/>
    <s v="St James"/>
    <s v="High End"/>
    <s v="Ben and Jerry's"/>
    <s v="Cake Batter"/>
    <n v="932"/>
    <n v="1351.5164999999552"/>
    <n v="1259613.3779999581"/>
    <n v="2579.7272599999146"/>
    <n v="2404305.8063199203"/>
    <n v="1228.2107599999595"/>
    <n v="1144692.4283199622"/>
    <n v="2.7679477038625695"/>
    <n v="0.47610101232174445"/>
  </r>
  <r>
    <x v="8"/>
    <s v="St James"/>
    <s v="High End"/>
    <s v="Ben and Jerry's"/>
    <s v="Coffee Coffee BuzzBuzzBuzz"/>
    <n v="866"/>
    <n v="1269.0580499999569"/>
    <n v="1099004.2712999627"/>
    <n v="2456.9250419999166"/>
    <n v="2127697.086371928"/>
    <n v="1187.8669919999597"/>
    <n v="1028692.8150719653"/>
    <n v="2.8370958914548692"/>
    <n v="0.48347709909499148"/>
  </r>
  <r>
    <x v="8"/>
    <s v="St James"/>
    <s v="High End"/>
    <s v="Ben and Jerry's"/>
    <s v="Coconut Seven Layer Bar"/>
    <n v="845"/>
    <n v="1211.666624999961"/>
    <n v="1023858.298124967"/>
    <n v="2357.4045649999239"/>
    <n v="1992006.8574249358"/>
    <n v="1145.7379399999629"/>
    <n v="968148.55929996877"/>
    <n v="2.7898278875738742"/>
    <n v="0.48601667995836767"/>
  </r>
  <r>
    <x v="8"/>
    <s v="St James"/>
    <s v="High End"/>
    <s v="Ben and Jerry's"/>
    <s v="Stephen Colbert's AmeriCone Dream"/>
    <n v="814"/>
    <n v="1167.3980999999624"/>
    <n v="950262.05339996936"/>
    <n v="2288.8141639999262"/>
    <n v="1863094.72949594"/>
    <n v="1121.4160639999639"/>
    <n v="912832.67609597067"/>
    <n v="2.8118110122849216"/>
    <n v="0.48995505255008548"/>
  </r>
  <r>
    <x v="8"/>
    <s v="St James"/>
    <s v="High End"/>
    <s v="Ben and Jerry's"/>
    <s v="Chunky Monkey"/>
    <n v="190"/>
    <n v="347.47855169998815"/>
    <n v="66020.924822997753"/>
    <n v="694.5380699999763"/>
    <n v="131962.23329999551"/>
    <n v="347.05951829998816"/>
    <n v="65941.308476997758"/>
    <n v="3.655463526315665"/>
    <n v="0.49969833662249791"/>
  </r>
  <r>
    <x v="8"/>
    <s v="St James"/>
    <s v="High End"/>
    <s v="Ben and Jerry's"/>
    <s v="Strawberry Banana"/>
    <n v="522"/>
    <n v="755.67329999997503"/>
    <n v="394461.46259998699"/>
    <n v="1654.6832519999452"/>
    <n v="863744.65754397144"/>
    <n v="899.00995199997021"/>
    <n v="469283.19494398445"/>
    <n v="3.1698912873562168"/>
    <n v="0.54331241397009078"/>
  </r>
  <r>
    <x v="8"/>
    <s v="St James"/>
    <s v="High End"/>
    <s v="Ben and Jerry's"/>
    <s v="Cake Batter"/>
    <n v="516"/>
    <n v="748.49669999997514"/>
    <n v="386224.29719998717"/>
    <n v="1644.5265479999455"/>
    <n v="848575.69876797183"/>
    <n v="896.02984799997034"/>
    <n v="462351.40156798466"/>
    <n v="3.1870669534882663"/>
    <n v="0.54485581220303902"/>
  </r>
  <r>
    <x v="8"/>
    <s v="St James"/>
    <s v="High End"/>
    <s v="Ben and Jerry's"/>
    <s v="New York Super Fudge Chunk"/>
    <n v="407"/>
    <n v="590.56717499998035"/>
    <n v="240360.84022499199"/>
    <n v="1399.7103069999537"/>
    <n v="569682.09494898119"/>
    <n v="809.14313199997332"/>
    <n v="329321.25472398917"/>
    <n v="3.4390916633905495"/>
    <n v="0.57807899817086938"/>
  </r>
  <r>
    <x v="8"/>
    <s v="St James"/>
    <s v="Low End"/>
    <s v="EDY's"/>
    <s v="Rocky Road"/>
    <n v="865"/>
    <n v="1275.6533252999577"/>
    <n v="1103440.1263844634"/>
    <n v="2369.4986299999382"/>
    <n v="2049616.3149499465"/>
    <n v="1093.8453046999805"/>
    <n v="946176.18856548308"/>
    <n v="2.7393047745664028"/>
    <n v="0.46163576161257752"/>
  </r>
  <r>
    <x v="8"/>
    <s v="St James"/>
    <s v="Low End"/>
    <s v="EDY's"/>
    <s v="Girl Scouts® Thin Mint Cookie (Jan-Apr)"/>
    <n v="418"/>
    <n v="703.06160007997596"/>
    <n v="293879.74883342994"/>
    <n v="1168.3309679999602"/>
    <n v="488362.34462398337"/>
    <n v="465.26936791998423"/>
    <n v="194482.59579055343"/>
    <n v="2.7950501626793307"/>
    <n v="0.39823421672753273"/>
  </r>
  <r>
    <x v="8"/>
    <s v="Stony Brook"/>
    <s v="High End"/>
    <s v="Häagen-Dazs"/>
    <s v="Lychee"/>
    <n v="322"/>
    <n v="924.14561717996924"/>
    <n v="297574.88873195008"/>
    <n v="1812.6365779999564"/>
    <n v="583668.97811598598"/>
    <n v="888.49096081998721"/>
    <n v="286094.08938403591"/>
    <n v="5.6293061428570077"/>
    <n v="0.49016497383073804"/>
  </r>
  <r>
    <x v="8"/>
    <s v="Stony Brook"/>
    <s v="High End"/>
    <s v="Häagen-Dazs"/>
    <s v="Baileys Irish Cream"/>
    <n v="318"/>
    <n v="681.52565123997692"/>
    <n v="216725.15709431266"/>
    <n v="1056.4466039999641"/>
    <n v="335950.02007198858"/>
    <n v="374.92095275998713"/>
    <n v="119224.86297767592"/>
    <n v="3.3221591320753587"/>
    <n v="0.35488869133607426"/>
  </r>
  <r>
    <x v="8"/>
    <s v="Stony Brook"/>
    <s v="High End"/>
    <s v="Häagen-Dazs"/>
    <s v="Lychee"/>
    <n v="282"/>
    <n v="587.64545015998044"/>
    <n v="165716.01694511448"/>
    <n v="952.43133599996827"/>
    <n v="268585.63675199106"/>
    <n v="364.78588583998783"/>
    <n v="102869.61980687658"/>
    <n v="3.3774160851062707"/>
    <n v="0.38300491809941872"/>
  </r>
  <r>
    <x v="8"/>
    <s v="Stony Brook"/>
    <s v="High End"/>
    <s v="Häagen-Dazs"/>
    <s v="Radish and Rice"/>
    <n v="205"/>
    <n v="407.04548624998614"/>
    <n v="83444.324681247163"/>
    <n v="762.73987499997406"/>
    <n v="156361.67437499468"/>
    <n v="355.69438874998792"/>
    <n v="72917.349693747514"/>
    <n v="3.7206823170730443"/>
    <n v="0.46633773899653536"/>
  </r>
  <r>
    <x v="8"/>
    <s v="Stony Brook"/>
    <s v="High End"/>
    <s v="Häagen-Dazs"/>
    <s v="English Toffee"/>
    <n v="865"/>
    <n v="1384.7101649999543"/>
    <n v="1197774.2927249605"/>
    <n v="2701.0479149999114"/>
    <n v="2336406.4464749233"/>
    <n v="1316.3377499999572"/>
    <n v="1138632.1537499628"/>
    <n v="3.1225987456646376"/>
    <n v="0.48734335392195377"/>
  </r>
  <r>
    <x v="8"/>
    <s v="Stony Brook"/>
    <s v="High End"/>
    <s v="Häagen-Dazs"/>
    <s v="Mango Sorbet"/>
    <n v="748"/>
    <n v="1197.9728639999605"/>
    <n v="896083.70227197045"/>
    <n v="2402.0432639999208"/>
    <n v="1796728.3614719408"/>
    <n v="1204.0703999999603"/>
    <n v="900644.65919997031"/>
    <n v="3.2112877860961508"/>
    <n v="0.50126923942032708"/>
  </r>
  <r>
    <x v="8"/>
    <s v="Stony Brook"/>
    <s v="High End"/>
    <s v="Häagen-Dazs"/>
    <s v="English Toffee"/>
    <n v="580"/>
    <n v="929.0538599999694"/>
    <n v="538851.23879998224"/>
    <n v="1971.1998599999349"/>
    <n v="1143295.9187999621"/>
    <n v="1042.1459999999656"/>
    <n v="604444.67999997991"/>
    <n v="3.3986204482757501"/>
    <n v="0.52868611709418445"/>
  </r>
  <r>
    <x v="8"/>
    <s v="Stony Brook"/>
    <s v="Low End"/>
    <s v="Baskin-Robbins"/>
    <s v="Chocolate Chip Cookie Dough"/>
    <n v="371"/>
    <n v="869.39120486996944"/>
    <n v="322544.13700675865"/>
    <n v="1729.5484769999568"/>
    <n v="641662.48496698402"/>
    <n v="860.1572721299874"/>
    <n v="319118.34796022536"/>
    <n v="4.6618557331535229"/>
    <n v="0.49733053659299592"/>
  </r>
  <r>
    <x v="8"/>
    <s v="Stony Brook"/>
    <s v="Low End"/>
    <s v="Baskin-Robbins"/>
    <s v="Mint Chocolate Chip"/>
    <n v="355"/>
    <n v="830.92007234997129"/>
    <n v="294976.62568423979"/>
    <n v="1687.0431849999593"/>
    <n v="598900.33067498554"/>
    <n v="856.123112649988"/>
    <n v="303923.70499074575"/>
    <n v="4.7522343239435472"/>
    <n v="0.50746958955292465"/>
  </r>
  <r>
    <x v="8"/>
    <s v="Stony Brook"/>
    <s v="Low End"/>
    <s v="Baskin-Robbins"/>
    <s v="Chocolate"/>
    <n v="333"/>
    <n v="788.98867457997289"/>
    <n v="262733.22863513097"/>
    <n v="1644.1121179999607"/>
    <n v="547489.33529398695"/>
    <n v="855.12344341998778"/>
    <n v="284756.10665885598"/>
    <n v="4.9372736276275093"/>
    <n v="0.52011260914507063"/>
  </r>
  <r>
    <x v="8"/>
    <s v="Stony Brook"/>
    <s v="Low End"/>
    <s v="Baskin-Robbins"/>
    <s v="Pralines 'n Cream"/>
    <n v="220"/>
    <n v="573.04989899998031"/>
    <n v="126070.97777999566"/>
    <n v="922.81289999996818"/>
    <n v="203018.837999993"/>
    <n v="349.76300099998787"/>
    <n v="76947.860219997339"/>
    <n v="4.1946040909089461"/>
    <n v="0.37901832646682759"/>
  </r>
  <r>
    <x v="8"/>
    <s v="Stony Brook"/>
    <s v="Low End"/>
    <s v="Baskin-Robbins"/>
    <s v="Lemon Custard"/>
    <n v="811"/>
    <n v="1065.9743449999628"/>
    <n v="864505.19379496982"/>
    <n v="2097.0148449999265"/>
    <n v="1700679.0392949404"/>
    <n v="1031.0404999999637"/>
    <n v="836173.8454999706"/>
    <n v="2.585714975338997"/>
    <n v="0.49167057756331706"/>
  </r>
  <r>
    <x v="8"/>
    <s v="Stony Brook"/>
    <s v="Low End"/>
    <s v="Baskin-Robbins"/>
    <s v="Chocolate Chip Cookie Dough"/>
    <n v="510"/>
    <n v="670.64591999997651"/>
    <n v="342029.41919998801"/>
    <n v="1503.2539199999474"/>
    <n v="766659.49919997319"/>
    <n v="832.60799999997084"/>
    <n v="424630.07999998517"/>
    <n v="2.9475567058822496"/>
    <n v="0.55387049980218905"/>
  </r>
  <r>
    <x v="8"/>
    <s v="Stony Brook"/>
    <s v="Low End"/>
    <s v="Baskin-Robbins"/>
    <s v="Chocolate Chip"/>
    <n v="455"/>
    <n v="606.19877499997824"/>
    <n v="275820.44262499007"/>
    <n v="1412.9462749999491"/>
    <n v="642890.55512497679"/>
    <n v="806.74749999997084"/>
    <n v="367070.11249998672"/>
    <n v="3.1053764285713168"/>
    <n v="0.57096827690776841"/>
  </r>
  <r>
    <x v="8"/>
    <s v="Stony Brook"/>
    <s v="High End"/>
    <s v="Ben and Jerry's"/>
    <s v="Stephen Colbert's AmeriCone Dream"/>
    <n v="363"/>
    <n v="954.73475936996635"/>
    <n v="346568.7176512978"/>
    <n v="1835.369626999953"/>
    <n v="666239.17460098292"/>
    <n v="880.63486762998662"/>
    <n v="319670.45694968512"/>
    <n v="5.056114674931"/>
    <n v="0.47981336003116126"/>
  </r>
  <r>
    <x v="8"/>
    <s v="Stony Brook"/>
    <s v="High End"/>
    <s v="Ben and Jerry's"/>
    <s v="Crème Brûlée"/>
    <n v="358"/>
    <n v="943.84703643996681"/>
    <n v="337897.23904550815"/>
    <n v="1824.0159239999534"/>
    <n v="652997.70079198328"/>
    <n v="880.16888755998662"/>
    <n v="315100.46174647514"/>
    <n v="5.095016547485903"/>
    <n v="0.48254451947427685"/>
  </r>
  <r>
    <x v="8"/>
    <s v="Stony Brook"/>
    <s v="High End"/>
    <s v="Ben and Jerry's"/>
    <s v="Chocolate Peanut Butter Swirl"/>
    <n v="291"/>
    <n v="796.25971295997192"/>
    <n v="231711.57647135181"/>
    <n v="1669.5268159999589"/>
    <n v="485832.30345598806"/>
    <n v="873.26710303998698"/>
    <n v="254120.72698463625"/>
    <n v="5.7372055532644639"/>
    <n v="0.52306263946826503"/>
  </r>
  <r>
    <x v="8"/>
    <s v="Stony Brook"/>
    <s v="High End"/>
    <s v="Ben and Jerry's"/>
    <s v="Goodbye Yellow Brickle Road"/>
    <n v="259"/>
    <n v="733.63096836997352"/>
    <n v="190010.42080782313"/>
    <n v="1607.6235269999599"/>
    <n v="416374.49349298963"/>
    <n v="873.99255862998643"/>
    <n v="226364.07268516649"/>
    <n v="6.2070406447874902"/>
    <n v="0.54365499381622839"/>
  </r>
  <r>
    <x v="8"/>
    <s v="Stony Brook"/>
    <s v="High End"/>
    <s v="Ben and Jerry's"/>
    <s v="Mission to Marzipan"/>
    <n v="235"/>
    <n v="680.28110534997541"/>
    <n v="159866.05975724422"/>
    <n v="1051.8434849999621"/>
    <n v="247183.21897499109"/>
    <n v="371.56237964998672"/>
    <n v="87317.15921774687"/>
    <n v="4.4759297234040938"/>
    <n v="0.3532487341973698"/>
  </r>
  <r>
    <x v="9"/>
    <s v="Centereach"/>
    <s v="High End"/>
    <s v="Ben and Jerry's"/>
    <s v="Sweet Cream &amp; Cookies"/>
    <n v="232"/>
    <n v="666.24483007997651"/>
    <n v="154568.80057855454"/>
    <n v="1033.4439679999634"/>
    <n v="239759.00057599152"/>
    <n v="367.19913791998692"/>
    <n v="85190.199997436983"/>
    <n v="4.4544998620688077"/>
    <n v="0.35531596224866629"/>
  </r>
  <r>
    <x v="9"/>
    <s v="Centereach"/>
    <s v="High End"/>
    <s v="Ben and Jerry's"/>
    <s v="Crème Brûlée"/>
    <n v="195"/>
    <n v="363.89741539998715"/>
    <n v="70959.99600299749"/>
    <n v="716.8513399999747"/>
    <n v="139786.01129999507"/>
    <n v="352.95392459998754"/>
    <n v="68826.015296997575"/>
    <n v="3.676160717948588"/>
    <n v="0.49236697332532015"/>
  </r>
  <r>
    <x v="9"/>
    <s v="Centereach"/>
    <s v="High End"/>
    <s v="Ben and Jerry's"/>
    <s v="Dublin Mudslide"/>
    <n v="590"/>
    <n v="877.07924999996931"/>
    <n v="517476.7574999819"/>
    <n v="1855.9723699999349"/>
    <n v="1095023.6982999616"/>
    <n v="978.89311999996562"/>
    <n v="577546.94079997973"/>
    <n v="3.1457158813558217"/>
    <n v="0.52742871382293255"/>
  </r>
  <r>
    <x v="9"/>
    <s v="Centereach"/>
    <s v="High End"/>
    <s v="Ben and Jerry's"/>
    <s v="Sweet Cream &amp; Cookies"/>
    <n v="146"/>
    <n v="255.76378619999093"/>
    <n v="37341.512785198676"/>
    <n v="603.68801999997868"/>
    <n v="88138.450919996889"/>
    <n v="347.92423379998775"/>
    <n v="50796.938134798213"/>
    <n v="4.1348494520546488"/>
    <n v="0.57633118808619066"/>
  </r>
  <r>
    <x v="9"/>
    <s v="Centereach"/>
    <s v="Low End"/>
    <s v="EDY's"/>
    <s v="Double Fudge Brownie"/>
    <n v="983"/>
    <n v="1470.3243457099484"/>
    <n v="1445328.8318328792"/>
    <n v="2617.8168409999257"/>
    <n v="2573313.9547029268"/>
    <n v="1147.4924952899773"/>
    <n v="1127985.1228700476"/>
    <n v="2.6630893601219996"/>
    <n v="0.43833948858380423"/>
  </r>
  <r>
    <x v="9"/>
    <s v="Centereach"/>
    <s v="Low End"/>
    <s v="EDY's"/>
    <s v="Take the Cake"/>
    <n v="670"/>
    <n v="1049.7562221999631"/>
    <n v="703336.66887397529"/>
    <n v="2099.4636199999441"/>
    <n v="1406640.6253999625"/>
    <n v="1049.707397799981"/>
    <n v="703303.95652598725"/>
    <n v="3.1335277910446928"/>
    <n v="0.49998837217289288"/>
  </r>
  <r>
    <x v="9"/>
    <s v="Centereach"/>
    <s v="Low End"/>
    <s v="EDY's"/>
    <s v="Strawberry"/>
    <n v="417"/>
    <n v="712.82152520997488"/>
    <n v="297246.57601255953"/>
    <n v="1185.1262909999582"/>
    <n v="494197.66334698256"/>
    <n v="472.30476578998332"/>
    <n v="196951.08733442303"/>
    <n v="2.8420294748200439"/>
    <n v="0.39852694972404418"/>
  </r>
  <r>
    <x v="9"/>
    <s v="Centereach"/>
    <s v="Low End"/>
    <s v="EDY's"/>
    <s v="Butter Pecan"/>
    <n v="194"/>
    <n v="414.14584693998535"/>
    <n v="80344.294306357158"/>
    <n v="817.39547399997116"/>
    <n v="158574.72195599441"/>
    <n v="403.24962705998581"/>
    <n v="78230.427649637248"/>
    <n v="4.2133787319586142"/>
    <n v="0.49333479311631229"/>
  </r>
  <r>
    <x v="9"/>
    <s v="Centereach"/>
    <s v="Low End"/>
    <s v="EDY's"/>
    <s v="Take the Cake"/>
    <n v="178"/>
    <n v="261.55655645999059"/>
    <n v="46557.067049878322"/>
    <n v="632.91066599997714"/>
    <n v="112658.09854799593"/>
    <n v="371.35410953998655"/>
    <n v="66101.031498117605"/>
    <n v="3.5556778988762763"/>
    <n v="0.58674016648662386"/>
  </r>
  <r>
    <x v="9"/>
    <s v="Centereach"/>
    <s v="High End"/>
    <s v="Häagen-Dazs"/>
    <s v="Rockmelon"/>
    <n v="293"/>
    <n v="626.8500136199782"/>
    <n v="183667.0539906536"/>
    <n v="1001.1181019999652"/>
    <n v="293327.60388598981"/>
    <n v="374.26808837998703"/>
    <n v="109660.54989533621"/>
    <n v="3.4167853310579019"/>
    <n v="0.37385008585130952"/>
  </r>
  <r>
    <x v="9"/>
    <s v="Centereach"/>
    <s v="High End"/>
    <s v="Häagen-Dazs"/>
    <s v="Strawberry"/>
    <n v="183"/>
    <n v="358.47651431998742"/>
    <n v="65601.202120557704"/>
    <n v="715.30207199997494"/>
    <n v="130900.27917599541"/>
    <n v="356.82555767998753"/>
    <n v="65299.077055437709"/>
    <n v="3.9087544918031418"/>
    <n v="0.4988459724187686"/>
  </r>
  <r>
    <x v="9"/>
    <s v="Centereach"/>
    <s v="High End"/>
    <s v="Häagen-Dazs"/>
    <s v="Dulce de Leche"/>
    <n v="703"/>
    <n v="1146.3828029999606"/>
    <n v="805907.11050897231"/>
    <n v="2328.1498529999199"/>
    <n v="1636689.3466589437"/>
    <n v="1181.7670499999592"/>
    <n v="830782.23614997137"/>
    <n v="3.3117352105262019"/>
    <n v="0.50759922024658433"/>
  </r>
  <r>
    <x v="9"/>
    <s v="Centereach"/>
    <s v="High End"/>
    <s v="Häagen-Dazs"/>
    <s v="Pineapple Coconut"/>
    <n v="637"/>
    <n v="1047.7974779999633"/>
    <n v="667446.99348597671"/>
    <n v="2174.450777999924"/>
    <n v="1385125.1455859516"/>
    <n v="1126.6532999999606"/>
    <n v="717678.15209997492"/>
    <n v="3.4135804992149512"/>
    <n v="0.51813235387938494"/>
  </r>
  <r>
    <x v="9"/>
    <s v="Centereach"/>
    <s v="High End"/>
    <s v="Häagen-Dazs"/>
    <s v="Mango Sorbet"/>
    <n v="457"/>
    <n v="752.28552299997364"/>
    <n v="343794.48401098797"/>
    <n v="1701.2945729999406"/>
    <n v="777491.61986097286"/>
    <n v="949.00904999996692"/>
    <n v="433697.13584998489"/>
    <n v="3.7227452363237212"/>
    <n v="0.55781583334304807"/>
  </r>
  <r>
    <x v="9"/>
    <s v="Lake Grove"/>
    <s v="High End"/>
    <s v="Häagen-Dazs"/>
    <s v="Chocolate Chip Cookie Dough"/>
    <n v="390"/>
    <n v="636.26471999997818"/>
    <n v="248143.2407999915"/>
    <n v="1510.9567199999481"/>
    <n v="589273.12079997978"/>
    <n v="874.69199999996988"/>
    <n v="341129.87999998825"/>
    <n v="3.8742479999998669"/>
    <n v="0.57889944061402365"/>
  </r>
  <r>
    <x v="9"/>
    <s v="Lake Grove"/>
    <s v="Low End"/>
    <s v="Baskin-Robbins"/>
    <s v="Chocolate Mint"/>
    <n v="359"/>
    <n v="870.68549483996765"/>
    <n v="312576.09264754836"/>
    <n v="1740.6481639999538"/>
    <n v="624892.69087598345"/>
    <n v="869.96266915998615"/>
    <n v="312316.59822843509"/>
    <n v="4.8486021281335763"/>
    <n v="0.4997923688155565"/>
  </r>
  <r>
    <x v="9"/>
    <s v="Lake Grove"/>
    <s v="Low End"/>
    <s v="Baskin-Robbins"/>
    <s v="Classic Flavors"/>
    <n v="322"/>
    <n v="795.14398547997064"/>
    <n v="256036.36332455053"/>
    <n v="1662.292507999957"/>
    <n v="535258.18757598614"/>
    <n v="867.14852251998639"/>
    <n v="279221.82425143558"/>
    <n v="5.1623990931675685"/>
    <n v="0.52165820296171894"/>
  </r>
  <r>
    <x v="9"/>
    <s v="Lake Grove"/>
    <s v="Low End"/>
    <s v="Baskin-Robbins"/>
    <s v="Jamoca"/>
    <n v="263"/>
    <n v="481.90476428998204"/>
    <n v="126740.95300826528"/>
    <n v="842.27775899996857"/>
    <n v="221519.05061699174"/>
    <n v="360.37299470998653"/>
    <n v="94778.097608726457"/>
    <n v="3.2025770304181314"/>
    <n v="0.42785528984863053"/>
  </r>
  <r>
    <x v="9"/>
    <s v="Lake Grove"/>
    <s v="Low End"/>
    <s v="Baskin-Robbins"/>
    <s v="Chocolate Mint"/>
    <n v="935"/>
    <n v="1250.7289299999547"/>
    <n v="1169431.5495499577"/>
    <n v="2383.3859299999135"/>
    <n v="2228465.844549919"/>
    <n v="1132.6569999999588"/>
    <n v="1059034.2949999613"/>
    <n v="2.5490758609624744"/>
    <n v="0.47523021166781826"/>
  </r>
  <r>
    <x v="9"/>
    <s v="Lake Grove"/>
    <s v="Low End"/>
    <s v="Baskin-Robbins"/>
    <s v="Jamoca"/>
    <n v="834"/>
    <n v="1127.9049359999583"/>
    <n v="940672.71662396519"/>
    <n v="2204.3913359999183"/>
    <n v="1838462.3742239319"/>
    <n v="1076.48639999996"/>
    <n v="897789.65759996674"/>
    <n v="2.6431550791365925"/>
    <n v="0.48833724866354666"/>
  </r>
  <r>
    <x v="9"/>
    <s v="Lake Grove"/>
    <s v="Low End"/>
    <s v="Baskin-Robbins"/>
    <s v="Chocolate Mint"/>
    <n v="823"/>
    <n v="1113.3560459999587"/>
    <n v="916292.02585796604"/>
    <n v="2182.6814459999191"/>
    <n v="1796346.8300579335"/>
    <n v="1069.3253999999604"/>
    <n v="880054.80419996742"/>
    <n v="2.6521038226001448"/>
    <n v="0.48991363442414126"/>
  </r>
  <r>
    <x v="9"/>
    <s v="Lake Grove"/>
    <s v="Low End"/>
    <s v="Baskin-Robbins"/>
    <s v="Peach"/>
    <n v="545"/>
    <n v="745.19430499997168"/>
    <n v="406130.89622498455"/>
    <n v="1634.9888049999381"/>
    <n v="891068.89872496622"/>
    <n v="889.79449999996643"/>
    <n v="484938.00249998167"/>
    <n v="2.9999794587154827"/>
    <n v="0.54422054590153612"/>
  </r>
  <r>
    <x v="9"/>
    <s v="Lake Grove"/>
    <s v="Low End"/>
    <s v="Baskin-Robbins"/>
    <s v="Coffee"/>
    <n v="408"/>
    <n v="550.88771999997959"/>
    <n v="224762.18975999168"/>
    <n v="1336.5907199999506"/>
    <n v="545329.01375997986"/>
    <n v="785.70299999997098"/>
    <n v="320566.82399998815"/>
    <n v="3.2759576470587022"/>
    <n v="0.58784113060428855"/>
  </r>
  <r>
    <x v="9"/>
    <s v="Lake Grove"/>
    <s v="High End"/>
    <s v="Ben and Jerry's"/>
    <s v="New York Super Fudge Chunk"/>
    <n v="335"/>
    <n v="907.53114584996695"/>
    <n v="304022.93385973893"/>
    <n v="1791.3960349999531"/>
    <n v="600117.67172498431"/>
    <n v="883.8648891499862"/>
    <n v="296094.73786524538"/>
    <n v="5.3474508507461289"/>
    <n v="0.49339446547899124"/>
  </r>
  <r>
    <x v="9"/>
    <s v="Lake Grove"/>
    <s v="High End"/>
    <s v="Ben and Jerry's"/>
    <s v="ONE Cheesecake Brownie"/>
    <n v="252"/>
    <n v="501.59844543998145"/>
    <n v="126402.80825087533"/>
    <n v="869.18982399996787"/>
    <n v="219035.83564799192"/>
    <n v="367.59137855998642"/>
    <n v="92633.027397116588"/>
    <n v="3.4491659682538409"/>
    <n v="0.42291265775334252"/>
  </r>
  <r>
    <x v="9"/>
    <s v="Lake Grove"/>
    <s v="High End"/>
    <s v="Ben and Jerry's"/>
    <s v="Coconut Seven Layer Bar"/>
    <n v="817"/>
    <n v="1249.4585249999536"/>
    <n v="1020807.6149249622"/>
    <n v="2447.824000999909"/>
    <n v="1999872.2088169258"/>
    <n v="1198.3654759999554"/>
    <n v="979064.5938919636"/>
    <n v="2.9961126083230218"/>
    <n v="0.48956357790038679"/>
  </r>
  <r>
    <x v="9"/>
    <s v="Lake Grove"/>
    <s v="High End"/>
    <s v="Ben and Jerry's"/>
    <s v="Fossil Fuel"/>
    <n v="670"/>
    <n v="1025.0999999999619"/>
    <n v="686816.99999997451"/>
    <n v="2100.0439999999221"/>
    <n v="1407029.4799999478"/>
    <n v="1074.9439999999602"/>
    <n v="720212.47999997332"/>
    <n v="3.1343940298506299"/>
    <n v="0.5118673703979536"/>
  </r>
  <r>
    <x v="9"/>
    <s v="Lake Grove"/>
    <s v="High End"/>
    <s v="Ben and Jerry's"/>
    <s v="Chocolate"/>
    <n v="664"/>
    <n v="1026.228599999961"/>
    <n v="681415.7903999741"/>
    <n v="2106.9695839999204"/>
    <n v="1399027.8037759471"/>
    <n v="1080.7409839999593"/>
    <n v="717612.01337597298"/>
    <n v="3.1731469638553018"/>
    <n v="0.51293620572740084"/>
  </r>
  <r>
    <x v="9"/>
    <s v="Lake Grove"/>
    <s v="High End"/>
    <s v="Ben and Jerry's"/>
    <s v="Dublin Mudslide"/>
    <n v="452"/>
    <n v="689.83109999997453"/>
    <n v="311803.65719998849"/>
    <n v="1578.7296839999417"/>
    <n v="713585.81716797361"/>
    <n v="888.89858399996717"/>
    <n v="401782.15996798512"/>
    <n v="3.4927647876104904"/>
    <n v="0.56304672865072958"/>
  </r>
  <r>
    <x v="9"/>
    <s v="Lake Grove"/>
    <s v="High End"/>
    <s v="Ben and Jerry's"/>
    <s v="Cake Batter"/>
    <n v="398"/>
    <n v="602.40284999997812"/>
    <n v="239756.33429999129"/>
    <n v="1438.9187539999477"/>
    <n v="572689.66409197915"/>
    <n v="836.51590399996962"/>
    <n v="332933.3297919879"/>
    <n v="3.6153737537687127"/>
    <n v="0.58135033800525471"/>
  </r>
  <r>
    <x v="9"/>
    <s v="Lake Grove"/>
    <s v="High End"/>
    <s v="Ben and Jerry's"/>
    <s v="Turtle Soup"/>
    <n v="111"/>
    <n v="182.83420636999321"/>
    <n v="20294.596907069248"/>
    <n v="535.55332699998019"/>
    <n v="59446.419296997803"/>
    <n v="352.71912062998695"/>
    <n v="39151.822389928551"/>
    <n v="4.8248047477475691"/>
    <n v="0.65860690774870301"/>
  </r>
  <r>
    <x v="9"/>
    <s v="Lake Grove"/>
    <s v="High End"/>
    <s v="Ben and Jerry's"/>
    <s v="Brownie Batter"/>
    <n v="106"/>
    <n v="162.27593038999385"/>
    <n v="17201.248621339349"/>
    <n v="518.47646899998028"/>
    <n v="54958.505713997911"/>
    <n v="356.20053860998644"/>
    <n v="37757.257092658561"/>
    <n v="4.89128744339604"/>
    <n v="0.68701389534034951"/>
  </r>
  <r>
    <x v="9"/>
    <s v="Lake Grove"/>
    <s v="Low End"/>
    <s v="Ben and Jerry's"/>
    <s v="Willie Nelson’s Country PeachCobbler"/>
    <n v="983"/>
    <n v="1499.5664999999447"/>
    <n v="1474073.8694999455"/>
    <n v="2834.4942599998953"/>
    <n v="2786307.8575798972"/>
    <n v="1334.9277599999507"/>
    <n v="1312233.9880799516"/>
    <n v="2.8835139979653057"/>
    <n v="0.47095800433901741"/>
  </r>
  <r>
    <x v="9"/>
    <s v="Lake Grove"/>
    <s v="Low End"/>
    <s v="EDY's"/>
    <s v="Butter Pecan"/>
    <n v="969"/>
    <n v="1475.0283002999461"/>
    <n v="1429302.4229906478"/>
    <n v="2628.5711299999225"/>
    <n v="2547085.4249699251"/>
    <n v="1153.5428296999764"/>
    <n v="1117783.0019792772"/>
    <n v="2.7126637048502813"/>
    <n v="0.43884786549413651"/>
  </r>
  <r>
    <x v="9"/>
    <s v="Lake Grove"/>
    <s v="Low End"/>
    <s v="EDY's"/>
    <s v="Double Fudge Brownie"/>
    <n v="821"/>
    <n v="1287.8325719499521"/>
    <n v="1057310.5415709107"/>
    <n v="2401.5143449999296"/>
    <n v="1971643.2772449423"/>
    <n v="1113.6817730499774"/>
    <n v="914332.73567403154"/>
    <n v="2.9251088246040555"/>
    <n v="0.46374146186913995"/>
  </r>
  <r>
    <x v="9"/>
    <s v="Lake Grove"/>
    <s v="Low End"/>
    <s v="EDY's"/>
    <s v="Peanut Butter Cup"/>
    <n v="734"/>
    <n v="1179.8017225799551"/>
    <n v="865974.46437368705"/>
    <n v="2271.6257179999329"/>
    <n v="1667373.2770119507"/>
    <n v="1091.8239954199778"/>
    <n v="801398.81263826368"/>
    <n v="3.0948579264304263"/>
    <n v="0.48063551436690066"/>
  </r>
  <r>
    <x v="9"/>
    <s v="Lake Grove"/>
    <s v="Low End"/>
    <s v="EDY's"/>
    <s v="Take the Cake"/>
    <n v="293"/>
    <n v="560.0359476299792"/>
    <n v="164090.5326555839"/>
    <n v="1004.4800729999629"/>
    <n v="294312.66138898913"/>
    <n v="444.44412536998368"/>
    <n v="130222.12873340523"/>
    <n v="3.4282596348121599"/>
    <n v="0.44246186391992276"/>
  </r>
  <r>
    <x v="9"/>
    <s v="Lake Grove"/>
    <s v="Low End"/>
    <s v="EDY's"/>
    <s v="Chocolate"/>
    <n v="214"/>
    <n v="457.44882481998263"/>
    <n v="97894.048511476285"/>
    <n v="882.22282199996664"/>
    <n v="188795.68390799285"/>
    <n v="424.77399717998401"/>
    <n v="90901.635396516562"/>
    <n v="4.1225365514017129"/>
    <n v="0.48148153344870065"/>
  </r>
  <r>
    <x v="9"/>
    <s v="Lake Grove"/>
    <s v="Low End"/>
    <s v="EDY's"/>
    <s v="Mint Chocolate Chip"/>
    <n v="214"/>
    <n v="315.20808527998832"/>
    <n v="67454.530249917501"/>
    <n v="703.85188799997388"/>
    <n v="150624.3040319944"/>
    <n v="388.64380271998556"/>
    <n v="83169.773782076896"/>
    <n v="3.2890275140185694"/>
    <n v="0.55216702454877831"/>
  </r>
  <r>
    <x v="9"/>
    <s v="Lake Grove"/>
    <s v="High End"/>
    <s v="Häagen-Dazs"/>
    <s v="Triple Chocolate"/>
    <n v="345"/>
    <n v="1032.8862241499614"/>
    <n v="356345.74733173667"/>
    <n v="1946.6919649999463"/>
    <n v="671608.7279249815"/>
    <n v="913.80574084998489"/>
    <n v="315262.98059324484"/>
    <n v="5.6425854057969458"/>
    <n v="0.46941465690490486"/>
  </r>
  <r>
    <x v="9"/>
    <s v="Lake Grove"/>
    <s v="High End"/>
    <s v="Häagen-Dazs"/>
    <s v="Triple Chocolate"/>
    <n v="299"/>
    <n v="663.00859985997533"/>
    <n v="198239.57135813261"/>
    <n v="1050.8532059999609"/>
    <n v="314205.10859398829"/>
    <n v="387.84460613998556"/>
    <n v="115965.53723585568"/>
    <n v="3.5145592173911737"/>
    <n v="0.3690759127207725"/>
  </r>
  <r>
    <x v="9"/>
    <s v="Lake Grove"/>
    <s v="High End"/>
    <s v="Häagen-Dazs"/>
    <s v="Mango Sorbet"/>
    <n v="211"/>
    <n v="438.7602260999837"/>
    <n v="92578.407707096558"/>
    <n v="809.97230999996987"/>
    <n v="170904.15740999364"/>
    <n v="371.21208389998617"/>
    <n v="78325.749702897083"/>
    <n v="3.838731327014075"/>
    <n v="0.45830219047858561"/>
  </r>
  <r>
    <x v="9"/>
    <s v="Lake Grove"/>
    <s v="High End"/>
    <s v="Häagen-Dazs"/>
    <s v="Strawberry"/>
    <n v="926"/>
    <n v="1563.5222939999421"/>
    <n v="1447821.6442439463"/>
    <n v="3013.9781939998884"/>
    <n v="2790943.8076438964"/>
    <n v="1450.4558999999463"/>
    <n v="1343122.1633999501"/>
    <n v="3.2548360626348685"/>
    <n v="0.48124299734067683"/>
  </r>
  <r>
    <x v="9"/>
    <s v="Lake Grove"/>
    <s v="High End"/>
    <s v="Häagen-Dazs"/>
    <s v="Rockmelon"/>
    <n v="688"/>
    <n v="1164.7502879999568"/>
    <n v="801348.19814397022"/>
    <n v="2376.3320879999114"/>
    <n v="1634916.476543939"/>
    <n v="1211.5817999999547"/>
    <n v="833568.27839996875"/>
    <n v="3.4539710581394063"/>
    <n v="0.5098537389274187"/>
  </r>
  <r>
    <x v="9"/>
    <s v="Lake Grove"/>
    <s v="High End"/>
    <s v="Häagen-Dazs"/>
    <s v="Chocolate Peanut Butter"/>
    <n v="686"/>
    <n v="1158.4605479999573"/>
    <n v="794703.93592797068"/>
    <n v="2364.9783479999123"/>
    <n v="1622375.1467279398"/>
    <n v="1206.5177999999551"/>
    <n v="827671.21079996915"/>
    <n v="3.4474903032068691"/>
    <n v="0.5101601885786059"/>
  </r>
  <r>
    <x v="9"/>
    <s v="Lake Grove"/>
    <s v="High End"/>
    <s v="Häagen-Dazs"/>
    <s v="Chocolate Chip Cookie Dough"/>
    <n v="439"/>
    <n v="743.4241109999723"/>
    <n v="326363.18472898786"/>
    <n v="1701.3449609999366"/>
    <n v="746890.43787897215"/>
    <n v="957.92084999996428"/>
    <n v="420527.25314998429"/>
    <n v="3.8755010501137508"/>
    <n v="0.56303740391188073"/>
  </r>
  <r>
    <x v="9"/>
    <s v="Lake Grove"/>
    <s v="High End"/>
    <s v="Häagen-Dazs"/>
    <s v="Chocolate Chip Cookie Dough"/>
    <n v="420"/>
    <n v="711.35315999997351"/>
    <n v="298768.32719998888"/>
    <n v="1650.0291599999389"/>
    <n v="693012.24719997437"/>
    <n v="938.67599999996537"/>
    <n v="394243.91999998549"/>
    <n v="3.9286408571427116"/>
    <n v="0.56888449171407374"/>
  </r>
  <r>
    <x v="9"/>
    <s v="Lake Grove"/>
    <s v="High End"/>
    <s v="Häagen-Dazs"/>
    <s v="Cherry Vanilla"/>
    <n v="405"/>
    <n v="684.13247999997475"/>
    <n v="277073.65439998975"/>
    <n v="1605.0604799999405"/>
    <n v="650049.49439997587"/>
    <n v="920.92799999996578"/>
    <n v="372975.83999998611"/>
    <n v="3.9631122962961496"/>
    <n v="0.57376529512457997"/>
  </r>
  <r>
    <x v="9"/>
    <s v="Lake Grove"/>
    <s v="Low End"/>
    <s v="Baskin-Robbins"/>
    <s v="Chocolate Chip"/>
    <n v="345"/>
    <n v="862.1021449499666"/>
    <n v="297425.24000773847"/>
    <n v="1739.7806449999518"/>
    <n v="600224.32252498344"/>
    <n v="877.67850004998525"/>
    <n v="302799.08251724497"/>
    <n v="5.0428424492752226"/>
    <n v="0.50447652844764779"/>
  </r>
  <r>
    <x v="9"/>
    <s v="Selden"/>
    <s v="Low End"/>
    <s v="Baskin-Robbins"/>
    <s v="Pineapple Sherbet"/>
    <n v="921"/>
    <n v="1263.8919839999517"/>
    <n v="1164044.5172639554"/>
    <n v="2416.2135839999078"/>
    <n v="2225332.7108639153"/>
    <n v="1152.3215999999561"/>
    <n v="1061288.1935999598"/>
    <n v="2.6234675179152092"/>
    <n v="0.47691214370724277"/>
  </r>
  <r>
    <x v="9"/>
    <s v="Selden"/>
    <s v="Low End"/>
    <s v="Baskin-Robbins"/>
    <s v="Chocolate Chip"/>
    <n v="867"/>
    <n v="1199.9670149999533"/>
    <n v="1040371.4020049595"/>
    <n v="2324.5905149999098"/>
    <n v="2015419.9765049219"/>
    <n v="1124.6234999999565"/>
    <n v="975048.57449996239"/>
    <n v="2.681188598615813"/>
    <n v="0.48379423934799981"/>
  </r>
  <r>
    <x v="9"/>
    <s v="Selden"/>
    <s v="Low End"/>
    <s v="Baskin-Robbins"/>
    <s v="Rocky Road"/>
    <n v="865"/>
    <n v="1213.5517499999517"/>
    <n v="1049722.2637499582"/>
    <n v="2352.1267499999067"/>
    <n v="2034589.6387499194"/>
    <n v="1138.574999999955"/>
    <n v="984867.37499996112"/>
    <n v="2.71922167630047"/>
    <n v="0.48406192395881736"/>
  </r>
  <r>
    <x v="9"/>
    <s v="Selden"/>
    <s v="Low End"/>
    <s v="Baskin-Robbins"/>
    <s v="Daiquiri Ice"/>
    <n v="859"/>
    <n v="1205.3049909999522"/>
    <n v="1035356.9872689589"/>
    <n v="2339.8108909999069"/>
    <n v="2009897.5553689201"/>
    <n v="1134.5058999999546"/>
    <n v="974540.56809996115"/>
    <n v="2.7238776379509977"/>
    <n v="0.48487076642126792"/>
  </r>
  <r>
    <x v="9"/>
    <s v="Selden"/>
    <s v="Low End"/>
    <s v="Baskin-Robbins"/>
    <s v="Cherries Jubilee"/>
    <n v="206"/>
    <n v="378.20893547998526"/>
    <n v="77911.040708876957"/>
    <n v="744.93750799997099"/>
    <n v="153457.12664799401"/>
    <n v="366.72857251998573"/>
    <n v="75546.085939117052"/>
    <n v="3.6162014951454902"/>
    <n v="0.49229441205691044"/>
  </r>
  <r>
    <x v="9"/>
    <s v="Selden"/>
    <s v="Low End"/>
    <s v="Baskin-Robbins"/>
    <s v="Jamoca"/>
    <n v="528"/>
    <n v="732.77212799997142"/>
    <n v="386903.68358398491"/>
    <n v="1624.0493279999368"/>
    <n v="857498.04518396663"/>
    <n v="891.27719999996543"/>
    <n v="470594.36159998173"/>
    <n v="3.0758509999998802"/>
    <n v="0.54879934041018252"/>
  </r>
  <r>
    <x v="9"/>
    <s v="Selden"/>
    <s v="Low End"/>
    <s v="Baskin-Robbins"/>
    <s v="Rocky Road"/>
    <n v="523"/>
    <n v="723.95961199997191"/>
    <n v="378630.87707598531"/>
    <n v="1609.4584119999377"/>
    <n v="841746.74947596737"/>
    <n v="885.49879999996574"/>
    <n v="463115.87239998206"/>
    <n v="3.0773583403440492"/>
    <n v="0.55018433119973031"/>
  </r>
  <r>
    <x v="9"/>
    <s v="Selden"/>
    <s v="Low End"/>
    <s v="Baskin-Robbins"/>
    <s v="Coffee"/>
    <n v="502"/>
    <n v="694.990385999973"/>
    <n v="348885.17377198645"/>
    <n v="1566.0067859999392"/>
    <n v="786135.40657196951"/>
    <n v="871.01639999996621"/>
    <n v="437250.23279998306"/>
    <n v="3.1195354302787632"/>
    <n v="0.55620218749167027"/>
  </r>
  <r>
    <x v="9"/>
    <s v="Selden"/>
    <s v="High End"/>
    <s v="Ben and Jerry's"/>
    <s v="Turtle Soup"/>
    <n v="316"/>
    <n v="907.2214863199639"/>
    <n v="286681.98967710859"/>
    <n v="1807.7344719999478"/>
    <n v="571244.09315198346"/>
    <n v="900.5129856799839"/>
    <n v="284562.10347487486"/>
    <n v="5.7206787088605946"/>
    <n v="0.49814450054919895"/>
  </r>
  <r>
    <x v="9"/>
    <s v="Selden"/>
    <s v="High End"/>
    <s v="Ben and Jerry's"/>
    <s v="Chocolate Macadamia"/>
    <n v="293"/>
    <n v="841.40857786996742"/>
    <n v="246532.71331590044"/>
    <n v="1733.8859769999522"/>
    <n v="508028.591260986"/>
    <n v="892.47739912998475"/>
    <n v="261495.87794508555"/>
    <n v="5.9176995802046148"/>
    <n v="0.51472669539330917"/>
  </r>
  <r>
    <x v="9"/>
    <s v="Selden"/>
    <s v="High End"/>
    <s v="Ben and Jerry's"/>
    <s v="Peanut Butter Cookie Dough"/>
    <n v="911"/>
    <n v="1428.0608249999445"/>
    <n v="1300963.4115749495"/>
    <n v="2737.6060129998932"/>
    <n v="2493959.0778429029"/>
    <n v="1309.5451879999487"/>
    <n v="1192995.6662679533"/>
    <n v="3.0050559967067985"/>
    <n v="0.47835414657236863"/>
  </r>
  <r>
    <x v="9"/>
    <s v="Selden"/>
    <s v="High End"/>
    <s v="Ben and Jerry's"/>
    <s v="Crème Brûlée"/>
    <n v="907"/>
    <n v="1407.5052749999463"/>
    <n v="1276607.2844249513"/>
    <n v="2700.4720709998969"/>
    <n v="2449328.1683969065"/>
    <n v="1292.9667959999506"/>
    <n v="1172720.8839719552"/>
    <n v="2.9773672227121244"/>
    <n v="0.47879287843225393"/>
  </r>
  <r>
    <x v="9"/>
    <s v="Selden"/>
    <s v="High End"/>
    <s v="Ben and Jerry's"/>
    <s v="Phish Food"/>
    <n v="880"/>
    <n v="1376.8919999999466"/>
    <n v="1211664.9599999529"/>
    <n v="2657.2624799998966"/>
    <n v="2338390.9823999088"/>
    <n v="1280.37047999995"/>
    <n v="1126726.0223999559"/>
    <n v="3.019616454545337"/>
    <n v="0.4818381660211451"/>
  </r>
  <r>
    <x v="9"/>
    <s v="Smithtown"/>
    <s v="High End"/>
    <s v="Ben and Jerry's"/>
    <s v="Pumpkin Cheesecake"/>
    <n v="871"/>
    <n v="1351.8355499999484"/>
    <n v="1177448.7640499549"/>
    <n v="2614.1971419998999"/>
    <n v="2276965.710681913"/>
    <n v="1262.3615919999515"/>
    <n v="1099516.946631958"/>
    <n v="3.0013744454648679"/>
    <n v="0.48288691457838029"/>
  </r>
  <r>
    <x v="9"/>
    <s v="Smithtown"/>
    <s v="High End"/>
    <s v="Ben and Jerry's"/>
    <s v="Sweet Cream &amp; Cookies"/>
    <n v="785"/>
    <n v="1218.8891249999533"/>
    <n v="956827.96312496334"/>
    <n v="2408.2074649999081"/>
    <n v="1890442.8600249279"/>
    <n v="1189.3183399999548"/>
    <n v="933614.89689996454"/>
    <n v="3.0677802101909659"/>
    <n v="0.49386041580101164"/>
  </r>
  <r>
    <x v="9"/>
    <s v="Smithtown"/>
    <s v="High End"/>
    <s v="Ben and Jerry's"/>
    <s v="Peanut Butter Cookie Dough"/>
    <n v="192"/>
    <n v="376.40800083998533"/>
    <n v="72270.336161277184"/>
    <n v="747.93516399997077"/>
    <n v="143603.55148799438"/>
    <n v="371.52716315998543"/>
    <n v="71333.215326717196"/>
    <n v="3.8954956458331811"/>
    <n v="0.49673712514471369"/>
  </r>
  <r>
    <x v="9"/>
    <s v="Smithtown"/>
    <s v="High End"/>
    <s v="Ben and Jerry's"/>
    <s v="Chocolate Fudge Brownie"/>
    <n v="754"/>
    <n v="1182.1211999999539"/>
    <n v="891319.38479996519"/>
    <n v="2356.2013279999082"/>
    <n v="1776575.8013119309"/>
    <n v="1174.0801279999544"/>
    <n v="885256.41651196568"/>
    <n v="3.1249354482757403"/>
    <n v="0.49829363647655156"/>
  </r>
  <r>
    <x v="9"/>
    <s v="Smithtown"/>
    <s v="High End"/>
    <s v="Ben and Jerry's"/>
    <s v="Bananas on the Rum"/>
    <n v="694"/>
    <n v="1088.3654999999576"/>
    <n v="755325.65699997055"/>
    <n v="2210.925819999914"/>
    <n v="1534382.5190799404"/>
    <n v="1122.5603199999564"/>
    <n v="779056.86207996984"/>
    <n v="3.1857720749278298"/>
    <n v="0.50773314502247757"/>
  </r>
  <r>
    <x v="9"/>
    <s v="Smithtown"/>
    <s v="High End"/>
    <s v="Ben and Jerry's"/>
    <s v="Dublin Mudslide"/>
    <n v="586"/>
    <n v="930.201749999963"/>
    <n v="545098.22549997829"/>
    <n v="1971.9712699999218"/>
    <n v="1155575.1642199541"/>
    <n v="1041.7695199999589"/>
    <n v="610476.93871997576"/>
    <n v="3.3651386860066923"/>
    <n v="0.52828838627045527"/>
  </r>
  <r>
    <x v="9"/>
    <s v="Smithtown"/>
    <s v="High End"/>
    <s v="Ben and Jerry's"/>
    <s v="Chocolate Fudge Brownie"/>
    <n v="457"/>
    <n v="717.20437499997206"/>
    <n v="327762.39937498723"/>
    <n v="1635.5886749999365"/>
    <n v="747464.024474971"/>
    <n v="918.38429999996447"/>
    <n v="419701.62509998376"/>
    <n v="3.5789686542668195"/>
    <n v="0.56150076974579211"/>
  </r>
  <r>
    <x v="9"/>
    <s v="Smithtown"/>
    <s v="High End"/>
    <s v="Ben and Jerry's"/>
    <s v="ONE Cheesecake Brownie"/>
    <n v="408"/>
    <n v="638.74439999997526"/>
    <n v="260607.71519998991"/>
    <n v="1512.6135359999414"/>
    <n v="617146.32268797606"/>
    <n v="873.86913599996615"/>
    <n v="356538.60748798616"/>
    <n v="3.7073861176469154"/>
    <n v="0.5777213512916759"/>
  </r>
  <r>
    <x v="9"/>
    <s v="Smithtown"/>
    <s v="High End"/>
    <s v="Ben and Jerry's"/>
    <s v="Bananas on the Rum"/>
    <n v="144"/>
    <n v="264.80386459998965"/>
    <n v="38131.756502398508"/>
    <n v="631.13665999997534"/>
    <n v="90883.679039996452"/>
    <n v="366.33279539998568"/>
    <n v="52751.922537597944"/>
    <n v="4.3828934722220509"/>
    <n v="0.58043339678604633"/>
  </r>
  <r>
    <x v="9"/>
    <s v="Smithtown"/>
    <s v="Low End"/>
    <s v="EDY's"/>
    <s v="Chocolate Fudge Chunk"/>
    <n v="731"/>
    <n v="1193.9352121999534"/>
    <n v="872766.64011816599"/>
    <n v="2293.99261999993"/>
    <n v="1676908.6052199488"/>
    <n v="1100.0574077999765"/>
    <n v="804141.96510178281"/>
    <n v="3.1381567989055128"/>
    <n v="0.47953833774757748"/>
  </r>
  <r>
    <x v="9"/>
    <s v="Smithtown"/>
    <s v="Low End"/>
    <s v="EDY's"/>
    <s v="Mint Chocolate Chip"/>
    <n v="699"/>
    <n v="1148.9386346099552"/>
    <n v="803108.10559235874"/>
    <n v="2238.6250309999323"/>
    <n v="1564798.8966689527"/>
    <n v="1089.6863963899771"/>
    <n v="761690.79107659392"/>
    <n v="3.2026109170242236"/>
    <n v="0.48676593056017253"/>
  </r>
  <r>
    <x v="9"/>
    <s v="Smithtown"/>
    <s v="Low End"/>
    <s v="EDY's"/>
    <s v="Mocha Almond Fudge"/>
    <n v="660"/>
    <n v="1106.4262193999559"/>
    <n v="730241.30480397097"/>
    <n v="2189.9797399999325"/>
    <n v="1445386.6283999553"/>
    <n v="1083.5535205999765"/>
    <n v="715145.32359598437"/>
    <n v="3.3181511212120189"/>
    <n v="0.49477787433778264"/>
  </r>
  <r>
    <x v="9"/>
    <s v="Smithtown"/>
    <s v="Low End"/>
    <s v="EDY's"/>
    <s v="Vanilla Bean"/>
    <n v="468"/>
    <n v="814.04419751996886"/>
    <n v="380972.68443934544"/>
    <n v="1322.7199919999493"/>
    <n v="619032.95625597634"/>
    <n v="508.67579447998048"/>
    <n v="238060.27181663091"/>
    <n v="2.826324769230661"/>
    <n v="0.38456800952321279"/>
  </r>
  <r>
    <x v="9"/>
    <s v="Smithtown"/>
    <s v="Low End"/>
    <s v="EDY's"/>
    <s v="Mocha Almond Fudge"/>
    <n v="344"/>
    <n v="646.0969923199749"/>
    <n v="222257.36535807137"/>
    <n v="1118.4870719999565"/>
    <n v="384759.55276798503"/>
    <n v="472.39007967998157"/>
    <n v="162502.18740991366"/>
    <n v="3.2514159069766175"/>
    <n v="0.42234737575938647"/>
  </r>
  <r>
    <x v="9"/>
    <s v="Smithtown"/>
    <s v="Low End"/>
    <s v="EDY's"/>
    <s v="Mocha Almond Fudge"/>
    <n v="208"/>
    <n v="454.72233575998234"/>
    <n v="94582.245838076327"/>
    <n v="882.8526959999657"/>
    <n v="183633.36076799285"/>
    <n v="428.13036023998336"/>
    <n v="89051.114929916526"/>
    <n v="4.2444841153844504"/>
    <n v="0.48493974383241845"/>
  </r>
  <r>
    <x v="9"/>
    <s v="Smithtown"/>
    <s v="Low End"/>
    <s v="EDY's"/>
    <s v="Rocky Road"/>
    <n v="207"/>
    <n v="312.61935844998783"/>
    <n v="64712.20719914748"/>
    <n v="707.94349499997247"/>
    <n v="146544.3034649943"/>
    <n v="395.32413654998464"/>
    <n v="81832.09626584682"/>
    <n v="3.420016884057838"/>
    <n v="0.55841199098806604"/>
  </r>
  <r>
    <x v="9"/>
    <s v="Smithtown"/>
    <s v="High End"/>
    <s v="Häagen-Dazs"/>
    <s v="Mocha Almond Fudge"/>
    <n v="282"/>
    <n v="893.30611679996525"/>
    <n v="251912.32493759019"/>
    <n v="1805.1252799999493"/>
    <n v="509045.32895998569"/>
    <n v="911.81916319998402"/>
    <n v="257133.0040223955"/>
    <n v="6.4011534751771251"/>
    <n v="0.50512791178682603"/>
  </r>
  <r>
    <x v="9"/>
    <s v="Smithtown"/>
    <s v="High End"/>
    <s v="Häagen-Dazs"/>
    <s v="Chocolate Peanut Butter"/>
    <n v="926"/>
    <n v="1629.9276059999347"/>
    <n v="1509312.9631559395"/>
    <n v="3141.9867059998742"/>
    <n v="2909479.6897558835"/>
    <n v="1512.0590999999395"/>
    <n v="1400166.7265999441"/>
    <n v="3.3930741965441404"/>
    <n v="0.48124299734067683"/>
  </r>
  <r>
    <x v="9"/>
    <s v="Smithtown"/>
    <s v="High End"/>
    <s v="Häagen-Dazs"/>
    <s v="Butter Pecan"/>
    <n v="887"/>
    <n v="1523.7338369999418"/>
    <n v="1351551.9134189484"/>
    <n v="2959.0707869998869"/>
    <n v="2624695.7880688999"/>
    <n v="1435.3369499999451"/>
    <n v="1273143.8746499515"/>
    <n v="3.3360437282975051"/>
    <n v="0.48506340446664009"/>
  </r>
  <r>
    <x v="9"/>
    <s v="Smithtown"/>
    <s v="High End"/>
    <s v="Häagen-Dazs"/>
    <s v="Mocha Almond Fudge"/>
    <n v="699"/>
    <n v="1227.5817029999512"/>
    <n v="858079.61039696587"/>
    <n v="2496.0637529999008"/>
    <n v="1744748.5633469305"/>
    <n v="1268.4820499999496"/>
    <n v="886668.95294996467"/>
    <n v="3.5709066566522187"/>
    <n v="0.50819296922020563"/>
  </r>
  <r>
    <x v="9"/>
    <s v="Smithtown"/>
    <s v="High End"/>
    <s v="Häagen-Dazs"/>
    <s v="Mayan Chocolate"/>
    <n v="163"/>
    <n v="326.35861847998729"/>
    <n v="53196.454812237927"/>
    <n v="699.35680799997272"/>
    <n v="113995.15970399555"/>
    <n v="372.99818951998543"/>
    <n v="60798.704891757625"/>
    <n v="4.2905325644170107"/>
    <n v="0.53334461787351328"/>
  </r>
  <r>
    <x v="9"/>
    <s v="Smithtown"/>
    <s v="High End"/>
    <s v="Häagen-Dazs"/>
    <s v="Mayan Chocolate"/>
    <n v="375"/>
    <n v="651.47737499997459"/>
    <n v="244304.01562499048"/>
    <n v="1567.2086249999388"/>
    <n v="587703.23437497707"/>
    <n v="915.73124999996423"/>
    <n v="343399.21874998661"/>
    <n v="4.1792229999998369"/>
    <n v="0.58430717863105175"/>
  </r>
  <r>
    <x v="9"/>
    <s v="Smithtown"/>
    <s v="Low End"/>
    <s v="Baskin-Robbins"/>
    <s v="Coffee"/>
    <n v="193"/>
    <n v="576.86882483997601"/>
    <n v="111335.68319411537"/>
    <n v="962.39116399995999"/>
    <n v="185741.49465199228"/>
    <n v="385.52233915998397"/>
    <n v="74405.811457876916"/>
    <n v="4.9864827150256996"/>
    <n v="0.40058798706925786"/>
  </r>
  <r>
    <x v="9"/>
    <s v="Smithtown"/>
    <s v="Low End"/>
    <s v="Baskin-Robbins"/>
    <s v="Reese's Peanut Butter Cup"/>
    <n v="954"/>
    <n v="1375.2444239999427"/>
    <n v="1311983.1804959453"/>
    <n v="2609.6220239998916"/>
    <n v="2489579.4108958966"/>
    <n v="1234.3775999999489"/>
    <n v="1177596.2303999513"/>
    <n v="2.7354528553457982"/>
    <n v="0.47301010975833185"/>
  </r>
  <r>
    <x v="9"/>
    <s v="St James"/>
    <s v="Low End"/>
    <s v="Baskin-Robbins"/>
    <s v="Vanilla"/>
    <n v="221"/>
    <n v="420.11526023998277"/>
    <n v="92845.472513036191"/>
    <n v="797.82050399996729"/>
    <n v="176318.33138399277"/>
    <n v="377.70524375998451"/>
    <n v="83472.858870956581"/>
    <n v="3.6100475294116166"/>
    <n v="0.47342132956763416"/>
  </r>
  <r>
    <x v="9"/>
    <s v="St James"/>
    <s v="Low End"/>
    <s v="Baskin-Robbins"/>
    <s v="Cherries Jubilee"/>
    <n v="889"/>
    <n v="1267.3904039999481"/>
    <n v="1126710.0691559538"/>
    <n v="2441.5700039999001"/>
    <n v="2170555.7335559111"/>
    <n v="1174.179599999952"/>
    <n v="1043845.6643999573"/>
    <n v="2.746422951630934"/>
    <n v="0.48091170766201796"/>
  </r>
  <r>
    <x v="9"/>
    <s v="St James"/>
    <s v="Low End"/>
    <s v="Baskin-Robbins"/>
    <s v="Rocky Road"/>
    <n v="766"/>
    <n v="1090.3604019999555"/>
    <n v="835216.06793196592"/>
    <n v="2174.7552019999116"/>
    <n v="1665862.4847319324"/>
    <n v="1084.3947999999561"/>
    <n v="830646.41679996648"/>
    <n v="2.839106007832783"/>
    <n v="0.49862844287152103"/>
  </r>
  <r>
    <x v="9"/>
    <s v="St James"/>
    <s v="Low End"/>
    <s v="Baskin-Robbins"/>
    <s v="Jamoca"/>
    <n v="717"/>
    <n v="1011.4797869999594"/>
    <n v="725231.00727897091"/>
    <n v="2051.4360869999177"/>
    <n v="1470879.6743789411"/>
    <n v="1039.9562999999584"/>
    <n v="745648.66709997016"/>
    <n v="2.8611381966526048"/>
    <n v="0.50694062885518509"/>
  </r>
  <r>
    <x v="9"/>
    <s v="St James"/>
    <s v="Low End"/>
    <s v="Baskin-Robbins"/>
    <s v="Lemon Custard"/>
    <n v="511"/>
    <n v="727.78817299997036"/>
    <n v="371899.75640298484"/>
    <n v="1630.2858729999336"/>
    <n v="833076.0811029661"/>
    <n v="902.49769999996329"/>
    <n v="461176.32469998125"/>
    <n v="3.1903833131114161"/>
    <n v="0.553582482033812"/>
  </r>
  <r>
    <x v="9"/>
    <s v="St James"/>
    <s v="High End"/>
    <s v="Ben and Jerry's"/>
    <s v="Fossil Fuel"/>
    <n v="324"/>
    <n v="930.75805463996255"/>
    <n v="301565.60970334784"/>
    <n v="1834.2111439999464"/>
    <n v="594284.41065598268"/>
    <n v="903.45308935998389"/>
    <n v="292718.80095263483"/>
    <n v="5.6611455061726739"/>
    <n v="0.49255675515621566"/>
  </r>
  <r>
    <x v="9"/>
    <s v="St James"/>
    <s v="High End"/>
    <s v="Ben and Jerry's"/>
    <s v="Vanilla Caramel Fudge"/>
    <n v="258"/>
    <n v="783.49420547996795"/>
    <n v="202141.50501383172"/>
    <n v="1684.0113079999517"/>
    <n v="434474.91746398754"/>
    <n v="900.51710251998372"/>
    <n v="232333.41245015583"/>
    <n v="6.5271756124029139"/>
    <n v="0.53474528243489061"/>
  </r>
  <r>
    <x v="9"/>
    <s v="St James"/>
    <s v="High End"/>
    <s v="Ben and Jerry's"/>
    <s v="Goodbye Yellow Brickle Road"/>
    <n v="981"/>
    <n v="1578.1837499999358"/>
    <n v="1548198.2587499369"/>
    <n v="2984.1883499998789"/>
    <n v="2927488.7713498813"/>
    <n v="1406.0045999999431"/>
    <n v="1379290.5125999444"/>
    <n v="3.041986085626788"/>
    <n v="0.47115142715438862"/>
  </r>
  <r>
    <x v="9"/>
    <s v="St James"/>
    <s v="High End"/>
    <s v="Ben and Jerry's"/>
    <s v="Chocolate Peanut Butter Swirl"/>
    <n v="892"/>
    <n v="1437.6140999999413"/>
    <n v="1282351.7771999477"/>
    <n v="2767.124203999887"/>
    <n v="2468274.7899678992"/>
    <n v="1329.5101039999456"/>
    <n v="1185923.0127679515"/>
    <n v="3.1021571793720706"/>
    <n v="0.4804663636269505"/>
  </r>
  <r>
    <x v="9"/>
    <s v="St James"/>
    <s v="High End"/>
    <s v="Ben and Jerry's"/>
    <s v="Vanilla Caramel Fudge"/>
    <n v="869"/>
    <n v="1400.9366249999428"/>
    <n v="1217413.9271249503"/>
    <n v="2710.3833649998892"/>
    <n v="2355323.1441849037"/>
    <n v="1309.4467399999464"/>
    <n v="1137909.2170599534"/>
    <n v="3.1189681990792741"/>
    <n v="0.48312233498378188"/>
  </r>
  <r>
    <x v="9"/>
    <s v="St James"/>
    <s v="High End"/>
    <s v="Ben and Jerry's"/>
    <s v="Vanilla Caramel Fudge"/>
    <n v="852"/>
    <n v="1358.5778999999454"/>
    <n v="1157508.3707999536"/>
    <n v="2638.8302759998942"/>
    <n v="2248283.3951519099"/>
    <n v="1280.2523759999488"/>
    <n v="1090775.0243519563"/>
    <n v="3.0972186338026928"/>
    <n v="0.48515904476457511"/>
  </r>
  <r>
    <x v="9"/>
    <s v="St James"/>
    <s v="High End"/>
    <s v="Ben and Jerry's"/>
    <s v="Chocolate Macadamia"/>
    <n v="500"/>
    <n v="805.04999999996721"/>
    <n v="402524.99999998359"/>
    <n v="1785.4219999999273"/>
    <n v="892710.99999996368"/>
    <n v="980.37199999996005"/>
    <n v="490185.99999998009"/>
    <n v="3.5708439999998545"/>
    <n v="0.54909819639278556"/>
  </r>
  <r>
    <x v="9"/>
    <s v="St James"/>
    <s v="High End"/>
    <s v="Ben and Jerry's"/>
    <s v="Phish Food"/>
    <n v="405"/>
    <n v="652.3638749999734"/>
    <n v="264207.36937498924"/>
    <n v="1548.8138549999367"/>
    <n v="627269.6112749743"/>
    <n v="896.44997999996326"/>
    <n v="363062.24189998506"/>
    <n v="3.8242317407405841"/>
    <n v="0.5787977535880191"/>
  </r>
  <r>
    <x v="9"/>
    <s v="St James"/>
    <s v="Low End"/>
    <s v="Ben and Jerry's"/>
    <s v="Willie Nelson’s Country PeachCobbler"/>
    <n v="947"/>
    <n v="1523.699324999938"/>
    <n v="1442943.2607749412"/>
    <n v="2899.7519529998822"/>
    <n v="2746065.0994908884"/>
    <n v="1376.0526279999442"/>
    <n v="1303121.8387159472"/>
    <n v="3.0620400770854088"/>
    <n v="0.47454149537734619"/>
  </r>
  <r>
    <x v="9"/>
    <s v="St James"/>
    <s v="Low End"/>
    <s v="EDY's"/>
    <s v="Take the Cake"/>
    <n v="947"/>
    <n v="1537.4233387999375"/>
    <n v="1455939.9018435408"/>
    <n v="2725.3494799999094"/>
    <n v="2580905.9575599143"/>
    <n v="1187.9261411999719"/>
    <n v="1124966.0557163735"/>
    <n v="2.8778769588172222"/>
    <n v="0.43588029715734344"/>
  </r>
  <r>
    <x v="9"/>
    <s v="St James"/>
    <s v="Low End"/>
    <s v="EDY's"/>
    <s v="Vanilla Bean"/>
    <n v="944"/>
    <n v="1535.6497059199371"/>
    <n v="1449653.3223884206"/>
    <n v="2723.7216319999088"/>
    <n v="2571193.220607914"/>
    <n v="1188.0719260799717"/>
    <n v="1121539.8982194935"/>
    <n v="2.8852983389829543"/>
    <n v="0.436194327688187"/>
  </r>
  <r>
    <x v="9"/>
    <s v="St James"/>
    <s v="Low End"/>
    <s v="EDY's"/>
    <s v="French Silk®"/>
    <n v="702"/>
    <n v="1197.77369237995"/>
    <n v="840837.13205072493"/>
    <n v="2311.2852979999243"/>
    <n v="1622522.2791959469"/>
    <n v="1113.5116056199743"/>
    <n v="781685.14714522194"/>
    <n v="3.2924291994300914"/>
    <n v="0.48177159547700749"/>
  </r>
  <r>
    <x v="9"/>
    <s v="St James"/>
    <s v="High End"/>
    <s v="Häagen-Dazs"/>
    <s v="Mayan Chocolate"/>
    <n v="276"/>
    <n v="904.6045321199631"/>
    <n v="249670.85086510982"/>
    <n v="1827.8944519999457"/>
    <n v="504498.86875198502"/>
    <n v="923.28991987998256"/>
    <n v="254828.0178868752"/>
    <n v="6.6228059855070498"/>
    <n v="0.5051111779839299"/>
  </r>
  <r>
    <x v="9"/>
    <s v="St James"/>
    <s v="High End"/>
    <s v="Häagen-Dazs"/>
    <s v="Triple Chocolate"/>
    <n v="250"/>
    <n v="561.75238949997743"/>
    <n v="140438.09737499437"/>
    <n v="957.03044999996155"/>
    <n v="239257.61249999038"/>
    <n v="395.27806049998412"/>
    <n v="98819.515124996018"/>
    <n v="3.8281217999998463"/>
    <n v="0.41302558398220246"/>
  </r>
  <r>
    <x v="9"/>
    <s v="St James"/>
    <s v="High End"/>
    <s v="Häagen-Dazs"/>
    <s v="Mocha Almond Fudge"/>
    <n v="213"/>
    <n v="468.13675313998084"/>
    <n v="99713.128418815919"/>
    <n v="860.06309399996485"/>
    <n v="183193.43902199253"/>
    <n v="391.92634085998401"/>
    <n v="83480.310603176607"/>
    <n v="4.0378549014082861"/>
    <n v="0.45569487121836671"/>
  </r>
  <r>
    <x v="9"/>
    <s v="St James"/>
    <s v="High End"/>
    <s v="Häagen-Dazs"/>
    <s v="Peaches and Cream"/>
    <n v="797"/>
    <n v="1422.5111039999417"/>
    <n v="1133741.3498879536"/>
    <n v="2817.0455039998851"/>
    <n v="2245185.2666879082"/>
    <n v="1394.5343999999434"/>
    <n v="1111443.9167999546"/>
    <n v="3.5345614855707468"/>
    <n v="0.49503438905046537"/>
  </r>
  <r>
    <x v="9"/>
    <s v="St James"/>
    <s v="High End"/>
    <s v="Häagen-Dazs"/>
    <s v="Peaches and Cream"/>
    <n v="738"/>
    <n v="1317.573539999946"/>
    <n v="972369.27251996018"/>
    <n v="2649.0425399998917"/>
    <n v="1954993.39451992"/>
    <n v="1331.4689999999457"/>
    <n v="982624.12199995981"/>
    <n v="3.5894885365852192"/>
    <n v="0.50262273251376333"/>
  </r>
  <r>
    <x v="9"/>
    <s v="Stony Brook"/>
    <s v="High End"/>
    <s v="Häagen-Dazs"/>
    <s v="Strawberry"/>
    <n v="505"/>
    <n v="911.39975999996204"/>
    <n v="460256.87879998086"/>
    <n v="2004.0357599999163"/>
    <n v="1012038.0587999577"/>
    <n v="1092.6359999999543"/>
    <n v="551781.17999997688"/>
    <n v="3.9683876435641907"/>
    <n v="0.54521781587370477"/>
  </r>
  <r>
    <x v="9"/>
    <s v="Stony Brook"/>
    <s v="Low End"/>
    <s v="Baskin-Robbins"/>
    <s v="Chocolate Chip Cookie Dough"/>
    <n v="385"/>
    <n v="1009.581241199956"/>
    <n v="388688.77786198305"/>
    <n v="1915.9765199999385"/>
    <n v="737650.96019997634"/>
    <n v="906.39527879998252"/>
    <n v="348962.18233799329"/>
    <n v="4.9765623896102298"/>
    <n v="0.47307222679326549"/>
  </r>
  <r>
    <x v="9"/>
    <s v="Stony Brook"/>
    <s v="Low End"/>
    <s v="Baskin-Robbins"/>
    <s v="Green Mint Stick"/>
    <n v="360"/>
    <n v="944.8796327999595"/>
    <n v="340156.66780798545"/>
    <n v="1845.5088799999426"/>
    <n v="664383.19679997931"/>
    <n v="900.62924719998307"/>
    <n v="324226.52899199387"/>
    <n v="5.1264135555553958"/>
    <n v="0.48801133224566823"/>
  </r>
  <r>
    <x v="9"/>
    <s v="Stony Brook"/>
    <s v="Low End"/>
    <s v="Baskin-Robbins"/>
    <s v="Peanut Butter ’n Chocolate"/>
    <n v="301"/>
    <n v="818.2067479199651"/>
    <n v="246280.2311239095"/>
    <n v="1715.7126319999479"/>
    <n v="516429.50223198434"/>
    <n v="897.50588407998282"/>
    <n v="270149.27110807481"/>
    <n v="5.7000419667772357"/>
    <n v="0.52310967894069227"/>
  </r>
  <r>
    <x v="9"/>
    <s v="Stony Brook"/>
    <s v="Low End"/>
    <s v="Baskin-Robbins"/>
    <s v="Date Nut"/>
    <n v="295"/>
    <n v="796.45853384996656"/>
    <n v="234955.26748574013"/>
    <n v="1689.2748349999499"/>
    <n v="498336.07632498525"/>
    <n v="892.81630114998336"/>
    <n v="263380.80883924512"/>
    <n v="5.7263553728811862"/>
    <n v="0.52852045306766782"/>
  </r>
  <r>
    <x v="9"/>
    <s v="Stony Brook"/>
    <s v="Low End"/>
    <s v="Baskin-Robbins"/>
    <s v="French Vanilla"/>
    <n v="288"/>
    <n v="788.44414871996639"/>
    <n v="227071.91483135032"/>
    <n v="1684.3343119999495"/>
    <n v="485088.28185598546"/>
    <n v="895.89016327998308"/>
    <n v="258016.36702463514"/>
    <n v="5.8483830277776025"/>
    <n v="0.53189569131095982"/>
  </r>
  <r>
    <x v="9"/>
    <s v="Stony Brook"/>
    <s v="Low End"/>
    <s v="Baskin-Robbins"/>
    <s v="Pineapple Sherbet"/>
    <n v="211"/>
    <n v="625.03566488997319"/>
    <n v="131882.52529178435"/>
    <n v="1017.8540189999563"/>
    <n v="214767.19800899079"/>
    <n v="392.81835410998315"/>
    <n v="82884.672717206442"/>
    <n v="4.8239526966822579"/>
    <n v="0.38592798847120335"/>
  </r>
  <r>
    <x v="9"/>
    <s v="Stony Brook"/>
    <s v="Low End"/>
    <s v="Baskin-Robbins"/>
    <s v="Peanut Butter ’n Chocolate"/>
    <n v="211"/>
    <n v="410.08659347998235"/>
    <n v="86528.271224276279"/>
    <n v="797.56930799996576"/>
    <n v="168287.12398799279"/>
    <n v="387.4827145199834"/>
    <n v="81758.85276371651"/>
    <n v="3.7799493270140556"/>
    <n v="0.48582952056124012"/>
  </r>
  <r>
    <x v="9"/>
    <s v="Stony Brook"/>
    <s v="Low End"/>
    <s v="Baskin-Robbins"/>
    <s v="Black Walnut"/>
    <n v="823"/>
    <n v="1205.2349429999485"/>
    <n v="991908.35808895761"/>
    <n v="2362.8056429998992"/>
    <n v="1944589.0441889171"/>
    <n v="1157.5706999999506"/>
    <n v="952680.68609995954"/>
    <n v="2.8709667594166453"/>
    <n v="0.48991363442414126"/>
  </r>
  <r>
    <x v="9"/>
    <s v="Stony Brook"/>
    <s v="High End"/>
    <s v="Ben and Jerry's"/>
    <s v="Half Baked"/>
    <n v="883"/>
    <n v="1461.8506499999376"/>
    <n v="1290814.123949945"/>
    <n v="2819.3427859998797"/>
    <n v="2489479.6800378938"/>
    <n v="1357.4921359999421"/>
    <n v="1198665.5560879488"/>
    <n v="3.1929136874290824"/>
    <n v="0.48149240409534227"/>
  </r>
  <r>
    <x v="9"/>
    <s v="Stony Brook"/>
    <s v="High End"/>
    <s v="Ben and Jerry's"/>
    <s v="Mission to Marzipan"/>
    <n v="659"/>
    <n v="1088.7833249999537"/>
    <n v="717508.21117496944"/>
    <n v="2239.5489129999046"/>
    <n v="1475862.7336669371"/>
    <n v="1150.7655879999509"/>
    <n v="758354.52249196765"/>
    <n v="3.3984050273139674"/>
    <n v="0.51383811325580098"/>
  </r>
  <r>
    <x v="9"/>
    <s v="Stony Brook"/>
    <s v="High End"/>
    <s v="Ben and Jerry's"/>
    <s v="Mint Chocolate Cookie"/>
    <n v="548"/>
    <n v="897.87059999996234"/>
    <n v="492033.08879997936"/>
    <n v="1938.8470639999186"/>
    <n v="1062488.1910719555"/>
    <n v="1040.9764639999562"/>
    <n v="570455.10227197618"/>
    <n v="3.5380420875910925"/>
    <n v="0.53690488709943951"/>
  </r>
  <r>
    <x v="9"/>
    <s v="Stony Brook"/>
    <s v="High End"/>
    <s v="Ben and Jerry's"/>
    <s v="Half Baked"/>
    <n v="506"/>
    <n v="838.27754999996421"/>
    <n v="424168.44029998191"/>
    <n v="1852.4866219999208"/>
    <n v="937358.23073195992"/>
    <n v="1014.2090719999566"/>
    <n v="513189.79043197801"/>
    <n v="3.6610407549405548"/>
    <n v="0.54748523414707817"/>
  </r>
  <r>
    <x v="9"/>
    <s v="Stony Brook"/>
    <s v="High End"/>
    <s v="Ben and Jerry's"/>
    <s v="Goodbye Yellow Brickle Road"/>
    <n v="495"/>
    <n v="818.04937499996515"/>
    <n v="404934.44062498276"/>
    <n v="1819.7604749999227"/>
    <n v="900781.43512496178"/>
    <n v="1001.7110999999576"/>
    <n v="495846.99449997902"/>
    <n v="3.6762837878786319"/>
    <n v="0.55046315916934074"/>
  </r>
  <r>
    <x v="9"/>
    <s v="Stony Brook"/>
    <s v="High End"/>
    <s v="Ben and Jerry's"/>
    <s v="Peanut Butter Cookie Dough"/>
    <n v="438"/>
    <n v="718.03529999996988"/>
    <n v="314499.46139998682"/>
    <n v="1660.2025319999302"/>
    <n v="727168.70901596942"/>
    <n v="942.16723199996034"/>
    <n v="412669.2476159826"/>
    <n v="3.7904167397258681"/>
    <n v="0.56750138241567261"/>
  </r>
  <r>
    <x v="9"/>
    <s v="Stony Brook"/>
    <s v="High End"/>
    <s v="Ben and Jerry's"/>
    <s v="Turtle Soup"/>
    <n v="146"/>
    <n v="283.77049943998787"/>
    <n v="41430.492918238233"/>
    <n v="669.79322399997136"/>
    <n v="97789.810703995812"/>
    <n v="386.02272455998349"/>
    <n v="56359.317785757579"/>
    <n v="4.5876248219176121"/>
    <n v="0.57633118808619055"/>
  </r>
  <r>
    <x v="10"/>
    <s v="Centereach"/>
    <s v="High End"/>
    <s v="Ben and Jerry's"/>
    <s v="Coffee Coffee BuzzBuzzBuzz"/>
    <n v="386"/>
    <n v="638.17379999997286"/>
    <n v="246335.08679998951"/>
    <n v="1540.9784719999345"/>
    <n v="594817.69019197475"/>
    <n v="902.80467199996167"/>
    <n v="348482.60339198523"/>
    <n v="3.9921722072537165"/>
    <n v="0.58586455839858098"/>
  </r>
  <r>
    <x v="10"/>
    <s v="Centereach"/>
    <s v="Low End"/>
    <s v="Ben and Jerry's"/>
    <s v="Willie Nelson’s Country PeachCobbler"/>
    <n v="703"/>
    <n v="1161.3208499999505"/>
    <n v="816408.55754996522"/>
    <n v="2351.9876739998999"/>
    <n v="1653447.3348219297"/>
    <n v="1190.6668239999494"/>
    <n v="837038.77727196447"/>
    <n v="3.3456439174963015"/>
    <n v="0.50623854757497344"/>
  </r>
  <r>
    <x v="10"/>
    <s v="Centereach"/>
    <s v="Low End"/>
    <s v="EDY's"/>
    <s v="Cookie Dough"/>
    <n v="998"/>
    <n v="1676.2903333799272"/>
    <n v="1672937.7527131673"/>
    <n v="2909.7663979998952"/>
    <n v="2903946.8652038951"/>
    <n v="1233.4760646199679"/>
    <n v="1231009.1124907278"/>
    <n v="2.9155975931862677"/>
    <n v="0.42390896584269799"/>
  </r>
  <r>
    <x v="10"/>
    <s v="Centereach"/>
    <s v="Low End"/>
    <s v="EDY's"/>
    <s v="Cookie Dough"/>
    <n v="837"/>
    <n v="1414.7502704999397"/>
    <n v="1184145.9764084495"/>
    <n v="2583.0855499999111"/>
    <n v="2162042.6053499258"/>
    <n v="1168.3352794999714"/>
    <n v="977896.62894147635"/>
    <n v="3.0861237156510288"/>
    <n v="0.45230220094723989"/>
  </r>
  <r>
    <x v="10"/>
    <s v="Centereach"/>
    <s v="Low End"/>
    <s v="EDY's"/>
    <s v="Cookie Dough"/>
    <n v="338"/>
    <n v="673.37129743997127"/>
    <n v="227599.49853471029"/>
    <n v="1170.15902399995"/>
    <n v="395513.7501119831"/>
    <n v="496.78772655997875"/>
    <n v="167914.25157727281"/>
    <n v="3.4620089467454145"/>
    <n v="0.42454719091240367"/>
  </r>
  <r>
    <x v="10"/>
    <s v="Centereach"/>
    <s v="Low End"/>
    <s v="EDY's"/>
    <s v="Girl Scouts® Thin Mint Cookie (Jan-Apr)"/>
    <n v="273"/>
    <n v="576.82718810997528"/>
    <n v="157473.82235402326"/>
    <n v="1051.3098809999551"/>
    <n v="287007.59751298773"/>
    <n v="474.48269288997983"/>
    <n v="129533.77515896448"/>
    <n v="3.8509519450547804"/>
    <n v="0.45132524811683006"/>
  </r>
  <r>
    <x v="10"/>
    <s v="Centereach"/>
    <s v="Low End"/>
    <s v="EDY's"/>
    <s v="Cookie Dough"/>
    <n v="223"/>
    <n v="353.86984697998491"/>
    <n v="78912.975876536642"/>
    <n v="776.78095799996686"/>
    <n v="173222.1536339926"/>
    <n v="422.91111101998194"/>
    <n v="94309.177757455953"/>
    <n v="3.4833226816142013"/>
    <n v="0.54444062597631282"/>
  </r>
  <r>
    <x v="10"/>
    <s v="Centereach"/>
    <s v="High End"/>
    <s v="Häagen-Dazs"/>
    <s v="Baileys Irish Cream"/>
    <n v="349"/>
    <n v="865.61553278996223"/>
    <n v="302099.82094369683"/>
    <n v="1800.4841089999434"/>
    <n v="628368.9540409802"/>
    <n v="934.86857620998114"/>
    <n v="326269.13309728337"/>
    <n v="5.1589802550141641"/>
    <n v="0.51923178412790449"/>
  </r>
  <r>
    <x v="10"/>
    <s v="Centereach"/>
    <s v="High End"/>
    <s v="Häagen-Dazs"/>
    <s v="Vanilla Swiss Almond"/>
    <n v="302"/>
    <n v="726.19101059996888"/>
    <n v="219309.68520119059"/>
    <n v="1146.757259999951"/>
    <n v="346320.6925199852"/>
    <n v="420.5662493999821"/>
    <n v="127011.00731879461"/>
    <n v="3.7972094701985131"/>
    <n v="0.36674391701692832"/>
  </r>
  <r>
    <x v="10"/>
    <s v="Centereach"/>
    <s v="High End"/>
    <s v="Häagen-Dazs"/>
    <s v="Vanilla Bean"/>
    <n v="919"/>
    <n v="1679.8483709999284"/>
    <n v="1543780.6529489341"/>
    <n v="3242.3802209998616"/>
    <n v="2979747.4230988729"/>
    <n v="1562.5318499999332"/>
    <n v="1435966.7701499388"/>
    <n v="3.5281612850923412"/>
    <n v="0.48190888899454581"/>
  </r>
  <r>
    <x v="10"/>
    <s v="Centereach"/>
    <s v="High End"/>
    <s v="Häagen-Dazs"/>
    <s v="Vanilla Swiss Almond"/>
    <n v="783"/>
    <n v="1434.9571199999389"/>
    <n v="1123571.4249599522"/>
    <n v="2851.3891199998784"/>
    <n v="2232637.6809599046"/>
    <n v="1416.4319999999395"/>
    <n v="1109066.2559999523"/>
    <n v="3.6416208429117223"/>
    <n v="0.49675156227011202"/>
  </r>
  <r>
    <x v="10"/>
    <s v="Centereach"/>
    <s v="High End"/>
    <s v="Häagen-Dazs"/>
    <s v="Vanilla Bean"/>
    <n v="780"/>
    <n v="1432.7609399999387"/>
    <n v="1117553.5331999522"/>
    <n v="2849.1449399998778"/>
    <n v="2222333.0531999045"/>
    <n v="1416.3839999999391"/>
    <n v="1104779.5199999523"/>
    <n v="3.6527499230767666"/>
    <n v="0.49712599036818389"/>
  </r>
  <r>
    <x v="10"/>
    <s v="Centereach"/>
    <s v="High End"/>
    <s v="Häagen-Dazs"/>
    <s v="Cookies and Cream"/>
    <n v="717"/>
    <n v="1328.4640529999422"/>
    <n v="952508.72600095859"/>
    <n v="2686.8186029998833"/>
    <n v="1926448.9383509164"/>
    <n v="1358.3545499999411"/>
    <n v="973940.21234995779"/>
    <n v="3.7473062803345654"/>
    <n v="0.50556243301401627"/>
  </r>
  <r>
    <x v="10"/>
    <s v="Centereach"/>
    <s v="High End"/>
    <s v="Häagen-Dazs"/>
    <s v="Banana Split"/>
    <n v="175"/>
    <n v="377.51050274998386"/>
    <n v="66064.337981247168"/>
    <n v="773.61202499996682"/>
    <n v="135382.1043749942"/>
    <n v="396.10152224998296"/>
    <n v="69317.766393747035"/>
    <n v="4.4206401428569535"/>
    <n v="0.51201572551822727"/>
  </r>
  <r>
    <x v="10"/>
    <s v="Centereach"/>
    <s v="High End"/>
    <s v="Häagen-Dazs"/>
    <s v="Baileys Irish Cream"/>
    <n v="646"/>
    <n v="1181.3117759999498"/>
    <n v="763127.40729596757"/>
    <n v="2443.7453759998962"/>
    <n v="1578659.5128959329"/>
    <n v="1262.4335999999464"/>
    <n v="815532.10559996532"/>
    <n v="3.7828875789472076"/>
    <n v="0.51659784705818712"/>
  </r>
  <r>
    <x v="10"/>
    <s v="Centereach"/>
    <s v="High End"/>
    <s v="Häagen-Dazs"/>
    <s v="Triple Chocolate"/>
    <n v="535"/>
    <n v="980.72882999995818"/>
    <n v="524689.92404997768"/>
    <n v="2123.6793299999094"/>
    <n v="1136168.4415499514"/>
    <n v="1142.9504999999513"/>
    <n v="611478.51749997376"/>
    <n v="3.9694940747661858"/>
    <n v="0.53819354167749989"/>
  </r>
  <r>
    <x v="10"/>
    <s v="Centereach"/>
    <s v="High End"/>
    <s v="Häagen-Dazs"/>
    <s v="Coconut Macaroon"/>
    <n v="153"/>
    <n v="317.10095117998645"/>
    <n v="48516.445530537931"/>
    <n v="708.98797799996964"/>
    <n v="108475.16063399536"/>
    <n v="391.88702681998319"/>
    <n v="59958.715103457427"/>
    <n v="4.6339083529409777"/>
    <n v="0.55274142718961583"/>
  </r>
  <r>
    <x v="10"/>
    <s v="Centereach"/>
    <s v="High End"/>
    <s v="Häagen-Dazs"/>
    <s v="Baileys Irish Cream"/>
    <n v="444"/>
    <n v="812.1443759999654"/>
    <n v="360592.10294398462"/>
    <n v="1852.3379759999211"/>
    <n v="822438.061343965"/>
    <n v="1040.1935999999557"/>
    <n v="461845.95839998039"/>
    <n v="4.1719323783782007"/>
    <n v="0.56155713129967166"/>
  </r>
  <r>
    <x v="10"/>
    <s v="Centereach"/>
    <s v="High End"/>
    <s v="Häagen-Dazs"/>
    <s v="Rockmelon"/>
    <n v="372"/>
    <n v="682.29784799997083"/>
    <n v="253814.79945598915"/>
    <n v="1645.7706479999295"/>
    <n v="612226.68105597375"/>
    <n v="963.47279999995862"/>
    <n v="358411.8815999846"/>
    <n v="4.4241146451611009"/>
    <n v="0.58542349213169342"/>
  </r>
  <r>
    <x v="10"/>
    <s v="Centereach"/>
    <s v="Low End"/>
    <s v="Baskin-Robbins"/>
    <s v="French Vanilla"/>
    <n v="993"/>
    <n v="1507.346195999932"/>
    <n v="1496794.7726279325"/>
    <n v="2836.906595999872"/>
    <n v="2817048.249827873"/>
    <n v="1329.56039999994"/>
    <n v="1320253.4771999405"/>
    <n v="2.8569049305134664"/>
    <n v="0.46866555348514549"/>
  </r>
  <r>
    <x v="10"/>
    <s v="Centereach"/>
    <s v="Low End"/>
    <s v="Baskin-Robbins"/>
    <s v="Vanilla"/>
    <n v="865"/>
    <n v="1285.6763149999438"/>
    <n v="1112110.0124749513"/>
    <n v="2491.9198149998911"/>
    <n v="2155510.6399749056"/>
    <n v="1206.2434999999473"/>
    <n v="1043400.6274999543"/>
    <n v="2.8808321560692383"/>
    <n v="0.48406192395881725"/>
  </r>
  <r>
    <x v="10"/>
    <s v="Centereach"/>
    <s v="Low End"/>
    <s v="Baskin-Robbins"/>
    <s v="Green Mint Stick"/>
    <n v="837"/>
    <n v="1257.2175239999442"/>
    <n v="1052291.0675879533"/>
    <n v="2455.085123999891"/>
    <n v="2054906.2487879088"/>
    <n v="1197.8675999999468"/>
    <n v="1002615.1811999555"/>
    <n v="2.933196086021375"/>
    <n v="0.48791285821012537"/>
  </r>
  <r>
    <x v="10"/>
    <s v="Centereach"/>
    <s v="Low End"/>
    <s v="Baskin-Robbins"/>
    <s v="Pralines 'n Cream"/>
    <n v="206"/>
    <n v="409.62703667998181"/>
    <n v="84383.16955607626"/>
    <n v="806.82002799996417"/>
    <n v="166204.92576799262"/>
    <n v="397.19299131998235"/>
    <n v="81821.756211916363"/>
    <n v="3.916602077669729"/>
    <n v="0.49229441205691044"/>
  </r>
  <r>
    <x v="10"/>
    <s v="Centereach"/>
    <s v="Low End"/>
    <s v="Baskin-Robbins"/>
    <s v="French Vanilla"/>
    <n v="793"/>
    <n v="1189.2335519999474"/>
    <n v="943062.20673595823"/>
    <n v="2352.0383519998959"/>
    <n v="1865166.4131359174"/>
    <n v="1162.8047999999485"/>
    <n v="922104.20639995916"/>
    <n v="2.9660004438838534"/>
    <n v="0.49438173446926853"/>
  </r>
  <r>
    <x v="10"/>
    <s v="Centereach"/>
    <s v="Low End"/>
    <s v="Baskin-Robbins"/>
    <s v="Pralines 'n Cream"/>
    <n v="673"/>
    <n v="1011.2827769999551"/>
    <n v="680593.30892096984"/>
    <n v="2085.7900769999073"/>
    <n v="1403736.7218209377"/>
    <n v="1074.5072999999522"/>
    <n v="723143.41289996787"/>
    <n v="3.0992423135214078"/>
    <n v="0.51515601298931679"/>
  </r>
  <r>
    <x v="10"/>
    <s v="Centereach"/>
    <s v="Low End"/>
    <s v="Baskin-Robbins"/>
    <s v="Date Nut"/>
    <n v="555"/>
    <n v="834.30152999996301"/>
    <n v="463037.34914997948"/>
    <n v="1820.098529999919"/>
    <n v="1010154.6841499551"/>
    <n v="985.79699999995603"/>
    <n v="547117.33499997552"/>
    <n v="3.279456810810665"/>
    <n v="0.54161738156010697"/>
  </r>
  <r>
    <x v="10"/>
    <s v="Centereach"/>
    <s v="Low End"/>
    <s v="Baskin-Robbins"/>
    <s v="Green Mint Stick"/>
    <n v="477"/>
    <n v="717.1432649999681"/>
    <n v="342077.33740498481"/>
    <n v="1644.1417649999269"/>
    <n v="784255.62190496514"/>
    <n v="926.99849999995877"/>
    <n v="442178.28449998033"/>
    <n v="3.4468380817608528"/>
    <n v="0.56381908162280636"/>
  </r>
  <r>
    <x v="10"/>
    <s v="Lake Grove"/>
    <s v="High End"/>
    <s v="Ben and Jerry's"/>
    <s v="Karamel Sutra"/>
    <n v="249"/>
    <n v="801.17454032996443"/>
    <n v="199492.46054216113"/>
    <n v="1721.2192429999459"/>
    <n v="428583.59150698653"/>
    <n v="920.04470266998146"/>
    <n v="229091.1309648254"/>
    <n v="6.9125270803210679"/>
    <n v="0.53453080216929139"/>
  </r>
  <r>
    <x v="10"/>
    <s v="Lake Grove"/>
    <s v="High End"/>
    <s v="Ben and Jerry's"/>
    <s v="Chocolate Peanut Butter Swirl"/>
    <n v="244"/>
    <n v="781.70808771996576"/>
    <n v="190736.77340367166"/>
    <n v="1197.4864119999474"/>
    <n v="292186.68452798715"/>
    <n v="415.77832427998169"/>
    <n v="101449.91112431549"/>
    <n v="4.9077311967210964"/>
    <n v="0.34720922100951568"/>
  </r>
  <r>
    <x v="10"/>
    <s v="Lake Grove"/>
    <s v="High End"/>
    <s v="Ben and Jerry's"/>
    <s v="Strawberry Banana"/>
    <n v="291"/>
    <n v="663.57350772997006"/>
    <n v="193099.89074942129"/>
    <n v="1081.8497829999512"/>
    <n v="314818.2868529858"/>
    <n v="418.27627526998117"/>
    <n v="121718.3961035645"/>
    <n v="3.7176968487970834"/>
    <n v="0.38663064118764079"/>
  </r>
  <r>
    <x v="10"/>
    <s v="Lake Grove"/>
    <s v="High End"/>
    <s v="Ben and Jerry's"/>
    <s v="Chocolate"/>
    <n v="270"/>
    <n v="602.70751119997328"/>
    <n v="162731.02802399278"/>
    <n v="1013.385519999955"/>
    <n v="273614.09039998788"/>
    <n v="410.67800879998174"/>
    <n v="110883.0623759951"/>
    <n v="3.7532797037035373"/>
    <n v="0.40525348023524155"/>
  </r>
  <r>
    <x v="10"/>
    <s v="Lake Grove"/>
    <s v="High End"/>
    <s v="Ben and Jerry's"/>
    <s v="Chocolate Fudge Brownie"/>
    <n v="250"/>
    <n v="547.89563699997609"/>
    <n v="136973.90924999403"/>
    <n v="952.83269999995821"/>
    <n v="238208.17499998954"/>
    <n v="404.93706299998212"/>
    <n v="101234.26574999551"/>
    <n v="3.8113307999998329"/>
    <n v="0.42498233215547693"/>
  </r>
  <r>
    <x v="10"/>
    <s v="Lake Grove"/>
    <s v="High End"/>
    <s v="Ben and Jerry's"/>
    <s v="Chocolate Macadamia"/>
    <n v="796"/>
    <n v="1366.3538999999384"/>
    <n v="1087617.704399951"/>
    <n v="2691.5417159998788"/>
    <n v="2142467.2059359034"/>
    <n v="1325.1878159999403"/>
    <n v="1054849.5015359523"/>
    <n v="3.3813338140701994"/>
    <n v="0.49235269441389551"/>
  </r>
  <r>
    <x v="10"/>
    <s v="Lake Grove"/>
    <s v="High End"/>
    <s v="Ben and Jerry's"/>
    <s v="Phish Food"/>
    <n v="779"/>
    <n v="1337.5235249999396"/>
    <n v="1041930.8259749529"/>
    <n v="2646.9726009998808"/>
    <n v="2061991.656178907"/>
    <n v="1309.4490759999412"/>
    <n v="1020060.8302039541"/>
    <n v="3.3979109127084479"/>
    <n v="0.4946968757837929"/>
  </r>
  <r>
    <x v="10"/>
    <s v="Lake Grove"/>
    <s v="High End"/>
    <s v="Ben and Jerry's"/>
    <s v="Pumpkin Cheesecake"/>
    <n v="727"/>
    <n v="1234.9912499999452"/>
    <n v="897838.63874996023"/>
    <n v="2481.8586499998896"/>
    <n v="1804311.2385499198"/>
    <n v="1246.8673999999444"/>
    <n v="906472.59979995957"/>
    <n v="3.4138358321869182"/>
    <n v="0.50239259193910979"/>
  </r>
  <r>
    <x v="10"/>
    <s v="Lake Grove"/>
    <s v="High End"/>
    <s v="Ben and Jerry's"/>
    <s v="Pumpkin Cheesecake"/>
    <n v="633"/>
    <n v="1075.5935999999522"/>
    <n v="680850.74879996968"/>
    <n v="2234.7651839999007"/>
    <n v="1414606.3614719373"/>
    <n v="1159.1715839999486"/>
    <n v="733755.6126719676"/>
    <n v="3.5304347298576633"/>
    <n v="0.51869950019769062"/>
  </r>
  <r>
    <x v="10"/>
    <s v="Lake Grove"/>
    <s v="High End"/>
    <s v="Ben and Jerry's"/>
    <s v="Karamel Sutra"/>
    <n v="160"/>
    <n v="326.29960439998553"/>
    <n v="52207.936703997686"/>
    <n v="723.96323999996787"/>
    <n v="115834.11839999486"/>
    <n v="397.66363559998234"/>
    <n v="63626.181695997169"/>
    <n v="4.5247702499997988"/>
    <n v="0.5492870544090056"/>
  </r>
  <r>
    <x v="10"/>
    <s v="Lake Grove"/>
    <s v="Low End"/>
    <s v="EDY's"/>
    <s v="Chocolate Fudge Chunk"/>
    <n v="691"/>
    <n v="1218.3135560399467"/>
    <n v="841854.66722360312"/>
    <n v="2347.0130839999192"/>
    <n v="1621786.0410439442"/>
    <n v="1128.6995279599726"/>
    <n v="779931.37382034108"/>
    <n v="3.3965457076699264"/>
    <n v="0.48090892021631843"/>
  </r>
  <r>
    <x v="10"/>
    <s v="Lake Grove"/>
    <s v="Low End"/>
    <s v="EDY's"/>
    <s v="Neapolitan"/>
    <n v="628"/>
    <n v="1135.7034191999496"/>
    <n v="713221.74725756841"/>
    <n v="1749.1723199999224"/>
    <n v="1098480.2169599512"/>
    <n v="613.46890079997274"/>
    <n v="385258.4697023828"/>
    <n v="2.785306242038093"/>
    <n v="0.35071953391075844"/>
  </r>
  <r>
    <x v="10"/>
    <s v="Lake Grove"/>
    <s v="Low End"/>
    <s v="EDY's"/>
    <s v="Double Fudge Brownie"/>
    <n v="487"/>
    <n v="910.31792786996027"/>
    <n v="443324.83087267063"/>
    <n v="1467.8509769999357"/>
    <n v="714843.42579896864"/>
    <n v="557.53304912997544"/>
    <n v="271518.59492629801"/>
    <n v="3.0140677145789234"/>
    <n v="0.3798294635259829"/>
  </r>
  <r>
    <x v="10"/>
    <s v="Lake Grove"/>
    <s v="Low End"/>
    <s v="EDY's"/>
    <s v="Pumpkin (Holiday)"/>
    <n v="254"/>
    <n v="411.38523463998172"/>
    <n v="104491.84959855536"/>
    <n v="857.34914399996183"/>
    <n v="217766.6825759903"/>
    <n v="445.96390935998011"/>
    <n v="113274.83297743494"/>
    <n v="3.3753903307085111"/>
    <n v="0.52016604026608781"/>
  </r>
  <r>
    <x v="10"/>
    <s v="Lake Grove"/>
    <s v="Low End"/>
    <s v="EDY's"/>
    <s v="Strawberry"/>
    <n v="122"/>
    <n v="207.34857547999093"/>
    <n v="25296.526208558895"/>
    <n v="602.45830799997361"/>
    <n v="73499.913575996776"/>
    <n v="395.10973251998269"/>
    <n v="48203.387367437885"/>
    <n v="4.9381828524587998"/>
    <n v="0.65582917070503743"/>
  </r>
  <r>
    <x v="10"/>
    <s v="Lake Grove"/>
    <s v="High End"/>
    <s v="Häagen-Dazs"/>
    <s v="Dulce de Leche"/>
    <n v="279"/>
    <n v="961.73542508995729"/>
    <n v="268324.18360009807"/>
    <n v="1908.4004389999375"/>
    <n v="532443.72248098254"/>
    <n v="946.66501390998019"/>
    <n v="264119.53888088447"/>
    <n v="6.8401449426521053"/>
    <n v="0.49605155949663415"/>
  </r>
  <r>
    <x v="10"/>
    <s v="Lake Grove"/>
    <s v="High End"/>
    <s v="Häagen-Dazs"/>
    <s v="Peaches and Cream"/>
    <n v="275"/>
    <n v="661.84968074997096"/>
    <n v="182008.66220624201"/>
    <n v="1083.4358249999525"/>
    <n v="297944.85187498695"/>
    <n v="421.58614424998154"/>
    <n v="115936.18966874495"/>
    <n v="3.9397666363634638"/>
    <n v="0.38911962713619891"/>
  </r>
  <r>
    <x v="10"/>
    <s v="Lake Grove"/>
    <s v="High End"/>
    <s v="Häagen-Dazs"/>
    <s v="Pralines and Cream"/>
    <n v="1000"/>
    <n v="1859.2829999999187"/>
    <n v="1859282.9999999187"/>
    <n v="3539.3579999998456"/>
    <n v="3539357.9999998454"/>
    <n v="1680.0749999999268"/>
    <n v="1680074.9999999267"/>
    <n v="3.5393579999998455"/>
    <n v="0.4746835443037975"/>
  </r>
  <r>
    <x v="10"/>
    <s v="Lake Grove"/>
    <s v="High End"/>
    <s v="Häagen-Dazs"/>
    <s v="Waffle Cone"/>
    <n v="996"/>
    <n v="1868.2141319999173"/>
    <n v="1860741.2754719176"/>
    <n v="3558.6193319998424"/>
    <n v="3544384.8546718429"/>
    <n v="1690.4051999999251"/>
    <n v="1683643.5791999253"/>
    <n v="3.5729109759034561"/>
    <n v="0.47501714634084385"/>
  </r>
  <r>
    <x v="10"/>
    <s v="Lake Grove"/>
    <s v="High End"/>
    <s v="Häagen-Dazs"/>
    <s v="Waffle Cone"/>
    <n v="866"/>
    <n v="1624.8021899999283"/>
    <n v="1407078.696539938"/>
    <n v="3168.7236899998597"/>
    <n v="2744114.7155398787"/>
    <n v="1543.9214999999315"/>
    <n v="1337036.0189999407"/>
    <n v="3.6590342840645032"/>
    <n v="0.48723765498152344"/>
  </r>
  <r>
    <x v="10"/>
    <s v="Lake Grove"/>
    <s v="High End"/>
    <s v="Häagen-Dazs"/>
    <s v="Cookies and Cream"/>
    <n v="790"/>
    <n v="1482.6032699999344"/>
    <n v="1171256.5832999481"/>
    <n v="2941.0127699998698"/>
    <n v="2323400.088299897"/>
    <n v="1458.4094999999354"/>
    <n v="1152143.5049999489"/>
    <n v="3.7228009746833792"/>
    <n v="0.49588683016837087"/>
  </r>
  <r>
    <x v="10"/>
    <s v="Lake Grove"/>
    <s v="High End"/>
    <s v="Häagen-Dazs"/>
    <s v="Coconut Macaroon"/>
    <n v="613"/>
    <n v="1152.8672609999487"/>
    <n v="706707.63099296857"/>
    <n v="2413.8406109998928"/>
    <n v="1479684.2945429343"/>
    <n v="1260.973349999944"/>
    <n v="772976.66354996571"/>
    <n v="3.9377497732461544"/>
    <n v="0.5223929634184119"/>
  </r>
  <r>
    <x v="10"/>
    <s v="Lake Grove"/>
    <s v="High End"/>
    <s v="Häagen-Dazs"/>
    <s v="Cookies and Cream"/>
    <n v="532"/>
    <n v="998.67625199995575"/>
    <n v="531295.76606397645"/>
    <n v="2165.713451999904"/>
    <n v="1152159.5564639489"/>
    <n v="1167.0371999999484"/>
    <n v="620863.79039997247"/>
    <n v="4.0708899473682409"/>
    <n v="0.53886962696854512"/>
  </r>
  <r>
    <x v="10"/>
    <s v="Lake Grove"/>
    <s v="High End"/>
    <s v="Häagen-Dazs"/>
    <s v="Coconut Macaroon"/>
    <n v="366"/>
    <n v="688.60850399996946"/>
    <n v="252030.71246398884"/>
    <n v="1670.1329039999259"/>
    <n v="611268.64286397293"/>
    <n v="981.52439999995647"/>
    <n v="359237.93039998412"/>
    <n v="4.5632046557375023"/>
    <n v="0.58769239121583106"/>
  </r>
  <r>
    <x v="10"/>
    <s v="Selden"/>
    <s v="Low End"/>
    <s v="Baskin-Robbins"/>
    <s v="Vanilla"/>
    <n v="874"/>
    <n v="2355.9237709998933"/>
    <n v="2059077.3758539069"/>
    <n v="3821.6440999998495"/>
    <n v="3340116.9433998684"/>
    <n v="1465.7203289999561"/>
    <n v="1281039.5675459616"/>
    <n v="4.3725905034323223"/>
    <n v="0.38353135212146361"/>
  </r>
  <r>
    <x v="10"/>
    <s v="Selden"/>
    <s v="Low End"/>
    <s v="Baskin-Robbins"/>
    <s v="Green Mint Stick"/>
    <n v="853"/>
    <n v="2317.3136621998933"/>
    <n v="1976668.553856509"/>
    <n v="3791.5356199998487"/>
    <n v="3234179.883859871"/>
    <n v="1474.2219577999554"/>
    <n v="1257511.3300033619"/>
    <n v="4.4449421101991193"/>
    <n v="0.38881922934433993"/>
  </r>
  <r>
    <x v="10"/>
    <s v="Selden"/>
    <s v="Low End"/>
    <s v="Baskin-Robbins"/>
    <s v="French Vanilla"/>
    <n v="803"/>
    <n v="2214.536993759898"/>
    <n v="1778273.2059891981"/>
    <n v="3684.7628959998538"/>
    <n v="2958864.6054878826"/>
    <n v="1470.2259022399558"/>
    <n v="1180591.3994986846"/>
    <n v="4.5887458231629559"/>
    <n v="0.39900149446142658"/>
  </r>
  <r>
    <x v="10"/>
    <s v="Selden"/>
    <s v="Low End"/>
    <s v="Baskin-Robbins"/>
    <s v="Pralines 'n Cream"/>
    <n v="675"/>
    <n v="1948.0602732799102"/>
    <n v="1314940.6844639394"/>
    <n v="3413.5018879998656"/>
    <n v="2304113.7743999092"/>
    <n v="1465.4416147199554"/>
    <n v="989173.08993596979"/>
    <n v="5.0570398340738754"/>
    <n v="0.42930739832654025"/>
  </r>
  <r>
    <x v="10"/>
    <s v="Selden"/>
    <s v="Low End"/>
    <s v="Baskin-Robbins"/>
    <s v="Date Nut"/>
    <n v="561"/>
    <n v="1681.7334227499225"/>
    <n v="943452.45016270655"/>
    <n v="2640.6190249998781"/>
    <n v="1481387.2730249316"/>
    <n v="958.88560224995558"/>
    <n v="537934.822862225"/>
    <n v="4.7069857843135079"/>
    <n v="0.36312909706844204"/>
  </r>
  <r>
    <x v="10"/>
    <s v="Selden"/>
    <s v="Low End"/>
    <s v="Baskin-Robbins"/>
    <s v="Green Mint Stick"/>
    <n v="483"/>
    <n v="1505.7149629799308"/>
    <n v="727260.32711930654"/>
    <n v="2460.3077579998867"/>
    <n v="1188328.6471139453"/>
    <n v="954.59279501995593"/>
    <n v="461068.31999463879"/>
    <n v="5.0938048819873432"/>
    <n v="0.38799731127783565"/>
  </r>
  <r>
    <x v="10"/>
    <s v="Selden"/>
    <s v="Low End"/>
    <s v="Baskin-Robbins"/>
    <s v="French Vanilla"/>
    <n v="996"/>
    <n v="1552.9081329999274"/>
    <n v="1546696.5004679277"/>
    <n v="3689.8408329998274"/>
    <n v="3675081.4696678282"/>
    <n v="2136.9326999999003"/>
    <n v="2128384.9691999005"/>
    <n v="3.7046594708833607"/>
    <n v="0.57913953384883043"/>
  </r>
  <r>
    <x v="10"/>
    <s v="Selden"/>
    <s v="Low End"/>
    <s v="Baskin-Robbins"/>
    <s v="Pralines 'n Cream"/>
    <n v="310"/>
    <n v="668.06934241996908"/>
    <n v="207101.49615019042"/>
    <n v="1602.498581999926"/>
    <n v="496774.56041997706"/>
    <n v="934.42923957995697"/>
    <n v="289673.06426978664"/>
    <n v="5.1693502645158906"/>
    <n v="0.58310768575769012"/>
  </r>
  <r>
    <x v="10"/>
    <s v="Selden"/>
    <s v="High End"/>
    <s v="Ben and Jerry's"/>
    <s v="Chocolate Macadamia"/>
    <n v="805"/>
    <n v="2506.069456799883"/>
    <n v="2017385.9127239059"/>
    <n v="4040.9272799998348"/>
    <n v="3252946.460399867"/>
    <n v="1534.8578231999518"/>
    <n v="1235560.5476759612"/>
    <n v="5.0197854409935836"/>
    <n v="0.37982812281640826"/>
  </r>
  <r>
    <x v="10"/>
    <s v="Selden"/>
    <s v="High End"/>
    <s v="Ben and Jerry's"/>
    <s v="Phish Food"/>
    <n v="792"/>
    <n v="2462.4047882198852"/>
    <n v="1950224.5922701492"/>
    <n v="3995.4249619998368"/>
    <n v="3164376.5699038706"/>
    <n v="1533.0201737799516"/>
    <n v="1214151.9776337214"/>
    <n v="5.044728487373531"/>
    <n v="0.38369389698477191"/>
  </r>
  <r>
    <x v="10"/>
    <s v="Selden"/>
    <s v="High End"/>
    <s v="Ben and Jerry's"/>
    <s v="Pumpkin Cheesecake"/>
    <n v="740"/>
    <n v="2302.7859453298938"/>
    <n v="1704061.5995441214"/>
    <n v="3818.7447429998469"/>
    <n v="2825871.1098198867"/>
    <n v="1515.9587976699531"/>
    <n v="1121809.5102757653"/>
    <n v="5.1604658689187124"/>
    <n v="0.39697830038230808"/>
  </r>
  <r>
    <x v="10"/>
    <s v="Selden"/>
    <s v="High End"/>
    <s v="Ben and Jerry's"/>
    <s v="Pumpkin Cheesecake"/>
    <n v="637"/>
    <n v="2060.8712276099054"/>
    <n v="1312774.9719875099"/>
    <n v="3565.5853309998588"/>
    <n v="2271277.8558469103"/>
    <n v="1504.7141033899534"/>
    <n v="958502.8838594004"/>
    <n v="5.5974651978019763"/>
    <n v="0.422010403259092"/>
  </r>
  <r>
    <x v="10"/>
    <s v="Selden"/>
    <s v="High End"/>
    <s v="Ben and Jerry's"/>
    <s v="Karamel Sutra"/>
    <n v="355"/>
    <n v="1068.949473539951"/>
    <n v="379477.06310668262"/>
    <n v="2025.542333999907"/>
    <n v="719067.52856996702"/>
    <n v="956.592860459956"/>
    <n v="339590.4654632844"/>
    <n v="5.7057530535208647"/>
    <n v="0.47226505435259886"/>
  </r>
  <r>
    <x v="10"/>
    <s v="Selden"/>
    <s v="High End"/>
    <s v="Ben and Jerry's"/>
    <s v="Chocolate Peanut Butter Swirl"/>
    <n v="353"/>
    <n v="1047.0528244799525"/>
    <n v="369609.64704142325"/>
    <n v="1994.8762079999094"/>
    <n v="704191.30142396805"/>
    <n v="947.82338351995691"/>
    <n v="334581.6543825448"/>
    <n v="5.6512073881017262"/>
    <n v="0.4751289226464121"/>
  </r>
  <r>
    <x v="10"/>
    <s v="Selden"/>
    <s v="High End"/>
    <s v="Ben and Jerry's"/>
    <s v="Strawberry Banana"/>
    <n v="404"/>
    <n v="930.66536211995651"/>
    <n v="375988.80629646243"/>
    <n v="1891.7066519999116"/>
    <n v="764249.48740796431"/>
    <n v="961.04128987995512"/>
    <n v="388260.68111150188"/>
    <n v="4.6824422079205732"/>
    <n v="0.50802870987631332"/>
  </r>
  <r>
    <x v="10"/>
    <s v="Selden"/>
    <s v="High End"/>
    <s v="Ben and Jerry's"/>
    <s v="Chocolate"/>
    <n v="372"/>
    <n v="865.48694049996016"/>
    <n v="321961.14186598518"/>
    <n v="1812.5425499999169"/>
    <n v="674265.82859996904"/>
    <n v="947.05560949995674"/>
    <n v="352304.68673398386"/>
    <n v="4.8724262096771955"/>
    <n v="0.52250117355865666"/>
  </r>
  <r>
    <x v="10"/>
    <s v="Selden"/>
    <s v="High End"/>
    <s v="Ben and Jerry's"/>
    <s v="Chocolate Fudge Brownie"/>
    <n v="358"/>
    <n v="807.41828049996332"/>
    <n v="289055.74441898684"/>
    <n v="1744.4565499999208"/>
    <n v="624515.4448999716"/>
    <n v="937.03826949995744"/>
    <n v="335459.70048098476"/>
    <n v="4.8727836592176557"/>
    <n v="0.5371519683307675"/>
  </r>
  <r>
    <x v="10"/>
    <s v="Selden"/>
    <s v="High End"/>
    <s v="Ben and Jerry's"/>
    <s v="Karamel Sutra"/>
    <n v="270"/>
    <n v="582.1427117999732"/>
    <n v="157178.53218599275"/>
    <n v="1515.9877799999304"/>
    <n v="409316.70059998118"/>
    <n v="933.84506819995715"/>
    <n v="252138.16841398843"/>
    <n v="5.6147695555552977"/>
    <n v="0.61599775441461679"/>
  </r>
  <r>
    <x v="10"/>
    <s v="Selden"/>
    <s v="Low End"/>
    <s v="EDY's"/>
    <s v="Chocolate Fudge Chunk"/>
    <n v="692"/>
    <n v="1494.7835444299321"/>
    <n v="1034390.2127455131"/>
    <n v="2660.9013529998792"/>
    <n v="1841343.7362759165"/>
    <n v="1166.1178085699471"/>
    <n v="806953.52353040338"/>
    <n v="3.8452331690749699"/>
    <n v="0.43824165343644739"/>
  </r>
  <r>
    <x v="10"/>
    <s v="Selden"/>
    <s v="Low End"/>
    <s v="EDY's"/>
    <s v="Neapolitan"/>
    <n v="641"/>
    <n v="1412.428455319935"/>
    <n v="905366.63986007834"/>
    <n v="2568.4643719998817"/>
    <n v="1646385.6624519241"/>
    <n v="1156.0359166799467"/>
    <n v="741019.02259184571"/>
    <n v="4.0069646989077716"/>
    <n v="0.45008835990970869"/>
  </r>
  <r>
    <x v="10"/>
    <s v="Selden"/>
    <s v="Low End"/>
    <s v="EDY's"/>
    <s v="Double Fudge Brownie"/>
    <n v="495"/>
    <n v="1178.8520685699466"/>
    <n v="583531.77394212352"/>
    <n v="2272.0409469998967"/>
    <n v="1124660.2687649489"/>
    <n v="1093.1888784299501"/>
    <n v="541128.49482282542"/>
    <n v="4.5899817111109025"/>
    <n v="0.48114840530204572"/>
  </r>
  <r>
    <x v="10"/>
    <s v="Selden"/>
    <s v="Low End"/>
    <s v="EDY's"/>
    <s v="Pumpkin (Holiday)"/>
    <n v="369"/>
    <n v="669.84681403996899"/>
    <n v="247173.47438074855"/>
    <n v="1654.2848839999237"/>
    <n v="610431.1221959719"/>
    <n v="984.43806995995476"/>
    <n v="363257.64781522332"/>
    <n v="4.4831568672084652"/>
    <n v="0.59508376065171142"/>
  </r>
  <r>
    <x v="10"/>
    <s v="Selden"/>
    <s v="Low End"/>
    <s v="EDY's"/>
    <s v="Strawberry"/>
    <n v="331"/>
    <n v="458.30292785997915"/>
    <n v="151698.26912165311"/>
    <n v="1385.5296059999368"/>
    <n v="458610.29958597908"/>
    <n v="927.2266781399577"/>
    <n v="306912.03046432597"/>
    <n v="4.1858900483381776"/>
    <n v="0.66922184421369912"/>
  </r>
  <r>
    <x v="10"/>
    <s v="Selden"/>
    <s v="High End"/>
    <s v="Häagen-Dazs"/>
    <s v="Cookies and Cream"/>
    <n v="799"/>
    <n v="2701.939497699876"/>
    <n v="2158849.6586622009"/>
    <n v="4287.8526699998265"/>
    <n v="3425994.2833298612"/>
    <n v="1585.9131722999505"/>
    <n v="1267144.6246676603"/>
    <n v="5.3665239924903965"/>
    <n v="0.36986186195152426"/>
  </r>
  <r>
    <x v="10"/>
    <s v="Smithtown"/>
    <s v="High End"/>
    <s v="Häagen-Dazs"/>
    <s v="Coconut Macaroon"/>
    <n v="616"/>
    <n v="2196.4748457398987"/>
    <n v="1353028.5049757776"/>
    <n v="3748.4425539998506"/>
    <n v="2309040.6132639078"/>
    <n v="1551.9677082599519"/>
    <n v="956012.10828813026"/>
    <n v="6.0851340162335239"/>
    <n v="0.41403001003814072"/>
  </r>
  <r>
    <x v="10"/>
    <s v="Smithtown"/>
    <s v="High End"/>
    <s v="Häagen-Dazs"/>
    <s v="Cookies and Cream"/>
    <n v="642"/>
    <n v="1959.7179483999098"/>
    <n v="1258138.9228727422"/>
    <n v="2993.5816399998625"/>
    <n v="1921879.4128799117"/>
    <n v="1033.8636915999527"/>
    <n v="663740.49000716954"/>
    <n v="4.6628997507786023"/>
    <n v="0.34536011237695868"/>
  </r>
  <r>
    <x v="10"/>
    <s v="Smithtown"/>
    <s v="High End"/>
    <s v="Häagen-Dazs"/>
    <s v="Coconut Macaroon"/>
    <n v="468"/>
    <n v="1484.7477213799316"/>
    <n v="694861.93360580795"/>
    <n v="2487.0503979998857"/>
    <n v="1163939.5862639465"/>
    <n v="1002.3026766199541"/>
    <n v="469077.65265813854"/>
    <n v="5.3142102521365082"/>
    <n v="0.40300859099036246"/>
  </r>
  <r>
    <x v="10"/>
    <s v="Smithtown"/>
    <s v="High End"/>
    <s v="Häagen-Dazs"/>
    <s v="Dulce de Leche"/>
    <n v="394"/>
    <n v="1233.8772219899431"/>
    <n v="486147.62546403758"/>
    <n v="2218.7014289998979"/>
    <n v="874168.36302595981"/>
    <n v="984.82420700995476"/>
    <n v="388020.73756192223"/>
    <n v="5.6312219010149693"/>
    <n v="0.44387414824619925"/>
  </r>
  <r>
    <x v="10"/>
    <s v="Smithtown"/>
    <s v="High End"/>
    <s v="Häagen-Dazs"/>
    <s v="Peaches and Cream"/>
    <n v="381"/>
    <n v="924.251593999958"/>
    <n v="352139.85731398402"/>
    <n v="1878.2973999999147"/>
    <n v="715631.30939996743"/>
    <n v="954.04580599995666"/>
    <n v="363491.45208598342"/>
    <n v="4.9299144356953137"/>
    <n v="0.50793117532931686"/>
  </r>
  <r>
    <x v="10"/>
    <s v="Smithtown"/>
    <s v="High End"/>
    <s v="Häagen-Dazs"/>
    <s v="Pralines and Cream"/>
    <n v="1001"/>
    <n v="1914.4999999999131"/>
    <n v="1916414.4999999132"/>
    <n v="4395.6919999998008"/>
    <n v="4400087.6919998005"/>
    <n v="2481.1919999998877"/>
    <n v="2483673.1919998871"/>
    <n v="4.3913006993005004"/>
    <n v="0.56445993031358888"/>
  </r>
  <r>
    <x v="10"/>
    <s v="Smithtown"/>
    <s v="High End"/>
    <s v="Häagen-Dazs"/>
    <s v="Waffle Cone"/>
    <n v="998"/>
    <n v="1923.3068959999118"/>
    <n v="1919460.2822079121"/>
    <n v="4421.2484959997973"/>
    <n v="4412405.9990077978"/>
    <n v="2497.9415999998855"/>
    <n v="2492945.716799886"/>
    <n v="4.4301087134266508"/>
    <n v="0.56498556963263713"/>
  </r>
  <r>
    <x v="10"/>
    <s v="Smithtown"/>
    <s v="High End"/>
    <s v="Häagen-Dazs"/>
    <s v="Waffle Cone"/>
    <n v="879"/>
    <n v="1673.7142839999233"/>
    <n v="1471194.8556359326"/>
    <n v="4021.6456839998154"/>
    <n v="3535026.5562358378"/>
    <n v="2347.9313999998922"/>
    <n v="2063831.7005999051"/>
    <n v="4.575251062570894"/>
    <n v="0.58382353506207085"/>
  </r>
  <r>
    <x v="10"/>
    <s v="Smithtown"/>
    <s v="Low End"/>
    <s v="Baskin-Robbins"/>
    <s v="French Vanilla"/>
    <n v="995"/>
    <n v="2036.8722716999016"/>
    <n v="2026687.9103414021"/>
    <n v="3940.1750699998101"/>
    <n v="3920474.1946498109"/>
    <n v="1903.3027982999085"/>
    <n v="1893786.2843084089"/>
    <n v="3.9599749447234274"/>
    <n v="0.48305031235579088"/>
  </r>
  <r>
    <x v="10"/>
    <s v="Smithtown"/>
    <s v="Low End"/>
    <s v="Baskin-Robbins"/>
    <s v="Vanilla"/>
    <n v="873"/>
    <n v="1802.3411456499155"/>
    <n v="1573443.8201523763"/>
    <n v="3560.5811149998331"/>
    <n v="3108387.3133948543"/>
    <n v="1758.2399693499176"/>
    <n v="1534943.493242478"/>
    <n v="4.0785579782357768"/>
    <n v="0.49380702547202049"/>
  </r>
  <r>
    <x v="10"/>
    <s v="Smithtown"/>
    <s v="Low End"/>
    <s v="Baskin-Robbins"/>
    <s v="Green Mint Stick"/>
    <n v="852"/>
    <n v="1778.3802644299153"/>
    <n v="1515179.9852942878"/>
    <n v="3531.3808529998323"/>
    <n v="3008736.4867558572"/>
    <n v="1753.000588569917"/>
    <n v="1493556.5014615695"/>
    <n v="4.1448132077462825"/>
    <n v="0.49640655073518353"/>
  </r>
  <r>
    <x v="10"/>
    <s v="Smithtown"/>
    <s v="Low End"/>
    <s v="Baskin-Robbins"/>
    <s v="French Vanilla"/>
    <n v="802"/>
    <n v="1707.6863405499189"/>
    <n v="1369564.445121035"/>
    <n v="3420.1269049998377"/>
    <n v="2742941.77780987"/>
    <n v="1712.4405644499188"/>
    <n v="1373377.332688835"/>
    <n v="4.264497387780346"/>
    <n v="0.50069503618316757"/>
  </r>
  <r>
    <x v="10"/>
    <s v="Smithtown"/>
    <s v="Low End"/>
    <s v="Baskin-Robbins"/>
    <s v="Pralines 'n Cream"/>
    <n v="674"/>
    <n v="1528.1367252099271"/>
    <n v="1029964.1527914909"/>
    <n v="3143.2687909998504"/>
    <n v="2118563.1651338991"/>
    <n v="1615.1320657899232"/>
    <n v="1088599.0123424083"/>
    <n v="4.663603547477523"/>
    <n v="0.51383835528623745"/>
  </r>
  <r>
    <x v="10"/>
    <s v="Smithtown"/>
    <s v="Low End"/>
    <s v="Baskin-Robbins"/>
    <s v="Date Nut"/>
    <n v="559"/>
    <n v="1348.2704511999357"/>
    <n v="753683.18222076399"/>
    <n v="2864.4595199998635"/>
    <n v="1601232.8716799237"/>
    <n v="1516.1890687999278"/>
    <n v="847549.68945915974"/>
    <n v="5.1242567441858027"/>
    <n v="0.5293106983058361"/>
  </r>
  <r>
    <x v="10"/>
    <s v="Smithtown"/>
    <s v="Low End"/>
    <s v="Baskin-Robbins"/>
    <s v="Green Mint Stick"/>
    <n v="581"/>
    <n v="1229.3035259399414"/>
    <n v="714225.34857110598"/>
    <n v="2680.0513739998723"/>
    <n v="1557109.8482939259"/>
    <n v="1450.7478480599309"/>
    <n v="842884.49972281989"/>
    <n v="4.6128250843371292"/>
    <n v="0.54131344724737351"/>
  </r>
  <r>
    <x v="10"/>
    <s v="Smithtown"/>
    <s v="Low End"/>
    <s v="Baskin-Robbins"/>
    <s v="Pralines 'n Cream"/>
    <n v="309"/>
    <n v="662.41548729996839"/>
    <n v="204686.38557569022"/>
    <n v="1801.0838299999141"/>
    <n v="556534.90346997348"/>
    <n v="1138.6683426999457"/>
    <n v="351848.51789428329"/>
    <n v="5.8287502588993982"/>
    <n v="0.63221285080328549"/>
  </r>
  <r>
    <x v="10"/>
    <s v="Smithtown"/>
    <s v="High End"/>
    <s v="Ben and Jerry's"/>
    <s v="Chocolate Macadamia"/>
    <n v="804"/>
    <n v="1832.0979508799117"/>
    <n v="1473006.7525074489"/>
    <n v="3788.1056479998174"/>
    <n v="3045636.9409918534"/>
    <n v="1956.0076971199057"/>
    <n v="1572630.1884844045"/>
    <n v="4.7115741890544989"/>
    <n v="0.51635510697879039"/>
  </r>
  <r>
    <x v="10"/>
    <s v="Smithtown"/>
    <s v="High End"/>
    <s v="Ben and Jerry's"/>
    <s v="Phish Food"/>
    <n v="790"/>
    <n v="1804.1919001399131"/>
    <n v="1425311.6011105313"/>
    <n v="3741.5041939998196"/>
    <n v="2955788.3132598572"/>
    <n v="1937.3122938599065"/>
    <n v="1530476.712149326"/>
    <n v="4.7360812582276193"/>
    <n v="0.51778968922893043"/>
  </r>
  <r>
    <x v="10"/>
    <s v="Smithtown"/>
    <s v="High End"/>
    <s v="Ben and Jerry's"/>
    <s v="Pumpkin Cheesecake"/>
    <n v="738"/>
    <n v="1700.2889674199189"/>
    <n v="1254813.2579559002"/>
    <n v="3560.1682819998305"/>
    <n v="2627404.192115875"/>
    <n v="1859.8793145799116"/>
    <n v="1372590.9341599748"/>
    <n v="4.8240762628723992"/>
    <n v="0.52241331511868128"/>
  </r>
  <r>
    <x v="10"/>
    <s v="Smithtown"/>
    <s v="High End"/>
    <s v="Ben and Jerry's"/>
    <s v="Pumpkin Cheesecake"/>
    <n v="636"/>
    <n v="1545.6059009899263"/>
    <n v="983005.35302959313"/>
    <n v="3301.1332289998427"/>
    <n v="2099520.7336439001"/>
    <n v="1755.5273280099163"/>
    <n v="1116515.380614307"/>
    <n v="5.1904610518865448"/>
    <n v="0.53179535820848867"/>
  </r>
  <r>
    <x v="10"/>
    <s v="Smithtown"/>
    <s v="High End"/>
    <s v="Ben and Jerry's"/>
    <s v="Karamel Sutra"/>
    <n v="453"/>
    <n v="909.82007105995694"/>
    <n v="412148.4921901605"/>
    <n v="2234.3473259998941"/>
    <n v="1012159.3386779521"/>
    <n v="1324.5272549399372"/>
    <n v="600010.84648779151"/>
    <n v="4.9323340529798987"/>
    <n v="0.5928027569962504"/>
  </r>
  <r>
    <x v="10"/>
    <s v="St James"/>
    <s v="High End"/>
    <s v="Ben and Jerry's"/>
    <s v="Chocolate Peanut Butter Swirl"/>
    <n v="452"/>
    <n v="894.17585795995797"/>
    <n v="404167.48779790098"/>
    <n v="2202.3063159998965"/>
    <n v="995442.45483195316"/>
    <n v="1308.1304580399385"/>
    <n v="591274.96703405213"/>
    <n v="4.8723591061944616"/>
    <n v="0.59398206713402535"/>
  </r>
  <r>
    <x v="10"/>
    <s v="St James"/>
    <s v="High End"/>
    <s v="Ben and Jerry's"/>
    <s v="Strawberry Banana"/>
    <n v="402"/>
    <n v="823.97403437996024"/>
    <n v="331237.56182074401"/>
    <n v="2099.0284979998987"/>
    <n v="843809.45619595924"/>
    <n v="1275.0544636199384"/>
    <n v="512571.89437521523"/>
    <n v="5.2214639253728823"/>
    <n v="0.60744981063139425"/>
  </r>
  <r>
    <x v="10"/>
    <s v="St James"/>
    <s v="High End"/>
    <s v="Ben and Jerry's"/>
    <s v="Chocolate"/>
    <n v="371"/>
    <n v="779.55941209996308"/>
    <n v="289216.54188908631"/>
    <n v="2016.0739099999043"/>
    <n v="747963.42060996452"/>
    <n v="1236.5144978999413"/>
    <n v="458746.87872087822"/>
    <n v="5.4341614824795261"/>
    <n v="0.6133279597373491"/>
  </r>
  <r>
    <x v="10"/>
    <s v="St James"/>
    <s v="High End"/>
    <s v="Ben and Jerry's"/>
    <s v="Chocolate Fudge Brownie"/>
    <n v="356"/>
    <n v="740.71390249996512"/>
    <n v="263694.14928998757"/>
    <n v="1945.4077499999084"/>
    <n v="692565.15899996739"/>
    <n v="1204.6938474999433"/>
    <n v="428871.00970997981"/>
    <n v="5.4646285112356976"/>
    <n v="0.61925005053567816"/>
  </r>
  <r>
    <x v="10"/>
    <s v="St James"/>
    <s v="High End"/>
    <s v="Ben and Jerry's"/>
    <s v="Karamel Sutra"/>
    <n v="369"/>
    <n v="598.09941919997152"/>
    <n v="220698.6856847895"/>
    <n v="1711.9723199999187"/>
    <n v="631717.78607996996"/>
    <n v="1113.8729007999473"/>
    <n v="411019.10039518046"/>
    <n v="4.6394913821136008"/>
    <n v="0.65063721404093744"/>
  </r>
  <r>
    <x v="10"/>
    <s v="St James"/>
    <s v="Low End"/>
    <s v="EDY's"/>
    <s v="Chocolate Fudge Chunk"/>
    <n v="707"/>
    <n v="1455.2980764999318"/>
    <n v="1028895.7400854517"/>
    <n v="2881.4131499998648"/>
    <n v="2037159.0970499045"/>
    <n v="1426.115073499933"/>
    <n v="1008263.3569644528"/>
    <n v="4.0755490099007989"/>
    <n v="0.49493599121667087"/>
  </r>
  <r>
    <x v="10"/>
    <s v="St James"/>
    <s v="Low End"/>
    <s v="EDY's"/>
    <s v="Neapolitan"/>
    <n v="639"/>
    <n v="1381.9552382399343"/>
    <n v="883069.39723531797"/>
    <n v="2787.0827039998676"/>
    <n v="1780945.8478559153"/>
    <n v="1405.1274657599333"/>
    <n v="897876.45062059734"/>
    <n v="4.3616317746476803"/>
    <n v="0.50415707569185941"/>
  </r>
  <r>
    <x v="10"/>
    <s v="St James"/>
    <s v="Low End"/>
    <s v="EDY's"/>
    <s v="Double Fudge Brownie"/>
    <n v="493"/>
    <n v="1172.292218149945"/>
    <n v="577940.06354792288"/>
    <n v="2484.2458649998835"/>
    <n v="1224733.2114449425"/>
    <n v="1311.9536468499384"/>
    <n v="646793.14789701963"/>
    <n v="5.0390382657198449"/>
    <n v="0.52810942158899399"/>
  </r>
  <r>
    <x v="10"/>
    <s v="St James"/>
    <s v="Low End"/>
    <s v="EDY's"/>
    <s v="Pumpkin (Holiday)"/>
    <n v="367"/>
    <n v="716.84479343996577"/>
    <n v="263082.03919246746"/>
    <n v="1853.7006239999116"/>
    <n v="680308.12900796754"/>
    <n v="1136.8558305599458"/>
    <n v="417226.08981550008"/>
    <n v="5.0509553787463535"/>
    <n v="0.61328987854945016"/>
  </r>
  <r>
    <x v="10"/>
    <s v="St James"/>
    <s v="Low End"/>
    <s v="EDY's"/>
    <s v="Strawberry"/>
    <n v="330"/>
    <n v="525.96148023997523"/>
    <n v="173567.28847919183"/>
    <n v="1577.3609039999258"/>
    <n v="520529.09831997548"/>
    <n v="1051.3994237599504"/>
    <n v="346961.80984078365"/>
    <n v="4.7798815272725026"/>
    <n v="0.66655603108570516"/>
  </r>
  <r>
    <x v="10"/>
    <s v="St James"/>
    <s v="High End"/>
    <s v="Häagen-Dazs"/>
    <s v="Pralines and Cream"/>
    <n v="1016"/>
    <n v="2250.6972799998939"/>
    <n v="2286708.4364798921"/>
    <n v="4664.0879999997815"/>
    <n v="4738713.4079997782"/>
    <n v="2413.3907199998876"/>
    <n v="2452004.9715198861"/>
    <n v="4.5906377952753754"/>
    <n v="0.51744107744107759"/>
  </r>
  <r>
    <x v="10"/>
    <s v="St James"/>
    <s v="High End"/>
    <s v="Häagen-Dazs"/>
    <s v="Waffle Cone"/>
    <n v="997"/>
    <n v="2261.9593198398929"/>
    <n v="2255173.4418803733"/>
    <n v="4689.4700639997773"/>
    <n v="4675401.6538077779"/>
    <n v="2427.5107441598843"/>
    <n v="2420228.2119274046"/>
    <n v="4.7035808064190343"/>
    <n v="0.51765140005806842"/>
  </r>
  <r>
    <x v="10"/>
    <s v="St James"/>
    <s v="High End"/>
    <s v="Häagen-Dazs"/>
    <s v="Waffle Cone"/>
    <n v="877"/>
    <n v="2032.2777457199036"/>
    <n v="1782307.5829963554"/>
    <n v="4279.9482119997974"/>
    <n v="3753514.5819238224"/>
    <n v="2247.6704662798938"/>
    <n v="1971206.998927467"/>
    <n v="4.8802146088937253"/>
    <n v="0.52516300547236627"/>
  </r>
  <r>
    <x v="10"/>
    <s v="St James"/>
    <s v="High End"/>
    <s v="Häagen-Dazs"/>
    <s v="Cookies and Cream"/>
    <n v="798"/>
    <n v="1897.9079268999099"/>
    <n v="1514530.5256661281"/>
    <n v="4040.3529899998084"/>
    <n v="3224201.6860198472"/>
    <n v="2142.4450630998986"/>
    <n v="1709671.160353719"/>
    <n v="5.0630989849621661"/>
    <n v="0.53026185296250572"/>
  </r>
  <r>
    <x v="10"/>
    <s v="St James"/>
    <s v="High End"/>
    <s v="Häagen-Dazs"/>
    <s v="Coconut Macaroon"/>
    <n v="715"/>
    <n v="1588.3713698299243"/>
    <n v="1135685.5294283959"/>
    <n v="3489.8811929998337"/>
    <n v="2495265.0529948813"/>
    <n v="1901.5098231699094"/>
    <n v="1359579.5235664854"/>
    <n v="4.8809527174822849"/>
    <n v="0.54486376985670637"/>
  </r>
  <r>
    <x v="10"/>
    <s v="St James"/>
    <s v="High End"/>
    <s v="Häagen-Dazs"/>
    <s v="Cookies and Cream"/>
    <n v="641"/>
    <n v="1441.2503466799315"/>
    <n v="923841.4722218361"/>
    <n v="3225.9698279998465"/>
    <n v="2067846.6597479016"/>
    <n v="1784.7194813199151"/>
    <n v="1144005.1875260654"/>
    <n v="5.032714240249371"/>
    <n v="0.5532350196921928"/>
  </r>
  <r>
    <x v="10"/>
    <s v="Stony Brook"/>
    <s v="High End"/>
    <s v="Häagen-Dazs"/>
    <s v="Coconut Macaroon"/>
    <n v="467"/>
    <n v="1149.8750875999453"/>
    <n v="536991.66590917448"/>
    <n v="2707.8099599998714"/>
    <n v="1264547.25131994"/>
    <n v="1557.934872399926"/>
    <n v="727555.58541076549"/>
    <n v="5.7983082655243496"/>
    <n v="0.57534867491217889"/>
  </r>
  <r>
    <x v="10"/>
    <s v="Stony Brook"/>
    <s v="High End"/>
    <s v="Häagen-Dazs"/>
    <s v="Dulce de Leche"/>
    <n v="492"/>
    <n v="995.73058792995255"/>
    <n v="489899.44926153665"/>
    <n v="2433.1077029998842"/>
    <n v="1197088.9898759429"/>
    <n v="1437.3771150699317"/>
    <n v="707189.54061440635"/>
    <n v="4.9453408597558619"/>
    <n v="0.5907577018878889"/>
  </r>
  <r>
    <x v="10"/>
    <s v="Stony Brook"/>
    <s v="High End"/>
    <s v="Häagen-Dazs"/>
    <s v="Peaches and Cream"/>
    <n v="379"/>
    <n v="802.88097799996228"/>
    <n v="304291.89066198573"/>
    <n v="2082.5837999999021"/>
    <n v="789299.26019996288"/>
    <n v="1279.7028219999397"/>
    <n v="485007.36953797715"/>
    <n v="5.4949440633242803"/>
    <n v="0.61447842915132633"/>
  </r>
  <r>
    <x v="10"/>
    <s v="Stony Brook"/>
    <s v="Low End"/>
    <s v="Baskin-Robbins"/>
    <s v="French Vanilla"/>
    <n v="1009"/>
    <n v="2148.327593999893"/>
    <n v="2167662.5423458922"/>
    <n v="4197.6373999997913"/>
    <n v="4235416.1365997894"/>
    <n v="2049.3098059998983"/>
    <n v="2067753.5942538972"/>
    <n v="4.160195639246572"/>
    <n v="0.48820553342697021"/>
  </r>
  <r>
    <x v="10"/>
    <s v="Stony Brook"/>
    <s v="Low End"/>
    <s v="Baskin-Robbins"/>
    <s v="Vanilla"/>
    <n v="869"/>
    <n v="1908.1078739999077"/>
    <n v="1658145.7425059199"/>
    <n v="3808.0253999998158"/>
    <n v="3309174.0725998399"/>
    <n v="1899.9175259999081"/>
    <n v="1651028.33009392"/>
    <n v="4.3820775604140572"/>
    <n v="0.49892459383280374"/>
  </r>
  <r>
    <x v="10"/>
    <s v="Stony Brook"/>
    <s v="Low End"/>
    <s v="Baskin-Robbins"/>
    <s v="Green Mint Stick"/>
    <n v="848"/>
    <n v="1883.5159551299075"/>
    <n v="1597221.5299501615"/>
    <n v="3778.4008229998149"/>
    <n v="3204083.8979038429"/>
    <n v="1894.8848678699073"/>
    <n v="1606862.3679536814"/>
    <n v="4.4556613478771405"/>
    <n v="0.50150446091780354"/>
  </r>
  <r>
    <x v="10"/>
    <s v="Stony Brook"/>
    <s v="Low End"/>
    <s v="Baskin-Robbins"/>
    <s v="French Vanilla"/>
    <n v="799"/>
    <n v="1811.0879428499115"/>
    <n v="1447059.2663370792"/>
    <n v="3664.3272349998206"/>
    <n v="2927797.4607648565"/>
    <n v="1853.239292149909"/>
    <n v="1480738.1944277773"/>
    <n v="4.5861417209009021"/>
    <n v="0.50575158093106276"/>
  </r>
  <r>
    <x v="10"/>
    <s v="Stony Brook"/>
    <s v="Low End"/>
    <s v="Baskin-Robbins"/>
    <s v="Pralines 'n Cream"/>
    <n v="688"/>
    <n v="1627.2835955099204"/>
    <n v="1119571.1137108251"/>
    <n v="3381.0119209998347"/>
    <n v="2326136.2016478861"/>
    <n v="1753.7283254899144"/>
    <n v="1206565.087937061"/>
    <n v="4.9142615130811551"/>
    <n v="0.51869924344167972"/>
  </r>
  <r>
    <x v="10"/>
    <s v="Stony Brook"/>
    <s v="Low End"/>
    <s v="Baskin-Robbins"/>
    <s v="Date Nut"/>
    <n v="557"/>
    <n v="1443.1203116999291"/>
    <n v="803818.01361686049"/>
    <n v="3095.5590699998479"/>
    <n v="1724226.4019899152"/>
    <n v="1652.4387582999188"/>
    <n v="920408.38837305468"/>
    <n v="5.5575566786352741"/>
    <n v="0.53380947380855504"/>
  </r>
  <r>
    <x v="10"/>
    <s v="Stony Brook"/>
    <s v="Low End"/>
    <s v="Baskin-Robbins"/>
    <s v="Green Mint Stick"/>
    <n v="579"/>
    <n v="1321.3131206399351"/>
    <n v="765040.2968505224"/>
    <n v="2906.7597439998572"/>
    <n v="1683013.8917759173"/>
    <n v="1585.4466233599221"/>
    <n v="917973.59492539486"/>
    <n v="5.0203104386871455"/>
    <n v="0.54543435405440921"/>
  </r>
  <r>
    <x v="10"/>
    <s v="Stony Brook"/>
    <s v="Low End"/>
    <s v="Baskin-Robbins"/>
    <s v="Pralines 'n Cream"/>
    <n v="407"/>
    <n v="740.89626389996363"/>
    <n v="301544.77940728521"/>
    <n v="2006.8556899999014"/>
    <n v="816790.26582995988"/>
    <n v="1265.9594260999379"/>
    <n v="515245.48642267467"/>
    <n v="4.9308493611791189"/>
    <n v="0.63081736888615048"/>
  </r>
  <r>
    <x v="10"/>
    <s v="Stony Brook"/>
    <s v="High End"/>
    <s v="Ben and Jerry's"/>
    <s v="Chocolate Macadamia"/>
    <n v="800"/>
    <n v="1938.7005064799037"/>
    <n v="1550960.405183923"/>
    <n v="4041.9784079997994"/>
    <n v="3233582.7263998394"/>
    <n v="2103.2779015198957"/>
    <n v="1682622.3212159164"/>
    <n v="5.0524730099997495"/>
    <n v="0.52035851981720926"/>
  </r>
  <r>
    <x v="10"/>
    <s v="Stony Brook"/>
    <s v="High End"/>
    <s v="Ben and Jerry's"/>
    <s v="Phish Food"/>
    <n v="788"/>
    <n v="1910.1374020399051"/>
    <n v="1505188.2728074451"/>
    <n v="3994.2896839998016"/>
    <n v="3147500.2709918437"/>
    <n v="2084.1522819598968"/>
    <n v="1642311.9981843985"/>
    <n v="5.0688955380708141"/>
    <n v="0.52178295688180243"/>
  </r>
  <r>
    <x v="10"/>
    <s v="Stony Brook"/>
    <s v="High End"/>
    <s v="Ben and Jerry's"/>
    <s v="Pumpkin Cheesecake"/>
    <n v="736"/>
    <n v="1803.5615521199115"/>
    <n v="1327421.3023602548"/>
    <n v="3807.905651999813"/>
    <n v="2802618.5598718622"/>
    <n v="2004.3440998799015"/>
    <n v="1475197.2575116074"/>
    <n v="5.1737848532606154"/>
    <n v="0.526363907894428"/>
  </r>
  <r>
    <x v="10"/>
    <s v="Stony Brook"/>
    <s v="High End"/>
    <s v="Ben and Jerry's"/>
    <s v="Pumpkin Cheesecake"/>
    <n v="634"/>
    <n v="1645.1833122899193"/>
    <n v="1043046.2199918089"/>
    <n v="3542.6974589998263"/>
    <n v="2246070.1890058899"/>
    <n v="1897.514146709907"/>
    <n v="1203023.9690140812"/>
    <n v="5.5878508817031962"/>
    <n v="0.53561281161321994"/>
  </r>
  <r>
    <x v="10"/>
    <s v="Stony Brook"/>
    <s v="High End"/>
    <s v="Ben and Jerry's"/>
    <s v="Karamel Sutra"/>
    <n v="451"/>
    <n v="994.12323995995143"/>
    <n v="448349.58122193808"/>
    <n v="2450.2285159998801"/>
    <n v="1105053.0607159459"/>
    <n v="1456.1052760399286"/>
    <n v="656703.47949400777"/>
    <n v="5.43287919290439"/>
    <n v="0.5942732551399299"/>
  </r>
  <r>
    <x v="10"/>
    <s v="Stony Brook"/>
    <s v="High End"/>
    <s v="Ben and Jerry's"/>
    <s v="Chocolate Peanut Butter Swirl"/>
    <n v="448"/>
    <n v="977.78074635995256"/>
    <n v="438045.77436925872"/>
    <n v="2416.5559559998828"/>
    <n v="1082617.0682879474"/>
    <n v="1438.7752096399304"/>
    <n v="644571.29391868878"/>
    <n v="5.3940981160711674"/>
    <n v="0.59538253441543731"/>
  </r>
  <r>
    <x v="10"/>
    <s v="Stony Brook"/>
    <s v="High End"/>
    <s v="Ben and Jerry's"/>
    <s v="Strawberry Banana"/>
    <n v="400"/>
    <n v="906.72214947995519"/>
    <n v="362688.8597919821"/>
    <n v="2312.9837079998852"/>
    <n v="925193.48319995403"/>
    <n v="1406.2615585199301"/>
    <n v="562504.62340797193"/>
    <n v="5.7824592699997126"/>
    <n v="0.60798593334493123"/>
  </r>
  <r>
    <x v="10"/>
    <s v="Stony Brook"/>
    <s v="High End"/>
    <s v="Ben and Jerry's"/>
    <s v="Chocolate"/>
    <n v="385"/>
    <n v="860.74534909995782"/>
    <n v="331386.95940348378"/>
    <n v="2226.7366099998912"/>
    <n v="857293.59484995808"/>
    <n v="1365.9912608999334"/>
    <n v="525906.63544647431"/>
    <n v="5.7837314545451717"/>
    <n v="0.61344985965807608"/>
  </r>
  <r>
    <x v="10"/>
    <s v="Stony Brook"/>
    <s v="High End"/>
    <s v="Ben and Jerry's"/>
    <s v="Chocolate Fudge Brownie"/>
    <n v="453"/>
    <n v="820.63131749996012"/>
    <n v="371745.98682748195"/>
    <n v="2153.5042499998954"/>
    <n v="975537.42524995259"/>
    <n v="1332.8729324999354"/>
    <n v="603791.43842247059"/>
    <n v="4.7538725165560605"/>
    <n v="0.61893211146437255"/>
  </r>
  <r>
    <x v="10"/>
    <s v="Stony Brook"/>
    <s v="High End"/>
    <s v="Ben and Jerry's"/>
    <s v="Karamel Sutra"/>
    <n v="366"/>
    <n v="674.94188519996692"/>
    <n v="247028.72998318789"/>
    <n v="1915.3609199999062"/>
    <n v="701022.09671996569"/>
    <n v="1240.4190347999393"/>
    <n v="453993.36673677783"/>
    <n v="5.2332265573767929"/>
    <n v="0.64761634313808591"/>
  </r>
  <r>
    <x v="10"/>
    <s v="Stony Brook"/>
    <s v="Low End"/>
    <s v="EDY's"/>
    <s v="Chocolate Fudge Chunk"/>
    <n v="704"/>
    <n v="1552.622939889925"/>
    <n v="1093046.5496825073"/>
    <n v="3112.3414189998493"/>
    <n v="2191088.3589758938"/>
    <n v="1559.7184791099244"/>
    <n v="1098041.8092933865"/>
    <n v="4.4209395156247862"/>
    <n v="0.50113990373560613"/>
  </r>
  <r>
    <x v="10"/>
    <s v="Stony Brook"/>
    <s v="Low End"/>
    <s v="EDY's"/>
    <s v="Neapolitan"/>
    <n v="637"/>
    <n v="1477.5974490399276"/>
    <n v="941229.57503843389"/>
    <n v="3016.2833839998525"/>
    <n v="1921372.515607906"/>
    <n v="1538.6859349599249"/>
    <n v="980142.94056947215"/>
    <n v="4.7351387503922329"/>
    <n v="0.51012645002854284"/>
  </r>
  <r>
    <x v="10"/>
    <s v="Stony Brook"/>
    <s v="Low End"/>
    <s v="EDY's"/>
    <s v="Double Fudge Brownie"/>
    <n v="490"/>
    <n v="1262.5946088499388"/>
    <n v="618671.35833646997"/>
    <n v="2705.235834999869"/>
    <n v="1325565.5591499358"/>
    <n v="1442.6412261499302"/>
    <n v="706894.20081346587"/>
    <n v="5.5208894591834063"/>
    <n v="0.53327743462706279"/>
  </r>
  <r>
    <x v="10"/>
    <s v="Stony Brook"/>
    <s v="Low End"/>
    <s v="EDY's"/>
    <s v="Pumpkin (Holiday)"/>
    <n v="364"/>
    <n v="796.62167283996087"/>
    <n v="289970.28891374578"/>
    <n v="2060.7163639998989"/>
    <n v="750100.7564959632"/>
    <n v="1264.0946911599381"/>
    <n v="460130.46758221742"/>
    <n v="5.661308692307415"/>
    <n v="0.61342488138750961"/>
  </r>
  <r>
    <x v="10"/>
    <s v="Stony Brook"/>
    <s v="Low End"/>
    <s v="EDY's"/>
    <s v="Strawberry"/>
    <n v="326"/>
    <n v="600.70923443997071"/>
    <n v="195831.21042743046"/>
    <n v="1776.6117239999135"/>
    <n v="579175.4220239718"/>
    <n v="1175.9024895599428"/>
    <n v="383344.21159654134"/>
    <n v="5.4497292147236607"/>
    <n v="0.66187928047242806"/>
  </r>
  <r>
    <x v="11"/>
    <s v="Centereach"/>
    <s v="High End"/>
    <s v="Häagen-Dazs"/>
    <s v="Waffle Cone"/>
    <n v="1011"/>
    <n v="2378.6671154398837"/>
    <n v="2404832.4537097225"/>
    <n v="4964.1468239997575"/>
    <n v="5018752.4390637549"/>
    <n v="2585.4797085598739"/>
    <n v="2613919.9853540324"/>
    <n v="4.9101353353113328"/>
    <n v="0.52083062814743208"/>
  </r>
  <r>
    <x v="11"/>
    <s v="Centereach"/>
    <s v="High End"/>
    <s v="Häagen-Dazs"/>
    <s v="Waffle Cone"/>
    <n v="875"/>
    <n v="2143.4757983198951"/>
    <n v="1875541.3235299082"/>
    <n v="4544.8096719997775"/>
    <n v="3976708.4629998053"/>
    <n v="2401.3338736798823"/>
    <n v="2101167.1394698974"/>
    <n v="5.1940681965711741"/>
    <n v="0.52836841297762493"/>
  </r>
  <r>
    <x v="11"/>
    <s v="Centereach"/>
    <s v="High End"/>
    <s v="Häagen-Dazs"/>
    <s v="Cookies and Cream"/>
    <n v="794"/>
    <n v="2005.8835958999018"/>
    <n v="1592671.5751445221"/>
    <n v="4299.4728899997899"/>
    <n v="3413781.4746598331"/>
    <n v="2293.5892940998883"/>
    <n v="1821109.899515311"/>
    <n v="5.4149532619644711"/>
    <n v="0.53345825239056233"/>
  </r>
  <r>
    <x v="11"/>
    <s v="Centereach"/>
    <s v="High End"/>
    <s v="Häagen-Dazs"/>
    <s v="Coconut Macaroon"/>
    <n v="729"/>
    <n v="1688.9783441299169"/>
    <n v="1231265.2128707094"/>
    <n v="3735.9827229998164"/>
    <n v="2723531.405066866"/>
    <n v="2047.0043788698995"/>
    <n v="1492266.1921961566"/>
    <n v="5.12480483264721"/>
    <n v="0.54791591145963658"/>
  </r>
  <r>
    <x v="11"/>
    <s v="Centereach"/>
    <s v="High End"/>
    <s v="Häagen-Dazs"/>
    <s v="Cookies and Cream"/>
    <n v="638"/>
    <n v="1538.2761318799246"/>
    <n v="981420.17213939189"/>
    <n v="3465.5707479998305"/>
    <n v="2211034.1372238919"/>
    <n v="1927.2946161199059"/>
    <n v="1229613.9650845001"/>
    <n v="5.4319290721000479"/>
    <n v="0.55612617841729317"/>
  </r>
  <r>
    <x v="11"/>
    <s v="Centereach"/>
    <s v="High End"/>
    <s v="Häagen-Dazs"/>
    <s v="Coconut Macaroon"/>
    <n v="581"/>
    <n v="1239.9919901999392"/>
    <n v="720435.34630616463"/>
    <n v="2935.2064199998558"/>
    <n v="1705354.9300199163"/>
    <n v="1695.2144297999166"/>
    <n v="984919.58371375164"/>
    <n v="5.0519903958689429"/>
    <n v="0.57754521734795061"/>
  </r>
  <r>
    <x v="11"/>
    <s v="Centereach"/>
    <s v="High End"/>
    <s v="Häagen-Dazs"/>
    <s v="Dulce de Leche"/>
    <n v="489"/>
    <n v="1082.1729948299469"/>
    <n v="529182.59447184403"/>
    <n v="2653.9686929998697"/>
    <n v="1297790.6908769363"/>
    <n v="1571.7956981699228"/>
    <n v="768608.09640509228"/>
    <n v="5.4273388404905312"/>
    <n v="0.59224349643449237"/>
  </r>
  <r>
    <x v="11"/>
    <s v="Centereach"/>
    <s v="High End"/>
    <s v="Häagen-Dazs"/>
    <s v="Peaches and Cream"/>
    <n v="477"/>
    <n v="884.29497049995712"/>
    <n v="421808.70092847955"/>
    <n v="2293.9805499998888"/>
    <n v="1094228.7223499469"/>
    <n v="1409.6855794999317"/>
    <n v="672420.0214214673"/>
    <n v="4.8091835429767062"/>
    <n v="0.61451505310278243"/>
  </r>
  <r>
    <x v="11"/>
    <s v="Centereach"/>
    <s v="Low End"/>
    <s v="Baskin-Robbins"/>
    <s v="French Vanilla"/>
    <n v="1006"/>
    <n v="3061.4956462998439"/>
    <n v="3079864.6201776429"/>
    <n v="4878.7997299997769"/>
    <n v="4908072.5283797756"/>
    <n v="1817.304083699933"/>
    <n v="1828207.9082021327"/>
    <n v="4.8497015208745298"/>
    <n v="0.37248999431669971"/>
  </r>
  <r>
    <x v="11"/>
    <s v="Centereach"/>
    <s v="Low End"/>
    <s v="Baskin-Robbins"/>
    <s v="Vanilla"/>
    <n v="867"/>
    <n v="2696.1615873498658"/>
    <n v="2337572.0962323337"/>
    <n v="4480.7996849998017"/>
    <n v="3884853.3268948281"/>
    <n v="1784.6380976499358"/>
    <n v="1547281.2306624944"/>
    <n v="5.1681657266433696"/>
    <n v="0.39828562379708676"/>
  </r>
  <r>
    <x v="11"/>
    <s v="Centereach"/>
    <s v="Low End"/>
    <s v="Baskin-Robbins"/>
    <s v="Green Mint Stick"/>
    <n v="846"/>
    <n v="2654.4879388298659"/>
    <n v="2245696.7962500667"/>
    <n v="4449.9107929998008"/>
    <n v="3764624.5308778314"/>
    <n v="1795.4228541699349"/>
    <n v="1518927.7346277647"/>
    <n v="5.2599418356971643"/>
    <n v="0.40347389817214596"/>
  </r>
  <r>
    <x v="11"/>
    <s v="Centereach"/>
    <s v="Low End"/>
    <s v="Baskin-Robbins"/>
    <s v="French Vanilla"/>
    <n v="796"/>
    <n v="2544.1428508298718"/>
    <n v="2025137.709260578"/>
    <n v="4335.0259929998065"/>
    <n v="3450680.6904278458"/>
    <n v="1790.8831421699347"/>
    <n v="1425542.9811672678"/>
    <n v="5.4460125540198572"/>
    <n v="0.41311935500775543"/>
  </r>
  <r>
    <x v="11"/>
    <s v="Centereach"/>
    <s v="Low End"/>
    <s v="Baskin-Robbins"/>
    <s v="Pralines 'n Cream"/>
    <n v="684"/>
    <n v="2257.9995315498859"/>
    <n v="1544471.679580122"/>
    <n v="3544.0775049998215"/>
    <n v="2424149.0134198777"/>
    <n v="1286.0779734499356"/>
    <n v="879677.33383975574"/>
    <n v="5.18139986111085"/>
    <n v="0.36288088272211766"/>
  </r>
  <r>
    <x v="11"/>
    <s v="Centereach"/>
    <s v="Low End"/>
    <s v="Baskin-Robbins"/>
    <s v="Date Nut"/>
    <n v="571"/>
    <n v="1972.0391921999005"/>
    <n v="1126034.3787461433"/>
    <n v="3251.0986199998356"/>
    <n v="1856377.312019906"/>
    <n v="1279.0594277999351"/>
    <n v="730342.9332737627"/>
    <n v="5.6936928546406929"/>
    <n v="0.3934237552596912"/>
  </r>
  <r>
    <x v="11"/>
    <s v="Centereach"/>
    <s v="Low End"/>
    <s v="Baskin-Robbins"/>
    <s v="Green Mint Stick"/>
    <n v="593"/>
    <n v="1783.0494432099101"/>
    <n v="1057348.3198234767"/>
    <n v="3057.5204909998456"/>
    <n v="1813109.6511629084"/>
    <n v="1274.4710477899355"/>
    <n v="755761.33133943169"/>
    <n v="5.1560210640806838"/>
    <n v="0.41683156385753878"/>
  </r>
  <r>
    <x v="11"/>
    <s v="Centereach"/>
    <s v="Low End"/>
    <s v="Baskin-Robbins"/>
    <s v="Pralines 'n Cream"/>
    <n v="421"/>
    <n v="883.75192135995553"/>
    <n v="372059.55889254127"/>
    <n v="2136.7208559998921"/>
    <n v="899559.48037595453"/>
    <n v="1252.9689346399366"/>
    <n v="527499.92148341332"/>
    <n v="5.0753464513061575"/>
    <n v="0.58639804592238221"/>
  </r>
  <r>
    <x v="11"/>
    <s v="Centereach"/>
    <s v="High End"/>
    <s v="Ben and Jerry's"/>
    <s v="Chocolate Macadamia"/>
    <n v="798"/>
    <n v="2856.8773928398541"/>
    <n v="2279788.1594862035"/>
    <n v="4719.0283639997851"/>
    <n v="3765784.6344718286"/>
    <n v="1862.150971159931"/>
    <n v="1485996.4749856251"/>
    <n v="5.9135693784458461"/>
    <n v="0.39460474223163955"/>
  </r>
  <r>
    <x v="11"/>
    <s v="Centereach"/>
    <s v="High End"/>
    <s v="Ben and Jerry's"/>
    <s v="Phish Food"/>
    <n v="785"/>
    <n v="2810.0184489298572"/>
    <n v="2205864.4824099378"/>
    <n v="4670.2383029997873"/>
    <n v="3666137.0678548329"/>
    <n v="1860.2198540699301"/>
    <n v="1460272.5854448951"/>
    <n v="5.949348156687627"/>
    <n v="0.39831369051876298"/>
  </r>
  <r>
    <x v="11"/>
    <s v="Centereach"/>
    <s v="High End"/>
    <s v="Ben and Jerry's"/>
    <s v="Pumpkin Cheesecake"/>
    <n v="733"/>
    <n v="2638.8865285598667"/>
    <n v="1934303.8254343823"/>
    <n v="4479.1455759997989"/>
    <n v="3283213.7072078525"/>
    <n v="1840.2590474399321"/>
    <n v="1348909.8817734702"/>
    <n v="6.1107033778987709"/>
    <n v="0.41085046605772896"/>
  </r>
  <r>
    <x v="11"/>
    <s v="Centereach"/>
    <s v="High End"/>
    <s v="Ben and Jerry's"/>
    <s v="Pumpkin Cheesecake"/>
    <n v="648"/>
    <n v="2379.1281707798803"/>
    <n v="1541675.0546653625"/>
    <n v="3707.3539379998128"/>
    <n v="2402365.3518238789"/>
    <n v="1328.2257672199325"/>
    <n v="860690.29715851648"/>
    <n v="5.7212252129626737"/>
    <n v="0.358267861507859"/>
  </r>
  <r>
    <x v="11"/>
    <s v="Centereach"/>
    <s v="High End"/>
    <s v="Ben and Jerry's"/>
    <s v="Karamel Sutra"/>
    <n v="465"/>
    <n v="1313.9698445499339"/>
    <n v="610995.97771571926"/>
    <n v="2590.3378049998696"/>
    <n v="1204507.0793249393"/>
    <n v="1276.3679604499357"/>
    <n v="593511.10160922003"/>
    <n v="5.5706189354835907"/>
    <n v="0.49274189566561183"/>
  </r>
  <r>
    <x v="11"/>
    <s v="Centereach"/>
    <s v="High End"/>
    <s v="Ben and Jerry's"/>
    <s v="Chocolate Peanut Butter Swirl"/>
    <n v="446"/>
    <n v="1289.8019380399357"/>
    <n v="575251.66436581139"/>
    <n v="2555.3752839998724"/>
    <n v="1139697.3766639431"/>
    <n v="1265.5733459599367"/>
    <n v="564445.71229813166"/>
    <n v="5.7295409955154089"/>
    <n v="0.49525928887398596"/>
  </r>
  <r>
    <x v="11"/>
    <s v="Centereach"/>
    <s v="High End"/>
    <s v="Ben and Jerry's"/>
    <s v="Strawberry Banana"/>
    <n v="497"/>
    <n v="1166.5311467099407"/>
    <n v="579765.97991484054"/>
    <n v="2449.6439409998752"/>
    <n v="1217473.038676938"/>
    <n v="1283.1127942899345"/>
    <n v="637707.0587620975"/>
    <n v="4.9288610482894875"/>
    <n v="0.52379563119944861"/>
  </r>
  <r>
    <x v="11"/>
    <s v="Centereach"/>
    <s v="High End"/>
    <s v="Ben and Jerry's"/>
    <s v="Chocolate"/>
    <n v="481"/>
    <n v="1095.4974437999449"/>
    <n v="526934.27046777355"/>
    <n v="2361.6449799998813"/>
    <n v="1135951.2353799429"/>
    <n v="1266.1475361999364"/>
    <n v="609016.96491216938"/>
    <n v="4.9098648232845763"/>
    <n v="0.53612949741497562"/>
  </r>
  <r>
    <x v="11"/>
    <s v="Centereach"/>
    <s v="High End"/>
    <s v="Ben and Jerry's"/>
    <s v="Chocolate Fudge Brownie"/>
    <n v="451"/>
    <n v="1032.3837539999483"/>
    <n v="465605.0730539767"/>
    <n v="2286.4733999998857"/>
    <n v="1031199.5033999485"/>
    <n v="1254.0896459999374"/>
    <n v="565594.43034597184"/>
    <n v="5.0697858093123855"/>
    <n v="0.54848206237605912"/>
  </r>
  <r>
    <x v="11"/>
    <s v="Centereach"/>
    <s v="High End"/>
    <s v="Ben and Jerry's"/>
    <s v="Karamel Sutra"/>
    <n v="363"/>
    <n v="791.26555119996021"/>
    <n v="287229.39508558554"/>
    <n v="2043.2695199998971"/>
    <n v="741706.83575996268"/>
    <n v="1252.003968799937"/>
    <n v="454477.44067437714"/>
    <n v="5.6288416528922784"/>
    <n v="0.61274538505326503"/>
  </r>
  <r>
    <x v="11"/>
    <s v="Lake Grove"/>
    <s v="Low End"/>
    <s v="EDY's"/>
    <s v="Chocolate Fudge Chunk"/>
    <n v="701"/>
    <n v="1770.8675830199118"/>
    <n v="1241378.1756969581"/>
    <n v="3270.9720419998371"/>
    <n v="2292951.4014418856"/>
    <n v="1500.1044589799253"/>
    <n v="1051573.2257449275"/>
    <n v="4.6661512724676708"/>
    <n v="0.45861121395057158"/>
  </r>
  <r>
    <x v="11"/>
    <s v="Lake Grove"/>
    <s v="Low End"/>
    <s v="EDY's"/>
    <s v="Neapolitan"/>
    <n v="634"/>
    <n v="1682.9191130399151"/>
    <n v="1066970.7176673063"/>
    <n v="3173.7777839998398"/>
    <n v="2012175.1150558984"/>
    <n v="1490.8586709599247"/>
    <n v="945204.39738859213"/>
    <n v="5.005958649842019"/>
    <n v="0.46974261351121738"/>
  </r>
  <r>
    <x v="11"/>
    <s v="Lake Grove"/>
    <s v="Low End"/>
    <s v="EDY's"/>
    <s v="Double Fudge Brownie"/>
    <n v="588"/>
    <n v="1431.4242071999286"/>
    <n v="841677.433833558"/>
    <n v="2853.2071199998577"/>
    <n v="1677685.7865599163"/>
    <n v="1421.7829127999291"/>
    <n v="836008.35272635834"/>
    <n v="4.8523930612242481"/>
    <n v="0.49831044610599462"/>
  </r>
  <r>
    <x v="11"/>
    <s v="Lake Grove"/>
    <s v="Low End"/>
    <s v="EDY's"/>
    <s v="Pumpkin (Holiday)"/>
    <n v="462"/>
    <n v="885.6739394999554"/>
    <n v="409181.3600489794"/>
    <n v="2192.3554499998891"/>
    <n v="1012868.2178999487"/>
    <n v="1306.6815104999337"/>
    <n v="603686.8578509693"/>
    <n v="4.7453581168828771"/>
    <n v="0.59601717892050754"/>
  </r>
  <r>
    <x v="11"/>
    <s v="Lake Grove"/>
    <s v="Low End"/>
    <s v="EDY's"/>
    <s v="Strawberry"/>
    <n v="324"/>
    <n v="657.3505886399671"/>
    <n v="212981.59071934933"/>
    <n v="1900.9825439999049"/>
    <n v="615918.34425596916"/>
    <n v="1243.6319553599378"/>
    <n v="402936.75353661983"/>
    <n v="5.8672300740737811"/>
    <n v="0.65420482649103173"/>
  </r>
  <r>
    <x v="11"/>
    <s v="Lake Grove"/>
    <s v="High End"/>
    <s v="Häagen-Dazs"/>
    <s v="Waffle Cone"/>
    <n v="872"/>
    <n v="3302.202183379834"/>
    <n v="2879520.3039072151"/>
    <n v="5233.7205979997616"/>
    <n v="4563804.3614557926"/>
    <n v="1931.5184146199276"/>
    <n v="1684284.0575485774"/>
    <n v="6.0019731628437629"/>
    <n v="0.36905264208374455"/>
  </r>
  <r>
    <x v="11"/>
    <s v="Lake Grove"/>
    <s v="High End"/>
    <s v="Häagen-Dazs"/>
    <s v="Cookies and Cream"/>
    <n v="792"/>
    <n v="3067.5639797998456"/>
    <n v="2429510.6720014778"/>
    <n v="4982.6625799997746"/>
    <n v="3946268.7633598214"/>
    <n v="1915.098600199929"/>
    <n v="1516758.0913583436"/>
    <n v="6.2912406313128466"/>
    <n v="0.38435245603165358"/>
  </r>
  <r>
    <x v="11"/>
    <s v="Lake Grove"/>
    <s v="High End"/>
    <s v="Häagen-Dazs"/>
    <s v="Coconut Macaroon"/>
    <n v="726"/>
    <n v="2524.7326676098724"/>
    <n v="1832955.9166847672"/>
    <n v="3903.6767309998031"/>
    <n v="2834069.3067058572"/>
    <n v="1378.9440633899308"/>
    <n v="1001113.3900210899"/>
    <n v="5.3769651942146046"/>
    <n v="0.35324238107102635"/>
  </r>
  <r>
    <x v="11"/>
    <s v="Lake Grove"/>
    <s v="High End"/>
    <s v="Häagen-Dazs"/>
    <s v="Cookies and Cream"/>
    <n v="635"/>
    <n v="2270.498485079886"/>
    <n v="1441766.5380257275"/>
    <n v="3629.7616679998173"/>
    <n v="2304898.659179884"/>
    <n v="1359.2631829199313"/>
    <n v="863132.12115415651"/>
    <n v="5.7161601070863268"/>
    <n v="0.37447725422395411"/>
  </r>
  <r>
    <x v="11"/>
    <s v="Lake Grove"/>
    <s v="High End"/>
    <s v="Häagen-Dazs"/>
    <s v="Coconut Macaroon"/>
    <n v="577"/>
    <n v="1760.7541182599111"/>
    <n v="1015955.1262359688"/>
    <n v="3086.6318459998442"/>
    <n v="1780986.5751419102"/>
    <n v="1325.8777277399331"/>
    <n v="765031.44890594145"/>
    <n v="5.3494486065855185"/>
    <n v="0.42955486559183254"/>
  </r>
  <r>
    <x v="11"/>
    <s v="Lake Grove"/>
    <s v="High End"/>
    <s v="Häagen-Dazs"/>
    <s v="Dulce de Leche"/>
    <n v="487"/>
    <n v="1491.1978431999248"/>
    <n v="726213.34963836335"/>
    <n v="2798.1907199998586"/>
    <n v="1362718.8806399312"/>
    <n v="1306.9928767999338"/>
    <n v="636505.53100156784"/>
    <n v="5.7457714989730153"/>
    <n v="0.46708498725919578"/>
  </r>
  <r>
    <x v="11"/>
    <s v="Lake Grove"/>
    <s v="High End"/>
    <s v="Häagen-Dazs"/>
    <s v="Peaches and Cream"/>
    <n v="491"/>
    <n v="1157.7599214999423"/>
    <n v="568460.12145647162"/>
    <n v="2429.9476499998786"/>
    <n v="1193104.2961499405"/>
    <n v="1272.1877284999364"/>
    <n v="624644.17469346884"/>
    <n v="4.9489768839101398"/>
    <n v="0.52354532349698968"/>
  </r>
  <r>
    <x v="11"/>
    <s v="Lake Grove"/>
    <s v="High End"/>
    <s v="Häagen-Dazs"/>
    <s v="Waffle Cone"/>
    <n v="1007"/>
    <n v="2102.8156799998942"/>
    <n v="2117535.3897598935"/>
    <n v="5162.8411799997402"/>
    <n v="5198981.0682597384"/>
    <n v="3060.025499999846"/>
    <n v="3081445.6784998449"/>
    <n v="5.1269525124128501"/>
    <n v="0.59270184638916201"/>
  </r>
  <r>
    <x v="11"/>
    <s v="Lake Grove"/>
    <s v="Low End"/>
    <s v="Baskin-Robbins"/>
    <s v="Green Mint Stick"/>
    <n v="843"/>
    <n v="2634.6259245298634"/>
    <n v="2220989.6543786749"/>
    <n v="4348.9382629998008"/>
    <n v="3666154.955708832"/>
    <n v="1714.3123384699375"/>
    <n v="1445165.3013301571"/>
    <n v="5.1588828742583637"/>
    <n v="0.39419100359623016"/>
  </r>
  <r>
    <x v="11"/>
    <s v="Lake Grove"/>
    <s v="Low End"/>
    <s v="Baskin-Robbins"/>
    <s v="Date Nut"/>
    <n v="568"/>
    <n v="1936.5010526998997"/>
    <n v="1099932.5979335429"/>
    <n v="3133.9931699998374"/>
    <n v="1780108.1205599078"/>
    <n v="1197.4921172999377"/>
    <n v="680175.52262636484"/>
    <n v="5.5175936091546429"/>
    <n v="0.38209787078125629"/>
  </r>
  <r>
    <x v="11"/>
    <s v="Lake Grove"/>
    <s v="Low End"/>
    <s v="Baskin-Robbins"/>
    <s v="Green Mint Stick"/>
    <n v="590"/>
    <n v="1743.1789829099098"/>
    <n v="1028475.5999168467"/>
    <n v="2935.9613609998478"/>
    <n v="1732217.2029899103"/>
    <n v="1192.782378089938"/>
    <n v="703741.60307306354"/>
    <n v="4.9762056966099113"/>
    <n v="0.40626637459688281"/>
  </r>
  <r>
    <x v="11"/>
    <s v="Lake Grove"/>
    <s v="Low End"/>
    <s v="Baskin-Robbins"/>
    <s v="Orange Sherbet"/>
    <n v="521"/>
    <n v="1561.7590493999194"/>
    <n v="813676.46473735804"/>
    <n v="2747.9687399998579"/>
    <n v="1431691.7135399259"/>
    <n v="1186.2096905999385"/>
    <n v="618015.24880256783"/>
    <n v="5.2744121689056778"/>
    <n v="0.43166782552264399"/>
  </r>
  <r>
    <x v="11"/>
    <s v="Lake Grove"/>
    <s v="Low End"/>
    <s v="Baskin-Robbins"/>
    <s v="Rocky Road"/>
    <n v="483"/>
    <n v="1273.9597774799331"/>
    <n v="615322.57252280763"/>
    <n v="2468.3557079998704"/>
    <n v="1192215.8069639374"/>
    <n v="1194.3959305199373"/>
    <n v="576893.23444112972"/>
    <n v="5.1104673043475577"/>
    <n v="0.48388322908604064"/>
  </r>
  <r>
    <x v="11"/>
    <s v="Lake Grove"/>
    <s v="Low End"/>
    <s v="Baskin-Robbins"/>
    <s v="Rocky Road"/>
    <n v="361"/>
    <n v="703.13054888996351"/>
    <n v="253830.12814927683"/>
    <n v="1873.3604189999028"/>
    <n v="676283.11125896487"/>
    <n v="1170.2298701099394"/>
    <n v="422452.98310968804"/>
    <n v="5.1893640415509772"/>
    <n v="0.62466883480684887"/>
  </r>
  <r>
    <x v="11"/>
    <s v="Lake Grove"/>
    <s v="High End"/>
    <s v="Ben and Jerry's"/>
    <s v="Turtle Soup"/>
    <n v="887"/>
    <n v="3082.1341678398389"/>
    <n v="2733853.0068739373"/>
    <n v="4871.2308639997718"/>
    <n v="4320781.7763677975"/>
    <n v="1789.0966961599329"/>
    <n v="1586928.7694938602"/>
    <n v="5.4918048072150754"/>
    <n v="0.36727815743286368"/>
  </r>
  <r>
    <x v="11"/>
    <s v="Lake Grove"/>
    <s v="High End"/>
    <s v="Ben and Jerry's"/>
    <s v="Brownie Batter"/>
    <n v="864"/>
    <n v="2973.1993564398467"/>
    <n v="2568844.2439640276"/>
    <n v="4746.0379239997819"/>
    <n v="4100576.7663358115"/>
    <n v="1772.8385675599352"/>
    <n v="1531732.5223717839"/>
    <n v="5.4930994490738216"/>
    <n v="0.37354075040046325"/>
  </r>
  <r>
    <x v="11"/>
    <s v="Lake Grove"/>
    <s v="High End"/>
    <s v="Ben and Jerry's"/>
    <s v="Mint Chocolate Cookie"/>
    <n v="814"/>
    <n v="2806.6756697398559"/>
    <n v="2284633.9951682426"/>
    <n v="4569.341353999791"/>
    <n v="3719443.86215583"/>
    <n v="1762.665684259935"/>
    <n v="1434809.8669875874"/>
    <n v="5.6134414668302099"/>
    <n v="0.38575924793120975"/>
  </r>
  <r>
    <x v="11"/>
    <s v="Lake Grove"/>
    <s v="High End"/>
    <s v="Ben and Jerry's"/>
    <s v="Coffee Coffee BuzzBuzzBuzz"/>
    <n v="777"/>
    <n v="2765.3533172398547"/>
    <n v="2148679.527495367"/>
    <n v="4545.1636039997884"/>
    <n v="3531592.1203078358"/>
    <n v="1779.8102867599337"/>
    <n v="1382912.5928124688"/>
    <n v="5.8496314079791354"/>
    <n v="0.39158332720821826"/>
  </r>
  <r>
    <x v="11"/>
    <s v="Lake Grove"/>
    <s v="High End"/>
    <s v="Ben and Jerry's"/>
    <s v="Pistachio Pistachio"/>
    <n v="761"/>
    <n v="2663.0439172798629"/>
    <n v="2026576.4210499756"/>
    <n v="4421.2990879997978"/>
    <n v="3364608.6059678462"/>
    <n v="1758.255170719935"/>
    <n v="1338032.1849178707"/>
    <n v="5.809854254927461"/>
    <n v="0.39767840531127069"/>
  </r>
  <r>
    <x v="11"/>
    <s v="Lake Grove"/>
    <s v="High End"/>
    <s v="Ben and Jerry's"/>
    <s v="Pumpkin Cheesecake"/>
    <n v="730"/>
    <n v="2618.6511132598644"/>
    <n v="1911615.312679701"/>
    <n v="4378.8079459997989"/>
    <n v="3196529.8005798534"/>
    <n v="1760.1568327399345"/>
    <n v="1284914.4879001523"/>
    <n v="5.9983670493147931"/>
    <n v="0.4019716905711524"/>
  </r>
  <r>
    <x v="11"/>
    <s v="Selden"/>
    <s v="High End"/>
    <s v="Ben and Jerry's"/>
    <s v="Dublin Mudslide"/>
    <n v="658"/>
    <n v="2398.5511079998764"/>
    <n v="1578246.6290639187"/>
    <n v="4144.6567999998115"/>
    <n v="2727184.174399876"/>
    <n v="1746.1056919999351"/>
    <n v="1148937.5453359573"/>
    <n v="6.2988705167170389"/>
    <n v="0.4212907790097396"/>
  </r>
  <r>
    <x v="11"/>
    <s v="Selden"/>
    <s v="High End"/>
    <s v="Ben and Jerry's"/>
    <s v="Turtle Soup"/>
    <n v="618"/>
    <n v="2014.9917160798962"/>
    <n v="1245264.8805373758"/>
    <n v="3243.1645679998328"/>
    <n v="2004275.7030238966"/>
    <n v="1228.1728519199366"/>
    <n v="759010.82248652074"/>
    <n v="5.2478391067958459"/>
    <n v="0.37869581582083933"/>
  </r>
  <r>
    <x v="11"/>
    <s v="Selden"/>
    <s v="High End"/>
    <s v="Ben and Jerry's"/>
    <s v="Coffee"/>
    <n v="524"/>
    <n v="1458.6696934799245"/>
    <n v="764342.91938348045"/>
    <n v="2662.7161079998623"/>
    <n v="1395263.2405919279"/>
    <n v="1204.0464145199378"/>
    <n v="630920.32120844745"/>
    <n v="5.0815192900760735"/>
    <n v="0.45218730262024615"/>
  </r>
  <r>
    <x v="11"/>
    <s v="Selden"/>
    <s v="High End"/>
    <s v="Ben and Jerry's"/>
    <s v="Coffee"/>
    <n v="494"/>
    <n v="1380.2370124899292"/>
    <n v="681837.08417002496"/>
    <n v="2574.2823789998679"/>
    <n v="1271695.4952259348"/>
    <n v="1194.0453665099387"/>
    <n v="589858.41105590982"/>
    <n v="5.2110979331981131"/>
    <n v="0.46383620392640695"/>
  </r>
  <r>
    <x v="11"/>
    <s v="Selden"/>
    <s v="High End"/>
    <s v="Ben and Jerry's"/>
    <s v="Strawberry Banana"/>
    <n v="394"/>
    <n v="1111.5393368099421"/>
    <n v="437946.49870311719"/>
    <n v="2311.8066509998789"/>
    <n v="910851.82049395225"/>
    <n v="1200.2673141899368"/>
    <n v="472905.32179083506"/>
    <n v="5.867529571065683"/>
    <n v="0.51919018126832084"/>
  </r>
  <r>
    <x v="11"/>
    <s v="Selden"/>
    <s v="High End"/>
    <s v="Ben and Jerry's"/>
    <s v="Chocolate"/>
    <n v="379"/>
    <n v="1040.0573807999465"/>
    <n v="394181.74732317973"/>
    <n v="2224.5076799998851"/>
    <n v="843088.4107199565"/>
    <n v="1184.4502991999386"/>
    <n v="448906.66339677677"/>
    <n v="5.8694134036936285"/>
    <n v="0.53245502807164946"/>
  </r>
  <r>
    <x v="11"/>
    <s v="Selden"/>
    <s v="High End"/>
    <s v="Ben and Jerry's"/>
    <s v="Chocolate Fudge Brownie"/>
    <n v="365"/>
    <n v="976.2650189999498"/>
    <n v="356336.73193498165"/>
    <n v="2149.4048999998899"/>
    <n v="784532.78849995986"/>
    <n v="1173.13988099994"/>
    <n v="428196.05656497821"/>
    <n v="5.8887805479449042"/>
    <n v="0.54579752795762215"/>
  </r>
  <r>
    <x v="11"/>
    <s v="Selden"/>
    <s v="High End"/>
    <s v="Ben and Jerry's"/>
    <s v="Orange &amp; Cream"/>
    <n v="403"/>
    <n v="831.56979197995634"/>
    <n v="335122.6261679224"/>
    <n v="2019.2204579998941"/>
    <n v="813745.84457395726"/>
    <n v="1187.6506660199377"/>
    <n v="478623.21840603487"/>
    <n v="5.0104726004960147"/>
    <n v="0.58817285716109757"/>
  </r>
  <r>
    <x v="11"/>
    <s v="Selden"/>
    <s v="High End"/>
    <s v="Ben and Jerry's"/>
    <s v="Strawberry Cheesecake"/>
    <n v="395"/>
    <n v="787.13558319995911"/>
    <n v="310918.55536398385"/>
    <n v="1962.256719999898"/>
    <n v="775091.40439995972"/>
    <n v="1175.121136799939"/>
    <n v="464172.84903597587"/>
    <n v="4.9677385316453115"/>
    <n v="0.59886207794462287"/>
  </r>
  <r>
    <x v="11"/>
    <s v="Selden"/>
    <s v="High End"/>
    <s v="Ben and Jerry's"/>
    <s v="Karamel Sutra"/>
    <n v="361"/>
    <n v="728.84286719996226"/>
    <n v="263112.27505918639"/>
    <n v="1898.7931199999018"/>
    <n v="685464.31631996459"/>
    <n v="1169.9502527999396"/>
    <n v="422352.04126077821"/>
    <n v="5.2598147368418333"/>
    <n v="0.61615467239527388"/>
  </r>
  <r>
    <x v="11"/>
    <s v="Selden"/>
    <s v="High End"/>
    <s v="Ben and Jerry's"/>
    <s v="Vanilla HEATH Bar Crunch"/>
    <n v="349"/>
    <n v="664.19791095996584"/>
    <n v="231805.07092502806"/>
    <n v="1827.0726159999058"/>
    <n v="637648.34298396716"/>
    <n v="1162.87470503994"/>
    <n v="405843.2720589391"/>
    <n v="5.235165088824945"/>
    <n v="0.63646879431966696"/>
  </r>
  <r>
    <x v="11"/>
    <s v="Selden"/>
    <s v="Low End"/>
    <s v="EDY's"/>
    <s v="Take the Cake"/>
    <n v="889"/>
    <n v="2078.6820595198915"/>
    <n v="1847948.3509131835"/>
    <n v="3599.700191999812"/>
    <n v="3200133.4706878327"/>
    <n v="1521.0181324799205"/>
    <n v="1352185.1197746492"/>
    <n v="4.0491565714283597"/>
    <n v="0.42254022595001711"/>
  </r>
  <r>
    <x v="11"/>
    <s v="Selden"/>
    <s v="Low End"/>
    <s v="EDY's"/>
    <s v="Chocolate Fudge Chunk"/>
    <n v="699"/>
    <n v="1731.8553081199113"/>
    <n v="1210566.8603758181"/>
    <n v="3156.7832519998383"/>
    <n v="2206591.4931478868"/>
    <n v="1424.9279438799269"/>
    <n v="996024.63277206873"/>
    <n v="4.5161419914160774"/>
    <n v="0.45138605666930975"/>
  </r>
  <r>
    <x v="11"/>
    <s v="Selden"/>
    <s v="Low End"/>
    <s v="EDY's"/>
    <s v="Neapolitan"/>
    <n v="631"/>
    <n v="1640.6907238399151"/>
    <n v="1035275.8467429865"/>
    <n v="3054.7184639998418"/>
    <n v="1927527.3507839001"/>
    <n v="1414.0277401599267"/>
    <n v="892251.50404091366"/>
    <n v="4.8410752202850107"/>
    <n v="0.46289952963730796"/>
  </r>
  <r>
    <x v="11"/>
    <s v="Selden"/>
    <s v="Low End"/>
    <s v="EDY's"/>
    <s v="French Vanilla"/>
    <n v="471"/>
    <n v="1175.4333221999393"/>
    <n v="553629.09475617146"/>
    <n v="2478.223619999872"/>
    <n v="1167243.3250199398"/>
    <n v="1302.7902977999327"/>
    <n v="613614.23026376835"/>
    <n v="5.2616212738850781"/>
    <n v="0.52569521462312585"/>
  </r>
  <r>
    <x v="11"/>
    <s v="Selden"/>
    <s v="High End"/>
    <s v="Häagen-Dazs"/>
    <s v="Waffle Cone"/>
    <n v="869"/>
    <n v="3297.4077709798298"/>
    <n v="2865447.3529814719"/>
    <n v="5151.1645579997603"/>
    <n v="4476362.0009017913"/>
    <n v="1853.7567870199305"/>
    <n v="1610914.6479203193"/>
    <n v="5.9276922416568016"/>
    <n v="0.35987139726317724"/>
  </r>
  <r>
    <x v="11"/>
    <s v="Selden"/>
    <s v="High End"/>
    <s v="Häagen-Dazs"/>
    <s v="Black Raspberry Chip"/>
    <n v="810"/>
    <n v="3118.7055622798366"/>
    <n v="2526151.5054466678"/>
    <n v="4974.243787999766"/>
    <n v="4029137.4682798106"/>
    <n v="1855.5382257199294"/>
    <n v="1502985.9628331428"/>
    <n v="6.1410417135799582"/>
    <n v="0.37302920902195569"/>
  </r>
  <r>
    <x v="11"/>
    <s v="Selden"/>
    <s v="High End"/>
    <s v="Häagen-Dazs"/>
    <s v="Black Walnut"/>
    <n v="790"/>
    <n v="3082.6414214698389"/>
    <n v="2435286.7229611729"/>
    <n v="4931.8033369997693"/>
    <n v="3896124.6362298178"/>
    <n v="1849.1619155299304"/>
    <n v="1460837.9132686448"/>
    <n v="6.2427890341769228"/>
    <n v="0.37494640178715161"/>
  </r>
  <r>
    <x v="11"/>
    <s v="Selden"/>
    <s v="High End"/>
    <s v="Häagen-Dazs"/>
    <s v="Coconut Macaroon"/>
    <n v="723"/>
    <n v="2501.87144690987"/>
    <n v="1808853.0561158359"/>
    <n v="4301.5807609998028"/>
    <n v="3110042.8902028576"/>
    <n v="1799.7093140899328"/>
    <n v="1301189.8340870216"/>
    <n v="5.9496276085751072"/>
    <n v="0.41838324422662521"/>
  </r>
  <r>
    <x v="11"/>
    <s v="Selden"/>
    <s v="High End"/>
    <s v="Häagen-Dazs"/>
    <s v="Banoffee"/>
    <n v="678"/>
    <n v="2365.648855919877"/>
    <n v="1603909.9243136765"/>
    <n v="3658.7794319998097"/>
    <n v="2480652.4548958712"/>
    <n v="1293.1305760799328"/>
    <n v="876742.53058219468"/>
    <n v="5.3964298407076843"/>
    <n v="0.35343223064231988"/>
  </r>
  <r>
    <x v="11"/>
    <s v="Selden"/>
    <s v="High End"/>
    <s v="Häagen-Dazs"/>
    <s v="Cookies and Cream"/>
    <n v="633"/>
    <n v="2242.0152652798843"/>
    <n v="1419195.6629221668"/>
    <n v="3521.7950879998184"/>
    <n v="2229296.2907038853"/>
    <n v="1279.7798227199341"/>
    <n v="810100.6277817185"/>
    <n v="5.5636573270139316"/>
    <n v="0.36338849670177065"/>
  </r>
  <r>
    <x v="11"/>
    <s v="Selden"/>
    <s v="High End"/>
    <s v="Häagen-Dazs"/>
    <s v="Mocha Almond Fudge"/>
    <n v="618"/>
    <n v="2189.2819232998859"/>
    <n v="1352976.2285993295"/>
    <n v="3474.0564299998191"/>
    <n v="2146966.8737398884"/>
    <n v="1284.7745066999332"/>
    <n v="793990.64514055895"/>
    <n v="5.6214505339802896"/>
    <n v="0.36981969999261072"/>
  </r>
  <r>
    <x v="11"/>
    <s v="Selden"/>
    <s v="High End"/>
    <s v="Häagen-Dazs"/>
    <s v="Coconut Macaroon"/>
    <n v="575"/>
    <n v="1720.3457058599108"/>
    <n v="989198.78086944867"/>
    <n v="2965.6758059998465"/>
    <n v="1705263.5884499117"/>
    <n v="1245.3301001399357"/>
    <n v="716064.80758046301"/>
    <n v="5.1576970539127762"/>
    <n v="0.41991444163266717"/>
  </r>
  <r>
    <x v="11"/>
    <s v="Selden"/>
    <s v="High End"/>
    <s v="Häagen-Dazs"/>
    <s v="Butter Pecan"/>
    <n v="489"/>
    <n v="1473.0256496399234"/>
    <n v="720309.54267392249"/>
    <n v="2705.7832439998592"/>
    <n v="1323128.0063159312"/>
    <n v="1232.7575943599359"/>
    <n v="602818.46364200872"/>
    <n v="5.5332990674843749"/>
    <n v="0.45560101574788225"/>
  </r>
  <r>
    <x v="11"/>
    <s v="Selden"/>
    <s v="High End"/>
    <s v="Häagen-Dazs"/>
    <s v="Almond Hazelnut Swirl"/>
    <n v="483"/>
    <n v="1417.213870199927"/>
    <n v="684514.29930656473"/>
    <n v="2634.6724199998644"/>
    <n v="1272546.7788599345"/>
    <n v="1217.4585497999374"/>
    <n v="588032.47955336981"/>
    <n v="5.4548083229810853"/>
    <n v="0.46209105183558269"/>
  </r>
  <r>
    <x v="11"/>
    <s v="Selden"/>
    <s v="High End"/>
    <s v="Häagen-Dazs"/>
    <s v="Peaches and Cream"/>
    <n v="388"/>
    <n v="1104.6871597499432"/>
    <n v="428618.617982978"/>
    <n v="2296.5167249998822"/>
    <n v="891048.48929995426"/>
    <n v="1191.8295652499389"/>
    <n v="462429.87131697626"/>
    <n v="5.9188575386594904"/>
    <n v="0.51897273478380612"/>
  </r>
  <r>
    <x v="11"/>
    <s v="Selden"/>
    <s v="High End"/>
    <s v="Häagen-Dazs"/>
    <s v="Waffle Cone"/>
    <n v="1005"/>
    <n v="2129.7689399998899"/>
    <n v="2140417.7846998894"/>
    <n v="5090.1854399997374"/>
    <n v="5115636.3671997357"/>
    <n v="2960.4164999998475"/>
    <n v="2975218.5824998464"/>
    <n v="5.0648611343280967"/>
    <n v="0.58159305488878221"/>
  </r>
  <r>
    <x v="11"/>
    <s v="Selden"/>
    <s v="Low End"/>
    <s v="Baskin-Robbins"/>
    <s v="French Vanilla"/>
    <n v="1001"/>
    <n v="3117.0612008998328"/>
    <n v="3120178.2621007324"/>
    <n v="4879.7993899997655"/>
    <n v="4884679.1893897653"/>
    <n v="1762.7381890999327"/>
    <n v="1764500.9272890328"/>
    <n v="4.8749244655342316"/>
    <n v="0.36123169176018471"/>
  </r>
  <r>
    <x v="11"/>
    <s v="Selden"/>
    <s v="Low End"/>
    <s v="Baskin-Robbins"/>
    <s v="World Class Chocolate"/>
    <n v="891"/>
    <n v="2804.7313040998515"/>
    <n v="2499015.5919529679"/>
    <n v="4548.8361099997855"/>
    <n v="4053012.9740098091"/>
    <n v="1744.104805899934"/>
    <n v="1553997.3820568412"/>
    <n v="5.1053154994385919"/>
    <n v="0.38341781583773443"/>
  </r>
  <r>
    <x v="11"/>
    <s v="Selden"/>
    <s v="Low End"/>
    <s v="Baskin-Robbins"/>
    <s v="Vanilla"/>
    <n v="878"/>
    <n v="2739.0458653498563"/>
    <n v="2404882.2697771736"/>
    <n v="4470.8334849997918"/>
    <n v="3925391.7998298174"/>
    <n v="1731.7876196499356"/>
    <n v="1520509.5300526437"/>
    <n v="5.0920654726649106"/>
    <n v="0.38735229693977657"/>
  </r>
  <r>
    <x v="11"/>
    <s v="Selden"/>
    <s v="Low End"/>
    <s v="Baskin-Robbins"/>
    <s v="Pralines 'n Cream"/>
    <n v="679"/>
    <n v="1634.7348228899134"/>
    <n v="1109984.9447422512"/>
    <n v="3259.0007189998269"/>
    <n v="2212861.4882008824"/>
    <n v="1624.2658961099135"/>
    <n v="1102876.5434586313"/>
    <n v="4.7997065080998924"/>
    <n v="0.49839384405180298"/>
  </r>
  <r>
    <x v="11"/>
    <s v="Selden"/>
    <s v="Low End"/>
    <s v="Baskin-Robbins"/>
    <s v="Date Nut"/>
    <n v="565"/>
    <n v="1437.1527090999236"/>
    <n v="811991.28064145683"/>
    <n v="2952.4926099998434"/>
    <n v="1668158.3246499116"/>
    <n v="1515.3399008999197"/>
    <n v="856167.04400845477"/>
    <n v="5.2256506371678642"/>
    <n v="0.51324087849283395"/>
  </r>
  <r>
    <x v="11"/>
    <s v="Smithtown"/>
    <s v="Low End"/>
    <s v="Baskin-Robbins"/>
    <s v="Green Mint Stick"/>
    <n v="487"/>
    <n v="1306.5735328699307"/>
    <n v="636301.31050765619"/>
    <n v="2749.9539769998541"/>
    <n v="1339227.5867989289"/>
    <n v="1443.3804441299235"/>
    <n v="702926.27629127272"/>
    <n v="5.6467227453795772"/>
    <n v="0.52487440015437026"/>
  </r>
  <r>
    <x v="11"/>
    <s v="Smithtown"/>
    <s v="Low End"/>
    <s v="Baskin-Robbins"/>
    <s v="Banana Nut Fudge"/>
    <n v="536"/>
    <n v="1236.9658587999338"/>
    <n v="663013.70031676453"/>
    <n v="2647.3414799998582"/>
    <n v="1418975.033279924"/>
    <n v="1410.3756211999244"/>
    <n v="755961.33296315942"/>
    <n v="4.9390699253728698"/>
    <n v="0.53275168007415497"/>
  </r>
  <r>
    <x v="11"/>
    <s v="Smithtown"/>
    <s v="Low End"/>
    <s v="Baskin-Robbins"/>
    <s v="Orange Sherbet"/>
    <n v="518"/>
    <n v="1183.5688748999373"/>
    <n v="613088.67719816754"/>
    <n v="2557.6737899998643"/>
    <n v="1324875.0232199298"/>
    <n v="1374.104915099927"/>
    <n v="711786.34602176223"/>
    <n v="4.9375941891889275"/>
    <n v="0.53724791663130733"/>
  </r>
  <r>
    <x v="11"/>
    <s v="Smithtown"/>
    <s v="Low End"/>
    <s v="Baskin-Robbins"/>
    <s v="World Class Chocolate"/>
    <n v="426"/>
    <n v="1046.9747248799447"/>
    <n v="446011.23279885645"/>
    <n v="2344.9710479998762"/>
    <n v="998957.66644794727"/>
    <n v="1297.9963231199315"/>
    <n v="552946.43364909082"/>
    <n v="5.5046268732391459"/>
    <n v="0.55352338964996894"/>
  </r>
  <r>
    <x v="11"/>
    <s v="Smithtown"/>
    <s v="Low End"/>
    <s v="Baskin-Robbins"/>
    <s v="Pralines 'n Cream"/>
    <n v="315"/>
    <n v="685.17176869996365"/>
    <n v="215829.10714048854"/>
    <n v="1786.2137699999053"/>
    <n v="562657.33754997014"/>
    <n v="1101.0420012999416"/>
    <n v="346828.23040948156"/>
    <n v="5.6705199047616039"/>
    <n v="0.61641110363850793"/>
  </r>
  <r>
    <x v="11"/>
    <s v="Smithtown"/>
    <s v="High End"/>
    <s v="Ben and Jerry's"/>
    <s v="Chocolate Macadamia"/>
    <n v="809"/>
    <n v="2903.1504790398444"/>
    <n v="2348648.7375432341"/>
    <n v="4712.7463839997745"/>
    <n v="3812611.8246558174"/>
    <n v="1809.5959049599301"/>
    <n v="1463963.0871125832"/>
    <n v="5.8253972608155431"/>
    <n v="0.38397905541950689"/>
  </r>
  <r>
    <x v="11"/>
    <s v="Smithtown"/>
    <s v="High End"/>
    <s v="Ben and Jerry's"/>
    <s v="Coffee Coffee BuzzBuzzBuzz"/>
    <n v="774"/>
    <n v="2826.4696520398484"/>
    <n v="2187687.5106788427"/>
    <n v="4634.564683999778"/>
    <n v="3587153.065415828"/>
    <n v="1808.0950319599297"/>
    <n v="1399465.5547369854"/>
    <n v="5.9878096692503595"/>
    <n v="0.39013265651510676"/>
  </r>
  <r>
    <x v="11"/>
    <s v="Smithtown"/>
    <s v="High End"/>
    <s v="Ben and Jerry's"/>
    <s v="Pumpkin Cheesecake"/>
    <n v="728"/>
    <n v="2677.1718979598577"/>
    <n v="1948981.1417147764"/>
    <n v="4465.4903159997893"/>
    <n v="3250876.9500478464"/>
    <n v="1788.3184180399317"/>
    <n v="1301895.80833307"/>
    <n v="6.1339152692304797"/>
    <n v="0.40047526508621278"/>
  </r>
  <r>
    <x v="11"/>
    <s v="Smithtown"/>
    <s v="High End"/>
    <s v="Ben and Jerry's"/>
    <s v="Chocolate Chip Cookie Dough"/>
    <n v="666"/>
    <n v="2486.6820182398687"/>
    <n v="1656130.2241477526"/>
    <n v="4262.2207039998011"/>
    <n v="2838638.9888638677"/>
    <n v="1775.5386857599324"/>
    <n v="1182508.7647161151"/>
    <n v="6.3997307867864883"/>
    <n v="0.41657596099932398"/>
  </r>
  <r>
    <x v="11"/>
    <s v="Smithtown"/>
    <s v="High End"/>
    <s v="Ben and Jerry's"/>
    <s v="Strawberry"/>
    <n v="459"/>
    <n v="1136.9807607299399"/>
    <n v="521874.16917504242"/>
    <n v="2564.0985829998644"/>
    <n v="1176921.2495969378"/>
    <n v="1427.1178222699245"/>
    <n v="655047.08042189537"/>
    <n v="5.5862714226576564"/>
    <n v="0.55657681484316002"/>
  </r>
  <r>
    <x v="11"/>
    <s v="Smithtown"/>
    <s v="High End"/>
    <s v="Ben and Jerry's"/>
    <s v="Chocolate Peanut Butter Swirl"/>
    <n v="457"/>
    <n v="940.40764655995054"/>
    <n v="429766.29447789741"/>
    <n v="2229.8733759998827"/>
    <n v="1019052.1328319464"/>
    <n v="1289.4657294399321"/>
    <n v="589285.83835404902"/>
    <n v="4.8793728140041193"/>
    <n v="0.57826858839539774"/>
  </r>
  <r>
    <x v="11"/>
    <s v="Smithtown"/>
    <s v="High End"/>
    <s v="Ben and Jerry's"/>
    <s v="Strawberry Banana"/>
    <n v="392"/>
    <n v="861.06886477995374"/>
    <n v="337538.99499374186"/>
    <n v="2109.0763379998871"/>
    <n v="826757.9244959557"/>
    <n v="1248.0074732199332"/>
    <n v="489218.92950221384"/>
    <n v="5.3802967806119568"/>
    <n v="0.59173176936945937"/>
  </r>
  <r>
    <x v="11"/>
    <s v="Smithtown"/>
    <s v="High End"/>
    <s v="Ben and Jerry's"/>
    <s v="Chocolate"/>
    <n v="376"/>
    <n v="813.77470509995703"/>
    <n v="305979.28911758383"/>
    <n v="2022.5942099998929"/>
    <n v="760495.42295995972"/>
    <n v="1208.819504899936"/>
    <n v="454516.13384237589"/>
    <n v="5.3792399202124814"/>
    <n v="0.59765794785895288"/>
  </r>
  <r>
    <x v="11"/>
    <s v="Smithtown"/>
    <s v="High End"/>
    <s v="Ben and Jerry's"/>
    <s v="Chocolate Fudge Brownie"/>
    <n v="361"/>
    <n v="772.05393749995937"/>
    <n v="278711.47143748531"/>
    <n v="1947.9562499998976"/>
    <n v="703212.20624996303"/>
    <n v="1175.9023124999383"/>
    <n v="424500.73481247772"/>
    <n v="5.3960006925204924"/>
    <n v="0.60365950852335626"/>
  </r>
  <r>
    <x v="11"/>
    <s v="Smithtown"/>
    <s v="High End"/>
    <s v="Ben and Jerry's"/>
    <s v="Karamel Sutra"/>
    <n v="375"/>
    <n v="614.9053631999675"/>
    <n v="230589.51119998781"/>
    <n v="1689.2947199999105"/>
    <n v="633485.51999996649"/>
    <n v="1074.389356799943"/>
    <n v="402896.00879997865"/>
    <n v="4.5047859199997617"/>
    <n v="0.63599876568607283"/>
  </r>
  <r>
    <x v="11"/>
    <s v="Smithtown"/>
    <s v="Low End"/>
    <s v="EDY's"/>
    <s v="Chocolate Fudge Chunk"/>
    <n v="695"/>
    <n v="1556.9311433499181"/>
    <n v="1082067.144628193"/>
    <n v="2976.9907849998435"/>
    <n v="2069008.5955748912"/>
    <n v="1420.0596416499254"/>
    <n v="986941.4509466982"/>
    <n v="4.2834399784170412"/>
    <n v="0.47701176933606132"/>
  </r>
  <r>
    <x v="11"/>
    <s v="Smithtown"/>
    <s v="Low End"/>
    <s v="EDY's"/>
    <s v="Neapolitan"/>
    <n v="629"/>
    <n v="1474.4965427199218"/>
    <n v="927458.32537083083"/>
    <n v="2868.5669119998479"/>
    <n v="1804328.5876479044"/>
    <n v="1394.0703692799261"/>
    <n v="876870.26227707358"/>
    <n v="4.560519732909138"/>
    <n v="0.48598147160110589"/>
  </r>
  <r>
    <x v="11"/>
    <s v="Smithtown"/>
    <s v="Low End"/>
    <s v="EDY's"/>
    <s v="Hot Chocolate Limited Edition  New!"/>
    <n v="475"/>
    <n v="1082.4479219399418"/>
    <n v="514162.76292147237"/>
    <n v="2325.1429739998753"/>
    <n v="1104442.9126499407"/>
    <n v="1242.6950520599335"/>
    <n v="590280.14972846839"/>
    <n v="4.8950378399997376"/>
    <n v="0.53445962934578672"/>
  </r>
  <r>
    <x v="11"/>
    <s v="Smithtown"/>
    <s v="Low End"/>
    <s v="EDY's"/>
    <s v="Pumpkin (Holiday)"/>
    <n v="356"/>
    <n v="744.82095103996051"/>
    <n v="265156.25857022597"/>
    <n v="1843.907583999902"/>
    <n v="656431.09990396514"/>
    <n v="1099.0866329599417"/>
    <n v="391274.84133373917"/>
    <n v="5.1795156853929836"/>
    <n v="0.5960638388263173"/>
  </r>
  <r>
    <x v="11"/>
    <s v="Smithtown"/>
    <s v="Low End"/>
    <s v="EDY's"/>
    <s v="Strawberry"/>
    <n v="335"/>
    <n v="536.51647703997173"/>
    <n v="179733.01980839053"/>
    <n v="1544.2221839999188"/>
    <n v="517314.43163997278"/>
    <n v="1007.7057069599471"/>
    <n v="337581.41183158226"/>
    <n v="4.6096184597012497"/>
    <n v="0.65256523148096413"/>
  </r>
  <r>
    <x v="11"/>
    <s v="Smithtown"/>
    <s v="High End"/>
    <s v="Häagen-Dazs"/>
    <s v="Waffle Cone"/>
    <n v="867"/>
    <n v="3371.2274335798215"/>
    <n v="2922854.1849137051"/>
    <n v="5255.291017999748"/>
    <n v="4556337.3126057815"/>
    <n v="1884.0635844199264"/>
    <n v="1633483.1276920764"/>
    <n v="6.061465995386099"/>
    <n v="0.35850794522451257"/>
  </r>
  <r>
    <x v="11"/>
    <s v="Smithtown"/>
    <s v="High End"/>
    <s v="Häagen-Dazs"/>
    <s v="Cookies and Cream"/>
    <n v="803"/>
    <n v="3125.8164677998348"/>
    <n v="2510030.6236432674"/>
    <n v="4992.687379999762"/>
    <n v="4009127.9661398088"/>
    <n v="1866.8709121999273"/>
    <n v="1499097.3424965413"/>
    <n v="6.217543437110538"/>
    <n v="0.37392105095112449"/>
  </r>
  <r>
    <x v="11"/>
    <s v="Smithtown"/>
    <s v="High End"/>
    <s v="Häagen-Dazs"/>
    <s v="Coconut Macaroon"/>
    <n v="721"/>
    <n v="2557.7759012098641"/>
    <n v="1844156.4247723119"/>
    <n v="4386.5272909997939"/>
    <n v="3162686.1768108513"/>
    <n v="1828.7513897899298"/>
    <n v="1318529.7520385394"/>
    <n v="6.0839490859913923"/>
    <n v="0.41690186073665436"/>
  </r>
  <r>
    <x v="11"/>
    <s v="Smithtown"/>
    <s v="High End"/>
    <s v="Häagen-Dazs"/>
    <s v="Banoffee"/>
    <n v="676"/>
    <n v="2418.3668107198714"/>
    <n v="1634815.9640466331"/>
    <n v="3740.3145119998007"/>
    <n v="2528452.6101118652"/>
    <n v="1321.9477012799293"/>
    <n v="893636.64606523211"/>
    <n v="5.5330096331357996"/>
    <n v="0.35343223064231977"/>
  </r>
  <r>
    <x v="11"/>
    <s v="Smithtown"/>
    <s v="High End"/>
    <s v="Häagen-Dazs"/>
    <s v="Cookies and Cream"/>
    <n v="647"/>
    <n v="2292.1840204798787"/>
    <n v="1483043.0612504815"/>
    <n v="3600.6010079998096"/>
    <n v="2329588.852175877"/>
    <n v="1308.4169875199309"/>
    <n v="846545.79092539544"/>
    <n v="5.5650711097369543"/>
    <n v="0.36338849670177065"/>
  </r>
  <r>
    <x v="11"/>
    <s v="Smithtown"/>
    <s v="High End"/>
    <s v="Häagen-Dazs"/>
    <s v="Coconut Macaroon"/>
    <n v="472"/>
    <n v="1219.3531979999354"/>
    <n v="575534.70945596951"/>
    <n v="2779.9457999998526"/>
    <n v="1312134.4175999304"/>
    <n v="1560.5926019999172"/>
    <n v="736599.70814396092"/>
    <n v="5.8897156779657891"/>
    <n v="0.5613751901206131"/>
  </r>
  <r>
    <x v="11"/>
    <s v="Smithtown"/>
    <s v="High End"/>
    <s v="Häagen-Dazs"/>
    <s v="Butter Pecan"/>
    <n v="487"/>
    <n v="1068.1885905799429"/>
    <n v="520207.84361243219"/>
    <n v="2512.8835179998664"/>
    <n v="1223774.273265935"/>
    <n v="1444.6949274199235"/>
    <n v="703566.42965350277"/>
    <n v="5.159925088295414"/>
    <n v="0.57491519884289377"/>
  </r>
  <r>
    <x v="11"/>
    <s v="Smithtown"/>
    <s v="High End"/>
    <s v="Häagen-Dazs"/>
    <s v="Almond Hazelnut Swirl"/>
    <n v="481"/>
    <n v="1032.7560576099454"/>
    <n v="496755.66371038376"/>
    <n v="2443.8408309998708"/>
    <n v="1175487.4397109379"/>
    <n v="1411.0847733899254"/>
    <n v="678731.77600055421"/>
    <n v="5.0807501683989003"/>
    <n v="0.57740453285273718"/>
  </r>
  <r>
    <x v="11"/>
    <s v="Smithtown"/>
    <s v="High End"/>
    <s v="Häagen-Dazs"/>
    <s v="Waffle Cone"/>
    <n v="1002"/>
    <n v="2177.4596999998848"/>
    <n v="2181814.6193998847"/>
    <n v="5204.1671999997243"/>
    <n v="5214575.5343997236"/>
    <n v="3026.7074999998395"/>
    <n v="3032760.9149998389"/>
    <n v="5.1937796407182875"/>
    <n v="0.58159305488878221"/>
  </r>
  <r>
    <x v="11"/>
    <s v="Smithtown"/>
    <s v="High End"/>
    <s v="Häagen-Dazs"/>
    <s v="Vanilla Honey Bee"/>
    <n v="965"/>
    <n v="2071.1010599998913"/>
    <n v="1998612.522899895"/>
    <n v="5020.8870599997363"/>
    <n v="4845156.0128997453"/>
    <n v="2949.785999999845"/>
    <n v="2846543.4899998503"/>
    <n v="5.2029917720204519"/>
    <n v="0.58750295809282749"/>
  </r>
  <r>
    <x v="11"/>
    <s v="Smithtown"/>
    <s v="High End"/>
    <s v="Häagen-Dazs"/>
    <s v="Peaches and Cream"/>
    <n v="385"/>
    <n v="840.24278799995579"/>
    <n v="323493.47337998298"/>
    <n v="2098.4347999998895"/>
    <n v="807897.39799995744"/>
    <n v="1258.1920119999336"/>
    <n v="484403.92461997445"/>
    <n v="5.4504799999997129"/>
    <n v="0.59958594472413429"/>
  </r>
  <r>
    <x v="11"/>
    <s v="Smithtown"/>
    <s v="Low End"/>
    <s v="Baskin-Robbins"/>
    <s v="Lemon Custard"/>
    <n v="963"/>
    <n v="2155.7782431498827"/>
    <n v="2076014.448153337"/>
    <n v="4084.123364999778"/>
    <n v="3933010.8004947864"/>
    <n v="1928.3451218498953"/>
    <n v="1856996.3523414494"/>
    <n v="4.24104191588762"/>
    <n v="0.47215643346512876"/>
  </r>
  <r>
    <x v="11"/>
    <s v="Smithtown"/>
    <s v="Low End"/>
    <s v="Baskin-Robbins"/>
    <s v="French Vanilla"/>
    <n v="804"/>
    <n v="1871.2966270498987"/>
    <n v="1504522.4881481186"/>
    <n v="3640.0310549998026"/>
    <n v="2926584.9682198414"/>
    <n v="1768.7344279499039"/>
    <n v="1422062.4800717228"/>
    <n v="4.5274018097012467"/>
    <n v="0.48591190603180162"/>
  </r>
  <r>
    <x v="11"/>
    <s v="St James"/>
    <s v="Low End"/>
    <s v="Baskin-Robbins"/>
    <s v="Pralines 'n Cream"/>
    <n v="676"/>
    <n v="1669.6963817099095"/>
    <n v="1128714.7540358987"/>
    <n v="3328.6999409998193"/>
    <n v="2250201.1601158776"/>
    <n v="1659.0035592899098"/>
    <n v="1121486.4060799789"/>
    <n v="4.9241123387571291"/>
    <n v="0.49839384405180304"/>
  </r>
  <r>
    <x v="11"/>
    <s v="St James"/>
    <s v="Low End"/>
    <s v="Baskin-Robbins"/>
    <s v="Date Nut"/>
    <n v="563"/>
    <n v="1468.0503357499201"/>
    <n v="826512.33902720502"/>
    <n v="3015.9688249998362"/>
    <n v="1697990.4484749078"/>
    <n v="1547.9184892499161"/>
    <n v="871478.10944770277"/>
    <n v="5.3569606127883418"/>
    <n v="0.51324087849283395"/>
  </r>
  <r>
    <x v="11"/>
    <s v="St James"/>
    <s v="Low End"/>
    <s v="Baskin-Robbins"/>
    <s v="Egg Nog"/>
    <n v="498"/>
    <n v="1360.1156815999266"/>
    <n v="677337.60943676345"/>
    <n v="2844.7473599998461"/>
    <n v="1416684.1852799235"/>
    <n v="1484.6316783999196"/>
    <n v="739346.57584316004"/>
    <n v="5.712344096385233"/>
    <n v="0.52188524692048577"/>
  </r>
  <r>
    <x v="11"/>
    <s v="St James"/>
    <s v="Low End"/>
    <s v="Baskin-Robbins"/>
    <s v="Orange Sherbet"/>
    <n v="515"/>
    <n v="1209.3341959499344"/>
    <n v="622807.11091421626"/>
    <n v="2613.3522449998582"/>
    <n v="1345876.406174927"/>
    <n v="1404.0180490499238"/>
    <n v="723069.29526071076"/>
    <n v="5.074470378640501"/>
    <n v="0.53724791663130733"/>
  </r>
  <r>
    <x v="11"/>
    <s v="St James"/>
    <s v="Low End"/>
    <s v="Baskin-Robbins"/>
    <s v="Pralines 'n Cream"/>
    <n v="312"/>
    <n v="700.12669529996197"/>
    <n v="218439.52893358812"/>
    <n v="1825.2006299999009"/>
    <n v="569462.59655996913"/>
    <n v="1125.0739346999389"/>
    <n v="351023.067626381"/>
    <n v="5.8500020192304518"/>
    <n v="0.61641110363850793"/>
  </r>
  <r>
    <x v="11"/>
    <s v="St James"/>
    <s v="High End"/>
    <s v="Ben and Jerry's"/>
    <s v="Half Baked"/>
    <n v="865"/>
    <n v="2119.8724851598849"/>
    <n v="1833689.6996633005"/>
    <n v="4228.2954359997702"/>
    <n v="3657475.5521398014"/>
    <n v="2108.4229508398853"/>
    <n v="1823785.8524765009"/>
    <n v="4.8882028161847053"/>
    <n v="0.49864608156013435"/>
  </r>
  <r>
    <x v="11"/>
    <s v="St James"/>
    <s v="High End"/>
    <s v="Ben and Jerry's"/>
    <s v="Phish Food"/>
    <n v="794"/>
    <n v="1976.2483496398916"/>
    <n v="1569141.1896140738"/>
    <n v="3992.3056439997813"/>
    <n v="3169890.6813358264"/>
    <n v="2016.0572943598897"/>
    <n v="1600749.4917217526"/>
    <n v="5.0280927506294475"/>
    <n v="0.50498570854411273"/>
  </r>
  <r>
    <x v="11"/>
    <s v="St James"/>
    <s v="High End"/>
    <s v="Ben and Jerry's"/>
    <s v="Pistachio Pistachio"/>
    <n v="755"/>
    <n v="1890.5270437398979"/>
    <n v="1427347.9180236228"/>
    <n v="3840.0417539997925"/>
    <n v="2899231.5242698435"/>
    <n v="1949.5147102598946"/>
    <n v="1471883.6062462206"/>
    <n v="5.0861480185427714"/>
    <n v="0.50768060223024336"/>
  </r>
  <r>
    <x v="11"/>
    <s v="St James"/>
    <s v="High End"/>
    <s v="Ben and Jerry's"/>
    <s v="Pumpkin Cheesecake"/>
    <n v="742"/>
    <n v="1862.4340309198988"/>
    <n v="1381926.0509425648"/>
    <n v="3795.4491319997937"/>
    <n v="2816223.2559438469"/>
    <n v="1933.015101079895"/>
    <n v="1434297.205001282"/>
    <n v="5.1151605552557866"/>
    <n v="0.5092981183129186"/>
  </r>
  <r>
    <x v="11"/>
    <s v="St James"/>
    <s v="High End"/>
    <s v="Ben and Jerry's"/>
    <s v="Pumpkin Cheesecake"/>
    <n v="639"/>
    <n v="1689.1456024899082"/>
    <n v="1079364.0399910514"/>
    <n v="3505.1838789998096"/>
    <n v="2239812.4986808784"/>
    <n v="1816.0382765099014"/>
    <n v="1160448.458689827"/>
    <n v="5.4854207809073703"/>
    <n v="0.51810071573994021"/>
  </r>
  <r>
    <x v="11"/>
    <s v="St James"/>
    <s v="High End"/>
    <s v="Ben and Jerry's"/>
    <s v="S'mores"/>
    <n v="517"/>
    <n v="1278.4983191399308"/>
    <n v="660983.63099534425"/>
    <n v="2814.8990939998475"/>
    <n v="1455302.8315979212"/>
    <n v="1536.4007748599167"/>
    <n v="794319.20060257695"/>
    <n v="5.4446790986457403"/>
    <n v="0.54581024880602702"/>
  </r>
  <r>
    <x v="11"/>
    <s v="St James"/>
    <s v="High End"/>
    <s v="Ben and Jerry's"/>
    <s v="Karamel Sutra"/>
    <n v="457"/>
    <n v="977.46337555994717"/>
    <n v="446700.76263089583"/>
    <n v="2311.3192759998747"/>
    <n v="1056272.9091319428"/>
    <n v="1333.8559004399276"/>
    <n v="609572.14650104695"/>
    <n v="5.057591413566465"/>
    <n v="0.57709720776801932"/>
  </r>
  <r>
    <x v="11"/>
    <s v="St James"/>
    <s v="High End"/>
    <s v="Ben and Jerry's"/>
    <s v="Chocolate Peanut Butter Swirl"/>
    <n v="454"/>
    <n v="961.13348495994819"/>
    <n v="436354.60217181646"/>
    <n v="2279.0180159998772"/>
    <n v="1034674.1792639443"/>
    <n v="1317.884531039929"/>
    <n v="598319.57709212787"/>
    <n v="5.019863471365368"/>
    <n v="0.57826858839539774"/>
  </r>
  <r>
    <x v="11"/>
    <s v="St James"/>
    <s v="High End"/>
    <s v="Ben and Jerry's"/>
    <s v="Strawberry Banana"/>
    <n v="406"/>
    <n v="879.69822987995178"/>
    <n v="357157.48133126041"/>
    <n v="2154.7065479998819"/>
    <n v="874810.85848795203"/>
    <n v="1275.0083181199302"/>
    <n v="517653.37715669163"/>
    <n v="5.3071589852213839"/>
    <n v="0.59173176936945948"/>
  </r>
  <r>
    <x v="11"/>
    <s v="St James"/>
    <s v="High End"/>
    <s v="Ben and Jerry's"/>
    <s v="Chocolate"/>
    <n v="373"/>
    <n v="831.57339209995507"/>
    <n v="310176.87525328324"/>
    <n v="2066.831909999888"/>
    <n v="770928.30242995825"/>
    <n v="1235.2585178999329"/>
    <n v="460751.427176675"/>
    <n v="5.5411043163535876"/>
    <n v="0.59765794785895288"/>
  </r>
  <r>
    <x v="11"/>
    <s v="St James"/>
    <s v="High End"/>
    <s v="Ben and Jerry's"/>
    <s v="Chocolate Fudge Brownie"/>
    <n v="359"/>
    <n v="789.06150249995756"/>
    <n v="283273.07939748478"/>
    <n v="1990.8677499998928"/>
    <n v="714721.5222499615"/>
    <n v="1201.8062474999351"/>
    <n v="431448.44285247673"/>
    <n v="5.5455926183841022"/>
    <n v="0.60365950852335615"/>
  </r>
  <r>
    <x v="11"/>
    <s v="St James"/>
    <s v="High End"/>
    <s v="Ben and Jerry's"/>
    <s v="Karamel Sutra"/>
    <n v="371"/>
    <n v="628.35287919996608"/>
    <n v="233118.91818318743"/>
    <n v="1726.2383199999065"/>
    <n v="640434.41671996529"/>
    <n v="1097.8854407999404"/>
    <n v="407315.49853677786"/>
    <n v="4.6529334770886965"/>
    <n v="0.63599876568607272"/>
  </r>
  <r>
    <x v="11"/>
    <s v="St James"/>
    <s v="Low End"/>
    <s v="EDY's"/>
    <s v="Chocolate Fudge Chunk"/>
    <n v="693"/>
    <n v="1590.3649519999144"/>
    <n v="1102122.9117359407"/>
    <n v="3040.9191999998366"/>
    <n v="2107357.0055998866"/>
    <n v="1450.5542479999222"/>
    <n v="1005234.0938639459"/>
    <n v="4.3880507936505575"/>
    <n v="0.47701176933606132"/>
  </r>
  <r>
    <x v="11"/>
    <s v="St James"/>
    <s v="Low End"/>
    <s v="EDY's"/>
    <s v="Neapolitan"/>
    <n v="643"/>
    <n v="1506.0347622399183"/>
    <n v="968380.35212026746"/>
    <n v="2929.9231039998413"/>
    <n v="1883940.5558718978"/>
    <n v="1423.8883417599229"/>
    <n v="915560.20375163038"/>
    <n v="4.5566455738722258"/>
    <n v="0.48598147160110589"/>
  </r>
  <r>
    <x v="11"/>
    <s v="St James"/>
    <s v="Low End"/>
    <s v="EDY's"/>
    <s v="Coffee"/>
    <n v="578"/>
    <n v="1405.5433757399242"/>
    <n v="812404.0711776762"/>
    <n v="2784.3089539998496"/>
    <n v="1609330.575411913"/>
    <n v="1378.7655782599254"/>
    <n v="796926.50423423678"/>
    <n v="4.817143519030882"/>
    <n v="0.49519130277523071"/>
  </r>
  <r>
    <x v="11"/>
    <s v="St James"/>
    <s v="Low End"/>
    <s v="EDY's"/>
    <s v="Pumpkin (Holiday)"/>
    <n v="370"/>
    <n v="761.07968043995868"/>
    <n v="281599.48176278471"/>
    <n v="1884.1583239998977"/>
    <n v="697138.57987996214"/>
    <n v="1123.0786435599389"/>
    <n v="415539.09811717743"/>
    <n v="5.0923197945943182"/>
    <n v="0.59606383882631719"/>
  </r>
  <r>
    <x v="11"/>
    <s v="St James"/>
    <s v="Low End"/>
    <s v="EDY's"/>
    <s v="Strawberry"/>
    <n v="332"/>
    <n v="548.33128123997039"/>
    <n v="182045.98537167016"/>
    <n v="1578.228003999915"/>
    <n v="523971.69732797181"/>
    <n v="1029.8967227599446"/>
    <n v="341925.71195630165"/>
    <n v="4.7536988072286599"/>
    <n v="0.65256523148096424"/>
  </r>
  <r>
    <x v="11"/>
    <s v="St James"/>
    <s v="High End"/>
    <s v="Häagen-Dazs"/>
    <s v="Waffle Cone"/>
    <n v="999"/>
    <n v="2492.0574078398649"/>
    <n v="2489565.3504320253"/>
    <n v="5061.6348639997259"/>
    <n v="5056573.2291357266"/>
    <n v="2569.577456159861"/>
    <n v="2567007.8787037013"/>
    <n v="5.0667015655652916"/>
    <n v="0.50765760968569151"/>
  </r>
  <r>
    <x v="11"/>
    <s v="St James"/>
    <s v="High End"/>
    <s v="Häagen-Dazs"/>
    <s v="Waffle Cone"/>
    <n v="881"/>
    <n v="2234.7407887198788"/>
    <n v="1968806.6348622132"/>
    <n v="4602.793511999751"/>
    <n v="4055061.0840717806"/>
    <n v="2368.0527232798722"/>
    <n v="2086254.4492095674"/>
    <n v="5.2245102292846211"/>
    <n v="0.5144816331878066"/>
  </r>
  <r>
    <x v="11"/>
    <s v="St James"/>
    <s v="High End"/>
    <s v="Häagen-Dazs"/>
    <s v="Vanilla Chocolate Chip"/>
    <n v="801"/>
    <n v="2088.4574188798865"/>
    <n v="1672854.3925227891"/>
    <n v="4344.3684479997637"/>
    <n v="3479839.1268478106"/>
    <n v="2255.9110291198772"/>
    <n v="1806984.7343250215"/>
    <n v="5.4236809588012029"/>
    <n v="0.51927249176080925"/>
  </r>
  <r>
    <x v="11"/>
    <s v="St James"/>
    <s v="High End"/>
    <s v="Häagen-Dazs"/>
    <s v="Mayan Chocolate"/>
    <n v="751"/>
    <n v="2019.3914291198894"/>
    <n v="1516562.963269037"/>
    <n v="4224.442351999769"/>
    <n v="3172556.2063518264"/>
    <n v="2205.0509228798796"/>
    <n v="1655993.2430827895"/>
    <n v="5.6250896830889072"/>
    <n v="0.52197443807844868"/>
  </r>
  <r>
    <x v="11"/>
    <s v="Stony Brook"/>
    <s v="High End"/>
    <s v="Häagen-Dazs"/>
    <s v="Coconut Macaroon"/>
    <n v="717"/>
    <n v="1736.9725563299057"/>
    <n v="1245409.3228885424"/>
    <n v="3716.3753429997982"/>
    <n v="2664641.1209308552"/>
    <n v="1979.4027866698925"/>
    <n v="1419231.7980423127"/>
    <n v="5.1832292092047396"/>
    <n v="0.53261648891259472"/>
  </r>
  <r>
    <x v="11"/>
    <s v="Stony Brook"/>
    <s v="High End"/>
    <s v="Häagen-Dazs"/>
    <s v="Cookies and Cream"/>
    <n v="643"/>
    <n v="1572.8998457599146"/>
    <n v="1011374.6008236251"/>
    <n v="3422.5336959998144"/>
    <n v="2200689.1665278808"/>
    <n v="1849.6338502398999"/>
    <n v="1189314.5657042558"/>
    <n v="5.3227584696731176"/>
    <n v="0.5404282366603762"/>
  </r>
  <r>
    <x v="11"/>
    <s v="Stony Brook"/>
    <s v="High End"/>
    <s v="Häagen-Dazs"/>
    <s v="Macadamia Nut Brittle"/>
    <n v="459"/>
    <n v="1189.3089920299358"/>
    <n v="545892.82734174049"/>
    <n v="2733.9348129998525"/>
    <n v="1254876.0791669323"/>
    <n v="1544.6258209699167"/>
    <n v="708983.25182519178"/>
    <n v="5.9562849956423802"/>
    <n v="0.56498268123483608"/>
  </r>
  <r>
    <x v="11"/>
    <s v="Stony Brook"/>
    <s v="High End"/>
    <s v="Häagen-Dazs"/>
    <s v="Dulce de Leche"/>
    <n v="495"/>
    <n v="1073.3362774299417"/>
    <n v="531301.45732782118"/>
    <n v="2532.9131529998626"/>
    <n v="1253792.010734932"/>
    <n v="1459.576875569921"/>
    <n v="722490.55340711086"/>
    <n v="5.1169962686865915"/>
    <n v="0.57624434293819626"/>
  </r>
  <r>
    <x v="11"/>
    <s v="Stony Brook"/>
    <s v="High End"/>
    <s v="Häagen-Dazs"/>
    <s v="Peaches and Cream"/>
    <n v="383"/>
    <n v="858.75463049995381"/>
    <n v="328903.02348148229"/>
    <n v="2144.6665499998844"/>
    <n v="821407.28864995576"/>
    <n v="1285.9119194999307"/>
    <n v="492504.26516847347"/>
    <n v="5.5996515665793325"/>
    <n v="0.5995859447241344"/>
  </r>
  <r>
    <x v="11"/>
    <s v="Stony Brook"/>
    <s v="Low End"/>
    <s v="Baskin-Robbins"/>
    <s v="Pralines 'n Cream"/>
    <n v="1093.5173112025318"/>
    <n v="3363.8994691753605"/>
    <n v="3678482.3026882643"/>
    <n v="5666.7907867378672"/>
    <n v="6196733.8242608719"/>
    <n v="2302.8913175625066"/>
    <n v="2518251.5215726076"/>
    <n v="5.182168337606055"/>
    <n v="0.40638368421012139"/>
  </r>
  <r>
    <x v="11"/>
    <s v="Stony Brook"/>
    <s v="Low End"/>
    <s v="Baskin-Robbins"/>
    <s v="Peppermint Stick"/>
    <n v="598.37748821795083"/>
    <n v="1886.1198617513096"/>
    <n v="1128611.6653527373"/>
    <n v="3325.0231470581698"/>
    <n v="1989618.9990032138"/>
    <n v="1438.9032853068602"/>
    <n v="861007.33365047653"/>
    <n v="5.5567316828053457"/>
    <n v="0.43274985516414727"/>
  </r>
  <r>
    <x v="11"/>
    <s v="Stony Brook"/>
    <s v="Low End"/>
    <s v="Baskin-Robbins"/>
    <s v="Vanilla"/>
    <n v="1368.0083780258565"/>
    <n v="2765.4651054391252"/>
    <n v="3783179.4333788818"/>
    <n v="5711.6792286515893"/>
    <n v="7813625.0373916356"/>
    <n v="2946.2141232124641"/>
    <n v="4030445.6040127538"/>
    <n v="4.1751785445159264"/>
    <n v="0.51582275636792108"/>
  </r>
  <r>
    <x v="11"/>
    <s v="Stony Brook"/>
    <s v="Low End"/>
    <s v="Baskin-Robbins"/>
    <s v="Green Mint Stick"/>
    <n v="1296.5459185612501"/>
    <n v="3343.8672825473445"/>
    <n v="4335477.4773972584"/>
    <n v="7271.1648492642962"/>
    <n v="9427399.1084996499"/>
    <n v="3927.2975667169517"/>
    <n v="5091921.6311023915"/>
    <n v="5.6081043834783388"/>
    <n v="0.54011945102775649"/>
  </r>
  <r>
    <x v="11"/>
    <s v="Stony Brook"/>
    <s v="Low End"/>
    <s v="Baskin-Robbins"/>
    <s v="Rocky Road"/>
    <n v="819.80115758750298"/>
    <n v="2150.7761734574328"/>
    <n v="1763208.7967120234"/>
    <n v="5150.2672275663554"/>
    <n v="4222195.0350438775"/>
    <n v="2999.4910541089225"/>
    <n v="2458986.2383318543"/>
    <n v="6.282337100770234"/>
    <n v="0.58239522758244633"/>
  </r>
  <r>
    <x v="11"/>
    <s v="Stony Brook"/>
    <s v="Low End"/>
    <s v="Baskin-Robbins"/>
    <s v="French Vanilla"/>
    <n v="1082.6688664174208"/>
    <n v="2687.5219741576061"/>
    <n v="2909696.369233124"/>
    <n v="6454.6117054933475"/>
    <n v="6988207.1383510977"/>
    <n v="3767.0897313357414"/>
    <n v="4078510.7691179737"/>
    <n v="5.9617597824271282"/>
    <n v="0.58362762985876782"/>
  </r>
  <r>
    <x v="11"/>
    <s v="Stony Brook"/>
    <s v="Low End"/>
    <s v="Baskin-Robbins"/>
    <s v="Pralines 'n Cream"/>
    <n v="604.34309291416662"/>
    <n v="1236.5153684625916"/>
    <n v="747279.52221258299"/>
    <n v="3441.9250210154828"/>
    <n v="2080103.6127791549"/>
    <n v="2205.4096525528912"/>
    <n v="1332824.0905665718"/>
    <n v="5.6953162224761806"/>
    <n v="0.64074889461195228"/>
  </r>
  <r>
    <x v="11"/>
    <s v="Stony Brook"/>
    <s v="High End"/>
    <s v="Ben and Jerry's"/>
    <s v="Crème Brûlée"/>
    <n v="987.17332870267512"/>
    <n v="3143.0933574018932"/>
    <n v="3102777.932049694"/>
    <n v="5970.7262832482338"/>
    <n v="5894141.7398067107"/>
    <n v="2827.6329258463406"/>
    <n v="2791363.8077570167"/>
    <n v="6.0483059151272363"/>
    <n v="0.47358274214975959"/>
  </r>
  <r>
    <x v="11"/>
    <s v="Stony Brook"/>
    <s v="High End"/>
    <s v="Ben and Jerry's"/>
    <s v="Mission to Marzipan"/>
    <n v="1098.3699614606433"/>
    <n v="3573.2336757948765"/>
    <n v="3924732.5347726913"/>
    <n v="6970.5559719340936"/>
    <n v="7656249.2942525074"/>
    <n v="3397.3222961392171"/>
    <n v="3731516.7594798161"/>
    <n v="6.3462733109201679"/>
    <n v="0.48738182575651495"/>
  </r>
  <r>
    <x v="11"/>
    <s v="Stony Brook"/>
    <s v="High End"/>
    <s v="Ben and Jerry's"/>
    <s v="Chocolate Peanut Butter Swirl"/>
    <n v="509.24062129309107"/>
    <n v="1424.3852752685968"/>
    <n v="725354.8425385108"/>
    <n v="2827.3609476112943"/>
    <n v="1439807.0455813983"/>
    <n v="1402.9756723426974"/>
    <n v="714452.2030428875"/>
    <n v="5.5521119670930963"/>
    <n v="0.49621385395734713"/>
  </r>
  <r>
    <x v="11"/>
    <s v="Stony Brook"/>
    <s v="High End"/>
    <s v="Ben and Jerry's"/>
    <s v="Pumpkin Cheesecake"/>
    <n v="939.51096272790187"/>
    <n v="2936.6821590292902"/>
    <n v="2759045.0824554618"/>
    <n v="5893.574254556589"/>
    <n v="5537077.6218068376"/>
    <n v="2956.8920955272988"/>
    <n v="2778032.5393513758"/>
    <n v="6.2730234008599499"/>
    <n v="0.50171457384136486"/>
  </r>
  <r>
    <x v="11"/>
    <s v="Stony Brook"/>
    <s v="High End"/>
    <s v="Ben and Jerry's"/>
    <s v="Chocolate Peanut Butter Swirl"/>
    <n v="677.00565050481225"/>
    <n v="2067.0395982649957"/>
    <n v="1399397.4878425992"/>
    <n v="4200.2705481256353"/>
    <n v="2843606.8947299998"/>
    <n v="2133.2309498606396"/>
    <n v="1444209.4068874007"/>
    <n v="6.2041883180645314"/>
    <n v="0.5078794152468562"/>
  </r>
  <r>
    <x v="11"/>
    <s v="Stony Brook"/>
    <s v="High End"/>
    <s v="Ben and Jerry's"/>
    <s v="Pumpkin Cheesecake"/>
    <n v="1145.8947779626176"/>
    <n v="3807.7548600167897"/>
    <n v="4363286.4098550174"/>
    <n v="7905.6689184006818"/>
    <n v="9059064.7298967168"/>
    <n v="4097.9140583838926"/>
    <n v="4695778.3200416993"/>
    <n v="6.8991229128880693"/>
    <n v="0.51835133758838225"/>
  </r>
  <r>
    <x v="11"/>
    <s v="Stony Brook"/>
    <s v="High End"/>
    <s v="Ben and Jerry's"/>
    <s v="Neapolitan Dynamite"/>
    <n v="579.57896818910001"/>
    <n v="1556.9986136707462"/>
    <n v="902403.64998315019"/>
    <n v="3305.1537464726221"/>
    <n v="1915597.5980869406"/>
    <n v="1748.1551328018759"/>
    <n v="1013193.9481037904"/>
    <n v="5.702680614515061"/>
    <n v="0.52891794660613578"/>
  </r>
  <r>
    <x v="11"/>
    <s v="Stony Brook"/>
    <s v="High End"/>
    <s v="Ben and Jerry's"/>
    <s v="Phish Food"/>
    <n v="1443.3722145224722"/>
    <n v="3214.6734673135443"/>
    <n v="4639970.3614829844"/>
    <n v="7395.639213981528"/>
    <n v="10674660.150093753"/>
    <n v="4180.9657466679837"/>
    <n v="6034689.7886107685"/>
    <n v="5.1238614264362257"/>
    <n v="0.56532851667017869"/>
  </r>
  <r>
    <x v="11"/>
    <s v="Stony Brook"/>
    <s v="High End"/>
    <s v="Ben and Jerry's"/>
    <s v="Karamel Sutra"/>
    <n v="588.12686213792711"/>
    <n v="1481.1555811856304"/>
    <n v="871107.38430078258"/>
    <n v="3507.0946210529019"/>
    <n v="2062616.5547006456"/>
    <n v="2025.9390398672715"/>
    <n v="1191509.170399863"/>
    <n v="5.9631600711181605"/>
    <n v="0.57766877109778203"/>
  </r>
  <r>
    <x v="11"/>
    <s v="Stony Brook"/>
    <s v="High End"/>
    <s v="Ben and Jerry's"/>
    <s v="Mint Chocolate Cookie"/>
    <n v="1190.0517604450151"/>
    <n v="3027.2180985121113"/>
    <n v="3602546.2273853491"/>
    <n v="7285.3051132648934"/>
    <n v="8669890.1754199564"/>
    <n v="4258.0870147527821"/>
    <n v="5067343.9480346069"/>
    <n v="6.1218388606396266"/>
    <n v="0.58447614047073582"/>
  </r>
  <r>
    <x v="11"/>
    <s v="Stony Brook"/>
    <s v="High End"/>
    <s v="Ben and Jerry's"/>
    <s v="Turtle Soup"/>
    <n v="1754.6410230026313"/>
    <n v="3392.2050196806408"/>
    <n v="5952102.0859671002"/>
    <n v="8607.8687548284306"/>
    <n v="15103719.637844544"/>
    <n v="5215.6637351477893"/>
    <n v="9151617.5518774427"/>
    <n v="4.9057719738583376"/>
    <n v="0.60591812952795732"/>
  </r>
  <r>
    <x v="11"/>
    <s v="Stony Brook"/>
    <s v="High End"/>
    <s v="Ben and Jerry's"/>
    <s v="Karamel Sutra"/>
    <n v="689.12947379226671"/>
    <n v="1216.5330043808674"/>
    <n v="838348.74915991246"/>
    <n v="3641.8933821088567"/>
    <n v="2509736.0700202151"/>
    <n v="2425.3603777279895"/>
    <n v="1671387.3208603025"/>
    <n v="5.2847737915889521"/>
    <n v="0.66596138965594109"/>
  </r>
  <r>
    <x v="11"/>
    <s v="Stony Brook"/>
    <s v="Low End"/>
    <s v="EDY's"/>
    <s v="Mocha Almond Fudge"/>
    <n v="973.37960490021396"/>
    <n v="2567.9512816123206"/>
    <n v="2499591.4038987989"/>
    <n v="5144.1877407853144"/>
    <n v="5007247.4306581337"/>
    <n v="2576.2364591729938"/>
    <n v="2507656.0267593348"/>
    <n v="5.284873152147739"/>
    <n v="0.50080529502208726"/>
  </r>
  <r>
    <x v="11"/>
    <s v="Stony Brook"/>
    <s v="Low End"/>
    <s v="EDY's"/>
    <s v="Chocolate Fudge Chunk"/>
    <n v="1134.9375925174797"/>
    <n v="3120.7069505653731"/>
    <n v="3541807.6334272302"/>
    <n v="6861.2330795083362"/>
    <n v="7787071.3529584846"/>
    <n v="3740.5261289429632"/>
    <n v="4245263.7195312548"/>
    <n v="6.0454716847372936"/>
    <n v="0.54516820600576399"/>
  </r>
  <r>
    <x v="11"/>
    <s v="Stony Brook"/>
    <s v="Low End"/>
    <s v="EDY's"/>
    <s v="Double Fudge Brownie"/>
    <n v="971.24620648913151"/>
    <n v="2551.3256677633381"/>
    <n v="2477965.3763334923"/>
    <n v="5889.1569758319765"/>
    <n v="5719821.3721958129"/>
    <n v="3337.8313080686385"/>
    <n v="3241855.9958623205"/>
    <n v="6.0635057686558671"/>
    <n v="0.56677574086859761"/>
  </r>
  <r>
    <x v="11"/>
    <s v="Stony Brook"/>
    <s v="Low End"/>
    <s v="EDY's"/>
    <s v="Rocky Road"/>
    <n v="1109.5039061544389"/>
    <n v="2726.7447177870899"/>
    <n v="3025333.9154707594"/>
    <n v="6628.7678111514633"/>
    <n v="7354643.7794633592"/>
    <n v="3902.0230933643734"/>
    <n v="4329309.8639925998"/>
    <n v="5.9745330993262522"/>
    <n v="0.58864983727444287"/>
  </r>
  <r>
    <x v="11"/>
    <s v="Stony Brook"/>
    <s v="Low End"/>
    <s v="EDY's"/>
    <s v="Hot Chocolate Limited Edition  New!"/>
    <n v="708.85456290939669"/>
    <n v="1580.3062374517845"/>
    <n v="1120207.287211878"/>
    <n v="4293.8418733657008"/>
    <n v="3043709.4043467091"/>
    <n v="2713.5356359139164"/>
    <n v="1923502.1171348311"/>
    <n v="6.0574370231069876"/>
    <n v="0.63195984294291874"/>
  </r>
  <r>
    <x v="11"/>
    <s v="Stony Brook"/>
    <s v="Low End"/>
    <s v="EDY's"/>
    <s v="Strawberry"/>
    <n v="718.19417858569"/>
    <n v="1013.6477220272291"/>
    <n v="727995.89309660159"/>
    <n v="3196.7026603874801"/>
    <n v="2295853.2413596762"/>
    <n v="2183.0549383602511"/>
    <n v="1567857.3482630746"/>
    <n v="4.4510283648951514"/>
    <n v="0.68290834972297287"/>
  </r>
  <r>
    <x v="11"/>
    <s v="Stony Brook"/>
    <s v="High End"/>
    <s v="Häagen-Dazs"/>
    <s v="Dulce de Leche"/>
    <n v="668.020269317513"/>
    <n v="2089.9571564158477"/>
    <n v="1396133.7424909782"/>
    <n v="3582.8549782640971"/>
    <n v="2393419.7475055745"/>
    <n v="1492.8978218482494"/>
    <n v="997286.00501459627"/>
    <n v="5.3633926137069805"/>
    <n v="0.41667827218939302"/>
  </r>
  <r>
    <x v="11"/>
    <s v="Stony Brook"/>
    <s v="High End"/>
    <s v="Häagen-Dazs"/>
    <s v="Macadamia Nut Brittle"/>
    <n v="660.46376030809813"/>
    <n v="2017.0764897061536"/>
    <n v="1332205.9232203849"/>
    <n v="3464.9105776415736"/>
    <n v="2288447.8692404581"/>
    <n v="1447.83408793542"/>
    <n v="956241.94602007326"/>
    <n v="5.2461781945844175"/>
    <n v="0.41785611936943634"/>
  </r>
  <r>
    <x v="12"/>
    <s v="Centereach"/>
    <s v="High End"/>
    <s v="Häagen-Dazs"/>
    <s v="Cookies and Cream"/>
    <n v="879.73304537573972"/>
    <n v="2331.8306324854643"/>
    <n v="2051388.4636168748"/>
    <n v="4053.8577788902562"/>
    <n v="3566312.6493432573"/>
    <n v="1722.0271464047919"/>
    <n v="1514924.1857263825"/>
    <n v="4.6080544549270934"/>
    <n v="0.42478726199324063"/>
  </r>
  <r>
    <x v="12"/>
    <s v="Centereach"/>
    <s v="High End"/>
    <s v="Häagen-Dazs"/>
    <s v="Coconut Macaroon"/>
    <n v="1096.1593334702388"/>
    <n v="2401.5452612089389"/>
    <n v="2632476.2528254013"/>
    <n v="4817.1808189646281"/>
    <n v="5280397.7157218857"/>
    <n v="2415.6355577556892"/>
    <n v="2647921.4628964844"/>
    <n v="4.3945990987590458"/>
    <n v="0.5014625044269958"/>
  </r>
  <r>
    <x v="12"/>
    <s v="Centereach"/>
    <s v="High End"/>
    <s v="Häagen-Dazs"/>
    <s v="Pralines and Cream"/>
    <n v="1410.2992939744831"/>
    <n v="3055.0467457037362"/>
    <n v="4308530.2685250212"/>
    <n v="6169.0712038750535"/>
    <n v="8700236.7633033022"/>
    <n v="3114.0244581713173"/>
    <n v="4391706.4947782811"/>
    <n v="4.3742992925207211"/>
    <n v="0.50478011280130264"/>
  </r>
  <r>
    <x v="12"/>
    <s v="Centereach"/>
    <s v="High End"/>
    <s v="Häagen-Dazs"/>
    <s v="Vanilla Honey Bee"/>
    <n v="832.49548999316892"/>
    <n v="1928.5955233273228"/>
    <n v="1605547.0751910117"/>
    <n v="4226.7092792102894"/>
    <n v="3518716.4124548435"/>
    <n v="2298.1137558829669"/>
    <n v="1913169.3372638319"/>
    <n v="5.0771557684294146"/>
    <n v="0.54371228397150184"/>
  </r>
  <r>
    <x v="12"/>
    <s v="Centereach"/>
    <s v="High End"/>
    <s v="Häagen-Dazs"/>
    <s v="Mayan Chocolate"/>
    <n v="1214.1030873625016"/>
    <n v="2826.5467077565222"/>
    <n v="3431719.0844615083"/>
    <n v="6591.2749187521804"/>
    <n v="8002487.2285120441"/>
    <n v="3764.7282109956582"/>
    <n v="4570768.1440505357"/>
    <n v="5.428925259609513"/>
    <n v="0.57116843970276598"/>
  </r>
  <r>
    <x v="12"/>
    <s v="Centereach"/>
    <s v="High End"/>
    <s v="Häagen-Dazs"/>
    <s v="Waffle Cone"/>
    <n v="1596.9047037883533"/>
    <n v="3641.6359275180703"/>
    <n v="5815345.5421382692"/>
    <n v="8945.7565725709101"/>
    <n v="14285520.749684064"/>
    <n v="5304.1206450528398"/>
    <n v="8470175.2075457945"/>
    <n v="5.6019351382388693"/>
    <n v="0.59292029712904371"/>
  </r>
  <r>
    <x v="12"/>
    <s v="Centereach"/>
    <s v="High End"/>
    <s v="Häagen-Dazs"/>
    <s v="Cinnamon Dulce de Leche"/>
    <n v="1343.1783413292621"/>
    <n v="3536.5528511635412"/>
    <n v="4750221.1926491177"/>
    <n v="8766.9310357397171"/>
    <n v="11775551.887132904"/>
    <n v="5230.378184576176"/>
    <n v="7025330.6944837859"/>
    <n v="6.5270044684190021"/>
    <n v="0.59660309442993797"/>
  </r>
  <r>
    <x v="12"/>
    <s v="Centereach"/>
    <s v="High End"/>
    <s v="Häagen-Dazs"/>
    <s v="Chocolate Chip Cookie Dough"/>
    <n v="1661.0187486034342"/>
    <n v="3474.0050348423065"/>
    <n v="5770387.495615798"/>
    <n v="8696.7816820348999"/>
    <n v="14445517.42637088"/>
    <n v="5222.7766471925934"/>
    <n v="8675129.9307550825"/>
    <n v="5.2358118710863772"/>
    <n v="0.60054130805437811"/>
  </r>
  <r>
    <x v="12"/>
    <s v="Centereach"/>
    <s v="High End"/>
    <s v="Häagen-Dazs"/>
    <s v="Cinnamon Dulce de Leche"/>
    <n v="503.68395466352194"/>
    <n v="1060.6238850354082"/>
    <n v="534219.23282522301"/>
    <n v="2947.1811043355101"/>
    <n v="1484447.8337413156"/>
    <n v="1886.5572193001019"/>
    <n v="950228.60091609263"/>
    <n v="5.8512507238876159"/>
    <n v="0.64012259596970267"/>
  </r>
  <r>
    <x v="12"/>
    <s v="Centereach"/>
    <s v="Low End"/>
    <s v="Baskin-Robbins"/>
    <s v="Pralines 'n Cream"/>
    <n v="1204.2463500370379"/>
    <n v="4511.3166389803764"/>
    <n v="5432736.5963534759"/>
    <n v="7056.8273510982026"/>
    <n v="8498158.5804015491"/>
    <n v="2545.5107121178262"/>
    <n v="3065421.9840480732"/>
    <n v="5.8599532818855229"/>
    <n v="0.36071602513014389"/>
  </r>
  <r>
    <x v="12"/>
    <s v="Centereach"/>
    <s v="Low End"/>
    <s v="Baskin-Robbins"/>
    <s v="French Vanilla"/>
    <n v="1326.8029105576745"/>
    <n v="2287.233890967133"/>
    <n v="3034708.5836613467"/>
    <n v="3799.2307586509278"/>
    <n v="5040830.428458293"/>
    <n v="1511.9968676837948"/>
    <n v="2006121.8447969463"/>
    <n v="2.8634477121052258"/>
    <n v="0.3979744752910695"/>
  </r>
  <r>
    <x v="12"/>
    <s v="Centereach"/>
    <s v="Low End"/>
    <s v="Baskin-Robbins"/>
    <s v="Green Mint Stick"/>
    <n v="1335.9033075648094"/>
    <n v="3172.6958431515491"/>
    <n v="4238414.8707632767"/>
    <n v="6631.0250984281156"/>
    <n v="8858408.3615353853"/>
    <n v="3458.3292552765665"/>
    <n v="4619993.4907721085"/>
    <n v="4.9637013853313041"/>
    <n v="0.52153765125943552"/>
  </r>
  <r>
    <x v="12"/>
    <s v="Centereach"/>
    <s v="Low End"/>
    <s v="Baskin-Robbins"/>
    <s v="Vanilla"/>
    <n v="1734.3604003886674"/>
    <n v="2390.0908316774512"/>
    <n v="4145278.891793387"/>
    <n v="5286.9032199751191"/>
    <n v="9169395.5854121819"/>
    <n v="2896.8123882976679"/>
    <n v="5024116.6936187949"/>
    <n v="3.0483302194805257"/>
    <n v="0.54792234088054681"/>
  </r>
  <r>
    <x v="12"/>
    <s v="Centereach"/>
    <s v="Low End"/>
    <s v="Baskin-Robbins"/>
    <s v="Peppermint Stick"/>
    <n v="812.95001903291495"/>
    <n v="1835.5441059152238"/>
    <n v="1492205.6158395361"/>
    <n v="4731.2665224319026"/>
    <n v="3846283.2094608084"/>
    <n v="2895.722416516679"/>
    <n v="2354077.5936212726"/>
    <n v="5.8198738073223932"/>
    <n v="0.61203958872058184"/>
  </r>
  <r>
    <x v="12"/>
    <s v="Centereach"/>
    <s v="Low End"/>
    <s v="Baskin-Robbins"/>
    <s v="Rocky Road"/>
    <n v="766.75187504630151"/>
    <n v="1612.957976238227"/>
    <n v="1236738.5526515485"/>
    <n v="4270.0739613543928"/>
    <n v="3274087.2164548691"/>
    <n v="2657.1159851161656"/>
    <n v="2037348.6638033206"/>
    <n v="5.5690427377129499"/>
    <n v="0.62226462800503224"/>
  </r>
  <r>
    <x v="12"/>
    <s v="Centereach"/>
    <s v="Low End"/>
    <s v="Baskin-Robbins"/>
    <s v="Pralines 'n Cream"/>
    <n v="726.94052883101631"/>
    <n v="1370.6407621587396"/>
    <n v="996374.32048102142"/>
    <n v="3827.8719042688294"/>
    <n v="2782635.2263865722"/>
    <n v="2457.2311421100899"/>
    <n v="1786260.9059055508"/>
    <n v="5.2657291105014892"/>
    <n v="0.64193139257606668"/>
  </r>
  <r>
    <x v="12"/>
    <s v="Centereach"/>
    <s v="High End"/>
    <s v="Ben and Jerry's"/>
    <s v="Phish Food"/>
    <n v="1109.8653279424127"/>
    <n v="2535.4282802623406"/>
    <n v="2813983.9397478304"/>
    <n v="4692.0127846454816"/>
    <n v="5207502.3079405501"/>
    <n v="2156.5845043831409"/>
    <n v="2393518.3681927198"/>
    <n v="4.2275514573863102"/>
    <n v="0.45962886363833466"/>
  </r>
  <r>
    <x v="12"/>
    <s v="Centereach"/>
    <s v="High End"/>
    <s v="Ben and Jerry's"/>
    <s v="Chocolate Peanut Butter Swirl"/>
    <n v="539.8122217573939"/>
    <n v="1591.4532499409002"/>
    <n v="859085.91467362246"/>
    <n v="2984.2876907431501"/>
    <n v="1610954.9687033023"/>
    <n v="1392.8344408022499"/>
    <n v="751869.05402967986"/>
    <n v="5.5283811119125961"/>
    <n v="0.46672257675512679"/>
  </r>
  <r>
    <x v="12"/>
    <s v="Centereach"/>
    <s v="High End"/>
    <s v="Ben and Jerry's"/>
    <s v="Mission to Marzipan"/>
    <n v="921.43502383244561"/>
    <n v="2824.2583182789954"/>
    <n v="2602370.5308123888"/>
    <n v="5311.168035172027"/>
    <n v="4893896.2450668598"/>
    <n v="2486.9097168930316"/>
    <n v="2291525.714254471"/>
    <n v="5.7640179695815572"/>
    <n v="0.46824158083947376"/>
  </r>
  <r>
    <x v="12"/>
    <s v="Centereach"/>
    <s v="High End"/>
    <s v="Ben and Jerry's"/>
    <s v="Pumpkin Cheesecake"/>
    <n v="1357.8855657477145"/>
    <n v="2795.9729646852797"/>
    <n v="3796611.3309669858"/>
    <n v="5429.9236415873493"/>
    <n v="7373214.936023728"/>
    <n v="2633.9506769020695"/>
    <n v="3576603.6050567422"/>
    <n v="3.9988079839388986"/>
    <n v="0.48508061084484738"/>
  </r>
  <r>
    <x v="12"/>
    <s v="Centereach"/>
    <s v="High End"/>
    <s v="Ben and Jerry's"/>
    <s v="Crème Brûlée"/>
    <n v="795.32933448513518"/>
    <n v="2392.8410202561695"/>
    <n v="1903096.6561690711"/>
    <n v="4818.2938440366624"/>
    <n v="3832130.4363315026"/>
    <n v="2425.452823780493"/>
    <n v="1929033.7801624315"/>
    <n v="6.0582373051232112"/>
    <n v="0.50338416507792327"/>
  </r>
  <r>
    <x v="12"/>
    <s v="Centereach"/>
    <s v="High End"/>
    <s v="Ben and Jerry's"/>
    <s v="Pumpkin Cheesecake"/>
    <n v="1002.0786164329338"/>
    <n v="2541.8606098945502"/>
    <n v="2547144.1631285041"/>
    <n v="5309.1313101992228"/>
    <n v="5320166.9577852059"/>
    <n v="2767.2707003046726"/>
    <n v="2773022.7946567019"/>
    <n v="5.2981185539094353"/>
    <n v="0.52122852847669199"/>
  </r>
  <r>
    <x v="12"/>
    <s v="Centereach"/>
    <s v="High End"/>
    <s v="Ben and Jerry's"/>
    <s v="Mint Chocolate Cookie"/>
    <n v="1375.2513367639663"/>
    <n v="3166.661397604174"/>
    <n v="4354955.3201339897"/>
    <n v="7029.8409261301749"/>
    <n v="9667798.1308985613"/>
    <n v="3863.1795285260009"/>
    <n v="5312842.8107645717"/>
    <n v="5.1116772172508735"/>
    <n v="0.54954010611625959"/>
  </r>
  <r>
    <x v="12"/>
    <s v="Centereach"/>
    <s v="High End"/>
    <s v="Ben and Jerry's"/>
    <s v="Chocolate Peanut Butter Swirl"/>
    <n v="795.67126467091282"/>
    <n v="2276.7750198152812"/>
    <n v="1811564.4593875674"/>
    <n v="5343.5545533861759"/>
    <n v="4251712.8093307931"/>
    <n v="3066.7795335708947"/>
    <n v="2440148.3499432257"/>
    <n v="6.7157817438540448"/>
    <n v="0.57392125465014598"/>
  </r>
  <r>
    <x v="12"/>
    <s v="Centereach"/>
    <s v="High End"/>
    <s v="Ben and Jerry's"/>
    <s v="Karamel Sutra"/>
    <n v="694.75331178968463"/>
    <n v="1615.986346179192"/>
    <n v="1122711.8658149054"/>
    <n v="3840.9573775346694"/>
    <n v="2668517.8584852335"/>
    <n v="2224.9710313554774"/>
    <n v="1545805.9926703281"/>
    <n v="5.5285197095935574"/>
    <n v="0.57927511624291494"/>
  </r>
  <r>
    <x v="12"/>
    <s v="Centereach"/>
    <s v="High End"/>
    <s v="Ben and Jerry's"/>
    <s v="Turtle Soup"/>
    <n v="1205.6286806247915"/>
    <n v="3024.5963095854258"/>
    <n v="3646540.0581480903"/>
    <n v="7225.4015982837082"/>
    <n v="8711151.3959230464"/>
    <n v="4200.8052886982823"/>
    <n v="5064611.3377749566"/>
    <n v="5.9930571612972052"/>
    <n v="0.58139402101830906"/>
  </r>
  <r>
    <x v="12"/>
    <s v="Centereach"/>
    <s v="High End"/>
    <s v="Ben and Jerry's"/>
    <s v="Neapolitan Dynamite"/>
    <n v="920.33795367853077"/>
    <n v="2004.8942364161576"/>
    <n v="1845180.258885127"/>
    <n v="5049.2960889730275"/>
    <n v="4647058.8300424451"/>
    <n v="3044.4018525568699"/>
    <n v="2801878.5711573181"/>
    <n v="5.486349953070305"/>
    <n v="0.60293589421413163"/>
  </r>
  <r>
    <x v="12"/>
    <s v="Lake Grove"/>
    <s v="High End"/>
    <s v="Ben and Jerry's"/>
    <s v="Karamel Sutra"/>
    <n v="720.06850166720801"/>
    <n v="1258.4165265510469"/>
    <n v="906146.10274686466"/>
    <n v="3640.3707623175869"/>
    <n v="2621316.3203351367"/>
    <n v="2381.95423576654"/>
    <n v="1715170.2175882719"/>
    <n v="5.0555895083438136"/>
    <n v="0.65431638458993246"/>
  </r>
  <r>
    <x v="12"/>
    <s v="Lake Grove"/>
    <s v="Low End"/>
    <s v="EDY's"/>
    <s v="Mocha Almond Fudge"/>
    <n v="1111.2438715092169"/>
    <n v="2062.2778980555918"/>
    <n v="2291693.6755631859"/>
    <n v="3721.8364522286565"/>
    <n v="4135867.9482987006"/>
    <n v="1659.5585541730647"/>
    <n v="1844174.2727355147"/>
    <n v="3.3492526237052789"/>
    <n v="0.44589776457783675"/>
  </r>
  <r>
    <x v="12"/>
    <s v="Lake Grove"/>
    <s v="Low End"/>
    <s v="EDY's"/>
    <s v="Double Fudge Brownie"/>
    <n v="799.50953991731024"/>
    <n v="2395.8453592461842"/>
    <n v="1915501.2208839396"/>
    <n v="4724.2833157108744"/>
    <n v="3777109.5801830259"/>
    <n v="2328.4379564646902"/>
    <n v="1861608.3592990863"/>
    <n v="5.9089767911956201"/>
    <n v="0.4928658594037611"/>
  </r>
  <r>
    <x v="12"/>
    <s v="Lake Grove"/>
    <s v="Low End"/>
    <s v="EDY's"/>
    <s v="Chocolate Fudge Chunk"/>
    <n v="812.69065251945324"/>
    <n v="2163.8661977491543"/>
    <n v="1758553.8322135485"/>
    <n v="4513.3600563659984"/>
    <n v="3667965.5292633194"/>
    <n v="2349.4938586168441"/>
    <n v="1909411.697049771"/>
    <n v="5.5536015362966946"/>
    <n v="0.52056424244348354"/>
  </r>
  <r>
    <x v="12"/>
    <s v="Lake Grove"/>
    <s v="Low End"/>
    <s v="EDY's"/>
    <s v="Rocky Road"/>
    <n v="1039.8398725872748"/>
    <n v="2984.4892983072191"/>
    <n v="3103390.9716898641"/>
    <n v="6615.7915526752922"/>
    <n v="6879363.8451978453"/>
    <n v="3631.3022543680731"/>
    <n v="3775972.8735079812"/>
    <n v="6.3623176289770731"/>
    <n v="0.54888401870818437"/>
  </r>
  <r>
    <x v="12"/>
    <s v="Lake Grove"/>
    <s v="Low End"/>
    <s v="EDY's"/>
    <s v="Hot Chocolate Limited Edition  New!"/>
    <n v="777.58918705924009"/>
    <n v="1886.4129215189073"/>
    <n v="1466854.2901019333"/>
    <n v="5177.7904397176335"/>
    <n v="4026193.8587831398"/>
    <n v="3291.3775181987262"/>
    <n v="2559339.5686812066"/>
    <n v="6.6587737148191168"/>
    <n v="0.63567221511155225"/>
  </r>
  <r>
    <x v="12"/>
    <s v="Lake Grove"/>
    <s v="Low End"/>
    <s v="EDY's"/>
    <s v="Strawberry"/>
    <n v="595.34784192391805"/>
    <n v="1205.4540038665073"/>
    <n v="717664.43974047143"/>
    <n v="3770.2497346244386"/>
    <n v="2244610.0430228841"/>
    <n v="2564.7957307579313"/>
    <n v="1526945.6032824125"/>
    <n v="6.3328519381888588"/>
    <n v="0.68027210696519425"/>
  </r>
  <r>
    <x v="12"/>
    <s v="Lake Grove"/>
    <s v="High End"/>
    <s v="Häagen-Dazs"/>
    <s v="Cookies and Cream"/>
    <n v="967.63967666485007"/>
    <n v="2733.4491563204901"/>
    <n v="2644993.8578017661"/>
    <n v="5081.1680177258941"/>
    <n v="4916739.7777520614"/>
    <n v="2347.7188614054039"/>
    <n v="2271745.9199502952"/>
    <n v="5.2510951547988229"/>
    <n v="0.46204314701172566"/>
  </r>
  <r>
    <x v="12"/>
    <s v="Lake Grove"/>
    <s v="High End"/>
    <s v="Häagen-Dazs"/>
    <s v="Vanilla Honey Bee"/>
    <n v="875.63894881287047"/>
    <n v="2837.8900446232196"/>
    <n v="2484967.055520386"/>
    <n v="5474.1223861292992"/>
    <n v="4793354.7718632622"/>
    <n v="2636.2323415060796"/>
    <n v="2308387.7163428762"/>
    <n v="6.2515747998084468"/>
    <n v="0.48158081890641374"/>
  </r>
  <r>
    <x v="12"/>
    <s v="Lake Grove"/>
    <s v="High End"/>
    <s v="Häagen-Dazs"/>
    <s v="Macadamia Nut Brittle"/>
    <n v="697.53724096119458"/>
    <n v="2158.8628338852263"/>
    <n v="1505887.2247619666"/>
    <n v="4169.7007062937764"/>
    <n v="2908521.5263021053"/>
    <n v="2010.8378724085501"/>
    <n v="1402634.3015401387"/>
    <n v="5.9777463645496534"/>
    <n v="0.48224992968281316"/>
  </r>
  <r>
    <x v="12"/>
    <s v="Lake Grove"/>
    <s v="High End"/>
    <s v="Häagen-Dazs"/>
    <s v="Coconut Macaroon"/>
    <n v="973.42527177923102"/>
    <n v="2337.3513462913038"/>
    <n v="2275236.8695071638"/>
    <n v="4749.035706779985"/>
    <n v="4622831.3735615797"/>
    <n v="2411.6843604886812"/>
    <n v="2347594.504054416"/>
    <n v="4.8786854465979461"/>
    <n v="0.50782611658312604"/>
  </r>
  <r>
    <x v="12"/>
    <s v="Lake Grove"/>
    <s v="High End"/>
    <s v="Häagen-Dazs"/>
    <s v="Waffle Cone"/>
    <n v="1313.0523831918229"/>
    <n v="3805.2259181127652"/>
    <n v="4996460.9603612581"/>
    <n v="7764.7834164837695"/>
    <n v="10195567.369982358"/>
    <n v="3959.5574983710044"/>
    <n v="5199106.4096210999"/>
    <n v="5.9135366691226805"/>
    <n v="0.50993791919106268"/>
  </r>
  <r>
    <x v="12"/>
    <s v="Lake Grove"/>
    <s v="High End"/>
    <s v="Häagen-Dazs"/>
    <s v="Chocolate Chip Cookie Dough"/>
    <n v="1269.0463732314518"/>
    <n v="3579.3715079259578"/>
    <n v="4542388.430581429"/>
    <n v="7490.276809831581"/>
    <n v="9505508.6200164165"/>
    <n v="3910.9053019056232"/>
    <n v="4963120.1894349875"/>
    <n v="5.9022877081777736"/>
    <n v="0.52213094404899041"/>
  </r>
  <r>
    <x v="12"/>
    <s v="Lake Grove"/>
    <s v="High End"/>
    <s v="Häagen-Dazs"/>
    <s v="Cinnamon Dulce de Leche"/>
    <n v="1452.9803982162434"/>
    <n v="4367.2336502434564"/>
    <n v="6345504.8882341152"/>
    <n v="9344.1042820976236"/>
    <n v="13576800.360776311"/>
    <n v="4976.8706318541672"/>
    <n v="7231295.4725421956"/>
    <n v="6.4309912876794115"/>
    <n v="0.53262147784345226"/>
  </r>
  <r>
    <x v="12"/>
    <s v="Lake Grove"/>
    <s v="High End"/>
    <s v="Häagen-Dazs"/>
    <s v="Dulce de Leche"/>
    <n v="975.54506424224314"/>
    <n v="2845.7591350470261"/>
    <n v="2776166.2782174014"/>
    <n v="6116.5555845858771"/>
    <n v="5966975.6107060807"/>
    <n v="3270.796449538851"/>
    <n v="3190809.3324886793"/>
    <n v="6.2698852249710528"/>
    <n v="0.53474482563053516"/>
  </r>
  <r>
    <x v="12"/>
    <s v="Lake Grove"/>
    <s v="High End"/>
    <s v="Häagen-Dazs"/>
    <s v="Mayan Chocolate"/>
    <n v="1185.7162877663091"/>
    <n v="2257.5170785786236"/>
    <n v="2676774.7699812884"/>
    <n v="5085.6048434737195"/>
    <n v="6030084.4960500197"/>
    <n v="2828.0877648950959"/>
    <n v="3353309.7260687314"/>
    <n v="4.2890570838443551"/>
    <n v="0.55609663981745228"/>
  </r>
  <r>
    <x v="12"/>
    <s v="Lake Grove"/>
    <s v="High End"/>
    <s v="Häagen-Dazs"/>
    <s v="Pralines and Cream"/>
    <n v="1413.1479396037605"/>
    <n v="2340.1329193411557"/>
    <n v="3306954.0133658871"/>
    <n v="5298.3933626095841"/>
    <n v="7487413.6635819739"/>
    <n v="2958.2604432684284"/>
    <n v="4180459.6502160868"/>
    <n v="3.7493550491926744"/>
    <n v="0.55833159994210302"/>
  </r>
  <r>
    <x v="12"/>
    <s v="Lake Grove"/>
    <s v="High End"/>
    <s v="Häagen-Dazs"/>
    <s v="Cinnamon Dulce de Leche"/>
    <n v="805.87422781260079"/>
    <n v="1646.7295846900054"/>
    <n v="1327056.9324782228"/>
    <n v="4906.6980515397045"/>
    <n v="3954181.503394152"/>
    <n v="3259.9684668496993"/>
    <n v="2627124.570915929"/>
    <n v="6.0886648092197282"/>
    <n v="0.66439149762368865"/>
  </r>
  <r>
    <x v="12"/>
    <s v="Lake Grove"/>
    <s v="Low End"/>
    <s v="Baskin-Robbins"/>
    <s v="Green Mint Stick"/>
    <n v="1027.0573242195537"/>
    <n v="2770.776526466168"/>
    <n v="2845746.325282692"/>
    <n v="4966.6817397395762"/>
    <n v="5101066.8578670472"/>
    <n v="2195.9052132734082"/>
    <n v="2255320.5325843552"/>
    <n v="4.8358369319976244"/>
    <n v="0.44212722464245285"/>
  </r>
  <r>
    <x v="12"/>
    <s v="Lake Grove"/>
    <s v="Low End"/>
    <s v="Baskin-Robbins"/>
    <s v="Rocky Road"/>
    <n v="557.83443342572502"/>
    <n v="1644.7299465315111"/>
    <n v="917486.99786172854"/>
    <n v="3032.7752970452098"/>
    <n v="1691786.4895347494"/>
    <n v="1388.0453505136986"/>
    <n v="774299.49167302088"/>
    <n v="5.4366943224006272"/>
    <n v="0.45768156706698704"/>
  </r>
  <r>
    <x v="12"/>
    <s v="Lake Grove"/>
    <s v="Low End"/>
    <s v="Baskin-Robbins"/>
    <s v="Peppermint Stick"/>
    <n v="713.88012632938171"/>
    <n v="2207.0419166314164"/>
    <n v="1575563.3622590762"/>
    <n v="4267.2489537216479"/>
    <n v="3046304.2221617321"/>
    <n v="2060.2070370902316"/>
    <n v="1470740.8599026559"/>
    <n v="5.9775427222815765"/>
    <n v="0.48279513556232478"/>
  </r>
  <r>
    <x v="12"/>
    <s v="Lake Grove"/>
    <s v="Low End"/>
    <s v="Baskin-Robbins"/>
    <s v="Pralines 'n Cream"/>
    <n v="1297.9395591718533"/>
    <n v="3383.0026849707756"/>
    <n v="4390933.0136081642"/>
    <n v="6807.4429979680053"/>
    <n v="8835649.5638701115"/>
    <n v="3424.4403129972297"/>
    <n v="4444716.5502619473"/>
    <n v="5.2448073948154219"/>
    <n v="0.5030435530667553"/>
  </r>
  <r>
    <x v="12"/>
    <s v="Lake Grove"/>
    <s v="Low End"/>
    <s v="Baskin-Robbins"/>
    <s v="French Vanilla"/>
    <n v="1179.8073030154992"/>
    <n v="2603.9672184113192"/>
    <n v="3072179.54109463"/>
    <n v="5371.5078345633583"/>
    <n v="6337344.1714228196"/>
    <n v="2767.5406161520391"/>
    <n v="3265164.6303281896"/>
    <n v="4.5528687785150899"/>
    <n v="0.51522602244831472"/>
  </r>
  <r>
    <x v="12"/>
    <s v="Lake Grove"/>
    <s v="Low End"/>
    <s v="Baskin-Robbins"/>
    <s v="Vanilla"/>
    <n v="1491.0233153673198"/>
    <n v="2947.8315822167715"/>
    <n v="4395285.6188613428"/>
    <n v="6297.8318678114438"/>
    <n v="9390214.1511701792"/>
    <n v="3350.0002855946723"/>
    <n v="4994928.5323088365"/>
    <n v="4.2238319165786802"/>
    <n v="0.53192913941013631"/>
  </r>
  <r>
    <x v="12"/>
    <s v="Lake Grove"/>
    <s v="Low End"/>
    <s v="Baskin-Robbins"/>
    <s v="Pralines 'n Cream"/>
    <n v="683.42201120670916"/>
    <n v="1697.4699176079775"/>
    <n v="1160088.305054531"/>
    <n v="4582.009427092964"/>
    <n v="3131446.0980319744"/>
    <n v="2884.5395094849864"/>
    <n v="1971357.7929774434"/>
    <n v="6.7045095884497057"/>
    <n v="0.62953591767598571"/>
  </r>
  <r>
    <x v="12"/>
    <s v="Lake Grove"/>
    <s v="High End"/>
    <s v="Ben and Jerry's"/>
    <s v="Crème Brûlée"/>
    <n v="816.52342227970735"/>
    <n v="2894.3195390881365"/>
    <n v="2363279.6952272705"/>
    <n v="4525.5471815659948"/>
    <n v="3695215.2723805504"/>
    <n v="1631.2276424778584"/>
    <n v="1331935.5771532799"/>
    <n v="5.5424584991460639"/>
    <n v="0.36044870974329285"/>
  </r>
  <r>
    <x v="12"/>
    <s v="Lake Grove"/>
    <s v="High End"/>
    <s v="Ben and Jerry's"/>
    <s v="Chocolate Peanut Butter Swirl"/>
    <n v="676.77118361772841"/>
    <n v="1937.583213826573"/>
    <n v="1311300.4849792519"/>
    <n v="3664.7369766455358"/>
    <n v="2480188.3813320547"/>
    <n v="1727.1537628189628"/>
    <n v="1168887.8963528029"/>
    <n v="5.4150310553345724"/>
    <n v="0.47128996537150891"/>
  </r>
  <r>
    <x v="12"/>
    <s v="Lake Grove"/>
    <s v="High End"/>
    <s v="Ben and Jerry's"/>
    <s v="Pumpkin Cheesecake"/>
    <n v="1226.3978859532467"/>
    <n v="4167.4608997889554"/>
    <n v="5110965.2372939903"/>
    <n v="8438.4319051574657"/>
    <n v="10348875.049245544"/>
    <n v="4270.9710053685103"/>
    <n v="5237909.8119515534"/>
    <n v="6.8806640991544885"/>
    <n v="0.50613325477665405"/>
  </r>
  <r>
    <x v="12"/>
    <s v="Lake Grove"/>
    <s v="High End"/>
    <s v="Ben and Jerry's"/>
    <s v="Turtle Soup"/>
    <n v="1228.482081586669"/>
    <n v="3459.5050705941412"/>
    <n v="4249939.9903831268"/>
    <n v="7225.2981998212053"/>
    <n v="8876149.3726007659"/>
    <n v="3765.7931292270641"/>
    <n v="4626209.3822176391"/>
    <n v="5.8814844010498195"/>
    <n v="0.52119553063155943"/>
  </r>
  <r>
    <x v="12"/>
    <s v="Lake Grove"/>
    <s v="High End"/>
    <s v="Ben and Jerry's"/>
    <s v="Karamel Sutra"/>
    <n v="873.24447106000548"/>
    <n v="2841.8871881430396"/>
    <n v="2481662.2744221748"/>
    <n v="6036.4416446468003"/>
    <n v="5271289.2910641851"/>
    <n v="3194.5544565037608"/>
    <n v="2789627.0166420103"/>
    <n v="6.9126594495575144"/>
    <n v="0.5292115197264825"/>
  </r>
  <r>
    <x v="12"/>
    <s v="Lake Grove"/>
    <s v="High End"/>
    <s v="Ben and Jerry's"/>
    <s v="Pumpkin Cheesecake"/>
    <n v="1420.4006969622405"/>
    <n v="2083.2507179958643"/>
    <n v="2959050.7717884136"/>
    <n v="4466.5412134709413"/>
    <n v="6344278.2526246971"/>
    <n v="2383.290495475077"/>
    <n v="3385227.4808362834"/>
    <n v="3.1445642226333534"/>
    <n v="0.53358748561127145"/>
  </r>
  <r>
    <x v="12"/>
    <s v="Lake Grove"/>
    <s v="High End"/>
    <s v="Ben and Jerry's"/>
    <s v="Phish Food"/>
    <n v="1205.1038630090457"/>
    <n v="3176.2318820071819"/>
    <n v="3827689.310819346"/>
    <n v="6905.1786566822557"/>
    <n v="8321457.4739353992"/>
    <n v="3728.9467746750738"/>
    <n v="4493768.1631160527"/>
    <n v="5.7299448359916383"/>
    <n v="0.54002176628210918"/>
  </r>
  <r>
    <x v="12"/>
    <s v="Selden"/>
    <s v="High End"/>
    <s v="Ben and Jerry's"/>
    <s v="Mission to Marzipan"/>
    <n v="871.08093303214184"/>
    <n v="1866.6773621684365"/>
    <n v="1626027.0583076591"/>
    <n v="4167.3201719412655"/>
    <n v="3630073.1436182633"/>
    <n v="2300.642809772829"/>
    <n v="2004046.0853106042"/>
    <n v="4.784079198514033"/>
    <n v="0.55206768735053036"/>
  </r>
  <r>
    <x v="12"/>
    <s v="Selden"/>
    <s v="High End"/>
    <s v="Ben and Jerry's"/>
    <s v="Mint Chocolate Cookie"/>
    <n v="1369.9415131574244"/>
    <n v="2398.6639143355374"/>
    <n v="3286029.2723609367"/>
    <n v="5780.3861823607331"/>
    <n v="7918790.9932975303"/>
    <n v="3381.7222680251957"/>
    <n v="4632761.7209365936"/>
    <n v="4.2194401197742888"/>
    <n v="0.58503396855123035"/>
  </r>
  <r>
    <x v="12"/>
    <s v="Selden"/>
    <s v="High End"/>
    <s v="Ben and Jerry's"/>
    <s v="Neapolitan Dynamite"/>
    <n v="916.81780983334465"/>
    <n v="2204.6525451444118"/>
    <n v="2021264.7178828085"/>
    <n v="5526.5794199138372"/>
    <n v="5066866.4396354407"/>
    <n v="3321.9268747694255"/>
    <n v="3045601.7217526324"/>
    <n v="6.0280018130520787"/>
    <n v="0.60108190299402531"/>
  </r>
  <r>
    <x v="12"/>
    <s v="Selden"/>
    <s v="High End"/>
    <s v="Ben and Jerry's"/>
    <s v="Chocolate Peanut Butter Swirl"/>
    <n v="998.29498782545738"/>
    <n v="2251.1798993519574"/>
    <n v="2247341.6102164765"/>
    <n v="5648.1538220797056"/>
    <n v="5638523.6510493699"/>
    <n v="3396.9739227277482"/>
    <n v="3391182.0408328935"/>
    <n v="5.6578004407122524"/>
    <n v="0.60143084443775807"/>
  </r>
  <r>
    <x v="12"/>
    <s v="Selden"/>
    <s v="High End"/>
    <s v="Ben and Jerry's"/>
    <s v="Karamel Sutra"/>
    <n v="707.80023648068516"/>
    <n v="1333.6173329724122"/>
    <n v="943934.66365261399"/>
    <n v="3944.984108351744"/>
    <n v="2792260.6848039092"/>
    <n v="2611.3667753793316"/>
    <n v="1848326.0211512952"/>
    <n v="5.5735840495998437"/>
    <n v="0.66194608233045282"/>
  </r>
  <r>
    <x v="12"/>
    <s v="Selden"/>
    <s v="Low End"/>
    <s v="EDY's"/>
    <s v="Mocha Almond Fudge"/>
    <n v="1035.3851187409462"/>
    <n v="3156.4961380538775"/>
    <n v="3268189.1287042517"/>
    <n v="5578.098921938813"/>
    <n v="5775480.6146403616"/>
    <n v="2421.6027838849354"/>
    <n v="2507291.4859361099"/>
    <n v="5.387462907253215"/>
    <n v="0.43412689838839297"/>
  </r>
  <r>
    <x v="12"/>
    <s v="Selden"/>
    <s v="Low End"/>
    <s v="EDY's"/>
    <s v="Double Fudge Brownie"/>
    <n v="758.65019651882267"/>
    <n v="2241.7057297842703"/>
    <n v="1700670.4924382074"/>
    <n v="4115.5637090328801"/>
    <n v="3122273.216643529"/>
    <n v="1873.8579792486098"/>
    <n v="1421602.7242053216"/>
    <n v="5.4248502510349903"/>
    <n v="0.45531016204070607"/>
  </r>
  <r>
    <x v="12"/>
    <s v="Selden"/>
    <s v="Low End"/>
    <s v="EDY's"/>
    <s v="Rocky Road"/>
    <n v="1112.5427259964481"/>
    <n v="3109.2163830789145"/>
    <n v="3459136.0705434321"/>
    <n v="6174.8266836613702"/>
    <n v="6869758.5111962277"/>
    <n v="3065.6103005824557"/>
    <n v="3410622.4406527956"/>
    <n v="5.5501928504641391"/>
    <n v="0.49646904401285946"/>
  </r>
  <r>
    <x v="12"/>
    <s v="Selden"/>
    <s v="Low End"/>
    <s v="EDY's"/>
    <s v="Chocolate Fudge Chunk"/>
    <n v="1381.1543549311882"/>
    <n v="3135.1053990536429"/>
    <n v="4330064.4750712197"/>
    <n v="6752.0402713312114"/>
    <n v="9325609.8254198637"/>
    <n v="3616.9348722775685"/>
    <n v="4995545.350348644"/>
    <n v="4.8886934666093937"/>
    <n v="0.53568028728070138"/>
  </r>
  <r>
    <x v="12"/>
    <s v="Selden"/>
    <s v="Low End"/>
    <s v="EDY's"/>
    <s v="Hot Chocolate Limited Edition  New!"/>
    <n v="687.51961450179783"/>
    <n v="1495.6287436650764"/>
    <n v="1028274.0972824215"/>
    <n v="3608.179090374224"/>
    <n v="2480693.8972675339"/>
    <n v="2112.5503467091476"/>
    <n v="1452419.7999851124"/>
    <n v="5.2481107655217141"/>
    <n v="0.58548932683107024"/>
  </r>
  <r>
    <x v="12"/>
    <s v="Selden"/>
    <s v="Low End"/>
    <s v="EDY's"/>
    <s v="Strawberry"/>
    <n v="643.99928123282973"/>
    <n v="1387.739811419963"/>
    <n v="893703.44109263876"/>
    <n v="4398.8158406452749"/>
    <n v="2832834.2396511426"/>
    <n v="3011.0760292253117"/>
    <n v="1939130.7985585039"/>
    <n v="6.8304670033551469"/>
    <n v="0.68451968400286756"/>
  </r>
  <r>
    <x v="12"/>
    <s v="Selden"/>
    <s v="High End"/>
    <s v="Häagen-Dazs"/>
    <s v="Cookies and Cream"/>
    <n v="1120.1402877076393"/>
    <n v="4123.6307041632253"/>
    <n v="4619044.8833614504"/>
    <n v="6967.9475784291099"/>
    <n v="7805078.8052333323"/>
    <n v="2844.3168742658845"/>
    <n v="3186033.9218718819"/>
    <n v="6.2206025931706952"/>
    <n v="0.40820009654939482"/>
  </r>
  <r>
    <x v="12"/>
    <s v="Selden"/>
    <s v="High End"/>
    <s v="Häagen-Dazs"/>
    <s v="Dulce de Leche"/>
    <n v="664.99195926579659"/>
    <n v="2129.7898779573111"/>
    <n v="1416293.143767294"/>
    <n v="3703.2862933547171"/>
    <n v="2462655.607940123"/>
    <n v="1573.4964153974061"/>
    <n v="1046362.4641728289"/>
    <n v="5.5689189045886156"/>
    <n v="0.42489191781389762"/>
  </r>
  <r>
    <x v="12"/>
    <s v="Selden"/>
    <s v="High End"/>
    <s v="Häagen-Dazs"/>
    <s v="Coconut Macaroon"/>
    <n v="929.36592443127699"/>
    <n v="2390.3180691757398"/>
    <n v="2221480.1620442965"/>
    <n v="4573.2527198521566"/>
    <n v="4250225.2416432509"/>
    <n v="2182.9346506764168"/>
    <n v="2028745.0795989544"/>
    <n v="4.9208310737783361"/>
    <n v="0.47732648606985062"/>
  </r>
  <r>
    <x v="12"/>
    <s v="Selden"/>
    <s v="High End"/>
    <s v="Häagen-Dazs"/>
    <s v="Vanilla Honey Bee"/>
    <n v="938.47011942059123"/>
    <n v="3023.7890679131638"/>
    <n v="2837735.6876671449"/>
    <n v="5928.3935149009912"/>
    <n v="5563620.1699013915"/>
    <n v="2904.6044469878275"/>
    <n v="2725884.4822342466"/>
    <n v="6.3170828694696901"/>
    <n v="0.48994798332585665"/>
  </r>
  <r>
    <x v="12"/>
    <s v="Selden"/>
    <s v="High End"/>
    <s v="Häagen-Dazs"/>
    <s v="Chocolate Chip Cookie Dough"/>
    <n v="1222.7236885787652"/>
    <n v="2381.2046562225764"/>
    <n v="2911555.3405173994"/>
    <n v="5061.1248744337045"/>
    <n v="6188357.2748253187"/>
    <n v="2679.920218211128"/>
    <n v="3276801.9343079193"/>
    <n v="4.139222067674595"/>
    <n v="0.52951078756202152"/>
  </r>
  <r>
    <x v="12"/>
    <s v="Selden"/>
    <s v="High End"/>
    <s v="Häagen-Dazs"/>
    <s v="Mayan Chocolate"/>
    <n v="1225.9570855762549"/>
    <n v="3223.8028667108697"/>
    <n v="3952243.9669452338"/>
    <n v="7162.7892462222644"/>
    <n v="8781272.2288955878"/>
    <n v="3938.9863795113947"/>
    <n v="4829028.2619503541"/>
    <n v="5.8426100966294685"/>
    <n v="0.54992353454889942"/>
  </r>
  <r>
    <x v="12"/>
    <s v="Selden"/>
    <s v="High End"/>
    <s v="Häagen-Dazs"/>
    <s v="Waffle Cone"/>
    <n v="1163.4223939033752"/>
    <n v="2473.5958131995922"/>
    <n v="2877836.7625420359"/>
    <n v="5539.3050641035788"/>
    <n v="6444551.5582404751"/>
    <n v="3065.7092509039867"/>
    <n v="3566714.7956984392"/>
    <n v="4.7612157829614805"/>
    <n v="0.55344654526625314"/>
  </r>
  <r>
    <x v="12"/>
    <s v="Selden"/>
    <s v="High End"/>
    <s v="Häagen-Dazs"/>
    <s v="Macadamia Nut Brittle"/>
    <n v="983.16062855232508"/>
    <n v="2630.4394375655443"/>
    <n v="2586144.4908057651"/>
    <n v="6111.0343789085891"/>
    <n v="6008128.4010726362"/>
    <n v="3480.5949413430449"/>
    <n v="3421983.9102668711"/>
    <n v="6.2157029090016618"/>
    <n v="0.56955905097766246"/>
  </r>
  <r>
    <x v="12"/>
    <s v="Selden"/>
    <s v="High End"/>
    <s v="Häagen-Dazs"/>
    <s v="Cinnamon Dulce de Leche"/>
    <n v="1273.1764001914503"/>
    <n v="3083.3974681071954"/>
    <n v="3925708.8888041512"/>
    <n v="7390.9438896718493"/>
    <n v="9409975.3354694005"/>
    <n v="4307.5464215646534"/>
    <n v="5484266.4466652498"/>
    <n v="5.8051216536533801"/>
    <n v="0.58281411493111801"/>
  </r>
  <r>
    <x v="12"/>
    <s v="Selden"/>
    <s v="High End"/>
    <s v="Häagen-Dazs"/>
    <s v="Pralines and Cream"/>
    <n v="1198.3271996415795"/>
    <n v="3424.3423226116902"/>
    <n v="4103482.5460694088"/>
    <n v="8224.7127754084104"/>
    <n v="9855897.0280114841"/>
    <n v="4800.3704527967202"/>
    <n v="5752414.4819420753"/>
    <n v="6.8634950269579358"/>
    <n v="0.58365204766173129"/>
  </r>
  <r>
    <x v="12"/>
    <s v="Selden"/>
    <s v="High End"/>
    <s v="Häagen-Dazs"/>
    <s v="Cinnamon Dulce de Leche"/>
    <n v="527.38132784615516"/>
    <n v="1183.4250896677686"/>
    <n v="624116.29519544309"/>
    <n v="2976.2609415924162"/>
    <n v="1569624.4473936565"/>
    <n v="1792.8358519246476"/>
    <n v="945508.15219821339"/>
    <n v="5.6434704538129479"/>
    <n v="0.60237858410540113"/>
  </r>
  <r>
    <x v="12"/>
    <s v="Selden"/>
    <s v="Low End"/>
    <s v="Baskin-Robbins"/>
    <s v="Pralines 'n Cream"/>
    <n v="1136.6389547983381"/>
    <n v="3402.3482606383363"/>
    <n v="3867241.5708319023"/>
    <n v="6053.1595797095224"/>
    <n v="6880256.9779085787"/>
    <n v="2650.8113190711861"/>
    <n v="3013015.4070766764"/>
    <n v="5.3254901692010641"/>
    <n v="0.43792192889756798"/>
  </r>
  <r>
    <x v="12"/>
    <s v="Selden"/>
    <s v="Low End"/>
    <s v="Baskin-Robbins"/>
    <s v="Peppermint Stick"/>
    <n v="574.51448171116954"/>
    <n v="1832.4705810695752"/>
    <n v="1052780.8861341528"/>
    <n v="3427.999528402484"/>
    <n v="1969435.3723662866"/>
    <n v="1595.5289473329087"/>
    <n v="916654.48623213382"/>
    <n v="5.9667765348443744"/>
    <n v="0.46544024703423953"/>
  </r>
  <r>
    <x v="12"/>
    <s v="Selden"/>
    <s v="Low End"/>
    <s v="Baskin-Robbins"/>
    <s v="Vanilla"/>
    <n v="1091.4555444212713"/>
    <n v="3265.3570199421333"/>
    <n v="3563992.023930761"/>
    <n v="6507.7379629648094"/>
    <n v="7102906.681318731"/>
    <n v="3242.3809430226761"/>
    <n v="3538914.65738797"/>
    <n v="5.9624397862355858"/>
    <n v="0.49823471096637473"/>
  </r>
  <r>
    <x v="12"/>
    <s v="Selden"/>
    <s v="Low End"/>
    <s v="Baskin-Robbins"/>
    <s v="French Vanilla"/>
    <n v="1216.3071963021184"/>
    <n v="3058.4076589194433"/>
    <n v="3719963.2447692337"/>
    <n v="6209.2600448033963"/>
    <n v="7552367.6762055857"/>
    <n v="3150.852385883953"/>
    <n v="3832404.431436352"/>
    <n v="5.1050097078115773"/>
    <n v="0.50744410173655696"/>
  </r>
  <r>
    <x v="12"/>
    <s v="Smithtown"/>
    <s v="Low End"/>
    <s v="Baskin-Robbins"/>
    <s v="Green Mint Stick"/>
    <n v="1419.8207448697899"/>
    <n v="2851.0147300196359"/>
    <n v="4047929.8576112222"/>
    <n v="6600.1679039744431"/>
    <n v="9371055.3096866738"/>
    <n v="3749.1531739548072"/>
    <n v="5323125.4520754516"/>
    <n v="4.648592385921039"/>
    <n v="0.5680390602937796"/>
  </r>
  <r>
    <x v="12"/>
    <s v="Smithtown"/>
    <s v="Low End"/>
    <s v="Baskin-Robbins"/>
    <s v="Rocky Road"/>
    <n v="583.54530956440487"/>
    <n v="1453.666531958492"/>
    <n v="848280.28639513301"/>
    <n v="3369.4502897092484"/>
    <n v="1966226.9123702571"/>
    <n v="1915.7837577507564"/>
    <n v="1117946.6259751241"/>
    <n v="5.7741022581852626"/>
    <n v="0.5685745724166984"/>
  </r>
  <r>
    <x v="12"/>
    <s v="Smithtown"/>
    <s v="Low End"/>
    <s v="Baskin-Robbins"/>
    <s v="Pralines 'n Cream"/>
    <n v="739.49769770873013"/>
    <n v="1471.9177209786919"/>
    <n v="1088479.7658804236"/>
    <n v="4494.810307187915"/>
    <n v="3323901.8738029334"/>
    <n v="3022.8925862092228"/>
    <n v="2235422.1079225098"/>
    <n v="6.0781937808795039"/>
    <n v="0.67252951284176288"/>
  </r>
  <r>
    <x v="12"/>
    <s v="Smithtown"/>
    <s v="High End"/>
    <s v="Ben and Jerry's"/>
    <s v="Crème Brûlée"/>
    <n v="755.91298869053639"/>
    <n v="2930.8339367262975"/>
    <n v="2215455.4404664258"/>
    <n v="4635.6313361559696"/>
    <n v="3504133.9377811635"/>
    <n v="1704.7973994296722"/>
    <n v="1288678.4973147376"/>
    <n v="6.1324932968624424"/>
    <n v="0.36775948642269529"/>
  </r>
  <r>
    <x v="12"/>
    <s v="Smithtown"/>
    <s v="High End"/>
    <s v="Ben and Jerry's"/>
    <s v="Pumpkin Cheesecake"/>
    <n v="1082.91091844379"/>
    <n v="4362.127007588736"/>
    <n v="4723794.9641563799"/>
    <n v="7054.8380643289111"/>
    <n v="7639761.1677146312"/>
    <n v="2692.7110567401751"/>
    <n v="2915966.2035582513"/>
    <n v="6.514698433798368"/>
    <n v="0.38168290075362887"/>
  </r>
  <r>
    <x v="12"/>
    <s v="Smithtown"/>
    <s v="High End"/>
    <s v="Ben and Jerry's"/>
    <s v="Phish Food"/>
    <n v="1011.6006733436641"/>
    <n v="2631.1223750055187"/>
    <n v="2661645.1662051636"/>
    <n v="4568.3975176843696"/>
    <n v="4621394.0049910322"/>
    <n v="1937.2751426788509"/>
    <n v="1959748.8387858686"/>
    <n v="4.5160087750676885"/>
    <n v="0.42406010754966378"/>
  </r>
  <r>
    <x v="12"/>
    <s v="Smithtown"/>
    <s v="High End"/>
    <s v="Ben and Jerry's"/>
    <s v="Mission to Marzipan"/>
    <n v="1249.7369978807567"/>
    <n v="3883.8441787962756"/>
    <n v="4853783.7642455101"/>
    <n v="7510.5872025878598"/>
    <n v="9386258.7028837819"/>
    <n v="3626.7430237915842"/>
    <n v="4532474.9386382718"/>
    <n v="6.0097342203391184"/>
    <n v="0.48288408428863561"/>
  </r>
  <r>
    <x v="12"/>
    <s v="Smithtown"/>
    <s v="High End"/>
    <s v="Ben and Jerry's"/>
    <s v="Chocolate Peanut Butter Swirl"/>
    <n v="577.88899648077449"/>
    <n v="1542.6857023736216"/>
    <n v="891501.09242993093"/>
    <n v="3172.511283889316"/>
    <n v="1833359.3621707303"/>
    <n v="1629.8255815156945"/>
    <n v="941858.26974079933"/>
    <n v="5.4898281559421607"/>
    <n v="0.51373358064707098"/>
  </r>
  <r>
    <x v="12"/>
    <s v="Smithtown"/>
    <s v="High End"/>
    <s v="Ben and Jerry's"/>
    <s v="Mint Chocolate Cookie"/>
    <n v="1228.7805259095021"/>
    <n v="3413.2840484258109"/>
    <n v="4194176.9681031825"/>
    <n v="7118.8779981954258"/>
    <n v="8747538.6505081598"/>
    <n v="3705.5939497696149"/>
    <n v="4553361.6824049773"/>
    <n v="5.7934495608369696"/>
    <n v="0.52053061601968054"/>
  </r>
  <r>
    <x v="12"/>
    <s v="Smithtown"/>
    <s v="High End"/>
    <s v="Ben and Jerry's"/>
    <s v="Chocolate Peanut Butter Swirl"/>
    <n v="894.41393911714476"/>
    <n v="2323.1121704807365"/>
    <n v="2077823.9074106554"/>
    <n v="4973.2348048572885"/>
    <n v="4448130.5319668921"/>
    <n v="2650.122634376552"/>
    <n v="2370306.6245562369"/>
    <n v="5.5603279279907616"/>
    <n v="0.53287703845959866"/>
  </r>
  <r>
    <x v="12"/>
    <s v="Smithtown"/>
    <s v="High End"/>
    <s v="Ben and Jerry's"/>
    <s v="Turtle Soup"/>
    <n v="1455.6334912162733"/>
    <n v="3541.6284757360468"/>
    <n v="5155313.0227266308"/>
    <n v="7748.3773197134033"/>
    <n v="11278797.529155413"/>
    <n v="4206.748843977357"/>
    <n v="6123484.5064287819"/>
    <n v="5.3230276484220944"/>
    <n v="0.54291997800294989"/>
  </r>
  <r>
    <x v="12"/>
    <s v="Smithtown"/>
    <s v="High End"/>
    <s v="Ben and Jerry's"/>
    <s v="Karamel Sutra"/>
    <n v="741.04086947072278"/>
    <n v="2317.2726814912207"/>
    <n v="1717193.7626930075"/>
    <n v="5124.2981128474312"/>
    <n v="3797314.3289716444"/>
    <n v="2807.0254313562104"/>
    <n v="2080120.5662786369"/>
    <n v="6.915000675343836"/>
    <n v="0.54778730072681581"/>
  </r>
  <r>
    <x v="12"/>
    <s v="Smithtown"/>
    <s v="High End"/>
    <s v="Ben and Jerry's"/>
    <s v="Pumpkin Cheesecake"/>
    <n v="1362.982324724208"/>
    <n v="2609.7654711387536"/>
    <n v="3557064.2088376661"/>
    <n v="5979.5334194994166"/>
    <n v="8149998.3608754072"/>
    <n v="3369.767948360663"/>
    <n v="4592934.1520377416"/>
    <n v="4.3870953504179466"/>
    <n v="0.56355031604502126"/>
  </r>
  <r>
    <x v="12"/>
    <s v="Smithtown"/>
    <s v="High End"/>
    <s v="Ben and Jerry's"/>
    <s v="Neapolitan Dynamite"/>
    <n v="591.60256524539091"/>
    <n v="1518.6405442130067"/>
    <n v="898431.64164207131"/>
    <n v="3674.3400804218413"/>
    <n v="2173749.0171615174"/>
    <n v="2155.6995362088346"/>
    <n v="1275317.3755194461"/>
    <n v="6.2108251320677779"/>
    <n v="0.58669025975443856"/>
  </r>
  <r>
    <x v="12"/>
    <s v="Smithtown"/>
    <s v="High End"/>
    <s v="Ben and Jerry's"/>
    <s v="Karamel Sutra"/>
    <n v="496.97528028870175"/>
    <n v="943.33661644481276"/>
    <n v="468814.97936425637"/>
    <n v="2670.9810352628806"/>
    <n v="1327411.5486455769"/>
    <n v="1727.6444188180678"/>
    <n v="858596.56928132055"/>
    <n v="5.3744746292235304"/>
    <n v="0.64682017431397876"/>
  </r>
  <r>
    <x v="12"/>
    <s v="Smithtown"/>
    <s v="Low End"/>
    <s v="EDY's"/>
    <s v="Mocha Almond Fudge"/>
    <n v="1207.9363053779889"/>
    <n v="2375.271864109402"/>
    <n v="2869177.1198005998"/>
    <n v="3859.4978826269098"/>
    <n v="4662027.6129545206"/>
    <n v="1484.2260185175078"/>
    <n v="1792850.4931539209"/>
    <n v="3.1951170483440277"/>
    <n v="0.38456453757847159"/>
  </r>
  <r>
    <x v="12"/>
    <s v="Smithtown"/>
    <s v="Low End"/>
    <s v="EDY's"/>
    <s v="Rocky Road"/>
    <n v="1104.2574041849452"/>
    <n v="2748.3054360516962"/>
    <n v="3034836.6267218203"/>
    <n v="5452.864206884914"/>
    <n v="6021365.674467735"/>
    <n v="2704.5587708332177"/>
    <n v="2986529.0477459147"/>
    <n v="4.9380372603520684"/>
    <n v="0.49598865260909641"/>
  </r>
  <r>
    <x v="12"/>
    <s v="Smithtown"/>
    <s v="Low End"/>
    <s v="EDY's"/>
    <s v="Chocolate Fudge Chunk"/>
    <n v="1114.186069839023"/>
    <n v="3114.4675473468437"/>
    <n v="3470096.3562195613"/>
    <n v="7129.1835406097343"/>
    <n v="7943236.9902730109"/>
    <n v="4014.7159932628906"/>
    <n v="4473140.6340534501"/>
    <n v="6.3985574165720402"/>
    <n v="0.56313825705201659"/>
  </r>
  <r>
    <x v="12"/>
    <s v="Smithtown"/>
    <s v="Low End"/>
    <s v="EDY's"/>
    <s v="Double Fudge Brownie"/>
    <n v="913.52716790561692"/>
    <n v="2379.1690725596818"/>
    <n v="2173435.5848240792"/>
    <n v="5658.464957117355"/>
    <n v="5169161.4669685951"/>
    <n v="3279.2958845576732"/>
    <n v="2995725.8821445159"/>
    <n v="6.1940850320742422"/>
    <n v="0.57953807426745574"/>
  </r>
  <r>
    <x v="12"/>
    <s v="Smithtown"/>
    <s v="Low End"/>
    <s v="EDY's"/>
    <s v="Hot Chocolate Limited Edition  New!"/>
    <n v="748.51358449612462"/>
    <n v="1808.6228308804925"/>
    <n v="1353778.7581438858"/>
    <n v="4765.0095118541603"/>
    <n v="3566674.3498760867"/>
    <n v="2956.3866809736678"/>
    <n v="2212895.5917322012"/>
    <n v="6.3659626365522977"/>
    <n v="0.62043667984689477"/>
  </r>
  <r>
    <x v="12"/>
    <s v="Smithtown"/>
    <s v="Low End"/>
    <s v="EDY's"/>
    <s v="Strawberry"/>
    <n v="775.54506424224314"/>
    <n v="1048.7027170069011"/>
    <n v="813316.21603213204"/>
    <n v="3318.021990344846"/>
    <n v="2573275.5776591692"/>
    <n v="2269.3192733379447"/>
    <n v="1759959.3616270372"/>
    <n v="4.2783097247698487"/>
    <n v="0.68393738195270115"/>
  </r>
  <r>
    <x v="12"/>
    <s v="Smithtown"/>
    <s v="High End"/>
    <s v="Häagen-Dazs"/>
    <s v="Cookies and Cream"/>
    <n v="1032.5007631526751"/>
    <n v="3716.5504127742147"/>
    <n v="3837341.1374847661"/>
    <n v="6097.9148479778005"/>
    <n v="6296101.7341771079"/>
    <n v="2381.3644352035858"/>
    <n v="2458760.5966923418"/>
    <n v="5.9059664317905272"/>
    <n v="0.39052110345445334"/>
  </r>
  <r>
    <x v="12"/>
    <s v="Smithtown"/>
    <s v="High End"/>
    <s v="Häagen-Dazs"/>
    <s v="Vanilla Honey Bee"/>
    <n v="883.82441188502821"/>
    <n v="2596.742816491153"/>
    <n v="2295064.6926019653"/>
    <n v="5048.7548821522969"/>
    <n v="4462212.8144699186"/>
    <n v="2452.0120656611439"/>
    <n v="2167148.1218679533"/>
    <n v="5.7123958268863264"/>
    <n v="0.48566668869767848"/>
  </r>
  <r>
    <x v="12"/>
    <s v="Smithtown"/>
    <s v="High End"/>
    <s v="Häagen-Dazs"/>
    <s v="Macadamia Nut Brittle"/>
    <n v="671.96071849607915"/>
    <n v="1875.7515500204402"/>
    <n v="1260431.3592718691"/>
    <n v="3677.4326378446594"/>
    <n v="2471090.2775470288"/>
    <n v="1801.6810878242193"/>
    <n v="1210658.9182751598"/>
    <n v="5.47268990079532"/>
    <n v="0.48992905248162022"/>
  </r>
  <r>
    <x v="12"/>
    <s v="Smithtown"/>
    <s v="High End"/>
    <s v="Häagen-Dazs"/>
    <s v="Chocolate Chip Cookie Dough"/>
    <n v="1321.2917719749273"/>
    <n v="3722.0442840485748"/>
    <n v="4917906.4874396911"/>
    <n v="7610.0253309749596"/>
    <n v="10055063.854337987"/>
    <n v="3887.9810469263848"/>
    <n v="5137157.3668982955"/>
    <n v="5.7595343378247925"/>
    <n v="0.51090251054765878"/>
  </r>
  <r>
    <x v="12"/>
    <s v="Smithtown"/>
    <s v="High End"/>
    <s v="Häagen-Dazs"/>
    <s v="Pralines and Cream"/>
    <n v="1461.0063556588086"/>
    <n v="4618.9838731821337"/>
    <n v="6748364.7954046382"/>
    <n v="9785.0089168334471"/>
    <n v="14295960.21767178"/>
    <n v="5166.0250436513134"/>
    <n v="7547595.4222671418"/>
    <n v="6.6974444559627617"/>
    <n v="0.5279530236057367"/>
  </r>
  <r>
    <x v="12"/>
    <s v="Smithtown"/>
    <s v="High End"/>
    <s v="Häagen-Dazs"/>
    <s v="Mayan Chocolate"/>
    <n v="929.57393095707687"/>
    <n v="2512.3439899843684"/>
    <n v="2335409.4786861562"/>
    <n v="5456.5125621404277"/>
    <n v="5072231.8317055488"/>
    <n v="2944.1685721560593"/>
    <n v="2736822.3530193926"/>
    <n v="5.8699070406616025"/>
    <n v="0.53956964977666055"/>
  </r>
  <r>
    <x v="12"/>
    <s v="Smithtown"/>
    <s v="High End"/>
    <s v="Häagen-Dazs"/>
    <s v="Cinnamon Dulce de Leche"/>
    <n v="1729.763920208346"/>
    <n v="3984.2314346350909"/>
    <n v="6891779.7853917172"/>
    <n v="8749.5567283801302"/>
    <n v="15134667.546568124"/>
    <n v="4765.3252937450397"/>
    <n v="8242887.7611764064"/>
    <n v="5.0582375005985014"/>
    <n v="0.54463619605873215"/>
  </r>
  <r>
    <x v="12"/>
    <s v="Smithtown"/>
    <s v="High End"/>
    <s v="Häagen-Dazs"/>
    <s v="Waffle Cone"/>
    <n v="1522.6981009630117"/>
    <n v="4314.3939838736414"/>
    <n v="6569519.5260506365"/>
    <n v="9576.8399120001231"/>
    <n v="14582635.947229363"/>
    <n v="5262.4459281264817"/>
    <n v="8013116.4211787265"/>
    <n v="6.2893884913518763"/>
    <n v="0.54949711767996123"/>
  </r>
  <r>
    <x v="12"/>
    <s v="Smithtown"/>
    <s v="High End"/>
    <s v="Häagen-Dazs"/>
    <s v="Coconut Macaroon"/>
    <n v="1221.6852837839747"/>
    <n v="3512.2546532259148"/>
    <n v="4290869.8227478871"/>
    <n v="8019.8402023381204"/>
    <n v="9797720.7534955759"/>
    <n v="4507.5855491122056"/>
    <n v="5506850.9307476887"/>
    <n v="6.5645713415634743"/>
    <n v="0.56205428479710295"/>
  </r>
  <r>
    <x v="12"/>
    <s v="Smithtown"/>
    <s v="High End"/>
    <s v="Häagen-Dazs"/>
    <s v="Dulce de Leche"/>
    <n v="918.19417858569"/>
    <n v="2376.1536814799701"/>
    <n v="2181770.4777598646"/>
    <n v="5743.0591085767792"/>
    <n v="5273243.4407687206"/>
    <n v="3366.905427096809"/>
    <n v="3091472.9630088559"/>
    <n v="6.2547326508025893"/>
    <n v="0.58625644685923861"/>
  </r>
  <r>
    <x v="12"/>
    <s v="Smithtown"/>
    <s v="High End"/>
    <s v="Häagen-Dazs"/>
    <s v="Cinnamon Dulce de Leche"/>
    <n v="716.6627981971169"/>
    <n v="1482.894681655974"/>
    <n v="1062735.4519871932"/>
    <n v="3740.8885167163344"/>
    <n v="2680955.6321333903"/>
    <n v="2257.9938350603607"/>
    <n v="1618220.1801461971"/>
    <n v="5.2198726180948061"/>
    <n v="0.60359826949410822"/>
  </r>
  <r>
    <x v="12"/>
    <s v="St James"/>
    <s v="Low End"/>
    <s v="Baskin-Robbins"/>
    <s v="Pralines 'n Cream"/>
    <n v="1350.3028502781719"/>
    <n v="3989.4042020937695"/>
    <n v="5386903.8649989329"/>
    <n v="7714.78045178723"/>
    <n v="10417290.03331862"/>
    <n v="3725.3762496934605"/>
    <n v="5030386.1683196872"/>
    <n v="5.7133704858861334"/>
    <n v="0.48288817458576261"/>
  </r>
  <r>
    <x v="12"/>
    <s v="St James"/>
    <s v="Low End"/>
    <s v="Baskin-Robbins"/>
    <s v="Peppermint Stick"/>
    <n v="731.96592988228656"/>
    <n v="2148.6487269103113"/>
    <n v="1572737.6633832972"/>
    <n v="4368.9928650338079"/>
    <n v="3197953.9251035466"/>
    <n v="2220.3441381234966"/>
    <n v="1625216.2617202494"/>
    <n v="5.968847301043672"/>
    <n v="0.5082050272715003"/>
  </r>
  <r>
    <x v="12"/>
    <s v="St James"/>
    <s v="Low End"/>
    <s v="Baskin-Robbins"/>
    <s v="Vanilla"/>
    <n v="1300.6010988633984"/>
    <n v="3829.3763366356789"/>
    <n v="4980491.0713898586"/>
    <n v="8295.4434558758694"/>
    <n v="10789062.874271343"/>
    <n v="4466.0671192401906"/>
    <n v="5808571.8028814839"/>
    <n v="6.3781611926403086"/>
    <n v="0.5383759340890647"/>
  </r>
  <r>
    <x v="12"/>
    <s v="St James"/>
    <s v="Low End"/>
    <s v="Baskin-Robbins"/>
    <s v="French Vanilla"/>
    <n v="1337.9379159323303"/>
    <n v="3586.2045232694695"/>
    <n v="4798119.0059702499"/>
    <n v="7913.9208536555825"/>
    <n v="10588334.773793358"/>
    <n v="4327.7163303861125"/>
    <n v="5790215.7678231085"/>
    <n v="5.9150135140170805"/>
    <n v="0.54684857359763239"/>
  </r>
  <r>
    <x v="12"/>
    <s v="St James"/>
    <s v="Low End"/>
    <s v="Baskin-Robbins"/>
    <s v="Green Mint Stick"/>
    <n v="1561.8028193567691"/>
    <n v="3342.8745917420129"/>
    <n v="5220910.9621387841"/>
    <n v="8411.7775586867228"/>
    <n v="13137537.906958925"/>
    <n v="5068.90296694471"/>
    <n v="7916626.9448201405"/>
    <n v="5.3859408207184094"/>
    <n v="0.60259593547027712"/>
  </r>
  <r>
    <x v="12"/>
    <s v="St James"/>
    <s v="Low End"/>
    <s v="Baskin-Robbins"/>
    <s v="Rocky Road"/>
    <n v="631.89984052084537"/>
    <n v="1704.3901850429752"/>
    <n v="1077003.8861139501"/>
    <n v="4294.1326791938272"/>
    <n v="2713461.7551579298"/>
    <n v="2589.7424941508521"/>
    <n v="1636457.8690439798"/>
    <n v="6.795590699396878"/>
    <n v="0.60308860662336261"/>
  </r>
  <r>
    <x v="12"/>
    <s v="St James"/>
    <s v="Low End"/>
    <s v="Baskin-Robbins"/>
    <s v="Pralines 'n Cream"/>
    <n v="783.44746747960312"/>
    <n v="1725.8406786236521"/>
    <n v="1352105.5089409798"/>
    <n v="5728.4972376952082"/>
    <n v="4487976.653336213"/>
    <n v="4002.6565590715563"/>
    <n v="3135871.1443952331"/>
    <n v="7.3119098286501876"/>
    <n v="0.69872715181442191"/>
  </r>
  <r>
    <x v="12"/>
    <s v="St James"/>
    <s v="High End"/>
    <s v="Ben and Jerry's"/>
    <s v="Crème Brûlée"/>
    <n v="821.50428755959013"/>
    <n v="3436.3073584475042"/>
    <n v="2822941.2283371938"/>
    <n v="5270.5359557197498"/>
    <n v="4329767.8853607569"/>
    <n v="1834.2285972722457"/>
    <n v="1506826.657023563"/>
    <n v="6.4157132659364686"/>
    <n v="0.34801557425705132"/>
  </r>
  <r>
    <x v="12"/>
    <s v="St James"/>
    <s v="High End"/>
    <s v="Ben and Jerry's"/>
    <s v="Pumpkin Cheesecake"/>
    <n v="1381.202010288169"/>
    <n v="5114.7975426585153"/>
    <n v="7064568.6481369287"/>
    <n v="8991.4423410644195"/>
    <n v="12418998.236868337"/>
    <n v="3876.6447984059041"/>
    <n v="5354429.5887314081"/>
    <n v="6.5098676906707347"/>
    <n v="0.43114826869333867"/>
  </r>
  <r>
    <x v="12"/>
    <s v="St James"/>
    <s v="High End"/>
    <s v="Ben and Jerry's"/>
    <s v="Phish Food"/>
    <n v="1112.7607406780305"/>
    <n v="3084.6255510307724"/>
    <n v="3432450.2128793802"/>
    <n v="5821.5343367713967"/>
    <n v="6477974.8604683261"/>
    <n v="2736.9087857406244"/>
    <n v="3045524.6475889459"/>
    <n v="5.2316137009148997"/>
    <n v="0.47013529894569078"/>
  </r>
  <r>
    <x v="12"/>
    <s v="St James"/>
    <s v="High End"/>
    <s v="Ben and Jerry's"/>
    <s v="Mission to Marzipan"/>
    <n v="1344.7106976688324"/>
    <n v="4553.1162490029328"/>
    <n v="6122624.1277640313"/>
    <n v="9570.4642822336227"/>
    <n v="12869505.701977016"/>
    <n v="5017.3480332306899"/>
    <n v="6746881.5742129851"/>
    <n v="7.1171176810185397"/>
    <n v="0.52425335754554492"/>
  </r>
  <r>
    <x v="12"/>
    <s v="St James"/>
    <s v="High End"/>
    <s v="Ben and Jerry's"/>
    <s v="Chocolate Peanut Butter Swirl"/>
    <n v="625.67789612885201"/>
    <n v="1809.147396856692"/>
    <n v="1131943.5370522845"/>
    <n v="4044.0065024796718"/>
    <n v="2530245.480402878"/>
    <n v="2234.8591056229798"/>
    <n v="1398301.9433505936"/>
    <n v="6.4633999818444119"/>
    <n v="0.5526348941953052"/>
  </r>
  <r>
    <x v="12"/>
    <s v="St James"/>
    <s v="High End"/>
    <s v="Ben and Jerry's"/>
    <s v="Mint Chocolate Cookie"/>
    <n v="1341.6585785004524"/>
    <n v="4002.5796970489937"/>
    <n v="5370095.3866775241"/>
    <n v="9073.8434003256698"/>
    <n v="12173999.83801665"/>
    <n v="5071.2637032766761"/>
    <n v="6803904.4513391256"/>
    <n v="6.7631538647241687"/>
    <n v="0.55888816673810604"/>
  </r>
  <r>
    <x v="12"/>
    <s v="St James"/>
    <s v="High End"/>
    <s v="Ben and Jerry's"/>
    <s v="Chocolate Peanut Butter Swirl"/>
    <n v="953.85533302885926"/>
    <n v="2723.7033307544016"/>
    <n v="2598018.947628553"/>
    <n v="6337.8325246168233"/>
    <n v="6045375.353449516"/>
    <n v="3614.1291938624217"/>
    <n v="3447356.405820963"/>
    <n v="6.6444378986609598"/>
    <n v="0.57024687538283081"/>
  </r>
  <r>
    <x v="12"/>
    <s v="St James"/>
    <s v="High End"/>
    <s v="Ben and Jerry's"/>
    <s v="Turtle Soup"/>
    <n v="1701.1968403379008"/>
    <n v="4152.2389651809153"/>
    <n v="7063775.8078936879"/>
    <n v="9874.2080288336492"/>
    <n v="16797971.499490935"/>
    <n v="5721.9690636527339"/>
    <n v="9734195.6915972475"/>
    <n v="5.8042713192862392"/>
    <n v="0.57948637976271378"/>
  </r>
  <r>
    <x v="12"/>
    <s v="St James"/>
    <s v="High End"/>
    <s v="Ben and Jerry's"/>
    <s v="Karamel Sutra"/>
    <n v="1005.1449564177951"/>
    <n v="2717.153784848842"/>
    <n v="2731133.4226523363"/>
    <n v="6531.0594588707654"/>
    <n v="6564661.4751486843"/>
    <n v="3813.9056740219235"/>
    <n v="3833528.052496348"/>
    <n v="6.497629438590236"/>
    <n v="0.58396431666867055"/>
  </r>
  <r>
    <x v="12"/>
    <s v="St James"/>
    <s v="High End"/>
    <s v="Ben and Jerry's"/>
    <s v="Pumpkin Cheesecake"/>
    <n v="1499.2805571966289"/>
    <n v="3060.0108643641756"/>
    <n v="4587814.7937516598"/>
    <n v="7620.8069060174485"/>
    <n v="11425727.624341758"/>
    <n v="4560.7960416532733"/>
    <n v="6837912.8305900982"/>
    <n v="5.082975877621541"/>
    <n v="0.59846629076141966"/>
  </r>
  <r>
    <x v="12"/>
    <s v="St James"/>
    <s v="High End"/>
    <s v="Ben and Jerry's"/>
    <s v="Neapolitan Dynamite"/>
    <n v="840.76282176993004"/>
    <n v="1780.3637018326933"/>
    <n v="1496863.6097296136"/>
    <n v="4682.1493624246814"/>
    <n v="3936577.1099004541"/>
    <n v="2901.7856605919878"/>
    <n v="2439713.5001708404"/>
    <n v="5.5689300730116313"/>
    <n v="0.61975503897408335"/>
  </r>
  <r>
    <x v="12"/>
    <s v="St James"/>
    <s v="High End"/>
    <s v="Ben and Jerry's"/>
    <s v="Karamel Sutra"/>
    <n v="536.67280831757193"/>
    <n v="1106.1128392824246"/>
    <n v="593620.68377382192"/>
    <n v="3404.2051017553486"/>
    <n v="1826944.3120480487"/>
    <n v="2298.0922624729237"/>
    <n v="1233323.6282742268"/>
    <n v="6.3431667283968984"/>
    <n v="0.67507456036886049"/>
  </r>
  <r>
    <x v="12"/>
    <s v="St James"/>
    <s v="Low End"/>
    <s v="EDY's"/>
    <s v="Mocha Almond Fudge"/>
    <n v="1328.7299359157878"/>
    <n v="2785.0228632209091"/>
    <n v="3700543.2505715224"/>
    <n v="4918.7915698903016"/>
    <n v="6535745.6074434575"/>
    <n v="2133.7687066693925"/>
    <n v="2835202.3568719351"/>
    <n v="3.7018745773197095"/>
    <n v="0.43379937457219386"/>
  </r>
  <r>
    <x v="12"/>
    <s v="St James"/>
    <s v="Low End"/>
    <s v="EDY's"/>
    <s v="Rocky Road"/>
    <n v="1214.6831446034398"/>
    <n v="3221.8865206375799"/>
    <n v="3913571.2504434912"/>
    <n v="6948.3565876826906"/>
    <n v="8440051.6297524367"/>
    <n v="3726.4700670451107"/>
    <n v="4526480.3793089455"/>
    <n v="5.7203037833797676"/>
    <n v="0.53630956040036881"/>
  </r>
  <r>
    <x v="12"/>
    <s v="St James"/>
    <s v="Low End"/>
    <s v="EDY's"/>
    <s v="Chocolate Fudge Chunk"/>
    <n v="1415.6046768229255"/>
    <n v="3652.3870023393179"/>
    <n v="5170336.1220788034"/>
    <n v="9087.5109486999772"/>
    <n v="12864322.999659229"/>
    <n v="5435.1239463606598"/>
    <n v="7693986.8775804257"/>
    <n v="6.4195259435673027"/>
    <n v="0.59808719648785535"/>
  </r>
  <r>
    <x v="12"/>
    <s v="St James"/>
    <s v="Low End"/>
    <s v="EDY's"/>
    <s v="Double Fudge Brownie"/>
    <n v="1194.8798846961786"/>
    <n v="2790.0678766029337"/>
    <n v="3333795.9826898254"/>
    <n v="7212.7398201032238"/>
    <n v="8618357.7245884761"/>
    <n v="4422.6719435002906"/>
    <n v="5284561.7418986503"/>
    <n v="6.0363722851834627"/>
    <n v="0.61317502832605941"/>
  </r>
  <r>
    <x v="12"/>
    <s v="St James"/>
    <s v="Low End"/>
    <s v="EDY's"/>
    <s v="Hot Chocolate Limited Edition  New!"/>
    <n v="1013.3649429457372"/>
    <n v="2120.3050536520768"/>
    <n v="2148642.8097216953"/>
    <n v="6071.9234019080623"/>
    <n v="6153074.3117454499"/>
    <n v="3951.6183482559854"/>
    <n v="4004431.5020237546"/>
    <n v="5.991842765211187"/>
    <n v="0.65080174545914315"/>
  </r>
  <r>
    <x v="12"/>
    <s v="St James"/>
    <s v="Low End"/>
    <s v="EDY's"/>
    <s v="Strawberry"/>
    <n v="853.09957066646757"/>
    <n v="1229.8034618104089"/>
    <n v="1049144.8052745953"/>
    <n v="4229.3609460393072"/>
    <n v="3608066.0072596581"/>
    <n v="2999.5574842288984"/>
    <n v="2558921.201985063"/>
    <n v="4.9576404577664954"/>
    <n v="0.70922239139648513"/>
  </r>
  <r>
    <x v="12"/>
    <s v="St James"/>
    <s v="High End"/>
    <s v="Häagen-Dazs"/>
    <s v="Cookies and Cream"/>
    <n v="1235.7508394679426"/>
    <n v="4357.9507216482143"/>
    <n v="5385341.2626367072"/>
    <n v="7772.0541025480534"/>
    <n v="9604322.3816140238"/>
    <n v="3414.1033808998391"/>
    <n v="4218981.1189773167"/>
    <n v="6.2893375058473291"/>
    <n v="0.4392794151780971"/>
  </r>
  <r>
    <x v="12"/>
    <s v="St James"/>
    <s v="High End"/>
    <s v="Häagen-Dazs"/>
    <s v="Vanilla Honey Bee"/>
    <n v="962.20685307353108"/>
    <n v="3045.2859355618684"/>
    <n v="2930194.9967660694"/>
    <n v="6435.6971160162175"/>
    <n v="6192471.8693363639"/>
    <n v="3390.4111804543491"/>
    <n v="3262276.8725702944"/>
    <n v="6.6884756593231272"/>
    <n v="0.52681335360186421"/>
  </r>
  <r>
    <x v="12"/>
    <s v="St James"/>
    <s v="High End"/>
    <s v="Häagen-Dazs"/>
    <s v="Macadamia Nut Brittle"/>
    <n v="729.15679034568711"/>
    <n v="2199.7512412556666"/>
    <n v="1603963.5546329231"/>
    <n v="4687.6497662130359"/>
    <n v="3418031.6577966078"/>
    <n v="2487.8985249573693"/>
    <n v="1814068.1031636847"/>
    <n v="6.4288638990671139"/>
    <n v="0.53073472828309076"/>
  </r>
  <r>
    <x v="12"/>
    <s v="St James"/>
    <s v="High End"/>
    <s v="Häagen-Dazs"/>
    <s v="Chocolate Chip Cookie Dough"/>
    <n v="1443.4209491724203"/>
    <n v="4363.8980014403196"/>
    <n v="6298941.7953306139"/>
    <n v="9698.204335870174"/>
    <n v="13998591.307749808"/>
    <n v="5334.3063344298544"/>
    <n v="7699649.512419194"/>
    <n v="6.718902300420817"/>
    <n v="0.55003030970384603"/>
  </r>
  <r>
    <x v="12"/>
    <s v="St James"/>
    <s v="High End"/>
    <s v="Häagen-Dazs"/>
    <s v="Pralines and Cream"/>
    <n v="1797.1069912246896"/>
    <n v="5415.4903230119144"/>
    <n v="9732215.5203943644"/>
    <n v="12469.950702737915"/>
    <n v="22409835.58811754"/>
    <n v="7054.4603797260006"/>
    <n v="12677620.067723176"/>
    <n v="6.9389027829889596"/>
    <n v="0.56571678171727791"/>
  </r>
  <r>
    <x v="12"/>
    <s v="St James"/>
    <s v="High End"/>
    <s v="Häagen-Dazs"/>
    <s v="Mayan Chocolate"/>
    <n v="1012.5313240527846"/>
    <n v="2945.4090912844813"/>
    <n v="2982318.9670753852"/>
    <n v="6953.3461888609991"/>
    <n v="7040480.8232048107"/>
    <n v="4007.9370975765178"/>
    <n v="4058161.8561294256"/>
    <n v="6.8672899530943416"/>
    <n v="0.57640407779452763"/>
  </r>
  <r>
    <x v="12"/>
    <s v="St James"/>
    <s v="High End"/>
    <s v="Häagen-Dazs"/>
    <s v="Cinnamon Dulce de Leche"/>
    <n v="1902.7403122291807"/>
    <n v="4671.4557114192112"/>
    <n v="8888567.0989105795"/>
    <n v="11150.796808166006"/>
    <n v="21217070.600373939"/>
    <n v="6479.3410967467944"/>
    <n v="12328503.501463359"/>
    <n v="5.8603881656883283"/>
    <n v="0.58106530037403348"/>
  </r>
  <r>
    <x v="12"/>
    <s v="St James"/>
    <s v="High End"/>
    <s v="Häagen-Dazs"/>
    <s v="Waffle Cone"/>
    <n v="1864.9679110593131"/>
    <n v="5058.8990310441077"/>
    <n v="9434684.358186312"/>
    <n v="12205.922559906716"/>
    <n v="22763653.89910097"/>
    <n v="7147.0235288626081"/>
    <n v="13328969.540914658"/>
    <n v="6.5448432048215119"/>
    <n v="0.58553734826556436"/>
  </r>
  <r>
    <x v="12"/>
    <s v="Stony Brook"/>
    <s v="High End"/>
    <s v="Häagen-Dazs"/>
    <s v="Coconut Macaroon"/>
    <n v="1313.8538121623724"/>
    <n v="4118.2086713858425"/>
    <n v="5410724.1621804275"/>
    <n v="10221.161248653014"/>
    <n v="13429111.671269076"/>
    <n v="6102.9525772671714"/>
    <n v="8018387.5090886485"/>
    <n v="7.7795270326390265"/>
    <n v="0.59708994201333465"/>
  </r>
  <r>
    <x v="12"/>
    <s v="Stony Brook"/>
    <s v="High End"/>
    <s v="Häagen-Dazs"/>
    <s v="Dulce de Leche"/>
    <n v="980.01359644425906"/>
    <n v="2786.084504388833"/>
    <n v="2730400.6951437215"/>
    <n v="7319.3955511168706"/>
    <n v="7173107.1578481542"/>
    <n v="4533.3110467280376"/>
    <n v="4442706.4627044331"/>
    <n v="7.4686673508138224"/>
    <n v="0.61935593111049958"/>
  </r>
  <r>
    <x v="12"/>
    <s v="Stony Brook"/>
    <s v="High End"/>
    <s v="Häagen-Dazs"/>
    <s v="Cinnamon Dulce de Leche"/>
    <n v="758.32907801682859"/>
    <n v="1738.4948809261759"/>
    <n v="1318351.2201897232"/>
    <n v="4767.0537321347865"/>
    <n v="3614995.4615464546"/>
    <n v="3028.5588512086106"/>
    <n v="2296644.2413567314"/>
    <n v="6.2862599764755398"/>
    <n v="0.63531040793457938"/>
  </r>
  <r>
    <x v="12"/>
    <s v="Stony Brook"/>
    <s v="Low End"/>
    <s v="Baskin-Robbins"/>
    <s v="Chocolate Chip"/>
    <n v="267"/>
    <n v="459.03465296999963"/>
    <n v="122562.2523429899"/>
    <n v="702.78698699999927"/>
    <n v="187644.12552899981"/>
    <n v="243.75233402999964"/>
    <n v="65081.873186009907"/>
    <n v="2.6321609999999973"/>
    <n v="0.34683672085408135"/>
  </r>
  <r>
    <x v="12"/>
    <s v="Stony Brook"/>
    <s v="Low End"/>
    <s v="Baskin-Robbins"/>
    <s v="Black Raspberry Chip"/>
    <n v="267"/>
    <n v="482.73074668199951"/>
    <n v="128889.10936409386"/>
    <n v="779.05460219999929"/>
    <n v="208007.57878739981"/>
    <n v="296.32385551799979"/>
    <n v="79118.469423305942"/>
    <n v="2.9178074988764018"/>
    <n v="0.38036339774028749"/>
  </r>
  <r>
    <x v="12"/>
    <s v="Stony Brook"/>
    <s v="Low End"/>
    <s v="Baskin-Robbins"/>
    <s v="Coffee Candy"/>
    <n v="273"/>
    <n v="346.69256737289908"/>
    <n v="94647.07089280145"/>
    <n v="606.06714958999839"/>
    <n v="165456.33183806957"/>
    <n v="259.37458221709932"/>
    <n v="70809.260945268121"/>
    <n v="2.2200261889743529"/>
    <n v="0.42796344001248876"/>
  </r>
  <r>
    <x v="12"/>
    <s v="Stony Brook"/>
    <s v="Low End"/>
    <s v="Baskin-Robbins"/>
    <s v="Lemon Sherbet"/>
    <n v="271"/>
    <n v="338.55647600309965"/>
    <n v="91748.804996840001"/>
    <n v="593.64770000999943"/>
    <n v="160878.52670270985"/>
    <n v="255.09122400689978"/>
    <n v="69129.721705869844"/>
    <n v="2.1905819188560867"/>
    <n v="0.42970135991869085"/>
  </r>
  <r>
    <x v="12"/>
    <s v="Stony Brook"/>
    <s v="Low End"/>
    <s v="Baskin-Robbins"/>
    <s v="Vanilla"/>
    <n v="240"/>
    <n v="301.08423531599919"/>
    <n v="72260.216475839814"/>
    <n v="556.57482359999858"/>
    <n v="133577.95766399967"/>
    <n v="255.49058828399939"/>
    <n v="61317.741188159853"/>
    <n v="2.3190617649999941"/>
    <n v="0.45904086467916916"/>
  </r>
  <r>
    <x v="12"/>
    <s v="Stony Brook"/>
    <s v="Low End"/>
    <s v="Baskin-Robbins"/>
    <s v="Pistachio Almond"/>
    <n v="227"/>
    <n v="277.25907260729986"/>
    <n v="62937.809481857068"/>
    <n v="525.96898582999972"/>
    <n v="119394.95978340994"/>
    <n v="248.70991322269987"/>
    <n v="56457.150301552872"/>
    <n v="2.3170439904405273"/>
    <n v="0.47286041558177777"/>
  </r>
  <r>
    <x v="12"/>
    <s v="Stony Brook"/>
    <s v="Low End"/>
    <s v="Baskin-Robbins"/>
    <s v="Banana Nut Fudge"/>
    <n v="223"/>
    <n v="273.33954107519975"/>
    <n v="60954.717659769543"/>
    <n v="522.9550099199995"/>
    <n v="116618.96721215989"/>
    <n v="249.61546884479975"/>
    <n v="55664.249552390342"/>
    <n v="2.3450897305829574"/>
    <n v="0.47731729137270407"/>
  </r>
  <r>
    <x v="12"/>
    <s v="Stony Brook"/>
    <s v="Low End"/>
    <s v="Baskin-Robbins"/>
    <s v="Very Berry Strawberry"/>
    <n v="208"/>
    <n v="251.60932340279987"/>
    <n v="52334.739267782374"/>
    <n v="498.20642387999976"/>
    <n v="103626.93616703995"/>
    <n v="246.59710047719989"/>
    <n v="51292.196899257578"/>
    <n v="2.3952231917307683"/>
    <n v="0.49496973273993028"/>
  </r>
  <r>
    <x v="12"/>
    <s v="Stony Brook"/>
    <s v="Low End"/>
    <s v="Baskin-Robbins"/>
    <s v="Burgundy Cherry"/>
    <n v="169"/>
    <n v="202.44390182939949"/>
    <n v="34213.019409168512"/>
    <n v="449.02876073999886"/>
    <n v="75885.860565059804"/>
    <n v="246.58485891059937"/>
    <n v="41672.841155891292"/>
    <n v="2.6569749156212952"/>
    <n v="0.54915159221477883"/>
  </r>
  <r>
    <x v="12"/>
    <s v="Stony Brook"/>
    <s v="High End"/>
    <s v="Ben and Jerry's"/>
    <s v="Pistachio Pistachio"/>
    <n v="201"/>
    <n v="263.14810625659976"/>
    <n v="52892.769357576552"/>
    <n v="515.61372985999947"/>
    <n v="103638.3597018599"/>
    <n v="252.46562360339971"/>
    <n v="50745.590344283344"/>
    <n v="2.5652424371144251"/>
    <n v="0.48964100252324488"/>
  </r>
  <r>
    <x v="12"/>
    <s v="Stony Brook"/>
    <s v="High End"/>
    <s v="Ben and Jerry's"/>
    <s v="Vanilla"/>
    <n v="987"/>
    <n v="1007.1101249999991"/>
    <n v="994017.6933749991"/>
    <n v="2042.8572784499984"/>
    <n v="2016300.1338301485"/>
    <n v="1035.7471534499991"/>
    <n v="1022282.4404551494"/>
    <n v="2.069764213221883"/>
    <n v="0.50700906244212229"/>
  </r>
  <r>
    <x v="12"/>
    <s v="Stony Brook"/>
    <s v="High End"/>
    <s v="Ben and Jerry's"/>
    <s v="Neapolitan Dynamite"/>
    <n v="957"/>
    <n v="992.64824999999746"/>
    <n v="949964.3752499976"/>
    <n v="2024.0314256999945"/>
    <n v="1936998.0743948948"/>
    <n v="1031.3831756999971"/>
    <n v="987033.69914489717"/>
    <n v="2.1149753664576747"/>
    <n v="0.50956875600056539"/>
  </r>
  <r>
    <x v="12"/>
    <s v="Stony Brook"/>
    <s v="High End"/>
    <s v="Ben and Jerry's"/>
    <s v="Triple Caramel Chunk"/>
    <n v="888"/>
    <n v="902.29679999999962"/>
    <n v="801239.55839999963"/>
    <n v="1864.2232252799997"/>
    <n v="1655430.2240486396"/>
    <n v="961.9264252800001"/>
    <n v="854190.66564864002"/>
    <n v="2.0993504789189186"/>
    <n v="0.515993155881599"/>
  </r>
  <r>
    <x v="12"/>
    <s v="Stony Brook"/>
    <s v="High End"/>
    <s v="Ben and Jerry's"/>
    <s v="Key Lime Pie"/>
    <n v="180"/>
    <n v="230.46091189599974"/>
    <n v="41482.964141279954"/>
    <n v="479.40294159999945"/>
    <n v="86292.529487999898"/>
    <n v="248.94202970399971"/>
    <n v="44809.565346719945"/>
    <n v="2.6633496755555526"/>
    <n v="0.51927514018407928"/>
  </r>
  <r>
    <x v="12"/>
    <s v="Stony Brook"/>
    <s v="Low End"/>
    <s v="EDY's"/>
    <s v="S'Mores Limited Edition New!"/>
    <n v="251"/>
    <n v="248.41300710999931"/>
    <n v="62351.664784609828"/>
    <n v="520.09478099999853"/>
    <n v="130543.79003099963"/>
    <n v="271.68177388999925"/>
    <n v="68192.125246389798"/>
    <n v="2.0720907609561694"/>
    <n v="0.52236973685379096"/>
  </r>
  <r>
    <x v="12"/>
    <s v="Stony Brook"/>
    <s v="Low End"/>
    <s v="EDY's"/>
    <s v="Mocha Almond Fudge"/>
    <n v="251"/>
    <n v="259.77513823799927"/>
    <n v="65203.559697737815"/>
    <n v="556.68592979999846"/>
    <n v="139728.16837979961"/>
    <n v="296.91079156199919"/>
    <n v="74524.608682061793"/>
    <n v="2.2178722302788785"/>
    <n v="0.53335422303321167"/>
  </r>
  <r>
    <x v="12"/>
    <s v="Stony Brook"/>
    <s v="Low End"/>
    <s v="EDY's"/>
    <s v="Chocolate Chip"/>
    <n v="241"/>
    <n v="239.85392984279974"/>
    <n v="57804.797092114735"/>
    <n v="515.1465478799995"/>
    <n v="124150.31803907988"/>
    <n v="275.29261803719976"/>
    <n v="66345.520946965145"/>
    <n v="2.1375375430705374"/>
    <n v="0.53439670550083473"/>
  </r>
  <r>
    <x v="12"/>
    <s v="Stony Brook"/>
    <s v="Low End"/>
    <s v="EDY's"/>
    <s v="Red, White and No More Blues  New!"/>
    <n v="170"/>
    <n v="174.63315257299956"/>
    <n v="29687.635937409927"/>
    <n v="433.24000829999892"/>
    <n v="73650.801410999818"/>
    <n v="258.60685572699936"/>
    <n v="43963.165473589892"/>
    <n v="2.5484706370588173"/>
    <n v="0.59691360625200141"/>
  </r>
  <r>
    <x v="12"/>
    <s v="Stony Brook"/>
    <s v="Low End"/>
    <s v="EDY's"/>
    <s v="Coffee"/>
    <n v="123"/>
    <n v="127.02831398909993"/>
    <n v="15624.482620659292"/>
    <n v="367.78448060999978"/>
    <n v="45237.491115029974"/>
    <n v="240.75616662089985"/>
    <n v="29613.008494370682"/>
    <n v="2.9901177285365836"/>
    <n v="0.65461208755080313"/>
  </r>
  <r>
    <x v="12"/>
    <s v="Stony Brook"/>
    <s v="Low End"/>
    <s v="EDY's"/>
    <s v="Mud Pie Limited Edition"/>
    <n v="106"/>
    <n v="108.45159081329969"/>
    <n v="11495.868626209767"/>
    <n v="347.979728429999"/>
    <n v="36885.851213579896"/>
    <n v="239.52813761669933"/>
    <n v="25389.982587370127"/>
    <n v="3.2828276266981038"/>
    <n v="0.68833934291917742"/>
  </r>
  <r>
    <x v="12"/>
    <s v="Stony Brook"/>
    <s v="High End"/>
    <s v="Häagen-Dazs"/>
    <s v="Raspberry Sorbet"/>
    <n v="231"/>
    <n v="338.46178954529921"/>
    <n v="78184.673384964117"/>
    <n v="607.47268562999864"/>
    <n v="140326.19038052968"/>
    <n v="269.01089608469943"/>
    <n v="62141.516995565558"/>
    <n v="2.6297518858441498"/>
    <n v="0.44283620061980766"/>
  </r>
  <r>
    <x v="12"/>
    <s v="Stony Brook"/>
    <s v="High End"/>
    <s v="Häagen-Dazs"/>
    <s v="Banoffee"/>
    <n v="203"/>
    <n v="290.81398862159909"/>
    <n v="59035.239690184615"/>
    <n v="554.89382135999824"/>
    <n v="112643.44573607964"/>
    <n v="264.07983273839915"/>
    <n v="53608.206045895022"/>
    <n v="2.7334671002955577"/>
    <n v="0.47591056626141848"/>
  </r>
  <r>
    <x v="13"/>
    <s v="Centereach"/>
    <s v="High End"/>
    <s v="Häagen-Dazs"/>
    <s v="Cinnamon Dulce de Leche"/>
    <n v="196"/>
    <n v="277.52758394879919"/>
    <n v="54395.406453964642"/>
    <n v="539.15778047999845"/>
    <n v="105674.92497407969"/>
    <n v="261.63019653119926"/>
    <n v="51279.518520115053"/>
    <n v="2.7508050024489719"/>
    <n v="0.48525720299960534"/>
  </r>
  <r>
    <x v="13"/>
    <s v="Centereach"/>
    <s v="High End"/>
    <s v="Häagen-Dazs"/>
    <s v="Rum Raisin"/>
    <n v="991"/>
    <n v="1113.8701259999998"/>
    <n v="1103845.2948659998"/>
    <n v="2284.0650863399997"/>
    <n v="2263508.5005629398"/>
    <n v="1170.1949603399999"/>
    <n v="1159663.20569694"/>
    <n v="2.3048083615943487"/>
    <n v="0.5123299538784718"/>
  </r>
  <r>
    <x v="13"/>
    <s v="Centereach"/>
    <s v="High End"/>
    <s v="Häagen-Dazs"/>
    <s v="Chocolate Chip"/>
    <n v="951"/>
    <n v="1069.1474849999995"/>
    <n v="1016759.2582349995"/>
    <n v="2206.0263361499992"/>
    <n v="2097931.0456786491"/>
    <n v="1136.8788511499997"/>
    <n v="1081171.7874436495"/>
    <n v="2.3196912052050465"/>
    <n v="0.51535144096878882"/>
  </r>
  <r>
    <x v="13"/>
    <s v="Centereach"/>
    <s v="High End"/>
    <s v="Häagen-Dazs"/>
    <s v="Strawberry Cheesecake"/>
    <n v="867"/>
    <n v="979.24528799999916"/>
    <n v="849005.66469599924"/>
    <n v="2050.5757759199983"/>
    <n v="1777849.1977226385"/>
    <n v="1071.3304879199991"/>
    <n v="928843.53302663926"/>
    <n v="2.3651393032525929"/>
    <n v="0.52245349842745648"/>
  </r>
  <r>
    <x v="13"/>
    <s v="Centereach"/>
    <s v="High End"/>
    <s v="Häagen-Dazs"/>
    <s v="Chocolate"/>
    <n v="837"/>
    <n v="945.56978099999924"/>
    <n v="791441.90669699933"/>
    <n v="1991.8322427899984"/>
    <n v="1667163.5872152287"/>
    <n v="1046.2624617899992"/>
    <n v="875721.68051822938"/>
    <n v="2.3797278886379911"/>
    <n v="0.52527639593005027"/>
  </r>
  <r>
    <x v="13"/>
    <s v="Centereach"/>
    <s v="High End"/>
    <s v="Häagen-Dazs"/>
    <s v="Mango"/>
    <n v="804"/>
    <n v="908.48944799999924"/>
    <n v="730425.51619199943"/>
    <n v="1927.1417503199984"/>
    <n v="1549421.9672572787"/>
    <n v="1018.6523023199992"/>
    <n v="818996.45106527931"/>
    <n v="2.396942475522386"/>
    <n v="0.52858192821096517"/>
  </r>
  <r>
    <x v="13"/>
    <s v="Centereach"/>
    <s v="High End"/>
    <s v="Häagen-Dazs"/>
    <s v="Rum Raisin"/>
    <n v="804"/>
    <n v="911.89277999999888"/>
    <n v="733161.79511999909"/>
    <n v="1934.3611001999975"/>
    <n v="1555226.324560798"/>
    <n v="1022.4683201999986"/>
    <n v="822064.52944079891"/>
    <n v="2.4059217664179076"/>
    <n v="0.52858192821096517"/>
  </r>
  <r>
    <x v="13"/>
    <s v="Centereach"/>
    <s v="High End"/>
    <s v="Häagen-Dazs"/>
    <s v="Vanilla Honey Bee"/>
    <n v="165"/>
    <n v="218.00152828949987"/>
    <n v="35970.252167767481"/>
    <n v="467.08636544999973"/>
    <n v="77069.25029924995"/>
    <n v="249.08483716049986"/>
    <n v="41098.998131482469"/>
    <n v="2.8308264572727255"/>
    <n v="0.53327362043746851"/>
  </r>
  <r>
    <x v="13"/>
    <s v="Centereach"/>
    <s v="High End"/>
    <s v="Häagen-Dazs"/>
    <s v="Belgian Chocolate"/>
    <n v="133"/>
    <n v="162.5204850824999"/>
    <n v="21615.224515972488"/>
    <n v="404.31793574999978"/>
    <n v="53774.285454749974"/>
    <n v="241.79745066749987"/>
    <n v="32159.060938777486"/>
    <n v="3.0399844793233064"/>
    <n v="0.59803790355966169"/>
  </r>
  <r>
    <x v="13"/>
    <s v="Centereach"/>
    <s v="High End"/>
    <s v="Häagen-Dazs"/>
    <s v="Mint Chip"/>
    <n v="124"/>
    <n v="146.92179179039991"/>
    <n v="18218.302182009589"/>
    <n v="386.69166383999976"/>
    <n v="47949.76631615997"/>
    <n v="239.76987204959985"/>
    <n v="29731.464134150381"/>
    <n v="3.1184811599999982"/>
    <n v="0.62005441148793083"/>
  </r>
  <r>
    <x v="13"/>
    <s v="Centereach"/>
    <s v="Low End"/>
    <s v="Baskin-Robbins"/>
    <s v="Jamoca Almond Fudge"/>
    <n v="184"/>
    <n v="225.98337600959911"/>
    <n v="41580.941185766234"/>
    <n v="477.48371615999815"/>
    <n v="87857.003773439661"/>
    <n v="251.50034015039904"/>
    <n v="46276.062587673427"/>
    <n v="2.595020196521729"/>
    <n v="0.52672024540021123"/>
  </r>
  <r>
    <x v="13"/>
    <s v="Centereach"/>
    <s v="Low End"/>
    <s v="Baskin-Robbins"/>
    <s v="Strawberry"/>
    <n v="177"/>
    <n v="217.30038732959906"/>
    <n v="38462.168557339035"/>
    <n v="469.24568815999794"/>
    <n v="83056.486804319633"/>
    <n v="251.94530083039888"/>
    <n v="44594.318246980598"/>
    <n v="2.6511055828248473"/>
    <n v="0.5369155373985951"/>
  </r>
  <r>
    <x v="13"/>
    <s v="Centereach"/>
    <s v="Low End"/>
    <s v="Baskin-Robbins"/>
    <s v="Chocolate Ribbon"/>
    <n v="131"/>
    <n v="151.9480451267994"/>
    <n v="19905.193911610721"/>
    <n v="397.26178427999844"/>
    <n v="52041.293740679794"/>
    <n v="245.31373915319904"/>
    <n v="32136.099829069073"/>
    <n v="3.032532704427469"/>
    <n v="0.61751154744926773"/>
  </r>
  <r>
    <x v="13"/>
    <s v="Centereach"/>
    <s v="High End"/>
    <s v="Ben and Jerry's"/>
    <s v="Chocolate Chip Cookie Dough"/>
    <n v="291"/>
    <n v="415.70067245239824"/>
    <n v="120968.89568364789"/>
    <n v="691.63152403999709"/>
    <n v="201264.77349563915"/>
    <n v="275.93085158759885"/>
    <n v="80295.87781199126"/>
    <n v="2.3767406324398523"/>
    <n v="0.39895644139500175"/>
  </r>
  <r>
    <x v="13"/>
    <s v="Centereach"/>
    <s v="High End"/>
    <s v="Ben and Jerry's"/>
    <s v="Banana Split"/>
    <n v="283"/>
    <n v="402.93651382049825"/>
    <n v="114031.033411201"/>
    <n v="677.52141554999707"/>
    <n v="191738.56060064916"/>
    <n v="274.58490172949882"/>
    <n v="77707.527189448156"/>
    <n v="2.3940686061837351"/>
    <n v="0.40527855714582367"/>
  </r>
  <r>
    <x v="13"/>
    <s v="Centereach"/>
    <s v="High End"/>
    <s v="Ben and Jerry's"/>
    <s v="Key Lime Pie"/>
    <n v="268"/>
    <n v="378.91817362079837"/>
    <n v="101550.07053037397"/>
    <n v="650.92701167999712"/>
    <n v="174448.43913023922"/>
    <n v="272.00883805919875"/>
    <n v="72898.368599865251"/>
    <n v="2.4288321331343177"/>
    <n v="0.41787916798407698"/>
  </r>
  <r>
    <x v="13"/>
    <s v="Centereach"/>
    <s v="High End"/>
    <s v="Ben and Jerry's"/>
    <s v="Gingersnap"/>
    <n v="250"/>
    <n v="354.77305874999797"/>
    <n v="88693.264687499497"/>
    <n v="627.29212499999642"/>
    <n v="156823.0312499991"/>
    <n v="272.51906624999845"/>
    <n v="68129.766562499601"/>
    <n v="2.5091684999999857"/>
    <n v="0.43443725082631957"/>
  </r>
  <r>
    <x v="13"/>
    <s v="Centereach"/>
    <s v="High End"/>
    <s v="Ben and Jerry's"/>
    <s v="Chocolate Fudge Brownie"/>
    <n v="187"/>
    <n v="247.53375885509905"/>
    <n v="46288.81290590352"/>
    <n v="504.05010920999803"/>
    <n v="94257.370422269625"/>
    <n v="256.51635035489898"/>
    <n v="47968.557516366105"/>
    <n v="2.69545512946523"/>
    <n v="0.5089104151905437"/>
  </r>
  <r>
    <x v="13"/>
    <s v="Centereach"/>
    <s v="Low End"/>
    <s v="EDY's"/>
    <s v="Red, White and No More Blues  New!"/>
    <n v="307"/>
    <n v="407.62817309169844"/>
    <n v="125141.84913915143"/>
    <n v="737.94289706999723"/>
    <n v="226548.46940048915"/>
    <n v="330.31472397829879"/>
    <n v="101406.62026133772"/>
    <n v="2.4037227917589488"/>
    <n v="0.44761556116308404"/>
  </r>
  <r>
    <x v="13"/>
    <s v="Centereach"/>
    <s v="Low End"/>
    <s v="EDY's"/>
    <s v="French Vanilla"/>
    <n v="279"/>
    <n v="388.49403353489771"/>
    <n v="108389.83535623646"/>
    <n v="717.59405978999575"/>
    <n v="200208.74268140882"/>
    <n v="329.10002625509804"/>
    <n v="91818.90732517236"/>
    <n v="2.5720217196774042"/>
    <n v="0.45861587309043406"/>
  </r>
  <r>
    <x v="13"/>
    <s v="Centereach"/>
    <s v="Low End"/>
    <s v="EDY's"/>
    <s v="Coffee"/>
    <n v="226"/>
    <n v="335.08720681919806"/>
    <n v="75729.708741138762"/>
    <n v="647.88131231999625"/>
    <n v="146421.17658431915"/>
    <n v="312.7941055007982"/>
    <n v="70691.467843180391"/>
    <n v="2.8667314704424611"/>
    <n v="0.482795381735452"/>
  </r>
  <r>
    <x v="13"/>
    <s v="Centereach"/>
    <s v="Low End"/>
    <s v="EDY's"/>
    <s v="Mud Pie Limited Edition"/>
    <n v="175"/>
    <n v="182.60647492499919"/>
    <n v="31956.133111874857"/>
    <n v="447.21846749999804"/>
    <n v="78263.231812499653"/>
    <n v="264.61199257499885"/>
    <n v="46307.098700624796"/>
    <n v="2.5555340999999889"/>
    <n v="0.5916839571813971"/>
  </r>
  <r>
    <x v="13"/>
    <s v="Centereach"/>
    <s v="Low End"/>
    <s v="EDY's"/>
    <s v="Mint Cookie Crunch "/>
    <n v="158"/>
    <n v="165.11823505059934"/>
    <n v="26088.681137994696"/>
    <n v="423.49188725999829"/>
    <n v="66911.718187079736"/>
    <n v="258.37365220939898"/>
    <n v="40823.03704908504"/>
    <n v="2.6803284003797359"/>
    <n v="0.61010295588206453"/>
  </r>
  <r>
    <x v="13"/>
    <s v="Centereach"/>
    <s v="Low End"/>
    <s v="EDY's"/>
    <s v="Mud Pie Limited Edition"/>
    <n v="155"/>
    <n v="163.02416748549928"/>
    <n v="25268.745960252389"/>
    <n v="421.85013704999812"/>
    <n v="65386.77124274971"/>
    <n v="258.82596956449885"/>
    <n v="40118.025282497321"/>
    <n v="2.7216137874193427"/>
    <n v="0.61354956851376474"/>
  </r>
  <r>
    <x v="13"/>
    <s v="Centereach"/>
    <s v="High End"/>
    <s v="Häagen-Dazs"/>
    <s v="Honey Vanilla"/>
    <n v="291"/>
    <n v="449.7765782837983"/>
    <n v="130884.98428058531"/>
    <n v="736.27985897999736"/>
    <n v="214257.43896317924"/>
    <n v="286.50328069619906"/>
    <n v="83372.454682593932"/>
    <n v="2.5301713367010219"/>
    <n v="0.38912280052466103"/>
  </r>
  <r>
    <x v="13"/>
    <s v="Centereach"/>
    <s v="High End"/>
    <s v="Häagen-Dazs"/>
    <s v="Vanilla"/>
    <n v="277"/>
    <n v="433.04474406329751"/>
    <n v="119953.39410553341"/>
    <n v="721.74860342999591"/>
    <n v="199924.36315010887"/>
    <n v="288.7038593666984"/>
    <n v="79970.969044575453"/>
    <n v="2.6055906261010682"/>
    <n v="0.4000061212376152"/>
  </r>
  <r>
    <x v="13"/>
    <s v="Centereach"/>
    <s v="High End"/>
    <s v="Häagen-Dazs"/>
    <s v="Vanilla"/>
    <n v="147"/>
    <n v="192.65745417419924"/>
    <n v="28320.645763607288"/>
    <n v="445.32663281999828"/>
    <n v="65463.015024539745"/>
    <n v="252.66917864579904"/>
    <n v="37142.369260932457"/>
    <n v="3.0294328763265188"/>
    <n v="0.56737944695961695"/>
  </r>
  <r>
    <x v="13"/>
    <s v="Centereach"/>
    <s v="High End"/>
    <s v="Häagen-Dazs"/>
    <s v="Mocha Chip"/>
    <n v="144"/>
    <n v="191.25839148599883"/>
    <n v="27541.208373983831"/>
    <n v="448.55823059999727"/>
    <n v="64592.385206399609"/>
    <n v="257.29983911399847"/>
    <n v="37051.176832415775"/>
    <n v="3.114987712499981"/>
    <n v="0.57361524449084544"/>
  </r>
  <r>
    <x v="13"/>
    <s v="Centereach"/>
    <s v="Low End"/>
    <s v="Baskin-Robbins"/>
    <s v="Lemon Crisp"/>
    <n v="350"/>
    <n v="616.42349540999578"/>
    <n v="215748.22339349851"/>
    <n v="1408.6632109999937"/>
    <n v="493032.12384999776"/>
    <n v="792.2397155899979"/>
    <n v="277283.90045649925"/>
    <n v="4.0247520314285534"/>
    <n v="0.56240534245768803"/>
  </r>
  <r>
    <x v="13"/>
    <s v="Centereach"/>
    <s v="Low End"/>
    <s v="Baskin-Robbins"/>
    <s v="World Class Chocolate"/>
    <n v="324"/>
    <n v="583.14879833639554"/>
    <n v="188940.21066099216"/>
    <n v="1374.2596204399933"/>
    <n v="445260.11702255782"/>
    <n v="791.1108221035978"/>
    <n v="256319.90636156566"/>
    <n v="4.2415420383950408"/>
    <n v="0.57566329559352825"/>
  </r>
  <r>
    <x v="13"/>
    <s v="Centereach"/>
    <s v="Low End"/>
    <s v="Baskin-Robbins"/>
    <s v="Lemon Crisp"/>
    <n v="276"/>
    <n v="510.24917353559641"/>
    <n v="140828.77189582461"/>
    <n v="793.58003075999443"/>
    <n v="219028.08848975846"/>
    <n v="283.33085722439802"/>
    <n v="78199.316593933851"/>
    <n v="2.8752899665217191"/>
    <n v="0.35702871322638774"/>
  </r>
  <r>
    <x v="13"/>
    <s v="Centereach"/>
    <s v="Low End"/>
    <s v="Baskin-Robbins"/>
    <s v="Raspberry Sherbet"/>
    <n v="258"/>
    <n v="484.77028514879652"/>
    <n v="125070.73356838951"/>
    <n v="766.15230047999444"/>
    <n v="197667.29352383857"/>
    <n v="281.38201533119792"/>
    <n v="72596.559955449062"/>
    <n v="2.9695825599999783"/>
    <n v="0.36726642360130235"/>
  </r>
  <r>
    <x v="13"/>
    <s v="Centereach"/>
    <s v="Low End"/>
    <s v="Baskin-Robbins"/>
    <s v="Jamoca Almond Fudge"/>
    <n v="281"/>
    <n v="373.74144887189732"/>
    <n v="105021.34713300315"/>
    <n v="645.6964124899954"/>
    <n v="181440.6919096887"/>
    <n v="271.95496361809808"/>
    <n v="76419.344776685553"/>
    <n v="2.297852001743756"/>
    <n v="0.42118084963390101"/>
  </r>
  <r>
    <x v="13"/>
    <s v="Lake Grove"/>
    <s v="Low End"/>
    <s v="Baskin-Robbins"/>
    <s v="Chocolate Fudge"/>
    <n v="280"/>
    <n v="374.53601174399705"/>
    <n v="104870.08328831918"/>
    <n v="648.00210239999501"/>
    <n v="181440.58867199862"/>
    <n v="273.46609065599796"/>
    <n v="76570.50538367944"/>
    <n v="2.3142932228571249"/>
    <n v="0.42201420279836438"/>
  </r>
  <r>
    <x v="13"/>
    <s v="Lake Grove"/>
    <s v="Low End"/>
    <s v="Baskin-Robbins"/>
    <s v="Vanilla"/>
    <n v="184"/>
    <n v="235.09248293279811"/>
    <n v="43257.016859634852"/>
    <n v="496.73048687999608"/>
    <n v="91398.409585919275"/>
    <n v="261.63800394719794"/>
    <n v="48141.392726284423"/>
    <n v="2.6996222113043267"/>
    <n v="0.52672024540021123"/>
  </r>
  <r>
    <x v="13"/>
    <s v="Lake Grove"/>
    <s v="Low End"/>
    <s v="Baskin-Robbins"/>
    <s v="Coffee Candy"/>
    <n v="173"/>
    <n v="219.12432203489828"/>
    <n v="37908.507712037404"/>
    <n v="479.43480978999617"/>
    <n v="82942.222093669334"/>
    <n v="260.31048775509788"/>
    <n v="45033.714381631929"/>
    <n v="2.7712994785548912"/>
    <n v="0.54295283204221245"/>
  </r>
  <r>
    <x v="13"/>
    <s v="Lake Grove"/>
    <s v="Low End"/>
    <s v="Baskin-Robbins"/>
    <s v="Cookies and Cream"/>
    <n v="880"/>
    <n v="847.23055999999349"/>
    <n v="745562.89279999433"/>
    <n v="1903.1492175999851"/>
    <n v="1674771.3114879869"/>
    <n v="1055.9186575999915"/>
    <n v="929208.41868799261"/>
    <n v="2.1626695654545287"/>
    <n v="0.55482704552803519"/>
  </r>
  <r>
    <x v="13"/>
    <s v="Lake Grove"/>
    <s v="Low End"/>
    <s v="Baskin-Robbins"/>
    <s v="Coffee Candy"/>
    <n v="880"/>
    <n v="847.0554399999935"/>
    <n v="745408.78719999432"/>
    <n v="2035.4864399999874"/>
    <n v="1791228.067199989"/>
    <n v="1188.4309999999939"/>
    <n v="1045819.2799999947"/>
    <n v="2.3130527727272585"/>
    <n v="0.58385601429012779"/>
  </r>
  <r>
    <x v="13"/>
    <s v="Lake Grove"/>
    <s v="High End"/>
    <s v="Ben and Jerry's"/>
    <s v="Mint Chocolate Chip"/>
    <n v="397"/>
    <n v="790.97372905209431"/>
    <n v="314016.57043368142"/>
    <n v="1666.4143679099916"/>
    <n v="661566.50406026666"/>
    <n v="875.44063885789728"/>
    <n v="347549.93362658523"/>
    <n v="4.1975172995213894"/>
    <n v="0.52534390948385212"/>
  </r>
  <r>
    <x v="13"/>
    <s v="Lake Grove"/>
    <s v="High End"/>
    <s v="Ben and Jerry's"/>
    <s v="Coffee"/>
    <n v="293"/>
    <n v="595.00622220269588"/>
    <n v="174336.82310538989"/>
    <n v="1396.6867651699936"/>
    <n v="409229.22219480813"/>
    <n v="801.6805429672977"/>
    <n v="234892.39908941824"/>
    <n v="4.7668490278839375"/>
    <n v="0.57398735561851155"/>
  </r>
  <r>
    <x v="13"/>
    <s v="Lake Grove"/>
    <s v="High End"/>
    <s v="Ben and Jerry's"/>
    <s v="Coffee HEATH Bar Crunch"/>
    <n v="272"/>
    <n v="564.33624712159565"/>
    <n v="153499.45921707401"/>
    <n v="864.33757135999338"/>
    <n v="235099.81940991819"/>
    <n v="300.00132423839773"/>
    <n v="81600.360192844179"/>
    <n v="3.1777116594117403"/>
    <n v="0.34708814493203177"/>
  </r>
  <r>
    <x v="13"/>
    <s v="Lake Grove"/>
    <s v="High End"/>
    <s v="Ben and Jerry's"/>
    <s v="Neapolitan Dynamite"/>
    <n v="256"/>
    <n v="537.87455133439585"/>
    <n v="137695.88514160534"/>
    <n v="835.03274623999346"/>
    <n v="213768.38303743833"/>
    <n v="297.15819490559761"/>
    <n v="76072.497895832988"/>
    <n v="3.2618466649999744"/>
    <n v="0.35586412178881494"/>
  </r>
  <r>
    <x v="13"/>
    <s v="Lake Grove"/>
    <s v="High End"/>
    <s v="Ben and Jerry's"/>
    <s v="Half Baked"/>
    <n v="255"/>
    <n v="536.3241088724958"/>
    <n v="136762.64776248642"/>
    <n v="833.36204474999352"/>
    <n v="212507.32141124835"/>
    <n v="297.03793587749772"/>
    <n v="75744.673648761935"/>
    <n v="3.2680864499999744"/>
    <n v="0.35643324260898918"/>
  </r>
  <r>
    <x v="13"/>
    <s v="Lake Grove"/>
    <s v="High End"/>
    <s v="Ben and Jerry's"/>
    <s v="Peanut Butter Cup"/>
    <n v="210"/>
    <n v="293.94592040099786"/>
    <n v="61728.643284209553"/>
    <n v="563.31022709999593"/>
    <n v="118295.14769099915"/>
    <n v="269.36430669899806"/>
    <n v="56566.504406789594"/>
    <n v="2.6824296528571234"/>
    <n v="0.478181104727541"/>
  </r>
  <r>
    <x v="13"/>
    <s v="Lake Grove"/>
    <s v="High End"/>
    <s v="Ben and Jerry's"/>
    <s v="Gingersnap"/>
    <n v="199"/>
    <n v="275.87455292669796"/>
    <n v="54899.036032412892"/>
    <n v="543.36202556999604"/>
    <n v="108129.04308842921"/>
    <n v="267.48747264329808"/>
    <n v="53230.007056016322"/>
    <n v="2.7304624400502315"/>
    <n v="0.49228223551820566"/>
  </r>
  <r>
    <x v="13"/>
    <s v="Lake Grove"/>
    <s v="High End"/>
    <s v="Ben and Jerry's"/>
    <s v="Triple Caramel Chunk"/>
    <n v="976"/>
    <n v="1074.0635999999906"/>
    <n v="1048286.0735999908"/>
    <n v="2182.7562625599812"/>
    <n v="2130370.1122585419"/>
    <n v="1108.6926625599906"/>
    <n v="1082084.0386585509"/>
    <n v="2.2364305968852265"/>
    <n v="0.50793241626515506"/>
  </r>
  <r>
    <x v="13"/>
    <s v="Lake Grove"/>
    <s v="High End"/>
    <s v="Ben and Jerry's"/>
    <s v="Imagine Whirled Peace"/>
    <n v="397"/>
    <n v="429.11729999999704"/>
    <n v="170359.56809999884"/>
    <n v="1025.9086119999927"/>
    <n v="407285.71896399709"/>
    <n v="596.79131199999563"/>
    <n v="236926.15086399825"/>
    <n v="2.584152675062954"/>
    <n v="0.58171976043417783"/>
  </r>
  <r>
    <x v="13"/>
    <s v="Lake Grove"/>
    <s v="Low End"/>
    <s v="EDY's"/>
    <s v="Chocolate Fudge Brownie"/>
    <n v="579"/>
    <n v="721.12196229569486"/>
    <n v="417529.61616920732"/>
    <n v="1201.5857654699914"/>
    <n v="695718.15820712503"/>
    <n v="480.46380317429657"/>
    <n v="278188.54203791771"/>
    <n v="2.0752776605699332"/>
    <n v="0.39985810166981023"/>
  </r>
  <r>
    <x v="13"/>
    <s v="Lake Grove"/>
    <s v="Low End"/>
    <s v="EDY's"/>
    <s v="Hot Chocolate Limited Edition  New!"/>
    <n v="429"/>
    <n v="547.45172785139573"/>
    <n v="234856.79124824877"/>
    <n v="927.69347693999282"/>
    <n v="397980.50160725694"/>
    <n v="380.24174908859709"/>
    <n v="163123.71035900817"/>
    <n v="2.1624556572027807"/>
    <n v="0.40987864908011284"/>
  </r>
  <r>
    <x v="13"/>
    <s v="Lake Grove"/>
    <s v="Low End"/>
    <s v="EDY's"/>
    <s v="French Vanilla"/>
    <n v="360"/>
    <n v="477.81733724399623"/>
    <n v="172014.24140783865"/>
    <n v="837.4591523999934"/>
    <n v="301485.29486399761"/>
    <n v="359.64181515599716"/>
    <n v="129471.05345615896"/>
    <n v="2.3262754233333149"/>
    <n v="0.42944400825441381"/>
  </r>
  <r>
    <x v="13"/>
    <s v="Lake Grove"/>
    <s v="Low End"/>
    <s v="EDY's"/>
    <s v="Cookies 'N Cream"/>
    <n v="303"/>
    <n v="420.18654384629662"/>
    <n v="127316.52278542788"/>
    <n v="762.75780272999395"/>
    <n v="231115.61422718817"/>
    <n v="342.57125888369734"/>
    <n v="103799.09144176029"/>
    <n v="2.517352484257406"/>
    <n v="0.44912193314522275"/>
  </r>
  <r>
    <x v="13"/>
    <s v="Lake Grove"/>
    <s v="Low End"/>
    <s v="EDY's"/>
    <s v="Caramel Delight"/>
    <n v="976"/>
    <n v="1059.9226491999925"/>
    <n v="1034484.5056191927"/>
    <n v="1928.1053199999892"/>
    <n v="1881830.7923199895"/>
    <n v="868.18267079999669"/>
    <n v="847346.2867007968"/>
    <n v="1.9755177459016282"/>
    <n v="0.45027761802970467"/>
  </r>
  <r>
    <x v="13"/>
    <s v="Lake Grove"/>
    <s v="Low End"/>
    <s v="EDY's"/>
    <s v="Caramel Delight"/>
    <n v="257"/>
    <n v="362.52584059999737"/>
    <n v="93169.141034199318"/>
    <n v="669.94625999999505"/>
    <n v="172176.18881999873"/>
    <n v="307.42041939999768"/>
    <n v="79007.047785799412"/>
    <n v="2.6067947859921987"/>
    <n v="0.45887325260984357"/>
  </r>
  <r>
    <x v="13"/>
    <s v="Lake Grove"/>
    <s v="Low End"/>
    <s v="EDY's"/>
    <s v="Strawberry Banana"/>
    <n v="976"/>
    <n v="1137.8331594511919"/>
    <n v="1110525.1636243633"/>
    <n v="2176.2811595199873"/>
    <n v="2124050.4116915078"/>
    <n v="1038.4480000687954"/>
    <n v="1013525.2480671445"/>
    <n v="2.2297962699999871"/>
    <n v="0.4771662868679345"/>
  </r>
  <r>
    <x v="13"/>
    <s v="Lake Grove"/>
    <s v="Low End"/>
    <s v="EDY's"/>
    <s v="Mayan Chocolate"/>
    <n v="257"/>
    <n v="382.76444967459713"/>
    <n v="98370.463566371458"/>
    <n v="735.02483765999455"/>
    <n v="188901.3832786186"/>
    <n v="352.26038798539741"/>
    <n v="90530.919712247138"/>
    <n v="2.8600188235797455"/>
    <n v="0.47924963883784416"/>
  </r>
  <r>
    <x v="13"/>
    <s v="Lake Grove"/>
    <s v="Low End"/>
    <s v="EDY's"/>
    <s v="Strawberry Cheesecake Limited Editions "/>
    <n v="579"/>
    <n v="675.49090013999523"/>
    <n v="391109.23118105723"/>
    <n v="1455.0891939999924"/>
    <n v="842496.64332599565"/>
    <n v="779.59829385999717"/>
    <n v="451387.41214493843"/>
    <n v="2.5131074162348748"/>
    <n v="0.53577354369384533"/>
  </r>
  <r>
    <x v="13"/>
    <s v="Lake Grove"/>
    <s v="High End"/>
    <s v="Häagen-Dazs"/>
    <s v="Rum Raisin"/>
    <n v="352"/>
    <n v="577.07094385199593"/>
    <n v="203128.97223590256"/>
    <n v="887.91310919999376"/>
    <n v="312545.4144383978"/>
    <n v="310.84216534799782"/>
    <n v="109416.44220249524"/>
    <n v="2.5224804238636187"/>
    <n v="0.35008173899816097"/>
  </r>
  <r>
    <x v="13"/>
    <s v="Lake Grove"/>
    <s v="High End"/>
    <s v="Häagen-Dazs"/>
    <s v="Pannacotta"/>
    <n v="338"/>
    <n v="551.4535629575962"/>
    <n v="186391.30427966753"/>
    <n v="858.98328695999396"/>
    <n v="290336.35099247796"/>
    <n v="307.52972400239776"/>
    <n v="103945.04671281044"/>
    <n v="2.5413706714792719"/>
    <n v="0.35801595755229237"/>
  </r>
  <r>
    <x v="13"/>
    <s v="Lake Grove"/>
    <s v="High End"/>
    <s v="Häagen-Dazs"/>
    <s v="Coffee"/>
    <n v="324"/>
    <n v="525.92391417599629"/>
    <n v="170399.3481930228"/>
    <n v="830.20152959999416"/>
    <n v="268985.29559039813"/>
    <n v="304.27761542399787"/>
    <n v="98585.947397375334"/>
    <n v="2.5623503999999819"/>
    <n v="0.36651054542215095"/>
  </r>
  <r>
    <x v="13"/>
    <s v="Selden"/>
    <s v="High End"/>
    <s v="Häagen-Dazs"/>
    <s v="Chocolate"/>
    <n v="244"/>
    <n v="372.81844391999704"/>
    <n v="90967.700316479284"/>
    <n v="642.01423199999488"/>
    <n v="156651.47260799876"/>
    <n v="269.19578807999784"/>
    <n v="65683.772291519475"/>
    <n v="2.631205868852438"/>
    <n v="0.41929878601195869"/>
  </r>
  <r>
    <x v="13"/>
    <s v="Selden"/>
    <s v="High End"/>
    <s v="Häagen-Dazs"/>
    <s v="Mint Chocolate Chip"/>
    <n v="244"/>
    <n v="391.19006615999689"/>
    <n v="95450.376143039248"/>
    <n v="700.93053599999439"/>
    <n v="171027.05078399862"/>
    <n v="309.7404698399975"/>
    <n v="75576.674640959376"/>
    <n v="2.8726661311475179"/>
    <n v="0.44189895279437502"/>
  </r>
  <r>
    <x v="13"/>
    <s v="Selden"/>
    <s v="High End"/>
    <s v="Häagen-Dazs"/>
    <s v="Rocky Road"/>
    <n v="970"/>
    <n v="1168.0390799999911"/>
    <n v="1132997.9075999914"/>
    <n v="2234.3770799999829"/>
    <n v="2167345.7675999836"/>
    <n v="1066.3379999999918"/>
    <n v="1034347.8599999922"/>
    <n v="2.3034815257731784"/>
    <n v="0.47724173754950971"/>
  </r>
  <r>
    <x v="13"/>
    <s v="Selden"/>
    <s v="High End"/>
    <s v="Häagen-Dazs"/>
    <s v="Vanilla Chocolate Chip"/>
    <n v="855"/>
    <n v="1035.7341749999914"/>
    <n v="885552.71962499269"/>
    <n v="2173.9157632499819"/>
    <n v="1858697.9775787345"/>
    <n v="1138.1815882499905"/>
    <n v="973145.25795374182"/>
    <n v="2.542591535964891"/>
    <n v="0.52356287556810421"/>
  </r>
  <r>
    <x v="13"/>
    <s v="Selden"/>
    <s v="High End"/>
    <s v="Häagen-Dazs"/>
    <s v="Nestlé® Drumstick® Sundae Cone Limited Edition New!"/>
    <n v="970"/>
    <n v="1168.7636699999912"/>
    <n v="1133700.7598999913"/>
    <n v="2629.0591856999799"/>
    <n v="2550187.4101289804"/>
    <n v="1460.2955156999888"/>
    <n v="1416486.6502289891"/>
    <n v="2.7103702945360619"/>
    <n v="0.55544413896912292"/>
  </r>
  <r>
    <x v="13"/>
    <s v="Selden"/>
    <s v="Low End"/>
    <s v="Baskin-Robbins"/>
    <s v="Banana Nut Fudge"/>
    <n v="430"/>
    <n v="770.15031557399072"/>
    <n v="331164.63569681603"/>
    <n v="1588.184695399987"/>
    <n v="682919.41902199446"/>
    <n v="818.03437982599633"/>
    <n v="351754.78332517843"/>
    <n v="3.6934527799999697"/>
    <n v="0.5150750930892033"/>
  </r>
  <r>
    <x v="13"/>
    <s v="Selden"/>
    <s v="Low End"/>
    <s v="Baskin-Robbins"/>
    <s v="Coffee Candy"/>
    <n v="253"/>
    <n v="494.69986716569468"/>
    <n v="125159.06639292075"/>
    <n v="785.54414246999158"/>
    <n v="198742.66804490788"/>
    <n v="290.8442753042969"/>
    <n v="73583.601651987134"/>
    <n v="3.1049175591699272"/>
    <n v="0.37024561648412696"/>
  </r>
  <r>
    <x v="13"/>
    <s v="Selden"/>
    <s v="High End"/>
    <s v="Ben and Jerry's"/>
    <s v="Vanilla HEATH Bar Crunch"/>
    <n v="361"/>
    <n v="729.0574548097926"/>
    <n v="263189.7411863351"/>
    <n v="1552.7222735799892"/>
    <n v="560532.74076237611"/>
    <n v="823.66481877019658"/>
    <n v="297342.99957604101"/>
    <n v="4.3011697329085576"/>
    <n v="0.53046499865757557"/>
  </r>
  <r>
    <x v="13"/>
    <s v="Selden"/>
    <s v="High End"/>
    <s v="Ben and Jerry's"/>
    <s v="Dave Matthews Band MagicBrownies Encore Edition"/>
    <n v="315"/>
    <n v="663.18632839799216"/>
    <n v="208903.69344536753"/>
    <n v="1484.2768657999882"/>
    <n v="467547.21272699628"/>
    <n v="821.09053740199602"/>
    <n v="258643.51928162875"/>
    <n v="4.7119900501586924"/>
    <n v="0.55319230281167842"/>
  </r>
  <r>
    <x v="13"/>
    <s v="Selden"/>
    <s v="High End"/>
    <s v="Ben and Jerry's"/>
    <s v="Coffee"/>
    <n v="333"/>
    <n v="511.73714294229478"/>
    <n v="170408.46859978416"/>
    <n v="811.79586432999179"/>
    <n v="270328.02282188728"/>
    <n v="300.05872138769701"/>
    <n v="99919.554222103121"/>
    <n v="2.4378254184083836"/>
    <n v="0.36962336785904631"/>
  </r>
  <r>
    <x v="13"/>
    <s v="Selden"/>
    <s v="High End"/>
    <s v="Ben and Jerry's"/>
    <s v="Chocolate Fudge Brownie"/>
    <n v="276"/>
    <n v="415.0996670639957"/>
    <n v="114567.50810966281"/>
    <n v="704.79247439999278"/>
    <n v="194522.72293439801"/>
    <n v="289.69280733599709"/>
    <n v="79955.214824735202"/>
    <n v="2.5535959217391042"/>
    <n v="0.41103277611274114"/>
  </r>
  <r>
    <x v="13"/>
    <s v="Selden"/>
    <s v="High End"/>
    <s v="Ben and Jerry's"/>
    <s v="Peanut Butter Cup"/>
    <n v="267"/>
    <n v="399.85648842619588"/>
    <n v="106761.6824097943"/>
    <n v="687.93238201999293"/>
    <n v="183677.94599933812"/>
    <n v="288.07589359379705"/>
    <n v="76916.263589543814"/>
    <n v="2.5765257753557789"/>
    <n v="0.41875611778575195"/>
  </r>
  <r>
    <x v="13"/>
    <s v="Selden"/>
    <s v="High End"/>
    <s v="Ben and Jerry's"/>
    <s v="Imagine Whirled Peace"/>
    <n v="975"/>
    <n v="1087.2224999999889"/>
    <n v="1060041.9374999893"/>
    <n v="2209.879160999978"/>
    <n v="2154632.1819749787"/>
    <n v="1122.6566609999891"/>
    <n v="1094590.2444749894"/>
    <n v="2.2665427292307467"/>
    <n v="0.50801721687442092"/>
  </r>
  <r>
    <x v="13"/>
    <s v="Selden"/>
    <s v="Low End"/>
    <s v="EDY's"/>
    <s v="Nestlé® Drumstick® Sundae Cone Limited Edition New!"/>
    <n v="569"/>
    <n v="705.83958712379285"/>
    <n v="401622.72507343814"/>
    <n v="1138.4430229799884"/>
    <n v="647774.08007561346"/>
    <n v="432.60343585619557"/>
    <n v="246151.35500217532"/>
    <n v="2.0007785992618428"/>
    <n v="0.37999568456558575"/>
  </r>
  <r>
    <x v="13"/>
    <s v="Selden"/>
    <s v="Low End"/>
    <s v="EDY's"/>
    <s v="Strawberry"/>
    <n v="732"/>
    <n v="913.76244673199017"/>
    <n v="668874.11100781686"/>
    <n v="1474.7659571999841"/>
    <n v="1079528.6806703883"/>
    <n v="561.00351046799392"/>
    <n v="410654.56966257142"/>
    <n v="2.0147075918032571"/>
    <n v="0.38040172254391119"/>
  </r>
  <r>
    <x v="13"/>
    <s v="Selden"/>
    <s v="Low End"/>
    <s v="EDY's"/>
    <s v="Cookies 'N Cream"/>
    <n v="507"/>
    <n v="645.37828842239298"/>
    <n v="327206.79223015322"/>
    <n v="1061.3235110399887"/>
    <n v="538091.02009727433"/>
    <n v="415.94522261759573"/>
    <n v="210884.22786712111"/>
    <n v="2.0933402584615162"/>
    <n v="0.39191181415552723"/>
  </r>
  <r>
    <x v="13"/>
    <s v="Selden"/>
    <s v="Low End"/>
    <s v="EDY's"/>
    <s v="Cookies 'N Cream"/>
    <n v="479"/>
    <n v="616.26936780369329"/>
    <n v="295193.02717796911"/>
    <n v="1023.5919122699888"/>
    <n v="490300.52597732464"/>
    <n v="407.32254446629554"/>
    <n v="195107.49879935553"/>
    <n v="2.1369350986847366"/>
    <n v="0.39793450845365574"/>
  </r>
  <r>
    <x v="13"/>
    <s v="Selden"/>
    <s v="Low End"/>
    <s v="EDY's"/>
    <s v="S'Mores Limited Edition New!"/>
    <n v="280"/>
    <n v="408.55108967199561"/>
    <n v="114394.30510815878"/>
    <n v="754.06803119999188"/>
    <n v="211139.04873599773"/>
    <n v="345.51694152799627"/>
    <n v="96744.74362783895"/>
    <n v="2.6931001114285422"/>
    <n v="0.4582039381488634"/>
  </r>
  <r>
    <x v="13"/>
    <s v="Selden"/>
    <s v="Low End"/>
    <s v="EDY's"/>
    <s v="Hot Chocolate Limited Edition  New!"/>
    <n v="732"/>
    <n v="854.03910995999081"/>
    <n v="625156.62849071331"/>
    <n v="1682.9955159999863"/>
    <n v="1231952.71771199"/>
    <n v="828.9564060399955"/>
    <n v="606796.08922127669"/>
    <n v="2.2991742021857737"/>
    <n v="0.49254819645045461"/>
  </r>
  <r>
    <x v="13"/>
    <s v="Selden"/>
    <s v="High End"/>
    <s v="Häagen-Dazs"/>
    <s v="Mocha Chip"/>
    <n v="352"/>
    <n v="789.24320993279161"/>
    <n v="277813.60989634262"/>
    <n v="1636.7921868799879"/>
    <n v="576150.84978175571"/>
    <n v="847.54897694719625"/>
    <n v="298337.23988541309"/>
    <n v="4.6499778036363288"/>
    <n v="0.51781098647762536"/>
  </r>
  <r>
    <x v="13"/>
    <s v="Selden"/>
    <s v="High End"/>
    <s v="Häagen-Dazs"/>
    <s v="Pannacotta"/>
    <n v="344"/>
    <n v="784.18825211999069"/>
    <n v="269760.75872927677"/>
    <n v="1634.2756519999866"/>
    <n v="562190.82428799535"/>
    <n v="850.08739987999593"/>
    <n v="292430.06555871858"/>
    <n v="4.7508013139534491"/>
    <n v="0.52016157668363949"/>
  </r>
  <r>
    <x v="13"/>
    <s v="Selden"/>
    <s v="High End"/>
    <s v="Häagen-Dazs"/>
    <s v="Coffee"/>
    <n v="335"/>
    <n v="752.92697095649237"/>
    <n v="252230.53527042494"/>
    <n v="1594.4257611499891"/>
    <n v="534132.62998524634"/>
    <n v="841.49879019349669"/>
    <n v="281902.09471482143"/>
    <n v="4.759479884029818"/>
    <n v="0.52777546041815127"/>
  </r>
  <r>
    <x v="13"/>
    <s v="Selden"/>
    <s v="High End"/>
    <s v="Häagen-Dazs"/>
    <s v="Banoffee"/>
    <n v="324"/>
    <n v="735.82767659399212"/>
    <n v="238408.16721645344"/>
    <n v="1576.3155373999884"/>
    <n v="510726.23411759624"/>
    <n v="840.48786080599632"/>
    <n v="272318.06690114283"/>
    <n v="4.8651714117283591"/>
    <n v="0.53319772651122666"/>
  </r>
  <r>
    <x v="13"/>
    <s v="Selden"/>
    <s v="High End"/>
    <s v="Häagen-Dazs"/>
    <s v="Crème Brûlée"/>
    <n v="306"/>
    <n v="701.52801912359246"/>
    <n v="214667.5738518193"/>
    <n v="1537.4991455599888"/>
    <n v="470474.73854135658"/>
    <n v="835.97112643639639"/>
    <n v="255807.16468953728"/>
    <n v="5.0245070116339505"/>
    <n v="0.54372136000889837"/>
  </r>
  <r>
    <x v="13"/>
    <s v="Selden"/>
    <s v="High End"/>
    <s v="Häagen-Dazs"/>
    <s v="Crème Brûlée"/>
    <n v="371"/>
    <n v="634.80175603079306"/>
    <n v="235511.45148742423"/>
    <n v="1461.9887226799897"/>
    <n v="542397.81611427618"/>
    <n v="827.18696664919662"/>
    <n v="306886.36462685198"/>
    <n v="3.9406704115363604"/>
    <n v="0.56579572319331572"/>
  </r>
  <r>
    <x v="13"/>
    <s v="Selden"/>
    <s v="High End"/>
    <s v="Häagen-Dazs"/>
    <s v="Cinnamon Dulce de Leche"/>
    <n v="307"/>
    <n v="521.82466865069352"/>
    <n v="160200.17327576291"/>
    <n v="838.49898596998958"/>
    <n v="257419.18869278679"/>
    <n v="316.67431731929605"/>
    <n v="97219.015417023882"/>
    <n v="2.731267055276839"/>
    <n v="0.37766809813486169"/>
  </r>
  <r>
    <x v="13"/>
    <s v="Selden"/>
    <s v="High End"/>
    <s v="Häagen-Dazs"/>
    <s v="Cinnamon Dulce de Leche"/>
    <n v="291"/>
    <n v="481.93106531009477"/>
    <n v="140241.94000523759"/>
    <n v="788.91643970999155"/>
    <n v="229574.68395560753"/>
    <n v="306.98537439989678"/>
    <n v="89332.743950369942"/>
    <n v="2.7110530574226512"/>
    <n v="0.38912280052466097"/>
  </r>
  <r>
    <x v="13"/>
    <s v="Smithtown"/>
    <s v="High End"/>
    <s v="Häagen-Dazs"/>
    <s v="Mango"/>
    <n v="599"/>
    <n v="753.95830499999101"/>
    <n v="451621.02469499462"/>
    <n v="1587.2750549999812"/>
    <n v="950777.75794498879"/>
    <n v="833.31674999999018"/>
    <n v="499156.73324999417"/>
    <n v="2.649874883138533"/>
    <n v="0.52499832803080249"/>
  </r>
  <r>
    <x v="13"/>
    <s v="Smithtown"/>
    <s v="High End"/>
    <s v="Häagen-Dazs"/>
    <s v="Banoffee"/>
    <n v="599"/>
    <n v="754.25660699999094"/>
    <n v="451799.70759299456"/>
    <n v="1841.714948969978"/>
    <n v="1103187.2544330168"/>
    <n v="1087.458341969987"/>
    <n v="651387.5468400222"/>
    <n v="3.0746493305007978"/>
    <n v="0.5904596379467808"/>
  </r>
  <r>
    <x v="13"/>
    <s v="Smithtown"/>
    <s v="Low End"/>
    <s v="Baskin-Robbins"/>
    <s v="Jamoca Almond Fudge"/>
    <n v="352"/>
    <n v="658.73896151039139"/>
    <n v="231876.11445165778"/>
    <n v="1469.8502758399873"/>
    <n v="517387.29709567549"/>
    <n v="811.11131432959587"/>
    <n v="285511.18264401774"/>
    <n v="4.1757110109090547"/>
    <n v="0.55183261020654872"/>
  </r>
  <r>
    <x v="13"/>
    <s v="Smithtown"/>
    <s v="Low End"/>
    <s v="Baskin-Robbins"/>
    <s v="Egg Nog"/>
    <n v="568"/>
    <n v="577.02835999999252"/>
    <n v="327752.10847999575"/>
    <n v="1327.8966723999831"/>
    <n v="754245.30992319039"/>
    <n v="750.8683123999906"/>
    <n v="426493.20144319464"/>
    <n v="2.3378462542253224"/>
    <n v="0.56545688230613878"/>
  </r>
  <r>
    <x v="13"/>
    <s v="Smithtown"/>
    <s v="Low End"/>
    <s v="Baskin-Robbins"/>
    <s v="Old Fashioned Butter Pecan"/>
    <n v="560"/>
    <n v="580.0451999999915"/>
    <n v="324825.31199999526"/>
    <n v="1340.3374679999804"/>
    <n v="750588.98207998904"/>
    <n v="760.29226799998889"/>
    <n v="425763.67007999378"/>
    <n v="2.3934597642856792"/>
    <n v="0.56723943495698803"/>
  </r>
  <r>
    <x v="13"/>
    <s v="Smithtown"/>
    <s v="Low End"/>
    <s v="Baskin-Robbins"/>
    <s v="Chocolate"/>
    <n v="527"/>
    <n v="535.48153799999307"/>
    <n v="282198.77052599634"/>
    <n v="1259.9288344199838"/>
    <n v="663982.49573933147"/>
    <n v="724.44729641999072"/>
    <n v="381783.72521333513"/>
    <n v="2.3907568015559466"/>
    <n v="0.57499064758962726"/>
  </r>
  <r>
    <x v="13"/>
    <s v="Smithtown"/>
    <s v="High End"/>
    <s v="Ben and Jerry's"/>
    <s v="S'mores"/>
    <n v="413"/>
    <n v="846.81799085278863"/>
    <n v="349735.83022220171"/>
    <n v="1692.113518879984"/>
    <n v="698842.88329743338"/>
    <n v="845.29552802719536"/>
    <n v="349107.05307523167"/>
    <n v="4.0971271643583149"/>
    <n v="0.49955012982030866"/>
  </r>
  <r>
    <x v="13"/>
    <s v="Smithtown"/>
    <s v="High End"/>
    <s v="Ben and Jerry's"/>
    <s v="Imagine Whirled Peace"/>
    <n v="399"/>
    <n v="817.99813491898931"/>
    <n v="326381.25583267672"/>
    <n v="1658.8641448999849"/>
    <n v="661886.79381509393"/>
    <n v="840.86600998099561"/>
    <n v="335505.53798241721"/>
    <n v="4.1575542478696361"/>
    <n v="0.50689263045810939"/>
  </r>
  <r>
    <x v="13"/>
    <s v="Smithtown"/>
    <s v="High End"/>
    <s v="Ben and Jerry's"/>
    <s v="Oatmeal Cookie Chunk"/>
    <n v="344"/>
    <n v="734.46921340238919"/>
    <n v="252657.40941042188"/>
    <n v="1570.6832690399842"/>
    <n v="540315.04454975459"/>
    <n v="836.21405563759504"/>
    <n v="287657.63513933273"/>
    <n v="4.5659397355813498"/>
    <n v="0.53238872032341478"/>
  </r>
  <r>
    <x v="13"/>
    <s v="Smithtown"/>
    <s v="High End"/>
    <s v="Ben and Jerry's"/>
    <s v="Everything But The..."/>
    <n v="335"/>
    <n v="719.79844456348928"/>
    <n v="241132.47892876892"/>
    <n v="1554.9010308499844"/>
    <n v="520891.84533474478"/>
    <n v="835.10258628649513"/>
    <n v="279759.36640597589"/>
    <n v="4.6414956144775656"/>
    <n v="0.53707764656248735"/>
  </r>
  <r>
    <x v="13"/>
    <s v="Smithtown"/>
    <s v="High End"/>
    <s v="Ben and Jerry's"/>
    <s v="Orange &amp; Cream"/>
    <n v="309"/>
    <n v="663.90396689819102"/>
    <n v="205146.32577154101"/>
    <n v="1489.3048932199868"/>
    <n v="460195.21200497588"/>
    <n v="825.40092632179574"/>
    <n v="255048.88623343487"/>
    <n v="4.8197569359870123"/>
    <n v="0.55421890445630528"/>
  </r>
  <r>
    <x v="13"/>
    <s v="Smithtown"/>
    <s v="High End"/>
    <s v="Ben and Jerry's"/>
    <s v="Chocolate Therapy"/>
    <n v="277"/>
    <n v="607.63950563129174"/>
    <n v="168316.14305986781"/>
    <n v="1426.9397762299875"/>
    <n v="395262.31801570655"/>
    <n v="819.30027059869576"/>
    <n v="226946.17495583874"/>
    <n v="5.1514071344042867"/>
    <n v="0.57416597690149807"/>
  </r>
  <r>
    <x v="13"/>
    <s v="Smithtown"/>
    <s v="High End"/>
    <s v="Ben and Jerry's"/>
    <s v="Everything But The..."/>
    <n v="265"/>
    <n v="586.60600290999218"/>
    <n v="155450.59077114792"/>
    <n v="903.65646099998776"/>
    <n v="239468.96216499674"/>
    <n v="317.05045808999557"/>
    <n v="84018.371393848822"/>
    <n v="3.4100243811320294"/>
    <n v="0.35085286474812233"/>
  </r>
  <r>
    <x v="13"/>
    <s v="Smithtown"/>
    <s v="High End"/>
    <s v="Ben and Jerry's"/>
    <s v="Raspberry Chocolate Chunk"/>
    <n v="263"/>
    <n v="590.22742144189135"/>
    <n v="155229.81183921744"/>
    <n v="910.77385948998665"/>
    <n v="239533.5250458665"/>
    <n v="320.5464380480953"/>
    <n v="84303.713206649059"/>
    <n v="3.4630184771482382"/>
    <n v="0.3519495368780064"/>
  </r>
  <r>
    <x v="13"/>
    <s v="Smithtown"/>
    <s v="High End"/>
    <s v="Ben and Jerry's"/>
    <s v="Peanut Butter Cup"/>
    <n v="974"/>
    <n v="1138.9225499999834"/>
    <n v="1109310.5636999838"/>
    <n v="2315.3640099799663"/>
    <n v="2255164.5457204874"/>
    <n v="1176.4414599799829"/>
    <n v="1145853.9820205036"/>
    <n v="2.3771704414578712"/>
    <n v="0.50810216229894756"/>
  </r>
  <r>
    <x v="13"/>
    <s v="Smithtown"/>
    <s v="High End"/>
    <s v="Ben and Jerry's"/>
    <s v="Vanilla HEATH Bar Crunch"/>
    <n v="529"/>
    <n v="618.69194999999092"/>
    <n v="327288.04154999519"/>
    <n v="1435.8793542199792"/>
    <n v="759580.17838236899"/>
    <n v="817.18740421998825"/>
    <n v="432292.1368323738"/>
    <n v="2.7143277017390912"/>
    <n v="0.56911982320681365"/>
  </r>
  <r>
    <x v="13"/>
    <s v="Smithtown"/>
    <s v="High End"/>
    <s v="Ben and Jerry's"/>
    <s v="Chocolate Therapy"/>
    <n v="482"/>
    <n v="564.91604999999163"/>
    <n v="272289.53609999595"/>
    <n v="1345.7848425799802"/>
    <n v="648668.29412355053"/>
    <n v="780.86879257998862"/>
    <n v="376378.75802355458"/>
    <n v="2.7920847356431127"/>
    <n v="0.58023301190032639"/>
  </r>
  <r>
    <x v="13"/>
    <s v="Smithtown"/>
    <s v="High End"/>
    <s v="Ben and Jerry's"/>
    <s v="Chocolate Therapy"/>
    <n v="478"/>
    <n v="552.26924999999255"/>
    <n v="263984.70149999642"/>
    <n v="1318.8527572999824"/>
    <n v="630411.61798939155"/>
    <n v="766.58350729998983"/>
    <n v="366426.91648939514"/>
    <n v="2.759106186820047"/>
    <n v="0.5812502594068012"/>
  </r>
  <r>
    <x v="13"/>
    <s v="Smithtown"/>
    <s v="Low End"/>
    <s v="EDY's"/>
    <s v="Eggnog (Holiday)"/>
    <n v="482"/>
    <n v="634.53663045299163"/>
    <n v="305846.65587834199"/>
    <n v="1052.7673562999864"/>
    <n v="507433.86573659343"/>
    <n v="418.2307258469948"/>
    <n v="201587.20985825144"/>
    <n v="2.1841646396265277"/>
    <n v="0.39726794656408382"/>
  </r>
  <r>
    <x v="13"/>
    <s v="Smithtown"/>
    <s v="Low End"/>
    <s v="EDY's"/>
    <s v="Vanilla"/>
    <n v="761"/>
    <n v="937.73553546708729"/>
    <n v="713616.74249045341"/>
    <n v="1847.4126144099803"/>
    <n v="1405880.9995659951"/>
    <n v="909.67707894289299"/>
    <n v="692264.25707554165"/>
    <n v="2.4276118454796061"/>
    <n v="0.49240601252115096"/>
  </r>
  <r>
    <x v="13"/>
    <s v="Smithtown"/>
    <s v="High End"/>
    <s v="Häagen-Dazs"/>
    <s v="Vanilla Honey Bee"/>
    <n v="366"/>
    <n v="836.81834963458914"/>
    <n v="306275.51596625964"/>
    <n v="1696.8789536599843"/>
    <n v="621057.69703955424"/>
    <n v="860.06060402539515"/>
    <n v="314782.1810732946"/>
    <n v="4.6362812941529628"/>
    <n v="0.50684853045665834"/>
  </r>
  <r>
    <x v="13"/>
    <s v="Smithtown"/>
    <s v="High End"/>
    <s v="Häagen-Dazs"/>
    <s v="Honey Vanilla"/>
    <n v="350"/>
    <n v="803.53986076498973"/>
    <n v="281238.95126774639"/>
    <n v="1658.5871314999854"/>
    <n v="580505.49602499488"/>
    <n v="855.04727073499566"/>
    <n v="299266.54475724848"/>
    <n v="4.7388203757142442"/>
    <n v="0.51552749596080127"/>
  </r>
  <r>
    <x v="13"/>
    <s v="Smithtown"/>
    <s v="Low End"/>
    <s v="Baskin-Robbins"/>
    <s v="Vanilla Burnt Almond"/>
    <n v="247"/>
    <n v="501.45507665999213"/>
    <n v="123859.40393501805"/>
    <n v="783.26448599998764"/>
    <n v="193466.32804199695"/>
    <n v="281.80940933999551"/>
    <n v="69606.924106978899"/>
    <n v="3.1711112793521767"/>
    <n v="0.35978831464599298"/>
  </r>
  <r>
    <x v="13"/>
    <s v="Smithtown"/>
    <s v="Low End"/>
    <s v="Baskin-Robbins"/>
    <s v="Peanut Butter Cup"/>
    <n v="247"/>
    <n v="526.95409021919158"/>
    <n v="130157.66028414032"/>
    <n v="865.2022523199862"/>
    <n v="213704.9563230366"/>
    <n v="338.24816210079462"/>
    <n v="83547.296038896282"/>
    <n v="3.5028431268015634"/>
    <n v="0.39094692737311204"/>
  </r>
  <r>
    <x v="13"/>
    <s v="Smithtown"/>
    <s v="Low End"/>
    <s v="Baskin-Robbins"/>
    <s v="Jamoca Almond Fudge"/>
    <n v="710"/>
    <n v="753.49956999998722"/>
    <n v="534984.69469999091"/>
    <n v="1634.0104012999723"/>
    <n v="1160147.3849229803"/>
    <n v="880.51083129998506"/>
    <n v="625162.69022298942"/>
    <n v="2.3014231004224963"/>
    <n v="0.53886488764054108"/>
  </r>
  <r>
    <x v="13"/>
    <s v="St James"/>
    <s v="Low End"/>
    <s v="Baskin-Robbins"/>
    <s v="Chocolate"/>
    <n v="633"/>
    <n v="661.83061799998961"/>
    <n v="418938.7811939934"/>
    <n v="1477.9556116199769"/>
    <n v="935545.90215544542"/>
    <n v="816.12499361998732"/>
    <n v="516607.12096145202"/>
    <n v="2.3348429883411956"/>
    <n v="0.55219858242253861"/>
  </r>
  <r>
    <x v="13"/>
    <s v="St James"/>
    <s v="Low End"/>
    <s v="Baskin-Robbins"/>
    <s v="Egg Nog"/>
    <n v="622"/>
    <n v="650.45338999998978"/>
    <n v="404582.00857999362"/>
    <n v="1459.3976850999773"/>
    <n v="907745.36013218586"/>
    <n v="808.94429509998747"/>
    <n v="503163.35155219224"/>
    <n v="2.3462985290996419"/>
    <n v="0.55430010843450805"/>
  </r>
  <r>
    <x v="13"/>
    <s v="St James"/>
    <s v="Low End"/>
    <s v="Baskin-Robbins"/>
    <s v="Burgundy Cherry"/>
    <n v="613"/>
    <n v="641.1636719999899"/>
    <n v="393033.33093599381"/>
    <n v="1444.2585544799774"/>
    <n v="885330.49389622617"/>
    <n v="803.09488247998752"/>
    <n v="492297.16296023235"/>
    <n v="2.3560498441761459"/>
    <n v="0.55606032589445276"/>
  </r>
  <r>
    <x v="13"/>
    <s v="St James"/>
    <s v="Low End"/>
    <s v="Baskin-Robbins"/>
    <s v="Chocolate Ribbon"/>
    <n v="476"/>
    <n v="505.82615999999132"/>
    <n v="240773.25215999587"/>
    <n v="1228.911074399979"/>
    <n v="584961.67141438997"/>
    <n v="723.08491439998772"/>
    <n v="344188.41925439413"/>
    <n v="2.5817459546218049"/>
    <n v="0.58839482324059689"/>
  </r>
  <r>
    <x v="13"/>
    <s v="St James"/>
    <s v="High End"/>
    <s v="Ben and Jerry's"/>
    <s v="Orange &amp; Cream"/>
    <n v="337"/>
    <n v="733.22839752138816"/>
    <n v="247097.96996470782"/>
    <n v="1573.2927339399828"/>
    <n v="530199.65133777424"/>
    <n v="840.06433641859462"/>
    <n v="283101.68137306639"/>
    <n v="4.6685244330563291"/>
    <n v="0.53395297537212227"/>
  </r>
  <r>
    <x v="13"/>
    <s v="St James"/>
    <s v="High End"/>
    <s v="Ben and Jerry's"/>
    <s v="S'mores"/>
    <n v="720"/>
    <n v="854.54999999998631"/>
    <n v="615275.9999999901"/>
    <n v="1721.1269999999724"/>
    <n v="1239211.4399999802"/>
    <n v="866.57699999998613"/>
    <n v="623935.43999999005"/>
    <n v="2.3904541666666286"/>
    <n v="0.50349393159249722"/>
  </r>
  <r>
    <x v="13"/>
    <s v="St James"/>
    <s v="High End"/>
    <s v="Ben and Jerry's"/>
    <s v="Half Baked"/>
    <n v="694"/>
    <n v="835.55864999998551"/>
    <n v="579877.70309998991"/>
    <n v="1814.0132935399683"/>
    <n v="1258925.225716738"/>
    <n v="978.45464353998284"/>
    <n v="679047.52261674812"/>
    <n v="2.6138520079826635"/>
    <n v="0.53938669965894848"/>
  </r>
  <r>
    <x v="13"/>
    <s v="St James"/>
    <s v="High End"/>
    <s v="Ben and Jerry's"/>
    <s v="Chubby Hubby"/>
    <n v="590"/>
    <n v="697.866749999989"/>
    <n v="411741.38249999349"/>
    <n v="1574.1660682999752"/>
    <n v="928757.98029698536"/>
    <n v="876.29931829998623"/>
    <n v="517016.59779699187"/>
    <n v="2.6680780818643646"/>
    <n v="0.55667526822398605"/>
  </r>
  <r>
    <x v="13"/>
    <s v="St James"/>
    <s v="High End"/>
    <s v="Ben and Jerry's"/>
    <s v="Cinnamon Buns"/>
    <n v="575"/>
    <n v="682.58249999998907"/>
    <n v="392484.93749999371"/>
    <n v="1549.7498169999751"/>
    <n v="891106.14477498573"/>
    <n v="867.16731699998604"/>
    <n v="498621.20727499202"/>
    <n v="2.6952170730434348"/>
    <n v="0.55955310172493478"/>
  </r>
  <r>
    <x v="13"/>
    <s v="St James"/>
    <s v="High End"/>
    <s v="Ben and Jerry's"/>
    <s v="Daiquiri Ice"/>
    <n v="720"/>
    <n v="855.03599999998619"/>
    <n v="615625.91999999003"/>
    <n v="2000.6195663999679"/>
    <n v="1440446.0878079769"/>
    <n v="1145.5835663999817"/>
    <n v="824820.16780798684"/>
    <n v="2.7786382866666219"/>
    <n v="0.57261439687976856"/>
  </r>
  <r>
    <x v="13"/>
    <s v="St James"/>
    <s v="High End"/>
    <s v="Ben and Jerry's"/>
    <s v="Cinnamon Buns"/>
    <n v="508"/>
    <n v="603.38969999999028"/>
    <n v="306521.96759999509"/>
    <n v="1416.0826701199774"/>
    <n v="719369.99642094853"/>
    <n v="812.69297011998708"/>
    <n v="412848.02882095345"/>
    <n v="2.7875643112597981"/>
    <n v="0.57390220731331443"/>
  </r>
  <r>
    <x v="13"/>
    <s v="St James"/>
    <s v="High End"/>
    <s v="Ben and Jerry's"/>
    <s v="Cherry Garcia"/>
    <n v="447"/>
    <n v="537.17107499999076"/>
    <n v="240115.47052499588"/>
    <n v="1308.7761050699776"/>
    <n v="585022.91896627995"/>
    <n v="771.60503006998681"/>
    <n v="344907.44844128407"/>
    <n v="2.9279107495972654"/>
    <n v="0.58956228424473767"/>
  </r>
  <r>
    <x v="13"/>
    <s v="St James"/>
    <s v="High End"/>
    <s v="Ben and Jerry's"/>
    <s v="Cherry Garcia"/>
    <n v="113"/>
    <n v="145.21643954999772"/>
    <n v="16409.457669149742"/>
    <n v="418.76230499999338"/>
    <n v="47320.140464999255"/>
    <n v="273.54586544999563"/>
    <n v="30910.682795849512"/>
    <n v="3.7058611061946318"/>
    <n v="0.65322466273558211"/>
  </r>
  <r>
    <x v="13"/>
    <s v="St James"/>
    <s v="High End"/>
    <s v="Ben and Jerry's"/>
    <s v="Mud Pie Limited Edition"/>
    <n v="113"/>
    <n v="146.79937993419767"/>
    <n v="16588.329932564338"/>
    <n v="423.85912881999326"/>
    <n v="47896.081556659236"/>
    <n v="277.05974888579556"/>
    <n v="31307.751624094897"/>
    <n v="3.7509657417698516"/>
    <n v="0.65365997815623023"/>
  </r>
  <r>
    <x v="13"/>
    <s v="St James"/>
    <s v="Low End"/>
    <s v="EDY's"/>
    <s v="Eggnog (Holiday)"/>
    <n v="724"/>
    <n v="933.93514735878387"/>
    <n v="676169.04668775958"/>
    <n v="1451.714991479975"/>
    <n v="1051041.653831502"/>
    <n v="517.7798441211911"/>
    <n v="374872.60714374238"/>
    <n v="2.0051312037016227"/>
    <n v="0.35666769797102654"/>
  </r>
  <r>
    <x v="13"/>
    <s v="St James"/>
    <s v="Low End"/>
    <s v="EDY's"/>
    <s v="Chocolate Chip"/>
    <n v="571"/>
    <n v="765.12464462828655"/>
    <n v="436886.17208275164"/>
    <n v="1233.3565149299784"/>
    <n v="704246.57002501772"/>
    <n v="468.23187030169186"/>
    <n v="267360.39794226608"/>
    <n v="2.1599938965498744"/>
    <n v="0.37964032672927089"/>
  </r>
  <r>
    <x v="13"/>
    <s v="St James"/>
    <s v="Low End"/>
    <s v="EDY's"/>
    <s v="Girl Scouts® Samoas® Cookie (Jan-Apr)"/>
    <n v="688"/>
    <n v="913.17855750558556"/>
    <n v="628266.84756384289"/>
    <n v="1485.6792177599764"/>
    <n v="1022147.3018188637"/>
    <n v="572.50066025439082"/>
    <n v="393880.45425502083"/>
    <n v="2.1594174676743845"/>
    <n v="0.38534607835302104"/>
  </r>
  <r>
    <x v="13"/>
    <s v="St James"/>
    <s v="Low End"/>
    <s v="EDY's"/>
    <s v="Coffee"/>
    <n v="688"/>
    <n v="853.99634719998653"/>
    <n v="587549.48687359074"/>
    <n v="1695.6011199999796"/>
    <n v="1166573.5705599859"/>
    <n v="841.60477279999304"/>
    <n v="579024.0836863952"/>
    <n v="2.4645365116278772"/>
    <n v="0.49634596419705312"/>
  </r>
  <r>
    <x v="13"/>
    <s v="St James"/>
    <s v="Low End"/>
    <s v="EDY's"/>
    <s v="Mud Pie Limited Edition"/>
    <n v="154"/>
    <n v="180.51091757999708"/>
    <n v="27798.681307319552"/>
    <n v="467.26021799999245"/>
    <n v="71958.073571998844"/>
    <n v="286.74930041999539"/>
    <n v="44159.392264679293"/>
    <n v="3.0341572597402107"/>
    <n v="0.61368224679465444"/>
  </r>
  <r>
    <x v="13"/>
    <s v="St James"/>
    <s v="Low End"/>
    <s v="EDY's"/>
    <s v="Daiquiri Ice"/>
    <n v="154"/>
    <n v="185.17035386639697"/>
    <n v="28516.234495425131"/>
    <n v="482.26888343999218"/>
    <n v="74269.4080497588"/>
    <n v="297.09852957359521"/>
    <n v="45753.173554333669"/>
    <n v="3.1316161262337157"/>
    <n v="0.6160433313764947"/>
  </r>
  <r>
    <x v="13"/>
    <s v="St James"/>
    <s v="High End"/>
    <s v="Häagen-Dazs"/>
    <s v="Almond Hazelnut Swirl"/>
    <n v="379"/>
    <n v="901.29463245778447"/>
    <n v="341590.66570150031"/>
    <n v="1781.176614379978"/>
    <n v="675065.9368500117"/>
    <n v="879.88198192219352"/>
    <n v="333475.27114851138"/>
    <n v="4.6996744442743479"/>
    <n v="0.49398918378932216"/>
  </r>
  <r>
    <x v="13"/>
    <s v="St James"/>
    <s v="High End"/>
    <s v="Häagen-Dazs"/>
    <s v="Caramel Cone"/>
    <n v="330"/>
    <n v="801.27586108498622"/>
    <n v="264421.03415804543"/>
    <n v="1667.99100349998"/>
    <n v="550437.03115499346"/>
    <n v="866.71514241499381"/>
    <n v="286015.99699694803"/>
    <n v="5.0545181924241822"/>
    <n v="0.51961619732741215"/>
  </r>
  <r>
    <x v="13"/>
    <s v="St James"/>
    <s v="High End"/>
    <s v="Häagen-Dazs"/>
    <s v="Almond Hazelnut Swirl"/>
    <n v="896"/>
    <n v="1171.7422079999817"/>
    <n v="1049881.0183679836"/>
    <n v="2271.5110079999645"/>
    <n v="2035273.8631679681"/>
    <n v="1099.7687999999828"/>
    <n v="985392.84479998448"/>
    <n v="2.5351685357142459"/>
    <n v="0.48415737195494146"/>
  </r>
  <r>
    <x v="13"/>
    <s v="St James"/>
    <s v="High End"/>
    <s v="Häagen-Dazs"/>
    <s v="Red, White and No More Blues  New!"/>
    <n v="896"/>
    <n v="1173.0808319999815"/>
    <n v="1051080.4254719834"/>
    <n v="2668.8547987199577"/>
    <n v="2391293.8996530822"/>
    <n v="1495.7739667199762"/>
    <n v="1340213.4741810989"/>
    <n v="2.9786325878570956"/>
    <n v="0.56045535614653252"/>
  </r>
  <r>
    <x v="13"/>
    <s v="St James"/>
    <s v="High End"/>
    <s v="Häagen-Dazs"/>
    <s v="Banoffee"/>
    <n v="459"/>
    <n v="603.45647999999028"/>
    <n v="276986.52431999554"/>
    <n v="1450.0130831999768"/>
    <n v="665556.00518878934"/>
    <n v="846.55660319998651"/>
    <n v="388569.48086879379"/>
    <n v="3.1590698980391649"/>
    <n v="0.58382687232845798"/>
  </r>
  <r>
    <x v="13"/>
    <s v="St James"/>
    <s v="High End"/>
    <s v="Häagen-Dazs"/>
    <s v="Coffee"/>
    <n v="430"/>
    <n v="563.08112999999116"/>
    <n v="242124.88589999621"/>
    <n v="1377.9174266999785"/>
    <n v="592504.49348099076"/>
    <n v="814.83629669998732"/>
    <n v="350379.60758099455"/>
    <n v="3.204459131860415"/>
    <n v="0.59135350269244114"/>
  </r>
  <r>
    <x v="13"/>
    <s v="St James"/>
    <s v="High End"/>
    <s v="Häagen-Dazs"/>
    <s v="Cinnamon Dulce de Leche"/>
    <n v="115"/>
    <n v="152.42124974999754"/>
    <n v="17528.443721249718"/>
    <n v="428.00572499999305"/>
    <n v="49220.658374999199"/>
    <n v="275.58447524999553"/>
    <n v="31692.214653749481"/>
    <n v="3.7217889130434179"/>
    <n v="0.64388034821263196"/>
  </r>
  <r>
    <x v="13"/>
    <s v="St James"/>
    <s v="High End"/>
    <s v="Häagen-Dazs"/>
    <s v="Vanilla Burnt Almond"/>
    <n v="115"/>
    <n v="154.5096399209975"/>
    <n v="17768.608590914711"/>
    <n v="434.73041909999296"/>
    <n v="49993.998196499189"/>
    <n v="280.22077917899549"/>
    <n v="32225.389605584478"/>
    <n v="3.7802645139129822"/>
    <n v="0.64458516558175682"/>
  </r>
  <r>
    <x v="13"/>
    <s v="St James"/>
    <s v="Low End"/>
    <s v="Baskin-Robbins"/>
    <s v="Vanilla Burnt Almond"/>
    <n v="316"/>
    <n v="625.02117659998851"/>
    <n v="197506.69180559638"/>
    <n v="1417.7558599999832"/>
    <n v="448010.85175999469"/>
    <n v="792.73468339999465"/>
    <n v="250504.15995439832"/>
    <n v="4.4865691772151362"/>
    <n v="0.5591475272759614"/>
  </r>
  <r>
    <x v="13"/>
    <s v="St James"/>
    <s v="Low End"/>
    <s v="Baskin-Robbins"/>
    <s v="Chocolate Fudge"/>
    <n v="316"/>
    <n v="658.57149548278778"/>
    <n v="208108.59257256094"/>
    <n v="1025.5769918799811"/>
    <n v="324082.329434074"/>
    <n v="367.00549639719327"/>
    <n v="115973.73686151305"/>
    <n v="3.2454968097467756"/>
    <n v="0.35785270077523579"/>
  </r>
  <r>
    <x v="13"/>
    <s v="St James"/>
    <s v="Low End"/>
    <s v="Baskin-Robbins"/>
    <s v="Chocolate Fudge"/>
    <n v="776"/>
    <n v="835.27941599998462"/>
    <n v="648176.82681598805"/>
    <n v="1773.6444194399674"/>
    <n v="1376348.0694854148"/>
    <n v="938.36500343998273"/>
    <n v="728171.24266942672"/>
    <n v="2.2856242518556282"/>
    <n v="0.52906038727665261"/>
  </r>
  <r>
    <x v="13"/>
    <s v="St James"/>
    <s v="Low End"/>
    <s v="Baskin-Robbins"/>
    <s v="Vanilla Burnt Almond"/>
    <n v="765"/>
    <n v="823.5913499999848"/>
    <n v="630047.38274998835"/>
    <n v="1754.5774214999676"/>
    <n v="1342251.7274474753"/>
    <n v="930.98607149998281"/>
    <n v="712204.34469748696"/>
    <n v="2.2935652568627027"/>
    <n v="0.53060415578817477"/>
  </r>
  <r>
    <x v="13"/>
    <s v="Stony Brook"/>
    <s v="Low End"/>
    <s v="Baskin-Robbins"/>
    <s v="Strawberry"/>
    <n v="690"/>
    <n v="752.32148999998526"/>
    <n v="519101.82809998986"/>
    <n v="1643.0310140999679"/>
    <n v="1133691.3997289778"/>
    <n v="890.70952409998267"/>
    <n v="614589.57162898802"/>
    <n v="2.381204368260823"/>
    <n v="0.54211364025158237"/>
  </r>
  <r>
    <x v="13"/>
    <s v="Stony Brook"/>
    <s v="Low End"/>
    <s v="Baskin-Robbins"/>
    <s v="Very Berry Strawberry"/>
    <n v="679"/>
    <n v="731.13973099998657"/>
    <n v="496443.87734899088"/>
    <n v="1603.2408277899706"/>
    <n v="1088600.5220693899"/>
    <n v="872.10109678998401"/>
    <n v="592156.64472039905"/>
    <n v="2.3611794223710909"/>
    <n v="0.54396138226604085"/>
  </r>
  <r>
    <x v="13"/>
    <s v="Stony Brook"/>
    <s v="Low End"/>
    <s v="Baskin-Robbins"/>
    <s v="Rainbow Sherbet"/>
    <n v="665"/>
    <n v="725.19579999998575"/>
    <n v="482255.20699999051"/>
    <n v="1598.6812219999688"/>
    <n v="1063123.0126299793"/>
    <n v="873.48542199998303"/>
    <n v="580867.80562998878"/>
    <n v="2.4040319127819081"/>
    <n v="0.54637873390871672"/>
  </r>
  <r>
    <x v="13"/>
    <s v="Stony Brook"/>
    <s v="Low End"/>
    <s v="Baskin-Robbins"/>
    <s v="Fudge Ribbon"/>
    <n v="645"/>
    <n v="695.94080999998698"/>
    <n v="448881.8224499916"/>
    <n v="1546.4191928999714"/>
    <n v="997440.37942048162"/>
    <n v="850.47838289998447"/>
    <n v="548558.55697049003"/>
    <n v="2.3975491362790256"/>
    <n v="0.54996626193257336"/>
  </r>
  <r>
    <x v="13"/>
    <s v="Stony Brook"/>
    <s v="Low End"/>
    <s v="Baskin-Robbins"/>
    <s v="Banana Nut Fudge"/>
    <n v="580"/>
    <n v="626.26891999998838"/>
    <n v="363235.97359999327"/>
    <n v="1432.6148427999733"/>
    <n v="830916.60882398451"/>
    <n v="806.34592279998492"/>
    <n v="467680.63522399124"/>
    <n v="2.4700255910344366"/>
    <n v="0.56284906362133069"/>
  </r>
  <r>
    <x v="13"/>
    <s v="Stony Brook"/>
    <s v="High End"/>
    <s v="Ben and Jerry's"/>
    <s v="Chocolate Chip Cookie Dough"/>
    <n v="664"/>
    <n v="809.74799999998493"/>
    <n v="537672.67199999001"/>
    <n v="1775.5499407999673"/>
    <n v="1178965.1606911784"/>
    <n v="965.80194079998239"/>
    <n v="641292.4886911884"/>
    <n v="2.6740209951806735"/>
    <n v="0.54394524119374754"/>
  </r>
  <r>
    <x v="13"/>
    <s v="Stony Brook"/>
    <s v="High End"/>
    <s v="Ben and Jerry's"/>
    <s v="Chocolate Fudge Brownie"/>
    <n v="636"/>
    <n v="782.75699999998483"/>
    <n v="497833.45199999033"/>
    <n v="1733.6659571999664"/>
    <n v="1102611.5487791786"/>
    <n v="950.90895719998161"/>
    <n v="604778.09677918837"/>
    <n v="2.7258898698112679"/>
    <n v="0.54849606595251432"/>
  </r>
  <r>
    <x v="13"/>
    <s v="Stony Brook"/>
    <s v="High End"/>
    <s v="Ben and Jerry's"/>
    <s v="Butter Pecan"/>
    <n v="450"/>
    <n v="555.0524999999891"/>
    <n v="249773.62499999508"/>
    <n v="1349.5834289999736"/>
    <n v="607312.5430499881"/>
    <n v="794.53092899998455"/>
    <n v="357538.91804999299"/>
    <n v="2.999074286666608"/>
    <n v="0.58872309182747096"/>
  </r>
  <r>
    <x v="13"/>
    <s v="Stony Brook"/>
    <s v="Low End"/>
    <s v="EDY's"/>
    <s v="Strawberry Cheesecake Limited Editions "/>
    <n v="782"/>
    <n v="1022.8905820071801"/>
    <n v="799900.4351296149"/>
    <n v="1572.9405871199695"/>
    <n v="1230039.5391278162"/>
    <n v="550.05000511278934"/>
    <n v="430139.10399820132"/>
    <n v="2.0114329758567386"/>
    <n v="0.34969534743834324"/>
  </r>
  <r>
    <x v="13"/>
    <s v="Stony Brook"/>
    <s v="Low End"/>
    <s v="EDY's"/>
    <s v="Peppermint (Holiday)"/>
    <n v="705"/>
    <n v="936.41442207298167"/>
    <n v="660172.16756145202"/>
    <n v="1461.1634582999714"/>
    <n v="1030120.2381014798"/>
    <n v="524.74903622698969"/>
    <n v="369948.07054002781"/>
    <n v="2.072572281276555"/>
    <n v="0.35913096050015009"/>
  </r>
  <r>
    <x v="13"/>
    <s v="Stony Brook"/>
    <s v="Low End"/>
    <s v="EDY's"/>
    <s v="Caramel Delight"/>
    <n v="685"/>
    <n v="911.96931923948227"/>
    <n v="624698.98367904534"/>
    <n v="1429.0361104499723"/>
    <n v="978889.73565823096"/>
    <n v="517.06679121049001"/>
    <n v="354190.75197918562"/>
    <n v="2.086184102846675"/>
    <n v="0.36182905906252921"/>
  </r>
  <r>
    <x v="13"/>
    <s v="Stony Brook"/>
    <s v="Low End"/>
    <s v="EDY's"/>
    <s v="Pistachio"/>
    <n v="914"/>
    <n v="1220.8682121107763"/>
    <n v="1115873.5458692496"/>
    <n v="1919.3764906799627"/>
    <n v="1754310.1124814858"/>
    <n v="698.50827856918636"/>
    <n v="638436.5666122362"/>
    <n v="2.0999742786432853"/>
    <n v="0.36392457757036051"/>
  </r>
  <r>
    <x v="13"/>
    <s v="Stony Brook"/>
    <s v="Low End"/>
    <s v="EDY's"/>
    <s v="Nestlé® Drumstick® Sundae Cone Limited Edition New!"/>
    <n v="914"/>
    <n v="1138.6667351799779"/>
    <n v="1040741.3959544998"/>
    <n v="2056.0531779999678"/>
    <n v="1879232.6046919706"/>
    <n v="917.38644281998995"/>
    <n v="838491.20873747079"/>
    <n v="2.2495111356673609"/>
    <n v="0.44618809116230179"/>
  </r>
  <r>
    <x v="13"/>
    <s v="Stony Brook"/>
    <s v="Low End"/>
    <s v="EDY's"/>
    <s v="Cookies 'N Cream"/>
    <n v="936"/>
    <n v="1201.0087535903767"/>
    <n v="1124144.1933605927"/>
    <n v="2204.4540438399645"/>
    <n v="2063368.9850342066"/>
    <n v="1003.4452902495877"/>
    <n v="939224.79167361395"/>
    <n v="2.3551859442734662"/>
    <n v="0.45518993378590672"/>
  </r>
  <r>
    <x v="13"/>
    <s v="Stony Brook"/>
    <s v="High End"/>
    <s v="Häagen-Dazs"/>
    <s v="Vanilla"/>
    <n v="582"/>
    <n v="784.4411339999856"/>
    <n v="456544.73998799163"/>
    <n v="1776.1006770599672"/>
    <n v="1033690.5940489009"/>
    <n v="991.65954305998162"/>
    <n v="577145.85406090925"/>
    <n v="3.0517193763916963"/>
    <n v="0.55833520918504764"/>
  </r>
  <r>
    <x v="13"/>
    <s v="Stony Brook"/>
    <s v="High End"/>
    <s v="Häagen-Dazs"/>
    <s v="Mocha Chip"/>
    <n v="456"/>
    <n v="616.20328799998856"/>
    <n v="280988.69932799478"/>
    <n v="1483.3019959199723"/>
    <n v="676385.71013950743"/>
    <n v="867.09870791998378"/>
    <n v="395397.01081151265"/>
    <n v="3.2528552542104658"/>
    <n v="0.58457327658498326"/>
  </r>
  <r>
    <x v="13"/>
    <s v="Stony Brook"/>
    <s v="Low End"/>
    <s v="Baskin-Robbins"/>
    <s v="Rocky Road"/>
    <n v="867"/>
    <n v="967.91012999997895"/>
    <n v="839178.08270998171"/>
    <n v="2005.9338716999566"/>
    <n v="1739144.6667638624"/>
    <n v="1038.0237416999776"/>
    <n v="899966.58405388065"/>
    <n v="2.3136492176470087"/>
    <n v="0.51747655111895086"/>
  </r>
  <r>
    <x v="13"/>
    <s v="Stony Brook"/>
    <s v="Low End"/>
    <s v="Baskin-Robbins"/>
    <s v="Vanilla Burnt Almond"/>
    <n v="761"/>
    <n v="848.36127799998178"/>
    <n v="645602.93255798612"/>
    <n v="1809.5440910199609"/>
    <n v="1377063.0532661902"/>
    <n v="961.18281301997911"/>
    <n v="731460.12070820411"/>
    <n v="2.3778503167147975"/>
    <n v="0.53117402211415721"/>
  </r>
  <r>
    <x v="13"/>
    <s v="Stony Brook"/>
    <s v="Low End"/>
    <s v="Baskin-Robbins"/>
    <s v="Chocolate Fudge"/>
    <n v="679"/>
    <n v="748.84058199998458"/>
    <n v="508462.75517798954"/>
    <n v="1642.0551963799664"/>
    <n v="1114955.4783419971"/>
    <n v="893.21461437998187"/>
    <n v="606492.72316400753"/>
    <n v="2.4183434409130582"/>
    <n v="0.54396138226604096"/>
  </r>
  <r>
    <x v="13"/>
    <s v="Stony Brook"/>
    <s v="Low End"/>
    <s v="Baskin-Robbins"/>
    <s v="Chocolate Ribbon"/>
    <n v="669"/>
    <n v="735.14938199998505"/>
    <n v="491814.93655798997"/>
    <n v="1618.1325883799673"/>
    <n v="1082530.7016261981"/>
    <n v="882.98320637998222"/>
    <n v="590715.7650682081"/>
    <n v="2.4187333159640767"/>
    <n v="0.54568038040937195"/>
  </r>
  <r>
    <x v="13"/>
    <s v="Stony Brook"/>
    <s v="High End"/>
    <s v="Ben and Jerry's"/>
    <s v="Pistachio Pistachio"/>
    <n v="746"/>
    <n v="929.88899999998091"/>
    <n v="693697.19399998582"/>
    <n v="1987.6736643999591"/>
    <n v="1482804.5536423696"/>
    <n v="1057.7846643999783"/>
    <n v="789107.35964238376"/>
    <n v="2.6644419093833234"/>
    <n v="0.53217219875944943"/>
  </r>
  <r>
    <x v="13"/>
    <s v="Stony Brook"/>
    <s v="High End"/>
    <s v="Ben and Jerry's"/>
    <s v="S'mores"/>
    <n v="734"/>
    <n v="915.09614999998121"/>
    <n v="671680.57409998623"/>
    <n v="1962.7382285399597"/>
    <n v="1440649.8597483304"/>
    <n v="1047.6420785399785"/>
    <n v="768969.2856483442"/>
    <n v="2.6740302841143864"/>
    <n v="0.53376556450897561"/>
  </r>
  <r>
    <x v="13"/>
    <s v="Stony Brook"/>
    <s v="High End"/>
    <s v="Ben and Jerry's"/>
    <s v="Raspberry Chocolate Chunk"/>
    <n v="637"/>
    <n v="791.58397499998398"/>
    <n v="504238.99207498977"/>
    <n v="1752.5648219099646"/>
    <n v="1116383.7915566475"/>
    <n v="960.98084690998064"/>
    <n v="612144.7994816578"/>
    <n v="2.7512791552746698"/>
    <n v="0.54832827573401421"/>
  </r>
  <r>
    <x v="13"/>
    <s v="Stony Brook"/>
    <s v="Low End"/>
    <s v="EDY's"/>
    <s v="Vanilla"/>
    <n v="805"/>
    <n v="1062.2601463319781"/>
    <n v="855119.41779724241"/>
    <n v="1627.0811171999665"/>
    <n v="1309800.2993459729"/>
    <n v="564.82097086798831"/>
    <n v="454680.88154873054"/>
    <n v="2.0212187791303933"/>
    <n v="0.34713756118071426"/>
  </r>
  <r>
    <x v="13"/>
    <s v="Stony Brook"/>
    <s v="Low End"/>
    <s v="EDY's"/>
    <s v="Mint Cookie Crunch "/>
    <n v="744"/>
    <n v="988.13521325997988"/>
    <n v="735172.59866542497"/>
    <n v="1530.0329459999689"/>
    <n v="1138344.5118239769"/>
    <n v="541.89773273998901"/>
    <n v="403171.91315855191"/>
    <n v="2.0564958951612486"/>
    <n v="0.35417389812206046"/>
  </r>
  <r>
    <x v="13"/>
    <s v="Stony Brook"/>
    <s v="Low End"/>
    <s v="EDY's"/>
    <s v="Peppermint (Holiday)"/>
    <n v="975"/>
    <n v="1259.1405216674741"/>
    <n v="1227662.0086257872"/>
    <n v="2282.5399892499618"/>
    <n v="2225476.4895187127"/>
    <n v="1023.3994675824877"/>
    <n v="997814.48089292552"/>
    <n v="2.3410666556409865"/>
    <n v="0.44835992902747557"/>
  </r>
  <r>
    <x v="13"/>
    <s v="Stony Brook"/>
    <s v="High End"/>
    <s v="Häagen-Dazs"/>
    <s v="Crème Brûlée"/>
    <n v="653"/>
    <n v="912.65696099998024"/>
    <n v="595964.99553298706"/>
    <n v="2015.0458389899563"/>
    <n v="1315824.9328604415"/>
    <n v="1102.3888779899762"/>
    <n v="719859.93732745445"/>
    <n v="3.0858282373506221"/>
    <n v="0.54707880915629681"/>
  </r>
  <r>
    <x v="13"/>
    <s v="Stony Brook"/>
    <s v="Low End"/>
    <s v="Baskin-Robbins"/>
    <s v="World Class Chocolate"/>
    <n v="955"/>
    <n v="1076.2248349999759"/>
    <n v="1027794.717424977"/>
    <n v="2041.7663349999539"/>
    <n v="1949886.849924956"/>
    <n v="965.54149999997799"/>
    <n v="922092.13249997899"/>
    <n v="2.1379752198952398"/>
    <n v="0.47289520032173504"/>
  </r>
  <r>
    <x v="13"/>
    <s v="Stony Brook"/>
    <s v="Low End"/>
    <s v="Baskin-Robbins"/>
    <s v="Chocolate Almond"/>
    <n v="907"/>
    <n v="1017.9805199999774"/>
    <n v="923308.3316399795"/>
    <n v="1952.5285199999566"/>
    <n v="1770943.3676399607"/>
    <n v="934.5479999999792"/>
    <n v="847635.03599998122"/>
    <n v="2.1527326571113083"/>
    <n v="0.47863474998050221"/>
  </r>
  <r>
    <x v="13"/>
    <s v="Stony Brook"/>
    <s v="Low End"/>
    <s v="Baskin-Robbins"/>
    <s v="Fudge Ribbon"/>
    <n v="959"/>
    <n v="1080.9234239999757"/>
    <n v="1036605.5636159767"/>
    <n v="2195.0701161599504"/>
    <n v="2105072.2413973925"/>
    <n v="1114.1466921599747"/>
    <n v="1068466.6777814156"/>
    <n v="2.2889156581438481"/>
    <n v="0.50756770089379188"/>
  </r>
  <r>
    <x v="13"/>
    <s v="Stony Brook"/>
    <s v="Low End"/>
    <s v="Baskin-Robbins"/>
    <s v="Lemon Crisp"/>
    <n v="948"/>
    <n v="1064.3745839999765"/>
    <n v="1009027.1056319777"/>
    <n v="2166.317440559952"/>
    <n v="2053668.9336508345"/>
    <n v="1101.9428565599756"/>
    <n v="1044641.8280188568"/>
    <n v="2.2851449794936203"/>
    <n v="0.50867099896271162"/>
  </r>
  <r>
    <x v="13"/>
    <s v="Stony Brook"/>
    <s v="Low End"/>
    <s v="Baskin-Robbins"/>
    <s v="Strawberry"/>
    <n v="946"/>
    <n v="1066.458909999976"/>
    <n v="1008870.1288599772"/>
    <n v="2171.4560218999509"/>
    <n v="2054197.3967173535"/>
    <n v="1104.9971118999749"/>
    <n v="1045327.2678573763"/>
    <n v="2.2954080569766924"/>
    <n v="0.50887381588927583"/>
  </r>
  <r>
    <x v="14"/>
    <s v="Centereach"/>
    <s v="Low End"/>
    <s v="Baskin-Robbins"/>
    <s v="Pistachio Almond"/>
    <n v="894"/>
    <n v="1003.9235579999777"/>
    <n v="897507.66085198009"/>
    <n v="2067.3894562199544"/>
    <n v="1848246.1738606391"/>
    <n v="1063.4658982199767"/>
    <n v="950738.51300865901"/>
    <n v="2.3125161702684052"/>
    <n v="0.51440036855195803"/>
  </r>
  <r>
    <x v="14"/>
    <s v="Centereach"/>
    <s v="Low End"/>
    <s v="Baskin-Robbins"/>
    <s v="Chocolate Fudge"/>
    <n v="868"/>
    <n v="974.89940799997828"/>
    <n v="846212.68614398118"/>
    <n v="2019.9304827199553"/>
    <n v="1753299.6590009213"/>
    <n v="1045.0310747199769"/>
    <n v="907086.97285694012"/>
    <n v="2.3271088510598563"/>
    <n v="0.51735992087845573"/>
  </r>
  <r>
    <x v="14"/>
    <s v="Centereach"/>
    <s v="Low End"/>
    <s v="Baskin-Robbins"/>
    <s v="Fudge Ribbon"/>
    <n v="834"/>
    <n v="950.48728199997777"/>
    <n v="792706.39318798145"/>
    <n v="1986.1747993799534"/>
    <n v="1656469.782682881"/>
    <n v="1035.6875173799756"/>
    <n v="863763.38949489954"/>
    <n v="2.3815045556114547"/>
    <n v="0.52144832252594175"/>
  </r>
  <r>
    <x v="14"/>
    <s v="Centereach"/>
    <s v="Low End"/>
    <s v="Baskin-Robbins"/>
    <s v="Raspberry Sherbet"/>
    <n v="813"/>
    <n v="924.4509179999784"/>
    <n v="751578.59633398242"/>
    <n v="1942.5590386199549"/>
    <n v="1579300.4983980234"/>
    <n v="1018.1081206199765"/>
    <n v="827721.902064041"/>
    <n v="2.3893715112176568"/>
    <n v="0.52410665538549983"/>
  </r>
  <r>
    <x v="14"/>
    <s v="Centereach"/>
    <s v="Low End"/>
    <s v="Baskin-Robbins"/>
    <s v="World Class Chocolate"/>
    <n v="594"/>
    <n v="670.34622599998477"/>
    <n v="398185.65824399097"/>
    <n v="1432.5286259999675"/>
    <n v="850922.00384398072"/>
    <n v="762.18239999998275"/>
    <n v="452736.34559998976"/>
    <n v="2.4116643535352988"/>
    <n v="0.53205387045438357"/>
  </r>
  <r>
    <x v="14"/>
    <s v="Centereach"/>
    <s v="Low End"/>
    <s v="Baskin-Robbins"/>
    <s v="Chocolate Chip Cookie Dough"/>
    <n v="955"/>
    <n v="1078.1252849999755"/>
    <n v="1029609.6471749766"/>
    <n v="2385.5501098499453"/>
    <n v="2278200.3549066978"/>
    <n v="1307.4248248499698"/>
    <n v="1248590.707731721"/>
    <n v="2.4979582302093668"/>
    <n v="0.54806009710364412"/>
  </r>
  <r>
    <x v="14"/>
    <s v="Centereach"/>
    <s v="Low End"/>
    <s v="Baskin-Robbins"/>
    <s v="Pumpkin Cheesecake"/>
    <n v="907"/>
    <n v="1019.4244639999773"/>
    <n v="924617.98884797946"/>
    <n v="2276.9546574399492"/>
    <n v="2065197.874298034"/>
    <n v="1257.5301934399718"/>
    <n v="1140579.8854500544"/>
    <n v="2.5104240986107489"/>
    <n v="0.55228600592945143"/>
  </r>
  <r>
    <x v="14"/>
    <s v="Centereach"/>
    <s v="Low End"/>
    <s v="Baskin-Robbins"/>
    <s v="Mint Chocolate Chip"/>
    <n v="594"/>
    <n v="670.70084399998473"/>
    <n v="398396.30133599095"/>
    <n v="1644.9110972399626"/>
    <n v="977077.1917605378"/>
    <n v="974.21025323997787"/>
    <n v="578680.89042454679"/>
    <n v="2.7692106014140783"/>
    <n v="0.59225708603621774"/>
  </r>
  <r>
    <x v="14"/>
    <s v="Centereach"/>
    <s v="High End"/>
    <s v="Ben and Jerry's"/>
    <s v="Everything But The..."/>
    <n v="317"/>
    <n v="731.34423024998353"/>
    <n v="231836.12098924478"/>
    <n v="1553.4672749999761"/>
    <n v="492449.12617499242"/>
    <n v="822.12304474999257"/>
    <n v="260613.00518574764"/>
    <n v="4.9005276813879375"/>
    <n v="0.52921812900758092"/>
  </r>
  <r>
    <x v="14"/>
    <s v="Centereach"/>
    <s v="High End"/>
    <s v="Ben and Jerry's"/>
    <s v="World Class Chocolate"/>
    <n v="317"/>
    <n v="772.48890922908242"/>
    <n v="244878.98422561912"/>
    <n v="1185.7318846099729"/>
    <n v="375877.0074213614"/>
    <n v="413.24297538089047"/>
    <n v="130998.02319574228"/>
    <n v="3.7404791312617443"/>
    <n v="0.34851299922395185"/>
  </r>
  <r>
    <x v="14"/>
    <s v="Centereach"/>
    <s v="High End"/>
    <s v="Ben and Jerry's"/>
    <s v="Half Baked"/>
    <n v="839"/>
    <n v="1070.1654749999759"/>
    <n v="897868.83352497977"/>
    <n v="2234.51565930995"/>
    <n v="1874758.6381610481"/>
    <n v="1164.3501843099741"/>
    <n v="976889.80463606829"/>
    <n v="2.6633082947675208"/>
    <n v="0.52107497186640517"/>
  </r>
  <r>
    <x v="14"/>
    <s v="Centereach"/>
    <s v="High End"/>
    <s v="Ben and Jerry's"/>
    <s v="Black Raspberry"/>
    <n v="735"/>
    <n v="933.5418749999792"/>
    <n v="686153.2781249847"/>
    <n v="2001.7246207499559"/>
    <n v="1471267.5962512176"/>
    <n v="1068.1827457499767"/>
    <n v="785114.31812623295"/>
    <n v="2.7234348581632051"/>
    <n v="0.53363121714003636"/>
  </r>
  <r>
    <x v="14"/>
    <s v="Centereach"/>
    <s v="High End"/>
    <s v="Ben and Jerry's"/>
    <s v="Vanilla"/>
    <n v="665"/>
    <n v="848.67299999998079"/>
    <n v="564367.54499998724"/>
    <n v="1860.260870799958"/>
    <n v="1237073.479081972"/>
    <n v="1011.5878707999772"/>
    <n v="672705.9340819848"/>
    <n v="2.7973847681202377"/>
    <n v="0.54378817867892337"/>
  </r>
  <r>
    <x v="14"/>
    <s v="Centereach"/>
    <s v="Low End"/>
    <s v="EDY's"/>
    <s v="Red, White and No More Blues  New!"/>
    <n v="999"/>
    <n v="1311.8054903849709"/>
    <n v="1310493.684894586"/>
    <n v="2455.6830334999568"/>
    <n v="2453227.3504664567"/>
    <n v="1143.8775431149859"/>
    <n v="1142733.6655718707"/>
    <n v="2.4581411746746316"/>
    <n v="0.46580830160506381"/>
  </r>
  <r>
    <x v="14"/>
    <s v="Centereach"/>
    <s v="Low End"/>
    <s v="EDY's"/>
    <s v="Peppermint (Holiday)"/>
    <n v="716"/>
    <n v="953.67039503997842"/>
    <n v="682828.0028486246"/>
    <n v="1937.6399839999674"/>
    <n v="1387350.2285439766"/>
    <n v="983.96958895998898"/>
    <n v="704522.22569535195"/>
    <n v="2.7062010949720214"/>
    <n v="0.50781858192703644"/>
  </r>
  <r>
    <x v="14"/>
    <s v="Centereach"/>
    <s v="Low End"/>
    <s v="EDY's"/>
    <s v="Brownie Batter"/>
    <n v="716"/>
    <n v="1019.9069366551768"/>
    <n v="730253.36664510658"/>
    <n v="1650.7288279199624"/>
    <n v="1181921.8407906932"/>
    <n v="630.82189126478568"/>
    <n v="451668.4741455866"/>
    <n v="2.3054871898323497"/>
    <n v="0.38214749787805358"/>
  </r>
  <r>
    <x v="14"/>
    <s v="Centereach"/>
    <s v="High End"/>
    <s v="Häagen-Dazs"/>
    <s v="Pannacotta"/>
    <n v="289"/>
    <n v="529.43320490998826"/>
    <n v="153006.19621898662"/>
    <n v="849.97256099998106"/>
    <n v="245642.07012899453"/>
    <n v="320.53935608999279"/>
    <n v="92635.873910007911"/>
    <n v="2.9410815259514917"/>
    <n v="0.37711729860183091"/>
  </r>
  <r>
    <x v="14"/>
    <s v="Centereach"/>
    <s v="High End"/>
    <s v="Häagen-Dazs"/>
    <s v="Chocolate"/>
    <n v="289"/>
    <n v="557.27400879718766"/>
    <n v="161052.18854238724"/>
    <n v="939.62979611997912"/>
    <n v="271553.01107867394"/>
    <n v="382.35578732279146"/>
    <n v="110500.82253628669"/>
    <n v="3.2513141734255333"/>
    <n v="0.4069217354554488"/>
  </r>
  <r>
    <x v="14"/>
    <s v="Centereach"/>
    <s v="High End"/>
    <s v="Häagen-Dazs"/>
    <s v="Belgian Chocolate"/>
    <n v="941"/>
    <n v="1321.7370689999707"/>
    <n v="1243754.5819289724"/>
    <n v="2541.0392189999438"/>
    <n v="2391117.9050789471"/>
    <n v="1219.3021499999732"/>
    <n v="1147363.3231499747"/>
    <n v="2.7003604877788989"/>
    <n v="0.47984389256291921"/>
  </r>
  <r>
    <x v="14"/>
    <s v="Centereach"/>
    <s v="High End"/>
    <s v="Häagen-Dazs"/>
    <s v="Pannacotta"/>
    <n v="712"/>
    <n v="1000.9680479999778"/>
    <n v="712689.25017598423"/>
    <n v="2171.767324319952"/>
    <n v="1546298.3349158058"/>
    <n v="1170.7992763199741"/>
    <n v="833609.08473982161"/>
    <n v="3.0502350060673482"/>
    <n v="0.53909977519649244"/>
  </r>
  <r>
    <x v="14"/>
    <s v="Centereach"/>
    <s v="High End"/>
    <s v="Häagen-Dazs"/>
    <s v="Raspberry Sorbet"/>
    <n v="681"/>
    <n v="957.55614299997876"/>
    <n v="652095.73338298558"/>
    <n v="2096.0179403699535"/>
    <n v="1427388.2173919384"/>
    <n v="1138.4617973699746"/>
    <n v="775292.48400895286"/>
    <n v="3.0778530695594033"/>
    <n v="0.54315460542720007"/>
  </r>
  <r>
    <x v="14"/>
    <s v="Centereach"/>
    <s v="High End"/>
    <s v="Häagen-Dazs"/>
    <s v="Chocolate"/>
    <n v="941"/>
    <n v="1323.6115409999707"/>
    <n v="1245518.4600809724"/>
    <n v="2990.0461481099333"/>
    <n v="2813633.4253714471"/>
    <n v="1666.4346071099626"/>
    <n v="1568114.9652904747"/>
    <n v="3.1775198173325538"/>
    <n v="0.55732738712522834"/>
  </r>
  <r>
    <x v="14"/>
    <s v="Centereach"/>
    <s v="Low End"/>
    <s v="Baskin-Robbins"/>
    <s v="Egg Nog"/>
    <n v="997"/>
    <n v="1160.0623409999707"/>
    <n v="1156582.1539769708"/>
    <n v="2338.4039826899411"/>
    <n v="2331388.7707418711"/>
    <n v="1178.3416416899704"/>
    <n v="1174806.6167649003"/>
    <n v="2.3454403036007432"/>
    <n v="0.50390849930664516"/>
  </r>
  <r>
    <x v="14"/>
    <s v="Centereach"/>
    <s v="Low End"/>
    <s v="Baskin-Robbins"/>
    <s v="Banana Nut Fudge"/>
    <n v="991"/>
    <n v="1141.6429009999722"/>
    <n v="1131368.1148909724"/>
    <n v="2303.887753089944"/>
    <n v="2283152.7633121344"/>
    <n v="1162.2448520899718"/>
    <n v="1151784.648421162"/>
    <n v="2.3248110525630112"/>
    <n v="0.50447112735035993"/>
  </r>
  <r>
    <x v="14"/>
    <s v="Centereach"/>
    <s v="Low End"/>
    <s v="Baskin-Robbins"/>
    <s v="Peppermint Stick"/>
    <n v="894"/>
    <n v="1042.3512539999736"/>
    <n v="931862.02107597631"/>
    <n v="2146.5239808599454"/>
    <n v="1918992.4388887913"/>
    <n v="1104.1727268599718"/>
    <n v="987130.41781281494"/>
    <n v="2.4010335356375228"/>
    <n v="0.51440036855195792"/>
  </r>
  <r>
    <x v="14"/>
    <s v="Centereach"/>
    <s v="High End"/>
    <s v="Ben and Jerry's"/>
    <s v="Strawberry Cheesecake"/>
    <n v="994"/>
    <n v="1309.9180499999668"/>
    <n v="1302058.5416999669"/>
    <n v="2653.9680017799328"/>
    <n v="2638044.1937692533"/>
    <n v="1344.049951779966"/>
    <n v="1335985.6520692864"/>
    <n v="2.6699879293560693"/>
    <n v="0.50643035292006311"/>
  </r>
  <r>
    <x v="14"/>
    <s v="Centereach"/>
    <s v="High End"/>
    <s v="Ben and Jerry's"/>
    <s v="Pistachio Pistachio"/>
    <n v="993"/>
    <n v="1308.8236499999666"/>
    <n v="1299661.884449967"/>
    <n v="2652.1926875399331"/>
    <n v="2633627.3387271534"/>
    <n v="1343.3690375399665"/>
    <n v="1333965.4542771864"/>
    <n v="2.6708889099092983"/>
    <n v="0.50651260892587013"/>
  </r>
  <r>
    <x v="14"/>
    <s v="Centereach"/>
    <s v="High End"/>
    <s v="Ben and Jerry's"/>
    <s v="Raspberry Chocolate Chunk"/>
    <n v="962"/>
    <n v="1249.5658499999697"/>
    <n v="1202082.3476999709"/>
    <n v="2545.6298666599387"/>
    <n v="2448895.9317268608"/>
    <n v="1296.064016659969"/>
    <n v="1246813.5840268899"/>
    <n v="2.646184892577899"/>
    <n v="0.50913293940902105"/>
  </r>
  <r>
    <x v="14"/>
    <s v="Centereach"/>
    <s v="High End"/>
    <s v="Ben and Jerry's"/>
    <s v="Vanilla"/>
    <n v="902"/>
    <n v="1189.2869999999698"/>
    <n v="1072736.8739999728"/>
    <n v="2450.2407451999379"/>
    <n v="2210117.1521703438"/>
    <n v="1260.9537451999681"/>
    <n v="1137380.278170371"/>
    <n v="2.7164531543236561"/>
    <n v="0.51462442932197472"/>
  </r>
  <r>
    <x v="14"/>
    <s v="Centereach"/>
    <s v="High End"/>
    <s v="Ben and Jerry's"/>
    <s v="Black Raspberry"/>
    <n v="813"/>
    <n v="1056.5747999999744"/>
    <n v="858995.31239997922"/>
    <n v="2219.5627540799464"/>
    <n v="1804504.5190669964"/>
    <n v="1162.987954079972"/>
    <n v="945509.20666701719"/>
    <n v="2.7300894884132183"/>
    <n v="0.52397164799336982"/>
  </r>
  <r>
    <x v="14"/>
    <s v="Centereach"/>
    <s v="High End"/>
    <s v="Häagen-Dazs"/>
    <s v="Almond Hazelnut Swirl"/>
    <n v="851"/>
    <n v="1223.7167249999702"/>
    <n v="1041382.9329749746"/>
    <n v="2570.5010677499376"/>
    <n v="2187496.4086551969"/>
    <n v="1346.7843427499674"/>
    <n v="1146113.4756802223"/>
    <n v="3.020565297003452"/>
    <n v="0.52393844906233067"/>
  </r>
  <r>
    <x v="14"/>
    <s v="Centereach"/>
    <s v="High End"/>
    <s v="Häagen-Dazs"/>
    <s v="Pistachio"/>
    <n v="845"/>
    <n v="1218.4553549999703"/>
    <n v="1029594.7749749749"/>
    <n v="2562.5114194499379"/>
    <n v="2165322.1494351975"/>
    <n v="1344.0560644499676"/>
    <n v="1135727.3744602227"/>
    <n v="3.0325578928401633"/>
    <n v="0.52450734628861839"/>
  </r>
  <r>
    <x v="14"/>
    <s v="Lake Grove"/>
    <s v="High End"/>
    <s v="Häagen-Dazs"/>
    <s v="Black Walnut"/>
    <n v="789"/>
    <n v="1151.8508429999706"/>
    <n v="908810.31512697681"/>
    <n v="2451.5782133699377"/>
    <n v="1934295.2103488808"/>
    <n v="1299.727370369967"/>
    <n v="1025484.895221904"/>
    <n v="3.1071967216349021"/>
    <n v="0.53015945535890641"/>
  </r>
  <r>
    <x v="14"/>
    <s v="Lake Grove"/>
    <s v="High End"/>
    <s v="Häagen-Dazs"/>
    <s v="Vanilla Chocolate Chip"/>
    <n v="786"/>
    <n v="1133.9669159999723"/>
    <n v="891297.99597597821"/>
    <n v="2415.1666724399411"/>
    <n v="1898321.0045377936"/>
    <n v="1281.1997564399687"/>
    <n v="1007023.0085618154"/>
    <n v="3.0727311354197724"/>
    <n v="0.53048088608544219"/>
  </r>
  <r>
    <x v="14"/>
    <s v="Lake Grove"/>
    <s v="High End"/>
    <s v="Häagen-Dazs"/>
    <s v="Vanilla"/>
    <n v="677"/>
    <n v="974.18336699997633"/>
    <n v="659522.13945898402"/>
    <n v="2134.9594905299482"/>
    <n v="1445367.575088775"/>
    <n v="1160.7761235299718"/>
    <n v="785845.435629791"/>
    <n v="3.1535590702067182"/>
    <n v="0.54369936698041954"/>
  </r>
  <r>
    <x v="14"/>
    <s v="Lake Grove"/>
    <s v="Low End"/>
    <s v="Baskin-Robbins"/>
    <s v="Chocolate Fudge"/>
    <n v="374"/>
    <n v="791.67020291997846"/>
    <n v="296084.65589207195"/>
    <n v="1617.5931319999697"/>
    <n v="604979.83136798872"/>
    <n v="825.92292907999126"/>
    <n v="308895.17547591677"/>
    <n v="4.3251153262031279"/>
    <n v="0.51058755922067478"/>
  </r>
  <r>
    <x v="14"/>
    <s v="Lake Grove"/>
    <s v="Low End"/>
    <s v="Baskin-Robbins"/>
    <s v="Cherry Macaroon"/>
    <n v="294"/>
    <n v="646.30167293998284"/>
    <n v="190012.69184435497"/>
    <n v="1465.8696739999746"/>
    <n v="430965.68415599252"/>
    <n v="819.56800105999173"/>
    <n v="240952.99231163756"/>
    <n v="4.9859512721087569"/>
    <n v="0.5591001816850506"/>
  </r>
  <r>
    <x v="14"/>
    <s v="Lake Grove"/>
    <s v="Low End"/>
    <s v="Baskin-Robbins"/>
    <s v="Lemon Crisp"/>
    <n v="290"/>
    <n v="645.31515839998247"/>
    <n v="187141.39593599492"/>
    <n v="1467.6726399999736"/>
    <n v="425625.06559999235"/>
    <n v="822.35748159999116"/>
    <n v="238483.66966399743"/>
    <n v="5.0609401379309435"/>
    <n v="0.56031396865176009"/>
  </r>
  <r>
    <x v="14"/>
    <s v="Lake Grove"/>
    <s v="Low End"/>
    <s v="Baskin-Robbins"/>
    <s v="Raspberry Sherbet"/>
    <n v="249"/>
    <n v="393.79981442998968"/>
    <n v="98056.153793067424"/>
    <n v="705.70955299998161"/>
    <n v="175721.67869699543"/>
    <n v="311.90973856999193"/>
    <n v="77665.524903928002"/>
    <n v="2.8341749116465125"/>
    <n v="0.44198032638790147"/>
  </r>
  <r>
    <x v="14"/>
    <s v="Lake Grove"/>
    <s v="Low End"/>
    <s v="Baskin-Robbins"/>
    <s v="Chocolate Chip"/>
    <n v="778"/>
    <n v="916.85588399997584"/>
    <n v="713313.87775198126"/>
    <n v="1821.737483999952"/>
    <n v="1417311.7625519626"/>
    <n v="904.88159999997617"/>
    <n v="703997.88479998137"/>
    <n v="2.3415648894600927"/>
    <n v="0.49671349903452938"/>
  </r>
  <r>
    <x v="14"/>
    <s v="Lake Grove"/>
    <s v="Low End"/>
    <s v="Baskin-Robbins"/>
    <s v="Cherry Macaroon"/>
    <n v="733"/>
    <n v="863.97024099997725"/>
    <n v="633290.18665298331"/>
    <n v="1742.3511409999542"/>
    <n v="1277143.3863529663"/>
    <n v="878.38089999997692"/>
    <n v="643853.199699983"/>
    <n v="2.3770138349249033"/>
    <n v="0.50413540607885998"/>
  </r>
  <r>
    <x v="14"/>
    <s v="Lake Grove"/>
    <s v="Low End"/>
    <s v="Baskin-Robbins"/>
    <s v="Chocolate Almond"/>
    <n v="573"/>
    <n v="672.64527299998247"/>
    <n v="385425.74142898998"/>
    <n v="1453.0829729999623"/>
    <n v="832616.54352897836"/>
    <n v="780.43769999997983"/>
    <n v="447190.80209998839"/>
    <n v="2.5359214188481016"/>
    <n v="0.53709094009182923"/>
  </r>
  <r>
    <x v="14"/>
    <s v="Lake Grove"/>
    <s v="Low End"/>
    <s v="Baskin-Robbins"/>
    <s v="Cherry Macaroon"/>
    <n v="169"/>
    <n v="260.21628338999284"/>
    <n v="43976.551892908792"/>
    <n v="573.69036899998423"/>
    <n v="96953.672360997341"/>
    <n v="313.47408560999139"/>
    <n v="52977.120468088549"/>
    <n v="3.3946175680472441"/>
    <n v="0.54641685227593562"/>
  </r>
  <r>
    <x v="14"/>
    <s v="Lake Grove"/>
    <s v="Low End"/>
    <s v="Baskin-Robbins"/>
    <s v="World Class Chocolate"/>
    <n v="399"/>
    <n v="475.92959399998699"/>
    <n v="189895.9080059948"/>
    <n v="1164.6401939999682"/>
    <n v="464691.43740598735"/>
    <n v="688.71059999998124"/>
    <n v="274795.52939999255"/>
    <n v="2.9188977293232288"/>
    <n v="0.59135053345067712"/>
  </r>
  <r>
    <x v="14"/>
    <s v="Lake Grove"/>
    <s v="High End"/>
    <s v="Ben and Jerry's"/>
    <s v="Mint Chocolate Chunk"/>
    <n v="363"/>
    <n v="850.91222096997774"/>
    <n v="308881.1362121019"/>
    <n v="1690.154986999969"/>
    <n v="613526.26028098876"/>
    <n v="839.24276602999123"/>
    <n v="304645.12406888686"/>
    <n v="4.6560743443525316"/>
    <n v="0.4965478151324158"/>
  </r>
  <r>
    <x v="14"/>
    <s v="Lake Grove"/>
    <s v="High End"/>
    <s v="Ben and Jerry's"/>
    <s v="Coffee HEATH Bar Crunch"/>
    <n v="245"/>
    <n v="424.36592149998876"/>
    <n v="103969.65076749725"/>
    <n v="744.83764999998027"/>
    <n v="182485.22424999517"/>
    <n v="320.47172849999151"/>
    <n v="78515.573482497915"/>
    <n v="3.0401536734693071"/>
    <n v="0.43025715536801878"/>
  </r>
  <r>
    <x v="14"/>
    <s v="Lake Grove"/>
    <s v="High End"/>
    <s v="Ben and Jerry's"/>
    <s v="Coffee"/>
    <n v="759"/>
    <n v="1007.2309499999739"/>
    <n v="764488.29104998021"/>
    <n v="2004.6771179999478"/>
    <n v="1521549.9325619603"/>
    <n v="997.44616799997391"/>
    <n v="757061.64151198009"/>
    <n v="2.641208324110603"/>
    <n v="0.49755951172581792"/>
  </r>
  <r>
    <x v="14"/>
    <s v="Lake Grove"/>
    <s v="High End"/>
    <s v="Ben and Jerry's"/>
    <s v="Banana Split"/>
    <n v="732"/>
    <n v="986.71769999997309"/>
    <n v="722277.35639998026"/>
    <n v="1979.8337879999458"/>
    <n v="1449238.3328159603"/>
    <n v="993.11608799997271"/>
    <n v="726960.97641598003"/>
    <n v="2.7046909672130406"/>
    <n v="0.50161589019209119"/>
  </r>
  <r>
    <x v="14"/>
    <s v="Lake Grove"/>
    <s v="High End"/>
    <s v="Ben and Jerry's"/>
    <s v="Key Lime Pie"/>
    <n v="704"/>
    <n v="949.13279999997405"/>
    <n v="668189.49119998177"/>
    <n v="1921.6104319999477"/>
    <n v="1352813.7441279632"/>
    <n v="972.4776319999736"/>
    <n v="684624.25292798143"/>
    <n v="2.7295602727271984"/>
    <n v="0.50607428842268076"/>
  </r>
  <r>
    <x v="14"/>
    <s v="Lake Grove"/>
    <s v="High End"/>
    <s v="Ben and Jerry's"/>
    <s v="Strawberry"/>
    <n v="169"/>
    <n v="273.04784954999286"/>
    <n v="46145.086573948793"/>
    <n v="585.07330499998466"/>
    <n v="98877.388544997404"/>
    <n v="312.0254554499918"/>
    <n v="52732.301971048611"/>
    <n v="3.4619722189348203"/>
    <n v="0.53331001907530196"/>
  </r>
  <r>
    <x v="14"/>
    <s v="Lake Grove"/>
    <s v="Low End"/>
    <s v="EDY's"/>
    <s v="Chocolate Chip"/>
    <n v="914"/>
    <n v="1233.1221888199675"/>
    <n v="1127073.6805814502"/>
    <n v="2293.427221999953"/>
    <n v="2096192.4809079571"/>
    <n v="1060.3050331799855"/>
    <n v="969118.80032650684"/>
    <n v="2.5092201553609987"/>
    <n v="0.46232338354096991"/>
  </r>
  <r>
    <x v="14"/>
    <s v="Lake Grove"/>
    <s v="Low End"/>
    <s v="EDY's"/>
    <s v="Mint Cookie Crunch "/>
    <n v="299"/>
    <n v="501.05699265998635"/>
    <n v="149816.04080533591"/>
    <n v="894.61368599997559"/>
    <n v="267489.49211399269"/>
    <n v="393.55669333998924"/>
    <n v="117673.45130865677"/>
    <n v="2.9920190167223262"/>
    <n v="0.43991803333534063"/>
  </r>
  <r>
    <x v="14"/>
    <s v="Lake Grove"/>
    <s v="High End"/>
    <s v="Häagen-Dazs"/>
    <s v="Black Walnut"/>
    <n v="276"/>
    <n v="747.59454431998029"/>
    <n v="206336.09423231456"/>
    <n v="1597.4150719999709"/>
    <n v="440886.55987199198"/>
    <n v="849.82052767999062"/>
    <n v="234550.46563967742"/>
    <n v="5.7877357681158363"/>
    <n v="0.53199731402058914"/>
  </r>
  <r>
    <x v="14"/>
    <s v="Lake Grove"/>
    <s v="High End"/>
    <s v="Häagen-Dazs"/>
    <s v="Vanilla Honey Bee"/>
    <n v="259"/>
    <n v="716.6240559299805"/>
    <n v="185605.63048586494"/>
    <n v="1567.0142029999711"/>
    <n v="405856.67857699253"/>
    <n v="850.39014706999058"/>
    <n v="220251.0480911276"/>
    <n v="6.0502478880307766"/>
    <n v="0.54268183749832055"/>
  </r>
  <r>
    <x v="14"/>
    <s v="Lake Grove"/>
    <s v="High End"/>
    <s v="Häagen-Dazs"/>
    <s v="Raspberry Sorbet"/>
    <n v="203"/>
    <n v="363.9052612799905"/>
    <n v="73872.768039838076"/>
    <n v="685.43668799998215"/>
    <n v="139143.64766399638"/>
    <n v="321.53142671999166"/>
    <n v="65270.879624158304"/>
    <n v="3.3765354088669071"/>
    <n v="0.46908989896379755"/>
  </r>
  <r>
    <x v="14"/>
    <s v="Lake Grove"/>
    <s v="High End"/>
    <s v="Häagen-Dazs"/>
    <s v="Rocky Road"/>
    <n v="941"/>
    <n v="1386.8749709999636"/>
    <n v="1305049.3477109657"/>
    <n v="2666.2668209999301"/>
    <n v="2508957.0785609344"/>
    <n v="1279.3918499999666"/>
    <n v="1203907.7308499687"/>
    <n v="2.8334397672687888"/>
    <n v="0.47984389256291921"/>
  </r>
  <r>
    <x v="14"/>
    <s v="Lake Grove"/>
    <s v="High End"/>
    <s v="Häagen-Dazs"/>
    <s v="Pistachio"/>
    <n v="793"/>
    <n v="1168.9454399999693"/>
    <n v="926973.73391997558"/>
    <n v="2317.1294399999392"/>
    <n v="1837483.6459199518"/>
    <n v="1148.18399999997"/>
    <n v="910509.91199997626"/>
    <n v="2.9219791172760896"/>
    <n v="0.4955200085844147"/>
  </r>
  <r>
    <x v="14"/>
    <s v="Lake Grove"/>
    <s v="High End"/>
    <s v="Häagen-Dazs"/>
    <s v="Rocky Road"/>
    <n v="686"/>
    <n v="1011.9021359999734"/>
    <n v="694164.86529598176"/>
    <n v="2065.7817359999453"/>
    <n v="1417126.2708959626"/>
    <n v="1053.879599999972"/>
    <n v="722961.40559998085"/>
    <n v="3.0113436384838854"/>
    <n v="0.5101601885786059"/>
  </r>
  <r>
    <x v="14"/>
    <s v="Lake Grove"/>
    <s v="High End"/>
    <s v="Häagen-Dazs"/>
    <s v="Belgian Chocolate"/>
    <n v="348"/>
    <n v="511.24679999998671"/>
    <n v="177913.88639999536"/>
    <n v="1261.7267999999672"/>
    <n v="439080.92639998859"/>
    <n v="750.47999999998046"/>
    <n v="261167.03999999323"/>
    <n v="3.6256517241378368"/>
    <n v="0.59480388305931209"/>
  </r>
  <r>
    <x v="14"/>
    <s v="Selden"/>
    <s v="Low End"/>
    <s v="Baskin-Robbins"/>
    <s v="Rainbow Sherbet"/>
    <n v="980"/>
    <n v="1183.3813599999664"/>
    <n v="1159713.7327999671"/>
    <n v="2233.1453599999368"/>
    <n v="2188482.4527999382"/>
    <n v="1049.7639999999703"/>
    <n v="1028768.7199999711"/>
    <n v="2.2787197551019762"/>
    <n v="0.4700831476550188"/>
  </r>
  <r>
    <x v="14"/>
    <s v="Selden"/>
    <s v="Low End"/>
    <s v="Baskin-Robbins"/>
    <s v="Pistachio Almond"/>
    <n v="911"/>
    <n v="1113.6583269999674"/>
    <n v="1014542.7358969703"/>
    <n v="2134.0106269999374"/>
    <n v="1944083.6811969429"/>
    <n v="1020.35229999997"/>
    <n v="929540.94529997266"/>
    <n v="2.3424924555432902"/>
    <n v="0.47813834059224669"/>
  </r>
  <r>
    <x v="14"/>
    <s v="Selden"/>
    <s v="Low End"/>
    <s v="Baskin-Robbins"/>
    <s v="Chocolate Almond"/>
    <n v="874"/>
    <n v="1049.9912619999707"/>
    <n v="917692.36298797443"/>
    <n v="2030.4000619999433"/>
    <n v="1774569.6541879505"/>
    <n v="980.40879999997264"/>
    <n v="856877.29119997611"/>
    <n v="2.3231121990846035"/>
    <n v="0.48286483947122733"/>
  </r>
  <r>
    <x v="14"/>
    <s v="Selden"/>
    <s v="Low End"/>
    <s v="Baskin-Robbins"/>
    <s v="Peppermint Stick"/>
    <n v="847"/>
    <n v="1023.1167099999709"/>
    <n v="866579.85336997535"/>
    <n v="1992.4957099999435"/>
    <n v="1687643.8663699522"/>
    <n v="969.37899999997262"/>
    <n v="821064.01299997687"/>
    <n v="2.3524152420306299"/>
    <n v="0.48651497472985783"/>
  </r>
  <r>
    <x v="14"/>
    <s v="Selden"/>
    <s v="Low End"/>
    <s v="Baskin-Robbins"/>
    <s v="Rainbow Sherbet"/>
    <n v="828"/>
    <n v="1000.3308119999716"/>
    <n v="828273.91233597649"/>
    <n v="1958.3346119999442"/>
    <n v="1621501.0587359539"/>
    <n v="958.00379999997256"/>
    <n v="793227.14639997738"/>
    <n v="2.3651384202897878"/>
    <n v="0.48919311037535801"/>
  </r>
  <r>
    <x v="14"/>
    <s v="Selden"/>
    <s v="Low End"/>
    <s v="Baskin-Robbins"/>
    <s v="Vanilla"/>
    <n v="625"/>
    <n v="755.32937499997854"/>
    <n v="472080.85937498661"/>
    <n v="1590.3668749999549"/>
    <n v="993979.29687497183"/>
    <n v="835.03749999997638"/>
    <n v="521898.43749998522"/>
    <n v="2.544586999999928"/>
    <n v="0.52505966587112174"/>
  </r>
  <r>
    <x v="14"/>
    <s v="Selden"/>
    <s v="Low End"/>
    <s v="Baskin-Robbins"/>
    <s v="Lemon Sherbet"/>
    <n v="554"/>
    <n v="679.44609799997988"/>
    <n v="376413.13829198887"/>
    <n v="1483.1012979999562"/>
    <n v="821638.11909197574"/>
    <n v="803.65519999997628"/>
    <n v="445224.98079998686"/>
    <n v="2.6770781552345779"/>
    <n v="0.54187478703157332"/>
  </r>
  <r>
    <x v="14"/>
    <s v="Selden"/>
    <s v="Low End"/>
    <s v="Baskin-Robbins"/>
    <s v="Orange Sherbet"/>
    <n v="541"/>
    <n v="650.15270099998179"/>
    <n v="351732.61124099017"/>
    <n v="1429.7876009999602"/>
    <n v="773515.09214097844"/>
    <n v="779.63489999997842"/>
    <n v="421782.48089998827"/>
    <n v="2.6428606303141593"/>
    <n v="0.54528022166000034"/>
  </r>
  <r>
    <x v="14"/>
    <s v="Selden"/>
    <s v="Low End"/>
    <s v="Baskin-Robbins"/>
    <s v="Burgundy Cherry"/>
    <n v="166"/>
    <n v="257.00681237999277"/>
    <n v="42663.130855078802"/>
    <n v="572.85649799998396"/>
    <n v="95094.17866799733"/>
    <n v="315.84968561999119"/>
    <n v="52431.047812918529"/>
    <n v="3.4509427590360477"/>
    <n v="0.55135917410855662"/>
  </r>
  <r>
    <x v="14"/>
    <s v="Selden"/>
    <s v="High End"/>
    <s v="Ben and Jerry's"/>
    <s v="Butter Pecan"/>
    <n v="300"/>
    <n v="749.09855999997876"/>
    <n v="224729.56799999363"/>
    <n v="1592.5759999999689"/>
    <n v="477772.79999999068"/>
    <n v="843.47743999999011"/>
    <n v="253043.23199999705"/>
    <n v="5.3085866666665629"/>
    <n v="0.52963088731715569"/>
  </r>
  <r>
    <x v="14"/>
    <s v="Selden"/>
    <s v="High End"/>
    <s v="Ben and Jerry's"/>
    <s v="S'mores"/>
    <n v="291"/>
    <n v="741.08410784997795"/>
    <n v="215655.47538434359"/>
    <n v="1588.4862349999678"/>
    <n v="462249.49438499066"/>
    <n v="847.40212714998984"/>
    <n v="246594.01900064707"/>
    <n v="5.4587155841923289"/>
    <n v="0.53346520006199927"/>
  </r>
  <r>
    <x v="14"/>
    <s v="Selden"/>
    <s v="High End"/>
    <s v="Ben and Jerry's"/>
    <s v="Butter Pecan"/>
    <n v="272"/>
    <n v="692.49017207998031"/>
    <n v="188357.32680575465"/>
    <n v="1533.3321679999706"/>
    <n v="417066.34969599202"/>
    <n v="840.84199591999027"/>
    <n v="228709.02289023736"/>
    <n v="5.6372506176469503"/>
    <n v="0.54837563149591895"/>
  </r>
  <r>
    <x v="14"/>
    <s v="Selden"/>
    <s v="High End"/>
    <s v="Ben and Jerry's"/>
    <s v="Peanut Butter Cup"/>
    <n v="224"/>
    <n v="390.36337575998908"/>
    <n v="87441.396170237553"/>
    <n v="715.09669599997994"/>
    <n v="160181.65990399552"/>
    <n v="324.73332023999086"/>
    <n v="72740.263733757965"/>
    <n v="3.1923959642856246"/>
    <n v="0.45411106226115183"/>
  </r>
  <r>
    <x v="14"/>
    <s v="Selden"/>
    <s v="High End"/>
    <s v="Ben and Jerry's"/>
    <s v="Gingersnap"/>
    <n v="925"/>
    <n v="1256.0343749999649"/>
    <n v="1161831.7968749676"/>
    <n v="2400.8738749999329"/>
    <n v="2220808.3343749382"/>
    <n v="1144.839499999968"/>
    <n v="1058976.5374999705"/>
    <n v="2.5955393243242519"/>
    <n v="0.47684283290391505"/>
  </r>
  <r>
    <x v="14"/>
    <s v="Selden"/>
    <s v="High End"/>
    <s v="Ben and Jerry's"/>
    <s v="Neapolitan Dynamite"/>
    <n v="644"/>
    <n v="879.83279999997501"/>
    <n v="566612.32319998392"/>
    <n v="1820.1184319999484"/>
    <n v="1172156.2702079667"/>
    <n v="940.28563199997336"/>
    <n v="605543.94700798276"/>
    <n v="2.8262708571427768"/>
    <n v="0.51660684023005377"/>
  </r>
  <r>
    <x v="14"/>
    <s v="Selden"/>
    <s v="High End"/>
    <s v="Ben and Jerry's"/>
    <s v="Black Raspberry"/>
    <n v="521"/>
    <n v="713.7830249999796"/>
    <n v="371880.95602498937"/>
    <n v="1563.8317809999553"/>
    <n v="814756.35790097667"/>
    <n v="850.0487559999757"/>
    <n v="442875.4018759873"/>
    <n v="3.0015965086371503"/>
    <n v="0.54356789926371241"/>
  </r>
  <r>
    <x v="14"/>
    <s v="Selden"/>
    <s v="High End"/>
    <s v="Ben and Jerry's"/>
    <s v="Mint Chocolate Chunk"/>
    <n v="158"/>
    <n v="257.4937209599928"/>
    <n v="40684.007911678862"/>
    <n v="576.0236159999838"/>
    <n v="91011.731327997448"/>
    <n v="318.529895039991"/>
    <n v="50327.723416318586"/>
    <n v="3.6457190886074926"/>
    <n v="0.55298061779467034"/>
  </r>
  <r>
    <x v="14"/>
    <s v="Selden"/>
    <s v="High End"/>
    <s v="Ben and Jerry's"/>
    <s v="Banana Split"/>
    <n v="457"/>
    <n v="624.76469999998221"/>
    <n v="285517.4678999919"/>
    <n v="1424.7794679999597"/>
    <n v="651124.21687598154"/>
    <n v="800.01476799997749"/>
    <n v="365606.74897598964"/>
    <n v="3.1176793610502402"/>
    <n v="0.56150076974579211"/>
  </r>
  <r>
    <x v="14"/>
    <s v="Selden"/>
    <s v="High End"/>
    <s v="Ben and Jerry's"/>
    <s v="Orange &amp; Cream"/>
    <n v="133"/>
    <n v="211.29331589999373"/>
    <n v="28102.011014699165"/>
    <n v="533.80988999998408"/>
    <n v="70996.715369997881"/>
    <n v="322.51657409999035"/>
    <n v="42894.704355298716"/>
    <n v="4.0136081954886018"/>
    <n v="0.60417871632164766"/>
  </r>
  <r>
    <x v="14"/>
    <s v="Selden"/>
    <s v="High End"/>
    <s v="Ben and Jerry's"/>
    <s v="Neapolitan Dynamite"/>
    <n v="127"/>
    <n v="196.21770104999439"/>
    <n v="24919.648033349287"/>
    <n v="513.71395499998528"/>
    <n v="65241.672284998131"/>
    <n v="317.49625394999089"/>
    <n v="40322.024251648843"/>
    <n v="4.0449917716534269"/>
    <n v="0.61804093671155957"/>
  </r>
  <r>
    <x v="14"/>
    <s v="Selden"/>
    <s v="Low End"/>
    <s v="EDY's"/>
    <s v="Girl Scouts® Samoas® Cookie (Jan-Apr)"/>
    <n v="857"/>
    <n v="1187.4151068599667"/>
    <n v="1017614.7465789915"/>
    <n v="2242.4705059999515"/>
    <n v="1921797.2236419583"/>
    <n v="1055.0553991399847"/>
    <n v="904182.47706296679"/>
    <n v="2.6166516989497683"/>
    <n v="0.47048797133209991"/>
  </r>
  <r>
    <x v="14"/>
    <s v="Selden"/>
    <s v="Low End"/>
    <s v="EDY's"/>
    <s v="Girl Scouts® Samoas® Cookie (Jan-Apr)"/>
    <n v="843"/>
    <n v="1191.4251416699651"/>
    <n v="1004371.3944277806"/>
    <n v="2252.4629569999488"/>
    <n v="1898826.2727509569"/>
    <n v="1061.0378153299837"/>
    <n v="894454.87832317629"/>
    <n v="2.6719608030841622"/>
    <n v="0.47105672128041476"/>
  </r>
  <r>
    <x v="14"/>
    <s v="Selden"/>
    <s v="Low End"/>
    <s v="EDY's"/>
    <s v="Girl Scouts® Samoas® Cookie (Jan-Apr)"/>
    <n v="409"/>
    <n v="640.33587123998211"/>
    <n v="261897.3713371527"/>
    <n v="1068.82700399997"/>
    <n v="437150.24463598774"/>
    <n v="428.49113275998786"/>
    <n v="175252.87329883504"/>
    <n v="2.6132689584351345"/>
    <n v="0.40089849073461464"/>
  </r>
  <r>
    <x v="14"/>
    <s v="Selden"/>
    <s v="Low End"/>
    <s v="EDY's"/>
    <s v="Nestlé® Drumstick® Sundae Cone Limited Edition New!"/>
    <n v="350"/>
    <n v="568.32974249998404"/>
    <n v="198915.40987499442"/>
    <n v="980.19674999997255"/>
    <n v="343068.86249999038"/>
    <n v="411.86700749998852"/>
    <n v="144153.45262499596"/>
    <n v="2.8005621428570646"/>
    <n v="0.42018809744064145"/>
  </r>
  <r>
    <x v="14"/>
    <s v="Selden"/>
    <s v="Low End"/>
    <s v="EDY's"/>
    <s v="Girl Scouts® Samoas® Cookie (Jan-Apr)"/>
    <n v="139"/>
    <n v="188.33809508999471"/>
    <n v="26178.995217509266"/>
    <n v="512.41683899998566"/>
    <n v="71225.940620998008"/>
    <n v="324.07874390999098"/>
    <n v="45046.945403488746"/>
    <n v="3.6864520791365876"/>
    <n v="0.63245139356163904"/>
  </r>
  <r>
    <x v="14"/>
    <s v="Selden"/>
    <s v="High End"/>
    <s v="Häagen-Dazs"/>
    <s v="Vanilla Chocolate Chip"/>
    <n v="293"/>
    <n v="805.15242542997703"/>
    <n v="235909.66065098328"/>
    <n v="1666.6026529999667"/>
    <n v="488314.57732899027"/>
    <n v="861.45022756998969"/>
    <n v="252404.91667800699"/>
    <n v="5.6880636621159271"/>
    <n v="0.51688998935609332"/>
  </r>
  <r>
    <x v="14"/>
    <s v="Selden"/>
    <s v="High End"/>
    <s v="Häagen-Dazs"/>
    <s v="Caramel Cone"/>
    <n v="296"/>
    <n v="581.92422131998364"/>
    <n v="172249.56951071517"/>
    <n v="925.8117719999741"/>
    <n v="274040.28451199236"/>
    <n v="343.88755067999045"/>
    <n v="101790.71500127719"/>
    <n v="3.1277424729728853"/>
    <n v="0.37144434871152199"/>
  </r>
  <r>
    <x v="14"/>
    <s v="Selden"/>
    <s v="High End"/>
    <s v="Häagen-Dazs"/>
    <s v="Macadamia Nut Brittle"/>
    <n v="254"/>
    <n v="496.28477603998533"/>
    <n v="126056.33311415628"/>
    <n v="839.6886839999753"/>
    <n v="213280.92573599372"/>
    <n v="343.40390795998997"/>
    <n v="87224.592621837437"/>
    <n v="3.3058609606298242"/>
    <n v="0.40896574469020719"/>
  </r>
  <r>
    <x v="14"/>
    <s v="Selden"/>
    <s v="High End"/>
    <s v="Häagen-Dazs"/>
    <s v="Caramel Cone"/>
    <n v="878"/>
    <n v="1320.0396359999629"/>
    <n v="1158994.8004079675"/>
    <n v="2568.0942359999281"/>
    <n v="2254786.7392079369"/>
    <n v="1248.0545999999651"/>
    <n v="1095791.9387999694"/>
    <n v="2.9249364874714443"/>
    <n v="0.48598473627040223"/>
  </r>
  <r>
    <x v="14"/>
    <s v="Selden"/>
    <s v="High End"/>
    <s v="Häagen-Dazs"/>
    <s v="Caramel Cone"/>
    <n v="592"/>
    <n v="888.57542399997521"/>
    <n v="526036.65100798535"/>
    <n v="1875.9618239999477"/>
    <n v="1110569.3998079691"/>
    <n v="987.38639999997247"/>
    <n v="584532.74879998376"/>
    <n v="3.1688544324323442"/>
    <n v="0.52633608390529807"/>
  </r>
  <r>
    <x v="14"/>
    <s v="Selden"/>
    <s v="High End"/>
    <s v="Häagen-Dazs"/>
    <s v="Lemon Sorbet"/>
    <n v="466"/>
    <n v="704.7905159999799"/>
    <n v="328432.38045599061"/>
    <n v="1584.9131159999549"/>
    <n v="738569.51205597899"/>
    <n v="880.12259999997502"/>
    <n v="410137.13159998838"/>
    <n v="3.4011011072960406"/>
    <n v="0.55531283772908091"/>
  </r>
  <r>
    <x v="14"/>
    <s v="Selden"/>
    <s v="High End"/>
    <s v="Häagen-Dazs"/>
    <s v="Chocolate"/>
    <n v="437"/>
    <n v="661.25660099998129"/>
    <n v="288969.13463699183"/>
    <n v="1515.3789509999569"/>
    <n v="662220.60158698121"/>
    <n v="854.12234999997565"/>
    <n v="373251.46694998938"/>
    <n v="3.4676863867275904"/>
    <n v="0.56363614489719804"/>
  </r>
  <r>
    <x v="14"/>
    <s v="Selden"/>
    <s v="Low End"/>
    <s v="Baskin-Robbins"/>
    <s v="Peppermint Stick"/>
    <n v="384"/>
    <n v="843.74539247997416"/>
    <n v="323998.23071231006"/>
    <n v="1684.0722079999639"/>
    <n v="646683.72787198611"/>
    <n v="840.32681551998974"/>
    <n v="322685.49715967604"/>
    <n v="4.385604708333239"/>
    <n v="0.4989850266087924"/>
  </r>
  <r>
    <x v="14"/>
    <s v="Smithtown"/>
    <s v="Low End"/>
    <s v="Baskin-Robbins"/>
    <s v="Rocky Road"/>
    <n v="349"/>
    <n v="780.1857645899762"/>
    <n v="272284.8318419017"/>
    <n v="1618.9708889999658"/>
    <n v="565020.8402609881"/>
    <n v="838.78512440998963"/>
    <n v="292736.0084190864"/>
    <n v="4.6388850687678103"/>
    <n v="0.51809771880957356"/>
  </r>
  <r>
    <x v="14"/>
    <s v="Smithtown"/>
    <s v="Low End"/>
    <s v="Baskin-Robbins"/>
    <s v="Peppermint Stick"/>
    <n v="194"/>
    <n v="498.74711141998472"/>
    <n v="96756.939615477037"/>
    <n v="830.88848199997449"/>
    <n v="161192.36550799504"/>
    <n v="332.14137057998977"/>
    <n v="64435.425892518004"/>
    <n v="4.2829303195874973"/>
    <n v="0.39974241763529461"/>
  </r>
  <r>
    <x v="14"/>
    <s v="Smithtown"/>
    <s v="Low End"/>
    <s v="Baskin-Robbins"/>
    <s v="Rocky Road"/>
    <n v="251"/>
    <n v="420.46034711998709"/>
    <n v="105535.54712711676"/>
    <n v="750.69095199997696"/>
    <n v="188423.42895199422"/>
    <n v="330.23060487998987"/>
    <n v="82887.881824877462"/>
    <n v="2.9908006055775975"/>
    <n v="0.43990220476241998"/>
  </r>
  <r>
    <x v="14"/>
    <s v="Smithtown"/>
    <s v="Low End"/>
    <s v="Baskin-Robbins"/>
    <s v="Orange Sherbet"/>
    <n v="873"/>
    <n v="1079.1921239999674"/>
    <n v="942134.72425197158"/>
    <n v="2087.3997239999367"/>
    <n v="1822299.9590519448"/>
    <n v="1008.2075999999693"/>
    <n v="880165.2347999732"/>
    <n v="2.3910649759449445"/>
    <n v="0.48299690203465784"/>
  </r>
  <r>
    <x v="14"/>
    <s v="Smithtown"/>
    <s v="Low End"/>
    <s v="Baskin-Robbins"/>
    <s v="Orange Sherbet"/>
    <n v="535"/>
    <n v="672.43293999997888"/>
    <n v="359751.62289998872"/>
    <n v="1484.0389399999533"/>
    <n v="793960.83289997501"/>
    <n v="811.60599999997442"/>
    <n v="434209.20999998628"/>
    <n v="2.7739045607475763"/>
    <n v="0.54688996233481579"/>
  </r>
  <r>
    <x v="14"/>
    <s v="Smithtown"/>
    <s v="Low End"/>
    <s v="Baskin-Robbins"/>
    <s v="Chocolate Chip"/>
    <n v="440"/>
    <n v="554.69259999998235"/>
    <n v="244064.74399999224"/>
    <n v="1308.5575999999583"/>
    <n v="575765.34399998165"/>
    <n v="753.86499999997591"/>
    <n v="331700.59999998938"/>
    <n v="2.9739945454544507"/>
    <n v="0.57610379550735857"/>
  </r>
  <r>
    <x v="14"/>
    <s v="Smithtown"/>
    <s v="High End"/>
    <s v="Ben and Jerry's"/>
    <s v="Strawberry Cheesecake"/>
    <n v="240"/>
    <n v="644.1685595999802"/>
    <n v="154600.45430399524"/>
    <n v="990.82115999996961"/>
    <n v="237797.07839999269"/>
    <n v="346.65260039998941"/>
    <n v="83196.624095997453"/>
    <n v="4.128421499999873"/>
    <n v="0.34986394557823136"/>
  </r>
  <r>
    <x v="14"/>
    <s v="Smithtown"/>
    <s v="High End"/>
    <s v="Ben and Jerry's"/>
    <s v="Coffee"/>
    <n v="239"/>
    <n v="650.21683119997942"/>
    <n v="155401.82265679509"/>
    <n v="1001.1575199999685"/>
    <n v="239276.64727999247"/>
    <n v="350.94068879998906"/>
    <n v="83874.824623197375"/>
    <n v="4.1889435983262278"/>
    <n v="0.35053493759903048"/>
  </r>
  <r>
    <x v="14"/>
    <s v="Smithtown"/>
    <s v="High End"/>
    <s v="Ben and Jerry's"/>
    <s v="Oatmeal Cookie Chunk"/>
    <n v="238"/>
    <n v="637.85614839998061"/>
    <n v="151809.76331919539"/>
    <n v="983.14563999997006"/>
    <n v="233988.66231999287"/>
    <n v="345.28949159998945"/>
    <n v="82178.899000797479"/>
    <n v="4.13086403361332"/>
    <n v="0.351208892712986"/>
  </r>
  <r>
    <x v="14"/>
    <s v="Smithtown"/>
    <s v="High End"/>
    <s v="Ben and Jerry's"/>
    <s v="Cinnamon Buns"/>
    <n v="998"/>
    <n v="1420.2787499999549"/>
    <n v="1417438.192499955"/>
    <n v="2677.3851499999155"/>
    <n v="2672030.3796999156"/>
    <n v="1257.1063999999606"/>
    <n v="1254592.1871999607"/>
    <n v="2.6827506513025203"/>
    <n v="0.46952766582723454"/>
  </r>
  <r>
    <x v="14"/>
    <s v="Smithtown"/>
    <s v="High End"/>
    <s v="Ben and Jerry's"/>
    <s v="Oatmeal Cookie Chunk"/>
    <n v="975"/>
    <n v="1362.3187499999588"/>
    <n v="1328260.7812499597"/>
    <n v="2578.8577499999219"/>
    <n v="2514386.306249924"/>
    <n v="1216.5389999999632"/>
    <n v="1186125.5249999643"/>
    <n v="2.6449823076922274"/>
    <n v="0.47173559689362471"/>
  </r>
  <r>
    <x v="14"/>
    <s v="Smithtown"/>
    <s v="High End"/>
    <s v="Ben and Jerry's"/>
    <s v="Cherry Garcia"/>
    <n v="769"/>
    <n v="1075.0043249999674"/>
    <n v="826678.32592497487"/>
    <n v="2133.4261529999353"/>
    <n v="1640604.7116569502"/>
    <n v="1058.4218279999679"/>
    <n v="813926.38573197532"/>
    <n v="2.7742862847853513"/>
    <n v="0.49611364635783578"/>
  </r>
  <r>
    <x v="14"/>
    <s v="Smithtown"/>
    <s v="High End"/>
    <s v="Ben and Jerry's"/>
    <s v="Strawberry"/>
    <n v="556"/>
    <n v="790.00649999997506"/>
    <n v="439243.61399998615"/>
    <n v="1699.0128599999464"/>
    <n v="944651.15015997016"/>
    <n v="909.00635999997132"/>
    <n v="505407.53615998401"/>
    <n v="3.0557785251797598"/>
    <n v="0.53502029407829199"/>
  </r>
  <r>
    <x v="14"/>
    <s v="Smithtown"/>
    <s v="High End"/>
    <s v="Ben and Jerry's"/>
    <s v="Cherry Garcia"/>
    <n v="533"/>
    <n v="745.45379999997738"/>
    <n v="397326.87539998797"/>
    <n v="1622.4816719999508"/>
    <n v="864782.73117597378"/>
    <n v="877.0278719999734"/>
    <n v="467455.85577598581"/>
    <n v="3.0440556697935288"/>
    <n v="0.5405471674258765"/>
  </r>
  <r>
    <x v="14"/>
    <s v="Smithtown"/>
    <s v="High End"/>
    <s v="Ben and Jerry's"/>
    <s v="Coffee HEATH Bar Crunch"/>
    <n v="518"/>
    <n v="737.99459999997657"/>
    <n v="382281.20279998786"/>
    <n v="1619.6116239999483"/>
    <n v="838958.82123197324"/>
    <n v="881.61702399997171"/>
    <n v="456677.61843198538"/>
    <n v="3.1266633667952668"/>
    <n v="0.54433853828650947"/>
  </r>
  <r>
    <x v="14"/>
    <s v="Smithtown"/>
    <s v="High End"/>
    <s v="Ben and Jerry's"/>
    <s v="Strawberry Cheesecake"/>
    <n v="122"/>
    <n v="159.91514482999506"/>
    <n v="19509.647669259397"/>
    <n v="484.09619299998508"/>
    <n v="59059.735545998177"/>
    <n v="324.18104816999005"/>
    <n v="39550.087876738777"/>
    <n v="3.9680015819670906"/>
    <n v="0.66966246142324037"/>
  </r>
  <r>
    <x v="14"/>
    <s v="Smithtown"/>
    <s v="Low End"/>
    <s v="EDY's"/>
    <s v="Hot Chocolate Limited Edition  New!"/>
    <n v="250"/>
    <n v="467.87614999998505"/>
    <n v="116969.03749999627"/>
    <n v="870.16499999997222"/>
    <n v="217541.24999999304"/>
    <n v="402.28884999998718"/>
    <n v="100572.21249999678"/>
    <n v="3.4806599999998888"/>
    <n v="0.46231329690346085"/>
  </r>
  <r>
    <x v="14"/>
    <s v="Smithtown"/>
    <s v="Low End"/>
    <s v="EDY's"/>
    <s v="S'Mores Limited Edition New!"/>
    <n v="129"/>
    <n v="181.95943749999438"/>
    <n v="23472.767437499275"/>
    <n v="513.88124999998422"/>
    <n v="66290.681249997971"/>
    <n v="331.92181249998987"/>
    <n v="42817.913812498693"/>
    <n v="3.9835755813952267"/>
    <n v="0.64591150679266862"/>
  </r>
  <r>
    <x v="14"/>
    <s v="Smithtown"/>
    <s v="High End"/>
    <s v="Häagen-Dazs"/>
    <s v="Mango"/>
    <n v="300"/>
    <n v="610.5882719999812"/>
    <n v="183176.48159999435"/>
    <n v="966.57119999997042"/>
    <n v="289971.35999999114"/>
    <n v="355.98292799998922"/>
    <n v="106794.87839999679"/>
    <n v="3.2219039999999013"/>
    <n v="0.36829457364341095"/>
  </r>
  <r>
    <x v="14"/>
    <s v="Smithtown"/>
    <s v="High End"/>
    <s v="Häagen-Dazs"/>
    <s v="Rocky Road"/>
    <n v="298"/>
    <n v="614.95908293998036"/>
    <n v="183257.80671611414"/>
    <n v="975.91067399996894"/>
    <n v="290821.38085199072"/>
    <n v="360.95159105998857"/>
    <n v="107563.57413587658"/>
    <n v="3.2748680335569427"/>
    <n v="0.36986130050259092"/>
  </r>
  <r>
    <x v="14"/>
    <s v="Smithtown"/>
    <s v="High End"/>
    <s v="Häagen-Dazs"/>
    <s v="Banoffee"/>
    <n v="870"/>
    <n v="1370.4013799999566"/>
    <n v="1192249.2005999621"/>
    <n v="2670.3943799999156"/>
    <n v="2323243.1105999267"/>
    <n v="1299.992999999959"/>
    <n v="1130993.9099999645"/>
    <n v="3.0694188275861101"/>
    <n v="0.48681685736621422"/>
  </r>
  <r>
    <x v="14"/>
    <s v="Smithtown"/>
    <s v="High End"/>
    <s v="Häagen-Dazs"/>
    <s v="Lemon Sorbet"/>
    <n v="634"/>
    <n v="984.61024199996996"/>
    <n v="624242.89342798095"/>
    <n v="2045.5239419999373"/>
    <n v="1296862.1792279603"/>
    <n v="1060.9136999999673"/>
    <n v="672619.28579997935"/>
    <n v="3.2263784574131504"/>
    <n v="0.51865132361281341"/>
  </r>
  <r>
    <x v="14"/>
    <s v="Smithtown"/>
    <s v="High End"/>
    <s v="Häagen-Dazs"/>
    <s v="Macadamia Nut Brittle"/>
    <n v="606"/>
    <n v="937.65531599997166"/>
    <n v="568219.12149598286"/>
    <n v="1968.5579159999404"/>
    <n v="1192946.0970959638"/>
    <n v="1030.9025999999687"/>
    <n v="624726.97559998091"/>
    <n v="3.2484454059404957"/>
    <n v="0.52368416068486145"/>
  </r>
  <r>
    <x v="14"/>
    <s v="Smithtown"/>
    <s v="High End"/>
    <s v="Häagen-Dazs"/>
    <s v="Lemon Sorbet"/>
    <n v="154"/>
    <n v="271.05199973999169"/>
    <n v="41742.007959958719"/>
    <n v="603.3159539999815"/>
    <n v="92910.656915997155"/>
    <n v="332.26395425998982"/>
    <n v="51168.648956038436"/>
    <n v="3.9176360649349449"/>
    <n v="0.55072960039773788"/>
  </r>
  <r>
    <x v="14"/>
    <s v="Smithtown"/>
    <s v="High End"/>
    <s v="Häagen-Dazs"/>
    <s v="Macadamia Nut Brittle"/>
    <n v="424"/>
    <n v="656.36599199998011"/>
    <n v="278299.18060799158"/>
    <n v="1518.0421919999542"/>
    <n v="643649.88940798061"/>
    <n v="861.67619999997407"/>
    <n v="365350.70879998902"/>
    <n v="3.5802881886791371"/>
    <n v="0.56762335364655003"/>
  </r>
  <r>
    <x v="14"/>
    <s v="Smithtown"/>
    <s v="Low End"/>
    <s v="Baskin-Robbins"/>
    <s v="Chocolate"/>
    <n v="386"/>
    <n v="882.29599829997017"/>
    <n v="340566.25534378848"/>
    <n v="1736.7389299999584"/>
    <n v="670381.22697998397"/>
    <n v="854.44293169998821"/>
    <n v="329814.97163619549"/>
    <n v="4.4993236528496334"/>
    <n v="0.49198121660116684"/>
  </r>
  <r>
    <x v="14"/>
    <s v="Smithtown"/>
    <s v="Low End"/>
    <s v="Baskin-Robbins"/>
    <s v="Old Fashioned Butter Pecan"/>
    <n v="926"/>
    <n v="1182.1177099999613"/>
    <n v="1094640.9994599642"/>
    <n v="2257.2717099999259"/>
    <n v="2090233.6034599314"/>
    <n v="1075.1539999999645"/>
    <n v="995592.60399996722"/>
    <n v="2.4376584341251899"/>
    <n v="0.47630685984187515"/>
  </r>
  <r>
    <x v="14"/>
    <s v="Smithtown"/>
    <s v="Low End"/>
    <s v="Baskin-Robbins"/>
    <s v="Chocolate Almond"/>
    <n v="750"/>
    <n v="968.18474999996749"/>
    <n v="726138.56249997567"/>
    <n v="1941.2347499999348"/>
    <n v="1455926.0624999511"/>
    <n v="973.04999999996733"/>
    <n v="729787.49999997544"/>
    <n v="2.5883129999999133"/>
    <n v="0.50125313283208017"/>
  </r>
  <r>
    <x v="14"/>
    <s v="Smithtown"/>
    <s v="Low End"/>
    <s v="Baskin-Robbins"/>
    <s v="Lemon Sherbet"/>
    <n v="702"/>
    <n v="896.58176399997058"/>
    <n v="629400.39832797938"/>
    <n v="1828.4753639999401"/>
    <n v="1283589.705527958"/>
    <n v="931.89359999996952"/>
    <n v="654189.30719997862"/>
    <n v="2.6046657606836754"/>
    <n v="0.50965608744182134"/>
  </r>
  <r>
    <x v="14"/>
    <s v="Smithtown"/>
    <s v="Low End"/>
    <s v="Baskin-Robbins"/>
    <s v="Very Berry Strawberry"/>
    <n v="501"/>
    <n v="647.24590799997816"/>
    <n v="324270.19990798907"/>
    <n v="1459.3951079999506"/>
    <n v="731156.94910797523"/>
    <n v="812.14919999997244"/>
    <n v="406886.74919998617"/>
    <n v="2.912964287425051"/>
    <n v="0.55649713744278217"/>
  </r>
  <r>
    <x v="14"/>
    <s v="Smithtown"/>
    <s v="Low End"/>
    <s v="Baskin-Robbins"/>
    <s v="Old Fashioned Butter Pecan"/>
    <n v="461"/>
    <n v="589.05611899998064"/>
    <n v="271554.87085899105"/>
    <n v="1366.6392189999553"/>
    <n v="630020.67995897937"/>
    <n v="777.58309999997471"/>
    <n v="358465.80909998831"/>
    <n v="2.9645102364424196"/>
    <n v="0.5689746709954473"/>
  </r>
  <r>
    <x v="14"/>
    <s v="Smithtown"/>
    <s v="Low End"/>
    <s v="Baskin-Robbins"/>
    <s v="Chocolate Fudge"/>
    <n v="125"/>
    <n v="198.86058974999327"/>
    <n v="24857.573718749158"/>
    <n v="536.99472499998183"/>
    <n v="67124.340624997727"/>
    <n v="338.13413524998856"/>
    <n v="42266.766906248566"/>
    <n v="4.2959577999998544"/>
    <n v="0.62967869051227643"/>
  </r>
  <r>
    <x v="14"/>
    <s v="St James"/>
    <s v="High End"/>
    <s v="Ben and Jerry's"/>
    <s v="Everything But The..."/>
    <n v="300"/>
    <n v="791.23535399997411"/>
    <n v="237370.60619999224"/>
    <n v="1654.0333999999621"/>
    <n v="496210.01999998861"/>
    <n v="862.79804599998795"/>
    <n v="258839.41379999637"/>
    <n v="5.5134446666665404"/>
    <n v="0.52163278323158879"/>
  </r>
  <r>
    <x v="14"/>
    <s v="St James"/>
    <s v="High End"/>
    <s v="Ben and Jerry's"/>
    <s v="Neapolitan Dynamite"/>
    <n v="957"/>
    <n v="1399.3971749999528"/>
    <n v="1339223.0964749549"/>
    <n v="2658.0455069999102"/>
    <n v="2543749.550198914"/>
    <n v="1258.6483319999575"/>
    <n v="1204526.4537239592"/>
    <n v="2.7774770188086837"/>
    <n v="0.47352399674322054"/>
  </r>
  <r>
    <x v="14"/>
    <s v="St James"/>
    <s v="High End"/>
    <s v="Ben and Jerry's"/>
    <s v="Triple Caramel Chunk"/>
    <n v="888"/>
    <n v="1275.5231999999587"/>
    <n v="1132664.6015999634"/>
    <n v="2457.2782079999201"/>
    <n v="2182063.0487039289"/>
    <n v="1181.7550079999614"/>
    <n v="1049398.4471039656"/>
    <n v="2.7672051891890992"/>
    <n v="0.48092031425364751"/>
  </r>
  <r>
    <x v="14"/>
    <s v="St James"/>
    <s v="High End"/>
    <s v="Ben and Jerry's"/>
    <s v="Dave Matthews Band MagicBrownies Encore Edition"/>
    <n v="764"/>
    <n v="1097.9252999999644"/>
    <n v="838814.92919997277"/>
    <n v="2182.0291319999292"/>
    <n v="1667070.256847946"/>
    <n v="1084.1038319999648"/>
    <n v="828255.3276479732"/>
    <n v="2.8560590732983364"/>
    <n v="0.49683288646395579"/>
  </r>
  <r>
    <x v="14"/>
    <s v="St James"/>
    <s v="High End"/>
    <s v="Ben and Jerry's"/>
    <s v="Chubby Hubby"/>
    <n v="749"/>
    <n v="1076.5376999999651"/>
    <n v="806326.73729997384"/>
    <n v="2148.9295879999304"/>
    <n v="1609548.2614119479"/>
    <n v="1072.3918879999653"/>
    <n v="803221.52411197405"/>
    <n v="2.869064870493899"/>
    <n v="0.49903537742158915"/>
  </r>
  <r>
    <x v="14"/>
    <s v="St James"/>
    <s v="High End"/>
    <s v="Ben and Jerry's"/>
    <s v="Half Baked"/>
    <n v="694"/>
    <n v="1015.2872999999656"/>
    <n v="704609.3861999762"/>
    <n v="2062.4734119999302"/>
    <n v="1431356.5479279517"/>
    <n v="1047.1861119999646"/>
    <n v="726747.16172797547"/>
    <n v="2.9718637060517725"/>
    <n v="0.50773314502247757"/>
  </r>
  <r>
    <x v="14"/>
    <s v="St James"/>
    <s v="High End"/>
    <s v="Ben and Jerry's"/>
    <s v="Strawberry"/>
    <n v="601"/>
    <n v="863.95252499997196"/>
    <n v="519235.46752498316"/>
    <n v="1819.2613609999407"/>
    <n v="1093376.0779609643"/>
    <n v="955.30883599996878"/>
    <n v="574140.61043598107"/>
    <n v="3.0270571730448266"/>
    <n v="0.52510807764030776"/>
  </r>
  <r>
    <x v="14"/>
    <s v="St James"/>
    <s v="High End"/>
    <s v="Ben and Jerry's"/>
    <s v="Dave Matthews Band MagicBrownies Encore Edition"/>
    <n v="466"/>
    <n v="670.0963499999782"/>
    <n v="312264.89909998985"/>
    <n v="1518.7188939999508"/>
    <n v="707723.00460397708"/>
    <n v="848.62254399997255"/>
    <n v="395458.10550398723"/>
    <n v="3.2590534206007526"/>
    <n v="0.55877525943257278"/>
  </r>
  <r>
    <x v="14"/>
    <s v="St James"/>
    <s v="High End"/>
    <s v="Ben and Jerry's"/>
    <s v="Triple Caramel Chunk"/>
    <n v="134"/>
    <n v="221.16383015999278"/>
    <n v="29635.953241439034"/>
    <n v="555.59493599998189"/>
    <n v="74449.721423997573"/>
    <n v="334.43110583998907"/>
    <n v="44813.768182558539"/>
    <n v="4.146230865671507"/>
    <n v="0.60193332258881493"/>
  </r>
  <r>
    <x v="14"/>
    <s v="St James"/>
    <s v="Low End"/>
    <s v="EDY's"/>
    <s v="Eggnog (Holiday)"/>
    <n v="832"/>
    <n v="1223.8895353599603"/>
    <n v="1018276.093419487"/>
    <n v="2303.6178559999412"/>
    <n v="1916610.056191951"/>
    <n v="1079.7283206399809"/>
    <n v="898333.96277246403"/>
    <n v="2.7687714615383907"/>
    <n v="0.46870982434336905"/>
  </r>
  <r>
    <x v="14"/>
    <s v="St James"/>
    <s v="Low End"/>
    <s v="EDY's"/>
    <s v="Caramel Delight"/>
    <n v="794"/>
    <n v="1174.962181979962"/>
    <n v="932919.97249208984"/>
    <n v="2243.4094579999432"/>
    <n v="1781267.1096519548"/>
    <n v="1068.4472760199812"/>
    <n v="848347.137159865"/>
    <n v="2.8254527178840596"/>
    <n v="0.47626048477683125"/>
  </r>
  <r>
    <x v="14"/>
    <s v="St James"/>
    <s v="Low End"/>
    <s v="EDY's"/>
    <s v="Vanilla"/>
    <n v="292"/>
    <n v="528.8744879599825"/>
    <n v="154431.3504843149"/>
    <n v="949.31931599996869"/>
    <n v="277201.24027199089"/>
    <n v="420.44482803998619"/>
    <n v="122769.88978767599"/>
    <n v="3.2510935479450982"/>
    <n v="0.44289083868172346"/>
  </r>
  <r>
    <x v="14"/>
    <s v="St James"/>
    <s v="Low End"/>
    <s v="EDY's"/>
    <s v="Strawberry Cheesecake Limited Editions "/>
    <n v="220"/>
    <n v="303.84435599999011"/>
    <n v="66845.758319997825"/>
    <n v="670.70759999997813"/>
    <n v="147555.67199999519"/>
    <n v="366.86324399998801"/>
    <n v="80709.913679997364"/>
    <n v="3.0486709090908097"/>
    <n v="0.54697940503432496"/>
  </r>
  <r>
    <x v="14"/>
    <s v="St James"/>
    <s v="Low End"/>
    <s v="EDY's"/>
    <s v="Vanilla"/>
    <n v="139"/>
    <n v="202.75378991999312"/>
    <n v="28182.776798879044"/>
    <n v="551.63803199998131"/>
    <n v="76677.686447997403"/>
    <n v="348.88424207998821"/>
    <n v="48494.909649118359"/>
    <n v="3.9686189352516639"/>
    <n v="0.63245139356163904"/>
  </r>
  <r>
    <x v="14"/>
    <s v="St James"/>
    <s v="High End"/>
    <s v="Häagen-Dazs"/>
    <s v="Chocolate Chip"/>
    <n v="192"/>
    <n v="373.87854503998739"/>
    <n v="71784.680647677582"/>
    <n v="725.87858399997549"/>
    <n v="139368.68812799529"/>
    <n v="352.0000389599881"/>
    <n v="67584.007480317712"/>
    <n v="3.7806176249998722"/>
    <n v="0.48492963798474592"/>
  </r>
  <r>
    <x v="14"/>
    <s v="St James"/>
    <s v="High End"/>
    <s v="Häagen-Dazs"/>
    <s v="Strawberry Cheesecake"/>
    <n v="867"/>
    <n v="1385.1053279999546"/>
    <n v="1200886.3193759606"/>
    <n v="2700.7061279999116"/>
    <n v="2341512.2129759234"/>
    <n v="1315.600799999957"/>
    <n v="1140625.8935999628"/>
    <n v="3.1150013010379602"/>
    <n v="0.48713215642394397"/>
  </r>
  <r>
    <x v="14"/>
    <s v="St James"/>
    <s v="High End"/>
    <s v="Häagen-Dazs"/>
    <s v="Rum Raisin"/>
    <n v="804"/>
    <n v="1287.4604759999577"/>
    <n v="1035118.222703966"/>
    <n v="2545.3640759999162"/>
    <n v="2046472.7171039325"/>
    <n v="1257.9035999999585"/>
    <n v="1011354.4943999666"/>
    <n v="3.1658757164178062"/>
    <n v="0.49419397871630838"/>
  </r>
  <r>
    <x v="14"/>
    <s v="St James"/>
    <s v="High End"/>
    <s v="Häagen-Dazs"/>
    <s v="Mango"/>
    <n v="668"/>
    <n v="1067.6851079999649"/>
    <n v="713213.65214397653"/>
    <n v="2192.2939079999283"/>
    <n v="1464452.3305439521"/>
    <n v="1124.6087999999634"/>
    <n v="751238.67839997553"/>
    <n v="3.2818771077843238"/>
    <n v="0.51298267805066589"/>
  </r>
  <r>
    <x v="14"/>
    <s v="St James"/>
    <s v="High End"/>
    <s v="Häagen-Dazs"/>
    <s v="Pistachio"/>
    <n v="555"/>
    <n v="887.21189999997091"/>
    <n v="492402.60449998383"/>
    <n v="1903.1768999999374"/>
    <n v="1056263.1794999652"/>
    <n v="1015.9649999999665"/>
    <n v="563860.57499998133"/>
    <n v="3.4291475675674548"/>
    <n v="0.5338258361584779"/>
  </r>
  <r>
    <x v="14"/>
    <s v="St James"/>
    <s v="High End"/>
    <s v="Häagen-Dazs"/>
    <s v="Honey Vanilla"/>
    <n v="473"/>
    <n v="764.49050699997429"/>
    <n v="361604.00981098786"/>
    <n v="1711.8519569999423"/>
    <n v="809705.97566097276"/>
    <n v="947.36144999996804"/>
    <n v="448101.9658499849"/>
    <n v="3.6191373298096035"/>
    <n v="0.55341318863825084"/>
  </r>
  <r>
    <x v="14"/>
    <s v="St James"/>
    <s v="Low End"/>
    <s v="Baskin-Robbins"/>
    <s v="Jamoca Almond Fudge"/>
    <n v="352"/>
    <n v="826.82276207997143"/>
    <n v="291041.61225214996"/>
    <n v="1683.5083679999591"/>
    <n v="592594.94553598564"/>
    <n v="856.68560591998767"/>
    <n v="301553.33328383567"/>
    <n v="4.7826942272726107"/>
    <n v="0.50886922940439372"/>
  </r>
  <r>
    <x v="14"/>
    <s v="St James"/>
    <s v="Low End"/>
    <s v="Baskin-Robbins"/>
    <s v="Jamoca Almond Fudge"/>
    <n v="281"/>
    <n v="499.6975431899827"/>
    <n v="140415.00963638513"/>
    <n v="848.44094899997071"/>
    <n v="238411.90666899178"/>
    <n v="348.74340580998802"/>
    <n v="97996.897032606648"/>
    <n v="3.0193628078290771"/>
    <n v="0.41104028067131876"/>
  </r>
  <r>
    <x v="14"/>
    <s v="St James"/>
    <s v="Low End"/>
    <s v="Baskin-Robbins"/>
    <s v="Peppermint Stick"/>
    <n v="894"/>
    <n v="1186.9888319999575"/>
    <n v="1061168.015807962"/>
    <n v="2283.8656319999182"/>
    <n v="2041775.8750079267"/>
    <n v="1096.8767999999607"/>
    <n v="980607.85919996467"/>
    <n v="2.5546595436240693"/>
    <n v="0.48027203729995965"/>
  </r>
  <r>
    <x v="14"/>
    <s v="St James"/>
    <s v="Low End"/>
    <s v="Baskin-Robbins"/>
    <s v="Chocolate Ribbon"/>
    <n v="669"/>
    <n v="874.00501499996983"/>
    <n v="584709.35503497976"/>
    <n v="1805.5785149999376"/>
    <n v="1207932.0265349583"/>
    <n v="931.57349999996779"/>
    <n v="623222.67149997852"/>
    <n v="2.6989215470851087"/>
    <n v="0.51594183928357162"/>
  </r>
  <r>
    <x v="14"/>
    <s v="St James"/>
    <s v="Low End"/>
    <s v="Baskin-Robbins"/>
    <s v="Vanilla"/>
    <n v="184"/>
    <n v="315.25843991998897"/>
    <n v="58007.552945277974"/>
    <n v="660.9658319999769"/>
    <n v="121617.71308799575"/>
    <n v="345.70739207998793"/>
    <n v="63610.160142717781"/>
    <n v="3.5922056086955267"/>
    <n v="0.52303368093012104"/>
  </r>
  <r>
    <x v="14"/>
    <s v="Stony Brook"/>
    <s v="Low End"/>
    <s v="Baskin-Robbins"/>
    <s v="Banana Nut Fudge"/>
    <n v="580"/>
    <n v="761.31031999997344"/>
    <n v="441559.98559998459"/>
    <n v="1638.5783199999428"/>
    <n v="950375.42559996678"/>
    <n v="877.26799999996933"/>
    <n v="508815.43999998219"/>
    <n v="2.8251350344826598"/>
    <n v="0.53538362450688348"/>
  </r>
  <r>
    <x v="14"/>
    <s v="Stony Brook"/>
    <s v="Low End"/>
    <s v="Baskin-Robbins"/>
    <s v="Coffee Candy"/>
    <n v="173"/>
    <n v="294.11987210998973"/>
    <n v="50882.737875028222"/>
    <n v="639.34868099997766"/>
    <n v="110607.32181299613"/>
    <n v="345.22880888998793"/>
    <n v="59724.583937967909"/>
    <n v="3.6956571156068074"/>
    <n v="0.53996953329133401"/>
  </r>
  <r>
    <x v="14"/>
    <s v="Stony Brook"/>
    <s v="Low End"/>
    <s v="Baskin-Robbins"/>
    <s v="Chocolate Ribbon"/>
    <n v="476"/>
    <n v="630.76711599997759"/>
    <n v="300245.14721598936"/>
    <n v="1447.1605159999483"/>
    <n v="688848.40561597538"/>
    <n v="816.39339999997071"/>
    <n v="388603.25839998602"/>
    <n v="3.040253184873841"/>
    <n v="0.56413465608952518"/>
  </r>
  <r>
    <x v="14"/>
    <s v="Stony Brook"/>
    <s v="Low End"/>
    <s v="Baskin-Robbins"/>
    <s v="Chocolate Ribbon"/>
    <n v="131"/>
    <n v="212.29017185999265"/>
    <n v="27810.012513659036"/>
    <n v="553.98440599998082"/>
    <n v="72571.957185997482"/>
    <n v="341.69423413998817"/>
    <n v="44761.944672338446"/>
    <n v="4.2288885954197006"/>
    <n v="0.61679395744579857"/>
  </r>
  <r>
    <x v="14"/>
    <s v="Stony Brook"/>
    <s v="High End"/>
    <s v="Ben and Jerry's"/>
    <s v="Oatmeal Cookie Chunk"/>
    <n v="344"/>
    <n v="918.33448495996731"/>
    <n v="315907.06282622874"/>
    <n v="1799.2680159999536"/>
    <n v="618948.19750398409"/>
    <n v="880.93353103998629"/>
    <n v="303041.13467775536"/>
    <n v="5.2304302790696324"/>
    <n v="0.48960661958435492"/>
  </r>
  <r>
    <x v="14"/>
    <s v="Stony Brook"/>
    <s v="High End"/>
    <s v="Ben and Jerry's"/>
    <s v="Orange &amp; Cream"/>
    <n v="309"/>
    <n v="832.57906886997091"/>
    <n v="257266.932280821"/>
    <n v="1706.2020769999579"/>
    <n v="527216.44179298694"/>
    <n v="873.62300812998694"/>
    <n v="269949.50951216591"/>
    <n v="5.5216895695791512"/>
    <n v="0.51202786581182236"/>
  </r>
  <r>
    <x v="14"/>
    <s v="Stony Brook"/>
    <s v="High End"/>
    <s v="Ben and Jerry's"/>
    <s v="Everything But The..."/>
    <n v="265"/>
    <n v="736.08776464997436"/>
    <n v="195063.25763224321"/>
    <n v="1605.2335149999612"/>
    <n v="425386.88147498976"/>
    <n v="869.14575034998688"/>
    <n v="230323.62384274654"/>
    <n v="6.057484962264005"/>
    <n v="0.5414450559549947"/>
  </r>
  <r>
    <x v="14"/>
    <s v="Stony Brook"/>
    <s v="High End"/>
    <s v="Ben and Jerry's"/>
    <s v="Coffee"/>
    <n v="233"/>
    <n v="662.70220062997703"/>
    <n v="154409.61274678464"/>
    <n v="1026.8463729999646"/>
    <n v="239255.20490899176"/>
    <n v="364.14417236998759"/>
    <n v="84845.592162207118"/>
    <n v="4.4070659785406203"/>
    <n v="0.35462380931056775"/>
  </r>
  <r>
    <x v="14"/>
    <s v="Stony Brook"/>
    <s v="High End"/>
    <s v="Ben and Jerry's"/>
    <s v="Chocolate Chip Cookie Dough"/>
    <n v="878"/>
    <n v="1318.2511499999528"/>
    <n v="1157424.5096999586"/>
    <n v="2545.2290059999086"/>
    <n v="2234711.0672679199"/>
    <n v="1226.9778559999559"/>
    <n v="1077286.5575679613"/>
    <n v="2.8988940842823561"/>
    <n v="0.48206972854213964"/>
  </r>
  <r>
    <x v="14"/>
    <s v="Stony Brook"/>
    <s v="High End"/>
    <s v="Ben and Jerry's"/>
    <s v="Gingersnap"/>
    <n v="199"/>
    <n v="369.58174331998714"/>
    <n v="73546.766920677444"/>
    <n v="719.96917199997506"/>
    <n v="143273.86522799503"/>
    <n v="350.38742867998792"/>
    <n v="69727.098307317588"/>
    <n v="3.6179355376883171"/>
    <n v="0.48667004408905451"/>
  </r>
  <r>
    <x v="14"/>
    <s v="Stony Brook"/>
    <s v="High End"/>
    <s v="Ben and Jerry's"/>
    <s v="Vanilla"/>
    <n v="665"/>
    <n v="986.62724999996556"/>
    <n v="656107.12124997715"/>
    <n v="2024.9184899999293"/>
    <n v="1346570.7958499531"/>
    <n v="1038.2912399999636"/>
    <n v="690463.67459997593"/>
    <n v="3.0449902105262097"/>
    <n v="0.51275705423579787"/>
  </r>
  <r>
    <x v="14"/>
    <s v="Stony Brook"/>
    <s v="High End"/>
    <s v="Ben and Jerry's"/>
    <s v="Butter Pecan"/>
    <n v="450"/>
    <n v="676.45124999997574"/>
    <n v="304403.06249998906"/>
    <n v="1550.3260499999444"/>
    <n v="697646.722499975"/>
    <n v="873.87479999996867"/>
    <n v="393243.65999998595"/>
    <n v="3.4451689999998765"/>
    <n v="0.5636716224951519"/>
  </r>
  <r>
    <x v="14"/>
    <s v="Stony Brook"/>
    <s v="High End"/>
    <s v="Ben and Jerry's"/>
    <s v="Cherry Garcia"/>
    <n v="447"/>
    <n v="669.82949999997618"/>
    <n v="299413.78649998934"/>
    <n v="1538.479979999945"/>
    <n v="687700.55105997541"/>
    <n v="868.65047999996887"/>
    <n v="388286.76455998607"/>
    <n v="3.441789664429407"/>
    <n v="0.56461604394748111"/>
  </r>
  <r>
    <x v="14"/>
    <s v="Stony Brook"/>
    <s v="Low End"/>
    <s v="EDY's"/>
    <s v="Vanilla"/>
    <n v="805"/>
    <n v="1227.3134440999572"/>
    <n v="987987.32250046555"/>
    <n v="2317.3861099999367"/>
    <n v="1865495.818549949"/>
    <n v="1090.0726658999795"/>
    <n v="877508.49604948342"/>
    <n v="2.8787405093166916"/>
    <n v="0.47038888392232975"/>
  </r>
  <r>
    <x v="14"/>
    <s v="Stony Brook"/>
    <s v="Low End"/>
    <s v="EDY's"/>
    <s v="Mint Cookie Crunch "/>
    <n v="744"/>
    <n v="1140.7260364799606"/>
    <n v="848700.17114109069"/>
    <n v="2209.3614079999406"/>
    <n v="1643764.8875519559"/>
    <n v="1068.63537151998"/>
    <n v="795064.71641086519"/>
    <n v="2.9695717849461567"/>
    <n v="0.48368518054607423"/>
  </r>
  <r>
    <x v="14"/>
    <s v="Stony Brook"/>
    <s v="Low End"/>
    <s v="EDY's"/>
    <s v="Peppermint (Holiday)"/>
    <n v="705"/>
    <n v="1108.3325557499602"/>
    <n v="781374.45180372195"/>
    <n v="2174.89332499994"/>
    <n v="1533299.7941249576"/>
    <n v="1066.5607692499798"/>
    <n v="751925.34232123569"/>
    <n v="3.0849550709219007"/>
    <n v="0.49039681946240249"/>
  </r>
  <r>
    <x v="14"/>
    <s v="Stony Brook"/>
    <s v="Low End"/>
    <s v="EDY's"/>
    <s v="Caramel Delight"/>
    <n v="685"/>
    <n v="1077.7412494499615"/>
    <n v="738252.75587322365"/>
    <n v="2136.1995949999418"/>
    <n v="1463296.7225749602"/>
    <n v="1058.4583455499803"/>
    <n v="725043.96670173656"/>
    <n v="3.1185395547444408"/>
    <n v="0.49548663337800564"/>
  </r>
  <r>
    <x v="14"/>
    <s v="Stony Brook"/>
    <s v="Low End"/>
    <s v="EDY's"/>
    <s v="Chocolate Chip"/>
    <n v="571"/>
    <n v="927.49017662996664"/>
    <n v="529596.89085571095"/>
    <n v="1452.2759729999477"/>
    <n v="829249.58058297017"/>
    <n v="524.78579636998109"/>
    <n v="299652.68972725922"/>
    <n v="2.5433904956216247"/>
    <n v="0.36135404435972168"/>
  </r>
  <r>
    <x v="14"/>
    <s v="Stony Brook"/>
    <s v="Low End"/>
    <s v="EDY's"/>
    <s v="Eggnog (Holiday)"/>
    <n v="482"/>
    <n v="793.03566059997263"/>
    <n v="382243.18840918678"/>
    <n v="1281.2682599999557"/>
    <n v="617571.30131997867"/>
    <n v="488.23259939998309"/>
    <n v="235328.11291079188"/>
    <n v="2.6582329045642235"/>
    <n v="0.38105415910326224"/>
  </r>
  <r>
    <x v="14"/>
    <s v="Stony Brook"/>
    <s v="High End"/>
    <s v="Häagen-Dazs"/>
    <s v="Cinnamon Dulce de Leche"/>
    <n v="291"/>
    <n v="623.26301399997817"/>
    <n v="181369.53707399365"/>
    <n v="997.97939999996527"/>
    <n v="290412.0053999899"/>
    <n v="374.7163859999871"/>
    <n v="109042.46832599625"/>
    <n v="3.4294824742266847"/>
    <n v="0.37547507092831789"/>
  </r>
  <r>
    <x v="14"/>
    <s v="Stony Brook"/>
    <s v="High End"/>
    <s v="Häagen-Dazs"/>
    <s v="Rum Raisin"/>
    <n v="991"/>
    <n v="1618.4922809999443"/>
    <n v="1603925.8504709448"/>
    <n v="3085.4126309998937"/>
    <n v="3057643.9173208945"/>
    <n v="1466.9203499999494"/>
    <n v="1453718.0668499498"/>
    <n v="3.1134335327950491"/>
    <n v="0.47543733219389933"/>
  </r>
  <r>
    <x v="14"/>
    <s v="Stony Brook"/>
    <s v="High End"/>
    <s v="Häagen-Dazs"/>
    <s v="Chocolate Chip"/>
    <n v="951"/>
    <n v="1553.4014399999462"/>
    <n v="1477284.769439949"/>
    <n v="2981.185439999897"/>
    <n v="2835107.353439902"/>
    <n v="1427.7839999999508"/>
    <n v="1357822.583999953"/>
    <n v="3.1347901577285984"/>
    <n v="0.47893162929173572"/>
  </r>
  <r>
    <x v="14"/>
    <s v="Stony Brook"/>
    <s v="High End"/>
    <s v="Häagen-Dazs"/>
    <s v="Chocolate"/>
    <n v="837"/>
    <n v="1373.6500829999522"/>
    <n v="1149745.11947096"/>
    <n v="2695.4751329999062"/>
    <n v="2256112.6863209214"/>
    <n v="1321.825049999954"/>
    <n v="1106367.5668499614"/>
    <n v="3.2204003978493505"/>
    <n v="0.49038666089597344"/>
  </r>
  <r>
    <x v="14"/>
    <s v="Stony Brook"/>
    <s v="High End"/>
    <s v="Häagen-Dazs"/>
    <s v="Mango"/>
    <n v="804"/>
    <n v="1319.692031999954"/>
    <n v="1061032.3937279631"/>
    <n v="2609.0872319999089"/>
    <n v="2097706.1345279268"/>
    <n v="1289.3951999999549"/>
    <n v="1036673.7407999637"/>
    <n v="3.2451333731342151"/>
    <n v="0.49419397871630838"/>
  </r>
  <r>
    <x v="14"/>
    <s v="Stony Brook"/>
    <s v="High End"/>
    <s v="Häagen-Dazs"/>
    <s v="Strawberry Cheesecake"/>
    <n v="750"/>
    <n v="1231.2427499999571"/>
    <n v="923432.06249996787"/>
    <n v="2467.4302499999139"/>
    <n v="1850572.6874999355"/>
    <n v="1236.1874999999568"/>
    <n v="927140.62499996764"/>
    <n v="3.2899069999998853"/>
    <n v="0.50100200400801598"/>
  </r>
  <r>
    <x v="14"/>
    <s v="Stony Brook"/>
    <s v="High End"/>
    <s v="Häagen-Dazs"/>
    <s v="Chocolate Chip"/>
    <n v="725"/>
    <n v="1184.7855749999592"/>
    <n v="858969.54187497043"/>
    <n v="2390.7368249999176"/>
    <n v="1733284.1981249403"/>
    <n v="1205.9512499999585"/>
    <n v="874314.65624996985"/>
    <n v="3.2975680344826452"/>
    <n v="0.504426600782376"/>
  </r>
  <r>
    <x v="15"/>
    <s v="Centereach"/>
    <s v="High End"/>
    <s v="Häagen-Dazs"/>
    <s v="Vanilla"/>
    <n v="677"/>
    <n v="1106.5131719999617"/>
    <n v="749109.41744397406"/>
    <n v="2265.3873719999219"/>
    <n v="1533667.2508439471"/>
    <n v="1158.8741999999602"/>
    <n v="784557.83339997299"/>
    <n v="3.3462147296896925"/>
    <n v="0.51155674933284656"/>
  </r>
  <r>
    <x v="15"/>
    <s v="Centereach"/>
    <s v="High End"/>
    <s v="Häagen-Dazs"/>
    <s v="Vanilla"/>
    <n v="147"/>
    <n v="267.95774438999075"/>
    <n v="39389.788425328639"/>
    <n v="616.23846899997864"/>
    <n v="90587.054942996852"/>
    <n v="348.28072460998789"/>
    <n v="51197.266517668213"/>
    <n v="4.192098428571283"/>
    <n v="0.56517199449617606"/>
  </r>
  <r>
    <x v="15"/>
    <s v="Centereach"/>
    <s v="Low End"/>
    <s v="Baskin-Robbins"/>
    <s v="Coffee Candy"/>
    <n v="253"/>
    <n v="657.30319160997578"/>
    <n v="166297.70747732389"/>
    <n v="1020.3321309999624"/>
    <n v="258144.02914299048"/>
    <n v="363.02893938998659"/>
    <n v="91846.32166566659"/>
    <n v="4.0329333241105232"/>
    <n v="0.35579487145445976"/>
  </r>
  <r>
    <x v="15"/>
    <s v="Centereach"/>
    <s v="Low End"/>
    <s v="Baskin-Robbins"/>
    <s v="Chocolate Fudge"/>
    <n v="280"/>
    <n v="513.15895079998097"/>
    <n v="143684.50622399469"/>
    <n v="872.62667999996791"/>
    <n v="244335.47039999103"/>
    <n v="359.46772919998693"/>
    <n v="100650.96417599634"/>
    <n v="3.1165238571427425"/>
    <n v="0.41193758733115993"/>
  </r>
  <r>
    <x v="15"/>
    <s v="Centereach"/>
    <s v="Low End"/>
    <s v="Baskin-Robbins"/>
    <s v="Chocolate Fudge"/>
    <n v="868"/>
    <n v="1163.6954839999576"/>
    <n v="1010087.6801119632"/>
    <n v="2253.7420839999181"/>
    <n v="1956248.128911929"/>
    <n v="1090.0465999999606"/>
    <n v="946160.44879996579"/>
    <n v="2.5964770552994447"/>
    <n v="0.4836607559217056"/>
  </r>
  <r>
    <x v="15"/>
    <s v="Centereach"/>
    <s v="Low End"/>
    <s v="Baskin-Robbins"/>
    <s v="Raspberry Sherbet"/>
    <n v="813"/>
    <n v="1106.2995059999585"/>
    <n v="899421.49837796623"/>
    <n v="2175.0789059999183"/>
    <n v="1768339.1505779335"/>
    <n v="1068.7793999999599"/>
    <n v="868917.6521999673"/>
    <n v="2.6753738081179805"/>
    <n v="0.49137500117892274"/>
  </r>
  <r>
    <x v="15"/>
    <s v="Centereach"/>
    <s v="Low End"/>
    <s v="Baskin-Robbins"/>
    <s v="Chocolate Fudge"/>
    <n v="679"/>
    <n v="914.49892799996633"/>
    <n v="620944.7721119771"/>
    <n v="1881.6461279999307"/>
    <n v="1277637.7209119529"/>
    <n v="967.14719999996441"/>
    <n v="656692.9487999758"/>
    <n v="2.7712019558172765"/>
    <n v="0.5139899503994303"/>
  </r>
  <r>
    <x v="15"/>
    <s v="Centereach"/>
    <s v="Low End"/>
    <s v="Baskin-Robbins"/>
    <s v="Rainbow Sherbet"/>
    <n v="665"/>
    <n v="906.89175499996577"/>
    <n v="603083.01707497728"/>
    <n v="1876.5912549999291"/>
    <n v="1247933.1845749528"/>
    <n v="969.69949999996334"/>
    <n v="644850.16749997553"/>
    <n v="2.8219417368419988"/>
    <n v="0.51673452991765112"/>
  </r>
  <r>
    <x v="15"/>
    <s v="Centereach"/>
    <s v="Low End"/>
    <s v="Baskin-Robbins"/>
    <s v="Jamoca Almond Fudge"/>
    <n v="184"/>
    <n v="322.27797803998817"/>
    <n v="59299.147959357826"/>
    <n v="675.68288399997527"/>
    <n v="124325.65065599544"/>
    <n v="353.4049059599871"/>
    <n v="65026.502696637617"/>
    <n v="3.6721895869563874"/>
    <n v="0.52303368093012115"/>
  </r>
  <r>
    <x v="15"/>
    <s v="Centereach"/>
    <s v="Low End"/>
    <s v="Baskin-Robbins"/>
    <s v="Strawberry"/>
    <n v="177"/>
    <n v="309.73184087998857"/>
    <n v="54822.535835757975"/>
    <n v="664.20384799997555"/>
    <n v="117564.08109599567"/>
    <n v="354.47200711998698"/>
    <n v="62741.545260237697"/>
    <n v="3.7525641129942122"/>
    <n v="0.53367954459667633"/>
  </r>
  <r>
    <x v="15"/>
    <s v="Centereach"/>
    <s v="High End"/>
    <s v="Ben and Jerry's"/>
    <s v="Orange &amp; Cream"/>
    <n v="337"/>
    <n v="917.70768812996619"/>
    <n v="309267.49089979858"/>
    <n v="1804.1826229999519"/>
    <n v="608009.54395098379"/>
    <n v="886.47493486998576"/>
    <n v="298742.05305118521"/>
    <n v="5.3536576350146943"/>
    <n v="0.49134434816580613"/>
  </r>
  <r>
    <x v="15"/>
    <s v="Centereach"/>
    <s v="High End"/>
    <s v="Ben and Jerry's"/>
    <s v="Everything But The..."/>
    <n v="335"/>
    <n v="924.92920169996512"/>
    <n v="309851.28256948834"/>
    <n v="1816.1530699999503"/>
    <n v="608411.27844998334"/>
    <n v="891.22386829998516"/>
    <n v="298559.995880495"/>
    <n v="5.4213524477610457"/>
    <n v="0.49072067934230323"/>
  </r>
  <r>
    <x v="15"/>
    <s v="Centereach"/>
    <s v="High End"/>
    <s v="Ben and Jerry's"/>
    <s v="Chocolate Therapy"/>
    <n v="277"/>
    <n v="782.46146235997116"/>
    <n v="216741.82507371201"/>
    <n v="1662.5695559999572"/>
    <n v="460531.76701198815"/>
    <n v="880.10809363998601"/>
    <n v="243789.94193827614"/>
    <n v="6.0020561588446109"/>
    <n v="0.52936617927581531"/>
  </r>
  <r>
    <x v="15"/>
    <s v="Centereach"/>
    <s v="High End"/>
    <s v="Ben and Jerry's"/>
    <s v="Raspberry Chocolate Chunk"/>
    <n v="263"/>
    <n v="758.85567067997147"/>
    <n v="199579.0413888325"/>
    <n v="1641.4902279999569"/>
    <n v="431711.92996398866"/>
    <n v="882.63455731998545"/>
    <n v="232132.88857515616"/>
    <n v="6.2414077110264525"/>
    <n v="0.53770320545582229"/>
  </r>
  <r>
    <x v="15"/>
    <s v="Centereach"/>
    <s v="High End"/>
    <s v="Ben and Jerry's"/>
    <s v="Chocolate Fudge Brownie"/>
    <n v="276"/>
    <n v="552.19397991997971"/>
    <n v="152405.5384579144"/>
    <n v="919.90703199996642"/>
    <n v="253894.34083199073"/>
    <n v="367.71305207998671"/>
    <n v="101488.80237407633"/>
    <n v="3.3329964927535016"/>
    <n v="0.39972849352020184"/>
  </r>
  <r>
    <x v="15"/>
    <s v="Centereach"/>
    <s v="High End"/>
    <s v="Ben and Jerry's"/>
    <s v="Peanut Butter Cup"/>
    <n v="267"/>
    <n v="532.0525711199806"/>
    <n v="142058.03648903483"/>
    <n v="898.86055199996713"/>
    <n v="239995.76738399122"/>
    <n v="366.80798087998653"/>
    <n v="97937.730894956389"/>
    <n v="3.3665189213481916"/>
    <n v="0.40808107560604123"/>
  </r>
  <r>
    <x v="15"/>
    <s v="Centereach"/>
    <s v="High End"/>
    <s v="Ben and Jerry's"/>
    <s v="Triple Caramel Chunk"/>
    <n v="976"/>
    <n v="1501.1855999999436"/>
    <n v="1465157.145599945"/>
    <n v="2841.2056639998932"/>
    <n v="2773016.7280638958"/>
    <n v="1340.0200639999496"/>
    <n v="1307859.5824639509"/>
    <n v="2.9110713770490708"/>
    <n v="0.47163782649702612"/>
  </r>
  <r>
    <x v="15"/>
    <s v="Centereach"/>
    <s v="High End"/>
    <s v="Ben and Jerry's"/>
    <s v="Peanut Butter Cup"/>
    <n v="210"/>
    <n v="404.15137229998521"/>
    <n v="84871.788182996897"/>
    <n v="765.04232999997203"/>
    <n v="160658.88929999413"/>
    <n v="360.89095769998681"/>
    <n v="75787.101116997233"/>
    <n v="3.6430587142855813"/>
    <n v="0.47172678366699006"/>
  </r>
  <r>
    <x v="15"/>
    <s v="Centereach"/>
    <s v="High End"/>
    <s v="Ben and Jerry's"/>
    <s v="Vanilla"/>
    <n v="902"/>
    <n v="1389.8015999999477"/>
    <n v="1253601.0431999529"/>
    <n v="2669.3367039998993"/>
    <n v="2407741.7070079092"/>
    <n v="1279.5351039999516"/>
    <n v="1154140.6638079563"/>
    <n v="2.9593533303768287"/>
    <n v="0.47934571239462487"/>
  </r>
  <r>
    <x v="15"/>
    <s v="Centereach"/>
    <s v="High End"/>
    <s v="Ben and Jerry's"/>
    <s v="Black Raspberry"/>
    <n v="813"/>
    <n v="1232.5486499999549"/>
    <n v="1002062.0524499634"/>
    <n v="2417.1699059999119"/>
    <n v="1965159.1335779284"/>
    <n v="1184.6212559999569"/>
    <n v="963097.08112796501"/>
    <n v="2.9731487158670502"/>
    <n v="0.49008605189874482"/>
  </r>
  <r>
    <x v="15"/>
    <s v="Centereach"/>
    <s v="High End"/>
    <s v="Ben and Jerry's"/>
    <s v="Black Raspberry"/>
    <n v="735"/>
    <n v="1114.4621249999593"/>
    <n v="819129.66187497007"/>
    <n v="2234.0795849999186"/>
    <n v="1642048.4949749401"/>
    <n v="1119.6174599999592"/>
    <n v="822918.83309997001"/>
    <n v="3.0395640612243788"/>
    <n v="0.50115379394597537"/>
  </r>
  <r>
    <x v="15"/>
    <s v="Centereach"/>
    <s v="High End"/>
    <s v="Ben and Jerry's"/>
    <s v="Chocolate Fudge Brownie"/>
    <n v="187"/>
    <n v="352.4988524399871"/>
    <n v="65917.285406277588"/>
    <n v="710.98952399997404"/>
    <n v="132955.04098799513"/>
    <n v="358.49067155998694"/>
    <n v="67037.755581717545"/>
    <n v="3.802083016042642"/>
    <n v="0.50421371828820372"/>
  </r>
  <r>
    <x v="15"/>
    <s v="Centereach"/>
    <s v="Low End"/>
    <s v="EDY's"/>
    <s v="S'Mores Limited Edition New!"/>
    <n v="280"/>
    <n v="541.07317999998008"/>
    <n v="151500.49039999442"/>
    <n v="980.47799999996391"/>
    <n v="274533.8399999899"/>
    <n v="439.40481999998383"/>
    <n v="123033.34959999548"/>
    <n v="3.5017071428570139"/>
    <n v="0.44815367606412382"/>
  </r>
  <r>
    <x v="15"/>
    <s v="Centereach"/>
    <s v="Low End"/>
    <s v="EDY's"/>
    <s v="Mud Pie Limited Edition"/>
    <n v="175"/>
    <n v="260.33337224999042"/>
    <n v="45558.340143748326"/>
    <n v="634.83547499997655"/>
    <n v="111096.2081249959"/>
    <n v="374.50210274998614"/>
    <n v="65537.867981247575"/>
    <n v="3.6276312857141519"/>
    <n v="0.58991993594875891"/>
  </r>
  <r>
    <x v="15"/>
    <s v="Centereach"/>
    <s v="Low End"/>
    <s v="EDY's"/>
    <s v="Mint Cookie Crunch "/>
    <n v="158"/>
    <n v="236.12986201999135"/>
    <n v="37308.518199158636"/>
    <n v="603.82294199997784"/>
    <n v="95404.024835996504"/>
    <n v="367.69307997998646"/>
    <n v="58095.506636837868"/>
    <n v="3.8216641898732773"/>
    <n v="0.60894188412602568"/>
  </r>
  <r>
    <x v="15"/>
    <s v="Lake Grove"/>
    <s v="Low End"/>
    <s v="EDY's"/>
    <s v="Mud Pie Limited Edition"/>
    <n v="155"/>
    <n v="232.9629100999914"/>
    <n v="36109.251065498669"/>
    <n v="601.17470999997784"/>
    <n v="93182.08004999657"/>
    <n v="368.21179989998643"/>
    <n v="57072.828984497901"/>
    <n v="3.8785465161288895"/>
    <n v="0.61248717515079765"/>
  </r>
  <r>
    <x v="15"/>
    <s v="Lake Grove"/>
    <s v="Low End"/>
    <s v="EDY's"/>
    <s v="Coffee"/>
    <n v="123"/>
    <n v="188.41119860999308"/>
    <n v="23174.577429029148"/>
    <n v="545.14943099998004"/>
    <n v="67053.380012997543"/>
    <n v="356.73823238998693"/>
    <n v="43878.802583968398"/>
    <n v="4.4321091951217886"/>
    <n v="0.6543861409441698"/>
  </r>
  <r>
    <x v="15"/>
    <s v="Lake Grove"/>
    <s v="Low End"/>
    <s v="EDY's"/>
    <s v="Mud Pie Limited Edition"/>
    <n v="106"/>
    <n v="160.95237996999393"/>
    <n v="17060.952276819356"/>
    <n v="516.43388699998047"/>
    <n v="54741.992021997932"/>
    <n v="355.48150702998657"/>
    <n v="37681.039745178576"/>
    <n v="4.8720178018866083"/>
    <n v="0.68833884835678882"/>
  </r>
  <r>
    <x v="15"/>
    <s v="Lake Grove"/>
    <s v="High End"/>
    <s v="Häagen-Dazs"/>
    <s v="Caramel Cone"/>
    <n v="330"/>
    <n v="1000.5583433999624"/>
    <n v="330184.25332198758"/>
    <n v="1914.0361399999467"/>
    <n v="631631.92619998241"/>
    <n v="913.47779659998434"/>
    <n v="301447.67287799483"/>
    <n v="5.8001095151513535"/>
    <n v="0.47725211531272849"/>
  </r>
  <r>
    <x v="15"/>
    <s v="Lake Grove"/>
    <s v="High End"/>
    <s v="Häagen-Dazs"/>
    <s v="Cinnamon Dulce de Leche"/>
    <n v="307"/>
    <n v="690.12780941997369"/>
    <n v="211869.23749193191"/>
    <n v="1083.2942819999587"/>
    <n v="332571.3445739873"/>
    <n v="393.166472579985"/>
    <n v="120702.10708205539"/>
    <n v="3.5286458697067058"/>
    <n v="0.36293598065903943"/>
  </r>
  <r>
    <x v="15"/>
    <s v="Lake Grove"/>
    <s v="High End"/>
    <s v="Häagen-Dazs"/>
    <s v="Mocha Chip"/>
    <n v="456"/>
    <n v="768.5793359999717"/>
    <n v="350472.17721598712"/>
    <n v="1739.2539359999359"/>
    <n v="793099.79481597082"/>
    <n v="970.67459999996424"/>
    <n v="442627.6175999837"/>
    <n v="3.8141533684209121"/>
    <n v="0.55809826265645435"/>
  </r>
  <r>
    <x v="15"/>
    <s v="Lake Grove"/>
    <s v="High End"/>
    <s v="Häagen-Dazs"/>
    <s v="Mocha Chip"/>
    <n v="144"/>
    <n v="272.06704631998969"/>
    <n v="39177.654670078511"/>
    <n v="635.11927199997592"/>
    <n v="91457.175167996538"/>
    <n v="363.05222567998624"/>
    <n v="52279.520497918027"/>
    <n v="4.4105504999998324"/>
    <n v="0.57162841955140675"/>
  </r>
  <r>
    <x v="15"/>
    <s v="Lake Grove"/>
    <s v="High End"/>
    <s v="Häagen-Dazs"/>
    <s v="Almond Hazelnut Swirl"/>
    <n v="379"/>
    <n v="645.59201099997574"/>
    <n v="244679.37216899081"/>
    <n v="1547.5778609999418"/>
    <n v="586532.00931897794"/>
    <n v="901.98584999996604"/>
    <n v="341852.63714998716"/>
    <n v="4.0833188944589489"/>
    <n v="0.58283713713580965"/>
  </r>
  <r>
    <x v="15"/>
    <s v="Lake Grove"/>
    <s v="High End"/>
    <s v="Häagen-Dazs"/>
    <s v="Mint Chip"/>
    <n v="124"/>
    <n v="217.37766911999205"/>
    <n v="26954.830970879015"/>
    <n v="571.05715199997906"/>
    <n v="70811.086847997401"/>
    <n v="353.67948287998701"/>
    <n v="43856.255877118383"/>
    <n v="4.6052996129030568"/>
    <n v="0.6193416572077185"/>
  </r>
  <r>
    <x v="15"/>
    <s v="Lake Grove"/>
    <s v="Low End"/>
    <s v="Baskin-Robbins"/>
    <s v="Coffee Candy"/>
    <n v="273"/>
    <n v="519.15622190997931"/>
    <n v="141729.64858142435"/>
    <n v="892.53826099996456"/>
    <n v="243662.94525299032"/>
    <n v="373.38203908998526"/>
    <n v="101933.29667156597"/>
    <n v="3.2693709194137894"/>
    <n v="0.41833729197408609"/>
  </r>
  <r>
    <x v="15"/>
    <s v="Lake Grove"/>
    <s v="Low End"/>
    <s v="Baskin-Robbins"/>
    <s v="Lemon Sherbet"/>
    <n v="271"/>
    <n v="508.10022251998032"/>
    <n v="137695.16030291468"/>
    <n v="876.344291999966"/>
    <n v="237489.30313199078"/>
    <n v="368.24406947998568"/>
    <n v="99794.142829076096"/>
    <n v="3.2337427749076237"/>
    <n v="0.42020479033370595"/>
  </r>
  <r>
    <x v="15"/>
    <s v="Lake Grove"/>
    <s v="Low End"/>
    <s v="Baskin-Robbins"/>
    <s v="Banana Nut Fudge"/>
    <n v="223"/>
    <n v="410.93869649998413"/>
    <n v="91639.329319496464"/>
    <n v="776.85014999996986"/>
    <n v="173237.58344999328"/>
    <n v="365.91145349998573"/>
    <n v="81598.254130496818"/>
    <n v="3.4836329596411204"/>
    <n v="0.47101935102928144"/>
  </r>
  <r>
    <x v="15"/>
    <s v="Lake Grove"/>
    <s v="Low End"/>
    <s v="Baskin-Robbins"/>
    <s v="Strawberry"/>
    <n v="946"/>
    <n v="1306.2945059999495"/>
    <n v="1235754.6026759523"/>
    <n v="2483.1489059999039"/>
    <n v="2349058.8650759091"/>
    <n v="1176.8543999999545"/>
    <n v="1113304.2623999568"/>
    <n v="2.6248931353064524"/>
    <n v="0.47393629804333609"/>
  </r>
  <r>
    <x v="15"/>
    <s v="Lake Grove"/>
    <s v="Low End"/>
    <s v="Baskin-Robbins"/>
    <s v="Rocky Road"/>
    <n v="867"/>
    <n v="1214.1147209999519"/>
    <n v="1052637.4631069584"/>
    <n v="2351.9976209999068"/>
    <n v="2039181.9374069192"/>
    <n v="1137.8828999999548"/>
    <n v="986544.47429996077"/>
    <n v="2.7128000242213459"/>
    <n v="0.4837942393479997"/>
  </r>
  <r>
    <x v="15"/>
    <s v="Lake Grove"/>
    <s v="Low End"/>
    <s v="Baskin-Robbins"/>
    <s v="Chocolate Fudge"/>
    <n v="776"/>
    <n v="1067.687535999959"/>
    <n v="828525.52793596813"/>
    <n v="2122.7639359999184"/>
    <n v="1647264.8143359367"/>
    <n v="1055.0763999999594"/>
    <n v="818739.28639996855"/>
    <n v="2.7355205360823689"/>
    <n v="0.49702954817864403"/>
  </r>
  <r>
    <x v="15"/>
    <s v="Lake Grove"/>
    <s v="Low End"/>
    <s v="Baskin-Robbins"/>
    <s v="Vanilla Burnt Almond"/>
    <n v="765"/>
    <n v="1052.7050249999595"/>
    <n v="805319.34412496898"/>
    <n v="2100.3275249999192"/>
    <n v="1606750.5566249383"/>
    <n v="1047.6224999999597"/>
    <n v="801431.21249996929"/>
    <n v="2.7455261764704826"/>
    <n v="0.4987900637068497"/>
  </r>
  <r>
    <x v="15"/>
    <s v="Lake Grove"/>
    <s v="Low End"/>
    <s v="Baskin-Robbins"/>
    <s v="Jamoca Almond Fudge"/>
    <n v="710"/>
    <n v="992.42095999996093"/>
    <n v="704618.88159997226"/>
    <n v="2017.9249599999205"/>
    <n v="1432726.7215999435"/>
    <n v="1025.5039999999594"/>
    <n v="728107.83999997121"/>
    <n v="2.8421478309858035"/>
    <n v="0.50819729193497853"/>
  </r>
  <r>
    <x v="15"/>
    <s v="Lake Grove"/>
    <s v="High End"/>
    <s v="Ben and Jerry's"/>
    <s v="Vanilla HEATH Bar Crunch"/>
    <n v="361"/>
    <n v="992.95153961996186"/>
    <n v="358455.50580280623"/>
    <n v="1890.4419019999466"/>
    <n v="682449.52662198071"/>
    <n v="897.49036237998473"/>
    <n v="323994.02081917448"/>
    <n v="5.2366811689749211"/>
    <n v="0.47475162364445417"/>
  </r>
  <r>
    <x v="15"/>
    <s v="Lake Grove"/>
    <s v="High End"/>
    <s v="Ben and Jerry's"/>
    <s v="Gingersnap"/>
    <n v="250"/>
    <n v="515.01604049997968"/>
    <n v="128754.01012499492"/>
    <n v="895.65254999996455"/>
    <n v="223913.13749999113"/>
    <n v="380.63650949998487"/>
    <n v="95159.127374996213"/>
    <n v="3.5826101999998583"/>
    <n v="0.42498233215547698"/>
  </r>
  <r>
    <x v="15"/>
    <s v="Lake Grove"/>
    <s v="High End"/>
    <s v="Ben and Jerry's"/>
    <s v="Pistachio Pistachio"/>
    <n v="201"/>
    <n v="395.52712268998465"/>
    <n v="79500.951660686915"/>
    <n v="766.34079899997027"/>
    <n v="154034.50059899403"/>
    <n v="370.81367630998562"/>
    <n v="74533.548938307111"/>
    <n v="3.8126407910446281"/>
    <n v="0.48387568141207632"/>
  </r>
  <r>
    <x v="15"/>
    <s v="Lake Grove"/>
    <s v="High End"/>
    <s v="Ben and Jerry's"/>
    <s v="Half Baked"/>
    <n v="839"/>
    <n v="1310.2872749999494"/>
    <n v="1099331.0237249576"/>
    <n v="2552.9761509999016"/>
    <n v="2141946.9906889172"/>
    <n v="1242.6888759999522"/>
    <n v="1042615.9669639596"/>
    <n v="3.0428797985696088"/>
    <n v="0.48676086359570542"/>
  </r>
  <r>
    <x v="15"/>
    <s v="Lake Grove"/>
    <s v="High End"/>
    <s v="Ben and Jerry's"/>
    <s v="Chubby Hubby"/>
    <n v="590"/>
    <n v="918.23174999996479"/>
    <n v="541756.7324999792"/>
    <n v="1943.0544699999255"/>
    <n v="1146402.1372999561"/>
    <n v="1024.8227199999606"/>
    <n v="604645.40479997685"/>
    <n v="3.2933126610168229"/>
    <n v="0.52742871382293255"/>
  </r>
  <r>
    <x v="15"/>
    <s v="Lake Grove"/>
    <s v="High End"/>
    <s v="Ben and Jerry's"/>
    <s v="Vanilla HEATH Bar Crunch"/>
    <n v="529"/>
    <n v="836.38867499996695"/>
    <n v="442449.60907498252"/>
    <n v="1824.3567669999279"/>
    <n v="965084.72974296182"/>
    <n v="987.96809199996096"/>
    <n v="522635.1206679793"/>
    <n v="3.4486895406425857"/>
    <n v="0.541543249583046"/>
  </r>
  <r>
    <x v="15"/>
    <s v="Lake Grove"/>
    <s v="High End"/>
    <s v="Ben and Jerry's"/>
    <s v="Chocolate Therapy"/>
    <n v="478"/>
    <n v="746.93474999997113"/>
    <n v="357034.81049998623"/>
    <n v="1679.4537899999352"/>
    <n v="802778.91161996906"/>
    <n v="932.51903999996409"/>
    <n v="445744.10111998284"/>
    <n v="3.5135016527195297"/>
    <n v="0.55525138324883594"/>
  </r>
  <r>
    <x v="15"/>
    <s v="Lake Grove"/>
    <s v="High End"/>
    <s v="Ben and Jerry's"/>
    <s v="Vanilla HEATH Bar Crunch"/>
    <n v="154"/>
    <n v="285.47892371998904"/>
    <n v="43963.754252878309"/>
    <n v="649.60201199997505"/>
    <n v="100038.70984799616"/>
    <n v="364.12308827998601"/>
    <n v="56074.955595117848"/>
    <n v="4.2181948831167215"/>
    <n v="0.56053257464356498"/>
  </r>
  <r>
    <x v="15"/>
    <s v="Lake Grove"/>
    <s v="Low End"/>
    <s v="EDY's"/>
    <s v="Vanilla"/>
    <n v="761"/>
    <n v="1230.4289507299522"/>
    <n v="936356.4315054937"/>
    <n v="2337.4050829999292"/>
    <n v="1778765.268162946"/>
    <n v="1106.9761322699769"/>
    <n v="842408.83665745228"/>
    <n v="3.0714915676740198"/>
    <n v="0.47359190767619735"/>
  </r>
  <r>
    <x v="15"/>
    <s v="Lake Grove"/>
    <s v="Low End"/>
    <s v="EDY's"/>
    <s v="French Vanilla"/>
    <n v="279"/>
    <n v="561.13215443997774"/>
    <n v="156555.8710887538"/>
    <n v="1017.6537239999597"/>
    <n v="283925.38899598876"/>
    <n v="456.52156955998191"/>
    <n v="127369.51790723496"/>
    <n v="3.6475043870966295"/>
    <n v="0.44860207238823019"/>
  </r>
  <r>
    <x v="15"/>
    <s v="Lake Grove"/>
    <s v="High End"/>
    <s v="Häagen-Dazs"/>
    <s v="Pannacotta"/>
    <n v="338"/>
    <n v="774.69552239997017"/>
    <n v="261847.08657118992"/>
    <n v="1676.1370399999548"/>
    <n v="566534.31951998477"/>
    <n v="901.44151759998465"/>
    <n v="304687.23294879484"/>
    <n v="4.9589853254436536"/>
    <n v="0.5378089595824509"/>
  </r>
  <r>
    <x v="15"/>
    <s v="Lake Grove"/>
    <s v="High End"/>
    <s v="Häagen-Dazs"/>
    <s v="Vanilla"/>
    <n v="277"/>
    <n v="627.2786100299752"/>
    <n v="173756.17497830314"/>
    <n v="1023.8753129999595"/>
    <n v="283613.46170098882"/>
    <n v="396.59670296998434"/>
    <n v="109857.28672268568"/>
    <n v="3.6963007689529226"/>
    <n v="0.38734863311427453"/>
  </r>
  <r>
    <x v="15"/>
    <s v="Lake Grove"/>
    <s v="High End"/>
    <s v="Häagen-Dazs"/>
    <s v="Mint Chip"/>
    <n v="983"/>
    <n v="1691.3399699999352"/>
    <n v="1662587.1905099363"/>
    <n v="3228.4694699998763"/>
    <n v="3173585.4890098786"/>
    <n v="1537.1294999999411"/>
    <n v="1510998.2984999423"/>
    <n v="3.284302614445449"/>
    <n v="0.47611709334206592"/>
  </r>
  <r>
    <x v="15"/>
    <s v="Lake Grove"/>
    <s v="High End"/>
    <s v="Häagen-Dazs"/>
    <s v="Strawberry Cheesecake"/>
    <n v="911"/>
    <n v="1596.0392039999367"/>
    <n v="1453991.7148439423"/>
    <n v="3085.2086039998776"/>
    <n v="2810625.0382438884"/>
    <n v="1489.1693999999409"/>
    <n v="1356633.3233999461"/>
    <n v="3.3866175675080985"/>
    <n v="0.48268029528676887"/>
  </r>
  <r>
    <x v="15"/>
    <s v="Lake Grove"/>
    <s v="High End"/>
    <s v="Häagen-Dazs"/>
    <s v="Almond Hazelnut Swirl"/>
    <n v="851"/>
    <n v="1464.6458879999436"/>
    <n v="1246413.6506879521"/>
    <n v="2865.3626879998901"/>
    <n v="2438423.6474879063"/>
    <n v="1400.7167999999465"/>
    <n v="1192009.9967999542"/>
    <n v="3.3670536874264281"/>
    <n v="0.48884450330359025"/>
  </r>
  <r>
    <x v="15"/>
    <s v="Lake Grove"/>
    <s v="High End"/>
    <s v="Häagen-Dazs"/>
    <s v="Pannacotta"/>
    <n v="712"/>
    <n v="1226.123807999953"/>
    <n v="873000.15129596647"/>
    <n v="2483.4526079999046"/>
    <n v="1768218.2568959321"/>
    <n v="1257.3287999999516"/>
    <n v="895218.10559996567"/>
    <n v="3.487995235954922"/>
    <n v="0.50628258254244085"/>
  </r>
  <r>
    <x v="15"/>
    <s v="Selden"/>
    <s v="High End"/>
    <s v="Häagen-Dazs"/>
    <s v="Mocha Chip"/>
    <n v="352"/>
    <n v="608.80300799997644"/>
    <n v="214298.65881599172"/>
    <n v="1496.5018079999422"/>
    <n v="526768.63641597971"/>
    <n v="887.69879999996579"/>
    <n v="312469.97759998799"/>
    <n v="4.2514255909089265"/>
    <n v="0.59318257769856308"/>
  </r>
  <r>
    <x v="15"/>
    <s v="Selden"/>
    <s v="Low End"/>
    <s v="Baskin-Robbins"/>
    <s v="Raspberry Sherbet"/>
    <n v="258"/>
    <n v="700.47630821997177"/>
    <n v="180722.88752075273"/>
    <n v="1081.8817619999563"/>
    <n v="279125.49459598871"/>
    <n v="381.40545377998455"/>
    <n v="98402.607075235981"/>
    <n v="4.1933401627905287"/>
    <n v="0.35253894388137391"/>
  </r>
  <r>
    <x v="15"/>
    <s v="Selden"/>
    <s v="Low End"/>
    <s v="Baskin-Robbins"/>
    <s v="Pistachio Almond"/>
    <n v="227"/>
    <n v="428.93599781998267"/>
    <n v="97368.471505136069"/>
    <n v="803.68992199996751"/>
    <n v="182437.61229399263"/>
    <n v="374.75392417998484"/>
    <n v="85069.140788856559"/>
    <n v="3.5404842378853196"/>
    <n v="0.46629168031299512"/>
  </r>
  <r>
    <x v="15"/>
    <s v="Selden"/>
    <s v="Low End"/>
    <s v="Baskin-Robbins"/>
    <s v="Egg Nog"/>
    <n v="997"/>
    <n v="1430.6840329999409"/>
    <n v="1426391.980900941"/>
    <n v="2690.4457329998891"/>
    <n v="2682374.3958008895"/>
    <n v="1259.7616999999482"/>
    <n v="1255982.4148999485"/>
    <n v="2.6985413570711025"/>
    <n v="0.46823531303688265"/>
  </r>
  <r>
    <x v="15"/>
    <s v="Selden"/>
    <s v="Low End"/>
    <s v="Baskin-Robbins"/>
    <s v="Banana Nut Fudge"/>
    <n v="991"/>
    <n v="1406.6917969999429"/>
    <n v="1394031.5708269435"/>
    <n v="2648.5470969998928"/>
    <n v="2624710.1731268936"/>
    <n v="1241.8552999999499"/>
    <n v="1230678.6022999501"/>
    <n v="2.6726005015135144"/>
    <n v="0.46888171307455523"/>
  </r>
  <r>
    <x v="15"/>
    <s v="Selden"/>
    <s v="Low End"/>
    <s v="Baskin-Robbins"/>
    <s v="Fudge Ribbon"/>
    <n v="959"/>
    <n v="1361.6505349999447"/>
    <n v="1305822.8630649471"/>
    <n v="2581.0220349998954"/>
    <n v="2475200.1315648998"/>
    <n v="1219.3714999999506"/>
    <n v="1169377.2684999527"/>
    <n v="2.6913681282584938"/>
    <n v="0.47243746216215471"/>
  </r>
  <r>
    <x v="15"/>
    <s v="Selden"/>
    <s v="Low End"/>
    <s v="Baskin-Robbins"/>
    <s v="Lemon Crisp"/>
    <n v="948"/>
    <n v="1339.617851999946"/>
    <n v="1269957.7236959487"/>
    <n v="2545.3676519998976"/>
    <n v="2413008.5340959029"/>
    <n v="1205.7497999999516"/>
    <n v="1143050.8103999542"/>
    <n v="2.6849869746834361"/>
    <n v="0.47370359211275154"/>
  </r>
  <r>
    <x v="15"/>
    <s v="Selden"/>
    <s v="Low End"/>
    <s v="Baskin-Robbins"/>
    <s v="Pistachio Almond"/>
    <n v="894"/>
    <n v="1263.488411999949"/>
    <n v="1129558.6403279544"/>
    <n v="2431.0572119999019"/>
    <n v="2173365.1475279122"/>
    <n v="1167.5687999999529"/>
    <n v="1043806.5071999577"/>
    <n v="2.7193033691274069"/>
    <n v="0.48027203729995971"/>
  </r>
  <r>
    <x v="15"/>
    <s v="Selden"/>
    <s v="Low End"/>
    <s v="Baskin-Robbins"/>
    <s v="Burgundy Cherry"/>
    <n v="613"/>
    <n v="866.59564799996497"/>
    <n v="531223.13222397852"/>
    <n v="1834.8708479999261"/>
    <n v="1124775.8298239547"/>
    <n v="968.27519999996116"/>
    <n v="593552.69759997621"/>
    <n v="2.9932640261010213"/>
    <n v="0.52770755012834569"/>
  </r>
  <r>
    <x v="15"/>
    <s v="Selden"/>
    <s v="Low End"/>
    <s v="Baskin-Robbins"/>
    <s v="Old Fashioned Butter Pecan"/>
    <n v="560"/>
    <n v="806.26839999996662"/>
    <n v="451510.30399998132"/>
    <n v="1754.0533999999273"/>
    <n v="982269.90399995924"/>
    <n v="947.78499999996063"/>
    <n v="530759.59999997797"/>
    <n v="3.1322382142855845"/>
    <n v="0.54033987790793592"/>
  </r>
  <r>
    <x v="15"/>
    <s v="Selden"/>
    <s v="High End"/>
    <s v="Ben and Jerry's"/>
    <s v="Coffee HEATH Bar Crunch"/>
    <n v="272"/>
    <n v="813.428268239967"/>
    <n v="221252.48896127101"/>
    <n v="1713.7957039999505"/>
    <n v="466152.43148798653"/>
    <n v="900.36743575998355"/>
    <n v="244899.94252671552"/>
    <n v="6.3007194999998184"/>
    <n v="0.52536450736721507"/>
  </r>
  <r>
    <x v="15"/>
    <s v="Selden"/>
    <s v="High End"/>
    <s v="Ben and Jerry's"/>
    <s v="Neapolitan Dynamite"/>
    <n v="256"/>
    <n v="775.45719615996848"/>
    <n v="198517.04221695193"/>
    <n v="1674.0735359999524"/>
    <n v="428562.8252159878"/>
    <n v="898.61633983998388"/>
    <n v="230045.78299903587"/>
    <n v="6.5393497499998139"/>
    <n v="0.53678426933809997"/>
  </r>
  <r>
    <x v="15"/>
    <s v="Selden"/>
    <s v="High End"/>
    <s v="Ben and Jerry's"/>
    <s v="Half Baked"/>
    <n v="255"/>
    <n v="773.18510024996863"/>
    <n v="197162.20056374199"/>
    <n v="1671.7442749999523"/>
    <n v="426294.79012498783"/>
    <n v="898.55917474998364"/>
    <n v="229132.58956124584"/>
    <n v="6.5558599019605968"/>
    <n v="0.53749798230953072"/>
  </r>
  <r>
    <x v="15"/>
    <s v="Selden"/>
    <s v="High End"/>
    <s v="Ben and Jerry's"/>
    <s v="Vanilla"/>
    <n v="987"/>
    <n v="1584.2830499999357"/>
    <n v="1563687.3703499364"/>
    <n v="2992.4490419998788"/>
    <n v="2953547.2044538804"/>
    <n v="1408.1659919999431"/>
    <n v="1389859.834103944"/>
    <n v="3.0318632644375669"/>
    <n v="0.47057308987920277"/>
  </r>
  <r>
    <x v="15"/>
    <s v="Selden"/>
    <s v="High End"/>
    <s v="Ben and Jerry's"/>
    <s v="Imagine Whirled Peace"/>
    <n v="975"/>
    <n v="1557.5624999999372"/>
    <n v="1518623.4374999388"/>
    <n v="2948.4524999998812"/>
    <n v="2874741.1874998841"/>
    <n v="1390.8899999999439"/>
    <n v="1356117.7499999453"/>
    <n v="3.0240538461537243"/>
    <n v="0.47173559689362471"/>
  </r>
  <r>
    <x v="15"/>
    <s v="Selden"/>
    <s v="High End"/>
    <s v="Ben and Jerry's"/>
    <s v="Peanut Butter Cup"/>
    <n v="974"/>
    <n v="1580.5097999999348"/>
    <n v="1539416.5451999365"/>
    <n v="2992.4463119998763"/>
    <n v="2914642.7078878796"/>
    <n v="1411.9365119999416"/>
    <n v="1375226.1626879431"/>
    <n v="3.0723268090347808"/>
    <n v="0.47183353176229009"/>
  </r>
  <r>
    <x v="15"/>
    <s v="Selden"/>
    <s v="High End"/>
    <s v="Ben and Jerry's"/>
    <s v="Imagine Whirled Peace"/>
    <n v="399"/>
    <n v="637.9411499999743"/>
    <n v="254538.51884998975"/>
    <n v="1522.4676059999388"/>
    <n v="607464.57479397557"/>
    <n v="884.52645599996447"/>
    <n v="352926.05594398582"/>
    <n v="3.8157082857141322"/>
    <n v="0.58098211910329478"/>
  </r>
  <r>
    <x v="15"/>
    <s v="Selden"/>
    <s v="High End"/>
    <s v="Ben and Jerry's"/>
    <s v="Mint Chocolate Chunk"/>
    <n v="131"/>
    <n v="242.64105913998995"/>
    <n v="31785.978747338682"/>
    <n v="620.12809399997434"/>
    <n v="81236.780313996642"/>
    <n v="377.48703485998442"/>
    <n v="49450.801566657959"/>
    <n v="4.7338022442746137"/>
    <n v="0.60872429182348908"/>
  </r>
  <r>
    <x v="15"/>
    <s v="Selden"/>
    <s v="Low End"/>
    <s v="EDY's"/>
    <s v="Cookies 'N Cream"/>
    <n v="936"/>
    <n v="1537.6488422399361"/>
    <n v="1439239.3163365803"/>
    <n v="2729.1511039999073"/>
    <n v="2554485.4333439134"/>
    <n v="1191.5022617599711"/>
    <n v="1115246.1170073331"/>
    <n v="2.9157597264956272"/>
    <n v="0.43658347096050409"/>
  </r>
  <r>
    <x v="15"/>
    <s v="Selden"/>
    <s v="Low End"/>
    <s v="EDY's"/>
    <s v="Cookies 'N Cream"/>
    <n v="507"/>
    <n v="898.68331817996341"/>
    <n v="455632.44231724145"/>
    <n v="1438.0824779999416"/>
    <n v="729107.81634597038"/>
    <n v="539.39915981997819"/>
    <n v="273475.37402872893"/>
    <n v="2.836454591715861"/>
    <n v="0.37508221403974307"/>
  </r>
  <r>
    <x v="15"/>
    <s v="Selden"/>
    <s v="Low End"/>
    <s v="EDY's"/>
    <s v="Cookies 'N Cream"/>
    <n v="479"/>
    <n v="858.34762446996501"/>
    <n v="411148.51212111325"/>
    <n v="1388.4548369999436"/>
    <n v="665069.86692297296"/>
    <n v="530.1072125299786"/>
    <n v="253921.35480185971"/>
    <n v="2.898653104384016"/>
    <n v="0.38179651105929358"/>
  </r>
  <r>
    <x v="15"/>
    <s v="Selden"/>
    <s v="Low End"/>
    <s v="EDY's"/>
    <s v="Hot Chocolate Limited Edition  New!"/>
    <n v="429"/>
    <n v="786.20501747996798"/>
    <n v="337281.95249890623"/>
    <n v="1299.6565079999471"/>
    <n v="557552.64193197724"/>
    <n v="513.45149051997907"/>
    <n v="220270.68943307101"/>
    <n v="3.029502349650226"/>
    <n v="0.39506707146039238"/>
  </r>
  <r>
    <x v="15"/>
    <s v="Selden"/>
    <s v="Low End"/>
    <s v="EDY's"/>
    <s v="Cookies 'N Cream"/>
    <n v="303"/>
    <n v="604.18751192997547"/>
    <n v="183068.81611478256"/>
    <n v="1075.5456029999561"/>
    <n v="325890.31770898669"/>
    <n v="471.35809106998067"/>
    <n v="142821.50159420414"/>
    <n v="3.5496554554453996"/>
    <n v="0.43825021436120354"/>
  </r>
  <r>
    <x v="15"/>
    <s v="Selden"/>
    <s v="High End"/>
    <s v="Häagen-Dazs"/>
    <s v="Coffee"/>
    <n v="335"/>
    <n v="1052.7029741999577"/>
    <n v="352655.49635698582"/>
    <n v="1983.1908199999402"/>
    <n v="664368.92469997995"/>
    <n v="930.48784579998255"/>
    <n v="311713.42834299413"/>
    <n v="5.9199725970147465"/>
    <n v="0.46918724936413864"/>
  </r>
  <r>
    <x v="15"/>
    <s v="Selden"/>
    <s v="High End"/>
    <s v="Häagen-Dazs"/>
    <s v="Banoffee"/>
    <n v="324"/>
    <n v="1028.4591415199584"/>
    <n v="333220.7618524665"/>
    <n v="1958.9391919999407"/>
    <n v="634696.29820798081"/>
    <n v="930.48005047998231"/>
    <n v="301475.53635551431"/>
    <n v="6.0461086172837675"/>
    <n v="0.47499179876534448"/>
  </r>
  <r>
    <x v="15"/>
    <s v="Selden"/>
    <s v="High End"/>
    <s v="Häagen-Dazs"/>
    <s v="Rum Raisin"/>
    <n v="252"/>
    <n v="833.06362679996653"/>
    <n v="209932.03395359157"/>
    <n v="1748.1462799999497"/>
    <n v="440532.86255998735"/>
    <n v="915.08265319998316"/>
    <n v="230600.82860639578"/>
    <n v="6.9370884126982126"/>
    <n v="0.52345885677256343"/>
  </r>
  <r>
    <x v="15"/>
    <s v="Selden"/>
    <s v="High End"/>
    <s v="Häagen-Dazs"/>
    <s v="Banoffee"/>
    <n v="203"/>
    <n v="447.05366870998131"/>
    <n v="90751.8947481262"/>
    <n v="842.05154099996491"/>
    <n v="170936.46282299288"/>
    <n v="394.9978722899836"/>
    <n v="80184.568074866678"/>
    <n v="4.1480371477830786"/>
    <n v="0.4690898989637976"/>
  </r>
  <r>
    <x v="15"/>
    <s v="Selden"/>
    <s v="High End"/>
    <s v="Häagen-Dazs"/>
    <s v="Vanilla Chocolate Chip"/>
    <n v="855"/>
    <n v="1525.6055699999374"/>
    <n v="1304392.7623499464"/>
    <n v="2982.095069999878"/>
    <n v="2549691.2848498956"/>
    <n v="1456.4894999999406"/>
    <n v="1245298.5224999492"/>
    <n v="3.4878304912279274"/>
    <n v="0.48841149118696614"/>
  </r>
  <r>
    <x v="15"/>
    <s v="Selden"/>
    <s v="High End"/>
    <s v="Häagen-Dazs"/>
    <s v="Vanilla Chocolate Chip"/>
    <n v="786"/>
    <n v="1396.8108179999433"/>
    <n v="1097893.3029479554"/>
    <n v="2773.5381179998872"/>
    <n v="2180000.9607479111"/>
    <n v="1376.7272999999439"/>
    <n v="1082107.6577999557"/>
    <n v="3.5286744503815357"/>
    <n v="0.49637944078185547"/>
  </r>
  <r>
    <x v="15"/>
    <s v="Selden"/>
    <s v="High End"/>
    <s v="Häagen-Dazs"/>
    <s v="Crème Brûlée"/>
    <n v="653"/>
    <n v="1175.9015039999513"/>
    <n v="767863.68211196817"/>
    <n v="2426.6759039998992"/>
    <n v="1584619.3653119341"/>
    <n v="1250.7743999999479"/>
    <n v="816755.68319996598"/>
    <n v="3.7161958713627858"/>
    <n v="0.51542704896780478"/>
  </r>
  <r>
    <x v="15"/>
    <s v="Selden"/>
    <s v="High End"/>
    <s v="Häagen-Dazs"/>
    <s v="Vanilla"/>
    <n v="582"/>
    <n v="1029.6423899999586"/>
    <n v="599251.87097997591"/>
    <n v="2182.7838899999119"/>
    <n v="1270380.2239799488"/>
    <n v="1153.1414999999533"/>
    <n v="671128.35299997288"/>
    <n v="3.7504877835050032"/>
    <n v="0.52828935804542698"/>
  </r>
  <r>
    <x v="15"/>
    <s v="Selden"/>
    <s v="High End"/>
    <s v="Häagen-Dazs"/>
    <s v="Vanilla Honey Bee"/>
    <n v="165"/>
    <n v="337.78355774998636"/>
    <n v="55734.287028747749"/>
    <n v="718.15252499997098"/>
    <n v="118495.16662499521"/>
    <n v="380.36896724998462"/>
    <n v="62760.879596247461"/>
    <n v="4.3524395454543692"/>
    <n v="0.52964927923911431"/>
  </r>
  <r>
    <x v="15"/>
    <s v="Smithtown"/>
    <s v="High End"/>
    <s v="Häagen-Dazs"/>
    <s v="Banoffee"/>
    <n v="459"/>
    <n v="815.92344899996692"/>
    <n v="374508.86309098481"/>
    <n v="1842.8685989999251"/>
    <n v="845876.68694096559"/>
    <n v="1026.9451499999582"/>
    <n v="471367.82384998078"/>
    <n v="4.014964267973693"/>
    <n v="0.5572535939660882"/>
  </r>
  <r>
    <x v="15"/>
    <s v="Smithtown"/>
    <s v="High End"/>
    <s v="Häagen-Dazs"/>
    <s v="Vanilla Honey Bee"/>
    <n v="366"/>
    <n v="647.68933799997387"/>
    <n v="237054.29770799042"/>
    <n v="1570.8886379999367"/>
    <n v="574945.24150797678"/>
    <n v="923.19929999996282"/>
    <n v="337890.94379998639"/>
    <n v="4.2920454590162205"/>
    <n v="0.58769239121583106"/>
  </r>
  <r>
    <x v="15"/>
    <s v="Smithtown"/>
    <s v="High End"/>
    <s v="Häagen-Dazs"/>
    <s v="Belgian Chocolate"/>
    <n v="133"/>
    <n v="252.96504731998976"/>
    <n v="33644.35129355864"/>
    <n v="627.39637199997458"/>
    <n v="83443.717475996615"/>
    <n v="374.43132467998481"/>
    <n v="49799.366182437974"/>
    <n v="4.7172659548870266"/>
    <n v="0.59680186464323381"/>
  </r>
  <r>
    <x v="15"/>
    <s v="Smithtown"/>
    <s v="Low End"/>
    <s v="Baskin-Robbins"/>
    <s v="Lemon Crisp"/>
    <n v="350"/>
    <n v="915.36897449996138"/>
    <n v="320379.14107498649"/>
    <n v="1811.9839499999446"/>
    <n v="634194.38249998062"/>
    <n v="896.61497549998319"/>
    <n v="313815.24142499414"/>
    <n v="5.1770969999998417"/>
    <n v="0.49482500962550502"/>
  </r>
  <r>
    <x v="15"/>
    <s v="Smithtown"/>
    <s v="Low End"/>
    <s v="Baskin-Robbins"/>
    <s v="Lemon Crisp"/>
    <n v="276"/>
    <n v="758.14830707996794"/>
    <n v="209248.93275407114"/>
    <n v="1651.0278679999515"/>
    <n v="455683.69156798662"/>
    <n v="892.87956091998353"/>
    <n v="246434.75881391548"/>
    <n v="5.9819850289853314"/>
    <n v="0.54080223491418966"/>
  </r>
  <r>
    <x v="15"/>
    <s v="Smithtown"/>
    <s v="Low End"/>
    <s v="Baskin-Robbins"/>
    <s v="Fudge Ribbon"/>
    <n v="834"/>
    <n v="1232.7954479999466"/>
    <n v="1028151.4036319555"/>
    <n v="2409.3906479998955"/>
    <n v="2009431.8004319128"/>
    <n v="1176.5951999999488"/>
    <n v="981280.39679995726"/>
    <n v="2.8889576115106661"/>
    <n v="0.48833724866354666"/>
  </r>
  <r>
    <x v="15"/>
    <s v="Smithtown"/>
    <s v="Low End"/>
    <s v="Baskin-Robbins"/>
    <s v="Very Berry Strawberry"/>
    <n v="208"/>
    <n v="400.29567371998314"/>
    <n v="83261.50013375649"/>
    <n v="784.41181199996686"/>
    <n v="163157.6568959931"/>
    <n v="384.11613827998372"/>
    <n v="79896.156762236613"/>
    <n v="3.7712106346152252"/>
    <n v="0.48968683592439316"/>
  </r>
  <r>
    <x v="15"/>
    <s v="Smithtown"/>
    <s v="Low End"/>
    <s v="Baskin-Robbins"/>
    <s v="Vanilla Burnt Almond"/>
    <n v="761"/>
    <n v="1122.0115509999516"/>
    <n v="853850.79031096317"/>
    <n v="2241.511450999903"/>
    <n v="1705790.2142109261"/>
    <n v="1119.4998999999514"/>
    <n v="851939.42389996292"/>
    <n v="2.9454815387646556"/>
    <n v="0.49943974165314214"/>
  </r>
  <r>
    <x v="15"/>
    <s v="Smithtown"/>
    <s v="Low End"/>
    <s v="Baskin-Robbins"/>
    <s v="Very Berry Strawberry"/>
    <n v="679"/>
    <n v="985.84281599995848"/>
    <n v="669387.27206397185"/>
    <n v="2028.4412159999147"/>
    <n v="1377311.5856639422"/>
    <n v="1042.5983999999562"/>
    <n v="707924.31359997031"/>
    <n v="2.987395016200169"/>
    <n v="0.5139899503994303"/>
  </r>
  <r>
    <x v="15"/>
    <s v="Smithtown"/>
    <s v="Low End"/>
    <s v="Baskin-Robbins"/>
    <s v="Fudge Ribbon"/>
    <n v="645"/>
    <n v="940.58543999996004"/>
    <n v="606677.6087999742"/>
    <n v="1962.8414399999169"/>
    <n v="1266032.7287999464"/>
    <n v="1022.2559999999569"/>
    <n v="659355.11999997217"/>
    <n v="3.0431650232556851"/>
    <n v="0.52080416643333149"/>
  </r>
  <r>
    <x v="15"/>
    <s v="Smithtown"/>
    <s v="Low End"/>
    <s v="Baskin-Robbins"/>
    <s v="Egg Nog"/>
    <n v="568"/>
    <n v="825.02056799996524"/>
    <n v="468611.68262398028"/>
    <n v="1787.0287679999244"/>
    <n v="1015032.3402239571"/>
    <n v="962.00819999995917"/>
    <n v="546420.65759997675"/>
    <n v="3.1461774084505714"/>
    <n v="0.53832832309502021"/>
  </r>
  <r>
    <x v="15"/>
    <s v="Smithtown"/>
    <s v="High End"/>
    <s v="Ben and Jerry's"/>
    <s v="Chocolate Chip Cookie Dough"/>
    <n v="291"/>
    <n v="637.15916356997297"/>
    <n v="185413.31659886215"/>
    <n v="1038.7854469999561"/>
    <n v="302286.5650769872"/>
    <n v="401.62628342998312"/>
    <n v="116873.24847812505"/>
    <n v="3.5697094398623919"/>
    <n v="0.38663064118764084"/>
  </r>
  <r>
    <x v="15"/>
    <s v="Smithtown"/>
    <s v="High End"/>
    <s v="Ben and Jerry's"/>
    <s v="Banana Split"/>
    <n v="283"/>
    <n v="617.69712917997367"/>
    <n v="174808.28755793255"/>
    <n v="1018.4505779999567"/>
    <n v="288221.51357398776"/>
    <n v="400.75344881998308"/>
    <n v="113413.22601605521"/>
    <n v="3.5987652932860663"/>
    <n v="0.39349327053943711"/>
  </r>
  <r>
    <x v="15"/>
    <s v="Smithtown"/>
    <s v="High End"/>
    <s v="Ben and Jerry's"/>
    <s v="Key Lime Pie"/>
    <n v="268"/>
    <n v="581.12212319997536"/>
    <n v="155740.7290175934"/>
    <n v="980.19071999995845"/>
    <n v="262691.11295998888"/>
    <n v="399.06859679998308"/>
    <n v="106950.38394239548"/>
    <n v="3.6574280597013376"/>
    <n v="0.4071336206896552"/>
  </r>
  <r>
    <x v="15"/>
    <s v="Smithtown"/>
    <s v="High End"/>
    <s v="Ben and Jerry's"/>
    <s v="Strawberry Cheesecake"/>
    <n v="994"/>
    <n v="1660.3775999999282"/>
    <n v="1650415.3343999286"/>
    <n v="3132.2301439998641"/>
    <n v="3113436.7631358649"/>
    <n v="1471.852543999936"/>
    <n v="1463021.4287359363"/>
    <n v="3.151136965794632"/>
    <n v="0.46990561878712311"/>
  </r>
  <r>
    <x v="15"/>
    <s v="Smithtown"/>
    <s v="High End"/>
    <s v="Ben and Jerry's"/>
    <s v="Pistachio Pistachio"/>
    <n v="993"/>
    <n v="1658.9306249999281"/>
    <n v="1647318.1106249287"/>
    <n v="3130.0607249998643"/>
    <n v="3108150.2999248654"/>
    <n v="1471.1300999999362"/>
    <n v="1460832.1892999366"/>
    <n v="3.1521256042294707"/>
    <n v="0.47000049815327466"/>
  </r>
  <r>
    <x v="15"/>
    <s v="Smithtown"/>
    <s v="High End"/>
    <s v="Ben and Jerry's"/>
    <s v="Raspberry Chocolate Chunk"/>
    <n v="962"/>
    <n v="1578.7862999999336"/>
    <n v="1518792.420599936"/>
    <n v="2995.9229719998739"/>
    <n v="2882077.8990638787"/>
    <n v="1417.1366719999403"/>
    <n v="1363285.4784639427"/>
    <n v="3.1142650436589125"/>
    <n v="0.47302173161480066"/>
  </r>
  <r>
    <x v="15"/>
    <s v="Smithtown"/>
    <s v="High End"/>
    <s v="Ben and Jerry's"/>
    <s v="Key Lime Pie"/>
    <n v="180"/>
    <n v="366.15445239998445"/>
    <n v="65907.801431997199"/>
    <n v="755.12403999996798"/>
    <n v="135922.32719999424"/>
    <n v="388.96958759998353"/>
    <n v="70014.525767997038"/>
    <n v="4.1951335555553779"/>
    <n v="0.51510687912942099"/>
  </r>
  <r>
    <x v="15"/>
    <s v="Smithtown"/>
    <s v="High End"/>
    <s v="Ben and Jerry's"/>
    <s v="Raspberry Chocolate Chunk"/>
    <n v="637"/>
    <n v="1045.8425249999559"/>
    <n v="666201.68842497189"/>
    <n v="2169.4929609999085"/>
    <n v="1381967.0161569417"/>
    <n v="1123.6504359999526"/>
    <n v="715765.32773196977"/>
    <n v="3.4057974270014264"/>
    <n v="0.51793228012229531"/>
  </r>
  <r>
    <x v="15"/>
    <s v="Smithtown"/>
    <s v="High End"/>
    <s v="Ben and Jerry's"/>
    <s v="Chocolate Fudge Brownie"/>
    <n v="636"/>
    <n v="1060.5140999999542"/>
    <n v="674486.96759997087"/>
    <n v="2200.8002039999051"/>
    <n v="1399708.9297439395"/>
    <n v="1140.2861039999509"/>
    <n v="725221.96214396867"/>
    <n v="3.4603776792451337"/>
    <n v="0.51812340889804831"/>
  </r>
  <r>
    <x v="15"/>
    <s v="Smithtown"/>
    <s v="High End"/>
    <s v="Ben and Jerry's"/>
    <s v="Chubby Hubby"/>
    <n v="161"/>
    <n v="323.36703238998604"/>
    <n v="52062.09221478775"/>
    <n v="714.56066899996904"/>
    <n v="115044.26770899502"/>
    <n v="391.193636609983"/>
    <n v="62982.175494207266"/>
    <n v="4.4382650248445286"/>
    <n v="0.54746035372680157"/>
  </r>
  <r>
    <x v="15"/>
    <s v="Smithtown"/>
    <s v="High End"/>
    <s v="Ben and Jerry's"/>
    <s v="Chocolate Therapy"/>
    <n v="482"/>
    <n v="805.7834999999651"/>
    <n v="388387.64699998318"/>
    <n v="1807.1097399999219"/>
    <n v="871026.89467996231"/>
    <n v="1001.3262399999568"/>
    <n v="482639.24767997913"/>
    <n v="3.7491903319500453"/>
    <n v="0.55410372587555201"/>
  </r>
  <r>
    <x v="15"/>
    <s v="Smithtown"/>
    <s v="High End"/>
    <s v="Ben and Jerry's"/>
    <s v="Banana Split"/>
    <n v="115"/>
    <n v="207.31097114999122"/>
    <n v="23840.761682248991"/>
    <n v="588.84466499997495"/>
    <n v="67717.136474997125"/>
    <n v="381.53369384998371"/>
    <n v="43876.374792748131"/>
    <n v="5.1203883913041297"/>
    <n v="0.64793606281547944"/>
  </r>
  <r>
    <x v="15"/>
    <s v="Smithtown"/>
    <s v="Low End"/>
    <s v="EDY's"/>
    <s v="Red, White and No More Blues  New!"/>
    <n v="999"/>
    <n v="1645.1369642399304"/>
    <n v="1643491.8272756904"/>
    <n v="2864.6773039999002"/>
    <n v="2861812.6266959002"/>
    <n v="1219.5403397599698"/>
    <n v="1218320.7994202098"/>
    <n v="2.8675448488487492"/>
    <n v="0.42571648054639394"/>
  </r>
  <r>
    <x v="15"/>
    <s v="Smithtown"/>
    <s v="Low End"/>
    <s v="EDY's"/>
    <s v="Strawberry Cheesecake Limited Editions "/>
    <n v="782"/>
    <n v="1344.803530699942"/>
    <n v="1051636.3610073547"/>
    <n v="2499.9589699999137"/>
    <n v="1954967.9145399325"/>
    <n v="1155.1554392999717"/>
    <n v="903331.55353257782"/>
    <n v="3.1968784782607593"/>
    <n v="0.46206975920889276"/>
  </r>
  <r>
    <x v="15"/>
    <s v="Smithtown"/>
    <s v="Low End"/>
    <s v="EDY's"/>
    <s v="Eggnog (Holiday)"/>
    <n v="724"/>
    <n v="1258.0173129599457"/>
    <n v="910804.5345830007"/>
    <n v="2393.1268159999181"/>
    <n v="1732623.8147839408"/>
    <n v="1135.1095030399724"/>
    <n v="821819.28020094009"/>
    <n v="3.305423779005412"/>
    <n v="0.47432066510260995"/>
  </r>
  <r>
    <x v="15"/>
    <s v="St James"/>
    <s v="Low End"/>
    <s v="EDY's"/>
    <s v="Nestlé® Drumstick® Sundae Cone Limited Edition New!"/>
    <n v="569"/>
    <n v="1010.8062679899573"/>
    <n v="575148.76648628572"/>
    <n v="1583.7214289999331"/>
    <n v="901137.4931009619"/>
    <n v="572.9151610099758"/>
    <n v="325988.72661467618"/>
    <n v="2.7833417029875802"/>
    <n v="0.36175248406643867"/>
  </r>
  <r>
    <x v="15"/>
    <s v="St James"/>
    <s v="Low End"/>
    <s v="EDY's"/>
    <s v="Coffee"/>
    <n v="226"/>
    <n v="511.57145479997786"/>
    <n v="115615.14878479499"/>
    <n v="974.05307999995784"/>
    <n v="220135.99607999047"/>
    <n v="462.48162519997999"/>
    <n v="104520.84729519548"/>
    <n v="4.309969380530787"/>
    <n v="0.4748012553894907"/>
  </r>
  <r>
    <x v="15"/>
    <s v="St James"/>
    <s v="High End"/>
    <s v="Häagen-Dazs"/>
    <s v="Pannacotta"/>
    <n v="344"/>
    <n v="1122.7385836799515"/>
    <n v="386222.07278590329"/>
    <n v="2073.4537279999322"/>
    <n v="713268.08243197668"/>
    <n v="950.71514431998071"/>
    <n v="327046.00964607339"/>
    <n v="6.027481767441663"/>
    <n v="0.45851765654642657"/>
  </r>
  <r>
    <x v="15"/>
    <s v="St James"/>
    <s v="High End"/>
    <s v="Häagen-Dazs"/>
    <s v="Crème Brûlée"/>
    <n v="306"/>
    <n v="1006.2214230599575"/>
    <n v="307903.75545634702"/>
    <n v="1944.5019259999387"/>
    <n v="595017.58935598121"/>
    <n v="938.28050293998126"/>
    <n v="287113.83389963419"/>
    <n v="6.3545814575161401"/>
    <n v="0.48252999413074937"/>
  </r>
  <r>
    <x v="15"/>
    <s v="St James"/>
    <s v="High End"/>
    <s v="Häagen-Dazs"/>
    <s v="Crème Brûlée"/>
    <n v="271"/>
    <n v="910.99359467996135"/>
    <n v="246879.26415826954"/>
    <n v="1842.7018279999429"/>
    <n v="499372.19538798451"/>
    <n v="931.70823331998156"/>
    <n v="252492.93122971497"/>
    <n v="6.7996377416972065"/>
    <n v="0.50562072450497964"/>
  </r>
  <r>
    <x v="15"/>
    <s v="St James"/>
    <s v="High End"/>
    <s v="Häagen-Dazs"/>
    <s v="Coffee"/>
    <n v="324"/>
    <n v="780.00154847996703"/>
    <n v="252720.50170750931"/>
    <n v="1201.2598079999493"/>
    <n v="389208.17779198359"/>
    <n v="421.25825951998229"/>
    <n v="136487.67608447428"/>
    <n v="3.7075919999998437"/>
    <n v="0.35068039129799977"/>
  </r>
  <r>
    <x v="15"/>
    <s v="St James"/>
    <s v="High End"/>
    <s v="Häagen-Dazs"/>
    <s v="Honey Vanilla"/>
    <n v="291"/>
    <n v="690.31100489997084"/>
    <n v="200880.50242589152"/>
    <n v="1105.3377899999534"/>
    <n v="321653.29688998644"/>
    <n v="415.02678509998259"/>
    <n v="120772.79446409491"/>
    <n v="3.7984116494843763"/>
    <n v="0.37547507092831783"/>
  </r>
  <r>
    <x v="15"/>
    <s v="St James"/>
    <s v="High End"/>
    <s v="Häagen-Dazs"/>
    <s v="Raspberry Sorbet"/>
    <n v="231"/>
    <n v="534.70506140997679"/>
    <n v="123516.86918570464"/>
    <n v="944.20871099995918"/>
    <n v="218112.21224099057"/>
    <n v="409.50364958998239"/>
    <n v="94595.343055285935"/>
    <n v="4.0874835974024206"/>
    <n v="0.43370035122457168"/>
  </r>
  <r>
    <x v="15"/>
    <s v="St James"/>
    <s v="High End"/>
    <s v="Häagen-Dazs"/>
    <s v="Coffee"/>
    <n v="430"/>
    <n v="781.71806999996704"/>
    <n v="336138.77009998582"/>
    <n v="1800.2075699999239"/>
    <n v="774089.25509996724"/>
    <n v="1018.4894999999568"/>
    <n v="437950.48499998142"/>
    <n v="4.1865292325579624"/>
    <n v="0.56576225818226056"/>
  </r>
  <r>
    <x v="15"/>
    <s v="St James"/>
    <s v="Low End"/>
    <s v="Baskin-Robbins"/>
    <s v="World Class Chocolate"/>
    <n v="324"/>
    <n v="886.71442679996073"/>
    <n v="287295.4742831873"/>
    <n v="1794.2262799999428"/>
    <n v="581329.31471998151"/>
    <n v="907.51185319998206"/>
    <n v="294033.84043679421"/>
    <n v="5.5377354320985885"/>
    <n v="0.50579565315474651"/>
  </r>
  <r>
    <x v="15"/>
    <s v="St James"/>
    <s v="Low End"/>
    <s v="Baskin-Robbins"/>
    <s v="Vanilla"/>
    <n v="240"/>
    <n v="488.72441159997794"/>
    <n v="117293.8587839947"/>
    <n v="891.17435999995973"/>
    <n v="213881.84639999035"/>
    <n v="402.44994839998179"/>
    <n v="96587.987615995648"/>
    <n v="3.7132264999998323"/>
    <n v="0.45159507102515828"/>
  </r>
  <r>
    <x v="15"/>
    <s v="St James"/>
    <s v="Low End"/>
    <s v="Baskin-Robbins"/>
    <s v="Strawberry"/>
    <n v="690"/>
    <n v="1046.0275799999529"/>
    <n v="721759.03019996744"/>
    <n v="2143.0195799999037"/>
    <n v="1478683.5101999335"/>
    <n v="1096.9919999999508"/>
    <n v="756924.4799999661"/>
    <n v="3.10582547826073"/>
    <n v="0.51189079663005232"/>
  </r>
  <r>
    <x v="15"/>
    <s v="St James"/>
    <s v="Low End"/>
    <s v="Baskin-Robbins"/>
    <s v="Chocolate"/>
    <n v="633"/>
    <n v="943.49282999995864"/>
    <n v="597230.96138997388"/>
    <n v="1979.3598299999132"/>
    <n v="1252934.7723899451"/>
    <n v="1035.8669999999547"/>
    <n v="655703.81099997123"/>
    <n v="3.1269507582937019"/>
    <n v="0.52333435502730197"/>
  </r>
  <r>
    <x v="15"/>
    <s v="St James"/>
    <s v="Low End"/>
    <s v="Baskin-Robbins"/>
    <s v="Egg Nog"/>
    <n v="622"/>
    <n v="927.22099799995931"/>
    <n v="576731.46075597464"/>
    <n v="1954.9861979999141"/>
    <n v="1216001.4151559465"/>
    <n v="1027.7651999999548"/>
    <n v="639269.95439997187"/>
    <n v="3.1430646270095082"/>
    <n v="0.5257148112101403"/>
  </r>
  <r>
    <x v="15"/>
    <s v="St James"/>
    <s v="Low End"/>
    <s v="Baskin-Robbins"/>
    <s v="Burgundy Cherry"/>
    <n v="169"/>
    <n v="330.18275531998518"/>
    <n v="55800.885649077492"/>
    <n v="727.94317199996726"/>
    <n v="123022.39606799447"/>
    <n v="397.76041667998209"/>
    <n v="67221.51041891698"/>
    <n v="4.307356047337084"/>
    <n v="0.54641685227593562"/>
  </r>
  <r>
    <x v="15"/>
    <s v="St James"/>
    <s v="Low End"/>
    <s v="Baskin-Robbins"/>
    <s v="Chocolate"/>
    <n v="527"/>
    <n v="785.70851599996547"/>
    <n v="414068.38793198182"/>
    <n v="1742.4369159999235"/>
    <n v="918264.25473195966"/>
    <n v="956.72839999995801"/>
    <n v="504195.86679997784"/>
    <n v="3.3063319089182608"/>
    <n v="0.54907491411298814"/>
  </r>
  <r>
    <x v="15"/>
    <s v="St James"/>
    <s v="Low End"/>
    <s v="Baskin-Robbins"/>
    <s v="Banana Nut Fudge"/>
    <n v="430"/>
    <n v="652.21453999997073"/>
    <n v="280452.25219998742"/>
    <n v="1551.6105399999301"/>
    <n v="667192.53219996998"/>
    <n v="899.39599999995937"/>
    <n v="386740.27999998257"/>
    <n v="3.6083966046510003"/>
    <n v="0.57965319054870557"/>
  </r>
  <r>
    <x v="15"/>
    <s v="St James"/>
    <s v="High End"/>
    <s v="Ben and Jerry's"/>
    <s v="Dave Matthews Band MagicBrownies Encore Edition"/>
    <n v="315"/>
    <n v="975.25429394995615"/>
    <n v="307205.1025942362"/>
    <n v="1906.8005449999368"/>
    <n v="600642.17167498008"/>
    <n v="931.5462510499807"/>
    <n v="293437.06908074388"/>
    <n v="6.053335063491863"/>
    <n v="0.48853890538929523"/>
  </r>
  <r>
    <x v="15"/>
    <s v="St James"/>
    <s v="High End"/>
    <s v="Ben and Jerry's"/>
    <s v="Coffee"/>
    <n v="293"/>
    <n v="905.95565164996037"/>
    <n v="265445.00593343837"/>
    <n v="1828.5412149999418"/>
    <n v="535762.57599498297"/>
    <n v="922.58556334998138"/>
    <n v="270317.5700615446"/>
    <n v="6.2407549999998011"/>
    <n v="0.50454731661600027"/>
  </r>
  <r>
    <x v="15"/>
    <s v="St James"/>
    <s v="High End"/>
    <s v="Ben and Jerry's"/>
    <s v="Pistachio Pistachio"/>
    <n v="746"/>
    <n v="1262.2319999999443"/>
    <n v="941625.07199995837"/>
    <n v="2521.8620799998885"/>
    <n v="1881309.1116799167"/>
    <n v="1259.6300799999442"/>
    <n v="939684.03967995837"/>
    <n v="3.38051217158162"/>
    <n v="0.49948412722078755"/>
  </r>
  <r>
    <x v="15"/>
    <s v="St James"/>
    <s v="High End"/>
    <s v="Ben and Jerry's"/>
    <s v="S'mores"/>
    <n v="734"/>
    <n v="1242.0931499999451"/>
    <n v="911696.37209995976"/>
    <n v="2490.6994859998899"/>
    <n v="1828173.4227239192"/>
    <n v="1248.6063359999448"/>
    <n v="916477.0506239594"/>
    <n v="3.3933235504085695"/>
    <n v="0.50130750137393332"/>
  </r>
  <r>
    <x v="15"/>
    <s v="St James"/>
    <s v="High End"/>
    <s v="Ben and Jerry's"/>
    <s v="Chocolate Chip Cookie Dough"/>
    <n v="664"/>
    <n v="1123.7867999999503"/>
    <n v="746194.435199967"/>
    <n v="2307.2681919998981"/>
    <n v="1532026.0794879324"/>
    <n v="1183.4813919999478"/>
    <n v="785831.64428796538"/>
    <n v="3.4748014939757503"/>
    <n v="0.51293620572740084"/>
  </r>
  <r>
    <x v="15"/>
    <s v="St James"/>
    <s v="High End"/>
    <s v="Ben and Jerry's"/>
    <s v="Cinnamon Buns"/>
    <n v="575"/>
    <n v="973.41749999995704"/>
    <n v="559715.06249997532"/>
    <n v="2074.1786999999085"/>
    <n v="1192652.7524999473"/>
    <n v="1100.7611999999515"/>
    <n v="632937.689999972"/>
    <n v="3.6072673043476668"/>
    <n v="0.53069737916024307"/>
  </r>
  <r>
    <x v="15"/>
    <s v="St James"/>
    <s v="High End"/>
    <s v="Ben and Jerry's"/>
    <s v="Cinnamon Buns"/>
    <n v="508"/>
    <n v="860.22179999996195"/>
    <n v="436992.67439998069"/>
    <n v="1898.7495919999162"/>
    <n v="964564.79273595742"/>
    <n v="1038.5277919999544"/>
    <n v="527572.11833597673"/>
    <n v="3.7376960472439298"/>
    <n v="0.54695353003662439"/>
  </r>
  <r>
    <x v="15"/>
    <s v="St James"/>
    <s v="High End"/>
    <s v="Ben and Jerry's"/>
    <s v="S'mores"/>
    <n v="413"/>
    <n v="699.53939999996908"/>
    <n v="288909.7721999872"/>
    <n v="1649.6633359999271"/>
    <n v="681310.95776796993"/>
    <n v="950.12393599995801"/>
    <n v="392401.18556798273"/>
    <n v="3.9943422179174992"/>
    <n v="0.57595020466648716"/>
  </r>
  <r>
    <x v="15"/>
    <s v="St James"/>
    <s v="High End"/>
    <s v="Ben and Jerry's"/>
    <s v="Imagine Whirled Peace"/>
    <n v="140"/>
    <n v="278.46526879998748"/>
    <n v="38985.137631998245"/>
    <n v="677.25247999996952"/>
    <n v="94815.34719999574"/>
    <n v="398.78721119998204"/>
    <n v="55830.209567997495"/>
    <n v="4.8375177142854966"/>
    <n v="0.58883093525179853"/>
  </r>
  <r>
    <x v="15"/>
    <s v="St James"/>
    <s v="Low End"/>
    <s v="EDY's"/>
    <s v="Peppermint (Holiday)"/>
    <n v="975"/>
    <n v="1659.2805472499267"/>
    <n v="1617798.5335686787"/>
    <n v="2892.527974999894"/>
    <n v="2820214.7756248969"/>
    <n v="1233.2474277499673"/>
    <n v="1202416.2420562182"/>
    <n v="2.9666953589742504"/>
    <n v="0.42635626635556134"/>
  </r>
  <r>
    <x v="15"/>
    <s v="St James"/>
    <s v="Low End"/>
    <s v="EDY's"/>
    <s v="French Vanilla"/>
    <n v="360"/>
    <n v="723.26519039996799"/>
    <n v="260375.46854398848"/>
    <n v="1239.9038399999451"/>
    <n v="446365.38239998027"/>
    <n v="516.63864959997716"/>
    <n v="185989.91385599179"/>
    <n v="3.4441773333331809"/>
    <n v="0.41667638483965014"/>
  </r>
  <r>
    <x v="15"/>
    <s v="St James"/>
    <s v="Low End"/>
    <s v="EDY's"/>
    <s v="Red, White and No More Blues  New!"/>
    <n v="307"/>
    <n v="639.57618567997179"/>
    <n v="196349.88900375133"/>
    <n v="1135.2167279999501"/>
    <n v="348511.53549598466"/>
    <n v="495.64054231997829"/>
    <n v="152161.64649223333"/>
    <n v="3.6977743583060265"/>
    <n v="0.43660433298336676"/>
  </r>
  <r>
    <x v="15"/>
    <s v="St James"/>
    <s v="Low End"/>
    <s v="EDY's"/>
    <s v="Chocolate Chip"/>
    <n v="241"/>
    <n v="389.84720627998274"/>
    <n v="93953.176713475841"/>
    <n v="829.3409879999632"/>
    <n v="199871.17810799115"/>
    <n v="439.49378171998046"/>
    <n v="105918.0013945153"/>
    <n v="3.441248912862918"/>
    <n v="0.5299313407623355"/>
  </r>
  <r>
    <x v="15"/>
    <s v="St James"/>
    <s v="Low End"/>
    <s v="EDY's"/>
    <s v="Red, White and No More Blues  New!"/>
    <n v="170"/>
    <n v="284.7887261999872"/>
    <n v="48414.083453997824"/>
    <n v="703.76201999996829"/>
    <n v="119639.54339999461"/>
    <n v="418.97329379998109"/>
    <n v="71225.459945996787"/>
    <n v="4.1397765882351072"/>
    <n v="0.59533376609325972"/>
  </r>
  <r>
    <x v="15"/>
    <s v="St James"/>
    <s v="High End"/>
    <s v="Häagen-Dazs"/>
    <s v="Cinnamon Dulce de Leche"/>
    <n v="196"/>
    <n v="450.20838647997965"/>
    <n v="88240.843750076005"/>
    <n v="864.16960799996104"/>
    <n v="169377.24316799236"/>
    <n v="413.96122151998139"/>
    <n v="81136.399417916356"/>
    <n v="4.4090286122446996"/>
    <n v="0.47902774835839873"/>
  </r>
  <r>
    <x v="15"/>
    <s v="Stony Brook"/>
    <s v="High End"/>
    <s v="Häagen-Dazs"/>
    <s v="Pistachio"/>
    <n v="845"/>
    <n v="1581.8247899999303"/>
    <n v="1336641.947549941"/>
    <n v="3098.5812899998632"/>
    <n v="2618301.1900498844"/>
    <n v="1516.7564999999329"/>
    <n v="1281659.2424999434"/>
    <n v="3.6669601065087138"/>
    <n v="0.48950030934963784"/>
  </r>
  <r>
    <x v="15"/>
    <s v="Stony Brook"/>
    <s v="High End"/>
    <s v="Häagen-Dazs"/>
    <s v="Black Walnut"/>
    <n v="789"/>
    <n v="1496.2469759999326"/>
    <n v="1180538.8640639468"/>
    <n v="2968.8005759998664"/>
    <n v="2342383.6544638947"/>
    <n v="1472.5535999999338"/>
    <n v="1161844.7903999479"/>
    <n v="3.7627383726234047"/>
    <n v="0.4960096046545634"/>
  </r>
  <r>
    <x v="15"/>
    <s v="Stony Brook"/>
    <s v="High End"/>
    <s v="Häagen-Dazs"/>
    <s v="Raspberry Sorbet"/>
    <n v="681"/>
    <n v="1269.9022409999443"/>
    <n v="864803.42612096202"/>
    <n v="2596.5785909998863"/>
    <n v="1768270.0204709226"/>
    <n v="1326.676349999942"/>
    <n v="903466.59434996056"/>
    <n v="3.8128907356826525"/>
    <n v="0.510932484230746"/>
  </r>
  <r>
    <x v="15"/>
    <s v="Stony Brook"/>
    <s v="High End"/>
    <s v="Häagen-Dazs"/>
    <s v="Honey Vanilla"/>
    <n v="350"/>
    <n v="651.35909999997148"/>
    <n v="227975.68499999002"/>
    <n v="1604.2940999999298"/>
    <n v="561502.93499997549"/>
    <n v="952.93499999995834"/>
    <n v="333527.24999998545"/>
    <n v="4.5836974285712282"/>
    <n v="0.59399021663172613"/>
  </r>
  <r>
    <x v="15"/>
    <s v="Stony Brook"/>
    <s v="High End"/>
    <s v="Häagen-Dazs"/>
    <s v="Mint Chip"/>
    <n v="112"/>
    <n v="207.88937771999088"/>
    <n v="23283.610304638976"/>
    <n v="598.3302119999737"/>
    <n v="67012.983743997058"/>
    <n v="390.44083427998282"/>
    <n v="43729.373439358082"/>
    <n v="5.3422340357140508"/>
    <n v="0.65255075951270869"/>
  </r>
  <r>
    <x v="15"/>
    <s v="Stony Brook"/>
    <s v="Low End"/>
    <s v="Baskin-Robbins"/>
    <s v="Strawberry"/>
    <n v="705"/>
    <n v="2003.1342248999067"/>
    <n v="1412209.6285544343"/>
    <n v="3477.6497899998612"/>
    <n v="2451743.1019499023"/>
    <n v="1474.5155650999545"/>
    <n v="1039533.473395468"/>
    <n v="4.9328365815600872"/>
    <n v="0.42399771516384155"/>
  </r>
  <r>
    <x v="15"/>
    <s v="Stony Brook"/>
    <s v="Low End"/>
    <s v="Baskin-Robbins"/>
    <s v="Chocolate"/>
    <n v="641"/>
    <n v="1842.5933233699161"/>
    <n v="1181102.3202801163"/>
    <n v="3297.9348269998727"/>
    <n v="2113976.2241069186"/>
    <n v="1455.3415036299566"/>
    <n v="932873.90382680227"/>
    <n v="5.144984129484981"/>
    <n v="0.44128873976381122"/>
  </r>
  <r>
    <x v="15"/>
    <s v="Stony Brook"/>
    <s v="Low End"/>
    <s v="Baskin-Robbins"/>
    <s v="Egg Nog"/>
    <n v="632"/>
    <n v="1818.1848247599171"/>
    <n v="1149092.8092482677"/>
    <n v="3273.0329959998735"/>
    <n v="2068556.8534719201"/>
    <n v="1454.8481712399564"/>
    <n v="919464.04422365245"/>
    <n v="5.1788496772149895"/>
    <n v="0.44449541847515572"/>
  </r>
  <r>
    <x v="15"/>
    <s v="Stony Brook"/>
    <s v="Low End"/>
    <s v="Baskin-Robbins"/>
    <s v="Chocolate"/>
    <n v="538"/>
    <n v="1605.5213502899267"/>
    <n v="863770.48645598057"/>
    <n v="2555.1583589998836"/>
    <n v="1374675.1971419374"/>
    <n v="949.63700870995694"/>
    <n v="510904.71068595687"/>
    <n v="4.749364979553687"/>
    <n v="0.37165485472362469"/>
  </r>
  <r>
    <x v="15"/>
    <s v="Stony Brook"/>
    <s v="Low End"/>
    <s v="Baskin-Robbins"/>
    <s v="Banana Nut Fudge"/>
    <n v="532"/>
    <n v="1411.6270570999341"/>
    <n v="750985.59437716496"/>
    <n v="2371.7924099998895"/>
    <n v="1261793.5621199412"/>
    <n v="960.16535289995545"/>
    <n v="510807.96774277627"/>
    <n v="4.4582564097742283"/>
    <n v="0.4048268933030274"/>
  </r>
  <r>
    <x v="15"/>
    <s v="Stony Brook"/>
    <s v="Low End"/>
    <s v="Baskin-Robbins"/>
    <s v="World Class Chocolate"/>
    <n v="439"/>
    <n v="1156.2781207599471"/>
    <n v="507606.09501361678"/>
    <n v="2099.1545959999039"/>
    <n v="921528.86764395784"/>
    <n v="942.87647523995679"/>
    <n v="413922.77263034106"/>
    <n v="4.7816733394075257"/>
    <n v="0.4491696214450705"/>
  </r>
  <r>
    <x v="15"/>
    <s v="Stony Brook"/>
    <s v="Low End"/>
    <s v="Baskin-Robbins"/>
    <s v="Vanilla"/>
    <n v="353"/>
    <n v="751.10895219996496"/>
    <n v="265141.46012658766"/>
    <n v="1695.1946199999209"/>
    <n v="598403.70085997204"/>
    <n v="944.0856677999559"/>
    <n v="333262.24073338439"/>
    <n v="4.802251048158416"/>
    <n v="0.55691874942359121"/>
  </r>
  <r>
    <x v="15"/>
    <s v="Stony Brook"/>
    <s v="Low End"/>
    <s v="Baskin-Robbins"/>
    <s v="Burgundy Cherry"/>
    <n v="280"/>
    <n v="588.16368782997267"/>
    <n v="164685.83259239234"/>
    <n v="1526.5086929999288"/>
    <n v="427422.43403998006"/>
    <n v="938.34500516995615"/>
    <n v="262736.60144758772"/>
    <n v="5.4518167607140313"/>
    <n v="0.61470007309679953"/>
  </r>
  <r>
    <x v="15"/>
    <s v="Stony Brook"/>
    <s v="High End"/>
    <s v="Ben and Jerry's"/>
    <s v="Pistachio Pistachio"/>
    <n v="754"/>
    <n v="2342.6769051398928"/>
    <n v="1766378.3864754792"/>
    <n v="3857.0146939998463"/>
    <n v="2908189.0792758842"/>
    <n v="1514.3377888599534"/>
    <n v="1141810.692800405"/>
    <n v="5.1154041034480722"/>
    <n v="0.39261913915332719"/>
  </r>
  <r>
    <x v="15"/>
    <s v="Stony Brook"/>
    <s v="High End"/>
    <s v="Ben and Jerry's"/>
    <s v="S'mores"/>
    <n v="745"/>
    <n v="2312.1459795198939"/>
    <n v="1722548.7547423209"/>
    <n v="3825.1521919998477"/>
    <n v="2849738.3830398866"/>
    <n v="1513.0062124799538"/>
    <n v="1127189.6282975657"/>
    <n v="5.1344324724830166"/>
    <n v="0.39554144163056976"/>
  </r>
  <r>
    <x v="15"/>
    <s v="Stony Brook"/>
    <s v="High End"/>
    <s v="Ben and Jerry's"/>
    <s v="Chocolate Chip Cookie Dough"/>
    <n v="679"/>
    <n v="2132.5531780799024"/>
    <n v="1448003.6079162539"/>
    <n v="3637.1547679998566"/>
    <n v="2469628.0874719028"/>
    <n v="1504.6015899199542"/>
    <n v="1021624.479555649"/>
    <n v="5.3566344153164307"/>
    <n v="0.41367543750340996"/>
  </r>
  <r>
    <x v="15"/>
    <s v="Stony Brook"/>
    <s v="High End"/>
    <s v="Ben and Jerry's"/>
    <s v="Cinnamon Buns"/>
    <n v="578"/>
    <n v="1904.3262387499126"/>
    <n v="1100700.5659974494"/>
    <n v="3398.3326249998672"/>
    <n v="1964236.2572499232"/>
    <n v="1494.0063862499546"/>
    <n v="863535.69125247374"/>
    <n v="5.8794682093423312"/>
    <n v="0.43962923913312135"/>
  </r>
  <r>
    <x v="15"/>
    <s v="Stony Brook"/>
    <s v="High End"/>
    <s v="Ben and Jerry's"/>
    <s v="Cinnamon Buns"/>
    <n v="524"/>
    <n v="1732.5476828399205"/>
    <n v="907854.98580811836"/>
    <n v="2718.6373639998756"/>
    <n v="1424565.9787359347"/>
    <n v="986.08968115995503"/>
    <n v="516710.99292781635"/>
    <n v="5.1882392442745715"/>
    <n v="0.36271467986783695"/>
  </r>
  <r>
    <x v="15"/>
    <s v="Stony Brook"/>
    <s v="High End"/>
    <s v="Ben and Jerry's"/>
    <s v="S'mores"/>
    <n v="516"/>
    <n v="1488.6668109299317"/>
    <n v="768152.0744398447"/>
    <n v="2463.4185029998871"/>
    <n v="1271123.9475479417"/>
    <n v="974.75169206995542"/>
    <n v="502971.873108097"/>
    <n v="4.7740668662788508"/>
    <n v="0.3956906594973319"/>
  </r>
  <r>
    <x v="15"/>
    <s v="Stony Brook"/>
    <s v="High End"/>
    <s v="Ben and Jerry's"/>
    <s v="Dave Matthews Band MagicBrownies Encore Edition"/>
    <n v="417"/>
    <n v="1249.4376251499418"/>
    <n v="521015.48968752573"/>
    <n v="2222.2080649998966"/>
    <n v="926660.76310495683"/>
    <n v="972.77043984995476"/>
    <n v="405645.2734174311"/>
    <n v="5.3290361270980737"/>
    <n v="0.43774948672504255"/>
  </r>
  <r>
    <x v="15"/>
    <s v="Stony Brook"/>
    <s v="High End"/>
    <s v="Ben and Jerry's"/>
    <s v="Coffee"/>
    <n v="403"/>
    <n v="1174.9947136199467"/>
    <n v="473522.86958883848"/>
    <n v="2130.9973019999029"/>
    <n v="858791.91270596092"/>
    <n v="956.00258837995625"/>
    <n v="385269.04311712243"/>
    <n v="5.2878344962776751"/>
    <n v="0.44861745600652092"/>
  </r>
  <r>
    <x v="15"/>
    <s v="Stony Brook"/>
    <s v="High End"/>
    <s v="Ben and Jerry's"/>
    <s v="Imagine Whirled Peace"/>
    <n v="343"/>
    <n v="535.17959039997515"/>
    <n v="183566.59950719148"/>
    <n v="1474.6438399999313"/>
    <n v="505802.83711997641"/>
    <n v="939.46424959995613"/>
    <n v="322236.23761278496"/>
    <n v="4.299253177842365"/>
    <n v="0.63707874682472476"/>
  </r>
  <r>
    <x v="15"/>
    <s v="Stony Brook"/>
    <s v="Low End"/>
    <s v="EDY's"/>
    <s v="Peppermint (Holiday)"/>
    <n v="981"/>
    <n v="1948.4141299999105"/>
    <n v="1911394.2615299122"/>
    <n v="3225.2229999998522"/>
    <n v="3163943.762999855"/>
    <n v="1276.8088699999416"/>
    <n v="1252549.5014699427"/>
    <n v="3.2876890927623363"/>
    <n v="0.39588235294117652"/>
  </r>
  <r>
    <x v="15"/>
    <s v="Stony Brook"/>
    <s v="Low End"/>
    <s v="EDY's"/>
    <s v="French Vanilla"/>
    <n v="464"/>
    <n v="988.71252479995462"/>
    <n v="458762.61150717892"/>
    <n v="2043.5500799999063"/>
    <n v="948207.23711995652"/>
    <n v="1054.8375551999516"/>
    <n v="489444.6256127776"/>
    <n v="4.4042027586204879"/>
    <n v="0.51617896009673514"/>
  </r>
  <r>
    <x v="15"/>
    <s v="Stony Brook"/>
    <s v="Low End"/>
    <s v="EDY's"/>
    <s v="Red, White and No More Blues  New!"/>
    <n v="409"/>
    <n v="901.85675070995876"/>
    <n v="368859.41104037315"/>
    <n v="1932.8423409999118"/>
    <n v="790532.51746896398"/>
    <n v="1030.9855902899531"/>
    <n v="421673.10642859084"/>
    <n v="4.7257758948653104"/>
    <n v="0.53340387284593327"/>
  </r>
  <r>
    <x v="15"/>
    <s v="Stony Brook"/>
    <s v="Low End"/>
    <s v="EDY's"/>
    <s v="Chocolate Chip"/>
    <n v="343"/>
    <n v="646.86913516997026"/>
    <n v="221876.11336329981"/>
    <n v="1622.6718069999256"/>
    <n v="556576.42980097444"/>
    <n v="975.80267182995533"/>
    <n v="334700.31643767463"/>
    <n v="4.7308215947519701"/>
    <n v="0.60135553450827905"/>
  </r>
  <r>
    <x v="15"/>
    <s v="Stony Brook"/>
    <s v="Low End"/>
    <s v="EDY's"/>
    <s v="Red, White and No More Blues  New!"/>
    <n v="283"/>
    <n v="541.69275649997473"/>
    <n v="153299.05008949284"/>
    <n v="1501.91614999993"/>
    <n v="425042.27044998016"/>
    <n v="960.22339349995525"/>
    <n v="271743.22036048735"/>
    <n v="5.3071242049467493"/>
    <n v="0.63933222470508755"/>
  </r>
  <r>
    <x v="16"/>
    <s v="Centereach"/>
    <s v="High End"/>
    <s v="Häagen-Dazs"/>
    <s v="Black Walnut"/>
    <n v="799"/>
    <n v="2726.6546124598726"/>
    <n v="2178597.035355438"/>
    <n v="4323.4646659998225"/>
    <n v="3454448.2681338582"/>
    <n v="1596.8100535399499"/>
    <n v="1275851.2327784202"/>
    <n v="5.4110947008758732"/>
    <n v="0.36933574734574121"/>
  </r>
  <r>
    <x v="16"/>
    <s v="Centereach"/>
    <s v="High End"/>
    <s v="Häagen-Dazs"/>
    <s v="Raspberry Sorbet"/>
    <n v="696"/>
    <n v="2373.5185151998921"/>
    <n v="1651968.886579125"/>
    <n v="3930.8019199998444"/>
    <n v="2735838.1363198915"/>
    <n v="1557.2834047999522"/>
    <n v="1083869.2497407666"/>
    <n v="5.6477039080457532"/>
    <n v="0.39617447953215967"/>
  </r>
  <r>
    <x v="16"/>
    <s v="Centereach"/>
    <s v="High End"/>
    <s v="Häagen-Dazs"/>
    <s v="Honey Vanilla"/>
    <n v="461"/>
    <n v="1423.3253474999353"/>
    <n v="656152.98519747017"/>
    <n v="2411.7922499998904"/>
    <n v="1111836.2272499495"/>
    <n v="988.46690249995504"/>
    <n v="455683.2420524793"/>
    <n v="5.2316534707155977"/>
    <n v="0.40984744954711583"/>
  </r>
  <r>
    <x v="16"/>
    <s v="Centereach"/>
    <s v="High End"/>
    <s v="Häagen-Dazs"/>
    <s v="Cinnamon Dulce de Leche"/>
    <n v="312"/>
    <n v="711.65878031996681"/>
    <n v="222037.53945982966"/>
    <n v="1667.6106719999223"/>
    <n v="520294.52966397576"/>
    <n v="955.95189167995545"/>
    <n v="298256.99020414613"/>
    <n v="5.3449059999997512"/>
    <n v="0.57324644638637812"/>
  </r>
  <r>
    <x v="16"/>
    <s v="Centereach"/>
    <s v="High End"/>
    <s v="Häagen-Dazs"/>
    <s v="Pistachio"/>
    <n v="847"/>
    <n v="1629.5097399999256"/>
    <n v="1380194.7497799371"/>
    <n v="3947.6907399998195"/>
    <n v="3343694.056779847"/>
    <n v="2318.1809999998941"/>
    <n v="1963499.3069999099"/>
    <n v="4.6607919008262328"/>
    <n v="0.5872245706866086"/>
  </r>
  <r>
    <x v="16"/>
    <s v="Centereach"/>
    <s v="High End"/>
    <s v="Häagen-Dazs"/>
    <s v="Mint Chip"/>
    <n v="322"/>
    <n v="459.26433319997903"/>
    <n v="147883.11529039324"/>
    <n v="1382.569719999937"/>
    <n v="445187.4498399797"/>
    <n v="923.30538679995789"/>
    <n v="297304.33454958646"/>
    <n v="4.2936947826085001"/>
    <n v="0.66781831935390568"/>
  </r>
  <r>
    <x v="16"/>
    <s v="Centereach"/>
    <s v="Low End"/>
    <s v="Baskin-Robbins"/>
    <s v="Strawberry"/>
    <n v="703"/>
    <n v="1566.6610816999246"/>
    <n v="1101362.7404350471"/>
    <n v="3209.2760699998457"/>
    <n v="2256121.0772098918"/>
    <n v="1642.6149882999212"/>
    <n v="1154758.3367748447"/>
    <n v="4.5651153200566794"/>
    <n v="0.51183349530288313"/>
  </r>
  <r>
    <x v="16"/>
    <s v="Centereach"/>
    <s v="Low End"/>
    <s v="Baskin-Robbins"/>
    <s v="Chocolate"/>
    <n v="639"/>
    <n v="1455.3421998999315"/>
    <n v="929963.66573605628"/>
    <n v="3024.1812899998577"/>
    <n v="1932451.844309909"/>
    <n v="1568.8390900999261"/>
    <n v="1002488.1785738528"/>
    <n v="4.732678075117148"/>
    <n v="0.51876489524211034"/>
  </r>
  <r>
    <x v="16"/>
    <s v="Centereach"/>
    <s v="Low End"/>
    <s v="Baskin-Robbins"/>
    <s v="Egg Nog"/>
    <n v="631"/>
    <n v="1438.8438297799323"/>
    <n v="907910.45659113734"/>
    <n v="2998.6778379998586"/>
    <n v="1892165.7157779108"/>
    <n v="1559.8340082199263"/>
    <n v="984255.25918677344"/>
    <n v="4.7522628177493802"/>
    <n v="0.52017392080382585"/>
  </r>
  <r>
    <x v="16"/>
    <s v="Centereach"/>
    <s v="Low End"/>
    <s v="Baskin-Robbins"/>
    <s v="Chocolate"/>
    <n v="537"/>
    <n v="1295.0898409899389"/>
    <n v="695463.24461159715"/>
    <n v="2775.8072289998695"/>
    <n v="1490608.48197293"/>
    <n v="1480.7173880099306"/>
    <n v="795145.23736133287"/>
    <n v="5.1691009851021779"/>
    <n v="0.53343667836164432"/>
  </r>
  <r>
    <x v="16"/>
    <s v="Centereach"/>
    <s v="Low End"/>
    <s v="Baskin-Robbins"/>
    <s v="Banana Nut Fudge"/>
    <n v="531"/>
    <n v="1167.0368267999438"/>
    <n v="619696.55503077013"/>
    <n v="2589.8542799998754"/>
    <n v="1375212.6226799339"/>
    <n v="1422.8174531999316"/>
    <n v="755516.06764916377"/>
    <n v="4.8773150282483533"/>
    <n v="0.54938127762153477"/>
  </r>
  <r>
    <x v="16"/>
    <s v="Centereach"/>
    <s v="Low End"/>
    <s v="Baskin-Robbins"/>
    <s v="World Class Chocolate"/>
    <n v="437"/>
    <n v="992.1442842799529"/>
    <n v="433567.05223033944"/>
    <n v="2309.6147879998907"/>
    <n v="1009301.6623559522"/>
    <n v="1317.4705037199378"/>
    <n v="575734.6101256127"/>
    <n v="5.2851596979402533"/>
    <n v="0.57042867519083451"/>
  </r>
  <r>
    <x v="16"/>
    <s v="Centereach"/>
    <s v="Low End"/>
    <s v="Baskin-Robbins"/>
    <s v="Vanilla"/>
    <n v="351"/>
    <n v="720.13221279996526"/>
    <n v="252766.4066927878"/>
    <n v="1896.7748799999085"/>
    <n v="665767.98287996789"/>
    <n v="1176.6426671999434"/>
    <n v="413001.57618718012"/>
    <n v="5.4039170370367762"/>
    <n v="0.62033859663936508"/>
  </r>
  <r>
    <x v="16"/>
    <s v="Centereach"/>
    <s v="Low End"/>
    <s v="Baskin-Robbins"/>
    <s v="Burgundy Cherry"/>
    <n v="379"/>
    <n v="609.58365194997066"/>
    <n v="231032.20408903889"/>
    <n v="1723.9698449999171"/>
    <n v="653384.57125496853"/>
    <n v="1114.3861930499465"/>
    <n v="422352.36716592964"/>
    <n v="4.5487331002636333"/>
    <n v="0.64640701012377633"/>
  </r>
  <r>
    <x v="16"/>
    <s v="Centereach"/>
    <s v="High End"/>
    <s v="Ben and Jerry's"/>
    <s v="Pistachio Pistachio"/>
    <n v="752"/>
    <n v="1724.4702057399186"/>
    <n v="1296801.5947164188"/>
    <n v="3597.7519539998298"/>
    <n v="2705509.4694078718"/>
    <n v="1873.2817482599112"/>
    <n v="1408707.8746914531"/>
    <n v="4.7842446196806243"/>
    <n v="0.52068118430935051"/>
  </r>
  <r>
    <x v="16"/>
    <s v="Centereach"/>
    <s v="High End"/>
    <s v="Ben and Jerry's"/>
    <s v="S'mores"/>
    <n v="744"/>
    <n v="1704.9470569199193"/>
    <n v="1268480.61034842"/>
    <n v="3565.1137319998311"/>
    <n v="2652444.6166078742"/>
    <n v="1860.1666750799118"/>
    <n v="1383964.0062594542"/>
    <n v="4.7918195322578372"/>
    <n v="0.52176923793016317"/>
  </r>
  <r>
    <x v="16"/>
    <s v="Centereach"/>
    <s v="High End"/>
    <s v="Ben and Jerry's"/>
    <s v="Chocolate Chip Cookie Dough"/>
    <n v="677"/>
    <n v="1590.3924047999249"/>
    <n v="1076695.6580495492"/>
    <n v="3373.3480799998406"/>
    <n v="2283756.6501598922"/>
    <n v="1782.9556751999157"/>
    <n v="1207060.992110343"/>
    <n v="4.9827888921711088"/>
    <n v="0.52854186194743358"/>
  </r>
  <r>
    <x v="16"/>
    <s v="Centereach"/>
    <s v="High End"/>
    <s v="Ben and Jerry's"/>
    <s v="Cinnamon Buns"/>
    <n v="577"/>
    <n v="1444.4693489999315"/>
    <n v="833458.81437296048"/>
    <n v="3128.9978999998516"/>
    <n v="1805431.7882999144"/>
    <n v="1684.5285509999201"/>
    <n v="971972.97392695397"/>
    <n v="5.4228733102250457"/>
    <n v="0.53836039679029501"/>
  </r>
  <r>
    <x v="16"/>
    <s v="Centereach"/>
    <s v="High End"/>
    <s v="Ben and Jerry's"/>
    <s v="Cinnamon Buns"/>
    <n v="623"/>
    <n v="1334.5002131999368"/>
    <n v="831393.63282356062"/>
    <n v="2944.8297199998606"/>
    <n v="1834628.915559913"/>
    <n v="1610.3295067999238"/>
    <n v="1003235.2827363524"/>
    <n v="4.7268534831458435"/>
    <n v="0.54683280865557149"/>
  </r>
  <r>
    <x v="16"/>
    <s v="Centereach"/>
    <s v="High End"/>
    <s v="Ben and Jerry's"/>
    <s v="S'mores"/>
    <n v="515"/>
    <n v="1178.353702639944"/>
    <n v="606852.15685957111"/>
    <n v="2683.2519439998728"/>
    <n v="1381874.7511599346"/>
    <n v="1504.8982413599288"/>
    <n v="775022.59430036345"/>
    <n v="5.210197949514316"/>
    <n v="0.56084865408374796"/>
  </r>
  <r>
    <x v="16"/>
    <s v="Centereach"/>
    <s v="High End"/>
    <s v="Ben and Jerry's"/>
    <s v="Dave Matthews Band MagicBrownies Encore Edition"/>
    <n v="416"/>
    <n v="1026.8249716499506"/>
    <n v="427159.18820637948"/>
    <n v="2436.1257149998828"/>
    <n v="1013428.2974399512"/>
    <n v="1409.3007433499322"/>
    <n v="586269.10923357168"/>
    <n v="5.8560714302881802"/>
    <n v="0.5785008280453211"/>
  </r>
  <r>
    <x v="16"/>
    <s v="Centereach"/>
    <s v="High End"/>
    <s v="Ben and Jerry's"/>
    <s v="Coffee"/>
    <n v="402"/>
    <n v="976.47550025995406"/>
    <n v="392543.15110450151"/>
    <n v="2341.7906459998899"/>
    <n v="941399.83969195571"/>
    <n v="1365.3151457399358"/>
    <n v="548856.68858745415"/>
    <n v="5.8253498656713676"/>
    <n v="0.58302186323618954"/>
  </r>
  <r>
    <x v="16"/>
    <s v="Centereach"/>
    <s v="High End"/>
    <s v="Ben and Jerry's"/>
    <s v="Imagine Whirled Peace"/>
    <n v="342"/>
    <n v="569.93568959997265"/>
    <n v="194918.00584319065"/>
    <n v="1670.8441599999196"/>
    <n v="571428.70271997247"/>
    <n v="1100.908470399947"/>
    <n v="376510.69687678182"/>
    <n v="4.8855092397658471"/>
    <n v="0.65889356814701372"/>
  </r>
  <r>
    <x v="16"/>
    <s v="Centereach"/>
    <s v="Low End"/>
    <s v="EDY's"/>
    <s v="Peppermint (Holiday)"/>
    <n v="979"/>
    <n v="1861.8752647499118"/>
    <n v="1822775.8841901636"/>
    <n v="3457.9847249998365"/>
    <n v="3385367.0457748398"/>
    <n v="1596.1094602499247"/>
    <n v="1562591.1615846762"/>
    <n v="3.5321600868231222"/>
    <n v="0.46157215464565138"/>
  </r>
  <r>
    <x v="16"/>
    <s v="Centereach"/>
    <s v="Low End"/>
    <s v="EDY's"/>
    <s v="French Vanilla"/>
    <n v="463"/>
    <n v="1002.6274823999524"/>
    <n v="464216.52435117797"/>
    <n v="2251.7870399998933"/>
    <n v="1042577.3995199506"/>
    <n v="1249.1595575999409"/>
    <n v="578360.87516877265"/>
    <n v="4.8634709287254712"/>
    <n v="0.55474142776840929"/>
  </r>
  <r>
    <x v="16"/>
    <s v="Centereach"/>
    <s v="Low End"/>
    <s v="EDY's"/>
    <s v="Red, White and No More Blues  New!"/>
    <n v="408"/>
    <n v="924.34491840995634"/>
    <n v="377132.72671126219"/>
    <n v="2138.1565109998992"/>
    <n v="872367.85648795892"/>
    <n v="1213.8115925899428"/>
    <n v="495235.12977669673"/>
    <n v="5.2405796838232819"/>
    <n v="0.56769071223056045"/>
  </r>
  <r>
    <x v="16"/>
    <s v="Centereach"/>
    <s v="Low End"/>
    <s v="EDY's"/>
    <s v="Chocolate Chip"/>
    <n v="342"/>
    <n v="695.90801405996694"/>
    <n v="238000.5408085087"/>
    <n v="1821.0826259999137"/>
    <n v="622810.25809197046"/>
    <n v="1125.1746119399468"/>
    <n v="384809.71728346177"/>
    <n v="5.3248029999997479"/>
    <n v="0.6178602749131934"/>
  </r>
  <r>
    <x v="16"/>
    <s v="Centereach"/>
    <s v="Low End"/>
    <s v="EDY's"/>
    <s v="Red, White and No More Blues  New!"/>
    <n v="381"/>
    <n v="602.37428019997117"/>
    <n v="229504.60075618903"/>
    <n v="1698.1654199999186"/>
    <n v="647001.02501996898"/>
    <n v="1095.7911397999474"/>
    <n v="417496.42426377995"/>
    <n v="4.4571270866139594"/>
    <n v="0.64527938615073188"/>
  </r>
  <r>
    <x v="16"/>
    <s v="Centereach"/>
    <s v="High End"/>
    <s v="Häagen-Dazs"/>
    <s v="Pistachio"/>
    <n v="846"/>
    <n v="1991.303499149906"/>
    <n v="1684642.7602808205"/>
    <n v="4205.6209649998009"/>
    <n v="3557955.3363898317"/>
    <n v="2214.3174658498947"/>
    <n v="1873312.5761090112"/>
    <n v="4.9711831737586296"/>
    <n v="0.5265137976717309"/>
  </r>
  <r>
    <x v="16"/>
    <s v="Centereach"/>
    <s v="High End"/>
    <s v="Häagen-Dazs"/>
    <s v="Black Walnut"/>
    <n v="798"/>
    <n v="1915.2918385899079"/>
    <n v="1528402.8871947464"/>
    <n v="4077.9781889998044"/>
    <n v="3254226.5948218438"/>
    <n v="2162.6863504098965"/>
    <n v="1725823.7076270974"/>
    <n v="5.1102483571426118"/>
    <n v="0.53033298614584623"/>
  </r>
  <r>
    <x v="16"/>
    <s v="Centereach"/>
    <s v="High End"/>
    <s v="Häagen-Dazs"/>
    <s v="Raspberry Sorbet"/>
    <n v="694"/>
    <n v="1695.1374758599202"/>
    <n v="1176425.4082467847"/>
    <n v="3674.9454059998275"/>
    <n v="2550412.1117638801"/>
    <n v="1979.8079301399073"/>
    <n v="1373986.7035170954"/>
    <n v="5.2953103832850541"/>
    <n v="0.53873124942417183"/>
  </r>
  <r>
    <x v="16"/>
    <s v="Centereach"/>
    <s v="High End"/>
    <s v="Häagen-Dazs"/>
    <s v="Honey Vanilla"/>
    <n v="460"/>
    <n v="1109.8757069999479"/>
    <n v="510542.82521997602"/>
    <n v="2629.6796999998764"/>
    <n v="1209652.6619999432"/>
    <n v="1519.8039929999286"/>
    <n v="699109.83677996718"/>
    <n v="5.7166949999997314"/>
    <n v="0.57794262662483187"/>
  </r>
  <r>
    <x v="16"/>
    <s v="Centereach"/>
    <s v="High End"/>
    <s v="Häagen-Dazs"/>
    <s v="Cinnamon Dulce de Leche"/>
    <n v="411"/>
    <n v="676.15373815996736"/>
    <n v="277899.18638374656"/>
    <n v="1868.5317359999099"/>
    <n v="767966.54349596298"/>
    <n v="1192.3779978399425"/>
    <n v="490067.35711221641"/>
    <n v="4.5463059270070802"/>
    <n v="0.63813633713952611"/>
  </r>
  <r>
    <x v="16"/>
    <s v="Centereach"/>
    <s v="High End"/>
    <s v="Häagen-Dazs"/>
    <s v="Mint Chip"/>
    <n v="321"/>
    <n v="517.26376067997558"/>
    <n v="166041.66717827215"/>
    <n v="1574.5292279999258"/>
    <n v="505423.88218797615"/>
    <n v="1057.2654673199502"/>
    <n v="339382.215009704"/>
    <n v="4.9050754766352824"/>
    <n v="0.6714803691913428"/>
  </r>
  <r>
    <x v="16"/>
    <s v="Lake Grove"/>
    <s v="Low End"/>
    <s v="Baskin-Robbins"/>
    <s v="Strawberry"/>
    <n v="700"/>
    <n v="1666.9231406999177"/>
    <n v="1166846.1984899424"/>
    <n v="3449.2649699998296"/>
    <n v="2414485.4789998806"/>
    <n v="1782.341829299912"/>
    <n v="1247639.2805099383"/>
    <n v="4.9275213857140425"/>
    <n v="0.51673091073081578"/>
  </r>
  <r>
    <x v="16"/>
    <s v="Lake Grove"/>
    <s v="Low End"/>
    <s v="Baskin-Robbins"/>
    <s v="Chocolate"/>
    <n v="636"/>
    <n v="1552.5395261999245"/>
    <n v="987415.138663152"/>
    <n v="3258.392019999842"/>
    <n v="2072337.3247198996"/>
    <n v="1705.8524937999175"/>
    <n v="1084922.1860567476"/>
    <n v="5.1232578930815125"/>
    <n v="0.52352586285796276"/>
  </r>
  <r>
    <x v="16"/>
    <s v="Lake Grove"/>
    <s v="Low End"/>
    <s v="Baskin-Robbins"/>
    <s v="Egg Nog"/>
    <n v="628"/>
    <n v="1535.6461339799255"/>
    <n v="964385.77213939326"/>
    <n v="3232.2836579998429"/>
    <n v="2029874.1372239015"/>
    <n v="1696.6375240199175"/>
    <n v="1065488.3650845082"/>
    <n v="5.1469484999997501"/>
    <n v="0.5249036605499553"/>
  </r>
  <r>
    <x v="16"/>
    <s v="Lake Grove"/>
    <s v="Low End"/>
    <s v="Baskin-Robbins"/>
    <s v="Chocolate"/>
    <n v="535"/>
    <n v="1388.4294906899327"/>
    <n v="742809.77751911397"/>
    <n v="3004.0560989998539"/>
    <n v="1607170.0129649218"/>
    <n v="1615.6266083099213"/>
    <n v="864360.2354458078"/>
    <n v="5.6150581289716897"/>
    <n v="0.5378150590622508"/>
  </r>
  <r>
    <x v="16"/>
    <s v="Lake Grove"/>
    <s v="Low End"/>
    <s v="Baskin-Robbins"/>
    <s v="Banana Nut Fudge"/>
    <n v="545"/>
    <n v="1257.8338997999376"/>
    <n v="685519.47539096605"/>
    <n v="2815.2125799998603"/>
    <n v="1534290.8560999238"/>
    <n v="1557.3786801999227"/>
    <n v="848771.38070895779"/>
    <n v="5.165527669724514"/>
    <n v="0.55320109439124487"/>
  </r>
  <r>
    <x v="16"/>
    <s v="Lake Grove"/>
    <s v="Low End"/>
    <s v="Baskin-Robbins"/>
    <s v="World Class Chocolate"/>
    <n v="434"/>
    <n v="1078.3598806799473"/>
    <n v="468008.18821509712"/>
    <n v="2527.1312279998765"/>
    <n v="1096774.9529519463"/>
    <n v="1448.7713473199292"/>
    <n v="628766.76473684912"/>
    <n v="5.8228830138246002"/>
    <n v="0.57328694737652142"/>
  </r>
  <r>
    <x v="16"/>
    <s v="Lake Grove"/>
    <s v="Low End"/>
    <s v="Baskin-Robbins"/>
    <s v="Vanilla"/>
    <n v="449"/>
    <n v="800.34286679996023"/>
    <n v="359353.94719318213"/>
    <n v="2105.7382799998954"/>
    <n v="945476.48771995306"/>
    <n v="1305.3954131999353"/>
    <n v="586122.54052677099"/>
    <n v="4.6898402672603465"/>
    <n v="0.61992291520672749"/>
  </r>
  <r>
    <x v="16"/>
    <s v="Lake Grove"/>
    <s v="Low End"/>
    <s v="Baskin-Robbins"/>
    <s v="Burgundy Cherry"/>
    <n v="377"/>
    <n v="687.09481784996592"/>
    <n v="259034.74632943716"/>
    <n v="1928.6397349999045"/>
    <n v="727097.18009496399"/>
    <n v="1241.5449171499386"/>
    <n v="468062.43376552686"/>
    <n v="5.1157552652517362"/>
    <n v="0.64374123099252645"/>
  </r>
  <r>
    <x v="16"/>
    <s v="Lake Grove"/>
    <s v="High End"/>
    <s v="Ben and Jerry's"/>
    <s v="Pistachio Pistachio"/>
    <n v="749"/>
    <n v="1828.240256339911"/>
    <n v="1369351.9519985933"/>
    <n v="3846.0892139998123"/>
    <n v="2880720.8212858592"/>
    <n v="2017.8489576599013"/>
    <n v="1511368.8692872659"/>
    <n v="5.1349655727634342"/>
    <n v="0.52464954539143449"/>
  </r>
  <r>
    <x v="16"/>
    <s v="Lake Grove"/>
    <s v="High End"/>
    <s v="Ben and Jerry's"/>
    <s v="S'mores"/>
    <n v="742"/>
    <n v="1808.2501343199117"/>
    <n v="1341721.5996653745"/>
    <n v="3812.675271999814"/>
    <n v="2829005.0518238619"/>
    <n v="2004.4251376799023"/>
    <n v="1487283.4521584874"/>
    <n v="5.1383763773582398"/>
    <n v="0.52572668656057531"/>
  </r>
  <r>
    <x v="16"/>
    <s v="Lake Grove"/>
    <s v="High End"/>
    <s v="Ben and Jerry's"/>
    <s v="Chocolate Chip Cookie Dough"/>
    <n v="674"/>
    <n v="1690.9496551999175"/>
    <n v="1139700.0676047443"/>
    <n v="3616.3279199998237"/>
    <n v="2437405.0180798811"/>
    <n v="1925.3782647999062"/>
    <n v="1297704.9504751367"/>
    <n v="5.3654716913943972"/>
    <n v="0.53241252104151005"/>
  </r>
  <r>
    <x v="16"/>
    <s v="Lake Grove"/>
    <s v="High End"/>
    <s v="Ben and Jerry's"/>
    <s v="Cinnamon Buns"/>
    <n v="691"/>
    <n v="1541.5292064999246"/>
    <n v="1065196.681691448"/>
    <n v="3366.1361499998357"/>
    <n v="2326000.0796498866"/>
    <n v="1824.606943499911"/>
    <n v="1260803.3979584386"/>
    <n v="4.8713981910272581"/>
    <n v="0.54204787393997722"/>
  </r>
  <r>
    <x v="16"/>
    <s v="Lake Grove"/>
    <s v="High End"/>
    <s v="Ben and Jerry's"/>
    <s v="Cinnamon Buns"/>
    <n v="619"/>
    <n v="1428.9252119999301"/>
    <n v="884504.70622795669"/>
    <n v="3177.5651999998449"/>
    <n v="1966912.8587999041"/>
    <n v="1748.6399879999149"/>
    <n v="1082408.1525719473"/>
    <n v="5.1333848142162273"/>
    <n v="0.55030813781570875"/>
  </r>
  <r>
    <x v="16"/>
    <s v="Lake Grove"/>
    <s v="High End"/>
    <s v="Ben and Jerry's"/>
    <s v="S'mores"/>
    <n v="529"/>
    <n v="1269.0362719399379"/>
    <n v="671320.18785622716"/>
    <n v="2909.7279739998576"/>
    <n v="1539246.0982459246"/>
    <n v="1640.6917020599196"/>
    <n v="867925.91038969741"/>
    <n v="5.5004309527407518"/>
    <n v="0.56386429134285798"/>
  </r>
  <r>
    <x v="16"/>
    <s v="Lake Grove"/>
    <s v="High End"/>
    <s v="Ben and Jerry's"/>
    <s v="Dave Matthews Band MagicBrownies Encore Edition"/>
    <n v="530"/>
    <n v="1114.2239431499447"/>
    <n v="590538.68986947066"/>
    <n v="2657.6433649998685"/>
    <n v="1408550.9834499303"/>
    <n v="1543.4194218499238"/>
    <n v="818012.29358045966"/>
    <n v="5.0144214433959782"/>
    <n v="0.58074738024527983"/>
  </r>
  <r>
    <x v="16"/>
    <s v="Lake Grove"/>
    <s v="High End"/>
    <s v="Ben and Jerry's"/>
    <s v="Coffee"/>
    <n v="499"/>
    <n v="1062.1495375599484"/>
    <n v="530012.61924241425"/>
    <n v="2559.6294759998755"/>
    <n v="1277255.1085239379"/>
    <n v="1497.4799384399271"/>
    <n v="747242.48928152362"/>
    <n v="5.129517987975702"/>
    <n v="0.58503777694424397"/>
  </r>
  <r>
    <x v="16"/>
    <s v="Lake Grove"/>
    <s v="High End"/>
    <s v="Ben and Jerry's"/>
    <s v="Imagine Whirled Peace"/>
    <n v="356"/>
    <n v="646.51063359996806"/>
    <n v="230157.78556158862"/>
    <n v="1874.266559999907"/>
    <n v="667238.8953599669"/>
    <n v="1227.755926399939"/>
    <n v="437081.10979837831"/>
    <n v="5.2647937078649072"/>
    <n v="0.6550593990216631"/>
  </r>
  <r>
    <x v="16"/>
    <s v="Lake Grove"/>
    <s v="Low End"/>
    <s v="EDY's"/>
    <s v="Peppermint (Holiday)"/>
    <n v="977"/>
    <n v="1968.9455122499039"/>
    <n v="1923659.7654681562"/>
    <n v="3702.9419749998192"/>
    <n v="3617774.3095748234"/>
    <n v="1733.9964627499153"/>
    <n v="1694114.5441066672"/>
    <n v="3.7901146110540624"/>
    <n v="0.4682753536125826"/>
  </r>
  <r>
    <x v="16"/>
    <s v="Lake Grove"/>
    <s v="Low End"/>
    <s v="EDY's"/>
    <s v="French Vanilla"/>
    <n v="461"/>
    <n v="1089.0854783999469"/>
    <n v="502068.40554237552"/>
    <n v="2467.8886399998796"/>
    <n v="1137696.6630399446"/>
    <n v="1378.8031615999328"/>
    <n v="635628.25749756908"/>
    <n v="5.3533376138826023"/>
    <n v="0.55869747899159661"/>
  </r>
  <r>
    <x v="16"/>
    <s v="Lake Grove"/>
    <s v="Low End"/>
    <s v="EDY's"/>
    <s v="Red, White and No More Blues  New!"/>
    <n v="422"/>
    <n v="1008.7568111099508"/>
    <n v="425695.37428839924"/>
    <n v="2351.0706809998856"/>
    <n v="992151.82738195173"/>
    <n v="1342.3138698899347"/>
    <n v="566456.4530935525"/>
    <n v="5.5712575379144207"/>
    <n v="0.57093726732156891"/>
  </r>
  <r>
    <x v="16"/>
    <s v="Lake Grove"/>
    <s v="Low End"/>
    <s v="EDY's"/>
    <s v="Chocolate Chip"/>
    <n v="356"/>
    <n v="775.01623415996221"/>
    <n v="275905.77936094656"/>
    <n v="2026.883335999901"/>
    <n v="721570.46761596471"/>
    <n v="1251.8671018399386"/>
    <n v="445664.68825501815"/>
    <n v="5.6934925168536541"/>
    <n v="0.61763155264304759"/>
  </r>
  <r>
    <x v="16"/>
    <s v="Lake Grove"/>
    <s v="Low End"/>
    <s v="EDY's"/>
    <s v="Red, White and No More Blues  New!"/>
    <n v="379"/>
    <n v="679.70820719996641"/>
    <n v="257609.41052878727"/>
    <n v="1902.2071199999059"/>
    <n v="720936.49847996433"/>
    <n v="1222.4989127999395"/>
    <n v="463327.08795117703"/>
    <n v="5.0190161477570072"/>
    <n v="0.64267392333175577"/>
  </r>
  <r>
    <x v="16"/>
    <s v="Lake Grove"/>
    <s v="High End"/>
    <s v="Häagen-Dazs"/>
    <s v="Pistachio"/>
    <n v="860"/>
    <n v="2101.4935286498976"/>
    <n v="1807284.4346389119"/>
    <n v="4468.5904149997823"/>
    <n v="3842987.7568998127"/>
    <n v="2367.0968863498847"/>
    <n v="2035703.3222609009"/>
    <n v="5.1960353662788163"/>
    <n v="0.52971891950629801"/>
  </r>
  <r>
    <x v="16"/>
    <s v="Lake Grove"/>
    <s v="High End"/>
    <s v="Häagen-Dazs"/>
    <s v="Black Walnut"/>
    <n v="795"/>
    <n v="2023.8410064898997"/>
    <n v="1608953.6001594702"/>
    <n v="4338.6222789997855"/>
    <n v="3449204.7118048295"/>
    <n v="2314.7812725098856"/>
    <n v="1840251.1116453593"/>
    <n v="5.4573865144651394"/>
    <n v="0.53352910754967342"/>
  </r>
  <r>
    <x v="16"/>
    <s v="Lake Grove"/>
    <s v="High End"/>
    <s v="Häagen-Dazs"/>
    <s v="Raspberry Sorbet"/>
    <n v="791"/>
    <n v="1798.1340249599125"/>
    <n v="1422324.0137432907"/>
    <n v="3924.9020159998095"/>
    <n v="3104597.4946558494"/>
    <n v="2126.767991039897"/>
    <n v="1682273.4809125587"/>
    <n v="4.9619494513271931"/>
    <n v="0.54186524462780383"/>
  </r>
  <r>
    <x v="16"/>
    <s v="Lake Grove"/>
    <s v="High End"/>
    <s v="Häagen-Dazs"/>
    <s v="Honey Vanilla"/>
    <n v="558"/>
    <n v="1198.6811919999418"/>
    <n v="668864.10513596749"/>
    <n v="2854.2231999998617"/>
    <n v="1592656.5455999228"/>
    <n v="1655.5420079999199"/>
    <n v="923792.44046395528"/>
    <n v="5.1150953405015445"/>
    <n v="0.58003242633582408"/>
  </r>
  <r>
    <x v="16"/>
    <s v="Lake Grove"/>
    <s v="High End"/>
    <s v="Häagen-Dazs"/>
    <s v="Cinnamon Dulce de Leche"/>
    <n v="407"/>
    <n v="755.32664375996251"/>
    <n v="307417.94401030475"/>
    <n v="2076.8394959998968"/>
    <n v="845273.67487195798"/>
    <n v="1321.5128522399343"/>
    <n v="537855.73086165322"/>
    <n v="5.1027997444714908"/>
    <n v="0.63630957268736377"/>
  </r>
  <r>
    <x v="16"/>
    <s v="Lake Grove"/>
    <s v="High End"/>
    <s v="Häagen-Dazs"/>
    <s v="Mint Chip"/>
    <n v="318"/>
    <n v="591.88097387997118"/>
    <n v="188218.14969383084"/>
    <n v="1773.9089479999138"/>
    <n v="564103.04546397261"/>
    <n v="1182.0279741199427"/>
    <n v="375884.89577014174"/>
    <n v="5.5783300251569621"/>
    <n v="0.66634083753435136"/>
  </r>
  <r>
    <x v="16"/>
    <s v="Lake Grove"/>
    <s v="Low End"/>
    <s v="Baskin-Robbins"/>
    <s v="Strawberry"/>
    <n v="698"/>
    <n v="2317.2049179998821"/>
    <n v="1617409.0327639177"/>
    <n v="3614.3777999998165"/>
    <n v="2522835.7043998721"/>
    <n v="1297.1728819999344"/>
    <n v="905426.67163595441"/>
    <n v="5.1781916905441498"/>
    <n v="0.35889244394982733"/>
  </r>
  <r>
    <x v="16"/>
    <s v="Lake Grove"/>
    <s v="Low End"/>
    <s v="Baskin-Robbins"/>
    <s v="Chocolate"/>
    <n v="634"/>
    <n v="2144.6103820398926"/>
    <n v="1359682.9822132918"/>
    <n v="3418.5312839998292"/>
    <n v="2167348.8340558917"/>
    <n v="1273.9209019599366"/>
    <n v="807665.85184259992"/>
    <n v="5.3920051798104565"/>
    <n v="0.37265152667241186"/>
  </r>
  <r>
    <x v="16"/>
    <s v="Lake Grove"/>
    <s v="Low End"/>
    <s v="Baskin-Robbins"/>
    <s v="Egg Nog"/>
    <n v="625"/>
    <n v="2118.389778539894"/>
    <n v="1323993.6115874338"/>
    <n v="3391.8014339998304"/>
    <n v="2119875.8962498941"/>
    <n v="1273.4116554599364"/>
    <n v="795882.28466246021"/>
    <n v="5.4268822943997286"/>
    <n v="0.37543814997396457"/>
  </r>
  <r>
    <x v="16"/>
    <s v="Lake Grove"/>
    <s v="Low End"/>
    <s v="Baskin-Robbins"/>
    <s v="Chocolate"/>
    <n v="631"/>
    <n v="1889.9235800199053"/>
    <n v="1192541.7789925602"/>
    <n v="3157.757541999842"/>
    <n v="1992545.0090019002"/>
    <n v="1267.8339619799367"/>
    <n v="800003.23000933998"/>
    <n v="5.0043701141043453"/>
    <n v="0.40149819772958367"/>
  </r>
  <r>
    <x v="16"/>
    <s v="Lake Grove"/>
    <s v="Low End"/>
    <s v="Baskin-Robbins"/>
    <s v="Banana Nut Fudge"/>
    <n v="541"/>
    <n v="1682.4734527999142"/>
    <n v="910218.13796475355"/>
    <n v="2964.330879999849"/>
    <n v="1603703.0060799182"/>
    <n v="1281.8574271999348"/>
    <n v="693484.86811516469"/>
    <n v="5.4793546765246743"/>
    <n v="0.43242724213027128"/>
  </r>
  <r>
    <x v="16"/>
    <s v="Lake Grove"/>
    <s v="Low End"/>
    <s v="Baskin-Robbins"/>
    <s v="World Class Chocolate"/>
    <n v="532"/>
    <n v="1407.6296875199293"/>
    <n v="748858.99376060243"/>
    <n v="2668.995791999866"/>
    <n v="1419905.7613439288"/>
    <n v="1261.3661044799367"/>
    <n v="671046.76758332632"/>
    <n v="5.0169093834583949"/>
    <n v="0.47259951037045322"/>
  </r>
  <r>
    <x v="16"/>
    <s v="Lake Grove"/>
    <s v="Low End"/>
    <s v="Baskin-Robbins"/>
    <s v="Vanilla"/>
    <n v="446"/>
    <n v="973.73440079995032"/>
    <n v="434285.54275677784"/>
    <n v="2238.4216799998858"/>
    <n v="998336.06927994906"/>
    <n v="1264.6872791999353"/>
    <n v="564050.52652317123"/>
    <n v="5.0188826905827035"/>
    <n v="0.56499063179195075"/>
  </r>
  <r>
    <x v="16"/>
    <s v="Lake Grove"/>
    <s v="Low End"/>
    <s v="Baskin-Robbins"/>
    <s v="Burgundy Cherry"/>
    <n v="373"/>
    <n v="798.68373213995937"/>
    <n v="297909.03208820487"/>
    <n v="2056.9139939998954"/>
    <n v="767228.91976196098"/>
    <n v="1258.230261859936"/>
    <n v="469319.88767375611"/>
    <n v="5.5145147292222401"/>
    <n v="0.61170776489938161"/>
  </r>
  <r>
    <x v="16"/>
    <s v="Selden"/>
    <s v="High End"/>
    <s v="Ben and Jerry's"/>
    <s v="Pistachio Pistachio"/>
    <n v="747"/>
    <n v="2681.7922666798654"/>
    <n v="2003298.8232098594"/>
    <n v="4519.7018279997983"/>
    <n v="3376217.2655158495"/>
    <n v="1837.9095613199329"/>
    <n v="1372918.44230599"/>
    <n v="6.0504709879515373"/>
    <n v="0.4066439847721775"/>
  </r>
  <r>
    <x v="16"/>
    <s v="Selden"/>
    <s v="High End"/>
    <s v="Ben and Jerry's"/>
    <s v="S'mores"/>
    <n v="738"/>
    <n v="2648.9983231798669"/>
    <n v="1954960.7625067418"/>
    <n v="4485.4979779997993"/>
    <n v="3310297.5077638519"/>
    <n v="1836.4996548199324"/>
    <n v="1355336.7452571101"/>
    <n v="6.0779105392951207"/>
    <n v="0.40943049441276874"/>
  </r>
  <r>
    <x v="16"/>
    <s v="Selden"/>
    <s v="High End"/>
    <s v="Ben and Jerry's"/>
    <s v="Chocolate Chip Cookie Dough"/>
    <n v="672"/>
    <n v="2456.1079174398769"/>
    <n v="1650504.5205195972"/>
    <n v="3783.6010239998104"/>
    <n v="2542579.8881278727"/>
    <n v="1327.4931065599335"/>
    <n v="892075.3676082755"/>
    <n v="5.6303586666663845"/>
    <n v="0.35085441042527848"/>
  </r>
  <r>
    <x v="16"/>
    <s v="Selden"/>
    <s v="High End"/>
    <s v="Ben and Jerry's"/>
    <s v="Cinnamon Buns"/>
    <n v="688"/>
    <n v="2210.9885954998886"/>
    <n v="1521160.1537039233"/>
    <n v="3527.1430499998228"/>
    <n v="2426674.4183998778"/>
    <n v="1316.1544544999342"/>
    <n v="905514.26469595451"/>
    <n v="5.1266614098834635"/>
    <n v="0.37315029071474726"/>
  </r>
  <r>
    <x v="16"/>
    <s v="Selden"/>
    <s v="High End"/>
    <s v="Ben and Jerry's"/>
    <s v="Cinnamon Buns"/>
    <n v="617"/>
    <n v="2026.5031897598981"/>
    <n v="1250352.4680818571"/>
    <n v="3334.1960959998323"/>
    <n v="2057198.9912318964"/>
    <n v="1307.6929062399342"/>
    <n v="806846.52315003937"/>
    <n v="5.4038834619122076"/>
    <n v="0.39220635757111749"/>
  </r>
  <r>
    <x v="16"/>
    <s v="Selden"/>
    <s v="High End"/>
    <s v="Ben and Jerry's"/>
    <s v="S'mores"/>
    <n v="526"/>
    <n v="1764.8012837699114"/>
    <n v="928285.47526297334"/>
    <n v="3060.5148669998462"/>
    <n v="1609830.8200419191"/>
    <n v="1295.7135832299348"/>
    <n v="681545.34477894579"/>
    <n v="5.8184693288970459"/>
    <n v="0.42336457737913019"/>
  </r>
  <r>
    <x v="16"/>
    <s v="Selden"/>
    <s v="High End"/>
    <s v="Ben and Jerry's"/>
    <s v="Dave Matthews Band MagicBrownies Encore Edition"/>
    <n v="526"/>
    <n v="1508.3145944999233"/>
    <n v="793373.47670695966"/>
    <n v="2803.4059499998575"/>
    <n v="1474591.5296999251"/>
    <n v="1295.0913554999343"/>
    <n v="681218.05299296544"/>
    <n v="5.3296691064636077"/>
    <n v="0.46197068087837939"/>
  </r>
  <r>
    <x v="16"/>
    <s v="Selden"/>
    <s v="High End"/>
    <s v="Ben and Jerry's"/>
    <s v="Coffee"/>
    <n v="496"/>
    <n v="1427.4261501899286"/>
    <n v="708003.37049420457"/>
    <n v="2702.1610489998648"/>
    <n v="1340271.8803039328"/>
    <n v="1274.7348988099361"/>
    <n v="632268.50980972825"/>
    <n v="5.4479053407255336"/>
    <n v="0.47174645614914268"/>
  </r>
  <r>
    <x v="16"/>
    <s v="Selden"/>
    <s v="High End"/>
    <s v="Ben and Jerry's"/>
    <s v="Imagine Whirled Peace"/>
    <n v="353"/>
    <n v="741.83739999996226"/>
    <n v="261868.60219998666"/>
    <n v="2001.2899999998981"/>
    <n v="706455.36999996402"/>
    <n v="1259.452599999936"/>
    <n v="444586.76779997733"/>
    <n v="5.669376770537955"/>
    <n v="0.62932038834951465"/>
  </r>
  <r>
    <x v="16"/>
    <s v="Selden"/>
    <s v="Low End"/>
    <s v="EDY's"/>
    <s v="Peppermint (Holiday)"/>
    <n v="991"/>
    <n v="2258.0737224998866"/>
    <n v="2237751.0589973875"/>
    <n v="3877.8547499998049"/>
    <n v="3842954.0572498068"/>
    <n v="1619.7810274999183"/>
    <n v="1605202.9982524193"/>
    <n v="3.9130724016143339"/>
    <n v="0.41770028325583874"/>
  </r>
  <r>
    <x v="16"/>
    <s v="Selden"/>
    <s v="Low End"/>
    <s v="EDY's"/>
    <s v="French Vanilla"/>
    <n v="475"/>
    <n v="1227.6824511999382"/>
    <n v="583149.16431997065"/>
    <n v="2609.3095199998688"/>
    <n v="1239422.0219999377"/>
    <n v="1381.6270687999306"/>
    <n v="656272.85767996707"/>
    <n v="5.4932831999997243"/>
    <n v="0.5294991100940758"/>
  </r>
  <r>
    <x v="16"/>
    <s v="Selden"/>
    <s v="Low End"/>
    <s v="EDY's"/>
    <s v="Red, White and No More Blues  New!"/>
    <n v="418"/>
    <n v="1134.0078011399432"/>
    <n v="474015.26087649626"/>
    <n v="2489.3162939998751"/>
    <n v="1040534.2108919478"/>
    <n v="1355.3084928599319"/>
    <n v="566518.95001545153"/>
    <n v="5.9553021387556822"/>
    <n v="0.54445009504284392"/>
  </r>
  <r>
    <x v="16"/>
    <s v="Selden"/>
    <s v="Low End"/>
    <s v="EDY's"/>
    <s v="Chocolate Chip"/>
    <n v="452"/>
    <n v="860.57540425995671"/>
    <n v="388980.08272550046"/>
    <n v="2157.3440459998915"/>
    <n v="975119.508791951"/>
    <n v="1296.7686417399348"/>
    <n v="586139.42606645054"/>
    <n v="4.7728850575218837"/>
    <n v="0.60109496403430873"/>
  </r>
  <r>
    <x v="16"/>
    <s v="Selden"/>
    <s v="Low End"/>
    <s v="EDY's"/>
    <s v="Red, White and No More Blues  New!"/>
    <n v="376"/>
    <n v="748.84204079996198"/>
    <n v="281564.60734078567"/>
    <n v="2030.5936799998967"/>
    <n v="763503.22367996117"/>
    <n v="1281.7516391999347"/>
    <n v="481938.6163391755"/>
    <n v="5.4005151063827039"/>
    <n v="0.63122014602153198"/>
  </r>
  <r>
    <x v="16"/>
    <s v="Selden"/>
    <s v="High End"/>
    <s v="Häagen-Dazs"/>
    <s v="Pistachio"/>
    <n v="856"/>
    <n v="3230.2426809498384"/>
    <n v="2765087.7348930617"/>
    <n v="5154.0812449997666"/>
    <n v="4411893.5457198005"/>
    <n v="1923.8385640499282"/>
    <n v="1646805.8108267388"/>
    <n v="6.0211229497660828"/>
    <n v="0.37326508306719858"/>
  </r>
  <r>
    <x v="16"/>
    <s v="Selden"/>
    <s v="High End"/>
    <s v="Häagen-Dazs"/>
    <s v="Black Walnut"/>
    <n v="792"/>
    <n v="3093.6462885698425"/>
    <n v="2450167.8605473153"/>
    <n v="5021.99674699977"/>
    <n v="3977421.423623818"/>
    <n v="1928.3504584299276"/>
    <n v="1527253.5630765026"/>
    <n v="6.3409049835855686"/>
    <n v="0.38398082587010007"/>
  </r>
  <r>
    <x v="16"/>
    <s v="Selden"/>
    <s v="High End"/>
    <s v="Häagen-Dazs"/>
    <s v="Raspberry Sorbet"/>
    <n v="789"/>
    <n v="2715.0071443898642"/>
    <n v="2142140.6369236028"/>
    <n v="4598.4284689997958"/>
    <n v="3628160.0620408389"/>
    <n v="1883.4213246099316"/>
    <n v="1486019.4251172361"/>
    <n v="5.8281729645117819"/>
    <n v="0.40957934592371609"/>
  </r>
  <r>
    <x v="16"/>
    <s v="Selden"/>
    <s v="High End"/>
    <s v="Häagen-Dazs"/>
    <s v="Honey Vanilla"/>
    <n v="554"/>
    <n v="1694.0751939999154"/>
    <n v="938517.65747595311"/>
    <n v="3003.2573999998503"/>
    <n v="1663804.5995999172"/>
    <n v="1309.1822059999349"/>
    <n v="725286.94212396408"/>
    <n v="5.4210422382668781"/>
    <n v="0.43592074592074598"/>
  </r>
  <r>
    <x v="16"/>
    <s v="Selden"/>
    <s v="High End"/>
    <s v="Häagen-Dazs"/>
    <s v="Cinnamon Dulce de Leche"/>
    <n v="405"/>
    <n v="931.4159053599526"/>
    <n v="377223.44167078083"/>
    <n v="2208.8572559998875"/>
    <n v="894587.18867995439"/>
    <n v="1277.4413506399349"/>
    <n v="517363.74700917356"/>
    <n v="5.4539685333330556"/>
    <n v="0.57832680096010691"/>
  </r>
  <r>
    <x v="16"/>
    <s v="Selden"/>
    <s v="High End"/>
    <s v="Häagen-Dazs"/>
    <s v="Mint Chip"/>
    <n v="415"/>
    <n v="658.58575507996704"/>
    <n v="273313.0883581863"/>
    <n v="1898.2786679999051"/>
    <n v="787785.64721996058"/>
    <n v="1239.692912919938"/>
    <n v="514472.55886177428"/>
    <n v="4.5741654650600125"/>
    <n v="0.65306160460946605"/>
  </r>
  <r>
    <x v="16"/>
    <s v="Selden"/>
    <s v="Low End"/>
    <s v="Baskin-Robbins"/>
    <s v="French Vanilla"/>
    <n v="1003"/>
    <n v="3049.5307985998402"/>
    <n v="3058679.3909956398"/>
    <n v="4784.9120599997759"/>
    <n v="4799266.7961797751"/>
    <n v="1735.3812613999357"/>
    <n v="1740587.4051841353"/>
    <n v="4.7706002592221095"/>
    <n v="0.36267777539886847"/>
  </r>
  <r>
    <x v="16"/>
    <s v="Selden"/>
    <s v="Low End"/>
    <s v="Baskin-Robbins"/>
    <s v="Very Berry Strawberry"/>
    <n v="699"/>
    <n v="2311.0670815198791"/>
    <n v="1615435.8899823956"/>
    <n v="3530.3731919998149"/>
    <n v="2467730.8612078708"/>
    <n v="1219.3061104799358"/>
    <n v="852294.97122547519"/>
    <n v="5.0506054248924395"/>
    <n v="0.34537598269865849"/>
  </r>
  <r>
    <x v="16"/>
    <s v="Selden"/>
    <s v="Low End"/>
    <s v="Baskin-Robbins"/>
    <s v="Chocolate Fudge"/>
    <n v="679"/>
    <n v="2237.4563531998829"/>
    <n v="1519232.8638227205"/>
    <n v="3453.1617199998191"/>
    <n v="2344696.8078798773"/>
    <n v="1215.7053667999362"/>
    <n v="825463.9440571568"/>
    <n v="5.0856579086889822"/>
    <n v="0.35205572903200139"/>
  </r>
  <r>
    <x v="16"/>
    <s v="Selden"/>
    <s v="Low End"/>
    <s v="Baskin-Robbins"/>
    <s v="Chocolate"/>
    <n v="529"/>
    <n v="1853.4210997199048"/>
    <n v="980459.76175182965"/>
    <n v="3040.456411999844"/>
    <n v="1608401.4419479175"/>
    <n v="1187.0353122799393"/>
    <n v="627941.68019608781"/>
    <n v="5.7475546540639773"/>
    <n v="0.39041352725697293"/>
  </r>
  <r>
    <x v="16"/>
    <s v="Selden"/>
    <s v="Low End"/>
    <s v="Baskin-Robbins"/>
    <s v="Banana Nut Fudge"/>
    <n v="539"/>
    <n v="1639.3633757999141"/>
    <n v="883616.85955615377"/>
    <n v="2838.5941799998513"/>
    <n v="1530002.2630199199"/>
    <n v="1199.2308041999372"/>
    <n v="646385.4034637661"/>
    <n v="5.2664084972167933"/>
    <n v="0.4224734950312623"/>
  </r>
  <r>
    <x v="16"/>
    <s v="Smithtown"/>
    <s v="Low End"/>
    <s v="Baskin-Robbins"/>
    <s v="Chocolate Chip"/>
    <n v="484"/>
    <n v="1524.2793891599201"/>
    <n v="737751.22435340134"/>
    <n v="2724.4082359998574"/>
    <n v="1318613.5862239311"/>
    <n v="1200.1288468399373"/>
    <n v="580862.36187052971"/>
    <n v="5.6289426363633419"/>
    <n v="0.44050991733971551"/>
  </r>
  <r>
    <x v="16"/>
    <s v="Smithtown"/>
    <s v="Low End"/>
    <s v="Baskin-Robbins"/>
    <s v="Cherry Macaroon"/>
    <n v="472"/>
    <n v="1464.0123137699234"/>
    <n v="691013.81209940382"/>
    <n v="2660.6046669998605"/>
    <n v="1255805.4028239341"/>
    <n v="1196.5923532299371"/>
    <n v="564791.59072453028"/>
    <n v="5.6368742944912293"/>
    <n v="0.44974451412175914"/>
  </r>
  <r>
    <x v="16"/>
    <s v="Smithtown"/>
    <s v="Low End"/>
    <s v="Baskin-Robbins"/>
    <s v="World Class Chocolate"/>
    <n v="428"/>
    <n v="1359.5166739199299"/>
    <n v="581873.13643772993"/>
    <n v="2539.3072319998691"/>
    <n v="1086823.4952959439"/>
    <n v="1179.7905580799393"/>
    <n v="504950.35885821399"/>
    <n v="5.9329608224296004"/>
    <n v="0.46461119127785799"/>
  </r>
  <r>
    <x v="16"/>
    <s v="Smithtown"/>
    <s v="Low End"/>
    <s v="Baskin-Robbins"/>
    <s v="Vanilla"/>
    <n v="443"/>
    <n v="914.51430479995213"/>
    <n v="405129.83702637878"/>
    <n v="2096.1200799998905"/>
    <n v="928581.19543995149"/>
    <n v="1181.6057751999383"/>
    <n v="523451.35841357271"/>
    <n v="4.731648036117134"/>
    <n v="0.56371091831723685"/>
  </r>
  <r>
    <x v="16"/>
    <s v="Smithtown"/>
    <s v="High End"/>
    <s v="Ben and Jerry's"/>
    <s v="Chocolate Chip Cookie Dough"/>
    <n v="789"/>
    <n v="2814.8576384598528"/>
    <n v="2220922.6767448238"/>
    <n v="4595.0128659997863"/>
    <n v="3625465.1512738313"/>
    <n v="1780.1552275399335"/>
    <n v="1404542.4745290074"/>
    <n v="5.8238439366283732"/>
    <n v="0.38741028141878903"/>
  </r>
  <r>
    <x v="16"/>
    <s v="Smithtown"/>
    <s v="High End"/>
    <s v="Ben and Jerry's"/>
    <s v="S'mores"/>
    <n v="736"/>
    <n v="2629.4808255798644"/>
    <n v="1935297.8876267802"/>
    <n v="4386.2770179997997"/>
    <n v="3228299.8852478527"/>
    <n v="1756.7961924199353"/>
    <n v="1293001.9976210725"/>
    <n v="5.9596155135866846"/>
    <n v="0.40052103075356094"/>
  </r>
  <r>
    <x v="16"/>
    <s v="Smithtown"/>
    <s v="High End"/>
    <s v="Ben and Jerry's"/>
    <s v="Chocolate Chip Cookie Dough"/>
    <n v="668"/>
    <n v="2432.1495178398745"/>
    <n v="1624675.8779170362"/>
    <n v="4179.7158639998106"/>
    <n v="2792050.1971518733"/>
    <n v="1747.5663461599361"/>
    <n v="1167374.3192348371"/>
    <n v="6.2570596766464233"/>
    <n v="0.41810649408297079"/>
  </r>
  <r>
    <x v="16"/>
    <s v="Smithtown"/>
    <s v="High End"/>
    <s v="Ben and Jerry's"/>
    <s v="S'mores"/>
    <n v="523"/>
    <n v="1724.8867280699108"/>
    <n v="902115.75878056337"/>
    <n v="2939.8283969998483"/>
    <n v="1537530.2516309207"/>
    <n v="1214.9416689299376"/>
    <n v="635414.49285035732"/>
    <n v="5.6210868011469373"/>
    <n v="0.4132695874935452"/>
  </r>
  <r>
    <x v="16"/>
    <s v="Smithtown"/>
    <s v="Low End"/>
    <s v="EDY's"/>
    <s v="Peppermint (Holiday)"/>
    <n v="988"/>
    <n v="2229.478919999885"/>
    <n v="2202725.1729598865"/>
    <n v="3775.9319999998052"/>
    <n v="3730620.8159998073"/>
    <n v="1546.4530799999202"/>
    <n v="1527895.6430399208"/>
    <n v="3.8217935222670092"/>
    <n v="0.40955533097524"/>
  </r>
  <r>
    <x v="16"/>
    <s v="Smithtown"/>
    <s v="Low End"/>
    <s v="EDY's"/>
    <s v="Hot Chocolate Limited Edition  New!"/>
    <n v="920"/>
    <n v="2126.7455257198899"/>
    <n v="1956605.8836622988"/>
    <n v="3652.8162119998101"/>
    <n v="3360590.9150398253"/>
    <n v="1526.0706862799202"/>
    <n v="1403985.0313775265"/>
    <n v="3.9704524043476197"/>
    <n v="0.41777921409422381"/>
  </r>
  <r>
    <x v="16"/>
    <s v="Smithtown"/>
    <s v="Low End"/>
    <s v="EDY's"/>
    <s v="Double Fudge Brownie"/>
    <n v="502"/>
    <n v="1384.5560978999292"/>
    <n v="695047.16114576452"/>
    <n v="2729.3220899998601"/>
    <n v="1370119.6891799297"/>
    <n v="1344.7659920999308"/>
    <n v="675072.52803416515"/>
    <n v="5.4368965936252192"/>
    <n v="0.4927106247471143"/>
  </r>
  <r>
    <x v="16"/>
    <s v="Smithtown"/>
    <s v="Low End"/>
    <s v="EDY's"/>
    <s v="Red, White and No More Blues  New!"/>
    <n v="416"/>
    <n v="1080.0542438399443"/>
    <n v="449302.56543741684"/>
    <n v="2356.5104639998785"/>
    <n v="980308.35302394943"/>
    <n v="1276.4562201599342"/>
    <n v="531005.78758653253"/>
    <n v="5.664688615384323"/>
    <n v="0.54167220543265115"/>
  </r>
  <r>
    <x v="16"/>
    <s v="Smithtown"/>
    <s v="Low End"/>
    <s v="EDY's"/>
    <s v="Chocolate Chip"/>
    <n v="350"/>
    <n v="799.9036743599587"/>
    <n v="279966.28602598555"/>
    <n v="2015.874755999896"/>
    <n v="705556.16459996358"/>
    <n v="1215.9710816399374"/>
    <n v="425589.87857397803"/>
    <n v="5.7596421599997027"/>
    <n v="0.603197732409126"/>
  </r>
  <r>
    <x v="16"/>
    <s v="Smithtown"/>
    <s v="Low End"/>
    <s v="EDY's"/>
    <s v="Double Fudge Brownie"/>
    <n v="332"/>
    <n v="759.11090449996095"/>
    <n v="252024.82029398702"/>
    <n v="1961.5069499998992"/>
    <n v="651220.30739996652"/>
    <n v="1202.3960454999383"/>
    <n v="399195.48710597947"/>
    <n v="5.9081534638551183"/>
    <n v="0.61299606687603125"/>
  </r>
  <r>
    <x v="16"/>
    <s v="Smithtown"/>
    <s v="Low End"/>
    <s v="EDY's"/>
    <s v="Strawberry"/>
    <n v="338"/>
    <n v="592.54319283996949"/>
    <n v="200279.59917990968"/>
    <n v="1754.9183639999096"/>
    <n v="593162.4070319694"/>
    <n v="1162.3751711599402"/>
    <n v="392882.80785205972"/>
    <n v="5.1920661656802061"/>
    <n v="0.66235284501245328"/>
  </r>
  <r>
    <x v="16"/>
    <s v="Smithtown"/>
    <s v="High End"/>
    <s v="Häagen-Dazs"/>
    <s v="Almond Hazelnut Swirl"/>
    <n v="816"/>
    <n v="3087.2713979998412"/>
    <n v="2519213.4607678703"/>
    <n v="4919.985799999773"/>
    <n v="4014708.4127998147"/>
    <n v="1832.7144019999319"/>
    <n v="1495494.9520319444"/>
    <n v="6.0293943627448199"/>
    <n v="0.3725040023489532"/>
  </r>
  <r>
    <x v="16"/>
    <s v="Smithtown"/>
    <s v="High End"/>
    <s v="Häagen-Dazs"/>
    <s v="Cookies and Cream"/>
    <n v="806"/>
    <n v="3057.3784487998423"/>
    <n v="2464247.029732673"/>
    <n v="4894.3224799997733"/>
    <n v="3944823.9188798172"/>
    <n v="1836.944031199931"/>
    <n v="1480576.8891471443"/>
    <n v="6.0723603970220514"/>
    <n v="0.37532141347580678"/>
  </r>
  <r>
    <x v="16"/>
    <s v="Smithtown"/>
    <s v="High End"/>
    <s v="Häagen-Dazs"/>
    <s v="Honey Vanilla"/>
    <n v="552"/>
    <n v="1653.3202289999153"/>
    <n v="912632.76640795323"/>
    <n v="2882.9558999998521"/>
    <n v="1591391.6567999183"/>
    <n v="1229.6356709999368"/>
    <n v="678758.89039196505"/>
    <n v="5.2227461956519061"/>
    <n v="0.42651907058307753"/>
  </r>
  <r>
    <x v="16"/>
    <s v="Smithtown"/>
    <s v="High End"/>
    <s v="Häagen-Dazs"/>
    <s v="Strawberry Cheesecake"/>
    <n v="347"/>
    <n v="685.3647719399645"/>
    <n v="237821.57586316767"/>
    <n v="1860.9325739999033"/>
    <n v="645743.60317796643"/>
    <n v="1175.5678020599389"/>
    <n v="407922.02731479879"/>
    <n v="5.3629180806913643"/>
    <n v="0.63170897134288118"/>
  </r>
  <r>
    <x v="16"/>
    <s v="Smithtown"/>
    <s v="Low End"/>
    <s v="Baskin-Robbins"/>
    <s v="Chocolate"/>
    <n v="901"/>
    <n v="2858.0572979698482"/>
    <n v="2575109.6254708334"/>
    <n v="4608.7664869997816"/>
    <n v="4152498.604786803"/>
    <n v="1750.7091890299334"/>
    <n v="1577388.9793159696"/>
    <n v="5.1151681320752296"/>
    <n v="0.37986502331334465"/>
  </r>
  <r>
    <x v="16"/>
    <s v="Smithtown"/>
    <s v="Low End"/>
    <s v="Baskin-Robbins"/>
    <s v="Green Mint Stick"/>
    <n v="840"/>
    <n v="2693.5106352298571"/>
    <n v="2262548.9335930799"/>
    <n v="4434.9632329997912"/>
    <n v="3725369.1157198246"/>
    <n v="1741.4525977699341"/>
    <n v="1462820.1821267447"/>
    <n v="5.2797181345235611"/>
    <n v="0.39266449489639232"/>
  </r>
  <r>
    <x v="16"/>
    <s v="Smithtown"/>
    <s v="Low End"/>
    <s v="Baskin-Robbins"/>
    <s v="Strawberry"/>
    <n v="692"/>
    <n v="2339.2800359998751"/>
    <n v="1618781.7849119136"/>
    <n v="3581.1755999998086"/>
    <n v="2478173.5151998675"/>
    <n v="1241.8955639999335"/>
    <n v="859391.73028795398"/>
    <n v="5.1751092485546364"/>
    <n v="0.34678432523666247"/>
  </r>
  <r>
    <x v="16"/>
    <s v="Smithtown"/>
    <s v="Low End"/>
    <s v="Baskin-Robbins"/>
    <s v="Chocolate"/>
    <n v="644"/>
    <n v="1555.9850706399181"/>
    <n v="1002054.3854921072"/>
    <n v="3131.4047439998353"/>
    <n v="2016624.655135894"/>
    <n v="1575.4196733599172"/>
    <n v="1014570.2696437867"/>
    <n v="4.8624297267078189"/>
    <n v="0.5031031764190238"/>
  </r>
  <r>
    <x v="16"/>
    <s v="Smithtown"/>
    <s v="Low End"/>
    <s v="Baskin-Robbins"/>
    <s v="Egg Nog"/>
    <n v="637"/>
    <n v="1537.8669079399192"/>
    <n v="979621.22035772854"/>
    <n v="3103.3735739998365"/>
    <n v="1976848.9666378959"/>
    <n v="1565.5066660599173"/>
    <n v="997227.74628016737"/>
    <n v="4.871858043955787"/>
    <n v="0.50445317933225386"/>
  </r>
  <r>
    <x v="16"/>
    <s v="Smithtown"/>
    <s v="Low End"/>
    <s v="Baskin-Robbins"/>
    <s v="Chocolate"/>
    <n v="543"/>
    <n v="1379.9949274199275"/>
    <n v="749337.24558902066"/>
    <n v="2858.4842819998494"/>
    <n v="1552156.9651259182"/>
    <n v="1478.4893545799218"/>
    <n v="802819.71953689749"/>
    <n v="5.2642436132593913"/>
    <n v="0.51722843602468327"/>
  </r>
  <r>
    <x v="16"/>
    <s v="Smithtown"/>
    <s v="Low End"/>
    <s v="Baskin-Robbins"/>
    <s v="Vanilla"/>
    <n v="341"/>
    <n v="747.57370879995995"/>
    <n v="254922.63470078635"/>
    <n v="1888.2764799998988"/>
    <n v="643902.27967996546"/>
    <n v="1140.702771199939"/>
    <n v="388979.64497917914"/>
    <n v="5.5374676832841612"/>
    <n v="0.60409732540861816"/>
  </r>
  <r>
    <x v="16"/>
    <s v="Smithtown"/>
    <s v="Low End"/>
    <s v="Baskin-Robbins"/>
    <s v="Burgundy Cherry"/>
    <n v="285"/>
    <n v="626.68824054996651"/>
    <n v="178606.14855674046"/>
    <n v="1699.6169049999091"/>
    <n v="484390.81792497408"/>
    <n v="1072.9286644499425"/>
    <n v="305784.66936823365"/>
    <n v="5.9635680877189792"/>
    <n v="0.63127676671938016"/>
  </r>
  <r>
    <x v="16"/>
    <s v="St James"/>
    <s v="High End"/>
    <s v="Ben and Jerry's"/>
    <s v="Cinnamon Buns"/>
    <n v="583"/>
    <n v="1542.8541589999184"/>
    <n v="899483.97469695238"/>
    <n v="3243.3488999998285"/>
    <n v="1890872.4086998999"/>
    <n v="1700.4947409999102"/>
    <n v="991388.43400294753"/>
    <n v="5.5632056603770641"/>
    <n v="0.52430213135564907"/>
  </r>
  <r>
    <x v="16"/>
    <s v="St James"/>
    <s v="High End"/>
    <s v="Ben and Jerry's"/>
    <s v="Cinnamon Buns"/>
    <n v="511"/>
    <n v="1422.2746583999246"/>
    <n v="726782.35044236155"/>
    <n v="3041.3666399998392"/>
    <n v="1554138.3530399178"/>
    <n v="1619.0919815999146"/>
    <n v="827356.00259755622"/>
    <n v="5.9517938160466519"/>
    <n v="0.53235672421263891"/>
  </r>
  <r>
    <x v="16"/>
    <s v="St James"/>
    <s v="High End"/>
    <s v="Ben and Jerry's"/>
    <s v="S'mores"/>
    <n v="521"/>
    <n v="1251.0874998399338"/>
    <n v="651816.58741660556"/>
    <n v="2754.5480639998541"/>
    <n v="1435119.5413439239"/>
    <n v="1503.4605641599203"/>
    <n v="783302.95392731833"/>
    <n v="5.2870404299421381"/>
    <n v="0.54581024880602702"/>
  </r>
  <r>
    <x v="16"/>
    <s v="St James"/>
    <s v="High End"/>
    <s v="Ben and Jerry's"/>
    <s v="Key Lime Pie"/>
    <n v="474"/>
    <n v="1181.9791454999372"/>
    <n v="560258.11496697029"/>
    <n v="2643.4730499998591"/>
    <n v="1253006.2256999332"/>
    <n v="1461.4939044999219"/>
    <n v="692748.11073296296"/>
    <n v="5.5769473628689008"/>
    <n v="0.55286884975052031"/>
  </r>
  <r>
    <x v="16"/>
    <s v="St James"/>
    <s v="High End"/>
    <s v="Ben and Jerry's"/>
    <s v="Coffee"/>
    <n v="421"/>
    <n v="1081.1906126999424"/>
    <n v="455181.24794667575"/>
    <n v="2470.7261699998689"/>
    <n v="1040175.7175699448"/>
    <n v="1389.5355572999265"/>
    <n v="584994.46962326905"/>
    <n v="5.8687082422799737"/>
    <n v="0.562399659732426"/>
  </r>
  <r>
    <x v="16"/>
    <s v="St James"/>
    <s v="High End"/>
    <s v="Ben and Jerry's"/>
    <s v="Coffee HEATH Bar Crunch"/>
    <n v="409"/>
    <n v="1046.9532196199443"/>
    <n v="428203.86682455725"/>
    <n v="2414.5449019998719"/>
    <n v="987548.86491794756"/>
    <n v="1367.5916823799275"/>
    <n v="559344.99809339037"/>
    <n v="5.9035327677258485"/>
    <n v="0.56639728722675875"/>
  </r>
  <r>
    <x v="16"/>
    <s v="St James"/>
    <s v="High End"/>
    <s v="Ben and Jerry's"/>
    <s v="Imagine Whirled Peace"/>
    <n v="348"/>
    <n v="583.25992559996882"/>
    <n v="202974.45410878916"/>
    <n v="1641.3997599999122"/>
    <n v="571207.11647996947"/>
    <n v="1058.1398343999435"/>
    <n v="368232.66237118031"/>
    <n v="4.7166659770112425"/>
    <n v="0.64465699349194505"/>
  </r>
  <r>
    <x v="16"/>
    <s v="St James"/>
    <s v="Low End"/>
    <s v="EDY's"/>
    <s v="Red, White and No More Blues  New!"/>
    <n v="413"/>
    <n v="973.23728420994871"/>
    <n v="401946.99837870884"/>
    <n v="2158.7576909998861"/>
    <n v="891566.92638295295"/>
    <n v="1185.5204067899374"/>
    <n v="489619.92800424411"/>
    <n v="5.2270162009682473"/>
    <n v="0.54916789027898361"/>
  </r>
  <r>
    <x v="16"/>
    <s v="St James"/>
    <s v="Low End"/>
    <s v="EDY's"/>
    <s v="Chocolate Chip"/>
    <n v="347"/>
    <n v="722.27348445996188"/>
    <n v="250628.89910760676"/>
    <n v="1809.4744659999044"/>
    <n v="627887.63970196678"/>
    <n v="1087.2009815399424"/>
    <n v="377258.74059436005"/>
    <n v="5.2146238213253726"/>
    <n v="0.60083797918594106"/>
  </r>
  <r>
    <x v="16"/>
    <s v="St James"/>
    <s v="Low End"/>
    <s v="EDY's"/>
    <s v="Red, White and No More Blues  New!"/>
    <n v="371"/>
    <n v="618.80537819996698"/>
    <n v="229576.79531218775"/>
    <n v="1671.4012199999106"/>
    <n v="620089.85261996684"/>
    <n v="1052.5958417999436"/>
    <n v="390513.05730777909"/>
    <n v="4.5051245822100014"/>
    <n v="0.6297685015450688"/>
  </r>
  <r>
    <x v="16"/>
    <s v="St James"/>
    <s v="High End"/>
    <s v="Häagen-Dazs"/>
    <s v="Pistachio"/>
    <n v="851"/>
    <n v="3296.4644149498263"/>
    <n v="2805291.2171223024"/>
    <n v="5172.872644999753"/>
    <n v="4402114.6208947897"/>
    <n v="1876.4082300499267"/>
    <n v="1596823.4037724873"/>
    <n v="6.0785812514685702"/>
    <n v="0.36274007864154878"/>
  </r>
  <r>
    <x v="16"/>
    <s v="St James"/>
    <s v="High End"/>
    <s v="Häagen-Dazs"/>
    <s v="Black Walnut"/>
    <n v="804"/>
    <n v="3151.0086293698314"/>
    <n v="2533410.9380133445"/>
    <n v="5030.0924269997586"/>
    <n v="4044194.3113078061"/>
    <n v="1879.0837976299272"/>
    <n v="1510783.3732944615"/>
    <n v="6.2563338644275603"/>
    <n v="0.37356844330407718"/>
  </r>
  <r>
    <x v="16"/>
    <s v="St James"/>
    <s v="High End"/>
    <s v="Häagen-Dazs"/>
    <s v="Almond Hazelnut Swirl"/>
    <n v="775"/>
    <n v="2714.7276248398571"/>
    <n v="2103913.9092508894"/>
    <n v="4548.3511639997869"/>
    <n v="3524972.1520998348"/>
    <n v="1833.6235391599298"/>
    <n v="1421058.2428489453"/>
    <n v="5.8688402116126284"/>
    <n v="0.40314027502385164"/>
  </r>
  <r>
    <x v="16"/>
    <s v="St James"/>
    <s v="High End"/>
    <s v="Häagen-Dazs"/>
    <s v="Macadamia Nut Brittle"/>
    <n v="712"/>
    <n v="2496.0071976598688"/>
    <n v="1777157.1247338266"/>
    <n v="4309.9635859997998"/>
    <n v="3068694.0732318573"/>
    <n v="1813.956388339931"/>
    <n v="1291536.9484980307"/>
    <n v="6.0533196432581455"/>
    <n v="0.42087510767660935"/>
  </r>
  <r>
    <x v="16"/>
    <s v="St James"/>
    <s v="High End"/>
    <s v="Häagen-Dazs"/>
    <s v="Honey Vanilla"/>
    <n v="466"/>
    <n v="1177.0162769999383"/>
    <n v="548489.58508197125"/>
    <n v="2698.7266999998583"/>
    <n v="1257606.642199934"/>
    <n v="1521.71042299992"/>
    <n v="709117.05711796274"/>
    <n v="5.7912590128752326"/>
    <n v="0.56386236627814146"/>
  </r>
  <r>
    <x v="16"/>
    <s v="St James"/>
    <s v="High End"/>
    <s v="Häagen-Dazs"/>
    <s v="Mocha Almond Fudge"/>
    <n v="516"/>
    <n v="1111.1349281599407"/>
    <n v="573345.62293052941"/>
    <n v="2590.5307359998619"/>
    <n v="1336713.8597759288"/>
    <n v="1479.3958078399212"/>
    <n v="763368.23684539937"/>
    <n v="5.0204084031005074"/>
    <n v="0.57107826874284195"/>
  </r>
  <r>
    <x v="16"/>
    <s v="St James"/>
    <s v="High End"/>
    <s v="Häagen-Dazs"/>
    <s v="Cinnamon Dulce de Leche"/>
    <n v="399"/>
    <n v="699.40877555996258"/>
    <n v="279064.10144842509"/>
    <n v="1857.3092759999006"/>
    <n v="741066.40112396039"/>
    <n v="1157.900500439938"/>
    <n v="462002.29967553529"/>
    <n v="4.6549104661651644"/>
    <n v="0.62342901928197769"/>
  </r>
  <r>
    <x v="16"/>
    <s v="St James"/>
    <s v="High End"/>
    <s v="Häagen-Dazs"/>
    <s v="Mint Chip"/>
    <n v="327"/>
    <n v="526.83554847997232"/>
    <n v="172275.22435295096"/>
    <n v="1540.5866079999189"/>
    <n v="503771.82081597351"/>
    <n v="1013.7510595199466"/>
    <n v="331496.59646302252"/>
    <n v="4.7112740305807916"/>
    <n v="0.65802925603517903"/>
  </r>
  <r>
    <x v="16"/>
    <s v="St James"/>
    <s v="Low End"/>
    <s v="Baskin-Robbins"/>
    <s v="Chocolate"/>
    <n v="899"/>
    <n v="2060.7366238798877"/>
    <n v="1852602.2248680191"/>
    <n v="3938.2239479997861"/>
    <n v="3540463.3292518076"/>
    <n v="1877.4873241198984"/>
    <n v="1687861.1043837885"/>
    <n v="4.3806717997772928"/>
    <n v="0.47673452523528265"/>
  </r>
  <r>
    <x v="16"/>
    <s v="St James"/>
    <s v="Low End"/>
    <s v="Baskin-Robbins"/>
    <s v="Strawberry"/>
    <n v="706"/>
    <n v="1711.0341216999066"/>
    <n v="1207990.0899201341"/>
    <n v="3398.1600699998144"/>
    <n v="2399101.0094198692"/>
    <n v="1687.1259482999078"/>
    <n v="1191110.9194997351"/>
    <n v="4.8132578895181508"/>
    <n v="0.49648218846265235"/>
  </r>
  <r>
    <x v="16"/>
    <s v="St James"/>
    <s v="Low End"/>
    <s v="Baskin-Robbins"/>
    <s v="Chocolate"/>
    <n v="642"/>
    <n v="1589.8735313999143"/>
    <n v="1020698.807158745"/>
    <n v="3199.6049399998278"/>
    <n v="2054146.3714798894"/>
    <n v="1609.7314085999135"/>
    <n v="1033447.5643211444"/>
    <n v="4.9838083177567407"/>
    <n v="0.5031031764190238"/>
  </r>
  <r>
    <x v="16"/>
    <s v="St James"/>
    <s v="Low End"/>
    <s v="Baskin-Robbins"/>
    <s v="Egg Nog"/>
    <n v="633"/>
    <n v="1571.3568857799155"/>
    <n v="994668.90869868651"/>
    <n v="3170.955437999829"/>
    <n v="2007214.7922538917"/>
    <n v="1599.5985522199135"/>
    <n v="1012545.8835552052"/>
    <n v="5.0094082748812463"/>
    <n v="0.50445317933225386"/>
  </r>
  <r>
    <x v="16"/>
    <s v="St James"/>
    <s v="Low End"/>
    <s v="Baskin-Robbins"/>
    <s v="Chocolate"/>
    <n v="540"/>
    <n v="1410.0434618599243"/>
    <n v="761423.46940435912"/>
    <n v="2920.7260059998425"/>
    <n v="1577192.043239915"/>
    <n v="1510.6825441399183"/>
    <n v="815768.57383555593"/>
    <n v="5.4087518629626716"/>
    <n v="0.51722843602468327"/>
  </r>
  <r>
    <x v="16"/>
    <s v="St James"/>
    <s v="Low End"/>
    <s v="Baskin-Robbins"/>
    <s v="Green Mint Stick"/>
    <n v="508"/>
    <n v="1396.0105284999238"/>
    <n v="709173.34847796126"/>
    <n v="2909.582349999841"/>
    <n v="1478067.8337999191"/>
    <n v="1513.5718214999172"/>
    <n v="768894.48532195785"/>
    <n v="5.7275243110233092"/>
    <n v="0.52020243438031577"/>
  </r>
  <r>
    <x v="16"/>
    <s v="St James"/>
    <s v="Low End"/>
    <s v="Baskin-Robbins"/>
    <s v="Pineapple Sherbet"/>
    <n v="480"/>
    <n v="1330.7739727199273"/>
    <n v="638771.50690556515"/>
    <n v="2808.5199119998465"/>
    <n v="1348089.5577599264"/>
    <n v="1477.7459392799192"/>
    <n v="709318.05085436127"/>
    <n v="5.8510831499996803"/>
    <n v="0.52616537734556035"/>
  </r>
  <r>
    <x v="16"/>
    <s v="St James"/>
    <s v="Low End"/>
    <s v="Baskin-Robbins"/>
    <s v="Banana Nut Fudge"/>
    <n v="533"/>
    <n v="1263.7827817999307"/>
    <n v="673596.22269936302"/>
    <n v="2704.734779999852"/>
    <n v="1441623.6377399212"/>
    <n v="1440.9519981999213"/>
    <n v="768027.4150405582"/>
    <n v="5.0745493058158573"/>
    <n v="0.53275168007415508"/>
  </r>
  <r>
    <x v="16"/>
    <s v="St James"/>
    <s v="Low End"/>
    <s v="Baskin-Robbins"/>
    <s v="World Class Chocolate"/>
    <n v="440"/>
    <n v="1069.9108712799421"/>
    <n v="470760.78336317453"/>
    <n v="2396.3424879998706"/>
    <n v="1054390.694719943"/>
    <n v="1326.4316167199286"/>
    <n v="583629.91135676845"/>
    <n v="5.4462329272724332"/>
    <n v="0.55352338964996906"/>
  </r>
  <r>
    <x v="16"/>
    <s v="St James"/>
    <s v="Low End"/>
    <s v="Baskin-Robbins"/>
    <s v="Vanilla"/>
    <n v="355"/>
    <n v="763.77341279995824"/>
    <n v="271139.56154398515"/>
    <n v="1929.1948799998943"/>
    <n v="684864.18239996245"/>
    <n v="1165.4214671999362"/>
    <n v="413724.62085597729"/>
    <n v="5.4343517746475891"/>
    <n v="0.60409732540861816"/>
  </r>
  <r>
    <x v="16"/>
    <s v="St James"/>
    <s v="Low End"/>
    <s v="Baskin-Robbins"/>
    <s v="Burgundy Cherry"/>
    <n v="382"/>
    <n v="640.28855644996497"/>
    <n v="244590.22856388663"/>
    <n v="1736.5017949999051"/>
    <n v="663343.68568996375"/>
    <n v="1096.2132385499401"/>
    <n v="418753.45712607715"/>
    <n v="4.5458162172772383"/>
    <n v="0.63127676671938027"/>
  </r>
  <r>
    <x v="16"/>
    <s v="St James"/>
    <s v="High End"/>
    <s v="Ben and Jerry's"/>
    <s v="Mint Chocolate Chunk"/>
    <n v="886"/>
    <n v="2115.1900004998861"/>
    <n v="1874058.3404428991"/>
    <n v="4215.4435499997726"/>
    <n v="3734882.9852997987"/>
    <n v="2100.2535494998865"/>
    <n v="1860824.6448568995"/>
    <n v="4.7578369638823617"/>
    <n v="0.49822836543499671"/>
  </r>
  <r>
    <x v="16"/>
    <s v="St James"/>
    <s v="High End"/>
    <s v="Ben and Jerry's"/>
    <s v="Chocolate Macadamia"/>
    <n v="806"/>
    <n v="2007.5259988798903"/>
    <n v="1618065.9550971915"/>
    <n v="4044.5864479997786"/>
    <n v="3259936.6770878215"/>
    <n v="2037.0604491198883"/>
    <n v="1641870.72199063"/>
    <n v="5.0180973300245393"/>
    <n v="0.50365110878698172"/>
  </r>
  <r>
    <x v="16"/>
    <s v="St James"/>
    <s v="High End"/>
    <s v="Ben and Jerry's"/>
    <s v="Chocolate Chip Cookie Dough"/>
    <n v="680"/>
    <n v="1739.8195354799059"/>
    <n v="1183077.284126336"/>
    <n v="3587.554307999806"/>
    <n v="2439536.9294398683"/>
    <n v="1847.7347725199002"/>
    <n v="1256459.6453135323"/>
    <n v="5.275815158823244"/>
    <n v="0.51504022347471601"/>
  </r>
  <r>
    <x v="16"/>
    <s v="Stony Brook"/>
    <s v="High End"/>
    <s v="Ben and Jerry's"/>
    <s v="Cinnamon Buns"/>
    <n v="579"/>
    <n v="1576.6730664999145"/>
    <n v="912893.70550345047"/>
    <n v="3314.4421499998207"/>
    <n v="1919062.0048498961"/>
    <n v="1737.7690834999062"/>
    <n v="1006168.2993464456"/>
    <n v="5.724425129533369"/>
    <n v="0.52430213135564918"/>
  </r>
  <r>
    <x v="16"/>
    <s v="Stony Brook"/>
    <s v="High End"/>
    <s v="Ben and Jerry's"/>
    <s v="Cinnamon Buns"/>
    <n v="609"/>
    <n v="1453.4433071999213"/>
    <n v="885146.97408475203"/>
    <n v="3108.0171199998317"/>
    <n v="1892782.4260798974"/>
    <n v="1654.5738127999105"/>
    <n v="1007635.4519951454"/>
    <n v="5.1034763875202493"/>
    <n v="0.5323567242126388"/>
  </r>
  <r>
    <x v="16"/>
    <s v="Stony Brook"/>
    <s v="High End"/>
    <s v="Ben and Jerry's"/>
    <s v="Dave Matthews Band MagicBrownies Encore Edition"/>
    <n v="518"/>
    <n v="1107.2278941499394"/>
    <n v="573544.04916966858"/>
    <n v="2533.6254649998614"/>
    <n v="1312417.9908699282"/>
    <n v="1426.397570849922"/>
    <n v="738873.94170025957"/>
    <n v="4.8911688513510834"/>
    <n v="0.56298675181258495"/>
  </r>
  <r>
    <x v="16"/>
    <s v="Stony Brook"/>
    <s v="High End"/>
    <s v="Ben and Jerry's"/>
    <s v="Coffee"/>
    <n v="504"/>
    <n v="1053.0450667599432"/>
    <n v="530734.71364701143"/>
    <n v="2434.3827959998689"/>
    <n v="1226928.9291839339"/>
    <n v="1381.3377292399257"/>
    <n v="696194.21553692245"/>
    <n v="4.8301245952378355"/>
    <n v="0.56742831550966977"/>
  </r>
  <r>
    <x v="16"/>
    <s v="Stony Brook"/>
    <s v="High End"/>
    <s v="Ben and Jerry's"/>
    <s v="Imagine Whirled Peace"/>
    <n v="344"/>
    <n v="595.91631959996744"/>
    <n v="204995.2139423888"/>
    <n v="1677.0171599999082"/>
    <n v="576893.90303996846"/>
    <n v="1081.1008403999408"/>
    <n v="371898.68909757969"/>
    <n v="4.8750498837206635"/>
    <n v="0.64465699349194494"/>
  </r>
  <r>
    <x v="16"/>
    <s v="Stony Brook"/>
    <s v="Low End"/>
    <s v="EDY's"/>
    <s v="Peppermint (Holiday)"/>
    <n v="983"/>
    <n v="2044.5194172498898"/>
    <n v="2009762.5871566418"/>
    <n v="3683.6174749998008"/>
    <n v="3620995.9779248042"/>
    <n v="1639.098057749911"/>
    <n v="1611233.3907681624"/>
    <n v="3.7473219481178033"/>
    <n v="0.44496967149120165"/>
  </r>
  <r>
    <x v="16"/>
    <s v="Stony Brook"/>
    <s v="Low End"/>
    <s v="EDY's"/>
    <s v="French Vanilla"/>
    <n v="466"/>
    <n v="1081.6923973999417"/>
    <n v="504068.6571883728"/>
    <n v="2331.683539999874"/>
    <n v="1086564.5296399414"/>
    <n v="1249.9911425999323"/>
    <n v="582495.8724515686"/>
    <n v="5.0036127467808456"/>
    <n v="0.53608953408831794"/>
  </r>
  <r>
    <x v="16"/>
    <s v="Stony Brook"/>
    <s v="Low End"/>
    <s v="EDY's"/>
    <s v="Red, White and No More Blues  New!"/>
    <n v="410"/>
    <n v="994.64692690994639"/>
    <n v="407805.24003307801"/>
    <n v="2206.2468609998809"/>
    <n v="904561.21300995117"/>
    <n v="1211.5999340899345"/>
    <n v="496755.97297687316"/>
    <n v="5.3810899048777587"/>
    <n v="0.54916789027898361"/>
  </r>
  <r>
    <x v="16"/>
    <s v="Stony Brook"/>
    <s v="Low End"/>
    <s v="EDY's"/>
    <s v="Chocolate Chip"/>
    <n v="344"/>
    <n v="738.0945545599601"/>
    <n v="253904.52676862627"/>
    <n v="1849.1101759999001"/>
    <n v="636093.90054396563"/>
    <n v="1111.0156214399399"/>
    <n v="382189.37377533934"/>
    <n v="5.3753202790694772"/>
    <n v="0.60083797918594106"/>
  </r>
  <r>
    <x v="16"/>
    <s v="Stony Brook"/>
    <s v="Low End"/>
    <s v="EDY's"/>
    <s v="Red, White and No More Blues  New!"/>
    <n v="285"/>
    <n v="632.23615519996554"/>
    <n v="180187.30423199019"/>
    <n v="1707.6779199999066"/>
    <n v="486688.2071999734"/>
    <n v="1075.4417647999412"/>
    <n v="306500.90296798322"/>
    <n v="5.9918523508768651"/>
    <n v="0.62976850154506891"/>
  </r>
  <r>
    <x v="16"/>
    <s v="Stony Brook"/>
    <s v="High End"/>
    <s v="Häagen-Dazs"/>
    <s v="Pistachio"/>
    <n v="848"/>
    <n v="2189.6212046998812"/>
    <n v="1856798.7815854992"/>
    <n v="4521.3393699997559"/>
    <n v="3834095.7857597931"/>
    <n v="2331.7181652998747"/>
    <n v="1977297.004174294"/>
    <n v="5.3317681249997122"/>
    <n v="0.51571403393680681"/>
  </r>
  <r>
    <x v="16"/>
    <s v="Stony Brook"/>
    <s v="High End"/>
    <s v="Häagen-Dazs"/>
    <s v="Black Walnut"/>
    <n v="800"/>
    <n v="2101.0140930898856"/>
    <n v="1680811.2744719086"/>
    <n v="4369.8951389997619"/>
    <n v="3495916.1111998097"/>
    <n v="2268.8810459098763"/>
    <n v="1815104.8367279011"/>
    <n v="5.4623689237497022"/>
    <n v="0.51920720606334891"/>
  </r>
  <r>
    <x v="16"/>
    <s v="Stony Brook"/>
    <s v="High End"/>
    <s v="Häagen-Dazs"/>
    <s v="Cinnamon Dulce de Leche"/>
    <n v="397"/>
    <n v="714.56303115996093"/>
    <n v="283681.5233705045"/>
    <n v="1897.5520359998961"/>
    <n v="753328.15829195874"/>
    <n v="1182.9890048399352"/>
    <n v="469646.63492145424"/>
    <n v="4.7797280503775719"/>
    <n v="0.62342901928197769"/>
  </r>
  <r>
    <x v="16"/>
    <s v="Stony Brook"/>
    <s v="High End"/>
    <s v="Häagen-Dazs"/>
    <s v="Mint Chip"/>
    <n v="323"/>
    <n v="538.41971167997099"/>
    <n v="173909.56687263062"/>
    <n v="1574.4613279999153"/>
    <n v="508551.00894397264"/>
    <n v="1036.0416163199443"/>
    <n v="334641.44207134203"/>
    <n v="4.8744932755415338"/>
    <n v="0.65802925603517903"/>
  </r>
  <r>
    <x v="16"/>
    <s v="Stony Brook"/>
    <s v="Low End"/>
    <s v="Baskin-Robbins"/>
    <s v="Banana Nut Fudge"/>
    <n v="741.31323512883637"/>
    <n v="2833.497897511716"/>
    <n v="2100509.4931351664"/>
    <n v="4436.5413268022567"/>
    <n v="3288866.8037545611"/>
    <n v="1603.0434292905406"/>
    <n v="1188357.3106193948"/>
    <n v="5.9847054073319077"/>
    <n v="0.36132728429827848"/>
  </r>
  <r>
    <x v="16"/>
    <s v="Stony Brook"/>
    <s v="Low End"/>
    <s v="Baskin-Robbins"/>
    <s v="Strawberry"/>
    <n v="1052.1484982297904"/>
    <n v="2981.3695668152195"/>
    <n v="3136843.5123926341"/>
    <n v="5210.7326790016486"/>
    <n v="5482464.562888477"/>
    <n v="2229.3631121864291"/>
    <n v="2345621.0504958429"/>
    <n v="4.9524688651540689"/>
    <n v="0.42784062233136172"/>
  </r>
  <r>
    <x v="16"/>
    <s v="Stony Brook"/>
    <s v="Low End"/>
    <s v="Baskin-Robbins"/>
    <s v="World Class Chocolate"/>
    <n v="916.07232512190433"/>
    <n v="2778.8200678248832"/>
    <n v="2545600.1606277488"/>
    <n v="5620.803190585727"/>
    <n v="5149062.2478524856"/>
    <n v="2841.9831227608438"/>
    <n v="2603462.0872247368"/>
    <n v="6.1357635597579598"/>
    <n v="0.50561868587053116"/>
  </r>
  <r>
    <x v="16"/>
    <s v="Stony Brook"/>
    <s v="Low End"/>
    <s v="Baskin-Robbins"/>
    <s v="Chocolate Chip Cookie Dough"/>
    <n v="857.59864005992085"/>
    <n v="1583.2480766508672"/>
    <n v="1357791.3974132692"/>
    <n v="3901.5588962390143"/>
    <n v="3345971.6035282644"/>
    <n v="2318.3108195881468"/>
    <n v="1988180.2061149953"/>
    <n v="4.54939958389674"/>
    <n v="0.59420115939373075"/>
  </r>
  <r>
    <x v="16"/>
    <s v="Stony Brook"/>
    <s v="Low End"/>
    <s v="Baskin-Robbins"/>
    <s v="Very Berry Strawberry"/>
    <n v="830.39165921652898"/>
    <n v="1715.3522478870989"/>
    <n v="1424414.1992637708"/>
    <n v="4444.1971662829055"/>
    <n v="3690424.2587950584"/>
    <n v="2728.8449183958064"/>
    <n v="2266010.0595312873"/>
    <n v="5.3519289566034258"/>
    <n v="0.61402426946736766"/>
  </r>
  <r>
    <x v="16"/>
    <s v="Stony Brook"/>
    <s v="Low End"/>
    <s v="Baskin-Robbins"/>
    <s v="Burgundy Cherry"/>
    <n v="554.37228445844846"/>
    <n v="1227.4127694531787"/>
    <n v="680443.62097522966"/>
    <n v="3633.255289445528"/>
    <n v="2014176.0348306587"/>
    <n v="2405.8425199923495"/>
    <n v="1333732.413855429"/>
    <n v="6.5538184200437772"/>
    <n v="0.66217271519048848"/>
  </r>
  <r>
    <x v="16"/>
    <s v="Stony Brook"/>
    <s v="High End"/>
    <s v="Ben and Jerry's"/>
    <s v="Cinnamon Buns"/>
    <n v="978.14629631198238"/>
    <n v="3639.9223205665785"/>
    <n v="3560376.536725515"/>
    <n v="5728.284098819342"/>
    <n v="5603099.8754829615"/>
    <n v="2088.3617782527635"/>
    <n v="2042723.3387574465"/>
    <n v="5.8562651828436616"/>
    <n v="0.36457021722843602"/>
  </r>
  <r>
    <x v="16"/>
    <s v="Stony Brook"/>
    <s v="High End"/>
    <s v="Ben and Jerry's"/>
    <s v="Cinnamon Buns"/>
    <n v="1180.5241947272179"/>
    <n v="3745.4152856925016"/>
    <n v="4421553.3640611535"/>
    <n v="6908.4379460907267"/>
    <n v="8155578.1431317106"/>
    <n v="3163.0226603982251"/>
    <n v="3734024.7790705571"/>
    <n v="5.8520087745317664"/>
    <n v="0.45784918169353794"/>
  </r>
  <r>
    <x v="16"/>
    <s v="Stony Brook"/>
    <s v="High End"/>
    <s v="Ben and Jerry's"/>
    <s v="Dave Matthews Band MagicBrownies Encore Edition"/>
    <n v="937.95260172583403"/>
    <n v="2698.6363851578544"/>
    <n v="2531193.0185708096"/>
    <n v="5793.5180443741874"/>
    <n v="5434045.3228663346"/>
    <n v="3094.881659216333"/>
    <n v="2902852.304295525"/>
    <n v="6.1767705891684788"/>
    <n v="0.53419729351177681"/>
  </r>
  <r>
    <x v="16"/>
    <s v="Stony Brook"/>
    <s v="High End"/>
    <s v="Ben and Jerry's"/>
    <s v="Chocolate Chip Cookie Dough"/>
    <n v="1191.3529227545923"/>
    <n v="1812.3340783241727"/>
    <n v="2159129.5012192535"/>
    <n v="4044.0642648267344"/>
    <n v="4817907.7817087313"/>
    <n v="2231.730186502562"/>
    <n v="2658778.2804894778"/>
    <n v="3.3945140752047109"/>
    <n v="0.55185329420035301"/>
  </r>
  <r>
    <x v="16"/>
    <s v="Stony Brook"/>
    <s v="High End"/>
    <s v="Ben and Jerry's"/>
    <s v="Coffee"/>
    <n v="717.49437658698253"/>
    <n v="2044.369225283675"/>
    <n v="1466823.4228085228"/>
    <n v="4727.043552680936"/>
    <n v="3391627.1669303235"/>
    <n v="2682.6743273972611"/>
    <n v="1924803.7441218006"/>
    <n v="6.5882656462992806"/>
    <n v="0.5675163127861993"/>
  </r>
  <r>
    <x v="16"/>
    <s v="Stony Brook"/>
    <s v="High End"/>
    <s v="Ben and Jerry's"/>
    <s v="Pistachio Pistachio"/>
    <n v="1422.9471303283021"/>
    <n v="2622.6466670440209"/>
    <n v="3731887.5487353755"/>
    <n v="6130.7591148026095"/>
    <n v="8723746.0891424548"/>
    <n v="3508.1124477585886"/>
    <n v="4991858.5404070793"/>
    <n v="4.3084939588641795"/>
    <n v="0.57221501971726685"/>
  </r>
  <r>
    <x v="16"/>
    <s v="Stony Brook"/>
    <s v="High End"/>
    <s v="Ben and Jerry's"/>
    <s v="Turtle Soup"/>
    <n v="1020.9759068460606"/>
    <n v="1835.4376680791149"/>
    <n v="1873937.6376264931"/>
    <n v="4453.4415228131284"/>
    <n v="4546856.4973400347"/>
    <n v="2618.0038547340137"/>
    <n v="2672918.8597135413"/>
    <n v="4.3619457549889109"/>
    <n v="0.58786083556347801"/>
  </r>
  <r>
    <x v="16"/>
    <s v="Stony Brook"/>
    <s v="High End"/>
    <s v="Ben and Jerry's"/>
    <s v="S'mores"/>
    <n v="967.36753822698552"/>
    <n v="2248.353364737482"/>
    <n v="2174984.0595104578"/>
    <n v="5536.8875672889844"/>
    <n v="5356205.2954079472"/>
    <n v="3288.5342025515024"/>
    <n v="3181221.2358974894"/>
    <n v="5.7236648414284454"/>
    <n v="0.59393190896264869"/>
  </r>
  <r>
    <x v="16"/>
    <s v="Stony Brook"/>
    <s v="High End"/>
    <s v="Ben and Jerry's"/>
    <s v="Imagine Whirled Peace"/>
    <n v="469.58572751273493"/>
    <n v="791.58999446884343"/>
    <n v="371719.36344445369"/>
    <n v="2377.9112058490705"/>
    <n v="1116633.1635593206"/>
    <n v="1586.3212113802269"/>
    <n v="744913.80011486693"/>
    <n v="5.0638489769359154"/>
    <n v="0.66710700024385738"/>
  </r>
  <r>
    <x v="16"/>
    <s v="Stony Brook"/>
    <s v="Low End"/>
    <s v="EDY's"/>
    <s v="Peppermint (Holiday)"/>
    <n v="1393.1383819348443"/>
    <n v="2976.9134315593883"/>
    <n v="4147252.3612027513"/>
    <n v="4869.6966591343962"/>
    <n v="6784161.3242200101"/>
    <n v="1892.7832275750079"/>
    <n v="2636908.9630172588"/>
    <n v="3.4954866812090652"/>
    <n v="0.38868606405382466"/>
  </r>
  <r>
    <x v="16"/>
    <s v="Stony Brook"/>
    <s v="Low End"/>
    <s v="EDY's"/>
    <s v="Red, White and No More Blues  New!"/>
    <n v="809.38332832973617"/>
    <n v="1995.7229624577051"/>
    <n v="1615304.8937780985"/>
    <n v="4549.994164550043"/>
    <n v="3682689.420784391"/>
    <n v="2554.2712020923382"/>
    <n v="2067384.5270062925"/>
    <n v="5.621556566947735"/>
    <n v="0.56137900615196379"/>
  </r>
  <r>
    <x v="16"/>
    <s v="Stony Brook"/>
    <s v="Low End"/>
    <s v="EDY's"/>
    <s v="French Vanilla"/>
    <n v="793.65219957221098"/>
    <n v="2209.8861395150739"/>
    <n v="1753880.9954302802"/>
    <n v="5220.4176121827841"/>
    <n v="4143195.920594376"/>
    <n v="3010.5314726677102"/>
    <n v="2389314.9251640961"/>
    <n v="6.5777145391856262"/>
    <n v="0.57668403110932986"/>
  </r>
  <r>
    <x v="16"/>
    <s v="Stony Brook"/>
    <s v="Low End"/>
    <s v="EDY's"/>
    <s v="Red, White and No More Blues  New!"/>
    <n v="522.90167415958103"/>
    <n v="1141.0025729271597"/>
    <n v="596632.15560400125"/>
    <n v="3347.9941411284008"/>
    <n v="1750671.7414725095"/>
    <n v="2206.9915682012411"/>
    <n v="1154039.5858685081"/>
    <n v="6.4027221685785767"/>
    <n v="0.65919815721583119"/>
  </r>
  <r>
    <x v="16"/>
    <s v="Stony Brook"/>
    <s v="High End"/>
    <s v="Häagen-Dazs"/>
    <s v="Strawberry"/>
    <n v="1384.4184385193996"/>
    <n v="3507.6457238361891"/>
    <n v="4856049.4158725459"/>
    <n v="7165.4773790298623"/>
    <n v="9920019.0043226015"/>
    <n v="3657.8316551936732"/>
    <n v="5063969.5884500556"/>
    <n v="5.1758031962454636"/>
    <n v="0.51047982733132413"/>
  </r>
  <r>
    <x v="16"/>
    <s v="Stony Brook"/>
    <s v="High End"/>
    <s v="Häagen-Dazs"/>
    <s v="Coconut Macaroon"/>
    <n v="897.14115113519006"/>
    <n v="2482.0889660907678"/>
    <n v="2226784.1522586253"/>
    <n v="5175.8129166147528"/>
    <n v="4643434.7580721444"/>
    <n v="2693.723950523985"/>
    <n v="2416650.6058135191"/>
    <n v="5.7692291899280077"/>
    <n v="0.52044461303400791"/>
  </r>
  <r>
    <x v="16"/>
    <s v="Stony Brook"/>
    <s v="High End"/>
    <s v="Häagen-Dazs"/>
    <s v="Vanilla"/>
    <n v="591.52491971299492"/>
    <n v="1318.9170074013641"/>
    <n v="780172.27691119548"/>
    <n v="3041.622619061262"/>
    <n v="1799195.5755374422"/>
    <n v="1722.7056116598978"/>
    <n v="1019023.2986262467"/>
    <n v="5.142002505214899"/>
    <n v="0.56637717015386269"/>
  </r>
  <r>
    <x v="17"/>
    <s v="Centereach"/>
    <s v="High End"/>
    <s v="Häagen-Dazs"/>
    <s v="Radish and Rice"/>
    <n v="1782.626976684149"/>
    <n v="3855.2375869195707"/>
    <n v="6872450.5239695283"/>
    <n v="8986.6880836018554"/>
    <n v="16019912.608874645"/>
    <n v="5131.4504966822842"/>
    <n v="9147462.0849051178"/>
    <n v="5.0412611281794506"/>
    <n v="0.57100574193130382"/>
  </r>
  <r>
    <x v="17"/>
    <s v="Centereach"/>
    <s v="High End"/>
    <s v="Häagen-Dazs"/>
    <s v="Vanilla Chocolate Chip"/>
    <n v="1385.4047006536957"/>
    <n v="2840.6881320054408"/>
    <n v="3935502.6911715036"/>
    <n v="6706.4758301162574"/>
    <n v="9291183.1398634594"/>
    <n v="3865.7876981108166"/>
    <n v="5355680.4486919558"/>
    <n v="4.8408063195915556"/>
    <n v="0.5764260986002544"/>
  </r>
  <r>
    <x v="17"/>
    <s v="Centereach"/>
    <s v="High End"/>
    <s v="Häagen-Dazs"/>
    <s v="Peaches and Cream"/>
    <n v="583.42201120670916"/>
    <n v="1670.5415998082067"/>
    <n v="974630.73996457737"/>
    <n v="3968.4989659828771"/>
    <n v="2315309.6482054759"/>
    <n v="2297.9573661746704"/>
    <n v="1340678.9082408985"/>
    <n v="6.8021070335942797"/>
    <n v="0.57904950609090955"/>
  </r>
  <r>
    <x v="17"/>
    <s v="Centereach"/>
    <s v="High End"/>
    <s v="Häagen-Dazs"/>
    <s v="Vanilla"/>
    <n v="1617.381213136782"/>
    <n v="3815.7196723769689"/>
    <n v="6171473.3126989463"/>
    <n v="9634.8481250309487"/>
    <n v="15583222.348851206"/>
    <n v="5819.1284526539803"/>
    <n v="9411749.0361522585"/>
    <n v="5.9570669219935652"/>
    <n v="0.60396680644463074"/>
  </r>
  <r>
    <x v="17"/>
    <s v="Centereach"/>
    <s v="High End"/>
    <s v="Häagen-Dazs"/>
    <s v="Raspberry Sorbet"/>
    <n v="1244.8954414362734"/>
    <n v="2730.1813896225208"/>
    <n v="3398790.3662352264"/>
    <n v="7115.7293173893559"/>
    <n v="8858338.9897124544"/>
    <n v="4385.5479277668346"/>
    <n v="5459548.623477228"/>
    <n v="5.7159252741577431"/>
    <n v="0.61631741908021598"/>
  </r>
  <r>
    <x v="17"/>
    <s v="Centereach"/>
    <s v="High End"/>
    <s v="Häagen-Dazs"/>
    <s v="Mint Chip"/>
    <n v="441.14101192172529"/>
    <n v="818.21178506875015"/>
    <n v="360946.77483150963"/>
    <n v="2548.7825558559853"/>
    <n v="1124372.5158587506"/>
    <n v="1730.5707707872352"/>
    <n v="763425.74102724087"/>
    <n v="5.7777048312801922"/>
    <n v="0.67897936872297793"/>
  </r>
  <r>
    <x v="17"/>
    <s v="Centereach"/>
    <s v="Low End"/>
    <s v="Baskin-Robbins"/>
    <s v="Strawberry"/>
    <n v="1221.005475799353"/>
    <n v="4084.0719179113312"/>
    <n v="4986674.175328101"/>
    <n v="6788.0416081131007"/>
    <n v="8288235.9734599423"/>
    <n v="2703.9696902017695"/>
    <n v="3301561.7981318412"/>
    <n v="5.5593867043628027"/>
    <n v="0.39834312255392951"/>
  </r>
  <r>
    <x v="17"/>
    <s v="Centereach"/>
    <s v="Low End"/>
    <s v="Baskin-Robbins"/>
    <s v="Banana Nut Fudge"/>
    <n v="810.69237121769129"/>
    <n v="2337.8432614867447"/>
    <n v="1895271.6971899902"/>
    <n v="4010.7836873960732"/>
    <n v="3251511.7379763583"/>
    <n v="1672.9404259093285"/>
    <n v="1356240.0407863681"/>
    <n v="4.947355901933209"/>
    <n v="0.41711060887341295"/>
  </r>
  <r>
    <x v="17"/>
    <s v="Centereach"/>
    <s v="Low End"/>
    <s v="Baskin-Robbins"/>
    <s v="Chocolate Chip Cookie Dough"/>
    <n v="1074.8022279456541"/>
    <n v="2597.7963378905629"/>
    <n v="2792117.291713838"/>
    <n v="4769.6620298999733"/>
    <n v="5126443.3762842817"/>
    <n v="2171.8656920094104"/>
    <n v="2334326.0845704437"/>
    <n v="4.4377113350579549"/>
    <n v="0.45535001817622656"/>
  </r>
  <r>
    <x v="17"/>
    <s v="Centereach"/>
    <s v="Low End"/>
    <s v="Baskin-Robbins"/>
    <s v="World Class Chocolate"/>
    <n v="584.36468940011832"/>
    <n v="1574.5761687598692"/>
    <n v="920126.71379418927"/>
    <n v="3483.5361133334077"/>
    <n v="2035655.4988821722"/>
    <n v="1908.9599445735385"/>
    <n v="1115528.7850879829"/>
    <n v="5.9612364958420816"/>
    <n v="0.5479948771786517"/>
  </r>
  <r>
    <x v="17"/>
    <s v="Centereach"/>
    <s v="Low End"/>
    <s v="Baskin-Robbins"/>
    <s v="Very Berry Strawberry"/>
    <n v="541.02101984624323"/>
    <n v="1234.8664860025044"/>
    <n v="668088.72563102155"/>
    <n v="2800.1499559245176"/>
    <n v="1514939.9848766956"/>
    <n v="1565.2834699220132"/>
    <n v="846851.25924567401"/>
    <n v="5.1756768280838941"/>
    <n v="0.55899987306401522"/>
  </r>
  <r>
    <x v="17"/>
    <s v="Centereach"/>
    <s v="Low End"/>
    <s v="Baskin-Robbins"/>
    <s v="Burgundy Cherry"/>
    <n v="428.10767975591955"/>
    <n v="813.33518592155099"/>
    <n v="348195.03930872463"/>
    <n v="2526.4866024304597"/>
    <n v="1081608.3173009204"/>
    <n v="1713.1514165089088"/>
    <n v="733413.27799219568"/>
    <n v="5.9015213272298821"/>
    <n v="0.67807658859574838"/>
  </r>
  <r>
    <x v="17"/>
    <s v="Centereach"/>
    <s v="High End"/>
    <s v="Ben and Jerry's"/>
    <s v="Cinnamon Buns"/>
    <n v="906.74632728644031"/>
    <n v="3418.6568133686019"/>
    <n v="3099854.5097747454"/>
    <n v="5348.4138405033491"/>
    <n v="4849654.6066843765"/>
    <n v="1929.7570271347472"/>
    <n v="1749800.096909631"/>
    <n v="5.8984676083653884"/>
    <n v="0.36080922020670231"/>
  </r>
  <r>
    <x v="17"/>
    <s v="Centereach"/>
    <s v="High End"/>
    <s v="Ben and Jerry's"/>
    <s v="Dave Matthews Band MagicBrownies Encore Edition"/>
    <n v="799.41714686663408"/>
    <n v="2655.7507167924859"/>
    <n v="2123052.6608072673"/>
    <n v="5082.9797688560839"/>
    <n v="4063421.1843997538"/>
    <n v="2427.2290520635979"/>
    <n v="1940368.5235924865"/>
    <n v="6.3583571965889689"/>
    <n v="0.47752089570284512"/>
  </r>
  <r>
    <x v="17"/>
    <s v="Centereach"/>
    <s v="High End"/>
    <s v="Ben and Jerry's"/>
    <s v="Cinnamon Buns"/>
    <n v="1245.0654040933737"/>
    <n v="4043.1155423887167"/>
    <n v="5033943.2865804071"/>
    <n v="7847.7946291848111"/>
    <n v="9771017.5912277941"/>
    <n v="3804.6790867960945"/>
    <n v="4737074.304647387"/>
    <n v="6.3031183770617929"/>
    <n v="0.48480869678304833"/>
  </r>
  <r>
    <x v="17"/>
    <s v="Centereach"/>
    <s v="High End"/>
    <s v="Ben and Jerry's"/>
    <s v="S'mores"/>
    <n v="1030.3660663703654"/>
    <n v="2676.4856292422701"/>
    <n v="2757759.9694991698"/>
    <n v="5195.6101442632607"/>
    <n v="5353380.3867385024"/>
    <n v="2519.1245150209907"/>
    <n v="2595620.4172393326"/>
    <n v="5.0424895712701945"/>
    <n v="0.48485633930838423"/>
  </r>
  <r>
    <x v="17"/>
    <s v="Centereach"/>
    <s v="High End"/>
    <s v="Ben and Jerry's"/>
    <s v="Chocolate Chip Cookie Dough"/>
    <n v="864.33965736954224"/>
    <n v="1877.765058768882"/>
    <n v="1623026.8075167937"/>
    <n v="4095.6177672924637"/>
    <n v="3540004.8576981775"/>
    <n v="2217.8527085235819"/>
    <n v="1916978.0501813837"/>
    <n v="4.7384355587208828"/>
    <n v="0.54151848012656778"/>
  </r>
  <r>
    <x v="17"/>
    <s v="Centereach"/>
    <s v="High End"/>
    <s v="Ben and Jerry's"/>
    <s v="Coffee"/>
    <n v="837.22629437910291"/>
    <n v="2292.0414699092066"/>
    <n v="1918957.3864153172"/>
    <n v="5023.4138604680056"/>
    <n v="4205734.1715322519"/>
    <n v="2731.372390558799"/>
    <n v="2286776.7851169347"/>
    <n v="6.0000670000378209"/>
    <n v="0.54372832229760404"/>
  </r>
  <r>
    <x v="17"/>
    <s v="Centereach"/>
    <s v="High End"/>
    <s v="Ben and Jerry's"/>
    <s v="Turtle Soup"/>
    <n v="922.82432970003811"/>
    <n v="2077.9013272758289"/>
    <n v="1917537.8995261362"/>
    <n v="4791.4508425278655"/>
    <n v="4421667.4120464604"/>
    <n v="2713.5495152520366"/>
    <n v="2504129.5125203244"/>
    <n v="5.1921592098523401"/>
    <n v="0.56633149424536866"/>
  </r>
  <r>
    <x v="17"/>
    <s v="Centereach"/>
    <s v="High End"/>
    <s v="Ben and Jerry's"/>
    <s v="Pistachio Pistachio"/>
    <n v="942.08812688916521"/>
    <n v="2320.066292761323"/>
    <n v="2185706.9080062043"/>
    <n v="5636.9662338278777"/>
    <n v="5310518.9605643777"/>
    <n v="3316.8999410665547"/>
    <n v="3124812.0525581734"/>
    <n v="5.983480815580914"/>
    <n v="0.58841933825354098"/>
  </r>
  <r>
    <x v="17"/>
    <s v="Centereach"/>
    <s v="High End"/>
    <s v="Ben and Jerry's"/>
    <s v="Imagine Whirled Peace"/>
    <n v="798.69318311531572"/>
    <n v="1346.7906393572837"/>
    <n v="1075672.5027381801"/>
    <n v="4248.6643933212545"/>
    <n v="3393379.2882904545"/>
    <n v="2901.8737539639706"/>
    <n v="2317706.7855522744"/>
    <n v="5.3195200399097811"/>
    <n v="0.68300846697272921"/>
  </r>
  <r>
    <x v="17"/>
    <s v="Centereach"/>
    <s v="Low End"/>
    <s v="EDY's"/>
    <s v="Peppermint (Holiday)"/>
    <n v="1668.1663162684995"/>
    <n v="2644.5914183305335"/>
    <n v="4411618.3243517326"/>
    <n v="4080.9859475918461"/>
    <n v="6807763.2949378015"/>
    <n v="1436.3945292613125"/>
    <n v="2396144.9705860689"/>
    <n v="2.4463903315830957"/>
    <n v="0.35197242717998484"/>
  </r>
  <r>
    <x v="17"/>
    <s v="Centereach"/>
    <s v="Low End"/>
    <s v="EDY's"/>
    <s v="French Vanilla"/>
    <n v="894.48675306247401"/>
    <n v="2032.9499145865668"/>
    <n v="1818446.7682371719"/>
    <n v="5466.4129330362039"/>
    <n v="4889633.9553702688"/>
    <n v="3433.4630184496373"/>
    <n v="3071187.1871330971"/>
    <n v="6.1112284942406641"/>
    <n v="0.62810165651766681"/>
  </r>
  <r>
    <x v="17"/>
    <s v="Centereach"/>
    <s v="Low End"/>
    <s v="EDY's"/>
    <s v="Red, White and No More Blues  New!"/>
    <n v="992.31147268746258"/>
    <n v="2001.4112883703492"/>
    <n v="1986023.3830160932"/>
    <n v="5670.8749964525923"/>
    <n v="5627274.3191563813"/>
    <n v="3669.4637080822431"/>
    <n v="3641250.9361402881"/>
    <n v="5.7148134961034414"/>
    <n v="0.64707187345474393"/>
  </r>
  <r>
    <x v="17"/>
    <s v="Centereach"/>
    <s v="Low End"/>
    <s v="EDY's"/>
    <s v="Red, White and No More Blues  New!"/>
    <n v="518.15133529400794"/>
    <n v="903.10240946442241"/>
    <n v="467943.71937122638"/>
    <n v="2750.8100544554268"/>
    <n v="1425335.9028562622"/>
    <n v="1847.7076449910044"/>
    <n v="957392.18348503578"/>
    <n v="5.308893111111197"/>
    <n v="0.67169583083292606"/>
  </r>
  <r>
    <x v="17"/>
    <s v="Centereach"/>
    <s v="High End"/>
    <s v="Häagen-Dazs"/>
    <s v="Radish and Rice"/>
    <n v="1841.6055503424411"/>
    <n v="3538.288856484704"/>
    <n v="6516132.3968170397"/>
    <n v="7066.9601197593565"/>
    <n v="13014552.980597513"/>
    <n v="3528.6712632746526"/>
    <n v="6498420.5837804731"/>
    <n v="3.837390758539621"/>
    <n v="0.49931953817150032"/>
  </r>
  <r>
    <x v="17"/>
    <s v="Centereach"/>
    <s v="High End"/>
    <s v="Häagen-Dazs"/>
    <s v="Coconut Macaroon"/>
    <n v="924.1631957327395"/>
    <n v="2798.71162747178"/>
    <n v="2586466.2815786968"/>
    <n v="5696.9764016786467"/>
    <n v="5264935.9173893407"/>
    <n v="2898.2647742068666"/>
    <n v="2678469.6358106439"/>
    <n v="6.164470115217795"/>
    <n v="0.50873736695712424"/>
  </r>
  <r>
    <x v="17"/>
    <s v="Centereach"/>
    <s v="High End"/>
    <s v="Häagen-Dazs"/>
    <s v="Vanilla"/>
    <n v="1376.3183960376705"/>
    <n v="2784.3033004982299"/>
    <n v="3832087.852624116"/>
    <n v="5680.3670816512613"/>
    <n v="7817993.7107234467"/>
    <n v="2896.0637811530314"/>
    <n v="3985905.8580993307"/>
    <n v="4.1272187438638195"/>
    <n v="0.50983743471577836"/>
  </r>
  <r>
    <x v="17"/>
    <s v="Centereach"/>
    <s v="High End"/>
    <s v="Häagen-Dazs"/>
    <s v="Vanilla Chocolate Chip"/>
    <n v="1455.8562237895817"/>
    <n v="3618.2577203284136"/>
    <n v="5267663.0214148248"/>
    <n v="8091.0454411120154"/>
    <n v="11779398.862407248"/>
    <n v="4472.7877207836018"/>
    <n v="6511735.8409924237"/>
    <n v="5.5575855011637696"/>
    <n v="0.55280714381562934"/>
  </r>
  <r>
    <x v="17"/>
    <s v="Centereach"/>
    <s v="High End"/>
    <s v="Häagen-Dazs"/>
    <s v="Strawberry"/>
    <n v="1379.7393836376459"/>
    <n v="3546.9166573381235"/>
    <n v="4893820.602609802"/>
    <n v="8161.4376205974986"/>
    <n v="11260656.912240287"/>
    <n v="4614.5209632593751"/>
    <n v="6366836.3096304853"/>
    <n v="5.9152023326898791"/>
    <n v="0.56540540745094192"/>
  </r>
  <r>
    <x v="17"/>
    <s v="Centereach"/>
    <s v="High End"/>
    <s v="Häagen-Dazs"/>
    <s v="Raspberry Sorbet"/>
    <n v="980.554256477065"/>
    <n v="2604.6330784088505"/>
    <n v="2553984.0515947593"/>
    <n v="6218.8213469256707"/>
    <n v="6097891.7419984005"/>
    <n v="3614.1882685168202"/>
    <n v="3543907.6904036412"/>
    <n v="6.342149152733934"/>
    <n v="0.58116933529591197"/>
  </r>
  <r>
    <x v="17"/>
    <s v="Centereach"/>
    <s v="High End"/>
    <s v="Häagen-Dazs"/>
    <s v="Vanilla"/>
    <n v="764.33588835769456"/>
    <n v="1947.3466683511285"/>
    <n v="1488426.9456945567"/>
    <n v="4973.5873733124918"/>
    <n v="3801491.3233054159"/>
    <n v="3026.240704961363"/>
    <n v="2313064.3776108595"/>
    <n v="6.5070703195673421"/>
    <n v="0.60846235881965349"/>
  </r>
  <r>
    <x v="17"/>
    <s v="Lake Grove"/>
    <s v="High End"/>
    <s v="Häagen-Dazs"/>
    <s v="Peaches and Cream"/>
    <n v="858.19090417248481"/>
    <n v="1928.3450468070214"/>
    <n v="1654888.1792758503"/>
    <n v="5040.1785005947913"/>
    <n v="4325435.3446161626"/>
    <n v="3111.8334537877699"/>
    <n v="2670547.1653403123"/>
    <n v="5.8730271738953128"/>
    <n v="0.61740540606261118"/>
  </r>
  <r>
    <x v="17"/>
    <s v="Lake Grove"/>
    <s v="High End"/>
    <s v="Häagen-Dazs"/>
    <s v="Mint Chip"/>
    <n v="437.79938716244203"/>
    <n v="910.87502826834748"/>
    <n v="398780.52915745461"/>
    <n v="2855.706492751689"/>
    <n v="1250226.5524424962"/>
    <n v="1944.8314644833415"/>
    <n v="851446.02328504156"/>
    <n v="6.5228654413170783"/>
    <n v="0.68103338680627135"/>
  </r>
  <r>
    <x v="17"/>
    <s v="Lake Grove"/>
    <s v="Low End"/>
    <s v="Baskin-Robbins"/>
    <s v="Strawberry"/>
    <n v="1350.2525909025771"/>
    <n v="4172.8272428219379"/>
    <n v="5634370.7960091792"/>
    <n v="6413.5976629791312"/>
    <n v="8659976.8614442851"/>
    <n v="2240.7704201571933"/>
    <n v="3025606.0654351059"/>
    <n v="4.7499243520739762"/>
    <n v="0.349378077313997"/>
  </r>
  <r>
    <x v="17"/>
    <s v="Lake Grove"/>
    <s v="Low End"/>
    <s v="Baskin-Robbins"/>
    <s v="Banana Nut Fudge"/>
    <n v="960.60150156941461"/>
    <n v="2912.5499338885716"/>
    <n v="2797799.8398892609"/>
    <n v="5305.2942648274066"/>
    <n v="5096273.6370608099"/>
    <n v="2392.744330938835"/>
    <n v="2298473.7971715489"/>
    <n v="5.5228877491443704"/>
    <n v="0.45101067188714677"/>
  </r>
  <r>
    <x v="17"/>
    <s v="Lake Grove"/>
    <s v="Low End"/>
    <s v="Baskin-Robbins"/>
    <s v="World Class Chocolate"/>
    <n v="795.97297863464087"/>
    <n v="2628.4514274102316"/>
    <n v="2092176.3118721957"/>
    <n v="5208.1187993619569"/>
    <n v="4145521.8338112063"/>
    <n v="2579.6673719517253"/>
    <n v="2053345.5219390106"/>
    <n v="6.5430849277014627"/>
    <n v="0.49531653776172668"/>
  </r>
  <r>
    <x v="17"/>
    <s v="Lake Grove"/>
    <s v="Low End"/>
    <s v="Baskin-Robbins"/>
    <s v="Chocolate Chip Cookie Dough"/>
    <n v="1065.6632858086136"/>
    <n v="3382.1737003408848"/>
    <n v="3604258.3386807446"/>
    <n v="7017.7488812285901"/>
    <n v="7478557.331749782"/>
    <n v="3635.5751808877053"/>
    <n v="3874298.9930690373"/>
    <n v="6.5853341995390213"/>
    <n v="0.51805432802138529"/>
  </r>
  <r>
    <x v="17"/>
    <s v="Lake Grove"/>
    <s v="Low End"/>
    <s v="Baskin-Robbins"/>
    <s v="Very Berry Strawberry"/>
    <n v="632.79561673571766"/>
    <n v="1790.76990530222"/>
    <n v="1133191.346657481"/>
    <n v="3967.5883877488395"/>
    <n v="2510672.5407789988"/>
    <n v="2176.8184824466198"/>
    <n v="1377481.1941215177"/>
    <n v="6.2699365842887511"/>
    <n v="0.54865028065114374"/>
  </r>
  <r>
    <x v="17"/>
    <s v="Lake Grove"/>
    <s v="Low End"/>
    <s v="Baskin-Robbins"/>
    <s v="Burgundy Cherry"/>
    <n v="780.29101913573436"/>
    <n v="1397.9608443104639"/>
    <n v="1090816.2919188635"/>
    <n v="4150.7084226890083"/>
    <n v="3238760.505275283"/>
    <n v="2752.7475783785444"/>
    <n v="2147944.2133564195"/>
    <n v="5.3194363652761432"/>
    <n v="0.66319945851440842"/>
  </r>
  <r>
    <x v="17"/>
    <s v="Lake Grove"/>
    <s v="High End"/>
    <s v="Ben and Jerry's"/>
    <s v="Cinnamon Buns"/>
    <n v="1282.7634934509265"/>
    <n v="4556.0652179437157"/>
    <n v="5844354.1353597371"/>
    <n v="8176.6938280593113"/>
    <n v="10488764.339759991"/>
    <n v="3620.6286101155956"/>
    <n v="4644410.2044002535"/>
    <n v="6.3742801146157806"/>
    <n v="0.44279860372061036"/>
  </r>
  <r>
    <x v="17"/>
    <s v="Lake Grove"/>
    <s v="High End"/>
    <s v="Ben and Jerry's"/>
    <s v="Dave Matthews Band MagicBrownies Encore Edition"/>
    <n v="754.18872865495439"/>
    <n v="2530.9834518351799"/>
    <n v="1908839.1917863023"/>
    <n v="4587.5714685712892"/>
    <n v="3459894.6934955227"/>
    <n v="2056.5880167361092"/>
    <n v="1551055.5017092205"/>
    <n v="6.0827897504553254"/>
    <n v="0.44829558096815741"/>
  </r>
  <r>
    <x v="17"/>
    <s v="Lake Grove"/>
    <s v="High End"/>
    <s v="Ben and Jerry's"/>
    <s v="Cinnamon Buns"/>
    <n v="1167.7211366232118"/>
    <n v="3758.8917277547525"/>
    <n v="4389337.3207773678"/>
    <n v="7002.0516262563015"/>
    <n v="8176443.6837064167"/>
    <n v="3243.1598985015489"/>
    <n v="3787106.3629290489"/>
    <n v="5.9963388574986896"/>
    <n v="0.46317280585883486"/>
  </r>
  <r>
    <x v="17"/>
    <s v="Lake Grove"/>
    <s v="High End"/>
    <s v="Ben and Jerry's"/>
    <s v="Turtle Soup"/>
    <n v="952.45154312071588"/>
    <n v="2904.3573850491398"/>
    <n v="2766259.6731641004"/>
    <n v="6131.6076376116853"/>
    <n v="5840059.1562540168"/>
    <n v="3227.2502525625455"/>
    <n v="3073799.4830899164"/>
    <n v="6.4377108545820807"/>
    <n v="0.52633019646697221"/>
  </r>
  <r>
    <x v="17"/>
    <s v="Lake Grove"/>
    <s v="High End"/>
    <s v="Ben and Jerry's"/>
    <s v="S'mores"/>
    <n v="1235.6191429397941"/>
    <n v="2895.7974720900247"/>
    <n v="3578102.7905910984"/>
    <n v="6316.99739076477"/>
    <n v="7805402.9019296803"/>
    <n v="3421.1999186747453"/>
    <n v="4227300.1113385819"/>
    <n v="5.112414635900933"/>
    <n v="0.54158640680719927"/>
  </r>
  <r>
    <x v="17"/>
    <s v="Lake Grove"/>
    <s v="High End"/>
    <s v="Ben and Jerry's"/>
    <s v="Coffee"/>
    <n v="946.60261933315746"/>
    <n v="2838.7529198500579"/>
    <n v="2687170.9495697138"/>
    <n v="6280.4547845938232"/>
    <n v="5945094.9496999746"/>
    <n v="3441.7018647437653"/>
    <n v="3257924.0001302608"/>
    <n v="6.6347321001690709"/>
    <n v="0.54800201303675988"/>
  </r>
  <r>
    <x v="17"/>
    <s v="Lake Grove"/>
    <s v="High End"/>
    <s v="Ben and Jerry's"/>
    <s v="Pistachio Pistachio"/>
    <n v="855.14623539147294"/>
    <n v="2266.4677653664148"/>
    <n v="1938161.3771892139"/>
    <n v="5057.7476870084483"/>
    <n v="4325113.8941052044"/>
    <n v="2791.2799216420335"/>
    <n v="2386952.5169159905"/>
    <n v="5.9144827839803193"/>
    <n v="0.55188200249922259"/>
  </r>
  <r>
    <x v="17"/>
    <s v="Lake Grove"/>
    <s v="High End"/>
    <s v="Ben and Jerry's"/>
    <s v="Chocolate Chip Cookie Dough"/>
    <n v="1081.019976296293"/>
    <n v="2866.3453028825234"/>
    <n v="3098576.5313790562"/>
    <n v="7436.1160345257495"/>
    <n v="8038589.9793795096"/>
    <n v="4569.7707316432261"/>
    <n v="4940013.4480004534"/>
    <n v="6.8787961347419273"/>
    <n v="0.61453730824342501"/>
  </r>
  <r>
    <x v="17"/>
    <s v="Lake Grove"/>
    <s v="High End"/>
    <s v="Ben and Jerry's"/>
    <s v="Imagine Whirled Peace"/>
    <n v="465.13021911015011"/>
    <n v="856.86997369018968"/>
    <n v="398556.1186114265"/>
    <n v="2584.6186222131832"/>
    <n v="1202184.2260661921"/>
    <n v="1727.7486485229936"/>
    <n v="803628.10745476559"/>
    <n v="5.5567634955171661"/>
    <n v="0.66847334213027509"/>
  </r>
  <r>
    <x v="17"/>
    <s v="Lake Grove"/>
    <s v="Low End"/>
    <s v="EDY's"/>
    <s v="Peppermint (Holiday)"/>
    <n v="1657.4456396887258"/>
    <n v="3122.6947193234591"/>
    <n v="5175696.7466216767"/>
    <n v="7002.1514221398138"/>
    <n v="11605685.343065845"/>
    <n v="3879.4567028163547"/>
    <n v="6429988.5964441681"/>
    <n v="4.2246642993702306"/>
    <n v="0.55403781908372629"/>
  </r>
  <r>
    <x v="17"/>
    <s v="Lake Grove"/>
    <s v="Low End"/>
    <s v="EDY's"/>
    <s v="French Vanilla"/>
    <n v="786.69648842881327"/>
    <n v="1848.2218289491639"/>
    <n v="1453989.622671786"/>
    <n v="4152.5712813062355"/>
    <n v="3266813.2449539532"/>
    <n v="2304.3494523570716"/>
    <n v="1812823.6222821672"/>
    <n v="5.278492204280373"/>
    <n v="0.55492110700920083"/>
  </r>
  <r>
    <x v="17"/>
    <s v="Lake Grove"/>
    <s v="Low End"/>
    <s v="EDY's"/>
    <s v="Red, White and No More Blues  New!"/>
    <n v="875.15950888954603"/>
    <n v="1908.4266639228488"/>
    <n v="1670177.7419504351"/>
    <n v="5101.153111622878"/>
    <n v="4464322.6519382577"/>
    <n v="3192.726447700029"/>
    <n v="2794144.9099878226"/>
    <n v="5.8288266993699489"/>
    <n v="0.62588328125761683"/>
  </r>
  <r>
    <x v="17"/>
    <s v="Lake Grove"/>
    <s v="Low End"/>
    <s v="EDY's"/>
    <s v="Red, White and No More Blues  New!"/>
    <n v="537.21363802822862"/>
    <n v="903.15076168428027"/>
    <n v="485184.90637237788"/>
    <n v="2733.6047630036469"/>
    <n v="1468529.7596644829"/>
    <n v="1830.4540013193666"/>
    <n v="983344.85329210502"/>
    <n v="5.0884872786122495"/>
    <n v="0.66961179834501361"/>
  </r>
  <r>
    <x v="17"/>
    <s v="Lake Grove"/>
    <s v="High End"/>
    <s v="Häagen-Dazs"/>
    <s v="Vanilla"/>
    <n v="1881.4045774532754"/>
    <n v="3475.8946750275236"/>
    <n v="6539564.1523422478"/>
    <n v="6353.8010303270821"/>
    <n v="11954070.34268471"/>
    <n v="2877.9063552995585"/>
    <n v="5414506.1903424626"/>
    <n v="3.3771582712569854"/>
    <n v="0.4529424735781204"/>
  </r>
  <r>
    <x v="17"/>
    <s v="Lake Grove"/>
    <s v="High End"/>
    <s v="Häagen-Dazs"/>
    <s v="Coconut Macaroon"/>
    <n v="1019.4844920120624"/>
    <n v="3449.1958081658581"/>
    <n v="3516401.636338105"/>
    <n v="6919.7165845810032"/>
    <n v="7054543.7470990075"/>
    <n v="3470.5207764151451"/>
    <n v="3538142.1107609025"/>
    <n v="6.7874662526000735"/>
    <n v="0.5015408845137389"/>
  </r>
  <r>
    <x v="17"/>
    <s v="Lake Grove"/>
    <s v="High End"/>
    <s v="Häagen-Dazs"/>
    <s v="Strawberry"/>
    <n v="1244.4478606857383"/>
    <n v="3524.3552136070443"/>
    <n v="4385876.3058699146"/>
    <n v="7307.2484420874507"/>
    <n v="9093489.6912549213"/>
    <n v="3782.8932284804064"/>
    <n v="4707613.3853850067"/>
    <n v="5.8718799500855567"/>
    <n v="0.51769051763617779"/>
  </r>
  <r>
    <x v="17"/>
    <s v="Lake Grove"/>
    <s v="High End"/>
    <s v="Häagen-Dazs"/>
    <s v="Peaches and Cream"/>
    <n v="828.688542869402"/>
    <n v="2070.4546215806954"/>
    <n v="1715762.0234349256"/>
    <n v="4522.0454520410021"/>
    <n v="3747367.2564410642"/>
    <n v="2451.5908304603067"/>
    <n v="2031605.2330061386"/>
    <n v="5.4568697624116407"/>
    <n v="0.54214201437400278"/>
  </r>
  <r>
    <x v="17"/>
    <s v="Selden"/>
    <s v="High End"/>
    <s v="Häagen-Dazs"/>
    <s v="Vanilla"/>
    <n v="620.14023000316899"/>
    <n v="1532.2623551217064"/>
    <n v="950217.52933037234"/>
    <n v="3497.166897062622"/>
    <n v="2168733.8839038834"/>
    <n v="1964.9045419409156"/>
    <n v="1218516.3545735111"/>
    <n v="5.6393162834231072"/>
    <n v="0.56185609659959301"/>
  </r>
  <r>
    <x v="17"/>
    <s v="Selden"/>
    <s v="High End"/>
    <s v="Häagen-Dazs"/>
    <s v="Raspberry Sorbet"/>
    <n v="1044.5859660650999"/>
    <n v="2441.3765564963342"/>
    <n v="2550227.6887964103"/>
    <n v="5641.0192124011219"/>
    <n v="5892529.5035778154"/>
    <n v="3199.6426559047877"/>
    <n v="3342301.814781405"/>
    <n v="5.4002441116938824"/>
    <n v="0.56721002631417161"/>
  </r>
  <r>
    <x v="17"/>
    <s v="Selden"/>
    <s v="High End"/>
    <s v="Häagen-Dazs"/>
    <s v="Radish and Rice"/>
    <n v="1385.43285625771"/>
    <n v="3070.125418867538"/>
    <n v="4253452.6281310515"/>
    <n v="7113.0816728882546"/>
    <n v="9854697.0588639453"/>
    <n v="4042.9562540207166"/>
    <n v="5601244.4307328938"/>
    <n v="5.1341944438230653"/>
    <n v="0.56838321840596573"/>
  </r>
  <r>
    <x v="17"/>
    <s v="Selden"/>
    <s v="High End"/>
    <s v="Häagen-Dazs"/>
    <s v="Vanilla Chocolate Chip"/>
    <n v="1092.9103782179161"/>
    <n v="3045.8485886806252"/>
    <n v="3328839.5330494479"/>
    <n v="7218.3215516778482"/>
    <n v="7888978.5371427722"/>
    <n v="4172.4729629972226"/>
    <n v="4560139.0040933248"/>
    <n v="6.6046783849266202"/>
    <n v="0.57803922049265877"/>
  </r>
  <r>
    <x v="17"/>
    <s v="Selden"/>
    <s v="High End"/>
    <s v="Häagen-Dazs"/>
    <s v="Mint Chip"/>
    <n v="705.87422781260079"/>
    <n v="1292.4432756461465"/>
    <n v="912302.399188312"/>
    <n v="4127.9156178813755"/>
    <n v="2913789.249247591"/>
    <n v="2835.472342235229"/>
    <n v="2001486.850059279"/>
    <n v="5.8479477720459805"/>
    <n v="0.68690172104111857"/>
  </r>
  <r>
    <x v="17"/>
    <s v="Selden"/>
    <s v="Low End"/>
    <s v="Baskin-Robbins"/>
    <s v="Chocolate Chip Cookie Dough"/>
    <n v="894.48648353448368"/>
    <n v="3345.6217593971951"/>
    <n v="2992613.4427996497"/>
    <n v="5346.9259018894963"/>
    <n v="4782752.9477005834"/>
    <n v="2001.3041424923013"/>
    <n v="1790139.5049009337"/>
    <n v="5.9776486289223678"/>
    <n v="0.37429060720386653"/>
  </r>
  <r>
    <x v="17"/>
    <s v="Selden"/>
    <s v="Low End"/>
    <s v="Baskin-Robbins"/>
    <s v="Strawberry"/>
    <n v="1148.827695303456"/>
    <n v="4633.8591940328297"/>
    <n v="5323505.7782414658"/>
    <n v="7432.9386457312166"/>
    <n v="8539165.7737073861"/>
    <n v="2799.0794516983869"/>
    <n v="3215659.9954659203"/>
    <n v="6.4700204183081169"/>
    <n v="0.37657776891592076"/>
  </r>
  <r>
    <x v="17"/>
    <s v="Selden"/>
    <s v="Low End"/>
    <s v="Baskin-Robbins"/>
    <s v="Banana Nut Fudge"/>
    <n v="1011.4077519950971"/>
    <n v="3646.6954090671302"/>
    <n v="3688296.005895427"/>
    <n v="6659.0975580412542"/>
    <n v="6735062.8914945452"/>
    <n v="3012.402148974124"/>
    <n v="3046766.8855991182"/>
    <n v="6.583989043890119"/>
    <n v="0.4523739324612342"/>
  </r>
  <r>
    <x v="17"/>
    <s v="Selden"/>
    <s v="Low End"/>
    <s v="Baskin-Robbins"/>
    <s v="World Class Chocolate"/>
    <n v="738.85991777077709"/>
    <n v="2242.4453299225402"/>
    <n v="1656852.9720720311"/>
    <n v="4656.4209045933758"/>
    <n v="3440442.7666739891"/>
    <n v="2413.9755746708356"/>
    <n v="1783589.794601958"/>
    <n v="6.3021701307635114"/>
    <n v="0.51841867909525619"/>
  </r>
  <r>
    <x v="17"/>
    <s v="Selden"/>
    <s v="Low End"/>
    <s v="Baskin-Robbins"/>
    <s v="Very Berry Strawberry"/>
    <n v="751.24015540342589"/>
    <n v="1911.0449223430001"/>
    <n v="1435653.6844438834"/>
    <n v="4411.4448596625698"/>
    <n v="3314054.5219265535"/>
    <n v="2500.3999373195697"/>
    <n v="1878400.8374826701"/>
    <n v="5.8722165314679771"/>
    <n v="0.56679841114705098"/>
  </r>
  <r>
    <x v="17"/>
    <s v="Selden"/>
    <s v="Low End"/>
    <s v="Baskin-Robbins"/>
    <s v="Burgundy Cherry"/>
    <n v="759.07932774045514"/>
    <n v="1368.4896471789718"/>
    <n v="1038792.2014003866"/>
    <n v="4297.6049607718523"/>
    <n v="3262223.0845167427"/>
    <n v="2929.1153135928807"/>
    <n v="2223430.8831163561"/>
    <n v="5.6616018955021419"/>
    <n v="0.68156923224204624"/>
  </r>
  <r>
    <x v="17"/>
    <s v="Selden"/>
    <s v="High End"/>
    <s v="Ben and Jerry's"/>
    <s v="Turtle Soup"/>
    <n v="986.67166135253046"/>
    <n v="3782.8464700557224"/>
    <n v="3732427.4112514351"/>
    <n v="5998.6731216954786"/>
    <n v="5918720.7748940485"/>
    <n v="2215.8266516397562"/>
    <n v="2186293.3636426134"/>
    <n v="6.0797054954152543"/>
    <n v="0.36938613034701745"/>
  </r>
  <r>
    <x v="17"/>
    <s v="Selden"/>
    <s v="High End"/>
    <s v="Ben and Jerry's"/>
    <s v="Cinnamon Buns"/>
    <n v="1018.9036678375965"/>
    <n v="3713.5914829973699"/>
    <n v="3783791.9828764796"/>
    <n v="6429.3010342058642"/>
    <n v="6550838.4053844074"/>
    <n v="2715.7095512084943"/>
    <n v="2767046.4225079278"/>
    <n v="6.3100185396826287"/>
    <n v="0.4223957684917975"/>
  </r>
  <r>
    <x v="17"/>
    <s v="Selden"/>
    <s v="High End"/>
    <s v="Ben and Jerry's"/>
    <s v="Cinnamon Buns"/>
    <n v="963.79324826682125"/>
    <n v="3004.5737711082584"/>
    <n v="2895787.9145137211"/>
    <n v="5454.0704501519585"/>
    <n v="5256596.27542804"/>
    <n v="2449.4966790437002"/>
    <n v="2360808.3609143188"/>
    <n v="5.6589631230141455"/>
    <n v="0.4491135018205446"/>
  </r>
  <r>
    <x v="17"/>
    <s v="Selden"/>
    <s v="High End"/>
    <s v="Ben and Jerry's"/>
    <s v="Coffee"/>
    <n v="968.78850697491248"/>
    <n v="2660.1279630936469"/>
    <n v="2577101.3977277093"/>
    <n v="5379.4740439063298"/>
    <n v="5211572.6273063077"/>
    <n v="2719.3460808126829"/>
    <n v="2634471.2295785984"/>
    <n v="5.5527847462848108"/>
    <n v="0.5055040806253277"/>
  </r>
  <r>
    <x v="17"/>
    <s v="Selden"/>
    <s v="High End"/>
    <s v="Ben and Jerry's"/>
    <s v="S'mores"/>
    <n v="901.49152550092947"/>
    <n v="2065.9252022843739"/>
    <n v="1862414.0621781566"/>
    <n v="4234.3459457226763"/>
    <n v="3817226.9861082113"/>
    <n v="2168.4207434383025"/>
    <n v="1954812.9239300548"/>
    <n v="4.6970446487223363"/>
    <n v="0.51210287757161932"/>
  </r>
  <r>
    <x v="17"/>
    <s v="Selden"/>
    <s v="High End"/>
    <s v="Ben and Jerry's"/>
    <s v="Dave Matthews Band MagicBrownies Encore Edition"/>
    <n v="1022.3418824097287"/>
    <n v="2770.2816385888495"/>
    <n v="2832174.9452000321"/>
    <n v="5945.2420968099359"/>
    <n v="6078069.9966342319"/>
    <n v="3174.9604582210864"/>
    <n v="3245895.0514341998"/>
    <n v="5.8153169689151341"/>
    <n v="0.53403383857567188"/>
  </r>
  <r>
    <x v="17"/>
    <s v="Selden"/>
    <s v="High End"/>
    <s v="Ben and Jerry's"/>
    <s v="Pistachio Pistachio"/>
    <n v="857.17615032658796"/>
    <n v="2253.0034071732734"/>
    <n v="1931220.7872334728"/>
    <n v="4856.7706797702831"/>
    <n v="4163107.9943045368"/>
    <n v="2603.7672725970097"/>
    <n v="2231887.207071064"/>
    <n v="5.6660123802089357"/>
    <n v="0.53611081195214338"/>
  </r>
  <r>
    <x v="17"/>
    <s v="Selden"/>
    <s v="High End"/>
    <s v="Ben and Jerry's"/>
    <s v="Chocolate Chip Cookie Dough"/>
    <n v="1141.6768991567515"/>
    <n v="3140.7450040733393"/>
    <n v="3585716.0172925089"/>
    <n v="7546.0780502926809"/>
    <n v="8615182.9892529733"/>
    <n v="4405.3330462193417"/>
    <n v="5029466.9719604645"/>
    <n v="6.6096441610286183"/>
    <n v="0.58379107887023207"/>
  </r>
  <r>
    <x v="17"/>
    <s v="Selden"/>
    <s v="High End"/>
    <s v="Ben and Jerry's"/>
    <s v="Imagine Whirled Peace"/>
    <n v="666.30988883346527"/>
    <n v="1179.4370160696426"/>
    <n v="785870.54706343752"/>
    <n v="3513.5617522412313"/>
    <n v="2341120.9405453703"/>
    <n v="2334.1247361715887"/>
    <n v="1555250.3934819328"/>
    <n v="5.2731646507491599"/>
    <n v="0.66431868877292299"/>
  </r>
  <r>
    <x v="17"/>
    <s v="Selden"/>
    <s v="Low End"/>
    <s v="EDY's"/>
    <s v="Peppermint (Holiday)"/>
    <n v="1035.5556822874005"/>
    <n v="3255.8625342376063"/>
    <n v="3371626.9480764093"/>
    <n v="5732.3966344316077"/>
    <n v="5936215.907910822"/>
    <n v="2476.5341001940014"/>
    <n v="2564588.9598344127"/>
    <n v="5.5355754716825363"/>
    <n v="0.43202420525452018"/>
  </r>
  <r>
    <x v="17"/>
    <s v="Selden"/>
    <s v="Low End"/>
    <s v="EDY's"/>
    <s v="French Vanilla"/>
    <n v="637.4502309285657"/>
    <n v="1653.3030218439058"/>
    <n v="1053898.3930692931"/>
    <n v="3513.2784247711925"/>
    <n v="2239540.1431867443"/>
    <n v="1859.9754029272867"/>
    <n v="1185641.7501174512"/>
    <n v="5.5114552545591584"/>
    <n v="0.52941303763831937"/>
  </r>
  <r>
    <x v="17"/>
    <s v="Selden"/>
    <s v="Low End"/>
    <s v="EDY's"/>
    <s v="Red, White and No More Blues  New!"/>
    <n v="636.31334657051673"/>
    <n v="1407.1849146920031"/>
    <n v="895410.54231121554"/>
    <n v="3631.3030342927018"/>
    <n v="2310646.586162461"/>
    <n v="2224.1181196006987"/>
    <n v="1415236.0438512454"/>
    <n v="5.706784328607946"/>
    <n v="0.61248485697749211"/>
  </r>
  <r>
    <x v="17"/>
    <s v="Selden"/>
    <s v="Low End"/>
    <s v="EDY's"/>
    <s v="Red, White and No More Blues  New!"/>
    <n v="495.34784192391805"/>
    <n v="1083.3067444010696"/>
    <n v="536613.65798069537"/>
    <n v="3363.816833934437"/>
    <n v="1666259.40931677"/>
    <n v="2280.5100895333671"/>
    <n v="1129645.7513360747"/>
    <n v="6.7908175815795628"/>
    <n v="0.67795311163420369"/>
  </r>
  <r>
    <x v="17"/>
    <s v="Selden"/>
    <s v="High End"/>
    <s v="Häagen-Dazs"/>
    <s v="Strawberry"/>
    <n v="1401.0629930398045"/>
    <n v="2770.0819548059412"/>
    <n v="3881059.3145659645"/>
    <n v="5195.0934694465523"/>
    <n v="7278653.2054243283"/>
    <n v="2425.011514640611"/>
    <n v="3397593.8908583638"/>
    <n v="3.7079656626823478"/>
    <n v="0.46678881311811204"/>
  </r>
  <r>
    <x v="17"/>
    <s v="Selden"/>
    <s v="High End"/>
    <s v="Häagen-Dazs"/>
    <s v="Coconut Macaroon"/>
    <n v="867.77969791476278"/>
    <n v="2829.6932749774232"/>
    <n v="2455550.3753513442"/>
    <n v="5398.4149107114745"/>
    <n v="4684634.8604357541"/>
    <n v="2568.7216357340512"/>
    <n v="2229084.4850844098"/>
    <n v="6.2209509207044515"/>
    <n v="0.47582886425369464"/>
  </r>
  <r>
    <x v="17"/>
    <s v="Selden"/>
    <s v="High End"/>
    <s v="Häagen-Dazs"/>
    <s v="Vanilla"/>
    <n v="1637.5519268742619"/>
    <n v="4239.222445981598"/>
    <n v="6941946.8848657869"/>
    <n v="9344.2681499484625"/>
    <n v="15301724.314177899"/>
    <n v="5105.0457039668645"/>
    <n v="8359777.4293121118"/>
    <n v="5.7062423466379366"/>
    <n v="0.54632911021448172"/>
  </r>
  <r>
    <x v="17"/>
    <s v="Selden"/>
    <s v="High End"/>
    <s v="Häagen-Dazs"/>
    <s v="Vanilla Chocolate Chip"/>
    <n v="1412.7951455401667"/>
    <n v="2901.9808251641589"/>
    <n v="4099904.4222425707"/>
    <n v="6666.4691427031612"/>
    <n v="9418355.2427043431"/>
    <n v="3764.4883175390023"/>
    <n v="5318450.8204617724"/>
    <n v="4.7186382001293685"/>
    <n v="0.56468997860125913"/>
  </r>
  <r>
    <x v="17"/>
    <s v="Selden"/>
    <s v="High End"/>
    <s v="Häagen-Dazs"/>
    <s v="Vanilla"/>
    <n v="754.8683299461419"/>
    <n v="1914.6056345177901"/>
    <n v="1445275.1578339175"/>
    <n v="4547.1568857878838"/>
    <n v="3432504.7243777993"/>
    <n v="2632.5512512700934"/>
    <n v="1987229.5665438818"/>
    <n v="6.0237748828491888"/>
    <n v="0.57894445197132283"/>
  </r>
  <r>
    <x v="17"/>
    <s v="Selden"/>
    <s v="High End"/>
    <s v="Häagen-Dazs"/>
    <s v="Radish and Rice"/>
    <n v="1731.5181850397432"/>
    <n v="4318.3887935905341"/>
    <n v="7477368.7261738479"/>
    <n v="10783.498501818169"/>
    <n v="18671823.754246987"/>
    <n v="6465.1097082276347"/>
    <n v="11194455.028073139"/>
    <n v="6.2277708631576729"/>
    <n v="0.59953731223105144"/>
  </r>
  <r>
    <x v="17"/>
    <s v="Selden"/>
    <s v="High End"/>
    <s v="Häagen-Dazs"/>
    <s v="Raspberry Sorbet"/>
    <n v="1179.2982236680136"/>
    <n v="3060.6990701411623"/>
    <n v="3609476.9765998139"/>
    <n v="7666.1083197180878"/>
    <n v="9040627.9238901213"/>
    <n v="4605.4092495769255"/>
    <n v="5431150.9472903069"/>
    <n v="6.5005680207623104"/>
    <n v="0.6007493055806814"/>
  </r>
  <r>
    <x v="17"/>
    <s v="Selden"/>
    <s v="High End"/>
    <s v="Häagen-Dazs"/>
    <s v="Peaches and Cream"/>
    <n v="705.48710846858421"/>
    <n v="1591.2219623175085"/>
    <n v="1122586.5811270855"/>
    <n v="4193.8781111081862"/>
    <n v="2958726.9418754019"/>
    <n v="2602.6561487906774"/>
    <n v="1836140.3607483164"/>
    <n v="5.9446559132907844"/>
    <n v="0.62058459493543894"/>
  </r>
  <r>
    <x v="17"/>
    <s v="Selden"/>
    <s v="High End"/>
    <s v="Häagen-Dazs"/>
    <s v="Mint Chip"/>
    <n v="701.2697728446152"/>
    <n v="1236.0831325435968"/>
    <n v="866827.73757590854"/>
    <n v="3910.0181694954781"/>
    <n v="2741977.5535404119"/>
    <n v="2673.9350369518816"/>
    <n v="1875149.8159645032"/>
    <n v="5.5756262723758461"/>
    <n v="0.68386767555530514"/>
  </r>
  <r>
    <x v="17"/>
    <s v="Selden"/>
    <s v="Low End"/>
    <s v="Baskin-Robbins"/>
    <s v="Chocolate Chip Cookie Dough"/>
    <n v="1173.9351318879321"/>
    <n v="3923.1331699670177"/>
    <n v="4605503.8552991524"/>
    <n v="6815.1049574161189"/>
    <n v="8000491.1370143918"/>
    <n v="2891.9717874491012"/>
    <n v="3394987.2817152394"/>
    <n v="5.8053505447579639"/>
    <n v="0.42434735862755724"/>
  </r>
  <r>
    <x v="17"/>
    <s v="Smithtown"/>
    <s v="Low End"/>
    <s v="Baskin-Robbins"/>
    <s v="Strawberry"/>
    <n v="1453.7104648338018"/>
    <n v="5432.6843953280077"/>
    <n v="7897550.1576276198"/>
    <n v="9472.0583251959433"/>
    <n v="13769630.310853478"/>
    <n v="4039.3739298679357"/>
    <n v="5872080.1532258578"/>
    <n v="6.5157805177380039"/>
    <n v="0.42645154740264707"/>
  </r>
  <r>
    <x v="17"/>
    <s v="Smithtown"/>
    <s v="Low End"/>
    <s v="Baskin-Robbins"/>
    <s v="Banana Nut Fudge"/>
    <n v="1302.5485271946068"/>
    <n v="4275.3278612264476"/>
    <n v="5568822.0089145778"/>
    <n v="8485.891700186703"/>
    <n v="11053285.736011127"/>
    <n v="4210.5638389602555"/>
    <n v="5484463.7270965492"/>
    <n v="6.5148372770904617"/>
    <n v="0.49618401786433552"/>
  </r>
  <r>
    <x v="17"/>
    <s v="Smithtown"/>
    <s v="Low End"/>
    <s v="Baskin-Robbins"/>
    <s v="World Class Chocolate"/>
    <n v="1002.7459095478548"/>
    <n v="2629.4874769320941"/>
    <n v="2636707.8117009667"/>
    <n v="5934.9032817824891"/>
    <n v="5951199.9893695302"/>
    <n v="3305.415804850395"/>
    <n v="3314492.1776685636"/>
    <n v="5.918651200939407"/>
    <n v="0.55694518476763555"/>
  </r>
  <r>
    <x v="17"/>
    <s v="Smithtown"/>
    <s v="Low End"/>
    <s v="Baskin-Robbins"/>
    <s v="Very Berry Strawberry"/>
    <n v="816.3641709437685"/>
    <n v="2241.1000113235618"/>
    <n v="1829553.7527462298"/>
    <n v="5623.1979195364438"/>
    <n v="4590577.3076350931"/>
    <n v="3382.097908212882"/>
    <n v="2761023.5548888631"/>
    <n v="6.888099845239009"/>
    <n v="0.60145453825528694"/>
  </r>
  <r>
    <x v="17"/>
    <s v="Smithtown"/>
    <s v="Low End"/>
    <s v="Baskin-Robbins"/>
    <s v="Burgundy Cherry"/>
    <n v="824.98726051450069"/>
    <n v="1604.4113399863002"/>
    <n v="1323618.916113697"/>
    <n v="5476.6233232710802"/>
    <n v="4518144.4723352287"/>
    <n v="3872.2119832847802"/>
    <n v="3194525.5562215317"/>
    <n v="6.6384338103058722"/>
    <n v="0.7070436936626826"/>
  </r>
  <r>
    <x v="17"/>
    <s v="Smithtown"/>
    <s v="High End"/>
    <s v="Ben and Jerry's"/>
    <s v="Turtle Soup"/>
    <n v="1075.3388274877834"/>
    <n v="4435.8392309966512"/>
    <n v="4770030.15758425"/>
    <n v="7008.5335683177545"/>
    <n v="7536548.2697635852"/>
    <n v="2572.6943373211034"/>
    <n v="2766518.1121793352"/>
    <n v="6.5175118661818949"/>
    <n v="0.36708026183266501"/>
  </r>
  <r>
    <x v="17"/>
    <s v="Smithtown"/>
    <s v="High End"/>
    <s v="Ben and Jerry's"/>
    <s v="Cinnamon Buns"/>
    <n v="1310.7940346213563"/>
    <n v="4354.6120084674139"/>
    <n v="5707999.4437896097"/>
    <n v="8194.666285404408"/>
    <n v="10741519.682620848"/>
    <n v="3840.054276936994"/>
    <n v="5033520.2388312379"/>
    <n v="6.2516810947889061"/>
    <n v="0.46860410701245375"/>
  </r>
  <r>
    <x v="17"/>
    <s v="Smithtown"/>
    <s v="High End"/>
    <s v="Ben and Jerry's"/>
    <s v="Cinnamon Buns"/>
    <n v="1050.1725730935036"/>
    <n v="3523.1932716179745"/>
    <n v="3699960.9435607675"/>
    <n v="6951.6278155088739"/>
    <n v="7300408.870201326"/>
    <n v="3428.4345438908995"/>
    <n v="3600447.9266405585"/>
    <n v="6.6195099678059544"/>
    <n v="0.49318442167490101"/>
  </r>
  <r>
    <x v="17"/>
    <s v="Smithtown"/>
    <s v="High End"/>
    <s v="Ben and Jerry's"/>
    <s v="Coffee"/>
    <n v="1035.6673576724038"/>
    <n v="3119.4746630646196"/>
    <n v="3230738.0816221465"/>
    <n v="6856.9490597736476"/>
    <n v="7101518.3144300468"/>
    <n v="3737.474396709028"/>
    <n v="3870780.2328079003"/>
    <n v="6.6208025279315574"/>
    <n v="0.54506375417530151"/>
  </r>
  <r>
    <x v="17"/>
    <s v="Smithtown"/>
    <s v="High End"/>
    <s v="Ben and Jerry's"/>
    <s v="S'mores"/>
    <n v="991.64067805102252"/>
    <n v="2422.5099937248342"/>
    <n v="2402259.4527626727"/>
    <n v="5396.9636540415459"/>
    <n v="5351848.6973104831"/>
    <n v="2974.4536603167116"/>
    <n v="2949589.2445478104"/>
    <n v="5.4424589203508429"/>
    <n v="0.5511346473658898"/>
  </r>
  <r>
    <x v="17"/>
    <s v="Smithtown"/>
    <s v="High End"/>
    <s v="Ben and Jerry's"/>
    <s v="Dave Matthews Band MagicBrownies Encore Edition"/>
    <n v="1094.5760706507017"/>
    <n v="3247.9109862690366"/>
    <n v="3555085.6451736074"/>
    <n v="7576.3828381057665"/>
    <n v="8292927.3566792216"/>
    <n v="4328.4718518367299"/>
    <n v="4737841.7115056142"/>
    <n v="6.9217508414940694"/>
    <n v="0.5713111314896181"/>
  </r>
  <r>
    <x v="17"/>
    <s v="Smithtown"/>
    <s v="High End"/>
    <s v="Ben and Jerry's"/>
    <s v="Pistachio Pistachio"/>
    <n v="1042.8937653592468"/>
    <n v="2641.8519839959731"/>
    <n v="2755170.9631113568"/>
    <n v="6190.2245567698819"/>
    <n v="6455746.5964290164"/>
    <n v="3548.3725727739088"/>
    <n v="3700575.6333176596"/>
    <n v="5.9356233227049051"/>
    <n v="0.57322194699597184"/>
  </r>
  <r>
    <x v="17"/>
    <s v="Smithtown"/>
    <s v="High End"/>
    <s v="Ben and Jerry's"/>
    <s v="Chocolate Chip Cookie Dough"/>
    <n v="1445.8445890724267"/>
    <n v="3682.7952277837167"/>
    <n v="5324749.5527528422"/>
    <n v="9617.8579743156643"/>
    <n v="13905927.910631394"/>
    <n v="5935.0627465319476"/>
    <n v="8581178.3578785509"/>
    <n v="6.6520690031325884"/>
    <n v="0.61708779256061352"/>
  </r>
  <r>
    <x v="17"/>
    <s v="Smithtown"/>
    <s v="High End"/>
    <s v="Ben and Jerry's"/>
    <s v="Imagine Whirled Peace"/>
    <n v="702.94087771681188"/>
    <n v="1382.7722979908301"/>
    <n v="972007.17283216713"/>
    <n v="4477.5008828674418"/>
    <n v="3147418.4005806395"/>
    <n v="3094.7285848766114"/>
    <n v="2175411.2277484722"/>
    <n v="6.3696692350722222"/>
    <n v="0.6911731936710892"/>
  </r>
  <r>
    <x v="17"/>
    <s v="Smithtown"/>
    <s v="Low End"/>
    <s v="EDY's"/>
    <s v="Peppermint (Holiday)"/>
    <n v="1239.1112505161407"/>
    <n v="3817.8646486446273"/>
    <n v="4730759.0390834101"/>
    <n v="7306.3903732397184"/>
    <n v="9053430.5121441595"/>
    <n v="3488.5257245950911"/>
    <n v="4322671.4730607495"/>
    <n v="5.8964765029744566"/>
    <n v="0.47746226883415865"/>
  </r>
  <r>
    <x v="17"/>
    <s v="Smithtown"/>
    <s v="Low End"/>
    <s v="EDY's"/>
    <s v="French Vanilla"/>
    <n v="691.19525402142233"/>
    <n v="1938.652468030861"/>
    <n v="1339987.3850998483"/>
    <n v="4477.8778675390586"/>
    <n v="3095087.9301305646"/>
    <n v="2539.2253995081974"/>
    <n v="1755100.5450307163"/>
    <n v="6.4784557496401369"/>
    <n v="0.56705999462725387"/>
  </r>
  <r>
    <x v="17"/>
    <s v="Smithtown"/>
    <s v="Low End"/>
    <s v="EDY's"/>
    <s v="Red, White and No More Blues  New!"/>
    <n v="799.94468122756848"/>
    <n v="1650.1620721302934"/>
    <n v="1320038.3727640915"/>
    <n v="4628.6047359042177"/>
    <n v="3702627.7399913133"/>
    <n v="2978.4426637739243"/>
    <n v="2382589.3672272218"/>
    <n v="5.7861560236906815"/>
    <n v="0.6434860684192929"/>
  </r>
  <r>
    <x v="17"/>
    <s v="Smithtown"/>
    <s v="Low End"/>
    <s v="EDY's"/>
    <s v="Red, White and No More Blues  New!"/>
    <n v="734.88262611630989"/>
    <n v="1270.06663908839"/>
    <n v="933349.90707599162"/>
    <n v="4286.6652846910229"/>
    <n v="3150195.841695358"/>
    <n v="3016.598645602633"/>
    <n v="2216845.9346193662"/>
    <n v="5.8331291724027947"/>
    <n v="0.70371686270346756"/>
  </r>
  <r>
    <x v="17"/>
    <s v="Smithtown"/>
    <s v="High End"/>
    <s v="Häagen-Dazs"/>
    <s v="Strawberry"/>
    <n v="1541.1692923437852"/>
    <n v="3248.2127933078555"/>
    <n v="5006045.8120442973"/>
    <n v="6621.5153892945846"/>
    <n v="10204876.186762618"/>
    <n v="3373.3025959867291"/>
    <n v="5198830.3747183206"/>
    <n v="4.2964231263813284"/>
    <n v="0.50944570806866307"/>
  </r>
  <r>
    <x v="17"/>
    <s v="Smithtown"/>
    <s v="High End"/>
    <s v="Häagen-Dazs"/>
    <s v="Coconut Macaroon"/>
    <n v="1144.557667706239"/>
    <n v="3317.9276077480754"/>
    <n v="3797559.4843422784"/>
    <n v="6880.2778443061243"/>
    <n v="7874874.7626499273"/>
    <n v="3562.3502365580489"/>
    <n v="4077315.2783076488"/>
    <n v="6.0112985465333573"/>
    <n v="0.51776255511339919"/>
  </r>
  <r>
    <x v="17"/>
    <s v="Smithtown"/>
    <s v="High End"/>
    <s v="Häagen-Dazs"/>
    <s v="Vanilla"/>
    <n v="1901.3071195616883"/>
    <n v="4971.0944573870211"/>
    <n v="9451577.2838435899"/>
    <n v="11910.315742746048"/>
    <n v="22645168.11791072"/>
    <n v="6939.2212853590272"/>
    <n v="13193590.83406713"/>
    <n v="6.2642776751878753"/>
    <n v="0.58262278139732315"/>
  </r>
  <r>
    <x v="17"/>
    <s v="Smithtown"/>
    <s v="High End"/>
    <s v="Häagen-Dazs"/>
    <s v="Vanilla Chocolate Chip"/>
    <n v="1554.0746600941834"/>
    <n v="3402.5117406803688"/>
    <n v="5287757.2768643126"/>
    <n v="8495.9733179190844"/>
    <n v="13203376.846214352"/>
    <n v="5093.4615772387151"/>
    <n v="7915619.5693500396"/>
    <n v="5.4669016464139455"/>
    <n v="0.59951478031315841"/>
  </r>
  <r>
    <x v="17"/>
    <s v="Smithtown"/>
    <s v="High End"/>
    <s v="Häagen-Dazs"/>
    <s v="Vanilla"/>
    <n v="800.35516294075614"/>
    <n v="2244.697462650347"/>
    <n v="1796555.2034722203"/>
    <n v="5794.6951602521058"/>
    <n v="4637814.1891755853"/>
    <n v="3549.9976976017588"/>
    <n v="2841258.9857033649"/>
    <n v="7.2401546570407271"/>
    <n v="0.61262889581361712"/>
  </r>
  <r>
    <x v="17"/>
    <s v="Smithtown"/>
    <s v="High End"/>
    <s v="Häagen-Dazs"/>
    <s v="Radish and Rice"/>
    <n v="2094.6700035437179"/>
    <n v="5062.4732419688971"/>
    <n v="10604210.843694966"/>
    <n v="13740.826485344798"/>
    <n v="28782497.062750801"/>
    <n v="8678.353243375901"/>
    <n v="18178286.219055835"/>
    <n v="6.559900348073139"/>
    <n v="0.63157432725256735"/>
  </r>
  <r>
    <x v="17"/>
    <s v="Smithtown"/>
    <s v="High End"/>
    <s v="Häagen-Dazs"/>
    <s v="Raspberry Sorbet"/>
    <n v="1487.2280460348152"/>
    <n v="3589.1940363153194"/>
    <n v="5337950.0334690437"/>
    <n v="9771.5493550594492"/>
    <n v="14532522.254057823"/>
    <n v="6182.3553187441303"/>
    <n v="9194572.2205887791"/>
    <n v="6.570310034908192"/>
    <n v="0.63268936113422691"/>
  </r>
  <r>
    <x v="17"/>
    <s v="Smithtown"/>
    <s v="High End"/>
    <s v="Häagen-Dazs"/>
    <s v="Peaches and Cream"/>
    <n v="766.03581931544272"/>
    <n v="1866.0255797470868"/>
    <n v="1429442.4338451335"/>
    <n v="5345.8258324882891"/>
    <n v="4095094.0715078251"/>
    <n v="3479.8002527412023"/>
    <n v="2665651.6376626915"/>
    <n v="6.9785585708844691"/>
    <n v="0.6509378273406039"/>
  </r>
  <r>
    <x v="17"/>
    <s v="Smithtown"/>
    <s v="High End"/>
    <s v="Häagen-Dazs"/>
    <s v="Mint Chip"/>
    <n v="761.39675012907674"/>
    <n v="1449.5075583065184"/>
    <n v="1103650.3441821162"/>
    <n v="4983.8361090691451"/>
    <n v="3794676.6166211898"/>
    <n v="3534.3285507626269"/>
    <n v="2691026.2724390738"/>
    <n v="6.5456493059948757"/>
    <n v="0.70915826151088068"/>
  </r>
  <r>
    <x v="17"/>
    <s v="Smithtown"/>
    <s v="Low End"/>
    <s v="Baskin-Robbins"/>
    <s v="Classic Flavors"/>
    <n v="255"/>
    <n v="316.82709872099969"/>
    <n v="80790.910173854922"/>
    <n v="570.09389909999936"/>
    <n v="145373.94427049984"/>
    <n v="253.26680037899968"/>
    <n v="64583.034096644915"/>
    <n v="2.2356623494117622"/>
    <n v="0.44425453557533073"/>
  </r>
  <r>
    <x v="17"/>
    <s v="Smithtown"/>
    <s v="Low End"/>
    <s v="Baskin-Robbins"/>
    <s v="Chocolate Mint"/>
    <n v="224"/>
    <n v="279.05557352639926"/>
    <n v="62508.448469913434"/>
    <n v="532.74566943999855"/>
    <n v="119335.02995455968"/>
    <n v="253.69009591359929"/>
    <n v="56826.581484646245"/>
    <n v="2.378328881428565"/>
    <n v="0.4761936332213989"/>
  </r>
  <r>
    <x v="17"/>
    <s v="Smithtown"/>
    <s v="Low End"/>
    <s v="Baskin-Robbins"/>
    <s v="Chocolate"/>
    <n v="219"/>
    <n v="272.18978647829925"/>
    <n v="59609.563238747534"/>
    <n v="525.33744992999857"/>
    <n v="115048.90153466968"/>
    <n v="253.14766345169932"/>
    <n v="55439.338295922149"/>
    <n v="2.39880114123287"/>
    <n v="0.48187629396196929"/>
  </r>
  <r>
    <x v="17"/>
    <s v="Smithtown"/>
    <s v="Low End"/>
    <s v="Baskin-Robbins"/>
    <s v="Cherries Jubilee"/>
    <n v="205"/>
    <n v="247.59474140099991"/>
    <n v="50756.92198720498"/>
    <n v="493.89532709999975"/>
    <n v="101248.54205549994"/>
    <n v="246.30058569899984"/>
    <n v="50491.620068294964"/>
    <n v="2.4092454980487794"/>
    <n v="0.4986898482016433"/>
  </r>
  <r>
    <x v="17"/>
    <s v="Smithtown"/>
    <s v="Low End"/>
    <s v="Baskin-Robbins"/>
    <s v="Peanut Butter ’n Chocolate"/>
    <n v="823"/>
    <n v="739.78070899999966"/>
    <n v="608839.52350699971"/>
    <n v="1950.3424918099995"/>
    <n v="1605131.8707596296"/>
    <n v="1210.5617828099998"/>
    <n v="996292.34725262993"/>
    <n v="2.3697964663547988"/>
    <n v="0.62069189790688906"/>
  </r>
  <r>
    <x v="17"/>
    <s v="Smithtown"/>
    <s v="High End"/>
    <s v="Ben and Jerry's"/>
    <s v="Dublin Mudslide"/>
    <n v="220"/>
    <n v="296.56776545999924"/>
    <n v="65244.908401199835"/>
    <n v="555.58956599999863"/>
    <n v="122229.70451999969"/>
    <n v="259.02180053999939"/>
    <n v="56984.796118799859"/>
    <n v="2.5254071181818118"/>
    <n v="0.46621070011239202"/>
  </r>
  <r>
    <x v="17"/>
    <s v="Smithtown"/>
    <s v="High End"/>
    <s v="Ben and Jerry's"/>
    <s v="Sweet Cream &amp; Cookies"/>
    <n v="159"/>
    <n v="200.93355161689945"/>
    <n v="31948.434707087014"/>
    <n v="450.28960198999874"/>
    <n v="71596.046716409794"/>
    <n v="249.35605037309929"/>
    <n v="39647.61200932278"/>
    <n v="2.8320100754087973"/>
    <n v="0.55376817335133066"/>
  </r>
  <r>
    <x v="17"/>
    <s v="Smithtown"/>
    <s v="High End"/>
    <s v="Ben and Jerry's"/>
    <s v="Raspberry Peach Cobbler"/>
    <n v="123"/>
    <n v="141.64368369169983"/>
    <n v="17422.17309407908"/>
    <n v="380.97615706999954"/>
    <n v="46860.067319609945"/>
    <n v="239.33247337829971"/>
    <n v="29437.894225530865"/>
    <n v="3.0973671306504027"/>
    <n v="0.62820853467301208"/>
  </r>
  <r>
    <x v="17"/>
    <s v="Smithtown"/>
    <s v="Low End"/>
    <s v="EDY's"/>
    <s v="Double Fudge Brownie"/>
    <n v="219"/>
    <n v="217.77321260759987"/>
    <n v="47692.33356106437"/>
    <n v="485.41520195999976"/>
    <n v="106305.92922923995"/>
    <n v="267.64198935239989"/>
    <n v="58613.595668175578"/>
    <n v="2.2165077715068482"/>
    <n v="0.55136713533428794"/>
  </r>
  <r>
    <x v="17"/>
    <s v="St James"/>
    <s v="Low End"/>
    <s v="EDY's"/>
    <s v="Mocha Almond Fudge"/>
    <n v="214"/>
    <n v="213.30253361999948"/>
    <n v="45646.742194679886"/>
    <n v="476.29930199999887"/>
    <n v="101928.05062799976"/>
    <n v="262.99676837999937"/>
    <n v="56281.308433319879"/>
    <n v="2.2256976728971911"/>
    <n v="0.55216702454877831"/>
  </r>
  <r>
    <x v="17"/>
    <s v="St James"/>
    <s v="Low End"/>
    <s v="EDY's"/>
    <s v="S'Mores Limited Edition New!"/>
    <n v="214"/>
    <n v="221.86408826879943"/>
    <n v="47478.914889523076"/>
    <n v="503.87125247999876"/>
    <n v="107828.44803071974"/>
    <n v="282.00716421119932"/>
    <n v="60349.533141196662"/>
    <n v="2.3545385629906486"/>
    <n v="0.55968099553842598"/>
  </r>
  <r>
    <x v="17"/>
    <s v="St James"/>
    <s v="Low End"/>
    <s v="EDY's"/>
    <s v="Pumpkin (Holiday)"/>
    <n v="188"/>
    <n v="192.52508750559946"/>
    <n v="36194.7164510527"/>
    <n v="457.04221775999872"/>
    <n v="85923.936938879764"/>
    <n v="264.51713025439926"/>
    <n v="49729.220487827064"/>
    <n v="2.431075626382972"/>
    <n v="0.57875863536375116"/>
  </r>
  <r>
    <x v="17"/>
    <s v="St James"/>
    <s v="High End"/>
    <s v="Häagen-Dazs"/>
    <s v="Mocha Almond Fudge"/>
    <n v="209"/>
    <n v="290.17599302999974"/>
    <n v="60646.782543269946"/>
    <n v="538.30461299999945"/>
    <n v="112505.66411699989"/>
    <n v="248.1286199699997"/>
    <n v="51858.881573729945"/>
    <n v="2.5756201578947344"/>
    <n v="0.46094462870597758"/>
  </r>
  <r>
    <x v="17"/>
    <s v="St James"/>
    <s v="High End"/>
    <s v="Häagen-Dazs"/>
    <s v="Peaches and Cream"/>
    <n v="209"/>
    <n v="300.37470007349918"/>
    <n v="62778.312315361327"/>
    <n v="564.89995184999839"/>
    <n v="118064.08993664966"/>
    <n v="264.5252517764992"/>
    <n v="55285.777621288333"/>
    <n v="2.7028705830143465"/>
    <n v="0.46826920574201136"/>
  </r>
  <r>
    <x v="17"/>
    <s v="St James"/>
    <s v="High End"/>
    <s v="Häagen-Dazs"/>
    <s v="Chocolate Chip"/>
    <n v="209"/>
    <n v="303.17183478449971"/>
    <n v="63362.91346996044"/>
    <n v="580.05157994999934"/>
    <n v="121230.78020954986"/>
    <n v="276.87974516549963"/>
    <n v="57867.866739589423"/>
    <n v="2.7753664112440162"/>
    <n v="0.47733642099443424"/>
  </r>
  <r>
    <x v="17"/>
    <s v="St James"/>
    <s v="High End"/>
    <s v="Häagen-Dazs"/>
    <s v="Rockmelon"/>
    <n v="190"/>
    <n v="261.2288302799999"/>
    <n v="49633.477753199979"/>
    <n v="515.92138799999975"/>
    <n v="98025.063719999947"/>
    <n v="254.69255771999985"/>
    <n v="48391.585966799968"/>
    <n v="2.7153757263157883"/>
    <n v="0.4936654374949076"/>
  </r>
  <r>
    <x v="17"/>
    <s v="St James"/>
    <s v="High End"/>
    <s v="Häagen-Dazs"/>
    <s v="Banana Split"/>
    <n v="867"/>
    <n v="995.65239599999734"/>
    <n v="863230.62733199773"/>
    <n v="2084.9328656399948"/>
    <n v="1807636.7945098756"/>
    <n v="1089.2804696399976"/>
    <n v="944406.16717787785"/>
    <n v="2.4047668577162571"/>
    <n v="0.52245349842745659"/>
  </r>
  <r>
    <x v="17"/>
    <s v="St James"/>
    <s v="High End"/>
    <s v="Häagen-Dazs"/>
    <s v="Vanilla Swiss Almond"/>
    <n v="858"/>
    <n v="965.23455599999966"/>
    <n v="828171.24904799974"/>
    <n v="2024.7542600399991"/>
    <n v="1737239.1551143192"/>
    <n v="1059.5197040399994"/>
    <n v="909067.90606631944"/>
    <n v="2.359853449930069"/>
    <n v="0.5232831089433384"/>
  </r>
  <r>
    <x v="17"/>
    <s v="St James"/>
    <s v="High End"/>
    <s v="Häagen-Dazs"/>
    <s v="Pineapple Coconut"/>
    <n v="819"/>
    <n v="938.49046199999771"/>
    <n v="768623.68837799807"/>
    <n v="1984.3423165799952"/>
    <n v="1625176.3572790162"/>
    <n v="1045.8518545799975"/>
    <n v="856552.6689010181"/>
    <n v="2.4228843914285654"/>
    <n v="0.52705213502805215"/>
  </r>
  <r>
    <x v="17"/>
    <s v="St James"/>
    <s v="Low End"/>
    <s v="Baskin-Robbins"/>
    <s v="Pralines 'n Cream"/>
    <n v="222"/>
    <n v="427.45034933339741"/>
    <n v="94893.977552014228"/>
    <n v="700.95355913999583"/>
    <n v="155611.69012907907"/>
    <n v="273.50320980659842"/>
    <n v="60717.712577064842"/>
    <n v="3.1574484645945757"/>
    <n v="0.39018734727898546"/>
  </r>
  <r>
    <x v="17"/>
    <s v="St James"/>
    <s v="Low End"/>
    <s v="Baskin-Robbins"/>
    <s v="Chocolate Mint"/>
    <n v="297"/>
    <n v="391.93374448829758"/>
    <n v="116404.32211302438"/>
    <n v="662.47312092999607"/>
    <n v="196754.51691620884"/>
    <n v="270.53937644169849"/>
    <n v="80350.194803184466"/>
    <n v="2.2305492287205255"/>
    <n v="0.40837789171266098"/>
  </r>
  <r>
    <x v="17"/>
    <s v="St James"/>
    <s v="Low End"/>
    <s v="Baskin-Robbins"/>
    <s v="Chocolate Chip Cookie Dough"/>
    <n v="265"/>
    <n v="345.66041367149802"/>
    <n v="91600.009622946978"/>
    <n v="611.81073764999644"/>
    <n v="162129.84547724907"/>
    <n v="266.15032397849842"/>
    <n v="70529.835854302088"/>
    <n v="2.3087197647169675"/>
    <n v="0.43502068139699307"/>
  </r>
  <r>
    <x v="17"/>
    <s v="St James"/>
    <s v="Low End"/>
    <s v="Baskin-Robbins"/>
    <s v="Jamoca"/>
    <n v="206"/>
    <n v="262.27440998639844"/>
    <n v="54028.528457198081"/>
    <n v="521.87933543999679"/>
    <n v="107507.14310063934"/>
    <n v="259.60492545359836"/>
    <n v="53478.614643441259"/>
    <n v="2.533394832232994"/>
    <n v="0.49744243127527799"/>
  </r>
  <r>
    <x v="17"/>
    <s v="St James"/>
    <s v="Low End"/>
    <s v="Baskin-Robbins"/>
    <s v="Reese's Peanut Butter Cup"/>
    <n v="148"/>
    <n v="176.5480748111992"/>
    <n v="26129.115072057481"/>
    <n v="425.02821551999813"/>
    <n v="62904.175896959721"/>
    <n v="248.48014070879893"/>
    <n v="36775.060824902241"/>
    <n v="2.8718122670270145"/>
    <n v="0.58462034198081991"/>
  </r>
  <r>
    <x v="17"/>
    <s v="St James"/>
    <s v="High End"/>
    <s v="Ben and Jerry's"/>
    <s v="Coffee Coffee BuzzBuzzBuzz"/>
    <n v="309"/>
    <n v="450.59361323329739"/>
    <n v="139233.42648908889"/>
    <n v="733.43851042999586"/>
    <n v="226632.49972286873"/>
    <n v="282.84489719669847"/>
    <n v="87399.07323377984"/>
    <n v="2.3735874123948086"/>
    <n v="0.38564227699316456"/>
  </r>
  <r>
    <x v="17"/>
    <s v="St James"/>
    <s v="High End"/>
    <s v="Ben and Jerry's"/>
    <s v="Chocolate Fudge Brownie"/>
    <n v="304"/>
    <n v="443.29310267039745"/>
    <n v="134761.10321180083"/>
    <n v="725.78291183999568"/>
    <n v="220638.00519935868"/>
    <n v="282.48980916959823"/>
    <n v="85876.901987557852"/>
    <n v="2.3874437889473543"/>
    <n v="0.38922080495589739"/>
  </r>
  <r>
    <x v="17"/>
    <s v="St James"/>
    <s v="High End"/>
    <s v="Ben and Jerry's"/>
    <s v="Vanilla Caramel Fudge"/>
    <n v="299"/>
    <n v="435.32128121819744"/>
    <n v="130161.06308424103"/>
    <n v="717.03816521999579"/>
    <n v="214394.41140077874"/>
    <n v="281.71688400179835"/>
    <n v="84233.348316537711"/>
    <n v="2.3981209539130295"/>
    <n v="0.39288966426963379"/>
  </r>
  <r>
    <x v="17"/>
    <s v="St James"/>
    <s v="High End"/>
    <s v="Ben and Jerry's"/>
    <s v="Bananas on the Rum"/>
    <n v="267"/>
    <n v="375.21772776199862"/>
    <n v="100183.13331245363"/>
    <n v="645.5426701999977"/>
    <n v="172359.89294339938"/>
    <n v="270.32494243799908"/>
    <n v="72176.759630945744"/>
    <n v="2.4177628097378192"/>
    <n v="0.418756117785752"/>
  </r>
  <r>
    <x v="17"/>
    <s v="St James"/>
    <s v="High End"/>
    <s v="Ben and Jerry's"/>
    <s v="Coffee Coffee BuzzBuzzBuzz"/>
    <n v="254"/>
    <n v="356.49684492579843"/>
    <n v="90550.198611152795"/>
    <n v="626.10417717999724"/>
    <n v="159030.46100371931"/>
    <n v="269.60733225419881"/>
    <n v="68480.26239256651"/>
    <n v="2.4649770755118001"/>
    <n v="0.43061097830160305"/>
  </r>
  <r>
    <x v="17"/>
    <s v="St James"/>
    <s v="High End"/>
    <s v="Ben and Jerry's"/>
    <s v="Brownie Batter"/>
    <n v="173"/>
    <n v="229.49232295989864"/>
    <n v="39702.171872062463"/>
    <n v="488.46547728999712"/>
    <n v="84504.527571169499"/>
    <n v="258.97315433009851"/>
    <n v="44802.355699107036"/>
    <n v="2.823499868728307"/>
    <n v="0.53017698562215632"/>
  </r>
  <r>
    <x v="17"/>
    <s v="St James"/>
    <s v="High End"/>
    <s v="Ben and Jerry's"/>
    <s v="Dublin Mudslide"/>
    <n v="154"/>
    <n v="198.56537340359887"/>
    <n v="30579.067504154227"/>
    <n v="454.20733355999738"/>
    <n v="69947.929368239595"/>
    <n v="255.64196015639851"/>
    <n v="39368.861864085367"/>
    <n v="2.9493982698701129"/>
    <n v="0.56283098327083736"/>
  </r>
  <r>
    <x v="17"/>
    <s v="St James"/>
    <s v="High End"/>
    <s v="Ben and Jerry's"/>
    <s v="ONE Cheesecake Brownie"/>
    <n v="114"/>
    <n v="133.38240704699919"/>
    <n v="15205.594403357907"/>
    <n v="381.94889369999771"/>
    <n v="43542.173881799739"/>
    <n v="248.56648665299852"/>
    <n v="28336.579478441832"/>
    <n v="3.350428892105243"/>
    <n v="0.65078467499957049"/>
  </r>
  <r>
    <x v="17"/>
    <s v="St James"/>
    <s v="Low End"/>
    <s v="EDY's"/>
    <s v="Neapolitan"/>
    <n v="300"/>
    <n v="400.89064805999845"/>
    <n v="120267.19441799953"/>
    <n v="729.24402599999723"/>
    <n v="218773.20779999916"/>
    <n v="328.35337793999878"/>
    <n v="98506.013381999626"/>
    <n v="2.4308134199999909"/>
    <n v="0.45026543411135195"/>
  </r>
  <r>
    <x v="17"/>
    <s v="St James"/>
    <s v="Low End"/>
    <s v="EDY's"/>
    <s v="Strawberry"/>
    <n v="237"/>
    <n v="346.74737623739793"/>
    <n v="82179.128168263313"/>
    <n v="663.46169753999607"/>
    <n v="157240.42231697906"/>
    <n v="316.71432130259814"/>
    <n v="75061.294148715751"/>
    <n v="2.7994164453164392"/>
    <n v="0.47736639880933801"/>
  </r>
  <r>
    <x v="17"/>
    <s v="St James"/>
    <s v="Low End"/>
    <s v="EDY's"/>
    <s v="Strawberry"/>
    <n v="204"/>
    <n v="313.94823148919806"/>
    <n v="64045.439223796406"/>
    <n v="620.94106931999625"/>
    <n v="126671.97814127924"/>
    <n v="306.99283783079818"/>
    <n v="62626.538917482831"/>
    <n v="3.043828771176452"/>
    <n v="0.49439931259014896"/>
  </r>
  <r>
    <x v="17"/>
    <s v="St James"/>
    <s v="Low End"/>
    <s v="EDY's"/>
    <s v="Fudge Tracks"/>
    <n v="222"/>
    <n v="227.48744772299915"/>
    <n v="50502.213394505809"/>
    <n v="504.34257329999809"/>
    <n v="111964.05127259958"/>
    <n v="276.85512557699894"/>
    <n v="61461.837878093771"/>
    <n v="2.2718133932432347"/>
    <n v="0.54894260416186835"/>
  </r>
  <r>
    <x v="17"/>
    <s v="Stony Brook"/>
    <s v="High End"/>
    <s v="Häagen-Dazs"/>
    <s v="Mango Sorbet"/>
    <n v="278"/>
    <n v="434.77594488239754"/>
    <n v="120867.71267730651"/>
    <n v="723.66157703999579"/>
    <n v="201177.91841711884"/>
    <n v="288.88563215759825"/>
    <n v="80310.205739812329"/>
    <n v="2.6030991979855962"/>
    <n v="0.39919990410328493"/>
  </r>
  <r>
    <x v="17"/>
    <s v="Stony Brook"/>
    <s v="High End"/>
    <s v="Häagen-Dazs"/>
    <s v="Baileys Irish Cream"/>
    <n v="613"/>
    <n v="724.41520199999582"/>
    <n v="444066.51882599742"/>
    <n v="1621.2327931799909"/>
    <n v="993815.70221933443"/>
    <n v="896.81759117999513"/>
    <n v="549749.18339333707"/>
    <n v="2.6447517017618125"/>
    <n v="0.55317015233877609"/>
  </r>
  <r>
    <x v="17"/>
    <s v="Stony Brook"/>
    <s v="High End"/>
    <s v="Häagen-Dazs"/>
    <s v="Waffle Cone"/>
    <n v="153"/>
    <n v="208.28530567139865"/>
    <n v="31867.651767723994"/>
    <n v="468.48399893999698"/>
    <n v="71678.051837819541"/>
    <n v="260.19869326859833"/>
    <n v="39810.400070095551"/>
    <n v="3.0619869211764508"/>
    <n v="0.55540572112885411"/>
  </r>
  <r>
    <x v="17"/>
    <s v="Stony Brook"/>
    <s v="High End"/>
    <s v="Häagen-Dazs"/>
    <s v="Black Raspberry Chip"/>
    <n v="106"/>
    <n v="111.17349915839947"/>
    <n v="11784.390910790344"/>
    <n v="354.8458166399983"/>
    <n v="37613.656563839817"/>
    <n v="243.67231748159884"/>
    <n v="25829.265653049471"/>
    <n v="3.347602043773569"/>
    <n v="0.68669914102104712"/>
  </r>
  <r>
    <x v="17"/>
    <s v="Stony Brook"/>
    <s v="Low End"/>
    <s v="Baskin-Robbins"/>
    <s v="Pralines 'n Cream"/>
    <n v="384"/>
    <n v="680.2654096031938"/>
    <n v="261221.91728762642"/>
    <n v="1483.334198719991"/>
    <n v="569600.33230847656"/>
    <n v="803.06878911679723"/>
    <n v="308378.41502085014"/>
    <n v="3.8628494758333098"/>
    <n v="0.5413943734390988"/>
  </r>
  <r>
    <x v="17"/>
    <s v="Stony Brook"/>
    <s v="Low End"/>
    <s v="Baskin-Robbins"/>
    <s v="Daiquiri Ice"/>
    <n v="338"/>
    <n v="610.09019892119466"/>
    <n v="206210.48723536381"/>
    <n v="1406.161196519992"/>
    <n v="475282.4844237573"/>
    <n v="796.07099759879736"/>
    <n v="269071.99718839349"/>
    <n v="4.1602402263905089"/>
    <n v="0.56613068229228392"/>
  </r>
  <r>
    <x v="17"/>
    <s v="Stony Brook"/>
    <s v="Low End"/>
    <s v="Baskin-Robbins"/>
    <s v="Peach"/>
    <n v="336"/>
    <n v="600.45420230399543"/>
    <n v="201752.61197414246"/>
    <n v="1393.0078783999932"/>
    <n v="468050.64714239771"/>
    <n v="792.55367609599773"/>
    <n v="266298.03516825521"/>
    <n v="4.1458567809523608"/>
    <n v="0.56895132352469091"/>
  </r>
  <r>
    <x v="17"/>
    <s v="Stony Brook"/>
    <s v="Low End"/>
    <s v="Baskin-Robbins"/>
    <s v="Rocky Road"/>
    <n v="278"/>
    <n v="522.30874984859531"/>
    <n v="145201.83245790951"/>
    <n v="810.95779305999292"/>
    <n v="225446.26647067803"/>
    <n v="288.64904321139761"/>
    <n v="80244.434012768528"/>
    <n v="2.9171143635251542"/>
    <n v="0.35593596322964738"/>
  </r>
  <r>
    <x v="17"/>
    <s v="Stony Brook"/>
    <s v="Low End"/>
    <s v="Baskin-Robbins"/>
    <s v="Lemon Custard"/>
    <n v="284"/>
    <n v="384.27702954719655"/>
    <n v="109134.67639140382"/>
    <n v="661.07052111999405"/>
    <n v="187744.02799807832"/>
    <n v="276.79349157279751"/>
    <n v="78609.351606674507"/>
    <n v="2.3277131025351903"/>
    <n v="0.41870493802060704"/>
  </r>
  <r>
    <x v="17"/>
    <s v="Stony Brook"/>
    <s v="Low End"/>
    <s v="Baskin-Robbins"/>
    <s v="Cherries Jubilee"/>
    <n v="202"/>
    <n v="265.01196233819752"/>
    <n v="53532.416392315899"/>
    <n v="532.66291721999505"/>
    <n v="107597.90927843899"/>
    <n v="267.65095488179753"/>
    <n v="54065.492886123095"/>
    <n v="2.6369451347524508"/>
    <n v="0.5024771693863852"/>
  </r>
  <r>
    <x v="17"/>
    <s v="Stony Brook"/>
    <s v="Low End"/>
    <s v="Baskin-Robbins"/>
    <s v="Mint Chocolate Chip"/>
    <n v="645"/>
    <n v="629.96633999999426"/>
    <n v="406328.28929999628"/>
    <n v="1314.6323399999881"/>
    <n v="847937.85929999233"/>
    <n v="684.6659999999938"/>
    <n v="441609.56999999605"/>
    <n v="2.0381896744185863"/>
    <n v="0.52080416643333149"/>
  </r>
  <r>
    <x v="17"/>
    <s v="Stony Brook"/>
    <s v="Low End"/>
    <s v="Baskin-Robbins"/>
    <s v="Butterscotch Ribbon"/>
    <n v="177"/>
    <n v="227.26616874509796"/>
    <n v="40226.11186788234"/>
    <n v="490.76612820999554"/>
    <n v="86865.604693169211"/>
    <n v="263.49995946489759"/>
    <n v="46639.49282528687"/>
    <n v="2.7726899898869806"/>
    <n v="0.5369155373985951"/>
  </r>
  <r>
    <x v="17"/>
    <s v="Stony Brook"/>
    <s v="Low End"/>
    <s v="Baskin-Robbins"/>
    <s v="Red, White and No More Blues  New!"/>
    <n v="645"/>
    <n v="630.3514049999942"/>
    <n v="406576.65622499626"/>
    <n v="1514.3291950499859"/>
    <n v="976742.33080724091"/>
    <n v="883.97779004999165"/>
    <n v="570165.6745822446"/>
    <n v="2.347797201627885"/>
    <n v="0.58374215655322736"/>
  </r>
  <r>
    <x v="17"/>
    <s v="Stony Brook"/>
    <s v="High End"/>
    <s v="Ben and Jerry's"/>
    <s v="Caramel Delight"/>
    <n v="558"/>
    <n v="1089.71602127039"/>
    <n v="608061.53986887762"/>
    <n v="2025.8529718399859"/>
    <n v="1130425.9582867122"/>
    <n v="936.13695056959591"/>
    <n v="522364.41841783456"/>
    <n v="3.6305608814336665"/>
    <n v="0.46209520808380644"/>
  </r>
  <r>
    <x v="17"/>
    <s v="Stony Brook"/>
    <s v="High End"/>
    <s v="Ben and Jerry's"/>
    <s v="Chocolate Macadamia"/>
    <n v="297"/>
    <n v="612.3613118864946"/>
    <n v="181871.30963028889"/>
    <n v="1420.170764149992"/>
    <n v="421790.71695254761"/>
    <n v="807.80945226349741"/>
    <n v="239919.40732225872"/>
    <n v="4.7817197446127677"/>
    <n v="0.56881149271298492"/>
  </r>
  <r>
    <x v="17"/>
    <s v="Stony Brook"/>
    <s v="High End"/>
    <s v="Ben and Jerry's"/>
    <s v="Sweet Cream &amp; Cookies"/>
    <n v="295"/>
    <n v="598.1800815559958"/>
    <n v="176463.12405901877"/>
    <n v="1400.1583275999938"/>
    <n v="413046.70664199814"/>
    <n v="801.97824604399796"/>
    <n v="236583.58258297938"/>
    <n v="4.7462994155931995"/>
    <n v="0.57277682833102594"/>
  </r>
  <r>
    <x v="17"/>
    <s v="Stony Brook"/>
    <s v="High End"/>
    <s v="Ben and Jerry's"/>
    <s v="Strawberry Banana"/>
    <n v="295"/>
    <n v="602.41014036899537"/>
    <n v="177710.99140885365"/>
    <n v="1406.5238398999929"/>
    <n v="414924.5327704979"/>
    <n v="804.11369953099756"/>
    <n v="237213.54136164425"/>
    <n v="4.7678774233898062"/>
    <n v="0.57170285829508005"/>
  </r>
  <r>
    <x v="17"/>
    <s v="Stony Brook"/>
    <s v="High End"/>
    <s v="Ben and Jerry's"/>
    <s v="Chocolate Fudge Brownie"/>
    <n v="282"/>
    <n v="589.46104297079455"/>
    <n v="166228.01411776408"/>
    <n v="1395.7023966799916"/>
    <n v="393588.07586375764"/>
    <n v="806.24135370919703"/>
    <n v="227360.06174599356"/>
    <n v="4.9492992790070627"/>
    <n v="0.57765993354101342"/>
  </r>
  <r>
    <x v="17"/>
    <s v="Stony Brook"/>
    <s v="High End"/>
    <s v="Ben and Jerry's"/>
    <s v="Fossil Fuel"/>
    <n v="264"/>
    <n v="559.24223787599476"/>
    <n v="147639.95079926262"/>
    <n v="862.22979959999202"/>
    <n v="227628.66709439788"/>
    <n v="302.98756172399726"/>
    <n v="79988.716295135266"/>
    <n v="3.2660219681817879"/>
    <n v="0.35140001176549462"/>
  </r>
  <r>
    <x v="17"/>
    <s v="Stony Brook"/>
    <s v="High End"/>
    <s v="Ben and Jerry's"/>
    <s v="Coconut Seven Layer Bar"/>
    <n v="267"/>
    <n v="387.93970222259719"/>
    <n v="103579.90049343345"/>
    <n v="667.43016845999523"/>
    <n v="178203.85497881874"/>
    <n v="279.49046623739804"/>
    <n v="74623.954485385286"/>
    <n v="2.4997384586516675"/>
    <n v="0.41875611778575195"/>
  </r>
  <r>
    <x v="17"/>
    <s v="Stony Brook"/>
    <s v="High End"/>
    <s v="Ben and Jerry's"/>
    <s v="Strawberry Banana"/>
    <n v="789"/>
    <n v="867.91972499999247"/>
    <n v="684788.66302499408"/>
    <n v="1712.914928999985"/>
    <n v="1351489.8789809882"/>
    <n v="844.99520399999255"/>
    <n v="666701.21595599409"/>
    <n v="2.1709948403041635"/>
    <n v="0.49330833055048934"/>
  </r>
  <r>
    <x v="17"/>
    <s v="Stony Brook"/>
    <s v="High End"/>
    <s v="Ben and Jerry's"/>
    <s v="Chocolate Fudge Brownie"/>
    <n v="558"/>
    <n v="616.32494999999437"/>
    <n v="343909.32209999685"/>
    <n v="1324.1634779999879"/>
    <n v="738883.22072399326"/>
    <n v="707.83852799999352"/>
    <n v="394973.89862399641"/>
    <n v="2.3730528279569674"/>
    <n v="0.53455524167537871"/>
  </r>
  <r>
    <x v="17"/>
    <s v="Stony Brook"/>
    <s v="High End"/>
    <s v="Ben and Jerry's"/>
    <s v="Banana Split"/>
    <n v="789"/>
    <n v="868.45229999999231"/>
    <n v="685208.86469999398"/>
    <n v="1996.8498745199824"/>
    <n v="1575514.5509962661"/>
    <n v="1128.39757451999"/>
    <n v="890305.68629627209"/>
    <n v="2.5308616914068218"/>
    <n v="0.56508883763294548"/>
  </r>
  <r>
    <x v="17"/>
    <s v="Stony Brook"/>
    <s v="Low End"/>
    <s v="Ben and Jerry's"/>
    <s v="Willie Nelson’s Country PeachCobbler"/>
    <n v="241"/>
    <n v="350.85333338999686"/>
    <n v="84555.653346989246"/>
    <n v="630.32526899999425"/>
    <n v="151908.38982899862"/>
    <n v="279.47193560999739"/>
    <n v="67352.736482009379"/>
    <n v="2.6154575477178184"/>
    <n v="0.44337733128385803"/>
  </r>
  <r>
    <x v="17"/>
    <s v="Stony Brook"/>
    <s v="Low End"/>
    <s v="EDY's"/>
    <s v="Double Fudge Brownie"/>
    <n v="467"/>
    <n v="578.59681340999464"/>
    <n v="270204.71186246752"/>
    <n v="940.53851099999122"/>
    <n v="439231.48463699588"/>
    <n v="361.94169758999658"/>
    <n v="169026.77277452836"/>
    <n v="2.0140010942183966"/>
    <n v="0.38482389966698555"/>
  </r>
  <r>
    <x v="17"/>
    <s v="Stony Brook"/>
    <s v="Low End"/>
    <s v="EDY's"/>
    <s v="Strawberry Cheesecake Limited Editions "/>
    <n v="467"/>
    <n v="615.94386072939426"/>
    <n v="287645.78296062711"/>
    <n v="1060.8245507399902"/>
    <n v="495405.06519557541"/>
    <n v="444.88069001059591"/>
    <n v="207759.2822349483"/>
    <n v="2.2715729137901288"/>
    <n v="0.41937254346184233"/>
  </r>
  <r>
    <x v="17"/>
    <s v="Stony Brook"/>
    <s v="Low End"/>
    <s v="EDY's"/>
    <s v="Rocky Road"/>
    <n v="370"/>
    <n v="492.9899315729956"/>
    <n v="182406.27468200837"/>
    <n v="859.39090829999236"/>
    <n v="317974.63607099716"/>
    <n v="366.40097672699676"/>
    <n v="135568.36138898879"/>
    <n v="2.32267813054052"/>
    <n v="0.42634960783073017"/>
  </r>
  <r>
    <x v="17"/>
    <s v="Stony Brook"/>
    <s v="Low End"/>
    <s v="EDY's"/>
    <s v="Strawberry"/>
    <n v="346"/>
    <n v="470.31265663539563"/>
    <n v="162728.1791958469"/>
    <n v="830.85776333999229"/>
    <n v="287476.78611563734"/>
    <n v="360.54510670459666"/>
    <n v="124748.60691979044"/>
    <n v="2.4013230154335039"/>
    <n v="0.43394323627094677"/>
  </r>
  <r>
    <x v="17"/>
    <s v="Stony Brook"/>
    <s v="Low End"/>
    <s v="EDY's"/>
    <s v="French Silk®"/>
    <n v="240"/>
    <n v="359.94367250399677"/>
    <n v="86386.481400959223"/>
    <n v="686.81829839999386"/>
    <n v="164836.39161599852"/>
    <n v="326.8746258959971"/>
    <n v="78449.910215039301"/>
    <n v="2.8617429099999745"/>
    <n v="0.47592591324005412"/>
  </r>
  <r>
    <x v="17"/>
    <s v="Stony Brook"/>
    <s v="Low End"/>
    <s v="EDY's"/>
    <s v="Pumpkin (Holiday)"/>
    <n v="228"/>
    <n v="348.99163329599673"/>
    <n v="79570.092391487255"/>
    <n v="673.45688159999372"/>
    <n v="153548.16900479858"/>
    <n v="324.46524830399699"/>
    <n v="73978.076613311321"/>
    <n v="2.9537582526315513"/>
    <n v="0.48179067906045436"/>
  </r>
  <r>
    <x v="17"/>
    <s v="Stony Brook"/>
    <s v="Low End"/>
    <s v="EDY's"/>
    <s v="French Silk®"/>
    <n v="259"/>
    <n v="276.97672020779754"/>
    <n v="71736.970533819564"/>
    <n v="579.19183937999492"/>
    <n v="150010.68639941869"/>
    <n v="302.21511917219738"/>
    <n v="78273.715865599122"/>
    <n v="2.2362619281080884"/>
    <n v="0.52178759889937043"/>
  </r>
  <r>
    <x v="17"/>
    <s v="Stony Brook"/>
    <s v="Low End"/>
    <s v="EDY's"/>
    <s v="French Silk®"/>
    <n v="198"/>
    <n v="214.52761716319807"/>
    <n v="42476.468198313218"/>
    <n v="498.23747471999548"/>
    <n v="98651.019994559101"/>
    <n v="283.70985755679737"/>
    <n v="56174.551796245883"/>
    <n v="2.5163508824242196"/>
    <n v="0.56942697398713238"/>
  </r>
  <r>
    <x v="17"/>
    <s v="Stony Brook"/>
    <s v="Low End"/>
    <s v="EDY's"/>
    <s v="Peanut Butter Cup"/>
    <n v="175"/>
    <n v="188.4218962499983"/>
    <n v="32973.8318437497"/>
    <n v="459.47587499999582"/>
    <n v="80408.278124999269"/>
    <n v="271.05397874999755"/>
    <n v="47434.446281249569"/>
    <n v="2.6255764285714047"/>
    <n v="0.58991993594875902"/>
  </r>
  <r>
    <x v="17"/>
    <s v="Stony Brook"/>
    <s v="Low End"/>
    <s v="EDY's"/>
    <s v="Chocolate"/>
    <n v="175"/>
    <n v="194.42474320499821"/>
    <n v="34024.330060874687"/>
    <n v="478.80965549999564"/>
    <n v="83791.689712499239"/>
    <n v="284.38491229499743"/>
    <n v="49767.359651624552"/>
    <n v="2.7360551742856893"/>
    <n v="0.59394147346095039"/>
  </r>
  <r>
    <x v="17"/>
    <s v="Stony Brook"/>
    <s v="High End"/>
    <s v="Häagen-Dazs"/>
    <s v="Cherry Vanilla"/>
    <n v="370"/>
    <n v="621.21411043199441"/>
    <n v="229849.22085983792"/>
    <n v="1442.1162271999915"/>
    <n v="533583.00406399684"/>
    <n v="820.90211676799709"/>
    <n v="303733.78320415888"/>
    <n v="3.8976114248648419"/>
    <n v="0.56923436633249602"/>
  </r>
  <r>
    <x v="17"/>
    <s v="Stony Brook"/>
    <s v="High End"/>
    <s v="Häagen-Dazs"/>
    <s v="Chocolate Chip Cookie Dough"/>
    <n v="304"/>
    <n v="499.21836649439541"/>
    <n v="151762.3834142962"/>
    <n v="804.8555822399926"/>
    <n v="244676.09700095776"/>
    <n v="305.63721574559719"/>
    <n v="92913.713586661557"/>
    <n v="2.6475512573683968"/>
    <n v="0.37974168594939556"/>
  </r>
  <r>
    <x v="18"/>
    <s v="Centereach"/>
    <s v="High End"/>
    <s v="Häagen-Dazs"/>
    <s v="Banana Split"/>
    <n v="906"/>
    <n v="1106.9897579999899"/>
    <n v="1002932.7207479909"/>
    <n v="2141.8760579999807"/>
    <n v="1940539.7085479826"/>
    <n v="1034.8862999999908"/>
    <n v="937606.98779999174"/>
    <n v="2.3641016092715019"/>
    <n v="0.48316815351413772"/>
  </r>
  <r>
    <x v="18"/>
    <s v="Centereach"/>
    <s v="High End"/>
    <s v="Häagen-Dazs"/>
    <s v="Cookies and Cream"/>
    <n v="769"/>
    <n v="936.3420899999918"/>
    <n v="720047.06720999372"/>
    <n v="1867.1535899999835"/>
    <n v="1435841.1107099873"/>
    <n v="930.81149999999172"/>
    <n v="715794.04349999363"/>
    <n v="2.4280280754226053"/>
    <n v="0.49851897829144304"/>
  </r>
  <r>
    <x v="18"/>
    <s v="Centereach"/>
    <s v="High End"/>
    <s v="Häagen-Dazs"/>
    <s v="Butter Pecan"/>
    <n v="906"/>
    <n v="1107.6665399999899"/>
    <n v="1003545.8852399909"/>
    <n v="2515.9220033999768"/>
    <n v="2279425.3350803792"/>
    <n v="1408.2554633999869"/>
    <n v="1275879.4498403883"/>
    <n v="2.7769558536423586"/>
    <n v="0.55973732949467148"/>
  </r>
  <r>
    <x v="18"/>
    <s v="Centereach"/>
    <s v="High End"/>
    <s v="Häagen-Dazs"/>
    <s v="Rocky Road"/>
    <n v="769"/>
    <n v="936.91653299999166"/>
    <n v="720488.8138769936"/>
    <n v="2183.5771404299808"/>
    <n v="1679170.8209906551"/>
    <n v="1246.6606074299891"/>
    <n v="958682.0071136615"/>
    <n v="2.8395021331989345"/>
    <n v="0.57092583740114722"/>
  </r>
  <r>
    <x v="18"/>
    <s v="Centereach"/>
    <s v="Low End"/>
    <s v="Baskin-Robbins"/>
    <s v="Chocolate Chip"/>
    <n v="433"/>
    <n v="763.21571021189186"/>
    <n v="330472.4025217492"/>
    <n v="1576.9211264899886"/>
    <n v="682806.84777016507"/>
    <n v="813.70541627809678"/>
    <n v="352334.44524841587"/>
    <n v="3.6418501766512441"/>
    <n v="0.51600895099255473"/>
  </r>
  <r>
    <x v="18"/>
    <s v="Centereach"/>
    <s v="Low End"/>
    <s v="Baskin-Robbins"/>
    <s v="Oreo Cookies'n Cream"/>
    <n v="404"/>
    <n v="729.39352745159135"/>
    <n v="294674.98509044293"/>
    <n v="1543.4649143599877"/>
    <n v="623559.82540143502"/>
    <n v="814.07138690839633"/>
    <n v="328884.84031099209"/>
    <n v="3.8204577088118508"/>
    <n v="0.5274310930779782"/>
  </r>
  <r>
    <x v="18"/>
    <s v="Centereach"/>
    <s v="Low End"/>
    <s v="Baskin-Robbins"/>
    <s v="Chocolate Chip Cookie Dough"/>
    <n v="467"/>
    <n v="852.91025179798964"/>
    <n v="398309.08758966118"/>
    <n v="1734.417005799985"/>
    <n v="809972.74170859298"/>
    <n v="881.50675400199532"/>
    <n v="411663.65411893179"/>
    <n v="3.7139550445395826"/>
    <n v="0.50824383700931708"/>
  </r>
  <r>
    <x v="18"/>
    <s v="Centereach"/>
    <s v="Low End"/>
    <s v="Baskin-Robbins"/>
    <s v="Vanilla"/>
    <n v="264"/>
    <n v="518.64479741279376"/>
    <n v="136922.22651697756"/>
    <n v="815.18569487999014"/>
    <n v="215209.0234483174"/>
    <n v="296.54089746719637"/>
    <n v="78286.796931339835"/>
    <n v="3.0878246018181446"/>
    <n v="0.36377097798661995"/>
  </r>
  <r>
    <x v="18"/>
    <s v="Centereach"/>
    <s v="Low End"/>
    <s v="Baskin-Robbins"/>
    <s v="Mint Chocolate Chip"/>
    <n v="467"/>
    <n v="469.8692479999944"/>
    <n v="219428.93881599739"/>
    <n v="1085.184447999987"/>
    <n v="506781.13721599395"/>
    <n v="615.31519999999261"/>
    <n v="287352.19839999656"/>
    <n v="2.3237354346894796"/>
    <n v="0.56701439200868453"/>
  </r>
  <r>
    <x v="18"/>
    <s v="Centereach"/>
    <s v="High End"/>
    <s v="Ben and Jerry's"/>
    <s v="Strawberry Banana"/>
    <n v="410"/>
    <n v="827.11536032799029"/>
    <n v="339117.29773447604"/>
    <n v="1665.9269687999865"/>
    <n v="683030.05720799451"/>
    <n v="838.81160847199624"/>
    <n v="343912.75947351847"/>
    <n v="4.0632365092682594"/>
    <n v="0.50351043243883342"/>
  </r>
  <r>
    <x v="18"/>
    <s v="Centereach"/>
    <s v="High End"/>
    <s v="Ben and Jerry's"/>
    <s v="New York Super Fudge Chunk"/>
    <n v="384"/>
    <n v="783.81113837759051"/>
    <n v="300983.47713699477"/>
    <n v="1618.4307689599866"/>
    <n v="621477.41528063489"/>
    <n v="834.6196305823961"/>
    <n v="320493.93814364012"/>
    <n v="4.2146634608332985"/>
    <n v="0.51569683831377455"/>
  </r>
  <r>
    <x v="18"/>
    <s v="Centereach"/>
    <s v="High End"/>
    <s v="Ben and Jerry's"/>
    <s v="Crème Brûlée"/>
    <n v="384"/>
    <n v="768.00786972479216"/>
    <n v="294915.02197432017"/>
    <n v="1595.8808700799891"/>
    <n v="612818.25411071582"/>
    <n v="827.87300035519695"/>
    <n v="317903.23213639564"/>
    <n v="4.1559397658333053"/>
    <n v="0.51875614018338478"/>
  </r>
  <r>
    <x v="18"/>
    <s v="Centereach"/>
    <s v="High End"/>
    <s v="Ben and Jerry's"/>
    <s v="Bananas on the Rum"/>
    <n v="295"/>
    <n v="456.28153192349441"/>
    <n v="134603.05191743086"/>
    <n v="755.29808684999091"/>
    <n v="222812.93562074733"/>
    <n v="299.0165549264965"/>
    <n v="88209.883703316475"/>
    <n v="2.5603324977965793"/>
    <n v="0.39589211217727327"/>
  </r>
  <r>
    <x v="18"/>
    <s v="Centereach"/>
    <s v="High End"/>
    <s v="Ben and Jerry's"/>
    <s v="Chocolate Peanut Butter Swirl"/>
    <n v="278"/>
    <n v="418.42064214319572"/>
    <n v="116320.9385158084"/>
    <n v="708.42723271999284"/>
    <n v="196942.770696158"/>
    <n v="290.00659057679712"/>
    <n v="80621.832180349593"/>
    <n v="2.5482993982733557"/>
    <n v="0.40936680181438306"/>
  </r>
  <r>
    <x v="18"/>
    <s v="Centereach"/>
    <s v="Low End"/>
    <s v="EDY's"/>
    <s v="Cherry Vanilla"/>
    <n v="704"/>
    <n v="878.46851740479099"/>
    <n v="618441.83625297283"/>
    <n v="1424.9177980799855"/>
    <n v="1003142.1298483098"/>
    <n v="546.44928067519447"/>
    <n v="384700.29359533696"/>
    <n v="2.0240309631817976"/>
    <n v="0.3834953015616136"/>
  </r>
  <r>
    <x v="18"/>
    <s v="Centereach"/>
    <s v="Low End"/>
    <s v="EDY's"/>
    <s v="Vanilla Bean"/>
    <n v="318"/>
    <n v="445.81605427259547"/>
    <n v="141769.50525868536"/>
    <n v="801.21872345999179"/>
    <n v="254787.55406027738"/>
    <n v="355.40266918739633"/>
    <n v="113018.04880159203"/>
    <n v="2.5195557341509174"/>
    <n v="0.4435775884675055"/>
  </r>
  <r>
    <x v="18"/>
    <s v="Centereach"/>
    <s v="Low End"/>
    <s v="EDY's"/>
    <s v="Pumpkin (Holiday)"/>
    <n v="704"/>
    <n v="821.33512959999166"/>
    <n v="578219.93123839411"/>
    <n v="1641.4681599999874"/>
    <n v="1155593.5846399912"/>
    <n v="820.13303039999573"/>
    <n v="577373.65340159705"/>
    <n v="2.3316309090908911"/>
    <n v="0.49963383414028695"/>
  </r>
  <r>
    <x v="18"/>
    <s v="Centereach"/>
    <s v="High End"/>
    <s v="Häagen-Dazs"/>
    <s v="Mocha Almond Fudge"/>
    <n v="307"/>
    <n v="712.61217611969164"/>
    <n v="218771.93806874534"/>
    <n v="1553.2212358699876"/>
    <n v="476838.91941208619"/>
    <n v="840.60905975029596"/>
    <n v="258066.98134334086"/>
    <n v="5.0593525598370928"/>
    <n v="0.5412036871099406"/>
  </r>
  <r>
    <x v="18"/>
    <s v="Centereach"/>
    <s v="High End"/>
    <s v="Häagen-Dazs"/>
    <s v="Lychee"/>
    <n v="383"/>
    <n v="667.40244241229198"/>
    <n v="255615.13544390781"/>
    <n v="1502.4805013299879"/>
    <n v="575450.03200938541"/>
    <n v="835.0780589176959"/>
    <n v="319834.8965654776"/>
    <n v="3.9229255909399163"/>
    <n v="0.55579959818346336"/>
  </r>
  <r>
    <x v="18"/>
    <s v="Centereach"/>
    <s v="High End"/>
    <s v="Häagen-Dazs"/>
    <s v="Chocolate Peanut Butter"/>
    <n v="380"/>
    <n v="660.52910996399214"/>
    <n v="251001.061786317"/>
    <n v="1494.3030643999882"/>
    <n v="567835.16447199555"/>
    <n v="833.77395443599607"/>
    <n v="316834.10268567852"/>
    <n v="3.9323764852631267"/>
    <n v="0.55796844314896976"/>
  </r>
  <r>
    <x v="18"/>
    <s v="Centereach"/>
    <s v="High End"/>
    <s v="Häagen-Dazs"/>
    <s v="Black Raspberry Chip"/>
    <n v="255"/>
    <n v="418.18021847699504"/>
    <n v="106635.95571163374"/>
    <n v="719.74544669999148"/>
    <n v="183535.08890849783"/>
    <n v="301.56522822299644"/>
    <n v="76899.133196864088"/>
    <n v="2.8225311635293782"/>
    <n v="0.41898872664726511"/>
  </r>
  <r>
    <x v="18"/>
    <s v="Centereach"/>
    <s v="Low End"/>
    <s v="Baskin-Robbins"/>
    <s v="Jamoca"/>
    <n v="293"/>
    <n v="579.36282042359142"/>
    <n v="169753.30638411228"/>
    <n v="888.60237555998674"/>
    <n v="260360.49603907613"/>
    <n v="309.23955513639532"/>
    <n v="90607.189654963848"/>
    <n v="3.0327726128327193"/>
    <n v="0.34800667164716526"/>
  </r>
  <r>
    <x v="18"/>
    <s v="Centereach"/>
    <s v="Low End"/>
    <s v="Baskin-Robbins"/>
    <s v="Chocolate Chip Cookie Dough"/>
    <n v="530"/>
    <n v="541.48297999999272"/>
    <n v="286985.97939999617"/>
    <n v="1271.8576281999831"/>
    <n v="674084.54294599104"/>
    <n v="730.37464819999036"/>
    <n v="387098.56354599487"/>
    <n v="2.3997313739622324"/>
    <n v="0.57425818110920546"/>
  </r>
  <r>
    <x v="18"/>
    <s v="Centereach"/>
    <s v="Low End"/>
    <s v="Baskin-Robbins"/>
    <s v="Chocolate"/>
    <n v="517"/>
    <n v="535.71178099999202"/>
    <n v="276962.9907769959"/>
    <n v="1267.8809122899813"/>
    <n v="655494.43165392033"/>
    <n v="732.16913128998931"/>
    <n v="378531.44087692443"/>
    <n v="2.452380874835554"/>
    <n v="0.57747468566869031"/>
  </r>
  <r>
    <x v="18"/>
    <s v="Centereach"/>
    <s v="Low End"/>
    <s v="Baskin-Robbins"/>
    <s v="Pineapple Sherbet"/>
    <n v="516"/>
    <n v="524.4071879999932"/>
    <n v="270594.10900799651"/>
    <n v="1241.866942919984"/>
    <n v="640803.34254671179"/>
    <n v="717.45975491999081"/>
    <n v="370209.23353871529"/>
    <n v="2.4067188816278762"/>
    <n v="0.57772675165427778"/>
  </r>
  <r>
    <x v="18"/>
    <s v="Centereach"/>
    <s v="Low End"/>
    <s v="Baskin-Robbins"/>
    <s v="Green Mint Stick"/>
    <n v="507"/>
    <n v="525.45074399999214"/>
    <n v="266403.527207996"/>
    <n v="1251.1510149599815"/>
    <n v="634333.56458471064"/>
    <n v="725.70027095998933"/>
    <n v="367930.03737671464"/>
    <n v="2.4677534811833954"/>
    <n v="0.58002612177331858"/>
  </r>
  <r>
    <x v="18"/>
    <s v="Centereach"/>
    <s v="Low End"/>
    <s v="Baskin-Robbins"/>
    <s v="Jamoca"/>
    <n v="481"/>
    <n v="488.93265199999371"/>
    <n v="235176.60561199699"/>
    <n v="1183.8439226799846"/>
    <n v="569428.92680907261"/>
    <n v="694.91127067999093"/>
    <n v="334252.32119707565"/>
    <n v="2.4612139764656646"/>
    <n v="0.58699568191966689"/>
  </r>
  <r>
    <x v="18"/>
    <s v="Centereach"/>
    <s v="Low End"/>
    <s v="Baskin-Robbins"/>
    <s v="Pineapple Sherbet"/>
    <n v="469"/>
    <n v="486.25450999999276"/>
    <n v="228053.36518999661"/>
    <n v="1187.1078258999823"/>
    <n v="556753.57034709177"/>
    <n v="700.85331589998964"/>
    <n v="328700.20515709516"/>
    <n v="2.5311467503197917"/>
    <n v="0.59038724251409225"/>
  </r>
  <r>
    <x v="18"/>
    <s v="Lake Grove"/>
    <s v="Low End"/>
    <s v="Baskin-Robbins"/>
    <s v="Chocolate Mint"/>
    <n v="464"/>
    <n v="471.74462399999385"/>
    <n v="218889.50553599716"/>
    <n v="1155.769424159985"/>
    <n v="536277.01281023305"/>
    <n v="684.02480015999117"/>
    <n v="317387.50727423589"/>
    <n v="2.4908823796551398"/>
    <n v="0.59183500260628674"/>
  </r>
  <r>
    <x v="18"/>
    <s v="Lake Grove"/>
    <s v="High End"/>
    <s v="Ben and Jerry's"/>
    <s v="Chocolate"/>
    <n v="423"/>
    <n v="875.03414099668714"/>
    <n v="370139.44164159865"/>
    <n v="1726.513922569982"/>
    <n v="730315.38924710243"/>
    <n v="851.47978157329487"/>
    <n v="360175.94760550378"/>
    <n v="4.0815931975649695"/>
    <n v="0.4931786361188647"/>
  </r>
  <r>
    <x v="18"/>
    <s v="Lake Grove"/>
    <s v="High End"/>
    <s v="Ben and Jerry's"/>
    <s v="Chunky Monkey"/>
    <n v="417"/>
    <n v="864.50312363998728"/>
    <n v="360497.8025578747"/>
    <n v="1714.881043999982"/>
    <n v="715105.39534799254"/>
    <n v="850.37792035999473"/>
    <n v="354607.59279011784"/>
    <n v="4.1124245659471992"/>
    <n v="0.49588157927063986"/>
  </r>
  <r>
    <x v="18"/>
    <s v="Lake Grove"/>
    <s v="High End"/>
    <s v="Ben and Jerry's"/>
    <s v="Cake Batter"/>
    <n v="415"/>
    <n v="843.88351291048923"/>
    <n v="350211.65785785305"/>
    <n v="1686.939154549985"/>
    <n v="700079.74913824373"/>
    <n v="843.05564163949578"/>
    <n v="349868.09128039068"/>
    <n v="4.0649136254216502"/>
    <n v="0.49975462325693237"/>
  </r>
  <r>
    <x v="18"/>
    <s v="Lake Grove"/>
    <s v="High End"/>
    <s v="Ben and Jerry's"/>
    <s v="Mission to Marzipan"/>
    <n v="387"/>
    <n v="801.18084041488908"/>
    <n v="310056.98524056206"/>
    <n v="1641.5373077899847"/>
    <n v="635274.93811472401"/>
    <n v="840.35646737509558"/>
    <n v="325217.95287416194"/>
    <n v="4.2416984697415625"/>
    <n v="0.51193260329031109"/>
  </r>
  <r>
    <x v="18"/>
    <s v="Lake Grove"/>
    <s v="High End"/>
    <s v="Ben and Jerry's"/>
    <s v="New York Super Fudge Chunk"/>
    <n v="302"/>
    <n v="648.39990121459152"/>
    <n v="195816.77016680664"/>
    <n v="1470.8759716599875"/>
    <n v="444204.54344131623"/>
    <n v="822.47607044539598"/>
    <n v="248387.77327450959"/>
    <n v="4.8704502372847269"/>
    <n v="0.55917431944800455"/>
  </r>
  <r>
    <x v="18"/>
    <s v="Lake Grove"/>
    <s v="High End"/>
    <s v="Ben and Jerry's"/>
    <s v="Brownie Batter"/>
    <n v="282"/>
    <n v="624.0082103243908"/>
    <n v="175970.31531147822"/>
    <n v="1448.1977752399862"/>
    <n v="408391.77261767612"/>
    <n v="824.18956491559538"/>
    <n v="232421.4573061979"/>
    <n v="5.1354531036878939"/>
    <n v="0.56911395598506276"/>
  </r>
  <r>
    <x v="18"/>
    <s v="Lake Grove"/>
    <s v="High End"/>
    <s v="Ben and Jerry's"/>
    <s v="Crème Brûlée"/>
    <n v="503"/>
    <n v="589.18904999999131"/>
    <n v="296362.09214999562"/>
    <n v="1386.5984733799796"/>
    <n v="697459.03211012972"/>
    <n v="797.40942337998831"/>
    <n v="401096.9399601341"/>
    <n v="2.7566570047315699"/>
    <n v="0.57508315398344478"/>
  </r>
  <r>
    <x v="18"/>
    <s v="Lake Grove"/>
    <s v="Low End"/>
    <s v="EDY's"/>
    <s v="French Silk®"/>
    <n v="427"/>
    <n v="578.74002742139214"/>
    <n v="247121.99170893445"/>
    <n v="981.56702393998671"/>
    <n v="419129.11922237434"/>
    <n v="402.82699651859457"/>
    <n v="172007.12751343989"/>
    <n v="2.2987518125058237"/>
    <n v="0.41039173759287123"/>
  </r>
  <r>
    <x v="18"/>
    <s v="Lake Grove"/>
    <s v="Low End"/>
    <s v="EDY's"/>
    <s v="Strawberry"/>
    <n v="704"/>
    <n v="871.84759909758873"/>
    <n v="613780.70976470248"/>
    <n v="1760.6954809599824"/>
    <n v="1239529.6185958276"/>
    <n v="888.84788186239371"/>
    <n v="625748.90883112513"/>
    <n v="2.5009878990908843"/>
    <n v="0.50482771806614057"/>
  </r>
  <r>
    <x v="18"/>
    <s v="Lake Grove"/>
    <s v="High End"/>
    <s v="Häagen-Dazs"/>
    <s v="English Toffee"/>
    <n v="314"/>
    <n v="548.43878459759196"/>
    <n v="172209.77836364388"/>
    <n v="874.64013095998723"/>
    <n v="274637.00112143601"/>
    <n v="326.20134636239527"/>
    <n v="102427.22275779213"/>
    <n v="2.7854781240763926"/>
    <n v="0.37295492719315693"/>
  </r>
  <r>
    <x v="18"/>
    <s v="Lake Grove"/>
    <s v="Low End"/>
    <s v="Baskin-Robbins"/>
    <s v="Classic Flavors"/>
    <n v="564"/>
    <n v="1064.8562261687812"/>
    <n v="600578.91155919258"/>
    <n v="1995.1475424799737"/>
    <n v="1125263.2139587051"/>
    <n v="930.29131631119253"/>
    <n v="524684.3023995125"/>
    <n v="3.5374956426949891"/>
    <n v="0.46627695270838865"/>
  </r>
  <r>
    <x v="18"/>
    <s v="Lake Grove"/>
    <s v="Low End"/>
    <s v="Baskin-Robbins"/>
    <s v="Lemon Custard"/>
    <n v="422"/>
    <n v="791.42938748218717"/>
    <n v="333983.20151748299"/>
    <n v="1622.3921596199818"/>
    <n v="684649.49135963235"/>
    <n v="830.96277213779467"/>
    <n v="350666.28984214936"/>
    <n v="3.844531183933606"/>
    <n v="0.5121836710135691"/>
  </r>
  <r>
    <x v="18"/>
    <s v="Lake Grove"/>
    <s v="Low End"/>
    <s v="Baskin-Robbins"/>
    <s v="Daiquiri Ice"/>
    <n v="347"/>
    <n v="665.02413548998845"/>
    <n v="230763.37501502599"/>
    <n v="1455.0772789999835"/>
    <n v="504911.81581299426"/>
    <n v="790.05314350999504"/>
    <n v="274148.4407979683"/>
    <n v="4.1933062795388576"/>
    <n v="0.54296301296998262"/>
  </r>
  <r>
    <x v="18"/>
    <s v="Lake Grove"/>
    <s v="Low End"/>
    <s v="Baskin-Robbins"/>
    <s v="Butter Pecan"/>
    <n v="347"/>
    <n v="701.50613110378788"/>
    <n v="243422.62749301438"/>
    <n v="1072.0928809799814"/>
    <n v="372016.22970005352"/>
    <n v="370.58674987619349"/>
    <n v="128593.60220703913"/>
    <n v="3.0896048443227131"/>
    <n v="0.34566664554049331"/>
  </r>
  <r>
    <x v="18"/>
    <s v="Lake Grove"/>
    <s v="Low End"/>
    <s v="Baskin-Robbins"/>
    <s v="Daiquiri Ice"/>
    <n v="919"/>
    <n v="974.93861099998333"/>
    <n v="895968.58350898465"/>
    <n v="1864.6825109999681"/>
    <n v="1713643.2276089708"/>
    <n v="889.74389999998482"/>
    <n v="817674.64409998618"/>
    <n v="2.029034288356875"/>
    <n v="0.47715570599889645"/>
  </r>
  <r>
    <x v="18"/>
    <s v="Lake Grove"/>
    <s v="Low End"/>
    <s v="Baskin-Robbins"/>
    <s v="Chocolate Mint"/>
    <n v="564"/>
    <n v="600.46259999998949"/>
    <n v="338660.9063999941"/>
    <n v="1303.4525999999771"/>
    <n v="735147.26639998704"/>
    <n v="702.98999999998762"/>
    <n v="396486.35999999294"/>
    <n v="2.3110861702127252"/>
    <n v="0.53932916317785551"/>
  </r>
  <r>
    <x v="18"/>
    <s v="Lake Grove"/>
    <s v="Low End"/>
    <s v="Baskin-Robbins"/>
    <s v="Gold Medal Ribbon"/>
    <n v="689"/>
    <n v="731.35007399998744"/>
    <n v="503900.20098599134"/>
    <n v="1597.8103146599728"/>
    <n v="1100891.3068007212"/>
    <n v="866.4602406599854"/>
    <n v="596991.10581472982"/>
    <n v="2.3190280328882045"/>
    <n v="0.54227978922790676"/>
  </r>
  <r>
    <x v="18"/>
    <s v="Lake Grove"/>
    <s v="Low End"/>
    <s v="Baskin-Robbins"/>
    <s v="Macadamia Nut Brittle"/>
    <n v="919"/>
    <n v="975.8530159999832"/>
    <n v="896808.92170398461"/>
    <n v="2174.3400133599625"/>
    <n v="1998218.4722778057"/>
    <n v="1198.4869973599793"/>
    <n v="1101409.5505738212"/>
    <n v="2.3659847805875542"/>
    <n v="0.55119576055079911"/>
  </r>
  <r>
    <x v="18"/>
    <s v="Lake Grove"/>
    <s v="Low End"/>
    <s v="Baskin-Robbins"/>
    <s v="Maple Nut"/>
    <n v="552"/>
    <n v="588.01634399998977"/>
    <n v="324585.02188799437"/>
    <n v="1364.4921189599763"/>
    <n v="753199.64966590691"/>
    <n v="776.47577495998655"/>
    <n v="428614.62777791254"/>
    <n v="2.4719060126086529"/>
    <n v="0.56905845344993333"/>
  </r>
  <r>
    <x v="18"/>
    <s v="Lake Grove"/>
    <s v="Low End"/>
    <s v="Baskin-Robbins"/>
    <s v="Maple Nut"/>
    <n v="463"/>
    <n v="493.48577199999136"/>
    <n v="228483.912435996"/>
    <n v="1209.9007434799787"/>
    <n v="560184.04423123016"/>
    <n v="716.41497147998734"/>
    <n v="331700.13179523416"/>
    <n v="2.6131765517926104"/>
    <n v="0.59212706111692914"/>
  </r>
  <r>
    <x v="18"/>
    <s v="Lake Grove"/>
    <s v="Low End"/>
    <s v="Baskin-Robbins"/>
    <s v="Maple Nut"/>
    <n v="455"/>
    <n v="485.04956499999156"/>
    <n v="220697.55207499617"/>
    <n v="1196.1594408499793"/>
    <n v="544252.5455867406"/>
    <n v="711.1098758499877"/>
    <n v="323554.99351174443"/>
    <n v="2.6289218480219327"/>
    <n v="0.59449422172739774"/>
  </r>
  <r>
    <x v="18"/>
    <s v="Lake Grove"/>
    <s v="High End"/>
    <s v="Ben and Jerry's"/>
    <s v="Mint Chocolate Cookie"/>
    <n v="418"/>
    <n v="892.77471548018434"/>
    <n v="373179.83107071707"/>
    <n v="1754.066985419978"/>
    <n v="733199.99990555085"/>
    <n v="861.29226993979364"/>
    <n v="360020.16883483378"/>
    <n v="4.1963325010047319"/>
    <n v="0.49102587136008014"/>
  </r>
  <r>
    <x v="18"/>
    <s v="Lake Grove"/>
    <s v="High End"/>
    <s v="Ben and Jerry's"/>
    <s v="Stephen Colbert's AmeriCone Dream"/>
    <n v="406"/>
    <n v="870.88423793598486"/>
    <n v="353579.00060200982"/>
    <n v="1729.8330255999786"/>
    <n v="702312.20839359134"/>
    <n v="858.9487876639937"/>
    <n v="348733.20779158152"/>
    <n v="4.2606724768472377"/>
    <n v="0.49655011492573065"/>
  </r>
  <r>
    <x v="18"/>
    <s v="Lake Grove"/>
    <s v="High End"/>
    <s v="Ben and Jerry's"/>
    <s v="Goodbye Yellow Brickle Road"/>
    <n v="749"/>
    <n v="898.57529999998462"/>
    <n v="673032.89969998843"/>
    <n v="1793.6901319999695"/>
    <n v="1343473.9088679771"/>
    <n v="895.11483199998486"/>
    <n v="670441.00916798867"/>
    <n v="2.3947798825099724"/>
    <n v="0.49903537742158915"/>
  </r>
  <r>
    <x v="18"/>
    <s v="Lake Grove"/>
    <s v="High End"/>
    <s v="Ben and Jerry's"/>
    <s v="Chocolate Macadamia"/>
    <n v="623"/>
    <n v="747.83362499998725"/>
    <n v="465900.34837499209"/>
    <n v="1664.4956190499718"/>
    <n v="1036980.7706681325"/>
    <n v="916.66199404998451"/>
    <n v="571080.42229314032"/>
    <n v="2.6717425666933736"/>
    <n v="0.55071457296666171"/>
  </r>
  <r>
    <x v="18"/>
    <s v="Lake Grove"/>
    <s v="High End"/>
    <s v="Ben and Jerry's"/>
    <s v="Strawberry Banana"/>
    <n v="592"/>
    <n v="710.88839999998777"/>
    <n v="420845.93279999273"/>
    <n v="1602.1819166399725"/>
    <n v="948491.69465086376"/>
    <n v="891.29351663998477"/>
    <n v="527645.76185087103"/>
    <n v="2.7063883727026563"/>
    <n v="0.55629982299960512"/>
  </r>
  <r>
    <x v="18"/>
    <s v="Lake Grove"/>
    <s v="High End"/>
    <s v="Ben and Jerry's"/>
    <s v="Almond Hazelnut Swirl"/>
    <n v="749"/>
    <n v="899.58644999998455"/>
    <n v="673790.25104998844"/>
    <n v="2088.7338309799643"/>
    <n v="1564461.6394039933"/>
    <n v="1189.1473809799797"/>
    <n v="890671.38835400483"/>
    <n v="2.7886967035780565"/>
    <n v="0.56931494254683057"/>
  </r>
  <r>
    <x v="18"/>
    <s v="Lake Grove"/>
    <s v="High End"/>
    <s v="Ben and Jerry's"/>
    <s v="Turtle Soup"/>
    <n v="516"/>
    <n v="612.65969999999015"/>
    <n v="316132.40519999492"/>
    <n v="1431.6055621199771"/>
    <n v="738708.47005390818"/>
    <n v="818.94586211998694"/>
    <n v="422576.06485391327"/>
    <n v="2.7744293839534442"/>
    <n v="0.57204713629867443"/>
  </r>
  <r>
    <x v="18"/>
    <s v="Lake Grove"/>
    <s v="High End"/>
    <s v="Ben and Jerry's"/>
    <s v="Vanilla Caramel Fudge"/>
    <n v="513"/>
    <n v="617.98544999998921"/>
    <n v="317026.53584999446"/>
    <n v="1446.3848668199748"/>
    <n v="741995.43667864706"/>
    <n v="828.39941681998562"/>
    <n v="424968.90082865261"/>
    <n v="2.8194636780116467"/>
    <n v="0.57273789004810771"/>
  </r>
  <r>
    <x v="18"/>
    <s v="Lake Grove"/>
    <s v="Low End"/>
    <s v="EDY's"/>
    <s v="Mint Chocolate Chip"/>
    <n v="764"/>
    <n v="962.92474628838477"/>
    <n v="735674.50616432598"/>
    <n v="1485.4814396399765"/>
    <n v="1134907.8198849421"/>
    <n v="522.55669335159178"/>
    <n v="399233.31372061616"/>
    <n v="1.944347434083739"/>
    <n v="0.3517759827939953"/>
  </r>
  <r>
    <x v="18"/>
    <s v="Lake Grove"/>
    <s v="Low End"/>
    <s v="EDY's"/>
    <s v="Chocolate"/>
    <n v="715"/>
    <n v="924.04362572198397"/>
    <n v="660691.1923912185"/>
    <n v="1438.9229861999752"/>
    <n v="1028829.9351329822"/>
    <n v="514.87936047799121"/>
    <n v="368138.74274176371"/>
    <n v="2.0124797009789863"/>
    <n v="0.35782273646050128"/>
  </r>
  <r>
    <x v="18"/>
    <s v="Lake Grove"/>
    <s v="Low End"/>
    <s v="EDY's"/>
    <s v="Goodbye Yellow Brickle Road"/>
    <n v="972"/>
    <n v="1259.8751252771783"/>
    <n v="1224598.6217694173"/>
    <n v="1967.650404119966"/>
    <n v="1912556.1928046069"/>
    <n v="707.77527884278766"/>
    <n v="687957.57103518955"/>
    <n v="2.0243316914814464"/>
    <n v="0.35970580818666364"/>
  </r>
  <r>
    <x v="18"/>
    <s v="Lake Grove"/>
    <s v="Low End"/>
    <s v="EDY's"/>
    <s v="Rocky Road"/>
    <n v="972"/>
    <n v="1174.4972659199796"/>
    <n v="1141611.3424742201"/>
    <n v="2094.1976319999708"/>
    <n v="2035560.0983039716"/>
    <n v="919.70036607999123"/>
    <n v="893948.75582975149"/>
    <n v="2.1545243127571716"/>
    <n v="0.43916598511367433"/>
  </r>
  <r>
    <x v="18"/>
    <s v="Selden"/>
    <s v="High End"/>
    <s v="Häagen-Dazs"/>
    <s v="Coffee"/>
    <n v="420"/>
    <n v="1022.2851121379819"/>
    <n v="429359.74709795241"/>
    <n v="1989.1346197999737"/>
    <n v="835436.54031598894"/>
    <n v="966.84950766199188"/>
    <n v="406076.79321803653"/>
    <n v="4.7360348090475561"/>
    <n v="0.48606539649851238"/>
  </r>
  <r>
    <x v="18"/>
    <s v="Selden"/>
    <s v="High End"/>
    <s v="Häagen-Dazs"/>
    <s v="Chocolate Mint"/>
    <n v="361"/>
    <n v="896.35497096178415"/>
    <n v="323584.14451720408"/>
    <n v="1836.6779127799766"/>
    <n v="663040.72651357157"/>
    <n v="940.32294181819248"/>
    <n v="339456.58199636749"/>
    <n v="5.0877504509140623"/>
    <n v="0.51196942875788676"/>
  </r>
  <r>
    <x v="18"/>
    <s v="Selden"/>
    <s v="High End"/>
    <s v="Häagen-Dazs"/>
    <s v="Pralines and Cream"/>
    <n v="420"/>
    <n v="559.71215999999026"/>
    <n v="235079.10719999592"/>
    <n v="1298.2881599999776"/>
    <n v="545281.02719999058"/>
    <n v="738.57599999998729"/>
    <n v="310201.91999999469"/>
    <n v="3.0911622857142325"/>
    <n v="0.56888449171407374"/>
  </r>
  <r>
    <x v="18"/>
    <s v="Selden"/>
    <s v="High End"/>
    <s v="Häagen-Dazs"/>
    <s v="Mocha Almond Fudge"/>
    <n v="510"/>
    <n v="677.99960999998837"/>
    <n v="345779.80109999405"/>
    <n v="1584.6370898999728"/>
    <n v="808164.91584898613"/>
    <n v="906.63747989998444"/>
    <n v="462385.11474899208"/>
    <n v="3.1071315488234763"/>
    <n v="0.57214202903531319"/>
  </r>
  <r>
    <x v="18"/>
    <s v="Selden"/>
    <s v="High End"/>
    <s v="Häagen-Dazs"/>
    <s v="Butter Pecan"/>
    <n v="361"/>
    <n v="481.35559499999158"/>
    <n v="173769.36979499695"/>
    <n v="1172.9538449999798"/>
    <n v="423436.33804499271"/>
    <n v="691.59824999998818"/>
    <n v="249666.96824999576"/>
    <n v="3.2491796260387251"/>
    <n v="0.58962102639256031"/>
  </r>
  <r>
    <x v="18"/>
    <s v="Selden"/>
    <s v="Low End"/>
    <s v="Baskin-Robbins"/>
    <s v="Butterscotch Ribbon"/>
    <n v="833"/>
    <n v="898.29137299998342"/>
    <n v="748276.71370898618"/>
    <n v="1877.5915395699651"/>
    <n v="1564033.752461781"/>
    <n v="979.30016656998168"/>
    <n v="815757.03875279485"/>
    <n v="2.254011452064784"/>
    <n v="0.52157252838616652"/>
  </r>
  <r>
    <x v="18"/>
    <s v="Selden"/>
    <s v="Low End"/>
    <s v="Baskin-Robbins"/>
    <s v="Mint Chocolate Chip"/>
    <n v="655"/>
    <n v="705.42713999998705"/>
    <n v="462054.77669999149"/>
    <n v="1561.2053225999714"/>
    <n v="1022589.4863029813"/>
    <n v="855.77818259998435"/>
    <n v="560534.70960298972"/>
    <n v="2.383519576488506"/>
    <n v="0.548152232260395"/>
  </r>
  <r>
    <x v="18"/>
    <s v="Selden"/>
    <s v="High End"/>
    <s v="Ben and Jerry's"/>
    <s v="Dublin Mudslide"/>
    <n v="652"/>
    <n v="795.26069999998526"/>
    <n v="518509.97639999038"/>
    <n v="1751.1311017199675"/>
    <n v="1141737.4783214189"/>
    <n v="955.87040171998228"/>
    <n v="623227.50192142848"/>
    <n v="2.6857838983435087"/>
    <n v="0.54585884562333609"/>
  </r>
  <r>
    <x v="18"/>
    <s v="Selden"/>
    <s v="High End"/>
    <s v="Ben and Jerry's"/>
    <s v="Phish Food"/>
    <n v="625"/>
    <n v="762.60937499998579"/>
    <n v="476630.85937499109"/>
    <n v="1696.0771437499684"/>
    <n v="1060048.2148437302"/>
    <n v="933.46776874998261"/>
    <n v="583417.35546873906"/>
    <n v="2.7137234299999493"/>
    <n v="0.5503686976679123"/>
  </r>
  <r>
    <x v="18"/>
    <s v="Selden"/>
    <s v="High End"/>
    <s v="Ben and Jerry's"/>
    <s v="Brownie Batter"/>
    <n v="617"/>
    <n v="752.98679999998592"/>
    <n v="464592.85559999134"/>
    <n v="1679.8831492799686"/>
    <n v="1036487.9031057407"/>
    <n v="926.8963492799827"/>
    <n v="571895.04750574939"/>
    <n v="2.7226631268719101"/>
    <n v="0.55176239471017308"/>
  </r>
  <r>
    <x v="18"/>
    <s v="Selden"/>
    <s v="High End"/>
    <s v="Ben and Jerry's"/>
    <s v="Mission to Marzipan"/>
    <n v="559"/>
    <n v="688.11502499998664"/>
    <n v="384656.29897499253"/>
    <n v="1573.7287184899697"/>
    <n v="879714.35363589309"/>
    <n v="885.61369348998301"/>
    <n v="495058.05466090055"/>
    <n v="2.8152570992664931"/>
    <n v="0.56274863836745037"/>
  </r>
  <r>
    <x v="18"/>
    <s v="Selden"/>
    <s v="Low End"/>
    <s v="EDY's"/>
    <s v="Take the Cake"/>
    <n v="876"/>
    <n v="1130.3361953099777"/>
    <n v="990174.50709154049"/>
    <n v="2212.3345009999666"/>
    <n v="1938005.0228759707"/>
    <n v="1081.9983056899889"/>
    <n v="947830.5157844302"/>
    <n v="2.5254960057077245"/>
    <n v="0.48907536595434814"/>
  </r>
  <r>
    <x v="18"/>
    <s v="Selden"/>
    <s v="Low End"/>
    <s v="EDY's"/>
    <s v="Butter Pecan"/>
    <n v="869"/>
    <n v="1110.2265976983795"/>
    <n v="964786.91339989181"/>
    <n v="2183.5922506399688"/>
    <n v="1897541.6658061328"/>
    <n v="1073.3656529415894"/>
    <n v="932754.75240624102"/>
    <n v="2.5127643850862702"/>
    <n v="0.49155956320462602"/>
  </r>
  <r>
    <x v="18"/>
    <s v="Selden"/>
    <s v="Low End"/>
    <s v="EDY's"/>
    <s v="Mint Chocolate Chip"/>
    <n v="832"/>
    <n v="1081.9275885919787"/>
    <n v="900163.75370852626"/>
    <n v="2149.9599631999672"/>
    <n v="1788766.6893823727"/>
    <n v="1068.0323746079885"/>
    <n v="888602.9356738464"/>
    <n v="2.5840864942307298"/>
    <n v="0.49676849471110407"/>
  </r>
  <r>
    <x v="18"/>
    <s v="Selden"/>
    <s v="Low End"/>
    <s v="EDY's"/>
    <s v="Cookie Dough"/>
    <n v="924"/>
    <n v="1185.080932509577"/>
    <n v="1095014.7816388491"/>
    <n v="2183.3352661599656"/>
    <n v="2017401.7859318082"/>
    <n v="998.25433365038862"/>
    <n v="922387.00429295911"/>
    <n v="2.3629169547185773"/>
    <n v="0.45721532057974368"/>
  </r>
  <r>
    <x v="18"/>
    <s v="Selden"/>
    <s v="High End"/>
    <s v="Häagen-Dazs"/>
    <s v="Radish and Rice"/>
    <n v="609"/>
    <n v="832.96401299998354"/>
    <n v="507275.08391698997"/>
    <n v="1866.852023669963"/>
    <n v="1136912.8824150076"/>
    <n v="1033.8880106699794"/>
    <n v="629637.7984980176"/>
    <n v="3.0654384625122546"/>
    <n v="0.55381358434478589"/>
  </r>
  <r>
    <x v="18"/>
    <s v="Selden"/>
    <s v="High End"/>
    <s v="Häagen-Dazs"/>
    <s v="Cookies and Cream"/>
    <n v="592"/>
    <n v="799.68839999998499"/>
    <n v="473415.53279999114"/>
    <n v="1803.6319559999665"/>
    <n v="1067750.1179519801"/>
    <n v="1003.9435559999815"/>
    <n v="594334.58515198901"/>
    <n v="3.046675601351295"/>
    <n v="0.55662329149816869"/>
  </r>
  <r>
    <x v="18"/>
    <s v="Selden"/>
    <s v="High End"/>
    <s v="Häagen-Dazs"/>
    <s v="Strawberry"/>
    <n v="556"/>
    <n v="757.56556799998532"/>
    <n v="421206.45580799185"/>
    <n v="1733.5841011199666"/>
    <n v="963872.76022270147"/>
    <n v="976.01853311998127"/>
    <n v="542666.30441470956"/>
    <n v="3.1179570164028174"/>
    <n v="0.56300616306381279"/>
  </r>
  <r>
    <x v="18"/>
    <s v="Selden"/>
    <s v="High End"/>
    <s v="Häagen-Dazs"/>
    <s v="Rockmelon"/>
    <n v="550"/>
    <n v="750.62294999998528"/>
    <n v="412842.62249999191"/>
    <n v="1722.1329404999663"/>
    <n v="947173.11727498146"/>
    <n v="971.50999049998097"/>
    <n v="534330.49477498955"/>
    <n v="3.1311508009090296"/>
    <n v="0.5641318202867277"/>
  </r>
  <r>
    <x v="18"/>
    <s v="Selden"/>
    <s v="High End"/>
    <s v="Häagen-Dazs"/>
    <s v="Pralines and Cream"/>
    <n v="473"/>
    <n v="637.64467799998818"/>
    <n v="301605.93269399443"/>
    <n v="1519.7770960199719"/>
    <n v="718854.56641744671"/>
    <n v="882.13241801998367"/>
    <n v="417248.63372345228"/>
    <n v="3.2130593996193908"/>
    <n v="0.58043539432863733"/>
  </r>
  <r>
    <x v="18"/>
    <s v="Selden"/>
    <s v="Low End"/>
    <s v="Baskin-Robbins"/>
    <s v="Green Mint Stick"/>
    <n v="898"/>
    <n v="1002.3395179999783"/>
    <n v="900100.88716398051"/>
    <n v="2062.2452126199555"/>
    <n v="1851896.20093272"/>
    <n v="1059.9056946199771"/>
    <n v="951795.31376873946"/>
    <n v="2.2964868737415984"/>
    <n v="0.51395716093016519"/>
  </r>
  <r>
    <x v="18"/>
    <s v="Selden"/>
    <s v="Low End"/>
    <s v="Baskin-Robbins"/>
    <s v="Chocolate"/>
    <n v="838"/>
    <n v="920.52623999998127"/>
    <n v="771400.98911998433"/>
    <n v="1921.5814415999612"/>
    <n v="1610285.2480607675"/>
    <n v="1001.0552015999799"/>
    <n v="838884.25894078321"/>
    <n v="2.2930566128877818"/>
    <n v="0.52095382476553997"/>
  </r>
  <r>
    <x v="18"/>
    <s v="Selden"/>
    <s v="High End"/>
    <s v="Ben and Jerry's"/>
    <s v="Fossil Fuel"/>
    <n v="785"/>
    <n v="975.1466249999803"/>
    <n v="765490.1006249846"/>
    <n v="2062.7662338499586"/>
    <n v="1619271.4935722174"/>
    <n v="1087.6196088499782"/>
    <n v="853781.39294723282"/>
    <n v="2.6277276864330683"/>
    <n v="0.52726265875510225"/>
  </r>
  <r>
    <x v="18"/>
    <s v="Selden"/>
    <s v="High End"/>
    <s v="Ben and Jerry's"/>
    <s v="Raspberry Peach Cobbler"/>
    <n v="742"/>
    <n v="935.42084999997985"/>
    <n v="694082.27069998509"/>
    <n v="2001.7514246599569"/>
    <n v="1485299.5570976881"/>
    <n v="1066.3305746599772"/>
    <n v="791217.28639770299"/>
    <n v="2.6977782003503461"/>
    <n v="0.53269879642579387"/>
  </r>
  <r>
    <x v="18"/>
    <s v="Selden"/>
    <s v="High End"/>
    <s v="Ben and Jerry's"/>
    <s v="ONE Cheesecake Brownie"/>
    <n v="689"/>
    <n v="868.76009999998121"/>
    <n v="598575.70889998705"/>
    <n v="1889.1223539599594"/>
    <n v="1301605.301878412"/>
    <n v="1020.3622539599781"/>
    <n v="703029.59297842497"/>
    <n v="2.7418321537880397"/>
    <n v="0.54012502251169969"/>
  </r>
  <r>
    <x v="18"/>
    <s v="Selden"/>
    <s v="High End"/>
    <s v="Ben and Jerry's"/>
    <s v="Half Baked"/>
    <n v="685"/>
    <n v="864.79537499998128"/>
    <n v="592384.83187498723"/>
    <n v="1882.9441493499592"/>
    <n v="1289816.7423047221"/>
    <n v="1018.1487743499779"/>
    <n v="697431.91042973485"/>
    <n v="2.748823575693371"/>
    <n v="0.54072170685544185"/>
  </r>
  <r>
    <x v="18"/>
    <s v="Selden"/>
    <s v="Low End"/>
    <s v="EDY's"/>
    <s v="Girl Scouts® Thin Mint Cookie (Jan-Apr)"/>
    <n v="974"/>
    <n v="1272.7329945231725"/>
    <n v="1239641.9366655699"/>
    <n v="2403.0935307199588"/>
    <n v="2340613.0989212398"/>
    <n v="1130.3605361967864"/>
    <n v="1100971.1622556699"/>
    <n v="2.4672418179876372"/>
    <n v="0.47037725404642661"/>
  </r>
  <r>
    <x v="18"/>
    <s v="Selden"/>
    <s v="High End"/>
    <s v="Häagen-Dazs"/>
    <s v="Lychee"/>
    <n v="680"/>
    <n v="950.22383999997942"/>
    <n v="646152.21119998605"/>
    <n v="2080.5861455999548"/>
    <n v="1414798.5790079692"/>
    <n v="1130.3623055999753"/>
    <n v="768646.36780798319"/>
    <n v="3.0596855082352277"/>
    <n v="0.54329031652473381"/>
  </r>
  <r>
    <x v="18"/>
    <s v="Selden"/>
    <s v="High End"/>
    <s v="Häagen-Dazs"/>
    <s v="Butter Pecan"/>
    <n v="638"/>
    <n v="891.85126799998056"/>
    <n v="569001.10898398759"/>
    <n v="1978.7810641199571"/>
    <n v="1262462.3189085326"/>
    <n v="1086.9297961199766"/>
    <n v="693461.20992454502"/>
    <n v="3.1015377180563592"/>
    <n v="0.54929260029248239"/>
  </r>
  <r>
    <x v="18"/>
    <s v="Selden"/>
    <s v="High End"/>
    <s v="Häagen-Dazs"/>
    <s v="Mango Sorbet"/>
    <n v="623"/>
    <n v="869.48683499998117"/>
    <n v="541690.29820498824"/>
    <n v="1939.0437526499582"/>
    <n v="1208024.257900924"/>
    <n v="1069.5569176499771"/>
    <n v="666333.95969593571"/>
    <n v="3.1124297795344433"/>
    <n v="0.55158988351257521"/>
  </r>
  <r>
    <x v="18"/>
    <s v="Selden"/>
    <s v="High End"/>
    <s v="Häagen-Dazs"/>
    <s v="Strawberry"/>
    <n v="607"/>
    <n v="847.30765799998176"/>
    <n v="514315.74840598891"/>
    <n v="1900.3800142199589"/>
    <n v="1153530.668631515"/>
    <n v="1053.0723562199771"/>
    <n v="639214.92022552609"/>
    <n v="3.1307743232618761"/>
    <n v="0.55413777683419141"/>
  </r>
  <r>
    <x v="18"/>
    <s v="Selden"/>
    <s v="High End"/>
    <s v="Häagen-Dazs"/>
    <s v="Cherry Vanilla"/>
    <n v="590"/>
    <n v="823.72436999998217"/>
    <n v="485997.3782999895"/>
    <n v="1859.2638182999599"/>
    <n v="1096965.6527969763"/>
    <n v="1035.5394482999777"/>
    <n v="610968.27449698676"/>
    <n v="3.1512946072880674"/>
    <n v="0.55696208257676716"/>
  </r>
  <r>
    <x v="18"/>
    <s v="Smithtown"/>
    <s v="High End"/>
    <s v="Häagen-Dazs"/>
    <s v="Butter Pecan"/>
    <n v="486"/>
    <n v="679.61462399998527"/>
    <n v="330292.70726399287"/>
    <n v="1608.232916159965"/>
    <n v="781601.19725374295"/>
    <n v="928.61829215997977"/>
    <n v="451308.48998975009"/>
    <n v="3.3091212266665946"/>
    <n v="0.57741530025220145"/>
  </r>
  <r>
    <x v="18"/>
    <s v="Smithtown"/>
    <s v="Low End"/>
    <s v="Baskin-Robbins"/>
    <s v="Rocky Road"/>
    <n v="218"/>
    <n v="496.71576239998836"/>
    <n v="108284.03620319747"/>
    <n v="801.84103999998138"/>
    <n v="174801.34671999593"/>
    <n v="305.12527759999301"/>
    <n v="66517.310516798461"/>
    <n v="3.6781699082567951"/>
    <n v="0.3805308812829038"/>
  </r>
  <r>
    <x v="18"/>
    <s v="Smithtown"/>
    <s v="Low End"/>
    <s v="Baskin-Robbins"/>
    <s v="Pannacotta"/>
    <n v="318"/>
    <n v="521.16987764038777"/>
    <n v="165732.0210896433"/>
    <n v="880.44539883997948"/>
    <n v="279981.63683111349"/>
    <n v="359.27552119959171"/>
    <n v="114249.61574147019"/>
    <n v="2.7686962227672312"/>
    <n v="0.40806110370154808"/>
  </r>
  <r>
    <x v="18"/>
    <s v="Smithtown"/>
    <s v="Low End"/>
    <s v="Baskin-Robbins"/>
    <s v="Chocolate Chip Cookie Dough"/>
    <n v="932"/>
    <n v="1059.2077479999755"/>
    <n v="987181.6211359771"/>
    <n v="2163.0305133199499"/>
    <n v="2015944.4384141932"/>
    <n v="1103.8227653199745"/>
    <n v="1028762.8172782161"/>
    <n v="2.3208481902574571"/>
    <n v="0.51031308089397254"/>
  </r>
  <r>
    <x v="18"/>
    <s v="Smithtown"/>
    <s v="Low End"/>
    <s v="Baskin-Robbins"/>
    <s v="Oreo Cookies'n Cream"/>
    <n v="931"/>
    <n v="1049.7341539999763"/>
    <n v="977302.49737397803"/>
    <n v="2144.1402418599519"/>
    <n v="1996194.5651716152"/>
    <n v="1094.4060878599755"/>
    <n v="1018892.0677976372"/>
    <n v="2.3030507431363607"/>
    <n v="0.51041721361967629"/>
  </r>
  <r>
    <x v="18"/>
    <s v="Smithtown"/>
    <s v="Low End"/>
    <s v="Baskin-Robbins"/>
    <s v="Chocolate Chip"/>
    <n v="930"/>
    <n v="1057.1198399999755"/>
    <n v="983121.45119997719"/>
    <n v="2159.6860655999499"/>
    <n v="2008508.0410079535"/>
    <n v="1102.5662255999744"/>
    <n v="1025386.5898079763"/>
    <n v="2.3222430812902686"/>
    <n v="0.51052152586523591"/>
  </r>
  <r>
    <x v="18"/>
    <s v="Smithtown"/>
    <s v="Low End"/>
    <s v="Baskin-Robbins"/>
    <s v="Vanilla"/>
    <n v="902"/>
    <n v="1027.8055479999759"/>
    <n v="927080.60429597832"/>
    <n v="2112.7269153199504"/>
    <n v="1905679.6776185953"/>
    <n v="1084.9213673199745"/>
    <n v="978599.07332261698"/>
    <n v="2.342269307450056"/>
    <n v="0.51351708517220951"/>
  </r>
  <r>
    <x v="18"/>
    <s v="Smithtown"/>
    <s v="Low End"/>
    <s v="Baskin-Robbins"/>
    <s v="Daiquiri Ice"/>
    <n v="899"/>
    <n v="1014.0108679999771"/>
    <n v="911595.77033197938"/>
    <n v="2085.7848341199528"/>
    <n v="1875120.5658738376"/>
    <n v="1071.7739661199757"/>
    <n v="963524.79554185818"/>
    <n v="2.3201166119243077"/>
    <n v="0.5138468496786176"/>
  </r>
  <r>
    <x v="18"/>
    <s v="Smithtown"/>
    <s v="Low End"/>
    <s v="Baskin-Robbins"/>
    <s v="Chocolate Chip"/>
    <n v="886"/>
    <n v="1007.2818819999766"/>
    <n v="892451.7474519792"/>
    <n v="2078.1395133799519"/>
    <n v="1841231.6088546375"/>
    <n v="1070.8576313799754"/>
    <n v="948779.86140265828"/>
    <n v="2.3455299248080723"/>
    <n v="0.51529631407580456"/>
  </r>
  <r>
    <x v="18"/>
    <s v="Smithtown"/>
    <s v="Low End"/>
    <s v="Baskin-Robbins"/>
    <s v="Gold Medal Ribbon"/>
    <n v="796"/>
    <n v="898.15067999997973"/>
    <n v="714927.94127998385"/>
    <n v="1896.1861211999574"/>
    <n v="1509364.1524751661"/>
    <n v="998.03544119997764"/>
    <n v="794436.21119518229"/>
    <n v="2.3821433683416551"/>
    <n v="0.52633833253056095"/>
  </r>
  <r>
    <x v="18"/>
    <s v="Smithtown"/>
    <s v="High End"/>
    <s v="Ben and Jerry's"/>
    <s v="Pumpkin Cheesecake"/>
    <n v="903"/>
    <n v="1162.7705249999728"/>
    <n v="1049981.7840749754"/>
    <n v="2232.8112809999475"/>
    <n v="2016228.5867429525"/>
    <n v="1070.0407559999746"/>
    <n v="966246.80266797706"/>
    <n v="2.4726592259135631"/>
    <n v="0.47923474997885401"/>
  </r>
  <r>
    <x v="18"/>
    <s v="Smithtown"/>
    <s v="High End"/>
    <s v="Ben and Jerry's"/>
    <s v="Brownie Batter"/>
    <n v="687"/>
    <n v="882.62324999997952"/>
    <n v="606362.17274998594"/>
    <n v="1797.2967299999584"/>
    <n v="1234742.8535099714"/>
    <n v="914.67347999997889"/>
    <n v="628380.68075998547"/>
    <n v="2.6161524454147864"/>
    <n v="0.5089162322128078"/>
  </r>
  <r>
    <x v="18"/>
    <s v="Smithtown"/>
    <s v="High End"/>
    <s v="Ben and Jerry's"/>
    <s v="Chunky Monkey"/>
    <n v="938"/>
    <n v="1196.020349999973"/>
    <n v="1121867.0882999746"/>
    <n v="2447.1498948599451"/>
    <n v="2295426.6013786285"/>
    <n v="1251.1295448599722"/>
    <n v="1173559.513078654"/>
    <n v="2.608901806886935"/>
    <n v="0.51125987316423727"/>
  </r>
  <r>
    <x v="18"/>
    <s v="Smithtown"/>
    <s v="High End"/>
    <s v="Ben and Jerry's"/>
    <s v="Crème Brûlée"/>
    <n v="923"/>
    <n v="1188.9393749999722"/>
    <n v="1097391.0431249742"/>
    <n v="2439.5280117499433"/>
    <n v="2251684.3548451979"/>
    <n v="1250.5886367499711"/>
    <n v="1154293.3117202236"/>
    <n v="2.6430422662512929"/>
    <n v="0.51263548962198147"/>
  </r>
  <r>
    <x v="18"/>
    <s v="Smithtown"/>
    <s v="High End"/>
    <s v="Ben and Jerry's"/>
    <s v="Peanut Butter Cookie Dough"/>
    <n v="788"/>
    <n v="1015.5743999999761"/>
    <n v="800272.62719998113"/>
    <n v="2146.6429222399497"/>
    <n v="1691554.6227250805"/>
    <n v="1131.0685222399736"/>
    <n v="891281.99552509934"/>
    <n v="2.7241661449745553"/>
    <n v="0.52690110242449717"/>
  </r>
  <r>
    <x v="18"/>
    <s v="Smithtown"/>
    <s v="High End"/>
    <s v="Ben and Jerry's"/>
    <s v="Stephen Colbert's AmeriCone Dream"/>
    <n v="722"/>
    <n v="930.67604999997809"/>
    <n v="671948.10809998424"/>
    <n v="2003.1793385799531"/>
    <n v="1446295.4824547262"/>
    <n v="1072.5032885799751"/>
    <n v="774347.374354742"/>
    <n v="2.7744866185317911"/>
    <n v="0.53540053450245195"/>
  </r>
  <r>
    <x v="18"/>
    <s v="Smithtown"/>
    <s v="High End"/>
    <s v="Ben and Jerry's"/>
    <s v="Karamel Sutra"/>
    <n v="674"/>
    <n v="866.67974999997978"/>
    <n v="584142.15149998642"/>
    <n v="1893.9300830999562"/>
    <n v="1276508.8760093704"/>
    <n v="1027.2503330999764"/>
    <n v="692366.72450938402"/>
    <n v="2.8099852864984514"/>
    <n v="0.54239084233700352"/>
  </r>
  <r>
    <x v="18"/>
    <s v="Smithtown"/>
    <s v="High End"/>
    <s v="Ben and Jerry's"/>
    <s v="Mint Chocolate Cookie"/>
    <n v="632"/>
    <n v="814.94819999998083"/>
    <n v="515047.2623999879"/>
    <n v="1807.6669767199576"/>
    <n v="1142445.5292870132"/>
    <n v="992.71877671997674"/>
    <n v="627398.26688702533"/>
    <n v="2.8602325581011985"/>
    <n v="0.54917127408129229"/>
  </r>
  <r>
    <x v="18"/>
    <s v="Smithtown"/>
    <s v="High End"/>
    <s v="Ben and Jerry's"/>
    <s v="Belgian Chocolate"/>
    <n v="903"/>
    <n v="1164.5990999999726"/>
    <n v="1051632.9872999752"/>
    <n v="2615.6713508399384"/>
    <n v="2361951.2298084642"/>
    <n v="1451.0722508399658"/>
    <n v="1310318.2425084889"/>
    <n v="2.896646014219201"/>
    <n v="0.55476092222901041"/>
  </r>
  <r>
    <x v="18"/>
    <s v="Smithtown"/>
    <s v="High End"/>
    <s v="Ben and Jerry's"/>
    <s v="World Class Chocolate"/>
    <n v="687"/>
    <n v="883.85984999997936"/>
    <n v="607211.71694998583"/>
    <n v="2087.7174491399514"/>
    <n v="1434261.8875591466"/>
    <n v="1203.8575991399721"/>
    <n v="827050.17060916079"/>
    <n v="3.0388900278601914"/>
    <n v="0.5766381842695758"/>
  </r>
  <r>
    <x v="18"/>
    <s v="Smithtown"/>
    <s v="Low End"/>
    <s v="EDY's"/>
    <s v="Mint Chocolate Chip"/>
    <n v="772"/>
    <n v="1028.3394591199758"/>
    <n v="793878.06244062132"/>
    <n v="2032.2853519999637"/>
    <n v="1568924.2917439721"/>
    <n v="1003.9458928799879"/>
    <n v="775046.22930335079"/>
    <n v="2.6324939792745643"/>
    <n v="0.4939984888893722"/>
  </r>
  <r>
    <x v="18"/>
    <s v="Smithtown"/>
    <s v="Low End"/>
    <s v="EDY's"/>
    <s v="Chocolate"/>
    <n v="686"/>
    <n v="926.2054324599784"/>
    <n v="635376.92666754522"/>
    <n v="1905.8102659999674"/>
    <n v="1307385.8424759777"/>
    <n v="979.60483353998904"/>
    <n v="672008.9158084325"/>
    <n v="2.7781490758017018"/>
    <n v="0.51400963202703509"/>
  </r>
  <r>
    <x v="18"/>
    <s v="Smithtown"/>
    <s v="Low End"/>
    <s v="EDY's"/>
    <s v="Chocolate Almond"/>
    <n v="772"/>
    <n v="1100.286835257974"/>
    <n v="849421.43681915593"/>
    <n v="1764.0623717999583"/>
    <n v="1361856.1510295679"/>
    <n v="663.77553654198437"/>
    <n v="512434.714210412"/>
    <n v="2.2850548857512414"/>
    <n v="0.37627668224945016"/>
  </r>
  <r>
    <x v="18"/>
    <s v="Smithtown"/>
    <s v="Low End"/>
    <s v="EDY's"/>
    <s v="Peppermint (Holiday)"/>
    <n v="686"/>
    <n v="990.14680793937691"/>
    <n v="679240.71024641255"/>
    <n v="1611.5195417399623"/>
    <n v="1105502.4056336142"/>
    <n v="621.37273380058537"/>
    <n v="426261.69538720162"/>
    <n v="2.3491538509328898"/>
    <n v="0.38558187952824169"/>
  </r>
  <r>
    <x v="18"/>
    <s v="Smithtown"/>
    <s v="High End"/>
    <s v="Häagen-Dazs"/>
    <s v="Chocolate Chip Cookie Dough"/>
    <n v="863"/>
    <n v="1230.013187999971"/>
    <n v="1061501.3812439749"/>
    <n v="2400.2849879999435"/>
    <n v="2071445.9446439513"/>
    <n v="1170.2717999999725"/>
    <n v="1009944.5633999764"/>
    <n v="2.7813267531864931"/>
    <n v="0.48755535523934213"/>
  </r>
  <r>
    <x v="18"/>
    <s v="Smithtown"/>
    <s v="High End"/>
    <s v="Häagen-Dazs"/>
    <s v="Dulce de Leche"/>
    <n v="652"/>
    <n v="930.25403999997809"/>
    <n v="606525.63407998567"/>
    <n v="2054.556363599952"/>
    <n v="1339570.7490671687"/>
    <n v="1124.302323599974"/>
    <n v="733045.11498718301"/>
    <n v="3.1511600668710922"/>
    <n v="0.54722388906868158"/>
  </r>
  <r>
    <x v="18"/>
    <s v="Smithtown"/>
    <s v="High End"/>
    <s v="Häagen-Dazs"/>
    <s v="English Toffee"/>
    <n v="630"/>
    <n v="896.66891999997915"/>
    <n v="564901.41959998687"/>
    <n v="1994.8457027999534"/>
    <n v="1256752.7927639706"/>
    <n v="1098.1767827999743"/>
    <n v="691851.37316398369"/>
    <n v="3.1664217504761165"/>
    <n v="0.55050713007957452"/>
  </r>
  <r>
    <x v="18"/>
    <s v="Smithtown"/>
    <s v="High End"/>
    <s v="Häagen-Dazs"/>
    <s v="Black Raspberry Chip"/>
    <n v="596"/>
    <n v="848.42566799998019"/>
    <n v="505661.6981279882"/>
    <n v="1910.6577601199554"/>
    <n v="1138752.0250314933"/>
    <n v="1062.2320921199753"/>
    <n v="633090.32690350502"/>
    <n v="3.2058016109395222"/>
    <n v="0.55595099985529906"/>
  </r>
  <r>
    <x v="18"/>
    <s v="Smithtown"/>
    <s v="High End"/>
    <s v="Häagen-Dazs"/>
    <s v="Raspberry Sherbet"/>
    <n v="863"/>
    <n v="1231.9471709999709"/>
    <n v="1063170.4085729748"/>
    <n v="2818.6166654099334"/>
    <n v="2432466.1822487726"/>
    <n v="1586.6694944099625"/>
    <n v="1369295.7736757977"/>
    <n v="3.2660679784587874"/>
    <n v="0.56292489641517141"/>
  </r>
  <r>
    <x v="18"/>
    <s v="Smithtown"/>
    <s v="Low End"/>
    <s v="Baskin-Robbins"/>
    <s v="Rocky Road"/>
    <n v="997"/>
    <n v="1159.8639379999706"/>
    <n v="1156384.3461859708"/>
    <n v="2181.1601379999452"/>
    <n v="2174616.6575859454"/>
    <n v="1021.2961999999745"/>
    <n v="1018232.3113999746"/>
    <n v="2.1877233079237164"/>
    <n v="0.46823531303688265"/>
  </r>
  <r>
    <x v="18"/>
    <s v="Smithtown"/>
    <s v="Low End"/>
    <s v="Baskin-Robbins"/>
    <s v="Cherries Jubilee"/>
    <n v="877"/>
    <n v="1022.879302999974"/>
    <n v="897065.14873097721"/>
    <n v="2114.7840132699462"/>
    <n v="1854665.5796377428"/>
    <n v="1091.9047102699722"/>
    <n v="957600.43090676563"/>
    <n v="2.4113842796692659"/>
    <n v="0.51631972977781049"/>
  </r>
  <r>
    <x v="18"/>
    <s v="Smithtown"/>
    <s v="Low End"/>
    <s v="Baskin-Robbins"/>
    <s v="Green Mint Stick"/>
    <n v="832"/>
    <n v="955.98963199997695"/>
    <n v="795383.3738239808"/>
    <n v="1998.7112108799515"/>
    <n v="1662927.7274521196"/>
    <n v="1042.7215788799745"/>
    <n v="867544.35362813878"/>
    <n v="2.40229712846148"/>
    <n v="0.52169696812823019"/>
  </r>
  <r>
    <x v="18"/>
    <s v="Smithtown"/>
    <s v="Low End"/>
    <s v="Baskin-Robbins"/>
    <s v="Pralines 'n Cream"/>
    <n v="997"/>
    <n v="1161.6495649999706"/>
    <n v="1158164.6163049708"/>
    <n v="2551.0506086499354"/>
    <n v="2543397.4568239856"/>
    <n v="1389.4010436499648"/>
    <n v="1385232.8405190147"/>
    <n v="2.5587267890169865"/>
    <n v="0.54463876135537048"/>
  </r>
  <r>
    <x v="18"/>
    <s v="Smithtown"/>
    <s v="High End"/>
    <s v="Ben and Jerry's"/>
    <s v="ONE Cheesecake Brownie"/>
    <n v="927"/>
    <n v="1219.7465999999692"/>
    <n v="1130705.0981999715"/>
    <n v="2500.839129359937"/>
    <n v="2318277.8729166617"/>
    <n v="1281.0925293599678"/>
    <n v="1187572.7747166902"/>
    <n v="2.6977768385759839"/>
    <n v="0.512265069080173"/>
  </r>
  <r>
    <x v="18"/>
    <s v="Smithtown"/>
    <s v="High End"/>
    <s v="Ben and Jerry's"/>
    <s v="Chocolate"/>
    <n v="926"/>
    <n v="1218.6391499999693"/>
    <n v="1128459.8528999717"/>
    <n v="2499.0417513399366"/>
    <n v="2314112.6617407813"/>
    <n v="1280.4026013399673"/>
    <n v="1185652.8088408096"/>
    <n v="2.6987491915118107"/>
    <n v="0.51235742686309294"/>
  </r>
  <r>
    <x v="18"/>
    <s v="Smithtown"/>
    <s v="High End"/>
    <s v="Ben and Jerry's"/>
    <s v="Turtle Soup"/>
    <n v="909"/>
    <n v="1196.4712499999698"/>
    <n v="1087592.3662499725"/>
    <n v="2461.6372364999379"/>
    <n v="2237628.2479784437"/>
    <n v="1265.1659864999681"/>
    <n v="1150035.8817284713"/>
    <n v="2.7080717673266643"/>
    <n v="0.51395305845260764"/>
  </r>
  <r>
    <x v="18"/>
    <s v="St James"/>
    <s v="High End"/>
    <s v="Ben and Jerry's"/>
    <s v="Coffee Coffee BuzzBuzzBuzz"/>
    <n v="890"/>
    <n v="1171.6627499999704"/>
    <n v="1042779.8474999736"/>
    <n v="2419.7682298999389"/>
    <n v="2153593.7246109457"/>
    <n v="1248.1054798999685"/>
    <n v="1110813.8771109721"/>
    <n v="2.7188407077527401"/>
    <n v="0.51579546523411446"/>
  </r>
  <r>
    <x v="18"/>
    <s v="St James"/>
    <s v="High End"/>
    <s v="Ben and Jerry's"/>
    <s v="Turtle Soup"/>
    <n v="884"/>
    <n v="1163.9627999999705"/>
    <n v="1028943.1151999739"/>
    <n v="2406.8248388799389"/>
    <n v="2127633.1575698662"/>
    <n v="1242.8620388799684"/>
    <n v="1098690.0423698924"/>
    <n v="2.7226525326696143"/>
    <n v="0.51639073139130376"/>
  </r>
  <r>
    <x v="18"/>
    <s v="St James"/>
    <s v="High End"/>
    <s v="Ben and Jerry's"/>
    <s v="Peanut Butter Cookie Dough"/>
    <n v="878"/>
    <n v="1158.0380999999704"/>
    <n v="1016757.4517999741"/>
    <n v="2397.5578827599388"/>
    <n v="2105055.8210632261"/>
    <n v="1239.5197827599684"/>
    <n v="1088298.369263252"/>
    <n v="2.7307037389065361"/>
    <n v="0.51699264141773305"/>
  </r>
  <r>
    <x v="18"/>
    <s v="St James"/>
    <s v="High End"/>
    <s v="Ben and Jerry's"/>
    <s v="Mission to Marzipan"/>
    <n v="830"/>
    <n v="1093.2344999999723"/>
    <n v="907384.63499997696"/>
    <n v="2287.393716199942"/>
    <n v="1898536.7844459519"/>
    <n v="1194.1592161999697"/>
    <n v="991152.14944597497"/>
    <n v="2.755896043614388"/>
    <n v="0.52206107227741805"/>
  </r>
  <r>
    <x v="18"/>
    <s v="St James"/>
    <s v="Low End"/>
    <s v="EDY's"/>
    <s v="Mocha Almond Fudge"/>
    <n v="992"/>
    <n v="1351.0612027391658"/>
    <n v="1340252.7131172523"/>
    <n v="2515.8619443199486"/>
    <n v="2495735.0487653892"/>
    <n v="1164.8007415807829"/>
    <n v="1155482.3356481369"/>
    <n v="2.5361511535483352"/>
    <n v="0.46298277384041236"/>
  </r>
  <r>
    <x v="18"/>
    <s v="St James"/>
    <s v="Low End"/>
    <s v="EDY's"/>
    <s v="Gold Medal Ribbon"/>
    <n v="951"/>
    <n v="1339.0382718101671"/>
    <n v="1273425.3964914689"/>
    <n v="2096.1323284199484"/>
    <n v="1993421.8443273709"/>
    <n v="757.09405660978132"/>
    <n v="719996.44783590198"/>
    <n v="2.2041349405046775"/>
    <n v="0.36118619342151653"/>
  </r>
  <r>
    <x v="18"/>
    <s v="St James"/>
    <s v="Low End"/>
    <s v="EDY's"/>
    <s v="Mocha Almond Fudge"/>
    <n v="951"/>
    <n v="1249.4430039299693"/>
    <n v="1188220.2967374008"/>
    <n v="2207.4988029999558"/>
    <n v="2099331.3616529582"/>
    <n v="958.05579906998651"/>
    <n v="911111.06491555739"/>
    <n v="2.321239540483655"/>
    <n v="0.43400059731312374"/>
  </r>
  <r>
    <x v="18"/>
    <s v="St James"/>
    <s v="High End"/>
    <s v="Häagen-Dazs"/>
    <s v="Waffle Cone"/>
    <n v="883"/>
    <n v="1286.8815509999674"/>
    <n v="1136316.4095329712"/>
    <n v="2686.6764270899325"/>
    <n v="2372335.2851204104"/>
    <n v="1399.7948760899651"/>
    <n v="1236018.8755874392"/>
    <n v="3.0426686603509996"/>
    <n v="0.52101356976811297"/>
  </r>
  <r>
    <x v="18"/>
    <s v="St James"/>
    <s v="High End"/>
    <s v="Häagen-Dazs"/>
    <s v="Strawberry"/>
    <n v="838"/>
    <n v="1208.5703039999703"/>
    <n v="1012781.9147519751"/>
    <n v="2545.3209273599377"/>
    <n v="2132978.9371276279"/>
    <n v="1336.7506233599674"/>
    <n v="1120197.0223756528"/>
    <n v="3.037375808305415"/>
    <n v="0.52517959876536047"/>
  </r>
  <r>
    <x v="18"/>
    <s v="St James"/>
    <s v="High End"/>
    <s v="Häagen-Dazs"/>
    <s v="Cherry Vanilla"/>
    <n v="830"/>
    <n v="1197.2393099999706"/>
    <n v="993708.6272999756"/>
    <n v="2525.6049128999384"/>
    <n v="2096252.0777069489"/>
    <n v="1328.3656028999678"/>
    <n v="1102543.4504069733"/>
    <n v="3.0428974854216126"/>
    <n v="0.52595938347883475"/>
  </r>
  <r>
    <x v="18"/>
    <s v="St James"/>
    <s v="High End"/>
    <s v="Häagen-Dazs"/>
    <s v="Lychee"/>
    <n v="788"/>
    <n v="1150.5871679999707"/>
    <n v="906662.68838397693"/>
    <n v="2449.4460451199375"/>
    <n v="1930163.4835545106"/>
    <n v="1298.8588771199668"/>
    <n v="1023500.7951705337"/>
    <n v="3.1084340674110882"/>
    <n v="0.53026637582309677"/>
  </r>
  <r>
    <x v="18"/>
    <s v="St James"/>
    <s v="High End"/>
    <s v="Häagen-Dazs"/>
    <s v="Mayan Chocolate"/>
    <n v="754"/>
    <n v="1084.7963879999738"/>
    <n v="817936.47655198025"/>
    <n v="2328.0841249199439"/>
    <n v="1755375.4301896377"/>
    <n v="1243.28773691997"/>
    <n v="937438.95363765745"/>
    <n v="3.0876447280105355"/>
    <n v="0.53403900813194327"/>
  </r>
  <r>
    <x v="18"/>
    <s v="St James"/>
    <s v="High End"/>
    <s v="Häagen-Dazs"/>
    <s v="Mayan Chocolate"/>
    <n v="748"/>
    <n v="1092.367979999972"/>
    <n v="817091.24903997907"/>
    <n v="2347.8338681999403"/>
    <n v="1756179.7334135554"/>
    <n v="1255.4658881999683"/>
    <n v="939088.48437357636"/>
    <n v="3.138815331818102"/>
    <n v="0.53473369866775156"/>
  </r>
  <r>
    <x v="18"/>
    <s v="St James"/>
    <s v="High End"/>
    <s v="Häagen-Dazs"/>
    <s v="Dulce de Leche"/>
    <n v="706"/>
    <n v="1031.2076039999738"/>
    <n v="728032.56842398155"/>
    <n v="2241.0845343599431"/>
    <n v="1582205.6812581199"/>
    <n v="1209.8769303599693"/>
    <n v="854173.11283413833"/>
    <n v="3.1743407002265482"/>
    <n v="0.53986224607342259"/>
  </r>
  <r>
    <x v="18"/>
    <s v="St James"/>
    <s v="High End"/>
    <s v="Häagen-Dazs"/>
    <s v="Black Raspberry Chip"/>
    <n v="704"/>
    <n v="1015.8403199999751"/>
    <n v="715151.58527998254"/>
    <n v="2208.918628799946"/>
    <n v="1555078.714675162"/>
    <n v="1193.0783087999707"/>
    <n v="839927.12939517945"/>
    <n v="3.1376685068181049"/>
    <n v="0.54011872291019714"/>
  </r>
  <r>
    <x v="18"/>
    <s v="St James"/>
    <s v="High End"/>
    <s v="Häagen-Dazs"/>
    <s v="English Toffee"/>
    <n v="638"/>
    <n v="920.76415199997734"/>
    <n v="587447.5289759856"/>
    <n v="2042.93107367995"/>
    <n v="1303390.0250078081"/>
    <n v="1122.1669216799728"/>
    <n v="715942.49603182252"/>
    <n v="3.202086322382367"/>
    <n v="0.5492926002924825"/>
  </r>
  <r>
    <x v="18"/>
    <s v="St James"/>
    <s v="High End"/>
    <s v="Häagen-Dazs"/>
    <s v="Vanilla Swiss Almond"/>
    <n v="620"/>
    <n v="905.74745999997685"/>
    <n v="561563.42519998562"/>
    <n v="2022.0275213999487"/>
    <n v="1253657.0632679681"/>
    <n v="1116.2800613999718"/>
    <n v="692093.63806798251"/>
    <n v="3.261334711935401"/>
    <n v="0.55205977643030124"/>
  </r>
  <r>
    <x v="18"/>
    <s v="St James"/>
    <s v="Low End"/>
    <s v="Baskin-Robbins"/>
    <s v="Peach"/>
    <n v="231"/>
    <n v="367.96934192999004"/>
    <n v="85000.917985827706"/>
    <n v="683.52980299998137"/>
    <n v="157895.38449299568"/>
    <n v="315.56046106999133"/>
    <n v="72894.466507167977"/>
    <n v="2.9590034761903956"/>
    <n v="0.461663060900945"/>
  </r>
  <r>
    <x v="18"/>
    <s v="St James"/>
    <s v="Low End"/>
    <s v="Baskin-Robbins"/>
    <s v="Reese's Peanut Butter Cup"/>
    <n v="210"/>
    <n v="331.35136919999098"/>
    <n v="69583.78753199811"/>
    <n v="646.04531999998244"/>
    <n v="135669.51719999631"/>
    <n v="314.69395079999146"/>
    <n v="66085.729667998196"/>
    <n v="3.076406285714202"/>
    <n v="0.4871081657243489"/>
  </r>
  <r>
    <x v="18"/>
    <s v="St James"/>
    <s v="Low End"/>
    <s v="Baskin-Robbins"/>
    <s v="Pralines 'n Cream"/>
    <n v="809"/>
    <n v="949.36392699997543"/>
    <n v="768035.41694298014"/>
    <n v="1868.7062269999515"/>
    <n v="1511783.3376429607"/>
    <n v="919.34229999997603"/>
    <n v="743747.92069998058"/>
    <n v="2.3098964487020415"/>
    <n v="0.49196726950276271"/>
  </r>
  <r>
    <x v="18"/>
    <s v="St James"/>
    <s v="Low End"/>
    <s v="Baskin-Robbins"/>
    <s v="Coffee"/>
    <n v="576"/>
    <n v="679.14719999998215"/>
    <n v="391188.78719998972"/>
    <n v="1464.8021999999612"/>
    <n v="843726.0671999777"/>
    <n v="785.65499999997905"/>
    <n v="452537.27999998798"/>
    <n v="2.5430593749999328"/>
    <n v="0.53635569362197832"/>
  </r>
  <r>
    <x v="18"/>
    <s v="St James"/>
    <s v="Low End"/>
    <s v="Baskin-Robbins"/>
    <s v="Reese's Peanut Butter Cup"/>
    <n v="551"/>
    <n v="655.81066899998223"/>
    <n v="361351.67861899023"/>
    <n v="1433.938768999961"/>
    <n v="790100.26171897852"/>
    <n v="778.12809999997876"/>
    <n v="428748.58309998829"/>
    <n v="2.602429707803922"/>
    <n v="0.54265085568657212"/>
  </r>
  <r>
    <x v="18"/>
    <s v="St James"/>
    <s v="High End"/>
    <s v="Ben and Jerry's"/>
    <s v="Fossil Fuel"/>
    <n v="338"/>
    <n v="814.52997889997766"/>
    <n v="275311.13286819245"/>
    <n v="1656.8071899999684"/>
    <n v="560000.83021998929"/>
    <n v="842.27721109999072"/>
    <n v="284689.69735179684"/>
    <n v="4.9017964201182496"/>
    <n v="0.50837370587461461"/>
  </r>
  <r>
    <x v="18"/>
    <s v="St James"/>
    <s v="High End"/>
    <s v="Ben and Jerry's"/>
    <s v="ONE Cheesecake Brownie"/>
    <n v="305"/>
    <n v="739.99710169998048"/>
    <n v="225699.11601849404"/>
    <n v="1575.2430699999716"/>
    <n v="480449.13634999131"/>
    <n v="835.24596829999109"/>
    <n v="254750.02033149728"/>
    <n v="5.1647313770490868"/>
    <n v="0.53023306955415217"/>
  </r>
  <r>
    <x v="18"/>
    <s v="St James"/>
    <s v="High End"/>
    <s v="Ben and Jerry's"/>
    <s v="Vanilla Caramel Fudge"/>
    <n v="273"/>
    <n v="684.92258738998123"/>
    <n v="186983.86635746487"/>
    <n v="1521.151168999972"/>
    <n v="415274.26913699234"/>
    <n v="836.22858160999078"/>
    <n v="228290.40277952747"/>
    <n v="5.5719823040292011"/>
    <n v="0.54973404264596548"/>
  </r>
  <r>
    <x v="18"/>
    <s v="St James"/>
    <s v="High End"/>
    <s v="Ben and Jerry's"/>
    <s v="Karamel Sutra"/>
    <n v="771"/>
    <n v="1027.145474999973"/>
    <n v="791929.16122497921"/>
    <n v="2037.2917589999463"/>
    <n v="1570751.9461889586"/>
    <n v="1010.1462839999733"/>
    <n v="778822.78496397939"/>
    <n v="2.6424017626458447"/>
    <n v="0.49582799298998192"/>
  </r>
  <r>
    <x v="18"/>
    <s v="St James"/>
    <s v="High End"/>
    <s v="Ben and Jerry's"/>
    <s v="Coconut Seven Layer Bar"/>
    <n v="735"/>
    <n v="990.596249999973"/>
    <n v="728088.24374998012"/>
    <n v="1985.7748499999459"/>
    <n v="1459544.5147499603"/>
    <n v="995.1785999999729"/>
    <n v="731456.27099998016"/>
    <n v="2.7017344897958449"/>
    <n v="0.50115379394597526"/>
  </r>
  <r>
    <x v="18"/>
    <s v="St James"/>
    <s v="High End"/>
    <s v="Ben and Jerry's"/>
    <s v="Goodbye Yellow Brickle Road"/>
    <n v="576"/>
    <n v="775.00799999997901"/>
    <n v="446404.6079999879"/>
    <n v="1650.6235199999551"/>
    <n v="950759.14751997415"/>
    <n v="875.61551999997607"/>
    <n v="504354.53951998625"/>
    <n v="2.8656658333332552"/>
    <n v="0.53047561081645067"/>
  </r>
  <r>
    <x v="18"/>
    <s v="St James"/>
    <s v="High End"/>
    <s v="Ben and Jerry's"/>
    <s v="Sweet Cream &amp; Cookies"/>
    <n v="465"/>
    <n v="627.0176249999829"/>
    <n v="291563.19562499208"/>
    <n v="1422.0490049999612"/>
    <n v="661252.787324982"/>
    <n v="795.0313799999783"/>
    <n v="369689.59169998992"/>
    <n v="3.058169903225723"/>
    <n v="0.55907453062772616"/>
  </r>
  <r>
    <x v="18"/>
    <s v="St James"/>
    <s v="Low End"/>
    <s v="EDY's"/>
    <s v="Fudge Tracks"/>
    <n v="922"/>
    <n v="1257.1764032799656"/>
    <n v="1159116.6438241282"/>
    <n v="2326.2496879999499"/>
    <n v="2144802.212335954"/>
    <n v="1069.0732847199843"/>
    <n v="985685.56851182575"/>
    <n v="2.5230473839478851"/>
    <n v="0.45956944786917786"/>
  </r>
  <r>
    <x v="18"/>
    <s v="St James"/>
    <s v="Low End"/>
    <s v="EDY's"/>
    <s v="Vanilla Bean"/>
    <n v="438"/>
    <n v="670.63170155998171"/>
    <n v="293736.685283272"/>
    <n v="1104.0038759999698"/>
    <n v="483553.69768798677"/>
    <n v="433.37217443998804"/>
    <n v="189817.01240471477"/>
    <n v="2.5205567945204788"/>
    <n v="0.39254588127913415"/>
  </r>
  <r>
    <x v="18"/>
    <s v="St James"/>
    <s v="Low End"/>
    <s v="EDY's"/>
    <s v="Chocolate Fudge Chunk"/>
    <n v="192"/>
    <n v="251.10887999999315"/>
    <n v="48212.904959998683"/>
    <n v="587.44799999998395"/>
    <n v="112790.01599999692"/>
    <n v="336.33911999999077"/>
    <n v="64577.111039998235"/>
    <n v="3.0596249999999166"/>
    <n v="0.57254279527719898"/>
  </r>
  <r>
    <x v="18"/>
    <s v="St James"/>
    <s v="High End"/>
    <s v="Häagen-Dazs"/>
    <s v="Lychee"/>
    <n v="298"/>
    <n v="572.74554323998495"/>
    <n v="170678.1718855155"/>
    <n v="908.91980399997635"/>
    <n v="270858.10159199295"/>
    <n v="336.1742607599914"/>
    <n v="100179.92970647744"/>
    <n v="3.0500664563757596"/>
    <n v="0.36986130050259103"/>
  </r>
  <r>
    <x v="18"/>
    <s v="St James"/>
    <s v="High End"/>
    <s v="Häagen-Dazs"/>
    <s v="Radish and Rice"/>
    <n v="237"/>
    <n v="444.73655204998789"/>
    <n v="105402.56283584713"/>
    <n v="776.03305499997896"/>
    <n v="183919.834034995"/>
    <n v="331.29650294999107"/>
    <n v="78517.271199147872"/>
    <n v="3.2744010759492781"/>
    <n v="0.42691029823465454"/>
  </r>
  <r>
    <x v="18"/>
    <s v="St James"/>
    <s v="High End"/>
    <s v="Häagen-Dazs"/>
    <s v="Coconut Macaroon"/>
    <n v="992"/>
    <n v="1456.3591679999622"/>
    <n v="1444708.2946559626"/>
    <n v="2775.8839679999278"/>
    <n v="2753676.8962559286"/>
    <n v="1319.5247999999656"/>
    <n v="1308968.6015999659"/>
    <n v="2.7982701290321854"/>
    <n v="0.47535301014426262"/>
  </r>
  <r>
    <x v="18"/>
    <s v="St James"/>
    <s v="High End"/>
    <s v="Häagen-Dazs"/>
    <s v="Baileys Irish Cream"/>
    <n v="734"/>
    <n v="1092.7579139999705"/>
    <n v="802084.30887597834"/>
    <n v="2199.4708139999402"/>
    <n v="1614411.5774759562"/>
    <n v="1106.7128999999697"/>
    <n v="812327.26859997783"/>
    <n v="2.9965542425067304"/>
    <n v="0.50317235080165057"/>
  </r>
  <r>
    <x v="18"/>
    <s v="Stony Brook"/>
    <s v="High End"/>
    <s v="Häagen-Dazs"/>
    <s v="Triple Chocolate"/>
    <n v="148"/>
    <n v="242.47397327999371"/>
    <n v="35886.148045439069"/>
    <n v="554.93188799998563"/>
    <n v="82129.919423997868"/>
    <n v="312.45791471999189"/>
    <n v="46243.771378558798"/>
    <n v="3.7495397837836868"/>
    <n v="0.56305633443793013"/>
  </r>
  <r>
    <x v="18"/>
    <s v="Stony Brook"/>
    <s v="High End"/>
    <s v="Häagen-Dazs"/>
    <s v="Vanilla Bean"/>
    <n v="132"/>
    <n v="210.66954311999427"/>
    <n v="27808.379691839244"/>
    <n v="525.6425519999857"/>
    <n v="69384.816863998116"/>
    <n v="314.97300887999143"/>
    <n v="41576.437172158869"/>
    <n v="3.982140545454437"/>
    <n v="0.59921520371889525"/>
  </r>
  <r>
    <x v="18"/>
    <s v="Stony Brook"/>
    <s v="Low End"/>
    <s v="Baskin-Robbins"/>
    <s v="Date Nut"/>
    <n v="342"/>
    <n v="743.09120717997916"/>
    <n v="254137.19285555289"/>
    <n v="1570.8155779999699"/>
    <n v="537218.92767598969"/>
    <n v="827.72437081999078"/>
    <n v="283081.7348204368"/>
    <n v="4.5930280058478656"/>
    <n v="0.52693924252641111"/>
  </r>
  <r>
    <x v="18"/>
    <s v="Stony Brook"/>
    <s v="Low End"/>
    <s v="Baskin-Robbins"/>
    <s v="French Vanilla"/>
    <n v="301"/>
    <n v="683.17154087997994"/>
    <n v="205634.63380487397"/>
    <n v="1515.07384799997"/>
    <n v="456037.22824799095"/>
    <n v="831.90230711999004"/>
    <n v="250402.59444311698"/>
    <n v="5.0334679335547179"/>
    <n v="0.54908366890377913"/>
  </r>
  <r>
    <x v="18"/>
    <s v="Stony Brook"/>
    <s v="Low End"/>
    <s v="Baskin-Robbins"/>
    <s v="Butterscotch Ribbon"/>
    <n v="994"/>
    <n v="1214.7266459999644"/>
    <n v="1207438.2861239647"/>
    <n v="2285.7170459999329"/>
    <n v="2272002.7437239331"/>
    <n v="1070.9903999999685"/>
    <n v="1064564.4575999684"/>
    <n v="2.2995141307846407"/>
    <n v="0.46855773415796625"/>
  </r>
  <r>
    <x v="18"/>
    <s v="Stony Brook"/>
    <s v="Low End"/>
    <s v="Baskin-Robbins"/>
    <s v="Peanut Butter ’n Chocolate"/>
    <n v="959"/>
    <n v="1174.6263549999653"/>
    <n v="1126466.6744449667"/>
    <n v="2226.5158549999342"/>
    <n v="2135228.704944937"/>
    <n v="1051.8894999999688"/>
    <n v="1008762.0304999703"/>
    <n v="2.3217057924921107"/>
    <n v="0.47243746216215465"/>
  </r>
  <r>
    <x v="18"/>
    <s v="Stony Brook"/>
    <s v="Low End"/>
    <s v="Baskin-Robbins"/>
    <s v="Rocky Road"/>
    <n v="947"/>
    <n v="1143.7212569999676"/>
    <n v="1083104.0303789694"/>
    <n v="2173.6305569999386"/>
    <n v="2058428.1374789418"/>
    <n v="1029.9092999999709"/>
    <n v="975324.10709997243"/>
    <n v="2.2952804192185203"/>
    <n v="0.47381984794208065"/>
  </r>
  <r>
    <x v="18"/>
    <s v="Stony Brook"/>
    <s v="Low End"/>
    <s v="Baskin-Robbins"/>
    <s v="Date Nut"/>
    <n v="922"/>
    <n v="1129.4905679999667"/>
    <n v="1041390.3036959693"/>
    <n v="2158.7737679999364"/>
    <n v="1990389.4140959412"/>
    <n v="1029.2831999999696"/>
    <n v="948999.11039997195"/>
    <n v="2.3414032190888681"/>
    <n v="0.47679067406566705"/>
  </r>
  <r>
    <x v="18"/>
    <s v="Stony Brook"/>
    <s v="Low End"/>
    <s v="Baskin-Robbins"/>
    <s v="Peanut Butter ’n Chocolate"/>
    <n v="685"/>
    <n v="839.70039999997528"/>
    <n v="575194.7739999831"/>
    <n v="1723.660399999949"/>
    <n v="1180707.3739999651"/>
    <n v="883.95999999997377"/>
    <n v="605512.59999998205"/>
    <n v="2.5162925547444512"/>
    <n v="0.51283883994782264"/>
  </r>
  <r>
    <x v="18"/>
    <s v="Stony Brook"/>
    <s v="Low End"/>
    <s v="Baskin-Robbins"/>
    <s v="Date Nut"/>
    <n v="190"/>
    <n v="305.37845489999091"/>
    <n v="58021.906430998271"/>
    <n v="628.68278999998131"/>
    <n v="119449.73009999645"/>
    <n v="323.3043350999904"/>
    <n v="61427.823668998179"/>
    <n v="3.3088567894735856"/>
    <n v="0.51425669708566379"/>
  </r>
  <r>
    <x v="18"/>
    <s v="Stony Brook"/>
    <s v="Low End"/>
    <s v="Baskin-Robbins"/>
    <s v="Oreo Cookies'n Cream"/>
    <n v="448"/>
    <n v="548.10649599998385"/>
    <n v="245551.71020799276"/>
    <n v="1284.6368959999622"/>
    <n v="575517.32940798311"/>
    <n v="736.53039999997839"/>
    <n v="329965.61919999035"/>
    <n v="2.8674930714284872"/>
    <n v="0.57333741720586551"/>
  </r>
  <r>
    <x v="18"/>
    <s v="Stony Brook"/>
    <s v="High End"/>
    <s v="Ben and Jerry's"/>
    <s v="Chocolate Fudge Brownie"/>
    <n v="325"/>
    <n v="794.48196999997765"/>
    <n v="258206.64024999275"/>
    <n v="1638.0869999999682"/>
    <n v="532378.27499998966"/>
    <n v="843.60502999999051"/>
    <n v="274171.63474999694"/>
    <n v="5.0402676923075944"/>
    <n v="0.51499403267348254"/>
  </r>
  <r>
    <x v="18"/>
    <s v="Stony Brook"/>
    <s v="High End"/>
    <s v="Ben and Jerry's"/>
    <s v="Phish Food"/>
    <n v="318"/>
    <n v="794.47797857997648"/>
    <n v="252643.99718843252"/>
    <n v="1643.6033179999663"/>
    <n v="522665.85512398928"/>
    <n v="849.12533941998981"/>
    <n v="270021.85793555679"/>
    <n v="5.1685638930816546"/>
    <n v="0.51662425484347141"/>
  </r>
  <r>
    <x v="18"/>
    <s v="Stony Brook"/>
    <s v="High End"/>
    <s v="Ben and Jerry's"/>
    <s v="Chocolate"/>
    <n v="309"/>
    <n v="565.02985692998379"/>
    <n v="174594.225791365"/>
    <n v="899.92510299997423"/>
    <n v="278076.85682699207"/>
    <n v="334.89524606999043"/>
    <n v="103482.63103562707"/>
    <n v="2.9123789741099491"/>
    <n v="0.37213679777749242"/>
  </r>
  <r>
    <x v="18"/>
    <s v="Stony Brook"/>
    <s v="High End"/>
    <s v="Ben and Jerry's"/>
    <s v="Goodbye Yellow Brickle Road"/>
    <n v="988"/>
    <n v="1365.36659999996"/>
    <n v="1348982.2007999604"/>
    <n v="2578.4853039999243"/>
    <n v="2547543.4803519254"/>
    <n v="1213.1187039999643"/>
    <n v="1198561.279551965"/>
    <n v="2.6098029392711783"/>
    <n v="0.47047726125027389"/>
  </r>
  <r>
    <x v="18"/>
    <s v="Stony Brook"/>
    <s v="High End"/>
    <s v="Ben and Jerry's"/>
    <s v="Peanut Butter Cookie Dough"/>
    <n v="917"/>
    <n v="1245.3776999999652"/>
    <n v="1142011.3508999681"/>
    <n v="2384.4191879999335"/>
    <n v="2186512.3953959388"/>
    <n v="1139.0414879999682"/>
    <n v="1044501.0444959707"/>
    <n v="2.6002390272627411"/>
    <n v="0.47770186288234151"/>
  </r>
  <r>
    <x v="18"/>
    <s v="Stony Brook"/>
    <s v="High End"/>
    <s v="Ben and Jerry's"/>
    <s v="Half Baked"/>
    <n v="717"/>
    <n v="993.43934999997066"/>
    <n v="712296.01394997898"/>
    <n v="2002.7848139999408"/>
    <n v="1435996.7116379575"/>
    <n v="1009.3454639999701"/>
    <n v="723700.69768797851"/>
    <n v="2.7932842594141434"/>
    <n v="0.50397099925284328"/>
  </r>
  <r>
    <x v="18"/>
    <s v="Stony Brook"/>
    <s v="High End"/>
    <s v="Ben and Jerry's"/>
    <s v="Crème Brûlée"/>
    <n v="716"/>
    <n v="992.21489999997073"/>
    <n v="710425.86839997908"/>
    <n v="2000.9605559999409"/>
    <n v="1432687.7580959576"/>
    <n v="1008.7456559999702"/>
    <n v="722261.88969597849"/>
    <n v="2.7946376480446102"/>
    <n v="0.50413070511320957"/>
  </r>
  <r>
    <x v="18"/>
    <s v="Stony Brook"/>
    <s v="High End"/>
    <s v="Ben and Jerry's"/>
    <s v="Chocolate Macadamia"/>
    <n v="476"/>
    <n v="650.63249999998152"/>
    <n v="309701.06999999122"/>
    <n v="1464.8282999999583"/>
    <n v="697258.27079998015"/>
    <n v="814.19579999997677"/>
    <n v="387557.20079998893"/>
    <n v="3.0773703781511728"/>
    <n v="0.55583019525223532"/>
  </r>
  <r>
    <x v="18"/>
    <s v="Stony Brook"/>
    <s v="Low End"/>
    <s v="Ben and Jerry's"/>
    <s v="Willie Nelson’s Country PeachCobbler"/>
    <n v="308"/>
    <n v="774.11599799997714"/>
    <n v="238427.72738399295"/>
    <n v="1622.3257999999671"/>
    <n v="499676.34639998985"/>
    <n v="848.20980199998996"/>
    <n v="261248.6190159969"/>
    <n v="5.2672915584414515"/>
    <n v="0.52283567332776637"/>
  </r>
  <r>
    <x v="18"/>
    <s v="Stony Brook"/>
    <s v="Low End"/>
    <s v="EDY's"/>
    <s v="Fudge Tracks"/>
    <n v="753"/>
    <n v="1082.3027646899679"/>
    <n v="814973.98181154591"/>
    <n v="2118.8189989999519"/>
    <n v="1595470.7062469637"/>
    <n v="1036.5162343099839"/>
    <n v="780496.7244354178"/>
    <n v="2.8138366520583689"/>
    <n v="0.48919527095009191"/>
  </r>
  <r>
    <x v="18"/>
    <s v="Stony Brook"/>
    <s v="Low End"/>
    <s v="EDY's"/>
    <s v="Neapolitan"/>
    <n v="696"/>
    <n v="1011.39311231997"/>
    <n v="703929.60617469915"/>
    <n v="2031.5390719999546"/>
    <n v="1413951.1941119684"/>
    <n v="1020.1459596799846"/>
    <n v="710021.58793726924"/>
    <n v="2.9188779770114288"/>
    <n v="0.50215424046740031"/>
  </r>
  <r>
    <x v="18"/>
    <s v="Stony Brook"/>
    <s v="Low End"/>
    <s v="EDY's"/>
    <s v="Cookie Dough"/>
    <n v="521"/>
    <n v="782.09040117997779"/>
    <n v="407469.09901476844"/>
    <n v="1245.1617779999644"/>
    <n v="648729.28633798147"/>
    <n v="463.07137681998665"/>
    <n v="241260.18732321303"/>
    <n v="2.3899458310939816"/>
    <n v="0.37189655593491877"/>
  </r>
  <r>
    <x v="18"/>
    <s v="Stony Brook"/>
    <s v="Low End"/>
    <s v="EDY's"/>
    <s v="Rocky Road"/>
    <n v="333"/>
    <n v="551.08427867998421"/>
    <n v="183511.06480043475"/>
    <n v="960.76702799997258"/>
    <n v="319935.42032399087"/>
    <n v="409.68274931998837"/>
    <n v="136424.35552355612"/>
    <n v="2.885186270270188"/>
    <n v="0.42641216588461034"/>
  </r>
  <r>
    <x v="18"/>
    <s v="Stony Brook"/>
    <s v="Low End"/>
    <s v="EDY's"/>
    <s v="Chocolate Fudge Chunk"/>
    <n v="122"/>
    <n v="157.78799299999557"/>
    <n v="19250.135145999458"/>
    <n v="474.84029999998666"/>
    <n v="57930.516599998373"/>
    <n v="317.05230699999106"/>
    <n v="38680.381453998911"/>
    <n v="3.8921336065572678"/>
    <n v="0.66770302983971652"/>
  </r>
  <r>
    <x v="19"/>
    <s v="Centereach"/>
    <s v="High End"/>
    <s v="Häagen-Dazs"/>
    <s v="Coconut Macaroon"/>
    <n v="279"/>
    <n v="784.24886363997678"/>
    <n v="218805.43295555352"/>
    <n v="1648.4826439999661"/>
    <n v="459926.65767599054"/>
    <n v="864.23378035998928"/>
    <n v="241121.22472043702"/>
    <n v="5.9085399426522081"/>
    <n v="0.52426016343306259"/>
  </r>
  <r>
    <x v="19"/>
    <s v="Centereach"/>
    <s v="High End"/>
    <s v="Häagen-Dazs"/>
    <s v="Coconut Macaroon"/>
    <n v="268"/>
    <n v="759.22525271997756"/>
    <n v="203472.36772895398"/>
    <n v="1621.7927119999667"/>
    <n v="434640.44681599108"/>
    <n v="862.56745927998918"/>
    <n v="231168.0790870371"/>
    <n v="6.051465343283458"/>
    <n v="0.53186048555877763"/>
  </r>
  <r>
    <x v="19"/>
    <s v="Centereach"/>
    <s v="High End"/>
    <s v="Häagen-Dazs"/>
    <s v="Vanilla Bean"/>
    <n v="311"/>
    <n v="626.91434126998149"/>
    <n v="194970.36013496426"/>
    <n v="979.489916999971"/>
    <n v="304621.36418699101"/>
    <n v="352.57557572998951"/>
    <n v="109651.00405202675"/>
    <n v="3.1494852636655017"/>
    <n v="0.35995835139362636"/>
  </r>
  <r>
    <x v="19"/>
    <s v="Centereach"/>
    <s v="High End"/>
    <s v="Häagen-Dazs"/>
    <s v="Baileys Irish Cream"/>
    <n v="959"/>
    <n v="1467.1319039999569"/>
    <n v="1406979.4959359586"/>
    <n v="2811.7463039999175"/>
    <n v="2696464.7055359208"/>
    <n v="1344.6143999999606"/>
    <n v="1289485.2095999622"/>
    <n v="2.9319565213763479"/>
    <n v="0.47821327197519453"/>
  </r>
  <r>
    <x v="19"/>
    <s v="Centereach"/>
    <s v="High End"/>
    <s v="Häagen-Dazs"/>
    <s v="Triple Chocolate"/>
    <n v="820"/>
    <n v="1257.1362599999629"/>
    <n v="1030851.7331999696"/>
    <n v="2476.2222599999268"/>
    <n v="2030502.2531999401"/>
    <n v="1219.0859999999639"/>
    <n v="999650.51999997045"/>
    <n v="3.0197832439023498"/>
    <n v="0.49231687304192151"/>
  </r>
  <r>
    <x v="19"/>
    <s v="Centereach"/>
    <s v="High End"/>
    <s v="Häagen-Dazs"/>
    <s v="Chocolate Peanut Butter"/>
    <n v="790"/>
    <n v="1208.7829499999643"/>
    <n v="954938.53049997182"/>
    <n v="2397.8404499999297"/>
    <n v="1894293.9554999445"/>
    <n v="1189.0574999999653"/>
    <n v="939355.42499997269"/>
    <n v="3.0352410759492781"/>
    <n v="0.49588683016837098"/>
  </r>
  <r>
    <x v="19"/>
    <s v="Centereach"/>
    <s v="High End"/>
    <s v="Häagen-Dazs"/>
    <s v="Mocha Almond Fudge"/>
    <n v="650"/>
    <n v="994.73009999997078"/>
    <n v="646574.56499998097"/>
    <n v="2054.9150999999397"/>
    <n v="1335694.8149999608"/>
    <n v="1060.184999999969"/>
    <n v="689120.24999997986"/>
    <n v="3.1614078461537534"/>
    <n v="0.51592642440556313"/>
  </r>
  <r>
    <x v="19"/>
    <s v="Centereach"/>
    <s v="High End"/>
    <s v="Häagen-Dazs"/>
    <s v="Vanilla Swiss Almond"/>
    <n v="644"/>
    <n v="987.95331599997076"/>
    <n v="636241.93550398119"/>
    <n v="2045.1809159999395"/>
    <n v="1317096.5099039611"/>
    <n v="1057.2275999999688"/>
    <n v="680854.5743999799"/>
    <n v="3.1757467639750616"/>
    <n v="0.5169359794671583"/>
  </r>
  <r>
    <x v="19"/>
    <s v="Centereach"/>
    <s v="High End"/>
    <s v="Häagen-Dazs"/>
    <s v="Vanilla Swiss Almond"/>
    <n v="555"/>
    <n v="851.55758999997488"/>
    <n v="472614.46244998608"/>
    <n v="1826.6940899999458"/>
    <n v="1013815.2199499699"/>
    <n v="975.13649999997097"/>
    <n v="541200.75749998377"/>
    <n v="3.2913407027026049"/>
    <n v="0.5338258361584779"/>
  </r>
  <r>
    <x v="19"/>
    <s v="Centereach"/>
    <s v="High End"/>
    <s v="Häagen-Dazs"/>
    <s v="Cookies and Cream"/>
    <n v="426"/>
    <n v="652.03687799998079"/>
    <n v="277767.71002799179"/>
    <n v="1505.8551779999557"/>
    <n v="641494.30582798109"/>
    <n v="853.8182999999749"/>
    <n v="363726.5957999893"/>
    <n v="3.5348713098590507"/>
    <n v="0.56699894682701024"/>
  </r>
  <r>
    <x v="19"/>
    <s v="Centereach"/>
    <s v="Low End"/>
    <s v="Baskin-Robbins"/>
    <s v="French Vanilla"/>
    <n v="348"/>
    <n v="788.09704403997512"/>
    <n v="274257.77132591134"/>
    <n v="1631.0714839999644"/>
    <n v="567612.87643198762"/>
    <n v="842.97443995998924"/>
    <n v="293355.10510607628"/>
    <n v="4.6869870229884034"/>
    <n v="0.51682249872502073"/>
  </r>
  <r>
    <x v="19"/>
    <s v="Centereach"/>
    <s v="Low End"/>
    <s v="Baskin-Robbins"/>
    <s v="Classic Flavors"/>
    <n v="206"/>
    <n v="526.86372107998329"/>
    <n v="108533.92654247656"/>
    <n v="863.54726799997275"/>
    <n v="177890.73720799439"/>
    <n v="336.68354691998945"/>
    <n v="69356.810665517827"/>
    <n v="4.1919770291260816"/>
    <n v="0.38988432874064755"/>
  </r>
  <r>
    <x v="19"/>
    <s v="Centereach"/>
    <s v="Low End"/>
    <s v="Baskin-Robbins"/>
    <s v="Coffee"/>
    <n v="957"/>
    <n v="1202.0762159999622"/>
    <n v="1150386.9387119638"/>
    <n v="2279.5346159999281"/>
    <n v="2181514.6275119311"/>
    <n v="1077.4583999999659"/>
    <n v="1031127.6887999673"/>
    <n v="2.3819588463949093"/>
    <n v="0.47266595226821501"/>
  </r>
  <r>
    <x v="19"/>
    <s v="Centereach"/>
    <s v="Low End"/>
    <s v="Baskin-Robbins"/>
    <s v="Coffee"/>
    <n v="702"/>
    <n v="882.05317199997216"/>
    <n v="619201.3267439804"/>
    <n v="1798.8459719999432"/>
    <n v="1262789.8723439602"/>
    <n v="916.79279999997107"/>
    <n v="643588.54559997981"/>
    <n v="2.5624586495725685"/>
    <n v="0.50965608744182134"/>
  </r>
  <r>
    <x v="19"/>
    <s v="Centereach"/>
    <s v="Low End"/>
    <s v="Baskin-Robbins"/>
    <s v="Vanilla"/>
    <n v="628"/>
    <n v="776.70097999997654"/>
    <n v="487768.21543998527"/>
    <n v="1633.1279799999506"/>
    <n v="1025604.3714399691"/>
    <n v="856.4269999999741"/>
    <n v="537836.15599998378"/>
    <n v="2.600522261146418"/>
    <n v="0.5244089933478453"/>
  </r>
  <r>
    <x v="19"/>
    <s v="Centereach"/>
    <s v="Low End"/>
    <s v="Baskin-Robbins"/>
    <s v="Peanut Butter ’n Chocolate"/>
    <n v="496"/>
    <n v="625.09243199998014"/>
    <n v="310045.84627199016"/>
    <n v="1414.184231999955"/>
    <n v="701435.37907197769"/>
    <n v="789.09179999997491"/>
    <n v="391389.53279998753"/>
    <n v="2.8511778870966835"/>
    <n v="0.5579837351771576"/>
  </r>
  <r>
    <x v="19"/>
    <s v="Centereach"/>
    <s v="High End"/>
    <s v="Ben and Jerry's"/>
    <s v="Goodbye Yellow Brickle Road"/>
    <n v="316"/>
    <n v="802.07736959997544"/>
    <n v="253456.44879359225"/>
    <n v="1656.1721599999646"/>
    <n v="523350.40255998884"/>
    <n v="854.09479039998917"/>
    <n v="269893.95376639662"/>
    <n v="5.241051139240394"/>
    <n v="0.51570411037461672"/>
  </r>
  <r>
    <x v="19"/>
    <s v="Centereach"/>
    <s v="High End"/>
    <s v="Ben and Jerry's"/>
    <s v="Stephen Colbert's AmeriCone Dream"/>
    <n v="291"/>
    <n v="747.57535550997727"/>
    <n v="217544.42845340338"/>
    <n v="1598.0204209999667"/>
    <n v="465023.94251099031"/>
    <n v="850.44506548998947"/>
    <n v="247479.51405758693"/>
    <n v="5.4914791099655211"/>
    <n v="0.53218660682560026"/>
  </r>
  <r>
    <x v="19"/>
    <s v="Centereach"/>
    <s v="High End"/>
    <s v="Ben and Jerry's"/>
    <s v="Phish Food"/>
    <n v="251"/>
    <n v="675.37908010997864"/>
    <n v="169520.14910760464"/>
    <n v="1527.4630809999676"/>
    <n v="383393.23333099188"/>
    <n v="852.08400088998894"/>
    <n v="213873.08422338724"/>
    <n v="6.0855102828683965"/>
    <n v="0.55784261596173201"/>
  </r>
  <r>
    <x v="19"/>
    <s v="Centereach"/>
    <s v="High End"/>
    <s v="Ben and Jerry's"/>
    <s v="Vanilla Caramel Fudge"/>
    <n v="272"/>
    <n v="501.15554827998483"/>
    <n v="136314.30913215587"/>
    <n v="840.00918799997453"/>
    <n v="228482.49913599307"/>
    <n v="338.8536397199897"/>
    <n v="92168.190003837197"/>
    <n v="3.0882690735293181"/>
    <n v="0.40339277779423521"/>
  </r>
  <r>
    <x v="19"/>
    <s v="Centereach"/>
    <s v="High End"/>
    <s v="Ben and Jerry's"/>
    <s v="Chunky Monkey"/>
    <n v="740"/>
    <n v="1051.1144999999669"/>
    <n v="777824.72999997553"/>
    <n v="2103.8703799999334"/>
    <n v="1556864.0811999508"/>
    <n v="1052.7558799999665"/>
    <n v="779039.35119997524"/>
    <n v="2.843068081080991"/>
    <n v="0.50039008581888011"/>
  </r>
  <r>
    <x v="19"/>
    <s v="Centereach"/>
    <s v="High End"/>
    <s v="Ben and Jerry's"/>
    <s v="Cake Batter"/>
    <n v="731"/>
    <n v="1040.7977999999671"/>
    <n v="760823.19179997593"/>
    <n v="2088.9930319999339"/>
    <n v="1527053.9063919517"/>
    <n v="1048.1952319999668"/>
    <n v="766230.71459197579"/>
    <n v="2.8577196060190615"/>
    <n v="0.50177057364162625"/>
  </r>
  <r>
    <x v="19"/>
    <s v="Centereach"/>
    <s v="High End"/>
    <s v="Ben and Jerry's"/>
    <s v="Chocolate Peanut Butter Swirl"/>
    <n v="707"/>
    <n v="1006.785674999968"/>
    <n v="711797.47222497745"/>
    <n v="2036.3114469999352"/>
    <n v="1439672.1930289543"/>
    <n v="1029.5257719999672"/>
    <n v="727874.72080397687"/>
    <n v="2.8802142107495547"/>
    <n v="0.50558364906151798"/>
  </r>
  <r>
    <x v="19"/>
    <s v="Centereach"/>
    <s v="High End"/>
    <s v="Ben and Jerry's"/>
    <s v="Pumpkin Cheesecake"/>
    <n v="629"/>
    <n v="895.85324999997158"/>
    <n v="563491.69424998213"/>
    <n v="1864.3179299999408"/>
    <n v="1172655.9779699629"/>
    <n v="968.46467999996923"/>
    <n v="609164.28371998074"/>
    <n v="2.9639394753576167"/>
    <n v="0.5194739933654986"/>
  </r>
  <r>
    <x v="19"/>
    <s v="Centereach"/>
    <s v="High End"/>
    <s v="Ben and Jerry's"/>
    <s v="Chocolate Peanut Butter Swirl"/>
    <n v="536"/>
    <n v="763.51859999997578"/>
    <n v="409245.96959998703"/>
    <n v="1659.1271839999476"/>
    <n v="889292.17062397196"/>
    <n v="895.60858399997187"/>
    <n v="480046.20102398493"/>
    <n v="3.0953865373133351"/>
    <n v="0.53980707002869532"/>
  </r>
  <r>
    <x v="19"/>
    <s v="Centereach"/>
    <s v="High End"/>
    <s v="Ben and Jerry's"/>
    <s v="Cake Batter"/>
    <n v="158"/>
    <n v="269.96820181999141"/>
    <n v="42654.975887558641"/>
    <n v="603.92952199998069"/>
    <n v="95420.864475996947"/>
    <n v="333.96132017998929"/>
    <n v="52765.888588438305"/>
    <n v="3.8223387468353209"/>
    <n v="0.55298061779467034"/>
  </r>
  <r>
    <x v="19"/>
    <s v="Centereach"/>
    <s v="High End"/>
    <s v="Ben and Jerry's"/>
    <s v="Pumpkin Cheesecake"/>
    <n v="443"/>
    <n v="631.34144999997989"/>
    <n v="279684.26234999107"/>
    <n v="1454.3307379999535"/>
    <n v="644268.51693397935"/>
    <n v="822.98928799997361"/>
    <n v="364584.25458398828"/>
    <n v="3.282913629796735"/>
    <n v="0.56588867064157444"/>
  </r>
  <r>
    <x v="19"/>
    <s v="Centereach"/>
    <s v="Low End"/>
    <s v="Ben and Jerry's"/>
    <s v="Willie Nelson’s Country PeachCobbler"/>
    <n v="856"/>
    <n v="1201.0535999999634"/>
    <n v="1028101.8815999686"/>
    <n v="2330.6675839999289"/>
    <n v="1995051.451903939"/>
    <n v="1129.6139839999655"/>
    <n v="966949.57030397037"/>
    <n v="2.722742504672814"/>
    <n v="0.48467400145554174"/>
  </r>
  <r>
    <x v="19"/>
    <s v="Centereach"/>
    <s v="Low End"/>
    <s v="EDY's"/>
    <s v="Butter Pecan"/>
    <n v="665"/>
    <n v="999.22743359996821"/>
    <n v="664486.24334397889"/>
    <n v="2024.3465599999515"/>
    <n v="1346190.4623999677"/>
    <n v="1025.1191263999833"/>
    <n v="681704.21905598883"/>
    <n v="3.0441301654134612"/>
    <n v="0.50639507417149354"/>
  </r>
  <r>
    <x v="19"/>
    <s v="Centereach"/>
    <s v="Low End"/>
    <s v="EDY's"/>
    <s v="Peanut Butter Cup"/>
    <n v="609"/>
    <n v="913.72711781997202"/>
    <n v="556459.81475236302"/>
    <n v="1414.6931219999565"/>
    <n v="861548.11129797355"/>
    <n v="500.96600417998445"/>
    <n v="305088.29654561053"/>
    <n v="2.3229772118225887"/>
    <n v="0.35411637788396616"/>
  </r>
  <r>
    <x v="19"/>
    <s v="Centereach"/>
    <s v="Low End"/>
    <s v="EDY's"/>
    <s v="Chocolate"/>
    <n v="537"/>
    <n v="823.2535573499747"/>
    <n v="442087.1602969364"/>
    <n v="1303.41268499996"/>
    <n v="699932.61184497853"/>
    <n v="480.15912764998529"/>
    <n v="257845.45154804213"/>
    <n v="2.4272117039105399"/>
    <n v="0.36838610915467657"/>
  </r>
  <r>
    <x v="19"/>
    <s v="Centereach"/>
    <s v="Low End"/>
    <s v="EDY's"/>
    <s v="Peanut Butter Cup"/>
    <n v="535"/>
    <n v="830.71624964997375"/>
    <n v="444433.19356273598"/>
    <n v="1316.1270149999584"/>
    <n v="704127.9530249777"/>
    <n v="485.41076534998467"/>
    <n v="259694.75946224172"/>
    <n v="2.460050495327025"/>
    <n v="0.36881756837883917"/>
  </r>
  <r>
    <x v="19"/>
    <s v="Centereach"/>
    <s v="Low End"/>
    <s v="EDY's"/>
    <s v="Neapolitan"/>
    <n v="326"/>
    <n v="565.12105171998201"/>
    <n v="184229.46286071412"/>
    <n v="989.83081199996855"/>
    <n v="322684.84471198975"/>
    <n v="424.70976027998654"/>
    <n v="138455.38185127563"/>
    <n v="3.0362908343557318"/>
    <n v="0.42907308514861631"/>
  </r>
  <r>
    <x v="19"/>
    <s v="Centereach"/>
    <s v="Low End"/>
    <s v="EDY's"/>
    <s v="Peanut Butter Cup"/>
    <n v="296"/>
    <n v="525.43017151998333"/>
    <n v="155527.33076991508"/>
    <n v="940.25539199997024"/>
    <n v="278315.59603199118"/>
    <n v="414.82522047998691"/>
    <n v="122788.26526207611"/>
    <n v="3.1765384864863861"/>
    <n v="0.44118355928556063"/>
  </r>
  <r>
    <x v="19"/>
    <s v="Centereach"/>
    <s v="Low End"/>
    <s v="EDY's"/>
    <s v="Double Fudge Brownie"/>
    <n v="271"/>
    <n v="494.71768310998425"/>
    <n v="134068.49212280574"/>
    <n v="903.17438099997116"/>
    <n v="244760.25725099217"/>
    <n v="408.45669788998691"/>
    <n v="110691.76512818644"/>
    <n v="3.3327467933578272"/>
    <n v="0.45224566427333146"/>
  </r>
  <r>
    <x v="19"/>
    <s v="Centereach"/>
    <s v="Low End"/>
    <s v="EDY's"/>
    <s v="Take the Cake"/>
    <n v="148"/>
    <n v="208.40817887999339"/>
    <n v="30844.410474239023"/>
    <n v="549.88444799998263"/>
    <n v="81382.898303997426"/>
    <n v="341.47626911998924"/>
    <n v="50538.487829758407"/>
    <n v="3.7154354594593419"/>
    <n v="0.62099641181341436"/>
  </r>
  <r>
    <x v="19"/>
    <s v="Lake Grove"/>
    <s v="High End"/>
    <s v="Häagen-Dazs"/>
    <s v="Banana Split"/>
    <n v="302"/>
    <n v="844.41919883997434"/>
    <n v="255014.59804967226"/>
    <n v="1715.6065639999631"/>
    <n v="518113.18232798885"/>
    <n v="871.18736515998876"/>
    <n v="263098.58427831659"/>
    <n v="5.6808164370859702"/>
    <n v="0.50780137092084909"/>
  </r>
  <r>
    <x v="19"/>
    <s v="Lake Grove"/>
    <s v="High End"/>
    <s v="Häagen-Dazs"/>
    <s v="Pineapple Coconut"/>
    <n v="341"/>
    <n v="714.36545621997743"/>
    <n v="243598.62057101232"/>
    <n v="1581.3825619999659"/>
    <n v="539251.45364198834"/>
    <n v="867.01710577998847"/>
    <n v="295652.83307097602"/>
    <n v="4.6374855190614834"/>
    <n v="0.54826525005023241"/>
  </r>
  <r>
    <x v="19"/>
    <s v="Lake Grove"/>
    <s v="High End"/>
    <s v="Häagen-Dazs"/>
    <s v="Pineapple Coconut"/>
    <n v="270"/>
    <n v="540.94919579998339"/>
    <n v="146056.28286599551"/>
    <n v="892.11617999997259"/>
    <n v="240871.36859999259"/>
    <n v="351.1669841999892"/>
    <n v="94815.085733997083"/>
    <n v="3.3041339999998987"/>
    <n v="0.39363369040117624"/>
  </r>
  <r>
    <x v="19"/>
    <s v="Lake Grove"/>
    <s v="High End"/>
    <s v="Häagen-Dazs"/>
    <s v="Chocolate Chip Cookie Dough"/>
    <n v="920"/>
    <n v="1422.8158799999571"/>
    <n v="1308990.6095999605"/>
    <n v="2745.7588799999171"/>
    <n v="2526098.1695999238"/>
    <n v="1322.94299999996"/>
    <n v="1217107.5599999633"/>
    <n v="2.9845205217390403"/>
    <n v="0.48181324647122692"/>
  </r>
  <r>
    <x v="19"/>
    <s v="Lake Grove"/>
    <s v="High End"/>
    <s v="Häagen-Dazs"/>
    <s v="Peaches and Cream"/>
    <n v="835"/>
    <n v="1315.4782049999583"/>
    <n v="1098424.3011749652"/>
    <n v="2582.4599549999184"/>
    <n v="2156354.0624249317"/>
    <n v="1266.9817499999601"/>
    <n v="1057929.7612499665"/>
    <n v="3.0927664131735551"/>
    <n v="0.4906104149057367"/>
  </r>
  <r>
    <x v="19"/>
    <s v="Lake Grove"/>
    <s v="High End"/>
    <s v="Häagen-Dazs"/>
    <s v="Cookies and Cream"/>
    <n v="676"/>
    <n v="1052.8666199999675"/>
    <n v="711737.83511997806"/>
    <n v="2156.2486199999335"/>
    <n v="1457624.0671199551"/>
    <n v="1103.381999999966"/>
    <n v="745886.23199997703"/>
    <n v="3.1897168934910258"/>
    <n v="0.51171371880112781"/>
  </r>
  <r>
    <x v="19"/>
    <s v="Lake Grove"/>
    <s v="Low End"/>
    <s v="Baskin-Robbins"/>
    <s v="Butterscotch Ribbon"/>
    <n v="299"/>
    <n v="717.58265375997576"/>
    <n v="214557.21347423276"/>
    <n v="1567.948895999964"/>
    <n v="468816.71990398923"/>
    <n v="850.3662422399882"/>
    <n v="254259.50642975647"/>
    <n v="5.2439762408025548"/>
    <n v="0.54234308554914012"/>
  </r>
  <r>
    <x v="19"/>
    <s v="Lake Grove"/>
    <s v="Low End"/>
    <s v="Baskin-Robbins"/>
    <s v="French Vanilla"/>
    <n v="262"/>
    <n v="640.497284279979"/>
    <n v="167810.28848135451"/>
    <n v="985.34998799996765"/>
    <n v="258161.69685599153"/>
    <n v="344.85270371998865"/>
    <n v="90351.408374637016"/>
    <n v="3.7608778167937698"/>
    <n v="0.3499799136548018"/>
  </r>
  <r>
    <x v="19"/>
    <s v="Lake Grove"/>
    <s v="Low End"/>
    <s v="Baskin-Robbins"/>
    <s v="Black Walnut"/>
    <n v="188"/>
    <n v="499.29288167998368"/>
    <n v="93867.061755836927"/>
    <n v="838.96952799997268"/>
    <n v="157726.27126399486"/>
    <n v="339.676646319989"/>
    <n v="63859.209508157932"/>
    <n v="4.4626038723402806"/>
    <n v="0.40487363960613365"/>
  </r>
  <r>
    <x v="19"/>
    <s v="Lake Grove"/>
    <s v="Low End"/>
    <s v="Baskin-Robbins"/>
    <s v="Peanut Butter ’n Chocolate"/>
    <n v="823"/>
    <n v="1045.879921999966"/>
    <n v="860759.17580597196"/>
    <n v="2050.3977219999333"/>
    <n v="1687477.3252059452"/>
    <n v="1004.5177999999673"/>
    <n v="826718.14939997322"/>
    <n v="2.4913702575940868"/>
    <n v="0.48991363442414126"/>
  </r>
  <r>
    <x v="19"/>
    <s v="Lake Grove"/>
    <s v="Low End"/>
    <s v="Baskin-Robbins"/>
    <s v="Gold Medal Ribbon"/>
    <n v="796"/>
    <n v="1016.4784679999666"/>
    <n v="809116.86052797339"/>
    <n v="2008.546667999934"/>
    <n v="1598803.1477279474"/>
    <n v="992.06819999996742"/>
    <n v="789686.28719997406"/>
    <n v="2.5232998341707713"/>
    <n v="0.49392340033993176"/>
  </r>
  <r>
    <x v="19"/>
    <s v="Lake Grove"/>
    <s v="Low End"/>
    <s v="Baskin-Robbins"/>
    <s v="Peach"/>
    <n v="733"/>
    <n v="946.38509599996826"/>
    <n v="693700.27536797675"/>
    <n v="1908.5554959999358"/>
    <n v="1398971.1785679529"/>
    <n v="962.17039999996757"/>
    <n v="705270.90319997619"/>
    <n v="2.6037592032741279"/>
    <n v="0.50413540607885987"/>
  </r>
  <r>
    <x v="19"/>
    <s v="Lake Grove"/>
    <s v="Low End"/>
    <s v="Baskin-Robbins"/>
    <s v="Classic Flavors"/>
    <n v="666"/>
    <n v="860.01312599997095"/>
    <n v="572768.7419159807"/>
    <n v="1778.8555259999403"/>
    <n v="1184717.7803159603"/>
    <n v="918.8423999999693"/>
    <n v="611949.03839997959"/>
    <n v="2.6709542432431537"/>
    <n v="0.51653570881393784"/>
  </r>
  <r>
    <x v="19"/>
    <s v="Lake Grove"/>
    <s v="Low End"/>
    <s v="Baskin-Robbins"/>
    <s v="Black Walnut"/>
    <n v="656"/>
    <n v="848.92763199997137"/>
    <n v="556896.52659198118"/>
    <n v="1763.2494319999405"/>
    <n v="1156691.6273919609"/>
    <n v="914.32179999996913"/>
    <n v="599795.10079997976"/>
    <n v="2.6878802317072266"/>
    <n v="0.51854365208155073"/>
  </r>
  <r>
    <x v="19"/>
    <s v="Lake Grove"/>
    <s v="Low End"/>
    <s v="Baskin-Robbins"/>
    <s v="Mint Chocolate Chip"/>
    <n v="642"/>
    <n v="830.93803199997183"/>
    <n v="533462.21654398192"/>
    <n v="1736.2948319999412"/>
    <n v="1114701.2821439621"/>
    <n v="905.35679999996933"/>
    <n v="581239.06559998018"/>
    <n v="2.704509084112058"/>
    <n v="0.52143033735643807"/>
  </r>
  <r>
    <x v="19"/>
    <s v="Lake Grove"/>
    <s v="Low End"/>
    <s v="Baskin-Robbins"/>
    <s v="Black Walnut"/>
    <n v="167"/>
    <n v="278.54113406999062"/>
    <n v="46516.369389688436"/>
    <n v="618.56979699997908"/>
    <n v="103301.15609899651"/>
    <n v="340.02866292998846"/>
    <n v="56784.786709308071"/>
    <n v="3.7040107604789165"/>
    <n v="0.54970136689360527"/>
  </r>
  <r>
    <x v="19"/>
    <s v="Lake Grove"/>
    <s v="High End"/>
    <s v="Ben and Jerry's"/>
    <s v="Chunky Monkey"/>
    <n v="362"/>
    <n v="934.25788131996853"/>
    <n v="338201.35303782864"/>
    <n v="1807.488971999956"/>
    <n v="654311.00786398409"/>
    <n v="873.23109067998746"/>
    <n v="316109.65482615546"/>
    <n v="4.9930634585634142"/>
    <n v="0.48311835048917173"/>
  </r>
  <r>
    <x v="19"/>
    <s v="Lake Grove"/>
    <s v="High End"/>
    <s v="Ben and Jerry's"/>
    <s v="Karamel Sutra"/>
    <n v="268"/>
    <n v="731.20434523997528"/>
    <n v="195962.76452431339"/>
    <n v="1594.9524039999631"/>
    <n v="427447.24427199009"/>
    <n v="863.74805875998777"/>
    <n v="231484.4797476767"/>
    <n v="5.9513149402983698"/>
    <n v="0.54155099336745338"/>
  </r>
  <r>
    <x v="19"/>
    <s v="Lake Grove"/>
    <s v="High End"/>
    <s v="Ben and Jerry's"/>
    <s v="Half Baked"/>
    <n v="520"/>
    <n v="747.62999999997578"/>
    <n v="388767.5999999874"/>
    <n v="1638.9071999999469"/>
    <n v="852231.74399997236"/>
    <n v="891.27719999997112"/>
    <n v="463464.14399998495"/>
    <n v="3.1517446153845134"/>
    <n v="0.54382407985028069"/>
  </r>
  <r>
    <x v="19"/>
    <s v="Lake Grove"/>
    <s v="High End"/>
    <s v="Ben and Jerry's"/>
    <s v="Coconut Seven Layer Bar"/>
    <n v="146"/>
    <n v="251.13457739999146"/>
    <n v="36665.648300398752"/>
    <n v="592.76153999997985"/>
    <n v="86543.184839997062"/>
    <n v="341.62696259998836"/>
    <n v="49877.53653959831"/>
    <n v="4.0600105479450672"/>
    <n v="0.57633118808619055"/>
  </r>
  <r>
    <x v="19"/>
    <s v="Lake Grove"/>
    <s v="High End"/>
    <s v="Ben and Jerry's"/>
    <s v="Raspberry Peach Cobbler"/>
    <n v="389"/>
    <n v="568.29982499998084"/>
    <n v="221068.63192499254"/>
    <n v="1368.4711729999538"/>
    <n v="532335.28629698197"/>
    <n v="800.17134799997291"/>
    <n v="311266.65437198943"/>
    <n v="3.5179207532132488"/>
    <n v="0.58471918428931347"/>
  </r>
  <r>
    <x v="19"/>
    <s v="Lake Grove"/>
    <s v="Low End"/>
    <s v="EDY's"/>
    <s v="Girl Scouts® Thin Mint Cookie (Jan-Apr)"/>
    <n v="731"/>
    <n v="1098.8309173599639"/>
    <n v="803245.40059013362"/>
    <n v="2151.0900559999454"/>
    <n v="1572446.8309359602"/>
    <n v="1052.2591386399815"/>
    <n v="769201.43034582655"/>
    <n v="2.9426676552666833"/>
    <n v="0.48917484217127927"/>
  </r>
  <r>
    <x v="19"/>
    <s v="Lake Grove"/>
    <s v="Low End"/>
    <s v="EDY's"/>
    <s v="Butter Pecan"/>
    <n v="692"/>
    <n v="1061.8809438399639"/>
    <n v="734821.61313725507"/>
    <n v="2109.4804639999456"/>
    <n v="1459760.4810879624"/>
    <n v="1047.5995201599817"/>
    <n v="724938.86795070732"/>
    <n v="3.0483821734103262"/>
    <n v="0.49661494289145913"/>
  </r>
  <r>
    <x v="19"/>
    <s v="Lake Grove"/>
    <s v="High End"/>
    <s v="Häagen-Dazs"/>
    <s v="Peaches and Cream"/>
    <n v="289"/>
    <n v="852.13986686997112"/>
    <n v="246268.42152542164"/>
    <n v="1738.353676999958"/>
    <n v="502384.21265298786"/>
    <n v="886.21381012998688"/>
    <n v="256115.79112756622"/>
    <n v="6.0150646262974323"/>
    <n v="0.50980063600142067"/>
  </r>
  <r>
    <x v="19"/>
    <s v="Lake Grove"/>
    <s v="High End"/>
    <s v="Häagen-Dazs"/>
    <s v="Vanilla Bean"/>
    <n v="349"/>
    <n v="745.38792962997547"/>
    <n v="260140.38744086144"/>
    <n v="1619.8564729999632"/>
    <n v="565329.90907698718"/>
    <n v="874.46854336998774"/>
    <n v="305189.52163612575"/>
    <n v="4.6414225587391496"/>
    <n v="0.53984322558558406"/>
  </r>
  <r>
    <x v="19"/>
    <s v="Lake Grove"/>
    <s v="High End"/>
    <s v="Häagen-Dazs"/>
    <s v="Banana Split"/>
    <n v="867"/>
    <n v="1403.4553829999525"/>
    <n v="1216795.8170609588"/>
    <n v="2736.4854329999075"/>
    <n v="2372532.8704109197"/>
    <n v="1333.0300499999551"/>
    <n v="1155737.0533499608"/>
    <n v="3.1562692422144263"/>
    <n v="0.48713215642394397"/>
  </r>
  <r>
    <x v="19"/>
    <s v="Lake Grove"/>
    <s v="High End"/>
    <s v="Häagen-Dazs"/>
    <s v="Vanilla Swiss Almond"/>
    <n v="858"/>
    <n v="1364.1041699999557"/>
    <n v="1170401.3778599619"/>
    <n v="2664.7286699999136"/>
    <n v="2286337.1988599258"/>
    <n v="1300.6244999999578"/>
    <n v="1115935.8209999639"/>
    <n v="3.10574437062927"/>
    <n v="0.48808890550196243"/>
  </r>
  <r>
    <x v="19"/>
    <s v="Lake Grove"/>
    <s v="High End"/>
    <s v="Häagen-Dazs"/>
    <s v="Pineapple Coconut"/>
    <n v="819"/>
    <n v="1322.6964659999555"/>
    <n v="1083288.4056539636"/>
    <n v="2605.9515659999124"/>
    <n v="2134274.3325539283"/>
    <n v="1283.2550999999569"/>
    <n v="1050985.9268999647"/>
    <n v="3.1818700439559371"/>
    <n v="0.49243244454068263"/>
  </r>
  <r>
    <x v="19"/>
    <s v="Lake Grove"/>
    <s v="High End"/>
    <s v="Häagen-Dazs"/>
    <s v="Baileys Irish Cream"/>
    <n v="613"/>
    <n v="990.61412999996662"/>
    <n v="607246.46168997954"/>
    <n v="2074.1196299999301"/>
    <n v="1271435.3331899571"/>
    <n v="1083.5054999999634"/>
    <n v="664188.87149997754"/>
    <n v="3.3835556769982547"/>
    <n v="0.52239296341841179"/>
  </r>
  <r>
    <x v="19"/>
    <s v="Lake Grove"/>
    <s v="High End"/>
    <s v="Häagen-Dazs"/>
    <s v="Pralines and Cream"/>
    <n v="583"/>
    <n v="944.31133499996804"/>
    <n v="550533.5083049814"/>
    <n v="2001.0485849999322"/>
    <n v="1166611.3250549606"/>
    <n v="1056.7372499999642"/>
    <n v="616077.81674997916"/>
    <n v="3.4323303344767275"/>
    <n v="0.52809175045592405"/>
  </r>
  <r>
    <x v="19"/>
    <s v="Lake Grove"/>
    <s v="High End"/>
    <s v="Häagen-Dazs"/>
    <s v="Pralines and Cream"/>
    <n v="431"/>
    <n v="698.21741399997643"/>
    <n v="300931.70543398982"/>
    <n v="1606.7803139999457"/>
    <n v="692522.31533397664"/>
    <n v="908.56289999996932"/>
    <n v="391590.60989998683"/>
    <n v="3.7280285707655354"/>
    <n v="0.56545558349428471"/>
  </r>
  <r>
    <x v="19"/>
    <s v="Lake Grove"/>
    <s v="Low End"/>
    <s v="Baskin-Robbins"/>
    <s v="Vanilla"/>
    <n v="264"/>
    <n v="670.31268575997592"/>
    <n v="176962.54904063363"/>
    <n v="1029.216095999963"/>
    <n v="271713.04934399022"/>
    <n v="358.90341023998712"/>
    <n v="94750.500303356588"/>
    <n v="3.8985458181816783"/>
    <n v="0.34871531025880886"/>
  </r>
  <r>
    <x v="19"/>
    <s v="Selden"/>
    <s v="Low End"/>
    <s v="Baskin-Robbins"/>
    <s v="Lemon Custard"/>
    <n v="945"/>
    <n v="1251.6940799999554"/>
    <n v="1182850.9055999578"/>
    <n v="2379.8860799999156"/>
    <n v="2248992.3455999205"/>
    <n v="1128.1919999999602"/>
    <n v="1066141.4399999627"/>
    <n v="2.5183979682538791"/>
    <n v="0.474052942903889"/>
  </r>
  <r>
    <x v="19"/>
    <s v="Selden"/>
    <s v="Low End"/>
    <s v="Baskin-Robbins"/>
    <s v="Cherries Jubilee"/>
    <n v="877"/>
    <n v="1164.7665019999583"/>
    <n v="1021500.2222539635"/>
    <n v="2250.6263019999196"/>
    <n v="1973799.2668539295"/>
    <n v="1085.8597999999613"/>
    <n v="952299.04459996603"/>
    <n v="2.5662785655643323"/>
    <n v="0.48247005690596434"/>
  </r>
  <r>
    <x v="19"/>
    <s v="Selden"/>
    <s v="Low End"/>
    <s v="Baskin-Robbins"/>
    <s v="Green Mint Stick"/>
    <n v="832"/>
    <n v="1086.2916479999626"/>
    <n v="903794.65113596886"/>
    <n v="2124.2418479999264"/>
    <n v="1767369.2175359388"/>
    <n v="1037.9501999999638"/>
    <n v="863574.56639996998"/>
    <n v="2.5531752980768347"/>
    <n v="0.4886214820488744"/>
  </r>
  <r>
    <x v="19"/>
    <s v="Selden"/>
    <s v="Low End"/>
    <s v="Baskin-Robbins"/>
    <s v="Cherries Jubilee"/>
    <n v="202"/>
    <n v="354.53291981998723"/>
    <n v="71615.649803637425"/>
    <n v="705.67612199997461"/>
    <n v="142546.57664399486"/>
    <n v="351.14320217998738"/>
    <n v="70930.926840357439"/>
    <n v="3.4934461485147259"/>
    <n v="0.49759824830802479"/>
  </r>
  <r>
    <x v="19"/>
    <s v="Selden"/>
    <s v="Low End"/>
    <s v="Baskin-Robbins"/>
    <s v="Butterscotch Ribbon"/>
    <n v="177"/>
    <n v="304.79514683998912"/>
    <n v="53948.740990678074"/>
    <n v="653.61736399997665"/>
    <n v="115690.27342799587"/>
    <n v="348.82221715998753"/>
    <n v="61741.532437317794"/>
    <n v="3.6927534689264219"/>
    <n v="0.53367954459667633"/>
  </r>
  <r>
    <x v="19"/>
    <s v="Selden"/>
    <s v="Low End"/>
    <s v="Baskin-Robbins"/>
    <s v="Maple Nut"/>
    <n v="455"/>
    <n v="605.02168999997832"/>
    <n v="275284.86894999014"/>
    <n v="1410.2026899999494"/>
    <n v="641642.22394997696"/>
    <n v="805.18099999997105"/>
    <n v="366357.35499998683"/>
    <n v="3.0993465714284603"/>
    <n v="0.57096827690776841"/>
  </r>
  <r>
    <x v="19"/>
    <s v="Selden"/>
    <s v="Low End"/>
    <s v="Baskin-Robbins"/>
    <s v="Reese's Peanut Butter Cup"/>
    <n v="148"/>
    <n v="246.00639647999142"/>
    <n v="36408.946679038731"/>
    <n v="590.08060799997929"/>
    <n v="87331.929983996932"/>
    <n v="344.0742115199879"/>
    <n v="50922.983304958201"/>
    <n v="3.9870311351349952"/>
    <n v="0.58309696481332252"/>
  </r>
  <r>
    <x v="19"/>
    <s v="Selden"/>
    <s v="High End"/>
    <s v="Ben and Jerry's"/>
    <s v="New York Super Fudge Chunk"/>
    <n v="302"/>
    <n v="813.47648645997185"/>
    <n v="245669.89891091149"/>
    <n v="1684.673665999959"/>
    <n v="508771.4471319876"/>
    <n v="871.19717953998713"/>
    <n v="263101.54822107614"/>
    <n v="5.5783896225164202"/>
    <n v="0.51713111988539173"/>
  </r>
  <r>
    <x v="19"/>
    <s v="Selden"/>
    <s v="High End"/>
    <s v="Ben and Jerry's"/>
    <s v="Bananas on the Rum"/>
    <n v="295"/>
    <n v="590.02907039997876"/>
    <n v="174058.57576799372"/>
    <n v="956.75183999996557"/>
    <n v="282241.79279998987"/>
    <n v="366.7227695999868"/>
    <n v="108183.21703199614"/>
    <n v="3.2432265762710699"/>
    <n v="0.3832997798049701"/>
  </r>
  <r>
    <x v="19"/>
    <s v="Selden"/>
    <s v="High End"/>
    <s v="Ben and Jerry's"/>
    <s v="Bananas on the Rum"/>
    <n v="843"/>
    <n v="1266.0806249999546"/>
    <n v="1067305.9668749617"/>
    <n v="2464.4567249999118"/>
    <n v="2077537.0191749258"/>
    <n v="1198.3760999999572"/>
    <n v="1010231.052299964"/>
    <n v="2.9234362099643083"/>
    <n v="0.48626380323233315"/>
  </r>
  <r>
    <x v="19"/>
    <s v="Selden"/>
    <s v="High End"/>
    <s v="Ben and Jerry's"/>
    <s v="Pumpkin Cheesecake"/>
    <n v="806"/>
    <n v="1190.0186999999589"/>
    <n v="959155.07219996687"/>
    <n v="2338.0012279999191"/>
    <n v="1884428.9897679349"/>
    <n v="1147.9825279999602"/>
    <n v="925273.91756796802"/>
    <n v="2.9007459404465497"/>
    <n v="0.49101023312208453"/>
  </r>
  <r>
    <x v="19"/>
    <s v="Selden"/>
    <s v="High End"/>
    <s v="Ben and Jerry's"/>
    <s v="Karamel Sutra"/>
    <n v="674"/>
    <n v="1009.5340499999641"/>
    <n v="680425.94969997578"/>
    <n v="2065.1744819999267"/>
    <n v="1391927.6008679506"/>
    <n v="1055.6404319999626"/>
    <n v="711501.65116797481"/>
    <n v="3.0640570949553809"/>
    <n v="0.51116282967900828"/>
  </r>
  <r>
    <x v="19"/>
    <s v="Selden"/>
    <s v="High End"/>
    <s v="Ben and Jerry's"/>
    <s v="Mint Chocolate Cookie"/>
    <n v="632"/>
    <n v="949.61159999996596"/>
    <n v="600154.53119997843"/>
    <n v="1973.8031039999291"/>
    <n v="1247443.5617279552"/>
    <n v="1024.1915039999631"/>
    <n v="647289.03052797681"/>
    <n v="3.1231061772150777"/>
    <n v="0.51889243761164938"/>
  </r>
  <r>
    <x v="19"/>
    <s v="Selden"/>
    <s v="High End"/>
    <s v="Ben and Jerry's"/>
    <s v="Dublin Mudslide"/>
    <n v="154"/>
    <n v="275.04463193999015"/>
    <n v="42356.87331875848"/>
    <n v="625.85897399997771"/>
    <n v="96382.281995996571"/>
    <n v="350.81434205998755"/>
    <n v="54025.408677238091"/>
    <n v="4.0640193116881669"/>
    <n v="0.5605325746435651"/>
  </r>
  <r>
    <x v="19"/>
    <s v="Selden"/>
    <s v="High End"/>
    <s v="Ben and Jerry's"/>
    <s v="Mint Chocolate Cookie"/>
    <n v="418"/>
    <n v="628.63019999997744"/>
    <n v="262767.42359999055"/>
    <n v="1476.3752879999467"/>
    <n v="617124.87038397777"/>
    <n v="847.74508799996931"/>
    <n v="354357.44678398722"/>
    <n v="3.5319982966505905"/>
    <n v="0.57420704267436906"/>
  </r>
  <r>
    <x v="19"/>
    <s v="Selden"/>
    <s v="High End"/>
    <s v="Ben and Jerry's"/>
    <s v="ONE Cheesecake Brownie"/>
    <n v="114"/>
    <n v="186.21869685999337"/>
    <n v="21228.931442039244"/>
    <n v="532.91950599998097"/>
    <n v="60752.823683997827"/>
    <n v="346.7008091399876"/>
    <n v="39523.892241958587"/>
    <n v="4.6747325087717631"/>
    <n v="0.6505688105550409"/>
  </r>
  <r>
    <x v="19"/>
    <s v="Selden"/>
    <s v="Low End"/>
    <s v="Ben and Jerry's"/>
    <s v="Willie Nelson’s Country PeachCobbler"/>
    <n v="241"/>
    <n v="468.08155034998333"/>
    <n v="112807.65363434599"/>
    <n v="827.85298499997043"/>
    <n v="199512.56938499288"/>
    <n v="359.7714346499871"/>
    <n v="86704.915750646891"/>
    <n v="3.435074626555894"/>
    <n v="0.43458372581696975"/>
  </r>
  <r>
    <x v="19"/>
    <s v="Selden"/>
    <s v="Low End"/>
    <s v="EDY's"/>
    <s v="Mocha Almond Fudge"/>
    <n v="992"/>
    <n v="1491.1053617599468"/>
    <n v="1479176.5188658673"/>
    <n v="2645.2172959999234"/>
    <n v="2624055.5576319238"/>
    <n v="1154.1119342399766"/>
    <n v="1144879.0387660565"/>
    <n v="2.6665496935483097"/>
    <n v="0.43630137153012549"/>
  </r>
  <r>
    <x v="19"/>
    <s v="Selden"/>
    <s v="Low End"/>
    <s v="EDY's"/>
    <s v="French Silk®"/>
    <n v="427"/>
    <n v="723.37144312997475"/>
    <n v="308879.60621649923"/>
    <n v="1196.9131229999582"/>
    <n v="511081.90352098213"/>
    <n v="473.54167986998345"/>
    <n v="202202.2973044829"/>
    <n v="2.803075229508099"/>
    <n v="0.39563579909884572"/>
  </r>
  <r>
    <x v="19"/>
    <s v="Selden"/>
    <s v="Low End"/>
    <s v="EDY's"/>
    <s v="French Silk®"/>
    <n v="240"/>
    <n v="478.45614959998289"/>
    <n v="114829.47590399589"/>
    <n v="898.31015999996794"/>
    <n v="215594.4383999923"/>
    <n v="419.85401039998504"/>
    <n v="100764.96249599641"/>
    <n v="3.7429589999998663"/>
    <n v="0.46738201246660732"/>
  </r>
  <r>
    <x v="19"/>
    <s v="Selden"/>
    <s v="Low End"/>
    <s v="EDY's"/>
    <s v="French Silk®"/>
    <n v="259"/>
    <n v="369.33986606998678"/>
    <n v="95659.02531212657"/>
    <n v="763.97819699997274"/>
    <n v="197870.35302299293"/>
    <n v="394.63833092998595"/>
    <n v="102211.32771086636"/>
    <n v="2.949722768339663"/>
    <n v="0.51655705945493102"/>
  </r>
  <r>
    <x v="19"/>
    <s v="Selden"/>
    <s v="Low End"/>
    <s v="EDY's"/>
    <s v="French Silk®"/>
    <n v="198"/>
    <n v="287.24101539998969"/>
    <n v="56873.721049197957"/>
    <n v="663.01133999997626"/>
    <n v="131276.2453199953"/>
    <n v="375.77032459998657"/>
    <n v="74402.524270797352"/>
    <n v="3.3485421212120015"/>
    <n v="0.56676304299712288"/>
  </r>
  <r>
    <x v="19"/>
    <s v="Selden"/>
    <s v="High End"/>
    <s v="Häagen-Dazs"/>
    <s v="Black Raspberry Chip"/>
    <n v="255"/>
    <n v="539.89695479998068"/>
    <n v="137673.72347399508"/>
    <n v="911.93507999996746"/>
    <n v="232543.4453999917"/>
    <n v="372.03812519998678"/>
    <n v="94869.721925996622"/>
    <n v="3.5762159999998722"/>
    <n v="0.40796558149731454"/>
  </r>
  <r>
    <x v="19"/>
    <s v="Selden"/>
    <s v="High End"/>
    <s v="Häagen-Dazs"/>
    <s v="Triple Chocolate"/>
    <n v="741"/>
    <n v="1231.7820839999558"/>
    <n v="912750.52424396726"/>
    <n v="2474.5194839999117"/>
    <n v="1833618.9376439345"/>
    <n v="1242.7373999999559"/>
    <n v="920868.41339996725"/>
    <n v="3.3394325020241724"/>
    <n v="0.50221362492209831"/>
  </r>
  <r>
    <x v="19"/>
    <s v="Selden"/>
    <s v="High End"/>
    <s v="Häagen-Dazs"/>
    <s v="Dulce de Leche"/>
    <n v="735"/>
    <n v="1221.9911549999563"/>
    <n v="898163.49892496783"/>
    <n v="2458.9054049999122"/>
    <n v="1807295.4726749354"/>
    <n v="1236.9142499999559"/>
    <n v="909131.97374996752"/>
    <n v="3.3454495306121252"/>
    <n v="0.50303449961305047"/>
  </r>
  <r>
    <x v="19"/>
    <s v="Selden"/>
    <s v="High End"/>
    <s v="Häagen-Dazs"/>
    <s v="English Toffee"/>
    <n v="638"/>
    <n v="1047.6948899999634"/>
    <n v="668429.33981997659"/>
    <n v="2173.461389999924"/>
    <n v="1386668.3668199515"/>
    <n v="1125.7664999999606"/>
    <n v="718239.02699997486"/>
    <n v="3.4066792946707274"/>
    <n v="0.51796020172228596"/>
  </r>
  <r>
    <x v="19"/>
    <s v="Selden"/>
    <s v="High End"/>
    <s v="Häagen-Dazs"/>
    <s v="Vanilla Swiss Almond"/>
    <n v="620"/>
    <n v="1031.1040199999629"/>
    <n v="639284.49239997705"/>
    <n v="2153.176019999923"/>
    <n v="1334969.1323999523"/>
    <n v="1122.0719999999601"/>
    <n v="695684.63999997522"/>
    <n v="3.4728645483869727"/>
    <n v="0.52112413921459155"/>
  </r>
  <r>
    <x v="19"/>
    <s v="Selden"/>
    <s v="High End"/>
    <s v="Häagen-Dazs"/>
    <s v="Black Raspberry Chip"/>
    <n v="596"/>
    <n v="988.0738319999648"/>
    <n v="588892.00387197908"/>
    <n v="2082.6490319999257"/>
    <n v="1241258.8230719557"/>
    <n v="1094.5751999999609"/>
    <n v="652366.81919997663"/>
    <n v="3.4943775704696738"/>
    <n v="0.52556872674262478"/>
  </r>
  <r>
    <x v="19"/>
    <s v="Smithtown"/>
    <s v="High End"/>
    <s v="Häagen-Dazs"/>
    <s v="Butter Pecan"/>
    <n v="486"/>
    <n v="808.37351999997111"/>
    <n v="392869.53071998595"/>
    <n v="1796.3455199999357"/>
    <n v="873023.92271996872"/>
    <n v="987.97199999996462"/>
    <n v="480154.39199998276"/>
    <n v="3.6961841975307319"/>
    <n v="0.54998995961534169"/>
  </r>
  <r>
    <x v="19"/>
    <s v="Smithtown"/>
    <s v="High End"/>
    <s v="Häagen-Dazs"/>
    <s v="Waffle Cone"/>
    <n v="153"/>
    <n v="288.16022156998963"/>
    <n v="44088.513900208411"/>
    <n v="644.28104699997675"/>
    <n v="98575.000190996449"/>
    <n v="356.12082542998712"/>
    <n v="54486.486290788038"/>
    <n v="4.2109872352939659"/>
    <n v="0.55274142718961583"/>
  </r>
  <r>
    <x v="19"/>
    <s v="Smithtown"/>
    <s v="High End"/>
    <s v="Häagen-Dazs"/>
    <s v="Black Raspberry Chip"/>
    <n v="106"/>
    <n v="156.3113397299945"/>
    <n v="16569.002011379416"/>
    <n v="498.91518299998245"/>
    <n v="52885.009397998139"/>
    <n v="342.60384326998792"/>
    <n v="36316.007386618723"/>
    <n v="4.7067470094337969"/>
    <n v="0.68669756893327494"/>
  </r>
  <r>
    <x v="19"/>
    <s v="Smithtown"/>
    <s v="Low End"/>
    <s v="Baskin-Robbins"/>
    <s v="Jamoca"/>
    <n v="293"/>
    <n v="745.67735102997187"/>
    <n v="218483.46385178177"/>
    <n v="1615.3214129999581"/>
    <n v="473289.17400898773"/>
    <n v="869.64406196998618"/>
    <n v="254805.71015720596"/>
    <n v="5.5130423651875704"/>
    <n v="0.53837214994562121"/>
  </r>
  <r>
    <x v="19"/>
    <s v="Smithtown"/>
    <s v="Low End"/>
    <s v="Baskin-Robbins"/>
    <s v="Lemon Custard"/>
    <n v="284"/>
    <n v="526.60089215998016"/>
    <n v="149554.65337343435"/>
    <n v="890.08953599996642"/>
    <n v="252785.42822399046"/>
    <n v="363.48864383998625"/>
    <n v="103230.7748505561"/>
    <n v="3.1341180845069241"/>
    <n v="0.40837312330790054"/>
  </r>
  <r>
    <x v="19"/>
    <s v="Smithtown"/>
    <s v="Low End"/>
    <s v="Baskin-Robbins"/>
    <s v="Jamoca"/>
    <n v="206"/>
    <n v="371.654469539986"/>
    <n v="76560.820725237121"/>
    <n v="732.02753399997232"/>
    <n v="150797.67200399429"/>
    <n v="360.37306445998632"/>
    <n v="74236.851278757167"/>
    <n v="3.5535317184464676"/>
    <n v="0.49229441205691032"/>
  </r>
  <r>
    <x v="19"/>
    <s v="Smithtown"/>
    <s v="Low End"/>
    <s v="Baskin-Robbins"/>
    <s v="Mint Chocolate Chip"/>
    <n v="655"/>
    <n v="878.52529999996796"/>
    <n v="575434.07149997901"/>
    <n v="1825.4952999999332"/>
    <n v="1195699.4214999562"/>
    <n v="946.96999999996524"/>
    <n v="620265.34999997716"/>
    <n v="2.7870157251907375"/>
    <n v="0.51874688474957997"/>
  </r>
  <r>
    <x v="19"/>
    <s v="Smithtown"/>
    <s v="Low End"/>
    <s v="Baskin-Robbins"/>
    <s v="Maple Nut"/>
    <n v="552"/>
    <n v="753.00803999997163"/>
    <n v="415660.43807998433"/>
    <n v="1645.5290399999378"/>
    <n v="908332.03007996571"/>
    <n v="892.52099999996619"/>
    <n v="492671.59199998138"/>
    <n v="2.9810308695651049"/>
    <n v="0.54239152169566085"/>
  </r>
  <r>
    <x v="19"/>
    <s v="Smithtown"/>
    <s v="Low End"/>
    <s v="Baskin-Robbins"/>
    <s v="Maple Nut"/>
    <n v="463"/>
    <n v="631.69127199997615"/>
    <n v="292473.05893598899"/>
    <n v="1463.3240719999446"/>
    <n v="677519.04533597431"/>
    <n v="831.63279999996848"/>
    <n v="385045.98639998533"/>
    <n v="3.1605271533476125"/>
    <n v="0.56831758317442616"/>
  </r>
  <r>
    <x v="19"/>
    <s v="Smithtown"/>
    <s v="Low End"/>
    <s v="Baskin-Robbins"/>
    <s v="Lemon Custard"/>
    <n v="422"/>
    <n v="568.53105999997899"/>
    <n v="239920.10731999113"/>
    <n v="1361.9750599999497"/>
    <n v="574753.47531997878"/>
    <n v="793.44399999997074"/>
    <n v="334833.36799998768"/>
    <n v="3.2274290521325821"/>
    <n v="0.58256867053057493"/>
  </r>
  <r>
    <x v="19"/>
    <s v="Smithtown"/>
    <s v="High End"/>
    <s v="Ben and Jerry's"/>
    <s v="Brownie Batter"/>
    <n v="282"/>
    <n v="802.06515593996983"/>
    <n v="226182.3739750715"/>
    <n v="1686.6993739999552"/>
    <n v="475649.22346798738"/>
    <n v="884.63421805998541"/>
    <n v="249466.84949291588"/>
    <n v="5.9812034539005507"/>
    <n v="0.52447652005828571"/>
  </r>
  <r>
    <x v="19"/>
    <s v="Smithtown"/>
    <s v="High End"/>
    <s v="Ben and Jerry's"/>
    <s v="Chocolate Peanut Butter Swirl"/>
    <n v="278"/>
    <n v="556.60482243997967"/>
    <n v="154736.14063831436"/>
    <n v="924.47652399996628"/>
    <n v="257004.47367199062"/>
    <n v="367.8717015599866"/>
    <n v="102268.33303367626"/>
    <n v="3.3254551223020368"/>
    <n v="0.39792433015854495"/>
  </r>
  <r>
    <x v="19"/>
    <s v="Smithtown"/>
    <s v="High End"/>
    <s v="Ben and Jerry's"/>
    <s v="Coconut Seven Layer Bar"/>
    <n v="267"/>
    <n v="532.13146384998061"/>
    <n v="142079.10084794482"/>
    <n v="898.99383499996713"/>
    <n v="240031.35394499122"/>
    <n v="366.86237114998653"/>
    <n v="97952.253097046399"/>
    <n v="3.3670181086141091"/>
    <n v="0.40808107560604123"/>
  </r>
  <r>
    <x v="19"/>
    <s v="Smithtown"/>
    <s v="High End"/>
    <s v="Ben and Jerry's"/>
    <s v="Chunky Monkey"/>
    <n v="938"/>
    <n v="1428.1753499999475"/>
    <n v="1339628.4782999507"/>
    <n v="2722.7836539998998"/>
    <n v="2553971.0674519059"/>
    <n v="1294.6083039999523"/>
    <n v="1214342.5891519552"/>
    <n v="2.9027544285713218"/>
    <n v="0.47547233585676579"/>
  </r>
  <r>
    <x v="19"/>
    <s v="Smithtown"/>
    <s v="High End"/>
    <s v="Ben and Jerry's"/>
    <s v="Mission to Marzipan"/>
    <n v="830"/>
    <n v="1276.8097499999521"/>
    <n v="1059752.0924999602"/>
    <n v="2493.2487899999064"/>
    <n v="2069396.4956999223"/>
    <n v="1216.4390399999543"/>
    <n v="1009644.4031999621"/>
    <n v="3.0039142048191643"/>
    <n v="0.48789316368223323"/>
  </r>
  <r>
    <x v="19"/>
    <s v="Smithtown"/>
    <s v="High End"/>
    <s v="Ben and Jerry's"/>
    <s v="Stephen Colbert's AmeriCone Dream"/>
    <n v="722"/>
    <n v="1112.782499999958"/>
    <n v="803428.9649999697"/>
    <n v="2239.7992999999155"/>
    <n v="1617135.094599939"/>
    <n v="1127.0167999999576"/>
    <n v="813706.12959996925"/>
    <n v="3.1022150969527917"/>
    <n v="0.50317758381297828"/>
  </r>
  <r>
    <x v="19"/>
    <s v="Smithtown"/>
    <s v="High End"/>
    <s v="Ben and Jerry's"/>
    <s v="Brownie Batter"/>
    <n v="173"/>
    <n v="325.73144088998771"/>
    <n v="56351.539273967872"/>
    <n v="687.96601899997404"/>
    <n v="119018.12128699551"/>
    <n v="362.23457810998633"/>
    <n v="62666.582013027633"/>
    <n v="3.976682190751295"/>
    <n v="0.5265297530778188"/>
  </r>
  <r>
    <x v="19"/>
    <s v="Smithtown"/>
    <s v="High End"/>
    <s v="Ben and Jerry's"/>
    <s v="Mission to Marzipan"/>
    <n v="559"/>
    <n v="860.30099999996764"/>
    <n v="480908.25899998192"/>
    <n v="1847.4224399999305"/>
    <n v="1032709.1439599611"/>
    <n v="987.12143999996283"/>
    <n v="551800.88495997922"/>
    <n v="3.3048701967798397"/>
    <n v="0.53432361685505991"/>
  </r>
  <r>
    <x v="19"/>
    <s v="Smithtown"/>
    <s v="High End"/>
    <s v="Ben and Jerry's"/>
    <s v="Stephen Colbert's AmeriCone Dream"/>
    <n v="406"/>
    <n v="626.38694999997631"/>
    <n v="254313.10169999039"/>
    <n v="1485.8707579999439"/>
    <n v="603263.52774797718"/>
    <n v="859.48380799996755"/>
    <n v="348950.42604798678"/>
    <n v="3.6597801921180881"/>
    <n v="0.5784377970779071"/>
  </r>
  <r>
    <x v="19"/>
    <s v="Smithtown"/>
    <s v="High End"/>
    <s v="Ben and Jerry's"/>
    <s v="Raspberry Peach Cobbler"/>
    <n v="123"/>
    <n v="209.56173522999225"/>
    <n v="25776.093433289047"/>
    <n v="562.84003299997926"/>
    <n v="69229.324058997445"/>
    <n v="353.27829776998703"/>
    <n v="43453.230625708398"/>
    <n v="4.5759352276421081"/>
    <n v="0.62767087814807243"/>
  </r>
  <r>
    <x v="19"/>
    <s v="Smithtown"/>
    <s v="Low End"/>
    <s v="EDY's"/>
    <s v="Vanilla Bean"/>
    <n v="318"/>
    <n v="590.58814931997847"/>
    <n v="187807.03148375315"/>
    <n v="1040.111771999962"/>
    <n v="330755.54349598789"/>
    <n v="449.52362267998353"/>
    <n v="142948.51201223474"/>
    <n v="3.2707917358489369"/>
    <n v="0.43218780402381596"/>
  </r>
  <r>
    <x v="19"/>
    <s v="Smithtown"/>
    <s v="Low End"/>
    <s v="EDY's"/>
    <s v="Pumpkin (Holiday)"/>
    <n v="228"/>
    <n v="475.73633519998208"/>
    <n v="108467.88442559591"/>
    <n v="903.95591999996589"/>
    <n v="206101.94975999222"/>
    <n v="428.21958479998381"/>
    <n v="97634.065334396306"/>
    <n v="3.9647189473682714"/>
    <n v="0.4737173299335215"/>
  </r>
  <r>
    <x v="19"/>
    <s v="Smithtown"/>
    <s v="Low End"/>
    <s v="EDY's"/>
    <s v="Fudge Tracks"/>
    <n v="222"/>
    <n v="323.44096499998813"/>
    <n v="71803.894229997357"/>
    <n v="711.30149999997388"/>
    <n v="157908.9329999942"/>
    <n v="387.86053499998576"/>
    <n v="86105.038769996841"/>
    <n v="3.2040608108106934"/>
    <n v="0.54528288637096922"/>
  </r>
  <r>
    <x v="19"/>
    <s v="Smithtown"/>
    <s v="High End"/>
    <s v="Häagen-Dazs"/>
    <s v="English Toffee"/>
    <n v="314"/>
    <n v="705.07374269997354"/>
    <n v="221393.15520779169"/>
    <n v="1097.8421699999587"/>
    <n v="344722.44137998705"/>
    <n v="392.76842729998521"/>
    <n v="123329.28617219537"/>
    <n v="3.4963126433119704"/>
    <n v="0.35776401930343044"/>
  </r>
  <r>
    <x v="19"/>
    <s v="Smithtown"/>
    <s v="High End"/>
    <s v="Häagen-Dazs"/>
    <s v="Lychee"/>
    <n v="788"/>
    <n v="1343.8559879999493"/>
    <n v="1058958.5185439601"/>
    <n v="2667.0827879998997"/>
    <n v="2101661.2369439211"/>
    <n v="1323.2267999999503"/>
    <n v="1042702.718399961"/>
    <n v="3.3846228274110404"/>
    <n v="0.49613263073557062"/>
  </r>
  <r>
    <x v="19"/>
    <s v="St James"/>
    <s v="High End"/>
    <s v="Häagen-Dazs"/>
    <s v="Dulce de Leche"/>
    <n v="706"/>
    <n v="1204.3646939999546"/>
    <n v="850281.47396396799"/>
    <n v="2443.7105939999078"/>
    <n v="1725259.679363935"/>
    <n v="1239.3458999999532"/>
    <n v="874978.20539996703"/>
    <n v="3.4613464504247986"/>
    <n v="0.50715739541455696"/>
  </r>
  <r>
    <x v="19"/>
    <s v="St James"/>
    <s v="High End"/>
    <s v="Häagen-Dazs"/>
    <s v="Dulce de Leche"/>
    <n v="652"/>
    <n v="1112.4084959999582"/>
    <n v="725290.33939197275"/>
    <n v="2296.4340959999136"/>
    <n v="1497275.0305919435"/>
    <n v="1184.0255999999554"/>
    <n v="771984.69119997078"/>
    <n v="3.5221381840489472"/>
    <n v="0.51559311110315442"/>
  </r>
  <r>
    <x v="19"/>
    <s v="St James"/>
    <s v="High End"/>
    <s v="Häagen-Dazs"/>
    <s v="English Toffee"/>
    <n v="630"/>
    <n v="1072.8339299999598"/>
    <n v="675885.37589997461"/>
    <n v="2232.0444299999158"/>
    <n v="1406187.990899947"/>
    <n v="1159.210499999956"/>
    <n v="730302.6149999724"/>
    <n v="3.5429276666665328"/>
    <n v="0.51934920489015524"/>
  </r>
  <r>
    <x v="19"/>
    <s v="St James"/>
    <s v="High End"/>
    <s v="Häagen-Dazs"/>
    <s v="Pralines and Cream"/>
    <n v="473"/>
    <n v="793.934756999971"/>
    <n v="375531.14006098628"/>
    <n v="1777.783706999935"/>
    <n v="840891.69341096922"/>
    <n v="983.84894999996402"/>
    <n v="465360.55334998295"/>
    <n v="3.758527921775761"/>
    <n v="0.55341318863825095"/>
  </r>
  <r>
    <x v="19"/>
    <s v="St James"/>
    <s v="Low End"/>
    <s v="Baskin-Robbins"/>
    <s v="Pralines 'n Cream"/>
    <n v="384"/>
    <n v="952.22307839996222"/>
    <n v="365653.66210558551"/>
    <n v="1836.3046399999471"/>
    <n v="705140.98175997962"/>
    <n v="884.08156159998487"/>
    <n v="339487.31965439412"/>
    <n v="4.7820433333331955"/>
    <n v="0.48144602063414182"/>
  </r>
  <r>
    <x v="19"/>
    <s v="St James"/>
    <s v="Low End"/>
    <s v="Baskin-Robbins"/>
    <s v="Daiquiri Ice"/>
    <n v="338"/>
    <n v="856.42193537996616"/>
    <n v="289470.61415842857"/>
    <n v="1737.5397979999509"/>
    <n v="587288.45172398339"/>
    <n v="881.11786261998475"/>
    <n v="297817.83756555483"/>
    <n v="5.140650289940683"/>
    <n v="0.50710657887331434"/>
  </r>
  <r>
    <x v="19"/>
    <s v="St James"/>
    <s v="Low End"/>
    <s v="Baskin-Robbins"/>
    <s v="Pralines 'n Cream"/>
    <n v="222"/>
    <n v="619.64447237997535"/>
    <n v="137561.07286835453"/>
    <n v="995.44249799996055"/>
    <n v="220988.23455599125"/>
    <n v="375.7980256199852"/>
    <n v="83427.161687636719"/>
    <n v="4.4839752162160389"/>
    <n v="0.37751856724525751"/>
  </r>
  <r>
    <x v="19"/>
    <s v="St James"/>
    <s v="Low End"/>
    <s v="Baskin-Robbins"/>
    <s v="Classic Flavors"/>
    <n v="255"/>
    <n v="475.74209054998158"/>
    <n v="121314.23309024531"/>
    <n v="843.22640499996737"/>
    <n v="215022.73327499168"/>
    <n v="367.48431444998579"/>
    <n v="93708.500184746372"/>
    <n v="3.3067702156861465"/>
    <n v="0.43580740862829126"/>
  </r>
  <r>
    <x v="19"/>
    <s v="St James"/>
    <s v="Low End"/>
    <s v="Baskin-Robbins"/>
    <s v="Oreo Cookies'n Cream"/>
    <n v="931"/>
    <n v="1285.7668599999504"/>
    <n v="1197048.9466599538"/>
    <n v="2452.3808599999052"/>
    <n v="2283166.5806599115"/>
    <n v="1166.6139999999548"/>
    <n v="1086117.6339999577"/>
    <n v="2.634136262083679"/>
    <n v="0.47570669753147554"/>
  </r>
  <r>
    <x v="19"/>
    <s v="St James"/>
    <s v="Low End"/>
    <s v="Baskin-Robbins"/>
    <s v="Green Mint Stick"/>
    <n v="898"/>
    <n v="1257.1685699999503"/>
    <n v="1128937.3758599553"/>
    <n v="2416.5365699999043"/>
    <n v="2170049.839859914"/>
    <n v="1159.367999999954"/>
    <n v="1041112.4639999587"/>
    <n v="2.6910206792871985"/>
    <n v="0.47976430996034958"/>
  </r>
  <r>
    <x v="19"/>
    <s v="St James"/>
    <s v="Low End"/>
    <s v="Baskin-Robbins"/>
    <s v="Chocolate"/>
    <n v="838"/>
    <n v="1152.4921819999558"/>
    <n v="965788.44851596304"/>
    <n v="2249.9589819999137"/>
    <n v="1885465.6269159277"/>
    <n v="1097.4667999999579"/>
    <n v="919677.1783999647"/>
    <n v="2.6849152529831906"/>
    <n v="0.48777191441261569"/>
  </r>
  <r>
    <x v="19"/>
    <s v="St James"/>
    <s v="Low End"/>
    <s v="Baskin-Robbins"/>
    <s v="Butterscotch Ribbon"/>
    <n v="833"/>
    <n v="1150.7545139999556"/>
    <n v="958578.51016196306"/>
    <n v="2249.6731139999133"/>
    <n v="1873977.7039619277"/>
    <n v="1098.9185999999577"/>
    <n v="915399.19379996462"/>
    <n v="2.7006880120046977"/>
    <n v="0.48847923423242723"/>
  </r>
  <r>
    <x v="19"/>
    <s v="St James"/>
    <s v="High End"/>
    <s v="Ben and Jerry's"/>
    <s v="Coffee Coffee BuzzBuzzBuzz"/>
    <n v="309"/>
    <n v="652.99357129997418"/>
    <n v="201775.01353169204"/>
    <n v="1040.0252299999588"/>
    <n v="321367.79606998729"/>
    <n v="387.03165869998463"/>
    <n v="119592.78253829526"/>
    <n v="3.3657774433655625"/>
    <n v="0.37213679777749237"/>
  </r>
  <r>
    <x v="19"/>
    <s v="St James"/>
    <s v="High End"/>
    <s v="Ben and Jerry's"/>
    <s v="Coffee Coffee BuzzBuzzBuzz"/>
    <n v="890"/>
    <n v="1406.1554999999446"/>
    <n v="1251478.3949999507"/>
    <n v="2707.7534199998931"/>
    <n v="2409900.5437999051"/>
    <n v="1301.5979199999485"/>
    <n v="1158422.1487999544"/>
    <n v="3.0424195730335879"/>
    <n v="0.48069292808796449"/>
  </r>
  <r>
    <x v="19"/>
    <s v="St James"/>
    <s v="High End"/>
    <s v="Ben and Jerry's"/>
    <s v="Fossil Fuel"/>
    <n v="785"/>
    <n v="1221.0086249999531"/>
    <n v="958491.77062496322"/>
    <n v="2412.3950449999074"/>
    <n v="1893730.1103249274"/>
    <n v="1191.3864199999543"/>
    <n v="935238.33969996416"/>
    <n v="3.0731147070062517"/>
    <n v="0.49386041580101159"/>
  </r>
  <r>
    <x v="19"/>
    <s v="St James"/>
    <s v="High End"/>
    <s v="Ben and Jerry's"/>
    <s v="Raspberry Peach Cobbler"/>
    <n v="742"/>
    <n v="1172.4898499999538"/>
    <n v="869987.46869996574"/>
    <n v="2345.3870339999075"/>
    <n v="1740277.1792279314"/>
    <n v="1172.8971839999538"/>
    <n v="870289.71052796568"/>
    <n v="3.160898967654862"/>
    <n v="0.50008683726696168"/>
  </r>
  <r>
    <x v="19"/>
    <s v="St James"/>
    <s v="High End"/>
    <s v="Ben and Jerry's"/>
    <s v="Chocolate Macadamia"/>
    <n v="623"/>
    <n v="984.72937499996112"/>
    <n v="613486.40062497579"/>
    <n v="2054.2996749999188"/>
    <n v="1279828.6975249494"/>
    <n v="1069.5702999999576"/>
    <n v="666342.29689997365"/>
    <n v="3.2974312600319724"/>
    <n v="0.52064959801933464"/>
  </r>
  <r>
    <x v="19"/>
    <s v="St James"/>
    <s v="High End"/>
    <s v="Ben and Jerry's"/>
    <s v="Strawberry Banana"/>
    <n v="592"/>
    <n v="935.86319999996306"/>
    <n v="554031.0143999781"/>
    <n v="1978.5778079999218"/>
    <n v="1171318.0623359536"/>
    <n v="1042.7146079999588"/>
    <n v="617287.04793597548"/>
    <n v="3.3421922432431113"/>
    <n v="0.52700207380472153"/>
  </r>
  <r>
    <x v="19"/>
    <s v="St James"/>
    <s v="High End"/>
    <s v="Ben and Jerry's"/>
    <s v="Crème Brûlée"/>
    <n v="503"/>
    <n v="796.63882499996839"/>
    <n v="400709.32897498412"/>
    <n v="1763.6003329999303"/>
    <n v="887090.96749896498"/>
    <n v="966.9615079999619"/>
    <n v="486381.63852398086"/>
    <n v="3.5061636838964816"/>
    <n v="0.54828834510091928"/>
  </r>
  <r>
    <x v="19"/>
    <s v="St James"/>
    <s v="High End"/>
    <s v="Ben and Jerry's"/>
    <s v="Strawberry Banana"/>
    <n v="410"/>
    <n v="648.33299999997439"/>
    <n v="265816.52999998949"/>
    <n v="1532.7365199999394"/>
    <n v="628421.97319997521"/>
    <n v="884.40351999996506"/>
    <n v="362605.44319998572"/>
    <n v="3.7383817560974131"/>
    <n v="0.57700949149433722"/>
  </r>
  <r>
    <x v="19"/>
    <s v="St James"/>
    <s v="High End"/>
    <s v="Ben and Jerry's"/>
    <s v="Mint Chocolate Cookie"/>
    <n v="119"/>
    <n v="204.78656302999212"/>
    <n v="24369.601000569062"/>
    <n v="565.13141299997824"/>
    <n v="67250.638146997415"/>
    <n v="360.34484996998611"/>
    <n v="42881.037146428353"/>
    <n v="4.7490034705880522"/>
    <n v="0.63763018951133754"/>
  </r>
  <r>
    <x v="19"/>
    <s v="St James"/>
    <s v="Low End"/>
    <s v="EDY's"/>
    <s v="Strawberry"/>
    <n v="704"/>
    <n v="1145.7293874399561"/>
    <n v="806593.48875772906"/>
    <n v="2231.7980239999333"/>
    <n v="1571185.808895953"/>
    <n v="1086.0686365599772"/>
    <n v="764592.32013822393"/>
    <n v="3.1701676477271779"/>
    <n v="0.48663392694177315"/>
  </r>
  <r>
    <x v="19"/>
    <s v="St James"/>
    <s v="Low End"/>
    <s v="EDY's"/>
    <s v="Rocky Road"/>
    <n v="370"/>
    <n v="689.56002959997272"/>
    <n v="255137.21095198989"/>
    <n v="1175.2581599999535"/>
    <n v="434845.51919998281"/>
    <n v="485.69813039998076"/>
    <n v="179708.30824799291"/>
    <n v="3.1763734054052795"/>
    <n v="0.41326931131454553"/>
  </r>
  <r>
    <x v="19"/>
    <s v="St James"/>
    <s v="Low End"/>
    <s v="EDY's"/>
    <s v="Strawberry"/>
    <n v="237"/>
    <n v="501.4569853799801"/>
    <n v="118845.30553505529"/>
    <n v="944.25559799996256"/>
    <n v="223788.57672599112"/>
    <n v="442.79861261998246"/>
    <n v="104943.27119093583"/>
    <n v="3.9842008354428802"/>
    <n v="0.46893935662958075"/>
  </r>
  <r>
    <x v="19"/>
    <s v="St James"/>
    <s v="Low End"/>
    <s v="EDY's"/>
    <s v="Cookie Dough"/>
    <n v="147"/>
    <n v="230.38410961999085"/>
    <n v="33866.464114138653"/>
    <n v="609.86890199997583"/>
    <n v="89650.728593996449"/>
    <n v="379.48479237998498"/>
    <n v="55784.264479857797"/>
    <n v="4.1487680408161625"/>
    <n v="0.62223994556128392"/>
  </r>
  <r>
    <x v="19"/>
    <s v="St James"/>
    <s v="High End"/>
    <s v="Häagen-Dazs"/>
    <s v="Peaches and Cream"/>
    <n v="209"/>
    <n v="449.98676444998216"/>
    <n v="94047.233770046267"/>
    <n v="834.76909499996691"/>
    <n v="174466.74085499308"/>
    <n v="384.78233054998475"/>
    <n v="80419.507084946817"/>
    <n v="3.9941105023921861"/>
    <n v="0.46094462870597769"/>
  </r>
  <r>
    <x v="19"/>
    <s v="St James"/>
    <s v="High End"/>
    <s v="Häagen-Dazs"/>
    <s v="Cherry Vanilla"/>
    <n v="830"/>
    <n v="1434.9098099999444"/>
    <n v="1190975.1422999538"/>
    <n v="2820.0383099998908"/>
    <n v="2340631.7972999094"/>
    <n v="1385.1284999999464"/>
    <n v="1149656.6549999556"/>
    <n v="3.3976365180721575"/>
    <n v="0.4911736465026959"/>
  </r>
  <r>
    <x v="19"/>
    <s v="St James"/>
    <s v="High End"/>
    <s v="Häagen-Dazs"/>
    <s v="Lychee"/>
    <n v="680"/>
    <n v="1191.6741599999527"/>
    <n v="810338.42879996786"/>
    <n v="2437.4001599999033"/>
    <n v="1657432.1087999342"/>
    <n v="1245.7259999999505"/>
    <n v="847093.67999996629"/>
    <n v="3.5844119999998578"/>
    <n v="0.51108801108801105"/>
  </r>
  <r>
    <x v="19"/>
    <s v="St James"/>
    <s v="High End"/>
    <s v="Häagen-Dazs"/>
    <s v="Radish and Rice"/>
    <n v="609"/>
    <n v="1069.6756139999575"/>
    <n v="651432.44892597408"/>
    <n v="2243.1085139999109"/>
    <n v="1366053.0850259457"/>
    <n v="1173.4328999999534"/>
    <n v="714620.6360999716"/>
    <n v="3.6832652118225138"/>
    <n v="0.52312801305697332"/>
  </r>
  <r>
    <x v="19"/>
    <s v="St James"/>
    <s v="High End"/>
    <s v="Häagen-Dazs"/>
    <s v="Cookies and Cream"/>
    <n v="592"/>
    <n v="1023.6011519999604"/>
    <n v="605971.88198397658"/>
    <n v="2161.0283519999166"/>
    <n v="1279328.7843839505"/>
    <n v="1137.4271999999562"/>
    <n v="673356.90239997394"/>
    <n v="3.6503857297295887"/>
    <n v="0.52633608390529807"/>
  </r>
  <r>
    <x v="19"/>
    <s v="St James"/>
    <s v="High End"/>
    <s v="Häagen-Dazs"/>
    <s v="Rockmelon"/>
    <n v="132"/>
    <n v="247.88583575999016"/>
    <n v="32720.930320318701"/>
    <n v="618.50109599997552"/>
    <n v="81642.144671996764"/>
    <n v="370.61526023998533"/>
    <n v="48921.214351678063"/>
    <n v="4.6856143636361782"/>
    <n v="0.59921520371889525"/>
  </r>
  <r>
    <x v="19"/>
    <s v="St James"/>
    <s v="Low End"/>
    <s v="Baskin-Robbins"/>
    <s v="Chocolate Mint"/>
    <n v="197"/>
    <n v="584.36161319997575"/>
    <n v="115119.23780039522"/>
    <n v="969.45771999995964"/>
    <n v="190983.17083999206"/>
    <n v="385.09610679998389"/>
    <n v="75863.933039596843"/>
    <n v="4.9211051776647698"/>
    <n v="0.3972283668028348"/>
  </r>
  <r>
    <x v="19"/>
    <s v="St James"/>
    <s v="Low End"/>
    <s v="Baskin-Robbins"/>
    <s v="Chocolate Chip Cookie Dough"/>
    <n v="265"/>
    <n v="515.56943354997861"/>
    <n v="136625.89989074433"/>
    <n v="898.07170499996278"/>
    <n v="237989.00182499015"/>
    <n v="382.50227144998416"/>
    <n v="101363.10193424582"/>
    <n v="3.3889498301885386"/>
    <n v="0.4259150681626252"/>
  </r>
  <r>
    <x v="19"/>
    <s v="St James"/>
    <s v="Low End"/>
    <s v="Baskin-Robbins"/>
    <s v="Chocolate Chip"/>
    <n v="930"/>
    <n v="1334.9099099999448"/>
    <n v="1241466.2162999487"/>
    <n v="2546.6939099998945"/>
    <n v="2368425.3362999018"/>
    <n v="1211.7839999999496"/>
    <n v="1126959.1199999531"/>
    <n v="2.7383805483869832"/>
    <n v="0.47582632339196185"/>
  </r>
  <r>
    <x v="19"/>
    <s v="St James"/>
    <s v="Low End"/>
    <s v="Baskin-Robbins"/>
    <s v="Vanilla"/>
    <n v="902"/>
    <n v="1297.7705399999461"/>
    <n v="1170589.0270799515"/>
    <n v="2492.1665399998965"/>
    <n v="2247934.2190799066"/>
    <n v="1194.3959999999504"/>
    <n v="1077345.1919999551"/>
    <n v="2.7629340798225015"/>
    <n v="0.47926010594781521"/>
  </r>
  <r>
    <x v="19"/>
    <s v="St James"/>
    <s v="Low End"/>
    <s v="Baskin-Robbins"/>
    <s v="Daiquiri Ice"/>
    <n v="899"/>
    <n v="1276.6375359999481"/>
    <n v="1147697.1448639533"/>
    <n v="2453.3639359999006"/>
    <n v="2205574.1784639107"/>
    <n v="1176.7263999999525"/>
    <n v="1057877.0335999574"/>
    <n v="2.7289921423803123"/>
    <n v="0.47963793008164612"/>
  </r>
  <r>
    <x v="19"/>
    <s v="Stony Brook"/>
    <s v="Low End"/>
    <s v="Baskin-Robbins"/>
    <s v="Chocolate Chip"/>
    <n v="886"/>
    <n v="1271.9291959999475"/>
    <n v="1126929.2676559535"/>
    <n v="2452.1395959998986"/>
    <n v="2172595.6820559101"/>
    <n v="1180.2103999999511"/>
    <n v="1045666.4143999566"/>
    <n v="2.7676519142211045"/>
    <n v="0.48129821072388895"/>
  </r>
  <r>
    <x v="19"/>
    <s v="Stony Brook"/>
    <s v="Low End"/>
    <s v="Baskin-Robbins"/>
    <s v="Chocolate Chip"/>
    <n v="433"/>
    <n v="615.23237999997502"/>
    <n v="266395.62053998921"/>
    <n v="1459.8943799999408"/>
    <n v="632134.26653997437"/>
    <n v="844.66199999996581"/>
    <n v="365738.64599998516"/>
    <n v="3.3715805542723807"/>
    <n v="0.57857747215932154"/>
  </r>
  <r>
    <x v="19"/>
    <s v="Stony Brook"/>
    <s v="Low End"/>
    <s v="Baskin-Robbins"/>
    <s v="Oreo Cookies'n Cream"/>
    <n v="404"/>
    <n v="580.37872399997605"/>
    <n v="234473.00449599032"/>
    <n v="1413.4513239999415"/>
    <n v="571034.33489597635"/>
    <n v="833.07259999996541"/>
    <n v="336561.33039998601"/>
    <n v="3.4986418910889641"/>
    <n v="0.58938895585200912"/>
  </r>
  <r>
    <x v="19"/>
    <s v="Stony Brook"/>
    <s v="Low End"/>
    <s v="Baskin-Robbins"/>
    <s v="Chocolate Chip Cookie Dough"/>
    <n v="122"/>
    <n v="214.40470985999107"/>
    <n v="26157.37460291891"/>
    <n v="589.56420599997557"/>
    <n v="71926.833131997017"/>
    <n v="375.15949613998453"/>
    <n v="45769.458529078111"/>
    <n v="4.8324934918030786"/>
    <n v="0.63633357032533289"/>
  </r>
  <r>
    <x v="19"/>
    <s v="Stony Brook"/>
    <s v="Low End"/>
    <s v="Baskin-Robbins"/>
    <s v="Maple Nut"/>
    <n v="116"/>
    <n v="177.92599637999282"/>
    <n v="20639.415580079167"/>
    <n v="546.54289799997798"/>
    <n v="63398.976167997447"/>
    <n v="368.61690161998513"/>
    <n v="42759.560587918284"/>
    <n v="4.7115767068963619"/>
    <n v="0.67445191030549256"/>
  </r>
  <r>
    <x v="19"/>
    <s v="Stony Brook"/>
    <s v="High End"/>
    <s v="Ben and Jerry's"/>
    <s v="Vanilla Caramel Fudge"/>
    <n v="299"/>
    <n v="648.28726958997299"/>
    <n v="193837.89360740193"/>
    <n v="1045.6807889999566"/>
    <n v="312658.55591098702"/>
    <n v="397.39351940998358"/>
    <n v="118820.66230358509"/>
    <n v="3.4972601638794534"/>
    <n v="0.380033298488761"/>
  </r>
  <r>
    <x v="19"/>
    <s v="Stony Brook"/>
    <s v="High End"/>
    <s v="Ben and Jerry's"/>
    <s v="Bananas on the Rum"/>
    <n v="267"/>
    <n v="561.08509575997743"/>
    <n v="149809.72056791399"/>
    <n v="947.90869599996165"/>
    <n v="253091.62183198976"/>
    <n v="386.82360023998422"/>
    <n v="103281.90126407577"/>
    <n v="3.5502198352058487"/>
    <n v="0.40808107560604112"/>
  </r>
  <r>
    <x v="19"/>
    <s v="Stony Brook"/>
    <s v="High End"/>
    <s v="Ben and Jerry's"/>
    <s v="Dublin Mudslide"/>
    <n v="220"/>
    <n v="456.79374719998106"/>
    <n v="100494.62438399583"/>
    <n v="844.34111999996503"/>
    <n v="185755.04639999231"/>
    <n v="387.54737279998398"/>
    <n v="85260.422015996475"/>
    <n v="3.8379141818180229"/>
    <n v="0.458993839835729"/>
  </r>
  <r>
    <x v="19"/>
    <s v="Stony Brook"/>
    <s v="High End"/>
    <s v="Ben and Jerry's"/>
    <s v="Crème Brûlée"/>
    <n v="923"/>
    <n v="1501.2825749999377"/>
    <n v="1385683.8167249425"/>
    <n v="2870.8310829998809"/>
    <n v="2649777.08960889"/>
    <n v="1369.5485079999432"/>
    <n v="1264093.2728839475"/>
    <n v="3.1103262004332404"/>
    <n v="0.47705645800965435"/>
  </r>
  <r>
    <x v="19"/>
    <s v="Stony Brook"/>
    <s v="High End"/>
    <s v="Ben and Jerry's"/>
    <s v="Half Baked"/>
    <n v="685"/>
    <n v="1114.4778749999537"/>
    <n v="763417.3443749682"/>
    <n v="2271.0040149999058"/>
    <n v="1555637.7502749355"/>
    <n v="1156.5261399999522"/>
    <n v="792220.4058999673"/>
    <n v="3.3153343284670158"/>
    <n v="0.50925763775014732"/>
  </r>
  <r>
    <x v="19"/>
    <s v="Stony Brook"/>
    <s v="High End"/>
    <s v="Ben and Jerry's"/>
    <s v="Brownie Batter"/>
    <n v="617"/>
    <n v="990.93284999995979"/>
    <n v="611405.56844997522"/>
    <n v="2072.3969539999157"/>
    <n v="1278668.9206179481"/>
    <n v="1081.464103999956"/>
    <n v="667263.35216797283"/>
    <n v="3.3588281264180155"/>
    <n v="0.52184216055357124"/>
  </r>
  <r>
    <x v="19"/>
    <s v="Stony Brook"/>
    <s v="High End"/>
    <s v="Ben and Jerry's"/>
    <s v="Sweet Cream &amp; Cookies"/>
    <n v="159"/>
    <n v="310.74125681998703"/>
    <n v="49407.859834377938"/>
    <n v="692.27002199997116"/>
    <n v="110070.93349799541"/>
    <n v="381.52876517998413"/>
    <n v="60663.073663617477"/>
    <n v="4.3538995094337807"/>
    <n v="0.55112709355483258"/>
  </r>
  <r>
    <x v="19"/>
    <s v="Stony Brook"/>
    <s v="High End"/>
    <s v="Ben and Jerry's"/>
    <s v="Chunky Monkey"/>
    <n v="417"/>
    <n v="677.228849999972"/>
    <n v="282404.43044998834"/>
    <n v="1591.807193999934"/>
    <n v="663783.59989797254"/>
    <n v="914.57834399996204"/>
    <n v="381379.1694479842"/>
    <n v="3.8172834388487629"/>
    <n v="0.57455346818843434"/>
  </r>
  <r>
    <x v="19"/>
    <s v="Stony Brook"/>
    <s v="High End"/>
    <s v="Ben and Jerry's"/>
    <s v="Cake Batter"/>
    <n v="415"/>
    <n v="662.30887499997334"/>
    <n v="274858.18312498892"/>
    <n v="1559.2896549999373"/>
    <n v="647105.20682497392"/>
    <n v="896.98077999996394"/>
    <n v="372247.023699985"/>
    <n v="3.7573244698793671"/>
    <n v="0.57524961903245619"/>
  </r>
  <r>
    <x v="19"/>
    <s v="Stony Brook"/>
    <s v="High End"/>
    <s v="Ben and Jerry's"/>
    <s v="Mission to Marzipan"/>
    <n v="387"/>
    <n v="621.80257499997469"/>
    <n v="240637.59652499019"/>
    <n v="1500.0598829999392"/>
    <n v="580523.1747209765"/>
    <n v="878.2573079999645"/>
    <n v="339885.57819598634"/>
    <n v="3.8761237286820136"/>
    <n v="0.58548149840762065"/>
  </r>
  <r>
    <x v="19"/>
    <s v="Stony Brook"/>
    <s v="High End"/>
    <s v="Ben and Jerry's"/>
    <s v="New York Super Fudge Chunk"/>
    <n v="121"/>
    <n v="219.07894856999087"/>
    <n v="26508.552776968896"/>
    <n v="596.30894699997521"/>
    <n v="72153.382586997002"/>
    <n v="377.22999842998433"/>
    <n v="45644.82981002811"/>
    <n v="4.9281731157022746"/>
    <n v="0.63260831541741069"/>
  </r>
  <r>
    <x v="19"/>
    <s v="Stony Brook"/>
    <s v="Low End"/>
    <s v="EDY's"/>
    <s v="Cookie Dough"/>
    <n v="924"/>
    <n v="1516.7311031999373"/>
    <n v="1401459.5393567421"/>
    <n v="2702.6487199999092"/>
    <n v="2497247.4172799159"/>
    <n v="1185.9176167999719"/>
    <n v="1095787.8779231738"/>
    <n v="2.9249445021644038"/>
    <n v="0.43879828259738163"/>
  </r>
  <r>
    <x v="19"/>
    <s v="Stony Brook"/>
    <s v="Low End"/>
    <s v="EDY's"/>
    <s v="Butter Pecan"/>
    <n v="869"/>
    <n v="1414.357658989943"/>
    <n v="1229076.8056622606"/>
    <n v="2571.4275289999164"/>
    <n v="2234570.5227009272"/>
    <n v="1157.0698700099733"/>
    <n v="1005493.7170386666"/>
    <n v="2.9590650506328151"/>
    <n v="0.44997179852857172"/>
  </r>
  <r>
    <x v="19"/>
    <s v="Stony Brook"/>
    <s v="Low End"/>
    <s v="EDY's"/>
    <s v="Neapolitan"/>
    <n v="300"/>
    <n v="596.83049099997595"/>
    <n v="179049.14729999279"/>
    <n v="1064.816099999957"/>
    <n v="319444.82999998709"/>
    <n v="467.98560899998108"/>
    <n v="140395.6826999943"/>
    <n v="3.5493869999998569"/>
    <n v="0.43949899799599196"/>
  </r>
  <r>
    <x v="19"/>
    <s v="Stony Brook"/>
    <s v="Low End"/>
    <s v="EDY's"/>
    <s v="Strawberry"/>
    <n v="204"/>
    <n v="467.02103915998055"/>
    <n v="95272.291988636032"/>
    <n v="910.88883599996211"/>
    <n v="185821.32254399228"/>
    <n v="443.86779683998157"/>
    <n v="90549.03055535625"/>
    <n v="4.4651413529409911"/>
    <n v="0.48729085185538495"/>
  </r>
  <r>
    <x v="19"/>
    <s v="Stony Brook"/>
    <s v="Low End"/>
    <s v="EDY's"/>
    <s v="Girl Scouts® Thin Mint Cookie (Jan-Apr)"/>
    <n v="124"/>
    <n v="203.12530367999156"/>
    <n v="25187.537656318953"/>
    <n v="585.29452799997568"/>
    <n v="72576.521471996981"/>
    <n v="382.1692243199841"/>
    <n v="47388.983815678032"/>
    <n v="4.7201171612901263"/>
    <n v="0.6529519857735625"/>
  </r>
  <r>
    <x v="19"/>
    <s v="Stony Brook"/>
    <s v="High End"/>
    <s v="Häagen-Dazs"/>
    <s v="Lychee"/>
    <n v="283"/>
    <n v="931.55583098996135"/>
    <n v="263630.30017015908"/>
    <n v="1859.9553289999435"/>
    <n v="526367.35810698406"/>
    <n v="928.39949800998215"/>
    <n v="262737.05793682497"/>
    <n v="6.5722803144874327"/>
    <n v="0.49915150301440941"/>
  </r>
  <r>
    <x v="19"/>
    <s v="Stony Brook"/>
    <s v="High End"/>
    <s v="Häagen-Dazs"/>
    <s v="Chocolate Peanut Butter"/>
    <n v="280"/>
    <n v="921.42270719996191"/>
    <n v="257998.35801598933"/>
    <n v="1848.3051199999443"/>
    <n v="517525.43359998439"/>
    <n v="926.88241279998238"/>
    <n v="259527.07558399506"/>
    <n v="6.6010897142855152"/>
    <n v="0.50147694921713482"/>
  </r>
  <r>
    <x v="19"/>
    <s v="Stony Brook"/>
    <s v="High End"/>
    <s v="Häagen-Dazs"/>
    <s v="Cherry Vanilla"/>
    <n v="270"/>
    <n v="894.63463859996284"/>
    <n v="241551.35242198996"/>
    <n v="1819.6760599999452"/>
    <n v="491312.53619998519"/>
    <n v="925.04142139998237"/>
    <n v="249761.18377799523"/>
    <n v="6.7395409629627601"/>
    <n v="0.50835499885623059"/>
  </r>
  <r>
    <x v="19"/>
    <s v="Stony Brook"/>
    <s v="High End"/>
    <s v="Häagen-Dazs"/>
    <s v="Chocolate Chip Cookie Dough"/>
    <n v="304"/>
    <n v="718.5796648799701"/>
    <n v="218448.21812351092"/>
    <n v="1131.9942479999529"/>
    <n v="344126.25139198569"/>
    <n v="413.41458311998281"/>
    <n v="125678.03326847477"/>
    <n v="3.7236652894735291"/>
    <n v="0.36520908463132051"/>
  </r>
  <r>
    <x v="19"/>
    <s v="Stony Brook"/>
    <s v="High End"/>
    <s v="Häagen-Dazs"/>
    <s v="Butter Pecan"/>
    <n v="638"/>
    <n v="1149.0488459999522"/>
    <n v="733093.16374796943"/>
    <n v="2383.721945999901"/>
    <n v="1520814.6015479369"/>
    <n v="1234.6730999999488"/>
    <n v="787721.43779996748"/>
    <n v="3.7362412946706911"/>
    <n v="0.51796020172228596"/>
  </r>
  <r>
    <x v="19"/>
    <s v="Stony Brook"/>
    <s v="High End"/>
    <s v="Häagen-Dazs"/>
    <s v="Strawberry"/>
    <n v="607"/>
    <n v="1090.4967449999549"/>
    <n v="661931.52421497263"/>
    <n v="2288.5474949999052"/>
    <n v="1389148.3294649424"/>
    <n v="1198.0507499999503"/>
    <n v="727216.80524996982"/>
    <n v="3.7702594645797451"/>
    <n v="0.52349831175341188"/>
  </r>
  <r>
    <x v="19"/>
    <s v="Stony Brook"/>
    <s v="High End"/>
    <s v="Häagen-Dazs"/>
    <s v="Cherry Vanilla"/>
    <n v="590"/>
    <n v="1060.1025599999562"/>
    <n v="625460.51039997418"/>
    <n v="2239.9185599999073"/>
    <n v="1321551.9503999453"/>
    <n v="1179.8159999999511"/>
    <n v="696091.43999997107"/>
    <n v="3.7964721355930631"/>
    <n v="0.52672272156180533"/>
  </r>
  <r>
    <x v="19"/>
    <s v="Stony Brook"/>
    <s v="High End"/>
    <s v="Häagen-Dazs"/>
    <s v="Strawberry"/>
    <n v="556"/>
    <n v="999.15034799995874"/>
    <n v="555527.59348797705"/>
    <n v="2142.3231479999113"/>
    <n v="1191131.6702879507"/>
    <n v="1143.1727999999525"/>
    <n v="635604.07679997361"/>
    <n v="3.8530991870502"/>
    <n v="0.53361361523224315"/>
  </r>
  <r>
    <x v="19"/>
    <s v="Stony Brook"/>
    <s v="High End"/>
    <s v="Häagen-Dazs"/>
    <s v="Rockmelon"/>
    <n v="550"/>
    <n v="990.69629999995891"/>
    <n v="544882.96499997738"/>
    <n v="2130.0512999999114"/>
    <n v="1171528.2149999512"/>
    <n v="1139.3549999999525"/>
    <n v="626645.24999997381"/>
    <n v="3.8728205454543843"/>
    <n v="0.53489556800815075"/>
  </r>
  <r>
    <x v="19"/>
    <s v="Stony Brook"/>
    <s v="High End"/>
    <s v="Häagen-Dazs"/>
    <s v="Radish and Rice"/>
    <n v="132"/>
    <n v="254.14717799998948"/>
    <n v="33547.427495998614"/>
    <n v="634.12379999997381"/>
    <n v="83704.341599996536"/>
    <n v="379.97662199998433"/>
    <n v="50156.914103997922"/>
    <n v="4.8039681818179831"/>
    <n v="0.59921520371889536"/>
  </r>
  <r>
    <x v="19"/>
    <s v="Stony Brook"/>
    <s v="Low End"/>
    <s v="Baskin-Robbins"/>
    <s v="Peach"/>
    <n v="336"/>
    <n v="888.81996719996221"/>
    <n v="298643.50897918729"/>
    <n v="1786.1511199999454"/>
    <n v="600146.77631998167"/>
    <n v="897.33115279998322"/>
    <n v="301503.26734079438"/>
    <n v="5.3159259523807902"/>
    <n v="0.50238254913168301"/>
  </r>
  <r>
    <x v="19"/>
    <s v="Stony Brook"/>
    <s v="Low End"/>
    <s v="Baskin-Robbins"/>
    <s v="Chocolate Mint"/>
    <n v="224"/>
    <n v="441.72500903998088"/>
    <n v="98946.402024955722"/>
    <n v="833.17298399996389"/>
    <n v="186630.7484159919"/>
    <n v="391.44797495998301"/>
    <n v="87684.346391036175"/>
    <n v="3.7195222499998386"/>
    <n v="0.46982797387487057"/>
  </r>
  <r>
    <x v="19"/>
    <s v="Stony Brook"/>
    <s v="Low End"/>
    <s v="Baskin-Robbins"/>
    <s v="Chocolate Chip Cookie Dough"/>
    <n v="932"/>
    <n v="1373.3905399999408"/>
    <n v="1279999.9832799449"/>
    <n v="2618.9115399998868"/>
    <n v="2440825.5552798947"/>
    <n v="1245.5209999999461"/>
    <n v="1160825.5719999499"/>
    <n v="2.8099909227466595"/>
    <n v="0.47558727394053174"/>
  </r>
  <r>
    <x v="20"/>
    <s v="Centereach"/>
    <s v="Low End"/>
    <s v="Baskin-Robbins"/>
    <s v="Chocolate"/>
    <n v="219"/>
    <n v="430.9408528499813"/>
    <n v="94376.0467741459"/>
    <n v="822.16973499996425"/>
    <n v="180055.17196499216"/>
    <n v="391.22888214998295"/>
    <n v="85679.125190846258"/>
    <n v="3.7541997031961838"/>
    <n v="0.47584928694802903"/>
  </r>
  <r>
    <x v="20"/>
    <s v="Centereach"/>
    <s v="Low End"/>
    <s v="Baskin-Robbins"/>
    <s v="Cherries Jubilee"/>
    <n v="205"/>
    <n v="393.95191439998337"/>
    <n v="80760.142451996595"/>
    <n v="777.96023999996714"/>
    <n v="159481.84919999327"/>
    <n v="384.00832559998378"/>
    <n v="78721.706747996679"/>
    <n v="3.7949279999998398"/>
    <n v="0.49360919216128579"/>
  </r>
  <r>
    <x v="20"/>
    <s v="Centereach"/>
    <s v="Low End"/>
    <s v="Baskin-Robbins"/>
    <s v="Chocolate"/>
    <n v="517"/>
    <n v="764.31780699996682"/>
    <n v="395152.30621898285"/>
    <n v="1705.5721069999261"/>
    <n v="881780.77931896178"/>
    <n v="941.25429999995924"/>
    <n v="486628.47309997893"/>
    <n v="3.2989789303673618"/>
    <n v="0.55187012975699423"/>
  </r>
  <r>
    <x v="20"/>
    <s v="Centereach"/>
    <s v="Low End"/>
    <s v="Baskin-Robbins"/>
    <s v="Pineapple Sherbet"/>
    <n v="516"/>
    <n v="749.59319999996831"/>
    <n v="386790.09119998367"/>
    <n v="1673.7731999999296"/>
    <n v="863666.97119996371"/>
    <n v="924.1799999999613"/>
    <n v="476876.87999998004"/>
    <n v="3.2437465116277706"/>
    <n v="0.55215366096195118"/>
  </r>
  <r>
    <x v="20"/>
    <s v="Centereach"/>
    <s v="Low End"/>
    <s v="Baskin-Robbins"/>
    <s v="Gold Medal Ribbon"/>
    <n v="163"/>
    <n v="308.95166033998657"/>
    <n v="50359.120635417814"/>
    <n v="696.45821399996987"/>
    <n v="113522.68888199508"/>
    <n v="387.5065536599833"/>
    <n v="63163.56824657727"/>
    <n v="4.272749779140919"/>
    <n v="0.55639598452635963"/>
  </r>
  <r>
    <x v="20"/>
    <s v="Centereach"/>
    <s v="Low End"/>
    <s v="Baskin-Robbins"/>
    <s v="Pineapple Sherbet"/>
    <n v="137"/>
    <n v="253.174295609989"/>
    <n v="34684.878498568491"/>
    <n v="640.05053099997224"/>
    <n v="87686.922746996192"/>
    <n v="386.87623538998321"/>
    <n v="53002.044248427701"/>
    <n v="4.671901686131184"/>
    <n v="0.60444639392073252"/>
  </r>
  <r>
    <x v="20"/>
    <s v="Centereach"/>
    <s v="High End"/>
    <s v="Ben and Jerry's"/>
    <s v="Strawberry Banana"/>
    <n v="295"/>
    <n v="891.01743754996221"/>
    <n v="262850.14407723886"/>
    <n v="1804.5881049999446"/>
    <n v="532353.49097498367"/>
    <n v="913.57066744998235"/>
    <n v="269503.34689774481"/>
    <n v="6.1172478135591337"/>
    <n v="0.50624885807390951"/>
  </r>
  <r>
    <x v="20"/>
    <s v="Centereach"/>
    <s v="High End"/>
    <s v="Ben and Jerry's"/>
    <s v="Sweet Cream &amp; Cookies"/>
    <n v="295"/>
    <n v="887.85737024996251"/>
    <n v="261917.92422373896"/>
    <n v="1799.9612749999451"/>
    <n v="530988.57612498384"/>
    <n v="912.10390474998258"/>
    <n v="269070.65190124488"/>
    <n v="6.1015636440676104"/>
    <n v="0.50673529337458134"/>
  </r>
  <r>
    <x v="20"/>
    <s v="Centereach"/>
    <s v="High End"/>
    <s v="Ben and Jerry's"/>
    <s v="Chocolate Fudge Brownie"/>
    <n v="304"/>
    <n v="678.0439090799706"/>
    <n v="206125.34836031107"/>
    <n v="1086.674867999953"/>
    <n v="330349.15987198573"/>
    <n v="408.63095891998239"/>
    <n v="124223.81151167466"/>
    <n v="3.5745883815787929"/>
    <n v="0.37603792169416406"/>
  </r>
  <r>
    <x v="20"/>
    <s v="Centereach"/>
    <s v="High End"/>
    <s v="Ben and Jerry's"/>
    <s v="Coffee Coffee BuzzBuzzBuzz"/>
    <n v="254"/>
    <n v="546.98140335997675"/>
    <n v="138933.27645343408"/>
    <n v="944.48065599995994"/>
    <n v="239898.08662398983"/>
    <n v="397.49925263998318"/>
    <n v="100964.81017055575"/>
    <n v="3.7184277795274014"/>
    <n v="0.42086542494524104"/>
  </r>
  <r>
    <x v="20"/>
    <s v="Centereach"/>
    <s v="High End"/>
    <s v="Ben and Jerry's"/>
    <s v="ONE Cheesecake Brownie"/>
    <n v="927"/>
    <n v="1544.7064499999333"/>
    <n v="1431942.8791499382"/>
    <n v="2951.4613379998727"/>
    <n v="2736004.660325882"/>
    <n v="1406.7548879999395"/>
    <n v="1304061.7811759438"/>
    <n v="3.1838849385111896"/>
    <n v="0.47662995611294712"/>
  </r>
  <r>
    <x v="20"/>
    <s v="Centereach"/>
    <s v="High End"/>
    <s v="Ben and Jerry's"/>
    <s v="Chocolate"/>
    <n v="926"/>
    <n v="1543.2484499999334"/>
    <n v="1429048.0646999383"/>
    <n v="2949.2748179998725"/>
    <n v="2731028.4814678822"/>
    <n v="1406.0263679999391"/>
    <n v="1301980.4167679439"/>
    <n v="3.1849620064793438"/>
    <n v="0.47673630121504662"/>
  </r>
  <r>
    <x v="20"/>
    <s v="Centereach"/>
    <s v="High End"/>
    <s v="Ben and Jerry's"/>
    <s v="Peanut Butter Cookie Dough"/>
    <n v="878"/>
    <n v="1467.2038499999364"/>
    <n v="1288204.9802999443"/>
    <n v="2832.8211939998773"/>
    <n v="2487217.0083318921"/>
    <n v="1365.6173439999409"/>
    <n v="1199012.0280319478"/>
    <n v="3.2264478291570358"/>
    <n v="0.4820697285421397"/>
  </r>
  <r>
    <x v="20"/>
    <s v="Centereach"/>
    <s v="High End"/>
    <s v="Ben and Jerry's"/>
    <s v="ONE Cheesecake Brownie"/>
    <n v="689"/>
    <n v="1148.7352499999504"/>
    <n v="791478.58724996576"/>
    <n v="2337.5660099998991"/>
    <n v="1610582.9808899304"/>
    <n v="1188.8307599999487"/>
    <n v="819104.39363996463"/>
    <n v="3.3926937735847593"/>
    <n v="0.50857633748704278"/>
  </r>
  <r>
    <x v="20"/>
    <s v="Centereach"/>
    <s v="High End"/>
    <s v="Ben and Jerry's"/>
    <s v="Phish Food"/>
    <n v="625"/>
    <n v="1030.3593749999563"/>
    <n v="643974.60937497276"/>
    <n v="2147.7268749999089"/>
    <n v="1342329.296874943"/>
    <n v="1117.3674999999525"/>
    <n v="698354.6874999702"/>
    <n v="3.4363629999998544"/>
    <n v="0.52025586353944564"/>
  </r>
  <r>
    <x v="20"/>
    <s v="Centereach"/>
    <s v="High End"/>
    <s v="Ben and Jerry's"/>
    <s v="Chocolate"/>
    <n v="423"/>
    <n v="705.43709999996952"/>
    <n v="298399.89329998713"/>
    <n v="1650.1113239999288"/>
    <n v="697997.09005196986"/>
    <n v="944.67422399995928"/>
    <n v="399597.19675198273"/>
    <n v="3.9009723971629522"/>
    <n v="0.57249120726596503"/>
  </r>
  <r>
    <x v="20"/>
    <s v="Centereach"/>
    <s v="High End"/>
    <s v="Ben and Jerry's"/>
    <s v="New York Super Fudge Chunk"/>
    <n v="384"/>
    <n v="642.03839999997217"/>
    <n v="246542.74559998931"/>
    <n v="1553.1978959999326"/>
    <n v="596427.99206397415"/>
    <n v="911.15949599996043"/>
    <n v="349885.24646398483"/>
    <n v="4.0447861874998248"/>
    <n v="0.5866345160179125"/>
  </r>
  <r>
    <x v="20"/>
    <s v="Centereach"/>
    <s v="High End"/>
    <s v="Ben and Jerry's"/>
    <s v="Crème Brûlée"/>
    <n v="384"/>
    <n v="630.89279999997336"/>
    <n v="242262.83519998979"/>
    <n v="1526.2348319999355"/>
    <n v="586074.17548797524"/>
    <n v="895.34203199996216"/>
    <n v="343811.34028798545"/>
    <n v="3.9745698749998319"/>
    <n v="0.5866345160179125"/>
  </r>
  <r>
    <x v="20"/>
    <s v="Centereach"/>
    <s v="Low End"/>
    <s v="EDY's"/>
    <s v="Girl Scouts® Thin Mint Cookie (Jan-Apr)"/>
    <n v="974"/>
    <n v="1632.4372068399296"/>
    <n v="1589993.8394620914"/>
    <n v="2854.1377639998987"/>
    <n v="2779930.1821359014"/>
    <n v="1221.7005571599691"/>
    <n v="1189936.34267381"/>
    <n v="2.9303262464064668"/>
    <n v="0.42804540571574612"/>
  </r>
  <r>
    <x v="20"/>
    <s v="Centereach"/>
    <s v="Low End"/>
    <s v="EDY's"/>
    <s v="Mint Chocolate Chip"/>
    <n v="832"/>
    <n v="1423.0204985599382"/>
    <n v="1183953.0548018685"/>
    <n v="2597.0725759999091"/>
    <n v="2160764.3832319244"/>
    <n v="1174.0520774399708"/>
    <n v="976811.32843005587"/>
    <n v="3.1214814615383522"/>
    <n v="0.4520674887138818"/>
  </r>
  <r>
    <x v="20"/>
    <s v="Centereach"/>
    <s v="Low End"/>
    <s v="EDY's"/>
    <s v="Mint Chocolate Chip"/>
    <n v="764"/>
    <n v="1298.4454069599449"/>
    <n v="992012.29091739794"/>
    <n v="2437.8142159999179"/>
    <n v="1862490.0610239373"/>
    <n v="1139.368809039973"/>
    <n v="870477.77010653936"/>
    <n v="3.1908563036648139"/>
    <n v="0.46737310889486233"/>
  </r>
  <r>
    <x v="20"/>
    <s v="Centereach"/>
    <s v="Low End"/>
    <s v="EDY's"/>
    <s v="Chocolate"/>
    <n v="715"/>
    <n v="1244.6901594499461"/>
    <n v="889953.4640067115"/>
    <n v="2376.7605949999188"/>
    <n v="1699383.825424942"/>
    <n v="1132.0704355499727"/>
    <n v="809430.36141823046"/>
    <n v="3.3241406923075787"/>
    <n v="0.47630814728734233"/>
  </r>
  <r>
    <x v="20"/>
    <s v="Centereach"/>
    <s v="Low End"/>
    <s v="EDY's"/>
    <s v="Pumpkin (Holiday)"/>
    <n v="188"/>
    <n v="305.19366591998676"/>
    <n v="57376.409192957508"/>
    <n v="720.63763199996868"/>
    <n v="135479.87481599412"/>
    <n v="415.44396607998192"/>
    <n v="78103.465623036609"/>
    <n v="3.8331788936168545"/>
    <n v="0.57649496450387983"/>
  </r>
  <r>
    <x v="20"/>
    <s v="Centereach"/>
    <s v="Low End"/>
    <s v="EDY's"/>
    <s v="Take the Cake"/>
    <n v="157"/>
    <n v="255.17770253998918"/>
    <n v="40062.899298778299"/>
    <n v="654.49823399997217"/>
    <n v="102756.22273799563"/>
    <n v="399.32053145998299"/>
    <n v="62693.323439217333"/>
    <n v="4.1687785605093772"/>
    <n v="0.61011704954424673"/>
  </r>
  <r>
    <x v="20"/>
    <s v="Centereach"/>
    <s v="Low End"/>
    <s v="EDY's"/>
    <s v="Mint Chocolate Chip"/>
    <n v="115"/>
    <n v="180.45294609999218"/>
    <n v="20752.0888014991"/>
    <n v="567.11030999997547"/>
    <n v="65217.685649997176"/>
    <n v="386.6573638999833"/>
    <n v="44465.596848498077"/>
    <n v="4.9313939999997869"/>
    <n v="0.68180274116335504"/>
  </r>
  <r>
    <x v="20"/>
    <s v="Centereach"/>
    <s v="High End"/>
    <s v="Häagen-Dazs"/>
    <s v="Mango Sorbet"/>
    <n v="278"/>
    <n v="664.56986675997132"/>
    <n v="184750.42295927202"/>
    <n v="1083.1911959999532"/>
    <n v="301127.15248798695"/>
    <n v="418.62132923998183"/>
    <n v="116376.72952871493"/>
    <n v="3.896371208632925"/>
    <n v="0.38647039487200552"/>
  </r>
  <r>
    <x v="20"/>
    <s v="Centereach"/>
    <s v="High End"/>
    <s v="Häagen-Dazs"/>
    <s v="Mango Sorbet"/>
    <n v="992"/>
    <n v="1828.8472319999212"/>
    <n v="1814216.4541439218"/>
    <n v="3485.8624319998498"/>
    <n v="3457975.5325438511"/>
    <n v="1657.0151999999287"/>
    <n v="1643759.0783999292"/>
    <n v="3.5139742258063"/>
    <n v="0.47535301014426262"/>
  </r>
  <r>
    <x v="20"/>
    <s v="Centereach"/>
    <s v="High End"/>
    <s v="Häagen-Dazs"/>
    <s v="Chocolate Chip Cookie Dough"/>
    <n v="981"/>
    <n v="1797.0870329999234"/>
    <n v="1762942.3793729248"/>
    <n v="3431.444582999854"/>
    <n v="3366247.1359228566"/>
    <n v="1634.3575499999306"/>
    <n v="1603304.7565499318"/>
    <n v="3.497904773700157"/>
    <n v="0.4762884873900935"/>
  </r>
  <r>
    <x v="20"/>
    <s v="Centereach"/>
    <s v="High End"/>
    <s v="Häagen-Dazs"/>
    <s v="Mayan Chocolate"/>
    <n v="930"/>
    <n v="1719.6388199999253"/>
    <n v="1599264.1025999305"/>
    <n v="3312.5158199998564"/>
    <n v="3080639.7125998666"/>
    <n v="1592.8769999999311"/>
    <n v="1481375.6099999361"/>
    <n v="3.5618449677417812"/>
    <n v="0.48086623175734755"/>
  </r>
  <r>
    <x v="20"/>
    <s v="Centereach"/>
    <s v="High End"/>
    <s v="Häagen-Dazs"/>
    <s v="Waffle Cone"/>
    <n v="883"/>
    <n v="1628.7747359999298"/>
    <n v="1438208.0918879381"/>
    <n v="3165.5643359998635"/>
    <n v="2795193.3086878792"/>
    <n v="1536.7895999999337"/>
    <n v="1356985.2167999411"/>
    <n v="3.585010573046278"/>
    <n v="0.48547097353955027"/>
  </r>
  <r>
    <x v="20"/>
    <s v="Centereach"/>
    <s v="High End"/>
    <s v="Häagen-Dazs"/>
    <s v="Mayan Chocolate"/>
    <n v="754"/>
    <n v="1369.6070699999423"/>
    <n v="1032683.7307799564"/>
    <n v="2741.7965699998845"/>
    <n v="2067314.6137799129"/>
    <n v="1372.1894999999422"/>
    <n v="1034630.8829999565"/>
    <n v="3.6363349734746477"/>
    <n v="0.50047093756485372"/>
  </r>
  <r>
    <x v="20"/>
    <s v="Centereach"/>
    <s v="High End"/>
    <s v="Häagen-Dazs"/>
    <s v="Black Raspberry Chip"/>
    <n v="704"/>
    <n v="1284.2184959999456"/>
    <n v="904089.8211839617"/>
    <n v="2607.2940959998896"/>
    <n v="1835535.0435839223"/>
    <n v="1323.075599999944"/>
    <n v="931445.22239996062"/>
    <n v="3.7035427499998432"/>
    <n v="0.50745161507856229"/>
  </r>
  <r>
    <x v="20"/>
    <s v="Centereach"/>
    <s v="High End"/>
    <s v="Häagen-Dazs"/>
    <s v="Waffle Cone"/>
    <n v="141"/>
    <n v="286.01034266998766"/>
    <n v="40327.458316468263"/>
    <n v="678.1578569999707"/>
    <n v="95620.257836995865"/>
    <n v="392.14751432998304"/>
    <n v="55292.799520527602"/>
    <n v="4.8096301914891537"/>
    <n v="0.57825403080156301"/>
  </r>
  <r>
    <x v="20"/>
    <s v="Centereach"/>
    <s v="Low End"/>
    <s v="Baskin-Robbins"/>
    <s v="Rocky Road"/>
    <n v="278"/>
    <n v="794.02603019996445"/>
    <n v="220739.23639559012"/>
    <n v="1703.308419999946"/>
    <n v="473519.740759985"/>
    <n v="909.2823897999815"/>
    <n v="252780.50436439487"/>
    <n v="6.1270087050357764"/>
    <n v="0.53383308573089205"/>
  </r>
  <r>
    <x v="20"/>
    <s v="Centereach"/>
    <s v="Low End"/>
    <s v="Baskin-Robbins"/>
    <s v="Gold Medal Ribbon"/>
    <n v="689"/>
    <n v="1042.4549329999531"/>
    <n v="718251.4488369677"/>
    <n v="2136.5266329999045"/>
    <n v="1472066.8501369341"/>
    <n v="1094.0716999999513"/>
    <n v="753815.40129996638"/>
    <n v="3.1009094818576264"/>
    <n v="0.51207959830753969"/>
  </r>
  <r>
    <x v="20"/>
    <s v="Centereach"/>
    <s v="Low End"/>
    <s v="Baskin-Robbins"/>
    <s v="Chocolate Chip Cookie Dough"/>
    <n v="530"/>
    <n v="793.8726899999649"/>
    <n v="420752.52569998137"/>
    <n v="1757.3286899999223"/>
    <n v="931384.20569995884"/>
    <n v="963.45599999995738"/>
    <n v="510631.67999997747"/>
    <n v="3.3157145094338158"/>
    <n v="0.54825031053240247"/>
  </r>
  <r>
    <x v="20"/>
    <s v="Lake Grove"/>
    <s v="Low End"/>
    <s v="Baskin-Robbins"/>
    <s v="Green Mint Stick"/>
    <n v="507"/>
    <n v="768.80465999996534"/>
    <n v="389783.96261998243"/>
    <n v="1726.6386599999225"/>
    <n v="875405.80061996076"/>
    <n v="957.8339999999572"/>
    <n v="485621.83799997834"/>
    <n v="3.4055989349110898"/>
    <n v="0.55473911374137785"/>
  </r>
  <r>
    <x v="20"/>
    <s v="Lake Grove"/>
    <s v="Low End"/>
    <s v="Baskin-Robbins"/>
    <s v="Jamoca"/>
    <n v="481"/>
    <n v="717.22246699996856"/>
    <n v="344984.00662698486"/>
    <n v="1639.610766999928"/>
    <n v="788652.77892696543"/>
    <n v="922.38829999995949"/>
    <n v="443668.77229998057"/>
    <n v="3.4087541933470438"/>
    <n v="0.56256540793989551"/>
  </r>
  <r>
    <x v="20"/>
    <s v="Lake Grove"/>
    <s v="Low End"/>
    <s v="Baskin-Robbins"/>
    <s v="Pineapple Sherbet"/>
    <n v="469"/>
    <n v="711.27555099996789"/>
    <n v="333588.23341898492"/>
    <n v="1640.2754509999261"/>
    <n v="769289.18651896529"/>
    <n v="928.99989999995819"/>
    <n v="435700.95309998037"/>
    <n v="3.497389021321804"/>
    <n v="0.56636822762520267"/>
  </r>
  <r>
    <x v="20"/>
    <s v="Lake Grove"/>
    <s v="Low End"/>
    <s v="Baskin-Robbins"/>
    <s v="Chocolate Mint"/>
    <n v="464"/>
    <n v="691.96598399996958"/>
    <n v="321072.21657598589"/>
    <n v="1601.7375839999295"/>
    <n v="743206.23897596728"/>
    <n v="909.7715999999599"/>
    <n v="422134.02239998139"/>
    <n v="3.4520206551722619"/>
    <n v="0.56799041808586292"/>
  </r>
  <r>
    <x v="20"/>
    <s v="Lake Grove"/>
    <s v="High End"/>
    <s v="Ben and Jerry's"/>
    <s v="Chocolate Macadamia"/>
    <n v="297"/>
    <n v="929.75412743995821"/>
    <n v="276136.97584966756"/>
    <n v="1859.192023999939"/>
    <n v="552180.03112798184"/>
    <n v="929.4378965599808"/>
    <n v="276043.05527831428"/>
    <n v="6.2599058047135996"/>
    <n v="0.49991495475564246"/>
  </r>
  <r>
    <x v="20"/>
    <s v="Lake Grove"/>
    <s v="High End"/>
    <s v="Ben and Jerry's"/>
    <s v="Chocolate Fudge Brownie"/>
    <n v="282"/>
    <n v="893.48862833995986"/>
    <n v="251963.79319186867"/>
    <n v="1821.9654139999404"/>
    <n v="513794.24674798321"/>
    <n v="928.47678565998058"/>
    <n v="261830.45355611455"/>
    <n v="6.4608702624111363"/>
    <n v="0.50960176220996634"/>
  </r>
  <r>
    <x v="20"/>
    <s v="Lake Grove"/>
    <s v="High End"/>
    <s v="Ben and Jerry's"/>
    <s v="Fossil Fuel"/>
    <n v="264"/>
    <n v="847.88150783996173"/>
    <n v="223840.71806974988"/>
    <n v="1774.2448639999427"/>
    <n v="468400.64409598487"/>
    <n v="926.36335615998098"/>
    <n v="244559.92602623499"/>
    <n v="6.7206244848482681"/>
    <n v="0.52211697210245434"/>
  </r>
  <r>
    <x v="20"/>
    <s v="Lake Grove"/>
    <s v="High End"/>
    <s v="Ben and Jerry's"/>
    <s v="Turtle Soup"/>
    <n v="909"/>
    <n v="1554.5945249999302"/>
    <n v="1413126.4232249365"/>
    <n v="2981.4238409998661"/>
    <n v="2710114.2714688783"/>
    <n v="1426.8293159999359"/>
    <n v="1296987.8482439418"/>
    <n v="3.2798942145213048"/>
    <n v="0.4785731221366456"/>
  </r>
  <r>
    <x v="20"/>
    <s v="Lake Grove"/>
    <s v="High End"/>
    <s v="Ben and Jerry's"/>
    <s v="Turtle Soup"/>
    <n v="884"/>
    <n v="1512.0377999999321"/>
    <n v="1336641.4151999399"/>
    <n v="2915.4886319998691"/>
    <n v="2577291.9506878844"/>
    <n v="1403.450831999937"/>
    <n v="1240650.5354879445"/>
    <n v="3.2980640633482681"/>
    <n v="0.4813775696450735"/>
  </r>
  <r>
    <x v="20"/>
    <s v="Lake Grove"/>
    <s v="High End"/>
    <s v="Ben and Jerry's"/>
    <s v="Peanut Butter Cookie Dough"/>
    <n v="788"/>
    <n v="1350.1394999999393"/>
    <n v="1063909.9259999522"/>
    <n v="2665.3413799998802"/>
    <n v="2100289.0074399058"/>
    <n v="1315.201879999941"/>
    <n v="1036379.0814399535"/>
    <n v="3.3824129187815739"/>
    <n v="0.49344593899637729"/>
  </r>
  <r>
    <x v="20"/>
    <s v="Lake Grove"/>
    <s v="High End"/>
    <s v="Ben and Jerry's"/>
    <s v="Dublin Mudslide"/>
    <n v="652"/>
    <n v="1103.6240999999513"/>
    <n v="719562.91319996829"/>
    <n v="2276.0686039998996"/>
    <n v="1483996.7298079345"/>
    <n v="1172.4445039999482"/>
    <n v="764433.8166079662"/>
    <n v="3.4909027668710118"/>
    <n v="0.51511826222615908"/>
  </r>
  <r>
    <x v="20"/>
    <s v="Lake Grove"/>
    <s v="High End"/>
    <s v="Ben and Jerry's"/>
    <s v="Turtle Soup"/>
    <n v="516"/>
    <n v="873.65249999996138"/>
    <n v="450804.6899999801"/>
    <n v="1919.5070999999152"/>
    <n v="990465.66359995632"/>
    <n v="1045.8545999999537"/>
    <n v="539660.97359997616"/>
    <n v="3.7199749999998355"/>
    <n v="0.54485581220303891"/>
  </r>
  <r>
    <x v="20"/>
    <s v="Lake Grove"/>
    <s v="High End"/>
    <s v="Ben and Jerry's"/>
    <s v="Vanilla Caramel Fudge"/>
    <n v="513"/>
    <n v="879.42307499996048"/>
    <n v="451144.0374749797"/>
    <n v="1935.5079029999129"/>
    <n v="992915.55423895526"/>
    <n v="1056.0848279999523"/>
    <n v="541771.51676397561"/>
    <n v="3.772919888888719"/>
    <n v="0.5456370528702511"/>
  </r>
  <r>
    <x v="20"/>
    <s v="Lake Grove"/>
    <s v="Low End"/>
    <s v="EDY's"/>
    <s v="Take the Cake"/>
    <n v="876"/>
    <n v="1524.6034599599316"/>
    <n v="1335552.6309249001"/>
    <n v="2730.3805159998997"/>
    <n v="2391813.332015912"/>
    <n v="1205.7770560399681"/>
    <n v="1056260.701091012"/>
    <n v="3.1168727351597028"/>
    <n v="0.44161502361087474"/>
  </r>
  <r>
    <x v="20"/>
    <s v="Lake Grove"/>
    <s v="Low End"/>
    <s v="EDY's"/>
    <s v="Strawberry"/>
    <n v="346"/>
    <n v="710.7090174999679"/>
    <n v="245905.3200549889"/>
    <n v="1228.7992499999445"/>
    <n v="425164.54049998079"/>
    <n v="518.09023249997665"/>
    <n v="179259.22044499189"/>
    <n v="3.5514429190749843"/>
    <n v="0.42162316790151039"/>
  </r>
  <r>
    <x v="20"/>
    <s v="Lake Grove"/>
    <s v="Low End"/>
    <s v="EDY's"/>
    <s v="Double Fudge Brownie"/>
    <n v="219"/>
    <n v="354.73495377998438"/>
    <n v="77686.954877816577"/>
    <n v="784.52323799996543"/>
    <n v="171810.58912199244"/>
    <n v="429.78828421998105"/>
    <n v="94123.634244175861"/>
    <n v="3.5822978904108012"/>
    <n v="0.54783372040790967"/>
  </r>
  <r>
    <x v="20"/>
    <s v="Lake Grove"/>
    <s v="High End"/>
    <s v="Häagen-Dazs"/>
    <s v="Mocha Almond Fudge"/>
    <n v="307"/>
    <n v="1047.086302979953"/>
    <n v="321455.49501484557"/>
    <n v="2002.1317579999327"/>
    <n v="614654.44970597932"/>
    <n v="955.04545501997973"/>
    <n v="293198.95469113375"/>
    <n v="6.5216018175893575"/>
    <n v="0.47701428799772921"/>
  </r>
  <r>
    <x v="20"/>
    <s v="Lake Grove"/>
    <s v="High End"/>
    <s v="Häagen-Dazs"/>
    <s v="Rockmelon"/>
    <n v="190"/>
    <n v="425.77037369998123"/>
    <n v="80896.371002996428"/>
    <n v="831.49226999996336"/>
    <n v="157983.53129999305"/>
    <n v="405.72189629998212"/>
    <n v="77087.160296996619"/>
    <n v="4.3762751052629651"/>
    <n v="0.4879442791452529"/>
  </r>
  <r>
    <x v="20"/>
    <s v="Lake Grove"/>
    <s v="High End"/>
    <s v="Häagen-Dazs"/>
    <s v="Strawberry"/>
    <n v="838"/>
    <n v="1568.9295779999306"/>
    <n v="1314762.9863639418"/>
    <n v="3077.992877999864"/>
    <n v="2579358.0317638861"/>
    <n v="1509.0632999999334"/>
    <n v="1264595.0453999443"/>
    <n v="3.6730225274461383"/>
    <n v="0.49027511102642651"/>
  </r>
  <r>
    <x v="20"/>
    <s v="Lake Grove"/>
    <s v="High End"/>
    <s v="Häagen-Dazs"/>
    <s v="Mayan Chocolate"/>
    <n v="748"/>
    <n v="1418.6814839999361"/>
    <n v="1061173.7500319523"/>
    <n v="2844.5838839998719"/>
    <n v="2127748.7452319041"/>
    <n v="1425.9023999999358"/>
    <n v="1066574.9951999518"/>
    <n v="3.8029196310158717"/>
    <n v="0.50126923942032708"/>
  </r>
  <r>
    <x v="20"/>
    <s v="Lake Grove"/>
    <s v="High End"/>
    <s v="Häagen-Dazs"/>
    <s v="Mango Sorbet"/>
    <n v="623"/>
    <n v="1179.5857079999471"/>
    <n v="734881.89608396706"/>
    <n v="2460.4795079998894"/>
    <n v="1532878.733483931"/>
    <n v="1280.8937999999423"/>
    <n v="797996.83739996399"/>
    <n v="3.9494053097911546"/>
    <n v="0.52058706273931699"/>
  </r>
  <r>
    <x v="20"/>
    <s v="Lake Grove"/>
    <s v="High End"/>
    <s v="Häagen-Dazs"/>
    <s v="Mocha Almond Fudge"/>
    <n v="510"/>
    <n v="965.75894999995671"/>
    <n v="492537.06449997792"/>
    <n v="2117.9164499999051"/>
    <n v="1080137.3894999516"/>
    <n v="1152.1574999999484"/>
    <n v="587600.32499997364"/>
    <n v="4.1527773529409906"/>
    <n v="0.54400517074221699"/>
  </r>
  <r>
    <x v="20"/>
    <s v="Lake Grove"/>
    <s v="Low End"/>
    <s v="Baskin-Robbins"/>
    <s v="Gold Medal Ribbon"/>
    <n v="705"/>
    <n v="1997.2692759499071"/>
    <n v="1408074.8395446844"/>
    <n v="3469.9807449998621"/>
    <n v="2446336.4252249026"/>
    <n v="1472.711469049955"/>
    <n v="1038261.5856802182"/>
    <n v="4.9219585035459037"/>
    <n v="0.42441488217826223"/>
  </r>
  <r>
    <x v="20"/>
    <s v="Lake Grove"/>
    <s v="Low End"/>
    <s v="Baskin-Robbins"/>
    <s v="Chocolate Chip Cookie Dough"/>
    <n v="540"/>
    <n v="1619.5891125999258"/>
    <n v="874578.1208039599"/>
    <n v="2573.721459999882"/>
    <n v="1389809.5883999362"/>
    <n v="954.13234739995619"/>
    <n v="515231.46759597631"/>
    <n v="4.7661508518516333"/>
    <n v="0.37072090442918404"/>
  </r>
  <r>
    <x v="20"/>
    <s v="Lake Grove"/>
    <s v="Low End"/>
    <s v="Baskin-Robbins"/>
    <s v="Green Mint Stick"/>
    <n v="523"/>
    <n v="1586.7017791299261"/>
    <n v="829845.03048495133"/>
    <n v="2551.0179229998812"/>
    <n v="1334182.3737289379"/>
    <n v="964.31614386995511"/>
    <n v="504337.3432439866"/>
    <n v="4.8776633326957572"/>
    <n v="0.37801229665057123"/>
  </r>
  <r>
    <x v="20"/>
    <s v="Lake Grove"/>
    <s v="Low End"/>
    <s v="Baskin-Robbins"/>
    <s v="Jamoca"/>
    <n v="485"/>
    <n v="1502.6284067599315"/>
    <n v="728774.77727856673"/>
    <n v="2449.8051959998884"/>
    <n v="1188155.5200599458"/>
    <n v="947.17678923995686"/>
    <n v="459380.74278137903"/>
    <n v="5.0511447340203883"/>
    <n v="0.38663351305913385"/>
  </r>
  <r>
    <x v="20"/>
    <s v="Lake Grove"/>
    <s v="Low End"/>
    <s v="Baskin-Robbins"/>
    <s v="Pineapple Sherbet"/>
    <n v="479"/>
    <n v="1500.3149893199302"/>
    <n v="718650.8798842465"/>
    <n v="2462.5845719998852"/>
    <n v="1179578.009987945"/>
    <n v="962.26958267995496"/>
    <n v="460927.13010369847"/>
    <n v="5.1410951398744995"/>
    <n v="0.39075595357055615"/>
  </r>
  <r>
    <x v="20"/>
    <s v="Lake Grove"/>
    <s v="Low End"/>
    <s v="Baskin-Robbins"/>
    <s v="Chocolate Mint"/>
    <n v="477"/>
    <n v="1464.7161195999331"/>
    <n v="698669.58904916805"/>
    <n v="2411.0611599998897"/>
    <n v="1150076.1733199474"/>
    <n v="946.34504039995659"/>
    <n v="451406.58427077939"/>
    <n v="5.0546355555553246"/>
    <n v="0.39250146620088222"/>
  </r>
  <r>
    <x v="20"/>
    <s v="Lake Grove"/>
    <s v="Low End"/>
    <s v="Baskin-Robbins"/>
    <s v="Rocky Road"/>
    <n v="389"/>
    <n v="1063.5869358199507"/>
    <n v="413735.31803396082"/>
    <n v="2013.6097219999065"/>
    <n v="783294.18185796356"/>
    <n v="950.0227861799558"/>
    <n v="369558.86382400274"/>
    <n v="5.1763746066835639"/>
    <n v="0.47180085385980269"/>
  </r>
  <r>
    <x v="20"/>
    <s v="Lake Grove"/>
    <s v="High End"/>
    <s v="Ben and Jerry's"/>
    <s v="Peanut Butter Cookie Dough"/>
    <n v="798"/>
    <n v="2481.0936420398848"/>
    <n v="1979912.7263478281"/>
    <n v="4013.2436839998363"/>
    <n v="3202568.4598318692"/>
    <n v="1532.1500419599515"/>
    <n v="1222655.7334840412"/>
    <n v="5.029127423558692"/>
    <n v="0.38177348862925764"/>
  </r>
  <r>
    <x v="20"/>
    <s v="Lake Grove"/>
    <s v="High End"/>
    <s v="Ben and Jerry's"/>
    <s v="Dublin Mudslide"/>
    <n v="668"/>
    <n v="2101.9869343199039"/>
    <n v="1404127.2721256958"/>
    <n v="3605.255271999858"/>
    <n v="2408310.5216959054"/>
    <n v="1503.2683376799541"/>
    <n v="1004183.2495702095"/>
    <n v="5.3970887305387096"/>
    <n v="0.41696585241967671"/>
  </r>
  <r>
    <x v="20"/>
    <s v="Lake Grove"/>
    <s v="High End"/>
    <s v="Ben and Jerry's"/>
    <s v="Turtle Soup"/>
    <n v="527"/>
    <n v="1752.8903246399198"/>
    <n v="923773.20108523767"/>
    <n v="2739.8281439998746"/>
    <n v="1443889.431887934"/>
    <n v="986.9378193599548"/>
    <n v="520116.23080269631"/>
    <n v="5.198914884250236"/>
    <n v="0.36021887778666456"/>
  </r>
  <r>
    <x v="20"/>
    <s v="Selden"/>
    <s v="High End"/>
    <s v="Ben and Jerry's"/>
    <s v="Vanilla Caramel Fudge"/>
    <n v="528"/>
    <n v="1766.4382306999175"/>
    <n v="932679.38580955646"/>
    <n v="2765.0289699998712"/>
    <n v="1459935.2961599319"/>
    <n v="998.59073929995361"/>
    <n v="527255.91035037546"/>
    <n v="5.2367972916664227"/>
    <n v="0.36115019051681047"/>
  </r>
  <r>
    <x v="20"/>
    <s v="Selden"/>
    <s v="High End"/>
    <s v="Ben and Jerry's"/>
    <s v="Chocolate Macadamia"/>
    <n v="406"/>
    <n v="1202.8179539999442"/>
    <n v="488344.08932397736"/>
    <n v="2173.4933999998989"/>
    <n v="882438.32039995899"/>
    <n v="970.67544599995472"/>
    <n v="394094.23107598163"/>
    <n v="5.3534320197041847"/>
    <n v="0.44659691444197619"/>
  </r>
  <r>
    <x v="20"/>
    <s v="Selden"/>
    <s v="High End"/>
    <s v="Ben and Jerry's"/>
    <s v="Chocolate Fudge Brownie"/>
    <n v="395"/>
    <n v="1165.9236581199457"/>
    <n v="460539.84495737852"/>
    <n v="2136.4882519999001"/>
    <n v="843912.85953996051"/>
    <n v="970.56459387995437"/>
    <n v="383373.01458258199"/>
    <n v="5.4088310177212664"/>
    <n v="0.45428033267743884"/>
  </r>
  <r>
    <x v="20"/>
    <s v="Selden"/>
    <s v="High End"/>
    <s v="Ben and Jerry's"/>
    <s v="Fossil Fuel"/>
    <n v="366"/>
    <n v="1119.2030303999477"/>
    <n v="409628.30912638083"/>
    <n v="2087.6678399999028"/>
    <n v="764086.42943996435"/>
    <n v="968.46480959995506"/>
    <n v="354458.12031358352"/>
    <n v="5.7040104918030128"/>
    <n v="0.46389793962625786"/>
  </r>
  <r>
    <x v="20"/>
    <s v="Selden"/>
    <s v="High End"/>
    <s v="Ben and Jerry's"/>
    <s v="Turtle Soup"/>
    <n v="917"/>
    <n v="1601.4507999999257"/>
    <n v="1468530.3835999318"/>
    <n v="3835.5418719998215"/>
    <n v="3517191.8966238364"/>
    <n v="2234.0910719998956"/>
    <n v="2048661.5130239045"/>
    <n v="4.1827065125406993"/>
    <n v="0.58247078158869325"/>
  </r>
  <r>
    <x v="20"/>
    <s v="Selden"/>
    <s v="High End"/>
    <s v="Ben and Jerry's"/>
    <s v="Turtle Soup"/>
    <n v="897"/>
    <n v="1557.8206999999277"/>
    <n v="1397365.167899935"/>
    <n v="3768.0401879998249"/>
    <n v="3379932.0486358427"/>
    <n v="2210.219487999897"/>
    <n v="1982566.8807359077"/>
    <n v="4.2007136989964602"/>
    <n v="0.5865700411154956"/>
  </r>
  <r>
    <x v="20"/>
    <s v="Selden"/>
    <s v="Low End"/>
    <s v="EDY's"/>
    <s v="Take the Cake"/>
    <n v="882"/>
    <n v="1811.7767266799158"/>
    <n v="1597987.0729316857"/>
    <n v="3065.1878279998573"/>
    <n v="2703495.6642958741"/>
    <n v="1253.4111013199415"/>
    <n v="1105508.5913641884"/>
    <n v="3.4752696462583414"/>
    <n v="0.40891820392547895"/>
  </r>
  <r>
    <x v="20"/>
    <s v="Selden"/>
    <s v="Low End"/>
    <s v="EDY's"/>
    <s v="Strawberry"/>
    <n v="454"/>
    <n v="978.62369583995451"/>
    <n v="444295.15791133937"/>
    <n v="2041.1796639999047"/>
    <n v="926695.56745595671"/>
    <n v="1062.5559681599502"/>
    <n v="482400.40954461735"/>
    <n v="4.4959904493389971"/>
    <n v="0.52055974635655577"/>
  </r>
  <r>
    <x v="20"/>
    <s v="Selden"/>
    <s v="Low End"/>
    <s v="EDY's"/>
    <s v="Double Fudge Brownie"/>
    <n v="325"/>
    <n v="609.8192802899722"/>
    <n v="198191.26609424097"/>
    <n v="1573.4077589999283"/>
    <n v="511357.52167497668"/>
    <n v="963.58847870995612"/>
    <n v="313166.25558073574"/>
    <n v="4.8412546430767023"/>
    <n v="0.61242133401097587"/>
  </r>
  <r>
    <x v="20"/>
    <s v="Selden"/>
    <s v="High End"/>
    <s v="Häagen-Dazs"/>
    <s v="Mayan Chocolate"/>
    <n v="750"/>
    <n v="2608.0447129598788"/>
    <n v="1956033.5347199091"/>
    <n v="4196.7132159998282"/>
    <n v="3147534.911999871"/>
    <n v="1588.6685030399494"/>
    <n v="1191501.3772799619"/>
    <n v="5.5956176213331039"/>
    <n v="0.37855064696420143"/>
  </r>
  <r>
    <x v="20"/>
    <s v="Selden"/>
    <s v="High End"/>
    <s v="Häagen-Dazs"/>
    <s v="Mango Sorbet"/>
    <n v="624"/>
    <n v="2240.2751707798957"/>
    <n v="1397931.7065666548"/>
    <n v="3801.359137999847"/>
    <n v="2372048.1021119044"/>
    <n v="1561.0839672199513"/>
    <n v="974116.39554524957"/>
    <n v="6.0919216955125757"/>
    <n v="0.41066468874638967"/>
  </r>
  <r>
    <x v="20"/>
    <s v="Selden"/>
    <s v="High End"/>
    <s v="Häagen-Dazs"/>
    <s v="Mocha Almond Fudge"/>
    <n v="611"/>
    <n v="1912.5295323999112"/>
    <n v="1168555.5442963457"/>
    <n v="2950.7080399998631"/>
    <n v="1802882.6124399165"/>
    <n v="1038.1785075999519"/>
    <n v="634327.0681435708"/>
    <n v="4.8293093944351275"/>
    <n v="0.35184047134666702"/>
  </r>
  <r>
    <x v="20"/>
    <s v="Selden"/>
    <s v="High End"/>
    <s v="Häagen-Dazs"/>
    <s v="Mocha Almond Fudge"/>
    <n v="411"/>
    <n v="1323.0541423399386"/>
    <n v="543775.25250171474"/>
    <n v="2319.8504139998922"/>
    <n v="953458.52015395567"/>
    <n v="996.79627165995362"/>
    <n v="409683.26765224093"/>
    <n v="5.644404900243047"/>
    <n v="0.42968126981139049"/>
  </r>
  <r>
    <x v="20"/>
    <s v="Selden"/>
    <s v="High End"/>
    <s v="Häagen-Dazs"/>
    <s v="Rockmelon"/>
    <n v="291"/>
    <n v="682.63366479996887"/>
    <n v="198646.39645679094"/>
    <n v="1621.476079999926"/>
    <n v="471849.53927997849"/>
    <n v="938.84241519995714"/>
    <n v="273203.14282318752"/>
    <n v="5.5720827491406393"/>
    <n v="0.5790047887724622"/>
  </r>
  <r>
    <x v="20"/>
    <s v="Selden"/>
    <s v="High End"/>
    <s v="Häagen-Dazs"/>
    <s v="Strawberry"/>
    <n v="841"/>
    <n v="1616.284357999926"/>
    <n v="1359295.1450779377"/>
    <n v="3926.6716579998201"/>
    <n v="3302330.8643778488"/>
    <n v="2310.3872999998939"/>
    <n v="1943035.7192999111"/>
    <n v="4.6690507229486569"/>
    <n v="0.5883831145629238"/>
  </r>
  <r>
    <x v="20"/>
    <s v="Selden"/>
    <s v="Low End"/>
    <s v="Baskin-Robbins"/>
    <s v="Gold Medal Ribbon"/>
    <n v="704"/>
    <n v="1562.967292259925"/>
    <n v="1100328.9737509871"/>
    <n v="3202.4738459998466"/>
    <n v="2254541.587583892"/>
    <n v="1639.5065537399216"/>
    <n v="1154212.613832905"/>
    <n v="4.5489685312497823"/>
    <n v="0.51195002132111089"/>
  </r>
  <r>
    <x v="20"/>
    <s v="Selden"/>
    <s v="Low End"/>
    <s v="Baskin-Robbins"/>
    <s v="Chocolate Chip Cookie Dough"/>
    <n v="539"/>
    <n v="1305.2535598999382"/>
    <n v="703531.6687860667"/>
    <n v="2794.8872899998673"/>
    <n v="1506444.2493099284"/>
    <n v="1489.6337300999292"/>
    <n v="802912.58052386169"/>
    <n v="5.185319647495116"/>
    <n v="0.53298526041814009"/>
  </r>
  <r>
    <x v="20"/>
    <s v="Selden"/>
    <s v="Low End"/>
    <s v="Baskin-Robbins"/>
    <s v="Green Mint Stick"/>
    <n v="522"/>
    <n v="1285.3112838299385"/>
    <n v="670932.49015922786"/>
    <n v="2773.0905929998667"/>
    <n v="1447553.2895459305"/>
    <n v="1487.7793091699282"/>
    <n v="776620.79938670259"/>
    <n v="5.3124340862066415"/>
    <n v="0.53650584403031787"/>
  </r>
  <r>
    <x v="20"/>
    <s v="Selden"/>
    <s v="Low End"/>
    <s v="Baskin-Robbins"/>
    <s v="Jamoca"/>
    <n v="584"/>
    <n v="1225.6168837499422"/>
    <n v="715760.26010996627"/>
    <n v="2668.1996249998742"/>
    <n v="1558228.5809999267"/>
    <n v="1442.582741249932"/>
    <n v="842468.32088996039"/>
    <n v="4.5688349743148535"/>
    <n v="0.54065772580640403"/>
  </r>
  <r>
    <x v="20"/>
    <s v="Selden"/>
    <s v="Low End"/>
    <s v="Baskin-Robbins"/>
    <s v="Pineapple Sherbet"/>
    <n v="578"/>
    <n v="1226.8795232199411"/>
    <n v="709136.36442112597"/>
    <n v="2682.5184619998709"/>
    <n v="1550495.6710359254"/>
    <n v="1455.6389387799297"/>
    <n v="841359.30661479943"/>
    <n v="4.6410354013838599"/>
    <n v="0.54263892659091784"/>
  </r>
  <r>
    <x v="20"/>
    <s v="Selden"/>
    <s v="Low End"/>
    <s v="Baskin-Robbins"/>
    <s v="Chocolate Mint"/>
    <n v="575"/>
    <n v="1199.9728681599433"/>
    <n v="689984.39919196744"/>
    <n v="2628.5047359998757"/>
    <n v="1511390.2231999286"/>
    <n v="1428.5318678399324"/>
    <n v="821405.8240079612"/>
    <n v="4.5713125843476101"/>
    <n v="0.54347699978426056"/>
  </r>
  <r>
    <x v="20"/>
    <s v="Selden"/>
    <s v="Low End"/>
    <s v="Baskin-Robbins"/>
    <s v="Rocky Road"/>
    <n v="388"/>
    <n v="930.97738179995531"/>
    <n v="361219.22413838265"/>
    <n v="2222.1947799998934"/>
    <n v="862211.57463995868"/>
    <n v="1291.2173981999381"/>
    <n v="500992.35050157603"/>
    <n v="5.7273061340203437"/>
    <n v="0.58105500463825233"/>
  </r>
  <r>
    <x v="20"/>
    <s v="Selden"/>
    <s v="High End"/>
    <s v="Ben and Jerry's"/>
    <s v="Turtle Soup"/>
    <n v="915"/>
    <n v="2013.5225646399033"/>
    <n v="1842373.1466455115"/>
    <n v="4089.7321439998036"/>
    <n v="3742104.9117598203"/>
    <n v="2076.2095793599001"/>
    <n v="1899731.7651143088"/>
    <n v="4.469652616393228"/>
    <n v="0.50766395114799479"/>
  </r>
  <r>
    <x v="20"/>
    <s v="Selden"/>
    <s v="High End"/>
    <s v="Ben and Jerry's"/>
    <s v="Turtle Soup"/>
    <n v="895"/>
    <n v="1972.2148305999051"/>
    <n v="1765132.273386915"/>
    <n v="4020.5752599998068"/>
    <n v="3598414.8576998273"/>
    <n v="2048.3604293999015"/>
    <n v="1833282.5843129123"/>
    <n v="4.4922628603349795"/>
    <n v="0.50946949054250512"/>
  </r>
  <r>
    <x v="20"/>
    <s v="Selden"/>
    <s v="High End"/>
    <s v="Ben and Jerry's"/>
    <s v="Peanut Butter Cookie Dough"/>
    <n v="797"/>
    <n v="1815.5757525599124"/>
    <n v="1447013.8747902501"/>
    <n v="3759.155975999819"/>
    <n v="2996047.3128718557"/>
    <n v="1943.5802234399066"/>
    <n v="1549033.4380816056"/>
    <n v="4.7166323412795723"/>
    <n v="0.51702569296103085"/>
  </r>
  <r>
    <x v="20"/>
    <s v="Selden"/>
    <s v="High End"/>
    <s v="Ben and Jerry's"/>
    <s v="Dublin Mudslide"/>
    <n v="667"/>
    <n v="1570.8421912799256"/>
    <n v="1047751.7415837104"/>
    <n v="3340.6644879998416"/>
    <n v="2228223.2134958943"/>
    <n v="1769.822296719916"/>
    <n v="1180471.4719121838"/>
    <n v="5.008492485756884"/>
    <n v="0.52978151594611733"/>
  </r>
  <r>
    <x v="20"/>
    <s v="Selden"/>
    <s v="High End"/>
    <s v="Ben and Jerry's"/>
    <s v="Turtle Soup"/>
    <n v="626"/>
    <n v="1347.5041003599363"/>
    <n v="843537.56682532013"/>
    <n v="2966.5393559998597"/>
    <n v="1857053.6368559122"/>
    <n v="1619.0352556399234"/>
    <n v="1013516.070030592"/>
    <n v="4.7388807603831626"/>
    <n v="0.54576564182956355"/>
  </r>
  <r>
    <x v="20"/>
    <s v="Selden"/>
    <s v="High End"/>
    <s v="Ben and Jerry's"/>
    <s v="Vanilla Caramel Fudge"/>
    <n v="626"/>
    <n v="1358.5210144099347"/>
    <n v="850434.15502061904"/>
    <n v="2993.4181109998558"/>
    <n v="1873879.7374859098"/>
    <n v="1634.8970965899211"/>
    <n v="1023445.5824652908"/>
    <n v="4.7818180686898657"/>
    <n v="0.54616396238874765"/>
  </r>
  <r>
    <x v="20"/>
    <s v="Smithtown"/>
    <s v="High End"/>
    <s v="Ben and Jerry's"/>
    <s v="Chocolate Macadamia"/>
    <n v="405"/>
    <n v="997.13639812995211"/>
    <n v="403840.24124263058"/>
    <n v="2386.5361229998853"/>
    <n v="966547.12981495354"/>
    <n v="1389.3997248699332"/>
    <n v="562706.8885723229"/>
    <n v="5.8926817851849016"/>
    <n v="0.58218256638975663"/>
  </r>
  <r>
    <x v="20"/>
    <s v="Smithtown"/>
    <s v="High End"/>
    <s v="Ben and Jerry's"/>
    <s v="Chocolate Fudge Brownie"/>
    <n v="393"/>
    <n v="974.00659747995314"/>
    <n v="382784.59280962159"/>
    <n v="2349.1045079998867"/>
    <n v="923198.07164395542"/>
    <n v="1375.0979105199335"/>
    <n v="540413.47883433383"/>
    <n v="5.9773651603050553"/>
    <n v="0.58537110879359811"/>
  </r>
  <r>
    <x v="20"/>
    <s v="Smithtown"/>
    <s v="High End"/>
    <s v="Ben and Jerry's"/>
    <s v="Fossil Fuel"/>
    <n v="465"/>
    <n v="944.12266511995449"/>
    <n v="439017.03928077884"/>
    <n v="2299.0979519998896"/>
    <n v="1069080.5476799486"/>
    <n v="1354.9752868799351"/>
    <n v="630063.50839916978"/>
    <n v="4.9442966709675042"/>
    <n v="0.58935083026858359"/>
  </r>
  <r>
    <x v="20"/>
    <s v="Smithtown"/>
    <s v="Low End"/>
    <s v="EDY's"/>
    <s v="Take the Cake"/>
    <n v="880"/>
    <n v="1741.6386565199166"/>
    <n v="1532642.0177375267"/>
    <n v="3297.9688919998416"/>
    <n v="2902212.6249598605"/>
    <n v="1556.330235479925"/>
    <n v="1369570.6072223338"/>
    <n v="3.7476919227270926"/>
    <n v="0.47190567480950024"/>
  </r>
  <r>
    <x v="20"/>
    <s v="Smithtown"/>
    <s v="Low End"/>
    <s v="EDY's"/>
    <s v="Strawberry"/>
    <n v="452"/>
    <n v="994.68320869995216"/>
    <n v="449596.81033237837"/>
    <n v="2250.6377699998916"/>
    <n v="1017288.2720399509"/>
    <n v="1255.9545612999395"/>
    <n v="567691.46170757257"/>
    <n v="4.979287101769672"/>
    <n v="0.55804384785562366"/>
  </r>
  <r>
    <x v="20"/>
    <s v="Smithtown"/>
    <s v="Low End"/>
    <s v="EDY's"/>
    <s v="Double Fudge Brownie"/>
    <n v="323"/>
    <n v="662.11657118996879"/>
    <n v="213863.65249435991"/>
    <n v="1769.8676489999166"/>
    <n v="571667.25062697311"/>
    <n v="1107.7510778099477"/>
    <n v="357803.59813261323"/>
    <n v="5.4794664055724969"/>
    <n v="0.62589486758283575"/>
  </r>
  <r>
    <x v="20"/>
    <s v="Smithtown"/>
    <s v="High End"/>
    <s v="Häagen-Dazs"/>
    <s v="Strawberry"/>
    <n v="840"/>
    <n v="1979.1791468799065"/>
    <n v="1662510.4833791214"/>
    <n v="4184.0772479998022"/>
    <n v="3514624.8883198337"/>
    <n v="2204.8981011198957"/>
    <n v="1852114.4049407123"/>
    <n v="4.9810443428569071"/>
    <n v="0.52697356440394283"/>
  </r>
  <r>
    <x v="20"/>
    <s v="Smithtown"/>
    <s v="High End"/>
    <s v="Häagen-Dazs"/>
    <s v="Mayan Chocolate"/>
    <n v="749"/>
    <n v="1842.1609599999113"/>
    <n v="1379778.5590399336"/>
    <n v="3947.6159999998104"/>
    <n v="2956764.3839998581"/>
    <n v="2105.4550399998989"/>
    <n v="1576985.8249599244"/>
    <n v="5.2705153538048206"/>
    <n v="0.53334849184925792"/>
  </r>
  <r>
    <x v="20"/>
    <s v="Smithtown"/>
    <s v="High End"/>
    <s v="Häagen-Dazs"/>
    <s v="Mango Sorbet"/>
    <n v="639"/>
    <n v="1615.8409446899225"/>
    <n v="1032522.3636568604"/>
    <n v="3542.8494989998303"/>
    <n v="2263880.8298608917"/>
    <n v="1927.0085543099078"/>
    <n v="1231358.4662040314"/>
    <n v="5.5443654131452744"/>
    <n v="0.54391487836384667"/>
  </r>
  <r>
    <x v="20"/>
    <s v="Smithtown"/>
    <s v="High End"/>
    <s v="Häagen-Dazs"/>
    <s v="Mocha Almond Fudge"/>
    <n v="626"/>
    <n v="1414.1308171999322"/>
    <n v="885245.89156715758"/>
    <n v="3183.1381199998473"/>
    <n v="1992644.4631199045"/>
    <n v="1769.0073027999151"/>
    <n v="1107398.5715527469"/>
    <n v="5.0848851757186058"/>
    <n v="0.55574318050641169"/>
  </r>
  <r>
    <x v="20"/>
    <s v="Smithtown"/>
    <s v="High End"/>
    <s v="Häagen-Dazs"/>
    <s v="Mocha Almond Fudge"/>
    <n v="510"/>
    <n v="1051.9296573599497"/>
    <n v="536484.12525357434"/>
    <n v="2537.4040559998784"/>
    <n v="1294076.0685599381"/>
    <n v="1485.4743986399287"/>
    <n v="757591.94330636377"/>
    <n v="4.9753020705879969"/>
    <n v="0.58543076540270178"/>
  </r>
  <r>
    <x v="20"/>
    <s v="Smithtown"/>
    <s v="High End"/>
    <s v="Häagen-Dazs"/>
    <s v="Rockmelon"/>
    <n v="306"/>
    <n v="654.68694799996911"/>
    <n v="200334.20608799055"/>
    <n v="1819.570799999914"/>
    <n v="556788.66479997372"/>
    <n v="1164.8838519999449"/>
    <n v="356454.45871198317"/>
    <n v="5.9463098039212881"/>
    <n v="0.64019704646832098"/>
  </r>
  <r>
    <x v="20"/>
    <s v="Smithtown"/>
    <s v="Low End"/>
    <s v="Baskin-Robbins"/>
    <s v="Gold Medal Ribbon"/>
    <n v="700"/>
    <n v="1663.1080401599179"/>
    <n v="1164175.6281119424"/>
    <n v="3442.1859359998302"/>
    <n v="2409530.1551998812"/>
    <n v="1779.0778958399123"/>
    <n v="1245354.5270879387"/>
    <n v="4.9174084799997573"/>
    <n v="0.5168453793368819"/>
  </r>
  <r>
    <x v="20"/>
    <s v="Smithtown"/>
    <s v="Low End"/>
    <s v="Baskin-Robbins"/>
    <s v="Chocolate Chip Cookie Dough"/>
    <n v="536"/>
    <n v="1398.9648428999317"/>
    <n v="749845.15579436335"/>
    <n v="3023.9865899998522"/>
    <n v="1620856.8122399207"/>
    <n v="1625.0217470999205"/>
    <n v="871011.65644555737"/>
    <n v="5.6417660261191269"/>
    <n v="0.53737729938147638"/>
  </r>
  <r>
    <x v="20"/>
    <s v="Smithtown"/>
    <s v="Low End"/>
    <s v="Baskin-Robbins"/>
    <s v="Green Mint Stick"/>
    <n v="618"/>
    <n v="1378.9043115299319"/>
    <n v="852162.86452549789"/>
    <n v="3002.7632629998516"/>
    <n v="1855707.6965339084"/>
    <n v="1623.8589514699197"/>
    <n v="1003544.8320084105"/>
    <n v="4.8588402313913459"/>
    <n v="0.54078820381185677"/>
  </r>
  <r>
    <x v="20"/>
    <s v="Smithtown"/>
    <s v="Low End"/>
    <s v="Baskin-Robbins"/>
    <s v="Jamoca"/>
    <n v="582"/>
    <n v="1317.287822849936"/>
    <n v="766661.51289866271"/>
    <n v="2893.8752349998595"/>
    <n v="1684235.3867699183"/>
    <n v="1576.5874121499235"/>
    <n v="917573.87387125555"/>
    <n v="4.9722942182128174"/>
    <n v="0.54480144585431656"/>
  </r>
  <r>
    <x v="20"/>
    <s v="Smithtown"/>
    <s v="Low End"/>
    <s v="Baskin-Robbins"/>
    <s v="Pineapple Sherbet"/>
    <n v="575"/>
    <n v="1319.0890291199348"/>
    <n v="758476.19174396247"/>
    <n v="2910.0523519998555"/>
    <n v="1673280.1023999169"/>
    <n v="1590.9633228799207"/>
    <n v="914803.91065595439"/>
    <n v="5.0609606121736617"/>
    <n v="0.54671295579496149"/>
  </r>
  <r>
    <x v="20"/>
    <s v="Smithtown"/>
    <s v="Low End"/>
    <s v="Baskin-Robbins"/>
    <s v="Chocolate Mint"/>
    <n v="573"/>
    <n v="1291.0291185599372"/>
    <n v="739759.68493484403"/>
    <n v="2853.2345759998611"/>
    <n v="1634903.4120479205"/>
    <n v="1562.205457439924"/>
    <n v="895143.72711307649"/>
    <n v="4.9794669738217472"/>
    <n v="0.54752086301648684"/>
  </r>
  <r>
    <x v="20"/>
    <s v="Smithtown"/>
    <s v="Low End"/>
    <s v="Baskin-Robbins"/>
    <s v="Rocky Road"/>
    <n v="486"/>
    <n v="1016.1017675999498"/>
    <n v="493825.45905357559"/>
    <n v="2438.6379599998795"/>
    <n v="1185178.0485599414"/>
    <n v="1422.5361923999299"/>
    <n v="691352.58950636582"/>
    <n v="5.0177735802466659"/>
    <n v="0.58333225994727"/>
  </r>
  <r>
    <x v="20"/>
    <s v="Smithtown"/>
    <s v="High End"/>
    <s v="Ben and Jerry's"/>
    <s v="Turtle Soup"/>
    <n v="912"/>
    <n v="2124.3793595398947"/>
    <n v="1937433.9759003839"/>
    <n v="4350.5379339997853"/>
    <n v="3967690.5958078043"/>
    <n v="2226.1585744598906"/>
    <n v="2030256.6199074204"/>
    <n v="4.7703266820173083"/>
    <n v="0.51169731381084893"/>
  </r>
  <r>
    <x v="20"/>
    <s v="Smithtown"/>
    <s v="High End"/>
    <s v="Ben and Jerry's"/>
    <s v="Turtle Soup"/>
    <n v="893"/>
    <n v="2082.0904229998969"/>
    <n v="1859306.7477389078"/>
    <n v="4279.7432999997882"/>
    <n v="3821810.7668998106"/>
    <n v="2197.6528769998913"/>
    <n v="1962504.0191609028"/>
    <n v="4.7925456886895725"/>
    <n v="0.51350109643258279"/>
  </r>
  <r>
    <x v="20"/>
    <s v="Smithtown"/>
    <s v="High End"/>
    <s v="Ben and Jerry's"/>
    <s v="Peanut Butter Cookie Dough"/>
    <n v="794"/>
    <n v="1921.7540593599047"/>
    <n v="1525872.7231317642"/>
    <n v="4012.2182559998014"/>
    <n v="3185701.2952638422"/>
    <n v="2090.4641966398967"/>
    <n v="1659828.572132078"/>
    <n v="5.0531716070526462"/>
    <n v="0.52102454633764073"/>
  </r>
  <r>
    <x v="20"/>
    <s v="Smithtown"/>
    <s v="High End"/>
    <s v="Ben and Jerry's"/>
    <s v="Dublin Mudslide"/>
    <n v="663"/>
    <n v="1670.9324684799183"/>
    <n v="1107828.2266021858"/>
    <n v="3582.8686079998247"/>
    <n v="2375441.8871038835"/>
    <n v="1911.9361395199064"/>
    <n v="1267613.6605016978"/>
    <n v="5.404025049773491"/>
    <n v="0.53363278107685497"/>
  </r>
  <r>
    <x v="20"/>
    <s v="Smithtown"/>
    <s v="High End"/>
    <s v="Ben and Jerry's"/>
    <s v="Turtle Soup"/>
    <n v="624"/>
    <n v="1442.2378479599297"/>
    <n v="899956.41712699609"/>
    <n v="3199.785315999844"/>
    <n v="1996666.0371839027"/>
    <n v="1757.5474680399143"/>
    <n v="1096709.6200569067"/>
    <n v="5.1278610833330829"/>
    <n v="0.54927043362930417"/>
  </r>
  <r>
    <x v="20"/>
    <s v="Smithtown"/>
    <s v="High End"/>
    <s v="Ben and Jerry's"/>
    <s v="Vanilla Caramel Fudge"/>
    <n v="623"/>
    <n v="1453.859893709928"/>
    <n v="905754.7137812851"/>
    <n v="3228.3451409998397"/>
    <n v="2011259.0228429001"/>
    <n v="1774.4852472899117"/>
    <n v="1105504.309061615"/>
    <n v="5.1819344157300797"/>
    <n v="0.54965784938977802"/>
  </r>
  <r>
    <x v="20"/>
    <s v="St James"/>
    <s v="High End"/>
    <s v="Ben and Jerry's"/>
    <s v="Chocolate Macadamia"/>
    <n v="501"/>
    <n v="1083.8387598299464"/>
    <n v="543003.21867480315"/>
    <n v="2606.9001929998708"/>
    <n v="1306056.9966929352"/>
    <n v="1523.0614331699244"/>
    <n v="763053.77801813208"/>
    <n v="5.2033935988021369"/>
    <n v="0.58424232629223638"/>
  </r>
  <r>
    <x v="20"/>
    <s v="St James"/>
    <s v="High End"/>
    <s v="Ben and Jerry's"/>
    <s v="Chocolate Fudge Brownie"/>
    <n v="491"/>
    <n v="1060.2311176799474"/>
    <n v="520573.47878085414"/>
    <n v="2568.7739279998723"/>
    <n v="1261267.9986479373"/>
    <n v="1508.5428103199249"/>
    <n v="740694.51986708317"/>
    <n v="5.231718794297092"/>
    <n v="0.58726180372537629"/>
  </r>
  <r>
    <x v="20"/>
    <s v="St James"/>
    <s v="High End"/>
    <s v="Ben and Jerry's"/>
    <s v="Fossil Fuel"/>
    <n v="479"/>
    <n v="1029.6428755199488"/>
    <n v="493198.9373740555"/>
    <n v="2517.5937919998751"/>
    <n v="1205927.4263679401"/>
    <n v="1487.9509164799263"/>
    <n v="712728.48899388465"/>
    <n v="5.2559369352815759"/>
    <n v="0.59102104605126071"/>
  </r>
  <r>
    <x v="20"/>
    <s v="St James"/>
    <s v="Low End"/>
    <s v="EDY's"/>
    <s v="Take the Cake"/>
    <n v="878"/>
    <n v="1846.0227601199088"/>
    <n v="1620807.9833852798"/>
    <n v="3539.9224519998247"/>
    <n v="3108051.9128558459"/>
    <n v="1693.899691879916"/>
    <n v="1487243.9294705661"/>
    <n v="4.0318023371296405"/>
    <n v="0.47851322023254306"/>
  </r>
  <r>
    <x v="20"/>
    <s v="St James"/>
    <s v="Low End"/>
    <s v="EDY's"/>
    <s v="Strawberry"/>
    <n v="449"/>
    <n v="1081.3936792999466"/>
    <n v="485545.76200567605"/>
    <n v="2467.9570299998777"/>
    <n v="1108112.7064699451"/>
    <n v="1386.5633506999311"/>
    <n v="622566.94446426909"/>
    <n v="5.4965635412024003"/>
    <n v="0.56182637454591333"/>
  </r>
  <r>
    <x v="20"/>
    <s v="St James"/>
    <s v="Low End"/>
    <s v="EDY's"/>
    <s v="Double Fudge Brownie"/>
    <n v="421"/>
    <n v="740.21463708996396"/>
    <n v="311630.36221487483"/>
    <n v="1973.9275389999041"/>
    <n v="831023.49391895963"/>
    <n v="1233.7129019099402"/>
    <n v="519393.13170408481"/>
    <n v="4.6886639881232872"/>
    <n v="0.62500414910620494"/>
  </r>
  <r>
    <x v="20"/>
    <s v="St James"/>
    <s v="High End"/>
    <s v="Häagen-Dazs"/>
    <s v="Strawberry"/>
    <n v="854"/>
    <n v="2089.0793686798984"/>
    <n v="1784073.7808526333"/>
    <n v="4446.5360279997831"/>
    <n v="3797341.7679118146"/>
    <n v="2357.4566593198847"/>
    <n v="2013267.9870591813"/>
    <n v="5.206716660421292"/>
    <n v="0.53017824312566209"/>
  </r>
  <r>
    <x v="20"/>
    <s v="St James"/>
    <s v="High End"/>
    <s v="Häagen-Dazs"/>
    <s v="Mayan Chocolate"/>
    <n v="763"/>
    <n v="1948.9752827999039"/>
    <n v="1487068.1407763266"/>
    <n v="4205.1718799997916"/>
    <n v="3208546.1444398412"/>
    <n v="2256.1965971998879"/>
    <n v="1721478.0036635145"/>
    <n v="5.511365504586883"/>
    <n v="0.53652898420884521"/>
  </r>
  <r>
    <x v="20"/>
    <s v="St James"/>
    <s v="High End"/>
    <s v="Häagen-Dazs"/>
    <s v="Mango Sorbet"/>
    <n v="736"/>
    <n v="1717.2425299899153"/>
    <n v="1263890.5020725776"/>
    <n v="3790.669128999813"/>
    <n v="2789932.4789438625"/>
    <n v="2073.4265990098975"/>
    <n v="1526041.9768712849"/>
    <n v="5.15036566440192"/>
    <n v="0.5469816880475088"/>
  </r>
  <r>
    <x v="20"/>
    <s v="St James"/>
    <s v="High End"/>
    <s v="Häagen-Dazs"/>
    <s v="Mocha Almond Fudge"/>
    <n v="623"/>
    <n v="1510.7374781999254"/>
    <n v="941189.44891855353"/>
    <n v="3422.4112199998303"/>
    <n v="2132162.1900598942"/>
    <n v="1911.673741799905"/>
    <n v="1190972.7411413407"/>
    <n v="5.4934369502404978"/>
    <n v="0.558575115295467"/>
  </r>
  <r>
    <x v="20"/>
    <s v="St James"/>
    <s v="High End"/>
    <s v="Häagen-Dazs"/>
    <s v="Mocha Almond Fudge"/>
    <n v="508"/>
    <n v="1139.9393950599438"/>
    <n v="579089.21269045142"/>
    <n v="2761.3677259998635"/>
    <n v="1402774.8048079307"/>
    <n v="1621.4283309399198"/>
    <n v="823685.5921174793"/>
    <n v="5.435763240157212"/>
    <n v="0.58718305268553717"/>
  </r>
  <r>
    <x v="20"/>
    <s v="St James"/>
    <s v="High End"/>
    <s v="Häagen-Dazs"/>
    <s v="Rockmelon"/>
    <n v="403"/>
    <n v="732.61154699996428"/>
    <n v="295242.45344098558"/>
    <n v="2024.8436999999014"/>
    <n v="816012.01109996031"/>
    <n v="1292.2321529999372"/>
    <n v="520769.55765897472"/>
    <n v="5.0244260545903261"/>
    <n v="0.63818859351958868"/>
  </r>
  <r>
    <x v="20"/>
    <s v="St James"/>
    <s v="Low End"/>
    <s v="Baskin-Robbins"/>
    <s v="Gold Medal Ribbon"/>
    <n v="698"/>
    <n v="2310.8934140598831"/>
    <n v="1613003.6030137984"/>
    <n v="3605.8380259998171"/>
    <n v="2516874.9421478724"/>
    <n v="1294.944611939934"/>
    <n v="903871.33913407405"/>
    <n v="5.1659570573063283"/>
    <n v="0.35912445390024839"/>
  </r>
  <r>
    <x v="20"/>
    <s v="St James"/>
    <s v="Low End"/>
    <s v="Baskin-Robbins"/>
    <s v="Chocolate Chip Cookie Dough"/>
    <n v="633"/>
    <n v="1905.1910072999042"/>
    <n v="1205985.9076208393"/>
    <n v="3178.5828299998402"/>
    <n v="2012042.9313898988"/>
    <n v="1273.391822699936"/>
    <n v="806057.02376905945"/>
    <n v="5.0214578672983254"/>
    <n v="0.40061621508853368"/>
  </r>
  <r>
    <x v="20"/>
    <s v="St James"/>
    <s v="Low End"/>
    <s v="Baskin-Robbins"/>
    <s v="Green Mint Stick"/>
    <n v="616"/>
    <n v="1870.3329090599048"/>
    <n v="1152125.0719809013"/>
    <n v="3156.6025259998396"/>
    <n v="1944467.1560159011"/>
    <n v="1286.2696169399348"/>
    <n v="792342.08403499983"/>
    <n v="5.1243547499997399"/>
    <n v="0.40748545511998369"/>
  </r>
  <r>
    <x v="20"/>
    <s v="St James"/>
    <s v="Low End"/>
    <s v="Baskin-Robbins"/>
    <s v="Jamoca"/>
    <n v="596"/>
    <n v="1779.3891069499111"/>
    <n v="1060515.9077421471"/>
    <n v="3044.6008449998476"/>
    <n v="1814582.1036199091"/>
    <n v="1265.2117380499365"/>
    <n v="754066.19587776205"/>
    <n v="5.1083906795299452"/>
    <n v="0.4155591496099712"/>
  </r>
  <r>
    <x v="20"/>
    <s v="St James"/>
    <s v="Low End"/>
    <s v="Baskin-Robbins"/>
    <s v="Pineapple Sherbet"/>
    <n v="572"/>
    <n v="1777.6370296299094"/>
    <n v="1016808.3809483082"/>
    <n v="3061.7314729998438"/>
    <n v="1751310.4025559106"/>
    <n v="1284.0944433699344"/>
    <n v="734502.02160760248"/>
    <n v="5.3526774003493776"/>
    <n v="0.41940139254334924"/>
  </r>
  <r>
    <x v="20"/>
    <s v="St James"/>
    <s v="Low End"/>
    <s v="Baskin-Robbins"/>
    <s v="Chocolate Mint"/>
    <n v="570"/>
    <n v="1738.6653849599131"/>
    <n v="991039.26942715049"/>
    <n v="3003.0044159998497"/>
    <n v="1711712.5171199143"/>
    <n v="1264.3390310399366"/>
    <n v="720673.24769276381"/>
    <n v="5.2684287999997359"/>
    <n v="0.42102469923241026"/>
  </r>
  <r>
    <x v="20"/>
    <s v="St James"/>
    <s v="Low End"/>
    <s v="Baskin-Robbins"/>
    <s v="Rocky Road"/>
    <n v="482"/>
    <n v="1308.8769730399335"/>
    <n v="630878.701005248"/>
    <n v="2579.5973839998692"/>
    <n v="1243365.9390879369"/>
    <n v="1270.7204109599356"/>
    <n v="612487.23808268888"/>
    <n v="5.3518617925308485"/>
    <n v="0.49260416328597117"/>
  </r>
  <r>
    <x v="20"/>
    <s v="St James"/>
    <s v="High End"/>
    <s v="Ben and Jerry's"/>
    <s v="Turtle Soup"/>
    <n v="910"/>
    <n v="3162.2151347298391"/>
    <n v="2877615.7726041535"/>
    <n v="5034.7614829997692"/>
    <n v="4581632.9495297903"/>
    <n v="1872.5463482699301"/>
    <n v="1704017.1769256368"/>
    <n v="5.5327049263733725"/>
    <n v="0.37192354684382095"/>
  </r>
  <r>
    <x v="20"/>
    <s v="St James"/>
    <s v="High End"/>
    <s v="Ben and Jerry's"/>
    <s v="Turtle Soup"/>
    <n v="890"/>
    <n v="3092.9232254398426"/>
    <n v="2752701.67064146"/>
    <n v="4962.3278239997735"/>
    <n v="4416471.7633597981"/>
    <n v="1869.4045985599309"/>
    <n v="1663770.0927183381"/>
    <n v="5.5756492404491835"/>
    <n v="0.37671928676673744"/>
  </r>
  <r>
    <x v="20"/>
    <s v="St James"/>
    <s v="High End"/>
    <s v="Ben and Jerry's"/>
    <s v="Peanut Butter Cookie Dough"/>
    <n v="791"/>
    <n v="2830.4573698798563"/>
    <n v="2238891.7795749665"/>
    <n v="4689.6005479997866"/>
    <n v="3709474.0334678311"/>
    <n v="1859.1431781199303"/>
    <n v="1470582.2538928646"/>
    <n v="5.9286985436154067"/>
    <n v="0.39643956006293413"/>
  </r>
  <r>
    <x v="20"/>
    <s v="St James"/>
    <s v="High End"/>
    <s v="Ben and Jerry's"/>
    <s v="Dublin Mudslide"/>
    <n v="661"/>
    <n v="2423.2786557998784"/>
    <n v="1601787.1914837195"/>
    <n v="3749.3601799998114"/>
    <n v="2478327.0789798754"/>
    <n v="1326.081524199933"/>
    <n v="876539.88749615592"/>
    <n v="5.6722544326774758"/>
    <n v="0.35368208455235678"/>
  </r>
  <r>
    <x v="20"/>
    <s v="St James"/>
    <s v="High End"/>
    <s v="Ben and Jerry's"/>
    <s v="Turtle Soup"/>
    <n v="620"/>
    <n v="2048.3478434798972"/>
    <n v="1269975.6629575363"/>
    <n v="3356.9311079998315"/>
    <n v="2081297.2869598956"/>
    <n v="1308.5832645199343"/>
    <n v="811321.62400235934"/>
    <n v="5.4144050129029537"/>
    <n v="0.38981534694038766"/>
  </r>
  <r>
    <x v="20"/>
    <s v="St James"/>
    <s v="High End"/>
    <s v="Ben and Jerry's"/>
    <s v="Vanilla Caramel Fudge"/>
    <n v="621"/>
    <n v="2063.2049950698947"/>
    <n v="1281250.3019384046"/>
    <n v="3386.2340969998277"/>
    <n v="2102851.3742368929"/>
    <n v="1323.0291019299329"/>
    <n v="821601.07229848835"/>
    <n v="5.4528729420287076"/>
    <n v="0.39070810346577178"/>
  </r>
  <r>
    <x v="20"/>
    <s v="St James"/>
    <s v="High End"/>
    <s v="Ben and Jerry's"/>
    <s v="Chocolate Macadamia"/>
    <n v="499"/>
    <n v="1458.2903965299258"/>
    <n v="727686.90786843305"/>
    <n v="2751.1542629998598"/>
    <n v="1372825.97723693"/>
    <n v="1292.863866469934"/>
    <n v="645139.069368497"/>
    <n v="5.5133351963925046"/>
    <n v="0.46993506829391479"/>
  </r>
  <r>
    <x v="20"/>
    <s v="St James"/>
    <s v="High End"/>
    <s v="Ben and Jerry's"/>
    <s v="Chocolate Fudge Brownie"/>
    <n v="488"/>
    <n v="1418.8223282999277"/>
    <n v="692385.29621036467"/>
    <n v="2711.8599299998618"/>
    <n v="1323387.6458399326"/>
    <n v="1293.0376016999342"/>
    <n v="631002.34962956794"/>
    <n v="5.5570900204915201"/>
    <n v="0.4768084027481464"/>
  </r>
  <r>
    <x v="20"/>
    <s v="St James"/>
    <s v="High End"/>
    <s v="Ben and Jerry's"/>
    <s v="Fossil Fuel"/>
    <n v="475"/>
    <n v="1368.6971737599301"/>
    <n v="650131.15753596683"/>
    <n v="2659.5024959998645"/>
    <n v="1263263.6855999357"/>
    <n v="1290.8053222399344"/>
    <n v="613132.52806396887"/>
    <n v="5.5989526231576097"/>
    <n v="0.48535593562383339"/>
  </r>
  <r>
    <x v="20"/>
    <s v="St James"/>
    <s v="Low End"/>
    <s v="EDY's"/>
    <s v="Take the Cake"/>
    <n v="892"/>
    <n v="2111.8191059198925"/>
    <n v="1883742.642480544"/>
    <n v="3708.0616319998112"/>
    <n v="3307590.9757438316"/>
    <n v="1596.2425260799187"/>
    <n v="1423848.3332632876"/>
    <n v="4.1570197668159317"/>
    <n v="0.43047896299907024"/>
  </r>
  <r>
    <x v="20"/>
    <s v="St James"/>
    <s v="Low End"/>
    <s v="EDY's"/>
    <s v="Strawberry"/>
    <n v="447"/>
    <n v="1217.857315379938"/>
    <n v="544382.21997483226"/>
    <n v="2609.648597999867"/>
    <n v="1166512.9233059406"/>
    <n v="1391.791282619929"/>
    <n v="622130.70333110832"/>
    <n v="5.8381400402681587"/>
    <n v="0.53332517017296899"/>
  </r>
  <r>
    <x v="20"/>
    <s v="St James"/>
    <s v="Low End"/>
    <s v="EDY's"/>
    <s v="Double Fudge Brownie"/>
    <n v="435"/>
    <n v="820.30563859995891"/>
    <n v="356832.95279098215"/>
    <n v="2103.2520599998948"/>
    <n v="914914.64609995426"/>
    <n v="1282.9464213999358"/>
    <n v="558081.69330897206"/>
    <n v="4.8350622068963096"/>
    <n v="0.60998224882280638"/>
  </r>
  <r>
    <x v="20"/>
    <s v="St James"/>
    <s v="High End"/>
    <s v="Häagen-Dazs"/>
    <s v="Strawberry"/>
    <n v="851"/>
    <n v="3209.0317415998393"/>
    <n v="2730886.012101463"/>
    <n v="5131.517359999767"/>
    <n v="4366921.2733598016"/>
    <n v="1922.4856183999277"/>
    <n v="1636035.2612583386"/>
    <n v="6.0299851468857426"/>
    <n v="0.37464271940025456"/>
  </r>
  <r>
    <x v="20"/>
    <s v="St James"/>
    <s v="High End"/>
    <s v="Häagen-Dazs"/>
    <s v="Mayan Chocolate"/>
    <n v="759"/>
    <n v="2965.9973213598491"/>
    <n v="2251191.9669121257"/>
    <n v="4885.4808559997773"/>
    <n v="3708079.9697038308"/>
    <n v="1919.4835346399282"/>
    <n v="1456888.0027917051"/>
    <n v="6.4367336706189429"/>
    <n v="0.39289551862282757"/>
  </r>
  <r>
    <x v="20"/>
    <s v="St James"/>
    <s v="High End"/>
    <s v="Häagen-Dazs"/>
    <s v="Mango Sorbet"/>
    <n v="733"/>
    <n v="2571.7010525498695"/>
    <n v="1885056.8715190543"/>
    <n v="3961.4716049997992"/>
    <n v="2903758.6864648527"/>
    <n v="1389.7705524499297"/>
    <n v="1018701.8149457984"/>
    <n v="5.4044633083216906"/>
    <n v="0.35082178822028948"/>
  </r>
  <r>
    <x v="20"/>
    <s v="St James"/>
    <s v="High End"/>
    <s v="Häagen-Dazs"/>
    <s v="Mocha Almond Fudge"/>
    <n v="620"/>
    <n v="2219.948337299887"/>
    <n v="1376367.96912593"/>
    <n v="3585.1758299998173"/>
    <n v="2222809.0145998867"/>
    <n v="1365.2274926999303"/>
    <n v="846441.04547395674"/>
    <n v="5.7825416612900282"/>
    <n v="0.38079791827113812"/>
  </r>
  <r>
    <x v="20"/>
    <s v="St James"/>
    <s v="High End"/>
    <s v="Häagen-Dazs"/>
    <s v="Mocha Almond Fudge"/>
    <n v="522"/>
    <n v="1587.3133312699194"/>
    <n v="828577.55892289791"/>
    <n v="2908.1689169998526"/>
    <n v="1518064.1746739231"/>
    <n v="1320.8555857299332"/>
    <n v="689486.61575102515"/>
    <n v="5.5712048218387977"/>
    <n v="0.45418805558673131"/>
  </r>
  <r>
    <x v="20"/>
    <s v="Stony Brook"/>
    <s v="High End"/>
    <s v="Häagen-Dazs"/>
    <s v="Rockmelon"/>
    <n v="400"/>
    <n v="898.51395389995491"/>
    <n v="359405.58155998198"/>
    <n v="2154.8556899998921"/>
    <n v="861942.27599995688"/>
    <n v="1256.3417360999372"/>
    <n v="502536.6944399749"/>
    <n v="5.3871392249997303"/>
    <n v="0.58302824728833702"/>
  </r>
  <r>
    <x v="20"/>
    <s v="Stony Brook"/>
    <s v="Low End"/>
    <s v="Baskin-Robbins"/>
    <s v="Mint Chocolate Chip"/>
    <n v="905"/>
    <n v="2791.1926769998545"/>
    <n v="2526029.3726848685"/>
    <n v="4514.6966999997912"/>
    <n v="4085800.5134998113"/>
    <n v="1723.5040229999368"/>
    <n v="1559771.1408149428"/>
    <n v="4.9886151381213164"/>
    <n v="0.38175411052530206"/>
  </r>
  <r>
    <x v="20"/>
    <s v="Stony Brook"/>
    <s v="Low End"/>
    <s v="Baskin-Robbins"/>
    <s v="Chocolate Chip Cookie Dough"/>
    <n v="531"/>
    <n v="1868.5231652999034"/>
    <n v="992185.80077424878"/>
    <n v="3060.664629999842"/>
    <n v="1625212.9185299161"/>
    <n v="1192.1414646999385"/>
    <n v="633027.11775566731"/>
    <n v="5.7639635216569527"/>
    <n v="0.38950411391528383"/>
  </r>
  <r>
    <x v="20"/>
    <s v="Stony Brook"/>
    <s v="Low End"/>
    <s v="Baskin-Robbins"/>
    <s v="Green Mint Stick"/>
    <n v="513"/>
    <n v="1831.5092067599044"/>
    <n v="939564.2230678309"/>
    <n v="3035.2851959998416"/>
    <n v="1557101.3055479187"/>
    <n v="1203.7759892399372"/>
    <n v="617537.08248008776"/>
    <n v="5.916735274853492"/>
    <n v="0.39659403038184887"/>
  </r>
  <r>
    <x v="20"/>
    <s v="Stony Brook"/>
    <s v="Low End"/>
    <s v="Baskin-Robbins"/>
    <s v="Jamoca"/>
    <n v="592"/>
    <n v="1740.3277810499108"/>
    <n v="1030274.0463815471"/>
    <n v="2924.6639549998499"/>
    <n v="1731401.0613599112"/>
    <n v="1184.3361739499392"/>
    <n v="701127.01497836411"/>
    <n v="4.9403107347970439"/>
    <n v="0.40494777935949222"/>
  </r>
  <r>
    <x v="20"/>
    <s v="Stony Brook"/>
    <s v="Low End"/>
    <s v="Baskin-Robbins"/>
    <s v="Pineapple Sherbet"/>
    <n v="570"/>
    <n v="1736.6978505299094"/>
    <n v="989917.77480204834"/>
    <n v="2938.2328629998465"/>
    <n v="1674792.7319099125"/>
    <n v="1201.5350124699371"/>
    <n v="684874.9571078642"/>
    <n v="5.1547944964909584"/>
    <n v="0.40893117342755686"/>
  </r>
  <r>
    <x v="20"/>
    <s v="Stony Brook"/>
    <s v="Low End"/>
    <s v="Baskin-Robbins"/>
    <s v="Chocolate Mint"/>
    <n v="567"/>
    <n v="1698.6524253599127"/>
    <n v="963135.92517907056"/>
    <n v="2882.0792559998517"/>
    <n v="1634138.938151916"/>
    <n v="1183.426830639939"/>
    <n v="671003.01297284546"/>
    <n v="5.0830321975306028"/>
    <n v="0.41061564430482128"/>
  </r>
  <r>
    <x v="20"/>
    <s v="Stony Brook"/>
    <s v="Low End"/>
    <s v="Baskin-Robbins"/>
    <s v="Burgundy Cherry"/>
    <n v="371"/>
    <n v="735.66138803996171"/>
    <n v="272930.37496282579"/>
    <n v="1910.8938839999003"/>
    <n v="708941.63096396299"/>
    <n v="1175.2324959599387"/>
    <n v="436011.2560011372"/>
    <n v="5.1506573692719684"/>
    <n v="0.61501714239617089"/>
  </r>
  <r>
    <x v="20"/>
    <s v="Stony Brook"/>
    <s v="High End"/>
    <s v="Ben and Jerry's"/>
    <s v="Mint Chocolate Chunk"/>
    <n v="874"/>
    <n v="3006.3119858998457"/>
    <n v="2627516.675676465"/>
    <n v="4778.31688999978"/>
    <n v="4176248.9618598078"/>
    <n v="1772.0049040999343"/>
    <n v="1548732.2861833428"/>
    <n v="5.4671817963384211"/>
    <n v="0.37084290240533124"/>
  </r>
  <r>
    <x v="20"/>
    <s v="Stony Brook"/>
    <s v="High End"/>
    <s v="Ben and Jerry's"/>
    <s v="Phish Food"/>
    <n v="782"/>
    <n v="2792.307475829854"/>
    <n v="2183584.4460989456"/>
    <n v="4571.5262929997871"/>
    <n v="3574933.5611258335"/>
    <n v="1779.2188171699331"/>
    <n v="1391349.115026888"/>
    <n v="5.8459415511506228"/>
    <n v="0.3891957965755084"/>
  </r>
  <r>
    <x v="20"/>
    <s v="Stony Brook"/>
    <s v="High End"/>
    <s v="Ben and Jerry's"/>
    <s v="Peanut Butter Cup"/>
    <n v="626"/>
    <n v="2286.8162240998818"/>
    <n v="1431546.9562865261"/>
    <n v="3529.6241099998169"/>
    <n v="2209544.6928598853"/>
    <n v="1242.8078858999352"/>
    <n v="777997.73657335923"/>
    <n v="5.6383771725236693"/>
    <n v="0.35210771662028328"/>
  </r>
  <r>
    <x v="20"/>
    <s v="Stony Brook"/>
    <s v="High End"/>
    <s v="Ben and Jerry's"/>
    <s v="Orange &amp; Cream"/>
    <n v="526"/>
    <n v="1467.4278938999234"/>
    <n v="771867.07219135971"/>
    <n v="2678.7036899998602"/>
    <n v="1408998.1409399265"/>
    <n v="1211.2757960999368"/>
    <n v="637131.06874856679"/>
    <n v="5.0925925665396585"/>
    <n v="0.45218730262024615"/>
  </r>
  <r>
    <x v="20"/>
    <s v="Stony Brook"/>
    <s v="High End"/>
    <s v="Ben and Jerry's"/>
    <s v="Karamel Sutra"/>
    <n v="462"/>
    <n v="1263.5404384499348"/>
    <n v="583755.68256386986"/>
    <n v="2458.4614949998731"/>
    <n v="1135809.2106899414"/>
    <n v="1194.9210565499384"/>
    <n v="552053.52812607156"/>
    <n v="5.3213452272724524"/>
    <n v="0.48604424310904248"/>
  </r>
  <r>
    <x v="20"/>
    <s v="Stony Brook"/>
    <s v="Low End"/>
    <s v="EDY's"/>
    <s v="Chocolate Fudge Chunk"/>
    <n v="796"/>
    <n v="1914.6229948799003"/>
    <n v="1524039.9039244007"/>
    <n v="3395.9580479998235"/>
    <n v="2703182.6062078597"/>
    <n v="1481.3350531199233"/>
    <n v="1179142.702283459"/>
    <n v="4.2662789547736475"/>
    <n v="0.43620534534942529"/>
  </r>
  <r>
    <x v="20"/>
    <s v="Stony Brook"/>
    <s v="Low End"/>
    <s v="EDY's"/>
    <s v="Peppermint (Holiday)"/>
    <n v="486"/>
    <n v="1224.9958479999357"/>
    <n v="595347.98212796869"/>
    <n v="2552.2607999998663"/>
    <n v="1240398.748799935"/>
    <n v="1327.2649519999306"/>
    <n v="645050.7666719663"/>
    <n v="5.2515654320984906"/>
    <n v="0.5200350026925149"/>
  </r>
  <r>
    <x v="20"/>
    <s v="Stony Brook"/>
    <s v="High End"/>
    <s v="Häagen-Dazs"/>
    <s v="Mango Sorbet"/>
    <n v="731"/>
    <n v="2549.0552428498668"/>
    <n v="1863359.3825232526"/>
    <n v="4358.9637349997993"/>
    <n v="3186402.4902848531"/>
    <n v="1809.9084921499325"/>
    <n v="1323043.1077616005"/>
    <n v="5.9630146853622428"/>
    <n v="0.41521531312992577"/>
  </r>
  <r>
    <x v="20"/>
    <s v="Stony Brook"/>
    <s v="High End"/>
    <s v="Häagen-Dazs"/>
    <s v="Vanilla Honey Bee"/>
    <n v="553"/>
    <n v="1967.1153374998992"/>
    <n v="1087814.7816374442"/>
    <n v="3218.7712499998352"/>
    <n v="1779980.5012499089"/>
    <n v="1251.655912499936"/>
    <n v="692165.71961246477"/>
    <n v="5.8205628390593764"/>
    <n v="0.3888614055751865"/>
  </r>
  <r>
    <x v="20"/>
    <s v="Stony Brook"/>
    <s v="High End"/>
    <s v="Häagen-Dazs"/>
    <s v="Mint Chip"/>
    <n v="313"/>
    <n v="593.65976327996952"/>
    <n v="185815.50590663045"/>
    <n v="1751.79088799991"/>
    <n v="548310.54794397182"/>
    <n v="1158.1311247199405"/>
    <n v="362495.04203734139"/>
    <n v="5.5967759999997124"/>
    <n v="0.66111265485701054"/>
  </r>
  <r>
    <x v="20"/>
    <s v="Stony Brook"/>
    <s v="Low End"/>
    <s v="Baskin-Robbins"/>
    <s v="Daiquiri Ice"/>
    <n v="878"/>
    <n v="2765.7727271698532"/>
    <n v="2428348.4544551312"/>
    <n v="4511.7378069997867"/>
    <n v="3961305.7945458125"/>
    <n v="1745.9650798299335"/>
    <n v="1532957.3400906813"/>
    <n v="5.1386535387241308"/>
    <n v="0.38698283333777422"/>
  </r>
  <r>
    <x v="20"/>
    <s v="Stony Brook"/>
    <s v="Low End"/>
    <s v="Baskin-Robbins"/>
    <s v="Cherries Jubilee"/>
    <n v="807"/>
    <n v="2570.8229546998641"/>
    <n v="2074654.1244427904"/>
    <n v="4302.9873699997988"/>
    <n v="3472510.8075898378"/>
    <n v="1732.1644152999347"/>
    <n v="1397856.6831470474"/>
    <n v="5.3320785254024772"/>
    <n v="0.4025492678357584"/>
  </r>
  <r>
    <x v="20"/>
    <s v="Stony Brook"/>
    <s v="Low End"/>
    <s v="Baskin-Robbins"/>
    <s v="Gold Medal Ribbon"/>
    <n v="692"/>
    <n v="2332.9903398598753"/>
    <n v="1614429.3151830337"/>
    <n v="3572.8372059998092"/>
    <n v="2472403.3465518681"/>
    <n v="1239.8468661399338"/>
    <n v="857974.03136883443"/>
    <n v="5.1630595462424989"/>
    <n v="0.34702025159665223"/>
  </r>
  <r>
    <x v="20"/>
    <s v="Stony Brook"/>
    <s v="Low End"/>
    <s v="Baskin-Robbins"/>
    <s v="Chocolate Chip Cookie Dough"/>
    <n v="545"/>
    <n v="1390.2795368999264"/>
    <n v="757702.3476104599"/>
    <n v="2877.1839899998477"/>
    <n v="1568065.2745499171"/>
    <n v="1486.9044530999213"/>
    <n v="810362.92693945719"/>
    <n v="5.279236678898803"/>
    <n v="0.51679157755218841"/>
  </r>
  <r>
    <x v="20"/>
    <s v="Stony Brook"/>
    <s v="Low End"/>
    <s v="Baskin-Robbins"/>
    <s v="Green Mint Stick"/>
    <n v="510"/>
    <n v="1366.5305296299271"/>
    <n v="696930.57011126284"/>
    <n v="2848.139772999848"/>
    <n v="1452551.2842299226"/>
    <n v="1481.6092433699209"/>
    <n v="755620.71411865973"/>
    <n v="5.5845877901957808"/>
    <n v="0.52020243438031577"/>
  </r>
  <r>
    <x v="20"/>
    <s v="Stony Brook"/>
    <s v="Low End"/>
    <s v="Baskin-Robbins"/>
    <s v="Jamoca"/>
    <n v="490"/>
    <n v="1303.6163651499314"/>
    <n v="638772.01892346644"/>
    <n v="2740.0495649998556"/>
    <n v="1342624.2868499293"/>
    <n v="1436.4331998499242"/>
    <n v="703852.26792646281"/>
    <n v="5.5919378877548072"/>
    <n v="0.52423621024899225"/>
  </r>
  <r>
    <x v="20"/>
    <s v="Stony Brook"/>
    <s v="Low End"/>
    <s v="Baskin-Robbins"/>
    <s v="Pineapple Sherbet"/>
    <n v="484"/>
    <n v="1302.5292168199303"/>
    <n v="630424.14094084629"/>
    <n v="2748.9110219998529"/>
    <n v="1330472.9346479287"/>
    <n v="1446.3818051799226"/>
    <n v="700048.7937070824"/>
    <n v="5.6795682272724237"/>
    <n v="0.52616537734556035"/>
  </r>
  <r>
    <x v="20"/>
    <s v="Stony Brook"/>
    <s v="Low End"/>
    <s v="Baskin-Robbins"/>
    <s v="Rocky Road"/>
    <n v="394"/>
    <n v="978.71217499994793"/>
    <n v="385612.59694997949"/>
    <n v="2245.4424999998801"/>
    <n v="884704.34499995271"/>
    <n v="1266.7303249999322"/>
    <n v="499091.74804997322"/>
    <n v="5.6990926395936041"/>
    <n v="0.56413394019218921"/>
  </r>
  <r>
    <x v="20"/>
    <s v="Stony Brook"/>
    <s v="High End"/>
    <s v="Ben and Jerry's"/>
    <s v="Turtle Soup"/>
    <n v="920"/>
    <n v="3223.0606995298281"/>
    <n v="2965215.8435674417"/>
    <n v="5044.095562999757"/>
    <n v="4640567.9179597767"/>
    <n v="1821.034863469929"/>
    <n v="1675352.074392335"/>
    <n v="5.4827125684779965"/>
    <n v="0.3610230695920732"/>
  </r>
  <r>
    <x v="20"/>
    <s v="Stony Brook"/>
    <s v="High End"/>
    <s v="Ben and Jerry's"/>
    <s v="Turtle Soup"/>
    <n v="885"/>
    <n v="3150.5940102398317"/>
    <n v="2788275.699062251"/>
    <n v="4968.3239039997616"/>
    <n v="4396966.6550397892"/>
    <n v="1817.7298937599298"/>
    <n v="1608690.9559775381"/>
    <n v="5.6139253152539679"/>
    <n v="0.36586380616138209"/>
  </r>
  <r>
    <x v="20"/>
    <s v="Stony Brook"/>
    <s v="High End"/>
    <s v="Ben and Jerry's"/>
    <s v="Peanut Butter Cookie Dough"/>
    <n v="803"/>
    <n v="2875.8312584798464"/>
    <n v="2309292.5005593165"/>
    <n v="4682.5276079997766"/>
    <n v="3760069.6692238208"/>
    <n v="1806.6963495199302"/>
    <n v="1450777.1686645043"/>
    <n v="5.8312921643832833"/>
    <n v="0.38583784245784558"/>
  </r>
  <r>
    <x v="20"/>
    <s v="Stony Brook"/>
    <s v="High End"/>
    <s v="Ben and Jerry's"/>
    <s v="Dublin Mudslide"/>
    <n v="655"/>
    <n v="2452.3239351998704"/>
    <n v="1606272.1775559152"/>
    <n v="4226.3659199998028"/>
    <n v="2768269.6775998711"/>
    <n v="1774.0419847999324"/>
    <n v="1161997.5000439559"/>
    <n v="6.4524670534348134"/>
    <n v="0.4197558891919172"/>
  </r>
  <r>
    <x v="20"/>
    <s v="Stony Brook"/>
    <s v="High End"/>
    <s v="Ben and Jerry's"/>
    <s v="Turtle Soup"/>
    <n v="532"/>
    <n v="1436.5490057599241"/>
    <n v="764244.07106427965"/>
    <n v="3065.2196959998382"/>
    <n v="1630696.8782719139"/>
    <n v="1628.6706902399142"/>
    <n v="866452.80720763421"/>
    <n v="5.7616911578944325"/>
    <n v="0.53133897461423596"/>
  </r>
  <r>
    <x v="20"/>
    <s v="Stony Brook"/>
    <s v="High End"/>
    <s v="Ben and Jerry's"/>
    <s v="Vanilla Caramel Fudge"/>
    <n v="615"/>
    <n v="1446.6527366099226"/>
    <n v="889691.4330151024"/>
    <n v="3089.2817309998345"/>
    <n v="1899908.2645648983"/>
    <n v="1642.6289943899119"/>
    <n v="1010216.8315497959"/>
    <n v="5.0232223268289991"/>
    <n v="0.53171874157889809"/>
  </r>
  <r>
    <x v="20"/>
    <s v="Stony Brook"/>
    <s v="High End"/>
    <s v="Ben and Jerry's"/>
    <s v="Strawberry Banana"/>
    <n v="445"/>
    <n v="1116.6028460999401"/>
    <n v="496888.2665144733"/>
    <n v="2538.2753099998636"/>
    <n v="1129532.5129499394"/>
    <n v="1421.6724638999235"/>
    <n v="632644.24643546599"/>
    <n v="5.703989460673851"/>
    <n v="0.56009387882357009"/>
  </r>
  <r>
    <x v="20"/>
    <s v="Stony Brook"/>
    <s v="High End"/>
    <s v="Ben and Jerry's"/>
    <s v="Chocolate Macadamia"/>
    <n v="410"/>
    <n v="1051.1476299299438"/>
    <n v="430970.52827127697"/>
    <n v="2425.3659029998703"/>
    <n v="994400.02022994682"/>
    <n v="1374.2182730699265"/>
    <n v="563429.49195866985"/>
    <n v="5.9155265926826104"/>
    <n v="0.56660245424007671"/>
  </r>
  <r>
    <x v="21"/>
    <s v="Centereach"/>
    <s v="Low End"/>
    <s v="EDY's"/>
    <s v="Peppermint (Holiday)"/>
    <n v="483"/>
    <n v="1102.5421643999409"/>
    <n v="532527.86540517141"/>
    <n v="2353.2892399998736"/>
    <n v="1136638.7029199391"/>
    <n v="1250.7470755999327"/>
    <n v="604110.83751476766"/>
    <n v="4.872234451345494"/>
    <n v="0.53148888557362373"/>
  </r>
  <r>
    <x v="21"/>
    <s v="Centereach"/>
    <s v="Low End"/>
    <s v="EDY's"/>
    <s v="Strawberry"/>
    <n v="457"/>
    <n v="1048.2303660999439"/>
    <n v="479041.27730767435"/>
    <n v="2275.8673099998782"/>
    <n v="1040071.3606699443"/>
    <n v="1227.6369438999343"/>
    <n v="561030.08336226991"/>
    <n v="4.9800159956233658"/>
    <n v="0.53941499071841759"/>
  </r>
  <r>
    <x v="21"/>
    <s v="Centereach"/>
    <s v="Low End"/>
    <s v="EDY's"/>
    <s v="Double Fudge Brownie"/>
    <n v="329"/>
    <n v="685.68269978996375"/>
    <n v="225589.60823089807"/>
    <n v="1754.8487089999076"/>
    <n v="577345.2252609696"/>
    <n v="1069.1660092099437"/>
    <n v="351755.61703007156"/>
    <n v="5.3338866534951599"/>
    <n v="0.6092639232810354"/>
  </r>
  <r>
    <x v="21"/>
    <s v="Centereach"/>
    <s v="High End"/>
    <s v="Häagen-Dazs"/>
    <s v="Strawberry"/>
    <n v="846"/>
    <n v="3274.2526451998274"/>
    <n v="2770017.7378390539"/>
    <n v="5149.2249199997541"/>
    <n v="4356244.2823197916"/>
    <n v="1874.9722747999267"/>
    <n v="1586226.5444807378"/>
    <n v="6.0865542789595199"/>
    <n v="0.36412708784917797"/>
  </r>
  <r>
    <x v="21"/>
    <s v="Centereach"/>
    <s v="High End"/>
    <s v="Häagen-Dazs"/>
    <s v="Mayan Chocolate"/>
    <n v="754"/>
    <n v="3017.5436769598386"/>
    <n v="2275227.9324277183"/>
    <n v="4887.3376159997661"/>
    <n v="3685052.5624638237"/>
    <n v="1869.7939390399274"/>
    <n v="1409824.6300361054"/>
    <n v="6.481880127320645"/>
    <n v="0.38257924578788027"/>
  </r>
  <r>
    <x v="21"/>
    <s v="Centereach"/>
    <s v="High End"/>
    <s v="Häagen-Dazs"/>
    <s v="Mocha Almond Fudge"/>
    <n v="614"/>
    <n v="1507.8656411999193"/>
    <n v="925829.5036967505"/>
    <n v="3297.908519999824"/>
    <n v="2024915.831279892"/>
    <n v="1790.0428787999047"/>
    <n v="1099086.3275831416"/>
    <n v="5.371186514657694"/>
    <n v="0.54278124088172108"/>
  </r>
  <r>
    <x v="21"/>
    <s v="Centereach"/>
    <s v="High End"/>
    <s v="Häagen-Dazs"/>
    <s v="Rockmelon"/>
    <n v="978"/>
    <n v="2133.5242499998867"/>
    <n v="2086586.7164998893"/>
    <n v="5143.6492499997266"/>
    <n v="5030488.9664997328"/>
    <n v="3010.1249999998399"/>
    <n v="2943902.2499998435"/>
    <n v="5.2593550613494138"/>
    <n v="0.5852119485013485"/>
  </r>
  <r>
    <x v="21"/>
    <s v="Centereach"/>
    <s v="High End"/>
    <s v="Häagen-Dazs"/>
    <s v="Rockmelon"/>
    <n v="394"/>
    <n v="677.52374399996427"/>
    <n v="266944.35513598594"/>
    <n v="1809.3023999999045"/>
    <n v="712865.14559996244"/>
    <n v="1131.7786559999404"/>
    <n v="445920.7904639765"/>
    <n v="4.5921380710657473"/>
    <n v="0.62553316460531971"/>
  </r>
  <r>
    <x v="21"/>
    <s v="Centereach"/>
    <s v="Low End"/>
    <s v="Baskin-Robbins"/>
    <s v="French Vanilla"/>
    <n v="997"/>
    <n v="2236.6504831998777"/>
    <n v="2229940.5317502781"/>
    <n v="4214.8467199997685"/>
    <n v="4202202.1798397694"/>
    <n v="1978.1962367998908"/>
    <n v="1972261.6480894913"/>
    <n v="4.2275293079235388"/>
    <n v="0.46934001832455713"/>
  </r>
  <r>
    <x v="21"/>
    <s v="Centereach"/>
    <s v="Low End"/>
    <s v="Baskin-Robbins"/>
    <s v="Vanilla"/>
    <n v="875"/>
    <n v="1979.8892418498936"/>
    <n v="1732403.0866186568"/>
    <n v="3803.2201349997958"/>
    <n v="3327817.6181248212"/>
    <n v="1823.3308931499023"/>
    <n v="1595414.5315061645"/>
    <n v="4.3465372971426239"/>
    <n v="0.47941765883346643"/>
  </r>
  <r>
    <x v="21"/>
    <s v="Centereach"/>
    <s v="Low End"/>
    <s v="Baskin-Robbins"/>
    <s v="Gold Medal Ribbon"/>
    <n v="690"/>
    <n v="1707.0175433499069"/>
    <n v="1177842.1049114356"/>
    <n v="3390.9307849998149"/>
    <n v="2339742.2416498722"/>
    <n v="1683.9132416499081"/>
    <n v="1161900.1367384365"/>
    <n v="4.9143924420287171"/>
    <n v="0.49659322127685362"/>
  </r>
  <r>
    <x v="21"/>
    <s v="Centereach"/>
    <s v="Low End"/>
    <s v="Baskin-Robbins"/>
    <s v="Jamoca"/>
    <n v="487"/>
    <n v="1332.1494853599283"/>
    <n v="648756.79937028512"/>
    <n v="2800.0228559998491"/>
    <n v="1363611.1308719264"/>
    <n v="1467.8733706399207"/>
    <n v="714854.33150164131"/>
    <n v="5.7495335852152962"/>
    <n v="0.52423621024899225"/>
  </r>
  <r>
    <x v="21"/>
    <s v="Centereach"/>
    <s v="Low End"/>
    <s v="Baskin-Robbins"/>
    <s v="Rocky Road"/>
    <n v="391"/>
    <n v="999.96421079994559"/>
    <n v="390986.00642277871"/>
    <n v="2294.2006799998749"/>
    <n v="897032.46587995102"/>
    <n v="1294.2364691999292"/>
    <n v="506046.45945717231"/>
    <n v="5.8675209207157923"/>
    <n v="0.56413394019218921"/>
  </r>
  <r>
    <x v="21"/>
    <s v="Centereach"/>
    <s v="High End"/>
    <s v="Ben and Jerry's"/>
    <s v="Coffee Coffee BuzzBuzzBuzz"/>
    <n v="771"/>
    <n v="1958.5562568398923"/>
    <n v="1510046.8740235569"/>
    <n v="3963.6327639997821"/>
    <n v="3055960.8610438318"/>
    <n v="2005.0765071598898"/>
    <n v="1545913.9870202749"/>
    <n v="5.1408985265885629"/>
    <n v="0.5058683855303806"/>
  </r>
  <r>
    <x v="21"/>
    <s v="Centereach"/>
    <s v="High End"/>
    <s v="Ben and Jerry's"/>
    <s v="Dublin Mudslide"/>
    <n v="653"/>
    <n v="1718.2843372799068"/>
    <n v="1122039.6722437791"/>
    <n v="3551.6810879998079"/>
    <n v="2319247.7504638745"/>
    <n v="1833.3967507199011"/>
    <n v="1197208.0782200955"/>
    <n v="5.439021574272294"/>
    <n v="0.51620534200394974"/>
  </r>
  <r>
    <x v="21"/>
    <s v="Centereach"/>
    <s v="High End"/>
    <s v="Ben and Jerry's"/>
    <s v="Turtle Soup"/>
    <n v="529"/>
    <n v="1468.0341033599207"/>
    <n v="776590.04067739798"/>
    <n v="3132.4006559998306"/>
    <n v="1657039.9470239105"/>
    <n v="1664.36655263991"/>
    <n v="880449.90634651249"/>
    <n v="5.9213622986764287"/>
    <n v="0.53133897461423596"/>
  </r>
  <r>
    <x v="21"/>
    <s v="Centereach"/>
    <s v="High End"/>
    <s v="Ben and Jerry's"/>
    <s v="Vanilla Caramel Fudge"/>
    <n v="529"/>
    <n v="1478.0191659099191"/>
    <n v="781872.1387663472"/>
    <n v="3156.2637609998274"/>
    <n v="1669663.5295689087"/>
    <n v="1678.2445950899082"/>
    <n v="887791.39080256154"/>
    <n v="5.9664721379958925"/>
    <n v="0.53171874157889809"/>
  </r>
  <r>
    <x v="21"/>
    <s v="Centereach"/>
    <s v="High End"/>
    <s v="Ben and Jerry's"/>
    <s v="Strawberry Banana"/>
    <n v="441"/>
    <n v="1140.7305090999373"/>
    <n v="503062.15451307234"/>
    <n v="2593.1226099998576"/>
    <n v="1143567.0710099372"/>
    <n v="1452.3921008999203"/>
    <n v="640504.91649686487"/>
    <n v="5.8800966213148698"/>
    <n v="0.5600938788235702"/>
  </r>
  <r>
    <x v="21"/>
    <s v="Centereach"/>
    <s v="High End"/>
    <s v="Ben and Jerry's"/>
    <s v="Chocolate Macadamia"/>
    <n v="507"/>
    <n v="1073.9699416299413"/>
    <n v="544502.76040638029"/>
    <n v="2478.0249729998645"/>
    <n v="1256358.6613109312"/>
    <n v="1404.0550313699232"/>
    <n v="711855.90090455092"/>
    <n v="4.8876232209070309"/>
    <n v="0.56660245424007671"/>
  </r>
  <r>
    <x v="21"/>
    <s v="Centereach"/>
    <s v="High End"/>
    <s v="Ben and Jerry's"/>
    <s v="Chocolate Fudge Brownie"/>
    <n v="497"/>
    <n v="1047.8034584799427"/>
    <n v="520758.31886453152"/>
    <n v="2435.2976079998666"/>
    <n v="1210342.9111759337"/>
    <n v="1387.4941495199239"/>
    <n v="689584.59231140208"/>
    <n v="4.8999951871224683"/>
    <n v="0.56974315786376772"/>
  </r>
  <r>
    <x v="21"/>
    <s v="Centereach"/>
    <s v="High End"/>
    <s v="Ben and Jerry's"/>
    <s v="Fossil Fuel"/>
    <n v="467"/>
    <n v="1014.3548121199443"/>
    <n v="473703.69726001401"/>
    <n v="2379.30165199987"/>
    <n v="1111133.8714839392"/>
    <n v="1364.9468398799258"/>
    <n v="637430.17422392522"/>
    <n v="5.0948643511774518"/>
    <n v="0.57367540544203366"/>
  </r>
  <r>
    <x v="21"/>
    <s v="Centereach"/>
    <s v="Low End"/>
    <s v="EDY's"/>
    <s v="Take the Cake"/>
    <n v="884"/>
    <n v="1907.2262295198959"/>
    <n v="1685987.986895588"/>
    <n v="3498.3771919998089"/>
    <n v="3092565.4377278313"/>
    <n v="1591.150962479913"/>
    <n v="1406577.4508322433"/>
    <n v="3.9574402624432228"/>
    <n v="0.45482544481441378"/>
  </r>
  <r>
    <x v="21"/>
    <s v="Centereach"/>
    <s v="Low End"/>
    <s v="EDY's"/>
    <s v="Fudge Tracks"/>
    <n v="505"/>
    <n v="1311.6030776099285"/>
    <n v="662359.55419301393"/>
    <n v="2660.0828309998547"/>
    <n v="1343341.8296549267"/>
    <n v="1348.4797533899261"/>
    <n v="680982.27546191274"/>
    <n v="5.2674907544551575"/>
    <n v="0.50693149013072958"/>
  </r>
  <r>
    <x v="21"/>
    <s v="Centereach"/>
    <s v="Low End"/>
    <s v="EDY's"/>
    <s v="Strawberry"/>
    <n v="455"/>
    <n v="1070.9529866999414"/>
    <n v="487283.60894847335"/>
    <n v="2325.2015699998728"/>
    <n v="1057966.714349942"/>
    <n v="1254.2485832999314"/>
    <n v="570683.1054014687"/>
    <n v="5.1103331208788418"/>
    <n v="0.53941499071841759"/>
  </r>
  <r>
    <x v="21"/>
    <s v="Centereach"/>
    <s v="Low End"/>
    <s v="EDY's"/>
    <s v="Double Fudge Brownie"/>
    <n v="327"/>
    <n v="700.76311568996209"/>
    <n v="229149.53883061762"/>
    <n v="1793.4435989999033"/>
    <n v="586456.05687296833"/>
    <n v="1092.6804833099413"/>
    <n v="357306.51804235071"/>
    <n v="5.4845369999997047"/>
    <n v="0.60926392328103551"/>
  </r>
  <r>
    <x v="21"/>
    <s v="Centereach"/>
    <s v="High End"/>
    <s v="Häagen-Dazs"/>
    <s v="Strawberry"/>
    <n v="842"/>
    <n v="2176.0030830998821"/>
    <n v="1832194.5959701007"/>
    <n v="4497.1180099997564"/>
    <n v="3786573.3644197951"/>
    <n v="2321.1149268998743"/>
    <n v="1954378.7684496944"/>
    <n v="5.3409952612823712"/>
    <n v="0.51613387101220409"/>
  </r>
  <r>
    <x v="21"/>
    <s v="Centereach"/>
    <s v="High End"/>
    <s v="Häagen-Dazs"/>
    <s v="Mango Sorbet"/>
    <n v="725"/>
    <n v="1766.3432661899037"/>
    <n v="1280598.8679876802"/>
    <n v="3772.1021489997943"/>
    <n v="2734774.0580248507"/>
    <n v="2005.7588828098906"/>
    <n v="1454175.1900371704"/>
    <n v="5.2028995158617848"/>
    <n v="0.53173503886731566"/>
  </r>
  <r>
    <x v="21"/>
    <s v="Centereach"/>
    <s v="High End"/>
    <s v="Häagen-Dazs"/>
    <s v="Mocha Almond Fudge"/>
    <n v="612"/>
    <n v="1540.6153521999158"/>
    <n v="942856.59554634849"/>
    <n v="3369.5366199998161"/>
    <n v="2062156.4114398875"/>
    <n v="1828.9212677999003"/>
    <n v="1119299.815893539"/>
    <n v="5.5057787908493729"/>
    <n v="0.54278124088172108"/>
  </r>
  <r>
    <x v="21"/>
    <s v="Centereach"/>
    <s v="High End"/>
    <s v="Häagen-Dazs"/>
    <s v="Rockmelon"/>
    <n v="392"/>
    <n v="692.42299299996262"/>
    <n v="271429.81325598533"/>
    <n v="1849.0902999999003"/>
    <n v="724843.39759996091"/>
    <n v="1156.6673069999376"/>
    <n v="453413.58434397558"/>
    <n v="4.7170670918364799"/>
    <n v="0.62553316460531971"/>
  </r>
  <r>
    <x v="21"/>
    <s v="Centereach"/>
    <s v="Low End"/>
    <s v="Baskin-Robbins"/>
    <s v="Peppermint Stick"/>
    <n v="1134.0075030005059"/>
    <n v="2891.826273572372"/>
    <n v="3279352.6916050636"/>
    <n v="4777.0593260449023"/>
    <n v="5417221.1180134593"/>
    <n v="1885.2330524725303"/>
    <n v="2137868.4264083956"/>
    <n v="4.2125464896882354"/>
    <n v="0.39464300604225111"/>
  </r>
  <r>
    <x v="21"/>
    <s v="Centereach"/>
    <s v="Low End"/>
    <s v="Baskin-Robbins"/>
    <s v="Gold Medal Ribbon"/>
    <n v="1184.7432359415511"/>
    <n v="3401.3425687299332"/>
    <n v="4029717.6014228486"/>
    <n v="6548.034142539288"/>
    <n v="7757739.1590877557"/>
    <n v="3146.6915738093548"/>
    <n v="3728021.5576649071"/>
    <n v="5.526964783500425"/>
    <n v="0.48055515675565597"/>
  </r>
  <r>
    <x v="21"/>
    <s v="Centereach"/>
    <s v="Low End"/>
    <s v="Baskin-Robbins"/>
    <s v="Pineapple Sherbet"/>
    <n v="847.14985852885172"/>
    <n v="2556.4271616870792"/>
    <n v="2165676.9083625232"/>
    <n v="5012.4474608547616"/>
    <n v="4246294.1573464135"/>
    <n v="2456.0202991676824"/>
    <n v="2080617.2489838903"/>
    <n v="5.9168368033010195"/>
    <n v="0.48998424788453798"/>
  </r>
  <r>
    <x v="21"/>
    <s v="Centereach"/>
    <s v="Low End"/>
    <s v="Baskin-Robbins"/>
    <s v="French Vanilla"/>
    <n v="1497.5283955792891"/>
    <n v="3030.90513900515"/>
    <n v="4538866.5099674044"/>
    <n v="6471.6494625852902"/>
    <n v="9691478.8364569172"/>
    <n v="3440.7443235801402"/>
    <n v="5152612.3264895128"/>
    <n v="4.3215537559685879"/>
    <n v="0.53166419835811596"/>
  </r>
  <r>
    <x v="21"/>
    <s v="Centereach"/>
    <s v="Low End"/>
    <s v="Baskin-Robbins"/>
    <s v="Rocky Road"/>
    <n v="847.40705878158246"/>
    <n v="2002.5357545856752"/>
    <n v="1696962.933898404"/>
    <n v="5050.1813025483389"/>
    <n v="4279559.2839062288"/>
    <n v="3047.6455479626638"/>
    <n v="2582596.3500078246"/>
    <n v="5.9595695483226008"/>
    <n v="0.60347250234854166"/>
  </r>
  <r>
    <x v="21"/>
    <s v="Centereach"/>
    <s v="Low End"/>
    <s v="Baskin-Robbins"/>
    <s v="Pralines 'n Cream"/>
    <n v="553.97301195580178"/>
    <n v="1105.4948238687139"/>
    <n v="612414.29728010006"/>
    <n v="2929.1314570735826"/>
    <n v="1622659.7756895388"/>
    <n v="1823.6366332048688"/>
    <n v="1010245.4784094387"/>
    <n v="5.2874984771050197"/>
    <n v="0.62258613514970595"/>
  </r>
  <r>
    <x v="21"/>
    <s v="Centereach"/>
    <s v="High End"/>
    <s v="Ben and Jerry's"/>
    <s v="S'mores"/>
    <n v="654.95220142355538"/>
    <n v="1999.4267424745756"/>
    <n v="1309528.9465688514"/>
    <n v="3753.9427691783148"/>
    <n v="2458653.0806913748"/>
    <n v="1754.5160267037393"/>
    <n v="1149124.1341225235"/>
    <n v="5.731628599795564"/>
    <n v="0.4673795352207189"/>
  </r>
  <r>
    <x v="21"/>
    <s v="Lake Grove"/>
    <s v="High End"/>
    <s v="Ben and Jerry's"/>
    <s v="Chocolate Macadamia"/>
    <n v="742.58743682542513"/>
    <n v="1973.8194543561206"/>
    <n v="1465733.5293664709"/>
    <n v="3940.4250235346976"/>
    <n v="2926110.1182293966"/>
    <n v="1966.6055691785771"/>
    <n v="1460376.5888629258"/>
    <n v="5.3063448533146298"/>
    <n v="0.49908463108237594"/>
  </r>
  <r>
    <x v="21"/>
    <s v="Lake Grove"/>
    <s v="High End"/>
    <s v="Ben and Jerry's"/>
    <s v="Chocolate Fudge Brownie"/>
    <n v="785.47540760219408"/>
    <n v="2235.7852224121971"/>
    <n v="1756154.3088851827"/>
    <n v="4517.1441228119111"/>
    <n v="3548105.6210635412"/>
    <n v="2281.358900399714"/>
    <n v="1791951.3121783584"/>
    <n v="5.7508409290639815"/>
    <n v="0.50504452334798955"/>
  </r>
  <r>
    <x v="21"/>
    <s v="Lake Grove"/>
    <s v="High End"/>
    <s v="Ben and Jerry's"/>
    <s v="Fossil Fuel"/>
    <n v="597.15627879697513"/>
    <n v="1543.6017520757464"/>
    <n v="921771.47821404366"/>
    <n v="3147.9017251553837"/>
    <n v="1879789.2802123672"/>
    <n v="1604.2999730796373"/>
    <n v="958017.80199832353"/>
    <n v="5.271487275486936"/>
    <n v="0.50964106034804735"/>
  </r>
  <r>
    <x v="21"/>
    <s v="Lake Grove"/>
    <s v="High End"/>
    <s v="Ben and Jerry's"/>
    <s v="Dublin Mudslide"/>
    <n v="1050.970168921747"/>
    <n v="2585.1463339898787"/>
    <n v="2716911.6793207778"/>
    <n v="5738.1403253585322"/>
    <n v="6030614.3070387449"/>
    <n v="3152.9939913686535"/>
    <n v="3313702.6277179671"/>
    <n v="5.4598508074169532"/>
    <n v="0.54948011247383488"/>
  </r>
  <r>
    <x v="21"/>
    <s v="Lake Grove"/>
    <s v="High End"/>
    <s v="Ben and Jerry's"/>
    <s v="Turtle Soup"/>
    <n v="1634.4719816184916"/>
    <n v="2800.2716577749766"/>
    <n v="4576965.5655535646"/>
    <n v="6351.3589844032585"/>
    <n v="10381118.305208003"/>
    <n v="3551.087326628282"/>
    <n v="5804152.7396544386"/>
    <n v="3.88587816483339"/>
    <n v="0.55910669438596128"/>
  </r>
  <r>
    <x v="21"/>
    <s v="Lake Grove"/>
    <s v="Low End"/>
    <s v="EDY's"/>
    <s v="Take the Cake"/>
    <n v="1424.9404271946967"/>
    <n v="4110.6207681579808"/>
    <n v="5857389.713414425"/>
    <n v="8129.92607287176"/>
    <n v="11584660.331339188"/>
    <n v="4019.3053047137792"/>
    <n v="5727270.6179247629"/>
    <n v="5.7054497982608838"/>
    <n v="0.49438399177152997"/>
  </r>
  <r>
    <x v="21"/>
    <s v="Lake Grove"/>
    <s v="Low End"/>
    <s v="EDY's"/>
    <s v="Strawberry"/>
    <n v="828.06617259920222"/>
    <n v="2034.3755110044433"/>
    <n v="1684597.5430269956"/>
    <n v="4939.4628140155128"/>
    <n v="4090202.0670979107"/>
    <n v="2905.0873030110697"/>
    <n v="2405604.5240709148"/>
    <n v="5.965058080456445"/>
    <n v="0.58813830823222513"/>
  </r>
  <r>
    <x v="21"/>
    <s v="Lake Grove"/>
    <s v="High End"/>
    <s v="Häagen-Dazs"/>
    <s v="Mocha Almond Fudge"/>
    <n v="802.06333478417412"/>
    <n v="2702.5387045451098"/>
    <n v="2167607.2057507527"/>
    <n v="4617.8796309908093"/>
    <n v="3703831.9364644"/>
    <n v="1915.3409264456996"/>
    <n v="1536224.7307136473"/>
    <n v="5.7574999762748496"/>
    <n v="0.4147663169026225"/>
  </r>
  <r>
    <x v="21"/>
    <s v="Lake Grove"/>
    <s v="High End"/>
    <s v="Häagen-Dazs"/>
    <s v="Mocha Almond Fudge"/>
    <n v="692.2800443078421"/>
    <n v="2101.6054474371799"/>
    <n v="1454899.5122694133"/>
    <n v="4016.1316520479227"/>
    <n v="2780287.7980258632"/>
    <n v="1914.5262046107428"/>
    <n v="1325388.2857564499"/>
    <n v="5.8013107341023327"/>
    <n v="0.4767090251223412"/>
  </r>
  <r>
    <x v="21"/>
    <s v="Lake Grove"/>
    <s v="High End"/>
    <s v="Häagen-Dazs"/>
    <s v="Mango"/>
    <n v="1188.2063032441067"/>
    <n v="3603.653625787535"/>
    <n v="4281883.9528692281"/>
    <n v="7308.8619250520005"/>
    <n v="8684435.8088876437"/>
    <n v="3705.2082992644655"/>
    <n v="4402551.8560184157"/>
    <n v="6.1511724900776406"/>
    <n v="0.50694736571290533"/>
  </r>
  <r>
    <x v="21"/>
    <s v="Lake Grove"/>
    <s v="High End"/>
    <s v="Häagen-Dazs"/>
    <s v="Mango Sorbet"/>
    <n v="1190.0228936586907"/>
    <n v="2387.6430437703507"/>
    <n v="2841349.8839716366"/>
    <n v="5137.6575949868875"/>
    <n v="6113930.1578138452"/>
    <n v="2750.0145512165368"/>
    <n v="3272580.2738422086"/>
    <n v="4.3172762661660302"/>
    <n v="0.53526621818859366"/>
  </r>
  <r>
    <x v="21"/>
    <s v="Lake Grove"/>
    <s v="High End"/>
    <s v="Häagen-Dazs"/>
    <s v="Rockmelon"/>
    <n v="580.13100114806377"/>
    <n v="1416.4879934714061"/>
    <n v="821748.59776677878"/>
    <n v="3333.1891526815748"/>
    <n v="1933686.3601610283"/>
    <n v="1916.7011592101687"/>
    <n v="1111937.7623942494"/>
    <n v="5.7455801294626259"/>
    <n v="0.5750352204489112"/>
  </r>
  <r>
    <x v="21"/>
    <s v="Lake Grove"/>
    <s v="High End"/>
    <s v="Häagen-Dazs"/>
    <s v="Rockmelon"/>
    <n v="746.59913232845304"/>
    <n v="1660.3509299170023"/>
    <n v="1239616.563636774"/>
    <n v="4816.8559298328655"/>
    <n v="3596260.4577643811"/>
    <n v="3156.5049999158632"/>
    <n v="2356643.8941276073"/>
    <n v="6.4517298792061482"/>
    <n v="0.65530400865142491"/>
  </r>
  <r>
    <x v="21"/>
    <s v="Lake Grove"/>
    <s v="Low End"/>
    <s v="Baskin-Robbins"/>
    <s v="Gold Medal Ribbon"/>
    <n v="1123.1795535955162"/>
    <n v="4266.4029267292235"/>
    <n v="4791936.5347023327"/>
    <n v="6852.8199704709277"/>
    <n v="7696947.2753039747"/>
    <n v="2586.4170437417042"/>
    <n v="2905010.7406016421"/>
    <n v="6.1012684468246583"/>
    <n v="0.37742375472968465"/>
  </r>
  <r>
    <x v="21"/>
    <s v="Lake Grove"/>
    <s v="Low End"/>
    <s v="Baskin-Robbins"/>
    <s v="Pineapple Sherbet"/>
    <n v="715.99959858192335"/>
    <n v="2491.9934790930301"/>
    <n v="1784266.3306993803"/>
    <n v="4015.4043148498595"/>
    <n v="2875027.8775766222"/>
    <n v="1523.4108357568293"/>
    <n v="1090761.5468772419"/>
    <n v="5.6081097291151965"/>
    <n v="0.37939164186353957"/>
  </r>
  <r>
    <x v="21"/>
    <s v="Lake Grove"/>
    <s v="Low End"/>
    <s v="Baskin-Robbins"/>
    <s v="Peppermint Stick"/>
    <n v="870.8135197197156"/>
    <n v="3031.8097581619022"/>
    <n v="2640140.9266255456"/>
    <n v="5067.3703113823403"/>
    <n v="4412734.5765780471"/>
    <n v="2035.5605532204381"/>
    <n v="1772593.6499525015"/>
    <n v="5.8191222306853359"/>
    <n v="0.40169958541379081"/>
  </r>
  <r>
    <x v="21"/>
    <s v="Lake Grove"/>
    <s v="Low End"/>
    <s v="Baskin-Robbins"/>
    <s v="French Vanilla"/>
    <n v="1552.3484910694904"/>
    <n v="2723.6576970877827"/>
    <n v="4228065.9162640227"/>
    <n v="5168.0802850036816"/>
    <n v="8022661.6321514472"/>
    <n v="2444.4225879158989"/>
    <n v="3794595.7158874245"/>
    <n v="3.3292010877294267"/>
    <n v="0.47298463899814541"/>
  </r>
  <r>
    <x v="21"/>
    <s v="Lake Grove"/>
    <s v="Low End"/>
    <s v="Baskin-Robbins"/>
    <s v="Pralines 'n Cream"/>
    <n v="492.71489328826851"/>
    <n v="1149.2997343120535"/>
    <n v="566277.09594779881"/>
    <n v="2869.8577097395869"/>
    <n v="1414021.6352068551"/>
    <n v="1720.5579754275334"/>
    <n v="847744.53925905633"/>
    <n v="5.8245808049089023"/>
    <n v="0.59952727606960632"/>
  </r>
  <r>
    <x v="21"/>
    <s v="Lake Grove"/>
    <s v="Low End"/>
    <s v="Baskin-Robbins"/>
    <s v="Rocky Road"/>
    <n v="898.69318311531572"/>
    <n v="2144.6320187345996"/>
    <n v="1927366.1755276227"/>
    <n v="5637.1361515077679"/>
    <n v="5066055.8316529365"/>
    <n v="3492.5041327731683"/>
    <n v="3138689.6561253136"/>
    <n v="6.2725925348255807"/>
    <n v="0.61955291461942541"/>
  </r>
  <r>
    <x v="21"/>
    <s v="Lake Grove"/>
    <s v="High End"/>
    <s v="Ben and Jerry's"/>
    <s v="S'mores"/>
    <n v="792.70612887177697"/>
    <n v="2896.2873917640864"/>
    <n v="2295904.7664254447"/>
    <n v="4615.5785584343366"/>
    <n v="3658797.41156006"/>
    <n v="1719.2911666702503"/>
    <n v="1362892.6451346152"/>
    <n v="5.8225594458358509"/>
    <n v="0.37249743339943409"/>
  </r>
  <r>
    <x v="21"/>
    <s v="Lake Grove"/>
    <s v="High End"/>
    <s v="Ben and Jerry's"/>
    <s v="Chocolate Macadamia"/>
    <n v="680.02090317881311"/>
    <n v="1964.0487826468238"/>
    <n v="1335594.2270627415"/>
    <n v="3878.6833413572135"/>
    <n v="2637585.748934349"/>
    <n v="1914.6345587103897"/>
    <n v="1301991.5218716075"/>
    <n v="5.7037707564958549"/>
    <n v="0.49363002601816636"/>
  </r>
  <r>
    <x v="21"/>
    <s v="Lake Grove"/>
    <s v="High End"/>
    <s v="Ben and Jerry's"/>
    <s v="Chocolate Fudge Brownie"/>
    <n v="887.06231787329853"/>
    <n v="2631.1191333147699"/>
    <n v="2333966.636998984"/>
    <n v="5217.201320423761"/>
    <n v="4627982.6961067347"/>
    <n v="2586.0821871089911"/>
    <n v="2294016.0591077507"/>
    <n v="5.8814372060486368"/>
    <n v="0.49568380215370711"/>
  </r>
  <r>
    <x v="21"/>
    <s v="Lake Grove"/>
    <s v="High End"/>
    <s v="Ben and Jerry's"/>
    <s v="Fossil Fuel"/>
    <n v="910.4088529443485"/>
    <n v="2384.3483687970488"/>
    <n v="2170731.8634562497"/>
    <n v="5004.0622850375794"/>
    <n v="4555742.6049831379"/>
    <n v="2619.7139162405306"/>
    <n v="2385010.7415268882"/>
    <n v="5.4965000272723268"/>
    <n v="0.52351744782906062"/>
  </r>
  <r>
    <x v="21"/>
    <s v="Lake Grove"/>
    <s v="High End"/>
    <s v="Ben and Jerry's"/>
    <s v="Turtle Soup"/>
    <n v="1153.0254710782585"/>
    <n v="2780.1085609503625"/>
    <n v="3205535.9831384914"/>
    <n v="5880.6602074998063"/>
    <n v="6780551.0060036341"/>
    <n v="3100.5516465494438"/>
    <n v="3575015.0228651427"/>
    <n v="5.1001997397338261"/>
    <n v="0.52724550257047753"/>
  </r>
  <r>
    <x v="21"/>
    <s v="Lake Grove"/>
    <s v="High End"/>
    <s v="Ben and Jerry's"/>
    <s v="Dublin Mudslide"/>
    <n v="1046.226419628465"/>
    <n v="2646.174471155291"/>
    <n v="2768497.6426690468"/>
    <n v="6128.5377217457808"/>
    <n v="6411838.0781800784"/>
    <n v="3482.3632505904898"/>
    <n v="3643340.4355110317"/>
    <n v="5.8577546951281745"/>
    <n v="0.56822090500219691"/>
  </r>
  <r>
    <x v="21"/>
    <s v="Lake Grove"/>
    <s v="Low End"/>
    <s v="EDY's"/>
    <s v="Take the Cake"/>
    <n v="1190.3708615138289"/>
    <n v="3307.0911311644577"/>
    <n v="3936664.9189089783"/>
    <n v="6899.5710903801855"/>
    <n v="8213048.3829317698"/>
    <n v="3592.4799592157278"/>
    <n v="4276383.464022791"/>
    <n v="5.796152538214689"/>
    <n v="0.52068163544609147"/>
  </r>
  <r>
    <x v="21"/>
    <s v="Lake Grove"/>
    <s v="Low End"/>
    <s v="EDY's"/>
    <s v="Strawberry"/>
    <n v="759.80861325154103"/>
    <n v="2092.609039125397"/>
    <n v="1589982.3720955076"/>
    <n v="4563.4750074743533"/>
    <n v="3467367.6170371543"/>
    <n v="2470.8659683489564"/>
    <n v="1877385.2449416467"/>
    <n v="6.0060848585873776"/>
    <n v="0.54144395757663033"/>
  </r>
  <r>
    <x v="21"/>
    <s v="Lake Grove"/>
    <s v="High End"/>
    <s v="Häagen-Dazs"/>
    <s v="Mocha Almond Fudge"/>
    <n v="661.54233102475723"/>
    <n v="2204.8661395996937"/>
    <n v="1458612.2855883392"/>
    <n v="3787.7397532794821"/>
    <n v="2505750.1856996473"/>
    <n v="1582.8736136797884"/>
    <n v="1047137.9001113081"/>
    <n v="5.7256196249937812"/>
    <n v="0.41789397286582652"/>
  </r>
  <r>
    <x v="21"/>
    <s v="Lake Grove"/>
    <s v="High End"/>
    <s v="Häagen-Dazs"/>
    <s v="Mocha Almond Fudge"/>
    <n v="950.83687133321018"/>
    <n v="2969.9296627527192"/>
    <n v="2823918.6286114915"/>
    <n v="6048.2136491763722"/>
    <n v="5750864.5433376795"/>
    <n v="3078.283986423653"/>
    <n v="2926945.9147261879"/>
    <n v="6.3609372243799358"/>
    <n v="0.50895754762943013"/>
  </r>
  <r>
    <x v="21"/>
    <s v="Lake Grove"/>
    <s v="High End"/>
    <s v="Häagen-Dazs"/>
    <s v="Mango"/>
    <n v="1274.745402715324"/>
    <n v="3010.7348189946192"/>
    <n v="3837920.3693083441"/>
    <n v="6983.4450306274784"/>
    <n v="8902114.4479075521"/>
    <n v="3972.7102116328592"/>
    <n v="5064194.078599208"/>
    <n v="5.4783057195202298"/>
    <n v="0.56887541810805975"/>
  </r>
  <r>
    <x v="21"/>
    <s v="Lake Grove"/>
    <s v="High End"/>
    <s v="Häagen-Dazs"/>
    <s v="Rockmelon"/>
    <n v="862.18493825266023"/>
    <n v="2171.0712346494456"/>
    <n v="1871864.918388359"/>
    <n v="5604.6761851955289"/>
    <n v="4832267.3906589625"/>
    <n v="3433.6049505460833"/>
    <n v="2960402.4722706033"/>
    <n v="6.500549866429119"/>
    <n v="0.61263217304431938"/>
  </r>
  <r>
    <x v="21"/>
    <s v="Lake Grove"/>
    <s v="High End"/>
    <s v="Häagen-Dazs"/>
    <s v="Mango Sorbet"/>
    <n v="1311.5515141274341"/>
    <n v="2869.2066906109153"/>
    <n v="3763112.3794153105"/>
    <n v="7610.0961585425521"/>
    <n v="9981033.1393918544"/>
    <n v="4740.8894679316363"/>
    <n v="6217920.7599765435"/>
    <n v="5.8023616126168669"/>
    <n v="0.62297366145759558"/>
  </r>
  <r>
    <x v="21"/>
    <s v="Selden"/>
    <s v="High End"/>
    <s v="Häagen-Dazs"/>
    <s v="Rockmelon"/>
    <n v="743.99928123282973"/>
    <n v="1475.4522604994177"/>
    <n v="1097735.4213049207"/>
    <n v="4100.9809065640275"/>
    <n v="3051126.8468331951"/>
    <n v="2625.5286460646098"/>
    <n v="1953391.4255282744"/>
    <n v="5.5120764361070025"/>
    <n v="0.6402196708261163"/>
  </r>
  <r>
    <x v="21"/>
    <s v="Selden"/>
    <s v="Low End"/>
    <s v="Baskin-Robbins"/>
    <s v="Pineapple Sherbet"/>
    <n v="703.99263588881263"/>
    <n v="2468.9937561190486"/>
    <n v="1738153.4223632691"/>
    <n v="3956.9615352850851"/>
    <n v="2785671.7813359899"/>
    <n v="1487.9677791660365"/>
    <n v="1047518.3589727208"/>
    <n v="5.6207427941192849"/>
    <n v="0.37603796900664938"/>
  </r>
  <r>
    <x v="21"/>
    <s v="Selden"/>
    <s v="Low End"/>
    <s v="Baskin-Robbins"/>
    <s v="French Vanilla"/>
    <n v="1292.2864968035583"/>
    <n v="3289.5843219040707"/>
    <n v="4251085.3992933203"/>
    <n v="5340.7485571499601"/>
    <n v="6901777.2432279801"/>
    <n v="2051.1642352458894"/>
    <n v="2650691.8439346598"/>
    <n v="4.1327898808508658"/>
    <n v="0.38405931552420319"/>
  </r>
  <r>
    <x v="21"/>
    <s v="Selden"/>
    <s v="Low End"/>
    <s v="Baskin-Robbins"/>
    <s v="Rocky Road"/>
    <n v="558.89582262566694"/>
    <n v="2026.107227813284"/>
    <n v="1132382.8658165149"/>
    <n v="3451.3255289743956"/>
    <n v="1928931.42066511"/>
    <n v="1425.2183011611116"/>
    <n v="796548.55484859506"/>
    <n v="6.1752573364392429"/>
    <n v="0.41294809463673887"/>
  </r>
  <r>
    <x v="21"/>
    <s v="Selden"/>
    <s v="Low End"/>
    <s v="Baskin-Robbins"/>
    <s v="Peppermint Stick"/>
    <n v="1187.5030378003187"/>
    <n v="3477.6651126315469"/>
    <n v="4129737.8857021495"/>
    <n v="6677.9125395845513"/>
    <n v="7930041.4269214952"/>
    <n v="3200.2474269530044"/>
    <n v="3800303.5412193458"/>
    <n v="5.6234909107722695"/>
    <n v="0.47922871226344321"/>
  </r>
  <r>
    <x v="21"/>
    <s v="Selden"/>
    <s v="Low End"/>
    <s v="Baskin-Robbins"/>
    <s v="Gold Medal Ribbon"/>
    <n v="1247.5796602173405"/>
    <n v="4000.1468349091087"/>
    <n v="4990501.8291153759"/>
    <n v="8210.7188244094032"/>
    <n v="10243525.801096804"/>
    <n v="4210.5719895002949"/>
    <n v="5253023.9719814286"/>
    <n v="6.5813182806932078"/>
    <n v="0.51281405191745333"/>
  </r>
  <r>
    <x v="21"/>
    <s v="Selden"/>
    <s v="Low End"/>
    <s v="Baskin-Robbins"/>
    <s v="Pralines 'n Cream"/>
    <n v="598.52140587409474"/>
    <n v="1375.6898064505199"/>
    <n v="823379.79700342647"/>
    <n v="3480.7812029270285"/>
    <n v="2083322.0591160078"/>
    <n v="2105.0913964765086"/>
    <n v="1259942.2621125812"/>
    <n v="5.8156336076963093"/>
    <n v="0.60477555863215804"/>
  </r>
  <r>
    <x v="21"/>
    <s v="Selden"/>
    <s v="High End"/>
    <s v="Ben and Jerry's"/>
    <s v="Chocolate Macadamia"/>
    <n v="615.3964583850302"/>
    <n v="1985.3614712814699"/>
    <n v="1221784.4180407093"/>
    <n v="3590.6513145591289"/>
    <n v="2209674.1022752412"/>
    <n v="1605.289843277659"/>
    <n v="987889.68423453183"/>
    <n v="5.8346960981575791"/>
    <n v="0.44707483479909033"/>
  </r>
  <r>
    <x v="21"/>
    <s v="Selden"/>
    <s v="High End"/>
    <s v="Ben and Jerry's"/>
    <s v="Fossil Fuel"/>
    <n v="721.5210089525591"/>
    <n v="2182.3299431702007"/>
    <n v="1574596.9024635442"/>
    <n v="4165.2793440552623"/>
    <n v="3005336.5548920063"/>
    <n v="1982.9494008850616"/>
    <n v="1430739.6524284622"/>
    <n v="5.7729148456841877"/>
    <n v="0.47606636604460906"/>
  </r>
  <r>
    <x v="21"/>
    <s v="Selden"/>
    <s v="High End"/>
    <s v="Ben and Jerry's"/>
    <s v="Turtle Soup"/>
    <n v="1296.5599759397567"/>
    <n v="3866.4309366654425"/>
    <n v="5013059.6022156766"/>
    <n v="7515.1646679189525"/>
    <n v="9743861.7210203074"/>
    <n v="3648.7337312535101"/>
    <n v="4730802.1188046308"/>
    <n v="5.796233731857952"/>
    <n v="0.48551613869878013"/>
  </r>
  <r>
    <x v="21"/>
    <s v="Selden"/>
    <s v="High End"/>
    <s v="Ben and Jerry's"/>
    <s v="Chocolate Fudge Brownie"/>
    <n v="623.62997354241702"/>
    <n v="1903.0207059014137"/>
    <n v="1186780.7524719704"/>
    <n v="3729.1810085637044"/>
    <n v="2325629.0537054669"/>
    <n v="1826.1603026622906"/>
    <n v="1138848.3012334965"/>
    <n v="5.9797975831417594"/>
    <n v="0.48969473417050274"/>
  </r>
  <r>
    <x v="21"/>
    <s v="Selden"/>
    <s v="High End"/>
    <s v="Ben and Jerry's"/>
    <s v="S'mores"/>
    <n v="1026.0750889976125"/>
    <n v="3053.0707958689154"/>
    <n v="3132679.8885872089"/>
    <n v="6584.449933383522"/>
    <n v="6756140.0513968207"/>
    <n v="3531.3791375146066"/>
    <n v="3623460.1628096118"/>
    <n v="6.4171228830981226"/>
    <n v="0.5363210554021105"/>
  </r>
  <r>
    <x v="21"/>
    <s v="Selden"/>
    <s v="High End"/>
    <s v="Ben and Jerry's"/>
    <s v="Dublin Mudslide"/>
    <n v="1275.3348066249682"/>
    <n v="2599.8548096483546"/>
    <n v="3315685.3309158781"/>
    <n v="6301.9212207172723"/>
    <n v="8037059.4813892459"/>
    <n v="3702.0664110689177"/>
    <n v="4721374.1504733674"/>
    <n v="4.9413857349307406"/>
    <n v="0.5874504427155558"/>
  </r>
  <r>
    <x v="21"/>
    <s v="Selden"/>
    <s v="Low End"/>
    <s v="EDY's"/>
    <s v="Take the Cake"/>
    <n v="896.54740312680894"/>
    <n v="2888.3235933256719"/>
    <n v="2589519.0169860246"/>
    <n v="4810.4228934755092"/>
    <n v="4312772.1530872183"/>
    <n v="1922.0993001498373"/>
    <n v="1723253.1361011937"/>
    <n v="5.3654975483712555"/>
    <n v="0.39956971407998787"/>
  </r>
  <r>
    <x v="21"/>
    <s v="Selden"/>
    <s v="Low End"/>
    <s v="EDY's"/>
    <s v="Strawberry"/>
    <n v="768.90003240681915"/>
    <n v="1934.1043293584362"/>
    <n v="1487132.8815218708"/>
    <n v="4917.4626695765992"/>
    <n v="3781037.2059967704"/>
    <n v="2983.358340218163"/>
    <n v="2293904.3244748996"/>
    <n v="6.3954512450518495"/>
    <n v="0.60668652528378719"/>
  </r>
  <r>
    <x v="21"/>
    <s v="Selden"/>
    <s v="High End"/>
    <s v="Häagen-Dazs"/>
    <s v="Mocha Almond Fudge"/>
    <n v="1146.1046585043919"/>
    <n v="4157.6797283916667"/>
    <n v="4765136.1052789642"/>
    <n v="7657.3061518379382"/>
    <n v="8776074.2522157989"/>
    <n v="3499.6264234462715"/>
    <n v="4010938.1469368348"/>
    <n v="6.6811578637419835"/>
    <n v="0.4570310177040886"/>
  </r>
  <r>
    <x v="21"/>
    <s v="Selden"/>
    <s v="High End"/>
    <s v="Häagen-Dazs"/>
    <s v="Mocha Almond Fudge"/>
    <n v="1024.8315231105435"/>
    <n v="2779.0571490240191"/>
    <n v="2848065.3708455302"/>
    <n v="6416.2956199791315"/>
    <n v="6575622.0129507221"/>
    <n v="3637.2384709551125"/>
    <n v="3727556.6421051919"/>
    <n v="6.2608296830141885"/>
    <n v="0.56687513892431007"/>
  </r>
  <r>
    <x v="21"/>
    <s v="Selden"/>
    <s v="High End"/>
    <s v="Häagen-Dazs"/>
    <s v="Mango"/>
    <n v="1381.300895759327"/>
    <n v="3229.4392919565098"/>
    <n v="4460827.3867798941"/>
    <n v="7707.8565112968217"/>
    <n v="10646869.103438661"/>
    <n v="4478.4172193403119"/>
    <n v="6186041.7166587664"/>
    <n v="5.580142990539124"/>
    <n v="0.58101979620101063"/>
  </r>
  <r>
    <x v="21"/>
    <s v="Selden"/>
    <s v="High End"/>
    <s v="Häagen-Dazs"/>
    <s v="Mango Sorbet"/>
    <n v="929.11612392324855"/>
    <n v="2237.9186562408822"/>
    <n v="2079286.3075420535"/>
    <n v="5363.8289811605691"/>
    <n v="4983619.9923630953"/>
    <n v="3125.9103249196869"/>
    <n v="2904333.6848210418"/>
    <n v="5.7730447713160755"/>
    <n v="0.58277591174119336"/>
  </r>
  <r>
    <x v="21"/>
    <s v="Selden"/>
    <s v="High End"/>
    <s v="Häagen-Dazs"/>
    <s v="Rockmelon"/>
    <n v="703.04138188254728"/>
    <n v="1658.8298384405578"/>
    <n v="1166226.0219252524"/>
    <n v="4282.2957162869661"/>
    <n v="3010631.0980081013"/>
    <n v="2623.4658778464081"/>
    <n v="1844405.0760828489"/>
    <n v="6.0911005050942828"/>
    <n v="0.61263071297680649"/>
  </r>
  <r>
    <x v="21"/>
    <s v="Selden"/>
    <s v="High End"/>
    <s v="Häagen-Dazs"/>
    <s v="Rockmelon"/>
    <n v="528.8058861154833"/>
    <n v="989.61617329597868"/>
    <n v="523314.85743399372"/>
    <n v="2585.6393887067979"/>
    <n v="1367301.3281201948"/>
    <n v="1596.0232154108194"/>
    <n v="843986.47068620112"/>
    <n v="4.8895813314417857"/>
    <n v="0.61726442688864935"/>
  </r>
  <r>
    <x v="21"/>
    <s v="Selden"/>
    <s v="Low End"/>
    <s v="Baskin-Robbins"/>
    <s v="Pineapple Sherbet"/>
    <n v="974.22567848594417"/>
    <n v="3480.1548639199477"/>
    <n v="3390456.2335385699"/>
    <n v="6112.187259475133"/>
    <n v="5954649.7798953056"/>
    <n v="2632.0323955551853"/>
    <n v="2564193.5463567358"/>
    <n v="6.2738925840819109"/>
    <n v="0.43062037922267515"/>
  </r>
  <r>
    <x v="21"/>
    <s v="Selden"/>
    <s v="Low End"/>
    <s v="Baskin-Robbins"/>
    <s v="Peppermint Stick"/>
    <n v="1086.4465414595211"/>
    <n v="3267.1257634945146"/>
    <n v="3549557.4862619126"/>
    <n v="6450.1282140855983"/>
    <n v="7007719.4901637761"/>
    <n v="3183.0024505910837"/>
    <n v="3458162.0039018635"/>
    <n v="5.9369034443430255"/>
    <n v="0.4934789425797983"/>
  </r>
  <r>
    <x v="21"/>
    <s v="Selden"/>
    <s v="Low End"/>
    <s v="Baskin-Robbins"/>
    <s v="French Vanilla"/>
    <n v="1648.1795362769979"/>
    <n v="4406.8508319027733"/>
    <n v="7263281.3605674151"/>
    <n v="8739.8624124865328"/>
    <n v="14404862.378136817"/>
    <n v="4333.0115805837595"/>
    <n v="7141581.0175694022"/>
    <n v="5.3027368803696193"/>
    <n v="0.49577572003802256"/>
  </r>
  <r>
    <x v="21"/>
    <s v="Selden"/>
    <s v="Low End"/>
    <s v="Baskin-Robbins"/>
    <s v="Gold Medal Ribbon"/>
    <n v="1200.7894493726546"/>
    <n v="3342.4179937150575"/>
    <n v="4013540.2622463568"/>
    <n v="6693.7760123656317"/>
    <n v="8037815.6121124104"/>
    <n v="3351.3580186505742"/>
    <n v="4024275.3498660536"/>
    <n v="5.5744793692705707"/>
    <n v="0.50066778638237985"/>
  </r>
  <r>
    <x v="21"/>
    <s v="Selden"/>
    <s v="Low End"/>
    <s v="Baskin-Robbins"/>
    <s v="Pralines 'n Cream"/>
    <n v="934.17386791377817"/>
    <n v="2210.1932677066552"/>
    <n v="2064704.7937305188"/>
    <n v="5462.4874909562095"/>
    <n v="5102913.0678571919"/>
    <n v="3252.2942232495543"/>
    <n v="3038208.2741266731"/>
    <n v="5.8473991604530546"/>
    <n v="0.59538703358755696"/>
  </r>
  <r>
    <x v="21"/>
    <s v="Selden"/>
    <s v="Low End"/>
    <s v="Baskin-Robbins"/>
    <s v="Rocky Road"/>
    <n v="763.99044094089004"/>
    <n v="1835.8219412553042"/>
    <n v="1402550.4143886005"/>
    <n v="4545.4645472095954"/>
    <n v="3472691.4637038419"/>
    <n v="2709.642605954291"/>
    <n v="2070141.0493152414"/>
    <n v="5.9496353666567385"/>
    <n v="0.59612006161563991"/>
  </r>
  <r>
    <x v="21"/>
    <s v="Selden"/>
    <s v="High End"/>
    <s v="Ben and Jerry's"/>
    <s v="Fossil Fuel"/>
    <n v="739.86829551188293"/>
    <n v="2510.83645946058"/>
    <n v="1857688.2915701903"/>
    <n v="4632.2613221564206"/>
    <n v="3427263.2887894921"/>
    <n v="2121.4248626958406"/>
    <n v="1569574.9972193018"/>
    <n v="6.2609269112573056"/>
    <n v="0.45796744077216051"/>
  </r>
  <r>
    <x v="21"/>
    <s v="Smithtown"/>
    <s v="High End"/>
    <s v="Ben and Jerry's"/>
    <s v="Chocolate Macadamia"/>
    <n v="685.53419564598039"/>
    <n v="2214.7181111070081"/>
    <n v="1518264.9988803279"/>
    <n v="4425.1076241374958"/>
    <n v="3033562.5957599934"/>
    <n v="2210.3895130304877"/>
    <n v="1515297.5968796655"/>
    <n v="6.4549772312491385"/>
    <n v="0.49951090476840504"/>
  </r>
  <r>
    <x v="21"/>
    <s v="Smithtown"/>
    <s v="High End"/>
    <s v="Ben and Jerry's"/>
    <s v="Dublin Mudslide"/>
    <n v="915.83661763802945"/>
    <n v="2744.3877170762407"/>
    <n v="2513410.7642944576"/>
    <n v="5682.4957591002212"/>
    <n v="5204237.695756793"/>
    <n v="2938.1080420239805"/>
    <n v="2690826.9314623354"/>
    <n v="6.2047046925853993"/>
    <n v="0.51704535587532174"/>
  </r>
  <r>
    <x v="21"/>
    <s v="Smithtown"/>
    <s v="High End"/>
    <s v="Ben and Jerry's"/>
    <s v="S'mores"/>
    <n v="915.62320664963556"/>
    <n v="2790.2474764573167"/>
    <n v="2554815.3417399018"/>
    <n v="5853.6433257371209"/>
    <n v="5359731.6724946601"/>
    <n v="3063.3958492798042"/>
    <n v="2804916.3307547583"/>
    <n v="6.3930700786366428"/>
    <n v="0.52333148413924679"/>
  </r>
  <r>
    <x v="21"/>
    <s v="Smithtown"/>
    <s v="High End"/>
    <s v="Ben and Jerry's"/>
    <s v="Turtle Soup"/>
    <n v="1374.5491146830232"/>
    <n v="2634.142274793142"/>
    <n v="3620757.9317660378"/>
    <n v="5651.0037195062141"/>
    <n v="7767582.1597177377"/>
    <n v="3016.8614447130722"/>
    <n v="4146824.2279516999"/>
    <n v="4.1111690074525704"/>
    <n v="0.53386293735738088"/>
  </r>
  <r>
    <x v="21"/>
    <s v="Smithtown"/>
    <s v="High End"/>
    <s v="Ben and Jerry's"/>
    <s v="Chocolate Fudge Brownie"/>
    <n v="816.13470906083342"/>
    <n v="2018.5723536137932"/>
    <n v="1647426.9605348348"/>
    <n v="4848.3491668859833"/>
    <n v="3956906.0367418262"/>
    <n v="2829.7768132721903"/>
    <n v="2309479.0762069914"/>
    <n v="5.9406236655039688"/>
    <n v="0.58365780100976317"/>
  </r>
  <r>
    <x v="21"/>
    <s v="Smithtown"/>
    <s v="Low End"/>
    <s v="EDY's"/>
    <s v="Take the Cake"/>
    <n v="1110.8106164683238"/>
    <n v="2870.1046508760369"/>
    <n v="3188142.7165682139"/>
    <n v="5256.927704283321"/>
    <n v="5839451.1039243657"/>
    <n v="2386.8230534072841"/>
    <n v="2651308.3873561518"/>
    <n v="4.7325148196701887"/>
    <n v="0.4540338364293105"/>
  </r>
  <r>
    <x v="21"/>
    <s v="Smithtown"/>
    <s v="Low End"/>
    <s v="EDY's"/>
    <s v="Strawberry"/>
    <n v="867.93864181564959"/>
    <n v="2099.4725520025045"/>
    <n v="1822213.3553142895"/>
    <n v="5235.0672985235324"/>
    <n v="4543717.2008940363"/>
    <n v="3135.5947465210279"/>
    <n v="2721503.8455797471"/>
    <n v="6.0316098930360358"/>
    <n v="0.59895977792021371"/>
  </r>
  <r>
    <x v="21"/>
    <s v="Smithtown"/>
    <s v="High End"/>
    <s v="Häagen-Dazs"/>
    <s v="Mocha Almond Fudge"/>
    <n v="967.63672934196234"/>
    <n v="3406.7444227746419"/>
    <n v="3296491.0309576257"/>
    <n v="5797.3170473539631"/>
    <n v="5609696.9066599905"/>
    <n v="2390.5726245793212"/>
    <n v="2313205.8757023648"/>
    <n v="5.9912122716718352"/>
    <n v="0.41235844185379456"/>
  </r>
  <r>
    <x v="21"/>
    <s v="Smithtown"/>
    <s v="High End"/>
    <s v="Häagen-Dazs"/>
    <s v="Mocha Almond Fudge"/>
    <n v="980.29101913573436"/>
    <n v="3233.6460474802016"/>
    <n v="3169914.1794086061"/>
    <n v="6391.6660730548356"/>
    <n v="6265692.8487302223"/>
    <n v="3158.020025574634"/>
    <n v="3095778.6693216162"/>
    <n v="6.5201720186011665"/>
    <n v="0.49408401338233376"/>
  </r>
  <r>
    <x v="21"/>
    <s v="Smithtown"/>
    <s v="High End"/>
    <s v="Häagen-Dazs"/>
    <s v="Rockmelon"/>
    <n v="546.02326426272566"/>
    <n v="1511.2951485053138"/>
    <n v="825202.31025129219"/>
    <n v="3016.7606585171079"/>
    <n v="1647221.502262881"/>
    <n v="1505.4655100117941"/>
    <n v="822019.19201158884"/>
    <n v="5.5249672604893938"/>
    <n v="0.49903379168031425"/>
  </r>
  <r>
    <x v="21"/>
    <s v="Smithtown"/>
    <s v="High End"/>
    <s v="Häagen-Dazs"/>
    <s v="Mango"/>
    <n v="1130.6205836827198"/>
    <n v="3674.9484427227558"/>
    <n v="4154972.3533151043"/>
    <n v="7624.4301335217115"/>
    <n v="8620337.6478104349"/>
    <n v="3949.4816907989557"/>
    <n v="4465365.2944953311"/>
    <n v="6.7435798034801353"/>
    <n v="0.51800352572379027"/>
  </r>
  <r>
    <x v="21"/>
    <s v="Smithtown"/>
    <s v="High End"/>
    <s v="Häagen-Dazs"/>
    <s v="Rockmelon"/>
    <n v="464.72049553530667"/>
    <n v="1086.3663342444354"/>
    <n v="504856.7011829486"/>
    <n v="2663.3994863591279"/>
    <n v="1237736.3291092953"/>
    <n v="1577.0331521146925"/>
    <n v="732879.62792634661"/>
    <n v="5.7311857599290645"/>
    <n v="0.59211288437638765"/>
  </r>
  <r>
    <x v="21"/>
    <s v="Smithtown"/>
    <s v="High End"/>
    <s v="Häagen-Dazs"/>
    <s v="Mango Sorbet"/>
    <n v="886.24288824732582"/>
    <n v="2337.0390924066187"/>
    <n v="2071184.2752013507"/>
    <n v="5993.5378829797382"/>
    <n v="5311730.3242317261"/>
    <n v="3656.4987905731195"/>
    <n v="3240546.0490303757"/>
    <n v="6.7628614711175068"/>
    <n v="0.61007352618171162"/>
  </r>
  <r>
    <x v="21"/>
    <s v="Smithtown"/>
    <s v="Low End"/>
    <s v="Baskin-Robbins"/>
    <s v="Pineapple Sherbet"/>
    <n v="1261.6482463345387"/>
    <n v="4080.0863909302238"/>
    <n v="5147633.840010534"/>
    <n v="7788.9624954017927"/>
    <n v="9826930.8730891645"/>
    <n v="3708.8761044715689"/>
    <n v="4679297.0330786305"/>
    <n v="6.1736403296489586"/>
    <n v="0.47617074888486122"/>
  </r>
  <r>
    <x v="21"/>
    <s v="Smithtown"/>
    <s v="Low End"/>
    <s v="Baskin-Robbins"/>
    <s v="Peppermint Stick"/>
    <n v="1185.0911956054731"/>
    <n v="3830.2211381683724"/>
    <n v="4539161.348065312"/>
    <n v="8219.3697277651263"/>
    <n v="9740702.6978006046"/>
    <n v="4389.1485895967544"/>
    <n v="5201541.3497352926"/>
    <n v="6.9356432300265132"/>
    <n v="0.53400062717341445"/>
  </r>
  <r>
    <x v="21"/>
    <s v="Smithtown"/>
    <s v="Low End"/>
    <s v="Baskin-Robbins"/>
    <s v="French Vanilla"/>
    <n v="1912.9974899046979"/>
    <n v="5166.3698734814043"/>
    <n v="9883252.5998891778"/>
    <n v="11137.146009947481"/>
    <n v="21305332.361731652"/>
    <n v="5970.7761364660764"/>
    <n v="11422079.761842474"/>
    <n v="5.8218299128569759"/>
    <n v="0.53611366243498071"/>
  </r>
  <r>
    <x v="21"/>
    <s v="Smithtown"/>
    <s v="Low End"/>
    <s v="Baskin-Robbins"/>
    <s v="Gold Medal Ribbon"/>
    <n v="1310.8683943099202"/>
    <n v="3918.7058733554359"/>
    <n v="5136907.6759782936"/>
    <n v="8530.3186729365461"/>
    <n v="11182125.14174426"/>
    <n v="4611.6127995811103"/>
    <n v="6045217.4657659661"/>
    <n v="6.5073799246087995"/>
    <n v="0.54061436347178937"/>
  </r>
  <r>
    <x v="21"/>
    <s v="Smithtown"/>
    <s v="Low End"/>
    <s v="Baskin-Robbins"/>
    <s v="Pralines 'n Cream"/>
    <n v="997.59125470515608"/>
    <n v="2591.2976455547087"/>
    <n v="2585055.8695434388"/>
    <n v="6961.2892057735226"/>
    <n v="6944521.2331530675"/>
    <n v="4369.9915602188139"/>
    <n v="4359465.3636096288"/>
    <n v="6.9780976656927214"/>
    <n v="0.62775607090055241"/>
  </r>
  <r>
    <x v="21"/>
    <s v="Smithtown"/>
    <s v="Low End"/>
    <s v="Baskin-Robbins"/>
    <s v="Rocky Road"/>
    <n v="830.38948503497909"/>
    <n v="2152.3266517747838"/>
    <n v="1787269.4199943235"/>
    <n v="5792.5271069867604"/>
    <n v="4810053.6014218936"/>
    <n v="3640.2004552119765"/>
    <n v="3022784.1814275701"/>
    <n v="6.9756749228860446"/>
    <n v="0.62843045668638886"/>
  </r>
  <r>
    <x v="21"/>
    <s v="Smithtown"/>
    <s v="High End"/>
    <s v="Ben and Jerry's"/>
    <s v="Fossil Fuel"/>
    <n v="1003.8551250630712"/>
    <n v="2943.65905580874"/>
    <n v="2955007.2296119248"/>
    <n v="5903.0206839342645"/>
    <n v="5925777.5669207275"/>
    <n v="2959.3616281255245"/>
    <n v="2970770.3373088026"/>
    <n v="5.8803511946640539"/>
    <n v="0.50133004551038762"/>
  </r>
  <r>
    <x v="21"/>
    <s v="Smithtown"/>
    <s v="High End"/>
    <s v="Ben and Jerry's"/>
    <s v="Chocolate Macadamia"/>
    <n v="944.08761521057852"/>
    <n v="2596.5770893975136"/>
    <n v="2451396.2720397236"/>
    <n v="5639.2165751643843"/>
    <n v="5323914.5281029092"/>
    <n v="3042.6394857668706"/>
    <n v="2872518.2560631856"/>
    <n v="5.9731919837827325"/>
    <n v="0.53955003238693255"/>
  </r>
  <r>
    <x v="21"/>
    <s v="Smithtown"/>
    <s v="High End"/>
    <s v="Ben and Jerry's"/>
    <s v="Dublin Mudslide"/>
    <n v="1197.4202794018324"/>
    <n v="3218.0706921802043"/>
    <n v="3853383.1073652687"/>
    <n v="7242.7151676376097"/>
    <n v="8672574.0196605157"/>
    <n v="4024.6444754574054"/>
    <n v="4819190.9122952465"/>
    <n v="6.0485990526698661"/>
    <n v="0.55568172740529609"/>
  </r>
  <r>
    <x v="21"/>
    <s v="Smithtown"/>
    <s v="High End"/>
    <s v="Ben and Jerry's"/>
    <s v="S'mores"/>
    <n v="1197.1855273145993"/>
    <n v="3271.8327618730987"/>
    <n v="3916990.8303082273"/>
    <n v="7460.8241161801679"/>
    <n v="8931990.6537306346"/>
    <n v="4188.9913543070688"/>
    <n v="5014999.8234224077"/>
    <n v="6.2319698542593516"/>
    <n v="0.56146496540810709"/>
  </r>
  <r>
    <x v="21"/>
    <s v="Smithtown"/>
    <s v="High End"/>
    <s v="Ben and Jerry's"/>
    <s v="Turtle Soup"/>
    <n v="1512.0040261513257"/>
    <n v="3088.305672671519"/>
    <n v="4669530.6110653151"/>
    <n v="7201.4312121066278"/>
    <n v="10888592.986757042"/>
    <n v="4113.1255394351083"/>
    <n v="6219062.3756917268"/>
    <n v="4.7628386482787635"/>
    <n v="0.57115390236879038"/>
  </r>
  <r>
    <x v="21"/>
    <s v="Smithtown"/>
    <s v="High End"/>
    <s v="Ben and Jerry's"/>
    <s v="Chocolate Fudge Brownie"/>
    <n v="887.74817996691684"/>
    <n v="2366.518958180096"/>
    <n v="2100872.8979815845"/>
    <n v="6178.3389280543925"/>
    <n v="5484809.1385990391"/>
    <n v="3811.8199698742965"/>
    <n v="3383936.2406174545"/>
    <n v="6.9595624834563301"/>
    <n v="0.61696517692898223"/>
  </r>
  <r>
    <x v="21"/>
    <s v="St James"/>
    <s v="Low End"/>
    <s v="EDY's"/>
    <s v="Take the Cake"/>
    <n v="1221.8916781151563"/>
    <n v="3364.9778483390605"/>
    <n v="4111638.4299273426"/>
    <n v="6699.2880911131397"/>
    <n v="8185804.3678271165"/>
    <n v="3334.3102427740791"/>
    <n v="4074165.9378997739"/>
    <n v="5.4827184856903246"/>
    <n v="0.49771112951496571"/>
  </r>
  <r>
    <x v="21"/>
    <s v="St James"/>
    <s v="Low End"/>
    <s v="EDY's"/>
    <s v="Strawberry"/>
    <n v="1144.7325059972145"/>
    <n v="2461.3593013300228"/>
    <n v="2817598.0011710702"/>
    <n v="6671.1277264146165"/>
    <n v="7636656.7600861043"/>
    <n v="4209.7684250845941"/>
    <n v="4819058.7589150341"/>
    <n v="5.8276738814219096"/>
    <n v="0.63104299568659661"/>
  </r>
  <r>
    <x v="21"/>
    <s v="St James"/>
    <s v="High End"/>
    <s v="Häagen-Dazs"/>
    <s v="Mocha Almond Fudge"/>
    <n v="1254.4004022761587"/>
    <n v="3994.1547552261281"/>
    <n v="5010269.3317088876"/>
    <n v="7387.9603983832612"/>
    <n v="9267460.4957322925"/>
    <n v="3393.8056431571331"/>
    <n v="4257191.1640234049"/>
    <n v="5.8896349084212005"/>
    <n v="0.459369766505491"/>
  </r>
  <r>
    <x v="21"/>
    <s v="St James"/>
    <s v="High End"/>
    <s v="Häagen-Dazs"/>
    <s v="Mocha Almond Fudge"/>
    <n v="1048.320121049308"/>
    <n v="3791.1948081631749"/>
    <n v="3974385.8002151274"/>
    <n v="8145.3522539716423"/>
    <n v="8538936.6608728059"/>
    <n v="4354.1574458084669"/>
    <n v="4564550.8606576789"/>
    <n v="7.7699092962354044"/>
    <n v="0.53455729231174709"/>
  </r>
  <r>
    <x v="21"/>
    <s v="St James"/>
    <s v="High End"/>
    <s v="Häagen-Dazs"/>
    <s v="Rockmelon"/>
    <n v="590.62559068899827"/>
    <n v="1771.9197999286794"/>
    <n v="1046541.1784864079"/>
    <n v="3844.5702535331866"/>
    <n v="2270701.5769383903"/>
    <n v="2072.6504536045072"/>
    <n v="1224160.3984519825"/>
    <n v="6.5093187869632896"/>
    <n v="0.53911108834588917"/>
  </r>
  <r>
    <x v="21"/>
    <s v="St James"/>
    <s v="High End"/>
    <s v="Häagen-Dazs"/>
    <s v="Mango"/>
    <n v="1433.6826420509919"/>
    <n v="4308.9884746567986"/>
    <n v="6177721.980913233"/>
    <n v="9717.2559854513675"/>
    <n v="13931461.234707732"/>
    <n v="5408.2675107945688"/>
    <n v="7753739.2537944987"/>
    <n v="6.7778291376605457"/>
    <n v="0.55656324366588705"/>
  </r>
  <r>
    <x v="21"/>
    <s v="St James"/>
    <s v="High End"/>
    <s v="Häagen-Dazs"/>
    <s v="Rockmelon"/>
    <n v="501.19254508883739"/>
    <n v="1273.9532187382899"/>
    <n v="638495.85602355993"/>
    <n v="3394.889680153407"/>
    <n v="1701493.3990919152"/>
    <n v="2120.9364614151173"/>
    <n v="1062997.5430683554"/>
    <n v="6.7736236570551061"/>
    <n v="0.62474385362627671"/>
  </r>
  <r>
    <x v="21"/>
    <s v="St James"/>
    <s v="High End"/>
    <s v="Häagen-Dazs"/>
    <s v="Mango Sorbet"/>
    <n v="1164.8671770720584"/>
    <n v="2739.9507021689255"/>
    <n v="3191678.6397521207"/>
    <n v="7637.8688930829385"/>
    <n v="8897102.7763320096"/>
    <n v="4897.9181909140134"/>
    <n v="5705424.1365798889"/>
    <n v="6.5568581924344684"/>
    <n v="0.64126764408717474"/>
  </r>
  <r>
    <x v="21"/>
    <s v="St James"/>
    <s v="Low End"/>
    <s v="Baskin-Robbins"/>
    <s v="Chocolate Macadamia"/>
    <n v="493"/>
    <n v="795.27544438140001"/>
    <n v="392070.79408003023"/>
    <n v="1640.6378399399998"/>
    <n v="808834.45509041985"/>
    <n v="845.36239555859981"/>
    <n v="416763.66101038962"/>
    <n v="3.3278658010953341"/>
    <n v="0.51526447518089413"/>
  </r>
  <r>
    <x v="21"/>
    <s v="St James"/>
    <s v="Low End"/>
    <s v="Baskin-Robbins"/>
    <s v="Chocolate Fudge"/>
    <n v="234"/>
    <n v="285.92508210839998"/>
    <n v="66906.469213365592"/>
    <n v="534.73576163999996"/>
    <n v="125128.16822375999"/>
    <n v="248.81067953159999"/>
    <n v="58221.699010394397"/>
    <n v="2.2851955625641023"/>
    <n v="0.46529650227341024"/>
  </r>
  <r>
    <x v="21"/>
    <s v="St James"/>
    <s v="Low End"/>
    <s v="Baskin-Robbins"/>
    <s v="Very Berry Strawberry"/>
    <n v="222"/>
    <n v="269.76160031339998"/>
    <n v="59887.075269574794"/>
    <n v="517.22791713999993"/>
    <n v="114824.59760507998"/>
    <n v="247.46631682659995"/>
    <n v="54937.522335505186"/>
    <n v="2.3298554826126123"/>
    <n v="0.47844733168108822"/>
  </r>
  <r>
    <x v="21"/>
    <s v="St James"/>
    <s v="Low End"/>
    <s v="Baskin-Robbins"/>
    <s v="Lemon Sherbet"/>
    <n v="189"/>
    <n v="231.58144458839925"/>
    <n v="43768.893027207458"/>
    <n v="482.17176963999844"/>
    <n v="91130.464461959709"/>
    <n v="250.59032505159919"/>
    <n v="47361.571434752252"/>
    <n v="2.551173384338616"/>
    <n v="0.51971173102626111"/>
  </r>
  <r>
    <x v="21"/>
    <s v="St James"/>
    <s v="Low End"/>
    <s v="Baskin-Robbins"/>
    <s v="Fudge Ribbon"/>
    <n v="171"/>
    <n v="206.67802274489932"/>
    <n v="35341.941889377784"/>
    <n v="455.26965078999854"/>
    <n v="77851.110285089744"/>
    <n v="248.59162804509921"/>
    <n v="42509.16839571196"/>
    <n v="2.662395618654962"/>
    <n v="0.54603162678147998"/>
  </r>
  <r>
    <x v="21"/>
    <s v="St James"/>
    <s v="Low End"/>
    <s v="Baskin-Robbins"/>
    <s v="Egg Nog"/>
    <n v="493"/>
    <n v="441.57960700000001"/>
    <n v="217698.746251"/>
    <n v="1001.0539069999999"/>
    <n v="493519.57615099993"/>
    <n v="559.47429999999986"/>
    <n v="275820.8298999999"/>
    <n v="2.0305353083164297"/>
    <n v="0.55888528688395589"/>
  </r>
  <r>
    <x v="21"/>
    <s v="St James"/>
    <s v="High End"/>
    <s v="Ben and Jerry's"/>
    <s v="Chocolate Fudge Brownie"/>
    <n v="240"/>
    <n v="320.95411217600002"/>
    <n v="77028.986922240001"/>
    <n v="577.67132960000004"/>
    <n v="138641.11910400001"/>
    <n v="256.71721742400001"/>
    <n v="61612.132181760011"/>
    <n v="2.4069638733333334"/>
    <n v="0.44440013597655964"/>
  </r>
  <r>
    <x v="21"/>
    <s v="St James"/>
    <s v="High End"/>
    <s v="Ben and Jerry's"/>
    <s v="Key Lime Pie"/>
    <n v="888"/>
    <n v="923.87519999999733"/>
    <n v="820401.17759999761"/>
    <n v="1779.8330879999946"/>
    <n v="1580491.7821439952"/>
    <n v="855.9578879999973"/>
    <n v="760090.60454399756"/>
    <n v="2.0043165405405343"/>
    <n v="0.48092031425364751"/>
  </r>
  <r>
    <x v="21"/>
    <s v="St James"/>
    <s v="High End"/>
    <s v="Ben and Jerry's"/>
    <s v="Orange &amp; Cream"/>
    <n v="193"/>
    <n v="255.52904887019923"/>
    <n v="49317.10643194845"/>
    <n v="511.4922544199984"/>
    <n v="98718.005103059695"/>
    <n v="255.96320554979917"/>
    <n v="49400.898671111245"/>
    <n v="2.6502189348186445"/>
    <n v="0.50042440200789773"/>
  </r>
  <r>
    <x v="21"/>
    <s v="St James"/>
    <s v="High End"/>
    <s v="Ben and Jerry's"/>
    <s v="Peanut Butter Cup"/>
    <n v="943"/>
    <n v="954.78750000000002"/>
    <n v="900364.61250000005"/>
    <n v="1951.7698350000001"/>
    <n v="1840518.954405"/>
    <n v="996.98233500000003"/>
    <n v="940154.34190499992"/>
    <n v="2.0697453181336161"/>
    <n v="0.51080937778710978"/>
  </r>
  <r>
    <x v="21"/>
    <s v="St James"/>
    <s v="High End"/>
    <s v="Ben and Jerry's"/>
    <s v="Strawberry Cheesecake"/>
    <n v="180"/>
    <n v="232.18417360799955"/>
    <n v="41793.151249439921"/>
    <n v="482.98765679999906"/>
    <n v="86937.778223999834"/>
    <n v="250.8034831919995"/>
    <n v="45144.626974559913"/>
    <n v="2.6832647599999948"/>
    <n v="0.51927514018407928"/>
  </r>
  <r>
    <x v="21"/>
    <s v="St James"/>
    <s v="High End"/>
    <s v="Ben and Jerry's"/>
    <s v="Coffee HEATH Bar Crunch"/>
    <n v="180"/>
    <n v="234.92111867999924"/>
    <n v="42285.801362399863"/>
    <n v="488.68102799999843"/>
    <n v="87962.585039999714"/>
    <n v="253.7599093199992"/>
    <n v="45676.783677599851"/>
    <n v="2.7148945999999912"/>
    <n v="0.51927514018407939"/>
  </r>
  <r>
    <x v="21"/>
    <s v="St James"/>
    <s v="High End"/>
    <s v="Ben and Jerry's"/>
    <s v="Raspberry Chocolate Chunk"/>
    <n v="175"/>
    <n v="223.44797679749965"/>
    <n v="39103.395939562441"/>
    <n v="472.41081224999925"/>
    <n v="82671.892143749865"/>
    <n v="248.9628354524996"/>
    <n v="43568.496204187424"/>
    <n v="2.6994903557142815"/>
    <n v="0.52700494780536222"/>
  </r>
  <r>
    <x v="21"/>
    <s v="St James"/>
    <s v="High End"/>
    <s v="Ben and Jerry's"/>
    <s v="Coffee HEATH Bar Crunch"/>
    <n v="174"/>
    <n v="225.48156923979928"/>
    <n v="39233.793047725077"/>
    <n v="478.30812657999849"/>
    <n v="83225.614024919734"/>
    <n v="252.8265573401992"/>
    <n v="43991.820977194657"/>
    <n v="2.7488972791953934"/>
    <n v="0.52858511760601079"/>
  </r>
  <r>
    <x v="21"/>
    <s v="St James"/>
    <s v="High End"/>
    <s v="Ben and Jerry's"/>
    <s v="Belgian Chocolate"/>
    <n v="888"/>
    <n v="924.47459999999728"/>
    <n v="820933.44479999761"/>
    <n v="2082.1200170399939"/>
    <n v="1848922.5751315146"/>
    <n v="1157.6454170399966"/>
    <n v="1027989.130331517"/>
    <n v="2.3447297489189118"/>
    <n v="0.55599360630793082"/>
  </r>
  <r>
    <x v="21"/>
    <s v="St James"/>
    <s v="High End"/>
    <s v="Ben and Jerry's"/>
    <s v="Vanilla HEATH Bar Crunch"/>
    <n v="134"/>
    <n v="157.54667007819998"/>
    <n v="21111.253790478797"/>
    <n v="396.84587121999994"/>
    <n v="53177.34674347999"/>
    <n v="239.29920114179995"/>
    <n v="32066.092953001193"/>
    <n v="2.9615363523880593"/>
    <n v="0.60300287465795344"/>
  </r>
  <r>
    <x v="21"/>
    <s v="St James"/>
    <s v="High End"/>
    <s v="Ben and Jerry's"/>
    <s v="Neapolitan Dynamite"/>
    <n v="127"/>
    <n v="149.05391034449971"/>
    <n v="18929.846613751462"/>
    <n v="390.9678559499992"/>
    <n v="49652.917705649896"/>
    <n v="241.91394560549949"/>
    <n v="30723.071091898433"/>
    <n v="3.0784870547244032"/>
    <n v="0.61875661112262337"/>
  </r>
  <r>
    <x v="21"/>
    <s v="St James"/>
    <s v="Low End"/>
    <s v="EDY's"/>
    <s v="Egg Nog"/>
    <n v="495"/>
    <n v="608.05595286449807"/>
    <n v="300987.69666792656"/>
    <n v="1037.5373479499967"/>
    <n v="513580.98723524838"/>
    <n v="429.48139508549866"/>
    <n v="212593.29056732182"/>
    <n v="2.0960350463636299"/>
    <n v="0.41394307003413738"/>
  </r>
  <r>
    <x v="21"/>
    <s v="St James"/>
    <s v="Low End"/>
    <s v="EDY's"/>
    <s v="Chocolate Chip"/>
    <n v="345"/>
    <n v="430.61569649999865"/>
    <n v="148562.41529249953"/>
    <n v="744.9901499999977"/>
    <n v="257021.60174999922"/>
    <n v="314.37445349999905"/>
    <n v="108459.18645749969"/>
    <n v="2.1593917391304283"/>
    <n v="0.42198471147571553"/>
  </r>
  <r>
    <x v="21"/>
    <s v="St James"/>
    <s v="Low End"/>
    <s v="EDY's"/>
    <s v="Chocolate Chip"/>
    <n v="345"/>
    <n v="456.60717823049856"/>
    <n v="157529.476489522"/>
    <n v="828.69452654999736"/>
    <n v="285899.61165974906"/>
    <n v="372.0873483194988"/>
    <n v="128370.13517022706"/>
    <n v="2.4020131204347748"/>
    <n v="0.44900423062834094"/>
  </r>
  <r>
    <x v="21"/>
    <s v="St James"/>
    <s v="Low End"/>
    <s v="EDY's"/>
    <s v="S'Mores Limited Edition New!"/>
    <n v="226"/>
    <n v="230.05071159479925"/>
    <n v="51991.460820424632"/>
    <n v="506.45874707999832"/>
    <n v="114459.67684007961"/>
    <n v="276.40803548519909"/>
    <n v="62468.216019654981"/>
    <n v="2.2409679074336211"/>
    <n v="0.54576614004366031"/>
  </r>
  <r>
    <x v="21"/>
    <s v="St James"/>
    <s v="Low End"/>
    <s v="EDY's"/>
    <s v="Chocolate Chip"/>
    <n v="495"/>
    <n v="570.78998339999828"/>
    <n v="282541.04178299912"/>
    <n v="1317.5241399999973"/>
    <n v="652174.4492999987"/>
    <n v="746.73415659999898"/>
    <n v="369633.40751699958"/>
    <n v="2.661664929292924"/>
    <n v="0.56677075882647621"/>
  </r>
  <r>
    <x v="21"/>
    <s v="St James"/>
    <s v="Low End"/>
    <s v="EDY's"/>
    <s v="Caramel Delight"/>
    <n v="194"/>
    <n v="193.60489994879995"/>
    <n v="37559.350590067188"/>
    <n v="453.51258047999988"/>
    <n v="87981.440613119979"/>
    <n v="259.90768053119996"/>
    <n v="50422.090023052791"/>
    <n v="2.3376937138144323"/>
    <n v="0.57309916354715551"/>
  </r>
  <r>
    <x v="21"/>
    <s v="St James"/>
    <s v="Low End"/>
    <s v="EDY's"/>
    <s v="S'Mores Limited Edition New!"/>
    <n v="179"/>
    <n v="184.54129537599937"/>
    <n v="33032.891872303888"/>
    <n v="447.48804959999853"/>
    <n v="80100.360878399733"/>
    <n v="262.94675422399916"/>
    <n v="47067.469006095846"/>
    <n v="2.4999332379888188"/>
    <n v="0.5876062041411888"/>
  </r>
  <r>
    <x v="21"/>
    <s v="St James"/>
    <s v="Low End"/>
    <s v="EDY's"/>
    <s v="Vanilla"/>
    <n v="122"/>
    <n v="119.16361547999959"/>
    <n v="14537.96108855995"/>
    <n v="361.94230799999877"/>
    <n v="44156.961575999849"/>
    <n v="242.7786925199992"/>
    <n v="29619.000487439898"/>
    <n v="2.9667402295081868"/>
    <n v="0.67076627173411296"/>
  </r>
  <r>
    <x v="21"/>
    <s v="St James"/>
    <s v="Low End"/>
    <s v="EDY's"/>
    <s v="Mocha Almond Fudge"/>
    <n v="122"/>
    <n v="120.0922480295996"/>
    <n v="14651.254259611151"/>
    <n v="364.93305815999878"/>
    <n v="44521.833095519854"/>
    <n v="244.84081013039918"/>
    <n v="29870.578835908702"/>
    <n v="2.9912545750819572"/>
    <n v="0.67091978831649945"/>
  </r>
  <r>
    <x v="21"/>
    <s v="St James"/>
    <s v="High End"/>
    <s v="Häagen-Dazs"/>
    <s v="Rum Raisin"/>
    <n v="208"/>
    <n v="286.06984260000002"/>
    <n v="59502.527260800001"/>
    <n v="532.00445999999999"/>
    <n v="110656.92767999999"/>
    <n v="245.93461739999998"/>
    <n v="51154.400419199992"/>
    <n v="2.55771375"/>
    <n v="0.46227923991464276"/>
  </r>
  <r>
    <x v="21"/>
    <s v="St James"/>
    <s v="High End"/>
    <s v="Häagen-Dazs"/>
    <s v="Sweet Cream &amp; Cookies"/>
    <n v="208"/>
    <n v="298.90658787359996"/>
    <n v="62172.570277708794"/>
    <n v="573.15307055999983"/>
    <n v="119215.83867647997"/>
    <n v="274.24648268639987"/>
    <n v="57043.268398771172"/>
    <n v="2.7555436084615375"/>
    <n v="0.47848733047604025"/>
  </r>
  <r>
    <x v="21"/>
    <s v="Stony Brook"/>
    <s v="High End"/>
    <s v="Häagen-Dazs"/>
    <s v="Crème Brûlée"/>
    <n v="196"/>
    <n v="278.42903777279912"/>
    <n v="54572.091403468628"/>
    <n v="540.90905087999829"/>
    <n v="106018.17397247966"/>
    <n v="262.48001310719917"/>
    <n v="51446.082569011036"/>
    <n v="2.7597400555101954"/>
    <n v="0.48525720299960534"/>
  </r>
  <r>
    <x v="21"/>
    <s v="Stony Brook"/>
    <s v="High End"/>
    <s v="Häagen-Dazs"/>
    <s v="Chocolate Chip"/>
    <n v="181"/>
    <n v="240.95144600999998"/>
    <n v="43612.211727809998"/>
    <n v="483.90137099999993"/>
    <n v="87586.148150999987"/>
    <n v="242.94992498999994"/>
    <n v="43973.936423189989"/>
    <n v="2.6734882375690603"/>
    <n v="0.50206496519721577"/>
  </r>
  <r>
    <x v="21"/>
    <s v="Stony Brook"/>
    <s v="High End"/>
    <s v="Häagen-Dazs"/>
    <s v="Chocolate Chip"/>
    <n v="181"/>
    <n v="245.07155135099993"/>
    <n v="44357.950794530989"/>
    <n v="497.12697209999988"/>
    <n v="89979.981950099973"/>
    <n v="252.05542074899995"/>
    <n v="45622.031155568984"/>
    <n v="2.7465578569060765"/>
    <n v="0.50702423102140104"/>
  </r>
  <r>
    <x v="21"/>
    <s v="Stony Brook"/>
    <s v="High End"/>
    <s v="Häagen-Dazs"/>
    <s v="Rum Raisin"/>
    <n v="181"/>
    <n v="250.5493164758999"/>
    <n v="45349.42628213788"/>
    <n v="514.73212088999981"/>
    <n v="93166.513881089966"/>
    <n v="264.18280441409991"/>
    <n v="47817.087598952086"/>
    <n v="2.8438238723204408"/>
    <n v="0.51324328459881907"/>
  </r>
  <r>
    <x v="21"/>
    <s v="Stony Brook"/>
    <s v="High End"/>
    <s v="Häagen-Dazs"/>
    <s v="Vanilla Chocolate Chip"/>
    <n v="895"/>
    <n v="1018.4473499999984"/>
    <n v="911510.37824999855"/>
    <n v="2121.5971364999969"/>
    <n v="1898829.4371674971"/>
    <n v="1103.1497864999983"/>
    <n v="987319.05891749857"/>
    <n v="2.3704995938547451"/>
    <n v="0.51996195107986753"/>
  </r>
  <r>
    <x v="21"/>
    <s v="Stony Brook"/>
    <s v="High End"/>
    <s v="Häagen-Dazs"/>
    <s v="Pannacotta"/>
    <n v="852"/>
    <n v="966.12199199999873"/>
    <n v="823135.93718399887"/>
    <n v="2029.0042792799975"/>
    <n v="1728711.6459465579"/>
    <n v="1062.8822872799988"/>
    <n v="905575.70876255899"/>
    <n v="2.3814604216901381"/>
    <n v="0.52384428073122047"/>
  </r>
  <r>
    <x v="21"/>
    <s v="Stony Brook"/>
    <s v="High End"/>
    <s v="Häagen-Dazs"/>
    <s v="Mocha Chip"/>
    <n v="750"/>
    <n v="863.90549999999746"/>
    <n v="647929.12499999814"/>
    <n v="1855.8702449999946"/>
    <n v="1391902.6837499959"/>
    <n v="991.96474499999715"/>
    <n v="743973.55874999776"/>
    <n v="2.4744936599999927"/>
    <n v="0.53450113103138852"/>
  </r>
  <r>
    <x v="21"/>
    <s v="Stony Brook"/>
    <s v="Low End"/>
    <s v="Baskin-Robbins"/>
    <s v="Cherry Macaroon"/>
    <n v="260"/>
    <n v="482.59727703599708"/>
    <n v="125475.29202935925"/>
    <n v="761.30463559999532"/>
    <n v="197939.20525599879"/>
    <n v="278.70735856399824"/>
    <n v="72463.913226639546"/>
    <n v="2.9280947523076741"/>
    <n v="0.36609176606989252"/>
  </r>
  <r>
    <x v="21"/>
    <s v="Stony Brook"/>
    <s v="Low End"/>
    <s v="Baskin-Robbins"/>
    <s v="Peppermint Stick"/>
    <n v="255"/>
    <n v="469.46202096299783"/>
    <n v="119712.81534556445"/>
    <n v="744.0517772999965"/>
    <n v="189733.20321149912"/>
    <n v="274.58975633699868"/>
    <n v="70020.387865934666"/>
    <n v="2.9178501070588099"/>
    <n v="0.36904657002960967"/>
  </r>
  <r>
    <x v="21"/>
    <s v="Stony Brook"/>
    <s v="Low End"/>
    <s v="Baskin-Robbins"/>
    <s v="Very Berry Strawberry"/>
    <n v="214"/>
    <n v="406.49952897119863"/>
    <n v="86990.899199836509"/>
    <n v="672.77355151999768"/>
    <n v="143973.54002527951"/>
    <n v="266.27402254879905"/>
    <n v="56982.640825442999"/>
    <n v="3.1438016426168116"/>
    <n v="0.39578550902782372"/>
  </r>
  <r>
    <x v="21"/>
    <s v="Stony Brook"/>
    <s v="Low End"/>
    <s v="Baskin-Robbins"/>
    <s v="Vanilla Burnt Almond"/>
    <n v="207"/>
    <n v="400.74944686649815"/>
    <n v="82955.135501365119"/>
    <n v="668.86552214999688"/>
    <n v="138455.16308504937"/>
    <n v="268.11607528349873"/>
    <n v="55500.027583684248"/>
    <n v="3.231234406521724"/>
    <n v="0.40085198953246715"/>
  </r>
  <r>
    <x v="21"/>
    <s v="Stony Brook"/>
    <s v="Low End"/>
    <s v="Baskin-Robbins"/>
    <s v="Vanilla Burnt Almond"/>
    <n v="163"/>
    <n v="196.17551178419927"/>
    <n v="31976.608420824483"/>
    <n v="444.60746381999837"/>
    <n v="72471.016602659729"/>
    <n v="248.4319520357991"/>
    <n v="40494.408181835242"/>
    <n v="2.7276531522699288"/>
    <n v="0.55876693994588011"/>
  </r>
  <r>
    <x v="21"/>
    <s v="Stony Brook"/>
    <s v="High End"/>
    <s v="Ben and Jerry's"/>
    <s v="Neapolitan Dynamite"/>
    <n v="263"/>
    <n v="377.45260240369765"/>
    <n v="99270.034432172484"/>
    <n v="653.38557226999592"/>
    <n v="171840.40550700892"/>
    <n v="275.93296986629827"/>
    <n v="72570.371074836439"/>
    <n v="2.4843557880988438"/>
    <n v="0.42231261536377418"/>
  </r>
  <r>
    <x v="21"/>
    <s v="Stony Brook"/>
    <s v="High End"/>
    <s v="Ben and Jerry's"/>
    <s v="Mint Chocolate Chunk"/>
    <n v="257"/>
    <n v="358.54351890969878"/>
    <n v="92145.684359792591"/>
    <n v="626.6030448699978"/>
    <n v="161036.98253158943"/>
    <n v="268.05952596029903"/>
    <n v="68891.298171796836"/>
    <n v="2.4381441434630267"/>
    <n v="0.42779799452764183"/>
  </r>
  <r>
    <x v="21"/>
    <s v="Stony Brook"/>
    <s v="High End"/>
    <s v="Ben and Jerry's"/>
    <s v="Pistachio Pistachio"/>
    <n v="981"/>
    <n v="1038.511124999995"/>
    <n v="1018779.413624995"/>
    <n v="2108.69729804999"/>
    <n v="2068632.0493870401"/>
    <n v="1070.186173049995"/>
    <n v="1049852.6357620452"/>
    <n v="2.1495385301223138"/>
    <n v="0.50751057254146703"/>
  </r>
  <r>
    <x v="21"/>
    <s v="Stony Brook"/>
    <s v="High End"/>
    <s v="Ben and Jerry's"/>
    <s v="Key Lime Pie"/>
    <n v="176"/>
    <n v="235.51630704959851"/>
    <n v="41450.870040729336"/>
    <n v="496.27970015999682"/>
    <n v="87345.227228159434"/>
    <n v="260.76339311039828"/>
    <n v="45894.357187430098"/>
    <n v="2.8197710236363456"/>
    <n v="0.52543634774166692"/>
  </r>
  <r>
    <x v="21"/>
    <s v="Stony Brook"/>
    <s v="Low End"/>
    <s v="EDY's"/>
    <s v="Hot Chocolate Limited Edition  New!"/>
    <n v="274"/>
    <n v="384.48216765419761"/>
    <n v="105348.11393725015"/>
    <n v="712.92554081999549"/>
    <n v="195341.59818467876"/>
    <n v="328.44337316579788"/>
    <n v="89993.484247428612"/>
    <n v="2.6019180321897646"/>
    <n v="0.46069800331185723"/>
  </r>
  <r>
    <x v="21"/>
    <s v="Stony Brook"/>
    <s v="Low End"/>
    <s v="EDY's"/>
    <s v="Strawberry Cheesecake Limited Editions "/>
    <n v="262"/>
    <n v="366.72838101979829"/>
    <n v="96082.835827187155"/>
    <n v="686.56816457999685"/>
    <n v="179880.85911995918"/>
    <n v="319.83978356019855"/>
    <n v="83798.023292772021"/>
    <n v="2.6204891777862476"/>
    <n v="0.46585291899728304"/>
  </r>
  <r>
    <x v="21"/>
    <s v="Stony Brook"/>
    <s v="Low End"/>
    <s v="EDY's"/>
    <s v="Girl Scouts® Samoas® Cookie (Jan-Apr)"/>
    <n v="224"/>
    <n v="326.08989678079888"/>
    <n v="73044.136878898949"/>
    <n v="631.72224767999774"/>
    <n v="141505.78348031949"/>
    <n v="305.63235089919885"/>
    <n v="68461.646601420536"/>
    <n v="2.8201886057142755"/>
    <n v="0.48380811665511986"/>
  </r>
  <r>
    <x v="21"/>
    <s v="Stony Brook"/>
    <s v="Low End"/>
    <s v="EDY's"/>
    <s v="S'Mores Limited Edition New!"/>
    <n v="221"/>
    <n v="331.64643390339796"/>
    <n v="73293.861892650952"/>
    <n v="644.402206139996"/>
    <n v="142412.88755693912"/>
    <n v="312.75577223659803"/>
    <n v="69119.025664288172"/>
    <n v="2.9158470866063166"/>
    <n v="0.48534249146976388"/>
  </r>
  <r>
    <x v="21"/>
    <s v="Stony Brook"/>
    <s v="Low End"/>
    <s v="EDY's"/>
    <s v="Girl Scouts® Samoas® Cookie (Jan-Apr)"/>
    <n v="214"/>
    <n v="316.42884422819884"/>
    <n v="67715.772664834556"/>
    <n v="619.22933621999778"/>
    <n v="132515.07795107953"/>
    <n v="302.80049199179894"/>
    <n v="64799.305286244969"/>
    <n v="2.89359502906541"/>
    <n v="0.48899571496435201"/>
  </r>
  <r>
    <x v="21"/>
    <s v="Stony Brook"/>
    <s v="Low End"/>
    <s v="EDY's"/>
    <s v="Eggnog (Holiday)"/>
    <n v="171"/>
    <n v="179.17834647229915"/>
    <n v="30639.497246763156"/>
    <n v="443.35232732999788"/>
    <n v="75813.247973429636"/>
    <n v="264.17398085769872"/>
    <n v="45173.750726666476"/>
    <n v="2.5927036685964788"/>
    <n v="0.5958556312281803"/>
  </r>
  <r>
    <x v="21"/>
    <s v="Stony Brook"/>
    <s v="Low End"/>
    <s v="EDY's"/>
    <s v="Eggnog (Holiday)"/>
    <n v="167"/>
    <n v="173.45547443349935"/>
    <n v="28967.06423039439"/>
    <n v="433.7737078499984"/>
    <n v="72440.209210949732"/>
    <n v="260.31823341649908"/>
    <n v="43473.144980555342"/>
    <n v="2.5974473523952"/>
    <n v="0.60012450894446268"/>
  </r>
  <r>
    <x v="21"/>
    <s v="Stony Brook"/>
    <s v="Low End"/>
    <s v="EDY's"/>
    <s v="Mint Cookie Crunch "/>
    <n v="146"/>
    <n v="151.55624543999943"/>
    <n v="22127.211834239915"/>
    <n v="402.52982399999848"/>
    <n v="58769.354303999782"/>
    <n v="250.97357855999905"/>
    <n v="36642.14246975987"/>
    <n v="2.7570535890410857"/>
    <n v="0.62349064242256003"/>
  </r>
  <r>
    <x v="21"/>
    <s v="Stony Brook"/>
    <s v="Low End"/>
    <s v="EDY's"/>
    <s v="Chocolate"/>
    <n v="146"/>
    <n v="155.06131337779942"/>
    <n v="22638.951753158715"/>
    <n v="413.81794637999849"/>
    <n v="60417.420171479782"/>
    <n v="258.75663300219907"/>
    <n v="37778.468418321063"/>
    <n v="2.8343694957534145"/>
    <n v="0.62529098910705394"/>
  </r>
  <r>
    <x v="21"/>
    <s v="Stony Brook"/>
    <s v="High End"/>
    <s v="Häagen-Dazs"/>
    <s v="Lemon Sorbet"/>
    <n v="241"/>
    <n v="369.12709871309772"/>
    <n v="88959.630789856557"/>
    <n v="650.39374100999601"/>
    <n v="156744.89158340904"/>
    <n v="281.26664229689828"/>
    <n v="67785.260793552487"/>
    <n v="2.6987292158091121"/>
    <n v="0.43245594869981296"/>
  </r>
  <r>
    <x v="21"/>
    <s v="Stony Brook"/>
    <s v="High End"/>
    <s v="Häagen-Dazs"/>
    <s v="Mint Chip"/>
    <n v="204"/>
    <n v="291.44587199999864"/>
    <n v="59454.957887999721"/>
    <n v="547.53119999999751"/>
    <n v="111696.36479999949"/>
    <n v="256.08532799999887"/>
    <n v="52241.406911999766"/>
    <n v="2.683976470588223"/>
    <n v="0.46770910589204784"/>
  </r>
  <r>
    <x v="21"/>
    <s v="Stony Brook"/>
    <s v="High End"/>
    <s v="Häagen-Dazs"/>
    <s v="Chocolate Fudge Brownie"/>
    <n v="204"/>
    <n v="304.20711426959855"/>
    <n v="62058.251310998101"/>
    <n v="588.61296215999721"/>
    <n v="120077.04428063943"/>
    <n v="284.40584789039866"/>
    <n v="58018.792969641327"/>
    <n v="2.8853576576470452"/>
    <n v="0.48317972279565813"/>
  </r>
  <r>
    <x v="21"/>
    <s v="Stony Brook"/>
    <s v="High End"/>
    <s v="Häagen-Dazs"/>
    <s v="Vanilla Chocolate Chip"/>
    <n v="182"/>
    <n v="261.30429325499836"/>
    <n v="47557.381372409698"/>
    <n v="528.41401049999672"/>
    <n v="96171.349910999401"/>
    <n v="267.10971724499836"/>
    <n v="48613.968538589703"/>
    <n v="2.9033736840659161"/>
    <n v="0.50549325327739403"/>
  </r>
  <r>
    <x v="21"/>
    <s v="Stony Brook"/>
    <s v="High End"/>
    <s v="Häagen-Dazs"/>
    <s v="Strawberry Cheesecake"/>
    <n v="153"/>
    <n v="208.24171310009865"/>
    <n v="31860.982104315095"/>
    <n v="468.38594870999702"/>
    <n v="71663.050152629541"/>
    <n v="260.14423560989837"/>
    <n v="39802.068048314446"/>
    <n v="3.0613460699999804"/>
    <n v="0.55540572112885411"/>
  </r>
  <r>
    <x v="21"/>
    <s v="Stony Brook"/>
    <s v="High End"/>
    <s v="Häagen-Dazs"/>
    <s v="Banoffee"/>
    <n v="149"/>
    <n v="200.99175497909872"/>
    <n v="29947.771491885709"/>
    <n v="460.26830960999706"/>
    <n v="68579.978131889569"/>
    <n v="259.27655463089832"/>
    <n v="38632.20664000386"/>
    <n v="3.089049057785215"/>
    <n v="0.56331611196650333"/>
  </r>
  <r>
    <x v="21"/>
    <s v="Stony Brook"/>
    <s v="Low End"/>
    <s v="Baskin-Robbins"/>
    <s v="Old Fashioned Butter Pecan"/>
    <n v="337"/>
    <n v="612.35266635479422"/>
    <n v="206362.84856156565"/>
    <n v="1410.1111430799915"/>
    <n v="475207.45521795715"/>
    <n v="797.75847672519728"/>
    <n v="268844.60665639152"/>
    <n v="4.1843060625519035"/>
    <n v="0.56574155919562341"/>
  </r>
  <r>
    <x v="21"/>
    <s v="Stony Brook"/>
    <s v="Low End"/>
    <s v="Baskin-Robbins"/>
    <s v="Rainbow Sherbet"/>
    <n v="295"/>
    <n v="402.73133429699618"/>
    <n v="118805.74361761387"/>
    <n v="682.5093686999935"/>
    <n v="201340.26376649807"/>
    <n v="279.77803440299732"/>
    <n v="82534.520148884199"/>
    <n v="2.313591080338961"/>
    <n v="0.40992555887680077"/>
  </r>
  <r>
    <x v="21"/>
    <s v="Stony Brook"/>
    <s v="Low End"/>
    <s v="Baskin-Robbins"/>
    <s v="World Class Chocolate"/>
    <n v="255"/>
    <n v="343.82227423949672"/>
    <n v="87674.67993107166"/>
    <n v="618.66861044999405"/>
    <n v="157760.49566474848"/>
    <n v="274.84633621049733"/>
    <n v="70085.81573367682"/>
    <n v="2.4261514135293885"/>
    <n v="0.44425453557533073"/>
  </r>
  <r>
    <x v="22"/>
    <s v="Centereach"/>
    <s v="Low End"/>
    <s v="Baskin-Robbins"/>
    <s v="Jamoca Almond Fudge"/>
    <n v="229"/>
    <n v="301.28298719669749"/>
    <n v="68993.804068043726"/>
    <n v="569.17714256999534"/>
    <n v="130341.56564852894"/>
    <n v="267.89415537329785"/>
    <n v="61347.76158048521"/>
    <n v="2.4854897055458314"/>
    <n v="0.4706692088225472"/>
  </r>
  <r>
    <x v="22"/>
    <s v="Centereach"/>
    <s v="Low End"/>
    <s v="Baskin-Robbins"/>
    <s v="Burgundy Cherry"/>
    <n v="226"/>
    <n v="293.18152216919799"/>
    <n v="66259.024010238747"/>
    <n v="557.34249731999614"/>
    <n v="125959.40439431912"/>
    <n v="264.16097515079815"/>
    <n v="59700.380384080374"/>
    <n v="2.4661172447787441"/>
    <n v="0.47396524833657372"/>
  </r>
  <r>
    <x v="22"/>
    <s v="Centereach"/>
    <s v="High End"/>
    <s v="Ben and Jerry's"/>
    <s v="S'mores"/>
    <n v="332"/>
    <n v="674.81504581839374"/>
    <n v="224038.59521170674"/>
    <n v="1490.7795026399908"/>
    <n v="494938.79487647698"/>
    <n v="815.96445682159708"/>
    <n v="270900.19966477028"/>
    <n v="4.4902997067469599"/>
    <n v="0.54734080752829128"/>
  </r>
  <r>
    <x v="22"/>
    <s v="Centereach"/>
    <s v="High End"/>
    <s v="Ben and Jerry's"/>
    <s v="Coffee HEATH Bar Crunch"/>
    <n v="298"/>
    <n v="610.40211404279501"/>
    <n v="181899.8299847529"/>
    <n v="1416.5703678799923"/>
    <n v="422137.96962823771"/>
    <n v="806.16825383719731"/>
    <n v="240238.13964348481"/>
    <n v="4.7535918385234641"/>
    <n v="0.56909862871386385"/>
  </r>
  <r>
    <x v="22"/>
    <s v="Centereach"/>
    <s v="High End"/>
    <s v="Ben and Jerry's"/>
    <s v="Dave Matthews Band MagicBrownies Encore Edition"/>
    <n v="248"/>
    <n v="519.49553207759641"/>
    <n v="128834.8919552439"/>
    <n v="812.33203895999452"/>
    <n v="201458.34566207865"/>
    <n v="292.83650688239811"/>
    <n v="72623.453706834742"/>
    <n v="3.2755324151612681"/>
    <n v="0.36048868299877512"/>
  </r>
  <r>
    <x v="22"/>
    <s v="Centereach"/>
    <s v="High End"/>
    <s v="Ben and Jerry's"/>
    <s v="Oatmeal Cookie Chunk"/>
    <n v="332"/>
    <n v="493.38080947279661"/>
    <n v="163802.42874496846"/>
    <n v="783.46132087999456"/>
    <n v="260109.15853215818"/>
    <n v="290.08051140719795"/>
    <n v="96306.729787189717"/>
    <n v="2.3598232556626342"/>
    <n v="0.37025505111263884"/>
  </r>
  <r>
    <x v="22"/>
    <s v="Centereach"/>
    <s v="High End"/>
    <s v="Ben and Jerry's"/>
    <s v="Chubby Hubby"/>
    <n v="180"/>
    <n v="243.43605890399832"/>
    <n v="43818.490602719699"/>
    <n v="506.39373839999649"/>
    <n v="91150.872911999366"/>
    <n v="262.95767949599815"/>
    <n v="47332.382309279667"/>
    <n v="2.8132985466666471"/>
    <n v="0.51927514018407928"/>
  </r>
  <r>
    <x v="22"/>
    <s v="Centereach"/>
    <s v="Low End"/>
    <s v="EDY's"/>
    <s v="Peppermint (Holiday)"/>
    <n v="380"/>
    <n v="506.11177684599522"/>
    <n v="192322.4752014782"/>
    <n v="877.67508659999169"/>
    <n v="333516.53290799685"/>
    <n v="371.56330975399646"/>
    <n v="141194.05770651865"/>
    <n v="2.309671280526294"/>
    <n v="0.42334950077412847"/>
  </r>
  <r>
    <x v="22"/>
    <s v="Centereach"/>
    <s v="Low End"/>
    <s v="EDY's"/>
    <s v="Hot Chocolate Limited Edition  New!"/>
    <n v="367"/>
    <n v="492.81633976959534"/>
    <n v="180863.59669544149"/>
    <n v="860.46561215999179"/>
    <n v="315790.87966271699"/>
    <n v="367.64927239039645"/>
    <n v="134927.2829672755"/>
    <n v="2.3445929486648276"/>
    <n v="0.42726782708666466"/>
  </r>
  <r>
    <x v="22"/>
    <s v="Centereach"/>
    <s v="Low End"/>
    <s v="EDY's"/>
    <s v="Coffee"/>
    <n v="330"/>
    <n v="442.96543164299698"/>
    <n v="146178.59244218899"/>
    <n v="790.07800529999463"/>
    <n v="260725.74174899823"/>
    <n v="347.11257365699765"/>
    <n v="114547.14930680924"/>
    <n v="2.3941757736363471"/>
    <n v="0.43933962384536718"/>
  </r>
  <r>
    <x v="22"/>
    <s v="Centereach"/>
    <s v="Low End"/>
    <s v="EDY's"/>
    <s v="S'Mores Limited Edition New!"/>
    <n v="317"/>
    <n v="436.09126360899637"/>
    <n v="138240.93056405184"/>
    <n v="784.25004389999356"/>
    <n v="248607.26391629796"/>
    <n v="348.15878029099719"/>
    <n v="110366.33335224612"/>
    <n v="2.4739749018927242"/>
    <n v="0.44393849002499247"/>
  </r>
  <r>
    <x v="22"/>
    <s v="Centereach"/>
    <s v="High End"/>
    <s v="Häagen-Dazs"/>
    <s v="Black Walnut"/>
    <n v="335"/>
    <n v="558.73235298749466"/>
    <n v="187175.33825081072"/>
    <n v="872.72896124999181"/>
    <n v="292364.20201874728"/>
    <n v="313.99660826249715"/>
    <n v="105188.86376793656"/>
    <n v="2.6051610783581847"/>
    <n v="0.35978708419709854"/>
  </r>
  <r>
    <x v="22"/>
    <s v="Centereach"/>
    <s v="Low End"/>
    <s v="Baskin-Robbins"/>
    <s v="Orange Sherbet"/>
    <n v="405"/>
    <n v="724.24929150149205"/>
    <n v="293320.96305810427"/>
    <n v="1535.5887306499887"/>
    <n v="621913.43591324543"/>
    <n v="811.33943914849669"/>
    <n v="328592.47285514115"/>
    <n v="3.7915771127160216"/>
    <n v="0.52835725018968482"/>
  </r>
  <r>
    <x v="22"/>
    <s v="Centereach"/>
    <s v="Low End"/>
    <s v="Baskin-Robbins"/>
    <s v="Chocolate Chip"/>
    <n v="377"/>
    <n v="691.76494192409143"/>
    <n v="260795.38310538247"/>
    <n v="1503.7847191099877"/>
    <n v="566926.83910446533"/>
    <n v="812.01977718589626"/>
    <n v="306131.45599908289"/>
    <n v="3.9888188835808691"/>
    <n v="0.53998405946463446"/>
  </r>
  <r>
    <x v="22"/>
    <s v="Centereach"/>
    <s v="Low End"/>
    <s v="Baskin-Robbins"/>
    <s v="Cherry Macaroon"/>
    <n v="359"/>
    <n v="664.49877226859178"/>
    <n v="238555.05924442445"/>
    <n v="1474.2165750599879"/>
    <n v="529243.75044653565"/>
    <n v="809.71780279139614"/>
    <n v="290688.69120211119"/>
    <n v="4.1064528553203008"/>
    <n v="0.54925295000054353"/>
  </r>
  <r>
    <x v="22"/>
    <s v="Centereach"/>
    <s v="Low End"/>
    <s v="Baskin-Robbins"/>
    <s v="Radish and Rice"/>
    <n v="429"/>
    <n v="795.43241940749033"/>
    <n v="341240.50792581338"/>
    <n v="1668.3051432499856"/>
    <n v="715702.90645424381"/>
    <n v="872.87272384249525"/>
    <n v="374462.39852843044"/>
    <n v="3.8888231777388942"/>
    <n v="0.52320927461871436"/>
  </r>
  <r>
    <x v="22"/>
    <s v="Centereach"/>
    <s v="Low End"/>
    <s v="Baskin-Robbins"/>
    <s v="Banana Nut Fudge"/>
    <n v="298"/>
    <n v="565.55102031599358"/>
    <n v="168534.2040541661"/>
    <n v="864.04832359999023"/>
    <n v="257486.40043279709"/>
    <n v="298.49730328399664"/>
    <n v="88952.196378630993"/>
    <n v="2.8994910187919136"/>
    <n v="0.345463668097093"/>
  </r>
  <r>
    <x v="22"/>
    <s v="Centereach"/>
    <s v="Low End"/>
    <s v="Baskin-Robbins"/>
    <s v="Vanilla"/>
    <n v="429"/>
    <n v="432.48948599999477"/>
    <n v="185537.98949399777"/>
    <n v="1029.7708859999875"/>
    <n v="441771.71009399462"/>
    <n v="597.2813999999928"/>
    <n v="256233.72059999686"/>
    <n v="2.4003983356643066"/>
    <n v="0.5800138731053619"/>
  </r>
  <r>
    <x v="22"/>
    <s v="Centereach"/>
    <s v="High End"/>
    <s v="Ben and Jerry's"/>
    <s v="Black Raspberry"/>
    <n v="406"/>
    <n v="812.55449140259122"/>
    <n v="329897.12350945204"/>
    <n v="1647.4617464599876"/>
    <n v="668869.469062755"/>
    <n v="834.90725505739636"/>
    <n v="338972.34555330296"/>
    <n v="4.0577875528571123"/>
    <n v="0.50678400081301922"/>
  </r>
  <r>
    <x v="22"/>
    <s v="Centereach"/>
    <s v="High End"/>
    <s v="Ben and Jerry's"/>
    <s v="Vanilla"/>
    <n v="396"/>
    <n v="806.06099894879026"/>
    <n v="319200.15558372095"/>
    <n v="1643.555480479986"/>
    <n v="650847.97027007444"/>
    <n v="837.49448153119579"/>
    <n v="331647.81468635349"/>
    <n v="4.1503926274747123"/>
    <n v="0.5095626472473036"/>
  </r>
  <r>
    <x v="22"/>
    <s v="Centereach"/>
    <s v="High End"/>
    <s v="Ben and Jerry's"/>
    <s v="Hot Chocolate Limited Edition  New!"/>
    <n v="484"/>
    <n v="991.04217502038784"/>
    <n v="479664.4127098677"/>
    <n v="1916.2195968399828"/>
    <n v="927450.28487055167"/>
    <n v="925.177421819595"/>
    <n v="447785.87216068397"/>
    <n v="3.9591313984297165"/>
    <n v="0.48281388174157863"/>
  </r>
  <r>
    <x v="22"/>
    <s v="Centereach"/>
    <s v="High End"/>
    <s v="Ben and Jerry's"/>
    <s v="Mint Chocolate Chunk"/>
    <n v="379"/>
    <n v="766.70973198359161"/>
    <n v="290582.98842178122"/>
    <n v="1596.7536515599882"/>
    <n v="605169.63394123549"/>
    <n v="830.04391957639655"/>
    <n v="314586.64551945427"/>
    <n v="4.2130703207387548"/>
    <n v="0.51983217246158453"/>
  </r>
  <r>
    <x v="22"/>
    <s v="Centereach"/>
    <s v="High End"/>
    <s v="Ben and Jerry's"/>
    <s v="Strawberry"/>
    <n v="349"/>
    <n v="715.51537884739218"/>
    <n v="249714.86721773987"/>
    <n v="1540.0620285399887"/>
    <n v="537481.64796045609"/>
    <n v="824.54664969259647"/>
    <n v="287766.78074271622"/>
    <n v="4.4127851820630051"/>
    <n v="0.53539833747753918"/>
  </r>
  <r>
    <x v="22"/>
    <s v="Centereach"/>
    <s v="High End"/>
    <s v="Ben and Jerry's"/>
    <s v="Coffee"/>
    <n v="318"/>
    <n v="662.43019472459275"/>
    <n v="210652.80192242051"/>
    <n v="1481.2236926599892"/>
    <n v="471029.13426587655"/>
    <n v="818.79349793539643"/>
    <n v="260376.33234345604"/>
    <n v="4.657936140440218"/>
    <n v="0.55278179926017978"/>
  </r>
  <r>
    <x v="22"/>
    <s v="Centereach"/>
    <s v="High End"/>
    <s v="Ben and Jerry's"/>
    <s v="Imagine Whirled Peace"/>
    <n v="303"/>
    <n v="459.67779643499546"/>
    <n v="139282.37231980363"/>
    <n v="753.50498849999258"/>
    <n v="228312.01151549775"/>
    <n v="293.82719206499712"/>
    <n v="89029.639195694122"/>
    <n v="2.486815143564332"/>
    <n v="0.38994724195512082"/>
  </r>
  <r>
    <x v="22"/>
    <s v="Centereach"/>
    <s v="High End"/>
    <s v="Ben and Jerry's"/>
    <s v="Key Lime Pie"/>
    <n v="277"/>
    <n v="426.62422742939464"/>
    <n v="118174.91099794231"/>
    <n v="723.33412073999102"/>
    <n v="200363.55144497752"/>
    <n v="296.70989331059639"/>
    <n v="82188.640447035214"/>
    <n v="2.6113145153068267"/>
    <n v="0.410197562652034"/>
  </r>
  <r>
    <x v="22"/>
    <s v="Centereach"/>
    <s v="High End"/>
    <s v="Ben and Jerry's"/>
    <s v="Strawberry"/>
    <n v="613"/>
    <n v="682.03912499999331"/>
    <n v="418089.98362499592"/>
    <n v="1428.7934649999859"/>
    <n v="875850.39404499135"/>
    <n v="746.75433999999257"/>
    <n v="457760.41041999543"/>
    <n v="2.3308213132136801"/>
    <n v="0.52264680535895369"/>
  </r>
  <r>
    <x v="22"/>
    <s v="Centereach"/>
    <s v="High End"/>
    <s v="Ben and Jerry's"/>
    <s v="Chocolate Chip Cookie Dough"/>
    <n v="484"/>
    <n v="551.57849999999326"/>
    <n v="266963.99399999675"/>
    <n v="1235.434539999985"/>
    <n v="597950.31735999277"/>
    <n v="683.85603999999171"/>
    <n v="330986.32335999602"/>
    <n v="2.5525507024793077"/>
    <n v="0.55353482346381544"/>
  </r>
  <r>
    <x v="22"/>
    <s v="Centereach"/>
    <s v="High End"/>
    <s v="Ben and Jerry's"/>
    <s v="Cookies 'N Cream"/>
    <n v="613"/>
    <n v="682.31497499999318"/>
    <n v="418259.0796749958"/>
    <n v="1651.6240701899835"/>
    <n v="1012445.5550264599"/>
    <n v="969.30909518999033"/>
    <n v="594186.475351464"/>
    <n v="2.6943296414192228"/>
    <n v="0.58688239817096655"/>
  </r>
  <r>
    <x v="22"/>
    <s v="Centereach"/>
    <s v="High End"/>
    <s v="Ben and Jerry's"/>
    <s v="Cinnamon Buns"/>
    <n v="438"/>
    <n v="494.03114999999451"/>
    <n v="216385.6436999976"/>
    <n v="1211.2389545399865"/>
    <n v="530522.66208851407"/>
    <n v="717.20780453999191"/>
    <n v="314137.0183885165"/>
    <n v="2.7653857409588731"/>
    <n v="0.59212742609684188"/>
  </r>
  <r>
    <x v="22"/>
    <s v="Centereach"/>
    <s v="High End"/>
    <s v="Ben and Jerry's"/>
    <s v="Black Raspberry"/>
    <n v="433"/>
    <n v="482.05889999999522"/>
    <n v="208731.50369999793"/>
    <n v="1186.1223384399882"/>
    <n v="513590.97254451487"/>
    <n v="704.06343843999298"/>
    <n v="304859.4688445169"/>
    <n v="2.739312559907594"/>
    <n v="0.59358416549678283"/>
  </r>
  <r>
    <x v="22"/>
    <s v="Centereach"/>
    <s v="Low End"/>
    <s v="EDY's"/>
    <s v="Mint Cookie Crunch "/>
    <n v="336"/>
    <n v="463.20488491679532"/>
    <n v="155636.84133204323"/>
    <n v="823.1576932799918"/>
    <n v="276580.98494207725"/>
    <n v="359.95280836319648"/>
    <n v="120944.14361003402"/>
    <n v="2.4498740871428328"/>
    <n v="0.43728293047825628"/>
  </r>
  <r>
    <x v="22"/>
    <s v="Centereach"/>
    <s v="Low End"/>
    <s v="EDY's"/>
    <s v="Nestlé® Drumstick® Sundae Cone Limited Edition New!"/>
    <n v="301"/>
    <n v="416.67692725999586"/>
    <n v="125419.75510525875"/>
    <n v="742.84734599999251"/>
    <n v="223597.05114599774"/>
    <n v="326.17041873999665"/>
    <n v="98177.296040738991"/>
    <n v="2.4679313820597759"/>
    <n v="0.4390813543271378"/>
  </r>
  <r>
    <x v="22"/>
    <s v="Centereach"/>
    <s v="Low End"/>
    <s v="EDY's"/>
    <s v="Cookies 'N Cream"/>
    <n v="962"/>
    <n v="1104.2446313799865"/>
    <n v="1062283.335387547"/>
    <n v="1995.0221979999806"/>
    <n v="1919211.3544759813"/>
    <n v="890.7775666199941"/>
    <n v="856928.01908843429"/>
    <n v="2.0738276486486282"/>
    <n v="0.44650007780013823"/>
  </r>
  <r>
    <x v="22"/>
    <s v="Centereach"/>
    <s v="Low End"/>
    <s v="EDY's"/>
    <s v="Girl Scouts® Samoas® Cookie (Jan-Apr)"/>
    <n v="285"/>
    <n v="415.09890823499541"/>
    <n v="118303.18884697369"/>
    <n v="763.28276849999156"/>
    <n v="217535.58902249759"/>
    <n v="348.18386026499616"/>
    <n v="99232.400175523901"/>
    <n v="2.6781851526315492"/>
    <n v="0.45616627891292427"/>
  </r>
  <r>
    <x v="22"/>
    <s v="Centereach"/>
    <s v="Low End"/>
    <s v="EDY's"/>
    <s v="Mint Chocolate Chip"/>
    <n v="301"/>
    <n v="440.93737285449555"/>
    <n v="132722.14922920315"/>
    <n v="820.98547694999172"/>
    <n v="247116.62856194749"/>
    <n v="380.04810409549617"/>
    <n v="114394.47933274435"/>
    <n v="2.7275265014949892"/>
    <n v="0.46291696353435718"/>
  </r>
  <r>
    <x v="22"/>
    <s v="Lake Grove"/>
    <s v="Low End"/>
    <s v="EDY's"/>
    <s v="Half Baked"/>
    <n v="962"/>
    <n v="1184.9548738963852"/>
    <n v="1139926.5886883226"/>
    <n v="2252.6624964399771"/>
    <n v="2167061.3215752579"/>
    <n v="1067.7076225435919"/>
    <n v="1027134.7328869354"/>
    <n v="2.341645006694363"/>
    <n v="0.473975850457384"/>
  </r>
  <r>
    <x v="22"/>
    <s v="Lake Grove"/>
    <s v="High End"/>
    <s v="Häagen-Dazs"/>
    <s v="Chocolate"/>
    <n v="352"/>
    <n v="802.86177254399024"/>
    <n v="282607.34393548459"/>
    <n v="1656.407782399986"/>
    <n v="583055.53940479504"/>
    <n v="853.54600985599575"/>
    <n v="300448.19546931045"/>
    <n v="4.7057039272726877"/>
    <n v="0.5152994443308424"/>
  </r>
  <r>
    <x v="22"/>
    <s v="Lake Grove"/>
    <s v="High End"/>
    <s v="Häagen-Dazs"/>
    <s v="Lemon Sorbet"/>
    <n v="382"/>
    <n v="667.43223624719178"/>
    <n v="254959.11424642726"/>
    <n v="1503.2440911199876"/>
    <n v="574239.24280783522"/>
    <n v="835.81185487279583"/>
    <n v="319280.12856140797"/>
    <n v="3.9351939558114859"/>
    <n v="0.55600541509534662"/>
  </r>
  <r>
    <x v="22"/>
    <s v="Lake Grove"/>
    <s v="High End"/>
    <s v="Häagen-Dazs"/>
    <s v="Mocha Chip"/>
    <n v="325"/>
    <n v="556.70905032749306"/>
    <n v="180930.44135643524"/>
    <n v="877.92927524998913"/>
    <n v="285327.01445624646"/>
    <n v="321.22022492249607"/>
    <n v="104396.57309981121"/>
    <n v="2.7013208469230436"/>
    <n v="0.36588394302152533"/>
  </r>
  <r>
    <x v="22"/>
    <s v="Lake Grove"/>
    <s v="High End"/>
    <s v="Häagen-Dazs"/>
    <s v="Coffee"/>
    <n v="722"/>
    <n v="888.82243199999118"/>
    <n v="641729.79590399365"/>
    <n v="1795.0576319999823"/>
    <n v="1296031.6103039873"/>
    <n v="906.2351999999911"/>
    <n v="654301.81439999363"/>
    <n v="2.4862294072021913"/>
    <n v="0.50485019747822779"/>
  </r>
  <r>
    <x v="22"/>
    <s v="Lake Grove"/>
    <s v="High End"/>
    <s v="Häagen-Dazs"/>
    <s v="Banoffee"/>
    <n v="612"/>
    <n v="771.69283199999074"/>
    <n v="472276.01318399434"/>
    <n v="1616.3680319999805"/>
    <n v="989217.23558398813"/>
    <n v="844.67519999998979"/>
    <n v="516941.2223999938"/>
    <n v="2.641124235294086"/>
    <n v="0.5225760366931087"/>
  </r>
  <r>
    <x v="22"/>
    <s v="Lake Grove"/>
    <s v="High End"/>
    <s v="Häagen-Dazs"/>
    <s v="Belgian Chocolate"/>
    <n v="853"/>
    <n v="1055.1882959999889"/>
    <n v="900075.61648799048"/>
    <n v="2215.6198466399769"/>
    <n v="1889923.7291839004"/>
    <n v="1160.431550639988"/>
    <n v="989848.11269590992"/>
    <n v="2.5974441343962216"/>
    <n v="0.52375029606265766"/>
  </r>
  <r>
    <x v="22"/>
    <s v="Lake Grove"/>
    <s v="High End"/>
    <s v="Häagen-Dazs"/>
    <s v="Coffee"/>
    <n v="608"/>
    <n v="752.26684799999225"/>
    <n v="457378.24358399527"/>
    <n v="1686.6042163199827"/>
    <n v="1025455.3635225495"/>
    <n v="934.33736831999045"/>
    <n v="568077.11993855424"/>
    <n v="2.7740200926315506"/>
    <n v="0.5539754728934746"/>
  </r>
  <r>
    <x v="22"/>
    <s v="Lake Grove"/>
    <s v="High End"/>
    <s v="Häagen-Dazs"/>
    <s v="Girl Scouts® Thin Mint Cookie (Jan-Apr)"/>
    <n v="722"/>
    <n v="889.18198799999118"/>
    <n v="641989.39533599361"/>
    <n v="2094.9988834799792"/>
    <n v="1512589.1938725449"/>
    <n v="1205.816895479988"/>
    <n v="870599.7985365513"/>
    <n v="2.9016605034348744"/>
    <n v="0.57556923060360732"/>
  </r>
  <r>
    <x v="22"/>
    <s v="Lake Grove"/>
    <s v="High End"/>
    <s v="Häagen-Dazs"/>
    <s v="Coffee"/>
    <n v="612"/>
    <n v="772.14999599999067"/>
    <n v="472555.79755199427"/>
    <n v="1877.1587211599772"/>
    <n v="1148821.1373499061"/>
    <n v="1105.0087251599866"/>
    <n v="676265.33979791193"/>
    <n v="3.0672528123529039"/>
    <n v="0.58866025163666191"/>
  </r>
  <r>
    <x v="22"/>
    <s v="Lake Grove"/>
    <s v="Low End"/>
    <s v="Baskin-Robbins"/>
    <s v="Lemon Crisp"/>
    <n v="390"/>
    <n v="715.05832186199086"/>
    <n v="278872.74552617641"/>
    <n v="1530.3307801999867"/>
    <n v="596829.00427799486"/>
    <n v="815.27245833799589"/>
    <n v="317956.25875181844"/>
    <n v="3.9239250774358636"/>
    <n v="0.53274263896819385"/>
  </r>
  <r>
    <x v="22"/>
    <s v="Lake Grove"/>
    <s v="Low End"/>
    <s v="Baskin-Robbins"/>
    <s v="World Class Chocolate"/>
    <n v="366"/>
    <n v="693.91701894898961"/>
    <n v="253973.6289353302"/>
    <n v="1513.1861578999847"/>
    <n v="553826.13379139442"/>
    <n v="819.26913895099506"/>
    <n v="299852.50485606422"/>
    <n v="4.1343884095628001"/>
    <n v="0.54141992687005891"/>
  </r>
  <r>
    <x v="22"/>
    <s v="Lake Grove"/>
    <s v="Low End"/>
    <s v="Baskin-Robbins"/>
    <s v="Vanilla"/>
    <n v="175"/>
    <n v="235.56163499999647"/>
    <n v="41223.28612499938"/>
    <n v="508.55849999999236"/>
    <n v="88997.737499998664"/>
    <n v="272.99686499999586"/>
    <n v="47774.451374999284"/>
    <n v="2.9060485714285278"/>
    <n v="0.53680523479599684"/>
  </r>
  <r>
    <x v="22"/>
    <s v="Lake Grove"/>
    <s v="Low End"/>
    <s v="Baskin-Robbins"/>
    <s v="Mango Sorbet"/>
    <n v="175"/>
    <n v="243.22872996749632"/>
    <n v="42565.027744311854"/>
    <n v="533.24291924999193"/>
    <n v="93317.510868748592"/>
    <n v="290.01418928249564"/>
    <n v="50752.483124436738"/>
    <n v="3.0471023957142398"/>
    <n v="0.54386880502867552"/>
  </r>
  <r>
    <x v="22"/>
    <s v="Lake Grove"/>
    <s v="Low End"/>
    <s v="Baskin-Robbins"/>
    <s v="Vanilla"/>
    <n v="644"/>
    <n v="660.25971199999083"/>
    <n v="425207.25452799408"/>
    <n v="1467.7328780799799"/>
    <n v="945219.97348350706"/>
    <n v="807.47316607998903"/>
    <n v="520012.71895551297"/>
    <n v="2.2790883199999685"/>
    <n v="0.55014994767732395"/>
  </r>
  <r>
    <x v="22"/>
    <s v="Lake Grove"/>
    <s v="Low End"/>
    <s v="Baskin-Robbins"/>
    <s v="Lemon Sherbet"/>
    <n v="568"/>
    <n v="589.23581599999113"/>
    <n v="334685.94348799495"/>
    <n v="1355.98929543998"/>
    <n v="770201.91980990861"/>
    <n v="766.75347943998884"/>
    <n v="435515.97632191365"/>
    <n v="2.3873050976055987"/>
    <n v="0.56545688230613878"/>
  </r>
  <r>
    <x v="22"/>
    <s v="Lake Grove"/>
    <s v="Low End"/>
    <s v="Baskin-Robbins"/>
    <s v="Rainbow Sherbet"/>
    <n v="524"/>
    <n v="537.54277999999249"/>
    <n v="281672.41671999608"/>
    <n v="1266.9796101999823"/>
    <n v="663897.31574479071"/>
    <n v="729.4368301999898"/>
    <n v="382224.89902479463"/>
    <n v="2.4179000194656148"/>
    <n v="0.57572894175057343"/>
  </r>
  <r>
    <x v="22"/>
    <s v="Lake Grove"/>
    <s v="Low End"/>
    <s v="Baskin-Robbins"/>
    <s v="Chocolate"/>
    <n v="472"/>
    <n v="483.25955999999337"/>
    <n v="228098.51231999687"/>
    <n v="1177.327880399984"/>
    <n v="555698.7595487925"/>
    <n v="694.06832039999063"/>
    <n v="327600.24722879566"/>
    <n v="2.4943387296609831"/>
    <n v="0.58952848391239032"/>
  </r>
  <r>
    <x v="22"/>
    <s v="Lake Grove"/>
    <s v="High End"/>
    <s v="Ben and Jerry's"/>
    <s v="Coffee"/>
    <n v="417"/>
    <n v="847.21306116718915"/>
    <n v="353287.84650671785"/>
    <n v="1690.5834231199847"/>
    <n v="704973.28744103364"/>
    <n v="843.37036195279552"/>
    <n v="351685.44093431579"/>
    <n v="4.0541568899759826"/>
    <n v="0.49886349908503719"/>
  </r>
  <r>
    <x v="22"/>
    <s v="Lake Grove"/>
    <s v="High End"/>
    <s v="Ben and Jerry's"/>
    <s v="Cinnamon Buns"/>
    <n v="281"/>
    <n v="623.89887876159071"/>
    <n v="175315.58493200698"/>
    <n v="1448.765415359986"/>
    <n v="407103.0817161561"/>
    <n v="824.86653659839533"/>
    <n v="231787.49678414912"/>
    <n v="5.1557488091102703"/>
    <n v="0.56935824658226974"/>
  </r>
  <r>
    <x v="22"/>
    <s v="Lake Grove"/>
    <s v="High End"/>
    <s v="Ben and Jerry's"/>
    <s v="Oatmeal Cookie Chunk"/>
    <n v="975"/>
    <n v="1117.0574999999858"/>
    <n v="1089131.0624999863"/>
    <n v="2270.5215269999712"/>
    <n v="2213758.488824972"/>
    <n v="1153.4640269999854"/>
    <n v="1124627.4263249857"/>
    <n v="2.3287400276922781"/>
    <n v="0.50801721687442081"/>
  </r>
  <r>
    <x v="22"/>
    <s v="Lake Grove"/>
    <s v="High End"/>
    <s v="Ben and Jerry's"/>
    <s v="Chocolate Therapy"/>
    <n v="557"/>
    <n v="645.7997249999911"/>
    <n v="359710.44682499504"/>
    <n v="1478.3357706099798"/>
    <n v="823433.02422975877"/>
    <n v="832.53604560998872"/>
    <n v="463722.57740476372"/>
    <n v="2.6541037174326387"/>
    <n v="0.56315761423162614"/>
  </r>
  <r>
    <x v="22"/>
    <s v="Lake Grove"/>
    <s v="High End"/>
    <s v="Ben and Jerry's"/>
    <s v="Half Baked"/>
    <n v="487"/>
    <n v="571.32404999999142"/>
    <n v="278234.81234999583"/>
    <n v="1356.9939193799798"/>
    <n v="660856.03873805015"/>
    <n v="785.66986937998843"/>
    <n v="382621.22638805432"/>
    <n v="2.7864351527309648"/>
    <n v="0.57897817975408949"/>
  </r>
  <r>
    <x v="22"/>
    <s v="Lake Grove"/>
    <s v="High End"/>
    <s v="Ben and Jerry's"/>
    <s v="Chubby Hubby"/>
    <n v="466"/>
    <n v="534.1058999999932"/>
    <n v="248893.34939999683"/>
    <n v="1285.0687796399839"/>
    <n v="598842.05131223251"/>
    <n v="750.96287963999066"/>
    <n v="349948.7019122357"/>
    <n v="2.7576583254076907"/>
    <n v="0.58437563151318273"/>
  </r>
  <r>
    <x v="22"/>
    <s v="Lake Grove"/>
    <s v="High End"/>
    <s v="Ben and Jerry's"/>
    <s v="Butter Pecan"/>
    <n v="435"/>
    <n v="507.48187499999267"/>
    <n v="220754.6156249968"/>
    <n v="1246.8802447499822"/>
    <n v="542392.90646624228"/>
    <n v="739.39836974998957"/>
    <n v="321638.29084124544"/>
    <n v="2.8663913672413384"/>
    <n v="0.59299870445717884"/>
  </r>
  <r>
    <x v="22"/>
    <s v="Lake Grove"/>
    <s v="Low End"/>
    <s v="EDY's"/>
    <s v="Eggnog (Holiday)"/>
    <n v="423"/>
    <n v="570.19332580319258"/>
    <n v="241191.77681475045"/>
    <n v="968.7720187199875"/>
    <n v="409790.56391855469"/>
    <n v="398.57869291679492"/>
    <n v="168598.78710380424"/>
    <n v="2.2902411790070625"/>
    <n v="0.41142671878924236"/>
  </r>
  <r>
    <x v="22"/>
    <s v="Lake Grove"/>
    <s v="Low End"/>
    <s v="EDY's"/>
    <s v="Peppermint (Holiday)"/>
    <n v="249"/>
    <n v="380.26696676999461"/>
    <n v="94686.474725728651"/>
    <n v="707.88416699999004"/>
    <n v="176263.15758299752"/>
    <n v="327.61720022999543"/>
    <n v="81576.682857268868"/>
    <n v="2.8429083012047793"/>
    <n v="0.46281187728556733"/>
  </r>
  <r>
    <x v="22"/>
    <s v="Lake Grove"/>
    <s v="Low End"/>
    <s v="EDY's"/>
    <s v="Neapolitan"/>
    <n v="249"/>
    <n v="401.19998011679434"/>
    <n v="99898.795049081789"/>
    <n v="775.30961327998909"/>
    <n v="193052.09370671728"/>
    <n v="374.10963316319476"/>
    <n v="93153.298657635489"/>
    <n v="3.1136932260240524"/>
    <n v="0.48252933635183987"/>
  </r>
  <r>
    <x v="22"/>
    <s v="Lake Grove"/>
    <s v="High End"/>
    <s v="Häagen-Dazs"/>
    <s v="Chocolate"/>
    <n v="402"/>
    <n v="918.09286979818705"/>
    <n v="369073.33365887118"/>
    <n v="1791.8906832199818"/>
    <n v="720340.05465443269"/>
    <n v="873.79781342179479"/>
    <n v="351266.72099556151"/>
    <n v="4.4574395104974673"/>
    <n v="0.48764013430306052"/>
  </r>
  <r>
    <x v="22"/>
    <s v="Lake Grove"/>
    <s v="High End"/>
    <s v="Häagen-Dazs"/>
    <s v="Macadamia Nut Brittle"/>
    <n v="343"/>
    <n v="789.99499952998985"/>
    <n v="270968.28483878652"/>
    <n v="1643.2880629999854"/>
    <n v="563647.80560899503"/>
    <n v="853.29306346999556"/>
    <n v="292679.5207702085"/>
    <n v="4.7909272973760508"/>
    <n v="0.51925957638384135"/>
  </r>
  <r>
    <x v="22"/>
    <s v="Lake Grove"/>
    <s v="High End"/>
    <s v="Häagen-Dazs"/>
    <s v="Honey Vanilla"/>
    <n v="371"/>
    <n v="655.29154807589089"/>
    <n v="243113.16433615552"/>
    <n v="1493.0392808899865"/>
    <n v="553917.57321018493"/>
    <n v="837.74773281409557"/>
    <n v="310804.40887402941"/>
    <n v="4.0243646385174836"/>
    <n v="0.56110227208136287"/>
  </r>
  <r>
    <x v="22"/>
    <s v="Selden"/>
    <s v="High End"/>
    <s v="Häagen-Dazs"/>
    <s v="Vanilla Honey Bee"/>
    <n v="954"/>
    <n v="1209.8217779999848"/>
    <n v="1154169.9762119856"/>
    <n v="2495.0817850199683"/>
    <n v="2380308.0229090499"/>
    <n v="1285.2600070199835"/>
    <n v="1226138.0466970643"/>
    <n v="2.6153897117609732"/>
    <n v="0.51511738602576407"/>
  </r>
  <r>
    <x v="22"/>
    <s v="Selden"/>
    <s v="Low End"/>
    <s v="Baskin-Robbins"/>
    <s v="Chocolate Fudge"/>
    <n v="668"/>
    <n v="713.04724799998735"/>
    <n v="476315.56166399154"/>
    <n v="1570.0850683199724"/>
    <n v="1048816.8256377415"/>
    <n v="857.03782031998503"/>
    <n v="572501.26397374994"/>
    <n v="2.3504267489819948"/>
    <n v="0.54585438560793109"/>
  </r>
  <r>
    <x v="22"/>
    <s v="Selden"/>
    <s v="Low End"/>
    <s v="Baskin-Robbins"/>
    <s v="Cherry Macaroon"/>
    <n v="662"/>
    <n v="697.94792399998857"/>
    <n v="462041.52568799246"/>
    <n v="1540.4063211599748"/>
    <n v="1019748.9846079033"/>
    <n v="842.45839715998625"/>
    <n v="557707.45891991083"/>
    <n v="2.3268977661026811"/>
    <n v="0.54690660872229369"/>
  </r>
  <r>
    <x v="22"/>
    <s v="Selden"/>
    <s v="Low End"/>
    <s v="Baskin-Robbins"/>
    <s v="Lemon Sherbet"/>
    <n v="597"/>
    <n v="629.53709699998956"/>
    <n v="375833.64690899377"/>
    <n v="1428.4422627299766"/>
    <n v="852780.03084979602"/>
    <n v="798.90516572998706"/>
    <n v="476946.38394080225"/>
    <n v="2.3927006075879005"/>
    <n v="0.55928418429958404"/>
  </r>
  <r>
    <x v="22"/>
    <s v="Selden"/>
    <s v="Low End"/>
    <s v="Baskin-Robbins"/>
    <s v="Peppermint Stick"/>
    <n v="566"/>
    <n v="604.39404399998932"/>
    <n v="342087.02890399395"/>
    <n v="1392.2895119599755"/>
    <n v="788035.86376934615"/>
    <n v="787.89546795998615"/>
    <n v="445948.8348653522"/>
    <n v="2.4598754628268118"/>
    <n v="0.56589916191413214"/>
  </r>
  <r>
    <x v="22"/>
    <s v="Selden"/>
    <s v="Low End"/>
    <s v="Baskin-Robbins"/>
    <s v="Pistachio Almond"/>
    <n v="501"/>
    <n v="527.40770999999143"/>
    <n v="264231.26270999573"/>
    <n v="1260.5060138999797"/>
    <n v="631513.51296388987"/>
    <n v="733.09830389998831"/>
    <n v="367282.25025389413"/>
    <n v="2.5159800676646302"/>
    <n v="0.58159048494484944"/>
  </r>
  <r>
    <x v="22"/>
    <s v="Selden"/>
    <s v="Low End"/>
    <s v="Baskin-Robbins"/>
    <s v="Egg Nog"/>
    <n v="500"/>
    <n v="526.45449999999141"/>
    <n v="263227.24999999569"/>
    <n v="1259.0199049999794"/>
    <n v="629509.95249998965"/>
    <n v="732.565404999988"/>
    <n v="366282.70249999396"/>
    <n v="2.518039809999959"/>
    <n v="0.58185371183627155"/>
  </r>
  <r>
    <x v="22"/>
    <s v="Selden"/>
    <s v="High End"/>
    <s v="Ben and Jerry's"/>
    <s v="Dave Matthews Band MagicBrownies Encore Edition"/>
    <n v="426"/>
    <n v="888.17227442698629"/>
    <n v="378361.38890589616"/>
    <n v="1743.3516916999808"/>
    <n v="742667.82066419185"/>
    <n v="855.17941727299456"/>
    <n v="364306.43175829569"/>
    <n v="4.092374863145495"/>
    <n v="0.49053752111204263"/>
  </r>
  <r>
    <x v="22"/>
    <s v="Selden"/>
    <s v="High End"/>
    <s v="Ben and Jerry's"/>
    <s v="Mint Chocolate Chunk"/>
    <n v="647"/>
    <n v="762.95857499998817"/>
    <n v="493634.19802499237"/>
    <n v="1683.0175400699743"/>
    <n v="1088912.3484252733"/>
    <n v="920.05896506998613"/>
    <n v="595278.15040028095"/>
    <n v="2.6012635858886775"/>
    <n v="0.54667223790890085"/>
  </r>
  <r>
    <x v="22"/>
    <s v="Selden"/>
    <s v="High End"/>
    <s v="Ben and Jerry's"/>
    <s v="Banana Split"/>
    <n v="505"/>
    <n v="602.55337499999007"/>
    <n v="304289.45437499497"/>
    <n v="1416.4686861499767"/>
    <n v="715316.6865057383"/>
    <n v="813.91531114998668"/>
    <n v="411027.23213074333"/>
    <n v="2.8048884874256967"/>
    <n v="0.57460875705077796"/>
  </r>
  <r>
    <x v="22"/>
    <s v="Selden"/>
    <s v="High End"/>
    <s v="Ben and Jerry's"/>
    <s v="Strawberry Cheesecake"/>
    <n v="503"/>
    <n v="607.63657499998919"/>
    <n v="305641.19722499454"/>
    <n v="1430.0129088699748"/>
    <n v="719296.49316159729"/>
    <n v="822.37633386998561"/>
    <n v="413655.29593660275"/>
    <n v="2.8429680096818584"/>
    <n v="0.57508315398344489"/>
  </r>
  <r>
    <x v="22"/>
    <s v="Selden"/>
    <s v="High End"/>
    <s v="Ben and Jerry's"/>
    <s v="Coffee"/>
    <n v="488"/>
    <n v="575.57159999999112"/>
    <n v="280878.94079999567"/>
    <n v="1366.275299359979"/>
    <n v="666742.34608766972"/>
    <n v="790.70369935998792"/>
    <n v="385863.40528767405"/>
    <n v="2.7997444659015964"/>
    <n v="0.57872941107139009"/>
  </r>
  <r>
    <x v="22"/>
    <s v="Selden"/>
    <s v="Low End"/>
    <s v="EDY's"/>
    <s v="Red, White and No More Blues  New!"/>
    <n v="769"/>
    <n v="966.0331041151851"/>
    <n v="742879.45706457738"/>
    <n v="1488.9325939199769"/>
    <n v="1144989.1647244622"/>
    <n v="522.89948980479176"/>
    <n v="402109.70765988482"/>
    <n v="1.9361932300649893"/>
    <n v="0.35119084096891973"/>
  </r>
  <r>
    <x v="22"/>
    <s v="Selden"/>
    <s v="Low End"/>
    <s v="EDY's"/>
    <s v="Coffee"/>
    <n v="743"/>
    <n v="937.67540395968547"/>
    <n v="696692.82514204632"/>
    <n v="1452.1758998699775"/>
    <n v="1078966.6936033932"/>
    <n v="514.50049591029199"/>
    <n v="382273.86846134684"/>
    <n v="1.954476312072648"/>
    <n v="0.35429626394182584"/>
  </r>
  <r>
    <x v="22"/>
    <s v="Selden"/>
    <s v="Low End"/>
    <s v="EDY's"/>
    <s v="Mud Pie Limited Edition"/>
    <n v="688"/>
    <n v="886.99247571358535"/>
    <n v="610250.82329094678"/>
    <n v="1389.0015345599768"/>
    <n v="955633.05577726406"/>
    <n v="502.00905884639144"/>
    <n v="345382.23248631728"/>
    <n v="2.0188975793022919"/>
    <n v="0.36141720966883123"/>
  </r>
  <r>
    <x v="22"/>
    <s v="Selden"/>
    <s v="Low End"/>
    <s v="EDY's"/>
    <s v="Eggnog (Holiday)"/>
    <n v="598"/>
    <n v="778.7967394357878"/>
    <n v="465720.45018260111"/>
    <n v="1246.0789981799805"/>
    <n v="745155.24091162835"/>
    <n v="467.28225874419275"/>
    <n v="279434.79072902724"/>
    <n v="2.0837441441136799"/>
    <n v="0.37500211417310131"/>
  </r>
  <r>
    <x v="22"/>
    <s v="Selden"/>
    <s v="Low End"/>
    <s v="EDY's"/>
    <s v="Peppermint (Holiday)"/>
    <n v="906"/>
    <n v="1142.5632298745797"/>
    <n v="1035162.2862663693"/>
    <n v="2123.5402576599699"/>
    <n v="1923927.4734399328"/>
    <n v="980.97702778539019"/>
    <n v="888765.18717356352"/>
    <n v="2.3438634190507392"/>
    <n v="0.46195358164124256"/>
  </r>
  <r>
    <x v="22"/>
    <s v="Selden"/>
    <s v="Low End"/>
    <s v="EDY's"/>
    <s v="French Vanilla"/>
    <n v="873"/>
    <n v="1092.1164081197819"/>
    <n v="953417.62428856955"/>
    <n v="2055.158574579973"/>
    <n v="1794153.4356083164"/>
    <n v="963.04216646019108"/>
    <n v="840735.81131974689"/>
    <n v="2.3541335333103928"/>
    <n v="0.46859749820376495"/>
  </r>
  <r>
    <x v="22"/>
    <s v="Selden"/>
    <s v="High End"/>
    <s v="Häagen-Dazs"/>
    <s v="Vanilla"/>
    <n v="389"/>
    <n v="913.68823958548501"/>
    <n v="355424.72519875364"/>
    <n v="1792.9330470499788"/>
    <n v="697450.95530244173"/>
    <n v="879.24480746449376"/>
    <n v="342026.23010368808"/>
    <n v="4.6090823831618994"/>
    <n v="0.49039466861920383"/>
  </r>
  <r>
    <x v="22"/>
    <s v="Selden"/>
    <s v="High End"/>
    <s v="Häagen-Dazs"/>
    <s v="Belgian Chocolate"/>
    <n v="842"/>
    <n v="1098.6079199999831"/>
    <n v="925027.8686399858"/>
    <n v="2311.8577127999647"/>
    <n v="1946584.1941775703"/>
    <n v="1213.2497927999816"/>
    <n v="1021556.3255375845"/>
    <n v="2.7456742432303618"/>
    <n v="0.52479431847497915"/>
  </r>
  <r>
    <x v="22"/>
    <s v="Selden"/>
    <s v="High End"/>
    <s v="Häagen-Dazs"/>
    <s v="Rocky Road"/>
    <n v="568"/>
    <n v="749.58959999998763"/>
    <n v="425766.89279999299"/>
    <n v="1706.753063999972"/>
    <n v="969435.74035198416"/>
    <n v="957.1634639999844"/>
    <n v="543668.84755199123"/>
    <n v="3.0048469436619225"/>
    <n v="0.56080957707892543"/>
  </r>
  <r>
    <x v="22"/>
    <s v="Selden"/>
    <s v="High End"/>
    <s v="Häagen-Dazs"/>
    <s v="Vanilla Honey Bee"/>
    <n v="450"/>
    <n v="587.47814999999093"/>
    <n v="264365.16749999591"/>
    <n v="1419.3299084999783"/>
    <n v="638698.4588249902"/>
    <n v="831.85175849998734"/>
    <n v="374333.29132499429"/>
    <n v="3.1540664633332849"/>
    <n v="0.58608766962371106"/>
  </r>
  <r>
    <x v="22"/>
    <s v="Selden"/>
    <s v="High End"/>
    <s v="Häagen-Dazs"/>
    <s v="Rum Raisin"/>
    <n v="432"/>
    <n v="564.08659199999124"/>
    <n v="243685.40774399621"/>
    <n v="1378.5485932799786"/>
    <n v="595532.99229695078"/>
    <n v="814.46200127998736"/>
    <n v="351847.58455295453"/>
    <n v="3.1910847066666173"/>
    <n v="0.59081123817488301"/>
  </r>
  <r>
    <x v="22"/>
    <s v="Selden"/>
    <s v="Low End"/>
    <s v="Baskin-Robbins"/>
    <s v="Raspberry Peach Cobbler"/>
    <n v="408"/>
    <n v="826.25679679918335"/>
    <n v="337112.77309406683"/>
    <n v="1724.5793703199756"/>
    <n v="703628.38309055008"/>
    <n v="898.32257352079228"/>
    <n v="366515.60999648325"/>
    <n v="4.2269102213724894"/>
    <n v="0.52089372572867954"/>
  </r>
  <r>
    <x v="22"/>
    <s v="Selden"/>
    <s v="Low End"/>
    <s v="Baskin-Robbins"/>
    <s v="Vanilla"/>
    <n v="403"/>
    <n v="803.27987507878538"/>
    <n v="323721.78965675051"/>
    <n v="1693.2106034799781"/>
    <n v="682363.87320243113"/>
    <n v="889.93072840119271"/>
    <n v="358642.08354568062"/>
    <n v="4.2015151451116077"/>
    <n v="0.52558773644114853"/>
  </r>
  <r>
    <x v="22"/>
    <s v="Selden"/>
    <s v="Low End"/>
    <s v="Baskin-Robbins"/>
    <s v="Chocolate Fudge"/>
    <n v="956"/>
    <n v="1025.0346719999816"/>
    <n v="979933.1464319824"/>
    <n v="1944.227471999965"/>
    <n v="1858681.4632319666"/>
    <n v="919.19279999998344"/>
    <n v="878748.3167999842"/>
    <n v="2.0337107447698379"/>
    <n v="0.47278048131602574"/>
  </r>
  <r>
    <x v="22"/>
    <s v="Selden"/>
    <s v="Low End"/>
    <s v="Baskin-Robbins"/>
    <s v="Fudge Ribbon"/>
    <n v="835"/>
    <n v="912.07968499998208"/>
    <n v="761586.53697498504"/>
    <n v="1905.4231916499627"/>
    <n v="1591028.3650277189"/>
    <n v="993.34350664998067"/>
    <n v="829441.82805273391"/>
    <n v="2.2819439420957637"/>
    <n v="0.52132434988881127"/>
  </r>
  <r>
    <x v="22"/>
    <s v="Selden"/>
    <s v="Low End"/>
    <s v="Baskin-Robbins"/>
    <s v="Lemon Crisp"/>
    <n v="834"/>
    <n v="894.39077399998394"/>
    <n v="745921.90551598661"/>
    <n v="1868.9533776599662"/>
    <n v="1558707.116968412"/>
    <n v="974.5626036599823"/>
    <n v="812785.21145242534"/>
    <n v="2.2409512921582331"/>
    <n v="0.52144832252594175"/>
  </r>
  <r>
    <x v="22"/>
    <s v="Smithtown"/>
    <s v="Low End"/>
    <s v="Baskin-Robbins"/>
    <s v="Chocolate Chip"/>
    <n v="724"/>
    <n v="791.1213159999844"/>
    <n v="572771.83278398868"/>
    <n v="1707.4749904399666"/>
    <n v="1236211.8930785358"/>
    <n v="916.35367443998223"/>
    <n v="663440.06029454712"/>
    <n v="2.3583908707734347"/>
    <n v="0.53667179874995685"/>
  </r>
  <r>
    <x v="22"/>
    <s v="Smithtown"/>
    <s v="Low End"/>
    <s v="Baskin-Robbins"/>
    <s v="Pistachio Almond"/>
    <n v="708"/>
    <n v="759.54877199998634"/>
    <n v="537760.53057599033"/>
    <n v="1648.2674134799704"/>
    <n v="1166973.3287438191"/>
    <n v="888.71864147998406"/>
    <n v="629212.79816782882"/>
    <n v="2.3280613184745347"/>
    <n v="0.53918352945147496"/>
  </r>
  <r>
    <x v="22"/>
    <s v="Smithtown"/>
    <s v="Low End"/>
    <s v="Baskin-Robbins"/>
    <s v="Chocolate"/>
    <n v="700"/>
    <n v="751.10559999998645"/>
    <n v="525773.9199999905"/>
    <n v="1634.5147039999706"/>
    <n v="1144160.2927999794"/>
    <n v="883.40910399998415"/>
    <n v="618386.37279998895"/>
    <n v="2.3350210057142435"/>
    <n v="0.54047179987926253"/>
  </r>
  <r>
    <x v="22"/>
    <s v="Smithtown"/>
    <s v="Low End"/>
    <s v="Baskin-Robbins"/>
    <s v="Neapolitan"/>
    <n v="956"/>
    <n v="1026.3663799999813"/>
    <n v="981206.25927998207"/>
    <n v="2270.6003397999589"/>
    <n v="2170693.9248487605"/>
    <n v="1244.2339597999776"/>
    <n v="1189487.6655687783"/>
    <n v="2.3751049579497479"/>
    <n v="0.54797576569974238"/>
  </r>
  <r>
    <x v="22"/>
    <s v="Smithtown"/>
    <s v="Low End"/>
    <s v="Baskin-Robbins"/>
    <s v="Very Berry Strawberry"/>
    <n v="648"/>
    <n v="695.82499199998733"/>
    <n v="450894.59481599182"/>
    <n v="1544.279513279972"/>
    <n v="1000693.1246054218"/>
    <n v="848.45452127998465"/>
    <n v="549798.52978942997"/>
    <n v="2.3831473970369936"/>
    <n v="0.54941771485261104"/>
  </r>
  <r>
    <x v="22"/>
    <s v="Smithtown"/>
    <s v="Low End"/>
    <s v="Baskin-Robbins"/>
    <s v="Strawberry"/>
    <n v="646"/>
    <n v="706.01856799998598"/>
    <n v="456087.99492799095"/>
    <n v="1568.173927119969"/>
    <n v="1013040.3569194999"/>
    <n v="862.15535911998302"/>
    <n v="556952.36199150898"/>
    <n v="2.4275138190711596"/>
    <n v="0.54978299550189247"/>
  </r>
  <r>
    <x v="22"/>
    <s v="Smithtown"/>
    <s v="Low End"/>
    <s v="Baskin-Robbins"/>
    <s v="Burgundy Cherry"/>
    <n v="644"/>
    <n v="691.65793199998734"/>
    <n v="445427.70820799185"/>
    <n v="1537.529957879972"/>
    <n v="990169.29287470202"/>
    <n v="845.87202587998468"/>
    <n v="544741.58466671011"/>
    <n v="2.3874688786956089"/>
    <n v="0.55014994767732395"/>
  </r>
  <r>
    <x v="22"/>
    <s v="Smithtown"/>
    <s v="Low End"/>
    <s v="Baskin-Robbins"/>
    <s v="Rocky Road"/>
    <n v="528"/>
    <n v="572.11703999998917"/>
    <n v="302077.7971199943"/>
    <n v="1345.3532135999744"/>
    <n v="710346.49678078655"/>
    <n v="773.23617359998525"/>
    <n v="408268.69966079225"/>
    <n v="2.5480174499999517"/>
    <n v="0.57474584799252448"/>
  </r>
  <r>
    <x v="22"/>
    <s v="Smithtown"/>
    <s v="Low End"/>
    <s v="Baskin-Robbins"/>
    <s v="Chocolate Fudge"/>
    <n v="408"/>
    <n v="446.55599999999112"/>
    <n v="182194.84799999639"/>
    <n v="1083.4559999999785"/>
    <n v="442050.04799999122"/>
    <n v="636.89999999998736"/>
    <n v="259855.19999999483"/>
    <n v="2.6555294117646531"/>
    <n v="0.58784113060428844"/>
  </r>
  <r>
    <x v="22"/>
    <s v="Smithtown"/>
    <s v="Low End"/>
    <s v="Baskin-Robbins"/>
    <s v="Chocolate Fudge"/>
    <n v="403"/>
    <n v="433.14399699999211"/>
    <n v="174557.03079099683"/>
    <n v="1055.8792969999809"/>
    <n v="425519.35669099231"/>
    <n v="622.73529999998868"/>
    <n v="250962.32589999549"/>
    <n v="2.6200478833746423"/>
    <n v="0.58977887128702744"/>
  </r>
  <r>
    <x v="22"/>
    <s v="Smithtown"/>
    <s v="High End"/>
    <s v="Ben and Jerry's"/>
    <s v="Gingersnap"/>
    <n v="312"/>
    <n v="507.45534339999074"/>
    <n v="158326.06714079712"/>
    <n v="805.28013999998529"/>
    <n v="251247.40367999542"/>
    <n v="297.82479659999456"/>
    <n v="92921.336539198295"/>
    <n v="2.5810260897435424"/>
    <n v="0.3698399871130561"/>
  </r>
  <r>
    <x v="22"/>
    <s v="Smithtown"/>
    <s v="High End"/>
    <s v="Ben and Jerry's"/>
    <s v="Chocolate Fudge"/>
    <n v="312"/>
    <n v="533.58787091279021"/>
    <n v="166479.41572479054"/>
    <n v="889.42474487998368"/>
    <n v="277500.52040255489"/>
    <n v="355.83687396719347"/>
    <n v="111021.10467776435"/>
    <n v="2.8507203361537941"/>
    <n v="0.40007530262181884"/>
  </r>
  <r>
    <x v="22"/>
    <s v="Smithtown"/>
    <s v="High End"/>
    <s v="Ben and Jerry's"/>
    <s v="Black Raspberry"/>
    <n v="679"/>
    <n v="823.9155749999851"/>
    <n v="559438.67542498989"/>
    <n v="1797.4782172699674"/>
    <n v="1220487.7095263079"/>
    <n v="973.56264226998235"/>
    <n v="661049.03410131799"/>
    <n v="2.6472433244034868"/>
    <n v="0.54162694875303774"/>
  </r>
  <r>
    <x v="22"/>
    <s v="Smithtown"/>
    <s v="High End"/>
    <s v="Ben and Jerry's"/>
    <s v="Cherry Garcia"/>
    <n v="677"/>
    <n v="821.64104999998506"/>
    <n v="556250.99084998993"/>
    <n v="1793.7076525799675"/>
    <n v="1214340.080796638"/>
    <n v="972.06660257998249"/>
    <n v="658089.08994664811"/>
    <n v="2.6494943169571159"/>
    <n v="0.54193145754929284"/>
  </r>
  <r>
    <x v="22"/>
    <s v="Smithtown"/>
    <s v="High End"/>
    <s v="Ben and Jerry's"/>
    <s v="Chocolate Fudge Brownie"/>
    <n v="618"/>
    <n v="750.59189999998637"/>
    <n v="463865.79419999156"/>
    <n v="1673.8840652399697"/>
    <n v="1034460.3523183012"/>
    <n v="923.29216523998332"/>
    <n v="570594.55811830959"/>
    <n v="2.7085502673785919"/>
    <n v="0.55158668656518883"/>
  </r>
  <r>
    <x v="22"/>
    <s v="Smithtown"/>
    <s v="High End"/>
    <s v="Ben and Jerry's"/>
    <s v="Peanut Butter Cup"/>
    <n v="611"/>
    <n v="746.48924999998599"/>
    <n v="456104.93174999143"/>
    <n v="1669.3476692999686"/>
    <n v="1019971.4259422808"/>
    <n v="922.85841929998264"/>
    <n v="563866.49419228942"/>
    <n v="2.7321565782323547"/>
    <n v="0.55282577516460552"/>
  </r>
  <r>
    <x v="22"/>
    <s v="Smithtown"/>
    <s v="High End"/>
    <s v="Ben and Jerry's"/>
    <s v="Neapolitan Dynamite"/>
    <n v="561"/>
    <n v="693.6063749999862"/>
    <n v="389113.17637499224"/>
    <n v="1584.8130049499687"/>
    <n v="889080.09577693243"/>
    <n v="891.20662994998247"/>
    <n v="499966.91940194019"/>
    <n v="2.8249786184491419"/>
    <n v="0.5623418202440339"/>
  </r>
  <r>
    <x v="22"/>
    <s v="Smithtown"/>
    <s v="High End"/>
    <s v="Ben and Jerry's"/>
    <s v="Half Baked"/>
    <n v="479"/>
    <n v="586.94264999998882"/>
    <n v="281145.52934999467"/>
    <n v="1400.8004599399737"/>
    <n v="670983.42031124746"/>
    <n v="813.85780993998492"/>
    <n v="389837.89096125279"/>
    <n v="2.9244268474738493"/>
    <n v="0.58099481918706675"/>
  </r>
  <r>
    <x v="22"/>
    <s v="Smithtown"/>
    <s v="Low End"/>
    <s v="EDY's"/>
    <s v="Cookies 'N Cream"/>
    <n v="981"/>
    <n v="1245.3103752851762"/>
    <n v="1221649.4781547578"/>
    <n v="2260.5125009199646"/>
    <n v="2217562.7634024853"/>
    <n v="1015.2021256347884"/>
    <n v="995913.28524772753"/>
    <n v="2.30429408860343"/>
    <n v="0.44910263722126281"/>
  </r>
  <r>
    <x v="22"/>
    <s v="Smithtown"/>
    <s v="Low End"/>
    <s v="EDY's"/>
    <s v="Hot Chocolate Limited Edition  New!"/>
    <n v="911"/>
    <n v="1165.7090663392778"/>
    <n v="1061960.959435082"/>
    <n v="2157.2538430299664"/>
    <n v="1965258.2510002994"/>
    <n v="991.54477669068865"/>
    <n v="903297.29156521731"/>
    <n v="2.3680064138638488"/>
    <n v="0.45963287069546555"/>
  </r>
  <r>
    <x v="22"/>
    <s v="Smithtown"/>
    <s v="Low End"/>
    <s v="EDY's"/>
    <s v="Red, White and No More Blues  New!"/>
    <n v="108"/>
    <n v="128.99247398999762"/>
    <n v="13931.187190919743"/>
    <n v="409.5640289999925"/>
    <n v="44232.915131999187"/>
    <n v="280.57155500999488"/>
    <n v="30301.727941079444"/>
    <n v="3.7922595277777083"/>
    <n v="0.68504930888352022"/>
  </r>
  <r>
    <x v="22"/>
    <s v="Smithtown"/>
    <s v="Low End"/>
    <s v="EDY's"/>
    <s v="Vanilla Burnt Almond"/>
    <n v="108"/>
    <n v="129.27931997759762"/>
    <n v="13962.166557580544"/>
    <n v="410.48812895999242"/>
    <n v="44332.717927679179"/>
    <n v="281.20880898239477"/>
    <n v="30370.551370098634"/>
    <n v="3.8008160088888188"/>
    <n v="0.68505954044240425"/>
  </r>
  <r>
    <x v="22"/>
    <s v="Smithtown"/>
    <s v="High End"/>
    <s v="Häagen-Dazs"/>
    <s v="Pistachio"/>
    <n v="680"/>
    <n v="929.05883999998173"/>
    <n v="631760.01119998761"/>
    <n v="1900.2578399999625"/>
    <n v="1292175.3311999745"/>
    <n v="971.19899999998074"/>
    <n v="660415.31999998691"/>
    <n v="2.7944968235293564"/>
    <n v="0.51108801108801105"/>
  </r>
  <r>
    <x v="22"/>
    <s v="Smithtown"/>
    <s v="High End"/>
    <s v="Häagen-Dazs"/>
    <s v="Black Walnut"/>
    <n v="622"/>
    <n v="849.97046399998328"/>
    <n v="528681.62860798964"/>
    <n v="1773.6008639999652"/>
    <n v="1103179.7374079784"/>
    <n v="923.63039999998193"/>
    <n v="574498.10879998875"/>
    <n v="2.8514483344050889"/>
    <n v="0.52076564617641052"/>
  </r>
  <r>
    <x v="22"/>
    <s v="Smithtown"/>
    <s v="High End"/>
    <s v="Häagen-Dazs"/>
    <s v="Black Walnut"/>
    <n v="836"/>
    <n v="1142.8203599999774"/>
    <n v="955397.82095998118"/>
    <n v="2407.8303323999526"/>
    <n v="2012946.1578863603"/>
    <n v="1265.0099723999751"/>
    <n v="1057548.3369263792"/>
    <n v="2.8801798234449194"/>
    <n v="0.52537338506700504"/>
  </r>
  <r>
    <x v="22"/>
    <s v="St James"/>
    <s v="High End"/>
    <s v="Häagen-Dazs"/>
    <s v="Mango"/>
    <n v="591"/>
    <n v="808.49154599998394"/>
    <n v="477818.50368599052"/>
    <n v="1824.1827641399641"/>
    <n v="1078092.0136067187"/>
    <n v="1015.6912181399802"/>
    <n v="600273.50992072816"/>
    <n v="3.0866036618273505"/>
    <n v="0.55679246515567293"/>
  </r>
  <r>
    <x v="22"/>
    <s v="St James"/>
    <s v="High End"/>
    <s v="Häagen-Dazs"/>
    <s v="Rocky Road"/>
    <n v="554"/>
    <n v="758.15121599998497"/>
    <n v="420015.77366399165"/>
    <n v="1736.4070094399656"/>
    <n v="961969.48322974087"/>
    <n v="978.25579343998061"/>
    <n v="541953.70956574916"/>
    <n v="3.1343086812995771"/>
    <n v="0.56337931609449821"/>
  </r>
  <r>
    <x v="22"/>
    <s v="St James"/>
    <s v="High End"/>
    <s v="Häagen-Dazs"/>
    <s v="Raspberry Sorbet"/>
    <n v="517"/>
    <n v="695.15819999998723"/>
    <n v="359396.78939999337"/>
    <n v="1619.1817379999704"/>
    <n v="837116.9585459847"/>
    <n v="924.0235379999832"/>
    <n v="477720.16914599133"/>
    <n v="3.1318795705995561"/>
    <n v="0.57067314700655303"/>
  </r>
  <r>
    <x v="22"/>
    <s v="St James"/>
    <s v="High End"/>
    <s v="Häagen-Dazs"/>
    <s v="Chocolate Chip"/>
    <n v="680"/>
    <n v="930.75203999998155"/>
    <n v="632911.38719998742"/>
    <n v="2216.9247083999558"/>
    <n v="1507508.80171197"/>
    <n v="1286.1726683999741"/>
    <n v="874597.41451198258"/>
    <n v="3.2601833947058174"/>
    <n v="0.58016073506089294"/>
  </r>
  <r>
    <x v="22"/>
    <s v="St James"/>
    <s v="High End"/>
    <s v="Häagen-Dazs"/>
    <s v="Chocolate Fudge"/>
    <n v="622"/>
    <n v="851.51924399998302"/>
    <n v="529644.96976798947"/>
    <n v="2063.3739992399592"/>
    <n v="1283418.6275272546"/>
    <n v="1211.8547552399762"/>
    <n v="753773.65775926516"/>
    <n v="3.3173215421864297"/>
    <n v="0.5873170620965279"/>
  </r>
  <r>
    <x v="22"/>
    <s v="St James"/>
    <s v="High End"/>
    <s v="Häagen-Dazs"/>
    <s v="Pistachio"/>
    <n v="444"/>
    <n v="607.94744399998785"/>
    <n v="269928.66513599461"/>
    <n v="1474.2821199599707"/>
    <n v="654581.26126222697"/>
    <n v="866.33467595998286"/>
    <n v="384652.59612623235"/>
    <n v="3.3204552251350692"/>
    <n v="0.58763154231532388"/>
  </r>
  <r>
    <x v="22"/>
    <s v="St James"/>
    <s v="High End"/>
    <s v="Häagen-Dazs"/>
    <s v="Belgian Chocolate"/>
    <n v="432"/>
    <n v="581.08233599998937"/>
    <n v="251027.56915199541"/>
    <n v="1420.0838102399741"/>
    <n v="613476.20602366887"/>
    <n v="839.00147423998476"/>
    <n v="362448.63687167346"/>
    <n v="3.2872310422221624"/>
    <n v="0.59081123817488301"/>
  </r>
  <r>
    <x v="22"/>
    <s v="St James"/>
    <s v="High End"/>
    <s v="Häagen-Dazs"/>
    <s v="Pannacotta"/>
    <n v="424"/>
    <n v="570.42712799998958"/>
    <n v="241861.10227199559"/>
    <n v="1401.5481415199743"/>
    <n v="594256.41200446908"/>
    <n v="831.12101351998467"/>
    <n v="352395.30973247346"/>
    <n v="3.3055380696225809"/>
    <n v="0.59300211594489838"/>
  </r>
  <r>
    <x v="22"/>
    <s v="St James"/>
    <s v="Low End"/>
    <s v="Baskin-Robbins"/>
    <s v="Old Fashioned Butter Pecan"/>
    <n v="895"/>
    <n v="1000.4157849999782"/>
    <n v="895372.12757498049"/>
    <n v="2059.6946406499555"/>
    <n v="1843426.7033817102"/>
    <n v="1059.2788556499772"/>
    <n v="948054.57580672973"/>
    <n v="2.3013347940222966"/>
    <n v="0.5142892712075573"/>
  </r>
  <r>
    <x v="22"/>
    <s v="St James"/>
    <s v="Low End"/>
    <s v="Baskin-Robbins"/>
    <s v="Burgundy Cherry"/>
    <n v="865"/>
    <n v="954.66070999998021"/>
    <n v="825781.51414998283"/>
    <n v="1979.4347838999593"/>
    <n v="1712211.0880734648"/>
    <n v="1024.7740738999792"/>
    <n v="886429.57392348198"/>
    <n v="2.2883639120230743"/>
    <n v="0.5177104505968767"/>
  </r>
  <r>
    <x v="22"/>
    <s v="St James"/>
    <s v="Low End"/>
    <s v="Baskin-Robbins"/>
    <s v="Lemon Sherbet"/>
    <n v="789"/>
    <n v="882.40181999998072"/>
    <n v="696215.03597998479"/>
    <n v="1866.6436037999595"/>
    <n v="1472781.8033981679"/>
    <n v="984.24178379997875"/>
    <n v="776566.76741818315"/>
    <n v="2.3658347323193403"/>
    <n v="0.52727889876585987"/>
  </r>
  <r>
    <x v="22"/>
    <s v="St James"/>
    <s v="Low End"/>
    <s v="Baskin-Robbins"/>
    <s v="Chocolate Almond"/>
    <n v="778"/>
    <n v="853.68850799998279"/>
    <n v="664169.65922398656"/>
    <n v="1811.6687017199636"/>
    <n v="1409478.2499381315"/>
    <n v="957.98019371998078"/>
    <n v="745308.59071414499"/>
    <n v="2.3286230099228322"/>
    <n v="0.52878332159212815"/>
  </r>
  <r>
    <x v="22"/>
    <s v="St James"/>
    <s v="High End"/>
    <s v="Ben and Jerry's"/>
    <s v="Key Lime Pie"/>
    <n v="754"/>
    <n v="942.40574999998046"/>
    <n v="710573.93549998524"/>
    <n v="2009.9608726999581"/>
    <n v="1515510.4980157684"/>
    <n v="1067.5551226999778"/>
    <n v="804936.56251578312"/>
    <n v="2.6657306003978225"/>
    <n v="0.53113229078232893"/>
  </r>
  <r>
    <x v="22"/>
    <s v="St James"/>
    <s v="High End"/>
    <s v="Ben and Jerry's"/>
    <s v="Raspberry Chocolate Chunk"/>
    <n v="745"/>
    <n v="924.45187499998133"/>
    <n v="688716.64687498612"/>
    <n v="1976.6060567499603"/>
    <n v="1472571.5122787205"/>
    <n v="1052.154181749979"/>
    <n v="783854.86540373438"/>
    <n v="2.653162492281826"/>
    <n v="0.53230342897966543"/>
  </r>
  <r>
    <x v="22"/>
    <s v="St James"/>
    <s v="High End"/>
    <s v="Häagen-Dazs"/>
    <s v="Belgian Chocolate"/>
    <n v="870"/>
    <n v="1201.6466099999752"/>
    <n v="1045432.5506999785"/>
    <n v="2514.8528198999484"/>
    <n v="2187921.9533129549"/>
    <n v="1313.2062098999731"/>
    <n v="1142489.4026129763"/>
    <n v="2.8906354251723543"/>
    <n v="0.52218014490097198"/>
  </r>
  <r>
    <x v="22"/>
    <s v="St James"/>
    <s v="High End"/>
    <s v="Häagen-Dazs"/>
    <s v="Raspberry Sorbet"/>
    <n v="613"/>
    <n v="858.88839899998106"/>
    <n v="526498.58858698839"/>
    <n v="1922.1822434099579"/>
    <n v="1178297.7152103041"/>
    <n v="1063.2938444099768"/>
    <n v="651799.12662331574"/>
    <n v="3.1356969713049883"/>
    <n v="0.55317015233877609"/>
  </r>
  <r>
    <x v="22"/>
    <s v="St James"/>
    <s v="High End"/>
    <s v="Häagen-Dazs"/>
    <s v="Macadamia Nut Brittle"/>
    <n v="601"/>
    <n v="825.46388399998341"/>
    <n v="496103.79428399005"/>
    <n v="1855.4770995599627"/>
    <n v="1115141.7368355375"/>
    <n v="1030.0132155599792"/>
    <n v="619037.94255154743"/>
    <n v="3.0873163054242307"/>
    <n v="0.5551204139378777"/>
  </r>
  <r>
    <x v="22"/>
    <s v="St James"/>
    <s v="High End"/>
    <s v="Häagen-Dazs"/>
    <s v="Coffee"/>
    <n v="597"/>
    <n v="825.17280299998288"/>
    <n v="492628.16339098976"/>
    <n v="1857.5936897699617"/>
    <n v="1108983.4327926671"/>
    <n v="1032.4208867699788"/>
    <n v="616355.2694016773"/>
    <n v="3.1115472190451618"/>
    <n v="0.55578401910798392"/>
  </r>
  <r>
    <x v="22"/>
    <s v="St James"/>
    <s v="High End"/>
    <s v="Häagen-Dazs"/>
    <s v="Almond Hazelnut Swirl"/>
    <n v="449"/>
    <n v="616.80611699998758"/>
    <n v="276945.94653299445"/>
    <n v="1491.1049130299698"/>
    <n v="669506.10595045646"/>
    <n v="874.29879602998221"/>
    <n v="392560.15941746201"/>
    <n v="3.320946354187015"/>
    <n v="0.58634291148124573"/>
  </r>
  <r>
    <x v="22"/>
    <s v="St James"/>
    <s v="Low End"/>
    <s v="Baskin-Robbins"/>
    <s v="Lemon Crisp"/>
    <n v="982"/>
    <n v="1109.7788219999748"/>
    <n v="1089802.8032039753"/>
    <n v="2243.4527179799488"/>
    <n v="2203070.5690563098"/>
    <n v="1133.6738959799741"/>
    <n v="1113267.7658523344"/>
    <n v="2.2845750692260172"/>
    <n v="0.50532551316738139"/>
  </r>
  <r>
    <x v="22"/>
    <s v="St James"/>
    <s v="Low End"/>
    <s v="Baskin-Robbins"/>
    <s v="Chocolate Fudge"/>
    <n v="937"/>
    <n v="1069.9246939999748"/>
    <n v="1002519.4382779764"/>
    <n v="2182.6070704599488"/>
    <n v="2045102.8250209719"/>
    <n v="1112.682376459974"/>
    <n v="1042583.3867429956"/>
    <n v="2.3293565319743315"/>
    <n v="0.50979509391284727"/>
  </r>
  <r>
    <x v="22"/>
    <s v="St James"/>
    <s v="Low End"/>
    <s v="Baskin-Robbins"/>
    <s v="Chocolate Fudge"/>
    <n v="921"/>
    <n v="1041.0247199999762"/>
    <n v="958783.76711997809"/>
    <n v="2130.9264647999516"/>
    <n v="1962583.2740807554"/>
    <n v="1089.9017447999754"/>
    <n v="1003799.5069607773"/>
    <n v="2.3137095166123252"/>
    <n v="0.51146849166486552"/>
  </r>
  <r>
    <x v="22"/>
    <s v="St James"/>
    <s v="Low End"/>
    <s v="Baskin-Robbins"/>
    <s v="World Class Chocolate"/>
    <n v="881"/>
    <n v="996.86383399997726"/>
    <n v="878237.03775397991"/>
    <n v="2059.0524730599532"/>
    <n v="1814025.2287658188"/>
    <n v="1062.1886390599759"/>
    <n v="935788.19101183885"/>
    <n v="2.3371764733938174"/>
    <n v="0.51586283154865875"/>
  </r>
  <r>
    <x v="22"/>
    <s v="St James"/>
    <s v="Low End"/>
    <s v="Baskin-Robbins"/>
    <s v="Chocolate Almond"/>
    <n v="864"/>
    <n v="969.20323199997858"/>
    <n v="837391.59244798147"/>
    <n v="2010.0766348799559"/>
    <n v="1736706.2125362819"/>
    <n v="1040.8734028799772"/>
    <n v="899314.62008830043"/>
    <n v="2.3264775866666159"/>
    <n v="0.51782772100235841"/>
  </r>
  <r>
    <x v="22"/>
    <s v="St James"/>
    <s v="Low End"/>
    <s v="Baskin-Robbins"/>
    <s v="Banana Nut Fudge"/>
    <n v="816"/>
    <n v="931.92177599997785"/>
    <n v="760448.16921598196"/>
    <n v="1956.6693518399541"/>
    <n v="1596642.1911014025"/>
    <n v="1024.7475758399762"/>
    <n v="836194.02188542055"/>
    <n v="2.3978791076470025"/>
    <n v="0.52372035923001237"/>
  </r>
  <r>
    <x v="22"/>
    <s v="St James"/>
    <s v="High End"/>
    <s v="Ben and Jerry's"/>
    <s v="Everything But The..."/>
    <n v="804"/>
    <n v="1029.3209999999765"/>
    <n v="827574.08399998106"/>
    <n v="2167.0344515999504"/>
    <n v="1742295.6990863602"/>
    <n v="1137.713451599974"/>
    <n v="914721.61508637911"/>
    <n v="2.6953164820894906"/>
    <n v="0.52500939740943431"/>
  </r>
  <r>
    <x v="22"/>
    <s v="St James"/>
    <s v="High End"/>
    <s v="Ben and Jerry's"/>
    <s v="Chocolate Chip Cookie Dough"/>
    <n v="787"/>
    <n v="1016.5875749999759"/>
    <n v="800054.42152498104"/>
    <n v="2149.3309084699495"/>
    <n v="1691523.4249658503"/>
    <n v="1132.7433334699735"/>
    <n v="891469.00344086927"/>
    <n v="2.7310430857305583"/>
    <n v="0.52702137628325596"/>
  </r>
  <r>
    <x v="22"/>
    <s v="St James"/>
    <s v="High End"/>
    <s v="Häagen-Dazs"/>
    <s v="Pistachio"/>
    <n v="746"/>
    <n v="1057.1260139999758"/>
    <n v="788616.00644398201"/>
    <n v="2273.2293162599481"/>
    <n v="1695829.0699299213"/>
    <n v="1216.1033022599722"/>
    <n v="907213.06348593929"/>
    <n v="3.0472242845307616"/>
    <n v="0.53496727917479858"/>
  </r>
  <r>
    <x v="22"/>
    <s v="St James"/>
    <s v="High End"/>
    <s v="Häagen-Dazs"/>
    <s v="Rum Raisin"/>
    <n v="699"/>
    <n v="981.29953799997827"/>
    <n v="685928.37706198485"/>
    <n v="2136.8137834199529"/>
    <n v="1493632.8346105472"/>
    <n v="1155.5142454199745"/>
    <n v="807704.45754856232"/>
    <n v="3.0569582023175292"/>
    <n v="0.5407650654380296"/>
  </r>
  <r>
    <x v="22"/>
    <s v="St James"/>
    <s v="High End"/>
    <s v="Häagen-Dazs"/>
    <s v="Mocha Chip"/>
    <n v="692"/>
    <n v="989.7371519999765"/>
    <n v="684898.10918398376"/>
    <n v="2159.5011436799487"/>
    <n v="1494374.7914265245"/>
    <n v="1169.7639916799722"/>
    <n v="809476.68224254076"/>
    <n v="3.1206663926010818"/>
    <n v="0.5416825062137306"/>
  </r>
  <r>
    <x v="22"/>
    <s v="St James"/>
    <s v="High End"/>
    <s v="Häagen-Dazs"/>
    <s v="Rocky Road"/>
    <n v="615"/>
    <n v="879.7605749999791"/>
    <n v="541052.75362498709"/>
    <n v="1967.4881392499533"/>
    <n v="1210005.2056387214"/>
    <n v="1087.7275642499742"/>
    <n v="668952.45201373426"/>
    <n v="3.199167706097485"/>
    <n v="0.55285088766260015"/>
  </r>
  <r>
    <x v="22"/>
    <s v="St James"/>
    <s v="Low End"/>
    <s v="Baskin-Robbins"/>
    <s v="Fudge Ribbon"/>
    <n v="960"/>
    <n v="1110.5155199999726"/>
    <n v="1066094.8991999738"/>
    <n v="2254.7092367999444"/>
    <n v="2164520.8673279467"/>
    <n v="1144.1937167999718"/>
    <n v="1098425.9681279729"/>
    <n v="2.3486554549999421"/>
    <n v="0.50746841239001572"/>
  </r>
  <r>
    <x v="22"/>
    <s v="St James"/>
    <s v="Low End"/>
    <s v="Baskin-Robbins"/>
    <s v="Raspberry Sherbet"/>
    <n v="190"/>
    <n v="285.6766190999931"/>
    <n v="54278.557628998693"/>
    <n v="588.1226099999858"/>
    <n v="111743.29589999731"/>
    <n v="302.44599089999269"/>
    <n v="57464.738270998612"/>
    <n v="3.0953821578946621"/>
    <n v="0.51425669708566379"/>
  </r>
  <r>
    <x v="22"/>
    <s v="St James"/>
    <s v="Low End"/>
    <s v="Baskin-Robbins"/>
    <s v="Vanilla"/>
    <n v="853"/>
    <n v="996.24514299997452"/>
    <n v="849797.10697897826"/>
    <n v="2071.7642188699469"/>
    <n v="1767214.8786960647"/>
    <n v="1075.5190758699723"/>
    <n v="917417.77171708643"/>
    <n v="2.4287974429893868"/>
    <n v="0.51913198716049791"/>
  </r>
  <r>
    <x v="22"/>
    <s v="St James"/>
    <s v="Low End"/>
    <s v="Baskin-Robbins"/>
    <s v="Banana Split"/>
    <n v="190"/>
    <n v="295.83774745199281"/>
    <n v="56209.172015878634"/>
    <n v="620.84266919998493"/>
    <n v="117960.10714799713"/>
    <n v="325.00492174799211"/>
    <n v="61750.935132118495"/>
    <n v="3.2675929957893945"/>
    <n v="0.52348998848096573"/>
  </r>
  <r>
    <x v="22"/>
    <s v="St James"/>
    <s v="High End"/>
    <s v="Ben and Jerry's"/>
    <s v="Chocolate"/>
    <n v="557"/>
    <n v="1301.4859008267665"/>
    <n v="724927.646760509"/>
    <n v="2322.8264542799534"/>
    <n v="1293814.3350339341"/>
    <n v="1021.3405534531869"/>
    <n v="568886.6882734251"/>
    <n v="4.1702449807539557"/>
    <n v="0.43969731426611869"/>
  </r>
  <r>
    <x v="22"/>
    <s v="Stony Brook"/>
    <s v="High End"/>
    <s v="Ben and Jerry's"/>
    <s v="Hot Chocolate Limited Edition  New!"/>
    <n v="437"/>
    <n v="1031.2181884983752"/>
    <n v="450642.34837378998"/>
    <n v="1997.0309306399638"/>
    <n v="872702.51668966422"/>
    <n v="965.81274214158861"/>
    <n v="422060.16831587424"/>
    <n v="4.5698648298397337"/>
    <n v="0.4836243281580454"/>
  </r>
  <r>
    <x v="22"/>
    <s v="Stony Brook"/>
    <s v="High End"/>
    <s v="Ben and Jerry's"/>
    <s v="S'mores"/>
    <n v="977"/>
    <n v="1289.933099999967"/>
    <n v="1260264.6386999676"/>
    <n v="2621.0042247599331"/>
    <n v="2560721.1275904546"/>
    <n v="1331.0711247599661"/>
    <n v="1300456.488890487"/>
    <n v="2.6827064736539743"/>
    <n v="0.50784776010114352"/>
  </r>
  <r>
    <x v="22"/>
    <s v="Stony Brook"/>
    <s v="High End"/>
    <s v="Ben and Jerry's"/>
    <s v="Chubby Hubby"/>
    <n v="948"/>
    <n v="1237.1399999999696"/>
    <n v="1172808.7199999711"/>
    <n v="2526.6463439999379"/>
    <n v="2395260.734111941"/>
    <n v="1289.5063439999683"/>
    <n v="1222452.0141119699"/>
    <n v="2.6652387594936053"/>
    <n v="0.51036281633247838"/>
  </r>
  <r>
    <x v="22"/>
    <s v="Stony Brook"/>
    <s v="High End"/>
    <s v="Ben and Jerry's"/>
    <s v="Strawberry"/>
    <n v="882"/>
    <n v="1143.4688999999726"/>
    <n v="1008539.5697999758"/>
    <n v="2365.4255744399429"/>
    <n v="2086305.3566560296"/>
    <n v="1221.9566744399704"/>
    <n v="1077765.7868560539"/>
    <n v="2.681888406394493"/>
    <n v="0.51659062438660353"/>
  </r>
  <r>
    <x v="22"/>
    <s v="Stony Brook"/>
    <s v="High End"/>
    <s v="Ben and Jerry's"/>
    <s v="Banana Split"/>
    <n v="841"/>
    <n v="1110.7507499999715"/>
    <n v="934141.38074997603"/>
    <n v="2318.2086346999408"/>
    <n v="1949613.4617826503"/>
    <n v="1207.4578846999693"/>
    <n v="1015472.0810326743"/>
    <n v="2.7564906476812614"/>
    <n v="0.52085816031664367"/>
  </r>
  <r>
    <x v="22"/>
    <s v="Stony Brook"/>
    <s v="High End"/>
    <s v="Ben and Jerry's"/>
    <s v="Pistachio Pistachio"/>
    <n v="557"/>
    <n v="735.90839999998116"/>
    <n v="409900.97879998951"/>
    <n v="1581.8756959999596"/>
    <n v="881104.76267197751"/>
    <n v="845.96729599997843"/>
    <n v="471203.78387198801"/>
    <n v="2.8399922728904121"/>
    <n v="0.53478746663796017"/>
  </r>
  <r>
    <x v="22"/>
    <s v="Stony Brook"/>
    <s v="High End"/>
    <s v="Ben and Jerry's"/>
    <s v="Black Raspberry"/>
    <n v="437"/>
    <n v="567.04027499998631"/>
    <n v="247796.600174994"/>
    <n v="1312.0674709999685"/>
    <n v="573373.48482698621"/>
    <n v="745.02719599998215"/>
    <n v="325576.88465199224"/>
    <n v="3.0024427254003854"/>
    <n v="0.56782689340828885"/>
  </r>
  <r>
    <x v="22"/>
    <s v="Stony Brook"/>
    <s v="Low End"/>
    <s v="EDY's"/>
    <s v="Hot Chocolate Limited Edition  New!"/>
    <n v="878"/>
    <n v="1179.9418631399697"/>
    <n v="1035988.9558368934"/>
    <n v="2225.6164939999553"/>
    <n v="1954091.2817319608"/>
    <n v="1045.6746308599857"/>
    <n v="918102.32589506742"/>
    <n v="2.5348707220956213"/>
    <n v="0.46983594598576273"/>
  </r>
  <r>
    <x v="22"/>
    <s v="Stony Brook"/>
    <s v="Low End"/>
    <s v="EDY's"/>
    <s v="Caramel Delight"/>
    <n v="589"/>
    <n v="821.15894078998008"/>
    <n v="483662.61612529826"/>
    <n v="1278.762308999969"/>
    <n v="753191.00000098173"/>
    <n v="457.60336820998896"/>
    <n v="269528.38387568347"/>
    <n v="2.1710735297113226"/>
    <n v="0.35784865177004527"/>
  </r>
  <r>
    <x v="22"/>
    <s v="Stony Brook"/>
    <s v="Low End"/>
    <s v="EDY's"/>
    <s v="Peaches and Cream"/>
    <n v="878"/>
    <n v="1263.8000495115675"/>
    <n v="1109616.4434711563"/>
    <n v="1995.7727403599483"/>
    <n v="1752288.4660360347"/>
    <n v="731.97269084838081"/>
    <n v="642672.02256487845"/>
    <n v="2.2730896815033579"/>
    <n v="0.36676154355949647"/>
  </r>
  <r>
    <x v="22"/>
    <s v="Stony Brook"/>
    <s v="Low End"/>
    <s v="EDY's"/>
    <s v="Pistachio Pistachio"/>
    <n v="589"/>
    <n v="876.3911121469788"/>
    <n v="516194.36505457049"/>
    <n v="1456.6931036999649"/>
    <n v="857992.23807927931"/>
    <n v="580.30199155298612"/>
    <n v="341797.87302470882"/>
    <n v="2.4731631641765111"/>
    <n v="0.39836942323611835"/>
  </r>
  <r>
    <x v="22"/>
    <s v="Stony Brook"/>
    <s v="High End"/>
    <s v="Häagen-Dazs"/>
    <s v="Mocha Almond Fudge"/>
    <n v="562"/>
    <n v="1452.8855835749628"/>
    <n v="816521.69796912908"/>
    <n v="2534.6768824999481"/>
    <n v="1424488.4079649709"/>
    <n v="1081.7912989249853"/>
    <n v="607966.70999584184"/>
    <n v="4.5101012144127193"/>
    <n v="0.42679653031672271"/>
  </r>
  <r>
    <x v="22"/>
    <s v="Stony Brook"/>
    <s v="High End"/>
    <s v="Häagen-Dazs"/>
    <s v="Mango"/>
    <n v="858"/>
    <n v="1242.9691559999692"/>
    <n v="1066467.5358479735"/>
    <n v="2607.3528740399352"/>
    <n v="2237108.7659262642"/>
    <n v="1364.383718039966"/>
    <n v="1170641.2300782907"/>
    <n v="3.0388728135663579"/>
    <n v="0.5232831089433384"/>
  </r>
  <r>
    <x v="22"/>
    <s v="Stony Brook"/>
    <s v="High End"/>
    <s v="Häagen-Dazs"/>
    <s v="Chocolate"/>
    <n v="562"/>
    <n v="821.57599799997899"/>
    <n v="461725.71087598818"/>
    <n v="1756.8262979999552"/>
    <n v="987336.37947597483"/>
    <n v="935.25029999997616"/>
    <n v="525610.6685999867"/>
    <n v="3.1260254412810591"/>
    <n v="0.5323521745232892"/>
  </r>
  <r>
    <x v="22"/>
    <s v="Stony Brook"/>
    <s v="High End"/>
    <s v="Häagen-Dazs"/>
    <s v="Honey Vanilla"/>
    <n v="766"/>
    <n v="1099.5815099999736"/>
    <n v="842279.43665997975"/>
    <n v="2352.9332108999438"/>
    <n v="1802346.8395493568"/>
    <n v="1253.3517008999702"/>
    <n v="960067.40288937709"/>
    <n v="3.0717143745430078"/>
    <n v="0.5326762761874535"/>
  </r>
  <r>
    <x v="22"/>
    <s v="Stony Brook"/>
    <s v="High End"/>
    <s v="Häagen-Dazs"/>
    <s v="Caramel Cone"/>
    <n v="734"/>
    <n v="1060.591097999974"/>
    <n v="778473.86593198089"/>
    <n v="2287.6815238199438"/>
    <n v="1679158.2384838387"/>
    <n v="1227.0904258199698"/>
    <n v="900684.37255185784"/>
    <n v="3.1167323212805775"/>
    <n v="0.53639040794934978"/>
  </r>
  <r>
    <x v="22"/>
    <s v="Stony Brook"/>
    <s v="High End"/>
    <s v="Häagen-Dazs"/>
    <s v="Pistachio"/>
    <n v="681"/>
    <n v="996.04830599997445"/>
    <n v="678308.89638598263"/>
    <n v="2180.2743725399441"/>
    <n v="1484766.847699702"/>
    <n v="1184.2260665399697"/>
    <n v="806457.95131371939"/>
    <n v="3.2015776395593893"/>
    <n v="0.54315460542720018"/>
  </r>
  <r>
    <x v="22"/>
    <s v="Stony Brook"/>
    <s v="Low End"/>
    <s v="Baskin-Robbins"/>
    <s v="Raspberry Sherbet"/>
    <n v="282"/>
    <n v="621.6447693599838"/>
    <n v="175303.82495951542"/>
    <n v="1438.7016559999756"/>
    <n v="405713.86699199316"/>
    <n v="817.05688663999183"/>
    <n v="230410.04203247774"/>
    <n v="5.101778921985729"/>
    <n v="0.56791266155323428"/>
  </r>
  <r>
    <x v="22"/>
    <s v="Stony Brook"/>
    <s v="Low End"/>
    <s v="Baskin-Robbins"/>
    <s v="Raspberry Sherbet"/>
    <n v="262"/>
    <n v="415.47877553998927"/>
    <n v="108855.43919147718"/>
    <n v="727.4201339999812"/>
    <n v="190584.07510799507"/>
    <n v="311.94135845999193"/>
    <n v="81728.635916517887"/>
    <n v="2.776412725190768"/>
    <n v="0.42883245029893546"/>
  </r>
  <r>
    <x v="22"/>
    <s v="Stony Brook"/>
    <s v="Low End"/>
    <s v="Baskin-Robbins"/>
    <s v="Peppermint Stick"/>
    <n v="841"/>
    <n v="1004.6560769999724"/>
    <n v="844915.76075697679"/>
    <n v="1959.7333769999464"/>
    <n v="1648135.7700569548"/>
    <n v="955.077299999974"/>
    <n v="803220.00929997803"/>
    <n v="2.3302418275861432"/>
    <n v="0.48735063208549934"/>
  </r>
  <r>
    <x v="22"/>
    <s v="Stony Brook"/>
    <s v="Low End"/>
    <s v="Baskin-Robbins"/>
    <s v="Very Berry Strawberry"/>
    <n v="660"/>
    <n v="779.24021999997944"/>
    <n v="514298.54519998643"/>
    <n v="1615.7932199999573"/>
    <n v="1066423.5251999719"/>
    <n v="836.55299999997783"/>
    <n v="552124.97999998543"/>
    <n v="2.4481715454544806"/>
    <n v="0.51773518396122487"/>
  </r>
  <r>
    <x v="22"/>
    <s v="Stony Brook"/>
    <s v="Low End"/>
    <s v="Baskin-Robbins"/>
    <s v="Pistachio Almond"/>
    <n v="116"/>
    <n v="164.57095079999576"/>
    <n v="19090.230292799508"/>
    <n v="470.32667999998779"/>
    <n v="54557.894879998581"/>
    <n v="305.75572919999206"/>
    <n v="35467.664587199077"/>
    <n v="4.0545403448274806"/>
    <n v="0.65009224907249574"/>
  </r>
  <r>
    <x v="22"/>
    <s v="Stony Brook"/>
    <s v="High End"/>
    <s v="Ben and Jerry's"/>
    <s v="Triple Caramel Chunk"/>
    <n v="307"/>
    <n v="739.30111436998084"/>
    <n v="226965.44211158413"/>
    <n v="1572.6401269999724"/>
    <n v="482800.51898899151"/>
    <n v="833.33901262999154"/>
    <n v="255835.07687740738"/>
    <n v="5.1226062768728742"/>
    <n v="0.52989809831426626"/>
  </r>
  <r>
    <x v="22"/>
    <s v="Stony Brook"/>
    <s v="High End"/>
    <s v="Ben and Jerry's"/>
    <s v="Chocolate Chip Cookie Dough"/>
    <n v="882"/>
    <n v="1191.0968999999673"/>
    <n v="1050547.465799971"/>
    <n v="2297.6736359999368"/>
    <n v="2026548.1469519443"/>
    <n v="1106.5767359999695"/>
    <n v="976000.68115197332"/>
    <n v="2.6050721496597924"/>
    <n v="0.48160744792564614"/>
  </r>
  <r>
    <x v="22"/>
    <s v="Stony Brook"/>
    <s v="High End"/>
    <s v="Ben and Jerry's"/>
    <s v="Dave Matthews Band MagicBrownies Encore Edition"/>
    <n v="877"/>
    <n v="1170.531899999969"/>
    <n v="1026556.4762999729"/>
    <n v="2260.52503599994"/>
    <n v="1982480.4565719473"/>
    <n v="1089.9931359999709"/>
    <n v="955923.98027197446"/>
    <n v="2.5775656054731355"/>
    <n v="0.48218582791223724"/>
  </r>
  <r>
    <x v="22"/>
    <s v="Stony Brook"/>
    <s v="High End"/>
    <s v="Ben and Jerry's"/>
    <s v="Orange &amp; Cream"/>
    <n v="657"/>
    <n v="887.68912499997555"/>
    <n v="583211.75512498396"/>
    <n v="1827.2794649999496"/>
    <n v="1200522.6085049668"/>
    <n v="939.59033999997405"/>
    <n v="617310.85337998287"/>
    <n v="2.7812472831049462"/>
    <n v="0.514201772633613"/>
  </r>
  <r>
    <x v="22"/>
    <s v="Stony Brook"/>
    <s v="High End"/>
    <s v="Ben and Jerry's"/>
    <s v="Triple Caramel Chunk"/>
    <n v="520"/>
    <n v="688.66199999998219"/>
    <n v="358104.23999999074"/>
    <n v="1509.6412799999612"/>
    <n v="785013.46559997986"/>
    <n v="820.97927999997898"/>
    <n v="426909.22559998912"/>
    <n v="2.9031563076922331"/>
    <n v="0.54382407985028081"/>
  </r>
  <r>
    <x v="22"/>
    <s v="Stony Brook"/>
    <s v="Low End"/>
    <s v="EDY's"/>
    <s v="Strawberry Cheesecake Limited Editions "/>
    <n v="863"/>
    <n v="1164.6884232999698"/>
    <n v="1005126.109307874"/>
    <n v="2207.4344299999557"/>
    <n v="1905015.9130899617"/>
    <n v="1042.7460066999859"/>
    <n v="899889.80378208775"/>
    <n v="2.5578614484356379"/>
    <n v="0.47237915316017193"/>
  </r>
  <r>
    <x v="22"/>
    <s v="Stony Brook"/>
    <s v="Low End"/>
    <s v="EDY's"/>
    <s v="Mint Cookie Crunch "/>
    <n v="994"/>
    <n v="1331.0106409599646"/>
    <n v="1323024.5771142049"/>
    <n v="2314.3956159999489"/>
    <n v="2300509.2423039493"/>
    <n v="983.38497503998428"/>
    <n v="977484.66518974444"/>
    <n v="2.3283658108651397"/>
    <n v="0.4248992558755374"/>
  </r>
  <r>
    <x v="22"/>
    <s v="Stony Brook"/>
    <s v="High End"/>
    <s v="Häagen-Dazs"/>
    <s v="Rum Raisin"/>
    <n v="272"/>
    <n v="740.00353583998026"/>
    <n v="201280.96174847463"/>
    <n v="1589.7892639999711"/>
    <n v="432422.67980799213"/>
    <n v="849.78572815999087"/>
    <n v="231141.7180595175"/>
    <n v="5.8448134705881287"/>
    <n v="0.5345272781764151"/>
  </r>
  <r>
    <x v="22"/>
    <s v="Stony Brook"/>
    <s v="High End"/>
    <s v="Häagen-Dazs"/>
    <s v="Mint Chip"/>
    <n v="894"/>
    <n v="1309.8137039999663"/>
    <n v="1170973.4513759699"/>
    <n v="2540.1581039999342"/>
    <n v="2270901.3449759413"/>
    <n v="1230.3443999999679"/>
    <n v="1099927.8935999714"/>
    <n v="2.8413401610737519"/>
    <n v="0.48435740990396231"/>
  </r>
  <r>
    <x v="22"/>
    <s v="Stony Brook"/>
    <s v="High End"/>
    <s v="Häagen-Dazs"/>
    <s v="Mango"/>
    <n v="656"/>
    <n v="981.0440639999731"/>
    <n v="643564.90598398237"/>
    <n v="2022.4844639999444"/>
    <n v="1326749.8083839635"/>
    <n v="1041.4403999999713"/>
    <n v="683184.90239998116"/>
    <n v="3.0830555853657691"/>
    <n v="0.51493122371890809"/>
  </r>
  <r>
    <x v="22"/>
    <s v="Stony Brook"/>
    <s v="High End"/>
    <s v="Häagen-Dazs"/>
    <s v="Macadamia Nut Brittle"/>
    <n v="490"/>
    <n v="718.27286999998137"/>
    <n v="351953.70629999088"/>
    <n v="1592.4923699999588"/>
    <n v="780321.26129997976"/>
    <n v="874.21949999997742"/>
    <n v="428367.55499998888"/>
    <n v="3.2499844285713446"/>
    <n v="0.5489630697571255"/>
  </r>
  <r>
    <x v="22"/>
    <s v="Stony Brook"/>
    <s v="Low End"/>
    <s v="Baskin-Robbins"/>
    <s v="Old Fashioned Butter Pecan"/>
    <n v="967"/>
    <n v="1173.8412999999662"/>
    <n v="1135104.5370999672"/>
    <n v="2221.2112999999358"/>
    <n v="2147911.3270999379"/>
    <n v="1047.3699999999697"/>
    <n v="1012806.7899999707"/>
    <n v="2.2970127197517431"/>
    <n v="0.47153100652783458"/>
  </r>
  <r>
    <x v="23"/>
    <s v="Centereach"/>
    <s v="Low End"/>
    <s v="Baskin-Robbins"/>
    <s v="Jamoca Almond Fudge"/>
    <n v="908"/>
    <n v="1088.30791599997"/>
    <n v="988183.58772797277"/>
    <n v="2086.9213159999422"/>
    <n v="1894924.5549279475"/>
    <n v="998.61339999997222"/>
    <n v="906740.96719997469"/>
    <n v="2.2983714933920067"/>
    <n v="0.47851032635674123"/>
  </r>
  <r>
    <x v="23"/>
    <s v="Centereach"/>
    <s v="Low End"/>
    <s v="Baskin-Robbins"/>
    <s v="Chocolate Fudge"/>
    <n v="724"/>
    <n v="879.29582799997468"/>
    <n v="636610.17947198171"/>
    <n v="1778.8780279999489"/>
    <n v="1287907.692271963"/>
    <n v="899.58219999997425"/>
    <n v="651297.51279998128"/>
    <n v="2.4570138508286585"/>
    <n v="0.5057020132017731"/>
  </r>
  <r>
    <x v="23"/>
    <s v="Centereach"/>
    <s v="Low End"/>
    <s v="Baskin-Robbins"/>
    <s v="Chocolate Chip"/>
    <n v="714"/>
    <n v="867.29294399997491"/>
    <n v="619247.16201598209"/>
    <n v="1760.9185439999494"/>
    <n v="1257295.8404159639"/>
    <n v="893.6255999999745"/>
    <n v="638048.67839998181"/>
    <n v="2.4662724705881645"/>
    <n v="0.50747696595328728"/>
  </r>
  <r>
    <x v="23"/>
    <s v="Centereach"/>
    <s v="Low End"/>
    <s v="Baskin-Robbins"/>
    <s v="Orange Sherbet"/>
    <n v="698"/>
    <n v="837.02345199997671"/>
    <n v="584242.3694959837"/>
    <n v="1709.5882519999525"/>
    <n v="1193292.5998959669"/>
    <n v="872.56479999997578"/>
    <n v="609050.23039998324"/>
    <n v="2.4492668366761499"/>
    <n v="0.51039470994212244"/>
  </r>
  <r>
    <x v="23"/>
    <s v="Centereach"/>
    <s v="Low End"/>
    <s v="Baskin-Robbins"/>
    <s v="Jamoca Almond Fudge"/>
    <n v="432"/>
    <n v="518.55897599998548"/>
    <n v="224017.47763199374"/>
    <n v="1231.5413759999658"/>
    <n v="532025.8744319852"/>
    <n v="712.98239999998032"/>
    <n v="308008.39679999149"/>
    <n v="2.8507902222221428"/>
    <n v="0.57893499471023868"/>
  </r>
  <r>
    <x v="23"/>
    <s v="Centereach"/>
    <s v="Low End"/>
    <s v="Baskin-Robbins"/>
    <s v="Chocolate Ribbon"/>
    <n v="401"/>
    <n v="486.05570899998605"/>
    <n v="194908.33930899441"/>
    <n v="1187.1298089999659"/>
    <n v="476039.05340898631"/>
    <n v="701.07409999997981"/>
    <n v="281130.71409999189"/>
    <n v="2.9604234638403142"/>
    <n v="0.59056229123802584"/>
  </r>
  <r>
    <x v="23"/>
    <s v="Centereach"/>
    <s v="High End"/>
    <s v="Ben and Jerry's"/>
    <s v="Vanilla"/>
    <n v="279"/>
    <n v="717.82923176997872"/>
    <n v="200274.35566382407"/>
    <n v="1564.7356669999683"/>
    <n v="436561.25109299115"/>
    <n v="846.9064352299896"/>
    <n v="236286.89542916708"/>
    <n v="5.6083715663081302"/>
    <n v="0.54124568966574638"/>
  </r>
  <r>
    <x v="23"/>
    <s v="Centereach"/>
    <s v="High End"/>
    <s v="Ben and Jerry's"/>
    <s v="Vanilla"/>
    <n v="249"/>
    <n v="656.19200717998046"/>
    <n v="163391.80978781515"/>
    <n v="1500.2243779999703"/>
    <n v="373555.8701219926"/>
    <n v="844.03237081998986"/>
    <n v="210164.06033417745"/>
    <n v="6.0249975020079134"/>
    <n v="0.56260408989301636"/>
  </r>
  <r>
    <x v="23"/>
    <s v="Centereach"/>
    <s v="High End"/>
    <s v="Ben and Jerry's"/>
    <s v="Everything But The..."/>
    <n v="857"/>
    <n v="1190.3087249999646"/>
    <n v="1020094.5773249697"/>
    <n v="2309.2760889999313"/>
    <n v="1979049.6082729411"/>
    <n v="1118.9673639999667"/>
    <n v="958955.03094797139"/>
    <n v="2.6946045379229071"/>
    <n v="0.48455330626341575"/>
  </r>
  <r>
    <x v="23"/>
    <s v="Centereach"/>
    <s v="High End"/>
    <s v="Ben and Jerry's"/>
    <s v="Imagine Whirled Peace"/>
    <n v="629"/>
    <n v="861.46267499997532"/>
    <n v="541860.02257498447"/>
    <n v="1792.7493269999488"/>
    <n v="1127639.3266829678"/>
    <n v="931.28665199997351"/>
    <n v="585779.30410798336"/>
    <n v="2.8501579125595371"/>
    <n v="0.5194739933654986"/>
  </r>
  <r>
    <x v="23"/>
    <s v="Centereach"/>
    <s v="High End"/>
    <s v="Ben and Jerry's"/>
    <s v="Cinnamon Buns"/>
    <n v="585"/>
    <n v="812.78437499997585"/>
    <n v="475478.85937498586"/>
    <n v="1723.8438749999486"/>
    <n v="1008448.66687497"/>
    <n v="911.05949999997279"/>
    <n v="532969.80749998405"/>
    <n v="2.9467416666665787"/>
    <n v="0.52850464778894202"/>
  </r>
  <r>
    <x v="23"/>
    <s v="Centereach"/>
    <s v="High End"/>
    <s v="Ben and Jerry's"/>
    <s v="Gingersnap"/>
    <n v="551"/>
    <n v="747.44527499997923"/>
    <n v="411842.34652498853"/>
    <n v="1611.5456709999551"/>
    <n v="887961.66472097521"/>
    <n v="864.10039599997583"/>
    <n v="476119.31819598668"/>
    <n v="2.9247652831215154"/>
    <n v="0.53619355104209143"/>
  </r>
  <r>
    <x v="23"/>
    <s v="Centereach"/>
    <s v="High End"/>
    <s v="Ben and Jerry's"/>
    <s v="Strawberry Cheesecake"/>
    <n v="162"/>
    <n v="271.39398817999194"/>
    <n v="43965.826085158697"/>
    <n v="597.31947799998215"/>
    <n v="96765.755435997111"/>
    <n v="325.92548981999022"/>
    <n v="52799.929350838414"/>
    <n v="3.687157271604828"/>
    <n v="0.54564684699600563"/>
  </r>
  <r>
    <x v="23"/>
    <s v="Centereach"/>
    <s v="High End"/>
    <s v="Ben and Jerry's"/>
    <s v="Oatmeal Cookie Chunk"/>
    <n v="482"/>
    <n v="660.46049999998104"/>
    <n v="318341.96099999087"/>
    <n v="1481.1976199999579"/>
    <n v="713937.25283997972"/>
    <n v="820.73711999997681"/>
    <n v="395595.29183998884"/>
    <n v="3.0730241078837301"/>
    <n v="0.55410372587555212"/>
  </r>
  <r>
    <x v="23"/>
    <s v="Centereach"/>
    <s v="High End"/>
    <s v="Ben and Jerry's"/>
    <s v="Everything But The..."/>
    <n v="413"/>
    <n v="573.90479999998286"/>
    <n v="237022.68239999292"/>
    <n v="1353.3901119999596"/>
    <n v="558950.11625598336"/>
    <n v="779.48531199997672"/>
    <n v="321927.43385599041"/>
    <n v="3.2769736368037763"/>
    <n v="0.57595020466648716"/>
  </r>
  <r>
    <x v="23"/>
    <s v="Centereach"/>
    <s v="Low End"/>
    <s v="EDY's"/>
    <s v="French Vanilla"/>
    <n v="507"/>
    <n v="777.07307906997687"/>
    <n v="393976.0510884783"/>
    <n v="1243.480496999963"/>
    <n v="630444.61197898118"/>
    <n v="466.40741792998608"/>
    <n v="236468.56089050288"/>
    <n v="2.4526242544377967"/>
    <n v="0.37508221403974296"/>
  </r>
  <r>
    <x v="23"/>
    <s v="Centereach"/>
    <s v="Low End"/>
    <s v="EDY's"/>
    <s v="Chocolate Chip"/>
    <n v="380"/>
    <n v="618.50799599998152"/>
    <n v="235033.03847999297"/>
    <n v="1048.2515999999687"/>
    <n v="398335.60799998807"/>
    <n v="429.74360399998716"/>
    <n v="163302.5695199951"/>
    <n v="2.7585568421051807"/>
    <n v="0.40996226860040091"/>
  </r>
  <r>
    <x v="23"/>
    <s v="Centereach"/>
    <s v="Low End"/>
    <s v="EDY's"/>
    <s v="Vanilla"/>
    <n v="210"/>
    <n v="281.22474379999159"/>
    <n v="59057.19619799823"/>
    <n v="632.97497999998109"/>
    <n v="132924.74579999602"/>
    <n v="351.7502361999895"/>
    <n v="73867.549601997787"/>
    <n v="3.0141665714284813"/>
    <n v="0.55570954194745581"/>
  </r>
  <r>
    <x v="23"/>
    <s v="Centereach"/>
    <s v="High End"/>
    <s v="Häagen-Dazs"/>
    <s v="Mint Chip"/>
    <n v="334"/>
    <n v="891.24579917997517"/>
    <n v="297676.09692611173"/>
    <n v="1756.4687779999649"/>
    <n v="586660.57185198832"/>
    <n v="865.22297881998975"/>
    <n v="288984.4749258766"/>
    <n v="5.2588885568861228"/>
    <n v="0.49259229065556837"/>
  </r>
  <r>
    <x v="23"/>
    <s v="Centereach"/>
    <s v="High End"/>
    <s v="Häagen-Dazs"/>
    <s v="Strawberry Cheesecake"/>
    <n v="222"/>
    <n v="421.7921888399876"/>
    <n v="93637.865922477242"/>
    <n v="759.13556399997776"/>
    <n v="168528.09520799507"/>
    <n v="337.34337515999016"/>
    <n v="74890.229285517824"/>
    <n v="3.4195295675674675"/>
    <n v="0.44437830495318492"/>
  </r>
  <r>
    <x v="23"/>
    <s v="Centereach"/>
    <s v="High End"/>
    <s v="Häagen-Dazs"/>
    <s v="Raspberry Sorbet"/>
    <n v="847"/>
    <n v="1270.4796719999649"/>
    <n v="1076096.2821839703"/>
    <n v="2487.6288719999316"/>
    <n v="2107021.6545839421"/>
    <n v="1217.1491999999666"/>
    <n v="1030925.3723999718"/>
    <n v="2.9369880425028709"/>
    <n v="0.48928086247103186"/>
  </r>
  <r>
    <x v="23"/>
    <s v="Centereach"/>
    <s v="High End"/>
    <s v="Häagen-Dazs"/>
    <s v="Cinnamon Dulce de Leche"/>
    <n v="827"/>
    <n v="1256.3362229999639"/>
    <n v="1038990.0564209701"/>
    <n v="2470.7402729999289"/>
    <n v="2043302.2057709412"/>
    <n v="1214.4040499999651"/>
    <n v="1004312.1493499711"/>
    <n v="2.9875940423215588"/>
    <n v="0.491514249098088"/>
  </r>
  <r>
    <x v="23"/>
    <s v="Centereach"/>
    <s v="High End"/>
    <s v="Häagen-Dazs"/>
    <s v="Vanilla"/>
    <n v="785"/>
    <n v="1177.6766249999673"/>
    <n v="924476.1506249744"/>
    <n v="2338.9953749999349"/>
    <n v="1836111.369374949"/>
    <n v="1161.3187499999676"/>
    <n v="911635.21874997462"/>
    <n v="2.9796119426750765"/>
    <n v="0.49650322630501137"/>
  </r>
  <r>
    <x v="23"/>
    <s v="Centereach"/>
    <s v="High End"/>
    <s v="Häagen-Dazs"/>
    <s v="Lemon Sorbet"/>
    <n v="538"/>
    <n v="817.97197199997629"/>
    <n v="440068.92093598726"/>
    <n v="1768.6761719999488"/>
    <n v="951547.78053597244"/>
    <n v="950.7041999999725"/>
    <n v="511478.85959998518"/>
    <n v="3.2875021784385665"/>
    <n v="0.53752304409967477"/>
  </r>
  <r>
    <x v="23"/>
    <s v="Centereach"/>
    <s v="High End"/>
    <s v="Häagen-Dazs"/>
    <s v="Almond Hazelnut Swirl"/>
    <n v="502"/>
    <n v="753.73793999997906"/>
    <n v="378376.44587998948"/>
    <n v="1660.0469399999538"/>
    <n v="833343.56387997675"/>
    <n v="906.30899999997473"/>
    <n v="454967.11799998727"/>
    <n v="3.3068664143425375"/>
    <n v="0.54595383911252526"/>
  </r>
  <r>
    <x v="23"/>
    <s v="Centereach"/>
    <s v="Low End"/>
    <s v="Baskin-Robbins"/>
    <s v="Coffee Candy"/>
    <n v="374"/>
    <n v="840.23973893997311"/>
    <n v="314249.66236354993"/>
    <n v="1686.1582739999621"/>
    <n v="630623.19447598583"/>
    <n v="845.91853505998904"/>
    <n v="316373.5321124359"/>
    <n v="4.5084445828875994"/>
    <n v="0.50168394515733816"/>
  </r>
  <r>
    <x v="23"/>
    <s v="Centereach"/>
    <s v="Low End"/>
    <s v="Baskin-Robbins"/>
    <s v="Burgundy Cherry"/>
    <n v="366"/>
    <n v="806.5729821599756"/>
    <n v="295205.71147055109"/>
    <n v="1644.2285359999655"/>
    <n v="601787.64417598734"/>
    <n v="837.65555383998992"/>
    <n v="306581.93270543625"/>
    <n v="4.4924276939889767"/>
    <n v="0.50945202293947267"/>
  </r>
  <r>
    <x v="23"/>
    <s v="Centereach"/>
    <s v="Low End"/>
    <s v="Baskin-Robbins"/>
    <s v="Rocky Road"/>
    <n v="249"/>
    <n v="608.93902430998048"/>
    <n v="151625.81705318514"/>
    <n v="949.16330099996958"/>
    <n v="236341.66194899243"/>
    <n v="340.2242766899891"/>
    <n v="84715.844895807299"/>
    <n v="3.8119008072287937"/>
    <n v="0.3584465142421262"/>
  </r>
  <r>
    <x v="23"/>
    <s v="Centereach"/>
    <s v="Low End"/>
    <s v="Baskin-Robbins"/>
    <s v="Rocky Road"/>
    <n v="208"/>
    <n v="347.89751207998887"/>
    <n v="72362.682512637679"/>
    <n v="681.73336799997821"/>
    <n v="141800.54054399548"/>
    <n v="333.83585591998934"/>
    <n v="69437.858031357799"/>
    <n v="3.2775642692306644"/>
    <n v="0.48968683592439327"/>
  </r>
  <r>
    <x v="23"/>
    <s v="Centereach"/>
    <s v="Low End"/>
    <s v="Baskin-Robbins"/>
    <s v="Coffee Candy"/>
    <n v="785"/>
    <n v="979.62426499996968"/>
    <n v="769005.04802497616"/>
    <n v="1942.22276499994"/>
    <n v="1524644.8705249529"/>
    <n v="962.59849999997027"/>
    <n v="755639.82249997673"/>
    <n v="2.4741691273884587"/>
    <n v="0.49561693815281793"/>
  </r>
  <r>
    <x v="23"/>
    <s v="Centereach"/>
    <s v="Low End"/>
    <s v="Baskin-Robbins"/>
    <s v="Raspberry Sherbet"/>
    <n v="765"/>
    <n v="952.07768999997063"/>
    <n v="728339.43284997751"/>
    <n v="1899.5586899999414"/>
    <n v="1453162.3978499551"/>
    <n v="947.48099999997078"/>
    <n v="724822.96499997762"/>
    <n v="2.4830832549018842"/>
    <n v="0.4987900637068497"/>
  </r>
  <r>
    <x v="23"/>
    <s v="Centereach"/>
    <s v="Low End"/>
    <s v="Baskin-Robbins"/>
    <s v="Coffee Candy"/>
    <n v="533"/>
    <n v="673.20724899997856"/>
    <n v="358819.46371698857"/>
    <n v="1487.5273489999524"/>
    <n v="792852.07701697468"/>
    <n v="814.32009999997388"/>
    <n v="434032.61329998611"/>
    <n v="2.7908580656659518"/>
    <n v="0.5474320190129156"/>
  </r>
  <r>
    <x v="23"/>
    <s v="Centereach"/>
    <s v="Low End"/>
    <s v="Baskin-Robbins"/>
    <s v="Egg Nog"/>
    <n v="120"/>
    <n v="180.55223039999453"/>
    <n v="21666.267647999342"/>
    <n v="502.72383999998482"/>
    <n v="60326.860799998176"/>
    <n v="322.17160959999029"/>
    <n v="38660.593151998837"/>
    <n v="4.1893653333332068"/>
    <n v="0.64085206223758961"/>
  </r>
  <r>
    <x v="23"/>
    <s v="Centereach"/>
    <s v="Low End"/>
    <s v="Baskin-Robbins"/>
    <s v="Chocolate"/>
    <n v="114"/>
    <n v="151.60366283999542"/>
    <n v="17282.81756375948"/>
    <n v="473.10096399998571"/>
    <n v="53933.509895998373"/>
    <n v="321.49730115999029"/>
    <n v="36650.69233223889"/>
    <n v="4.1500084561402257"/>
    <n v="0.67955325738883932"/>
  </r>
  <r>
    <x v="23"/>
    <s v="Centereach"/>
    <s v="High End"/>
    <s v="Ben and Jerry's"/>
    <s v="Orange &amp; Cream"/>
    <n v="237"/>
    <n v="641.50780427998006"/>
    <n v="152037.34961435528"/>
    <n v="989.80678799996929"/>
    <n v="234584.20875599273"/>
    <n v="348.29898371998922"/>
    <n v="82546.859141637455"/>
    <n v="4.1763999493669592"/>
    <n v="0.35188583059101031"/>
  </r>
  <r>
    <x v="23"/>
    <s v="Centereach"/>
    <s v="High End"/>
    <s v="Ben and Jerry's"/>
    <s v="Chocolate Chip Cookie Dough"/>
    <n v="214"/>
    <n v="593.60159947998159"/>
    <n v="127030.74228871606"/>
    <n v="939.72870799997088"/>
    <n v="201101.94351199377"/>
    <n v="346.12710851998929"/>
    <n v="74071.201223277705"/>
    <n v="4.3912556448596769"/>
    <n v="0.3683266304129979"/>
  </r>
  <r>
    <x v="23"/>
    <s v="Lake Grove"/>
    <s v="High End"/>
    <s v="Ben and Jerry's"/>
    <s v="Half Baked"/>
    <n v="287"/>
    <n v="543.45507855998255"/>
    <n v="155971.60754671498"/>
    <n v="890.95057599997153"/>
    <n v="255702.81531199184"/>
    <n v="347.49549743998898"/>
    <n v="99731.207765276864"/>
    <n v="3.1043574076654061"/>
    <n v="0.39002780490934896"/>
  </r>
  <r>
    <x v="23"/>
    <s v="Lake Grove"/>
    <s v="High End"/>
    <s v="Ben and Jerry's"/>
    <s v="Gingersnap"/>
    <n v="912"/>
    <n v="1271.6243999999617"/>
    <n v="1159721.4527999652"/>
    <n v="2437.2057359999267"/>
    <n v="2222731.6312319329"/>
    <n v="1165.5813359999649"/>
    <n v="1063010.1784319677"/>
    <n v="2.6723747105262352"/>
    <n v="0.47824495026545433"/>
  </r>
  <r>
    <x v="23"/>
    <s v="Lake Grove"/>
    <s v="High End"/>
    <s v="Ben and Jerry's"/>
    <s v="Coffee HEATH Bar Crunch"/>
    <n v="173"/>
    <n v="302.37316171999032"/>
    <n v="52310.556977558328"/>
    <n v="638.6318119999795"/>
    <n v="110483.30347599645"/>
    <n v="336.25865027998918"/>
    <n v="58172.746498438122"/>
    <n v="3.691513364161731"/>
    <n v="0.5265297530778188"/>
  </r>
  <r>
    <x v="23"/>
    <s v="Lake Grove"/>
    <s v="High End"/>
    <s v="Ben and Jerry's"/>
    <s v="Vanilla HEATH Bar Crunch"/>
    <n v="519"/>
    <n v="724.12177499997824"/>
    <n v="375819.20122498873"/>
    <n v="1588.2683309999522"/>
    <n v="824311.26378897519"/>
    <n v="864.146555999974"/>
    <n v="448492.06256398646"/>
    <n v="3.0602472658958617"/>
    <n v="0.54408095857198069"/>
  </r>
  <r>
    <x v="23"/>
    <s v="Lake Grove"/>
    <s v="High End"/>
    <s v="Ben and Jerry's"/>
    <s v="Chocolate Fudge Brownie"/>
    <n v="510"/>
    <n v="717.87599999997792"/>
    <n v="366116.75999998872"/>
    <n v="1582.7054399999513"/>
    <n v="807179.7743999752"/>
    <n v="864.82943999997337"/>
    <n v="441063.01439998648"/>
    <n v="3.1033439999999044"/>
    <n v="0.54642475987193173"/>
  </r>
  <r>
    <x v="23"/>
    <s v="Lake Grove"/>
    <s v="High End"/>
    <s v="Ben and Jerry's"/>
    <s v="Peanut Butter Cup"/>
    <n v="500"/>
    <n v="697.72499999997899"/>
    <n v="348862.49999998952"/>
    <n v="1547.3989999999535"/>
    <n v="773699.49999997672"/>
    <n v="849.67399999997451"/>
    <n v="424836.99999998719"/>
    <n v="3.0947979999999071"/>
    <n v="0.54909819639278556"/>
  </r>
  <r>
    <x v="23"/>
    <s v="Lake Grove"/>
    <s v="High End"/>
    <s v="Ben and Jerry's"/>
    <s v="Cherry Garcia"/>
    <n v="494"/>
    <n v="695.46554999997852"/>
    <n v="343559.98169998941"/>
    <n v="1548.0193419999523"/>
    <n v="764721.55494797649"/>
    <n v="852.55379199997378"/>
    <n v="421161.57324798708"/>
    <n v="3.1336423927124541"/>
    <n v="0.55073846228466572"/>
  </r>
  <r>
    <x v="23"/>
    <s v="Lake Grove"/>
    <s v="Low End"/>
    <s v="EDY's"/>
    <s v="Coffee"/>
    <n v="998"/>
    <n v="1409.6231236799565"/>
    <n v="1406803.8774325966"/>
    <n v="2526.4165279999374"/>
    <n v="2521363.6949439375"/>
    <n v="1116.7934043199809"/>
    <n v="1114559.8175113408"/>
    <n v="2.5314794869738853"/>
    <n v="0.44204642898061686"/>
  </r>
  <r>
    <x v="23"/>
    <s v="Lake Grove"/>
    <s v="Low End"/>
    <s v="EDY's"/>
    <s v="Mud Pie Limited Edition"/>
    <n v="899"/>
    <n v="1301.8694434999586"/>
    <n v="1170380.6297064628"/>
    <n v="2397.7038499999394"/>
    <n v="2155535.7611499457"/>
    <n v="1095.8344064999808"/>
    <n v="985155.13144348282"/>
    <n v="2.6670788097885865"/>
    <n v="0.45703492802082646"/>
  </r>
  <r>
    <x v="23"/>
    <s v="Lake Grove"/>
    <s v="Low End"/>
    <s v="EDY's"/>
    <s v="Chocolate Chip"/>
    <n v="412"/>
    <n v="669.25487067997915"/>
    <n v="275733.0067201514"/>
    <n v="1115.4302279999654"/>
    <n v="459557.25393598573"/>
    <n v="446.17535731998623"/>
    <n v="183824.24721583433"/>
    <n v="2.7073549223300128"/>
    <n v="0.40000292812577432"/>
  </r>
  <r>
    <x v="23"/>
    <s v="Lake Grove"/>
    <s v="Low End"/>
    <s v="EDY's"/>
    <s v="French Vanilla"/>
    <n v="397"/>
    <n v="657.65893878997906"/>
    <n v="261090.59869962168"/>
    <n v="1104.4881089999647"/>
    <n v="438481.77927298599"/>
    <n v="446.82917020998559"/>
    <n v="177391.18057336431"/>
    <n v="2.7820859168764853"/>
    <n v="0.40455770104628613"/>
  </r>
  <r>
    <x v="23"/>
    <s v="Lake Grove"/>
    <s v="Low End"/>
    <s v="EDY's"/>
    <s v="Red, White and No More Blues  New!"/>
    <n v="211"/>
    <n v="413.00515593998716"/>
    <n v="87144.087903337291"/>
    <n v="799.15937399997517"/>
    <n v="168622.62791399477"/>
    <n v="386.15421805998801"/>
    <n v="81478.540010657482"/>
    <n v="3.7874851848340056"/>
    <n v="0.48320051121617702"/>
  </r>
  <r>
    <x v="23"/>
    <s v="Lake Grove"/>
    <s v="High End"/>
    <s v="Häagen-Dazs"/>
    <s v="Strawberry Cheesecake"/>
    <n v="984"/>
    <n v="1553.8914719999505"/>
    <n v="1529029.2084479514"/>
    <n v="2965.6206719999054"/>
    <n v="2918170.7412479068"/>
    <n v="1411.729199999955"/>
    <n v="1389141.5327999555"/>
    <n v="3.0138421463413674"/>
    <n v="0.47603161568466434"/>
  </r>
  <r>
    <x v="23"/>
    <s v="Lake Grove"/>
    <s v="High End"/>
    <s v="Häagen-Dazs"/>
    <s v="Mint Chip"/>
    <n v="195"/>
    <n v="364.01634329998905"/>
    <n v="70983.186943497858"/>
    <n v="700.68842999997878"/>
    <n v="136634.24384999587"/>
    <n v="336.67208669998973"/>
    <n v="65651.056906498008"/>
    <n v="3.5932739999998913"/>
    <n v="0.48048757805234477"/>
  </r>
  <r>
    <x v="23"/>
    <s v="Lake Grove"/>
    <s v="High End"/>
    <s v="Häagen-Dazs"/>
    <s v="Vanilla"/>
    <n v="830"/>
    <n v="1280.9406599999613"/>
    <n v="1063180.7477999679"/>
    <n v="2517.441659999924"/>
    <n v="2089476.577799937"/>
    <n v="1236.5009999999627"/>
    <n v="1026295.8299999691"/>
    <n v="3.0330622409637638"/>
    <n v="0.4911736465026959"/>
  </r>
  <r>
    <x v="23"/>
    <s v="Lake Grove"/>
    <s v="High End"/>
    <s v="Häagen-Dazs"/>
    <s v="Cinnamon Dulce de Leche"/>
    <n v="173"/>
    <n v="320.65023134998972"/>
    <n v="55472.49002354822"/>
    <n v="661.72708499997873"/>
    <n v="114478.78570499632"/>
    <n v="341.076853649989"/>
    <n v="59006.2956814481"/>
    <n v="3.8250120520229984"/>
    <n v="0.51543432539110889"/>
  </r>
  <r>
    <x v="23"/>
    <s v="Lake Grove"/>
    <s v="High End"/>
    <s v="Häagen-Dazs"/>
    <s v="Chocolate Chip"/>
    <n v="647"/>
    <n v="998.67749699996989"/>
    <n v="646144.34055898048"/>
    <n v="2065.2154469999382"/>
    <n v="1336194.39420896"/>
    <n v="1066.5379499999683"/>
    <n v="690050.05364997953"/>
    <n v="3.191986780525407"/>
    <n v="0.51642938829906992"/>
  </r>
  <r>
    <x v="23"/>
    <s v="Lake Grove"/>
    <s v="High End"/>
    <s v="Häagen-Dazs"/>
    <s v="Cinnamon Dulce de Leche"/>
    <n v="588"/>
    <n v="928.98413999997024"/>
    <n v="546242.67431998253"/>
    <n v="1964.4881399999372"/>
    <n v="1155119.0263199632"/>
    <n v="1035.5039999999669"/>
    <n v="608876.35199998063"/>
    <n v="3.3409662244896889"/>
    <n v="0.52711135227316774"/>
  </r>
  <r>
    <x v="23"/>
    <s v="Lake Grove"/>
    <s v="High End"/>
    <s v="Häagen-Dazs"/>
    <s v="Coffee"/>
    <n v="541"/>
    <n v="835.19579999997484"/>
    <n v="451840.92779998638"/>
    <n v="1803.3257999999457"/>
    <n v="975599.25779997068"/>
    <n v="968.12999999997089"/>
    <n v="523758.3299999843"/>
    <n v="3.3333194085026725"/>
    <n v="0.53685806524810997"/>
  </r>
  <r>
    <x v="23"/>
    <s v="Lake Grove"/>
    <s v="High End"/>
    <s v="Häagen-Dazs"/>
    <s v="Vanilla Chocolate Chip"/>
    <n v="538"/>
    <n v="850.1228519999728"/>
    <n v="457366.09437598538"/>
    <n v="1838.1950519999411"/>
    <n v="988948.93797596835"/>
    <n v="988.07219999996835"/>
    <n v="531582.84359998303"/>
    <n v="3.4167194275091841"/>
    <n v="0.53752304409967477"/>
  </r>
  <r>
    <x v="23"/>
    <s v="Lake Grove"/>
    <s v="High End"/>
    <s v="Häagen-Dazs"/>
    <s v="Almond Hazelnut Swirl"/>
    <n v="439"/>
    <n v="678.05613299997947"/>
    <n v="297666.64238699101"/>
    <n v="1551.748682999953"/>
    <n v="681217.67183697934"/>
    <n v="873.69254999997349"/>
    <n v="383551.02944998833"/>
    <n v="3.534735041002171"/>
    <n v="0.56303740391188073"/>
  </r>
  <r>
    <x v="23"/>
    <s v="Lake Grove"/>
    <s v="High End"/>
    <s v="Häagen-Dazs"/>
    <s v="Vanilla Chocolate Chip"/>
    <n v="106"/>
    <n v="150.16944032999518"/>
    <n v="15917.960674979489"/>
    <n v="479.31144299998465"/>
    <n v="50807.01295799837"/>
    <n v="329.14200266998944"/>
    <n v="34889.052283018878"/>
    <n v="4.5218060660375912"/>
    <n v="0.68669756893327494"/>
  </r>
  <r>
    <x v="23"/>
    <s v="Lake Grove"/>
    <s v="Low End"/>
    <s v="Baskin-Robbins"/>
    <s v="Rainbow Sherbet"/>
    <n v="277"/>
    <n v="678.49785572997689"/>
    <n v="187943.90603720359"/>
    <n v="1529.163782999965"/>
    <n v="423578.36789099028"/>
    <n v="850.66592726998806"/>
    <n v="235634.46185378669"/>
    <n v="5.5204468700359746"/>
    <n v="0.5562948434477849"/>
  </r>
  <r>
    <x v="23"/>
    <s v="Lake Grove"/>
    <s v="Low End"/>
    <s v="Baskin-Robbins"/>
    <s v="Vanilla Burnt Almond"/>
    <n v="200"/>
    <n v="520.53143999998304"/>
    <n v="104106.28799999661"/>
    <n v="860.02399999997215"/>
    <n v="172004.79999999443"/>
    <n v="339.49255999998911"/>
    <n v="67898.51199999782"/>
    <n v="4.3001199999998612"/>
    <n v="0.3947477744807123"/>
  </r>
  <r>
    <x v="23"/>
    <s v="Lake Grove"/>
    <s v="Low End"/>
    <s v="Baskin-Robbins"/>
    <s v="Chocolate Ribbon"/>
    <n v="199"/>
    <n v="518.75175410998315"/>
    <n v="103231.59906788665"/>
    <n v="858.2508809999722"/>
    <n v="170791.92531899447"/>
    <n v="339.49912688998904"/>
    <n v="67560.326251107821"/>
    <n v="4.3128184974872976"/>
    <n v="0.39557096229767813"/>
  </r>
  <r>
    <x v="23"/>
    <s v="Lake Grove"/>
    <s v="Low End"/>
    <s v="Baskin-Robbins"/>
    <s v="Egg Nog"/>
    <n v="987"/>
    <n v="1251.3472229999597"/>
    <n v="1235079.7091009603"/>
    <n v="2357.9899229999241"/>
    <n v="2327336.0540009253"/>
    <n v="1106.6426999999644"/>
    <n v="1092256.344899965"/>
    <n v="2.3890475410333578"/>
    <n v="0.46931612777719239"/>
  </r>
  <r>
    <x v="23"/>
    <s v="Lake Grove"/>
    <s v="Low End"/>
    <s v="Baskin-Robbins"/>
    <s v="Strawberry"/>
    <n v="223"/>
    <n v="381.67040084998735"/>
    <n v="85112.499389547185"/>
    <n v="721.52053499997601"/>
    <n v="160899.07930499464"/>
    <n v="339.85013414998866"/>
    <n v="75786.579915447452"/>
    <n v="3.2355180941702959"/>
    <n v="0.47101935102928144"/>
  </r>
  <r>
    <x v="23"/>
    <s v="Lake Grove"/>
    <s v="Low End"/>
    <s v="Baskin-Robbins"/>
    <s v="Chocolate Ribbon"/>
    <n v="120"/>
    <n v="185.64189539999396"/>
    <n v="22277.027447999273"/>
    <n v="516.89533999998321"/>
    <n v="62027.440799997989"/>
    <n v="331.25344459998928"/>
    <n v="39750.413351998715"/>
    <n v="4.3074611666665268"/>
    <n v="0.64085206223758961"/>
  </r>
  <r>
    <x v="23"/>
    <s v="Lake Grove"/>
    <s v="Low End"/>
    <s v="Baskin-Robbins"/>
    <s v="Rocky Road"/>
    <n v="122"/>
    <n v="168.93924608999421"/>
    <n v="20610.588022979293"/>
    <n v="507.24453899998269"/>
    <n v="61883.833757997891"/>
    <n v="338.30529290998845"/>
    <n v="41273.245735018601"/>
    <n v="4.1577421229506779"/>
    <n v="0.66694713673398465"/>
  </r>
  <r>
    <x v="23"/>
    <s v="Lake Grove"/>
    <s v="High End"/>
    <s v="Ben and Jerry's"/>
    <s v="Vanilla HEATH Bar Crunch"/>
    <n v="312"/>
    <n v="818.82038735997287"/>
    <n v="255471.96085631155"/>
    <n v="1683.6870559999609"/>
    <n v="525310.3614719878"/>
    <n v="864.86666863998801"/>
    <n v="269838.40061567625"/>
    <n v="5.3964328717947465"/>
    <n v="0.51367423985233041"/>
  </r>
  <r>
    <x v="23"/>
    <s v="Lake Grove"/>
    <s v="High End"/>
    <s v="Ben and Jerry's"/>
    <s v="Gingersnap"/>
    <n v="288"/>
    <n v="553.21568651998166"/>
    <n v="159326.11771775471"/>
    <n v="905.68189199996993"/>
    <n v="260836.38489599133"/>
    <n v="352.46620547998828"/>
    <n v="101510.26717823662"/>
    <n v="3.1447287916665623"/>
    <n v="0.38917219014024407"/>
  </r>
  <r>
    <x v="23"/>
    <s v="Selden"/>
    <s v="High End"/>
    <s v="Ben and Jerry's"/>
    <s v="Vanilla"/>
    <n v="282"/>
    <n v="541.34591273998205"/>
    <n v="152659.54739267493"/>
    <n v="893.85665399997015"/>
    <n v="252067.57642799159"/>
    <n v="352.51074125998809"/>
    <n v="99408.029035316664"/>
    <n v="3.1697044468084048"/>
    <n v="0.39437055111970992"/>
  </r>
  <r>
    <x v="23"/>
    <s v="Selden"/>
    <s v="High End"/>
    <s v="Ben and Jerry's"/>
    <s v="S'mores"/>
    <n v="277"/>
    <n v="530.67776201998242"/>
    <n v="146997.74007953514"/>
    <n v="882.73294199997065"/>
    <n v="244517.02493399187"/>
    <n v="352.05517997998822"/>
    <n v="97519.284854456724"/>
    <n v="3.1867615234655982"/>
    <n v="0.39882411002171475"/>
  </r>
  <r>
    <x v="23"/>
    <s v="Selden"/>
    <s v="High End"/>
    <s v="Ben and Jerry's"/>
    <s v="Pistachio Pistachio"/>
    <n v="214"/>
    <n v="399.61086515998642"/>
    <n v="85516.725144237091"/>
    <n v="749.09343599997453"/>
    <n v="160305.99530399454"/>
    <n v="349.48257083998811"/>
    <n v="74789.270159757449"/>
    <n v="3.5004366168223111"/>
    <n v="0.4665406931158852"/>
  </r>
  <r>
    <x v="23"/>
    <s v="Selden"/>
    <s v="High End"/>
    <s v="Ben and Jerry's"/>
    <s v="Peanut Butter Cup"/>
    <n v="943"/>
    <n v="1351.9790999999564"/>
    <n v="1274916.2912999589"/>
    <n v="2574.9698039999171"/>
    <n v="2428196.5251719216"/>
    <n v="1222.9907039999607"/>
    <n v="1153280.2338719626"/>
    <n v="2.7306148504771124"/>
    <n v="0.4749534158032403"/>
  </r>
  <r>
    <x v="23"/>
    <s v="Selden"/>
    <s v="High End"/>
    <s v="Ben and Jerry's"/>
    <s v="Chocolate Therapy"/>
    <n v="842"/>
    <n v="1234.0772999999581"/>
    <n v="1039093.0865999648"/>
    <n v="2402.7410119999186"/>
    <n v="2023107.9321039314"/>
    <n v="1168.6637119999605"/>
    <n v="984014.84550396667"/>
    <n v="2.8536116532065541"/>
    <n v="0.48638771559787236"/>
  </r>
  <r>
    <x v="23"/>
    <s v="Selden"/>
    <s v="High End"/>
    <s v="Ben and Jerry's"/>
    <s v="Chocolate Therapy"/>
    <n v="774"/>
    <n v="1134.5872499999614"/>
    <n v="878170.53149997012"/>
    <n v="2248.4958899999237"/>
    <n v="1740335.8188599411"/>
    <n v="1113.9086399999624"/>
    <n v="862165.28735997097"/>
    <n v="2.9050334496123047"/>
    <n v="0.49540167938665886"/>
  </r>
  <r>
    <x v="23"/>
    <s v="Selden"/>
    <s v="High End"/>
    <s v="Ben and Jerry's"/>
    <s v="Pistachio Pistachio"/>
    <n v="660"/>
    <n v="967.77449999996713"/>
    <n v="638731.16999997827"/>
    <n v="1989.9007799999324"/>
    <n v="1313334.5147999553"/>
    <n v="1022.1262799999653"/>
    <n v="674603.34479997703"/>
    <n v="3.0150011818180795"/>
    <n v="0.51365690705443112"/>
  </r>
  <r>
    <x v="23"/>
    <s v="Selden"/>
    <s v="High End"/>
    <s v="Ben and Jerry's"/>
    <s v="Chubby Hubby"/>
    <n v="647"/>
    <n v="928.18619999996997"/>
    <n v="600536.4713999806"/>
    <n v="1917.9199279999382"/>
    <n v="1240894.1934159601"/>
    <n v="989.73372799996821"/>
    <n v="640357.72201597947"/>
    <n v="2.9643275548685288"/>
    <n v="0.51604538518565313"/>
  </r>
  <r>
    <x v="23"/>
    <s v="Selden"/>
    <s v="High End"/>
    <s v="Ben and Jerry's"/>
    <s v="Butter Pecan"/>
    <n v="536"/>
    <n v="786.07079999997325"/>
    <n v="421333.94879998564"/>
    <n v="1708.1331519999421"/>
    <n v="915559.36947196897"/>
    <n v="922.06235199996888"/>
    <n v="494225.42067198333"/>
    <n v="3.1868155820894444"/>
    <n v="0.53980707002869532"/>
  </r>
  <r>
    <x v="23"/>
    <s v="Selden"/>
    <s v="High End"/>
    <s v="Ben and Jerry's"/>
    <s v="Butter Pecan"/>
    <n v="482"/>
    <n v="706.985549999976"/>
    <n v="340767.03509998845"/>
    <n v="1585.5381419999462"/>
    <n v="764229.38444397412"/>
    <n v="878.55259199997022"/>
    <n v="423462.34934398567"/>
    <n v="3.2894982199169007"/>
    <n v="0.55410372587555201"/>
  </r>
  <r>
    <x v="23"/>
    <s v="Selden"/>
    <s v="Low End"/>
    <s v="EDY's"/>
    <s v="Nestlé® Drumstick® Sundae Cone Limited Edition New!"/>
    <n v="933"/>
    <n v="1351.2433827899563"/>
    <n v="1260710.0761430291"/>
    <n v="2459.760508999937"/>
    <n v="2294956.5548969414"/>
    <n v="1108.5171262099807"/>
    <n v="1034246.4787539123"/>
    <n v="2.6363992593782819"/>
    <n v="0.45066059161209548"/>
  </r>
  <r>
    <x v="23"/>
    <s v="Selden"/>
    <s v="Low End"/>
    <s v="EDY's"/>
    <s v="Nestlé® Drumstick® Sundae Cone Limited Edition New!"/>
    <n v="816"/>
    <n v="1200.5758411199613"/>
    <n v="979669.88635388843"/>
    <n v="2274.2575519999427"/>
    <n v="1855794.1624319532"/>
    <n v="1073.6817108799814"/>
    <n v="876124.27607806481"/>
    <n v="2.7870803333332632"/>
    <n v="0.47210207565796775"/>
  </r>
  <r>
    <x v="23"/>
    <s v="Selden"/>
    <s v="Low End"/>
    <s v="EDY's"/>
    <s v="Strawberry Cheesecake Limited Editions "/>
    <n v="803"/>
    <n v="1183.9970680299618"/>
    <n v="950749.6456280594"/>
    <n v="2253.8869129999434"/>
    <n v="1809871.1911389546"/>
    <n v="1069.8898449699816"/>
    <n v="859121.5455108952"/>
    <n v="2.8068330174345499"/>
    <n v="0.47468656870009007"/>
  </r>
  <r>
    <x v="23"/>
    <s v="Selden"/>
    <s v="Low End"/>
    <s v="EDY's"/>
    <s v="Cookies 'N Cream"/>
    <n v="432"/>
    <n v="721.41822983997542"/>
    <n v="311652.67529086937"/>
    <n v="1190.8910639999594"/>
    <n v="514464.93964798248"/>
    <n v="469.47283415998402"/>
    <n v="202812.2643571131"/>
    <n v="2.7566922777776841"/>
    <n v="0.39421979755488368"/>
  </r>
  <r>
    <x v="23"/>
    <s v="Selden"/>
    <s v="Low End"/>
    <s v="EDY's"/>
    <s v="Caramel Delight"/>
    <n v="221"/>
    <n v="437.63076357998546"/>
    <n v="96716.398751176792"/>
    <n v="837.6468179999722"/>
    <n v="185119.94677799384"/>
    <n v="400.01605441998674"/>
    <n v="88403.54802681705"/>
    <n v="3.7902570950224987"/>
    <n v="0.47754739327380819"/>
  </r>
  <r>
    <x v="23"/>
    <s v="Selden"/>
    <s v="Low End"/>
    <s v="EDY's"/>
    <s v="Nestlé® Drumstick® Sundae Cone Limited Edition New!"/>
    <n v="212"/>
    <n v="425.97430603998595"/>
    <n v="90306.552880477015"/>
    <n v="823.33808399997281"/>
    <n v="174547.67380799423"/>
    <n v="397.36377795998686"/>
    <n v="84241.120927517215"/>
    <n v="3.8836702075470417"/>
    <n v="0.48262528562932355"/>
  </r>
  <r>
    <x v="23"/>
    <s v="Selden"/>
    <s v="Low End"/>
    <s v="EDY's"/>
    <s v="Mud Pie Limited Edition"/>
    <n v="167"/>
    <n v="372.19868543998729"/>
    <n v="62157.180468477876"/>
    <n v="761.05382399997404"/>
    <n v="127095.98860799566"/>
    <n v="388.85513855998676"/>
    <n v="64938.808139517787"/>
    <n v="4.5572085269459519"/>
    <n v="0.5109430191365808"/>
  </r>
  <r>
    <x v="23"/>
    <s v="Selden"/>
    <s v="High End"/>
    <s v="Häagen-Dazs"/>
    <s v="Pannacotta"/>
    <n v="216"/>
    <n v="424.28837927998626"/>
    <n v="91646.289924477038"/>
    <n v="774.03448799997489"/>
    <n v="167191.44940799457"/>
    <n v="349.74610871998863"/>
    <n v="75545.159483517535"/>
    <n v="3.5834929999998839"/>
    <n v="0.4518482240031661"/>
  </r>
  <r>
    <x v="23"/>
    <s v="Selden"/>
    <s v="High End"/>
    <s v="Häagen-Dazs"/>
    <s v="Pannacotta"/>
    <n v="852"/>
    <n v="1364.1116399999551"/>
    <n v="1162223.1172799617"/>
    <n v="2668.1156399999118"/>
    <n v="2273234.5252799247"/>
    <n v="1304.0039999999567"/>
    <n v="1111011.407999963"/>
    <n v="3.1315911267604597"/>
    <n v="0.48873593799705017"/>
  </r>
  <r>
    <x v="23"/>
    <s v="Selden"/>
    <s v="High End"/>
    <s v="Häagen-Dazs"/>
    <s v="Mocha Chip"/>
    <n v="750"/>
    <n v="1216.8629999999587"/>
    <n v="912647.24999996903"/>
    <n v="2438.6129999999171"/>
    <n v="1828959.7499999378"/>
    <n v="1221.7499999999584"/>
    <n v="916312.4999999688"/>
    <n v="3.2514839999998895"/>
    <n v="0.50100200400801598"/>
  </r>
  <r>
    <x v="23"/>
    <s v="Selden"/>
    <s v="High End"/>
    <s v="Häagen-Dazs"/>
    <s v="Chocolate"/>
    <n v="630"/>
    <n v="1011.1840199999665"/>
    <n v="637045.93259997887"/>
    <n v="2103.7810199999303"/>
    <n v="1325382.042599956"/>
    <n v="1092.5969999999638"/>
    <n v="688336.10999997717"/>
    <n v="3.3393349523808418"/>
    <n v="0.51934920489015535"/>
  </r>
  <r>
    <x v="23"/>
    <s v="Selden"/>
    <s v="High End"/>
    <s v="Häagen-Dazs"/>
    <s v="Coffee"/>
    <n v="608"/>
    <n v="969.21158399996841"/>
    <n v="589280.6430719808"/>
    <n v="2033.2239839999338"/>
    <n v="1236200.1822719597"/>
    <n v="1064.0123999999655"/>
    <n v="646919.53919997893"/>
    <n v="3.3441183947367334"/>
    <n v="0.52331292979672039"/>
  </r>
  <r>
    <x v="23"/>
    <s v="Selden"/>
    <s v="High End"/>
    <s v="Häagen-Dazs"/>
    <s v="Banoffee"/>
    <n v="377"/>
    <n v="605.48084999997991"/>
    <n v="228266.28044999242"/>
    <n v="1453.9783499999517"/>
    <n v="548149.8379499818"/>
    <n v="848.49749999997175"/>
    <n v="319883.5574999894"/>
    <n v="3.8567064986736117"/>
    <n v="0.58356955590157167"/>
  </r>
  <r>
    <x v="23"/>
    <s v="Selden"/>
    <s v="Low End"/>
    <s v="Baskin-Robbins"/>
    <s v="Banana Nut Fudge"/>
    <n v="298"/>
    <n v="729.90023249997421"/>
    <n v="217510.2692849923"/>
    <n v="1587.1757499999617"/>
    <n v="472978.37349998858"/>
    <n v="857.27551749998747"/>
    <n v="255468.10421499627"/>
    <n v="5.3260931208052407"/>
    <n v="0.54012639589535572"/>
  </r>
  <r>
    <x v="23"/>
    <s v="Selden"/>
    <s v="Low End"/>
    <s v="Baskin-Robbins"/>
    <s v="Rainbow Sherbet"/>
    <n v="195"/>
    <n v="536.86798499998065"/>
    <n v="104689.25707499623"/>
    <n v="893.14349999996773"/>
    <n v="174162.9824999937"/>
    <n v="356.27551499998708"/>
    <n v="69473.725424997465"/>
    <n v="4.5802230769229118"/>
    <n v="0.39890064138629455"/>
  </r>
  <r>
    <x v="23"/>
    <s v="Selden"/>
    <s v="Low End"/>
    <s v="Baskin-Robbins"/>
    <s v="Burgundy Cherry"/>
    <n v="226"/>
    <n v="393.37927463998648"/>
    <n v="88903.716068636946"/>
    <n v="738.69074399997453"/>
    <n v="166944.10814399424"/>
    <n v="345.31146935998805"/>
    <n v="78040.392075357289"/>
    <n v="3.2685431150441353"/>
    <n v="0.46746418872144413"/>
  </r>
  <r>
    <x v="23"/>
    <s v="Selden"/>
    <s v="Low End"/>
    <s v="Baskin-Robbins"/>
    <s v="Orange Sherbet"/>
    <n v="977"/>
    <n v="1272.6929579999564"/>
    <n v="1243421.0199659574"/>
    <n v="2403.1871579999174"/>
    <n v="2347913.8533659191"/>
    <n v="1130.494199999961"/>
    <n v="1104492.8333999617"/>
    <n v="2.4597616765608161"/>
    <n v="0.47041454771289182"/>
  </r>
  <r>
    <x v="23"/>
    <s v="Selden"/>
    <s v="Low End"/>
    <s v="Baskin-Robbins"/>
    <s v="Banana Nut Fudge"/>
    <n v="967"/>
    <n v="1287.3767699999537"/>
    <n v="1244893.3365899553"/>
    <n v="2436.0497699999123"/>
    <n v="2355660.1275899154"/>
    <n v="1148.6729999999586"/>
    <n v="1110766.7909999602"/>
    <n v="2.5191828024818119"/>
    <n v="0.47153100652783458"/>
  </r>
  <r>
    <x v="23"/>
    <s v="Smithtown"/>
    <s v="Low End"/>
    <s v="Baskin-Robbins"/>
    <s v="Vanilla"/>
    <n v="853"/>
    <n v="1135.7771769999592"/>
    <n v="968817.93198096519"/>
    <n v="2208.3444769999205"/>
    <n v="1883717.8388809322"/>
    <n v="1072.5672999999613"/>
    <n v="914899.906899967"/>
    <n v="2.5889149788979138"/>
    <n v="0.48568840195487306"/>
  </r>
  <r>
    <x v="23"/>
    <s v="Smithtown"/>
    <s v="Low End"/>
    <s v="Baskin-Robbins"/>
    <s v="Banana Nut Fudge"/>
    <n v="816"/>
    <n v="1086.6737279999609"/>
    <n v="886725.76204796811"/>
    <n v="2134.6409279999234"/>
    <n v="1741866.9972479376"/>
    <n v="1047.9671999999625"/>
    <n v="855141.23519996949"/>
    <n v="2.6159815294116711"/>
    <n v="0.49093371454367624"/>
  </r>
  <r>
    <x v="23"/>
    <s v="Smithtown"/>
    <s v="Low End"/>
    <s v="Baskin-Robbins"/>
    <s v="Rocky Road"/>
    <n v="528"/>
    <n v="695.4715679999756"/>
    <n v="367208.98790398712"/>
    <n v="1541.3797679999459"/>
    <n v="813848.51750397147"/>
    <n v="845.90819999997029"/>
    <n v="446639.52959998435"/>
    <n v="2.9192798636362611"/>
    <n v="0.54879934041018241"/>
  </r>
  <r>
    <x v="23"/>
    <s v="Smithtown"/>
    <s v="Low End"/>
    <s v="Baskin-Robbins"/>
    <s v="Vanilla Burnt Almond"/>
    <n v="163"/>
    <n v="272.98639025999057"/>
    <n v="44496.781612378465"/>
    <n v="615.38304599997878"/>
    <n v="100307.43649799655"/>
    <n v="342.3966557399882"/>
    <n v="55810.654885618082"/>
    <n v="3.7753561104293176"/>
    <n v="0.55639598452635952"/>
  </r>
  <r>
    <x v="23"/>
    <s v="Smithtown"/>
    <s v="Low End"/>
    <s v="Baskin-Robbins"/>
    <s v="Pistachio Almond"/>
    <n v="501"/>
    <n v="658.91069099997696"/>
    <n v="330114.25619098847"/>
    <n v="1485.6965909999478"/>
    <n v="744333.99209097389"/>
    <n v="826.78589999997087"/>
    <n v="414219.73589998542"/>
    <n v="2.9654622574849259"/>
    <n v="0.55649713744278217"/>
  </r>
  <r>
    <x v="23"/>
    <s v="Smithtown"/>
    <s v="Low End"/>
    <s v="Baskin-Robbins"/>
    <s v="Egg Nog"/>
    <n v="500"/>
    <n v="657.69499999997697"/>
    <n v="328847.49999998847"/>
    <n v="1483.9449999999479"/>
    <n v="741972.49999997392"/>
    <n v="826.2499999999709"/>
    <n v="413124.99999998545"/>
    <n v="2.9678899999998958"/>
    <n v="0.55679287305122493"/>
  </r>
  <r>
    <x v="23"/>
    <s v="Smithtown"/>
    <s v="High End"/>
    <s v="Ben and Jerry's"/>
    <s v="Cinnamon Buns"/>
    <n v="281"/>
    <n v="782.60430743997176"/>
    <n v="219911.81039063208"/>
    <n v="1658.8700239999582"/>
    <n v="466142.47674398829"/>
    <n v="876.26571655998646"/>
    <n v="246230.66635335621"/>
    <n v="5.9034520427044779"/>
    <n v="0.52823048453614618"/>
  </r>
  <r>
    <x v="23"/>
    <s v="Smithtown"/>
    <s v="High End"/>
    <s v="Ben and Jerry's"/>
    <s v="Raspberry Chocolate Chunk"/>
    <n v="875"/>
    <n v="1288.9406249999558"/>
    <n v="1127823.0468749614"/>
    <n v="2490.3151249999146"/>
    <n v="2179025.7343749255"/>
    <n v="1201.3744999999587"/>
    <n v="1051202.6874999641"/>
    <n v="2.8460744285713311"/>
    <n v="0.48241866579033849"/>
  </r>
  <r>
    <x v="23"/>
    <s v="Smithtown"/>
    <s v="High End"/>
    <s v="Ben and Jerry's"/>
    <s v="Imagine Whirled Peace"/>
    <n v="846"/>
    <n v="1246.4117999999571"/>
    <n v="1054464.3827999637"/>
    <n v="2424.4231919999165"/>
    <n v="2051062.0204319293"/>
    <n v="1178.0113919999594"/>
    <n v="996597.63763196557"/>
    <n v="2.8657484539006104"/>
    <n v="0.48589346772755998"/>
  </r>
  <r>
    <x v="23"/>
    <s v="Smithtown"/>
    <s v="High End"/>
    <s v="Ben and Jerry's"/>
    <s v="Chubby Hubby"/>
    <n v="180"/>
    <n v="327.22839639998875"/>
    <n v="58901.111351997977"/>
    <n v="674.84643999997684"/>
    <n v="121472.35919999583"/>
    <n v="347.61804359998808"/>
    <n v="62571.247847997853"/>
    <n v="3.74914688888876"/>
    <n v="0.51510687912942088"/>
  </r>
  <r>
    <x v="23"/>
    <s v="Smithtown"/>
    <s v="High End"/>
    <s v="Ben and Jerry's"/>
    <s v="Half Baked"/>
    <n v="479"/>
    <n v="713.47049999997489"/>
    <n v="341752.36949998798"/>
    <n v="1603.1720199999436"/>
    <n v="767919.39757997298"/>
    <n v="889.7015199999687"/>
    <n v="426167.028079985"/>
    <n v="3.3469144467639742"/>
    <n v="0.55496322846253265"/>
  </r>
  <r>
    <x v="23"/>
    <s v="Smithtown"/>
    <s v="Low End"/>
    <s v="EDY's"/>
    <s v="Girl Scouts® Samoas® Cookie (Jan-Apr)"/>
    <n v="285"/>
    <n v="534.98250224998128"/>
    <n v="152470.01314124468"/>
    <n v="965.55847499996617"/>
    <n v="275184.16537499038"/>
    <n v="430.57597274998489"/>
    <n v="122714.1522337457"/>
    <n v="3.3879244736840919"/>
    <n v="0.4459346418662008"/>
  </r>
  <r>
    <x v="23"/>
    <s v="Smithtown"/>
    <s v="High End"/>
    <s v="Häagen-Dazs"/>
    <s v="Mocha Chip"/>
    <n v="325"/>
    <n v="717.39096449997419"/>
    <n v="233152.06346249161"/>
    <n v="1103.6629499999601"/>
    <n v="358690.45874998701"/>
    <n v="386.27198549998593"/>
    <n v="125538.3952874954"/>
    <n v="3.3958859999998774"/>
    <n v="0.34999089667728711"/>
  </r>
  <r>
    <x v="23"/>
    <s v="Smithtown"/>
    <s v="High End"/>
    <s v="Häagen-Dazs"/>
    <s v="Vanilla Chocolate Chip"/>
    <n v="895"/>
    <n v="1474.8543899999484"/>
    <n v="1319994.6790499538"/>
    <n v="2859.6708899998998"/>
    <n v="2559405.4465499101"/>
    <n v="1384.8164999999515"/>
    <n v="1239410.7674999563"/>
    <n v="3.1951630055864801"/>
    <n v="0.48425729857326344"/>
  </r>
  <r>
    <x v="23"/>
    <s v="Smithtown"/>
    <s v="High End"/>
    <s v="Häagen-Dazs"/>
    <s v="Pistachio"/>
    <n v="681"/>
    <n v="1134.9253169999593"/>
    <n v="772884.14087697223"/>
    <n v="2320.5902669999164"/>
    <n v="1580321.9718269431"/>
    <n v="1185.6649499999571"/>
    <n v="807437.83094997087"/>
    <n v="3.4076215374448111"/>
    <n v="0.51093248423074589"/>
  </r>
  <r>
    <x v="23"/>
    <s v="Smithtown"/>
    <s v="High End"/>
    <s v="Häagen-Dazs"/>
    <s v="Almond Hazelnut Swirl"/>
    <n v="449"/>
    <n v="732.29654999997479"/>
    <n v="328801.15094998869"/>
    <n v="1664.6890499999429"/>
    <n v="747445.38344997435"/>
    <n v="932.39249999996809"/>
    <n v="418644.23249998566"/>
    <n v="3.7075479955455299"/>
    <n v="0.56010009797325222"/>
  </r>
  <r>
    <x v="23"/>
    <s v="Smithtown"/>
    <s v="High End"/>
    <s v="Häagen-Dazs"/>
    <s v="Banoffee"/>
    <n v="149"/>
    <n v="278.21215061998998"/>
    <n v="41453.610442378507"/>
    <n v="633.68080199997712"/>
    <n v="94418.439497996587"/>
    <n v="355.46865137998714"/>
    <n v="52964.82905561808"/>
    <n v="4.2528912885904502"/>
    <n v="0.56095853031697174"/>
  </r>
  <r>
    <x v="23"/>
    <s v="Smithtown"/>
    <s v="High End"/>
    <s v="Häagen-Dazs"/>
    <s v="Pistachio"/>
    <n v="444"/>
    <n v="740.0618639999733"/>
    <n v="328587.46761598816"/>
    <n v="1687.9322639999391"/>
    <n v="749441.92521597294"/>
    <n v="947.8703999999658"/>
    <n v="420854.45759998477"/>
    <n v="3.8016492432431059"/>
    <n v="0.56155713129967166"/>
  </r>
  <r>
    <x v="23"/>
    <s v="Smithtown"/>
    <s v="High End"/>
    <s v="Häagen-Dazs"/>
    <s v="Pannacotta"/>
    <n v="424"/>
    <n v="691.62837599997624"/>
    <n v="293250.43142398994"/>
    <n v="1599.5969759999452"/>
    <n v="678229.11782397679"/>
    <n v="907.968599999969"/>
    <n v="384978.68639998685"/>
    <n v="3.7726343773583615"/>
    <n v="0.56762335364655003"/>
  </r>
  <r>
    <x v="23"/>
    <s v="Smithtown"/>
    <s v="High End"/>
    <s v="Häagen-Dazs"/>
    <s v="Vanilla"/>
    <n v="389"/>
    <n v="640.4449319999776"/>
    <n v="249133.07854799129"/>
    <n v="1522.1551319999464"/>
    <n v="592118.34634797915"/>
    <n v="881.71019999996884"/>
    <n v="342985.26779998787"/>
    <n v="3.9129951979433071"/>
    <n v="0.57925120867378177"/>
  </r>
  <r>
    <x v="23"/>
    <s v="Smithtown"/>
    <s v="Low End"/>
    <s v="Baskin-Robbins"/>
    <s v="World Class Chocolate"/>
    <n v="366"/>
    <n v="893.41868687996612"/>
    <n v="326991.23939806758"/>
    <n v="1767.4304479999519"/>
    <n v="646879.5439679824"/>
    <n v="874.01176111998575"/>
    <n v="319888.30456991482"/>
    <n v="4.8290449398905793"/>
    <n v="0.4945098473940116"/>
  </r>
  <r>
    <x v="23"/>
    <s v="Smithtown"/>
    <s v="Low End"/>
    <s v="Baskin-Robbins"/>
    <s v="World Class Chocolate"/>
    <n v="255"/>
    <n v="470.74436819998215"/>
    <n v="120039.81389099544"/>
    <n v="834.36821999996835"/>
    <n v="212763.89609999192"/>
    <n v="363.6238517999862"/>
    <n v="92724.082208996479"/>
    <n v="3.2720322352939935"/>
    <n v="0.4358074086282912"/>
  </r>
  <r>
    <x v="23"/>
    <s v="Smithtown"/>
    <s v="Low End"/>
    <s v="Baskin-Robbins"/>
    <s v="Jamoca Almond Fudge"/>
    <n v="229"/>
    <n v="413.42256590998466"/>
    <n v="94673.767593386481"/>
    <n v="771.26066099997149"/>
    <n v="176618.69136899346"/>
    <n v="357.83809508998684"/>
    <n v="81944.923775606978"/>
    <n v="3.3679504847160326"/>
    <n v="0.46396518477428222"/>
  </r>
  <r>
    <x v="23"/>
    <s v="Smithtown"/>
    <s v="Low End"/>
    <s v="Baskin-Robbins"/>
    <s v="Fudge Ribbon"/>
    <n v="960"/>
    <n v="1298.1167999999518"/>
    <n v="1246192.1279999537"/>
    <n v="2460.061799999909"/>
    <n v="2361659.3279999127"/>
    <n v="1161.9449999999572"/>
    <n v="1115467.199999959"/>
    <n v="2.5625643749999054"/>
    <n v="0.47232350016572761"/>
  </r>
  <r>
    <x v="23"/>
    <s v="Smithtown"/>
    <s v="Low End"/>
    <s v="Baskin-Robbins"/>
    <s v="Lemon Sherbet"/>
    <n v="789"/>
    <n v="1078.3515479999592"/>
    <n v="850819.37137196783"/>
    <n v="2135.3367479999192"/>
    <n v="1684780.6941719363"/>
    <n v="1056.9851999999601"/>
    <n v="833961.32279996842"/>
    <n v="2.7063837110265134"/>
    <n v="0.4949969605449791"/>
  </r>
  <r>
    <x v="23"/>
    <s v="St James"/>
    <s v="Low End"/>
    <s v="Baskin-Robbins"/>
    <s v="Strawberry"/>
    <n v="646"/>
    <n v="883.16597999996645"/>
    <n v="570525.22307997837"/>
    <n v="1842.2179799999301"/>
    <n v="1190072.8150799549"/>
    <n v="959.05199999996364"/>
    <n v="619547.59199997655"/>
    <n v="2.8517306191949383"/>
    <n v="0.52059637372554579"/>
  </r>
  <r>
    <x v="23"/>
    <s v="St James"/>
    <s v="Low End"/>
    <s v="Baskin-Robbins"/>
    <s v="Burgundy Cherry"/>
    <n v="644"/>
    <n v="861.72094399996865"/>
    <n v="554948.28793597978"/>
    <n v="1799.0465439999346"/>
    <n v="1158585.9743359578"/>
    <n v="937.3255999999659"/>
    <n v="603637.686399978"/>
    <n v="2.7935505341613891"/>
    <n v="0.52101242356740274"/>
  </r>
  <r>
    <x v="23"/>
    <s v="St James"/>
    <s v="Low End"/>
    <s v="Baskin-Robbins"/>
    <s v="Lemon Crisp"/>
    <n v="390"/>
    <n v="522.16007999998101"/>
    <n v="203642.4311999926"/>
    <n v="1289.152079999953"/>
    <n v="502769.31119998166"/>
    <n v="766.99199999997199"/>
    <n v="299126.87999998906"/>
    <n v="3.3055181538460334"/>
    <n v="0.59495850947236573"/>
  </r>
  <r>
    <x v="23"/>
    <s v="St James"/>
    <s v="High End"/>
    <s v="Ben and Jerry's"/>
    <s v="Imagine Whirled Peace"/>
    <n v="303"/>
    <n v="611.85512123997773"/>
    <n v="185392.10173571325"/>
    <n v="981.84200399996428"/>
    <n v="297498.12721198919"/>
    <n v="369.98688275998654"/>
    <n v="112106.02547627594"/>
    <n v="3.2404026534652286"/>
    <n v="0.37682934856390604"/>
  </r>
  <r>
    <x v="23"/>
    <s v="St James"/>
    <s v="High End"/>
    <s v="Ben and Jerry's"/>
    <s v="Key Lime Pie"/>
    <n v="277"/>
    <n v="565.29433124997854"/>
    <n v="156586.52975624407"/>
    <n v="940.31437499996434"/>
    <n v="260467.08187499014"/>
    <n v="375.0200437499858"/>
    <n v="103880.55211874607"/>
    <n v="3.3946367328518567"/>
    <n v="0.39882411002171486"/>
  </r>
  <r>
    <x v="23"/>
    <s v="St James"/>
    <s v="High End"/>
    <s v="Ben and Jerry's"/>
    <s v="Banana Split"/>
    <n v="992"/>
    <n v="1532.0447999999421"/>
    <n v="1519788.4415999425"/>
    <n v="2891.1717119998907"/>
    <n v="2868042.3383038915"/>
    <n v="1359.1269119999486"/>
    <n v="1348253.896703949"/>
    <n v="2.9144876129031156"/>
    <n v="0.47009553474767807"/>
  </r>
  <r>
    <x v="23"/>
    <s v="St James"/>
    <s v="High End"/>
    <s v="Ben and Jerry's"/>
    <s v="Pistachio Pistachio"/>
    <n v="981"/>
    <n v="1499.6056499999445"/>
    <n v="1471113.1426499456"/>
    <n v="2835.6049859998952"/>
    <n v="2781728.4912658972"/>
    <n v="1335.9993359999507"/>
    <n v="1310615.3486159516"/>
    <n v="2.8905249602445413"/>
    <n v="0.47115142715438862"/>
  </r>
  <r>
    <x v="23"/>
    <s v="St James"/>
    <s v="High End"/>
    <s v="Ben and Jerry's"/>
    <s v="Oatmeal Cookie Chunk"/>
    <n v="975"/>
    <n v="1474.4193749999465"/>
    <n v="1437558.8906249478"/>
    <n v="2791.0632749998986"/>
    <n v="2721286.693124901"/>
    <n v="1316.6438999999521"/>
    <n v="1283727.8024999532"/>
    <n v="2.8626289999998962"/>
    <n v="0.47173559689362465"/>
  </r>
  <r>
    <x v="23"/>
    <s v="St James"/>
    <s v="High End"/>
    <s v="Ben and Jerry's"/>
    <s v="Banana Split"/>
    <n v="841"/>
    <n v="1299.2188499999509"/>
    <n v="1092643.0528499587"/>
    <n v="2530.1827939999043"/>
    <n v="2127883.7297539194"/>
    <n v="1230.9639439999535"/>
    <n v="1035240.6769039608"/>
    <n v="3.0085407776455462"/>
    <n v="0.48651186266821161"/>
  </r>
  <r>
    <x v="23"/>
    <s v="St James"/>
    <s v="High End"/>
    <s v="Ben and Jerry's"/>
    <s v="Key Lime Pie"/>
    <n v="176"/>
    <n v="334.12981475998731"/>
    <n v="58806.847397757767"/>
    <n v="698.38359599997352"/>
    <n v="122915.51289599534"/>
    <n v="364.25378123998621"/>
    <n v="64108.665498237577"/>
    <n v="3.9680886136362132"/>
    <n v="0.52156692013711048"/>
  </r>
  <r>
    <x v="23"/>
    <s v="St James"/>
    <s v="High End"/>
    <s v="Ben and Jerry's"/>
    <s v="Dave Matthews Band MagicBrownies Encore Edition"/>
    <n v="426"/>
    <n v="644.68709999997657"/>
    <n v="274636.70459999004"/>
    <n v="1504.4313239999451"/>
    <n v="640887.74402397661"/>
    <n v="859.74422399996854"/>
    <n v="366251.03942398657"/>
    <n v="3.5315289295773358"/>
    <n v="0.57147455672094205"/>
  </r>
  <r>
    <x v="23"/>
    <s v="St James"/>
    <s v="High End"/>
    <s v="Ben and Jerry's"/>
    <s v="Vanilla HEATH Bar Crunch"/>
    <n v="134"/>
    <n v="232.92050655999148"/>
    <n v="31211.347879038858"/>
    <n v="585.12937599997861"/>
    <n v="78407.336383997128"/>
    <n v="352.2088694399871"/>
    <n v="47195.988504958266"/>
    <n v="4.3666371343281982"/>
    <n v="0.60193332258881493"/>
  </r>
  <r>
    <x v="23"/>
    <s v="St James"/>
    <s v="High End"/>
    <s v="Ben and Jerry's"/>
    <s v="Neapolitan Dynamite"/>
    <n v="127"/>
    <n v="219.56389916999183"/>
    <n v="27884.615194588961"/>
    <n v="574.83620699997857"/>
    <n v="73004.198288997271"/>
    <n v="355.27230782998674"/>
    <n v="45119.583094408314"/>
    <n v="4.526269346456524"/>
    <n v="0.61804093671155957"/>
  </r>
  <r>
    <x v="23"/>
    <s v="St James"/>
    <s v="Low End"/>
    <s v="EDY's"/>
    <s v="Eggnog (Holiday)"/>
    <n v="598"/>
    <n v="970.33840221996468"/>
    <n v="580262.36452753888"/>
    <n v="1507.084361999945"/>
    <n v="901236.44847596716"/>
    <n v="536.74595977998035"/>
    <n v="320974.08394842828"/>
    <n v="2.5202079632106105"/>
    <n v="0.35614858286214501"/>
  </r>
  <r>
    <x v="23"/>
    <s v="St James"/>
    <s v="Low End"/>
    <s v="EDY's"/>
    <s v="Eggnog (Holiday)"/>
    <n v="423"/>
    <n v="732.39129920997334"/>
    <n v="309801.51956581871"/>
    <n v="1214.1416909999557"/>
    <n v="513581.93529298127"/>
    <n v="481.75039178998236"/>
    <n v="203780.41572716256"/>
    <n v="2.8703113262410298"/>
    <n v="0.39678267813472184"/>
  </r>
  <r>
    <x v="23"/>
    <s v="St James"/>
    <s v="Low End"/>
    <s v="EDY's"/>
    <s v="Mint Cookie Crunch "/>
    <n v="336"/>
    <n v="614.04544655997756"/>
    <n v="206319.27004415245"/>
    <n v="1068.4433759999611"/>
    <n v="358996.97433598689"/>
    <n v="454.3979294399835"/>
    <n v="152677.70429183444"/>
    <n v="3.1798909999998841"/>
    <n v="0.42528966873392837"/>
  </r>
  <r>
    <x v="23"/>
    <s v="St James"/>
    <s v="Low End"/>
    <s v="EDY's"/>
    <s v="Eggnog (Holiday)"/>
    <n v="171"/>
    <n v="255.41648807999053"/>
    <n v="43676.219461678382"/>
    <n v="629.4757679999766"/>
    <n v="107640.35632799599"/>
    <n v="374.05927991998607"/>
    <n v="63964.136866317611"/>
    <n v="3.6811448421051263"/>
    <n v="0.59423936382567788"/>
  </r>
  <r>
    <x v="23"/>
    <s v="St James"/>
    <s v="Low End"/>
    <s v="EDY's"/>
    <s v="Eggnog (Holiday)"/>
    <n v="167"/>
    <n v="247.82597654999097"/>
    <n v="41386.938083848494"/>
    <n v="617.48500499997749"/>
    <n v="103119.99583499624"/>
    <n v="369.65902844998652"/>
    <n v="61733.057751147746"/>
    <n v="3.6975149999998651"/>
    <n v="0.59865264007504115"/>
  </r>
  <r>
    <x v="23"/>
    <s v="St James"/>
    <s v="High End"/>
    <s v="Häagen-Dazs"/>
    <s v="Honey Vanilla"/>
    <n v="271"/>
    <n v="843.27789512996878"/>
    <n v="228528.30958022154"/>
    <n v="1742.896522999954"/>
    <n v="472324.95773298753"/>
    <n v="899.61862786998518"/>
    <n v="243796.64815276599"/>
    <n v="6.4313524833946643"/>
    <n v="0.51616295976167315"/>
  </r>
  <r>
    <x v="23"/>
    <s v="St James"/>
    <s v="High End"/>
    <s v="Häagen-Dazs"/>
    <s v="Crème Brûlée"/>
    <n v="965"/>
    <n v="1649.5565249999374"/>
    <n v="1591822.0466249397"/>
    <n v="3158.1402749998806"/>
    <n v="3047605.3653748846"/>
    <n v="1508.5837499999432"/>
    <n v="1455783.3187499449"/>
    <n v="3.2726842227978037"/>
    <n v="0.47768104600736905"/>
  </r>
  <r>
    <x v="23"/>
    <s v="St James"/>
    <s v="High End"/>
    <s v="Häagen-Dazs"/>
    <s v="Vanilla Honey Bee"/>
    <n v="943"/>
    <n v="1616.1765809999386"/>
    <n v="1524054.5158829421"/>
    <n v="3106.0019309998816"/>
    <n v="2928959.8209328884"/>
    <n v="1489.825349999943"/>
    <n v="1404905.3050499463"/>
    <n v="3.2937454199362475"/>
    <n v="0.47966014931624323"/>
  </r>
  <r>
    <x v="23"/>
    <s v="St James"/>
    <s v="High End"/>
    <s v="Häagen-Dazs"/>
    <s v="Belgian Chocolate"/>
    <n v="853"/>
    <n v="1434.5293379999473"/>
    <n v="1223653.525313955"/>
    <n v="2805.2536379998969"/>
    <n v="2392881.3532139119"/>
    <n v="1370.7242999999496"/>
    <n v="1169227.8278999568"/>
    <n v="3.288691252051462"/>
    <n v="0.4886275812754155"/>
  </r>
  <r>
    <x v="23"/>
    <s v="St James"/>
    <s v="High End"/>
    <s v="Häagen-Dazs"/>
    <s v="Belgian Chocolate"/>
    <n v="842"/>
    <n v="1409.5307339999488"/>
    <n v="1186824.8780279569"/>
    <n v="2762.8706339998998"/>
    <n v="2326337.0738279158"/>
    <n v="1353.3398999999511"/>
    <n v="1139512.1957999589"/>
    <n v="3.2813190427552255"/>
    <n v="0.4898310776283708"/>
  </r>
  <r>
    <x v="23"/>
    <s v="St James"/>
    <s v="High End"/>
    <s v="Häagen-Dazs"/>
    <s v="Black Walnut"/>
    <n v="836"/>
    <n v="1429.4621879999459"/>
    <n v="1195030.3891679547"/>
    <n v="2805.6089879998935"/>
    <n v="2345489.1139679109"/>
    <n v="1376.1467999999477"/>
    <n v="1150458.7247999562"/>
    <n v="3.3559916124400639"/>
    <n v="0.4904984286427585"/>
  </r>
  <r>
    <x v="23"/>
    <s v="St James"/>
    <s v="High End"/>
    <s v="Häagen-Dazs"/>
    <s v="Vanilla Chocolate Chip"/>
    <n v="182"/>
    <n v="370.10916923998599"/>
    <n v="67359.868801677454"/>
    <n v="740.88440399997194"/>
    <n v="134840.96152799489"/>
    <n v="370.77523475998595"/>
    <n v="67481.092726317438"/>
    <n v="4.0707934285712746"/>
    <n v="0.50044950704617608"/>
  </r>
  <r>
    <x v="23"/>
    <s v="St James"/>
    <s v="High End"/>
    <s v="Häagen-Dazs"/>
    <s v="Strawberry Cheesecake"/>
    <n v="153"/>
    <n v="295.85768159998878"/>
    <n v="45266.225284798282"/>
    <n v="661.49135999997486"/>
    <n v="101208.17807999616"/>
    <n v="365.63367839998608"/>
    <n v="55941.952795197874"/>
    <n v="4.3234729411763064"/>
    <n v="0.55274142718961583"/>
  </r>
  <r>
    <x v="23"/>
    <s v="St James"/>
    <s v="High End"/>
    <s v="Häagen-Dazs"/>
    <s v="Belgian Chocolate"/>
    <n v="432"/>
    <n v="723.39479999997377"/>
    <n v="312506.55359998869"/>
    <n v="1663.5497999999398"/>
    <n v="718653.51359997399"/>
    <n v="940.15499999996598"/>
    <n v="406146.95999998529"/>
    <n v="3.850809722222083"/>
    <n v="0.56514989812748617"/>
  </r>
  <r>
    <x v="23"/>
    <s v="St James"/>
    <s v="Low End"/>
    <s v="Baskin-Robbins"/>
    <s v="Old Fashioned Butter Pecan"/>
    <n v="337"/>
    <n v="858.0181322699658"/>
    <n v="289152.11057497846"/>
    <n v="1740.7110169999507"/>
    <n v="586619.6127289834"/>
    <n v="882.69288472998494"/>
    <n v="297467.50215400493"/>
    <n v="5.1653145905043045"/>
    <n v="0.50708754992041849"/>
  </r>
  <r>
    <x v="23"/>
    <s v="St James"/>
    <s v="Low End"/>
    <s v="Baskin-Robbins"/>
    <s v="Lemon Crisp"/>
    <n v="982"/>
    <n v="1358.5459359999475"/>
    <n v="1334092.1091519485"/>
    <n v="2562.6323359999005"/>
    <n v="2516504.9539519022"/>
    <n v="1204.0863999999531"/>
    <n v="1182412.8447999537"/>
    <n v="2.6096052301424648"/>
    <n v="0.46986311032016875"/>
  </r>
  <r>
    <x v="23"/>
    <s v="St James"/>
    <s v="Low End"/>
    <s v="Baskin-Robbins"/>
    <s v="Old Fashioned Butter Pecan"/>
    <n v="895"/>
    <n v="1255.4621449999502"/>
    <n v="1123638.6197749553"/>
    <n v="2415.0226449999041"/>
    <n v="2161445.2672749143"/>
    <n v="1159.5604999999539"/>
    <n v="1037806.647499959"/>
    <n v="2.6983493240222391"/>
    <n v="0.48014477313524317"/>
  </r>
  <r>
    <x v="23"/>
    <s v="St James"/>
    <s v="Low End"/>
    <s v="Baskin-Robbins"/>
    <s v="Fudge Ribbon"/>
    <n v="835"/>
    <n v="1171.7955799999534"/>
    <n v="978449.30929996108"/>
    <n v="2289.5375799999092"/>
    <n v="1911763.8792999242"/>
    <n v="1117.7419999999559"/>
    <n v="933314.56999996316"/>
    <n v="2.741961173652586"/>
    <n v="0.4881955246176829"/>
  </r>
  <r>
    <x v="23"/>
    <s v="St James"/>
    <s v="Low End"/>
    <s v="Baskin-Robbins"/>
    <s v="Lemon Crisp"/>
    <n v="834"/>
    <n v="1145.1653999999562"/>
    <n v="955067.94359996344"/>
    <n v="2238.1253999999144"/>
    <n v="1866596.5835999285"/>
    <n v="1092.9599999999582"/>
    <n v="911528.63999996509"/>
    <n v="2.6836035971221994"/>
    <n v="0.48833724866354672"/>
  </r>
  <r>
    <x v="23"/>
    <s v="St James"/>
    <s v="Low End"/>
    <s v="Baskin-Robbins"/>
    <s v="Lemon Sherbet"/>
    <n v="189"/>
    <n v="347.62233623998617"/>
    <n v="65700.621549357384"/>
    <n v="717.7801039999714"/>
    <n v="135660.43965599459"/>
    <n v="370.15776775998523"/>
    <n v="69959.818106637205"/>
    <n v="3.7977783280421766"/>
    <n v="0.51569800513723907"/>
  </r>
  <r>
    <x v="23"/>
    <s v="St James"/>
    <s v="Low End"/>
    <s v="Baskin-Robbins"/>
    <s v="Vanilla"/>
    <n v="644"/>
    <n v="893.37547599996515"/>
    <n v="575333.80654397758"/>
    <n v="1865.1328759999274"/>
    <n v="1201145.5721439533"/>
    <n v="971.75739999996222"/>
    <n v="625811.76559997571"/>
    <n v="2.8961690621116887"/>
    <n v="0.52101242356740274"/>
  </r>
  <r>
    <x v="23"/>
    <s v="St James"/>
    <s v="Low End"/>
    <s v="Baskin-Robbins"/>
    <s v="Lemon Sherbet"/>
    <n v="568"/>
    <n v="797.55379199996821"/>
    <n v="453010.55385598197"/>
    <n v="1727.5345919999311"/>
    <n v="981239.6482559609"/>
    <n v="929.98079999996287"/>
    <n v="528229.09439997887"/>
    <n v="3.0414341408449492"/>
    <n v="0.53832832309502021"/>
  </r>
  <r>
    <x v="23"/>
    <s v="St James"/>
    <s v="High End"/>
    <s v="Ben and Jerry's"/>
    <s v="S'mores"/>
    <n v="332"/>
    <n v="944.7140975599624"/>
    <n v="313645.08038990753"/>
    <n v="1846.9554759999464"/>
    <n v="613189.21803198219"/>
    <n v="902.24137843998403"/>
    <n v="299544.13764207467"/>
    <n v="5.5631189036142965"/>
    <n v="0.48850196453788808"/>
  </r>
  <r>
    <x v="23"/>
    <s v="Stony Brook"/>
    <s v="High End"/>
    <s v="Ben and Jerry's"/>
    <s v="Mint Chocolate Chunk"/>
    <n v="257"/>
    <n v="521.89865280998004"/>
    <n v="134127.95377216488"/>
    <n v="896.48025099996562"/>
    <n v="230395.42450699117"/>
    <n v="374.58159818998558"/>
    <n v="96267.470734826289"/>
    <n v="3.4882500038909168"/>
    <n v="0.41783586171827442"/>
  </r>
  <r>
    <x v="23"/>
    <s v="Stony Brook"/>
    <s v="High End"/>
    <s v="Ben and Jerry's"/>
    <s v="Chocolate Fudge Brownie"/>
    <n v="240"/>
    <n v="482.84571279998153"/>
    <n v="115882.97107199556"/>
    <n v="855.62487999996722"/>
    <n v="205349.97119999214"/>
    <n v="372.77916719998569"/>
    <n v="89467.00012799658"/>
    <n v="3.5651036666665301"/>
    <n v="0.43568060713709023"/>
  </r>
  <r>
    <x v="23"/>
    <s v="Stony Brook"/>
    <s v="High End"/>
    <s v="Ben and Jerry's"/>
    <s v="S'mores"/>
    <n v="977"/>
    <n v="1549.3265999999385"/>
    <n v="1513692.0881999398"/>
    <n v="2931.7777039998832"/>
    <n v="2864346.8168078861"/>
    <n v="1382.4511039999447"/>
    <n v="1350654.7286079463"/>
    <n v="3.000796012282378"/>
    <n v="0.47154022015851982"/>
  </r>
  <r>
    <x v="23"/>
    <s v="Stony Brook"/>
    <s v="High End"/>
    <s v="Ben and Jerry's"/>
    <s v="Chubby Hubby"/>
    <n v="948"/>
    <n v="1483.0748999999425"/>
    <n v="1405955.0051999455"/>
    <n v="2821.8889559998906"/>
    <n v="2675150.7302878965"/>
    <n v="1338.8140559999481"/>
    <n v="1269195.7250879509"/>
    <n v="2.9766761139239355"/>
    <n v="0.47443895804381891"/>
  </r>
  <r>
    <x v="23"/>
    <s v="Stony Brook"/>
    <s v="High End"/>
    <s v="Ben and Jerry's"/>
    <s v="Black Raspberry"/>
    <n v="679"/>
    <n v="1054.6058249999596"/>
    <n v="716077.35517497256"/>
    <n v="2153.5358129999177"/>
    <n v="1462250.8170269441"/>
    <n v="1098.929987999958"/>
    <n v="746173.46185197157"/>
    <n v="3.1716285905742527"/>
    <n v="0.51029102063973897"/>
  </r>
  <r>
    <x v="23"/>
    <s v="Stony Brook"/>
    <s v="High End"/>
    <s v="Ben and Jerry's"/>
    <s v="Mint Chocolate Chunk"/>
    <n v="647"/>
    <n v="1005.0497999999616"/>
    <n v="650267.22059997509"/>
    <n v="2076.7439119999208"/>
    <n v="1343653.3110639488"/>
    <n v="1071.6941119999592"/>
    <n v="693386.0904639737"/>
    <n v="3.2098051190106967"/>
    <n v="0.51604538518565313"/>
  </r>
  <r>
    <x v="23"/>
    <s v="Stony Brook"/>
    <s v="High End"/>
    <s v="Ben and Jerry's"/>
    <s v="Raspberry Chocolate Chunk"/>
    <n v="175"/>
    <n v="335.93813699998697"/>
    <n v="58789.173974997721"/>
    <n v="704.58269999997265"/>
    <n v="123301.97249999522"/>
    <n v="368.64456299998568"/>
    <n v="64512.798524997495"/>
    <n v="4.0261868571427009"/>
    <n v="0.52320978502594517"/>
  </r>
  <r>
    <x v="23"/>
    <s v="Stony Brook"/>
    <s v="High End"/>
    <s v="Ben and Jerry's"/>
    <s v="Chocolate Therapy"/>
    <n v="557"/>
    <n v="873.89122499996597"/>
    <n v="486757.41232498107"/>
    <n v="1878.4773889999269"/>
    <n v="1046311.9056729593"/>
    <n v="1004.5861639999609"/>
    <n v="559554.49334797822"/>
    <n v="3.3724908240573193"/>
    <n v="0.53478746663796017"/>
  </r>
  <r>
    <x v="23"/>
    <s v="Stony Brook"/>
    <s v="High End"/>
    <s v="Ben and Jerry's"/>
    <s v="Cinnamon Buns"/>
    <n v="438"/>
    <n v="687.48479999997323"/>
    <n v="301118.34239998827"/>
    <n v="1589.5653119999379"/>
    <n v="696229.60665597278"/>
    <n v="902.08051199996464"/>
    <n v="395111.26425598451"/>
    <n v="3.6291445479450637"/>
    <n v="0.56750138241567261"/>
  </r>
  <r>
    <x v="23"/>
    <s v="Stony Brook"/>
    <s v="High End"/>
    <s v="Ben and Jerry's"/>
    <s v="Black Raspberry"/>
    <n v="433"/>
    <n v="672.71962499997426"/>
    <n v="291287.59762498888"/>
    <n v="1561.3378849999403"/>
    <n v="676059.30420497421"/>
    <n v="888.61825999996609"/>
    <n v="384771.70657998533"/>
    <n v="3.6058611662816173"/>
    <n v="0.56913898556941767"/>
  </r>
  <r>
    <x v="23"/>
    <s v="Stony Brook"/>
    <s v="High End"/>
    <s v="Ben and Jerry's"/>
    <s v="Triple Caramel Chunk"/>
    <n v="115"/>
    <n v="173.56450769999324"/>
    <n v="19959.918385499222"/>
    <n v="534.60566999997923"/>
    <n v="61479.65204999761"/>
    <n v="361.04116229998601"/>
    <n v="41519.733664498388"/>
    <n v="4.6487449565215586"/>
    <n v="0.67534106456446685"/>
  </r>
  <r>
    <x v="23"/>
    <s v="Stony Brook"/>
    <s v="Low End"/>
    <s v="EDY's"/>
    <s v="Cookies 'N Cream"/>
    <n v="981"/>
    <n v="1546.3135654199398"/>
    <n v="1516933.607676961"/>
    <n v="2727.8590819999131"/>
    <n v="2676029.759441915"/>
    <n v="1181.5455165799733"/>
    <n v="1159096.151764954"/>
    <n v="2.7806922344545497"/>
    <n v="0.4331402323443081"/>
  </r>
  <r>
    <x v="23"/>
    <s v="Stony Brook"/>
    <s v="Low End"/>
    <s v="EDY's"/>
    <s v="Peppermint (Holiday)"/>
    <n v="906"/>
    <n v="1457.4250283999422"/>
    <n v="1320427.0757303475"/>
    <n v="2622.1936399999154"/>
    <n v="2375707.4378399234"/>
    <n v="1164.7686115999732"/>
    <n v="1055280.3621095759"/>
    <n v="2.8942534657835712"/>
    <n v="0.44419626141721963"/>
  </r>
  <r>
    <x v="23"/>
    <s v="Stony Brook"/>
    <s v="Low End"/>
    <s v="EDY's"/>
    <s v="French Vanilla"/>
    <n v="873"/>
    <n v="1394.1380907299456"/>
    <n v="1217082.5532072424"/>
    <n v="2540.4990829999206"/>
    <n v="2217855.6994589306"/>
    <n v="1146.360992269975"/>
    <n v="1000773.1462516882"/>
    <n v="2.9100791328750524"/>
    <n v="0.45123456250820887"/>
  </r>
  <r>
    <x v="23"/>
    <s v="Stony Brook"/>
    <s v="Low End"/>
    <s v="EDY's"/>
    <s v="S'Mores Limited Edition New!"/>
    <n v="226"/>
    <n v="344.29749203998631"/>
    <n v="77811.233201036899"/>
    <n v="751.63868399997"/>
    <n v="169870.34258399322"/>
    <n v="407.34119195998369"/>
    <n v="92059.109382956318"/>
    <n v="3.3258348849556194"/>
    <n v="0.54193750352529746"/>
  </r>
  <r>
    <x v="23"/>
    <s v="Stony Brook"/>
    <s v="Low End"/>
    <s v="EDY's"/>
    <s v="Vanilla"/>
    <n v="174"/>
    <n v="266.94945115998956"/>
    <n v="46449.204501838183"/>
    <n v="652.67403599997442"/>
    <n v="113565.28226399556"/>
    <n v="385.72458483998486"/>
    <n v="67116.077762157365"/>
    <n v="3.7510002068964048"/>
    <n v="0.59099115877807029"/>
  </r>
  <r>
    <x v="23"/>
    <s v="Stony Brook"/>
    <s v="High End"/>
    <s v="Häagen-Dazs"/>
    <s v="Lemon Sorbet"/>
    <n v="241"/>
    <n v="535.29458597997859"/>
    <n v="129005.99522117485"/>
    <n v="926.95105799996315"/>
    <n v="223395.20497799112"/>
    <n v="391.65647201998456"/>
    <n v="94389.209756816272"/>
    <n v="3.8462699502073159"/>
    <n v="0.42252119854638553"/>
  </r>
  <r>
    <x v="23"/>
    <s v="Stony Brook"/>
    <s v="High End"/>
    <s v="Häagen-Dazs"/>
    <s v="Crème Brûlée"/>
    <n v="196"/>
    <n v="416.91645911998336"/>
    <n v="81715.625987516745"/>
    <n v="800.26615199996809"/>
    <n v="156852.16579199376"/>
    <n v="383.34969287998473"/>
    <n v="75136.539804477012"/>
    <n v="4.0829905714284083"/>
    <n v="0.47902774835839868"/>
  </r>
  <r>
    <x v="23"/>
    <s v="Stony Brook"/>
    <s v="High End"/>
    <s v="Häagen-Dazs"/>
    <s v="Honey Vanilla"/>
    <n v="766"/>
    <n v="1316.4460679999497"/>
    <n v="1008397.6880879615"/>
    <n v="2627.1358679998998"/>
    <n v="2012386.0748879232"/>
    <n v="1310.6897999999501"/>
    <n v="1003988.3867999617"/>
    <n v="3.4296812898171014"/>
    <n v="0.49890445940194522"/>
  </r>
  <r>
    <x v="23"/>
    <s v="Stony Brook"/>
    <s v="High End"/>
    <s v="Häagen-Dazs"/>
    <s v="Pistachio"/>
    <n v="746"/>
    <n v="1294.5196259999495"/>
    <n v="965711.64099596231"/>
    <n v="2597.0257259998989"/>
    <n v="1937381.1915959246"/>
    <n v="1302.5060999999494"/>
    <n v="971669.55059996224"/>
    <n v="3.4812677292223846"/>
    <n v="0.50153761934663255"/>
  </r>
  <r>
    <x v="23"/>
    <s v="Stony Brook"/>
    <s v="High End"/>
    <s v="Häagen-Dazs"/>
    <s v="Rocky Road"/>
    <n v="568"/>
    <n v="986.06390399996155"/>
    <n v="560084.29747197812"/>
    <n v="2102.9783039999184"/>
    <n v="1194491.6766719536"/>
    <n v="1116.9143999999569"/>
    <n v="634407.37919997552"/>
    <n v="3.7024265915491519"/>
    <n v="0.53111075747931269"/>
  </r>
  <r>
    <x v="23"/>
    <s v="Stony Brook"/>
    <s v="High End"/>
    <s v="Häagen-Dazs"/>
    <s v="Honey Vanilla"/>
    <n v="164"/>
    <n v="325.42882343998758"/>
    <n v="53370.327044157966"/>
    <n v="694.60322399997335"/>
    <n v="113914.92873599564"/>
    <n v="369.17440055998577"/>
    <n v="60544.60169183767"/>
    <n v="4.2353855121949593"/>
    <n v="0.53148961566006192"/>
  </r>
  <r>
    <x v="23"/>
    <s v="Stony Brook"/>
    <s v="High End"/>
    <s v="Häagen-Dazs"/>
    <s v="Crème Brûlée"/>
    <n v="160"/>
    <n v="322.24454099998718"/>
    <n v="51559.126559997952"/>
    <n v="699.01109999997209"/>
    <n v="111841.77599999553"/>
    <n v="376.76655899998491"/>
    <n v="60282.649439997578"/>
    <n v="4.3688193749998252"/>
    <n v="0.53899939357186166"/>
  </r>
  <r>
    <x v="23"/>
    <s v="Stony Brook"/>
    <s v="Low End"/>
    <s v="Baskin-Robbins"/>
    <s v="Chocolate Chip"/>
    <n v="377"/>
    <n v="965.69097536995969"/>
    <n v="364065.4977144748"/>
    <n v="1860.8040269999433"/>
    <n v="701523.11817897856"/>
    <n v="895.1130516299836"/>
    <n v="337457.62046450377"/>
    <n v="4.9358197002651014"/>
    <n v="0.4810356376287071"/>
  </r>
  <r>
    <x v="23"/>
    <s v="Stony Brook"/>
    <s v="Low End"/>
    <s v="Baskin-Robbins"/>
    <s v="Vanilla Burnt Almond"/>
    <n v="207"/>
    <n v="598.87321262997546"/>
    <n v="123966.75501440492"/>
    <n v="980.29077299995981"/>
    <n v="202920.19001099168"/>
    <n v="381.41756036998436"/>
    <n v="78953.434996586759"/>
    <n v="4.7357042173911106"/>
    <n v="0.38908614757511339"/>
  </r>
  <r>
    <x v="23"/>
    <s v="Stony Brook"/>
    <s v="Low End"/>
    <s v="Baskin-Robbins"/>
    <s v="Chocolate Fudge"/>
    <n v="234"/>
    <n v="442.46419307998229"/>
    <n v="103536.62118071585"/>
    <n v="816.73846799996716"/>
    <n v="191116.80151199232"/>
    <n v="374.27427491998486"/>
    <n v="87580.180331276468"/>
    <n v="3.490335333333193"/>
    <n v="0.45825474075747819"/>
  </r>
  <r>
    <x v="23"/>
    <s v="Stony Brook"/>
    <s v="Low End"/>
    <s v="Baskin-Robbins"/>
    <s v="Burgundy Cherry"/>
    <n v="865"/>
    <n v="1231.1095199999497"/>
    <n v="1064909.7347999564"/>
    <n v="2386.1575199999029"/>
    <n v="2064026.2547999159"/>
    <n v="1155.0479999999532"/>
    <n v="999116.51999995951"/>
    <n v="2.758563606936304"/>
    <n v="0.48406192395881736"/>
  </r>
  <r>
    <x v="23"/>
    <s v="Stony Brook"/>
    <s v="Low End"/>
    <s v="Baskin-Robbins"/>
    <s v="Chocolate Chip"/>
    <n v="724"/>
    <n v="1043.8306199999565"/>
    <n v="755733.36887996853"/>
    <n v="2111.7436199999124"/>
    <n v="1528902.3808799365"/>
    <n v="1067.9129999999559"/>
    <n v="773169.01199996797"/>
    <n v="2.9167729558009841"/>
    <n v="0.5057020132017731"/>
  </r>
  <r>
    <x v="23"/>
    <s v="Stony Brook"/>
    <s v="Low End"/>
    <s v="Baskin-Robbins"/>
    <s v="Cherry Macaroon"/>
    <n v="662"/>
    <n v="944.6931979999614"/>
    <n v="625386.8970759745"/>
    <n v="1957.2383979999199"/>
    <n v="1295691.8194759469"/>
    <n v="1012.5451999999585"/>
    <n v="670304.92239997245"/>
    <n v="2.9565534712989727"/>
    <n v="0.5173336068997354"/>
  </r>
  <r>
    <x v="23"/>
    <s v="Stony Brook"/>
    <s v="Low End"/>
    <s v="Baskin-Robbins"/>
    <s v="Fudge Ribbon"/>
    <n v="171"/>
    <n v="318.92972744998667"/>
    <n v="54536.983393947718"/>
    <n v="698.14139499997088"/>
    <n v="119382.17854499503"/>
    <n v="379.21166754998421"/>
    <n v="64845.195151047308"/>
    <n v="4.0826982163740988"/>
    <n v="0.54317315985825487"/>
  </r>
  <r>
    <x v="23"/>
    <s v="Stony Brook"/>
    <s v="Low End"/>
    <s v="Baskin-Robbins"/>
    <s v="Chocolate"/>
    <n v="472"/>
    <n v="672.33662399997252"/>
    <n v="317342.88652798702"/>
    <n v="1547.0442239999368"/>
    <n v="730204.87372797017"/>
    <n v="874.70759999996426"/>
    <n v="412861.98719998315"/>
    <n v="3.2776360677964762"/>
    <n v="0.56540568551969206"/>
  </r>
  <r>
    <x v="23"/>
    <s v="Stony Brook"/>
    <s v="High End"/>
    <s v="Ben and Jerry's"/>
    <s v="Strawberry"/>
    <n v="882"/>
    <n v="1406.2166999999436"/>
    <n v="1240283.1293999502"/>
    <n v="2712.648347999891"/>
    <n v="2392555.8429359039"/>
    <n v="1306.4316479999475"/>
    <n v="1152272.7135359538"/>
    <n v="3.0755650204080398"/>
    <n v="0.48160744792564614"/>
  </r>
  <r>
    <x v="23"/>
    <s v="Stony Brook"/>
    <s v="High End"/>
    <s v="Ben and Jerry's"/>
    <s v="Everything But The..."/>
    <n v="804"/>
    <n v="1296.5102999999469"/>
    <n v="1042394.2811999574"/>
    <n v="2548.5565319998959"/>
    <n v="2049039.4517279163"/>
    <n v="1252.046231999949"/>
    <n v="1006645.1705279589"/>
    <n v="3.1698464328356915"/>
    <n v="0.49127661728478389"/>
  </r>
  <r>
    <x v="23"/>
    <s v="Stony Brook"/>
    <s v="High End"/>
    <s v="Ben and Jerry's"/>
    <s v="Key Lime Pie"/>
    <n v="754"/>
    <n v="1216.2208499999501"/>
    <n v="917030.5208999624"/>
    <n v="2424.1686739999009"/>
    <n v="1827823.1801959253"/>
    <n v="1207.9478239999507"/>
    <n v="910792.65929596289"/>
    <n v="3.2150778169759957"/>
    <n v="0.49829363647655162"/>
  </r>
  <r>
    <x v="24"/>
    <s v="Centereach"/>
    <s v="High End"/>
    <s v="Ben and Jerry's"/>
    <s v="Raspberry Chocolate Chunk"/>
    <n v="745"/>
    <n v="1188.1259999999522"/>
    <n v="885153.86999996437"/>
    <n v="2374.5154399999051"/>
    <n v="1769014.0027999294"/>
    <n v="1186.3894399999529"/>
    <n v="883860.13279996498"/>
    <n v="3.1872690469797385"/>
    <n v="0.49963433381591332"/>
  </r>
  <r>
    <x v="24"/>
    <s v="Centereach"/>
    <s v="High End"/>
    <s v="Ben and Jerry's"/>
    <s v="Coffee HEATH Bar Crunch"/>
    <n v="180"/>
    <n v="362.01232079998493"/>
    <n v="65162.217743997287"/>
    <n v="746.58167999996886"/>
    <n v="134384.70239999439"/>
    <n v="384.56935919998392"/>
    <n v="69222.484655997105"/>
    <n v="4.1476759999998274"/>
    <n v="0.51510687912942088"/>
  </r>
  <r>
    <x v="24"/>
    <s v="Centereach"/>
    <s v="High End"/>
    <s v="Ben and Jerry's"/>
    <s v="Chocolate Fudge Brownie"/>
    <n v="618"/>
    <n v="985.86449999996046"/>
    <n v="609264.26099997561"/>
    <n v="2060.9353799999176"/>
    <n v="1273658.0648399491"/>
    <n v="1075.070879999957"/>
    <n v="664393.80383997352"/>
    <n v="3.3348468932037503"/>
    <n v="0.52164220694779861"/>
  </r>
  <r>
    <x v="24"/>
    <s v="Centereach"/>
    <s v="High End"/>
    <s v="Ben and Jerry's"/>
    <s v="Coffee"/>
    <n v="488"/>
    <n v="778.59179999996877"/>
    <n v="379952.79839998478"/>
    <n v="1739.5073919999302"/>
    <n v="848879.60729596589"/>
    <n v="960.91559199996141"/>
    <n v="468926.80889598111"/>
    <n v="3.5645643278687094"/>
    <n v="0.55240673102008864"/>
  </r>
  <r>
    <x v="24"/>
    <s v="Centereach"/>
    <s v="High End"/>
    <s v="Ben and Jerry's"/>
    <s v="Coffee"/>
    <n v="417"/>
    <n v="665.40689999997323"/>
    <n v="277474.67729998886"/>
    <n v="1564.0200359999371"/>
    <n v="652196.35501197376"/>
    <n v="898.6131359999639"/>
    <n v="374721.6777119849"/>
    <n v="3.750647568345173"/>
    <n v="0.57455346818843445"/>
  </r>
  <r>
    <x v="24"/>
    <s v="Centereach"/>
    <s v="High End"/>
    <s v="Ben and Jerry's"/>
    <s v="Strawberry"/>
    <n v="113"/>
    <n v="172.14769742999309"/>
    <n v="19452.689809589217"/>
    <n v="539.85765299997831"/>
    <n v="61003.91478899755"/>
    <n v="367.70995556998525"/>
    <n v="41551.224979408333"/>
    <n v="4.7775013539821094"/>
    <n v="0.68112391021342067"/>
  </r>
  <r>
    <x v="24"/>
    <s v="Centereach"/>
    <s v="Low End"/>
    <s v="EDY's"/>
    <s v="Red, White and No More Blues  New!"/>
    <n v="769"/>
    <n v="1268.1185104499491"/>
    <n v="975183.13453601091"/>
    <n v="2390.682694999924"/>
    <n v="1838434.9924549416"/>
    <n v="1122.5641845499749"/>
    <n v="863251.85791893071"/>
    <n v="3.1088201495447647"/>
    <n v="0.46955799985410052"/>
  </r>
  <r>
    <x v="24"/>
    <s v="Centereach"/>
    <s v="Low End"/>
    <s v="EDY's"/>
    <s v="Coffee"/>
    <n v="743"/>
    <n v="1230.9939983199506"/>
    <n v="914628.54075172334"/>
    <n v="2345.0096719999256"/>
    <n v="1742342.1862959447"/>
    <n v="1114.015673679975"/>
    <n v="827713.64554422139"/>
    <n v="3.1561368398383922"/>
    <n v="0.47505802938965885"/>
  </r>
  <r>
    <x v="24"/>
    <s v="Centereach"/>
    <s v="Low End"/>
    <s v="EDY's"/>
    <s v="S'Mores Limited Edition New!"/>
    <n v="317"/>
    <n v="626.69485024997425"/>
    <n v="198662.26752924183"/>
    <n v="1104.4692749999547"/>
    <n v="350116.76017498563"/>
    <n v="477.77442474998043"/>
    <n v="151454.4926457438"/>
    <n v="3.4841302050471756"/>
    <n v="0.43258281200262455"/>
  </r>
  <r>
    <x v="24"/>
    <s v="Centereach"/>
    <s v="Low End"/>
    <s v="EDY's"/>
    <s v="S'Mores Limited Edition New!"/>
    <n v="179"/>
    <n v="284.60216055998814"/>
    <n v="50943.786740237876"/>
    <n v="686.93277599997134"/>
    <n v="122960.96690399486"/>
    <n v="402.33061543998321"/>
    <n v="72017.180163756988"/>
    <n v="3.8376132737428565"/>
    <n v="0.58569139440800244"/>
  </r>
  <r>
    <x v="24"/>
    <s v="Centereach"/>
    <s v="High End"/>
    <s v="Häagen-Dazs"/>
    <s v="Lemon Sorbet"/>
    <n v="282"/>
    <n v="930.52720499996121"/>
    <n v="262408.67180998909"/>
    <n v="1859.5054999999434"/>
    <n v="524380.55099998403"/>
    <n v="928.97829499998215"/>
    <n v="261971.87918999494"/>
    <n v="6.5939911347515725"/>
    <n v="0.49958351561746411"/>
  </r>
  <r>
    <x v="24"/>
    <s v="Centereach"/>
    <s v="High End"/>
    <s v="Häagen-Dazs"/>
    <s v="Caramel Cone"/>
    <n v="734"/>
    <n v="1307.5079639999467"/>
    <n v="959710.84557596082"/>
    <n v="2631.7133639998924"/>
    <n v="1931677.609175921"/>
    <n v="1324.2053999999457"/>
    <n v="971966.76359996013"/>
    <n v="3.5854405504085727"/>
    <n v="0.50317235080165057"/>
  </r>
  <r>
    <x v="24"/>
    <s v="Centereach"/>
    <s v="High End"/>
    <s v="Häagen-Dazs"/>
    <s v="Mocha Chip"/>
    <n v="692"/>
    <n v="1248.5437679999479"/>
    <n v="863992.28745596402"/>
    <n v="2544.1285679998941"/>
    <n v="1760536.9690559267"/>
    <n v="1295.5847999999462"/>
    <n v="896544.68159996264"/>
    <n v="3.6764863699420434"/>
    <n v="0.50924501862674731"/>
  </r>
  <r>
    <x v="24"/>
    <s v="Centereach"/>
    <s v="High End"/>
    <s v="Häagen-Dazs"/>
    <s v="Raspberry Sorbet"/>
    <n v="613"/>
    <n v="1108.7551679999535"/>
    <n v="679666.91798397154"/>
    <n v="2321.4799679999028"/>
    <n v="1423067.2203839405"/>
    <n v="1212.7247999999493"/>
    <n v="743400.30239996896"/>
    <n v="3.787079882544703"/>
    <n v="0.5223929634184119"/>
  </r>
  <r>
    <x v="24"/>
    <s v="Centereach"/>
    <s v="High End"/>
    <s v="Häagen-Dazs"/>
    <s v="Coffee"/>
    <n v="597"/>
    <n v="1063.6122149999567"/>
    <n v="634976.49235497415"/>
    <n v="2240.9674649999088"/>
    <n v="1337857.5766049456"/>
    <n v="1177.3552499999521"/>
    <n v="702881.08424997143"/>
    <n v="3.7537143467335157"/>
    <n v="0.52537810940508234"/>
  </r>
  <r>
    <x v="24"/>
    <s v="Centereach"/>
    <s v="High End"/>
    <s v="Häagen-Dazs"/>
    <s v="Rocky Road"/>
    <n v="554"/>
    <n v="999.69466199995838"/>
    <n v="553830.84274797689"/>
    <n v="2145.4453619999108"/>
    <n v="1188576.7305479506"/>
    <n v="1145.7506999999523"/>
    <n v="634745.88779997372"/>
    <n v="3.8726450577615719"/>
    <n v="0.53403862913195921"/>
  </r>
  <r>
    <x v="24"/>
    <s v="Centereach"/>
    <s v="Low End"/>
    <s v="Baskin-Robbins"/>
    <s v="Very Berry Strawberry"/>
    <n v="222"/>
    <n v="428.91575219998197"/>
    <n v="95219.296988396003"/>
    <n v="812.67461999996578"/>
    <n v="180413.7656399924"/>
    <n v="383.75886779998382"/>
    <n v="85194.468651596399"/>
    <n v="3.6606964864863323"/>
    <n v="0.47221711907282149"/>
  </r>
  <r>
    <x v="24"/>
    <s v="Centereach"/>
    <s v="Low End"/>
    <s v="Baskin-Robbins"/>
    <s v="Chocolate Fudge"/>
    <n v="937"/>
    <n v="1387.0982569999398"/>
    <n v="1299711.0668089436"/>
    <n v="2642.0575569998855"/>
    <n v="2475607.9309088928"/>
    <n v="1254.9592999999456"/>
    <n v="1175896.8640999491"/>
    <n v="2.8196985667021188"/>
    <n v="0.4749931721491259"/>
  </r>
  <r>
    <x v="24"/>
    <s v="Centereach"/>
    <s v="Low End"/>
    <s v="Baskin-Robbins"/>
    <s v="Chocolate Fudge"/>
    <n v="921"/>
    <n v="1345.2678599999429"/>
    <n v="1238991.6990599474"/>
    <n v="2571.7818599998905"/>
    <n v="2368611.0930598993"/>
    <n v="1226.5139999999476"/>
    <n v="1129619.3939999519"/>
    <n v="2.7923798697067213"/>
    <n v="0.47691214370724266"/>
  </r>
  <r>
    <x v="24"/>
    <s v="Centereach"/>
    <s v="Low End"/>
    <s v="Baskin-Robbins"/>
    <s v="Chocolate Almond"/>
    <n v="864"/>
    <n v="1251.1782719999474"/>
    <n v="1081018.0270079544"/>
    <n v="2425.6860719998986"/>
    <n v="2095792.7662079125"/>
    <n v="1174.5077999999512"/>
    <n v="1014774.739199958"/>
    <n v="2.8075070277776604"/>
    <n v="0.48419612643098869"/>
  </r>
  <r>
    <x v="24"/>
    <s v="Centereach"/>
    <s v="Low End"/>
    <s v="Baskin-Robbins"/>
    <s v="Chocolate Almond"/>
    <n v="778"/>
    <n v="1126.7945159999529"/>
    <n v="876646.13344796328"/>
    <n v="2238.8729159999061"/>
    <n v="1741843.128647927"/>
    <n v="1112.0783999999533"/>
    <n v="865196.99519996368"/>
    <n v="2.8777286838045066"/>
    <n v="0.49671349903452933"/>
  </r>
  <r>
    <x v="24"/>
    <s v="Centereach"/>
    <s v="Low End"/>
    <s v="Baskin-Robbins"/>
    <s v="Chocolate"/>
    <n v="700"/>
    <n v="1014.1039999999574"/>
    <n v="709872.79999997024"/>
    <n v="2069.7039999999133"/>
    <n v="1448792.7999999393"/>
    <n v="1055.5999999999558"/>
    <n v="738919.99999996903"/>
    <n v="2.9567199999998763"/>
    <n v="0.51002462187829756"/>
  </r>
  <r>
    <x v="24"/>
    <s v="Centereach"/>
    <s v="Low End"/>
    <s v="Baskin-Robbins"/>
    <s v="Very Berry Strawberry"/>
    <n v="648"/>
    <n v="938.89951199996062"/>
    <n v="608406.88377597451"/>
    <n v="1956.7833119999179"/>
    <n v="1267995.5861759468"/>
    <n v="1017.8837999999573"/>
    <n v="659588.70239997224"/>
    <n v="3.0197273333332069"/>
    <n v="0.52018217538846223"/>
  </r>
  <r>
    <x v="24"/>
    <s v="Centereach"/>
    <s v="Low End"/>
    <s v="Baskin-Robbins"/>
    <s v="Lemon Sherbet"/>
    <n v="597"/>
    <n v="874.50888299996268"/>
    <n v="522081.80315097771"/>
    <n v="1866.0355829999201"/>
    <n v="1114023.2430509522"/>
    <n v="991.52669999995737"/>
    <n v="591941.4398999745"/>
    <n v="3.1256877437184589"/>
    <n v="0.53135465852475106"/>
  </r>
  <r>
    <x v="24"/>
    <s v="Centereach"/>
    <s v="Low End"/>
    <s v="Baskin-Robbins"/>
    <s v="Rainbow Sherbet"/>
    <n v="524"/>
    <n v="767.99273999996717"/>
    <n v="402428.1957599828"/>
    <n v="1706.2937399999273"/>
    <n v="894097.91975996189"/>
    <n v="938.30099999996014"/>
    <n v="491669.72399997909"/>
    <n v="3.25628576335864"/>
    <n v="0.54990590307153098"/>
  </r>
  <r>
    <x v="24"/>
    <s v="Centereach"/>
    <s v="Low End"/>
    <s v="Baskin-Robbins"/>
    <s v="Chocolate Almond"/>
    <n v="156"/>
    <n v="291.14502719998757"/>
    <n v="45418.624243198057"/>
    <n v="674.77711999997121"/>
    <n v="105265.23071999551"/>
    <n v="383.63209279998364"/>
    <n v="59846.606476797453"/>
    <n v="4.3254943589741748"/>
    <n v="0.56853156609696553"/>
  </r>
  <r>
    <x v="24"/>
    <s v="Centereach"/>
    <s v="Low End"/>
    <s v="Baskin-Robbins"/>
    <s v="Strawberry"/>
    <n v="146"/>
    <n v="273.28466621998814"/>
    <n v="39899.561268118268"/>
    <n v="661.48356199997113"/>
    <n v="96576.600051995789"/>
    <n v="388.19889577998299"/>
    <n v="56677.03878387752"/>
    <n v="4.5307093287669256"/>
    <n v="0.58686098654708507"/>
  </r>
  <r>
    <x v="24"/>
    <s v="Centereach"/>
    <s v="High End"/>
    <s v="Ben and Jerry's"/>
    <s v="Dave Matthews Band MagicBrownies Encore Edition"/>
    <n v="248"/>
    <n v="771.6616025599676"/>
    <n v="191372.07743487196"/>
    <n v="1677.3909759999506"/>
    <n v="415992.96204798773"/>
    <n v="905.72937343998296"/>
    <n v="224620.88461311578"/>
    <n v="6.7636732903223811"/>
    <n v="0.53996318473100557"/>
  </r>
  <r>
    <x v="24"/>
    <s v="Centereach"/>
    <s v="High End"/>
    <s v="Ben and Jerry's"/>
    <s v="Coffee HEATH Bar Crunch"/>
    <n v="174"/>
    <n v="356.99595911998449"/>
    <n v="62117.296886877302"/>
    <n v="751.3553519999673"/>
    <n v="130735.83124799431"/>
    <n v="394.35939287998281"/>
    <n v="68618.53436111701"/>
    <n v="4.3181342068963637"/>
    <n v="0.52486402316862713"/>
  </r>
  <r>
    <x v="24"/>
    <s v="Centereach"/>
    <s v="High End"/>
    <s v="Ben and Jerry's"/>
    <s v="Neapolitan Dynamite"/>
    <n v="561"/>
    <n v="939.49267499995915"/>
    <n v="527055.3906749771"/>
    <n v="2015.4825269999126"/>
    <n v="1130685.6976469511"/>
    <n v="1075.9898519999533"/>
    <n v="603630.30697197397"/>
    <n v="3.5926604759356731"/>
    <n v="0.53386215835946071"/>
  </r>
  <r>
    <x v="24"/>
    <s v="Lake Grove"/>
    <s v="High End"/>
    <s v="Ben and Jerry's"/>
    <s v="Banana Split"/>
    <n v="505"/>
    <n v="836.73449999996421"/>
    <n v="422550.92249998194"/>
    <n v="1850.1681799999208"/>
    <n v="934334.93089995999"/>
    <n v="1013.4336799999566"/>
    <n v="511784.00839997805"/>
    <n v="3.663699366336477"/>
    <n v="0.54775219407351383"/>
  </r>
  <r>
    <x v="24"/>
    <s v="Lake Grove"/>
    <s v="High End"/>
    <s v="Ben and Jerry's"/>
    <s v="Strawberry Cheesecake"/>
    <n v="503"/>
    <n v="842.47469999996338"/>
    <n v="423764.77409998159"/>
    <n v="1865.071867999919"/>
    <n v="938131.14960395929"/>
    <n v="1022.5971679999557"/>
    <n v="514366.3755039777"/>
    <n v="3.707896357852722"/>
    <n v="0.54828834510091917"/>
  </r>
  <r>
    <x v="24"/>
    <s v="Lake Grove"/>
    <s v="High End"/>
    <s v="Ben and Jerry's"/>
    <s v="Half Baked"/>
    <n v="487"/>
    <n v="815.78587499996456"/>
    <n v="397287.72112498275"/>
    <n v="1823.7495349999208"/>
    <n v="888166.02354496147"/>
    <n v="1007.9636599999562"/>
    <n v="490878.30241997872"/>
    <n v="3.7448655749485025"/>
    <n v="0.55268754873184933"/>
  </r>
  <r>
    <x v="24"/>
    <s v="Lake Grove"/>
    <s v="High End"/>
    <s v="Ben and Jerry's"/>
    <s v="Chubby Hubby"/>
    <n v="466"/>
    <n v="763.72739999996793"/>
    <n v="355896.96839998505"/>
    <n v="1730.9260559999275"/>
    <n v="806611.54209596617"/>
    <n v="967.19865599995956"/>
    <n v="450714.57369598112"/>
    <n v="3.714433596566368"/>
    <n v="0.55877525943257278"/>
  </r>
  <r>
    <x v="24"/>
    <s v="Lake Grove"/>
    <s v="High End"/>
    <s v="Ben and Jerry's"/>
    <s v="Butter Pecan"/>
    <n v="435"/>
    <n v="723.6877499999689"/>
    <n v="314804.17124998645"/>
    <n v="1677.070109999928"/>
    <n v="729525.49784996873"/>
    <n v="953.38235999995914"/>
    <n v="414721.32659998228"/>
    <n v="3.8553335862067311"/>
    <n v="0.5684809205740361"/>
  </r>
  <r>
    <x v="24"/>
    <s v="Lake Grove"/>
    <s v="High End"/>
    <s v="Ben and Jerry's"/>
    <s v="Black Raspberry"/>
    <n v="406"/>
    <n v="671.14844999997138"/>
    <n v="272486.27069998835"/>
    <n v="1592.0508179999322"/>
    <n v="646372.63210797252"/>
    <n v="920.9023679999608"/>
    <n v="373886.36140798416"/>
    <n v="3.9213074334973701"/>
    <n v="0.5784377970779071"/>
  </r>
  <r>
    <x v="24"/>
    <s v="Lake Grove"/>
    <s v="High End"/>
    <s v="Ben and Jerry's"/>
    <s v="Vanilla"/>
    <n v="396"/>
    <n v="663.43859999997119"/>
    <n v="262721.68559998862"/>
    <n v="1587.516983999931"/>
    <n v="628656.72566397267"/>
    <n v="924.07838399995978"/>
    <n v="365935.04006398405"/>
    <n v="4.0088812727270984"/>
    <n v="0.5820903923003321"/>
  </r>
  <r>
    <x v="24"/>
    <s v="Lake Grove"/>
    <s v="High End"/>
    <s v="Ben and Jerry's"/>
    <s v="Mint Chocolate Chunk"/>
    <n v="379"/>
    <n v="626.68597499997327"/>
    <n v="237513.98452498988"/>
    <n v="1523.2345789999351"/>
    <n v="577305.90544097545"/>
    <n v="896.54860399996187"/>
    <n v="339791.9209159856"/>
    <n v="4.0190885989444203"/>
    <n v="0.58858209783327142"/>
  </r>
  <r>
    <x v="24"/>
    <s v="Lake Grove"/>
    <s v="Low End"/>
    <s v="EDY's"/>
    <s v="Mud Pie Limited Edition"/>
    <n v="688"/>
    <n v="1196.4066696799487"/>
    <n v="823127.78873980464"/>
    <n v="2315.0731279999222"/>
    <n v="1592770.3120639464"/>
    <n v="1118.6664583199736"/>
    <n v="769642.52332414174"/>
    <n v="3.3649318720929102"/>
    <n v="0.48320998796544762"/>
  </r>
  <r>
    <x v="24"/>
    <s v="Lake Grove"/>
    <s v="Low End"/>
    <s v="EDY's"/>
    <s v="Coffee"/>
    <n v="330"/>
    <n v="655.81101029997251"/>
    <n v="216417.63339899093"/>
    <n v="1145.6121299999518"/>
    <n v="378052.00289998407"/>
    <n v="489.80111969997927"/>
    <n v="161634.36950099314"/>
    <n v="3.4715519090907629"/>
    <n v="0.42754533307883175"/>
  </r>
  <r>
    <x v="24"/>
    <s v="Lake Grove"/>
    <s v="Low End"/>
    <s v="EDY's"/>
    <s v="S'Mores Limited Edition New!"/>
    <n v="221"/>
    <n v="506.17615948997792"/>
    <n v="111864.93124728512"/>
    <n v="968.84607899995785"/>
    <n v="214114.9834589907"/>
    <n v="462.66991950997993"/>
    <n v="102250.05221170558"/>
    <n v="4.3839189095020714"/>
    <n v="0.47754739327380824"/>
  </r>
  <r>
    <x v="24"/>
    <s v="Lake Grove"/>
    <s v="Low End"/>
    <s v="EDY's"/>
    <s v="Girl Scouts® Samoas® Cookie (Jan-Apr)"/>
    <n v="214"/>
    <n v="484.98755005997958"/>
    <n v="103787.33571283563"/>
    <n v="935.33322599996075"/>
    <n v="200161.31036399159"/>
    <n v="450.34567593998116"/>
    <n v="96373.974651155964"/>
    <n v="4.3707160093456112"/>
    <n v="0.48148153344870065"/>
  </r>
  <r>
    <x v="24"/>
    <s v="Lake Grove"/>
    <s v="High End"/>
    <s v="Häagen-Dazs"/>
    <s v="Black Walnut"/>
    <n v="335"/>
    <n v="825.69951749996403"/>
    <n v="276609.33836248796"/>
    <n v="1757.2992499999455"/>
    <n v="588695.24874998175"/>
    <n v="931.59973249998143"/>
    <n v="312085.91038749379"/>
    <n v="5.2456694029849116"/>
    <n v="0.53013152569205857"/>
  </r>
  <r>
    <x v="24"/>
    <s v="Lake Grove"/>
    <s v="High End"/>
    <s v="Häagen-Dazs"/>
    <s v="Lemon Sorbet"/>
    <n v="961"/>
    <n v="1780.3101599999227"/>
    <n v="1710878.0637599258"/>
    <n v="3410.7861599998514"/>
    <n v="3277765.4997598571"/>
    <n v="1630.4759999999287"/>
    <n v="1566887.4359999313"/>
    <n v="3.5492051612901681"/>
    <n v="0.47803524569244754"/>
  </r>
  <r>
    <x v="24"/>
    <s v="Lake Grove"/>
    <s v="High End"/>
    <s v="Häagen-Dazs"/>
    <s v="Caramel Cone"/>
    <n v="933"/>
    <n v="1690.3384919999291"/>
    <n v="1577085.813035934"/>
    <n v="3254.3146919998635"/>
    <n v="3036275.6076358724"/>
    <n v="1563.9761999999344"/>
    <n v="1459189.7945999384"/>
    <n v="3.4880114598069278"/>
    <n v="0.48058542213040534"/>
  </r>
  <r>
    <x v="24"/>
    <s v="Lake Grove"/>
    <s v="High End"/>
    <s v="Häagen-Dazs"/>
    <s v="Chocolate Chip"/>
    <n v="181"/>
    <n v="389.66909387998362"/>
    <n v="70530.105992277036"/>
    <n v="782.57014799996716"/>
    <n v="141645.19678799406"/>
    <n v="392.90105411998354"/>
    <n v="71115.090795717028"/>
    <n v="4.3235919779003709"/>
    <n v="0.50206496519721577"/>
  </r>
  <r>
    <x v="24"/>
    <s v="Lake Grove"/>
    <s v="High End"/>
    <s v="Häagen-Dazs"/>
    <s v="Rum Raisin"/>
    <n v="699"/>
    <n v="1266.9172289999469"/>
    <n v="885575.14307096286"/>
    <n v="2576.0453789998919"/>
    <n v="1800655.7199209244"/>
    <n v="1309.128149999945"/>
    <n v="915080.57684996154"/>
    <n v="3.6853295836908324"/>
    <n v="0.50819296922020563"/>
  </r>
  <r>
    <x v="24"/>
    <s v="Lake Grove"/>
    <s v="High End"/>
    <s v="Häagen-Dazs"/>
    <s v="Rocky Road"/>
    <n v="615"/>
    <n v="1139.6306699999504"/>
    <n v="700872.8620499695"/>
    <n v="2384.3051699998964"/>
    <n v="1466347.6795499362"/>
    <n v="1244.674499999946"/>
    <n v="765474.81749996671"/>
    <n v="3.8769189756095876"/>
    <n v="0.52202818484011426"/>
  </r>
  <r>
    <x v="24"/>
    <s v="Lake Grove"/>
    <s v="High End"/>
    <s v="Häagen-Dazs"/>
    <s v="Raspberry Sorbet"/>
    <n v="517"/>
    <n v="937.56243899996059"/>
    <n v="484719.78096297965"/>
    <n v="2048.584088999914"/>
    <n v="1059117.9740129556"/>
    <n v="1111.0216499999533"/>
    <n v="574398.1930499759"/>
    <n v="3.9624450464214971"/>
    <n v="0.54233636586640499"/>
  </r>
  <r>
    <x v="24"/>
    <s v="Lake Grove"/>
    <s v="High End"/>
    <s v="Häagen-Dazs"/>
    <s v="Rum Raisin"/>
    <n v="432"/>
    <n v="783.63287999996714"/>
    <n v="338529.40415998583"/>
    <n v="1802.0758799999246"/>
    <n v="778496.78015996749"/>
    <n v="1018.4429999999575"/>
    <n v="439967.37599998165"/>
    <n v="4.1714719444442698"/>
    <n v="0.56514989812748617"/>
  </r>
  <r>
    <x v="24"/>
    <s v="Lake Grove"/>
    <s v="High End"/>
    <s v="Häagen-Dazs"/>
    <s v="Caramel Cone"/>
    <n v="137"/>
    <n v="270.12929228998865"/>
    <n v="37007.713043728443"/>
    <n v="654.6415589999724"/>
    <n v="89685.893582996214"/>
    <n v="384.51226670998375"/>
    <n v="52678.180539267771"/>
    <n v="4.7784055401457843"/>
    <n v="0.58736305604759198"/>
  </r>
  <r>
    <x v="24"/>
    <s v="Lake Grove"/>
    <s v="High End"/>
    <s v="Häagen-Dazs"/>
    <s v="Chocolate"/>
    <n v="352"/>
    <n v="652.71465599997157"/>
    <n v="229755.55891199"/>
    <n v="1604.4412559999303"/>
    <n v="564763.3221119754"/>
    <n v="951.72659999995869"/>
    <n v="335007.76319998538"/>
    <n v="4.5580717499998018"/>
    <n v="0.59318257769856308"/>
  </r>
  <r>
    <x v="24"/>
    <s v="Lake Grove"/>
    <s v="Low End"/>
    <s v="Baskin-Robbins"/>
    <s v="Cherry Macaroon"/>
    <n v="359"/>
    <n v="977.02583084995604"/>
    <n v="350752.27327513421"/>
    <n v="1892.1735349999371"/>
    <n v="679290.29906497744"/>
    <n v="915.14770414998111"/>
    <n v="328538.02578984323"/>
    <n v="5.2706783704733624"/>
    <n v="0.48364892924581121"/>
  </r>
  <r>
    <x v="24"/>
    <s v="Lake Grove"/>
    <s v="Low End"/>
    <s v="Baskin-Robbins"/>
    <s v="Cherry Macaroon"/>
    <n v="260"/>
    <n v="756.64665839996587"/>
    <n v="196728.13118399112"/>
    <n v="1166.3226399999473"/>
    <n v="303243.88639998628"/>
    <n v="409.67598159998147"/>
    <n v="106515.75521599516"/>
    <n v="4.4858563076921047"/>
    <n v="0.35125441927458423"/>
  </r>
  <r>
    <x v="24"/>
    <s v="Lake Grove"/>
    <s v="Low End"/>
    <s v="Baskin-Robbins"/>
    <s v="Peppermint Stick"/>
    <n v="255"/>
    <n v="738.18761294996716"/>
    <n v="188237.84130224164"/>
    <n v="1143.5634449999491"/>
    <n v="291608.67847498698"/>
    <n v="405.37583204998191"/>
    <n v="103370.83717274535"/>
    <n v="4.4845625294115647"/>
    <n v="0.35448477635624315"/>
  </r>
  <r>
    <x v="24"/>
    <s v="Lake Grove"/>
    <s v="Low End"/>
    <s v="Baskin-Robbins"/>
    <s v="Very Berry Strawberry"/>
    <n v="214"/>
    <n v="640.8240167999719"/>
    <n v="137136.33959519397"/>
    <n v="1039.6152799999545"/>
    <n v="222477.66991999027"/>
    <n v="398.79126319998261"/>
    <n v="85341.33032479629"/>
    <n v="4.8580153271025912"/>
    <n v="0.38359503834918629"/>
  </r>
  <r>
    <x v="24"/>
    <s v="Lake Grove"/>
    <s v="Low End"/>
    <s v="Baskin-Robbins"/>
    <s v="World Class Chocolate"/>
    <n v="881"/>
    <n v="1323.1324929999414"/>
    <n v="1165679.7263329483"/>
    <n v="2554.0481929998869"/>
    <n v="2250116.4580329005"/>
    <n v="1230.9156999999454"/>
    <n v="1084436.7316999522"/>
    <n v="2.8990331362087249"/>
    <n v="0.48194693560349744"/>
  </r>
  <r>
    <x v="24"/>
    <s v="Lake Grove"/>
    <s v="Low End"/>
    <s v="Baskin-Robbins"/>
    <s v="Pistachio Almond"/>
    <n v="708"/>
    <n v="1052.4632399999541"/>
    <n v="745143.97391996754"/>
    <n v="2141.5892399999066"/>
    <n v="1516245.1819199338"/>
    <n v="1089.1259999999525"/>
    <n v="771101.20799996622"/>
    <n v="3.0248435593219019"/>
    <n v="0.50855970867690758"/>
  </r>
  <r>
    <x v="24"/>
    <s v="Lake Grove"/>
    <s v="Low End"/>
    <s v="Baskin-Robbins"/>
    <s v="Chocolate Fudge"/>
    <n v="668"/>
    <n v="1014.5370239999542"/>
    <n v="677710.73203196935"/>
    <n v="2096.7546239999051"/>
    <n v="1400632.0888319367"/>
    <n v="1082.2175999999508"/>
    <n v="722921.35679996735"/>
    <n v="3.1388542275447682"/>
    <n v="0.516139364908347"/>
  </r>
  <r>
    <x v="24"/>
    <s v="Lake Grove"/>
    <s v="Low End"/>
    <s v="Baskin-Robbins"/>
    <s v="Peppermint Stick"/>
    <n v="566"/>
    <n v="859.84795599996119"/>
    <n v="486673.94309597806"/>
    <n v="1864.4823559999161"/>
    <n v="1055297.0134959526"/>
    <n v="1004.6343999999549"/>
    <n v="568623.07039997447"/>
    <n v="3.2941384381623959"/>
    <n v="0.53882751787220462"/>
  </r>
  <r>
    <x v="24"/>
    <s v="Lake Grove"/>
    <s v="Low End"/>
    <s v="Baskin-Robbins"/>
    <s v="Orange Sherbet"/>
    <n v="405"/>
    <n v="607.68629999997313"/>
    <n v="246112.95149998911"/>
    <n v="1478.5562999999345"/>
    <n v="598815.30149997352"/>
    <n v="870.86999999996135"/>
    <n v="352702.34999998438"/>
    <n v="3.6507562962961346"/>
    <n v="0.58900022948060882"/>
  </r>
  <r>
    <x v="24"/>
    <s v="Lake Grove"/>
    <s v="High End"/>
    <s v="Ben and Jerry's"/>
    <s v="Strawberry"/>
    <n v="349"/>
    <n v="1052.2206907099535"/>
    <n v="367225.02105777379"/>
    <n v="1984.0763409999342"/>
    <n v="692442.64300897706"/>
    <n v="931.85565028998076"/>
    <n v="325217.62195120327"/>
    <n v="5.685032495701817"/>
    <n v="0.46966723559656198"/>
  </r>
  <r>
    <x v="24"/>
    <s v="Lake Grove"/>
    <s v="High End"/>
    <s v="Ben and Jerry's"/>
    <s v="Coffee"/>
    <n v="318"/>
    <n v="974.45973563995665"/>
    <n v="309878.19593350624"/>
    <n v="1902.6762439999377"/>
    <n v="605051.04559198022"/>
    <n v="928.21650835998105"/>
    <n v="295172.84965847398"/>
    <n v="5.9832586289306215"/>
    <n v="0.48784784657247837"/>
  </r>
  <r>
    <x v="24"/>
    <s v="Lake Grove"/>
    <s v="High End"/>
    <s v="Ben and Jerry's"/>
    <s v="Coffee HEATH Bar Crunch"/>
    <n v="298"/>
    <n v="926.16200595995872"/>
    <n v="275996.27777606773"/>
    <n v="1852.8971159999398"/>
    <n v="552163.34056798206"/>
    <n v="926.73511003998112"/>
    <n v="276167.06279191433"/>
    <n v="6.2177755570467781"/>
    <n v="0.50015465081009458"/>
  </r>
  <r>
    <x v="24"/>
    <s v="Lake Grove"/>
    <s v="High End"/>
    <s v="Ben and Jerry's"/>
    <s v="Oatmeal Cookie Chunk"/>
    <n v="232"/>
    <n v="751.913498239967"/>
    <n v="174443.93159167236"/>
    <n v="1166.3287039999489"/>
    <n v="270588.25932798814"/>
    <n v="414.41520575998186"/>
    <n v="96144.327736315783"/>
    <n v="5.0272788965515041"/>
    <n v="0.35531596224866641"/>
  </r>
  <r>
    <x v="24"/>
    <s v="Lake Grove"/>
    <s v="High End"/>
    <s v="Ben and Jerry's"/>
    <s v="Neapolitan Dynamite"/>
    <n v="263"/>
    <n v="592.48061082997322"/>
    <n v="155822.40064828296"/>
    <n v="1007.4847929999544"/>
    <n v="264968.50055898802"/>
    <n v="415.00418216998116"/>
    <n v="109146.09991070506"/>
    <n v="3.8307406577945033"/>
    <n v="0.41192103846474631"/>
  </r>
  <r>
    <x v="24"/>
    <s v="Lake Grove"/>
    <s v="High End"/>
    <s v="Ben and Jerry's"/>
    <s v="Chocolate Chip Cookie Dough"/>
    <n v="787"/>
    <n v="1351.082249999939"/>
    <n v="1063301.7307499519"/>
    <n v="2667.9286899998797"/>
    <n v="2099659.8790299054"/>
    <n v="1316.8464399999407"/>
    <n v="1036358.1482799535"/>
    <n v="3.3899983354509273"/>
    <n v="0.49358382213731511"/>
  </r>
  <r>
    <x v="24"/>
    <s v="Lake Grove"/>
    <s v="High End"/>
    <s v="Ben and Jerry's"/>
    <s v="Orange &amp; Cream"/>
    <n v="193"/>
    <n v="414.47663213998129"/>
    <n v="79993.990003016384"/>
    <n v="821.18639399996289"/>
    <n v="158488.97404199283"/>
    <n v="406.7097618599816"/>
    <n v="78494.984038976443"/>
    <n v="4.254851782383227"/>
    <n v="0.49527094558753731"/>
  </r>
  <r>
    <x v="24"/>
    <s v="Lake Grove"/>
    <s v="High End"/>
    <s v="Ben and Jerry's"/>
    <s v="Cherry Garcia"/>
    <n v="677"/>
    <n v="1138.0200749999503"/>
    <n v="770439.5907749664"/>
    <n v="2325.5205829998986"/>
    <n v="1574377.4346909313"/>
    <n v="1187.5005079999482"/>
    <n v="803937.84391596494"/>
    <n v="3.4350377887738532"/>
    <n v="0.51063857128629853"/>
  </r>
  <r>
    <x v="24"/>
    <s v="Selden"/>
    <s v="High End"/>
    <s v="Ben and Jerry's"/>
    <s v="Strawberry Cheesecake"/>
    <n v="180"/>
    <n v="377.43302759998323"/>
    <n v="67937.944967996984"/>
    <n v="778.38395999996533"/>
    <n v="140109.11279999375"/>
    <n v="400.95093239998209"/>
    <n v="72171.167831996761"/>
    <n v="4.3243553333331404"/>
    <n v="0.51510687912942088"/>
  </r>
  <r>
    <x v="24"/>
    <s v="Selden"/>
    <s v="High End"/>
    <s v="Ben and Jerry's"/>
    <s v="Peanut Butter Cup"/>
    <n v="611"/>
    <n v="1036.2865499999541"/>
    <n v="633171.08204997191"/>
    <n v="2172.7455819999036"/>
    <n v="1327547.5506019411"/>
    <n v="1136.4590319999495"/>
    <n v="694376.46855196916"/>
    <n v="3.55604841571179"/>
    <n v="0.52305205055526838"/>
  </r>
  <r>
    <x v="24"/>
    <s v="Selden"/>
    <s v="High End"/>
    <s v="Ben and Jerry's"/>
    <s v="Oatmeal Cookie Chunk"/>
    <n v="131"/>
    <n v="251.33799164998899"/>
    <n v="32925.27690614856"/>
    <n v="642.35521499997185"/>
    <n v="84148.533164996319"/>
    <n v="391.01722334998283"/>
    <n v="51223.256258847759"/>
    <n v="4.9034749236639072"/>
    <n v="0.60872429182348886"/>
  </r>
  <r>
    <x v="24"/>
    <s v="Selden"/>
    <s v="High End"/>
    <s v="Ben and Jerry's"/>
    <s v="Cherry Garcia"/>
    <n v="122"/>
    <n v="191.53490470999157"/>
    <n v="23367.25837461897"/>
    <n v="579.81574099997454"/>
    <n v="70737.520401996895"/>
    <n v="388.28083628998297"/>
    <n v="47370.262027377925"/>
    <n v="4.7525880409833983"/>
    <n v="0.66966246142324037"/>
  </r>
  <r>
    <x v="24"/>
    <s v="Selden"/>
    <s v="Low End"/>
    <s v="EDY's"/>
    <s v="Hot Chocolate Limited Edition  New!"/>
    <n v="911"/>
    <n v="1567.6625451299301"/>
    <n v="1428140.5786133662"/>
    <n v="2780.9973229998986"/>
    <n v="2533488.5612529078"/>
    <n v="1213.3347778699685"/>
    <n v="1105347.9826395416"/>
    <n v="3.0526864138308438"/>
    <n v="0.43629483848662187"/>
  </r>
  <r>
    <x v="24"/>
    <s v="Selden"/>
    <s v="Low End"/>
    <s v="EDY's"/>
    <s v="Peppermint (Holiday)"/>
    <n v="380"/>
    <n v="764.42784359996551"/>
    <n v="290482.58056798688"/>
    <n v="1295.5575599999415"/>
    <n v="492311.87279997778"/>
    <n v="531.12971639997602"/>
    <n v="201829.2922319909"/>
    <n v="3.4093619999998461"/>
    <n v="0.40996226860040091"/>
  </r>
  <r>
    <x v="24"/>
    <s v="Selden"/>
    <s v="Low End"/>
    <s v="EDY's"/>
    <s v="Hot Chocolate Limited Edition  New!"/>
    <n v="367"/>
    <n v="744.54649719996632"/>
    <n v="273248.56447238766"/>
    <n v="1271.1661199999426"/>
    <n v="466517.9660399789"/>
    <n v="526.61962279997624"/>
    <n v="193269.40156759124"/>
    <n v="3.4636679019072005"/>
    <n v="0.41428072579530362"/>
  </r>
  <r>
    <x v="24"/>
    <s v="Selden"/>
    <s v="Low End"/>
    <s v="EDY's"/>
    <s v="Hot Chocolate Limited Edition  New!"/>
    <n v="274"/>
    <n v="600.96510845997284"/>
    <n v="164664.43971803255"/>
    <n v="1094.3898659999506"/>
    <n v="299862.82328398648"/>
    <n v="493.4247575399778"/>
    <n v="135198.38356595393"/>
    <n v="3.9941235985399657"/>
    <n v="0.45086744026922493"/>
  </r>
  <r>
    <x v="24"/>
    <s v="Selden"/>
    <s v="Low End"/>
    <s v="EDY's"/>
    <s v="Strawberry Cheesecake Limited Editions "/>
    <n v="262"/>
    <n v="575.10842009997452"/>
    <n v="150678.40606619333"/>
    <n v="1058.0957099999532"/>
    <n v="277221.07601998775"/>
    <n v="482.98728989997869"/>
    <n v="126542.66995379442"/>
    <n v="4.0385332442746309"/>
    <n v="0.45646843223662636"/>
  </r>
  <r>
    <x v="24"/>
    <s v="Selden"/>
    <s v="Low End"/>
    <s v="EDY's"/>
    <s v="Girl Scouts® Samoas® Cookie (Jan-Apr)"/>
    <n v="224"/>
    <n v="512.88901047997751"/>
    <n v="114887.13834751496"/>
    <n v="978.59680799995715"/>
    <n v="219205.68499199039"/>
    <n v="465.70779751997964"/>
    <n v="104318.54664447543"/>
    <n v="4.368735749999809"/>
    <n v="0.47589343610448404"/>
  </r>
  <r>
    <x v="24"/>
    <s v="Selden"/>
    <s v="Low End"/>
    <s v="EDY's"/>
    <s v="Caramel Delight"/>
    <n v="194"/>
    <n v="316.24285623998611"/>
    <n v="61351.114110557304"/>
    <n v="736.47050399996772"/>
    <n v="142875.27777599375"/>
    <n v="420.22764775998161"/>
    <n v="81524.163665436441"/>
    <n v="3.7962397113400397"/>
    <n v="0.57059671158262715"/>
  </r>
  <r>
    <x v="24"/>
    <s v="Selden"/>
    <s v="High End"/>
    <s v="Häagen-Dazs"/>
    <s v="Macadamia Nut Brittle"/>
    <n v="343"/>
    <n v="1129.3429582499507"/>
    <n v="387364.63467973308"/>
    <n v="2083.6310749999302"/>
    <n v="714685.45872497605"/>
    <n v="954.28811674997951"/>
    <n v="327320.82404524297"/>
    <n v="6.0747261661805547"/>
    <n v="0.4579928415350647"/>
  </r>
  <r>
    <x v="24"/>
    <s v="Selden"/>
    <s v="High End"/>
    <s v="Häagen-Dazs"/>
    <s v="Vanilla Honey Bee"/>
    <n v="954"/>
    <n v="1773.9935279999224"/>
    <n v="1692389.825711926"/>
    <n v="3402.7643279998515"/>
    <n v="3246237.1689118585"/>
    <n v="1628.7707999999291"/>
    <n v="1553847.3431999325"/>
    <n v="3.566838918238838"/>
    <n v="0.47866106582741869"/>
  </r>
  <r>
    <x v="24"/>
    <s v="Selden"/>
    <s v="High End"/>
    <s v="Häagen-Dazs"/>
    <s v="Belgian Chocolate"/>
    <n v="870"/>
    <n v="1632.0904199999279"/>
    <n v="1419918.6653999372"/>
    <n v="3180.3274199998596"/>
    <n v="2766884.8553998778"/>
    <n v="1548.2369999999316"/>
    <n v="1346966.1899999406"/>
    <n v="3.6555487586205282"/>
    <n v="0.48681685736621422"/>
  </r>
  <r>
    <x v="24"/>
    <s v="Selden"/>
    <s v="High End"/>
    <s v="Häagen-Dazs"/>
    <s v="Mango"/>
    <n v="858"/>
    <n v="1612.7834579999285"/>
    <n v="1383768.2069639387"/>
    <n v="3150.5147579998602"/>
    <n v="2703141.6623638798"/>
    <n v="1537.7312999999317"/>
    <n v="1319373.4553999412"/>
    <n v="3.6719286223774597"/>
    <n v="0.48808890550196238"/>
  </r>
  <r>
    <x v="24"/>
    <s v="Selden"/>
    <s v="High End"/>
    <s v="Häagen-Dazs"/>
    <s v="Macadamia Nut Brittle"/>
    <n v="601"/>
    <n v="1118.1773279999511"/>
    <n v="672024.57412797061"/>
    <n v="2352.1781279998968"/>
    <n v="1413659.0549279379"/>
    <n v="1234.0007999999457"/>
    <n v="741634.48079996731"/>
    <n v="3.9137739234607269"/>
    <n v="0.52462047211077534"/>
  </r>
  <r>
    <x v="24"/>
    <s v="Selden"/>
    <s v="High End"/>
    <s v="Häagen-Dazs"/>
    <s v="Mango"/>
    <n v="591"/>
    <n v="1123.2646469999493"/>
    <n v="663849.40637697"/>
    <n v="2372.405096999893"/>
    <n v="1402091.4123269368"/>
    <n v="1249.1404499999437"/>
    <n v="738242.00594996684"/>
    <n v="4.0142218223348447"/>
    <n v="0.52652915456116134"/>
  </r>
  <r>
    <x v="24"/>
    <s v="Selden"/>
    <s v="High End"/>
    <s v="Häagen-Dazs"/>
    <s v="Vanilla Honey Bee"/>
    <n v="450"/>
    <n v="837.34964999996339"/>
    <n v="376807.3424999835"/>
    <n v="1902.2521499999168"/>
    <n v="856013.46749996254"/>
    <n v="1064.9024999999533"/>
    <n v="479206.12499997905"/>
    <n v="4.2272269999998153"/>
    <n v="0.5598114319387153"/>
  </r>
  <r>
    <x v="24"/>
    <s v="Selden"/>
    <s v="High End"/>
    <s v="Häagen-Dazs"/>
    <s v="Chocolate"/>
    <n v="402"/>
    <n v="758.34244799996623"/>
    <n v="304853.6640959864"/>
    <n v="1783.3752479999205"/>
    <n v="716916.84969596798"/>
    <n v="1025.0327999999542"/>
    <n v="412063.18559998157"/>
    <n v="4.4362568358206973"/>
    <n v="0.574771238498203"/>
  </r>
  <r>
    <x v="24"/>
    <s v="Selden"/>
    <s v="Low End"/>
    <s v="Baskin-Robbins"/>
    <s v="World Class Chocolate"/>
    <n v="887"/>
    <n v="2416.3393797098893"/>
    <n v="2143293.0298026716"/>
    <n v="3892.9246409998441"/>
    <n v="3453024.1565668616"/>
    <n v="1476.5852612899548"/>
    <n v="1309731.1267641899"/>
    <n v="4.3888665625702865"/>
    <n v="0.3792997289849192"/>
  </r>
  <r>
    <x v="24"/>
    <s v="Selden"/>
    <s v="Low End"/>
    <s v="Baskin-Robbins"/>
    <s v="Pistachio Almond"/>
    <n v="719"/>
    <n v="2005.655076239909"/>
    <n v="1442065.9998164945"/>
    <n v="3462.8341039998659"/>
    <n v="2489777.7207759037"/>
    <n v="1457.1790277599569"/>
    <n v="1047711.7209594091"/>
    <n v="4.8161809513210931"/>
    <n v="0.42080532419291816"/>
  </r>
  <r>
    <x v="24"/>
    <s v="Selden"/>
    <s v="Low End"/>
    <s v="Baskin-Robbins"/>
    <s v="Chocolate Fudge"/>
    <n v="672"/>
    <n v="1956.7739500799087"/>
    <n v="1314952.0944536987"/>
    <n v="3431.9031679998629"/>
    <n v="2306238.9288959079"/>
    <n v="1475.1292179199543"/>
    <n v="991286.83444220922"/>
    <n v="5.106998761904558"/>
    <n v="0.42982833305861301"/>
  </r>
  <r>
    <x v="24"/>
    <s v="Selden"/>
    <s v="Low End"/>
    <s v="Baskin-Robbins"/>
    <s v="Peppermint Stick"/>
    <n v="570"/>
    <n v="1724.2116754999195"/>
    <n v="982800.65503495408"/>
    <n v="2693.6310499998744"/>
    <n v="1535369.6984999285"/>
    <n v="969.41937449995498"/>
    <n v="552569.04346497438"/>
    <n v="4.7256685087717099"/>
    <n v="0.35989315407542549"/>
  </r>
  <r>
    <x v="24"/>
    <s v="Selden"/>
    <s v="Low End"/>
    <s v="Baskin-Robbins"/>
    <s v="Orange Sherbet"/>
    <n v="514"/>
    <n v="1340.4351829499385"/>
    <n v="688983.68403626839"/>
    <n v="2289.1104449998948"/>
    <n v="1176602.7687299459"/>
    <n v="948.67526204995625"/>
    <n v="487619.08469367749"/>
    <n v="4.4535222665367602"/>
    <n v="0.41442965939985471"/>
  </r>
  <r>
    <x v="24"/>
    <s v="Smithtown"/>
    <s v="Low End"/>
    <s v="Baskin-Robbins"/>
    <s v="Cherry Macaroon"/>
    <n v="465"/>
    <n v="1251.8994724599415"/>
    <n v="582133.25469387276"/>
    <n v="2209.6006659998966"/>
    <n v="1027464.3096899519"/>
    <n v="957.70119353995506"/>
    <n v="445331.05499607918"/>
    <n v="4.7518293892470895"/>
    <n v="0.43342727411180093"/>
  </r>
  <r>
    <x v="24"/>
    <s v="Smithtown"/>
    <s v="Low End"/>
    <s v="Baskin-Robbins"/>
    <s v="Cherry Macaroon"/>
    <n v="361"/>
    <n v="1026.0367337999521"/>
    <n v="370399.26090178272"/>
    <n v="1978.1959799999076"/>
    <n v="714128.74877996661"/>
    <n v="952.15924619995553"/>
    <n v="343729.48787818389"/>
    <n v="5.479767257617473"/>
    <n v="0.48132705547202659"/>
  </r>
  <r>
    <x v="24"/>
    <s v="Smithtown"/>
    <s v="Low End"/>
    <s v="Baskin-Robbins"/>
    <s v="Peppermint Stick"/>
    <n v="358"/>
    <n v="1004.8991243999535"/>
    <n v="359753.88653518335"/>
    <n v="1947.6512399999101"/>
    <n v="697259.14391996781"/>
    <n v="942.7521155999566"/>
    <n v="337505.25738478446"/>
    <n v="5.4403665921785196"/>
    <n v="0.48404565264980404"/>
  </r>
  <r>
    <x v="24"/>
    <s v="Smithtown"/>
    <s v="Low End"/>
    <s v="Baskin-Robbins"/>
    <s v="Very Berry Strawberry"/>
    <n v="315"/>
    <n v="902.65930385995898"/>
    <n v="284337.68071588705"/>
    <n v="1833.2616059999168"/>
    <n v="577477.40588997374"/>
    <n v="930.60230213995783"/>
    <n v="293139.72517408669"/>
    <n v="5.8198781142854505"/>
    <n v="0.50762111588126502"/>
  </r>
  <r>
    <x v="24"/>
    <s v="Smithtown"/>
    <s v="High End"/>
    <s v="Ben and Jerry's"/>
    <s v="Chocolate Chip Cookie Dough"/>
    <n v="798"/>
    <n v="2482.937015129884"/>
    <n v="1981383.7380736475"/>
    <n v="4016.8143229998359"/>
    <n v="3205417.8297538692"/>
    <n v="1533.8773078699519"/>
    <n v="1224034.0916802217"/>
    <n v="5.0336019085210975"/>
    <n v="0.38186413026042543"/>
  </r>
  <r>
    <x v="24"/>
    <s v="Smithtown"/>
    <s v="High End"/>
    <s v="Ben and Jerry's"/>
    <s v="Cherry Garcia"/>
    <n v="688"/>
    <n v="2151.359185429902"/>
    <n v="1480135.1195757727"/>
    <n v="3650.7624529998566"/>
    <n v="2511724.5676639015"/>
    <n v="1499.4032675699546"/>
    <n v="1031589.4480881288"/>
    <n v="5.3063407747090938"/>
    <n v="0.41070962213328466"/>
  </r>
  <r>
    <x v="24"/>
    <s v="Smithtown"/>
    <s v="High End"/>
    <s v="Ben and Jerry's"/>
    <s v="Peanut Butter Cup"/>
    <n v="619"/>
    <n v="2000.4900366099082"/>
    <n v="1238303.3326615333"/>
    <n v="3500.6992309998623"/>
    <n v="2166932.823988915"/>
    <n v="1500.2091943899541"/>
    <n v="928629.49132738169"/>
    <n v="5.6554107124391955"/>
    <n v="0.42854558343804577"/>
  </r>
  <r>
    <x v="24"/>
    <s v="Smithtown"/>
    <s v="High End"/>
    <s v="Ben and Jerry's"/>
    <s v="Strawberry"/>
    <n v="455"/>
    <n v="1326.2955529199389"/>
    <n v="603464.47657857218"/>
    <n v="2294.8653319998948"/>
    <n v="1044163.7260599522"/>
    <n v="968.56977907995588"/>
    <n v="440699.24948137999"/>
    <n v="5.0436600703294392"/>
    <n v="0.42205952810132052"/>
  </r>
  <r>
    <x v="24"/>
    <s v="Smithtown"/>
    <s v="High End"/>
    <s v="Ben and Jerry's"/>
    <s v="Coffee"/>
    <n v="434"/>
    <n v="1246.5937798599425"/>
    <n v="541021.70045921509"/>
    <n v="2211.4988059998982"/>
    <n v="959790.48180395586"/>
    <n v="964.90502613995568"/>
    <n v="418768.78134474077"/>
    <n v="5.0956193686633595"/>
    <n v="0.43631270499541935"/>
  </r>
  <r>
    <x v="24"/>
    <s v="Smithtown"/>
    <s v="High End"/>
    <s v="Ben and Jerry's"/>
    <s v="Coffee HEATH Bar Crunch"/>
    <n v="406"/>
    <n v="1197.6898049999447"/>
    <n v="486262.06082997756"/>
    <n v="2162.2654999999004"/>
    <n v="877879.79299995955"/>
    <n v="964.57569499995566"/>
    <n v="391617.73216998199"/>
    <n v="5.3257770935958142"/>
    <n v="0.4460949383875385"/>
  </r>
  <r>
    <x v="24"/>
    <s v="Smithtown"/>
    <s v="High End"/>
    <s v="Ben and Jerry's"/>
    <s v="Oatmeal Cookie Chunk"/>
    <n v="345"/>
    <n v="1016.6591135999537"/>
    <n v="350747.39419198403"/>
    <n v="1963.2745599999107"/>
    <n v="677329.72319996916"/>
    <n v="946.61544639995702"/>
    <n v="326582.32900798513"/>
    <n v="5.6906508985504658"/>
    <n v="0.48216152019002378"/>
  </r>
  <r>
    <x v="24"/>
    <s v="Smithtown"/>
    <s v="High End"/>
    <s v="Ben and Jerry's"/>
    <s v="Neapolitan Dynamite"/>
    <n v="367"/>
    <n v="857.96412506995989"/>
    <n v="314872.83390067529"/>
    <n v="1815.907096999915"/>
    <n v="666437.9045989688"/>
    <n v="957.94297192995509"/>
    <n v="351565.07069829351"/>
    <n v="4.9479757411441829"/>
    <n v="0.52752862385558486"/>
  </r>
  <r>
    <x v="24"/>
    <s v="Smithtown"/>
    <s v="High End"/>
    <s v="Ben and Jerry's"/>
    <s v="Orange &amp; Cream"/>
    <n v="296"/>
    <n v="675.49183610996829"/>
    <n v="199945.58348855062"/>
    <n v="1625.0106809999238"/>
    <n v="481003.16157597746"/>
    <n v="949.51884488995552"/>
    <n v="281057.57808742684"/>
    <n v="5.4899009493240669"/>
    <n v="0.58431544850258132"/>
  </r>
  <r>
    <x v="24"/>
    <s v="Smithtown"/>
    <s v="High End"/>
    <s v="Ben and Jerry's"/>
    <s v="Strawberry Cheesecake"/>
    <n v="288"/>
    <n v="635.17482599997072"/>
    <n v="182930.34988799156"/>
    <n v="1573.6445999999273"/>
    <n v="453209.64479997905"/>
    <n v="938.4697739999566"/>
    <n v="270279.2949119875"/>
    <n v="5.4640437499997478"/>
    <n v="0.59636704119850181"/>
  </r>
  <r>
    <x v="24"/>
    <s v="Smithtown"/>
    <s v="High End"/>
    <s v="Ben and Jerry's"/>
    <s v="Oatmeal Cookie Chunk"/>
    <n v="337"/>
    <n v="503.38355963997714"/>
    <n v="169640.2595986723"/>
    <n v="1426.3466439999352"/>
    <n v="480678.81902797817"/>
    <n v="922.96308435995797"/>
    <n v="311038.55942930584"/>
    <n v="4.2324826231452084"/>
    <n v="0.64708189151809015"/>
  </r>
  <r>
    <x v="24"/>
    <s v="Smithtown"/>
    <s v="High End"/>
    <s v="Ben and Jerry's"/>
    <s v="Cherry Garcia"/>
    <n v="320"/>
    <n v="442.11712973997987"/>
    <n v="141477.48151679354"/>
    <n v="1362.4073539999379"/>
    <n v="435970.35327998013"/>
    <n v="920.29022425995799"/>
    <n v="294492.87176318659"/>
    <n v="4.2575229812498057"/>
    <n v="0.6754882976505131"/>
  </r>
  <r>
    <x v="24"/>
    <s v="Smithtown"/>
    <s v="Low End"/>
    <s v="EDY's"/>
    <s v="Hot Chocolate Limited Edition  New!"/>
    <n v="913"/>
    <n v="1855.2205573199144"/>
    <n v="1693816.3688330818"/>
    <n v="3113.4485719998565"/>
    <n v="2842578.5462358692"/>
    <n v="1258.2280146799421"/>
    <n v="1148762.1774027874"/>
    <n v="3.4101298707555929"/>
    <n v="0.40412680202767781"/>
  </r>
  <r>
    <x v="24"/>
    <s v="St James"/>
    <s v="Low End"/>
    <s v="EDY's"/>
    <s v="Peppermint (Holiday)"/>
    <n v="396"/>
    <n v="1034.0715437999515"/>
    <n v="409492.3313447808"/>
    <n v="2110.8549799999014"/>
    <n v="835898.57207996096"/>
    <n v="1076.7834361999498"/>
    <n v="426406.24073518015"/>
    <n v="5.33044186868662"/>
    <n v="0.51011720198798316"/>
  </r>
  <r>
    <x v="24"/>
    <s v="St James"/>
    <s v="Low End"/>
    <s v="EDY's"/>
    <s v="Hot Chocolate Limited Edition  New!"/>
    <n v="470"/>
    <n v="1013.6227058999526"/>
    <n v="476402.67177297774"/>
    <n v="2085.7788899999023"/>
    <n v="980316.07829995407"/>
    <n v="1072.1561840999498"/>
    <n v="503913.40652697632"/>
    <n v="4.4378274255317072"/>
    <n v="0.51403156357575375"/>
  </r>
  <r>
    <x v="24"/>
    <s v="St James"/>
    <s v="Low End"/>
    <s v="EDY's"/>
    <s v="Hot Chocolate Limited Edition  New!"/>
    <n v="384"/>
    <n v="866.61126991995957"/>
    <n v="332778.7276492645"/>
    <n v="1904.9460319999112"/>
    <n v="731499.27628796594"/>
    <n v="1038.3347620799516"/>
    <n v="398720.54863870144"/>
    <n v="4.960796958333102"/>
    <n v="0.54507305962356001"/>
  </r>
  <r>
    <x v="24"/>
    <s v="St James"/>
    <s v="Low End"/>
    <s v="EDY's"/>
    <s v="Strawberry Cheesecake Limited Editions "/>
    <n v="378"/>
    <n v="837.21916207996162"/>
    <n v="316468.84326622548"/>
    <n v="1858.4811679999145"/>
    <n v="702505.88150396768"/>
    <n v="1021.2620059199529"/>
    <n v="386037.03823774221"/>
    <n v="4.9166168465606201"/>
    <n v="0.54951431497098702"/>
  </r>
  <r>
    <x v="24"/>
    <s v="St James"/>
    <s v="Low End"/>
    <s v="EDY's"/>
    <s v="Girl Scouts® Samoas® Cookie (Jan-Apr)"/>
    <n v="330"/>
    <n v="771.54825743996491"/>
    <n v="254610.92495518841"/>
    <n v="1770.9750239999196"/>
    <n v="584421.75791997346"/>
    <n v="999.42676655995467"/>
    <n v="329810.83296478505"/>
    <n v="5.3665909818179385"/>
    <n v="0.56433701944742953"/>
  </r>
  <r>
    <x v="24"/>
    <s v="St James"/>
    <s v="Low End"/>
    <s v="EDY's"/>
    <s v="Caramel Delight"/>
    <n v="303"/>
    <n v="569.91372549997402"/>
    <n v="172683.85882649213"/>
    <n v="1522.7660499999306"/>
    <n v="461398.11314997898"/>
    <n v="952.85232449995658"/>
    <n v="288714.25432348682"/>
    <n v="5.0256305280525764"/>
    <n v="0.62573783050915799"/>
  </r>
  <r>
    <x v="24"/>
    <s v="St James"/>
    <s v="High End"/>
    <s v="Häagen-Dazs"/>
    <s v="Macadamia Nut Brittle"/>
    <n v="609"/>
    <n v="2139.7907554699027"/>
    <n v="1303132.5700811706"/>
    <n v="3678.6047369998555"/>
    <n v="2240270.284832912"/>
    <n v="1538.8139815299528"/>
    <n v="937137.71475174138"/>
    <n v="6.0404018669948369"/>
    <n v="0.41831457619036205"/>
  </r>
  <r>
    <x v="24"/>
    <s v="St James"/>
    <s v="High End"/>
    <s v="Häagen-Dazs"/>
    <s v="Mango"/>
    <n v="604"/>
    <n v="2155.3130871698991"/>
    <n v="1301809.104650619"/>
    <n v="3713.7588069998501"/>
    <n v="2243110.3194279093"/>
    <n v="1558.445719829951"/>
    <n v="941301.21477729036"/>
    <n v="6.1486072963573681"/>
    <n v="0.41964107009117729"/>
  </r>
  <r>
    <x v="24"/>
    <s v="St James"/>
    <s v="High End"/>
    <s v="Häagen-Dazs"/>
    <s v="Vanilla Honey Bee"/>
    <n v="563"/>
    <n v="1708.7692719999225"/>
    <n v="962037.10013595631"/>
    <n v="2717.2711999998769"/>
    <n v="1529823.6855999306"/>
    <n v="1008.5019279999544"/>
    <n v="567786.58546397428"/>
    <n v="4.8264142095912552"/>
    <n v="0.37114511352418561"/>
  </r>
  <r>
    <x v="24"/>
    <s v="St James"/>
    <s v="High End"/>
    <s v="Häagen-Dazs"/>
    <s v="Chocolate"/>
    <n v="511"/>
    <n v="1592.7894084599263"/>
    <n v="813915.38772302237"/>
    <n v="2605.0362659998796"/>
    <n v="1331173.5319259386"/>
    <n v="1012.2468575399532"/>
    <n v="517258.14420291618"/>
    <n v="5.0979183287668874"/>
    <n v="0.38857303859891829"/>
  </r>
  <r>
    <x v="24"/>
    <s v="St James"/>
    <s v="High End"/>
    <s v="Häagen-Dazs"/>
    <s v="Macadamia Nut Brittle"/>
    <n v="458"/>
    <n v="1403.5117482199364"/>
    <n v="642808.38068473083"/>
    <n v="2390.6957619998911"/>
    <n v="1094938.6589959501"/>
    <n v="987.18401377995474"/>
    <n v="452130.2783112193"/>
    <n v="5.2198597423578406"/>
    <n v="0.41292749561497727"/>
  </r>
  <r>
    <x v="24"/>
    <s v="St James"/>
    <s v="High End"/>
    <s v="Häagen-Dazs"/>
    <s v="Vanilla Honey Bee"/>
    <n v="962"/>
    <n v="1827.0238139999171"/>
    <n v="1757596.9090679202"/>
    <n v="4255.692713999807"/>
    <n v="4093976.3908678144"/>
    <n v="2428.6688999998896"/>
    <n v="2336379.481799894"/>
    <n v="4.4237969999997997"/>
    <n v="0.57068709214139934"/>
  </r>
  <r>
    <x v="24"/>
    <s v="St James"/>
    <s v="High End"/>
    <s v="Häagen-Dazs"/>
    <s v="Belgian Chocolate"/>
    <n v="881"/>
    <n v="1681.1917499999229"/>
    <n v="1481129.931749932"/>
    <n v="4033.4542499998151"/>
    <n v="3553473.1942498372"/>
    <n v="2352.2624999998925"/>
    <n v="2072343.2624999052"/>
    <n v="4.5782681611802669"/>
    <n v="0.58318809491889001"/>
  </r>
  <r>
    <x v="24"/>
    <s v="St James"/>
    <s v="High End"/>
    <s v="Häagen-Dazs"/>
    <s v="Mango"/>
    <n v="873"/>
    <n v="1660.8997959999238"/>
    <n v="1449965.5219079335"/>
    <n v="4003.1923959998157"/>
    <n v="3494786.9617078393"/>
    <n v="2342.292599999892"/>
    <n v="2044821.4397999058"/>
    <n v="4.5855583001143367"/>
    <n v="0.58510617734496706"/>
  </r>
  <r>
    <x v="24"/>
    <s v="St James"/>
    <s v="Low End"/>
    <s v="Baskin-Robbins"/>
    <s v="World Class Chocolate"/>
    <n v="885"/>
    <n v="1845.3894276999122"/>
    <n v="1633169.6435144222"/>
    <n v="3635.2626699998277"/>
    <n v="3217207.4629498473"/>
    <n v="1789.8732422999155"/>
    <n v="1584037.8194354251"/>
    <n v="4.1076414350280537"/>
    <n v="0.49236421265261704"/>
  </r>
  <r>
    <x v="24"/>
    <s v="St James"/>
    <s v="Low End"/>
    <s v="Baskin-Robbins"/>
    <s v="Pistachio Almond"/>
    <n v="718"/>
    <n v="1565.2893565199265"/>
    <n v="1123877.7579813073"/>
    <n v="3192.9388919998501"/>
    <n v="2292530.1244558925"/>
    <n v="1627.6495354799235"/>
    <n v="1168652.3664745851"/>
    <n v="4.4469901002783425"/>
    <n v="0.50976532609444003"/>
  </r>
  <r>
    <x v="24"/>
    <s v="St James"/>
    <s v="Low End"/>
    <s v="Baskin-Robbins"/>
    <s v="Chocolate Fudge"/>
    <n v="671"/>
    <n v="1535.4436961199258"/>
    <n v="1030282.7200964702"/>
    <n v="3162.1980519998474"/>
    <n v="2121834.8928918978"/>
    <n v="1626.7543558799216"/>
    <n v="1091552.1727954275"/>
    <n v="4.712664757078759"/>
    <n v="0.51443784643758306"/>
  </r>
  <r>
    <x v="24"/>
    <s v="St James"/>
    <s v="Low End"/>
    <s v="Baskin-Robbins"/>
    <s v="Peppermint Stick"/>
    <n v="569"/>
    <n v="1378.6805080999334"/>
    <n v="784469.20910886209"/>
    <n v="2919.3355099998594"/>
    <n v="1661101.90518992"/>
    <n v="1540.655001899926"/>
    <n v="876632.69608105789"/>
    <n v="5.1306423725832326"/>
    <n v="0.52774167156278662"/>
  </r>
  <r>
    <x v="24"/>
    <s v="St James"/>
    <s v="Low End"/>
    <s v="Baskin-Robbins"/>
    <s v="Orange Sherbet"/>
    <n v="513"/>
    <n v="1116.9184228999468"/>
    <n v="572979.15094767266"/>
    <n v="2504.1045899998808"/>
    <n v="1284605.6546699388"/>
    <n v="1387.186167099934"/>
    <n v="711626.50372226618"/>
    <n v="4.8812954970757909"/>
    <n v="0.55396494724687195"/>
  </r>
  <r>
    <x v="24"/>
    <s v="St James"/>
    <s v="Low End"/>
    <s v="Baskin-Robbins"/>
    <s v="Cherry Macaroon"/>
    <n v="463"/>
    <n v="1059.5160684899488"/>
    <n v="490555.93971084629"/>
    <n v="2424.4724789998827"/>
    <n v="1122530.7577769456"/>
    <n v="1364.9564105099339"/>
    <n v="631974.81806609931"/>
    <n v="5.2364416393086017"/>
    <n v="0.5629910928388806"/>
  </r>
  <r>
    <x v="24"/>
    <s v="St James"/>
    <s v="Low End"/>
    <s v="Baskin-Robbins"/>
    <s v="Cherry Macaroon"/>
    <n v="376"/>
    <n v="906.7692373999563"/>
    <n v="340945.23326238355"/>
    <n v="2187.6475399998944"/>
    <n v="822555.47503996035"/>
    <n v="1280.8783025999383"/>
    <n v="481610.2417775768"/>
    <n v="5.8182115425529108"/>
    <n v="0.58550487643909954"/>
  </r>
  <r>
    <x v="24"/>
    <s v="St James"/>
    <s v="Low End"/>
    <s v="Baskin-Robbins"/>
    <s v="Peppermint Stick"/>
    <n v="457"/>
    <n v="890.18661489995759"/>
    <n v="406815.28300928063"/>
    <n v="2154.2277899998971"/>
    <n v="984482.10002995294"/>
    <n v="1264.0411750999397"/>
    <n v="577666.81702067237"/>
    <n v="4.7138463676146545"/>
    <n v="0.5867722907334697"/>
  </r>
  <r>
    <x v="24"/>
    <s v="St James"/>
    <s v="Low End"/>
    <s v="Baskin-Robbins"/>
    <s v="Very Berry Strawberry"/>
    <n v="430"/>
    <n v="819.21184457996151"/>
    <n v="352261.09316938347"/>
    <n v="2036.4069179999044"/>
    <n v="875654.97473995888"/>
    <n v="1217.1950734199429"/>
    <n v="523393.88157057541"/>
    <n v="4.7358300418602424"/>
    <n v="0.59771701945278899"/>
  </r>
  <r>
    <x v="24"/>
    <s v="St James"/>
    <s v="High End"/>
    <s v="Ben and Jerry's"/>
    <s v="Chocolate Chip Cookie Dough"/>
    <n v="797"/>
    <n v="1817.3125818899125"/>
    <n v="1448398.1277662602"/>
    <n v="3763.4096189998186"/>
    <n v="2999437.4663428552"/>
    <n v="1946.0970371099061"/>
    <n v="1551039.3385765951"/>
    <n v="4.7219694090336493"/>
    <n v="0.51711007679974785"/>
  </r>
  <r>
    <x v="24"/>
    <s v="St James"/>
    <s v="High End"/>
    <s v="Ben and Jerry's"/>
    <s v="Cherry Garcia"/>
    <n v="687"/>
    <n v="1601.3884240199247"/>
    <n v="1100153.8473016883"/>
    <n v="3387.2181419998406"/>
    <n v="2327018.8635538905"/>
    <n v="1785.8297179799158"/>
    <n v="1226865.0162522022"/>
    <n v="4.9304485327508596"/>
    <n v="0.52722607258047682"/>
  </r>
  <r>
    <x v="24"/>
    <s v="St James"/>
    <s v="High End"/>
    <s v="Ben and Jerry's"/>
    <s v="Peanut Butter Cup"/>
    <n v="617"/>
    <n v="1506.0203927999285"/>
    <n v="929214.58235755586"/>
    <n v="3233.2528799998463"/>
    <n v="1994917.0269599052"/>
    <n v="1727.2324871999178"/>
    <n v="1065702.4446023493"/>
    <n v="5.2402801944892161"/>
    <n v="0.53420890703729917"/>
  </r>
  <r>
    <x v="24"/>
    <s v="St James"/>
    <s v="High End"/>
    <s v="Ben and Jerry's"/>
    <s v="Strawberry"/>
    <n v="453"/>
    <n v="1074.424640129949"/>
    <n v="486714.36197886692"/>
    <n v="2510.0143229998807"/>
    <n v="1137036.488318946"/>
    <n v="1435.5896828699317"/>
    <n v="650322.12634007912"/>
    <n v="5.5408704701984126"/>
    <n v="0.57194481709338041"/>
  </r>
  <r>
    <x v="24"/>
    <s v="St James"/>
    <s v="High End"/>
    <s v="Ben and Jerry's"/>
    <s v="Coffee"/>
    <n v="433"/>
    <n v="1023.4196240799513"/>
    <n v="443140.69722661888"/>
    <n v="2424.6013679998846"/>
    <n v="1049852.39234395"/>
    <n v="1401.1817439199333"/>
    <n v="606711.69511733111"/>
    <n v="5.5995412655886483"/>
    <n v="0.57790190272630415"/>
  </r>
  <r>
    <x v="24"/>
    <s v="St James"/>
    <s v="High End"/>
    <s v="Ben and Jerry's"/>
    <s v="Coffee HEATH Bar Crunch"/>
    <n v="404"/>
    <n v="992.55051341995261"/>
    <n v="400990.40742166084"/>
    <n v="2374.3748819998868"/>
    <n v="959247.45232795423"/>
    <n v="1381.8243685799343"/>
    <n v="558257.04490629339"/>
    <n v="5.87716554950467"/>
    <n v="0.58197396672931967"/>
  </r>
  <r>
    <x v="24"/>
    <s v="St James"/>
    <s v="High End"/>
    <s v="Ben and Jerry's"/>
    <s v="Oatmeal Cookie Chunk"/>
    <n v="443"/>
    <n v="874.64812895995885"/>
    <n v="387469.1211292618"/>
    <n v="2169.6604159998979"/>
    <n v="961159.56428795471"/>
    <n v="1295.0122870399391"/>
    <n v="573690.44315869291"/>
    <n v="4.8976533092548484"/>
    <n v="0.59687326066790358"/>
  </r>
  <r>
    <x v="24"/>
    <s v="St James"/>
    <s v="High End"/>
    <s v="Ben and Jerry's"/>
    <s v="Neapolitan Dynamite"/>
    <n v="366"/>
    <n v="777.30811430996243"/>
    <n v="284494.76983744628"/>
    <n v="2020.8894009999024"/>
    <n v="739645.52076596429"/>
    <n v="1243.58128668994"/>
    <n v="455150.75092851801"/>
    <n v="5.5215557404368916"/>
    <n v="0.61536335737850711"/>
  </r>
  <r>
    <x v="24"/>
    <s v="St James"/>
    <s v="High End"/>
    <s v="Ben and Jerry's"/>
    <s v="Orange &amp; Cream"/>
    <n v="395"/>
    <n v="660.468840079968"/>
    <n v="260885.19183158735"/>
    <n v="1825.1149679999116"/>
    <n v="720920.41235996515"/>
    <n v="1164.6461279199436"/>
    <n v="460035.2205283778"/>
    <n v="4.6205442227845861"/>
    <n v="0.6381220626316183"/>
  </r>
  <r>
    <x v="24"/>
    <s v="St James"/>
    <s v="High End"/>
    <s v="Ben and Jerry's"/>
    <s v="Strawberry Cheesecake"/>
    <n v="386"/>
    <n v="632.54291919996979"/>
    <n v="244161.56681118833"/>
    <n v="1771.3223199999154"/>
    <n v="683730.41551996733"/>
    <n v="1138.7794007999455"/>
    <n v="439568.84870877897"/>
    <n v="4.5889179274609209"/>
    <n v="0.64289790059214058"/>
  </r>
  <r>
    <x v="24"/>
    <s v="St James"/>
    <s v="High End"/>
    <s v="Ben and Jerry's"/>
    <s v="Oatmeal Cookie Chunk"/>
    <n v="335"/>
    <n v="546.00040262997436"/>
    <n v="182910.13488104142"/>
    <n v="1619.1780729999239"/>
    <n v="542424.65445497446"/>
    <n v="1073.1776703699495"/>
    <n v="359514.51957393304"/>
    <n v="4.8333673820893246"/>
    <n v="0.66279162759512"/>
  </r>
  <r>
    <x v="24"/>
    <s v="St James"/>
    <s v="High End"/>
    <s v="Ben and Jerry's"/>
    <s v="Cherry Garcia"/>
    <n v="318"/>
    <n v="506.82127976997617"/>
    <n v="161169.16696685241"/>
    <n v="1553.6789669999268"/>
    <n v="494069.91150597675"/>
    <n v="1046.8576872299507"/>
    <n v="332900.74453912431"/>
    <n v="4.8857829150941097"/>
    <n v="0.67379279083077137"/>
  </r>
  <r>
    <x v="24"/>
    <s v="St James"/>
    <s v="Low End"/>
    <s v="EDY's"/>
    <s v="Hot Chocolate Limited Edition  New!"/>
    <n v="912"/>
    <n v="1779.0304436099152"/>
    <n v="1622475.7645722427"/>
    <n v="3344.7614309998403"/>
    <n v="3050422.4250718541"/>
    <n v="1565.7309873899251"/>
    <n v="1427946.6604996114"/>
    <n v="3.6675015690787722"/>
    <n v="0.46811439909538943"/>
  </r>
  <r>
    <x v="24"/>
    <s v="St James"/>
    <s v="Low End"/>
    <s v="EDY's"/>
    <s v="Peppermint (Holiday)"/>
    <n v="495"/>
    <n v="1044.4723973999496"/>
    <n v="517013.83671297505"/>
    <n v="2321.8835399998879"/>
    <n v="1149332.3522999445"/>
    <n v="1277.4111425999383"/>
    <n v="632318.51558696944"/>
    <n v="4.6906738181815921"/>
    <n v="0.55016159105034179"/>
  </r>
  <r>
    <x v="24"/>
    <s v="St James"/>
    <s v="Low End"/>
    <s v="EDY's"/>
    <s v="Hot Chocolate Limited Edition  New!"/>
    <n v="469"/>
    <n v="1026.1334571399505"/>
    <n v="481256.59139863675"/>
    <n v="2296.2188939998891"/>
    <n v="1076926.661285948"/>
    <n v="1270.0854368599387"/>
    <n v="595670.0698873112"/>
    <n v="4.8959891130061601"/>
    <n v="0.55312036678154775"/>
  </r>
  <r>
    <x v="24"/>
    <s v="St James"/>
    <s v="Low End"/>
    <s v="EDY's"/>
    <s v="Hot Chocolate Limited Edition  New!"/>
    <n v="383"/>
    <n v="894.23048119995713"/>
    <n v="342490.27429958357"/>
    <n v="2111.0725199998983"/>
    <n v="808540.77515996108"/>
    <n v="1216.8420387999413"/>
    <n v="466050.50086037751"/>
    <n v="5.5119386945167061"/>
    <n v="0.57640939724799223"/>
  </r>
  <r>
    <x v="24"/>
    <s v="St James"/>
    <s v="Low End"/>
    <s v="EDY's"/>
    <s v="Strawberry Cheesecake Limited Editions "/>
    <n v="377"/>
    <n v="866.78720649995887"/>
    <n v="326778.77685048449"/>
    <n v="2062.386149999902"/>
    <n v="777519.57854996307"/>
    <n v="1195.5989434999433"/>
    <n v="450740.80169947859"/>
    <n v="5.4705202917769284"/>
    <n v="0.57971633658420374"/>
  </r>
  <r>
    <x v="24"/>
    <s v="Stony Brook"/>
    <s v="Low End"/>
    <s v="EDY's"/>
    <s v="Girl Scouts® Samoas® Cookie (Jan-Apr)"/>
    <n v="428"/>
    <n v="806.75480159996209"/>
    <n v="345291.05508478376"/>
    <n v="1971.0993599999076"/>
    <n v="843630.52607996052"/>
    <n v="1164.3445583999455"/>
    <n v="498339.47099517676"/>
    <n v="4.6053723364483821"/>
    <n v="0.5907082017417935"/>
  </r>
  <r>
    <x v="24"/>
    <s v="Stony Brook"/>
    <s v="Low End"/>
    <s v="EDY's"/>
    <s v="Caramel Delight"/>
    <n v="302"/>
    <n v="626.17969475997052"/>
    <n v="189106.26781751111"/>
    <n v="1717.9815959999191"/>
    <n v="518830.44199197559"/>
    <n v="1091.8019012399486"/>
    <n v="329724.17417446448"/>
    <n v="5.6886807814566858"/>
    <n v="0.63551431737223341"/>
  </r>
  <r>
    <x v="24"/>
    <s v="Stony Brook"/>
    <s v="High End"/>
    <s v="Häagen-Dazs"/>
    <s v="Vanilla Honey Bee"/>
    <n v="960"/>
    <n v="2170.1785917798984"/>
    <n v="2083371.4481087024"/>
    <n v="4520.548037999788"/>
    <n v="4339726.1164797964"/>
    <n v="2350.3694462198896"/>
    <n v="2256354.6683710939"/>
    <n v="4.7089042062497795"/>
    <n v="0.51993020015773583"/>
  </r>
  <r>
    <x v="24"/>
    <s v="Stony Brook"/>
    <s v="High End"/>
    <s v="Häagen-Dazs"/>
    <s v="Belgian Chocolate"/>
    <n v="880"/>
    <n v="2039.1048950999034"/>
    <n v="1794412.3076879149"/>
    <n v="4292.0432099997961"/>
    <n v="3776998.0247998205"/>
    <n v="2252.9383148998927"/>
    <n v="1982585.7171119056"/>
    <n v="4.877321829545223"/>
    <n v="0.52491044583402502"/>
  </r>
  <r>
    <x v="24"/>
    <s v="Stony Brook"/>
    <s v="High End"/>
    <s v="Häagen-Dazs"/>
    <s v="Mango"/>
    <n v="871"/>
    <n v="2022.4412186999039"/>
    <n v="1761546.3014876163"/>
    <n v="4263.8087699997968"/>
    <n v="3713777.4386698231"/>
    <n v="2241.367551299893"/>
    <n v="1952231.1371822068"/>
    <n v="4.8953028358206625"/>
    <n v="0.52567262562762629"/>
  </r>
  <r>
    <x v="24"/>
    <s v="Stony Brook"/>
    <s v="High End"/>
    <s v="Häagen-Dazs"/>
    <s v="Macadamia Nut Brittle"/>
    <n v="707"/>
    <n v="1550.677692639927"/>
    <n v="1096329.1286964284"/>
    <n v="3415.7809439998396"/>
    <n v="2414957.1274078866"/>
    <n v="1865.1032513599125"/>
    <n v="1318627.9987114582"/>
    <n v="4.8313733295613011"/>
    <n v="0.54602542784137043"/>
  </r>
  <r>
    <x v="24"/>
    <s v="Stony Brook"/>
    <s v="High End"/>
    <s v="Häagen-Dazs"/>
    <s v="Mango"/>
    <n v="702"/>
    <n v="1564.3287326399245"/>
    <n v="1098158.7703132271"/>
    <n v="3453.3649439998335"/>
    <n v="2424262.1906878832"/>
    <n v="1889.036211359909"/>
    <n v="1326103.4203746561"/>
    <n v="4.9193232820510451"/>
    <n v="0.54701320074557402"/>
  </r>
  <r>
    <x v="24"/>
    <s v="Stony Brook"/>
    <s v="High End"/>
    <s v="Häagen-Dazs"/>
    <s v="Vanilla Honey Bee"/>
    <n v="561"/>
    <n v="1285.4876984999396"/>
    <n v="721158.59885846614"/>
    <n v="2942.839349999862"/>
    <n v="1650932.8753499226"/>
    <n v="1657.3516514999224"/>
    <n v="929774.27649145643"/>
    <n v="5.2457029411762246"/>
    <n v="0.56318115071419039"/>
  </r>
  <r>
    <x v="24"/>
    <s v="Stony Brook"/>
    <s v="High End"/>
    <s v="Häagen-Dazs"/>
    <s v="Chocolate"/>
    <n v="510"/>
    <n v="1216.7192314199419"/>
    <n v="620526.80802417034"/>
    <n v="2828.6126819998649"/>
    <n v="1442592.467819931"/>
    <n v="1611.893450579923"/>
    <n v="822065.65979576064"/>
    <n v="5.5462993764703237"/>
    <n v="0.56985300986499643"/>
  </r>
  <r>
    <x v="24"/>
    <s v="Stony Brook"/>
    <s v="High End"/>
    <s v="Häagen-Dazs"/>
    <s v="Macadamia Nut Brittle"/>
    <n v="456"/>
    <n v="1097.7110905299483"/>
    <n v="500556.25728165638"/>
    <n v="2608.0641629998772"/>
    <n v="1189277.258327944"/>
    <n v="1510.353072469929"/>
    <n v="688721.00104628759"/>
    <n v="5.7194389539470993"/>
    <n v="0.57910886315491317"/>
  </r>
  <r>
    <x v="24"/>
    <s v="Stony Brook"/>
    <s v="Low End"/>
    <s v="Baskin-Robbins"/>
    <s v="World Class Chocolate"/>
    <n v="883"/>
    <n v="1952.1283067999043"/>
    <n v="1723729.2949043154"/>
    <n v="3884.7622799998098"/>
    <n v="3430245.0932398322"/>
    <n v="1932.6339731999055"/>
    <n v="1706515.7983355168"/>
    <n v="4.3995042808604872"/>
    <n v="0.49749092322838351"/>
  </r>
  <r>
    <x v="24"/>
    <s v="Stony Brook"/>
    <s v="Low End"/>
    <s v="Baskin-Robbins"/>
    <s v="Pistachio Almond"/>
    <n v="716"/>
    <n v="1665.2932898399192"/>
    <n v="1192349.9955253822"/>
    <n v="3431.4570639998337"/>
    <n v="2456923.2578238808"/>
    <n v="1766.1637741599145"/>
    <n v="1264573.2622984985"/>
    <n v="4.7925377988824494"/>
    <n v="0.51469790856167918"/>
  </r>
  <r>
    <x v="24"/>
    <s v="Stony Brook"/>
    <s v="Low End"/>
    <s v="Baskin-Robbins"/>
    <s v="Chocolate Fudge"/>
    <n v="669"/>
    <n v="1635.0081109199186"/>
    <n v="1093820.4262054255"/>
    <n v="3401.2171319998311"/>
    <n v="2275414.2613078868"/>
    <n v="1766.2090210799124"/>
    <n v="1181593.8351024613"/>
    <n v="5.0840315874436932"/>
    <n v="0.51928734700963519"/>
  </r>
  <r>
    <x v="24"/>
    <s v="Stony Brook"/>
    <s v="Low End"/>
    <s v="Baskin-Robbins"/>
    <s v="Peppermint Stick"/>
    <n v="567"/>
    <n v="1474.5413906999268"/>
    <n v="836064.96852685849"/>
    <n v="3152.6399699998437"/>
    <n v="1787546.8629899113"/>
    <n v="1678.098579299917"/>
    <n v="951481.89446305286"/>
    <n v="5.5602115873013114"/>
    <n v="0.53228360842611544"/>
  </r>
  <r>
    <x v="24"/>
    <s v="Stony Brook"/>
    <s v="Low End"/>
    <s v="Baskin-Robbins"/>
    <s v="Orange Sherbet"/>
    <n v="509"/>
    <n v="1206.1688183999408"/>
    <n v="613939.92856556992"/>
    <n v="2726.4026399998666"/>
    <n v="1387738.9437599322"/>
    <n v="1520.2338215999257"/>
    <n v="773799.01519436226"/>
    <n v="5.3563902554024887"/>
    <n v="0.55759695919308538"/>
  </r>
  <r>
    <x v="24"/>
    <s v="Stony Brook"/>
    <s v="Low End"/>
    <s v="Baskin-Robbins"/>
    <s v="Cherry Macaroon"/>
    <n v="461"/>
    <n v="1147.8292533899428"/>
    <n v="529149.28581276361"/>
    <n v="2646.0972689998684"/>
    <n v="1219850.8410089393"/>
    <n v="1498.2680156099257"/>
    <n v="690701.5551961757"/>
    <n v="5.739907308025745"/>
    <n v="0.56621804238368689"/>
  </r>
  <r>
    <x v="24"/>
    <s v="Stony Brook"/>
    <s v="Low End"/>
    <s v="Baskin-Robbins"/>
    <s v="Cherry Macaroon"/>
    <n v="473"/>
    <n v="991.4733233999508"/>
    <n v="468966.88196817675"/>
    <n v="2403.6881399998806"/>
    <n v="1136944.4902199435"/>
    <n v="1412.2148165999297"/>
    <n v="667977.60825176677"/>
    <n v="5.0817931078221577"/>
    <n v="0.58751998360319735"/>
  </r>
  <r>
    <x v="24"/>
    <s v="Stony Brook"/>
    <s v="Low End"/>
    <s v="Baskin-Robbins"/>
    <s v="Peppermint Stick"/>
    <n v="471"/>
    <n v="974.0993453999522"/>
    <n v="458800.79168337747"/>
    <n v="2368.4043399998836"/>
    <n v="1115518.4441399451"/>
    <n v="1394.3049945999314"/>
    <n v="656717.65245656762"/>
    <n v="5.0284593205942327"/>
    <n v="0.58871070747995669"/>
  </r>
  <r>
    <x v="24"/>
    <s v="Stony Brook"/>
    <s v="Low End"/>
    <s v="Baskin-Robbins"/>
    <s v="Very Berry Strawberry"/>
    <n v="427"/>
    <n v="901.01521997995633"/>
    <n v="384733.49893144134"/>
    <n v="2246.6742579998913"/>
    <n v="959329.90816595359"/>
    <n v="1345.659038019935"/>
    <n v="574596.40923451225"/>
    <n v="5.2615322201402606"/>
    <n v="0.59895600496082246"/>
  </r>
  <r>
    <x v="24"/>
    <s v="Stony Brook"/>
    <s v="High End"/>
    <s v="Ben and Jerry's"/>
    <s v="Chocolate Chip Cookie Dough"/>
    <n v="795"/>
    <n v="1923.5668325899046"/>
    <n v="1529235.6319089741"/>
    <n v="4016.7055889998005"/>
    <n v="3193280.9432548415"/>
    <n v="2093.1387564098959"/>
    <n v="1664045.3113458673"/>
    <n v="5.0524598603771071"/>
    <n v="0.52110833369072196"/>
  </r>
  <r>
    <x v="24"/>
    <s v="Stony Brook"/>
    <s v="High End"/>
    <s v="Ben and Jerry's"/>
    <s v="Cherry Garcia"/>
    <n v="685"/>
    <n v="1702.0672037199172"/>
    <n v="1165916.0345481432"/>
    <n v="3630.0400119998239"/>
    <n v="2486577.4082198795"/>
    <n v="1927.9728082799068"/>
    <n v="1320661.3736717363"/>
    <n v="5.2993284846712756"/>
    <n v="0.53111613147695524"/>
  </r>
  <r>
    <x v="24"/>
    <s v="Stony Brook"/>
    <s v="High End"/>
    <s v="Ben and Jerry's"/>
    <s v="Peanut Butter Cup"/>
    <n v="614"/>
    <n v="1604.5966698999214"/>
    <n v="985222.35531855177"/>
    <n v="3473.0182899998294"/>
    <n v="2132433.2300598952"/>
    <n v="1868.4216200999081"/>
    <n v="1147210.8747413433"/>
    <n v="5.6563815798042825"/>
    <n v="0.5379820847704202"/>
  </r>
  <r>
    <x v="24"/>
    <s v="Stony Brook"/>
    <s v="High End"/>
    <s v="Ben and Jerry's"/>
    <s v="Strawberry"/>
    <n v="551"/>
    <n v="1162.6603190299431"/>
    <n v="640625.83578549873"/>
    <n v="2732.4665129998666"/>
    <n v="1505589.0486629265"/>
    <n v="1569.8061939699235"/>
    <n v="864963.21287742781"/>
    <n v="4.9591043793101024"/>
    <n v="0.57450153057740327"/>
  </r>
  <r>
    <x v="24"/>
    <s v="Stony Brook"/>
    <s v="High End"/>
    <s v="Ben and Jerry's"/>
    <s v="Coffee"/>
    <n v="529"/>
    <n v="1110.4367638799454"/>
    <n v="587421.04809249111"/>
    <n v="2645.0179479998701"/>
    <n v="1399214.4944919313"/>
    <n v="1534.5811841199247"/>
    <n v="811793.44639944017"/>
    <n v="5.0000339281661059"/>
    <n v="0.58017798528753128"/>
  </r>
  <r>
    <x v="24"/>
    <s v="Stony Brook"/>
    <s v="High End"/>
    <s v="Ben and Jerry's"/>
    <s v="Coffee HEATH Bar Crunch"/>
    <n v="501"/>
    <n v="1078.9074312199471"/>
    <n v="540532.62304119347"/>
    <n v="2593.8052619998725"/>
    <n v="1299496.4362619361"/>
    <n v="1514.8978307799255"/>
    <n v="758963.81322074262"/>
    <n v="5.1772560119757935"/>
    <n v="0.58404455144481848"/>
  </r>
  <r>
    <x v="24"/>
    <s v="Stony Brook"/>
    <s v="High End"/>
    <s v="Ben and Jerry's"/>
    <s v="Oatmeal Cookie Chunk"/>
    <n v="441"/>
    <n v="957.78604415995358"/>
    <n v="422383.64547453955"/>
    <n v="2383.1343359998841"/>
    <n v="1050962.2421759488"/>
    <n v="1425.3482918399304"/>
    <n v="628578.5967014092"/>
    <n v="5.4039327346936146"/>
    <n v="0.59809817277543509"/>
  </r>
  <r>
    <x v="24"/>
    <s v="Stony Brook"/>
    <s v="High End"/>
    <s v="Ben and Jerry's"/>
    <s v="Neapolitan Dynamite"/>
    <n v="464"/>
    <n v="858.95635860995731"/>
    <n v="398555.75039502018"/>
    <n v="2233.0079309998887"/>
    <n v="1036115.6799839484"/>
    <n v="1374.0515723899314"/>
    <n v="637559.92958892812"/>
    <n v="4.8125170926721736"/>
    <n v="0.61533662882006124"/>
  </r>
  <r>
    <x v="24"/>
    <s v="Stony Brook"/>
    <s v="High End"/>
    <s v="Ben and Jerry's"/>
    <s v="Orange &amp; Cream"/>
    <n v="409"/>
    <n v="739.35585737996314"/>
    <n v="302396.5456684049"/>
    <n v="2032.6117979998987"/>
    <n v="831338.22538195853"/>
    <n v="1293.2559406199357"/>
    <n v="528941.67971355363"/>
    <n v="4.9697109975547642"/>
    <n v="0.63625328845011464"/>
  </r>
  <r>
    <x v="24"/>
    <s v="Stony Brook"/>
    <s v="High End"/>
    <s v="Ben and Jerry's"/>
    <s v="Strawberry Cheesecake"/>
    <n v="383"/>
    <n v="710.31510719996504"/>
    <n v="272050.68605758663"/>
    <n v="1976.3971199999028"/>
    <n v="756960.09695996274"/>
    <n v="1266.0820127999377"/>
    <n v="484909.41090237611"/>
    <n v="5.1603057963443932"/>
    <n v="0.64060102091223448"/>
  </r>
  <r>
    <x v="24"/>
    <s v="Stony Brook"/>
    <s v="High End"/>
    <s v="Ben and Jerry's"/>
    <s v="Oatmeal Cookie Chunk"/>
    <n v="333"/>
    <n v="621.22604172996989"/>
    <n v="206868.27189607997"/>
    <n v="1819.4236829999118"/>
    <n v="605868.08643897064"/>
    <n v="1198.1976412699419"/>
    <n v="398999.81454289064"/>
    <n v="5.4637347837835186"/>
    <n v="0.65855889008453672"/>
  </r>
  <r>
    <x v="24"/>
    <s v="Stony Brook"/>
    <s v="High End"/>
    <s v="Ben and Jerry's"/>
    <s v="Cherry Garcia"/>
    <n v="316"/>
    <n v="581.11297246997185"/>
    <n v="183631.6993005111"/>
    <n v="1752.3731369999148"/>
    <n v="553749.91129197308"/>
    <n v="1171.2601645299428"/>
    <n v="370118.21199146198"/>
    <n v="5.5454846107592237"/>
    <n v="0.66838514001370464"/>
  </r>
  <r>
    <x v="24"/>
    <s v="Stony Brook"/>
    <s v="Low End"/>
    <s v="EDY's"/>
    <s v="Hot Chocolate Limited Edition  New!"/>
    <n v="926"/>
    <n v="1884.1770607099074"/>
    <n v="1744747.9582173743"/>
    <n v="3587.2908409998236"/>
    <n v="3321831.3187658368"/>
    <n v="1703.1137802899161"/>
    <n v="1577083.3605484625"/>
    <n v="3.873964191144518"/>
    <n v="0.47476322823471895"/>
  </r>
  <r>
    <x v="24"/>
    <s v="Stony Brook"/>
    <s v="Low End"/>
    <s v="EDY's"/>
    <s v="Peppermint (Holiday)"/>
    <n v="491"/>
    <n v="1132.4199153999436"/>
    <n v="556018.17846137239"/>
    <n v="2541.0513399998736"/>
    <n v="1247656.2079399379"/>
    <n v="1408.6314245999299"/>
    <n v="691638.02947856556"/>
    <n v="5.1752573116087035"/>
    <n v="0.55434984820102062"/>
  </r>
  <r>
    <x v="24"/>
    <s v="Stony Brook"/>
    <s v="Low End"/>
    <s v="EDY's"/>
    <s v="Hot Chocolate Limited Edition  New!"/>
    <n v="483"/>
    <n v="1113.6510158399446"/>
    <n v="537893.44065069326"/>
    <n v="2514.7916639998748"/>
    <n v="1214644.3737119394"/>
    <n v="1401.1406481599302"/>
    <n v="676750.93306124618"/>
    <n v="5.2066079999997408"/>
    <n v="0.55715973144724085"/>
  </r>
  <r>
    <x v="24"/>
    <s v="Stony Brook"/>
    <s v="Low End"/>
    <s v="EDY's"/>
    <s v="Hot Chocolate Limited Edition  New!"/>
    <n v="480"/>
    <n v="978.63249259995166"/>
    <n v="469743.59644797677"/>
    <n v="2325.2854599998846"/>
    <n v="1116137.0207999446"/>
    <n v="1346.652967399933"/>
    <n v="646393.42435196787"/>
    <n v="4.8443447083330931"/>
    <n v="0.57913447211767277"/>
  </r>
  <r>
    <x v="24"/>
    <s v="Stony Brook"/>
    <s v="Low End"/>
    <s v="EDY's"/>
    <s v="Strawberry Cheesecake Limited Editions "/>
    <n v="473"/>
    <n v="950.05372469995359"/>
    <n v="449375.41178307805"/>
    <n v="2274.1313699998886"/>
    <n v="1075664.1380099473"/>
    <n v="1324.0776452999351"/>
    <n v="626288.72622686927"/>
    <n v="4.8078887315008219"/>
    <n v="0.58223445785368144"/>
  </r>
  <r>
    <x v="24"/>
    <s v="Stony Brook"/>
    <s v="Low End"/>
    <s v="EDY's"/>
    <s v="Girl Scouts® Samoas® Cookie (Jan-Apr)"/>
    <n v="426"/>
    <n v="888.24150799995698"/>
    <n v="378390.88240798167"/>
    <n v="2179.7467999998944"/>
    <n v="928572.13679995504"/>
    <n v="1291.5052919999375"/>
    <n v="550181.25439197337"/>
    <n v="5.116776525821348"/>
    <n v="0.59250243743906406"/>
  </r>
  <r>
    <x v="24"/>
    <s v="Stony Brook"/>
    <s v="Low End"/>
    <s v="EDY's"/>
    <s v="Caramel Delight"/>
    <n v="398"/>
    <n v="703.33600815996579"/>
    <n v="279927.73124766641"/>
    <n v="1920.5987359999067"/>
    <n v="764398.29692796292"/>
    <n v="1217.2627278399409"/>
    <n v="484470.56568029651"/>
    <n v="4.825624964823886"/>
    <n v="0.63379336090534633"/>
  </r>
  <r>
    <x v="24"/>
    <s v="Stony Brook"/>
    <s v="High End"/>
    <s v="Häagen-Dazs"/>
    <s v="Vanilla Honey Bee"/>
    <n v="957"/>
    <n v="2284.6162411798896"/>
    <n v="2186377.7428091546"/>
    <n v="4790.7807779997684"/>
    <n v="4584777.2045457782"/>
    <n v="2506.1645368198788"/>
    <n v="2398399.4617366237"/>
    <n v="5.0060405203759339"/>
    <n v="0.52312235791057105"/>
  </r>
  <r>
    <x v="24"/>
    <s v="Stony Brook"/>
    <s v="High End"/>
    <s v="Häagen-Dazs"/>
    <s v="Belgian Chocolate"/>
    <n v="878"/>
    <n v="2150.4652520998948"/>
    <n v="1888108.4913437075"/>
    <n v="4557.1879099997768"/>
    <n v="4001210.9849798041"/>
    <n v="2406.7226578998821"/>
    <n v="2113102.4936360968"/>
    <n v="5.1904190318904062"/>
    <n v="0.52811573835233838"/>
  </r>
  <r>
    <x v="25"/>
    <s v="Centereach"/>
    <s v="High End"/>
    <s v="Häagen-Dazs"/>
    <s v="Mango"/>
    <n v="868"/>
    <n v="2133.4301624998957"/>
    <n v="1851817.3810499094"/>
    <n v="4528.4037499997776"/>
    <n v="3930654.4549998068"/>
    <n v="2394.9735874998819"/>
    <n v="2078837.0739498974"/>
    <n v="5.2170550115204808"/>
    <n v="0.52887810357015974"/>
  </r>
  <r>
    <x v="25"/>
    <s v="Centereach"/>
    <s v="High End"/>
    <s v="Häagen-Dazs"/>
    <s v="Macadamia Nut Brittle"/>
    <n v="704"/>
    <n v="1650.1355537399199"/>
    <n v="1161695.4298329037"/>
    <n v="3659.3127539998227"/>
    <n v="2576156.1788158752"/>
    <n v="2009.1772002599027"/>
    <n v="1414460.7489829715"/>
    <n v="5.1978874346588393"/>
    <n v="0.54905861710337978"/>
  </r>
  <r>
    <x v="25"/>
    <s v="Centereach"/>
    <s v="High End"/>
    <s v="Häagen-Dazs"/>
    <s v="Mango"/>
    <n v="700"/>
    <n v="1664.5935827399173"/>
    <n v="1165215.5079179422"/>
    <n v="3699.3386539998164"/>
    <n v="2589537.0577998715"/>
    <n v="2034.7450712598991"/>
    <n v="1424321.5498819293"/>
    <n v="5.2847695057140234"/>
    <n v="0.55002941378721371"/>
  </r>
  <r>
    <x v="25"/>
    <s v="Centereach"/>
    <s v="High End"/>
    <s v="Häagen-Dazs"/>
    <s v="Vanilla Honey Bee"/>
    <n v="559"/>
    <n v="1378.5355934999332"/>
    <n v="770601.3967664626"/>
    <n v="3174.943849999846"/>
    <n v="1774793.6121499138"/>
    <n v="1796.4082564999128"/>
    <n v="1004192.2153834512"/>
    <n v="5.6796848837206548"/>
    <n v="0.56580788239766822"/>
  </r>
  <r>
    <x v="25"/>
    <s v="Centereach"/>
    <s v="High End"/>
    <s v="Häagen-Dazs"/>
    <s v="Chocolate"/>
    <n v="606"/>
    <n v="1308.5124736199355"/>
    <n v="792958.5590136809"/>
    <n v="3059.1183019998493"/>
    <n v="1853825.6910119087"/>
    <n v="1750.6058283799139"/>
    <n v="1060867.1319982279"/>
    <n v="5.048050003300081"/>
    <n v="0.57225829652795168"/>
  </r>
  <r>
    <x v="25"/>
    <s v="Centereach"/>
    <s v="High End"/>
    <s v="Häagen-Dazs"/>
    <s v="Macadamia Nut Brittle"/>
    <n v="553"/>
    <n v="1186.2267678299424"/>
    <n v="655983.4026099582"/>
    <n v="2832.0969929998623"/>
    <n v="1566149.6371289238"/>
    <n v="1645.8702251699199"/>
    <n v="910166.23451896559"/>
    <n v="5.121332717902102"/>
    <n v="0.58114896108362202"/>
  </r>
  <r>
    <x v="25"/>
    <s v="Centereach"/>
    <s v="Low End"/>
    <s v="Baskin-Robbins"/>
    <s v="World Class Chocolate"/>
    <n v="897"/>
    <n v="2760.8220758998614"/>
    <n v="2476457.4020821755"/>
    <n v="4558.761889999796"/>
    <n v="4089209.4153298172"/>
    <n v="1797.9398140999347"/>
    <n v="1612752.0132476417"/>
    <n v="5.0822317614267511"/>
    <n v="0.39439213046944532"/>
  </r>
  <r>
    <x v="25"/>
    <s v="Centereach"/>
    <s v="Low End"/>
    <s v="Baskin-Robbins"/>
    <s v="Pistachio Almond"/>
    <n v="712"/>
    <n v="2319.7837591598841"/>
    <n v="1651686.0365218376"/>
    <n v="3595.285235999821"/>
    <n v="2559843.0880318726"/>
    <n v="1275.5014768399369"/>
    <n v="908157.05151003506"/>
    <n v="5.0495579157300856"/>
    <n v="0.35477059346175349"/>
  </r>
  <r>
    <x v="25"/>
    <s v="Centereach"/>
    <s v="Low End"/>
    <s v="Baskin-Robbins"/>
    <s v="Chocolate Fudge"/>
    <n v="683"/>
    <n v="2267.4804333998841"/>
    <n v="1548689.1360121209"/>
    <n v="3565.6251399998177"/>
    <n v="2435321.9706198755"/>
    <n v="1298.1447065999337"/>
    <n v="886632.8346077546"/>
    <n v="5.22053461200559"/>
    <n v="0.3640721207726284"/>
  </r>
  <r>
    <x v="25"/>
    <s v="Centereach"/>
    <s v="Low End"/>
    <s v="Baskin-Robbins"/>
    <s v="Peppermint Stick"/>
    <n v="581"/>
    <n v="2017.9495498398971"/>
    <n v="1172428.6884569803"/>
    <n v="3309.9886639998313"/>
    <n v="1923103.4137839021"/>
    <n v="1292.0391141599341"/>
    <n v="750674.72532692179"/>
    <n v="5.6970544991391243"/>
    <n v="0.39034548009557773"/>
  </r>
  <r>
    <x v="25"/>
    <s v="Centereach"/>
    <s v="Low End"/>
    <s v="Baskin-Robbins"/>
    <s v="Orange Sherbet"/>
    <n v="507"/>
    <n v="1605.4777038999193"/>
    <n v="813977.19587725913"/>
    <n v="2873.280689999855"/>
    <n v="1456753.3098299266"/>
    <n v="1267.8029860999357"/>
    <n v="642776.11395266745"/>
    <n v="5.6672202958577023"/>
    <n v="0.44123882171080181"/>
  </r>
  <r>
    <x v="25"/>
    <s v="Centereach"/>
    <s v="Low End"/>
    <s v="Baskin-Robbins"/>
    <s v="Cherry Macaroon"/>
    <n v="475"/>
    <n v="1511.1804638699227"/>
    <n v="717810.72033821326"/>
    <n v="2790.6673769998574"/>
    <n v="1325567.0040749323"/>
    <n v="1279.4869131299347"/>
    <n v="607756.28373671905"/>
    <n v="5.8750892147365423"/>
    <n v="0.45848778814530861"/>
  </r>
  <r>
    <x v="25"/>
    <s v="Centereach"/>
    <s v="Low End"/>
    <s v="Baskin-Robbins"/>
    <s v="Cherry Macaroon"/>
    <n v="470"/>
    <n v="1268.8487811999353"/>
    <n v="596358.92716396961"/>
    <n v="2542.4105199998703"/>
    <n v="1194932.9443999392"/>
    <n v="1273.561738799935"/>
    <n v="598574.01723596954"/>
    <n v="5.4093840851061072"/>
    <n v="0.50092686793948604"/>
  </r>
  <r>
    <x v="25"/>
    <s v="Centereach"/>
    <s v="Low End"/>
    <s v="Baskin-Robbins"/>
    <s v="Peppermint Stick"/>
    <n v="468"/>
    <n v="1245.378396849937"/>
    <n v="582837.08972577052"/>
    <n v="2507.2621349998731"/>
    <n v="1173398.6791799406"/>
    <n v="1261.8837381499361"/>
    <n v="590561.58945417008"/>
    <n v="5.3573977243587034"/>
    <n v="0.50329150691297786"/>
  </r>
  <r>
    <x v="25"/>
    <s v="Centereach"/>
    <s v="Low End"/>
    <s v="Baskin-Robbins"/>
    <s v="Very Berry Strawberry"/>
    <n v="424"/>
    <n v="1134.8274933799432"/>
    <n v="481166.85719309596"/>
    <n v="2382.1115979998813"/>
    <n v="1010015.3175519496"/>
    <n v="1247.284104619938"/>
    <n v="528848.46035885368"/>
    <n v="5.6181877311317958"/>
    <n v="0.52360439606070885"/>
  </r>
  <r>
    <x v="25"/>
    <s v="Centereach"/>
    <s v="High End"/>
    <s v="Ben and Jerry's"/>
    <s v="Chocolate Chip Cookie Dough"/>
    <n v="791"/>
    <n v="2832.0526877598554"/>
    <n v="2240153.6760180457"/>
    <n v="4693.1718959997861"/>
    <n v="3712298.969735831"/>
    <n v="1861.1192082399307"/>
    <n v="1472145.2937177853"/>
    <n v="5.9332135221236237"/>
    <n v="0.39655892634707268"/>
  </r>
  <r>
    <x v="25"/>
    <s v="Centereach"/>
    <s v="High End"/>
    <s v="Ben and Jerry's"/>
    <s v="Cherry Garcia"/>
    <n v="681"/>
    <n v="2476.3471941598764"/>
    <n v="1686392.4392228757"/>
    <n v="3797.1993359998105"/>
    <n v="2585892.7478158711"/>
    <n v="1320.8521418399341"/>
    <n v="899500.3085929954"/>
    <n v="5.5759167929512632"/>
    <n v="0.34784903950588913"/>
  </r>
  <r>
    <x v="25"/>
    <s v="Centereach"/>
    <s v="High End"/>
    <s v="Ben and Jerry's"/>
    <s v="Peanut Butter Cup"/>
    <n v="712"/>
    <n v="2314.2814469998834"/>
    <n v="1647768.3902639169"/>
    <n v="3637.3836999998166"/>
    <n v="2589817.1943998695"/>
    <n v="1323.1022529999332"/>
    <n v="942048.80413595261"/>
    <n v="5.108684971909855"/>
    <n v="0.3637510810311268"/>
  </r>
  <r>
    <x v="25"/>
    <s v="Centereach"/>
    <s v="High End"/>
    <s v="Ben and Jerry's"/>
    <s v="Strawberry"/>
    <n v="565"/>
    <n v="1590.3010729299197"/>
    <n v="898520.10620540462"/>
    <n v="2879.4887029998554"/>
    <n v="1626911.1171949182"/>
    <n v="1289.1876300699357"/>
    <n v="728391.0109895136"/>
    <n v="5.0964401823006291"/>
    <n v="0.4477140781024278"/>
  </r>
  <r>
    <x v="25"/>
    <s v="Centereach"/>
    <s v="High End"/>
    <s v="Ben and Jerry's"/>
    <s v="Coffee"/>
    <n v="527"/>
    <n v="1504.7215036799241"/>
    <n v="792988.23243932007"/>
    <n v="2789.9945279998592"/>
    <n v="1470327.1162559257"/>
    <n v="1285.2730243199351"/>
    <n v="677338.88381660567"/>
    <n v="5.2941072637568487"/>
    <n v="0.46067223839372345"/>
  </r>
  <r>
    <x v="25"/>
    <s v="Centereach"/>
    <s v="High End"/>
    <s v="Ben and Jerry's"/>
    <s v="Coffee HEATH Bar Crunch"/>
    <n v="499"/>
    <n v="1452.3524990199267"/>
    <n v="724723.89701094339"/>
    <n v="2737.6256419998617"/>
    <n v="1366075.1953579311"/>
    <n v="1285.2731429799351"/>
    <n v="641351.29834698769"/>
    <n v="5.4862237314626485"/>
    <n v="0.46948462319377998"/>
  </r>
  <r>
    <x v="25"/>
    <s v="Centereach"/>
    <s v="High End"/>
    <s v="Ben and Jerry's"/>
    <s v="Oatmeal Cookie Chunk"/>
    <n v="438"/>
    <n v="1257.1652092799372"/>
    <n v="550638.36166461254"/>
    <n v="2521.4822879998742"/>
    <n v="1104409.2421439448"/>
    <n v="1264.3170787199369"/>
    <n v="553770.88047933229"/>
    <n v="5.7568088767120411"/>
    <n v="0.50141818752287826"/>
  </r>
  <r>
    <x v="25"/>
    <s v="Centereach"/>
    <s v="High End"/>
    <s v="Ben and Jerry's"/>
    <s v="Neapolitan Dynamite"/>
    <n v="478"/>
    <n v="1088.5628679399442"/>
    <n v="520333.05087529332"/>
    <n v="2368.4145739998789"/>
    <n v="1132102.166371942"/>
    <n v="1279.8517060599347"/>
    <n v="611769.11549664871"/>
    <n v="4.9548422050206673"/>
    <n v="0.54038330962406933"/>
  </r>
  <r>
    <x v="25"/>
    <s v="Centereach"/>
    <s v="High End"/>
    <s v="Ben and Jerry's"/>
    <s v="Orange &amp; Cream"/>
    <n v="406"/>
    <n v="892.81297467995444"/>
    <n v="362482.06772006152"/>
    <n v="2163.6686279998894"/>
    <n v="878449.46296795504"/>
    <n v="1270.8556533199348"/>
    <n v="515967.39524789352"/>
    <n v="5.3292330738913529"/>
    <n v="0.5873615011438803"/>
  </r>
  <r>
    <x v="25"/>
    <s v="Centereach"/>
    <s v="High End"/>
    <s v="Ben and Jerry's"/>
    <s v="Strawberry Cheesecake"/>
    <n v="381"/>
    <n v="848.46269519995701"/>
    <n v="323264.28687118361"/>
    <n v="2105.8119199998932"/>
    <n v="802314.34151995927"/>
    <n v="1257.3492247999361"/>
    <n v="479050.05464877567"/>
    <n v="5.5270654068238665"/>
    <n v="0.59708524434603816"/>
  </r>
  <r>
    <x v="25"/>
    <s v="Centereach"/>
    <s v="High End"/>
    <s v="Ben and Jerry's"/>
    <s v="Oatmeal Cookie Chunk"/>
    <n v="347"/>
    <n v="705.7691058299647"/>
    <n v="244901.87972299775"/>
    <n v="1944.7992929999029"/>
    <n v="674845.35467096628"/>
    <n v="1239.0301871699382"/>
    <n v="429943.4749479685"/>
    <n v="5.6046089135443893"/>
    <n v="0.63709925832948155"/>
  </r>
  <r>
    <x v="25"/>
    <s v="Centereach"/>
    <s v="High End"/>
    <s v="Ben and Jerry's"/>
    <s v="Cherry Garcia"/>
    <n v="313"/>
    <n v="639.97664016996794"/>
    <n v="200312.68837319996"/>
    <n v="1876.177306999906"/>
    <n v="587243.49709097063"/>
    <n v="1236.2006668299382"/>
    <n v="386930.80871777068"/>
    <n v="5.9941766996802111"/>
    <n v="0.65889330513579236"/>
  </r>
  <r>
    <x v="25"/>
    <s v="Centereach"/>
    <s v="Low End"/>
    <s v="EDY's"/>
    <s v="Hot Chocolate Limited Edition  New!"/>
    <n v="922"/>
    <n v="2158.064258619891"/>
    <n v="1989735.2464475394"/>
    <n v="3758.3968019998097"/>
    <n v="3465241.8514438244"/>
    <n v="1600.3325433799187"/>
    <n v="1475506.6049962849"/>
    <n v="4.0763522798262581"/>
    <n v="0.4258019117428995"/>
  </r>
  <r>
    <x v="25"/>
    <s v="Centereach"/>
    <s v="Low End"/>
    <s v="EDY's"/>
    <s v="Peppermint (Holiday)"/>
    <n v="489"/>
    <n v="1277.4904799999347"/>
    <n v="624692.84471996804"/>
    <n v="2684.8079999998627"/>
    <n v="1312871.1119999329"/>
    <n v="1407.317519999928"/>
    <n v="688178.26727996487"/>
    <n v="5.4904049079751793"/>
    <n v="0.52417808647769226"/>
  </r>
  <r>
    <x v="25"/>
    <s v="Lake Grove"/>
    <s v="Low End"/>
    <s v="EDY's"/>
    <s v="Hot Chocolate Limited Edition  New!"/>
    <n v="480"/>
    <n v="1255.5607857299358"/>
    <n v="602669.17715036916"/>
    <n v="2657.933582999864"/>
    <n v="1275808.1198399346"/>
    <n v="1402.3727972699282"/>
    <n v="673138.94268956548"/>
    <n v="5.5373616312497171"/>
    <n v="0.52761769753747834"/>
  </r>
  <r>
    <x v="25"/>
    <s v="Lake Grove"/>
    <s v="Low End"/>
    <s v="EDY's"/>
    <s v="Hot Chocolate Limited Edition  New!"/>
    <n v="477"/>
    <n v="1097.8524541799443"/>
    <n v="523675.62064383342"/>
    <n v="2463.9780779998741"/>
    <n v="1175317.5432059399"/>
    <n v="1366.1256238199298"/>
    <n v="651641.92256210651"/>
    <n v="5.1655724905657738"/>
    <n v="0.55443903337357514"/>
  </r>
  <r>
    <x v="25"/>
    <s v="Lake Grove"/>
    <s v="Low End"/>
    <s v="EDY's"/>
    <s v="Strawberry Cheesecake Limited Editions "/>
    <n v="471"/>
    <n v="1065.1549404599464"/>
    <n v="501687.97695663472"/>
    <n v="2411.0070659998787"/>
    <n v="1135584.3280859429"/>
    <n v="1345.8521255399323"/>
    <n v="633896.35112930811"/>
    <n v="5.1189109681526084"/>
    <n v="0.55821160564777872"/>
  </r>
  <r>
    <x v="25"/>
    <s v="Lake Grove"/>
    <s v="Low End"/>
    <s v="EDY's"/>
    <s v="Girl Scouts® Samoas® Cookie (Jan-Apr)"/>
    <n v="440"/>
    <n v="993.85691719995043"/>
    <n v="437297.04356797819"/>
    <n v="2314.9981199998847"/>
    <n v="1018599.1727999493"/>
    <n v="1321.1412027999343"/>
    <n v="581302.12923197111"/>
    <n v="5.2613593636361013"/>
    <n v="0.57068780807476427"/>
  </r>
  <r>
    <x v="25"/>
    <s v="Lake Grove"/>
    <s v="Low End"/>
    <s v="EDY's"/>
    <s v="Caramel Delight"/>
    <n v="396"/>
    <n v="777.23382155996126"/>
    <n v="307784.59333774465"/>
    <n v="2048.3558759998978"/>
    <n v="811148.92689595954"/>
    <n v="1271.1220544399366"/>
    <n v="503364.33355821489"/>
    <n v="5.1726158484845906"/>
    <n v="0.62055723291707932"/>
  </r>
  <r>
    <x v="25"/>
    <s v="Lake Grove"/>
    <s v="High End"/>
    <s v="Häagen-Dazs"/>
    <s v="Vanilla Honey Bee"/>
    <n v="955"/>
    <n v="3545.4532197998237"/>
    <n v="3385907.8249088316"/>
    <n v="5484.466579999752"/>
    <n v="5237665.5838997634"/>
    <n v="1939.0133601999282"/>
    <n v="1851757.7589909318"/>
    <n v="5.7428969424081169"/>
    <n v="0.3535463899572191"/>
  </r>
  <r>
    <x v="25"/>
    <s v="Lake Grove"/>
    <s v="High End"/>
    <s v="Häagen-Dazs"/>
    <s v="Belgian Chocolate"/>
    <n v="874"/>
    <n v="3314.1715287998336"/>
    <n v="2896585.9161710544"/>
    <n v="5246.3904799997617"/>
    <n v="4585345.2795197917"/>
    <n v="1932.2189511999281"/>
    <n v="1688759.3633487374"/>
    <n v="6.0027351029745555"/>
    <n v="0.36829491791850305"/>
  </r>
  <r>
    <x v="25"/>
    <s v="Lake Grove"/>
    <s v="High End"/>
    <s v="Häagen-Dazs"/>
    <s v="Mango"/>
    <n v="866"/>
    <n v="3282.2047281798345"/>
    <n v="2842389.2946037366"/>
    <n v="5214.0446779997628"/>
    <n v="4515362.6911477949"/>
    <n v="1931.8399498199283"/>
    <n v="1672973.3965440583"/>
    <n v="6.0208368106232824"/>
    <n v="0.37050698049657488"/>
  </r>
  <r>
    <x v="25"/>
    <s v="Lake Grove"/>
    <s v="High End"/>
    <s v="Häagen-Dazs"/>
    <s v="Macadamia Nut Brittle"/>
    <n v="702"/>
    <n v="2463.914905459877"/>
    <n v="1729668.2636328337"/>
    <n v="3827.1549659998091"/>
    <n v="2686662.7861318658"/>
    <n v="1363.2400605399321"/>
    <n v="956994.52249903209"/>
    <n v="5.4517877008544291"/>
    <n v="0.35620194965996055"/>
  </r>
  <r>
    <x v="25"/>
    <s v="Lake Grove"/>
    <s v="High End"/>
    <s v="Häagen-Dazs"/>
    <s v="Mango"/>
    <n v="697"/>
    <n v="2480.5091772598735"/>
    <n v="1728914.8965501317"/>
    <n v="3868.030745999803"/>
    <n v="2696017.4299618625"/>
    <n v="1387.5215687399295"/>
    <n v="967102.53341173078"/>
    <n v="5.5495419598275513"/>
    <n v="0.35871523776662351"/>
  </r>
  <r>
    <x v="25"/>
    <s v="Lake Grove"/>
    <s v="High End"/>
    <s v="Häagen-Dazs"/>
    <s v="Vanilla Honey Bee"/>
    <n v="556"/>
    <n v="2000.7797174999002"/>
    <n v="1112433.5229299446"/>
    <n v="3331.4692499998337"/>
    <n v="1852296.9029999075"/>
    <n v="1330.6895324999334"/>
    <n v="739863.38006996294"/>
    <n v="5.9918511690644491"/>
    <n v="0.39943023112099862"/>
  </r>
  <r>
    <x v="25"/>
    <s v="Lake Grove"/>
    <s v="High End"/>
    <s v="Häagen-Dazs"/>
    <s v="Chocolate"/>
    <n v="604"/>
    <n v="1876.6451664399051"/>
    <n v="1133493.6805297027"/>
    <n v="3213.4485239998376"/>
    <n v="1940922.9084959019"/>
    <n v="1336.8033575599325"/>
    <n v="807429.22796619916"/>
    <n v="5.3202790132447646"/>
    <n v="0.41600272964571688"/>
  </r>
  <r>
    <x v="25"/>
    <s v="Lake Grove"/>
    <s v="High End"/>
    <s v="Häagen-Dazs"/>
    <s v="Macadamia Nut Brittle"/>
    <n v="551"/>
    <n v="1672.7919527899166"/>
    <n v="921708.36598724406"/>
    <n v="2980.6161089998509"/>
    <n v="1642319.4760589178"/>
    <n v="1307.8241562099342"/>
    <n v="720611.11007167376"/>
    <n v="5.4094666225042669"/>
    <n v="0.43877645036575208"/>
  </r>
  <r>
    <x v="25"/>
    <s v="Lake Grove"/>
    <s v="Low End"/>
    <s v="Baskin-Robbins"/>
    <s v="Vanilla"/>
    <n v="881"/>
    <n v="2678.6093638498628"/>
    <n v="2359854.8495517289"/>
    <n v="4383.2178349998012"/>
    <n v="3861614.9126348249"/>
    <n v="1704.6084711499384"/>
    <n v="1501760.0630830959"/>
    <n v="4.9752756356410908"/>
    <n v="0.38889430900255856"/>
  </r>
  <r>
    <x v="25"/>
    <s v="Lake Grove"/>
    <s v="Low End"/>
    <s v="Baskin-Robbins"/>
    <s v="Strawberry"/>
    <n v="694"/>
    <n v="2288.5422269998803"/>
    <n v="1588248.305537917"/>
    <n v="3503.501699999817"/>
    <n v="2431430.1797998729"/>
    <n v="1214.9594729999367"/>
    <n v="843181.87426195596"/>
    <n v="5.0482733429392175"/>
    <n v="0.34678432523666253"/>
  </r>
  <r>
    <x v="25"/>
    <s v="Lake Grove"/>
    <s v="Low End"/>
    <s v="Baskin-Robbins"/>
    <s v="Pralines 'n Cream"/>
    <n v="682"/>
    <n v="2229.0105568498843"/>
    <n v="1520185.199771621"/>
    <n v="3433.6981349998223"/>
    <n v="2341782.128069879"/>
    <n v="1204.687578149938"/>
    <n v="821596.92829825799"/>
    <n v="5.0347479985334633"/>
    <n v="0.35084259908304383"/>
  </r>
  <r>
    <x v="25"/>
    <s v="Lake Grove"/>
    <s v="Low End"/>
    <s v="Baskin-Robbins"/>
    <s v="Fudge Ribbon"/>
    <n v="584"/>
    <n v="1991.0267872498964"/>
    <n v="1162759.6437539395"/>
    <n v="3192.7219749998344"/>
    <n v="1864549.6333999033"/>
    <n v="1201.695187749938"/>
    <n v="701789.98964596377"/>
    <n v="5.4669896832188947"/>
    <n v="0.37638579154703888"/>
  </r>
  <r>
    <x v="25"/>
    <s v="Lake Grove"/>
    <s v="Low End"/>
    <s v="Baskin-Robbins"/>
    <s v="Peppermint Stick"/>
    <n v="577"/>
    <n v="1982.2630424398963"/>
    <n v="1143765.7754878202"/>
    <n v="3191.7081239998329"/>
    <n v="1841615.5875479036"/>
    <n v="1209.4450815599366"/>
    <n v="697849.8120600835"/>
    <n v="5.531556540727613"/>
    <n v="0.3789334846960461"/>
  </r>
  <r>
    <x v="25"/>
    <s v="Lake Grove"/>
    <s v="Low End"/>
    <s v="Baskin-Robbins"/>
    <s v="Rocky Road"/>
    <n v="480"/>
    <n v="1257.4565888399345"/>
    <n v="603579.16264316859"/>
    <n v="2445.4955639998725"/>
    <n v="1173837.8707199388"/>
    <n v="1188.038975159938"/>
    <n v="570258.70807677018"/>
    <n v="5.0947824249997344"/>
    <n v="0.48580704567575322"/>
  </r>
  <r>
    <x v="25"/>
    <s v="Lake Grove"/>
    <s v="Low End"/>
    <s v="Baskin-Robbins"/>
    <s v="Cherry Macaroon"/>
    <n v="468"/>
    <n v="1216.1844671999363"/>
    <n v="569174.33064957021"/>
    <n v="2406.7011199998742"/>
    <n v="1126336.1241599412"/>
    <n v="1190.5166527999379"/>
    <n v="557161.793510371"/>
    <n v="5.1425237606834919"/>
    <n v="0.49466742791892671"/>
  </r>
  <r>
    <x v="25"/>
    <s v="Lake Grove"/>
    <s v="Low End"/>
    <s v="Baskin-Robbins"/>
    <s v="Peppermint Stick"/>
    <n v="465"/>
    <n v="1193.1476023499381"/>
    <n v="554813.6350927212"/>
    <n v="2372.9561849998768"/>
    <n v="1103424.6260249426"/>
    <n v="1179.8085826499387"/>
    <n v="548610.99093222141"/>
    <n v="5.103131580644896"/>
    <n v="0.4971893666254103"/>
  </r>
  <r>
    <x v="25"/>
    <s v="Lake Grove"/>
    <s v="Low End"/>
    <s v="Baskin-Robbins"/>
    <s v="Very Berry Strawberry"/>
    <n v="422"/>
    <n v="1080.9542371199445"/>
    <n v="456162.68806461658"/>
    <n v="2247.0099519998848"/>
    <n v="948238.19974395144"/>
    <n v="1166.0557148799403"/>
    <n v="492075.51167933486"/>
    <n v="5.3246681327011487"/>
    <n v="0.51893660454958235"/>
  </r>
  <r>
    <x v="25"/>
    <s v="Lake Grove"/>
    <s v="Low End"/>
    <s v="Baskin-Robbins"/>
    <s v="Coffee Candy"/>
    <n v="343"/>
    <n v="632.35472063996713"/>
    <n v="216897.66917950872"/>
    <n v="1803.3773439999063"/>
    <n v="618558.42899196781"/>
    <n v="1171.0226233599392"/>
    <n v="401660.75981245912"/>
    <n v="5.2576598950434583"/>
    <n v="0.64934974771425324"/>
  </r>
  <r>
    <x v="25"/>
    <s v="Lake Grove"/>
    <s v="High End"/>
    <s v="Ben and Jerry's"/>
    <s v="Chocolate Macadamia"/>
    <n v="812"/>
    <n v="2840.2615734398514"/>
    <n v="2306292.3976331595"/>
    <n v="4621.4886239997841"/>
    <n v="3752648.7626878247"/>
    <n v="1781.2270505599326"/>
    <n v="1446356.3650546651"/>
    <n v="5.6914884532017043"/>
    <n v="0.3854227924114903"/>
  </r>
  <r>
    <x v="25"/>
    <s v="Lake Grove"/>
    <s v="High End"/>
    <s v="Ben and Jerry's"/>
    <s v="Peanut Butter Cookie Dough"/>
    <n v="789"/>
    <n v="2813.4488016798532"/>
    <n v="2219811.1045254041"/>
    <n v="4591.8003279997865"/>
    <n v="3622930.4587918315"/>
    <n v="1778.3515263199333"/>
    <n v="1403119.3542664275"/>
    <n v="5.8197722788336961"/>
    <n v="0.38728851415335669"/>
  </r>
  <r>
    <x v="25"/>
    <s v="Lake Grove"/>
    <s v="High End"/>
    <s v="Ben and Jerry's"/>
    <s v="Cinnamon Buns"/>
    <n v="585"/>
    <n v="2181.3770029998873"/>
    <n v="1276105.5467549341"/>
    <n v="3417.3112999998239"/>
    <n v="1999127.110499897"/>
    <n v="1235.9342969999366"/>
    <n v="723021.56374496291"/>
    <n v="5.841557777777477"/>
    <n v="0.36166863024741125"/>
  </r>
  <r>
    <x v="25"/>
    <s v="Lake Grove"/>
    <s v="High End"/>
    <s v="Ben and Jerry's"/>
    <s v="Turtle Soup"/>
    <n v="652"/>
    <n v="2101.2932591598897"/>
    <n v="1370043.2049722481"/>
    <n v="3349.8608359998248"/>
    <n v="2184109.2650718857"/>
    <n v="1248.5675768399351"/>
    <n v="814066.0600996376"/>
    <n v="5.1378233680978909"/>
    <n v="0.37272222279266065"/>
  </r>
  <r>
    <x v="25"/>
    <s v="Lake Grove"/>
    <s v="High End"/>
    <s v="Ben and Jerry's"/>
    <s v="Vanilla Caramel Fudge"/>
    <n v="617"/>
    <n v="2028.7682993698938"/>
    <n v="1251750.0407112245"/>
    <n v="3270.1536269998292"/>
    <n v="2017684.7878588946"/>
    <n v="1241.3853276299353"/>
    <n v="765934.74714767002"/>
    <n v="5.3000869157209545"/>
    <n v="0.37961070617004383"/>
  </r>
  <r>
    <x v="25"/>
    <s v="Lake Grove"/>
    <s v="High End"/>
    <s v="Ben and Jerry's"/>
    <s v="Strawberry"/>
    <n v="462"/>
    <n v="1546.2212268299199"/>
    <n v="714354.20679542306"/>
    <n v="2754.2883929998579"/>
    <n v="1272481.2375659344"/>
    <n v="1208.067166169938"/>
    <n v="558127.03077051137"/>
    <n v="5.9616631883113804"/>
    <n v="0.43861317109722153"/>
  </r>
  <r>
    <x v="25"/>
    <s v="Lake Grove"/>
    <s v="High End"/>
    <s v="Ben and Jerry's"/>
    <s v="Coffee HEATH Bar Crunch"/>
    <n v="513"/>
    <n v="1404.873491819927"/>
    <n v="720700.10130362259"/>
    <n v="2608.6385219998647"/>
    <n v="1338231.5617859305"/>
    <n v="1203.7650301799376"/>
    <n v="617531.46048230794"/>
    <n v="5.0850653450289762"/>
    <n v="0.4614533673515997"/>
  </r>
  <r>
    <x v="25"/>
    <s v="Lake Grove"/>
    <s v="High End"/>
    <s v="Ben and Jerry's"/>
    <s v="Goodbye Yellow Brickle Road"/>
    <n v="494"/>
    <n v="1403.0239939199264"/>
    <n v="693093.85299644363"/>
    <n v="2619.1264319998627"/>
    <n v="1293848.4574079323"/>
    <n v="1216.1024380799363"/>
    <n v="600754.60441148863"/>
    <n v="5.3018753684207747"/>
    <n v="0.46431604951249639"/>
  </r>
  <r>
    <x v="25"/>
    <s v="Lake Grove"/>
    <s v="High End"/>
    <s v="Ben and Jerry's"/>
    <s v="Chocolate Fudge Brownie"/>
    <n v="485"/>
    <n v="1369.7240234999285"/>
    <n v="664316.15139746538"/>
    <n v="2580.3718499998649"/>
    <n v="1251480.3472499344"/>
    <n v="1210.6478264999364"/>
    <n v="587164.19585246907"/>
    <n v="5.3203543298966292"/>
    <n v="0.46917572228979315"/>
  </r>
  <r>
    <x v="25"/>
    <s v="Lake Grove"/>
    <s v="High End"/>
    <s v="Ben and Jerry's"/>
    <s v="Fossil Fuel"/>
    <n v="473"/>
    <n v="1318.4498841599311"/>
    <n v="623626.79520764737"/>
    <n v="2526.798335999868"/>
    <n v="1195175.6129279376"/>
    <n v="1208.3484518399368"/>
    <n v="571548.81772029027"/>
    <n v="5.3420683636360842"/>
    <n v="0.47821325296297806"/>
  </r>
  <r>
    <x v="25"/>
    <s v="Lake Grove"/>
    <s v="High End"/>
    <s v="Ben and Jerry's"/>
    <s v="Neapolitan Dynamite"/>
    <n v="374"/>
    <n v="1031.7700622399457"/>
    <n v="385882.00327773968"/>
    <n v="2228.6531039998831"/>
    <n v="833516.26089595631"/>
    <n v="1196.8830417599374"/>
    <n v="447634.25761821662"/>
    <n v="5.9589655187162647"/>
    <n v="0.53704322113290193"/>
  </r>
  <r>
    <x v="25"/>
    <s v="Lake Grove"/>
    <s v="High End"/>
    <s v="Ben and Jerry's"/>
    <s v="Bananas on the Rum"/>
    <n v="351"/>
    <n v="675.40395365996517"/>
    <n v="237066.78773464778"/>
    <n v="1838.6767859999052"/>
    <n v="645375.55188596668"/>
    <n v="1163.2728323399401"/>
    <n v="408308.76415131893"/>
    <n v="5.2383954017091314"/>
    <n v="0.63266847180394004"/>
  </r>
  <r>
    <x v="25"/>
    <s v="Lake Grove"/>
    <s v="High End"/>
    <s v="Ben and Jerry's"/>
    <s v="Oatmeal Cookie Chunk"/>
    <n v="344"/>
    <n v="642.08851992996711"/>
    <n v="220878.45085590868"/>
    <n v="1799.7724029999076"/>
    <n v="619121.70663196826"/>
    <n v="1157.6838830699405"/>
    <n v="398243.25577605958"/>
    <n v="5.2318965203485686"/>
    <n v="0.6432390457483862"/>
  </r>
  <r>
    <x v="25"/>
    <s v="Selden"/>
    <s v="High End"/>
    <s v="Ben and Jerry's"/>
    <s v="Cherry Garcia"/>
    <n v="310"/>
    <n v="574.75775786997053"/>
    <n v="178174.90493969087"/>
    <n v="1729.5139769999112"/>
    <n v="536149.33286997245"/>
    <n v="1154.7562191299407"/>
    <n v="357974.42793028161"/>
    <n v="5.5790773451610036"/>
    <n v="0.66767671986845123"/>
  </r>
  <r>
    <x v="25"/>
    <s v="Selden"/>
    <s v="Low End"/>
    <s v="EDY's"/>
    <s v="Strawberry"/>
    <n v="461"/>
    <n v="1164.1797109799393"/>
    <n v="536686.84676175204"/>
    <n v="2475.7853579998705"/>
    <n v="1141337.0500379403"/>
    <n v="1311.6056470199312"/>
    <n v="604650.20327618823"/>
    <n v="5.3704671540127347"/>
    <n v="0.52977356974093548"/>
  </r>
  <r>
    <x v="25"/>
    <s v="Selden"/>
    <s v="Low End"/>
    <s v="EDY's"/>
    <s v="Hot Chocolate Limited Edition  New!"/>
    <n v="475"/>
    <n v="1041.2572905799457"/>
    <n v="494597.21302547422"/>
    <n v="2326.3485179998784"/>
    <n v="1105015.5460499423"/>
    <n v="1285.0912274199327"/>
    <n v="610418.33302446804"/>
    <n v="4.8975758273681649"/>
    <n v="0.5524070093009168"/>
  </r>
  <r>
    <x v="25"/>
    <s v="Selden"/>
    <s v="Low End"/>
    <s v="EDY's"/>
    <s v="Strawberry Cheesecake Limited Editions "/>
    <n v="468"/>
    <n v="1009.0083836599479"/>
    <n v="472215.92355285562"/>
    <n v="2274.9697859998823"/>
    <n v="1064685.8598479449"/>
    <n v="1265.9614023399345"/>
    <n v="592469.93629508931"/>
    <n v="4.8610465512817997"/>
    <n v="0.55647394094226443"/>
  </r>
  <r>
    <x v="25"/>
    <s v="Selden"/>
    <s v="Low End"/>
    <s v="EDY's"/>
    <s v="Girl Scouts® Samoas® Cookie (Jan-Apr)"/>
    <n v="437"/>
    <n v="936.83799859995202"/>
    <n v="409398.20538817905"/>
    <n v="2178.5580599998884"/>
    <n v="952029.87221995124"/>
    <n v="1241.7200613999364"/>
    <n v="542631.66683177219"/>
    <n v="4.9852587185352135"/>
    <n v="0.56997336182998037"/>
  </r>
  <r>
    <x v="25"/>
    <s v="Selden"/>
    <s v="High End"/>
    <s v="Häagen-Dazs"/>
    <s v="Belgian Chocolate"/>
    <n v="872"/>
    <n v="3309.6698357998293"/>
    <n v="2886032.0968174511"/>
    <n v="5164.1601799997588"/>
    <n v="4503147.6769597894"/>
    <n v="1854.4903441999295"/>
    <n v="1617115.5801423383"/>
    <n v="5.9222020412841268"/>
    <n v="0.35910782771265937"/>
  </r>
  <r>
    <x v="25"/>
    <s v="Selden"/>
    <s v="High End"/>
    <s v="Häagen-Dazs"/>
    <s v="Mango"/>
    <n v="862"/>
    <n v="3276.7301269798309"/>
    <n v="2824541.3694566144"/>
    <n v="5130.6121579997607"/>
    <n v="4422587.6801957935"/>
    <n v="1853.8820310199299"/>
    <n v="1598046.3107391791"/>
    <n v="5.9519862621806965"/>
    <n v="0.3613373948232117"/>
  </r>
  <r>
    <x v="25"/>
    <s v="Selden"/>
    <s v="High End"/>
    <s v="Häagen-Dazs"/>
    <s v="Strawberry"/>
    <n v="848"/>
    <n v="3202.4156933998352"/>
    <n v="2715648.5080030602"/>
    <n v="5047.2211399997659"/>
    <n v="4280043.5267198011"/>
    <n v="1844.8054465999307"/>
    <n v="1564395.0187167409"/>
    <n v="5.9519117216978374"/>
    <n v="0.36550913768759818"/>
  </r>
  <r>
    <x v="25"/>
    <s v="Selden"/>
    <s v="High End"/>
    <s v="Häagen-Dazs"/>
    <s v="Rocky Road"/>
    <n v="751"/>
    <n v="2910.8220431998488"/>
    <n v="2186027.3544430863"/>
    <n v="4741.9107199997798"/>
    <n v="3561174.9507198348"/>
    <n v="1831.0886767999309"/>
    <n v="1375147.5962767485"/>
    <n v="6.3141287882819972"/>
    <n v="0.38614996884631686"/>
  </r>
  <r>
    <x v="25"/>
    <s v="Selden"/>
    <s v="High End"/>
    <s v="Häagen-Dazs"/>
    <s v="Waffle Cone"/>
    <n v="686"/>
    <n v="2720.8966007998588"/>
    <n v="1866535.0681487031"/>
    <n v="4538.8416799997904"/>
    <n v="3113645.392479856"/>
    <n v="1817.9450791999316"/>
    <n v="1247110.324331153"/>
    <n v="6.6163872886294319"/>
    <n v="0.40053062154836289"/>
  </r>
  <r>
    <x v="25"/>
    <s v="Selden"/>
    <s v="High End"/>
    <s v="Häagen-Dazs"/>
    <s v="Almond Hazelnut Swirl"/>
    <n v="677"/>
    <n v="2655.0701822398637"/>
    <n v="1797482.5133763878"/>
    <n v="4459.3867039997967"/>
    <n v="3019004.7986078626"/>
    <n v="1804.316521759933"/>
    <n v="1221522.2852314748"/>
    <n v="6.5869818375181639"/>
    <n v="0.40461091211075539"/>
  </r>
  <r>
    <x v="25"/>
    <s v="Selden"/>
    <s v="High End"/>
    <s v="Häagen-Dazs"/>
    <s v="Macadamia Nut Brittle"/>
    <n v="716"/>
    <n v="2440.9524765598749"/>
    <n v="1747721.9732168703"/>
    <n v="4225.9267759998093"/>
    <n v="3025763.5716158636"/>
    <n v="1784.9742994399344"/>
    <n v="1278041.5983989933"/>
    <n v="5.9021323687148177"/>
    <n v="0.42238647143090369"/>
  </r>
  <r>
    <x v="25"/>
    <s v="Selden"/>
    <s v="High End"/>
    <s v="Häagen-Dazs"/>
    <s v="Mango"/>
    <n v="694"/>
    <n v="2455.3226373598714"/>
    <n v="1703993.9103277507"/>
    <n v="3762.4444559998033"/>
    <n v="2611136.4524638634"/>
    <n v="1307.1218186399319"/>
    <n v="907142.54213611269"/>
    <n v="5.4213897060515901"/>
    <n v="0.3474129210214712"/>
  </r>
  <r>
    <x v="25"/>
    <s v="Selden"/>
    <s v="High End"/>
    <s v="Häagen-Dazs"/>
    <s v="Chocolate"/>
    <n v="518"/>
    <n v="1838.6059286399045"/>
    <n v="952397.87103547051"/>
    <n v="3094.7941439998394"/>
    <n v="1603103.3665919169"/>
    <n v="1256.1882153599349"/>
    <n v="650705.49555644637"/>
    <n v="5.9745060694977594"/>
    <n v="0.40590364234578313"/>
  </r>
  <r>
    <x v="25"/>
    <s v="Selden"/>
    <s v="High End"/>
    <s v="Häagen-Dazs"/>
    <s v="Macadamia Nut Brittle"/>
    <n v="547"/>
    <n v="1631.5318350899165"/>
    <n v="892447.91379418434"/>
    <n v="2859.761438999853"/>
    <n v="1564289.5071329195"/>
    <n v="1228.2296039099365"/>
    <n v="671841.59333873517"/>
    <n v="5.2280830694695668"/>
    <n v="0.42948673520805508"/>
  </r>
  <r>
    <x v="25"/>
    <s v="Selden"/>
    <s v="High End"/>
    <s v="Häagen-Dazs"/>
    <s v="Rockmelon"/>
    <n v="398"/>
    <n v="839.13017789995683"/>
    <n v="333973.81080418284"/>
    <n v="2014.3260899998963"/>
    <n v="801701.7838199588"/>
    <n v="1175.1959120999395"/>
    <n v="467727.97301577596"/>
    <n v="5.0611208291454686"/>
    <n v="0.58341890021391718"/>
  </r>
  <r>
    <x v="25"/>
    <s v="Selden"/>
    <s v="High End"/>
    <s v="Häagen-Dazs"/>
    <s v="Vanilla Honey Bee"/>
    <n v="969"/>
    <n v="2025.3973199998964"/>
    <n v="1962610.0030798996"/>
    <n v="4910.089319999749"/>
    <n v="4757876.5510797566"/>
    <n v="2884.6919999998527"/>
    <n v="2795266.547999857"/>
    <n v="5.0671716408666141"/>
    <n v="0.5875029580928276"/>
  </r>
  <r>
    <x v="25"/>
    <s v="Selden"/>
    <s v="Low End"/>
    <s v="Baskin-Robbins"/>
    <s v="Pralines 'n Cream"/>
    <n v="765"/>
    <n v="2512.3547667898661"/>
    <n v="1921951.3965942475"/>
    <n v="4254.6705089997995"/>
    <n v="3254822.9393848465"/>
    <n v="1742.3157422099334"/>
    <n v="1332871.5427905989"/>
    <n v="5.5616607960781694"/>
    <n v="0.40950662067120264"/>
  </r>
  <r>
    <x v="25"/>
    <s v="Selden"/>
    <s v="Low End"/>
    <s v="Baskin-Robbins"/>
    <s v="Pistachio Almond"/>
    <n v="724"/>
    <n v="2345.2468617598765"/>
    <n v="1697958.7279141506"/>
    <n v="4067.4356959998127"/>
    <n v="2944823.4439038644"/>
    <n v="1722.1888342399361"/>
    <n v="1246864.7159897138"/>
    <n v="5.6180051049721174"/>
    <n v="0.42340898860027498"/>
  </r>
  <r>
    <x v="25"/>
    <s v="Selden"/>
    <s v="Low End"/>
    <s v="Baskin-Robbins"/>
    <s v="Chocolate Fudge"/>
    <n v="677"/>
    <n v="1640.9418479999119"/>
    <n v="1110917.6310959405"/>
    <n v="3275.1107999998244"/>
    <n v="2217250.0115998811"/>
    <n v="1634.1689519999125"/>
    <n v="1106332.3805039406"/>
    <n v="4.8376821270307602"/>
    <n v="0.4989660050585159"/>
  </r>
  <r>
    <x v="25"/>
    <s v="Selden"/>
    <s v="Low End"/>
    <s v="Baskin-Robbins"/>
    <s v="Peppermint Stick"/>
    <n v="575"/>
    <n v="1468.6420110399213"/>
    <n v="844469.15634795476"/>
    <n v="3007.833583999839"/>
    <n v="1729504.3107999074"/>
    <n v="1539.1915729599177"/>
    <n v="885035.15445195267"/>
    <n v="5.2310149286953722"/>
    <n v="0.5117276371763525"/>
  </r>
  <r>
    <x v="25"/>
    <s v="Selden"/>
    <s v="Low End"/>
    <s v="Baskin-Robbins"/>
    <s v="Cherry Macaroon"/>
    <n v="469"/>
    <n v="1118.9775730899401"/>
    <n v="524800.48177918186"/>
    <n v="2465.5031389998676"/>
    <n v="1156320.972190938"/>
    <n v="1346.5255659099275"/>
    <n v="631520.49041175609"/>
    <n v="5.2569363304901229"/>
    <n v="0.54614636039609599"/>
  </r>
  <r>
    <x v="25"/>
    <s v="Selden"/>
    <s v="Low End"/>
    <s v="Baskin-Robbins"/>
    <s v="Cherry Macaroon"/>
    <n v="464"/>
    <n v="951.72341639994897"/>
    <n v="441599.66520957631"/>
    <n v="2206.1384399998819"/>
    <n v="1023648.2361599453"/>
    <n v="1254.415023599933"/>
    <n v="582048.57095036888"/>
    <n v="4.7546087068962972"/>
    <n v="0.5686021334182455"/>
  </r>
  <r>
    <x v="25"/>
    <s v="Selden"/>
    <s v="Low End"/>
    <s v="Baskin-Robbins"/>
    <s v="Peppermint Stick"/>
    <n v="363"/>
    <n v="934.77710689995035"/>
    <n v="339324.08980468201"/>
    <n v="2173.2809899998842"/>
    <n v="788900.99936995795"/>
    <n v="1238.5038830999338"/>
    <n v="449576.90956527594"/>
    <n v="5.9869999724514713"/>
    <n v="0.5698774750245249"/>
  </r>
  <r>
    <x v="25"/>
    <s v="Selden"/>
    <s v="Low End"/>
    <s v="Baskin-Robbins"/>
    <s v="Very Berry Strawberry"/>
    <n v="418"/>
    <n v="858.06713051995484"/>
    <n v="358672.06055734114"/>
    <n v="2047.6042919998924"/>
    <n v="855898.59405595507"/>
    <n v="1189.5371614799376"/>
    <n v="497226.53349861392"/>
    <n v="4.8985748612437616"/>
    <n v="0.58094093967644411"/>
  </r>
  <r>
    <x v="25"/>
    <s v="Selden"/>
    <s v="High End"/>
    <s v="Ben and Jerry's"/>
    <s v="Chocolate Chip Cookie Dough"/>
    <n v="803"/>
    <n v="2877.1767891598461"/>
    <n v="2310372.9616953563"/>
    <n v="4685.6738359997762"/>
    <n v="3762596.0903078201"/>
    <n v="1808.4970468399301"/>
    <n v="1452223.1286124638"/>
    <n v="5.835210256537704"/>
    <n v="0.38596306745581521"/>
  </r>
  <r>
    <x v="25"/>
    <s v="Smithtown"/>
    <s v="High End"/>
    <s v="Ben and Jerry's"/>
    <s v="Coffee"/>
    <n v="705"/>
    <n v="2573.9978002798639"/>
    <n v="1814668.449197304"/>
    <n v="4351.408387999797"/>
    <n v="3067742.9135398567"/>
    <n v="1777.4105877199331"/>
    <n v="1253074.4643425527"/>
    <n v="6.1722104794323362"/>
    <n v="0.40846788654028215"/>
  </r>
  <r>
    <x v="25"/>
    <s v="Smithtown"/>
    <s v="High End"/>
    <s v="Ben and Jerry's"/>
    <s v="Cherry Garcia"/>
    <n v="693"/>
    <n v="2509.0599535598681"/>
    <n v="1738778.5478169885"/>
    <n v="4278.7130759998017"/>
    <n v="2965148.1616678624"/>
    <n v="1769.6531224399337"/>
    <n v="1226369.6138508739"/>
    <n v="6.1741891428568572"/>
    <n v="0.41359471668392278"/>
  </r>
  <r>
    <x v="25"/>
    <s v="Smithtown"/>
    <s v="High End"/>
    <s v="Ben and Jerry's"/>
    <s v="Pumpkin Cheesecake"/>
    <n v="642"/>
    <n v="2405.4930433798727"/>
    <n v="1544326.5338498782"/>
    <n v="3681.1873979998049"/>
    <n v="2363322.3095158748"/>
    <n v="1275.6943546199323"/>
    <n v="818995.7756659966"/>
    <n v="5.733936757009042"/>
    <n v="0.34654425778842129"/>
  </r>
  <r>
    <x v="25"/>
    <s v="Smithtown"/>
    <s v="High End"/>
    <s v="Ben and Jerry's"/>
    <s v="Peanut Butter Cup"/>
    <n v="622"/>
    <n v="2337.9935011998759"/>
    <n v="1454231.9577463227"/>
    <n v="3608.6145199998082"/>
    <n v="2244558.2314398806"/>
    <n v="1270.6210187999322"/>
    <n v="790326.27369355783"/>
    <n v="5.8016310610929391"/>
    <n v="0.35210771662028334"/>
  </r>
  <r>
    <x v="25"/>
    <s v="Smithtown"/>
    <s v="High End"/>
    <s v="Ben and Jerry's"/>
    <s v="Orange &amp; Cream"/>
    <n v="422"/>
    <n v="1087.5395731199417"/>
    <n v="458941.69985661539"/>
    <n v="2485.2347519998671"/>
    <n v="1048769.0653439439"/>
    <n v="1397.6951788799254"/>
    <n v="589827.3654873285"/>
    <n v="5.8891818767769362"/>
    <n v="0.562399659732426"/>
  </r>
  <r>
    <x v="25"/>
    <s v="Smithtown"/>
    <s v="High End"/>
    <s v="Ben and Jerry's"/>
    <s v="Goodbye Yellow Brickle Road"/>
    <n v="408"/>
    <n v="1047.3967180799436"/>
    <n v="427337.86097661703"/>
    <n v="2422.4887679998697"/>
    <n v="988375.41734394687"/>
    <n v="1375.092049919926"/>
    <n v="561037.55636732979"/>
    <n v="5.9374724705879158"/>
    <n v="0.56763608900249807"/>
  </r>
  <r>
    <x v="25"/>
    <s v="Smithtown"/>
    <s v="High End"/>
    <s v="Ben and Jerry's"/>
    <s v="Half Baked"/>
    <n v="472"/>
    <n v="994.89098231994694"/>
    <n v="469588.54365501495"/>
    <n v="2328.7860719998762"/>
    <n v="1099187.0259839415"/>
    <n v="1333.8950896799292"/>
    <n v="629598.48232892656"/>
    <n v="4.9338687966099073"/>
    <n v="0.57278558375026223"/>
  </r>
  <r>
    <x v="25"/>
    <s v="Smithtown"/>
    <s v="High End"/>
    <s v="Ben and Jerry's"/>
    <s v="Oatmeal Cookie Chunk"/>
    <n v="433"/>
    <n v="919.08314483995161"/>
    <n v="397963.00171569904"/>
    <n v="2194.2775639998845"/>
    <n v="950122.18521194998"/>
    <n v="1275.1944191599327"/>
    <n v="552159.183496251"/>
    <n v="5.0676156212468459"/>
    <n v="0.58114544854362826"/>
  </r>
  <r>
    <x v="25"/>
    <s v="Smithtown"/>
    <s v="High End"/>
    <s v="Ben and Jerry's"/>
    <s v="Neapolitan Dynamite"/>
    <n v="372"/>
    <n v="809.96799650995649"/>
    <n v="301308.09470170381"/>
    <n v="2023.4890209998914"/>
    <n v="752737.91581195965"/>
    <n v="1213.5210244899349"/>
    <n v="451429.82111025584"/>
    <n v="5.4394866155911057"/>
    <n v="0.59971712813657019"/>
  </r>
  <r>
    <x v="25"/>
    <s v="Smithtown"/>
    <s v="High End"/>
    <s v="Ben and Jerry's"/>
    <s v="Orange &amp; Cream"/>
    <n v="401"/>
    <n v="682.04834927996342"/>
    <n v="273501.38806126534"/>
    <n v="1809.1262879999026"/>
    <n v="725459.64148796094"/>
    <n v="1127.0779387199391"/>
    <n v="451958.25342669559"/>
    <n v="4.5115368778052432"/>
    <n v="0.62299572240807533"/>
  </r>
  <r>
    <x v="25"/>
    <s v="Smithtown"/>
    <s v="High End"/>
    <s v="Ben and Jerry's"/>
    <s v="Strawberry Cheesecake"/>
    <n v="391"/>
    <n v="652.42938119996541"/>
    <n v="255099.88804918647"/>
    <n v="1753.562519999907"/>
    <n v="685642.94531996362"/>
    <n v="1101.1331387999417"/>
    <n v="430543.05727077718"/>
    <n v="4.484814629155772"/>
    <n v="0.62794062158673425"/>
  </r>
  <r>
    <x v="25"/>
    <s v="Smithtown"/>
    <s v="High End"/>
    <s v="Ben and Jerry's"/>
    <s v="Oatmeal Cookie Chunk"/>
    <n v="341"/>
    <n v="558.50240402997065"/>
    <n v="190449.31977422"/>
    <n v="1590.1200129999163"/>
    <n v="542230.92443297151"/>
    <n v="1031.6176089699456"/>
    <n v="351781.60465875152"/>
    <n v="4.6631085425217487"/>
    <n v="0.64876713740851455"/>
  </r>
  <r>
    <x v="25"/>
    <s v="Smithtown"/>
    <s v="High End"/>
    <s v="Ben and Jerry's"/>
    <s v="Cherry Garcia"/>
    <n v="308"/>
    <n v="515.51656556997284"/>
    <n v="158779.10219555165"/>
    <n v="1518.2121469999199"/>
    <n v="467609.34127597534"/>
    <n v="1002.6955814299471"/>
    <n v="308830.23908042372"/>
    <n v="4.9292602175322076"/>
    <n v="0.66044497365624089"/>
  </r>
  <r>
    <x v="25"/>
    <s v="Smithtown"/>
    <s v="Low End"/>
    <s v="EDY's"/>
    <s v="Peppermint (Holiday)"/>
    <n v="985"/>
    <n v="2278.3802264998794"/>
    <n v="2244204.5231023813"/>
    <n v="3858.7531499997958"/>
    <n v="3800871.8527497989"/>
    <n v="1580.3729234999164"/>
    <n v="1556667.3296474176"/>
    <n v="3.9175158883246657"/>
    <n v="0.40955533097524005"/>
  </r>
  <r>
    <x v="25"/>
    <s v="Smithtown"/>
    <s v="Low End"/>
    <s v="EDY's"/>
    <s v="Coffee"/>
    <n v="443"/>
    <n v="1169.3542289999384"/>
    <n v="518023.92344697274"/>
    <n v="2435.5458999998714"/>
    <n v="1078946.833699943"/>
    <n v="1266.191670999933"/>
    <n v="560922.91025297029"/>
    <n v="5.4978462753947435"/>
    <n v="0.51988002812839607"/>
  </r>
  <r>
    <x v="25"/>
    <s v="Smithtown"/>
    <s v="Low End"/>
    <s v="EDY's"/>
    <s v="French Vanilla"/>
    <n v="469"/>
    <n v="1058.4984513999441"/>
    <n v="496435.77370657376"/>
    <n v="2281.6869399998795"/>
    <n v="1070111.1748599436"/>
    <n v="1223.1884885999355"/>
    <n v="573675.40115336981"/>
    <n v="4.8650041364602972"/>
    <n v="0.53608953408831805"/>
  </r>
  <r>
    <x v="25"/>
    <s v="Smithtown"/>
    <s v="Low End"/>
    <s v="EDY's"/>
    <s v="Hot Chocolate Limited Edition  New!"/>
    <n v="389"/>
    <n v="938.01182679994974"/>
    <n v="364886.60062518046"/>
    <n v="2122.3542799998863"/>
    <n v="825595.8149199558"/>
    <n v="1184.3424531999367"/>
    <n v="460709.21429477533"/>
    <n v="5.4559235989714301"/>
    <n v="0.55803240032102475"/>
  </r>
  <r>
    <x v="25"/>
    <s v="Smithtown"/>
    <s v="Low End"/>
    <s v="EDY's"/>
    <s v="Strawberry Cheesecake Limited Editions "/>
    <n v="365"/>
    <n v="909.29104551995181"/>
    <n v="331891.23161478242"/>
    <n v="2073.20079199989"/>
    <n v="756718.28907995985"/>
    <n v="1163.9097464799383"/>
    <n v="424827.05746517744"/>
    <n v="5.6800021698627123"/>
    <n v="0.56140714925985813"/>
  </r>
  <r>
    <x v="25"/>
    <s v="Smithtown"/>
    <s v="Low End"/>
    <s v="EDY's"/>
    <s v="Girl Scouts® Samoas® Cookie (Jan-Apr)"/>
    <n v="334"/>
    <n v="844.54932719995566"/>
    <n v="282079.47528478521"/>
    <n v="1976.3591199998964"/>
    <n v="660103.94607996545"/>
    <n v="1131.8097927999406"/>
    <n v="378024.47079518024"/>
    <n v="5.9172428742511869"/>
    <n v="0.57267415691132084"/>
  </r>
  <r>
    <x v="25"/>
    <s v="Smithtown"/>
    <s v="Low End"/>
    <s v="EDY's"/>
    <s v="Caramel Delight"/>
    <n v="307"/>
    <n v="646.43985835996602"/>
    <n v="198457.03651650957"/>
    <n v="1698.5111559999107"/>
    <n v="521442.92489197257"/>
    <n v="1052.0712976399445"/>
    <n v="322985.88837546296"/>
    <n v="5.5326096286642041"/>
    <n v="0.61940794084487005"/>
  </r>
  <r>
    <x v="25"/>
    <s v="Smithtown"/>
    <s v="High End"/>
    <s v="Häagen-Dazs"/>
    <s v="Belgian Chocolate"/>
    <n v="886"/>
    <n v="3383.7727427998211"/>
    <n v="2998022.6501206416"/>
    <n v="5268.5898799997476"/>
    <n v="4667970.6336797765"/>
    <n v="1884.8171371999265"/>
    <n v="1669947.9835591349"/>
    <n v="5.9464897065459903"/>
    <n v="0.35774603454236159"/>
  </r>
  <r>
    <x v="25"/>
    <s v="Smithtown"/>
    <s v="High End"/>
    <s v="Häagen-Dazs"/>
    <s v="Mango"/>
    <n v="860"/>
    <n v="3349.9833007798225"/>
    <n v="2880985.6386706475"/>
    <n v="5234.1321379997489"/>
    <n v="4501353.6386797838"/>
    <n v="1884.1488372199265"/>
    <n v="1620368.0000091363"/>
    <n v="6.0862001604648244"/>
    <n v="0.35997349465846001"/>
  </r>
  <r>
    <x v="25"/>
    <s v="Smithtown"/>
    <s v="High End"/>
    <s v="Häagen-Dazs"/>
    <s v="Waffle Cone"/>
    <n v="783"/>
    <n v="2781.5453987998521"/>
    <n v="2177950.0472602844"/>
    <n v="4628.8674799997807"/>
    <n v="3624403.2368398281"/>
    <n v="1847.3220811999286"/>
    <n v="1446453.1895795437"/>
    <n v="5.9117081481478682"/>
    <n v="0.39908726900948482"/>
  </r>
  <r>
    <x v="25"/>
    <s v="Smithtown"/>
    <s v="High End"/>
    <s v="Häagen-Dazs"/>
    <s v="Mango Sorbet"/>
    <n v="727"/>
    <n v="2605.6678081498608"/>
    <n v="1894320.4965249489"/>
    <n v="4444.6683649997904"/>
    <n v="3231273.9013548475"/>
    <n v="1839.0005568499296"/>
    <n v="1336953.4048298986"/>
    <n v="6.113711643741115"/>
    <n v="0.41375427947142607"/>
  </r>
  <r>
    <x v="25"/>
    <s v="St James"/>
    <s v="High End"/>
    <s v="Häagen-Dazs"/>
    <s v="Vanilla Honey Bee"/>
    <n v="551"/>
    <n v="1369.633373499928"/>
    <n v="754667.98879846034"/>
    <n v="3042.2318499998401"/>
    <n v="1676269.7493499119"/>
    <n v="1672.5984764999121"/>
    <n v="921601.76055145159"/>
    <n v="5.5212919237746645"/>
    <n v="0.54979323042062034"/>
  </r>
  <r>
    <x v="25"/>
    <s v="St James"/>
    <s v="High End"/>
    <s v="Häagen-Dazs"/>
    <s v="Chocolate"/>
    <n v="515"/>
    <n v="1292.2288652199311"/>
    <n v="665497.86558826454"/>
    <n v="2911.2566619998452"/>
    <n v="1499297.1809299202"/>
    <n v="1619.0277967799141"/>
    <n v="833799.31534165563"/>
    <n v="5.6529255572812529"/>
    <n v="0.55612678123259207"/>
  </r>
  <r>
    <x v="25"/>
    <s v="St James"/>
    <s v="High End"/>
    <s v="Häagen-Dazs"/>
    <s v="Coffee"/>
    <n v="532"/>
    <n v="1159.8758929499377"/>
    <n v="617053.97504936683"/>
    <n v="2680.4609449998561"/>
    <n v="1426005.2227399235"/>
    <n v="1520.5850520499184"/>
    <n v="808951.24769055669"/>
    <n v="5.0384604229320606"/>
    <n v="0.56728491227839917"/>
  </r>
  <r>
    <x v="25"/>
    <s v="St James"/>
    <s v="High End"/>
    <s v="Häagen-Dazs"/>
    <s v="Radish and Rice"/>
    <n v="978"/>
    <n v="2146.008584999885"/>
    <n v="2098796.3961298876"/>
    <n v="5175.5158349997218"/>
    <n v="5061654.4866297282"/>
    <n v="3029.5072499998369"/>
    <n v="2962858.0904998407"/>
    <n v="5.2919384815948076"/>
    <n v="0.58535368194849691"/>
  </r>
  <r>
    <x v="25"/>
    <s v="St James"/>
    <s v="High End"/>
    <s v="Häagen-Dazs"/>
    <s v="Vanilla"/>
    <n v="965"/>
    <n v="2074.4948159998908"/>
    <n v="2001887.4974398946"/>
    <n v="5032.6514159997341"/>
    <n v="4856508.616439743"/>
    <n v="2958.1565999998434"/>
    <n v="2854621.1189998481"/>
    <n v="5.2151828145074965"/>
    <n v="0.58779286612128823"/>
  </r>
  <r>
    <x v="25"/>
    <s v="St James"/>
    <s v="Low End"/>
    <s v="Baskin-Robbins"/>
    <s v="Daiquiri Ice"/>
    <n v="874"/>
    <n v="1998.2814300598911"/>
    <n v="1746497.9698723448"/>
    <n v="3839.8162259997912"/>
    <n v="3355999.3815238173"/>
    <n v="1841.5347959399001"/>
    <n v="1609501.4116514726"/>
    <n v="4.3933824096107452"/>
    <n v="0.4795893052044205"/>
  </r>
  <r>
    <x v="25"/>
    <s v="St James"/>
    <s v="Low End"/>
    <s v="Baskin-Robbins"/>
    <s v="Peppermint Stick"/>
    <n v="858"/>
    <n v="1962.4962920198932"/>
    <n v="1683821.8185530684"/>
    <n v="3784.370941999794"/>
    <n v="3246990.2682358231"/>
    <n v="1821.8746499799008"/>
    <n v="1563168.4496827547"/>
    <n v="4.4106887435895032"/>
    <n v="0.48142073752874726"/>
  </r>
  <r>
    <x v="25"/>
    <s v="St James"/>
    <s v="Low End"/>
    <s v="Baskin-Robbins"/>
    <s v="Pistachio Almond"/>
    <n v="721"/>
    <n v="1713.8331950399079"/>
    <n v="1235673.7336237736"/>
    <n v="3390.4599839998177"/>
    <n v="2444521.6484638685"/>
    <n v="1676.6267889599098"/>
    <n v="1208847.914840095"/>
    <n v="4.7024410318998857"/>
    <n v="0.49451307399945998"/>
  </r>
  <r>
    <x v="25"/>
    <s v="St James"/>
    <s v="Low End"/>
    <s v="Baskin-Robbins"/>
    <s v="Chocolate Fudge"/>
    <n v="674"/>
    <n v="1675.724205119908"/>
    <n v="1129438.114250818"/>
    <n v="3344.5319519998166"/>
    <n v="2254214.5356478766"/>
    <n v="1668.8077468799086"/>
    <n v="1124776.4213970585"/>
    <n v="4.962213578634743"/>
    <n v="0.4989660050585159"/>
  </r>
  <r>
    <x v="25"/>
    <s v="St James"/>
    <s v="Low End"/>
    <s v="Baskin-Robbins"/>
    <s v="Peppermint Stick"/>
    <n v="572"/>
    <n v="1500.2706960999178"/>
    <n v="858154.83816915296"/>
    <n v="3072.6103099998318"/>
    <n v="1757533.0973199038"/>
    <n v="1572.339613899914"/>
    <n v="899378.25915075082"/>
    <n v="5.3716963461535521"/>
    <n v="0.5117276371763525"/>
  </r>
  <r>
    <x v="25"/>
    <s v="St James"/>
    <s v="Low End"/>
    <s v="Baskin-Robbins"/>
    <s v="Chocolate Chip Cookie Dough"/>
    <n v="541"/>
    <n v="1420.7575698999231"/>
    <n v="768629.84531585837"/>
    <n v="2940.2582899998406"/>
    <n v="1590679.7348899138"/>
    <n v="1519.5007200999175"/>
    <n v="822049.88957405544"/>
    <n v="5.4348582070237352"/>
    <n v="0.51679157755218841"/>
  </r>
  <r>
    <x v="25"/>
    <s v="St James"/>
    <s v="Low End"/>
    <s v="Baskin-Robbins"/>
    <s v="Chocolate Chip"/>
    <n v="495"/>
    <n v="1184.659153559935"/>
    <n v="586406.2810121678"/>
    <n v="2584.2830759998583"/>
    <n v="1279220.12261993"/>
    <n v="1399.6239224399233"/>
    <n v="692813.84160776215"/>
    <n v="5.2207738909088048"/>
    <n v="0.54159079376333774"/>
  </r>
  <r>
    <x v="25"/>
    <s v="St James"/>
    <s v="Low End"/>
    <s v="Baskin-Robbins"/>
    <s v="Cherry Macaroon"/>
    <n v="467"/>
    <n v="1143.1951079899372"/>
    <n v="533872.11543130071"/>
    <n v="2518.8629289998617"/>
    <n v="1176308.9878429354"/>
    <n v="1375.6678210099244"/>
    <n v="642436.87241163466"/>
    <n v="5.3937107687363204"/>
    <n v="0.54614636039609599"/>
  </r>
  <r>
    <x v="25"/>
    <s v="St James"/>
    <s v="Low End"/>
    <s v="Baskin-Robbins"/>
    <s v="Cherry Macaroon"/>
    <n v="462"/>
    <n v="972.3164523999468"/>
    <n v="449210.20100877545"/>
    <n v="2253.8740399998765"/>
    <n v="1041289.8064799429"/>
    <n v="1281.5575875999298"/>
    <n v="592079.60547116748"/>
    <n v="4.8785152380949706"/>
    <n v="0.5686021334182455"/>
  </r>
  <r>
    <x v="25"/>
    <s v="St James"/>
    <s v="Low End"/>
    <s v="Baskin-Robbins"/>
    <s v="Peppermint Stick"/>
    <n v="459"/>
    <n v="955.18708739994804"/>
    <n v="438430.87311657617"/>
    <n v="2220.732539999879"/>
    <n v="1019316.2358599445"/>
    <n v="1265.545452599931"/>
    <n v="580885.36274336837"/>
    <n v="4.8381972549016972"/>
    <n v="0.56987747502452502"/>
  </r>
  <r>
    <x v="25"/>
    <s v="St James"/>
    <s v="Low End"/>
    <s v="Baskin-Robbins"/>
    <s v="Very Berry Strawberry"/>
    <n v="416"/>
    <n v="876.97605591995284"/>
    <n v="364822.03926270036"/>
    <n v="2092.7266319998876"/>
    <n v="870574.27891195321"/>
    <n v="1215.7505760799347"/>
    <n v="505752.23964925285"/>
    <n v="5.030592865384345"/>
    <n v="0.58094093967644411"/>
  </r>
  <r>
    <x v="25"/>
    <s v="St James"/>
    <s v="High End"/>
    <s v="Ben and Jerry's"/>
    <s v="Peanut Butter Cookie Dough"/>
    <n v="799"/>
    <n v="1989.4868665598913"/>
    <n v="1589600.0063813531"/>
    <n v="4013.2853759997806"/>
    <n v="3206615.0154238245"/>
    <n v="2023.7985094398894"/>
    <n v="1617015.0090424714"/>
    <n v="5.0228853266580487"/>
    <n v="0.50427475742009131"/>
  </r>
  <r>
    <x v="25"/>
    <s v="St James"/>
    <s v="High End"/>
    <s v="Ben and Jerry's"/>
    <s v="Cherry Garcia"/>
    <n v="690"/>
    <n v="1754.2168921499056"/>
    <n v="1210409.6555834347"/>
    <n v="3608.0512649998054"/>
    <n v="2489555.3728498658"/>
    <n v="1853.8343728498999"/>
    <n v="1279145.7172664311"/>
    <n v="5.2290598043475445"/>
    <n v="0.51380488709602634"/>
  </r>
  <r>
    <x v="25"/>
    <s v="St James"/>
    <s v="High End"/>
    <s v="Ben and Jerry's"/>
    <s v="Peanut Butter Cup"/>
    <n v="620"/>
    <n v="1645.2882282999108"/>
    <n v="1020078.7015459447"/>
    <n v="3430.374929999814"/>
    <n v="2126832.4565998847"/>
    <n v="1785.0867016999032"/>
    <n v="1106753.75505394"/>
    <n v="5.5328627903222802"/>
    <n v="0.52037655886786693"/>
  </r>
  <r>
    <x v="25"/>
    <s v="St James"/>
    <s v="High End"/>
    <s v="Ben and Jerry's"/>
    <s v="Key Lime Pie"/>
    <n v="472"/>
    <n v="1207.6890524999344"/>
    <n v="570029.232779969"/>
    <n v="2700.972749999853"/>
    <n v="1274859.1379999307"/>
    <n v="1493.2836974999186"/>
    <n v="704829.90521996166"/>
    <n v="5.7223998940674852"/>
    <n v="0.55286884975052042"/>
  </r>
  <r>
    <x v="25"/>
    <s v="St James"/>
    <s v="High End"/>
    <s v="Ben and Jerry's"/>
    <s v="Strawberry"/>
    <n v="457"/>
    <n v="1161.8599896299372"/>
    <n v="530970.01526088128"/>
    <n v="2620.2057729998583"/>
    <n v="1197434.0382609351"/>
    <n v="1458.345783369921"/>
    <n v="666464.02300005383"/>
    <n v="5.7334918446386398"/>
    <n v="0.55657681484316002"/>
  </r>
  <r>
    <x v="25"/>
    <s v="St James"/>
    <s v="High End"/>
    <s v="Ben and Jerry's"/>
    <s v="Coffee"/>
    <n v="519"/>
    <n v="1104.8436024999398"/>
    <n v="573413.82969746878"/>
    <n v="2524.7777499998629"/>
    <n v="1310359.6522499288"/>
    <n v="1419.934147499923"/>
    <n v="736945.82255246001"/>
    <n v="4.8646970134872118"/>
    <n v="0.562399659732426"/>
  </r>
  <r>
    <x v="25"/>
    <s v="St James"/>
    <s v="High End"/>
    <s v="Ben and Jerry's"/>
    <s v="Coffee HEATH Bar Crunch"/>
    <n v="507"/>
    <n v="1069.8150874199416"/>
    <n v="542396.24932191044"/>
    <n v="2467.2702819998658"/>
    <n v="1250906.0329739319"/>
    <n v="1397.4551945799242"/>
    <n v="708509.78365202143"/>
    <n v="4.8664108126230099"/>
    <n v="0.56639728722675875"/>
  </r>
  <r>
    <x v="25"/>
    <s v="St James"/>
    <s v="High End"/>
    <s v="Ben and Jerry's"/>
    <s v="Oatmeal Cookie Chunk"/>
    <n v="447"/>
    <n v="939.3343100399494"/>
    <n v="419882.43658785737"/>
    <n v="2242.6264839998789"/>
    <n v="1002454.0383479459"/>
    <n v="1303.2921739599296"/>
    <n v="582571.60176008847"/>
    <n v="5.017061485458342"/>
    <n v="0.58114544854362826"/>
  </r>
  <r>
    <x v="25"/>
    <s v="St James"/>
    <s v="High End"/>
    <s v="Ben and Jerry's"/>
    <s v="Neapolitan Dynamite"/>
    <n v="369"/>
    <n v="827.48979080995457"/>
    <n v="305343.73280887323"/>
    <n v="2067.2625509998866"/>
    <n v="762819.88131895813"/>
    <n v="1239.7727601899319"/>
    <n v="457476.14851008489"/>
    <n v="5.6023375365850585"/>
    <n v="0.59971712813657019"/>
  </r>
  <r>
    <x v="25"/>
    <s v="St James"/>
    <s v="High End"/>
    <s v="Ben and Jerry's"/>
    <s v="Orange &amp; Cream"/>
    <n v="397"/>
    <n v="696.80121657996176"/>
    <n v="276630.08298224484"/>
    <n v="1848.2581179998983"/>
    <n v="733758.47284595959"/>
    <n v="1151.4569014199365"/>
    <n v="457128.38986371475"/>
    <n v="4.655562010075311"/>
    <n v="0.62299572240807533"/>
  </r>
  <r>
    <x v="25"/>
    <s v="St James"/>
    <s v="High End"/>
    <s v="Ben and Jerry's"/>
    <s v="Strawberry Cheesecake"/>
    <n v="389"/>
    <n v="666.66801919996385"/>
    <n v="259333.85946878593"/>
    <n v="1791.8323199999027"/>
    <n v="697022.77247996209"/>
    <n v="1125.1643007999387"/>
    <n v="437688.91301117616"/>
    <n v="4.6062527506424233"/>
    <n v="0.62794062158673414"/>
  </r>
  <r>
    <x v="25"/>
    <s v="St James"/>
    <s v="High End"/>
    <s v="Ben and Jerry's"/>
    <s v="Oatmeal Cookie Chunk"/>
    <n v="339"/>
    <n v="570.80279312996925"/>
    <n v="193502.14687105958"/>
    <n v="1625.1406229999125"/>
    <n v="550922.67119697027"/>
    <n v="1054.3378298699431"/>
    <n v="357420.52432591072"/>
    <n v="4.7939251415926618"/>
    <n v="0.64876713740851455"/>
  </r>
  <r>
    <x v="25"/>
    <s v="St James"/>
    <s v="High End"/>
    <s v="Ben and Jerry's"/>
    <s v="Cherry Garcia"/>
    <n v="322"/>
    <n v="526.86760826997158"/>
    <n v="169651.36986293085"/>
    <n v="1551.6413169999162"/>
    <n v="499628.50407397299"/>
    <n v="1024.7737087299447"/>
    <n v="329977.13421104214"/>
    <n v="4.8187618540370067"/>
    <n v="0.660444973656241"/>
  </r>
  <r>
    <x v="25"/>
    <s v="St James"/>
    <s v="Low End"/>
    <s v="EDY's"/>
    <s v="Hot Chocolate Limited Edition  New!"/>
    <n v="914"/>
    <n v="1950.7614941098939"/>
    <n v="1782996.005616443"/>
    <n v="3554.6099809998072"/>
    <n v="3248913.522633824"/>
    <n v="1603.8484868899134"/>
    <n v="1465917.517017381"/>
    <n v="3.8890700010938812"/>
    <n v="0.45120238098211773"/>
  </r>
  <r>
    <x v="25"/>
    <s v="St James"/>
    <s v="Low End"/>
    <s v="EDY's"/>
    <s v="Peppermint (Holiday)"/>
    <n v="481"/>
    <n v="1126.2838151999383"/>
    <n v="541742.51511117036"/>
    <n v="2403.9639199998683"/>
    <n v="1156306.6455199367"/>
    <n v="1277.6801047999299"/>
    <n v="614564.13040876633"/>
    <n v="4.9978459875257135"/>
    <n v="0.53148888557362373"/>
  </r>
  <r>
    <x v="25"/>
    <s v="St James"/>
    <s v="Low End"/>
    <s v="EDY's"/>
    <s v="Hot Chocolate Limited Edition  New!"/>
    <n v="471"/>
    <n v="1105.7542169099393"/>
    <n v="520810.23616458138"/>
    <n v="2375.2058609998699"/>
    <n v="1118721.9605309388"/>
    <n v="1269.4516440899306"/>
    <n v="597911.72436635743"/>
    <n v="5.0428999171971762"/>
    <n v="0.53445962934578672"/>
  </r>
  <r>
    <x v="25"/>
    <s v="St James"/>
    <s v="Low End"/>
    <s v="EDY's"/>
    <s v="Hot Chocolate Limited Edition  New!"/>
    <n v="385"/>
    <n v="958.31048819994749"/>
    <n v="368949.53795697977"/>
    <n v="2168.2822199998814"/>
    <n v="834788.65469995432"/>
    <n v="1209.9717317999339"/>
    <n v="465839.11674297455"/>
    <n v="5.6319018701295622"/>
    <n v="0.55803240032102464"/>
  </r>
  <r>
    <x v="25"/>
    <s v="St James"/>
    <s v="Low End"/>
    <s v="EDY's"/>
    <s v="Strawberry Cheesecake Limited Editions "/>
    <n v="363"/>
    <n v="929.1857137199496"/>
    <n v="337294.4140803417"/>
    <n v="2118.5610119998851"/>
    <n v="769037.64735595824"/>
    <n v="1189.3752982799356"/>
    <n v="431743.23327561654"/>
    <n v="5.8362562314046418"/>
    <n v="0.56140714925985813"/>
  </r>
  <r>
    <x v="25"/>
    <s v="St James"/>
    <s v="Low End"/>
    <s v="EDY's"/>
    <s v="Girl Scouts® Samoas® Cookie (Jan-Apr)"/>
    <n v="432"/>
    <n v="863.16468359995361"/>
    <n v="372887.14331517997"/>
    <n v="2019.9215599998915"/>
    <n v="872606.11391995312"/>
    <n v="1156.7568763999379"/>
    <n v="499718.97060477315"/>
    <n v="4.6757443518516011"/>
    <n v="0.57267415691132084"/>
  </r>
  <r>
    <x v="25"/>
    <s v="St James"/>
    <s v="Low End"/>
    <s v="EDY's"/>
    <s v="Caramel Delight"/>
    <n v="304"/>
    <n v="660.67862175996436"/>
    <n v="200846.30101502917"/>
    <n v="1735.9232959999065"/>
    <n v="527720.68198397162"/>
    <n v="1075.244674239942"/>
    <n v="326874.38096894242"/>
    <n v="5.7102739999996928"/>
    <n v="0.61940794084487005"/>
  </r>
  <r>
    <x v="25"/>
    <s v="St James"/>
    <s v="High End"/>
    <s v="Häagen-Dazs"/>
    <s v="Vanilla Honey Bee"/>
    <n v="963"/>
    <n v="2391.9170290398715"/>
    <n v="2303416.0989653962"/>
    <n v="4878.701383999738"/>
    <n v="4698189.4327917481"/>
    <n v="2486.7843549598665"/>
    <n v="2394773.3338263519"/>
    <n v="5.0661488930423033"/>
    <n v="0.50972260018117965"/>
  </r>
  <r>
    <x v="25"/>
    <s v="St James"/>
    <s v="High End"/>
    <s v="Häagen-Dazs"/>
    <s v="Belgian Chocolate"/>
    <n v="883"/>
    <n v="2242.422625099879"/>
    <n v="1980059.1779631933"/>
    <n v="4616.4262099997504"/>
    <n v="4076304.3434297796"/>
    <n v="2374.0035848998714"/>
    <n v="2096245.1654665864"/>
    <n v="5.2281157531140998"/>
    <n v="0.51425138774177437"/>
  </r>
  <r>
    <x v="25"/>
    <s v="Stony Brook"/>
    <s v="High End"/>
    <s v="Häagen-Dazs"/>
    <s v="Mango"/>
    <n v="874"/>
    <n v="2223.3751237198794"/>
    <n v="1943229.8581311747"/>
    <n v="4583.7720119997512"/>
    <n v="4006216.7384877824"/>
    <n v="2360.3968882798717"/>
    <n v="2062986.8803566077"/>
    <n v="5.2445904027457111"/>
    <n v="0.51494639831576328"/>
  </r>
  <r>
    <x v="25"/>
    <s v="Stony Brook"/>
    <s v="High End"/>
    <s v="Häagen-Dazs"/>
    <s v="Cookies and Cream"/>
    <n v="800"/>
    <n v="2084.2158868998872"/>
    <n v="1667372.7095199097"/>
    <n v="4334.3689899997653"/>
    <n v="3467495.1919998121"/>
    <n v="2250.1531030998781"/>
    <n v="1800122.4824799024"/>
    <n v="5.417961237499707"/>
    <n v="0.51914202696895906"/>
  </r>
  <r>
    <x v="25"/>
    <s v="Stony Brook"/>
    <s v="High End"/>
    <s v="Häagen-Dazs"/>
    <s v="Raspberry Sorbet"/>
    <n v="697"/>
    <n v="1858.7028792498998"/>
    <n v="1295515.90683718"/>
    <n v="3929.0576749997886"/>
    <n v="2738553.1994748525"/>
    <n v="2070.3547957498886"/>
    <n v="1443037.2926376725"/>
    <n v="5.6370985294114613"/>
    <n v="0.52693418295265926"/>
  </r>
  <r>
    <x v="25"/>
    <s v="Stony Brook"/>
    <s v="High End"/>
    <s v="Häagen-Dazs"/>
    <s v="Waffle Cone"/>
    <n v="681"/>
    <n v="1873.7707451998981"/>
    <n v="1276037.8774811307"/>
    <n v="3961.5669199997842"/>
    <n v="2697827.0725198532"/>
    <n v="2087.7961747998861"/>
    <n v="1421789.1950387226"/>
    <n v="5.8172788839938097"/>
    <n v="0.52701272424801038"/>
  </r>
  <r>
    <x v="25"/>
    <s v="Stony Brook"/>
    <s v="High End"/>
    <s v="Häagen-Dazs"/>
    <s v="Almond Hazelnut Swirl"/>
    <n v="672"/>
    <n v="1832.408116139901"/>
    <n v="1231378.2540460136"/>
    <n v="3883.2677939997902"/>
    <n v="2609555.957567859"/>
    <n v="2050.8596778598894"/>
    <n v="1378177.7035218454"/>
    <n v="5.7786723124996877"/>
    <n v="0.52812728522837493"/>
  </r>
  <r>
    <x v="25"/>
    <s v="Stony Brook"/>
    <s v="High End"/>
    <s v="Häagen-Dazs"/>
    <s v="Macadamia Nut Brittle"/>
    <n v="610"/>
    <n v="1697.1160081399087"/>
    <n v="1035240.7649653443"/>
    <n v="3639.5109939998042"/>
    <n v="2220101.7063398804"/>
    <n v="1942.3949858598955"/>
    <n v="1184860.9413745361"/>
    <n v="5.9664114655734499"/>
    <n v="0.53369669416088594"/>
  </r>
  <r>
    <x v="25"/>
    <s v="Stony Brook"/>
    <s v="High End"/>
    <s v="Häagen-Dazs"/>
    <s v="Mango"/>
    <n v="706"/>
    <n v="1708.2765647199064"/>
    <n v="1206043.2546922539"/>
    <n v="3670.6831119997992"/>
    <n v="2591502.2770718583"/>
    <n v="1962.4065472798927"/>
    <n v="1385459.0223796044"/>
    <n v="5.1992678640223788"/>
    <n v="0.5346161701794977"/>
  </r>
  <r>
    <x v="25"/>
    <s v="Stony Brook"/>
    <s v="High End"/>
    <s v="Häagen-Dazs"/>
    <s v="Vanilla Honey Bee"/>
    <n v="565"/>
    <n v="1399.8330184999247"/>
    <n v="790905.65545245749"/>
    <n v="3109.3113499998326"/>
    <n v="1756760.9127499054"/>
    <n v="1709.4783314999079"/>
    <n v="965855.25729744788"/>
    <n v="5.5032059292032436"/>
    <n v="0.54979323042062023"/>
  </r>
  <r>
    <x v="25"/>
    <s v="Stony Brook"/>
    <s v="High End"/>
    <s v="Häagen-Dazs"/>
    <s v="Honey Vanilla"/>
    <n v="463"/>
    <n v="1202.9658119999353"/>
    <n v="556973.17095597007"/>
    <n v="2758.2251999998516"/>
    <n v="1277058.2675999312"/>
    <n v="1555.2593879999163"/>
    <n v="720085.09664396115"/>
    <n v="5.9572898488117749"/>
    <n v="0.56386236627814146"/>
  </r>
  <r>
    <x v="25"/>
    <s v="Stony Brook"/>
    <s v="High End"/>
    <s v="Häagen-Dazs"/>
    <s v="Coffee"/>
    <n v="530"/>
    <n v="1184.9329048499349"/>
    <n v="628014.43957046547"/>
    <n v="2738.3674349998496"/>
    <n v="1451334.7405499204"/>
    <n v="1553.4345301499147"/>
    <n v="823320.30097945489"/>
    <n v="5.1667310094336782"/>
    <n v="0.56728491227839917"/>
  </r>
  <r>
    <x v="25"/>
    <s v="Stony Brook"/>
    <s v="Low End"/>
    <s v="Baskin-Robbins"/>
    <s v="Orange Sherbet"/>
    <n v="614.55878493746263"/>
    <n v="2184.7424931478845"/>
    <n v="1342652.6919902067"/>
    <n v="3559.0807440534077"/>
    <n v="2187264.3375597824"/>
    <n v="1374.3382509055232"/>
    <n v="844611.64556957572"/>
    <n v="5.7912779562911609"/>
    <n v="0.38614978128883376"/>
  </r>
  <r>
    <x v="25"/>
    <s v="Stony Brook"/>
    <s v="Low End"/>
    <s v="Baskin-Robbins"/>
    <s v="Green Mint Stick"/>
    <n v="686.02582769395747"/>
    <n v="2478.1971261944163"/>
    <n v="1700107.2346863113"/>
    <n v="4082.8145265879407"/>
    <n v="2800916.2149234051"/>
    <n v="1604.6174003935243"/>
    <n v="1100808.9802370938"/>
    <n v="5.9514006058811573"/>
    <n v="0.39301746134780297"/>
  </r>
  <r>
    <x v="25"/>
    <s v="Stony Brook"/>
    <s v="Low End"/>
    <s v="Baskin-Robbins"/>
    <s v="Egg Nog"/>
    <n v="700.62448189686222"/>
    <n v="2243.5107116170689"/>
    <n v="1571858.5299567694"/>
    <n v="3706.3023943728617"/>
    <n v="2596726.1948105861"/>
    <n v="1462.7916827557929"/>
    <n v="1024867.6648538166"/>
    <n v="5.2899984087602299"/>
    <n v="0.394676830734776"/>
  </r>
  <r>
    <x v="25"/>
    <s v="Stony Brook"/>
    <s v="Low End"/>
    <s v="Baskin-Robbins"/>
    <s v="Pistachio Almond"/>
    <n v="977.46677738310825"/>
    <n v="3188.9317593316705"/>
    <n v="3117074.8500885735"/>
    <n v="5357.3256907523282"/>
    <n v="5236607.8783314126"/>
    <n v="2168.3939314206577"/>
    <n v="2119533.028242839"/>
    <n v="5.4808263715060042"/>
    <n v="0.40475305340567236"/>
  </r>
  <r>
    <x v="25"/>
    <s v="Stony Brook"/>
    <s v="Low End"/>
    <s v="Baskin-Robbins"/>
    <s v="Egg Nog"/>
    <n v="1117.2827252234047"/>
    <n v="3712.9615748445776"/>
    <n v="4148427.8269921341"/>
    <n v="6532.8323486310001"/>
    <n v="7299020.7299060589"/>
    <n v="2819.8707737864224"/>
    <n v="3150592.9029139248"/>
    <n v="5.847071829849277"/>
    <n v="0.43164597272687483"/>
  </r>
  <r>
    <x v="25"/>
    <s v="Stony Brook"/>
    <s v="Low End"/>
    <s v="Baskin-Robbins"/>
    <s v="Cherry Macaroon"/>
    <n v="699.35990654843192"/>
    <n v="2191.0763683726286"/>
    <n v="1532350.9642255593"/>
    <n v="4030.5771864932631"/>
    <n v="2818824.0844821702"/>
    <n v="1839.5008181206344"/>
    <n v="1286473.1202566109"/>
    <n v="5.7632374243262952"/>
    <n v="0.45638645112291265"/>
  </r>
  <r>
    <x v="25"/>
    <s v="Stony Brook"/>
    <s v="Low End"/>
    <s v="Baskin-Robbins"/>
    <s v="Green Mint Stick"/>
    <n v="1045.8173446325834"/>
    <n v="3030.641509291117"/>
    <n v="3169497.455780121"/>
    <n v="5752.658081743909"/>
    <n v="6016229.5996285854"/>
    <n v="2722.0165724527919"/>
    <n v="2846732.1438484644"/>
    <n v="5.5006336539244653"/>
    <n v="0.47317544929206307"/>
  </r>
  <r>
    <x v="25"/>
    <s v="Stony Brook"/>
    <s v="Low End"/>
    <s v="Baskin-Robbins"/>
    <s v="Chocolate Fudge"/>
    <n v="960.26974165354727"/>
    <n v="2812.7352715583793"/>
    <n v="2700984.5725591849"/>
    <n v="5513.8206625926596"/>
    <n v="5294755.1431918442"/>
    <n v="2701.0853910342803"/>
    <n v="2593770.5706326594"/>
    <n v="5.7419498120372658"/>
    <n v="0.48987545230827295"/>
  </r>
  <r>
    <x v="25"/>
    <s v="Stony Brook"/>
    <s v="Low End"/>
    <s v="Baskin-Robbins"/>
    <s v="Chocolate"/>
    <n v="1199.6580668165334"/>
    <n v="3553.6298791115637"/>
    <n v="4263140.7509564497"/>
    <n v="7015.2855460570163"/>
    <n v="8415943.8963487297"/>
    <n v="3461.6556669454526"/>
    <n v="4152803.1453922801"/>
    <n v="5.8477375679830947"/>
    <n v="0.49344472783308119"/>
  </r>
  <r>
    <x v="25"/>
    <s v="Stony Brook"/>
    <s v="Low End"/>
    <s v="Baskin-Robbins"/>
    <s v="World Class Chocolate"/>
    <n v="1190.2382728441116"/>
    <n v="3196.4591629653883"/>
    <n v="3804548.0333446586"/>
    <n v="6436.6544172880394"/>
    <n v="7661152.4365273379"/>
    <n v="3240.1952543226512"/>
    <n v="3856604.4031826793"/>
    <n v="5.4078704778224385"/>
    <n v="0.50339742423018652"/>
  </r>
  <r>
    <x v="25"/>
    <s v="Stony Brook"/>
    <s v="Low End"/>
    <s v="Baskin-Robbins"/>
    <s v="Cherry Macaroon"/>
    <n v="731.61098480470866"/>
    <n v="2287.2594199196783"/>
    <n v="1673384.1167112824"/>
    <n v="4630.8315861849624"/>
    <n v="3387967.2572335312"/>
    <n v="2343.5721662652841"/>
    <n v="1714583.1405222488"/>
    <n v="6.3296364903830487"/>
    <n v="0.50608019804840254"/>
  </r>
  <r>
    <x v="25"/>
    <s v="Stony Brook"/>
    <s v="Low End"/>
    <s v="Baskin-Robbins"/>
    <s v="Vanilla"/>
    <n v="595.17368435180015"/>
    <n v="1544.8283084663017"/>
    <n v="919441.156040848"/>
    <n v="3592.1032815923841"/>
    <n v="2137925.3446775312"/>
    <n v="2047.2749731260824"/>
    <n v="1218484.1886366832"/>
    <n v="6.0353866040037047"/>
    <n v="0.56993766955902303"/>
  </r>
  <r>
    <x v="25"/>
    <s v="Stony Brook"/>
    <s v="High End"/>
    <s v="Ben and Jerry's"/>
    <s v="Strawberry"/>
    <n v="642.55276674593244"/>
    <n v="2107.8214951298805"/>
    <n v="1354386.5335022528"/>
    <n v="3346.8469400704289"/>
    <n v="2150525.7612174121"/>
    <n v="1239.0254449405484"/>
    <n v="796139.2277151593"/>
    <n v="5.208672521977924"/>
    <n v="0.37020678481175928"/>
  </r>
  <r>
    <x v="25"/>
    <s v="Stony Brook"/>
    <s v="High End"/>
    <s v="Ben and Jerry's"/>
    <s v="Peanut Butter Cup"/>
    <n v="1107.7056798657793"/>
    <n v="3674.024997915828"/>
    <n v="4069738.3581602206"/>
    <n v="6038.4871543553445"/>
    <n v="6688866.5186759615"/>
    <n v="2364.4621564395165"/>
    <n v="2619128.160515741"/>
    <n v="5.451346205146324"/>
    <n v="0.39156532025312246"/>
  </r>
  <r>
    <x v="25"/>
    <s v="Stony Brook"/>
    <s v="High End"/>
    <s v="Ben and Jerry's"/>
    <s v="Chocolate"/>
    <n v="529.69506859539706"/>
    <n v="1470.2479084489635"/>
    <n v="778783.06671811279"/>
    <n v="2787.3008894551522"/>
    <n v="1476419.5358359581"/>
    <n v="1317.0529810061887"/>
    <n v="697636.46911784529"/>
    <n v="5.2620857823847471"/>
    <n v="0.47251912629484349"/>
  </r>
  <r>
    <x v="25"/>
    <s v="Stony Brook"/>
    <s v="High End"/>
    <s v="Ben and Jerry's"/>
    <s v="Chocolate Chip Cookie Dough"/>
    <n v="1067.9687730801029"/>
    <n v="2376.2551431536972"/>
    <n v="2537766.2897591381"/>
    <n v="4788.686174432858"/>
    <n v="5114167.2983747106"/>
    <n v="2412.4310312791608"/>
    <n v="2576401.0086155725"/>
    <n v="4.4839196567722892"/>
    <n v="0.50377722477603659"/>
  </r>
  <r>
    <x v="25"/>
    <s v="Stony Brook"/>
    <s v="High End"/>
    <s v="Ben and Jerry's"/>
    <s v="Chocolate Fudge Brownie"/>
    <n v="467.01970700350057"/>
    <n v="1279.6415495605531"/>
    <n v="597617.82154527493"/>
    <n v="2690.9486410899581"/>
    <n v="1256726.0459233003"/>
    <n v="1411.3070915294049"/>
    <n v="659108.22437802539"/>
    <n v="5.7619595077810883"/>
    <n v="0.52446452153682155"/>
  </r>
  <r>
    <x v="25"/>
    <s v="Stony Brook"/>
    <s v="High End"/>
    <s v="Ben and Jerry's"/>
    <s v="Cherry Garcia"/>
    <n v="1241.8707714996549"/>
    <n v="2982.8972682286167"/>
    <n v="3704372.9317992851"/>
    <n v="6644.0218107185119"/>
    <n v="8251016.4919375321"/>
    <n v="3661.1245424898952"/>
    <n v="4546643.560138247"/>
    <n v="5.350010615593555"/>
    <n v="0.55104041599977316"/>
  </r>
  <r>
    <x v="25"/>
    <s v="Stony Brook"/>
    <s v="High End"/>
    <s v="Ben and Jerry's"/>
    <s v="Coffee HEATH Bar Crunch"/>
    <n v="872.79236315154708"/>
    <n v="2377.4172387342787"/>
    <n v="2074991.6099921169"/>
    <n v="5296.0576197301234"/>
    <n v="4622358.6453110119"/>
    <n v="2918.6403809958447"/>
    <n v="2547367.0353188952"/>
    <n v="6.0679467916134184"/>
    <n v="0.55109679511843623"/>
  </r>
  <r>
    <x v="25"/>
    <s v="Stony Brook"/>
    <s v="High End"/>
    <s v="Ben and Jerry's"/>
    <s v="Oatmeal Cookie Chunk"/>
    <n v="884.53128070999423"/>
    <n v="2297.9417748935975"/>
    <n v="2032601.3811436312"/>
    <n v="5199.7015808558808"/>
    <n v="4599298.6986242337"/>
    <n v="2901.7598059622833"/>
    <n v="2566697.3174806023"/>
    <n v="5.8784824169046823"/>
    <n v="0.55806275818710505"/>
  </r>
  <r>
    <x v="25"/>
    <s v="Stony Brook"/>
    <s v="High End"/>
    <s v="Ben and Jerry's"/>
    <s v="Half Baked"/>
    <n v="1277.4928141954019"/>
    <n v="3030.9570484681085"/>
    <n v="3872025.8495529131"/>
    <n v="7038.5240036314635"/>
    <n v="8991663.8371810466"/>
    <n v="4007.566955163355"/>
    <n v="5119637.987628134"/>
    <n v="5.5096388217764716"/>
    <n v="0.56937604433766043"/>
  </r>
  <r>
    <x v="25"/>
    <s v="Stony Brook"/>
    <s v="High End"/>
    <s v="Ben and Jerry's"/>
    <s v="Coffee"/>
    <n v="780.08909219082932"/>
    <n v="2189.4976864005848"/>
    <n v="1708003.2625381532"/>
    <n v="5143.3075654812819"/>
    <n v="4012238.1296145176"/>
    <n v="2953.8098790806971"/>
    <n v="2304234.8670763643"/>
    <n v="6.5932309744732338"/>
    <n v="0.5743016223460663"/>
  </r>
  <r>
    <x v="25"/>
    <s v="Stony Brook"/>
    <s v="High End"/>
    <s v="Ben and Jerry's"/>
    <s v="Chocolate Macadamia"/>
    <n v="1237.2247516839163"/>
    <n v="2590.1157576912783"/>
    <n v="3204555.3251421908"/>
    <n v="6396.1818095681683"/>
    <n v="7913514.4510681601"/>
    <n v="3806.06605187689"/>
    <n v="4708959.1259259693"/>
    <n v="5.1697816430383314"/>
    <n v="0.59505282451216823"/>
  </r>
  <r>
    <x v="25"/>
    <s v="Stony Brook"/>
    <s v="High End"/>
    <s v="Ben and Jerry's"/>
    <s v="Oatmeal Cookie Chunk"/>
    <n v="626.94052883101631"/>
    <n v="1385.5281754740367"/>
    <n v="868643.76704196574"/>
    <n v="4318.7011470319912"/>
    <n v="2707568.7809833535"/>
    <n v="2933.1729715579545"/>
    <n v="1838925.0139413876"/>
    <n v="6.888533997131395"/>
    <n v="0.67917942726223712"/>
  </r>
  <r>
    <x v="25"/>
    <s v="Stony Brook"/>
    <s v="High End"/>
    <s v="Ben and Jerry's"/>
    <s v="Cherry Garcia"/>
    <n v="430.60173618744477"/>
    <n v="714.90198309219193"/>
    <n v="307838.03512334515"/>
    <n v="2246.2774171231013"/>
    <n v="967250.95577185648"/>
    <n v="1531.3754340309092"/>
    <n v="659412.92064851127"/>
    <n v="5.2166009292291307"/>
    <n v="0.68173922880469673"/>
  </r>
  <r>
    <x v="25"/>
    <s v="Stony Brook"/>
    <s v="Low End"/>
    <s v="EDY's"/>
    <s v="Hot Chocolate Limited Edition  New!"/>
    <n v="1151.2145610838982"/>
    <n v="3252.5893741878003"/>
    <n v="3744428.2487917594"/>
    <n v="6476.8574405548434"/>
    <n v="7456252.5956313238"/>
    <n v="3224.268066367043"/>
    <n v="3711824.3468395644"/>
    <n v="5.6261079902053321"/>
    <n v="0.4978136536058812"/>
  </r>
  <r>
    <x v="25"/>
    <s v="Stony Brook"/>
    <s v="Low End"/>
    <s v="EDY's"/>
    <s v="Hot Chocolate Limited Edition  New!"/>
    <n v="714.13788314291526"/>
    <n v="1740.5472280873714"/>
    <n v="1242990.7129765842"/>
    <n v="4277.2873414553678"/>
    <n v="3054572.9276209241"/>
    <n v="2536.7401133679964"/>
    <n v="1811582.2146443399"/>
    <n v="5.9894418744893629"/>
    <n v="0.59307217655965527"/>
  </r>
  <r>
    <x v="26"/>
    <s v="Centereach"/>
    <s v="Low End"/>
    <s v="EDY's"/>
    <s v="Peppermint (Holiday)"/>
    <n v="787.50044656071975"/>
    <n v="1805.6541365352132"/>
    <n v="1421953.4388556911"/>
    <n v="4670.5063661908362"/>
    <n v="3678025.8490399681"/>
    <n v="2864.852229655623"/>
    <n v="2256072.4101842772"/>
    <n v="5.9307983717196784"/>
    <n v="0.61339221168691704"/>
  </r>
  <r>
    <x v="26"/>
    <s v="Centereach"/>
    <s v="Low End"/>
    <s v="EDY's"/>
    <s v="Girl Scouts® Samoas® Cookie (Jan-Apr)"/>
    <n v="831.97480693347802"/>
    <n v="1798.085947331301"/>
    <n v="1495962.2088807591"/>
    <n v="5221.114791130266"/>
    <n v="4343835.9703281298"/>
    <n v="3423.0288437989648"/>
    <n v="2847873.761447371"/>
    <n v="6.2755683797378845"/>
    <n v="0.65561263843769046"/>
  </r>
  <r>
    <x v="26"/>
    <s v="Centereach"/>
    <s v="Low End"/>
    <s v="EDY's"/>
    <s v="Chocolate Chip"/>
    <n v="822.90167415958103"/>
    <n v="1505.2781813937831"/>
    <n v="1238695.9355448335"/>
    <n v="4499.0455118386744"/>
    <n v="3702272.0838121944"/>
    <n v="2993.7673304448913"/>
    <n v="2463576.1482673609"/>
    <n v="5.4672941532577291"/>
    <n v="0.66542277080042145"/>
  </r>
  <r>
    <x v="26"/>
    <s v="Centereach"/>
    <s v="Low End"/>
    <s v="EDY's"/>
    <s v="Double Fudge Brownie"/>
    <n v="602.96989751745616"/>
    <n v="1018.6826202926874"/>
    <n v="614234.95516069536"/>
    <n v="3198.9928740776891"/>
    <n v="1928896.4054416968"/>
    <n v="2180.3102537850018"/>
    <n v="1314661.4502810014"/>
    <n v="5.3053939960329073"/>
    <n v="0.68156145999969242"/>
  </r>
  <r>
    <x v="26"/>
    <s v="Centereach"/>
    <s v="Low End"/>
    <s v="EDY's"/>
    <s v="Caramel Delight"/>
    <n v="516.81752719130134"/>
    <n v="977.42753565705425"/>
    <n v="505151.68198696629"/>
    <n v="3081.1998397928369"/>
    <n v="1592418.0819839679"/>
    <n v="2103.7723041357826"/>
    <n v="1087266.3999970015"/>
    <n v="5.9618717974561317"/>
    <n v="0.68277697440008589"/>
  </r>
  <r>
    <x v="26"/>
    <s v="Centereach"/>
    <s v="High End"/>
    <s v="Häagen-Dazs"/>
    <s v="Honey Vanilla"/>
    <n v="679.01333355135887"/>
    <n v="2115.3456771956667"/>
    <n v="1436347.9198860864"/>
    <n v="3751.4446430456492"/>
    <n v="2547280.9327078136"/>
    <n v="1636.0989658499825"/>
    <n v="1110933.0128217272"/>
    <n v="5.5248468000251707"/>
    <n v="0.43612504555623632"/>
  </r>
  <r>
    <x v="26"/>
    <s v="Centereach"/>
    <s v="High End"/>
    <s v="Häagen-Dazs"/>
    <s v="Coffee"/>
    <n v="775.52094337735912"/>
    <n v="2367.2649780141778"/>
    <n v="1835863.5689737385"/>
    <n v="4466.0889324350646"/>
    <n v="3463545.5020892238"/>
    <n v="2098.8239544208868"/>
    <n v="1627681.9331154854"/>
    <n v="5.758824401292693"/>
    <n v="0.46994674449452489"/>
  </r>
  <r>
    <x v="26"/>
    <s v="Centereach"/>
    <s v="High End"/>
    <s v="Häagen-Dazs"/>
    <s v="Almond Hazelnut Swirl"/>
    <n v="1258.7891138394018"/>
    <n v="3599.4062871633491"/>
    <n v="4530893.4505663235"/>
    <n v="7318.118348160815"/>
    <n v="9211967.7104532197"/>
    <n v="3718.7120609974659"/>
    <n v="4681074.2598868962"/>
    <n v="5.81361744211467"/>
    <n v="0.50815139685900956"/>
  </r>
  <r>
    <x v="26"/>
    <s v="Centereach"/>
    <s v="High End"/>
    <s v="Häagen-Dazs"/>
    <s v="Cookies and Cream"/>
    <n v="1300.1903570917905"/>
    <n v="3721.0362211241841"/>
    <n v="4838055.4130949397"/>
    <n v="7709.0898565673324"/>
    <n v="10023284.293462981"/>
    <n v="3988.0536354431483"/>
    <n v="5185228.8803680409"/>
    <n v="5.9292009162494415"/>
    <n v="0.51731834881205163"/>
  </r>
  <r>
    <x v="26"/>
    <s v="Centereach"/>
    <s v="High End"/>
    <s v="Häagen-Dazs"/>
    <s v="Black Walnut"/>
    <n v="1268.6201154924997"/>
    <n v="2447.2992906270961"/>
    <n v="3104693.1087200595"/>
    <n v="5116.789531414418"/>
    <n v="6491262.1262937728"/>
    <n v="2669.4902407873219"/>
    <n v="3386569.0175737133"/>
    <n v="4.03335046396296"/>
    <n v="0.52171194933816301"/>
  </r>
  <r>
    <x v="26"/>
    <s v="Centereach"/>
    <s v="High End"/>
    <s v="Häagen-Dazs"/>
    <s v="Rockmelon"/>
    <n v="1744.4500505456299"/>
    <n v="3968.2862170247076"/>
    <n v="6922477.0918682776"/>
    <n v="8610.18966095223"/>
    <n v="15020045.789255578"/>
    <n v="4641.9034439275219"/>
    <n v="8097568.6973873004"/>
    <n v="4.9357616506469366"/>
    <n v="0.53911744418114926"/>
  </r>
  <r>
    <x v="26"/>
    <s v="Centereach"/>
    <s v="High End"/>
    <s v="Häagen-Dazs"/>
    <s v="Rocky Road"/>
    <n v="1311.0657698710811"/>
    <n v="3650.495288337162"/>
    <n v="4786039.4156145155"/>
    <n v="8415.9926465317694"/>
    <n v="11033919.878354531"/>
    <n v="4765.4973581946069"/>
    <n v="6247880.4627400152"/>
    <n v="6.4191994329615714"/>
    <n v="0.56624305157377586"/>
  </r>
  <r>
    <x v="26"/>
    <s v="Centereach"/>
    <s v="High End"/>
    <s v="Häagen-Dazs"/>
    <s v="Mango"/>
    <n v="1131.5482934198913"/>
    <n v="2051.1149163920104"/>
    <n v="2320935.5832514623"/>
    <n v="5211.7274301341922"/>
    <n v="5897321.2793379808"/>
    <n v="3160.6125137421818"/>
    <n v="3576385.6960865185"/>
    <n v="4.6058373826739016"/>
    <n v="0.60644240438736874"/>
  </r>
  <r>
    <x v="26"/>
    <s v="Centereach"/>
    <s v="High End"/>
    <s v="Häagen-Dazs"/>
    <s v="Macadamia Nut Brittle"/>
    <n v="1150.2042296750426"/>
    <n v="2637.3411063786184"/>
    <n v="3033480.8956525433"/>
    <n v="7152.0761023918676"/>
    <n v="8226348.183928919"/>
    <n v="4514.7349960132487"/>
    <n v="5192867.2882763762"/>
    <n v="6.2180923334045488"/>
    <n v="0.63124817624680851"/>
  </r>
  <r>
    <x v="26"/>
    <s v="Centereach"/>
    <s v="Low End"/>
    <s v="Baskin-Robbins"/>
    <s v="Green Mint Stick"/>
    <n v="781.77706706257811"/>
    <n v="2784.0439148378323"/>
    <n v="2176501.6863153386"/>
    <n v="4511.1410693527678"/>
    <n v="3526706.6343041491"/>
    <n v="1727.0971545149355"/>
    <n v="1350204.9479888105"/>
    <n v="5.7703676142647318"/>
    <n v="0.38285150651755817"/>
  </r>
  <r>
    <x v="26"/>
    <s v="Centereach"/>
    <s v="Low End"/>
    <s v="Baskin-Robbins"/>
    <s v="Orange Sherbet"/>
    <n v="684.72046750601135"/>
    <n v="2593.738724861535"/>
    <n v="1775985.9922756359"/>
    <n v="4174.4647634966004"/>
    <n v="2858341.4644487635"/>
    <n v="1580.7260386350654"/>
    <n v="1082355.4721731276"/>
    <n v="6.0965970225798047"/>
    <n v="0.37866556030311854"/>
  </r>
  <r>
    <x v="26"/>
    <s v="Centereach"/>
    <s v="Low End"/>
    <s v="Baskin-Robbins"/>
    <s v="Chocolate Fudge"/>
    <n v="1127.6180447794391"/>
    <n v="4778.5125082309005"/>
    <n v="5388336.931485421"/>
    <n v="7775.7704330702245"/>
    <n v="8768099.0523924194"/>
    <n v="2997.257924839324"/>
    <n v="3379762.1209069984"/>
    <n v="6.8957484930911663"/>
    <n v="0.3854612157905325"/>
  </r>
  <r>
    <x v="26"/>
    <s v="Centereach"/>
    <s v="Low End"/>
    <s v="Baskin-Robbins"/>
    <s v="Chocolate"/>
    <n v="1040.5841125316333"/>
    <n v="2305.3219066050178"/>
    <n v="2398881.3502843152"/>
    <n v="4076.6670937753288"/>
    <n v="4242115.0098631131"/>
    <n v="1771.345187170311"/>
    <n v="1843233.6595787979"/>
    <n v="3.9176718582193422"/>
    <n v="0.43450817700444105"/>
  </r>
  <r>
    <x v="26"/>
    <s v="Centereach"/>
    <s v="Low End"/>
    <s v="Baskin-Robbins"/>
    <s v="Green Mint Stick"/>
    <n v="794.60994161870053"/>
    <n v="2604.8115490292435"/>
    <n v="2069809.1529018441"/>
    <n v="4686.4108437673658"/>
    <n v="3723868.6469672318"/>
    <n v="2081.5992947381224"/>
    <n v="1654059.4940653876"/>
    <n v="5.8977500762458055"/>
    <n v="0.44417772238354214"/>
  </r>
  <r>
    <x v="26"/>
    <s v="Centereach"/>
    <s v="Low End"/>
    <s v="Baskin-Robbins"/>
    <s v="Egg Nog"/>
    <n v="1072.5744191792619"/>
    <n v="1988.2835423450456"/>
    <n v="2132582.0655944226"/>
    <n v="3902.7723244395697"/>
    <n v="4186013.7590746693"/>
    <n v="1914.4887820945241"/>
    <n v="2053431.6934802467"/>
    <n v="3.6386960705495719"/>
    <n v="0.49054585380392152"/>
  </r>
  <r>
    <x v="26"/>
    <s v="Centereach"/>
    <s v="Low End"/>
    <s v="Baskin-Robbins"/>
    <s v="World Class Chocolate"/>
    <n v="1586.3678091739669"/>
    <n v="3368.4271393966987"/>
    <n v="5343564.3814868731"/>
    <n v="6845.7907046401197"/>
    <n v="10859942.002183454"/>
    <n v="3477.3635652434209"/>
    <n v="5516377.620696581"/>
    <n v="4.31538680062146"/>
    <n v="0.50795645313644222"/>
  </r>
  <r>
    <x v="26"/>
    <s v="Centereach"/>
    <s v="Low End"/>
    <s v="Baskin-Robbins"/>
    <s v="Cherry Macaroon"/>
    <n v="814.20215286035204"/>
    <n v="2401.0100829447642"/>
    <n v="1954907.5785730395"/>
    <n v="4990.053336059249"/>
    <n v="4062912.1691074222"/>
    <n v="2589.0432531144847"/>
    <n v="2108004.5905343825"/>
    <n v="6.1287646053609963"/>
    <n v="0.51884079763345914"/>
  </r>
  <r>
    <x v="26"/>
    <s v="Centereach"/>
    <s v="Low End"/>
    <s v="Baskin-Robbins"/>
    <s v="Egg Nog"/>
    <n v="830.23873755669808"/>
    <n v="2432.7858607354551"/>
    <n v="2019793.0617627893"/>
    <n v="5264.995579721498"/>
    <n v="4371203.2833495727"/>
    <n v="2832.2097189860428"/>
    <n v="2351410.2215867834"/>
    <n v="6.3415441144264175"/>
    <n v="0.53793202218336111"/>
  </r>
  <r>
    <x v="26"/>
    <s v="Centereach"/>
    <s v="Low End"/>
    <s v="Baskin-Robbins"/>
    <s v="Cherry Macaroon"/>
    <n v="598.46048871259904"/>
    <n v="1362.153171401402"/>
    <n v="815194.85265829973"/>
    <n v="3050.966012491383"/>
    <n v="1825882.6108811228"/>
    <n v="1688.812841089981"/>
    <n v="1010687.758222823"/>
    <n v="5.0980241303057188"/>
    <n v="0.55353381000495516"/>
  </r>
  <r>
    <x v="26"/>
    <s v="Centereach"/>
    <s v="Low End"/>
    <s v="Baskin-Robbins"/>
    <s v="Pistachio Almond"/>
    <n v="1189.5412249820645"/>
    <n v="1998.9797454406851"/>
    <n v="2377868.815105848"/>
    <n v="4752.7860146788462"/>
    <n v="5653634.8979786988"/>
    <n v="2753.8062692381609"/>
    <n v="3275766.0828728508"/>
    <n v="3.9954781850881269"/>
    <n v="0.57940884793321379"/>
  </r>
  <r>
    <x v="26"/>
    <s v="Centereach"/>
    <s v="Low End"/>
    <s v="Baskin-Robbins"/>
    <s v="Vanilla"/>
    <n v="572.86561909415104"/>
    <n v="1384.9280250729319"/>
    <n v="793377.65048424504"/>
    <n v="3756.5134506666127"/>
    <n v="2151977.4035516349"/>
    <n v="2371.5854255936811"/>
    <n v="1358599.7530673898"/>
    <n v="6.5574077505412767"/>
    <n v="0.63132621691340707"/>
  </r>
  <r>
    <x v="26"/>
    <s v="Centereach"/>
    <s v="High End"/>
    <s v="Ben and Jerry's"/>
    <s v="Peanut Butter Cup"/>
    <n v="1030.6280732420032"/>
    <n v="4466.3114666649481"/>
    <n v="4603105.9813875612"/>
    <n v="7014.7580957540949"/>
    <n v="7229606.6204857863"/>
    <n v="2548.4466290891469"/>
    <n v="2626500.6390982252"/>
    <n v="6.8062944119968192"/>
    <n v="0.36329786349035686"/>
  </r>
  <r>
    <x v="26"/>
    <s v="Centereach"/>
    <s v="High End"/>
    <s v="Ben and Jerry's"/>
    <s v="Half Baked"/>
    <n v="1021.8177308790544"/>
    <n v="2991.8333820564681"/>
    <n v="3057108.3976211469"/>
    <n v="5896.3422596017235"/>
    <n v="6024987.068192509"/>
    <n v="2904.5088775452555"/>
    <n v="2967878.6705713621"/>
    <n v="5.7704442596911969"/>
    <n v="0.49259502750463546"/>
  </r>
  <r>
    <x v="26"/>
    <s v="Centereach"/>
    <s v="High End"/>
    <s v="Ben and Jerry's"/>
    <s v="Coffee"/>
    <n v="685.66741034632537"/>
    <n v="1752.9746044523913"/>
    <n v="1201957.5574377452"/>
    <n v="3514.0052314816671"/>
    <n v="2409438.8670134745"/>
    <n v="1761.0306270292758"/>
    <n v="1207481.3095757293"/>
    <n v="5.1249413031119122"/>
    <n v="0.50114627356053876"/>
  </r>
  <r>
    <x v="26"/>
    <s v="Lake Grove"/>
    <s v="High End"/>
    <s v="Ben and Jerry's"/>
    <s v="Chocolate Macadamia"/>
    <n v="1518.2297941508677"/>
    <n v="3240.00180841683"/>
    <n v="4919067.2786411233"/>
    <n v="6858.4110065259729"/>
    <n v="10412643.930639973"/>
    <n v="3618.4091981091428"/>
    <n v="5493576.6519988496"/>
    <n v="4.5173734786056023"/>
    <n v="0.52758710358217431"/>
  </r>
  <r>
    <x v="26"/>
    <s v="Lake Grove"/>
    <s v="High End"/>
    <s v="Ben and Jerry's"/>
    <s v="Strawberry"/>
    <n v="995.99395231575181"/>
    <n v="2860.5579060859486"/>
    <n v="2849098.3747106153"/>
    <n v="6306.4002262115819"/>
    <n v="6281136.486189425"/>
    <n v="3445.8423201256333"/>
    <n v="3432038.1114788097"/>
    <n v="6.3317655810547686"/>
    <n v="0.54640400173200554"/>
  </r>
  <r>
    <x v="26"/>
    <s v="Lake Grove"/>
    <s v="High End"/>
    <s v="Ben and Jerry's"/>
    <s v="Cherry Garcia"/>
    <n v="1044.8326496447346"/>
    <n v="2798.4248424085472"/>
    <n v="2923885.6429253714"/>
    <n v="6218.2948124404156"/>
    <n v="6497077.4451542273"/>
    <n v="3419.8699700318684"/>
    <n v="3573191.8022288559"/>
    <n v="5.951474443830568"/>
    <n v="0.5499690949341971"/>
  </r>
  <r>
    <x v="26"/>
    <s v="Lake Grove"/>
    <s v="High End"/>
    <s v="Ben and Jerry's"/>
    <s v="Chocolate Chip Cookie Dough"/>
    <n v="1517.7576387792681"/>
    <n v="2632.8651269860948"/>
    <n v="3996051.1583586931"/>
    <n v="6052.8103896008079"/>
    <n v="9186699.2048991434"/>
    <n v="3419.9452626147131"/>
    <n v="5190648.0465404503"/>
    <n v="3.987995339275038"/>
    <n v="0.56501774258292337"/>
  </r>
  <r>
    <x v="26"/>
    <s v="Lake Grove"/>
    <s v="High End"/>
    <s v="Ben and Jerry's"/>
    <s v="Coffee HEATH Bar Crunch"/>
    <n v="769.70767659374383"/>
    <n v="2089.5068680814225"/>
    <n v="1608309.476657622"/>
    <n v="5019.6488721419973"/>
    <n v="3863662.2706928235"/>
    <n v="2930.1420040605749"/>
    <n v="2255352.7940352014"/>
    <n v="6.5215003367978586"/>
    <n v="0.58373445607366103"/>
  </r>
  <r>
    <x v="26"/>
    <s v="Lake Grove"/>
    <s v="High End"/>
    <s v="Ben and Jerry's"/>
    <s v="Oatmeal Cookie Chunk"/>
    <n v="910.82956691366996"/>
    <n v="2157.9927482098624"/>
    <n v="1965563.6002548293"/>
    <n v="5189.2015195492149"/>
    <n v="4726478.1726787696"/>
    <n v="3031.2087713393526"/>
    <n v="2760914.5724239405"/>
    <n v="5.6972255930741618"/>
    <n v="0.58413780230347911"/>
  </r>
  <r>
    <x v="26"/>
    <s v="Lake Grove"/>
    <s v="High End"/>
    <s v="Ben and Jerry's"/>
    <s v="Chocolate Fudge Brownie"/>
    <n v="690.64329482199685"/>
    <n v="1943.5587151009074"/>
    <n v="1342305.7946772974"/>
    <n v="4711.273554376201"/>
    <n v="3253809.4904021197"/>
    <n v="2767.7148392752933"/>
    <n v="1911503.6957248223"/>
    <n v="6.821572857795517"/>
    <n v="0.58746638405329332"/>
  </r>
  <r>
    <x v="26"/>
    <s v="Lake Grove"/>
    <s v="High End"/>
    <s v="Ben and Jerry's"/>
    <s v="Chocolate"/>
    <n v="607.60464835249138"/>
    <n v="1332.995722930209"/>
    <n v="809934.39748638473"/>
    <n v="3479.4794187602442"/>
    <n v="2114147.8686855491"/>
    <n v="2146.4836958300352"/>
    <n v="1304213.4711991644"/>
    <n v="5.7265516782907895"/>
    <n v="0.61689794290975808"/>
  </r>
  <r>
    <x v="26"/>
    <s v="Lake Grove"/>
    <s v="High End"/>
    <s v="Ben and Jerry's"/>
    <s v="Oatmeal Cookie Chunk"/>
    <n v="464.33588835769456"/>
    <n v="892.86835457515076"/>
    <n v="414590.82060812565"/>
    <n v="2772.2998485521407"/>
    <n v="1287278.3129713603"/>
    <n v="1879.4314939769899"/>
    <n v="872687.49236323463"/>
    <n v="5.9704621547937275"/>
    <n v="0.67793225720462402"/>
  </r>
  <r>
    <x v="26"/>
    <s v="Lake Grove"/>
    <s v="High End"/>
    <s v="Ben and Jerry's"/>
    <s v="Cherry Garcia"/>
    <n v="656.42014243164192"/>
    <n v="1220.4019109583312"/>
    <n v="801096.39621511579"/>
    <n v="3901.1829087759425"/>
    <n v="2560815.0406305911"/>
    <n v="2680.780997817611"/>
    <n v="1759718.6444154754"/>
    <n v="5.9431188298463935"/>
    <n v="0.68717131713743418"/>
  </r>
  <r>
    <x v="26"/>
    <s v="Lake Grove"/>
    <s v="Low End"/>
    <s v="EDY's"/>
    <s v="Hot Chocolate Limited Edition  New!"/>
    <n v="1155.738463577055"/>
    <n v="4293.99188161039"/>
    <n v="4962731.5798647394"/>
    <n v="7644.9559388429525"/>
    <n v="8835569.6308726352"/>
    <n v="3350.9640572325625"/>
    <n v="3872838.0510078957"/>
    <n v="6.6147802290680193"/>
    <n v="0.43832352783183254"/>
  </r>
  <r>
    <x v="26"/>
    <s v="Lake Grove"/>
    <s v="Low End"/>
    <s v="EDY's"/>
    <s v="Hot Chocolate Limited Edition  New!"/>
    <n v="654.50014804959665"/>
    <n v="1713.4363197172559"/>
    <n v="1121444.3249285"/>
    <n v="3337.7844930895849"/>
    <n v="2184580.4448847813"/>
    <n v="1624.348173372329"/>
    <n v="1063136.1199562813"/>
    <n v="5.099745971083653"/>
    <n v="0.48665459880208395"/>
  </r>
  <r>
    <x v="26"/>
    <s v="Lake Grove"/>
    <s v="Low End"/>
    <s v="EDY's"/>
    <s v="Peppermint (Holiday)"/>
    <n v="747.93109498484853"/>
    <n v="1891.6597193534215"/>
    <n v="1414831.1252347357"/>
    <n v="4789.2012719058566"/>
    <n v="3581992.5513993767"/>
    <n v="2897.541552552435"/>
    <n v="2167161.426164641"/>
    <n v="6.4032653596289846"/>
    <n v="0.60501561493141465"/>
  </r>
  <r>
    <x v="26"/>
    <s v="Lake Grove"/>
    <s v="Low End"/>
    <s v="EDY's"/>
    <s v="Caramel Delight"/>
    <n v="575.6463872276089"/>
    <n v="1126.7551326892371"/>
    <n v="648612.52142272447"/>
    <n v="3143.3654181724496"/>
    <n v="1809466.9467071728"/>
    <n v="2016.6102854832125"/>
    <n v="1160854.4252844483"/>
    <n v="5.4605839416648196"/>
    <n v="0.64154497400294885"/>
  </r>
  <r>
    <x v="26"/>
    <s v="Lake Grove"/>
    <s v="Low End"/>
    <s v="EDY's"/>
    <s v="Girl Scouts® Samoas® Cookie (Jan-Apr)"/>
    <n v="790.81699568023453"/>
    <n v="1886.0836675991295"/>
    <n v="1491547.0196123016"/>
    <n v="5273.9889485290723"/>
    <n v="4170760.0955265202"/>
    <n v="3387.9052809299428"/>
    <n v="2679213.0759142186"/>
    <n v="6.669038446742741"/>
    <n v="0.64238004933150972"/>
  </r>
  <r>
    <x v="26"/>
    <s v="Lake Grove"/>
    <s v="Low End"/>
    <s v="EDY's"/>
    <s v="Chocolate Chip"/>
    <n v="765.66654072335587"/>
    <n v="1621.5847016655352"/>
    <n v="1241593.1490141654"/>
    <n v="4600.5437936630415"/>
    <n v="3522482.451940285"/>
    <n v="2978.9590919975062"/>
    <n v="2280889.3029261194"/>
    <n v="6.0085475190240434"/>
    <n v="0.6475232549901675"/>
  </r>
  <r>
    <x v="26"/>
    <s v="Lake Grove"/>
    <s v="Low End"/>
    <s v="EDY's"/>
    <s v="Double Fudge Brownie"/>
    <n v="775.7863455954714"/>
    <n v="1566.8655630767394"/>
    <n v="1215552.9092186943"/>
    <n v="4677.6748532143965"/>
    <n v="3628876.2802590299"/>
    <n v="3110.8092901376572"/>
    <n v="2413323.3710403359"/>
    <n v="6.0295916263181288"/>
    <n v="0.66503324573745792"/>
  </r>
  <r>
    <x v="26"/>
    <s v="Lake Grove"/>
    <s v="High End"/>
    <s v="Häagen-Dazs"/>
    <s v="Honey Vanilla"/>
    <n v="632.26075101967535"/>
    <n v="1906.4336128234595"/>
    <n v="1205363.1478129134"/>
    <n v="3447.0419348714631"/>
    <n v="2179429.3225381463"/>
    <n v="1540.6083220480036"/>
    <n v="974066.17472523288"/>
    <n v="5.4519309150730351"/>
    <n v="0.44693634459815512"/>
  </r>
  <r>
    <x v="26"/>
    <s v="Lake Grove"/>
    <s v="High End"/>
    <s v="Häagen-Dazs"/>
    <s v="Coffee"/>
    <n v="781.64526673699118"/>
    <n v="2763.1248027465886"/>
    <n v="2159783.4234704534"/>
    <n v="5032.3138840267375"/>
    <n v="3933484.3281843434"/>
    <n v="2269.1890812801489"/>
    <n v="1773700.90471389"/>
    <n v="6.4381044678161095"/>
    <n v="0.45092359768790852"/>
  </r>
  <r>
    <x v="26"/>
    <s v="Lake Grove"/>
    <s v="High End"/>
    <s v="Häagen-Dazs"/>
    <s v="Almond Hazelnut Swirl"/>
    <n v="1535.6351299196253"/>
    <n v="2568.9421173361093"/>
    <n v="3944957.7621114338"/>
    <n v="4820.5434900758364"/>
    <n v="7402595.9286658112"/>
    <n v="2251.6013727397271"/>
    <n v="3457638.1665543774"/>
    <n v="3.1391203523249316"/>
    <n v="0.46708454707962921"/>
  </r>
  <r>
    <x v="26"/>
    <s v="Lake Grove"/>
    <s v="High End"/>
    <s v="Häagen-Dazs"/>
    <s v="Rockmelon"/>
    <n v="1633.3205603854926"/>
    <n v="3908.0085536195252"/>
    <n v="6383030.720789141"/>
    <n v="7835.4850782613776"/>
    <n v="12797858.878918039"/>
    <n v="3927.4765246418524"/>
    <n v="6414828.1581288977"/>
    <n v="4.797273277703713"/>
    <n v="0.50124229520111896"/>
  </r>
  <r>
    <x v="26"/>
    <s v="Lake Grove"/>
    <s v="High End"/>
    <s v="Häagen-Dazs"/>
    <s v="Black Walnut"/>
    <n v="1589.2342457040018"/>
    <n v="3387.0852289177569"/>
    <n v="5382871.838914278"/>
    <n v="7431.5147259573932"/>
    <n v="11810417.699945079"/>
    <n v="4044.4294970396363"/>
    <n v="6427545.8610308012"/>
    <n v="4.6761607019520071"/>
    <n v="0.54422680250002431"/>
  </r>
  <r>
    <x v="26"/>
    <s v="Lake Grove"/>
    <s v="High End"/>
    <s v="Häagen-Dazs"/>
    <s v="Rocky Road"/>
    <n v="1373.163389799477"/>
    <n v="3564.1073818554546"/>
    <n v="4894101.7740779752"/>
    <n v="8339.142464775714"/>
    <n v="11451005.134952186"/>
    <n v="4775.0350829202598"/>
    <n v="6556903.3608742105"/>
    <n v="6.0729426131827458"/>
    <n v="0.57260504939085333"/>
  </r>
  <r>
    <x v="26"/>
    <s v="Lake Grove"/>
    <s v="High End"/>
    <s v="Häagen-Dazs"/>
    <s v="Mango"/>
    <n v="1190.8851040044651"/>
    <n v="2810.1003057055404"/>
    <n v="3346506.5948231216"/>
    <n v="6833.6836718026261"/>
    <n v="8138132.0902282856"/>
    <n v="4023.5833660970857"/>
    <n v="4791625.4954051636"/>
    <n v="5.7383232427911901"/>
    <n v="0.58878689142421525"/>
  </r>
  <r>
    <x v="26"/>
    <s v="Lake Grove"/>
    <s v="High End"/>
    <s v="Häagen-Dazs"/>
    <s v="Cookies and Cream"/>
    <n v="1452.9051128177944"/>
    <n v="3360.6772577040419"/>
    <n v="4882745.1702486873"/>
    <n v="8258.0662855281244"/>
    <n v="11998186.728232063"/>
    <n v="4897.3890278240824"/>
    <n v="7115441.5579833761"/>
    <n v="5.6838304254517071"/>
    <n v="0.59304307552078239"/>
  </r>
  <r>
    <x v="26"/>
    <s v="Lake Grove"/>
    <s v="High End"/>
    <s v="Häagen-Dazs"/>
    <s v="Macadamia Nut Brittle"/>
    <n v="1141.1643767034084"/>
    <n v="2809.9246071330381"/>
    <n v="3206585.8628825429"/>
    <n v="7595.4435601891601"/>
    <n v="8667649.6161491796"/>
    <n v="4785.518953056122"/>
    <n v="5461063.7532666363"/>
    <n v="6.6558715950552632"/>
    <n v="0.63005128207903394"/>
  </r>
  <r>
    <x v="26"/>
    <s v="Lake Grove"/>
    <s v="Low End"/>
    <s v="Baskin-Robbins"/>
    <s v="Chocolate"/>
    <n v="760.31385237465713"/>
    <n v="2877.9635930172358"/>
    <n v="2188155.5864009443"/>
    <n v="4643.903422415704"/>
    <n v="3530824.1011527386"/>
    <n v="1765.9398293984682"/>
    <n v="1342668.5147517943"/>
    <n v="6.1078769088733429"/>
    <n v="0.38027057601465947"/>
  </r>
  <r>
    <x v="26"/>
    <s v="Lake Grove"/>
    <s v="Low End"/>
    <s v="Baskin-Robbins"/>
    <s v="Egg Nog"/>
    <n v="962.74476107432019"/>
    <n v="3247.3408077745166"/>
    <n v="3126360.3501077672"/>
    <n v="5528.2783322102778"/>
    <n v="5322321.0020961249"/>
    <n v="2280.9375244357611"/>
    <n v="2195960.6519883578"/>
    <n v="5.7422055727847434"/>
    <n v="0.41259455247504018"/>
  </r>
  <r>
    <x v="26"/>
    <s v="Lake Grove"/>
    <s v="Low End"/>
    <s v="Baskin-Robbins"/>
    <s v="Egg Nog"/>
    <n v="799.0677273864319"/>
    <n v="2583.6641036015444"/>
    <n v="2064522.6035947888"/>
    <n v="4467.7581128271913"/>
    <n v="3570041.3217291175"/>
    <n v="1884.0940092256469"/>
    <n v="1505518.7181343287"/>
    <n v="5.5912133098407164"/>
    <n v="0.42170904548666238"/>
  </r>
  <r>
    <x v="26"/>
    <s v="Lake Grove"/>
    <s v="Low End"/>
    <s v="Baskin-Robbins"/>
    <s v="Cherry Macaroon"/>
    <n v="728.55519438706563"/>
    <n v="2200.4440438068546"/>
    <n v="1603144.9380735636"/>
    <n v="3840.5352809976748"/>
    <n v="2798041.9281976447"/>
    <n v="1640.0912371908203"/>
    <n v="1194896.990124081"/>
    <n v="5.2714403940647516"/>
    <n v="0.42704756425639856"/>
  </r>
  <r>
    <x v="26"/>
    <s v="Lake Grove"/>
    <s v="Low End"/>
    <s v="Baskin-Robbins"/>
    <s v="Pistachio Almond"/>
    <n v="1265.8739046405904"/>
    <n v="4365.1899437836664"/>
    <n v="5525780.0386352688"/>
    <n v="7651.8236619349645"/>
    <n v="9686243.8965548743"/>
    <n v="3286.6337181512981"/>
    <n v="4160463.8579196054"/>
    <n v="6.0446965798757715"/>
    <n v="0.42952292987371149"/>
  </r>
  <r>
    <x v="26"/>
    <s v="Lake Grove"/>
    <s v="Low End"/>
    <s v="Baskin-Robbins"/>
    <s v="Chocolate Fudge"/>
    <n v="1300.2786535144041"/>
    <n v="2962.69791623938"/>
    <n v="3852332.857297672"/>
    <n v="5316.4898631377055"/>
    <n v="6912918.2806636747"/>
    <n v="2353.7919468983255"/>
    <n v="3060585.4233660027"/>
    <n v="4.0887311721747119"/>
    <n v="0.44273421138607344"/>
  </r>
  <r>
    <x v="26"/>
    <s v="Lake Grove"/>
    <s v="Low End"/>
    <s v="Baskin-Robbins"/>
    <s v="Green Mint Stick"/>
    <n v="928.36915464105778"/>
    <n v="3294.1805379429447"/>
    <n v="3058215.6012451164"/>
    <n v="6057.3216607275881"/>
    <n v="5623430.5895586396"/>
    <n v="2763.1411227846434"/>
    <n v="2565214.9883135231"/>
    <n v="6.5246907767735722"/>
    <n v="0.45616549319138233"/>
  </r>
  <r>
    <x v="26"/>
    <s v="Selden"/>
    <s v="Low End"/>
    <s v="Baskin-Robbins"/>
    <s v="Green Mint Stick"/>
    <n v="1075.2576557485277"/>
    <n v="3387.8190944407816"/>
    <n v="3642778.4175884947"/>
    <n v="6860.6159546073804"/>
    <n v="7376929.8283420792"/>
    <n v="3472.7968601665989"/>
    <n v="3734151.4107535845"/>
    <n v="6.38043906772414"/>
    <n v="0.50619315862366188"/>
  </r>
  <r>
    <x v="26"/>
    <s v="Selden"/>
    <s v="Low End"/>
    <s v="Baskin-Robbins"/>
    <s v="World Class Chocolate"/>
    <n v="1086.6153975368088"/>
    <n v="3159.9027888079991"/>
    <n v="3433599.0250382749"/>
    <n v="6484.5088255016926"/>
    <n v="7046167.1352534667"/>
    <n v="3324.6060366936936"/>
    <n v="3612568.1102151917"/>
    <n v="5.9676209634071853"/>
    <n v="0.51269974737623647"/>
  </r>
  <r>
    <x v="26"/>
    <s v="Selden"/>
    <s v="Low End"/>
    <s v="Baskin-Robbins"/>
    <s v="Cherry Macaroon"/>
    <n v="724.6510763339777"/>
    <n v="2276.8364287152308"/>
    <n v="1649911.9687049019"/>
    <n v="4721.1279172043596"/>
    <n v="3421170.4267125297"/>
    <n v="2444.2914884891288"/>
    <n v="1771258.4580076279"/>
    <n v="6.5150360930789297"/>
    <n v="0.51773464548203318"/>
  </r>
  <r>
    <x v="26"/>
    <s v="Selden"/>
    <s v="Low End"/>
    <s v="Baskin-Robbins"/>
    <s v="Orange Sherbet"/>
    <n v="807.22909598248441"/>
    <n v="1999.5817724752703"/>
    <n v="1614120.5865382664"/>
    <n v="4396.7367365022847"/>
    <n v="3549173.8210797179"/>
    <n v="2397.1549640270141"/>
    <n v="1935053.2345414516"/>
    <n v="5.4467025016621635"/>
    <n v="0.54521230350808125"/>
  </r>
  <r>
    <x v="26"/>
    <s v="Selden"/>
    <s v="Low End"/>
    <s v="Baskin-Robbins"/>
    <s v="Vanilla"/>
    <n v="846.59913232845304"/>
    <n v="1933.6893992438042"/>
    <n v="1637059.7675925323"/>
    <n v="5100.2385929139946"/>
    <n v="4317857.5674290778"/>
    <n v="3166.5491936701901"/>
    <n v="2680797.7998365453"/>
    <n v="6.0243843847164102"/>
    <n v="0.62086295297432326"/>
  </r>
  <r>
    <x v="26"/>
    <s v="Selden"/>
    <s v="High End"/>
    <s v="Ben and Jerry's"/>
    <s v="Coffee"/>
    <n v="566.58060399789679"/>
    <n v="2143.7501436741877"/>
    <n v="1214607.2512234992"/>
    <n v="3363.3543810273186"/>
    <n v="1905611.3566614306"/>
    <n v="1219.6042373531309"/>
    <n v="691004.10543793137"/>
    <n v="5.9362328277651448"/>
    <n v="0.36261544255726313"/>
  </r>
  <r>
    <x v="26"/>
    <s v="Selden"/>
    <s v="High End"/>
    <s v="Ben and Jerry's"/>
    <s v="Chocolate Macadamia"/>
    <n v="909.14509213181657"/>
    <n v="2940.4481277466693"/>
    <n v="2673293.9840090731"/>
    <n v="5006.5475850307785"/>
    <n v="4551678.1654551309"/>
    <n v="2066.0994572841091"/>
    <n v="1878384.1814460577"/>
    <n v="5.5068741264291852"/>
    <n v="0.41267948065880761"/>
  </r>
  <r>
    <x v="26"/>
    <s v="Selden"/>
    <s v="High End"/>
    <s v="Ben and Jerry's"/>
    <s v="Peanut Butter Cup"/>
    <n v="1301.0943163674892"/>
    <n v="4666.6445063037054"/>
    <n v="6071744.6436593188"/>
    <n v="8140.8724083700199"/>
    <n v="10592042.820803147"/>
    <n v="3474.2279020663145"/>
    <n v="4520298.177143828"/>
    <n v="6.2569425643933574"/>
    <n v="0.42676358598794584"/>
  </r>
  <r>
    <x v="26"/>
    <s v="Selden"/>
    <s v="High End"/>
    <s v="Ben and Jerry's"/>
    <s v="Coffee HEATH Bar Crunch"/>
    <n v="775.91004642411372"/>
    <n v="2640.6174974708597"/>
    <n v="2048881.6450509417"/>
    <n v="4766.6348098108692"/>
    <n v="3698479.8365671481"/>
    <n v="2126.0173123400095"/>
    <n v="1649598.1915162064"/>
    <n v="6.1432827578126483"/>
    <n v="0.44602059884347756"/>
  </r>
  <r>
    <x v="26"/>
    <s v="Selden"/>
    <s v="High End"/>
    <s v="Ben and Jerry's"/>
    <s v="Oatmeal Cookie Chunk"/>
    <n v="678.65667479997592"/>
    <n v="1851.6595274573585"/>
    <n v="1256641.0977659055"/>
    <n v="3640.1086020957187"/>
    <n v="2470383.9998090691"/>
    <n v="1788.4490746383601"/>
    <n v="1213742.9020431635"/>
    <n v="5.3636967516286305"/>
    <n v="0.49131750454057793"/>
  </r>
  <r>
    <x v="26"/>
    <s v="Selden"/>
    <s v="High End"/>
    <s v="Ben and Jerry's"/>
    <s v="Strawberry"/>
    <n v="877.00361626386484"/>
    <n v="2737.7073662708763"/>
    <n v="2400979.2604917795"/>
    <n v="5860.763478881875"/>
    <n v="5139910.7650465937"/>
    <n v="3123.0561126109988"/>
    <n v="2738931.5045548142"/>
    <n v="6.6827130130311136"/>
    <n v="0.53287530265712413"/>
  </r>
  <r>
    <x v="26"/>
    <s v="Selden"/>
    <s v="High End"/>
    <s v="Ben and Jerry's"/>
    <s v="Chocolate"/>
    <n v="639.21057452225159"/>
    <n v="1808.8222073214254"/>
    <n v="1156218.2823505355"/>
    <n v="4096.1852442100881"/>
    <n v="2618324.9233010998"/>
    <n v="2287.3630368886625"/>
    <n v="1462106.6409505643"/>
    <n v="6.4081938057291881"/>
    <n v="0.5584129868447294"/>
  </r>
  <r>
    <x v="26"/>
    <s v="Selden"/>
    <s v="High End"/>
    <s v="Ben and Jerry's"/>
    <s v="Chocolate Fudge Brownie"/>
    <n v="584.34903408885509"/>
    <n v="1343.3442681226857"/>
    <n v="784981.92552629136"/>
    <n v="3091.3033947636095"/>
    <n v="1806400.1528057139"/>
    <n v="1747.9591266409238"/>
    <n v="1021418.2272794226"/>
    <n v="5.2901660042678387"/>
    <n v="0.56544405495811567"/>
  </r>
  <r>
    <x v="26"/>
    <s v="Selden"/>
    <s v="High End"/>
    <s v="Ben and Jerry's"/>
    <s v="Cherry Garcia"/>
    <n v="1301.8489973728711"/>
    <n v="2600.5694389956352"/>
    <n v="3385548.7167549976"/>
    <n v="6102.1435694327593"/>
    <n v="7944069.4876913503"/>
    <n v="3501.574130437124"/>
    <n v="4558520.7709363531"/>
    <n v="4.6872898329582569"/>
    <n v="0.57382690043174811"/>
  </r>
  <r>
    <x v="26"/>
    <s v="Selden"/>
    <s v="High End"/>
    <s v="Ben and Jerry's"/>
    <s v="Chocolate Chip Cookie Dough"/>
    <n v="1142.2005562900442"/>
    <n v="3002.074646575823"/>
    <n v="3428971.3313431428"/>
    <n v="7208.1692567291902"/>
    <n v="8233174.9348688759"/>
    <n v="4206.0946101533673"/>
    <n v="4804203.6035257336"/>
    <n v="6.3107737227355951"/>
    <n v="0.583517736660632"/>
  </r>
  <r>
    <x v="26"/>
    <s v="Selden"/>
    <s v="High End"/>
    <s v="Ben and Jerry's"/>
    <s v="Half Baked"/>
    <n v="1406.301726934553"/>
    <n v="3447.3729602308308"/>
    <n v="4848046.5473600999"/>
    <n v="8376.0009500436445"/>
    <n v="11779184.600851834"/>
    <n v="4928.6279898128141"/>
    <n v="6931138.053491734"/>
    <n v="5.9560482573690603"/>
    <n v="0.58842256814537885"/>
  </r>
  <r>
    <x v="26"/>
    <s v="Selden"/>
    <s v="High End"/>
    <s v="Ben and Jerry's"/>
    <s v="Oatmeal Cookie Chunk"/>
    <n v="445.83366248685422"/>
    <n v="866.60221552155838"/>
    <n v="386360.43966519856"/>
    <n v="2686.9843759520982"/>
    <n v="1197948.0853756783"/>
    <n v="1820.3821604305399"/>
    <n v="811587.6457104797"/>
    <n v="6.0268763936848897"/>
    <n v="0.67748148322801882"/>
  </r>
  <r>
    <x v="26"/>
    <s v="Selden"/>
    <s v="High End"/>
    <s v="Ben and Jerry's"/>
    <s v="Cherry Garcia"/>
    <n v="552.79253017577923"/>
    <n v="914.08074353250811"/>
    <n v="505297.00700229272"/>
    <n v="2912.9060369841859"/>
    <n v="1610232.6983487902"/>
    <n v="1998.8252934516777"/>
    <n v="1104935.6913464975"/>
    <n v="5.269438130898636"/>
    <n v="0.6861962823631339"/>
  </r>
  <r>
    <x v="26"/>
    <s v="Selden"/>
    <s v="Low End"/>
    <s v="EDY's"/>
    <s v="Hot Chocolate Limited Edition  New!"/>
    <n v="1146.8903306092354"/>
    <n v="3823.6981957284165"/>
    <n v="4385362.4878489003"/>
    <n v="6550.1366042756135"/>
    <n v="7512288.3356133131"/>
    <n v="2726.438408547197"/>
    <n v="3126925.8477644129"/>
    <n v="5.711214428668292"/>
    <n v="0.41624145773807364"/>
  </r>
  <r>
    <x v="26"/>
    <s v="Selden"/>
    <s v="Low End"/>
    <s v="EDY's"/>
    <s v="Peppermint (Holiday)"/>
    <n v="679.96456097467956"/>
    <n v="1802.2215529122784"/>
    <n v="1225446.7870051027"/>
    <n v="4045.6822344623806"/>
    <n v="2750920.5443992731"/>
    <n v="2243.460681550102"/>
    <n v="1525473.7573941704"/>
    <n v="5.9498427810166907"/>
    <n v="0.554532103989682"/>
  </r>
  <r>
    <x v="26"/>
    <s v="Selden"/>
    <s v="Low End"/>
    <s v="EDY's"/>
    <s v="Hot Chocolate Limited Edition  New!"/>
    <n v="852.24728828284617"/>
    <n v="2102.0485928926996"/>
    <n v="1791465.2131315756"/>
    <n v="5205.5998844513015"/>
    <n v="4436458.3854091186"/>
    <n v="3103.5512915586019"/>
    <n v="2644993.1722775428"/>
    <n v="6.1080861811127907"/>
    <n v="0.59619474420780094"/>
  </r>
  <r>
    <x v="26"/>
    <s v="Selden"/>
    <s v="Low End"/>
    <s v="EDY's"/>
    <s v="Girl Scouts® Samoas® Cookie (Jan-Apr)"/>
    <n v="507.21324645291662"/>
    <n v="1097.0275662562099"/>
    <n v="556426.91332915425"/>
    <n v="2963.7994667025755"/>
    <n v="1503278.3493416363"/>
    <n v="1866.7719004463656"/>
    <n v="946851.43601248204"/>
    <n v="5.8433005987703392"/>
    <n v="0.62985769496857147"/>
  </r>
  <r>
    <x v="26"/>
    <s v="Selden"/>
    <s v="Low End"/>
    <s v="EDY's"/>
    <s v="Double Fudge Brownie"/>
    <n v="507.74922254504577"/>
    <n v="1017.284764728269"/>
    <n v="516525.54839769838"/>
    <n v="2850.1231500000185"/>
    <n v="1447147.8135701462"/>
    <n v="1832.8383852717495"/>
    <n v="930622.26517244778"/>
    <n v="5.6132496583924665"/>
    <n v="0.64307340027455928"/>
  </r>
  <r>
    <x v="26"/>
    <s v="Selden"/>
    <s v="Low End"/>
    <s v="EDY's"/>
    <s v="Caramel Delight"/>
    <n v="796.01174692423524"/>
    <n v="1460.3113602244885"/>
    <n v="1162424.9969056011"/>
    <n v="4233.6777796222968"/>
    <n v="3370057.245271462"/>
    <n v="2773.3664193978084"/>
    <n v="2207632.2483658609"/>
    <n v="5.3186121888038675"/>
    <n v="0.65507262568414726"/>
  </r>
  <r>
    <x v="26"/>
    <s v="Selden"/>
    <s v="Low End"/>
    <s v="EDY's"/>
    <s v="Chocolate Chip"/>
    <n v="844.77334950335432"/>
    <n v="1504.1435341915267"/>
    <n v="1270660.371512789"/>
    <n v="4517.988977074132"/>
    <n v="3816676.6811821479"/>
    <n v="3013.8454428826053"/>
    <n v="2546016.3096693587"/>
    <n v="5.3481670317017889"/>
    <n v="0.667076758747292"/>
  </r>
  <r>
    <x v="26"/>
    <s v="Selden"/>
    <s v="High End"/>
    <s v="Häagen-Dazs"/>
    <s v="Honey Vanilla"/>
    <n v="618.14205087049027"/>
    <n v="2197.1035311841492"/>
    <n v="1358122.0827409662"/>
    <n v="3709.3073699118072"/>
    <n v="2292878.864946309"/>
    <n v="1512.203838727658"/>
    <n v="934756.78220534278"/>
    <n v="6.0007361814136813"/>
    <n v="0.40767822343167326"/>
  </r>
  <r>
    <x v="26"/>
    <s v="Selden"/>
    <s v="High End"/>
    <s v="Häagen-Dazs"/>
    <s v="Black Walnut"/>
    <n v="1512.0434443576175"/>
    <n v="2992.0309190442636"/>
    <n v="4524080.7364561763"/>
    <n v="5709.6735498415628"/>
    <n v="8633274.4604600221"/>
    <n v="2717.6426307972993"/>
    <n v="4109193.7240038458"/>
    <n v="3.7761306205505774"/>
    <n v="0.4759716307901195"/>
  </r>
  <r>
    <x v="26"/>
    <s v="Selden"/>
    <s v="High End"/>
    <s v="Häagen-Dazs"/>
    <s v="Cookies and Cream"/>
    <n v="1021.9132403985345"/>
    <n v="3162.145655764511"/>
    <n v="3231438.5136944605"/>
    <n v="6146.4439667912147"/>
    <n v="6281132.4710316332"/>
    <n v="2984.2983110267037"/>
    <n v="3049693.9573371727"/>
    <n v="6.0146436349079613"/>
    <n v="0.48553250093072486"/>
  </r>
  <r>
    <x v="26"/>
    <s v="Smithtown"/>
    <s v="High End"/>
    <s v="Häagen-Dazs"/>
    <s v="Rockmelon"/>
    <n v="1816.3125553172622"/>
    <n v="3572.727911893468"/>
    <n v="6489190.5631045308"/>
    <n v="7250.1120642642527"/>
    <n v="13168469.569780316"/>
    <n v="3677.3841523707847"/>
    <n v="6679279.0066757854"/>
    <n v="3.9916654449365123"/>
    <n v="0.50721756019421871"/>
  </r>
  <r>
    <x v="26"/>
    <s v="Smithtown"/>
    <s v="High End"/>
    <s v="Häagen-Dazs"/>
    <s v="Rocky Road"/>
    <n v="1153.1795296218156"/>
    <n v="3329.6569293594985"/>
    <n v="3839692.2116008052"/>
    <n v="7256.8021995005183"/>
    <n v="8368395.7469785651"/>
    <n v="3927.1452701410199"/>
    <n v="4528703.5353777595"/>
    <n v="6.2928642185318546"/>
    <n v="0.54116746773273261"/>
  </r>
  <r>
    <x v="26"/>
    <s v="Smithtown"/>
    <s v="High End"/>
    <s v="Häagen-Dazs"/>
    <s v="Almond Hazelnut Swirl"/>
    <n v="1058.7249020128004"/>
    <n v="2683.2002337714616"/>
    <n v="2840770.9045804138"/>
    <n v="5935.1558079637789"/>
    <n v="6283697.2512171548"/>
    <n v="3251.9555741923173"/>
    <n v="3442926.346636741"/>
    <n v="5.6059471130603677"/>
    <n v="0.54791410359081905"/>
  </r>
  <r>
    <x v="26"/>
    <s v="Smithtown"/>
    <s v="High End"/>
    <s v="Häagen-Dazs"/>
    <s v="Macadamia Nut Brittle"/>
    <n v="860.45063910555234"/>
    <n v="2191.9265964962665"/>
    <n v="1886044.6408276707"/>
    <n v="4954.319209387224"/>
    <n v="4262947.1300501516"/>
    <n v="2762.3926128909575"/>
    <n v="2376902.4892224809"/>
    <n v="5.7578191987134693"/>
    <n v="0.55757259396142633"/>
  </r>
  <r>
    <x v="26"/>
    <s v="Smithtown"/>
    <s v="High End"/>
    <s v="Häagen-Dazs"/>
    <s v="Coffee"/>
    <n v="951.33001342194405"/>
    <n v="2531.802191648223"/>
    <n v="2408579.4129624115"/>
    <n v="5944.502154367914"/>
    <n v="5655183.3143016025"/>
    <n v="3412.699962719691"/>
    <n v="3246603.901339191"/>
    <n v="6.2486225289849493"/>
    <n v="0.57409348572816987"/>
  </r>
  <r>
    <x v="26"/>
    <s v="Smithtown"/>
    <s v="High End"/>
    <s v="Häagen-Dazs"/>
    <s v="Mango"/>
    <n v="1262.3616973860414"/>
    <n v="3143.4735553705918"/>
    <n v="3968200.6130457548"/>
    <n v="7479.8488523772239"/>
    <n v="9442274.6934779473"/>
    <n v="4336.3752970066325"/>
    <n v="5474074.0804321924"/>
    <n v="5.9252818489864394"/>
    <n v="0.57974103255154119"/>
  </r>
  <r>
    <x v="26"/>
    <s v="Smithtown"/>
    <s v="Low End"/>
    <s v="Baskin-Robbins"/>
    <s v="Green Mint Stick"/>
    <n v="776.78367846513333"/>
    <n v="3146.6807363497546"/>
    <n v="2444290.2373371366"/>
    <n v="4905.4355600800154"/>
    <n v="3810462.2788326261"/>
    <n v="1758.7548237302608"/>
    <n v="1366172.0414954894"/>
    <n v="6.3150600303198834"/>
    <n v="0.35853183722213094"/>
  </r>
  <r>
    <x v="26"/>
    <s v="Smithtown"/>
    <s v="Low End"/>
    <s v="Baskin-Robbins"/>
    <s v="Chocolate"/>
    <n v="743.36880636236776"/>
    <n v="2872.4277574592793"/>
    <n v="2135273.1934246374"/>
    <n v="4780.110777753308"/>
    <n v="3553385.2431383659"/>
    <n v="1907.6830202940287"/>
    <n v="1418112.0497137285"/>
    <n v="6.4303354362479954"/>
    <n v="0.39908761721012992"/>
  </r>
  <r>
    <x v="26"/>
    <s v="Smithtown"/>
    <s v="Low End"/>
    <s v="Baskin-Robbins"/>
    <s v="Pistachio Almond"/>
    <n v="870.98419726842587"/>
    <n v="3186.8529411099867"/>
    <n v="2775698.5507252039"/>
    <n v="5275.8608855240782"/>
    <n v="4595191.4582780758"/>
    <n v="2089.0079444140915"/>
    <n v="1819492.9075528719"/>
    <n v="6.0573554630155098"/>
    <n v="0.39595584298780839"/>
  </r>
  <r>
    <x v="26"/>
    <s v="Smithtown"/>
    <s v="Low End"/>
    <s v="Baskin-Robbins"/>
    <s v="Cherry Macaroon"/>
    <n v="602.46504644079107"/>
    <n v="2049.7258270102675"/>
    <n v="1234888.1655606297"/>
    <n v="3556.6831608714297"/>
    <n v="2142777.2856895854"/>
    <n v="1506.9573338611622"/>
    <n v="907889.12012895569"/>
    <n v="5.9035510555897002"/>
    <n v="0.42369737918739425"/>
  </r>
  <r>
    <x v="26"/>
    <s v="Smithtown"/>
    <s v="Low End"/>
    <s v="Baskin-Robbins"/>
    <s v="Chocolate Fudge"/>
    <n v="1068.8305006178607"/>
    <n v="3635.9144430409679"/>
    <n v="3886176.254359188"/>
    <n v="6752.1992002757588"/>
    <n v="7216956.451502258"/>
    <n v="3116.284757234791"/>
    <n v="3330780.1971430699"/>
    <n v="6.3173713665286533"/>
    <n v="0.46152144876109735"/>
  </r>
  <r>
    <x v="26"/>
    <s v="Smithtown"/>
    <s v="Low End"/>
    <s v="Baskin-Robbins"/>
    <s v="Green Mint Stick"/>
    <n v="1092.4840506838373"/>
    <n v="3341.3388788544585"/>
    <n v="3650359.43307831"/>
    <n v="6612.9245452522091"/>
    <n v="7224514.5940637058"/>
    <n v="3271.5856663977506"/>
    <n v="3574155.1609853958"/>
    <n v="6.0531085475461799"/>
    <n v="0.49472599362208153"/>
  </r>
  <r>
    <x v="26"/>
    <s v="Smithtown"/>
    <s v="Low End"/>
    <s v="Baskin-Robbins"/>
    <s v="Egg Nog"/>
    <n v="1192.0704751906378"/>
    <n v="3631.3894389704255"/>
    <n v="4328872.1341157388"/>
    <n v="7268.2799420549009"/>
    <n v="8664301.9243439678"/>
    <n v="3636.8905030844753"/>
    <n v="4335429.790228229"/>
    <n v="6.0971897998669462"/>
    <n v="0.50037842957053846"/>
  </r>
  <r>
    <x v="26"/>
    <s v="Smithtown"/>
    <s v="Low End"/>
    <s v="Baskin-Robbins"/>
    <s v="Egg Nog"/>
    <n v="1287.2316894748215"/>
    <n v="3750.1595910301871"/>
    <n v="4827324.2661619931"/>
    <n v="7533.5847593129274"/>
    <n v="9697469.0375321452"/>
    <n v="3783.4251682827403"/>
    <n v="4870144.771370152"/>
    <n v="5.8525476189811334"/>
    <n v="0.50220781860929031"/>
  </r>
  <r>
    <x v="26"/>
    <s v="Smithtown"/>
    <s v="Low End"/>
    <s v="Baskin-Robbins"/>
    <s v="World Class Chocolate"/>
    <n v="1580.8134655647814"/>
    <n v="3985.6226503233866"/>
    <n v="6300525.9542912012"/>
    <n v="8144.4209722640981"/>
    <n v="12874810.342183296"/>
    <n v="4158.7983219407115"/>
    <n v="6574284.3878920944"/>
    <n v="5.1520442795281474"/>
    <n v="0.51063155208989541"/>
  </r>
  <r>
    <x v="26"/>
    <s v="Smithtown"/>
    <s v="Low End"/>
    <s v="Baskin-Robbins"/>
    <s v="Orange Sherbet"/>
    <n v="918.30065542107707"/>
    <n v="2946.7988130248791"/>
    <n v="2706047.2813947983"/>
    <n v="6066.3228788404149"/>
    <n v="5570708.2756350283"/>
    <n v="3119.5240658155358"/>
    <n v="2864660.9942402299"/>
    <n v="6.6060313068803884"/>
    <n v="0.51423640451064101"/>
  </r>
  <r>
    <x v="26"/>
    <s v="Smithtown"/>
    <s v="Low End"/>
    <s v="Baskin-Robbins"/>
    <s v="Cherry Macaroon"/>
    <n v="868.27737446589913"/>
    <n v="2642.671444188808"/>
    <n v="2294571.823136264"/>
    <n v="6047.8885767526253"/>
    <n v="5251244.8144850731"/>
    <n v="3405.2171325638174"/>
    <n v="2956672.9913488091"/>
    <n v="6.9653877373838577"/>
    <n v="0.56304230631051522"/>
  </r>
  <r>
    <x v="26"/>
    <s v="Smithtown"/>
    <s v="Low End"/>
    <s v="Baskin-Robbins"/>
    <s v="Vanilla"/>
    <n v="600.50076269669523"/>
    <n v="1332.5014944671241"/>
    <n v="800168.16372199426"/>
    <n v="3344.613500771015"/>
    <n v="2008442.9581386584"/>
    <n v="2012.1120063038909"/>
    <n v="1208274.7944166642"/>
    <n v="5.5697073318461943"/>
    <n v="0.60159776483592198"/>
  </r>
  <r>
    <x v="26"/>
    <s v="Smithtown"/>
    <s v="High End"/>
    <s v="Ben and Jerry's"/>
    <s v="Coffee"/>
    <n v="686.44823100347821"/>
    <n v="2334.9024680735456"/>
    <n v="1602789.6687747405"/>
    <n v="4047.2157260462714"/>
    <n v="2778204.0756339207"/>
    <n v="1712.3132579727258"/>
    <n v="1175414.4068591802"/>
    <n v="5.8958790237246079"/>
    <n v="0.4230842569010983"/>
  </r>
  <r>
    <x v="26"/>
    <s v="Smithtown"/>
    <s v="High End"/>
    <s v="Ben and Jerry's"/>
    <s v="Strawberry"/>
    <n v="827.35744428133546"/>
    <n v="2951.5856293274196"/>
    <n v="2442016.3428578512"/>
    <n v="5025.7931987563707"/>
    <n v="4158127.4164095884"/>
    <n v="2074.207569428951"/>
    <n v="1716111.0735517372"/>
    <n v="6.0745125743346726"/>
    <n v="0.41271247888636015"/>
  </r>
  <r>
    <x v="26"/>
    <s v="Smithtown"/>
    <s v="High End"/>
    <s v="Ben and Jerry's"/>
    <s v="Peanut Butter Cup"/>
    <n v="1050.4174661056049"/>
    <n v="3133.1866920623461"/>
    <n v="3291154.0259119319"/>
    <n v="5964.4956246103047"/>
    <n v="6265210.3806011239"/>
    <n v="2831.3089325479586"/>
    <n v="2974056.354689192"/>
    <n v="5.6782144405152692"/>
    <n v="0.474693773077073"/>
  </r>
  <r>
    <x v="26"/>
    <s v="St James"/>
    <s v="High End"/>
    <s v="Ben and Jerry's"/>
    <s v="Chocolate Macadamia"/>
    <n v="1373.6250653432085"/>
    <n v="2978.4206518909805"/>
    <n v="4091233.2625733097"/>
    <n v="5747.9049321830762"/>
    <n v="7895466.2880565282"/>
    <n v="2769.4842802920957"/>
    <n v="3804233.0254832185"/>
    <n v="4.1844787760530036"/>
    <n v="0.48182499762400122"/>
  </r>
  <r>
    <x v="26"/>
    <s v="St James"/>
    <s v="High End"/>
    <s v="Ben and Jerry's"/>
    <s v="Half Baked"/>
    <n v="1230.4470493189388"/>
    <n v="2651.1400349645637"/>
    <n v="3262087.4333534557"/>
    <n v="5374.74986569871"/>
    <n v="6613345.1130763404"/>
    <n v="2723.6098307341463"/>
    <n v="3351257.6797228847"/>
    <n v="4.3681277212811978"/>
    <n v="0.50674169008608938"/>
  </r>
  <r>
    <x v="26"/>
    <s v="St James"/>
    <s v="High End"/>
    <s v="Ben and Jerry's"/>
    <s v="Coffee HEATH Bar Crunch"/>
    <n v="748.38524213444998"/>
    <n v="1935.4181317897855"/>
    <n v="1448438.3671909035"/>
    <n v="4104.2552072527405"/>
    <n v="3071564.0270614196"/>
    <n v="2168.837075462955"/>
    <n v="1623125.659870516"/>
    <n v="5.4841477038578441"/>
    <n v="0.52843621216106251"/>
  </r>
  <r>
    <x v="26"/>
    <s v="St James"/>
    <s v="High End"/>
    <s v="Ben and Jerry's"/>
    <s v="Chocolate Fudge Brownie"/>
    <n v="619.01709081549188"/>
    <n v="1514.2942163158946"/>
    <n v="937374.00042259018"/>
    <n v="3271.7774590089734"/>
    <n v="2025286.164471437"/>
    <n v="1757.4832426930789"/>
    <n v="1087912.1640488468"/>
    <n v="5.2854396228361651"/>
    <n v="0.53716466499082227"/>
  </r>
  <r>
    <x v="26"/>
    <s v="St James"/>
    <s v="High End"/>
    <s v="Ben and Jerry's"/>
    <s v="Chocolate Chip Cookie Dough"/>
    <n v="1356.2832171414429"/>
    <n v="3493.9120613094606"/>
    <n v="4738734.2909220858"/>
    <n v="7895.3550007230133"/>
    <n v="10708337.480854388"/>
    <n v="4401.4429394135532"/>
    <n v="5969603.1899323026"/>
    <n v="5.8213173332363288"/>
    <n v="0.55747245551472902"/>
  </r>
  <r>
    <x v="26"/>
    <s v="St James"/>
    <s v="High End"/>
    <s v="Ben and Jerry's"/>
    <s v="Oatmeal Cookie Chunk"/>
    <n v="649.2373342165788"/>
    <n v="1788.8703395479597"/>
    <n v="1161401.4105072236"/>
    <n v="4100.1962285880827"/>
    <n v="2662000.4692133968"/>
    <n v="2311.325889040123"/>
    <n v="1500599.0587061732"/>
    <n v="6.3154042635821375"/>
    <n v="0.56371104215078904"/>
  </r>
  <r>
    <x v="26"/>
    <s v="St James"/>
    <s v="High End"/>
    <s v="Ben and Jerry's"/>
    <s v="Cherry Garcia"/>
    <n v="1050.8885760441901"/>
    <n v="2502.7659007786006"/>
    <n v="2630128.0936411782"/>
    <n v="5745.4086528040161"/>
    <n v="6037784.3179371813"/>
    <n v="3242.6427520254156"/>
    <n v="3407656.2242960031"/>
    <n v="5.4671910835982107"/>
    <n v="0.56438853143072099"/>
  </r>
  <r>
    <x v="26"/>
    <s v="St James"/>
    <s v="High End"/>
    <s v="Ben and Jerry's"/>
    <s v="Chocolate"/>
    <n v="635.18502555951727"/>
    <n v="1590.5704384516055"/>
    <n v="1010306.5246020956"/>
    <n v="4130.0958306047423"/>
    <n v="2623375.0257259291"/>
    <n v="2539.5253921531366"/>
    <n v="1613068.5011238335"/>
    <n v="6.5021933207047082"/>
    <n v="0.61488292192515326"/>
  </r>
  <r>
    <x v="26"/>
    <s v="St James"/>
    <s v="High End"/>
    <s v="Ben and Jerry's"/>
    <s v="Cherry Garcia"/>
    <n v="423.28235496954261"/>
    <n v="884.36085477956829"/>
    <n v="374334.34525397333"/>
    <n v="2790.9898541276434"/>
    <n v="1181376.758151249"/>
    <n v="1906.628999348075"/>
    <n v="807042.41289727576"/>
    <n v="6.5936834393403192"/>
    <n v="0.68313720185271476"/>
  </r>
  <r>
    <x v="26"/>
    <s v="St James"/>
    <s v="High End"/>
    <s v="Ben and Jerry's"/>
    <s v="Oatmeal Cookie Chunk"/>
    <n v="454.90034882867701"/>
    <n v="914.21804055801579"/>
    <n v="415878.10555531096"/>
    <n v="2887.2969050258612"/>
    <n v="1313432.3692682239"/>
    <n v="1973.0788644678455"/>
    <n v="897554.26371291291"/>
    <n v="6.3470975840321131"/>
    <n v="0.68336542079664397"/>
  </r>
  <r>
    <x v="26"/>
    <s v="St James"/>
    <s v="Low End"/>
    <s v="EDY's"/>
    <s v="Hot Chocolate Limited Edition  New!"/>
    <n v="1546.7017071035366"/>
    <n v="3896.61435750189"/>
    <n v="6026900.0786723234"/>
    <n v="6287.5230786988568"/>
    <n v="9724922.6792764068"/>
    <n v="2390.9087211969668"/>
    <n v="3698022.6006040834"/>
    <n v="4.0651167900197889"/>
    <n v="0.38026241673720307"/>
  </r>
  <r>
    <x v="26"/>
    <s v="St James"/>
    <s v="Low End"/>
    <s v="EDY's"/>
    <s v="Hot Chocolate Limited Edition  New!"/>
    <n v="814.4072240962106"/>
    <n v="2362.0147648148445"/>
    <n v="1923641.8878871212"/>
    <n v="5038.0394527209983"/>
    <n v="4103015.7255777004"/>
    <n v="2676.0246879061538"/>
    <n v="2179373.8376905792"/>
    <n v="6.1861428824037858"/>
    <n v="0.5311639007631942"/>
  </r>
  <r>
    <x v="26"/>
    <s v="St James"/>
    <s v="Low End"/>
    <s v="EDY's"/>
    <s v="Girl Scouts® Samoas® Cookie (Jan-Apr)"/>
    <n v="795.05840997645566"/>
    <n v="2115.2860972086096"/>
    <n v="1681776.0010919797"/>
    <n v="5342.9445022730088"/>
    <n v="4247952.9605696239"/>
    <n v="3227.6584050643992"/>
    <n v="2566176.9594776444"/>
    <n v="6.7201911648620021"/>
    <n v="0.60409731070410344"/>
  </r>
  <r>
    <x v="26"/>
    <s v="St James"/>
    <s v="Low End"/>
    <s v="EDY's"/>
    <s v="Peppermint (Holiday)"/>
    <n v="864.45249414516945"/>
    <n v="2189.1920063073308"/>
    <n v="1892452.4900150397"/>
    <n v="5649.8797057491211"/>
    <n v="4884052.6032550037"/>
    <n v="3460.6876994417903"/>
    <n v="2991600.113239964"/>
    <n v="6.5357896981211372"/>
    <n v="0.61252413850870402"/>
  </r>
  <r>
    <x v="26"/>
    <s v="St James"/>
    <s v="Low End"/>
    <s v="EDY's"/>
    <s v="Double Fudge Brownie"/>
    <n v="583.11362723141872"/>
    <n v="1155.4694469119179"/>
    <n v="673769.98034388968"/>
    <n v="3281.2385208288856"/>
    <n v="1913334.8956919867"/>
    <n v="2125.7690739169675"/>
    <n v="1239564.915348097"/>
    <n v="5.6270997068066624"/>
    <n v="0.64785569851836589"/>
  </r>
  <r>
    <x v="26"/>
    <s v="St James"/>
    <s v="Low End"/>
    <s v="EDY's"/>
    <s v="Chocolate Chip"/>
    <n v="791.7933983925235"/>
    <n v="1548.2690019485401"/>
    <n v="1225909.1746786351"/>
    <n v="4622.5808366695328"/>
    <n v="3660128.9900107239"/>
    <n v="3074.3118347209929"/>
    <n v="2434219.8153320886"/>
    <n v="5.8381148997379437"/>
    <n v="0.66506394227514831"/>
  </r>
  <r>
    <x v="26"/>
    <s v="St James"/>
    <s v="Low End"/>
    <s v="EDY's"/>
    <s v="Caramel Delight"/>
    <n v="484.03547740275485"/>
    <n v="909.50989267517059"/>
    <n v="440235.05510355451"/>
    <n v="2761.3571534900143"/>
    <n v="1336594.8280690513"/>
    <n v="1851.8472608148436"/>
    <n v="896359.77296549676"/>
    <n v="5.7048652059699174"/>
    <n v="0.67062938905760072"/>
  </r>
  <r>
    <x v="26"/>
    <s v="St James"/>
    <s v="High End"/>
    <s v="Häagen-Dazs"/>
    <s v="Rockmelon"/>
    <n v="1245.3629331425707"/>
    <n v="2937.7758370530719"/>
    <n v="3658597.1333477842"/>
    <n v="5585.9299485304336"/>
    <n v="6956510.10503079"/>
    <n v="2648.1541114773618"/>
    <n v="3297912.9716830058"/>
    <n v="4.485383176159579"/>
    <n v="0.47407578252463539"/>
  </r>
  <r>
    <x v="26"/>
    <s v="St James"/>
    <s v="High End"/>
    <s v="Häagen-Dazs"/>
    <s v="Black Walnut"/>
    <n v="1406.9977645366796"/>
    <n v="3034.808810885188"/>
    <n v="4269969.2127116779"/>
    <n v="6331.8249366861055"/>
    <n v="8908863.5313549526"/>
    <n v="3297.0161258009175"/>
    <n v="4638894.3186432747"/>
    <n v="4.5002380929660948"/>
    <n v="0.52070550888074307"/>
  </r>
  <r>
    <x v="26"/>
    <s v="St James"/>
    <s v="High End"/>
    <s v="Häagen-Dazs"/>
    <s v="Rocky Road"/>
    <n v="1177.3430587671976"/>
    <n v="3637.4152770712967"/>
    <n v="4282485.6283136541"/>
    <n v="7867.3907103170159"/>
    <n v="9262617.84340127"/>
    <n v="4229.9754332457196"/>
    <n v="4980132.2150876159"/>
    <n v="6.6823264907638764"/>
    <n v="0.53765925565367956"/>
  </r>
  <r>
    <x v="26"/>
    <s v="St James"/>
    <s v="High End"/>
    <s v="Häagen-Dazs"/>
    <s v="Honey Vanilla"/>
    <n v="878.80953521345339"/>
    <n v="2710.8667244271905"/>
    <n v="2382335.5261194762"/>
    <n v="5928.7855785360562"/>
    <n v="5210273.2986534964"/>
    <n v="3217.9188541088656"/>
    <n v="2827937.7725340202"/>
    <n v="6.7463828519976374"/>
    <n v="0.54276188799248803"/>
  </r>
  <r>
    <x v="26"/>
    <s v="St James"/>
    <s v="High End"/>
    <s v="Häagen-Dazs"/>
    <s v="Coffee"/>
    <n v="1147.2802533373422"/>
    <n v="3012.0987983356135"/>
    <n v="3455721.4724315866"/>
    <n v="6736.4295490570676"/>
    <n v="7728572.5996313505"/>
    <n v="3724.330750721454"/>
    <n v="4272851.1271997634"/>
    <n v="5.8716512634653633"/>
    <n v="0.55286420255709012"/>
  </r>
  <r>
    <x v="26"/>
    <s v="St James"/>
    <s v="High End"/>
    <s v="Häagen-Dazs"/>
    <s v="Cookies and Cream"/>
    <n v="1269.0469093271474"/>
    <n v="3145.0041307193987"/>
    <n v="3991157.771910565"/>
    <n v="7315.7261223647929"/>
    <n v="9283999.6250709165"/>
    <n v="4170.7219916453942"/>
    <n v="5292841.8531603515"/>
    <n v="5.7647405061201509"/>
    <n v="0.57010362633657707"/>
  </r>
  <r>
    <x v="26"/>
    <s v="St James"/>
    <s v="High End"/>
    <s v="Häagen-Dazs"/>
    <s v="Mango"/>
    <n v="1084.9064800104416"/>
    <n v="3070.1854417572677"/>
    <n v="3330864.0805961797"/>
    <n v="7565.370682242572"/>
    <n v="8207719.6768459817"/>
    <n v="4495.1852404853043"/>
    <n v="4876855.596249802"/>
    <n v="6.9732929258287406"/>
    <n v="0.59417911286705316"/>
  </r>
  <r>
    <x v="26"/>
    <s v="St James"/>
    <s v="High End"/>
    <s v="Häagen-Dazs"/>
    <s v="Macadamia Nut Brittle"/>
    <n v="1027.5738945469384"/>
    <n v="2697.8675427380413"/>
    <n v="2772258.2578631076"/>
    <n v="6995.1796525565242"/>
    <n v="7188063.9986330066"/>
    <n v="4297.3121098184829"/>
    <n v="4415805.7407698985"/>
    <n v="6.8074711606416667"/>
    <n v="0.61432476694832949"/>
  </r>
  <r>
    <x v="26"/>
    <s v="St James"/>
    <s v="High End"/>
    <s v="Häagen-Dazs"/>
    <s v="Almond Hazelnut Swirl"/>
    <n v="1387.3214651084168"/>
    <n v="3466.9534512851924"/>
    <n v="4809778.9414996551"/>
    <n v="9170.619834151641"/>
    <n v="12722597.744267561"/>
    <n v="5703.6663828664487"/>
    <n v="7912818.8027679054"/>
    <n v="6.6103063095293297"/>
    <n v="0.62194993206738736"/>
  </r>
  <r>
    <x v="26"/>
    <s v="St James"/>
    <s v="Low End"/>
    <s v="Baskin-Robbins"/>
    <s v="Green Mint Stick"/>
    <n v="844.46204631164676"/>
    <n v="3689.1403576753592"/>
    <n v="3115339.015573414"/>
    <n v="6114.014410032938"/>
    <n v="5163053.1198753109"/>
    <n v="2424.8740523575789"/>
    <n v="2047714.1043018969"/>
    <n v="7.2401293068612054"/>
    <n v="0.39660914903609384"/>
  </r>
  <r>
    <x v="26"/>
    <s v="St James"/>
    <s v="Low End"/>
    <s v="Baskin-Robbins"/>
    <s v="Chocolate"/>
    <n v="807.70568699860462"/>
    <n v="3368.4612502100854"/>
    <n v="2720725.3082291158"/>
    <n v="5455.6892207557448"/>
    <n v="4406591.2101014005"/>
    <n v="2087.2279705456594"/>
    <n v="1685865.9018722847"/>
    <n v="6.7545509565852173"/>
    <n v="0.38257823825539095"/>
  </r>
  <r>
    <x v="26"/>
    <s v="St James"/>
    <s v="Low End"/>
    <s v="Baskin-Robbins"/>
    <s v="Pistachio Almond"/>
    <n v="1058.0826169952684"/>
    <n v="3737.3351172921975"/>
    <n v="3954409.3214928466"/>
    <n v="6087.848819688048"/>
    <n v="6441447.0110070854"/>
    <n v="2350.5137023958505"/>
    <n v="2487037.6895142389"/>
    <n v="5.7536611242856024"/>
    <n v="0.38609922355402626"/>
  </r>
  <r>
    <x v="26"/>
    <s v="St James"/>
    <s v="Low End"/>
    <s v="Baskin-Robbins"/>
    <s v="Cherry Macaroon"/>
    <n v="762.71155108487028"/>
    <n v="2403.0235639592925"/>
    <n v="1832813.8297608849"/>
    <n v="4532.3100059051976"/>
    <n v="3456845.194601431"/>
    <n v="2129.2864419459052"/>
    <n v="1624031.3648405462"/>
    <n v="5.9423644488647156"/>
    <n v="0.46980158885240286"/>
  </r>
  <r>
    <x v="26"/>
    <s v="St James"/>
    <s v="Low End"/>
    <s v="Baskin-Robbins"/>
    <s v="Chocolate Fudge"/>
    <n v="1365.7135506796469"/>
    <n v="4262.5879707597041"/>
    <n v="5821474.1526305862"/>
    <n v="8604.3311913614725"/>
    <n v="11751051.702577913"/>
    <n v="4341.7432206017684"/>
    <n v="5929577.549947327"/>
    <n v="6.3002458949605717"/>
    <n v="0.50459973286020965"/>
  </r>
  <r>
    <x v="26"/>
    <s v="St James"/>
    <s v="Low End"/>
    <s v="Baskin-Robbins"/>
    <s v="Green Mint Stick"/>
    <n v="1171.7324557522211"/>
    <n v="3917.8445639923511"/>
    <n v="4590665.6322222473"/>
    <n v="8428.1531332259583"/>
    <n v="9875540.5682506282"/>
    <n v="4510.3085692336072"/>
    <n v="5284874.9360283809"/>
    <n v="7.1928989351202262"/>
    <n v="0.53514791413231499"/>
  </r>
  <r>
    <x v="26"/>
    <s v="St James"/>
    <s v="Low End"/>
    <s v="Baskin-Robbins"/>
    <s v="Egg Nog"/>
    <n v="1281.2775227097018"/>
    <n v="4258.3490526651121"/>
    <n v="5456126.92503196"/>
    <n v="9264.2923135951351"/>
    <n v="11870129.505221706"/>
    <n v="5005.9432609300229"/>
    <n v="6414002.5801897459"/>
    <n v="7.2305118519542937"/>
    <n v="0.54034815520489532"/>
  </r>
  <r>
    <x v="26"/>
    <s v="St James"/>
    <s v="Low End"/>
    <s v="Baskin-Robbins"/>
    <s v="Egg Nog"/>
    <n v="1405.9548584223037"/>
    <n v="4397.7401076989454"/>
    <n v="6183024.0704979571"/>
    <n v="9602.7066508407916"/>
    <n v="13500972.069753779"/>
    <n v="5204.9665431418462"/>
    <n v="7317947.999255822"/>
    <n v="6.830024871222748"/>
    <n v="0.54203119312054704"/>
  </r>
  <r>
    <x v="26"/>
    <s v="St James"/>
    <s v="Low End"/>
    <s v="Baskin-Robbins"/>
    <s v="World Class Chocolate"/>
    <n v="1738.8948121212597"/>
    <n v="4673.2820233045268"/>
    <n v="8126345.8659037855"/>
    <n v="10380.020197154621"/>
    <n v="18049763.270546068"/>
    <n v="5706.7381738500944"/>
    <n v="9923417.4046422821"/>
    <n v="5.9693203549742853"/>
    <n v="0.54978102792270378"/>
  </r>
  <r>
    <x v="26"/>
    <s v="St James"/>
    <s v="Low End"/>
    <s v="Baskin-Robbins"/>
    <s v="Orange Sherbet"/>
    <n v="1200.130720963185"/>
    <n v="3455.3281595903368"/>
    <n v="4146845.4753335463"/>
    <n v="7731.7269402043066"/>
    <n v="9279083.0270378757"/>
    <n v="4276.3987806139703"/>
    <n v="5132237.5517043294"/>
    <n v="6.4424039857917146"/>
    <n v="0.55309749214978987"/>
  </r>
  <r>
    <x v="26"/>
    <s v="St James"/>
    <s v="Low End"/>
    <s v="Baskin-Robbins"/>
    <s v="Cherry Macaroon"/>
    <n v="1145.1051119124891"/>
    <n v="3098.1166343362911"/>
    <n v="3547669.1952796024"/>
    <n v="7706.7371268060915"/>
    <n v="8825024.0800714232"/>
    <n v="4608.6204924698004"/>
    <n v="5277354.8847918212"/>
    <n v="6.7301569494653117"/>
    <n v="0.59799892180567393"/>
  </r>
  <r>
    <x v="26"/>
    <s v="St James"/>
    <s v="Low End"/>
    <s v="Baskin-Robbins"/>
    <s v="Vanilla"/>
    <n v="650.55083896636484"/>
    <n v="1562.1821318122891"/>
    <n v="1016278.896468749"/>
    <n v="4262.084663301127"/>
    <n v="2772702.7534562247"/>
    <n v="2699.9025314888377"/>
    <n v="1756423.8569874757"/>
    <n v="6.5515012940003103"/>
    <n v="0.63346994364904829"/>
  </r>
  <r>
    <x v="26"/>
    <s v="St James"/>
    <s v="High End"/>
    <s v="Ben and Jerry's"/>
    <s v="Coffee"/>
    <n v="745.09305410382603"/>
    <n v="2737.86418129089"/>
    <n v="2039963.5845595005"/>
    <n v="4521.0876799244252"/>
    <n v="3368631.027306071"/>
    <n v="1783.2234986335352"/>
    <n v="1328667.4427465706"/>
    <n v="6.0678161674211877"/>
    <n v="0.39442356018703528"/>
  </r>
  <r>
    <x v="26"/>
    <s v="St James"/>
    <s v="High End"/>
    <s v="Ben and Jerry's"/>
    <s v="Strawberry"/>
    <n v="1100.0931887094689"/>
    <n v="3460.9617968317866"/>
    <n v="3807380.4990783334"/>
    <n v="6405.5762489602794"/>
    <n v="7046730.8012403529"/>
    <n v="2944.6144521284928"/>
    <n v="3239350.3021620195"/>
    <n v="5.8227578487916372"/>
    <n v="0.45969548057545134"/>
  </r>
  <r>
    <x v="26"/>
    <s v="St James"/>
    <s v="High End"/>
    <s v="Ben and Jerry's"/>
    <s v="Peanut Butter Cup"/>
    <n v="1145.4592127161657"/>
    <n v="3673.8957020536373"/>
    <n v="4208297.678475664"/>
    <n v="7601.975169661313"/>
    <n v="8707752.4929280877"/>
    <n v="3928.0794676076757"/>
    <n v="4499454.8144524237"/>
    <n v="6.6366179478666547"/>
    <n v="0.51671827123090719"/>
  </r>
  <r>
    <x v="26"/>
    <s v="St James"/>
    <s v="High End"/>
    <s v="Ben and Jerry's"/>
    <s v="Chocolate Macadamia"/>
    <n v="1510.9875718775295"/>
    <n v="3491.763995348645"/>
    <n v="5276012.0009012306"/>
    <n v="7324.5440820475424"/>
    <n v="11067295.077642944"/>
    <n v="3832.7800866988973"/>
    <n v="5791283.0767417131"/>
    <n v="4.847521063953014"/>
    <n v="0.52327899781408116"/>
  </r>
  <r>
    <x v="26"/>
    <s v="St James"/>
    <s v="High End"/>
    <s v="Ben and Jerry's"/>
    <s v="Half Baked"/>
    <n v="1353.4917542508326"/>
    <n v="3108.4555166195073"/>
    <n v="4207268.9102000147"/>
    <n v="6849.871413043712"/>
    <n v="9271244.4752331637"/>
    <n v="3741.4158964242047"/>
    <n v="5063975.565033149"/>
    <n v="5.0608889130877381"/>
    <n v="0.54620235487920232"/>
  </r>
  <r>
    <x v="26"/>
    <s v="Stony Brook"/>
    <s v="High End"/>
    <s v="Ben and Jerry's"/>
    <s v="Coffee HEATH Bar Crunch"/>
    <n v="813.22376634789509"/>
    <n v="2269.3319223443737"/>
    <n v="1845474.6529824005"/>
    <n v="5230.8196612957563"/>
    <n v="4253826.866045556"/>
    <n v="2961.4877389513827"/>
    <n v="2408352.2130631553"/>
    <n v="6.4322021536419589"/>
    <n v="0.56616131518817747"/>
  </r>
  <r>
    <x v="26"/>
    <s v="Stony Brook"/>
    <s v="High End"/>
    <s v="Ben and Jerry's"/>
    <s v="Chocolate Fudge Brownie"/>
    <n v="670.91879989704114"/>
    <n v="1775.8483694549923"/>
    <n v="1191450.0568338607"/>
    <n v="4170.5328456839379"/>
    <n v="2798088.8917574594"/>
    <n v="2394.6844762289456"/>
    <n v="1606638.8349235987"/>
    <n v="6.2161514125464148"/>
    <n v="0.57419149179155649"/>
  </r>
  <r>
    <x v="26"/>
    <s v="Stony Brook"/>
    <s v="High End"/>
    <s v="Ben and Jerry's"/>
    <s v="Chocolate Chip Cookie Dough"/>
    <n v="1591.9115388555874"/>
    <n v="4096.070401967334"/>
    <n v="6520581.7368566431"/>
    <n v="10060.956639658853"/>
    <n v="16016152.966598663"/>
    <n v="5964.8862376915185"/>
    <n v="9495571.2297420204"/>
    <n v="6.3200475617455441"/>
    <n v="0.59287465907355075"/>
  </r>
  <r>
    <x v="26"/>
    <s v="Stony Brook"/>
    <s v="High End"/>
    <s v="Ben and Jerry's"/>
    <s v="Oatmeal Cookie Chunk"/>
    <n v="904.16106763823677"/>
    <n v="2097.8332416454509"/>
    <n v="1896779.1434931341"/>
    <n v="5226.475441342156"/>
    <n v="4725575.6150289485"/>
    <n v="3128.6421996967051"/>
    <n v="2828796.4715358145"/>
    <n v="5.7804694632497906"/>
    <n v="0.59861415877872592"/>
  </r>
  <r>
    <x v="26"/>
    <s v="Stony Brook"/>
    <s v="High End"/>
    <s v="Ben and Jerry's"/>
    <s v="Cherry Garcia"/>
    <n v="1145.9774336486091"/>
    <n v="2935.0226007892466"/>
    <n v="3363469.6677531269"/>
    <n v="7323.594963781914"/>
    <n v="8392674.5616766755"/>
    <n v="4388.572362992667"/>
    <n v="5029204.893923549"/>
    <n v="6.3906973634417543"/>
    <n v="0.59923744891626318"/>
  </r>
  <r>
    <x v="26"/>
    <s v="Stony Brook"/>
    <s v="High End"/>
    <s v="Ben and Jerry's"/>
    <s v="Chocolate"/>
    <n v="888.703528115469"/>
    <n v="1865.032974414182"/>
    <n v="1657461.3844135709"/>
    <n v="5263.8791427578299"/>
    <n v="4678027.9657423142"/>
    <n v="3398.8461683436481"/>
    <n v="3020566.5813287431"/>
    <n v="5.9230991846292023"/>
    <n v="0.6456922881711411"/>
  </r>
  <r>
    <x v="26"/>
    <s v="Stony Brook"/>
    <s v="High End"/>
    <s v="Ben and Jerry's"/>
    <s v="Cherry Garcia"/>
    <n v="655.61059046649689"/>
    <n v="1037.0855512105923"/>
    <n v="679924.27059344877"/>
    <n v="3557.5867854508901"/>
    <n v="2332391.5730452645"/>
    <n v="2520.5012342402979"/>
    <n v="1652467.3024518157"/>
    <n v="5.4263717474720847"/>
    <n v="0.70848622570449771"/>
  </r>
  <r>
    <x v="26"/>
    <s v="Stony Brook"/>
    <s v="High End"/>
    <s v="Ben and Jerry's"/>
    <s v="Oatmeal Cookie Chunk"/>
    <n v="690.3903837115447"/>
    <n v="1072.0967574075644"/>
    <n v="740165.29172251117"/>
    <n v="3680.3389109662189"/>
    <n v="2540870.5929304962"/>
    <n v="2608.2421535586545"/>
    <n v="1800705.301207985"/>
    <n v="5.3308084785026768"/>
    <n v="0.70869618713291238"/>
  </r>
  <r>
    <x v="26"/>
    <s v="Stony Brook"/>
    <s v="Low End"/>
    <s v="EDY's"/>
    <s v="Hot Chocolate Limited Edition  New!"/>
    <n v="1701.3718778138905"/>
    <n v="4568.9713446786818"/>
    <n v="7773519.3563738251"/>
    <n v="8013.5098061848093"/>
    <n v="13633960.226828674"/>
    <n v="3444.5384615061275"/>
    <n v="5860440.8704548487"/>
    <n v="4.7100283663330833"/>
    <n v="0.42984142339822684"/>
  </r>
  <r>
    <x v="26"/>
    <s v="Stony Brook"/>
    <s v="Low End"/>
    <s v="EDY's"/>
    <s v="Hot Chocolate Limited Edition  New!"/>
    <n v="1085.8479465058317"/>
    <n v="2769.1016709963014"/>
    <n v="3006823.3631172013"/>
    <n v="6419.9261224718093"/>
    <n v="6971063.5968051609"/>
    <n v="3650.8244514755079"/>
    <n v="3964240.2336879596"/>
    <n v="5.9123619868975181"/>
    <n v="0.56867078870213883"/>
  </r>
  <r>
    <x v="26"/>
    <s v="Stony Brook"/>
    <s v="Low End"/>
    <s v="EDY's"/>
    <s v="Girl Scouts® Samoas® Cookie (Jan-Apr)"/>
    <n v="1064.5642509741012"/>
    <n v="2480.6054855419397"/>
    <n v="2640763.9206782016"/>
    <n v="6810.5380015654791"/>
    <n v="7250255.2863672068"/>
    <n v="4329.9325160235394"/>
    <n v="4609491.3656890057"/>
    <n v="6.3974889212498702"/>
    <n v="0.63576952584777524"/>
  </r>
  <r>
    <x v="26"/>
    <s v="Stony Brook"/>
    <s v="Low End"/>
    <s v="EDY's"/>
    <s v="Peppermint (Holiday)"/>
    <n v="1140.8977435596864"/>
    <n v="2566.4632119565613"/>
    <n v="2928072.0874501858"/>
    <n v="7199.5037711591885"/>
    <n v="8213897.6072649714"/>
    <n v="4633.0405592026273"/>
    <n v="5285825.5198147856"/>
    <n v="6.3103847928528607"/>
    <n v="0.6435222074280077"/>
  </r>
  <r>
    <x v="26"/>
    <s v="Stony Brook"/>
    <s v="Low End"/>
    <s v="EDY's"/>
    <s v="Double Fudge Brownie"/>
    <n v="631.4249899545606"/>
    <n v="1354.9776933841895"/>
    <n v="855566.77643376554"/>
    <n v="4182.3815817499526"/>
    <n v="2640860.2482426031"/>
    <n v="2827.4038883657631"/>
    <n v="1785293.4718088377"/>
    <n v="6.6237188079156173"/>
    <n v="0.67602724263689673"/>
  </r>
  <r>
    <x v="26"/>
    <s v="Stony Brook"/>
    <s v="Low End"/>
    <s v="EDY's"/>
    <s v="Chocolate Chip"/>
    <n v="840.97273823177591"/>
    <n v="1815.4757142081419"/>
    <n v="1526765.5825709102"/>
    <n v="5891.7011832707394"/>
    <n v="4954760.0769385882"/>
    <n v="4076.2254690625978"/>
    <n v="3427994.4943676777"/>
    <n v="7.0058170918341469"/>
    <n v="0.69185882689313649"/>
  </r>
  <r>
    <x v="26"/>
    <s v="Stony Brook"/>
    <s v="Low End"/>
    <s v="EDY's"/>
    <s v="Caramel Delight"/>
    <n v="522.43902514303045"/>
    <n v="1066.5798576930854"/>
    <n v="557222.94109036762"/>
    <n v="3519.8220295308533"/>
    <n v="1838892.3897850621"/>
    <n v="2453.2421718377682"/>
    <n v="1281669.4486946943"/>
    <n v="6.7372877218871929"/>
    <n v="0.69697903793299276"/>
  </r>
  <r>
    <x v="26"/>
    <s v="Stony Brook"/>
    <s v="High End"/>
    <s v="Häagen-Dazs"/>
    <s v="Rockmelon"/>
    <n v="1369.8992264568278"/>
    <n v="3444.4124138904467"/>
    <n v="4718497.9013868179"/>
    <n v="7118.7566809714681"/>
    <n v="9751979.2705971897"/>
    <n v="3674.3442670810214"/>
    <n v="5033481.3692103717"/>
    <n v="5.1965550045485882"/>
    <n v="0.51614971992266467"/>
  </r>
  <r>
    <x v="26"/>
    <s v="Stony Brook"/>
    <s v="High End"/>
    <s v="Häagen-Dazs"/>
    <s v="Black Walnut"/>
    <n v="1547.6975409903478"/>
    <n v="3557.9407363526066"/>
    <n v="5506616.128642316"/>
    <n v="8068.7906057687842"/>
    <n v="12488047.379314367"/>
    <n v="4510.8498694161772"/>
    <n v="6981431.2506720508"/>
    <n v="5.2134156655735779"/>
    <n v="0.55904906817028366"/>
  </r>
  <r>
    <x v="26"/>
    <s v="Stony Brook"/>
    <s v="High End"/>
    <s v="Häagen-Dazs"/>
    <s v="Rocky Road"/>
    <n v="1485.0773646439175"/>
    <n v="4264.827073078075"/>
    <n v="6333598.1503488198"/>
    <n v="10026.547860768727"/>
    <n v="14890199.27354653"/>
    <n v="5761.7207876906523"/>
    <n v="8556601.1231977101"/>
    <n v="6.7515323440222454"/>
    <n v="0.57464651520138521"/>
  </r>
  <r>
    <x v="26"/>
    <s v="Stony Brook"/>
    <s v="High End"/>
    <s v="Häagen-Dazs"/>
    <s v="Honey Vanilla"/>
    <n v="1156.6904887347987"/>
    <n v="3179.0905949514213"/>
    <n v="3677223.8540065615"/>
    <n v="7557.4042596983027"/>
    <n v="8741577.6267168801"/>
    <n v="4378.3136647468818"/>
    <n v="5064353.7727103187"/>
    <n v="6.5336443355427587"/>
    <n v="0.57934093695308919"/>
  </r>
  <r>
    <x v="26"/>
    <s v="Stony Brook"/>
    <s v="High End"/>
    <s v="Häagen-Dazs"/>
    <s v="Coffee"/>
    <n v="1232.0082786710764"/>
    <n v="3531.1222900722209"/>
    <n v="4350371.8943689466"/>
    <n v="8583.9166181778855"/>
    <n v="10575456.337017383"/>
    <n v="5052.794328105665"/>
    <n v="6225084.4426484369"/>
    <n v="6.967417968519702"/>
    <n v="0.58863506635252305"/>
  </r>
  <r>
    <x v="26"/>
    <s v="Stony Brook"/>
    <s v="High End"/>
    <s v="Häagen-Dazs"/>
    <s v="Cookies and Cream"/>
    <n v="1385.9516002598623"/>
    <n v="3687.7083155973755"/>
    <n v="5110985.2412937842"/>
    <n v="9324.0577252425373"/>
    <n v="12922692.725215226"/>
    <n v="5636.3494096451614"/>
    <n v="7811707.4839214422"/>
    <n v="6.727549305108707"/>
    <n v="0.6044953362296509"/>
  </r>
  <r>
    <x v="26"/>
    <s v="Stony Brook"/>
    <s v="High End"/>
    <s v="Häagen-Dazs"/>
    <s v="Mango"/>
    <n v="1383.3971280114858"/>
    <n v="3599.2954579967986"/>
    <n v="4979254.9994575568"/>
    <n v="9640.4049071382324"/>
    <n v="13336508.461402865"/>
    <n v="6041.1094491414333"/>
    <n v="8357253.4619453084"/>
    <n v="6.9686460322463466"/>
    <n v="0.62664478383768896"/>
  </r>
  <r>
    <x v="26"/>
    <s v="Stony Brook"/>
    <s v="High End"/>
    <s v="Häagen-Dazs"/>
    <s v="Macadamia Nut Brittle"/>
    <n v="1320.3312840016324"/>
    <n v="3163.7949595481709"/>
    <n v="4177257.4612581292"/>
    <n v="8916.5890625534357"/>
    <n v="11772851.485876089"/>
    <n v="5752.7941030052643"/>
    <n v="7595594.0246179597"/>
    <n v="6.7532968207261019"/>
    <n v="0.64517878559246311"/>
  </r>
  <r>
    <x v="26"/>
    <s v="Stony Brook"/>
    <s v="High End"/>
    <s v="Häagen-Dazs"/>
    <s v="Almond Hazelnut Swirl"/>
    <n v="1716.0536116192586"/>
    <n v="4065.580506170254"/>
    <n v="6976754.1109423181"/>
    <n v="11689.216907176798"/>
    <n v="20059322.890561644"/>
    <n v="7623.6364010065445"/>
    <n v="13082568.779619325"/>
    <n v="6.811685152509261"/>
    <n v="0.65219393750199639"/>
  </r>
  <r>
    <x v="26"/>
    <s v="Stony Brook"/>
    <s v="Low End"/>
    <s v="Baskin-Robbins"/>
    <s v="Chocolate Ribbon"/>
    <n v="231"/>
    <n v="283.49565751319977"/>
    <n v="65487.496885549146"/>
    <n v="533.39015971999959"/>
    <n v="123213.1268953199"/>
    <n v="249.89450220679981"/>
    <n v="57725.630009770757"/>
    <n v="2.3090483104761885"/>
    <n v="0.46850227296652913"/>
  </r>
  <r>
    <x v="26"/>
    <s v="Stony Brook"/>
    <s v="Low End"/>
    <s v="Baskin-Robbins"/>
    <s v="Peppermint Stick"/>
    <n v="185"/>
    <n v="224.31130382849946"/>
    <n v="41497.591208272403"/>
    <n v="472.53351234999889"/>
    <n v="87418.699784749799"/>
    <n v="248.22220852149943"/>
    <n v="45921.108576477396"/>
    <n v="2.5542352018918857"/>
    <n v="0.52530075017757627"/>
  </r>
  <r>
    <x v="26"/>
    <s v="Stony Brook"/>
    <s v="Low End"/>
    <s v="Baskin-Robbins"/>
    <s v="Rocky Road"/>
    <n v="157"/>
    <n v="185.2956019823996"/>
    <n v="29091.409511236736"/>
    <n v="429.70498703999908"/>
    <n v="67463.682965279862"/>
    <n v="244.40938505759948"/>
    <n v="38372.273454043127"/>
    <n v="2.7369744397452171"/>
    <n v="0.56878414826227897"/>
  </r>
  <r>
    <x v="26"/>
    <s v="Stony Brook"/>
    <s v="Low End"/>
    <s v="Baskin-Robbins"/>
    <s v="Very Berry Strawberry"/>
    <n v="122"/>
    <n v="135.3431019107999"/>
    <n v="16511.858433117588"/>
    <n v="372.5588706799997"/>
    <n v="45452.182222959964"/>
    <n v="237.2157687691998"/>
    <n v="28940.323789842376"/>
    <n v="3.0537612350819647"/>
    <n v="0.63672022715827492"/>
  </r>
  <r>
    <x v="26"/>
    <s v="Stony Brook"/>
    <s v="High End"/>
    <s v="Ben and Jerry's"/>
    <s v="Imagine Whirled Peace"/>
    <n v="235"/>
    <n v="315.03956800499981"/>
    <n v="74034.298481174948"/>
    <n v="572.38973549999957"/>
    <n v="134511.5878424999"/>
    <n v="257.35016749499977"/>
    <n v="60477.289361324947"/>
    <n v="2.4357010021276579"/>
    <n v="0.44960653822730884"/>
  </r>
  <r>
    <x v="26"/>
    <s v="Stony Brook"/>
    <s v="High End"/>
    <s v="Ben and Jerry's"/>
    <s v="Chocolate Chip Cookie Dough"/>
    <n v="203"/>
    <n v="268.78457357569943"/>
    <n v="54563.268435866987"/>
    <n v="523.98225346999891"/>
    <n v="106368.39745440977"/>
    <n v="255.19767989429948"/>
    <n v="51805.129018542786"/>
    <n v="2.5811933668472853"/>
    <n v="0.48703496770031557"/>
  </r>
  <r>
    <x v="26"/>
    <s v="Stony Brook"/>
    <s v="High End"/>
    <s v="Ben and Jerry's"/>
    <s v="Neapolitan Dynamite"/>
    <n v="984"/>
    <n v="1015.3403999999979"/>
    <n v="999094.95359999791"/>
    <n v="2060.5972958399957"/>
    <n v="2027627.7391065557"/>
    <n v="1045.2568958399979"/>
    <n v="1028532.7855065578"/>
    <n v="2.094102942926825"/>
    <n v="0.50725918060273023"/>
  </r>
  <r>
    <x v="26"/>
    <s v="Stony Brook"/>
    <s v="High End"/>
    <s v="Ben and Jerry's"/>
    <s v="Oatmeal Cookie Chunk"/>
    <n v="922"/>
    <n v="963.39779999999678"/>
    <n v="888252.77159999707"/>
    <n v="1977.1273648799936"/>
    <n v="1822911.430419354"/>
    <n v="1013.7295648799968"/>
    <n v="934658.65881935693"/>
    <n v="2.1443897666811211"/>
    <n v="0.51272850848510076"/>
  </r>
  <r>
    <x v="26"/>
    <s v="Stony Brook"/>
    <s v="High End"/>
    <s v="Ben and Jerry's"/>
    <s v="Banana Split"/>
    <n v="915"/>
    <n v="949.2896249999975"/>
    <n v="868600.00687499775"/>
    <n v="1950.799516649995"/>
    <n v="1784981.5577347453"/>
    <n v="1001.5098916499975"/>
    <n v="916381.55085974757"/>
    <n v="2.1320213296721255"/>
    <n v="0.51338432427430447"/>
  </r>
  <r>
    <x v="26"/>
    <s v="Stony Brook"/>
    <s v="High End"/>
    <s v="Ben and Jerry's"/>
    <s v="Strawberry Cheesecake"/>
    <n v="121"/>
    <n v="139.89404904539967"/>
    <n v="16927.179934493361"/>
    <n v="381.24967433999916"/>
    <n v="46131.210595139899"/>
    <n v="241.35562529459949"/>
    <n v="29204.030660646538"/>
    <n v="3.1508237548760261"/>
    <n v="0.63306447595639936"/>
  </r>
  <r>
    <x v="26"/>
    <s v="Stony Brook"/>
    <s v="Low End"/>
    <s v="EDY's"/>
    <s v="Hot Chocolate Limited Edition  New!"/>
    <n v="226"/>
    <n v="227.66985041399951"/>
    <n v="51453.386193563892"/>
    <n v="501.21725939999891"/>
    <n v="113275.10062439975"/>
    <n v="273.54740898599937"/>
    <n v="61821.714430835862"/>
    <n v="2.2177754840707915"/>
    <n v="0.5457661400436602"/>
  </r>
  <r>
    <x v="26"/>
    <s v="Stony Brook"/>
    <s v="High End"/>
    <s v="Häagen-Dazs"/>
    <s v="Vanilla"/>
    <n v="228"/>
    <n v="333.23396939519921"/>
    <n v="75977.345022105423"/>
    <n v="601.59768191999854"/>
    <n v="137164.27147775967"/>
    <n v="268.36371252479933"/>
    <n v="61186.926455654248"/>
    <n v="2.6385863242105199"/>
    <n v="0.44608501759567415"/>
  </r>
  <r>
    <x v="27"/>
    <s v="Centereach"/>
    <s v="High End"/>
    <s v="Häagen-Dazs"/>
    <s v="Strawberry Cheesecake"/>
    <n v="210"/>
    <n v="300.37833742799938"/>
    <n v="63079.450859879871"/>
    <n v="563.5903787999988"/>
    <n v="118353.97954799976"/>
    <n v="263.21204137199942"/>
    <n v="55274.528688119884"/>
    <n v="2.6837637085714228"/>
    <n v="0.46702720854183605"/>
  </r>
  <r>
    <x v="27"/>
    <s v="Centereach"/>
    <s v="High End"/>
    <s v="Häagen-Dazs"/>
    <s v="Mint Chip"/>
    <n v="181"/>
    <n v="246.3213619232998"/>
    <n v="44584.166508117261"/>
    <n v="499.66220942999962"/>
    <n v="90438.859906829937"/>
    <n v="253.34084750669982"/>
    <n v="45854.693398712676"/>
    <n v="2.7605646929834231"/>
    <n v="0.50702423102140104"/>
  </r>
  <r>
    <x v="27"/>
    <s v="Centereach"/>
    <s v="High End"/>
    <s v="Häagen-Dazs"/>
    <s v="Black Walnut"/>
    <n v="931"/>
    <n v="1063.3537529999978"/>
    <n v="989982.34404299792"/>
    <n v="2201.3068502699953"/>
    <n v="2049416.6776013656"/>
    <n v="1137.9530972699974"/>
    <n v="1059434.3335583676"/>
    <n v="2.3644541893340443"/>
    <n v="0.51694433110514548"/>
  </r>
  <r>
    <x v="27"/>
    <s v="Centereach"/>
    <s v="High End"/>
    <s v="Häagen-Dazs"/>
    <s v="Lemon Sorbet"/>
    <n v="813"/>
    <n v="930.19801499999789"/>
    <n v="756250.98619499826"/>
    <n v="1969.333508849996"/>
    <n v="1601068.1426950467"/>
    <n v="1039.1354938499981"/>
    <n v="844817.15650004847"/>
    <n v="2.4223044389298845"/>
    <n v="0.52765846372908543"/>
  </r>
  <r>
    <x v="27"/>
    <s v="Centereach"/>
    <s v="High End"/>
    <s v="Häagen-Dazs"/>
    <s v="Mocha Chip"/>
    <n v="156"/>
    <n v="205.41987662159957"/>
    <n v="32045.500752969532"/>
    <n v="456.13862135999904"/>
    <n v="71157.624932159844"/>
    <n v="250.71874473839947"/>
    <n v="39112.124179190316"/>
    <n v="2.9239655215384555"/>
    <n v="0.54965471678515088"/>
  </r>
  <r>
    <x v="27"/>
    <s v="Centereach"/>
    <s v="Low End"/>
    <s v="Baskin-Robbins"/>
    <s v="Old Fashioned Butter Pecan"/>
    <n v="274"/>
    <n v="497.13276151559756"/>
    <n v="136214.37665527372"/>
    <n v="774.50708875999612"/>
    <n v="212214.94232023894"/>
    <n v="277.37432724439856"/>
    <n v="76000.565664965223"/>
    <n v="2.8266682071532707"/>
    <n v="0.35813013369378105"/>
  </r>
  <r>
    <x v="27"/>
    <s v="Centereach"/>
    <s v="Low End"/>
    <s v="Baskin-Robbins"/>
    <s v="Rocky Road"/>
    <n v="219"/>
    <n v="419.61031003829788"/>
    <n v="91894.657898387231"/>
    <n v="690.44752592999646"/>
    <n v="151208.00817866923"/>
    <n v="270.83721589169858"/>
    <n v="59313.350280282"/>
    <n v="3.1527284289040933"/>
    <n v="0.39226328681081896"/>
  </r>
  <r>
    <x v="27"/>
    <s v="Centereach"/>
    <s v="Low End"/>
    <s v="Baskin-Robbins"/>
    <s v="Chocolate Almond"/>
    <n v="205"/>
    <n v="396.32177041799832"/>
    <n v="81245.962935689662"/>
    <n v="663.11080779999736"/>
    <n v="135937.71559899946"/>
    <n v="266.78903738199904"/>
    <n v="54691.752663309802"/>
    <n v="3.2346868673170603"/>
    <n v="0.40232949643382376"/>
  </r>
  <r>
    <x v="27"/>
    <s v="Centereach"/>
    <s v="Low End"/>
    <s v="Baskin-Robbins"/>
    <s v="Chocolate"/>
    <n v="650"/>
    <n v="604.06449999999757"/>
    <n v="392641.92499999842"/>
    <n v="1257.8644999999949"/>
    <n v="817611.92499999667"/>
    <n v="653.79999999999734"/>
    <n v="424969.99999999825"/>
    <n v="1.9351761538461461"/>
    <n v="0.51976981622424356"/>
  </r>
  <r>
    <x v="27"/>
    <s v="Centereach"/>
    <s v="Low End"/>
    <s v="Baskin-Robbins"/>
    <s v="Karamel Sutra"/>
    <n v="650"/>
    <n v="604.19384999999761"/>
    <n v="392726.00249999843"/>
    <n v="1448.773708499994"/>
    <n v="941702.91052499611"/>
    <n v="844.57985849999636"/>
    <n v="548976.90802499768"/>
    <n v="2.2288826284615291"/>
    <n v="0.58296188945507765"/>
  </r>
  <r>
    <x v="27"/>
    <s v="Centereach"/>
    <s v="High End"/>
    <s v="Ben and Jerry's"/>
    <s v="Strawberry Cheesecake"/>
    <n v="247"/>
    <n v="497.44739408999754"/>
    <n v="122869.50634022939"/>
    <n v="1259.7497389999962"/>
    <n v="311158.18553299905"/>
    <n v="762.30234490999874"/>
    <n v="188288.67919276966"/>
    <n v="5.1002013724696207"/>
    <n v="0.60512205028525989"/>
  </r>
  <r>
    <x v="27"/>
    <s v="Centereach"/>
    <s v="High End"/>
    <s v="Ben and Jerry's"/>
    <s v="Oreo Cookies'n Cream"/>
    <n v="347"/>
    <n v="524.22935883479738"/>
    <n v="181907.58751567468"/>
    <n v="845.60535107999578"/>
    <n v="293425.05682475853"/>
    <n v="321.3759922451984"/>
    <n v="111517.46930908386"/>
    <n v="2.4369030290489793"/>
    <n v="0.38005435021755873"/>
  </r>
  <r>
    <x v="27"/>
    <s v="Centereach"/>
    <s v="High End"/>
    <s v="Ben and Jerry's"/>
    <s v="Oatmeal Cookie Chunk"/>
    <n v="303"/>
    <n v="434.04727687619828"/>
    <n v="131516.32489348808"/>
    <n v="711.49137701999712"/>
    <n v="215581.88723705913"/>
    <n v="277.44410014379883"/>
    <n v="84065.562343571044"/>
    <n v="2.3481563598019708"/>
    <n v="0.3899472419551207"/>
  </r>
  <r>
    <x v="27"/>
    <s v="Centereach"/>
    <s v="High End"/>
    <s v="Ben and Jerry's"/>
    <s v="Chocolate Fudge Brownie"/>
    <n v="278"/>
    <n v="385.95780849999846"/>
    <n v="107296.27076299957"/>
    <n v="641.04534999999737"/>
    <n v="178210.60729999928"/>
    <n v="255.08754149999891"/>
    <n v="70914.336536999705"/>
    <n v="2.3059185251798469"/>
    <n v="0.39792433015854489"/>
  </r>
  <r>
    <x v="27"/>
    <s v="Centereach"/>
    <s v="High End"/>
    <s v="Ben and Jerry's"/>
    <s v="Triple Caramel Chunk"/>
    <n v="281"/>
    <n v="399.04072845269832"/>
    <n v="112130.44469520822"/>
    <n v="672.80614016999732"/>
    <n v="189058.52538776924"/>
    <n v="273.765411717299"/>
    <n v="76928.080692561023"/>
    <n v="2.3943279009608447"/>
    <n v="0.40690088180248613"/>
  </r>
  <r>
    <x v="27"/>
    <s v="Centereach"/>
    <s v="High End"/>
    <s v="Ben and Jerry's"/>
    <s v="Triple Caramel Chunk"/>
    <n v="269"/>
    <n v="379.87549257219843"/>
    <n v="102186.50750192137"/>
    <n v="651.59529861999715"/>
    <n v="175279.13532877923"/>
    <n v="271.71980604779873"/>
    <n v="73092.627826857861"/>
    <n v="2.4222873554646736"/>
    <n v="0.41700700822008629"/>
  </r>
  <r>
    <x v="27"/>
    <s v="Centereach"/>
    <s v="High End"/>
    <s v="Ben and Jerry's"/>
    <s v="Strawberry Cheesecake"/>
    <n v="278"/>
    <n v="405.21058113379826"/>
    <n v="112648.54155519592"/>
    <n v="702.63429397999698"/>
    <n v="195332.33372643916"/>
    <n v="297.42371284619873"/>
    <n v="82683.792171243244"/>
    <n v="2.5274614891366798"/>
    <n v="0.42329803056078269"/>
  </r>
  <r>
    <x v="27"/>
    <s v="Centereach"/>
    <s v="High End"/>
    <s v="Ben and Jerry's"/>
    <s v="Triple Caramel Chunk"/>
    <n v="256"/>
    <n v="367.23261306599767"/>
    <n v="94011.548944895403"/>
    <n v="642.83584859999587"/>
    <n v="164565.97724159894"/>
    <n v="275.6032355339982"/>
    <n v="70554.42829670354"/>
    <n v="2.5110775335937339"/>
    <n v="0.42873034559945972"/>
  </r>
  <r>
    <x v="27"/>
    <s v="Centereach"/>
    <s v="Low End"/>
    <s v="EDY's"/>
    <s v="Peppermint (Holiday)"/>
    <n v="398"/>
    <n v="489.46232477999746"/>
    <n v="194806.00526243899"/>
    <n v="821.58733799999584"/>
    <n v="326991.76052399835"/>
    <n v="332.12501321999838"/>
    <n v="132185.75526155936"/>
    <n v="2.0642897939698388"/>
    <n v="0.40424796958105025"/>
  </r>
  <r>
    <x v="27"/>
    <s v="Centereach"/>
    <s v="Low End"/>
    <s v="EDY's"/>
    <s v="Date Nut"/>
    <n v="398"/>
    <n v="520.1274893041973"/>
    <n v="207010.74074307052"/>
    <n v="920.18625581999527"/>
    <n v="366234.12981635809"/>
    <n v="400.05876651579797"/>
    <n v="159223.38907328757"/>
    <n v="2.3120257683919481"/>
    <n v="0.43475846763142323"/>
  </r>
  <r>
    <x v="27"/>
    <s v="Centereach"/>
    <s v="Low End"/>
    <s v="EDY's"/>
    <s v="Girl Scouts® Samoas® Cookie (Jan-Apr)"/>
    <n v="316"/>
    <n v="418.09867444799829"/>
    <n v="132119.18112556747"/>
    <n v="752.38282079999681"/>
    <n v="237752.97137279899"/>
    <n v="334.28414635199852"/>
    <n v="105633.79024723152"/>
    <n v="2.3809582936708762"/>
    <n v="0.44430061015555811"/>
  </r>
  <r>
    <x v="27"/>
    <s v="Centereach"/>
    <s v="Low End"/>
    <s v="EDY's"/>
    <s v="Strawberry Cheesecake Limited Editions "/>
    <n v="304"/>
    <n v="406.44036259039831"/>
    <n v="123557.87022748109"/>
    <n v="737.29794383999695"/>
    <n v="224138.57492735906"/>
    <n v="330.85758124959864"/>
    <n v="100580.70469987797"/>
    <n v="2.4253221836842003"/>
    <n v="0.44874339337829344"/>
  </r>
  <r>
    <x v="27"/>
    <s v="Centereach"/>
    <s v="Low End"/>
    <s v="EDY's"/>
    <s v="Cookies 'N Cream"/>
    <n v="249"/>
    <n v="355.76062630169815"/>
    <n v="88584.395949122845"/>
    <n v="673.41048806999652"/>
    <n v="167679.21152942913"/>
    <n v="317.64986176829836"/>
    <n v="79094.815580306284"/>
    <n v="2.7044597914457693"/>
    <n v="0.47170316975413784"/>
  </r>
  <r>
    <x v="27"/>
    <s v="Centereach"/>
    <s v="Low End"/>
    <s v="EDY's"/>
    <s v="Eggnog (Holiday)"/>
    <n v="669"/>
    <n v="740.58259391999707"/>
    <n v="495449.75533247803"/>
    <n v="1528.6664319999954"/>
    <n v="1022677.8430079969"/>
    <n v="788.08383807999837"/>
    <n v="527228.08767551882"/>
    <n v="2.2850021405082144"/>
    <n v="0.51553682450456317"/>
  </r>
  <r>
    <x v="27"/>
    <s v="Centereach"/>
    <s v="Low End"/>
    <s v="EDY's"/>
    <s v="Chocolate"/>
    <n v="669"/>
    <n v="791.4170981762968"/>
    <n v="529458.03867994261"/>
    <n v="1692.3789457299947"/>
    <n v="1132201.5146933664"/>
    <n v="900.96184755369791"/>
    <n v="602743.47601342376"/>
    <n v="2.5297144181315319"/>
    <n v="0.5323641314652936"/>
  </r>
  <r>
    <x v="27"/>
    <s v="Centereach"/>
    <s v="High End"/>
    <s v="Häagen-Dazs"/>
    <s v="Rockmelon"/>
    <n v="557"/>
    <n v="1155.8835179015941"/>
    <n v="643827.11947118794"/>
    <n v="2120.5229093599919"/>
    <n v="1181131.2605135154"/>
    <n v="964.63939145839777"/>
    <n v="537304.14104232751"/>
    <n v="3.8070429252423552"/>
    <n v="0.45490637578140647"/>
  </r>
  <r>
    <x v="27"/>
    <s v="Centereach"/>
    <s v="High End"/>
    <s v="Häagen-Dazs"/>
    <s v="Cinnamon Dulce de Leche"/>
    <n v="279"/>
    <n v="433.83970753619781"/>
    <n v="121041.27840259919"/>
    <n v="721.14106301999641"/>
    <n v="201198.356582579"/>
    <n v="287.3013554837986"/>
    <n v="80157.078179979813"/>
    <n v="2.5847349929032131"/>
    <n v="0.39839827492368446"/>
  </r>
  <r>
    <x v="27"/>
    <s v="Lake Grove"/>
    <s v="High End"/>
    <s v="Häagen-Dazs"/>
    <s v="Black Walnut"/>
    <n v="221"/>
    <n v="330.41201970809817"/>
    <n v="73021.056355489694"/>
    <n v="605.0659055099967"/>
    <n v="133719.56511770928"/>
    <n v="274.65388580189853"/>
    <n v="60698.508762219586"/>
    <n v="2.7378547760633336"/>
    <n v="0.45392391688372991"/>
  </r>
  <r>
    <x v="27"/>
    <s v="Lake Grove"/>
    <s v="High End"/>
    <s v="Häagen-Dazs"/>
    <s v="Honey Vanilla"/>
    <n v="964"/>
    <n v="1120.7280839999955"/>
    <n v="1080381.8729759958"/>
    <n v="2307.6683775599909"/>
    <n v="2224592.3159678313"/>
    <n v="1186.9402935599953"/>
    <n v="1144210.4429918355"/>
    <n v="2.3938468646887872"/>
    <n v="0.51434612750338271"/>
  </r>
  <r>
    <x v="27"/>
    <s v="Lake Grove"/>
    <s v="High End"/>
    <s v="Häagen-Dazs"/>
    <s v="Chocolate"/>
    <n v="176"/>
    <n v="248.57791426319861"/>
    <n v="43749.712910322953"/>
    <n v="512.3880847199971"/>
    <n v="90180.302910719489"/>
    <n v="263.81017045679846"/>
    <n v="46430.590000396536"/>
    <n v="2.9112959359090742"/>
    <n v="0.51486398361695285"/>
  </r>
  <r>
    <x v="27"/>
    <s v="Lake Grove"/>
    <s v="High End"/>
    <s v="Häagen-Dazs"/>
    <s v="Belgian Chocolate"/>
    <n v="170"/>
    <n v="231.00192059999904"/>
    <n v="39270.326501999836"/>
    <n v="481.91825999999793"/>
    <n v="81926.104199999652"/>
    <n v="250.91633939999889"/>
    <n v="42655.777697999816"/>
    <n v="2.8348132941176347"/>
    <n v="0.52066161468959482"/>
  </r>
  <r>
    <x v="27"/>
    <s v="Lake Grove"/>
    <s v="High End"/>
    <s v="Häagen-Dazs"/>
    <s v="Take the Cake"/>
    <n v="170"/>
    <n v="239.56609086899897"/>
    <n v="40726.235447729821"/>
    <n v="509.4883898999978"/>
    <n v="86613.026282999621"/>
    <n v="269.92229903099883"/>
    <n v="45886.7908352698"/>
    <n v="2.9969905288235164"/>
    <n v="0.52979087331897612"/>
  </r>
  <r>
    <x v="27"/>
    <s v="Lake Grove"/>
    <s v="High End"/>
    <s v="Häagen-Dazs"/>
    <s v="Crème Brûlée"/>
    <n v="557"/>
    <n v="653.38272299999687"/>
    <n v="363934.17671099823"/>
    <n v="1400.3117729999931"/>
    <n v="779973.65756099613"/>
    <n v="746.92904999999621"/>
    <n v="416039.4808499979"/>
    <n v="2.5140247271095029"/>
    <n v="0.53340196404961593"/>
  </r>
  <r>
    <x v="27"/>
    <s v="Lake Grove"/>
    <s v="High End"/>
    <s v="Häagen-Dazs"/>
    <s v="Lemon Sorbet"/>
    <n v="137"/>
    <n v="176.99540005019907"/>
    <n v="24248.369806877272"/>
    <n v="430.49923241999772"/>
    <n v="58978.394841539688"/>
    <n v="253.50383236979866"/>
    <n v="34730.025034662416"/>
    <n v="3.1423301636496186"/>
    <n v="0.58886012628816664"/>
  </r>
  <r>
    <x v="27"/>
    <s v="Lake Grove"/>
    <s v="Low End"/>
    <s v="Baskin-Robbins"/>
    <s v="Strawberry"/>
    <n v="354"/>
    <n v="630.86522384819477"/>
    <n v="223326.28924226094"/>
    <n v="1427.6834382199922"/>
    <n v="505399.93712987727"/>
    <n v="796.81821437179747"/>
    <n v="282073.6478876163"/>
    <n v="4.0330040627683399"/>
    <n v="0.558119673479756"/>
  </r>
  <r>
    <x v="27"/>
    <s v="Lake Grove"/>
    <s v="Low End"/>
    <s v="Baskin-Robbins"/>
    <s v="Banana Nut Fudge"/>
    <n v="270"/>
    <n v="508.46951895899565"/>
    <n v="137286.77011892883"/>
    <n v="794.9300288999932"/>
    <n v="214631.10780299816"/>
    <n v="286.46050994099755"/>
    <n v="77344.337684069324"/>
    <n v="2.9441852922221972"/>
    <n v="0.36035940211919704"/>
  </r>
  <r>
    <x v="27"/>
    <s v="Lake Grove"/>
    <s v="Low End"/>
    <s v="Baskin-Robbins"/>
    <s v="Lemon Crisp"/>
    <n v="290"/>
    <n v="387.47644597199712"/>
    <n v="112368.16933187917"/>
    <n v="661.06376119999504"/>
    <n v="191708.49074799856"/>
    <n v="273.58731522799792"/>
    <n v="79340.32141611939"/>
    <n v="2.2795302110344657"/>
    <n v="0.41385919375064356"/>
  </r>
  <r>
    <x v="27"/>
    <s v="Lake Grove"/>
    <s v="Low End"/>
    <s v="Baskin-Robbins"/>
    <s v="Rainbow Sherbet"/>
    <n v="273"/>
    <n v="366.83425565729686"/>
    <n v="100145.75179444204"/>
    <n v="641.27764082999454"/>
    <n v="175068.79594658851"/>
    <n v="274.44338517269767"/>
    <n v="74923.044152146467"/>
    <n v="2.3490023473626174"/>
    <n v="0.42796344001248876"/>
  </r>
  <r>
    <x v="27"/>
    <s v="Lake Grove"/>
    <s v="Low End"/>
    <s v="Baskin-Robbins"/>
    <s v="Chocolate"/>
    <n v="259"/>
    <n v="336.30666929999751"/>
    <n v="87103.427348699348"/>
    <n v="591.87302999999565"/>
    <n v="153295.11476999888"/>
    <n v="255.56636069999814"/>
    <n v="66191.687421299532"/>
    <n v="2.2852240540540372"/>
    <n v="0.43179254290400765"/>
  </r>
  <r>
    <x v="27"/>
    <s v="Lake Grove"/>
    <s v="Low End"/>
    <s v="Baskin-Robbins"/>
    <s v="Caramel Delight"/>
    <n v="259"/>
    <n v="351.47329944029735"/>
    <n v="91031.584555037014"/>
    <n v="640.49144012999523"/>
    <n v="165887.28299366878"/>
    <n v="289.01814068969787"/>
    <n v="74855.698438631764"/>
    <n v="2.4729399232818348"/>
    <n v="0.45124434548420861"/>
  </r>
  <r>
    <x v="27"/>
    <s v="Lake Grove"/>
    <s v="Low End"/>
    <s v="Baskin-Robbins"/>
    <s v="Chocolate"/>
    <n v="188"/>
    <n v="245.43391298639756"/>
    <n v="46141.575641442738"/>
    <n v="512.49063543999489"/>
    <n v="96348.239462719037"/>
    <n v="267.05672245359733"/>
    <n v="50206.663821276299"/>
    <n v="2.7260140182978452"/>
    <n v="0.52109580933965327"/>
  </r>
  <r>
    <x v="27"/>
    <s v="Lake Grove"/>
    <s v="High End"/>
    <s v="Ben and Jerry's"/>
    <s v="Neapolitan Dynamite"/>
    <n v="296"/>
    <n v="609.06085025119478"/>
    <n v="180282.01167435365"/>
    <n v="1415.8698395199922"/>
    <n v="419097.47249791771"/>
    <n v="806.8089892687974"/>
    <n v="238815.46082356406"/>
    <n v="4.7833440524324065"/>
    <n v="0.56983273938677981"/>
  </r>
  <r>
    <x v="27"/>
    <s v="Lake Grove"/>
    <s v="High End"/>
    <s v="Ben and Jerry's"/>
    <s v="Orange &amp; Cream"/>
    <n v="295"/>
    <n v="606.39137219299494"/>
    <n v="178885.45479693351"/>
    <n v="1412.5149102999922"/>
    <n v="416691.89853849768"/>
    <n v="806.12353810699722"/>
    <n v="237806.44374156417"/>
    <n v="4.7881861366101433"/>
    <n v="0.57070090533472062"/>
  </r>
  <r>
    <x v="27"/>
    <s v="Lake Grove"/>
    <s v="High End"/>
    <s v="Ben and Jerry's"/>
    <s v="Banana Split"/>
    <n v="274"/>
    <n v="571.40862382499517"/>
    <n v="156565.96292804868"/>
    <n v="873.75765749999266"/>
    <n v="239409.59815499798"/>
    <n v="302.34903367499749"/>
    <n v="82843.635226949293"/>
    <n v="3.1888965602189514"/>
    <n v="0.34603305742702462"/>
  </r>
  <r>
    <x v="27"/>
    <s v="Lake Grove"/>
    <s v="High End"/>
    <s v="Ben and Jerry's"/>
    <s v="Half Baked"/>
    <n v="268"/>
    <n v="561.49316061279535"/>
    <n v="150480.16704422917"/>
    <n v="862.80761487999268"/>
    <n v="231232.44078783804"/>
    <n v="301.31445426719733"/>
    <n v="80752.273743608879"/>
    <n v="3.2194313988059426"/>
    <n v="0.3492255388927078"/>
  </r>
  <r>
    <x v="27"/>
    <s v="Lake Grove"/>
    <s v="High End"/>
    <s v="Ben and Jerry's"/>
    <s v="Mint Chocolate Chunk"/>
    <n v="215"/>
    <n v="309.73457212649697"/>
    <n v="66592.933007196843"/>
    <n v="586.72966814999427"/>
    <n v="126146.87865224876"/>
    <n v="276.9950960234973"/>
    <n v="59553.945645051921"/>
    <n v="2.7289752006976475"/>
    <n v="0.47210003355870017"/>
  </r>
  <r>
    <x v="27"/>
    <s v="Lake Grove"/>
    <s v="Low End"/>
    <s v="EDY's"/>
    <s v="Strawberry Cheesecake Limited Editions "/>
    <n v="335"/>
    <n v="450.78509558349663"/>
    <n v="151013.00702047136"/>
    <n v="801.57087284999398"/>
    <n v="268526.24240474799"/>
    <n v="350.78577726649735"/>
    <n v="117513.23538427663"/>
    <n v="2.3927488741790865"/>
    <n v="0.43762290914997287"/>
  </r>
  <r>
    <x v="27"/>
    <s v="Lake Grove"/>
    <s v="Low End"/>
    <s v="EDY's"/>
    <s v="Mint Cookie Crunch "/>
    <n v="334"/>
    <n v="449.86785604479661"/>
    <n v="150255.86391896207"/>
    <n v="800.42534207999392"/>
    <n v="267342.06425471796"/>
    <n v="350.55748603519731"/>
    <n v="117086.20033575589"/>
    <n v="2.3964830601197424"/>
    <n v="0.43796400189458629"/>
  </r>
  <r>
    <x v="27"/>
    <s v="Lake Grove"/>
    <s v="Low End"/>
    <s v="EDY's"/>
    <s v="Red, White and No More Blues  New!"/>
    <n v="920"/>
    <n v="1032.0939935999902"/>
    <n v="949526.474111991"/>
    <n v="1899.7225599999856"/>
    <n v="1747744.7551999867"/>
    <n v="867.62856639999541"/>
    <n v="798218.28108799574"/>
    <n v="2.0649158260869407"/>
    <n v="0.45671330365208801"/>
  </r>
  <r>
    <x v="27"/>
    <s v="Lake Grove"/>
    <s v="Low End"/>
    <s v="EDY's"/>
    <s v="Coffee Candy"/>
    <n v="920"/>
    <n v="1106.7663317959891"/>
    <n v="1018225.02525231"/>
    <n v="2138.7462315999828"/>
    <n v="1967646.5330719843"/>
    <n v="1031.9798998039937"/>
    <n v="949421.50781967433"/>
    <n v="2.32472416478259"/>
    <n v="0.48251629134699908"/>
  </r>
  <r>
    <x v="27"/>
    <s v="Lake Grove"/>
    <s v="Low End"/>
    <s v="EDY's"/>
    <s v="Red, White and No More Blues  New!"/>
    <n v="221"/>
    <n v="234.76627329849825"/>
    <n v="51883.346398968111"/>
    <n v="521.40934934999609"/>
    <n v="115231.46620634914"/>
    <n v="286.64307605149781"/>
    <n v="63348.11980738103"/>
    <n v="2.3593183228506609"/>
    <n v="0.54974671322797597"/>
  </r>
  <r>
    <x v="27"/>
    <s v="Lake Grove"/>
    <s v="High End"/>
    <s v="Häagen-Dazs"/>
    <s v="Mango"/>
    <n v="328"/>
    <n v="540.29429846639539"/>
    <n v="177216.52989697768"/>
    <n v="849.54994343999283"/>
    <n v="278652.38144831767"/>
    <n v="309.25564497359744"/>
    <n v="101435.85155133999"/>
    <n v="2.5900912909755878"/>
    <n v="0.36402291279234417"/>
  </r>
  <r>
    <x v="27"/>
    <s v="Lake Grove"/>
    <s v="High End"/>
    <s v="Häagen-Dazs"/>
    <s v="Chocolate"/>
    <n v="315"/>
    <n v="516.16614731999562"/>
    <n v="162592.33640579862"/>
    <n v="822.307571999993"/>
    <n v="259026.8851799978"/>
    <n v="306.14142467999739"/>
    <n v="96434.548774199182"/>
    <n v="2.6105002285714063"/>
    <n v="0.37229551946774486"/>
  </r>
  <r>
    <x v="27"/>
    <s v="Lake Grove"/>
    <s v="High End"/>
    <s v="Häagen-Dazs"/>
    <s v="Macadamia Nut Brittle"/>
    <n v="218"/>
    <n v="331.32723170519751"/>
    <n v="72229.336511733054"/>
    <n v="610.62788291999539"/>
    <n v="133116.87847655898"/>
    <n v="279.30065121479788"/>
    <n v="60887.541964825927"/>
    <n v="2.8010453344953916"/>
    <n v="0.45739911168025049"/>
  </r>
  <r>
    <x v="27"/>
    <s v="Lake Grove"/>
    <s v="High End"/>
    <s v="Häagen-Dazs"/>
    <s v="Crème Brûlée"/>
    <n v="209"/>
    <n v="318.14334430319724"/>
    <n v="66491.958959368218"/>
    <n v="598.31656871999473"/>
    <n v="125048.1628624789"/>
    <n v="280.1732244167975"/>
    <n v="58556.203903110683"/>
    <n v="2.8627587020095442"/>
    <n v="0.46826920574201136"/>
  </r>
  <r>
    <x v="27"/>
    <s v="Lake Grove"/>
    <s v="Low End"/>
    <s v="Baskin-Robbins"/>
    <s v="Jamoca Almond Fudge"/>
    <n v="445"/>
    <n v="797.14638668249006"/>
    <n v="354730.14207370806"/>
    <n v="1618.8522957499861"/>
    <n v="720389.27160874382"/>
    <n v="821.70590906749601"/>
    <n v="365659.12953503575"/>
    <n v="3.6378703275280584"/>
    <n v="0.50758547350165384"/>
  </r>
  <r>
    <x v="27"/>
    <s v="Lake Grove"/>
    <s v="Low End"/>
    <s v="Baskin-Robbins"/>
    <s v="Old Fashioned Butter Pecan"/>
    <n v="405"/>
    <n v="728.01312951449165"/>
    <n v="294845.31745336909"/>
    <n v="1540.9705629499881"/>
    <n v="624093.07799474522"/>
    <n v="812.95743343549645"/>
    <n v="329247.76054137613"/>
    <n v="3.804865587530835"/>
    <n v="0.52756194893119501"/>
  </r>
  <r>
    <x v="27"/>
    <s v="Lake Grove"/>
    <s v="Low End"/>
    <s v="Baskin-Robbins"/>
    <s v="Chocolate Chip"/>
    <n v="277"/>
    <n v="536.26153195139375"/>
    <n v="148544.44435053607"/>
    <n v="833.32698693999021"/>
    <n v="230831.57538237728"/>
    <n v="297.06545498859646"/>
    <n v="82287.131031841214"/>
    <n v="3.0084006748736107"/>
    <n v="0.35648126083067655"/>
  </r>
  <r>
    <x v="27"/>
    <s v="Lake Grove"/>
    <s v="Low End"/>
    <s v="Baskin-Robbins"/>
    <s v="Jamoca Almond Fudge"/>
    <n v="259"/>
    <n v="502.26761165249479"/>
    <n v="130087.31141799616"/>
    <n v="793.06818274999171"/>
    <n v="205404.65933224786"/>
    <n v="290.80057109749691"/>
    <n v="75317.347914251703"/>
    <n v="3.0620393156370338"/>
    <n v="0.36667789406093149"/>
  </r>
  <r>
    <x v="27"/>
    <s v="Lake Grove"/>
    <s v="Low End"/>
    <s v="Baskin-Robbins"/>
    <s v="Jamoca Almond Fudge"/>
    <n v="222"/>
    <n v="447.21891709739526"/>
    <n v="99282.599595621752"/>
    <n v="733.37100353999222"/>
    <n v="162808.36278587827"/>
    <n v="286.15208644259695"/>
    <n v="63525.763190256519"/>
    <n v="3.3034729889188839"/>
    <n v="0.39018734727898535"/>
  </r>
  <r>
    <x v="27"/>
    <s v="Lake Grove"/>
    <s v="Low End"/>
    <s v="Baskin-Robbins"/>
    <s v="Rainbow Sherbet"/>
    <n v="473"/>
    <n v="473.83531799999452"/>
    <n v="224124.1054139974"/>
    <n v="1153.5684346199866"/>
    <n v="545637.86957525369"/>
    <n v="679.73311661999219"/>
    <n v="321513.76416125626"/>
    <n v="2.4388338998308385"/>
    <n v="0.58924385950618763"/>
  </r>
  <r>
    <x v="27"/>
    <s v="Lake Grove"/>
    <s v="Low End"/>
    <s v="Baskin-Robbins"/>
    <s v="Chocolate Ribbon"/>
    <n v="457"/>
    <n v="462.35421199999416"/>
    <n v="211295.87488399734"/>
    <n v="1138.5153830799857"/>
    <n v="520301.53006755345"/>
    <n v="676.1611710799915"/>
    <n v="309005.65518355614"/>
    <n v="2.4912809257767741"/>
    <n v="0.59389726404117305"/>
  </r>
  <r>
    <x v="27"/>
    <s v="Lake Grove"/>
    <s v="Low End"/>
    <s v="Baskin-Robbins"/>
    <s v="Lemon Crisp"/>
    <n v="455"/>
    <n v="450.00864999999533"/>
    <n v="204753.93574999788"/>
    <n v="1109.7465784999886"/>
    <n v="504934.69321749482"/>
    <n v="659.73792849999325"/>
    <n v="300180.75746749691"/>
    <n v="2.4390034692307441"/>
    <n v="0.59449422172739774"/>
  </r>
  <r>
    <x v="27"/>
    <s v="Selden"/>
    <s v="High End"/>
    <s v="Ben and Jerry's"/>
    <s v="Vanilla HEATH Bar Crunch"/>
    <n v="411"/>
    <n v="816.20359239509162"/>
    <n v="335459.67647438264"/>
    <n v="1650.0334432099883"/>
    <n v="678163.74515930517"/>
    <n v="833.82985081489664"/>
    <n v="342704.06868492253"/>
    <n v="4.0146799104865893"/>
    <n v="0.50534118217189428"/>
  </r>
  <r>
    <x v="27"/>
    <s v="Selden"/>
    <s v="High End"/>
    <s v="Ben and Jerry's"/>
    <s v="Key Lime Pie"/>
    <n v="370"/>
    <n v="756.22005699899114"/>
    <n v="279801.42108962673"/>
    <n v="1586.7413128999874"/>
    <n v="587094.28577299532"/>
    <n v="830.52125590099627"/>
    <n v="307292.86468336859"/>
    <n v="4.2884900348648305"/>
    <n v="0.52341314185807941"/>
  </r>
  <r>
    <x v="27"/>
    <s v="Selden"/>
    <s v="High End"/>
    <s v="Ben and Jerry's"/>
    <s v="Orange &amp; Cream"/>
    <n v="367"/>
    <n v="749.9943558709914"/>
    <n v="275247.92860465386"/>
    <n v="1579.4906640999875"/>
    <n v="579673.07372469536"/>
    <n v="829.4963082289961"/>
    <n v="304425.1451200415"/>
    <n v="4.303789275476805"/>
    <n v="0.52516695861678486"/>
  </r>
  <r>
    <x v="27"/>
    <s v="Selden"/>
    <s v="High End"/>
    <s v="Ben and Jerry's"/>
    <s v="Everything But The..."/>
    <n v="326"/>
    <n v="680.48789814939209"/>
    <n v="221839.05479670182"/>
    <n v="1502.8298327399884"/>
    <n v="489922.52547323622"/>
    <n v="822.34193459059634"/>
    <n v="268083.4706765344"/>
    <n v="4.6099074623926022"/>
    <n v="0.5471956416324838"/>
  </r>
  <r>
    <x v="27"/>
    <s v="Selden"/>
    <s v="High End"/>
    <s v="Ben and Jerry's"/>
    <s v="Orange &amp; Cream"/>
    <n v="318"/>
    <n v="666.79612171199221"/>
    <n v="212041.16670441351"/>
    <n v="1487.6907151999885"/>
    <n v="473085.64743359637"/>
    <n v="820.8945934879963"/>
    <n v="261044.48072918286"/>
    <n v="4.6782726893081401"/>
    <n v="0.55179116539531836"/>
  </r>
  <r>
    <x v="27"/>
    <s v="Selden"/>
    <s v="High End"/>
    <s v="Ben and Jerry's"/>
    <s v="Coffee HEATH Bar Crunch"/>
    <n v="236"/>
    <n v="524.13358266359398"/>
    <n v="123695.52550860817"/>
    <n v="828.99187955999059"/>
    <n v="195642.08357615778"/>
    <n v="304.85829689639661"/>
    <n v="71946.558067549602"/>
    <n v="3.5126774557626721"/>
    <n v="0.36774581803890316"/>
  </r>
  <r>
    <x v="27"/>
    <s v="Selden"/>
    <s v="Low End"/>
    <s v="EDY's"/>
    <s v="Hot Chocolate Limited Edition  New!"/>
    <n v="604"/>
    <n v="752.77981267719122"/>
    <n v="454679.00685702352"/>
    <n v="1202.5429441199863"/>
    <n v="726335.93824847171"/>
    <n v="449.76313144279504"/>
    <n v="271656.93139144819"/>
    <n v="1.9909651392715004"/>
    <n v="0.3740100373479211"/>
  </r>
  <r>
    <x v="27"/>
    <s v="Selden"/>
    <s v="Low End"/>
    <s v="EDY's"/>
    <s v="Red, White and No More Blues  New!"/>
    <n v="465"/>
    <n v="599.84278496699369"/>
    <n v="278926.89500965207"/>
    <n v="1001.6017256999894"/>
    <n v="465744.80245049507"/>
    <n v="401.75894073299571"/>
    <n v="186817.907440843"/>
    <n v="2.1539822058064289"/>
    <n v="0.40111646218682223"/>
  </r>
  <r>
    <x v="27"/>
    <s v="Selden"/>
    <s v="Low End"/>
    <s v="EDY's"/>
    <s v="Coffee"/>
    <n v="434"/>
    <n v="567.79719697199403"/>
    <n v="246423.98348584541"/>
    <n v="960.10386119998998"/>
    <n v="416685.07576079568"/>
    <n v="392.30666422799595"/>
    <n v="170261.09227495026"/>
    <n v="2.2122208783409909"/>
    <n v="0.40860856838724696"/>
  </r>
  <r>
    <x v="27"/>
    <s v="Selden"/>
    <s v="High End"/>
    <s v="Häagen-Dazs"/>
    <s v="Coffee"/>
    <n v="329"/>
    <n v="760.64624446829043"/>
    <n v="250252.61443006757"/>
    <n v="1609.4003789299861"/>
    <n v="529492.72466796543"/>
    <n v="848.75413446169568"/>
    <n v="279240.11023789784"/>
    <n v="4.8917944648327847"/>
    <n v="0.52737289339150772"/>
  </r>
  <r>
    <x v="27"/>
    <s v="Selden"/>
    <s v="High End"/>
    <s v="Häagen-Dazs"/>
    <s v="Mint Chip"/>
    <n v="306"/>
    <n v="716.02007407139092"/>
    <n v="219102.14266584563"/>
    <n v="1558.9316389399867"/>
    <n v="477033.08151563595"/>
    <n v="842.91156486859575"/>
    <n v="257930.93884979031"/>
    <n v="5.0945478396731589"/>
    <n v="0.54069822166271708"/>
  </r>
  <r>
    <x v="27"/>
    <s v="Selden"/>
    <s v="High End"/>
    <s v="Häagen-Dazs"/>
    <s v="Almond Hazelnut Swirl"/>
    <n v="373"/>
    <n v="636.83829723419331"/>
    <n v="237540.68486835412"/>
    <n v="1463.61515881999"/>
    <n v="545928.45423985634"/>
    <n v="826.77686158579672"/>
    <n v="308387.76937150222"/>
    <n v="3.9239012300804021"/>
    <n v="0.56488678502917988"/>
  </r>
  <r>
    <x v="27"/>
    <s v="Selden"/>
    <s v="High End"/>
    <s v="Häagen-Dazs"/>
    <s v="Cinnamon Dulce de Leche"/>
    <n v="969"/>
    <n v="1212.9195869999862"/>
    <n v="1175319.0798029867"/>
    <n v="2495.5425003299715"/>
    <n v="2418180.6828197422"/>
    <n v="1282.6229133299853"/>
    <n v="1242861.6030167555"/>
    <n v="2.575379257306472"/>
    <n v="0.51396556586809938"/>
  </r>
  <r>
    <x v="27"/>
    <s v="Selden"/>
    <s v="Low End"/>
    <s v="Baskin-Robbins"/>
    <s v="Lemon Sherbet"/>
    <n v="405"/>
    <n v="750.88568359348915"/>
    <n v="304108.70185536309"/>
    <n v="1573.6755438499845"/>
    <n v="637338.59525924374"/>
    <n v="822.78986025649533"/>
    <n v="333229.89340388065"/>
    <n v="3.8856186267900852"/>
    <n v="0.52284593445707783"/>
  </r>
  <r>
    <x v="27"/>
    <s v="Selden"/>
    <s v="Low End"/>
    <s v="Baskin-Robbins"/>
    <s v="Rainbow Sherbet"/>
    <n v="337"/>
    <n v="628.77571868999109"/>
    <n v="211897.41719852699"/>
    <n v="1409.2219989999871"/>
    <n v="474907.81366299564"/>
    <n v="780.44628030999604"/>
    <n v="263010.39646446868"/>
    <n v="4.1816676528189527"/>
    <n v="0.55381358002061898"/>
  </r>
  <r>
    <x v="27"/>
    <s v="Selden"/>
    <s v="Low End"/>
    <s v="Baskin-Robbins"/>
    <s v="Vanilla"/>
    <n v="345"/>
    <n v="657.7632155804904"/>
    <n v="226928.30937526919"/>
    <n v="1472.620711549986"/>
    <n v="508054.14548474515"/>
    <n v="814.85749596949563"/>
    <n v="281125.83610947593"/>
    <n v="4.2684658305796699"/>
    <n v="0.5533383372775118"/>
  </r>
  <r>
    <x v="27"/>
    <s v="Selden"/>
    <s v="Low End"/>
    <s v="Baskin-Robbins"/>
    <s v="Half Baked"/>
    <n v="337"/>
    <n v="663.0932259287905"/>
    <n v="223462.41713800241"/>
    <n v="1019.2746384799855"/>
    <n v="343495.55316775508"/>
    <n v="356.18141255119497"/>
    <n v="120033.13602975267"/>
    <n v="3.024553823382746"/>
    <n v="0.34944596785254844"/>
  </r>
  <r>
    <x v="27"/>
    <s v="Selden"/>
    <s v="Low End"/>
    <s v="Baskin-Robbins"/>
    <s v="Rainbow Sherbet"/>
    <n v="246"/>
    <n v="491.844715979993"/>
    <n v="120993.80013107827"/>
    <n v="769.06405799998902"/>
    <n v="189189.7582679973"/>
    <n v="277.21934201999602"/>
    <n v="68195.958136919027"/>
    <n v="3.1262766585365407"/>
    <n v="0.36046326588311317"/>
  </r>
  <r>
    <x v="27"/>
    <s v="Selden"/>
    <s v="Low End"/>
    <s v="Baskin-Robbins"/>
    <s v="Chocolate Ribbon"/>
    <n v="221"/>
    <n v="449.97020369999399"/>
    <n v="99443.415017698673"/>
    <n v="723.73526999999024"/>
    <n v="159945.49466999783"/>
    <n v="273.76506629999625"/>
    <n v="60502.079652299159"/>
    <n v="3.2748202262442998"/>
    <n v="0.3782668575762515"/>
  </r>
  <r>
    <x v="27"/>
    <s v="Selden"/>
    <s v="Low End"/>
    <s v="Baskin-Robbins"/>
    <s v="Chocolate"/>
    <n v="246"/>
    <n v="517.03326007739258"/>
    <n v="127190.18197903858"/>
    <n v="849.68576153998788"/>
    <n v="209022.69733883702"/>
    <n v="332.6525014625953"/>
    <n v="81832.515359798446"/>
    <n v="3.454007160731658"/>
    <n v="0.3915006188401805"/>
  </r>
  <r>
    <x v="27"/>
    <s v="Selden"/>
    <s v="Low End"/>
    <s v="Baskin-Robbins"/>
    <s v="Rainbow Sherbet"/>
    <n v="321"/>
    <n v="472.22217524279364"/>
    <n v="151583.31825293676"/>
    <n v="795.23208787998919"/>
    <n v="255269.50020947654"/>
    <n v="323.00991263719555"/>
    <n v="103686.18195653977"/>
    <n v="2.4773585292211502"/>
    <n v="0.40618319803757957"/>
  </r>
  <r>
    <x v="27"/>
    <s v="Selden"/>
    <s v="Low End"/>
    <s v="Baskin-Robbins"/>
    <s v="Egg Nog"/>
    <n v="496"/>
    <n v="505.5618879999933"/>
    <n v="250758.69644799668"/>
    <n v="1212.128265919984"/>
    <n v="601215.61989631201"/>
    <n v="706.5663779199906"/>
    <n v="350456.92344831536"/>
    <n v="2.4438069877419033"/>
    <n v="0.58291386958435387"/>
  </r>
  <r>
    <x v="27"/>
    <s v="Selden"/>
    <s v="Low End"/>
    <s v="Baskin-Robbins"/>
    <s v="Old Fashioned Butter Pecan"/>
    <n v="484"/>
    <n v="499.30214399999278"/>
    <n v="241662.2376959965"/>
    <n v="1206.5264409599829"/>
    <n v="583958.79742463178"/>
    <n v="707.22429695999017"/>
    <n v="342296.55972863524"/>
    <n v="2.4928232251239315"/>
    <n v="0.58616560147432928"/>
  </r>
  <r>
    <x v="27"/>
    <s v="Selden"/>
    <s v="Low End"/>
    <s v="Baskin-Robbins"/>
    <s v="Chocolate Almond"/>
    <n v="476"/>
    <n v="485.36577599999356"/>
    <n v="231034.10937599692"/>
    <n v="1179.2023118399845"/>
    <n v="561300.30043583259"/>
    <n v="693.83653583999103"/>
    <n v="330266.19105983566"/>
    <n v="2.4773157811764381"/>
    <n v="0.588394823240597"/>
  </r>
  <r>
    <x v="27"/>
    <s v="Selden"/>
    <s v="Low End"/>
    <s v="Baskin-Robbins"/>
    <s v="Chocolate Fudge"/>
    <n v="468"/>
    <n v="486.98722799999263"/>
    <n v="227910.02270399654"/>
    <n v="1189.7328265199819"/>
    <n v="556794.96281135152"/>
    <n v="702.74559851998924"/>
    <n v="328884.94010735501"/>
    <n v="2.5421641592307305"/>
    <n v="0.59067513550546424"/>
  </r>
  <r>
    <x v="27"/>
    <s v="Selden"/>
    <s v="High End"/>
    <s v="Ben and Jerry's"/>
    <s v="Oatmeal Cookie Chunk"/>
    <n v="422"/>
    <n v="860.98980076118869"/>
    <n v="363337.69592122163"/>
    <n v="1707.3422605199842"/>
    <n v="720498.43393943331"/>
    <n v="846.35245975879548"/>
    <n v="357160.73801821168"/>
    <n v="4.045834740568683"/>
    <n v="0.49571341337326963"/>
  </r>
  <r>
    <x v="27"/>
    <s v="Selden"/>
    <s v="High End"/>
    <s v="Ben and Jerry's"/>
    <s v="S'Mores Limited Edition New!"/>
    <n v="386"/>
    <n v="831.10593952358818"/>
    <n v="320806.89265610505"/>
    <n v="1731.4323855599825"/>
    <n v="668332.90082615323"/>
    <n v="900.32644603639437"/>
    <n v="347526.00817004818"/>
    <n v="4.4855761283937374"/>
    <n v="0.51998937616337204"/>
  </r>
  <r>
    <x v="27"/>
    <s v="Selden"/>
    <s v="High End"/>
    <s v="Ben and Jerry's"/>
    <s v="Half Baked"/>
    <n v="386"/>
    <n v="448.92764999999366"/>
    <n v="173286.07289999755"/>
    <n v="1084.0116659999849"/>
    <n v="418428.50307599414"/>
    <n v="635.08401599999115"/>
    <n v="245142.43017599659"/>
    <n v="2.8083203782383026"/>
    <n v="0.58586455839858098"/>
  </r>
  <r>
    <x v="27"/>
    <s v="Smithtown"/>
    <s v="High End"/>
    <s v="Ben and Jerry's"/>
    <s v="Vanilla"/>
    <n v="441"/>
    <n v="512.99324999999271"/>
    <n v="226230.0232499968"/>
    <n v="1255.0733876999823"/>
    <n v="553487.36397569219"/>
    <n v="742.08013769998956"/>
    <n v="327257.34072569537"/>
    <n v="2.8459714006802321"/>
    <n v="0.5912643395777103"/>
  </r>
  <r>
    <x v="27"/>
    <s v="Smithtown"/>
    <s v="High End"/>
    <s v="Ben and Jerry's"/>
    <s v="Chocolate Fudge Brownie"/>
    <n v="436"/>
    <n v="502.76249999999334"/>
    <n v="219204.4499999971"/>
    <n v="1234.4011449999837"/>
    <n v="538198.89921999292"/>
    <n v="731.63864499999033"/>
    <n v="318994.44921999582"/>
    <n v="2.8311952866972101"/>
    <n v="0.5927073609446466"/>
  </r>
  <r>
    <x v="27"/>
    <s v="Smithtown"/>
    <s v="Low End"/>
    <s v="EDY's"/>
    <s v="Eggnog (Holiday)"/>
    <n v="662"/>
    <n v="846.81640716738707"/>
    <n v="560592.46154481021"/>
    <n v="1333.7247005399797"/>
    <n v="882925.75175746658"/>
    <n v="486.90829337259265"/>
    <n v="322333.29021265637"/>
    <n v="2.0146898799697577"/>
    <n v="0.36507406151768806"/>
  </r>
  <r>
    <x v="27"/>
    <s v="Smithtown"/>
    <s v="Low End"/>
    <s v="EDY's"/>
    <s v="Vanilla"/>
    <n v="650"/>
    <n v="826.50988507998795"/>
    <n v="537231.42530199222"/>
    <n v="1305.3544679999809"/>
    <n v="848480.40419998753"/>
    <n v="478.84458291999294"/>
    <n v="311248.97889799532"/>
    <n v="2.0082376430768938"/>
    <n v="0.36683107512832286"/>
  </r>
  <r>
    <x v="27"/>
    <s v="Smithtown"/>
    <s v="Low End"/>
    <s v="EDY's"/>
    <s v="Vanilla"/>
    <n v="611"/>
    <n v="782.19870598988882"/>
    <n v="477923.40935982205"/>
    <n v="1247.2663902899824"/>
    <n v="762079.76446717919"/>
    <n v="465.06768430009356"/>
    <n v="284156.35510735714"/>
    <n v="2.0413525209328682"/>
    <n v="0.37286957134471327"/>
  </r>
  <r>
    <x v="27"/>
    <s v="Smithtown"/>
    <s v="Low End"/>
    <s v="EDY's"/>
    <s v="Coffee"/>
    <n v="569"/>
    <n v="729.87966979689031"/>
    <n v="415301.53211443056"/>
    <n v="1177.2170799899843"/>
    <n v="669836.51851430105"/>
    <n v="447.337410193094"/>
    <n v="254534.98639987048"/>
    <n v="2.0689228119331884"/>
    <n v="0.37999568456558575"/>
  </r>
  <r>
    <x v="27"/>
    <s v="Smithtown"/>
    <s v="Low End"/>
    <s v="EDY's"/>
    <s v="Cookie Dough"/>
    <n v="720"/>
    <n v="934.97926703998667"/>
    <n v="673185.07226879045"/>
    <n v="1512.1911839999784"/>
    <n v="1088777.6524799846"/>
    <n v="577.21191695999175"/>
    <n v="415592.58021119412"/>
    <n v="2.1002655333333036"/>
    <n v="0.3817056487746327"/>
  </r>
  <r>
    <x v="27"/>
    <s v="Smithtown"/>
    <s v="Low End"/>
    <s v="EDY's"/>
    <s v="S'Mores Limited Edition New!"/>
    <n v="720"/>
    <n v="873.67868999998757"/>
    <n v="629048.65679999103"/>
    <n v="1715.8989999999815"/>
    <n v="1235447.2799999868"/>
    <n v="842.2203099999939"/>
    <n v="606398.62319999572"/>
    <n v="2.3831930555555298"/>
    <n v="0.49083326582741932"/>
  </r>
  <r>
    <x v="27"/>
    <s v="Smithtown"/>
    <s v="High End"/>
    <s v="Häagen-Dazs"/>
    <s v="Mango"/>
    <n v="389"/>
    <n v="892.46375356678732"/>
    <n v="347168.40013748029"/>
    <n v="1762.8989082799822"/>
    <n v="685767.67532091308"/>
    <n v="870.43515471319483"/>
    <n v="338599.27518343279"/>
    <n v="4.5318738002056094"/>
    <n v="0.49375216617636764"/>
  </r>
  <r>
    <x v="27"/>
    <s v="Smithtown"/>
    <s v="High End"/>
    <s v="Häagen-Dazs"/>
    <s v="Macadamia Nut Brittle"/>
    <n v="314"/>
    <n v="737.25327484319007"/>
    <n v="231497.52830076168"/>
    <n v="1584.8886027199856"/>
    <n v="497655.02125407546"/>
    <n v="847.63532787679549"/>
    <n v="266157.49295331375"/>
    <n v="5.0474159322292538"/>
    <n v="0.53482328437600213"/>
  </r>
  <r>
    <x v="27"/>
    <s v="Smithtown"/>
    <s v="High End"/>
    <s v="Häagen-Dazs"/>
    <s v="Honey Vanilla"/>
    <n v="362"/>
    <n v="635.02862033579152"/>
    <n v="229880.36056155653"/>
    <n v="1469.1061881799869"/>
    <n v="531816.44012115523"/>
    <n v="834.07756784419541"/>
    <n v="301936.0795595987"/>
    <n v="4.0583043872375333"/>
    <n v="0.56774491493872103"/>
  </r>
  <r>
    <x v="27"/>
    <s v="Smithtown"/>
    <s v="High End"/>
    <s v="Häagen-Dazs"/>
    <s v="Raspberry Sorbet"/>
    <n v="757"/>
    <n v="964.3301879999874"/>
    <n v="729997.95231599046"/>
    <n v="1928.9519879999746"/>
    <n v="1460216.6549159808"/>
    <n v="964.62179999998716"/>
    <n v="730218.7025999903"/>
    <n v="2.5481532206076283"/>
    <n v="0.50007558819551079"/>
  </r>
  <r>
    <x v="27"/>
    <s v="Smithtown"/>
    <s v="High End"/>
    <s v="Häagen-Dazs"/>
    <s v="Caramel Cone"/>
    <n v="700"/>
    <n v="891.89309999998829"/>
    <n v="624325.16999999178"/>
    <n v="1812.9530999999761"/>
    <n v="1269067.1699999832"/>
    <n v="921.05999999998778"/>
    <n v="644741.99999999139"/>
    <n v="2.5899329999999656"/>
    <n v="0.5080440304826418"/>
  </r>
  <r>
    <x v="27"/>
    <s v="Smithtown"/>
    <s v="High End"/>
    <s v="Häagen-Dazs"/>
    <s v="Cinnamon Dulce de Leche"/>
    <n v="757"/>
    <n v="964.89566699998727"/>
    <n v="730426.01991899032"/>
    <n v="2254.7763215699697"/>
    <n v="1706865.6754284671"/>
    <n v="1289.8806545699824"/>
    <n v="976439.65550947678"/>
    <n v="2.9785684564992994"/>
    <n v="0.57206590393492174"/>
  </r>
  <r>
    <x v="27"/>
    <s v="Smithtown"/>
    <s v="High End"/>
    <s v="Häagen-Dazs"/>
    <s v="Cherry Garcia"/>
    <n v="700"/>
    <n v="892.41599999998823"/>
    <n v="624691.1999999918"/>
    <n v="2114.3193599999718"/>
    <n v="1480023.5519999804"/>
    <n v="1221.9033599999834"/>
    <n v="855332.35199998855"/>
    <n v="3.0204562285713883"/>
    <n v="0.57791806815787738"/>
  </r>
  <r>
    <x v="27"/>
    <s v="Smithtown"/>
    <s v="Low End"/>
    <s v="Baskin-Robbins"/>
    <s v="Chocolate Fudge"/>
    <n v="719"/>
    <n v="761.04783899998711"/>
    <n v="547193.39624099073"/>
    <n v="1645.3224935099722"/>
    <n v="1182986.8728336701"/>
    <n v="884.27465450998511"/>
    <n v="635793.47659267939"/>
    <n v="2.2883483915298641"/>
    <n v="0.53744761771508931"/>
  </r>
  <r>
    <x v="27"/>
    <s v="Smithtown"/>
    <s v="Low End"/>
    <s v="Baskin-Robbins"/>
    <s v="Raspberry Sherbet"/>
    <n v="659"/>
    <n v="705.01401599998746"/>
    <n v="464604.23654399172"/>
    <n v="1557.8287334399722"/>
    <n v="1026609.1353369417"/>
    <n v="852.81471743998475"/>
    <n v="562004.89879294997"/>
    <n v="2.3639282753262099"/>
    <n v="0.547438045745127"/>
  </r>
  <r>
    <x v="27"/>
    <s v="Smithtown"/>
    <s v="Low End"/>
    <s v="Baskin-Robbins"/>
    <s v="Raspberry Sherbet"/>
    <n v="580"/>
    <n v="608.03255999999033"/>
    <n v="352658.88479999441"/>
    <n v="1390.8984503999779"/>
    <n v="806721.10123198724"/>
    <n v="782.86589039998762"/>
    <n v="454062.21643199283"/>
    <n v="2.398100776551686"/>
    <n v="0.5628490636213308"/>
  </r>
  <r>
    <x v="27"/>
    <s v="Smithtown"/>
    <s v="Low End"/>
    <s v="Baskin-Robbins"/>
    <s v="Fudge Ribbon"/>
    <n v="575"/>
    <n v="607.59674999998992"/>
    <n v="349368.13124999421"/>
    <n v="1393.3347074999767"/>
    <n v="801167.45681248663"/>
    <n v="785.73795749998681"/>
    <n v="451799.32556249242"/>
    <n v="2.4231907956521335"/>
    <n v="0.5639262075871313"/>
  </r>
  <r>
    <x v="27"/>
    <s v="Smithtown"/>
    <s v="High End"/>
    <s v="Ben and Jerry's"/>
    <s v="Butter Pecan"/>
    <n v="645"/>
    <n v="772.06499999998698"/>
    <n v="497981.92499999161"/>
    <n v="1704.3388739999714"/>
    <n v="1099298.5737299814"/>
    <n v="932.2738739999844"/>
    <n v="601316.64872998977"/>
    <n v="2.6423858511627465"/>
    <n v="0.54700029919050008"/>
  </r>
  <r>
    <x v="27"/>
    <s v="St James"/>
    <s v="High End"/>
    <s v="Ben and Jerry's"/>
    <s v="Cherry Garcia"/>
    <n v="631"/>
    <n v="763.39957499998638"/>
    <n v="481705.13182499143"/>
    <n v="1693.9631436699699"/>
    <n v="1068890.743655751"/>
    <n v="930.56356866998351"/>
    <n v="587185.61183075956"/>
    <n v="2.6845691658795086"/>
    <n v="0.54934109525778596"/>
  </r>
  <r>
    <x v="27"/>
    <s v="St James"/>
    <s v="High End"/>
    <s v="Ben and Jerry's"/>
    <s v="Black Raspberry"/>
    <n v="626"/>
    <n v="757.4912999999865"/>
    <n v="474189.55379999155"/>
    <n v="1684.0489574799699"/>
    <n v="1054214.6473824612"/>
    <n v="926.55765747998339"/>
    <n v="580025.09358246974"/>
    <n v="2.6901740534823801"/>
    <n v="0.55019639029170198"/>
  </r>
  <r>
    <x v="27"/>
    <s v="St James"/>
    <s v="High End"/>
    <s v="Ben and Jerry's"/>
    <s v="Banana Split"/>
    <n v="568"/>
    <n v="678.4901999999887"/>
    <n v="385382.43359999359"/>
    <n v="1545.3059199199743"/>
    <n v="877733.76251454535"/>
    <n v="866.81571991998555"/>
    <n v="492351.32891455176"/>
    <n v="2.7206090139436165"/>
    <n v="0.560934704737865"/>
  </r>
  <r>
    <x v="27"/>
    <s v="St James"/>
    <s v="High End"/>
    <s v="Ben and Jerry's"/>
    <s v="Chocolate Fudge Brownie"/>
    <n v="536"/>
    <n v="635.44139999998981"/>
    <n v="340596.59039999451"/>
    <n v="1469.5228354399767"/>
    <n v="787664.23979582754"/>
    <n v="834.08143543998688"/>
    <n v="447067.64939583302"/>
    <n v="2.7416470810447326"/>
    <n v="0.56758657662523637"/>
  </r>
  <r>
    <x v="27"/>
    <s v="St James"/>
    <s v="High End"/>
    <s v="Ben and Jerry's"/>
    <s v="Peanut Butter Cup"/>
    <n v="507"/>
    <n v="601.17524999999046"/>
    <n v="304795.85174999514"/>
    <n v="1411.6636748999777"/>
    <n v="715713.48317428865"/>
    <n v="810.48842489998719"/>
    <n v="410917.6314242935"/>
    <n v="2.7843464988165239"/>
    <n v="0.57413705495922296"/>
  </r>
  <r>
    <x v="27"/>
    <s v="St James"/>
    <s v="High End"/>
    <s v="Ben and Jerry's"/>
    <s v="Vanilla"/>
    <n v="502"/>
    <n v="601.34579999998982"/>
    <n v="301875.59159999486"/>
    <n v="1416.002025679976"/>
    <n v="710833.01689134794"/>
    <n v="814.65622567998616"/>
    <n v="408957.42529135308"/>
    <n v="2.8207211666931791"/>
    <n v="0.5753213702422364"/>
  </r>
  <r>
    <x v="27"/>
    <s v="St James"/>
    <s v="High End"/>
    <s v="Ben and Jerry's"/>
    <s v="Neapolitan Dynamite"/>
    <n v="446"/>
    <n v="533.1595499999911"/>
    <n v="237789.15929999604"/>
    <n v="1299.8937751799783"/>
    <n v="579752.62373027031"/>
    <n v="766.73422517998722"/>
    <n v="341963.46443027427"/>
    <n v="2.914560034035826"/>
    <n v="0.58984375478975437"/>
  </r>
  <r>
    <x v="27"/>
    <s v="St James"/>
    <s v="Low End"/>
    <s v="EDY's"/>
    <s v="Mint Cookie Crunch "/>
    <n v="783"/>
    <n v="986.07393385888429"/>
    <n v="772095.8902115064"/>
    <n v="1516.0614801899758"/>
    <n v="1187076.138988751"/>
    <n v="529.98754633109149"/>
    <n v="414980.24877724459"/>
    <n v="1.9362215583524596"/>
    <n v="0.34958182979801017"/>
  </r>
  <r>
    <x v="27"/>
    <s v="St James"/>
    <s v="Low End"/>
    <s v="EDY's"/>
    <s v="Mint Cookie Crunch "/>
    <n v="756"/>
    <n v="976.97364762118252"/>
    <n v="738592.07760161394"/>
    <n v="1509.3617665199729"/>
    <n v="1141077.4954890995"/>
    <n v="532.38811889879037"/>
    <n v="402485.41788748559"/>
    <n v="1.9965102731745674"/>
    <n v="0.35272399944665317"/>
  </r>
  <r>
    <x v="27"/>
    <s v="St James"/>
    <s v="Low End"/>
    <s v="EDY's"/>
    <s v="Chocolate Chip"/>
    <n v="743"/>
    <n v="949.46556906948422"/>
    <n v="705452.91781862674"/>
    <n v="1470.4353034499754"/>
    <n v="1092533.4304633318"/>
    <n v="520.96973438049122"/>
    <n v="387080.51264470501"/>
    <n v="1.979051552422578"/>
    <n v="0.35429626394182578"/>
  </r>
  <r>
    <x v="27"/>
    <s v="St James"/>
    <s v="Low End"/>
    <s v="EDY's"/>
    <s v="S'mores"/>
    <n v="899"/>
    <n v="1158.1256242673817"/>
    <n v="1041154.9362163761"/>
    <n v="1824.0641105399709"/>
    <n v="1639833.6353754338"/>
    <n v="665.93848627258922"/>
    <n v="598678.69915905769"/>
    <n v="2.0289923365294449"/>
    <n v="0.3650850221900665"/>
  </r>
  <r>
    <x v="27"/>
    <s v="St James"/>
    <s v="Low End"/>
    <s v="EDY's"/>
    <s v="Girl Scouts® Samoas® Cookie (Jan-Apr)"/>
    <n v="899"/>
    <n v="1080.8591663199829"/>
    <n v="971692.39052166464"/>
    <n v="1975.5424719999749"/>
    <n v="1776012.6823279774"/>
    <n v="894.68330567999192"/>
    <n v="804320.29180631274"/>
    <n v="2.1974888453837318"/>
    <n v="0.4528798131959389"/>
  </r>
  <r>
    <x v="27"/>
    <s v="St James"/>
    <s v="Low End"/>
    <s v="EDY's"/>
    <s v="Caramel Delight"/>
    <n v="886"/>
    <n v="1123.2259046515799"/>
    <n v="995178.15152129973"/>
    <n v="2099.1174343599696"/>
    <n v="1859818.0468429332"/>
    <n v="975.89152970838973"/>
    <n v="864639.89532163343"/>
    <n v="2.3692070365236679"/>
    <n v="0.46490563783342759"/>
  </r>
  <r>
    <x v="27"/>
    <s v="St James"/>
    <s v="High End"/>
    <s v="Häagen-Dazs"/>
    <s v="Macadamia Nut Brittle"/>
    <n v="910"/>
    <n v="1217.4680699999785"/>
    <n v="1107895.9436999804"/>
    <n v="2353.8575699999578"/>
    <n v="2142010.3886999618"/>
    <n v="1136.3894999999793"/>
    <n v="1034114.4449999814"/>
    <n v="2.5866566703296239"/>
    <n v="0.48277751147024572"/>
  </r>
  <r>
    <x v="27"/>
    <s v="St James"/>
    <s v="High End"/>
    <s v="Häagen-Dazs"/>
    <s v="Vanilla"/>
    <n v="952"/>
    <n v="1248.5318159999802"/>
    <n v="1188602.2888319811"/>
    <n v="2575.7437634399594"/>
    <n v="2452108.0627948414"/>
    <n v="1327.2119474399792"/>
    <n v="1263505.7739628602"/>
    <n v="2.7056131968907136"/>
    <n v="0.51527328388731497"/>
  </r>
  <r>
    <x v="27"/>
    <s v="St James"/>
    <s v="High End"/>
    <s v="Häagen-Dazs"/>
    <s v="Chocolate Chip"/>
    <n v="838"/>
    <n v="1096.1014859999827"/>
    <n v="918533.04526798555"/>
    <n v="2308.4549087399637"/>
    <n v="1934485.2135240897"/>
    <n v="1212.3534227399809"/>
    <n v="1015952.1682561041"/>
    <n v="2.7547194615035364"/>
    <n v="0.52517959876536047"/>
  </r>
  <r>
    <x v="27"/>
    <s v="St James"/>
    <s v="High End"/>
    <s v="Häagen-Dazs"/>
    <s v="Gingersnap"/>
    <n v="910"/>
    <n v="1218.8276099999782"/>
    <n v="1109133.1250999803"/>
    <n v="2766.6289430999504"/>
    <n v="2517632.3382209549"/>
    <n v="1547.8013330999722"/>
    <n v="1408499.2131209746"/>
    <n v="3.0402515858241212"/>
    <n v="0.55945389314321747"/>
  </r>
  <r>
    <x v="27"/>
    <s v="St James"/>
    <s v="High End"/>
    <s v="Häagen-Dazs"/>
    <s v="Strawberry Cheesecake"/>
    <n v="528"/>
    <n v="698.24779199998841"/>
    <n v="368674.83417599386"/>
    <n v="1617.9031012799728"/>
    <n v="854252.83747582568"/>
    <n v="919.65530927998441"/>
    <n v="485578.00329983182"/>
    <n v="3.0642104190908577"/>
    <n v="0.5684242205558645"/>
  </r>
  <r>
    <x v="27"/>
    <s v="St James"/>
    <s v="High End"/>
    <s v="Häagen-Dazs"/>
    <s v="Mango"/>
    <n v="477"/>
    <n v="630.92217599998946"/>
    <n v="300949.87795199495"/>
    <n v="1500.385395839975"/>
    <n v="715683.83381566813"/>
    <n v="869.46321983998553"/>
    <n v="414733.95586367318"/>
    <n v="3.1454620457861111"/>
    <n v="0.57949325703295429"/>
  </r>
  <r>
    <x v="27"/>
    <s v="St James"/>
    <s v="Low End"/>
    <s v="Baskin-Robbins"/>
    <s v="Chocolate Fudge"/>
    <n v="836"/>
    <n v="907.51561999998262"/>
    <n v="758683.05831998552"/>
    <n v="1895.3984457999638"/>
    <n v="1584553.1006887697"/>
    <n v="987.88282579998122"/>
    <n v="825870.0423687842"/>
    <n v="2.267223021291823"/>
    <n v="0.52120060981850158"/>
  </r>
  <r>
    <x v="27"/>
    <s v="St James"/>
    <s v="Low End"/>
    <s v="Baskin-Robbins"/>
    <s v="Chocolate Chip"/>
    <n v="825"/>
    <n v="895.7387999999828"/>
    <n v="738984.50999998581"/>
    <n v="1876.1860919999642"/>
    <n v="1547853.5258999704"/>
    <n v="980.44729199998142"/>
    <n v="808869.01589998463"/>
    <n v="2.2741649599999567"/>
    <n v="0.52257465087317156"/>
  </r>
  <r>
    <x v="27"/>
    <s v="St James"/>
    <s v="Low End"/>
    <s v="Baskin-Robbins"/>
    <s v="World Class Chocolate"/>
    <n v="786"/>
    <n v="853.55119799998363"/>
    <n v="670891.24162798712"/>
    <n v="1807.1688238199652"/>
    <n v="1420434.6955224925"/>
    <n v="953.61762581998153"/>
    <n v="749543.45389450539"/>
    <n v="2.2991969768701845"/>
    <n v="0.52768596561124792"/>
  </r>
  <r>
    <x v="27"/>
    <s v="St James"/>
    <s v="Low End"/>
    <s v="Baskin-Robbins"/>
    <s v="Chocolate Fudge"/>
    <n v="775"/>
    <n v="841.76004999998383"/>
    <n v="652364.03874998749"/>
    <n v="1787.9330044999658"/>
    <n v="1385648.0784874735"/>
    <n v="946.17295449998198"/>
    <n v="733284.03973748605"/>
    <n v="2.3070103283870527"/>
    <n v="0.52919933359840832"/>
  </r>
  <r>
    <x v="27"/>
    <s v="St James"/>
    <s v="Low End"/>
    <s v="Baskin-Robbins"/>
    <s v="Very Berry Strawberry"/>
    <n v="696"/>
    <n v="762.32601599998475"/>
    <n v="530578.9071359894"/>
    <n v="1661.2908134399668"/>
    <n v="1156258.406154217"/>
    <n v="898.96479743998202"/>
    <n v="625679.49901822757"/>
    <n v="2.3869120882758144"/>
    <n v="0.54112428129216728"/>
  </r>
  <r>
    <x v="27"/>
    <s v="St James"/>
    <s v="Low End"/>
    <s v="Baskin-Robbins"/>
    <s v="Cherry Macaroon"/>
    <n v="636"/>
    <n v="691.67225999998664"/>
    <n v="439903.55735999148"/>
    <n v="1542.6534233999703"/>
    <n v="981127.57728238113"/>
    <n v="850.98116339998364"/>
    <n v="541224.01992238965"/>
    <n v="2.4255556971697647"/>
    <n v="0.55163470322740549"/>
  </r>
  <r>
    <x v="27"/>
    <s v="St James"/>
    <s v="High End"/>
    <s v="Ben and Jerry's"/>
    <s v="Cinnamon Buns"/>
    <n v="461"/>
    <n v="567.27202499998896"/>
    <n v="261512.40352499491"/>
    <n v="1369.2681156899737"/>
    <n v="631232.60133307788"/>
    <n v="801.99609068998473"/>
    <n v="369720.19780808297"/>
    <n v="2.9702128322992922"/>
    <n v="0.58571150638811098"/>
  </r>
  <r>
    <x v="27"/>
    <s v="St James"/>
    <s v="Low End"/>
    <s v="EDY's"/>
    <s v="Coffee"/>
    <n v="853"/>
    <n v="1092.5069010533798"/>
    <n v="931908.38659853302"/>
    <n v="2160.6859711399693"/>
    <n v="1843065.1333823937"/>
    <n v="1068.1790700865895"/>
    <n v="911156.74678386073"/>
    <n v="2.53304334248531"/>
    <n v="0.49437034550792336"/>
  </r>
  <r>
    <x v="27"/>
    <s v="St James"/>
    <s v="Low End"/>
    <s v="EDY's"/>
    <s v="S'Mores Limited Edition New!"/>
    <n v="689"/>
    <n v="914.04091289778239"/>
    <n v="629774.18898657209"/>
    <n v="1431.0521383799726"/>
    <n v="985994.92334380106"/>
    <n v="517.01122548219018"/>
    <n v="356220.73435722897"/>
    <n v="2.07699874946295"/>
    <n v="0.36128049538954921"/>
  </r>
  <r>
    <x v="27"/>
    <s v="St James"/>
    <s v="Low End"/>
    <s v="EDY's"/>
    <s v="Girl Scouts® Samoas® Cookie (Jan-Apr)"/>
    <n v="634"/>
    <n v="858.85033983538278"/>
    <n v="544511.11545563268"/>
    <n v="1361.6244833399728"/>
    <n v="863269.92243754282"/>
    <n v="502.77414350459003"/>
    <n v="318758.80698191014"/>
    <n v="2.1476726866561084"/>
    <n v="0.36924581605004564"/>
  </r>
  <r>
    <x v="27"/>
    <s v="St James"/>
    <s v="High End"/>
    <s v="Häagen-Dazs"/>
    <s v="Rocky Road"/>
    <n v="626"/>
    <n v="850.9161659999836"/>
    <n v="532673.51991598972"/>
    <n v="1895.6577299399635"/>
    <n v="1186681.7389424171"/>
    <n v="1044.7415639399799"/>
    <n v="654008.21902642737"/>
    <n v="3.0282072363258203"/>
    <n v="0.55112352163545231"/>
  </r>
  <r>
    <x v="27"/>
    <s v="St James"/>
    <s v="High End"/>
    <s v="Häagen-Dazs"/>
    <s v="Banoffee"/>
    <n v="568"/>
    <n v="772.21871999998507"/>
    <n v="438620.2329599915"/>
    <n v="1758.2776847999662"/>
    <n v="998701.72496638086"/>
    <n v="986.05896479998114"/>
    <n v="560081.49200638942"/>
    <n v="3.0955593042252927"/>
    <n v="0.56080957707892543"/>
  </r>
  <r>
    <x v="27"/>
    <s v="St James"/>
    <s v="High End"/>
    <s v="Häagen-Dazs"/>
    <s v="Mocha Chip"/>
    <n v="518"/>
    <n v="704.37070199998641"/>
    <n v="364864.02363599295"/>
    <n v="1639.8475381799685"/>
    <n v="849441.02477722371"/>
    <n v="935.47683617998212"/>
    <n v="484577.00114123075"/>
    <n v="3.1657288381852675"/>
    <n v="0.57046573806382495"/>
  </r>
  <r>
    <x v="27"/>
    <s v="St James"/>
    <s v="Low End"/>
    <s v="Baskin-Robbins"/>
    <s v="Peppermint Stick"/>
    <n v="842"/>
    <n v="932.62782799998035"/>
    <n v="785272.63117598346"/>
    <n v="1944.8506805199593"/>
    <n v="1637564.2729978056"/>
    <n v="1012.2228525199789"/>
    <n v="852291.64182182215"/>
    <n v="2.3097989079809493"/>
    <n v="0.52046301685708818"/>
  </r>
  <r>
    <x v="27"/>
    <s v="St James"/>
    <s v="Low End"/>
    <s v="Baskin-Robbins"/>
    <s v="Strawberry"/>
    <n v="633"/>
    <n v="701.25828899998533"/>
    <n v="443896.4969369907"/>
    <n v="1471.1743889999691"/>
    <n v="931253.38823698042"/>
    <n v="769.91609999998377"/>
    <n v="487356.89129998971"/>
    <n v="2.3241301563980556"/>
    <n v="0.52333435502730186"/>
  </r>
  <r>
    <x v="27"/>
    <s v="St James"/>
    <s v="Low End"/>
    <s v="Baskin-Robbins"/>
    <s v="Chocolate Ribbon"/>
    <n v="807"/>
    <n v="887.43691799998203"/>
    <n v="716161.59282598551"/>
    <n v="1867.8397786199619"/>
    <n v="1507346.7013463092"/>
    <n v="980.40286061997983"/>
    <n v="791185.10852032364"/>
    <n v="2.3145474332341536"/>
    <n v="0.52488595212611999"/>
  </r>
  <r>
    <x v="27"/>
    <s v="St James"/>
    <s v="Low End"/>
    <s v="Baskin-Robbins"/>
    <s v="Very Berry Strawberry"/>
    <n v="705"/>
    <n v="775.6910549999842"/>
    <n v="546862.19377498887"/>
    <n v="1685.0542549499658"/>
    <n v="1187963.2497397258"/>
    <n v="909.36319994998155"/>
    <n v="641101.05596473697"/>
    <n v="2.3901478793616535"/>
    <n v="0.5396640477768968"/>
  </r>
  <r>
    <x v="27"/>
    <s v="St James"/>
    <s v="Low End"/>
    <s v="Baskin-Robbins"/>
    <s v="Chocolate Almond"/>
    <n v="693"/>
    <n v="775.72687499998301"/>
    <n v="537578.72437498823"/>
    <n v="1692.312918749963"/>
    <n v="1172772.8526937244"/>
    <n v="916.58604374998004"/>
    <n v="635194.12831873621"/>
    <n v="2.4420099837661806"/>
    <n v="0.54161735314708925"/>
  </r>
  <r>
    <x v="27"/>
    <s v="St James"/>
    <s v="Low End"/>
    <s v="Baskin-Robbins"/>
    <s v="Strawberry"/>
    <n v="633"/>
    <n v="702.76989299998513"/>
    <n v="444853.34226899059"/>
    <n v="1696.0889175299642"/>
    <n v="1073624.2847964673"/>
    <n v="993.31902452997906"/>
    <n v="628770.9425274767"/>
    <n v="2.6794453673459149"/>
    <n v="0.58565268262973036"/>
  </r>
  <r>
    <x v="27"/>
    <s v="St James"/>
    <s v="High End"/>
    <s v="Ben and Jerry's"/>
    <s v="Raspberry Chocolate Chunk"/>
    <n v="287"/>
    <n v="473.5553935499903"/>
    <n v="135910.39794884721"/>
    <n v="776.35570499998414"/>
    <n v="222814.08733499545"/>
    <n v="302.80031144999384"/>
    <n v="86903.689386148239"/>
    <n v="2.7050721428570874"/>
    <n v="0.39002780490934891"/>
  </r>
  <r>
    <x v="27"/>
    <s v="St James"/>
    <s v="High End"/>
    <s v="Ben and Jerry's"/>
    <s v="Mint Cookie Crunch "/>
    <n v="287"/>
    <n v="497.25112274808976"/>
    <n v="142711.07222870176"/>
    <n v="852.52208950998249"/>
    <n v="244673.83968936498"/>
    <n v="355.27096676189274"/>
    <n v="101962.76746066322"/>
    <n v="2.970460242195061"/>
    <n v="0.416729338903227"/>
  </r>
  <r>
    <x v="27"/>
    <s v="St James"/>
    <s v="High End"/>
    <s v="Ben and Jerry's"/>
    <s v="Butter Pecan"/>
    <n v="206"/>
    <n v="327.04449375999309"/>
    <n v="67371.165714558578"/>
    <n v="625.37449599998672"/>
    <n v="128827.14617599726"/>
    <n v="298.33000223999363"/>
    <n v="61455.980461438681"/>
    <n v="3.03579852427178"/>
    <n v="0.47704216297301638"/>
  </r>
  <r>
    <x v="27"/>
    <s v="Stony Brook"/>
    <s v="High End"/>
    <s v="Ben and Jerry's"/>
    <s v="Raspberry Chocolate Chunk"/>
    <n v="206"/>
    <n v="340.55346989899277"/>
    <n v="70154.014799192504"/>
    <n v="668.87490289998573"/>
    <n v="137788.22999739705"/>
    <n v="328.32143300099295"/>
    <n v="67634.215198204547"/>
    <n v="3.2469655480581832"/>
    <n v="0.49085625963467427"/>
  </r>
  <r>
    <x v="27"/>
    <s v="Stony Brook"/>
    <s v="High End"/>
    <s v="Ben and Jerry's"/>
    <s v="Chocolate Therapy"/>
    <n v="941"/>
    <n v="1178.0378999999753"/>
    <n v="1108533.6638999768"/>
    <n v="2409.02176683995"/>
    <n v="2266889.4825963932"/>
    <n v="1230.9838668399748"/>
    <n v="1158355.8186964164"/>
    <n v="2.5600656395748671"/>
    <n v="0.5109891009638845"/>
  </r>
  <r>
    <x v="27"/>
    <s v="Stony Brook"/>
    <s v="High End"/>
    <s v="Ben and Jerry's"/>
    <s v="Pistachio Pistachio"/>
    <n v="932"/>
    <n v="1171.384199999975"/>
    <n v="1091730.0743999768"/>
    <n v="2399.4222823199493"/>
    <n v="2236261.5671221926"/>
    <n v="1228.0380823199744"/>
    <n v="1144531.4927222158"/>
    <n v="2.57448742738192"/>
    <n v="0.5118057339755181"/>
  </r>
  <r>
    <x v="27"/>
    <s v="Stony Brook"/>
    <s v="High End"/>
    <s v="Ben and Jerry's"/>
    <s v="Coffee"/>
    <n v="696"/>
    <n v="865.68479999998237"/>
    <n v="602516.62079998769"/>
    <n v="1878.2229100799618"/>
    <n v="1307243.1454156535"/>
    <n v="1012.5381100799794"/>
    <n v="704726.52461566578"/>
    <n v="2.6985961351723589"/>
    <n v="0.53909368512434586"/>
  </r>
  <r>
    <x v="27"/>
    <s v="Stony Brook"/>
    <s v="High End"/>
    <s v="Ben and Jerry's"/>
    <s v="Gingersnap"/>
    <n v="690"/>
    <n v="858.53249999998252"/>
    <n v="592387.42499998794"/>
    <n v="1866.2804369999621"/>
    <n v="1287733.5015299739"/>
    <n v="1007.7479369999796"/>
    <n v="695346.07652998599"/>
    <n v="2.7047542565216842"/>
    <n v="0.5399766921524024"/>
  </r>
  <r>
    <x v="27"/>
    <s v="Stony Brook"/>
    <s v="High End"/>
    <s v="Ben and Jerry's"/>
    <s v="Vanilla"/>
    <n v="653"/>
    <n v="818.22532499998283"/>
    <n v="534301.13722498878"/>
    <n v="1801.0576483699622"/>
    <n v="1176090.6443855853"/>
    <n v="982.83232336997935"/>
    <n v="641789.50716059655"/>
    <n v="2.7581280985757459"/>
    <n v="0.54569731527443699"/>
  </r>
  <r>
    <x v="27"/>
    <s v="Stony Brook"/>
    <s v="High End"/>
    <s v="Ben and Jerry's"/>
    <s v="Chocolate Therapy"/>
    <n v="643"/>
    <n v="805.83974999998304"/>
    <n v="518154.95924998907"/>
    <n v="1780.1922190999626"/>
    <n v="1144663.596881276"/>
    <n v="974.35246909997954"/>
    <n v="626508.63763128687"/>
    <n v="2.7685726580092731"/>
    <n v="0.547329922379167"/>
  </r>
  <r>
    <x v="27"/>
    <s v="Stony Brook"/>
    <s v="High End"/>
    <s v="Ben and Jerry's"/>
    <s v="Coffee HEATH Bar Crunch"/>
    <n v="635"/>
    <n v="795.95662499998321"/>
    <n v="505432.45687498932"/>
    <n v="1763.557709849963"/>
    <n v="1119859.1457547266"/>
    <n v="967.60108484997977"/>
    <n v="614426.68887973728"/>
    <n v="2.7772562359841935"/>
    <n v="0.54866425943741859"/>
  </r>
  <r>
    <x v="27"/>
    <s v="Stony Brook"/>
    <s v="High End"/>
    <s v="Ben and Jerry's"/>
    <s v="S'mores"/>
    <n v="634"/>
    <n v="794.84579999998323"/>
    <n v="503932.23719998938"/>
    <n v="1761.7546256799628"/>
    <n v="1116952.4326810965"/>
    <n v="966.9088256799796"/>
    <n v="613020.1954811071"/>
    <n v="2.7787927849841685"/>
    <n v="0.54883285764428946"/>
  </r>
  <r>
    <x v="27"/>
    <s v="Stony Brook"/>
    <s v="High End"/>
    <s v="Ben and Jerry's"/>
    <s v="S'mores"/>
    <n v="558"/>
    <n v="701.82449999998505"/>
    <n v="391618.07099999167"/>
    <n v="1605.8324801999659"/>
    <n v="896054.52395158098"/>
    <n v="904.00798019998081"/>
    <n v="504436.45295158931"/>
    <n v="2.8778359860214442"/>
    <n v="0.56295285551043872"/>
  </r>
  <r>
    <x v="27"/>
    <s v="Stony Brook"/>
    <s v="High End"/>
    <s v="Ben and Jerry's"/>
    <s v="Butter Pecan"/>
    <n v="542"/>
    <n v="680.11514999998565"/>
    <n v="368622.41129999224"/>
    <n v="1568.153240939967"/>
    <n v="849939.0565894621"/>
    <n v="888.03809093998132"/>
    <n v="481316.64528946986"/>
    <n v="2.8932716622508616"/>
    <n v="0.5662954791380479"/>
  </r>
  <r>
    <x v="27"/>
    <s v="Stony Brook"/>
    <s v="High End"/>
    <s v="Ben and Jerry's"/>
    <s v="Strawberry"/>
    <n v="521"/>
    <n v="648.48869999998681"/>
    <n v="337862.61269999313"/>
    <n v="1511.3070505199692"/>
    <n v="787390.97332090396"/>
    <n v="862.81835051998235"/>
    <n v="449528.36062091083"/>
    <n v="2.9007812869865051"/>
    <n v="0.57090870463624677"/>
  </r>
  <r>
    <x v="27"/>
    <s v="Stony Brook"/>
    <s v="Low End"/>
    <s v="EDY's"/>
    <s v="Chocolate Chip"/>
    <n v="755"/>
    <n v="981.54125099997907"/>
    <n v="741063.64450498414"/>
    <n v="1967.5120999999688"/>
    <n v="1485471.6354999763"/>
    <n v="985.9708489999897"/>
    <n v="744407.9909949922"/>
    <n v="2.6059762913906872"/>
    <n v="0.50112568507202848"/>
  </r>
  <r>
    <x v="27"/>
    <s v="Stony Brook"/>
    <s v="Low End"/>
    <s v="EDY's"/>
    <s v="Strawberry Cheesecake Limited Editions "/>
    <n v="904"/>
    <n v="1195.3049531919737"/>
    <n v="1080555.6776855441"/>
    <n v="2303.5966231999605"/>
    <n v="2082451.3473727643"/>
    <n v="1108.2916700079868"/>
    <n v="1001895.6696872201"/>
    <n v="2.5482263530973013"/>
    <n v="0.48111360246241475"/>
  </r>
  <r>
    <x v="27"/>
    <s v="Stony Brook"/>
    <s v="Low End"/>
    <s v="EDY's"/>
    <s v="Strawberry Cheesecake Limited Editions "/>
    <n v="892"/>
    <n v="1160.8250222755762"/>
    <n v="1035455.919869814"/>
    <n v="2254.5016847599645"/>
    <n v="2011015.5028058884"/>
    <n v="1093.6766624843883"/>
    <n v="975559.58293607447"/>
    <n v="2.5274682564573592"/>
    <n v="0.48510793754444742"/>
  </r>
  <r>
    <x v="27"/>
    <s v="Stony Brook"/>
    <s v="Low End"/>
    <s v="EDY's"/>
    <s v="Cookies 'N Cream"/>
    <n v="864"/>
    <n v="1138.417944460776"/>
    <n v="983593.1040141104"/>
    <n v="2227.6191756799635"/>
    <n v="1924662.9677874884"/>
    <n v="1089.2012312191875"/>
    <n v="941069.86377337796"/>
    <n v="2.5782629348147728"/>
    <n v="0.48895306841965808"/>
  </r>
  <r>
    <x v="27"/>
    <s v="Stony Brook"/>
    <s v="Low End"/>
    <s v="EDY's"/>
    <s v="Mint Cookie Crunch "/>
    <n v="612"/>
    <n v="813.44420951998336"/>
    <n v="497827.85622622981"/>
    <n v="1258.3651919999743"/>
    <n v="770119.49750398425"/>
    <n v="444.92098247999093"/>
    <n v="272291.64127775445"/>
    <n v="2.056152274509762"/>
    <n v="0.35357063697292734"/>
  </r>
  <r>
    <x v="27"/>
    <s v="Stony Brook"/>
    <s v="Low End"/>
    <s v="EDY's"/>
    <s v="Black Raspberry Chip"/>
    <n v="755"/>
    <n v="1050.3963644834778"/>
    <n v="793049.25518502574"/>
    <n v="1688.7120628499642"/>
    <n v="1274977.607451723"/>
    <n v="638.31569836648646"/>
    <n v="481928.35226669721"/>
    <n v="2.2367047190065752"/>
    <n v="0.37798965993600442"/>
  </r>
  <r>
    <x v="27"/>
    <s v="Stony Brook"/>
    <s v="Low End"/>
    <s v="EDY's"/>
    <s v="Chocolate Chip"/>
    <n v="612"/>
    <n v="868.65784999678215"/>
    <n v="531618.60419803066"/>
    <n v="1435.9801612799706"/>
    <n v="878819.85870334203"/>
    <n v="567.32231128318847"/>
    <n v="347201.25450531137"/>
    <n v="2.3463728125489718"/>
    <n v="0.39507670550093249"/>
  </r>
  <r>
    <x v="27"/>
    <s v="Stony Brook"/>
    <s v="High End"/>
    <s v="Häagen-Dazs"/>
    <s v="Chocolate Chip"/>
    <n v="187"/>
    <n v="308.32277813999372"/>
    <n v="57656.359512178824"/>
    <n v="607.59059399998762"/>
    <n v="113619.44107799769"/>
    <n v="299.2678158599939"/>
    <n v="55963.081565818866"/>
    <n v="3.24914756149726"/>
    <n v="0.49254846736485192"/>
  </r>
  <r>
    <x v="27"/>
    <s v="Stony Brook"/>
    <s v="High End"/>
    <s v="Häagen-Dazs"/>
    <s v="Cherries Jubilee"/>
    <n v="187"/>
    <n v="320.89557465569339"/>
    <n v="60007.472460614663"/>
    <n v="648.07812146998663"/>
    <n v="121190.60871488749"/>
    <n v="327.18254681429323"/>
    <n v="61183.136254272831"/>
    <n v="3.4656584035828164"/>
    <n v="0.50485047400176042"/>
  </r>
  <r>
    <x v="27"/>
    <s v="Stony Brook"/>
    <s v="High End"/>
    <s v="Häagen-Dazs"/>
    <s v="Vanilla Chocolate Chip"/>
    <n v="622"/>
    <n v="863.28997199998173"/>
    <n v="536966.36258398858"/>
    <n v="1925.8951474799594"/>
    <n v="1197906.7817325348"/>
    <n v="1062.6051754799778"/>
    <n v="660940.41914854618"/>
    <n v="3.0962944493246938"/>
    <n v="0.55174612017191094"/>
  </r>
  <r>
    <x v="27"/>
    <s v="Stony Brook"/>
    <s v="High End"/>
    <s v="Häagen-Dazs"/>
    <s v="Rocky Road"/>
    <n v="579"/>
    <n v="809.5201649999824"/>
    <n v="468712.1755349898"/>
    <n v="1835.0543773499601"/>
    <n v="1062496.4844856269"/>
    <n v="1025.5342123499777"/>
    <n v="593784.30895063712"/>
    <n v="3.1693512562175474"/>
    <n v="0.55885766929205272"/>
  </r>
  <r>
    <x v="27"/>
    <s v="Stony Brook"/>
    <s v="High End"/>
    <s v="Häagen-Dazs"/>
    <s v="Lemon Sorbet"/>
    <n v="492"/>
    <n v="683.34962399998551"/>
    <n v="336208.01500799286"/>
    <n v="1611.9065661599659"/>
    <n v="793058.03055070317"/>
    <n v="928.55694215998039"/>
    <n v="456850.01554271032"/>
    <n v="3.276232858048711"/>
    <n v="0.57606126909208843"/>
  </r>
  <r>
    <x v="27"/>
    <s v="Stony Brook"/>
    <s v="High End"/>
    <s v="Häagen-Dazs"/>
    <s v="Almond Hazelnut Swirl"/>
    <n v="492"/>
    <n v="689.59753199998477"/>
    <n v="339281.9857439925"/>
    <n v="1626.6443278799643"/>
    <n v="800309.00931694242"/>
    <n v="937.04679587997953"/>
    <n v="461027.02357294993"/>
    <n v="3.3061876582926102"/>
    <n v="0.57606126909208843"/>
  </r>
  <r>
    <x v="27"/>
    <s v="Stony Brook"/>
    <s v="Low End"/>
    <s v="Baskin-Robbins"/>
    <s v="Orange Sherbet"/>
    <n v="955"/>
    <n v="1092.1886149999741"/>
    <n v="1043040.1273249753"/>
    <n v="2219.7445553499474"/>
    <n v="2119856.0503591998"/>
    <n v="1127.5559403499733"/>
    <n v="1076815.9230342244"/>
    <n v="2.3243398485339761"/>
    <n v="0.50796653048765417"/>
  </r>
  <r>
    <x v="27"/>
    <s v="Stony Brook"/>
    <s v="Low End"/>
    <s v="Baskin-Robbins"/>
    <s v="Vanilla Burnt Almond"/>
    <n v="949"/>
    <n v="1067.5747029999761"/>
    <n v="1013128.3931469773"/>
    <n v="2172.383399269952"/>
    <n v="2061591.8459071843"/>
    <n v="1104.8086962699758"/>
    <n v="1048463.452760207"/>
    <n v="2.2891289771021621"/>
    <n v="0.5085698485089033"/>
  </r>
  <r>
    <x v="27"/>
    <s v="Stony Brook"/>
    <s v="Low End"/>
    <s v="Baskin-Robbins"/>
    <s v="Raspberry Sherbet"/>
    <n v="919"/>
    <n v="1034.0091739999768"/>
    <n v="950254.43090597866"/>
    <n v="2117.4868336599525"/>
    <n v="1945970.4001334964"/>
    <n v="1083.4776596599756"/>
    <n v="995715.96922751772"/>
    <n v="2.3041206024591432"/>
    <n v="0.51168094291630029"/>
  </r>
  <r>
    <x v="27"/>
    <s v="Stony Brook"/>
    <s v="Low End"/>
    <s v="Baskin-Robbins"/>
    <s v="World Class Chocolate"/>
    <n v="831"/>
    <n v="941.6110859999784"/>
    <n v="782478.81246598205"/>
    <n v="1969.1629097399548"/>
    <n v="1636374.3779939024"/>
    <n v="1027.5518237399765"/>
    <n v="853895.56552792038"/>
    <n v="2.3696304569674544"/>
    <n v="0.52182164241336115"/>
  </r>
  <r>
    <x v="27"/>
    <s v="Stony Brook"/>
    <s v="Low End"/>
    <s v="Baskin-Robbins"/>
    <s v="Orange Sherbet"/>
    <n v="775"/>
    <n v="872.60504999998045"/>
    <n v="676268.91374998481"/>
    <n v="1853.4490544999585"/>
    <n v="1436423.0172374679"/>
    <n v="980.84400449997804"/>
    <n v="760154.10348748311"/>
    <n v="2.3915471670967205"/>
    <n v="0.52919933359840832"/>
  </r>
  <r>
    <x v="27"/>
    <s v="Stony Brook"/>
    <s v="Low End"/>
    <s v="Baskin-Robbins"/>
    <s v="Strawberry"/>
    <n v="176"/>
    <n v="258.88510799999403"/>
    <n v="45563.77900799895"/>
    <n v="557.02679999998713"/>
    <n v="98036.716799997739"/>
    <n v="298.1416919999931"/>
    <n v="52472.937791998789"/>
    <n v="3.1649249999999269"/>
    <n v="0.53523760795710362"/>
  </r>
  <r>
    <x v="27"/>
    <s v="Stony Brook"/>
    <s v="Low End"/>
    <s v="Baskin-Robbins"/>
    <s v="Mud Pie Limited Edition"/>
    <n v="176"/>
    <n v="267.36420045239379"/>
    <n v="47056.09927962131"/>
    <n v="584.32992403998651"/>
    <n v="102842.06663103763"/>
    <n v="316.96572358759272"/>
    <n v="55785.967351416315"/>
    <n v="3.3200563865908324"/>
    <n v="0.54244307975215444"/>
  </r>
  <r>
    <x v="27"/>
    <s v="Stony Brook"/>
    <s v="Low End"/>
    <s v="Baskin-Robbins"/>
    <s v="Orange Sherbet"/>
    <n v="687"/>
    <n v="773.79557999998269"/>
    <n v="531597.5634599881"/>
    <n v="1691.7749621999621"/>
    <n v="1162249.3990313739"/>
    <n v="917.97938219997945"/>
    <n v="630651.8355713858"/>
    <n v="2.4625545301309493"/>
    <n v="0.54261317415777988"/>
  </r>
  <r>
    <x v="27"/>
    <s v="Stony Brook"/>
    <s v="High End"/>
    <s v="Ben and Jerry's"/>
    <s v="Dave Matthews Band MagicBrownies Encore Edition"/>
    <n v="809"/>
    <n v="1029.5333999999768"/>
    <n v="832892.5205999813"/>
    <n v="2164.8435586399514"/>
    <n v="1751358.4389397206"/>
    <n v="1135.3101586399746"/>
    <n v="918465.91833973932"/>
    <n v="2.6759500106797915"/>
    <n v="0.52443057795512282"/>
  </r>
  <r>
    <x v="27"/>
    <s v="Stony Brook"/>
    <s v="High End"/>
    <s v="Ben and Jerry's"/>
    <s v="Everything But The..."/>
    <n v="796"/>
    <n v="1019.9744999999765"/>
    <n v="811899.70199998131"/>
    <n v="2151.6072201999509"/>
    <n v="1712679.347279161"/>
    <n v="1131.6327201999743"/>
    <n v="900779.64527917968"/>
    <n v="2.7030241459798376"/>
    <n v="0.52594763095041608"/>
  </r>
  <r>
    <x v="27"/>
    <s v="Stony Brook"/>
    <s v="High End"/>
    <s v="Ben and Jerry's"/>
    <s v="Chocolate Chip Cookie Dough"/>
    <n v="775"/>
    <n v="993.23999999997716"/>
    <n v="769760.9999999823"/>
    <n v="2106.4819039999516"/>
    <n v="1632523.4755999625"/>
    <n v="1113.2419039999745"/>
    <n v="862762.47559998021"/>
    <n v="2.7180411664515503"/>
    <n v="0.52848396270865861"/>
  </r>
  <r>
    <x v="27"/>
    <s v="Stony Brook"/>
    <s v="High End"/>
    <s v="Ben and Jerry's"/>
    <s v="Gingersnap"/>
    <n v="772"/>
    <n v="998.94869999997616"/>
    <n v="771188.39639998158"/>
    <n v="2120.2586665199497"/>
    <n v="1636839.6905534011"/>
    <n v="1121.3099665199734"/>
    <n v="865651.29415341956"/>
    <n v="2.7464490498963077"/>
    <n v="0.52885526856985632"/>
  </r>
  <r>
    <x v="27"/>
    <s v="Stony Brook"/>
    <s v="High End"/>
    <s v="Ben and Jerry's"/>
    <s v="Dave Matthews Band MagicBrownies Encore Edition"/>
    <n v="734"/>
    <n v="934.58384999997907"/>
    <n v="685984.54589998466"/>
    <n v="2004.5362994599552"/>
    <n v="1471329.6438036072"/>
    <n v="1069.9524494599762"/>
    <n v="785345.09790362255"/>
    <n v="2.7309758848228274"/>
    <n v="0.53376556450897572"/>
  </r>
  <r>
    <x v="28"/>
    <s v="Centereach"/>
    <s v="Low End"/>
    <s v="EDY's"/>
    <s v="Mud Pie Limited Edition"/>
    <n v="277"/>
    <n v="452.3968440399895"/>
    <n v="125313.92579907709"/>
    <n v="821.79788399998097"/>
    <n v="227638.01386799474"/>
    <n v="369.40103995999146"/>
    <n v="102324.08806891766"/>
    <n v="2.9667793646208698"/>
    <n v="0.44950351802074001"/>
  </r>
  <r>
    <x v="28"/>
    <s v="Centereach"/>
    <s v="Low End"/>
    <s v="EDY's"/>
    <s v="Everything But The..."/>
    <n v="277"/>
    <n v="478.11032306068887"/>
    <n v="132436.55948781082"/>
    <n v="904.63289696997902"/>
    <n v="250583.31246068419"/>
    <n v="426.52257390929014"/>
    <n v="118146.75297287336"/>
    <n v="3.2658227327436067"/>
    <n v="0.4714869151209351"/>
  </r>
  <r>
    <x v="28"/>
    <s v="Centereach"/>
    <s v="High End"/>
    <s v="Häagen-Dazs"/>
    <s v="Rocky Road"/>
    <n v="740"/>
    <n v="1049.7292199999758"/>
    <n v="776799.62279998208"/>
    <n v="2260.7598797999481"/>
    <n v="1672962.3110519615"/>
    <n v="1211.0306597999722"/>
    <n v="896162.68825197942"/>
    <n v="3.0550809186485783"/>
    <n v="0.53567416452344996"/>
  </r>
  <r>
    <x v="28"/>
    <s v="Centereach"/>
    <s v="High End"/>
    <s v="Häagen-Dazs"/>
    <s v="Almond Hazelnut Swirl"/>
    <n v="666"/>
    <n v="938.7862739999789"/>
    <n v="625231.65848398593"/>
    <n v="2064.2839896599539"/>
    <n v="1374813.1371135293"/>
    <n v="1125.497715659975"/>
    <n v="749581.47862954333"/>
    <n v="3.099525509999931"/>
    <n v="0.54522426240653854"/>
  </r>
  <r>
    <x v="28"/>
    <s v="Centereach"/>
    <s v="High End"/>
    <s v="Häagen-Dazs"/>
    <s v="Honey Vanilla"/>
    <n v="602"/>
    <n v="848.72247599998093"/>
    <n v="510930.93055198854"/>
    <n v="1907.0511728399572"/>
    <n v="1148044.8060496543"/>
    <n v="1058.3286968399761"/>
    <n v="637113.87549766572"/>
    <n v="3.1678590910962745"/>
    <n v="0.55495558373712961"/>
  </r>
  <r>
    <x v="28"/>
    <s v="Centereach"/>
    <s v="High End"/>
    <s v="Häagen-Dazs"/>
    <s v="Raspberry Sorbet"/>
    <n v="565"/>
    <n v="810.20491499998059"/>
    <n v="457765.77697498904"/>
    <n v="1847.0503798499558"/>
    <n v="1043583.464615225"/>
    <n v="1036.8454648499751"/>
    <n v="585817.68764023599"/>
    <n v="3.2691157165485945"/>
    <n v="0.56135202166721776"/>
  </r>
  <r>
    <x v="28"/>
    <s v="Centereach"/>
    <s v="High End"/>
    <s v="Ben and Jerry's"/>
    <s v="Cinnamon Buns"/>
    <n v="998"/>
    <n v="1309.3510499999672"/>
    <n v="1306732.3478999673"/>
    <n v="2651.0593685799336"/>
    <n v="2645757.2498427737"/>
    <n v="1341.7083185799663"/>
    <n v="1339024.9019428063"/>
    <n v="2.6563721128055446"/>
    <n v="0.5061027053870415"/>
  </r>
  <r>
    <x v="28"/>
    <s v="Centereach"/>
    <s v="High End"/>
    <s v="Ben and Jerry's"/>
    <s v="Vanilla HEATH Bar Crunch"/>
    <n v="892"/>
    <n v="1160.2466999999717"/>
    <n v="1034940.0563999747"/>
    <n v="2395.2169873199418"/>
    <n v="2136533.5526893879"/>
    <n v="1234.9702873199701"/>
    <n v="1101593.4962894132"/>
    <n v="2.6852208378026252"/>
    <n v="0.51559850061927126"/>
  </r>
  <r>
    <x v="28"/>
    <s v="Centereach"/>
    <s v="High End"/>
    <s v="Ben and Jerry's"/>
    <s v="Mint Chocolate Chunk"/>
    <n v="870"/>
    <n v="1132.0222499999725"/>
    <n v="984859.35749997606"/>
    <n v="2347.6475960999433"/>
    <n v="2042453.4086069507"/>
    <n v="1215.6253460999708"/>
    <n v="1057594.0511069745"/>
    <n v="2.6984455127585556"/>
    <n v="0.51780571671806386"/>
  </r>
  <r>
    <x v="28"/>
    <s v="Centereach"/>
    <s v="High End"/>
    <s v="Ben and Jerry's"/>
    <s v="Half Baked"/>
    <n v="864"/>
    <n v="1133.7407999999716"/>
    <n v="979552.05119997542"/>
    <n v="2354.2281676799412"/>
    <n v="2034053.1368754692"/>
    <n v="1220.4873676799696"/>
    <n v="1054501.0856754938"/>
    <n v="2.724801119999932"/>
    <n v="0.51842356846946691"/>
  </r>
  <r>
    <x v="28"/>
    <s v="Centereach"/>
    <s v="High End"/>
    <s v="Ben and Jerry's"/>
    <s v="Strawberry Cheesecake"/>
    <n v="860"/>
    <n v="1130.6204999999716"/>
    <n v="972333.62999997556"/>
    <n v="2349.7776417999407"/>
    <n v="2020808.771947949"/>
    <n v="1219.1571417999692"/>
    <n v="1048475.1419479734"/>
    <n v="2.7322995834883033"/>
    <n v="0.51883936595212854"/>
  </r>
  <r>
    <x v="28"/>
    <s v="Centereach"/>
    <s v="High End"/>
    <s v="Ben and Jerry's"/>
    <s v="Dave Matthews Band MagicBrownies Encore Edition"/>
    <n v="832"/>
    <n v="1100.7359999999717"/>
    <n v="915812.35199997644"/>
    <n v="2302.0265855999405"/>
    <n v="1915286.1192191504"/>
    <n v="1201.2905855999688"/>
    <n v="999473.76721917395"/>
    <n v="2.7668588769230054"/>
    <n v="0.521840448374707"/>
  </r>
  <r>
    <x v="28"/>
    <s v="Centereach"/>
    <s v="High End"/>
    <s v="Ben and Jerry's"/>
    <s v="Strawberry Cheesecake"/>
    <n v="799"/>
    <n v="1048.9871249999737"/>
    <n v="838140.71287497901"/>
    <n v="2211.1591876499447"/>
    <n v="1766716.1909323058"/>
    <n v="1162.1720626499709"/>
    <n v="928575.47805732675"/>
    <n v="2.7674082448685167"/>
    <n v="0.52559402739571459"/>
  </r>
  <r>
    <x v="28"/>
    <s v="Centereach"/>
    <s v="High End"/>
    <s v="Ben and Jerry's"/>
    <s v="Butter Pecan"/>
    <n v="777"/>
    <n v="1020.2786999999744"/>
    <n v="792756.54989998008"/>
    <n v="2162.696534519946"/>
    <n v="1680415.207321998"/>
    <n v="1142.4178345199716"/>
    <n v="887658.65742201789"/>
    <n v="2.783393223320394"/>
    <n v="0.52823769598981407"/>
  </r>
  <r>
    <x v="28"/>
    <s v="Centereach"/>
    <s v="High End"/>
    <s v="Ben and Jerry's"/>
    <s v="Coffee"/>
    <n v="719"/>
    <n v="951.72232499997551"/>
    <n v="684288.35167498235"/>
    <n v="2050.312509569947"/>
    <n v="1474174.6943807919"/>
    <n v="1098.5901845699714"/>
    <n v="789886.34270580951"/>
    <n v="2.8516168422391472"/>
    <n v="0.53581596924480579"/>
  </r>
  <r>
    <x v="28"/>
    <s v="Centereach"/>
    <s v="Low End"/>
    <s v="EDY's"/>
    <s v="French Vanilla"/>
    <n v="951"/>
    <n v="1297.2939914639674"/>
    <n v="1233726.585882233"/>
    <n v="2445.3677143999512"/>
    <n v="2325544.6963943536"/>
    <n v="1148.0737229359838"/>
    <n v="1091818.1105121206"/>
    <n v="2.5713645787591495"/>
    <n v="0.46948919631814973"/>
  </r>
  <r>
    <x v="28"/>
    <s v="Centereach"/>
    <s v="High End"/>
    <s v="Häagen-Dazs"/>
    <s v="Macadamia Nut Brittle"/>
    <n v="808"/>
    <n v="1163.6945279999718"/>
    <n v="940265.17862397723"/>
    <n v="2466.33970751994"/>
    <n v="1992802.4836761116"/>
    <n v="1302.6451795199682"/>
    <n v="1052537.3050521342"/>
    <n v="3.0524006281187375"/>
    <n v="0.52816940648855715"/>
  </r>
  <r>
    <x v="28"/>
    <s v="Centereach"/>
    <s v="High End"/>
    <s v="Häagen-Dazs"/>
    <s v="Rum Raisin"/>
    <n v="808"/>
    <n v="1163.8957199999718"/>
    <n v="940427.74175997719"/>
    <n v="2466.7661147999397"/>
    <n v="1993147.0207583513"/>
    <n v="1302.8703947999679"/>
    <n v="1052719.278998374"/>
    <n v="3.0529283599009154"/>
    <n v="0.52816940648855704"/>
  </r>
  <r>
    <x v="28"/>
    <s v="Centereach"/>
    <s v="High End"/>
    <s v="Häagen-Dazs"/>
    <s v="Almond Hazelnut Swirl"/>
    <n v="805"/>
    <n v="1157.9707649999721"/>
    <n v="932166.46582497749"/>
    <n v="2455.8174313499403"/>
    <n v="1976933.032236702"/>
    <n v="1297.8466663499682"/>
    <n v="1044766.5664117245"/>
    <n v="3.0507048836645221"/>
    <n v="0.52847848125117092"/>
  </r>
  <r>
    <x v="28"/>
    <s v="Centereach"/>
    <s v="High End"/>
    <s v="Häagen-Dazs"/>
    <s v="Mint Chip"/>
    <n v="797"/>
    <n v="1148.4475109999719"/>
    <n v="915312.66626697755"/>
    <n v="2439.9338634899409"/>
    <n v="1944627.2892014829"/>
    <n v="1291.486352489969"/>
    <n v="1029314.6229345053"/>
    <n v="3.0613975702508669"/>
    <n v="0.52931203251661141"/>
  </r>
  <r>
    <x v="28"/>
    <s v="Centereach"/>
    <s v="High End"/>
    <s v="Häagen-Dazs"/>
    <s v="Pannacotta"/>
    <n v="795"/>
    <n v="1145.763539999972"/>
    <n v="910882.01429997769"/>
    <n v="2435.3209685999409"/>
    <n v="1936080.1700369529"/>
    <n v="1289.5574285999689"/>
    <n v="1025198.1557369753"/>
    <n v="3.0632968158489824"/>
    <n v="0.52952257432470262"/>
  </r>
  <r>
    <x v="28"/>
    <s v="Centereach"/>
    <s v="High End"/>
    <s v="Häagen-Dazs"/>
    <s v="Vanilla Chocolate Chip"/>
    <n v="788"/>
    <n v="1145.2894439999711"/>
    <n v="902488.08187197719"/>
    <n v="2438.1678999599389"/>
    <n v="1921276.305168432"/>
    <n v="1292.8784559599678"/>
    <n v="1018788.2232964548"/>
    <n v="3.0941217004567751"/>
    <n v="0.53026637582309688"/>
  </r>
  <r>
    <x v="28"/>
    <s v="Centereach"/>
    <s v="Low End"/>
    <s v="Baskin-Robbins"/>
    <s v="Egg Nog"/>
    <n v="316"/>
    <n v="682.84862063998219"/>
    <n v="215780.16412223436"/>
    <n v="1502.6673439999738"/>
    <n v="474842.88070399174"/>
    <n v="819.81872335999162"/>
    <n v="259062.71658175738"/>
    <n v="4.7552764050632081"/>
    <n v="0.54557565693662002"/>
  </r>
  <r>
    <x v="28"/>
    <s v="Centereach"/>
    <s v="Low End"/>
    <s v="Baskin-Robbins"/>
    <s v="Strawberry"/>
    <n v="292"/>
    <n v="647.61344603998248"/>
    <n v="189103.12624367489"/>
    <n v="1469.4656839999739"/>
    <n v="429083.97972799238"/>
    <n v="821.85223795999138"/>
    <n v="239980.85348431749"/>
    <n v="5.0324167260273081"/>
    <n v="0.5592864446639273"/>
  </r>
  <r>
    <x v="28"/>
    <s v="Centereach"/>
    <s v="Low End"/>
    <s v="Baskin-Robbins"/>
    <s v="Pistachio Almond"/>
    <n v="947"/>
    <n v="1113.0034179999709"/>
    <n v="1054014.2368459725"/>
    <n v="2115.2516179999448"/>
    <n v="2003143.2822459477"/>
    <n v="1002.2481999999738"/>
    <n v="949129.04539997526"/>
    <n v="2.2336342323125078"/>
    <n v="0.47381984794208065"/>
  </r>
  <r>
    <x v="28"/>
    <s v="Centereach"/>
    <s v="Low End"/>
    <s v="Baskin-Robbins"/>
    <s v="Cherry Macaroon"/>
    <n v="838"/>
    <n v="992.40066199997341"/>
    <n v="831631.75475597777"/>
    <n v="1937.4194619999482"/>
    <n v="1623557.5091559566"/>
    <n v="945.01879999997482"/>
    <n v="791925.75439997879"/>
    <n v="2.3119563985679572"/>
    <n v="0.48777191441261575"/>
  </r>
  <r>
    <x v="28"/>
    <s v="Centereach"/>
    <s v="Low End"/>
    <s v="Baskin-Robbins"/>
    <s v="Pistachio Almond"/>
    <n v="587"/>
    <n v="690.71526899998196"/>
    <n v="405449.86290298944"/>
    <n v="1481.2833689999613"/>
    <n v="869513.33760297729"/>
    <n v="790.56809999997938"/>
    <n v="464063.47469998786"/>
    <n v="2.5234810374786396"/>
    <n v="0.53370483767309485"/>
  </r>
  <r>
    <x v="28"/>
    <s v="Lake Grove"/>
    <s v="Low End"/>
    <s v="Baskin-Robbins"/>
    <s v="Fudge Ribbon"/>
    <n v="522"/>
    <n v="618.38573399998347"/>
    <n v="322797.35314799135"/>
    <n v="1375.607333999963"/>
    <n v="718067.0283479807"/>
    <n v="757.2215999999795"/>
    <n v="395269.67519998935"/>
    <n v="2.6352630919539521"/>
    <n v="0.55046347986394195"/>
  </r>
  <r>
    <x v="28"/>
    <s v="Lake Grove"/>
    <s v="Low End"/>
    <s v="Baskin-Robbins"/>
    <s v="Chocolate Chip"/>
    <n v="487"/>
    <n v="577.02000199998452"/>
    <n v="281008.74097399245"/>
    <n v="1313.5298019999648"/>
    <n v="639689.01357398287"/>
    <n v="736.50979999998026"/>
    <n v="358680.27259999042"/>
    <n v="2.6971864517453077"/>
    <n v="0.5607103842475285"/>
  </r>
  <r>
    <x v="28"/>
    <s v="Lake Grove"/>
    <s v="Low End"/>
    <s v="Baskin-Robbins"/>
    <s v="Egg Nog"/>
    <n v="438"/>
    <n v="524.19226799998557"/>
    <n v="229596.21338399369"/>
    <n v="1238.6554679999658"/>
    <n v="542531.09498398507"/>
    <n v="714.46319999998025"/>
    <n v="312934.88159999135"/>
    <n v="2.8279805205478672"/>
    <n v="0.57680543012788765"/>
  </r>
  <r>
    <x v="28"/>
    <s v="Lake Grove"/>
    <s v="High End"/>
    <s v="Ben and Jerry's"/>
    <s v="Chocolate Fudge Brownie"/>
    <n v="274"/>
    <n v="689.09706495998091"/>
    <n v="188812.59579903478"/>
    <n v="1526.4860159999716"/>
    <n v="418257.16838399222"/>
    <n v="837.38895103999073"/>
    <n v="229444.57258495744"/>
    <n v="5.571116846715225"/>
    <n v="0.54857295924288785"/>
  </r>
  <r>
    <x v="28"/>
    <s v="Lake Grove"/>
    <s v="High End"/>
    <s v="Ben and Jerry's"/>
    <s v="Peanut Butter Cup"/>
    <n v="979"/>
    <n v="1323.6324749999635"/>
    <n v="1295836.1930249643"/>
    <n v="2503.7760389999312"/>
    <n v="2451196.7421809328"/>
    <n v="1180.1435639999677"/>
    <n v="1155360.5491559685"/>
    <n v="2.5574831859039135"/>
    <n v="0.4713454980068208"/>
  </r>
  <r>
    <x v="28"/>
    <s v="Lake Grove"/>
    <s v="High End"/>
    <s v="Ben and Jerry's"/>
    <s v="Dave Matthews Band MagicBrownies Encore Edition"/>
    <n v="841"/>
    <n v="1117.7520749999708"/>
    <n v="940029.49507497542"/>
    <n v="2176.7826629999431"/>
    <n v="1830674.2195829521"/>
    <n v="1059.0305879999723"/>
    <n v="890644.72450797667"/>
    <n v="2.5883265909630713"/>
    <n v="0.48651186266821161"/>
  </r>
  <r>
    <x v="28"/>
    <s v="Lake Grove"/>
    <s v="High End"/>
    <s v="Ben and Jerry's"/>
    <s v="Imagine Whirled Peace"/>
    <n v="805"/>
    <n v="1070.0864999999719"/>
    <n v="861419.63249997736"/>
    <n v="2102.9230599999451"/>
    <n v="1692853.0632999558"/>
    <n v="1032.8365599999731"/>
    <n v="831433.43079997844"/>
    <n v="2.6123267826086276"/>
    <n v="0.49114329461012241"/>
  </r>
  <r>
    <x v="28"/>
    <s v="Lake Grove"/>
    <s v="High End"/>
    <s v="Ben and Jerry's"/>
    <s v="Chocolate Therapy"/>
    <n v="627"/>
    <n v="841.3712999999774"/>
    <n v="527539.8050999858"/>
    <n v="1752.3603719999528"/>
    <n v="1098729.9532439704"/>
    <n v="910.98907199997541"/>
    <n v="571190.14814398461"/>
    <n v="2.7948331291865274"/>
    <n v="0.51986399975495445"/>
  </r>
  <r>
    <x v="28"/>
    <s v="Lake Grove"/>
    <s v="High End"/>
    <s v="Ben and Jerry's"/>
    <s v="Pistachio Pistachio"/>
    <n v="152"/>
    <n v="241.87282067999351"/>
    <n v="36764.668743359012"/>
    <n v="555.2552279999851"/>
    <n v="84398.794655997728"/>
    <n v="313.38240731999156"/>
    <n v="47634.125912638716"/>
    <n v="3.6529949210525334"/>
    <n v="0.56439343839910672"/>
  </r>
  <r>
    <x v="28"/>
    <s v="Lake Grove"/>
    <s v="High End"/>
    <s v="Ben and Jerry's"/>
    <s v="Chocolate Chip Cookie Dough"/>
    <n v="106"/>
    <n v="140.95672662999618"/>
    <n v="14941.413022779596"/>
    <n v="450.36097299998778"/>
    <n v="47738.263137998707"/>
    <n v="309.4042463699916"/>
    <n v="32796.850115219109"/>
    <n v="4.2486884245281864"/>
    <n v="0.68701389534034951"/>
  </r>
  <r>
    <x v="28"/>
    <s v="Lake Grove"/>
    <s v="Low End"/>
    <s v="EDY's"/>
    <s v="Cookies 'N Cream"/>
    <n v="842"/>
    <n v="1155.3525545799687"/>
    <n v="972806.85095633368"/>
    <n v="2199.6929179999543"/>
    <n v="1852141.4369559614"/>
    <n v="1044.3403634199856"/>
    <n v="879334.58599962771"/>
    <n v="2.6124618978621785"/>
    <n v="0.47476643438464139"/>
  </r>
  <r>
    <x v="28"/>
    <s v="Lake Grove"/>
    <s v="Low End"/>
    <s v="EDY's"/>
    <s v="Nestlé® Drumstick® Sundae Cone Limited Edition New!"/>
    <n v="751"/>
    <n v="1036.0352807299728"/>
    <n v="778062.49582820956"/>
    <n v="2050.2480829999595"/>
    <n v="1539736.3103329695"/>
    <n v="1014.2128022699867"/>
    <n v="761673.81450475997"/>
    <n v="2.7300240785618635"/>
    <n v="0.49467808831503574"/>
  </r>
  <r>
    <x v="28"/>
    <s v="Lake Grove"/>
    <s v="Low End"/>
    <s v="EDY's"/>
    <s v="S'Mores Limited Edition New!"/>
    <n v="665"/>
    <n v="942.29544124997449"/>
    <n v="626626.46843123308"/>
    <n v="1937.4953749999611"/>
    <n v="1288434.4243749741"/>
    <n v="995.1999337499866"/>
    <n v="661807.95594374102"/>
    <n v="2.9135268796991896"/>
    <n v="0.51365280484863429"/>
  </r>
  <r>
    <x v="28"/>
    <s v="Lake Grove"/>
    <s v="High End"/>
    <s v="Häagen-Dazs"/>
    <s v="Banoffee"/>
    <n v="333"/>
    <n v="877.65096611997649"/>
    <n v="292257.77171795216"/>
    <n v="1738.0558519999668"/>
    <n v="578772.59871598892"/>
    <n v="860.40488587999027"/>
    <n v="286514.82699803676"/>
    <n v="5.219386942942843"/>
    <n v="0.49503868640925974"/>
  </r>
  <r>
    <x v="28"/>
    <s v="Lake Grove"/>
    <s v="High End"/>
    <s v="Häagen-Dazs"/>
    <s v="Mocha Chip"/>
    <n v="234"/>
    <n v="436.06876067998826"/>
    <n v="102040.08999911725"/>
    <n v="765.40042799997934"/>
    <n v="179103.70015199517"/>
    <n v="329.33166731999108"/>
    <n v="77063.610152877925"/>
    <n v="3.2709419999999119"/>
    <n v="0.43027369109336316"/>
  </r>
  <r>
    <x v="28"/>
    <s v="Lake Grove"/>
    <s v="High End"/>
    <s v="Häagen-Dazs"/>
    <s v="Vanilla Honey Bee"/>
    <n v="771"/>
    <n v="1134.4039109999703"/>
    <n v="874625.41538097709"/>
    <n v="2260.9547609999408"/>
    <n v="1743196.1207309545"/>
    <n v="1126.5508499999705"/>
    <n v="868570.70534997736"/>
    <n v="2.9324964474707405"/>
    <n v="0.49826333079824059"/>
  </r>
  <r>
    <x v="28"/>
    <s v="Lake Grove"/>
    <s v="High End"/>
    <s v="Häagen-Dazs"/>
    <s v="Coffee"/>
    <n v="729"/>
    <n v="1072.789109999972"/>
    <n v="782063.26118997962"/>
    <n v="2162.2976099999432"/>
    <n v="1576314.9576899586"/>
    <n v="1089.5084999999713"/>
    <n v="794251.69649997901"/>
    <n v="2.966114691357947"/>
    <n v="0.50386611674606618"/>
  </r>
  <r>
    <x v="28"/>
    <s v="Lake Grove"/>
    <s v="High End"/>
    <s v="Häagen-Dazs"/>
    <s v="Vanilla Honey Bee"/>
    <n v="583"/>
    <n v="858.08213699997759"/>
    <n v="500261.88587098691"/>
    <n v="1818.3240869999524"/>
    <n v="1060082.9427209722"/>
    <n v="960.24194999997485"/>
    <n v="559821.05684998538"/>
    <n v="3.1189092401371399"/>
    <n v="0.52809175045592405"/>
  </r>
  <r>
    <x v="28"/>
    <s v="Lake Grove"/>
    <s v="High End"/>
    <s v="Häagen-Dazs"/>
    <s v="Coffee"/>
    <n v="569"/>
    <n v="837.61807199997804"/>
    <n v="476604.68296798749"/>
    <n v="1785.6072719999531"/>
    <n v="1016010.5377679734"/>
    <n v="947.98919999997509"/>
    <n v="539405.85479998589"/>
    <n v="3.1381498629173166"/>
    <n v="0.53090576795097189"/>
  </r>
  <r>
    <x v="28"/>
    <s v="Lake Grove"/>
    <s v="High End"/>
    <s v="Häagen-Dazs"/>
    <s v="Crème Brûlée"/>
    <n v="159"/>
    <n v="269.62271159999273"/>
    <n v="42870.011144398843"/>
    <n v="587.30435999998417"/>
    <n v="93381.393239997487"/>
    <n v="317.68164839999145"/>
    <n v="50511.382095598645"/>
    <n v="3.6937381132074476"/>
    <n v="0.54091484762687614"/>
  </r>
  <r>
    <x v="28"/>
    <s v="Lake Grove"/>
    <s v="High End"/>
    <s v="Häagen-Dazs"/>
    <s v="Cinnamon Dulce de Leche"/>
    <n v="365"/>
    <n v="541.22017499998549"/>
    <n v="197545.36387499471"/>
    <n v="1313.8814249999648"/>
    <n v="479566.72012498713"/>
    <n v="772.6612499999793"/>
    <n v="282021.35624999239"/>
    <n v="3.599675136986205"/>
    <n v="0.58807532803045759"/>
  </r>
  <r>
    <x v="28"/>
    <s v="Lake Grove"/>
    <s v="Low End"/>
    <s v="Baskin-Robbins"/>
    <s v="Banana Nut Fudge"/>
    <n v="246"/>
    <n v="582.76520915998299"/>
    <n v="143360.24145335582"/>
    <n v="911.23023599997339"/>
    <n v="224162.63805599345"/>
    <n v="328.4650268399904"/>
    <n v="80802.396602637629"/>
    <n v="3.7041879512194038"/>
    <n v="0.36046326588311323"/>
  </r>
  <r>
    <x v="28"/>
    <s v="Lake Grove"/>
    <s v="Low End"/>
    <s v="Baskin-Robbins"/>
    <s v="Vanilla Burnt Almond"/>
    <n v="231"/>
    <n v="380.6303882699886"/>
    <n v="87925.61969036737"/>
    <n v="707.04861699997878"/>
    <n v="163328.23052699509"/>
    <n v="326.41822872999018"/>
    <n v="75402.610836627719"/>
    <n v="3.0608165238094318"/>
    <n v="0.46166306090094505"/>
  </r>
  <r>
    <x v="28"/>
    <s v="Lake Grove"/>
    <s v="Low End"/>
    <s v="Baskin-Robbins"/>
    <s v="Vanilla"/>
    <n v="723"/>
    <n v="879.37622399997451"/>
    <n v="635789.0099519816"/>
    <n v="1779.6738239999486"/>
    <n v="1286704.1747519628"/>
    <n v="900.29759999997407"/>
    <n v="650915.16479998117"/>
    <n v="2.4615128962654889"/>
    <n v="0.5058778681008459"/>
  </r>
  <r>
    <x v="28"/>
    <s v="Lake Grove"/>
    <s v="Low End"/>
    <s v="Baskin-Robbins"/>
    <s v="Pistachio Almond"/>
    <n v="707"/>
    <n v="852.03680799997608"/>
    <n v="602390.02325598313"/>
    <n v="1734.3960079999511"/>
    <n v="1226217.9776559654"/>
    <n v="882.35919999997498"/>
    <n v="623827.95439998223"/>
    <n v="2.4531768147099733"/>
    <n v="0.50874148460332469"/>
  </r>
  <r>
    <x v="28"/>
    <s v="Lake Grove"/>
    <s v="Low End"/>
    <s v="Baskin-Robbins"/>
    <s v="Coffee Candy"/>
    <n v="620"/>
    <n v="754.34531999997807"/>
    <n v="467694.0983999864"/>
    <n v="1591.9633199999539"/>
    <n v="987017.25839997141"/>
    <n v="837.61799999997584"/>
    <n v="519323.15999998502"/>
    <n v="2.5676827741934742"/>
    <n v="0.52615408249481532"/>
  </r>
  <r>
    <x v="28"/>
    <s v="Lake Grove"/>
    <s v="Low End"/>
    <s v="Baskin-Robbins"/>
    <s v="Fudge Ribbon"/>
    <n v="430"/>
    <n v="523.34611999998481"/>
    <n v="225038.83159999346"/>
    <n v="1245.0341199999639"/>
    <n v="535364.67159998452"/>
    <n v="721.68799999997907"/>
    <n v="310325.83999999106"/>
    <n v="2.8954281860464275"/>
    <n v="0.57965319054870557"/>
  </r>
  <r>
    <x v="28"/>
    <s v="Lake Grove"/>
    <s v="Low End"/>
    <s v="Baskin-Robbins"/>
    <s v="Coffee Candy"/>
    <n v="116"/>
    <n v="170.96395295999505"/>
    <n v="19831.818543359426"/>
    <n v="488.59721599998579"/>
    <n v="56677.277055998355"/>
    <n v="317.63326303999077"/>
    <n v="36845.458512638928"/>
    <n v="4.2120449655171193"/>
    <n v="0.65009224907249574"/>
  </r>
  <r>
    <x v="28"/>
    <s v="Lake Grove"/>
    <s v="High End"/>
    <s v="Ben and Jerry's"/>
    <s v="Cherry Garcia"/>
    <n v="302"/>
    <n v="750.67268279997882"/>
    <n v="226703.15020559361"/>
    <n v="1593.2118799999691"/>
    <n v="481149.98775999068"/>
    <n v="842.53919719999033"/>
    <n v="254446.83755439706"/>
    <n v="5.2755360264899638"/>
    <n v="0.52883060174018204"/>
  </r>
  <r>
    <x v="28"/>
    <s v="Lake Grove"/>
    <s v="High End"/>
    <s v="Ben and Jerry's"/>
    <s v="Cherry Garcia"/>
    <n v="232"/>
    <n v="609.83623519998264"/>
    <n v="141482.00656639598"/>
    <n v="945.94591999997317"/>
    <n v="219459.45343999378"/>
    <n v="336.10968479999053"/>
    <n v="77977.446873597801"/>
    <n v="4.0773531034481598"/>
    <n v="0.35531596224866646"/>
  </r>
  <r>
    <x v="28"/>
    <s v="Lake Grove"/>
    <s v="High End"/>
    <s v="Ben and Jerry's"/>
    <s v="Cinnamon Buns"/>
    <n v="245"/>
    <n v="438.17749364998724"/>
    <n v="107353.48594424687"/>
    <n v="769.07941499997764"/>
    <n v="188424.45667499452"/>
    <n v="330.9019213499904"/>
    <n v="81070.970730747649"/>
    <n v="3.139099653061133"/>
    <n v="0.43025715536801884"/>
  </r>
  <r>
    <x v="28"/>
    <s v="Lake Grove"/>
    <s v="High End"/>
    <s v="Ben and Jerry's"/>
    <s v="Chubby Hubby"/>
    <n v="913"/>
    <n v="1243.2320999999649"/>
    <n v="1135070.9072999679"/>
    <n v="2382.291123999933"/>
    <n v="2175031.7962119388"/>
    <n v="1139.0590239999681"/>
    <n v="1039960.8889119709"/>
    <n v="2.6093002453449432"/>
    <n v="0.47813594758622796"/>
  </r>
  <r>
    <x v="28"/>
    <s v="Lake Grove"/>
    <s v="High End"/>
    <s v="Ben and Jerry's"/>
    <s v="Raspberry Chocolate Chunk"/>
    <n v="779"/>
    <n v="1061.2901249999702"/>
    <n v="826745.00737497676"/>
    <n v="2100.3039049999406"/>
    <n v="1636136.7419949537"/>
    <n v="1039.0137799999704"/>
    <n v="809391.73461997695"/>
    <n v="2.6961539216944037"/>
    <n v="0.49469687578379273"/>
  </r>
  <r>
    <x v="28"/>
    <s v="Lake Grove"/>
    <s v="High End"/>
    <s v="Ben and Jerry's"/>
    <s v="Half Baked"/>
    <n v="658"/>
    <n v="907.39844999997354"/>
    <n v="597068.18009998254"/>
    <n v="1867.1508179999455"/>
    <n v="1228585.238243964"/>
    <n v="959.75236799997197"/>
    <n v="631517.0581439815"/>
    <n v="2.8376152249239293"/>
    <n v="0.51401973463934714"/>
  </r>
  <r>
    <x v="28"/>
    <s v="Lake Grove"/>
    <s v="High End"/>
    <s v="Ben and Jerry's"/>
    <s v="Chubby Hubby"/>
    <n v="634"/>
    <n v="864.03104999997561"/>
    <n v="547795.68569998455"/>
    <n v="1794.4831619999493"/>
    <n v="1137702.3247079679"/>
    <n v="930.45211199997368"/>
    <n v="589906.63900798338"/>
    <n v="2.8304150820188476"/>
    <n v="0.51850701734252325"/>
  </r>
  <r>
    <x v="28"/>
    <s v="Lake Grove"/>
    <s v="High End"/>
    <s v="Ben and Jerry's"/>
    <s v="Pistachio Pistachio"/>
    <n v="586"/>
    <n v="806.26274999997668"/>
    <n v="472469.97149998631"/>
    <n v="1709.2281099999507"/>
    <n v="1001607.672459971"/>
    <n v="902.965359999974"/>
    <n v="529137.70095998468"/>
    <n v="2.9167715187712471"/>
    <n v="0.52828838627045516"/>
  </r>
  <r>
    <x v="28"/>
    <s v="Selden"/>
    <s v="High End"/>
    <s v="Ben and Jerry's"/>
    <s v="Raspberry Chocolate Chunk"/>
    <n v="550"/>
    <n v="749.67749999997886"/>
    <n v="412322.62499998836"/>
    <n v="1617.1830999999543"/>
    <n v="889450.70499997481"/>
    <n v="867.5055999999754"/>
    <n v="477128.07999998645"/>
    <n v="2.9403329090908259"/>
    <n v="0.53643004307922826"/>
  </r>
  <r>
    <x v="28"/>
    <s v="Selden"/>
    <s v="High End"/>
    <s v="Ben and Jerry's"/>
    <s v="Strawberry"/>
    <n v="451"/>
    <n v="628.23172499998122"/>
    <n v="283332.50797499152"/>
    <n v="1438.7822089999568"/>
    <n v="648890.77625898051"/>
    <n v="810.55048399997554"/>
    <n v="365558.26828398899"/>
    <n v="3.1902044545453587"/>
    <n v="0.56335870636276397"/>
  </r>
  <r>
    <x v="28"/>
    <s v="Selden"/>
    <s v="High End"/>
    <s v="Ben and Jerry's"/>
    <s v="Vanilla HEATH Bar Crunch"/>
    <n v="113"/>
    <n v="150.2260861499955"/>
    <n v="16975.54773494949"/>
    <n v="471.11116499998587"/>
    <n v="53235.561644998401"/>
    <n v="320.88507884999035"/>
    <n v="36260.01391004891"/>
    <n v="4.1691253539821762"/>
    <n v="0.68112391021342056"/>
  </r>
  <r>
    <x v="28"/>
    <s v="Selden"/>
    <s v="Low End"/>
    <s v="EDY's"/>
    <s v="Eggnog (Holiday)"/>
    <n v="941"/>
    <n v="1293.6618766099634"/>
    <n v="1217335.8258899755"/>
    <n v="2374.1032309999473"/>
    <n v="2234031.1403709506"/>
    <n v="1080.4413543899839"/>
    <n v="1016695.314480975"/>
    <n v="2.5229577375132277"/>
    <n v="0.45509451328066863"/>
  </r>
  <r>
    <x v="28"/>
    <s v="Selden"/>
    <s v="Low End"/>
    <s v="EDY's"/>
    <s v="Peppermint (Holiday)"/>
    <n v="919"/>
    <n v="1278.8359853699628"/>
    <n v="1175250.2705549959"/>
    <n v="2358.534226999946"/>
    <n v="2167492.9546129503"/>
    <n v="1079.6982416299832"/>
    <n v="992242.68405795447"/>
    <n v="2.5664137399346529"/>
    <n v="0.45778357984796286"/>
  </r>
  <r>
    <x v="28"/>
    <s v="Selden"/>
    <s v="Low End"/>
    <s v="EDY's"/>
    <s v="Peppermint (Holiday)"/>
    <n v="888"/>
    <n v="1240.698096959964"/>
    <n v="1101739.9101004479"/>
    <n v="2311.6132159999474"/>
    <n v="2052712.5358079532"/>
    <n v="1070.9151190399834"/>
    <n v="950972.62570750527"/>
    <n v="2.603168036035977"/>
    <n v="0.46327608426340117"/>
  </r>
  <r>
    <x v="28"/>
    <s v="Selden"/>
    <s v="Low End"/>
    <s v="EDY's"/>
    <s v="Nestlé® Drumstick® Sundae Cone Limited Edition New!"/>
    <n v="796"/>
    <n v="1116.5794208799684"/>
    <n v="888797.21902045491"/>
    <n v="2156.1626479999532"/>
    <n v="1716305.4678079628"/>
    <n v="1039.5832271199847"/>
    <n v="827508.24878750788"/>
    <n v="2.708747045226072"/>
    <n v="0.48214508682093044"/>
  </r>
  <r>
    <x v="28"/>
    <s v="Selden"/>
    <s v="Low End"/>
    <s v="EDY's"/>
    <s v="Vanilla"/>
    <n v="360"/>
    <n v="587.94708479998292"/>
    <n v="211660.95052799385"/>
    <n v="1007.9260799999707"/>
    <n v="362853.38879998948"/>
    <n v="419.97899519998782"/>
    <n v="151192.43827199563"/>
    <n v="2.7997946666665854"/>
    <n v="0.41667638483965014"/>
  </r>
  <r>
    <x v="28"/>
    <s v="Selden"/>
    <s v="Low End"/>
    <s v="EDY's"/>
    <s v="Chocolate Chip"/>
    <n v="320"/>
    <n v="539.7540595999842"/>
    <n v="172721.29907199496"/>
    <n v="949.27115999997216"/>
    <n v="303766.77119999111"/>
    <n v="409.51710039998795"/>
    <n v="131045.47212799615"/>
    <n v="2.9664723749999129"/>
    <n v="0.43140160331005944"/>
  </r>
  <r>
    <x v="28"/>
    <s v="Selden"/>
    <s v="Low End"/>
    <s v="EDY's"/>
    <s v="Caramel Delight"/>
    <n v="309"/>
    <n v="520.01822285998526"/>
    <n v="160685.63086373545"/>
    <n v="921.67410599997379"/>
    <n v="284797.2987539919"/>
    <n v="401.65588313998853"/>
    <n v="124111.66789025645"/>
    <n v="2.9827640970872937"/>
    <n v="0.43578948407605578"/>
  </r>
  <r>
    <x v="28"/>
    <s v="Selden"/>
    <s v="Low End"/>
    <s v="EDY's"/>
    <s v="Peppermint (Holiday)"/>
    <n v="139"/>
    <n v="191.1714173999944"/>
    <n v="26572.827018599222"/>
    <n v="520.12553999998477"/>
    <n v="72297.450059997878"/>
    <n v="328.95412259999034"/>
    <n v="45724.623041398656"/>
    <n v="3.7419103597121208"/>
    <n v="0.63245139356163893"/>
  </r>
  <r>
    <x v="28"/>
    <s v="Selden"/>
    <s v="High End"/>
    <s v="Häagen-Dazs"/>
    <s v="Pistachio"/>
    <n v="258"/>
    <n v="502.58418737998539"/>
    <n v="129666.72034403624"/>
    <n v="844.67899799997554"/>
    <n v="217927.18148399369"/>
    <n v="342.09481061999014"/>
    <n v="88260.46113995745"/>
    <n v="3.2739496046510679"/>
    <n v="0.40499978267483816"/>
  </r>
  <r>
    <x v="28"/>
    <s v="Selden"/>
    <s v="High End"/>
    <s v="Häagen-Dazs"/>
    <s v="Chocolate Chip"/>
    <n v="939"/>
    <n v="1445.8872239999569"/>
    <n v="1357688.1033359596"/>
    <n v="2780.7036239999175"/>
    <n v="2611080.7029359224"/>
    <n v="1334.8163999999606"/>
    <n v="1253392.5995999628"/>
    <n v="2.961345712459976"/>
    <n v="0.48002828797694269"/>
  </r>
  <r>
    <x v="28"/>
    <s v="Selden"/>
    <s v="High End"/>
    <s v="Häagen-Dazs"/>
    <s v="Pannacotta"/>
    <n v="825"/>
    <n v="1243.6429499999649"/>
    <n v="1026005.4337499711"/>
    <n v="2446.8754499999309"/>
    <n v="2018672.246249943"/>
    <n v="1203.232499999966"/>
    <n v="992666.81249997194"/>
    <n v="2.9659096363635524"/>
    <n v="0.49174243830024122"/>
  </r>
  <r>
    <x v="28"/>
    <s v="Selden"/>
    <s v="High End"/>
    <s v="Häagen-Dazs"/>
    <s v="Pistachio"/>
    <n v="692"/>
    <n v="1055.9034239999692"/>
    <n v="730685.16940797865"/>
    <n v="2151.5898239999374"/>
    <n v="1488900.1582079567"/>
    <n v="1095.6863999999682"/>
    <n v="758214.98879997805"/>
    <n v="3.109233849710892"/>
    <n v="0.50924501862674743"/>
  </r>
  <r>
    <x v="28"/>
    <s v="Selden"/>
    <s v="High End"/>
    <s v="Häagen-Dazs"/>
    <s v="Belgian Chocolate"/>
    <n v="683"/>
    <n v="1052.3745959999685"/>
    <n v="718771.84906797844"/>
    <n v="2150.4351959999358"/>
    <n v="1468747.2388679562"/>
    <n v="1098.0605999999673"/>
    <n v="749975.38979997777"/>
    <n v="3.1485141961931711"/>
    <n v="0.51062250192076941"/>
  </r>
  <r>
    <x v="28"/>
    <s v="Selden"/>
    <s v="High End"/>
    <s v="Häagen-Dazs"/>
    <s v="Crème Brûlée"/>
    <n v="417"/>
    <n v="631.09697399998197"/>
    <n v="263167.4381579925"/>
    <n v="1467.1258739999582"/>
    <n v="611791.48945798259"/>
    <n v="836.02889999997626"/>
    <n v="348624.0512999901"/>
    <n v="3.5182874676257989"/>
    <n v="0.56984128956885949"/>
  </r>
  <r>
    <x v="28"/>
    <s v="Selden"/>
    <s v="Low End"/>
    <s v="Baskin-Robbins"/>
    <s v="World Class Chocolate"/>
    <n v="223"/>
    <n v="556.88835908998249"/>
    <n v="124186.10407706609"/>
    <n v="893.55683899997189"/>
    <n v="199263.17509699374"/>
    <n v="336.6684799099894"/>
    <n v="75077.071019927651"/>
    <n v="4.0069813408070489"/>
    <n v="0.37677343534942154"/>
  </r>
  <r>
    <x v="28"/>
    <s v="Selden"/>
    <s v="Low End"/>
    <s v="Baskin-Robbins"/>
    <s v="Cherry Macaroon"/>
    <n v="966"/>
    <n v="1208.3829239999623"/>
    <n v="1167297.9045839636"/>
    <n v="2287.0605239999286"/>
    <n v="2209300.4661839311"/>
    <n v="1078.6775999999663"/>
    <n v="1042002.5615999675"/>
    <n v="2.3675574782607955"/>
    <n v="0.47164366166988242"/>
  </r>
  <r>
    <x v="28"/>
    <s v="Selden"/>
    <s v="Low End"/>
    <s v="Baskin-Robbins"/>
    <s v="Burgundy Cherry"/>
    <n v="868"/>
    <n v="1074.9112359999674"/>
    <n v="933022.9528479717"/>
    <n v="2081.7926359999369"/>
    <n v="1806996.0080479453"/>
    <n v="1006.8813999999695"/>
    <n v="873973.05519997363"/>
    <n v="2.3983786129031532"/>
    <n v="0.48366075592170554"/>
  </r>
  <r>
    <x v="28"/>
    <s v="Selden"/>
    <s v="Low End"/>
    <s v="Baskin-Robbins"/>
    <s v="Peppermint Stick"/>
    <n v="819"/>
    <n v="1024.987508999968"/>
    <n v="839464.76987097377"/>
    <n v="2011.7316089999372"/>
    <n v="1647608.1877709485"/>
    <n v="986.74409999996919"/>
    <n v="808143.41789997474"/>
    <n v="2.4563267509156743"/>
    <n v="0.49049490279197577"/>
  </r>
  <r>
    <x v="28"/>
    <s v="Selden"/>
    <s v="Low End"/>
    <s v="Baskin-Robbins"/>
    <s v="Fudge Ribbon"/>
    <n v="704"/>
    <n v="882.88499199997227"/>
    <n v="621551.03436798044"/>
    <n v="1799.1957919999436"/>
    <n v="1266633.8375679604"/>
    <n v="916.31079999997132"/>
    <n v="645082.80319997994"/>
    <n v="2.5556758409090108"/>
    <n v="0.50928909687000867"/>
  </r>
  <r>
    <x v="28"/>
    <s v="Selden"/>
    <s v="Low End"/>
    <s v="Baskin-Robbins"/>
    <s v="Burgundy Cherry"/>
    <n v="673"/>
    <n v="851.77571999997269"/>
    <n v="573245.05955998157"/>
    <n v="1756.8037199999435"/>
    <n v="1182328.9035599621"/>
    <n v="905.0279999999708"/>
    <n v="609083.84399998048"/>
    <n v="2.6104067161960529"/>
    <n v="0.51515601298931668"/>
  </r>
  <r>
    <x v="28"/>
    <s v="Selden"/>
    <s v="Low End"/>
    <s v="Baskin-Robbins"/>
    <s v="Pistachio Almond"/>
    <n v="529"/>
    <n v="670.26045699997849"/>
    <n v="354567.78175298864"/>
    <n v="1484.5997569999522"/>
    <n v="785353.27145297476"/>
    <n v="814.33929999997372"/>
    <n v="430785.48969998612"/>
    <n v="2.8064267618146546"/>
    <n v="0.54852447345510369"/>
  </r>
  <r>
    <x v="28"/>
    <s v="Selden"/>
    <s v="Low End"/>
    <s v="Baskin-Robbins"/>
    <s v="Burgundy Cherry"/>
    <n v="159"/>
    <n v="252.26629184999226"/>
    <n v="40110.340404148767"/>
    <n v="577.61663499998235"/>
    <n v="91841.0449649972"/>
    <n v="325.35034314999007"/>
    <n v="51730.704560848433"/>
    <n v="3.6328090251571217"/>
    <n v="0.5632634578642286"/>
  </r>
  <r>
    <x v="28"/>
    <s v="Selden"/>
    <s v="Low End"/>
    <s v="Baskin-Robbins"/>
    <s v="Chocolate"/>
    <n v="412"/>
    <n v="510.78523999998441"/>
    <n v="210443.51887999359"/>
    <n v="1234.7112399999623"/>
    <n v="508701.03087998449"/>
    <n v="723.92599999997788"/>
    <n v="298257.51199999091"/>
    <n v="2.9968719417474814"/>
    <n v="0.58631198659858308"/>
  </r>
  <r>
    <x v="28"/>
    <s v="Selden"/>
    <s v="Low End"/>
    <s v="Baskin-Robbins"/>
    <s v="Vanilla"/>
    <n v="140"/>
    <n v="219.91104479999311"/>
    <n v="30787.546271999036"/>
    <n v="547.67407999998284"/>
    <n v="76674.371199997593"/>
    <n v="327.76303519998976"/>
    <n v="45886.824927998561"/>
    <n v="3.9119577142855917"/>
    <n v="0.59846366145354191"/>
  </r>
  <r>
    <x v="28"/>
    <s v="Selden"/>
    <s v="High End"/>
    <s v="Ben and Jerry's"/>
    <s v="Coffee"/>
    <n v="215"/>
    <n v="383.74617604998826"/>
    <n v="82505.427850747481"/>
    <n v="717.63645499997801"/>
    <n v="154291.83782499528"/>
    <n v="333.89027894998975"/>
    <n v="71786.409974247799"/>
    <n v="3.3378439767440837"/>
    <n v="0.46526382073218392"/>
  </r>
  <r>
    <x v="28"/>
    <s v="Smithtown"/>
    <s v="High End"/>
    <s v="Ben and Jerry's"/>
    <s v="Imagine Whirled Peace"/>
    <n v="905"/>
    <n v="1294.6477499999585"/>
    <n v="1171656.2137499624"/>
    <n v="2484.99250999992"/>
    <n v="2248918.2215499277"/>
    <n v="1190.3447599999615"/>
    <n v="1077262.0077999653"/>
    <n v="2.7458480773479779"/>
    <n v="0.47901341964205751"/>
  </r>
  <r>
    <x v="28"/>
    <s v="Smithtown"/>
    <s v="High End"/>
    <s v="Ben and Jerry's"/>
    <s v="Key Lime Pie"/>
    <n v="810"/>
    <n v="1145.9879999999641"/>
    <n v="928250.27999997092"/>
    <n v="2249.15471999993"/>
    <n v="1821815.3231999432"/>
    <n v="1103.1667199999658"/>
    <n v="893565.04319997225"/>
    <n v="2.7767342222221356"/>
    <n v="0.49048058374570169"/>
  </r>
  <r>
    <x v="28"/>
    <s v="Smithtown"/>
    <s v="High End"/>
    <s v="Ben and Jerry's"/>
    <s v="S'mores"/>
    <n v="693"/>
    <n v="980.9241749999693"/>
    <n v="679780.45327497867"/>
    <n v="1993.3473869999377"/>
    <n v="1381389.7391909568"/>
    <n v="1012.4232119999684"/>
    <n v="701609.28591597814"/>
    <n v="2.8764031558440659"/>
    <n v="0.50790104053247997"/>
  </r>
  <r>
    <x v="28"/>
    <s v="Smithtown"/>
    <s v="High End"/>
    <s v="Ben and Jerry's"/>
    <s v="Cinnamon Buns"/>
    <n v="566"/>
    <n v="801.286199999975"/>
    <n v="453527.98919998587"/>
    <n v="1714.7839279999464"/>
    <n v="970567.70324796962"/>
    <n v="913.4977279999714"/>
    <n v="517039.71404798375"/>
    <n v="3.0296535830387747"/>
    <n v="0.53271885342746228"/>
  </r>
  <r>
    <x v="28"/>
    <s v="Smithtown"/>
    <s v="Low End"/>
    <s v="EDY's"/>
    <s v="Hot Chocolate Limited Edition  New!"/>
    <n v="497"/>
    <n v="780.54201643997544"/>
    <n v="387929.38217066781"/>
    <n v="1253.7339239999606"/>
    <n v="623105.76022798044"/>
    <n v="473.19190755998511"/>
    <n v="235176.37805731263"/>
    <n v="2.5226034688127981"/>
    <n v="0.37742610174437619"/>
  </r>
  <r>
    <x v="28"/>
    <s v="Smithtown"/>
    <s v="Low End"/>
    <s v="EDY's"/>
    <s v="Caramel Delight"/>
    <n v="309"/>
    <n v="534.24885671998368"/>
    <n v="165082.89672647495"/>
    <n v="946.89631199997098"/>
    <n v="292590.96040799102"/>
    <n v="412.6474552799873"/>
    <n v="127508.06368151607"/>
    <n v="3.064389359223207"/>
    <n v="0.43578948407605578"/>
  </r>
  <r>
    <x v="28"/>
    <s v="Smithtown"/>
    <s v="High End"/>
    <s v="Häagen-Dazs"/>
    <s v="Vanilla Chocolate Chip"/>
    <n v="993"/>
    <n v="1557.4718429999514"/>
    <n v="1546569.5400989517"/>
    <n v="2968.1328929999067"/>
    <n v="2947355.9627489075"/>
    <n v="1410.6610499999554"/>
    <n v="1400786.4226499558"/>
    <n v="2.9890562870089696"/>
    <n v="0.47526883089597555"/>
  </r>
  <r>
    <x v="28"/>
    <s v="Smithtown"/>
    <s v="High End"/>
    <s v="Häagen-Dazs"/>
    <s v="Pannacotta"/>
    <n v="971"/>
    <n v="1504.3489379999544"/>
    <n v="1460722.8187979558"/>
    <n v="2877.2332379999125"/>
    <n v="2793793.474097915"/>
    <n v="1372.8842999999581"/>
    <n v="1333070.6552999592"/>
    <n v="2.9631650236868308"/>
    <n v="0.47715433071887786"/>
  </r>
  <r>
    <x v="28"/>
    <s v="Smithtown"/>
    <s v="High End"/>
    <s v="Häagen-Dazs"/>
    <s v="Banoffee"/>
    <n v="885"/>
    <n v="1385.4347549999568"/>
    <n v="1226109.7581749617"/>
    <n v="2691.5590049999159"/>
    <n v="2382029.7194249257"/>
    <n v="1306.1242499999591"/>
    <n v="1155919.9612499641"/>
    <n v="3.0413096101693964"/>
    <n v="0.48526680915174658"/>
  </r>
  <r>
    <x v="28"/>
    <s v="Smithtown"/>
    <s v="High End"/>
    <s v="Häagen-Dazs"/>
    <s v="Raspberry Sorbet"/>
    <n v="807"/>
    <n v="1251.0711179999619"/>
    <n v="1009614.3922259692"/>
    <n v="2471.6784179999245"/>
    <n v="1994644.4833259392"/>
    <n v="1220.6072999999626"/>
    <n v="985030.09109996993"/>
    <n v="3.0627985353158915"/>
    <n v="0.49383742282609511"/>
  </r>
  <r>
    <x v="28"/>
    <s v="Smithtown"/>
    <s v="High End"/>
    <s v="Häagen-Dazs"/>
    <s v="Vanilla Honey Bee"/>
    <n v="651"/>
    <n v="1031.111738999967"/>
    <n v="671253.74208897853"/>
    <n v="2129.3383889999313"/>
    <n v="1386199.2912389552"/>
    <n v="1098.2266499999644"/>
    <n v="714945.54914997669"/>
    <n v="3.2708731013823829"/>
    <n v="0.51575956910998977"/>
  </r>
  <r>
    <x v="28"/>
    <s v="Smithtown"/>
    <s v="High End"/>
    <s v="Häagen-Dazs"/>
    <s v="Belgian Chocolate"/>
    <n v="532"/>
    <n v="824.87823599997489"/>
    <n v="438835.22155198664"/>
    <n v="1788.8178359999454"/>
    <n v="951651.08875197091"/>
    <n v="963.93959999997048"/>
    <n v="512815.86719998426"/>
    <n v="3.3624395413532806"/>
    <n v="0.53886962696854501"/>
  </r>
  <r>
    <x v="28"/>
    <s v="Smithtown"/>
    <s v="High End"/>
    <s v="Häagen-Dazs"/>
    <s v="Raspberry Sorbet"/>
    <n v="527"/>
    <n v="817.2568439999751"/>
    <n v="430694.35678798688"/>
    <n v="1776.680243999946"/>
    <n v="936310.48858797154"/>
    <n v="959.42339999997091"/>
    <n v="505616.13179998467"/>
    <n v="3.3713097609107137"/>
    <n v="0.54000904396840921"/>
  </r>
  <r>
    <x v="28"/>
    <s v="Smithtown"/>
    <s v="High End"/>
    <s v="Häagen-Dazs"/>
    <s v="Pistachio"/>
    <n v="350"/>
    <n v="548.60924999998281"/>
    <n v="192013.23749999399"/>
    <n v="1351.2217499999576"/>
    <n v="472927.61249998515"/>
    <n v="802.61249999997483"/>
    <n v="280914.37499999115"/>
    <n v="3.8606335714284503"/>
    <n v="0.59399021663172602"/>
  </r>
  <r>
    <x v="28"/>
    <s v="Smithtown"/>
    <s v="Low End"/>
    <s v="Baskin-Robbins"/>
    <s v="Banana Nut Fudge"/>
    <n v="277"/>
    <n v="672.77520857997752"/>
    <n v="186358.73277665378"/>
    <n v="1520.4835179999659"/>
    <n v="421173.93448599055"/>
    <n v="847.70830941998838"/>
    <n v="234815.20170933678"/>
    <n v="5.4891101732850753"/>
    <n v="0.55752548408749503"/>
  </r>
  <r>
    <x v="28"/>
    <s v="Smithtown"/>
    <s v="Low End"/>
    <s v="Baskin-Robbins"/>
    <s v="Orange Sherbet"/>
    <n v="214"/>
    <n v="549.15534059998197"/>
    <n v="117519.24288839614"/>
    <n v="890.9002599999709"/>
    <n v="190652.65563999378"/>
    <n v="341.74491939998893"/>
    <n v="73133.412751597643"/>
    <n v="4.1630853271026673"/>
    <n v="0.38359503834918635"/>
  </r>
  <r>
    <x v="28"/>
    <s v="Smithtown"/>
    <s v="Low End"/>
    <s v="Baskin-Robbins"/>
    <s v="Chocolate Fudge"/>
    <n v="277"/>
    <n v="480.12498155998435"/>
    <n v="132994.61989211568"/>
    <n v="820.24227599997312"/>
    <n v="227207.11045199254"/>
    <n v="340.11729443998877"/>
    <n v="94212.490559876867"/>
    <n v="2.9611634512634408"/>
    <n v="0.41465467507797649"/>
  </r>
  <r>
    <x v="28"/>
    <s v="Smithtown"/>
    <s v="Low End"/>
    <s v="Baskin-Robbins"/>
    <s v="Chocolate Fudge"/>
    <n v="984"/>
    <n v="1252.6349519999592"/>
    <n v="1232592.7927679599"/>
    <n v="2361.8747519999229"/>
    <n v="2324084.7559679239"/>
    <n v="1109.2397999999637"/>
    <n v="1091491.963199964"/>
    <n v="2.4002792195121168"/>
    <n v="0.46964378575143001"/>
  </r>
  <r>
    <x v="28"/>
    <s v="Smithtown"/>
    <s v="Low End"/>
    <s v="Baskin-Robbins"/>
    <s v="Cherry Macaroon"/>
    <n v="626"/>
    <n v="804.62346599997318"/>
    <n v="503694.28971598321"/>
    <n v="1693.3818659999436"/>
    <n v="1060057.0481159647"/>
    <n v="888.75839999997038"/>
    <n v="556362.75839998154"/>
    <n v="2.7050828530350537"/>
    <n v="0.52484228031765168"/>
  </r>
  <r>
    <x v="28"/>
    <s v="Smithtown"/>
    <s v="Low End"/>
    <s v="Baskin-Robbins"/>
    <s v="Lemon Crisp"/>
    <n v="509"/>
    <n v="662.03797599997733"/>
    <n v="336977.32978398848"/>
    <n v="1484.9203759999491"/>
    <n v="755824.47138397407"/>
    <n v="822.88239999997177"/>
    <n v="418847.1415999856"/>
    <n v="2.917328833005794"/>
    <n v="0.55415927567553291"/>
  </r>
  <r>
    <x v="28"/>
    <s v="St James"/>
    <s v="Low End"/>
    <s v="Baskin-Robbins"/>
    <s v="Rocky Road"/>
    <n v="507"/>
    <n v="653.48396099997808"/>
    <n v="331316.36822698888"/>
    <n v="1467.6428609999509"/>
    <n v="744094.93052697508"/>
    <n v="814.15889999997285"/>
    <n v="412778.5622999862"/>
    <n v="2.8947590946744595"/>
    <n v="0.55473911374137774"/>
  </r>
  <r>
    <x v="28"/>
    <s v="St James"/>
    <s v="Low End"/>
    <s v="Baskin-Robbins"/>
    <s v="Lemon Sherbet"/>
    <n v="470"/>
    <n v="604.39085999997985"/>
    <n v="284063.70419999055"/>
    <n v="1392.7548599999536"/>
    <n v="654594.78419997822"/>
    <n v="788.36399999997377"/>
    <n v="370531.07999998768"/>
    <n v="2.9633082127658588"/>
    <n v="0.56604649004778917"/>
  </r>
  <r>
    <x v="28"/>
    <s v="St James"/>
    <s v="Low End"/>
    <s v="Baskin-Robbins"/>
    <s v="Vanilla Burnt Almond"/>
    <n v="151"/>
    <n v="244.54138265999197"/>
    <n v="36925.748781658789"/>
    <n v="578.857085999981"/>
    <n v="87407.419985997127"/>
    <n v="334.315703339989"/>
    <n v="50481.671204338338"/>
    <n v="3.8334906357614638"/>
    <n v="0.57754446032643014"/>
  </r>
  <r>
    <x v="28"/>
    <s v="St James"/>
    <s v="High End"/>
    <s v="Ben and Jerry's"/>
    <s v="Raspberry Chocolate Chunk"/>
    <n v="316"/>
    <n v="840.76731963997122"/>
    <n v="265682.4730062309"/>
    <n v="1711.9426439999584"/>
    <n v="540973.87550398684"/>
    <n v="871.17532435998714"/>
    <n v="275291.40249775595"/>
    <n v="5.4175400126580957"/>
    <n v="0.50888114003894647"/>
  </r>
  <r>
    <x v="28"/>
    <s v="St James"/>
    <s v="High End"/>
    <s v="Ben and Jerry's"/>
    <s v="Orange &amp; Cream"/>
    <n v="270"/>
    <n v="731.91105449997565"/>
    <n v="197615.98471499342"/>
    <n v="1594.0719499999634"/>
    <n v="430399.42649999011"/>
    <n v="862.16089549998776"/>
    <n v="232783.44178499668"/>
    <n v="5.9039701851850497"/>
    <n v="0.54085444229791979"/>
  </r>
  <r>
    <x v="28"/>
    <s v="St James"/>
    <s v="High End"/>
    <s v="Ben and Jerry's"/>
    <s v="Oatmeal Cookie Chunk"/>
    <n v="922"/>
    <n v="1354.6484999999539"/>
    <n v="1248985.9169999575"/>
    <n v="2590.9603399999119"/>
    <n v="2388865.4334799186"/>
    <n v="1236.311839999958"/>
    <n v="1139879.5164799611"/>
    <n v="2.8101522125812495"/>
    <n v="0.47716355241470043"/>
  </r>
  <r>
    <x v="28"/>
    <s v="St James"/>
    <s v="High End"/>
    <s v="Ben and Jerry's"/>
    <s v="Banana Split"/>
    <n v="915"/>
    <n v="1338.1874999999548"/>
    <n v="1224441.5624999586"/>
    <n v="2563.1774999999134"/>
    <n v="2345307.4124999209"/>
    <n v="1224.9899999999586"/>
    <n v="1120865.8499999624"/>
    <n v="2.801286885245807"/>
    <n v="0.47791852105443344"/>
  </r>
  <r>
    <x v="28"/>
    <s v="St James"/>
    <s v="High End"/>
    <s v="Ben and Jerry's"/>
    <s v="Black Raspberry"/>
    <n v="841"/>
    <n v="1210.8507749999605"/>
    <n v="1018325.5017749668"/>
    <n v="2358.0890909999234"/>
    <n v="1983152.9255309356"/>
    <n v="1147.2383159999629"/>
    <n v="964827.4237559688"/>
    <n v="2.8039109286562702"/>
    <n v="0.48651186266821167"/>
  </r>
  <r>
    <x v="28"/>
    <s v="St James"/>
    <s v="High End"/>
    <s v="Ben and Jerry's"/>
    <s v="Black Raspberry"/>
    <n v="571"/>
    <n v="822.7538999999731"/>
    <n v="469792.47689998464"/>
    <n v="1756.4827159999427"/>
    <n v="1002951.6308359673"/>
    <n v="933.72881599996958"/>
    <n v="533159.15393598261"/>
    <n v="3.0761518669000747"/>
    <n v="0.53159009621589703"/>
  </r>
  <r>
    <x v="28"/>
    <s v="St James"/>
    <s v="High End"/>
    <s v="Ben and Jerry's"/>
    <s v="Mint Chocolate Chunk"/>
    <n v="560"/>
    <n v="807.0299999999736"/>
    <n v="451936.7999999852"/>
    <n v="1732.1681999999435"/>
    <n v="970014.19199996837"/>
    <n v="925.13819999996986"/>
    <n v="518077.39199998317"/>
    <n v="3.093157499999899"/>
    <n v="0.534092589853572"/>
  </r>
  <r>
    <x v="28"/>
    <s v="St James"/>
    <s v="High End"/>
    <s v="Ben and Jerry's"/>
    <s v="Key Lime Pie"/>
    <n v="479"/>
    <n v="696.2264999999768"/>
    <n v="333492.49349998886"/>
    <n v="1564.4246599999478"/>
    <n v="749359.412139975"/>
    <n v="868.19815999997104"/>
    <n v="415866.91863998614"/>
    <n v="3.2660222546971771"/>
    <n v="0.55496322846253265"/>
  </r>
  <r>
    <x v="28"/>
    <s v="St James"/>
    <s v="High End"/>
    <s v="Ben and Jerry's"/>
    <s v="Everything But The..."/>
    <n v="449"/>
    <n v="652.7225249999783"/>
    <n v="293072.41372499027"/>
    <n v="1497.0201609999503"/>
    <n v="672162.05228897766"/>
    <n v="844.29763599997204"/>
    <n v="379089.63856398739"/>
    <n v="3.3341206258350788"/>
    <n v="0.56398548128838466"/>
  </r>
  <r>
    <x v="28"/>
    <s v="St James"/>
    <s v="High End"/>
    <s v="Ben and Jerry's"/>
    <s v="Mint Chocolate Chunk"/>
    <n v="413"/>
    <n v="595.3704749999805"/>
    <n v="245888.00617499196"/>
    <n v="1404.0107589999541"/>
    <n v="579856.44346698106"/>
    <n v="808.64028399997358"/>
    <n v="333968.4372919891"/>
    <n v="3.3995417893461357"/>
    <n v="0.57595020466648716"/>
  </r>
  <r>
    <x v="28"/>
    <s v="St James"/>
    <s v="Low End"/>
    <s v="EDY's"/>
    <s v="French Vanilla"/>
    <n v="951"/>
    <n v="1392.9877754699535"/>
    <n v="1324731.3744719257"/>
    <n v="2515.1569369999324"/>
    <n v="2391914.2470869357"/>
    <n v="1122.169161529979"/>
    <n v="1067182.87261501"/>
    <n v="2.6447496708726943"/>
    <n v="0.44616268075442528"/>
  </r>
  <r>
    <x v="28"/>
    <s v="St James"/>
    <s v="Low End"/>
    <s v="EDY's"/>
    <s v="French Vanilla"/>
    <n v="415"/>
    <n v="692.99628294997694"/>
    <n v="287593.45742424042"/>
    <n v="1153.2924449999614"/>
    <n v="478616.36467498395"/>
    <n v="460.29616204998445"/>
    <n v="191022.90725074353"/>
    <n v="2.7790179397589432"/>
    <n v="0.39911486808534485"/>
  </r>
  <r>
    <x v="28"/>
    <s v="St James"/>
    <s v="Low End"/>
    <s v="EDY's"/>
    <s v="French Vanilla"/>
    <n v="301"/>
    <n v="544.1023501099819"/>
    <n v="163774.80738310455"/>
    <n v="970.0200809999676"/>
    <n v="291976.04438099026"/>
    <n v="425.91773088998571"/>
    <n v="128201.23699788572"/>
    <n v="3.2226580764118524"/>
    <n v="0.4390813543271378"/>
  </r>
  <r>
    <x v="28"/>
    <s v="St James"/>
    <s v="Low End"/>
    <s v="EDY's"/>
    <s v="Mud Pie Limited Edition"/>
    <n v="227"/>
    <n v="316.56500109998939"/>
    <n v="71860.255249697584"/>
    <n v="689.85080999997695"/>
    <n v="156596.13386999478"/>
    <n v="373.28580889998756"/>
    <n v="84735.878620297197"/>
    <n v="3.0389903524228061"/>
    <n v="0.54111092353432189"/>
  </r>
  <r>
    <x v="28"/>
    <s v="St James"/>
    <s v="Low End"/>
    <s v="EDY's"/>
    <s v="French Vanilla"/>
    <n v="200"/>
    <n v="281.76605799999055"/>
    <n v="56353.211599998111"/>
    <n v="647.55179999997824"/>
    <n v="129510.35999999565"/>
    <n v="365.78574199998769"/>
    <n v="73157.148399997532"/>
    <n v="3.2377589999998913"/>
    <n v="0.56487487487487487"/>
  </r>
  <r>
    <x v="28"/>
    <s v="St James"/>
    <s v="High End"/>
    <s v="Häagen-Dazs"/>
    <s v="Black Walnut"/>
    <n v="335"/>
    <n v="712.09656374997655"/>
    <n v="238552.34885624214"/>
    <n v="1584.3151249999644"/>
    <n v="530745.56687498803"/>
    <n v="872.21856124998783"/>
    <n v="292193.21801874589"/>
    <n v="4.7292988805969083"/>
    <n v="0.55053350655224442"/>
  </r>
  <r>
    <x v="28"/>
    <s v="St James"/>
    <s v="High End"/>
    <s v="Häagen-Dazs"/>
    <s v="Black Walnut"/>
    <n v="243"/>
    <n v="495.09092555998342"/>
    <n v="120307.09491107597"/>
    <n v="854.14467599997158"/>
    <n v="207557.15626799309"/>
    <n v="359.05375043998816"/>
    <n v="87250.061356917126"/>
    <n v="3.5149986666665498"/>
    <n v="0.4203664326767988"/>
  </r>
  <r>
    <x v="28"/>
    <s v="St James"/>
    <s v="High End"/>
    <s v="Häagen-Dazs"/>
    <s v="Honey Vanilla"/>
    <n v="964"/>
    <n v="1535.7503279999501"/>
    <n v="1480463.3161919517"/>
    <n v="2940.7511279999044"/>
    <n v="2834884.0873919078"/>
    <n v="1405.0007999999543"/>
    <n v="1354420.7711999561"/>
    <n v="3.0505717095434695"/>
    <n v="0.47776936532386499"/>
  </r>
  <r>
    <x v="28"/>
    <s v="St James"/>
    <s v="High End"/>
    <s v="Häagen-Dazs"/>
    <s v="Black Walnut"/>
    <n v="931"/>
    <n v="1496.6234639999502"/>
    <n v="1393356.4449839536"/>
    <n v="2882.4038639999044"/>
    <n v="2683517.9973839112"/>
    <n v="1385.7803999999542"/>
    <n v="1290161.5523999576"/>
    <n v="3.0960299291083828"/>
    <n v="0.48077246124590961"/>
  </r>
  <r>
    <x v="28"/>
    <s v="St James"/>
    <s v="High End"/>
    <s v="Häagen-Dazs"/>
    <s v="Lemon Sorbet"/>
    <n v="813"/>
    <n v="1310.1722639999562"/>
    <n v="1065170.0506319643"/>
    <n v="2584.8326639999136"/>
    <n v="2101468.9558319296"/>
    <n v="1274.6603999999575"/>
    <n v="1036298.9051999652"/>
    <n v="3.1793759704795987"/>
    <n v="0.49313072283274118"/>
  </r>
  <r>
    <x v="28"/>
    <s v="St James"/>
    <s v="High End"/>
    <s v="Häagen-Dazs"/>
    <s v="Vanilla Honey Bee"/>
    <n v="700"/>
    <n v="1115.6942999999637"/>
    <n v="780986.00999997463"/>
    <n v="2267.8742999999263"/>
    <n v="1587512.0099999483"/>
    <n v="1152.1799999999625"/>
    <n v="806525.99999997369"/>
    <n v="3.2398204285713232"/>
    <n v="0.5080440304826418"/>
  </r>
  <r>
    <x v="28"/>
    <s v="St James"/>
    <s v="High End"/>
    <s v="Häagen-Dazs"/>
    <s v="Caramel Cone"/>
    <n v="566"/>
    <n v="902.40040199997054"/>
    <n v="510758.62753198331"/>
    <n v="1926.2401019999372"/>
    <n v="1090251.8977319645"/>
    <n v="1023.8396999999667"/>
    <n v="579493.27019998117"/>
    <n v="3.4032510636041295"/>
    <n v="0.53152236781746742"/>
  </r>
  <r>
    <x v="28"/>
    <s v="St James"/>
    <s v="High End"/>
    <s v="Häagen-Dazs"/>
    <s v="Vanilla"/>
    <n v="155"/>
    <n v="280.5556033499908"/>
    <n v="43486.118519248572"/>
    <n v="621.7082849999797"/>
    <n v="96364.78417499685"/>
    <n v="341.15268164998889"/>
    <n v="52878.665655748278"/>
    <n v="4.011021193548256"/>
    <n v="0.54873433390066539"/>
  </r>
  <r>
    <x v="28"/>
    <s v="St James"/>
    <s v="Low End"/>
    <s v="Baskin-Robbins"/>
    <s v="Jamoca Almond Fudge"/>
    <n v="259"/>
    <n v="650.58292034997737"/>
    <n v="168500.97637064414"/>
    <n v="1003.823984999965"/>
    <n v="259990.41211499093"/>
    <n v="353.24106464998761"/>
    <n v="91489.435744346789"/>
    <n v="3.8757682818531465"/>
    <n v="0.35189542183533296"/>
  </r>
  <r>
    <x v="28"/>
    <s v="St James"/>
    <s v="Low End"/>
    <s v="Baskin-Robbins"/>
    <s v="Jamoca Almond Fudge"/>
    <n v="222"/>
    <n v="579.69012065997981"/>
    <n v="128691.20678651551"/>
    <n v="931.25688599996761"/>
    <n v="206739.0286919928"/>
    <n v="351.5667653399878"/>
    <n v="78047.821905477293"/>
    <n v="4.1948508378376923"/>
    <n v="0.3775185672452574"/>
  </r>
  <r>
    <x v="28"/>
    <s v="St James"/>
    <s v="Low End"/>
    <s v="Baskin-Robbins"/>
    <s v="Lemon Sherbet"/>
    <n v="974"/>
    <n v="1285.2602059999547"/>
    <n v="1251843.440643956"/>
    <n v="2428.4446059999145"/>
    <n v="2365305.0462439167"/>
    <n v="1143.1843999999599"/>
    <n v="1113461.6055999608"/>
    <n v="2.4932696160163395"/>
    <n v="0.47074757117189936"/>
  </r>
  <r>
    <x v="28"/>
    <s v="St James"/>
    <s v="Low End"/>
    <s v="Baskin-Robbins"/>
    <s v="Orange Sherbet"/>
    <n v="775"/>
    <n v="1014.4920499999648"/>
    <n v="786231.33874997275"/>
    <n v="2017.63704999993"/>
    <n v="1563668.7137499459"/>
    <n v="1003.1449999999652"/>
    <n v="777437.37499997311"/>
    <n v="2.6034026451612"/>
    <n v="0.49718803488466867"/>
  </r>
  <r>
    <x v="28"/>
    <s v="St James"/>
    <s v="Low End"/>
    <s v="Baskin-Robbins"/>
    <s v="Orange Sherbet"/>
    <n v="687"/>
    <n v="899.43482699996889"/>
    <n v="617911.72614897857"/>
    <n v="1844.8371269999361"/>
    <n v="1267403.1062489562"/>
    <n v="945.40229999996723"/>
    <n v="649491.3800999776"/>
    <n v="2.6853524410479421"/>
    <n v="0.5124584095601844"/>
  </r>
  <r>
    <x v="28"/>
    <s v="St James"/>
    <s v="Low End"/>
    <s v="Baskin-Robbins"/>
    <s v="Chocolate"/>
    <n v="188"/>
    <n v="328.68487967998811"/>
    <n v="61792.757379837763"/>
    <n v="680.71532799997533"/>
    <n v="127974.48166399536"/>
    <n v="352.03044831998722"/>
    <n v="66181.724284157594"/>
    <n v="3.6208262127658264"/>
    <n v="0.51714782059380915"/>
  </r>
  <r>
    <x v="28"/>
    <s v="St James"/>
    <s v="Low End"/>
    <s v="Baskin-Robbins"/>
    <s v="Lemon Sherbet"/>
    <n v="405"/>
    <n v="536.03734499998097"/>
    <n v="217095.12472499229"/>
    <n v="1304.2278449999537"/>
    <n v="528212.27722498123"/>
    <n v="768.19049999997276"/>
    <n v="311117.15249998891"/>
    <n v="3.2203156666665524"/>
    <n v="0.58900022948060893"/>
  </r>
  <r>
    <x v="28"/>
    <s v="St James"/>
    <s v="High End"/>
    <s v="Ben and Jerry's"/>
    <s v="Neapolitan Dynamite"/>
    <n v="984"/>
    <n v="1468.3247999999483"/>
    <n v="1444831.603199949"/>
    <n v="2774.9349119999019"/>
    <n v="2730535.9534079037"/>
    <n v="1306.6101119999537"/>
    <n v="1285704.3502079546"/>
    <n v="2.8200558048779492"/>
    <n v="0.47086153493174254"/>
  </r>
  <r>
    <x v="28"/>
    <s v="St James"/>
    <s v="High End"/>
    <s v="Ben and Jerry's"/>
    <s v="Chubby Hubby"/>
    <n v="827"/>
    <n v="1247.8189499999548"/>
    <n v="1031946.2716499626"/>
    <n v="2438.4558379999121"/>
    <n v="2016602.9780259272"/>
    <n v="1190.6368879999573"/>
    <n v="984656.70637596457"/>
    <n v="2.9485560314388297"/>
    <n v="0.48827494410419592"/>
  </r>
  <r>
    <x v="28"/>
    <s v="St James"/>
    <s v="High End"/>
    <s v="Ben and Jerry's"/>
    <s v="Strawberry"/>
    <n v="823"/>
    <n v="1217.8959749999578"/>
    <n v="1002328.3874249653"/>
    <n v="2382.3669789999176"/>
    <n v="1960688.0237169322"/>
    <n v="1164.4710039999597"/>
    <n v="958359.63629196689"/>
    <n v="2.8947350899148452"/>
    <n v="0.48878741783467272"/>
  </r>
  <r>
    <x v="28"/>
    <s v="St James"/>
    <s v="High End"/>
    <s v="Ben and Jerry's"/>
    <s v="Butter Pecan"/>
    <n v="777"/>
    <n v="1159.6142249999591"/>
    <n v="901020.25282496819"/>
    <n v="2296.165508999919"/>
    <n v="1784120.600492937"/>
    <n v="1136.5512839999599"/>
    <n v="883100.34766796883"/>
    <n v="2.9551679652508609"/>
    <n v="0.49497794455373467"/>
  </r>
  <r>
    <x v="28"/>
    <s v="St James"/>
    <s v="High End"/>
    <s v="Ben and Jerry's"/>
    <s v="Coffee"/>
    <n v="719"/>
    <n v="1085.0249249999608"/>
    <n v="780132.92107497179"/>
    <n v="2186.0192169999209"/>
    <n v="1571747.8170229432"/>
    <n v="1100.9942919999601"/>
    <n v="791614.89594797138"/>
    <n v="3.0403605243392504"/>
    <n v="0.50365261358999291"/>
  </r>
  <r>
    <x v="28"/>
    <s v="St James"/>
    <s v="High End"/>
    <s v="Ben and Jerry's"/>
    <s v="S'mores"/>
    <n v="558"/>
    <n v="834.40529999997045"/>
    <n v="465598.15739998349"/>
    <n v="1792.7053319999366"/>
    <n v="1000329.5752559646"/>
    <n v="958.30003199996611"/>
    <n v="534731.41785598116"/>
    <n v="3.2127335698923596"/>
    <n v="0.53455524167537871"/>
  </r>
  <r>
    <x v="28"/>
    <s v="St James"/>
    <s v="High End"/>
    <s v="Ben and Jerry's"/>
    <s v="Butter Pecan"/>
    <n v="542"/>
    <n v="809.38214999997138"/>
    <n v="438685.12529998447"/>
    <n v="1753.216645999938"/>
    <n v="950243.42213196645"/>
    <n v="943.83449599996663"/>
    <n v="511558.29683198198"/>
    <n v="3.2347170590404759"/>
    <n v="0.53834447565472177"/>
  </r>
  <r>
    <x v="28"/>
    <s v="St James"/>
    <s v="High End"/>
    <s v="Ben and Jerry's"/>
    <s v="Strawberry"/>
    <n v="521"/>
    <n v="771.57494999997323"/>
    <n v="401990.54894998606"/>
    <n v="1690.4484779999414"/>
    <n v="880723.65703796945"/>
    <n v="918.87352799996813"/>
    <n v="478733.10808798339"/>
    <n v="3.2446227984643787"/>
    <n v="0.54356789926371241"/>
  </r>
  <r>
    <x v="28"/>
    <s v="Stony Brook"/>
    <s v="High End"/>
    <s v="Ben and Jerry's"/>
    <s v="Cinnamon Buns"/>
    <n v="461"/>
    <n v="689.56379999997557"/>
    <n v="317888.91179998877"/>
    <n v="1568.1900719999446"/>
    <n v="722935.62319197448"/>
    <n v="878.62627199996905"/>
    <n v="405046.71139198571"/>
    <n v="3.4017138221256933"/>
    <n v="0.56028047089944855"/>
  </r>
  <r>
    <x v="28"/>
    <s v="Stony Brook"/>
    <s v="High End"/>
    <s v="Ben and Jerry's"/>
    <s v="Neapolitan Dynamite"/>
    <n v="446"/>
    <n v="666.22364999997637"/>
    <n v="297135.74789998948"/>
    <n v="1531.3119059999458"/>
    <n v="682965.11007597577"/>
    <n v="865.08825599996942"/>
    <n v="385829.36217598629"/>
    <n v="3.4334347668160219"/>
    <n v="0.56493275642304064"/>
  </r>
  <r>
    <x v="28"/>
    <s v="Stony Brook"/>
    <s v="Low End"/>
    <s v="EDY's"/>
    <s v="Girl Scouts® Samoas® Cookie (Jan-Apr)"/>
    <n v="634"/>
    <n v="1017.363574279963"/>
    <n v="645008.50609349657"/>
    <n v="1564.3937879999432"/>
    <n v="991825.66159196396"/>
    <n v="547.03021371998022"/>
    <n v="346817.15549846739"/>
    <n v="2.4674980883279862"/>
    <n v="0.34967552154457932"/>
  </r>
  <r>
    <x v="28"/>
    <s v="Stony Brook"/>
    <s v="Low End"/>
    <s v="EDY's"/>
    <s v="Red, White and No More Blues  New!"/>
    <n v="221"/>
    <n v="314.44178409998904"/>
    <n v="69491.634286097571"/>
    <n v="692.8001099999758"/>
    <n v="153108.82430999464"/>
    <n v="378.35832589998677"/>
    <n v="83617.19002389707"/>
    <n v="3.1348421266967232"/>
    <n v="0.54612913658457707"/>
  </r>
  <r>
    <x v="28"/>
    <s v="Stony Brook"/>
    <s v="High End"/>
    <s v="Häagen-Dazs"/>
    <s v="Macadamia Nut Brittle"/>
    <n v="314"/>
    <n v="923.42808677996788"/>
    <n v="289956.41924890992"/>
    <n v="1818.4827379999542"/>
    <n v="571003.57973198558"/>
    <n v="895.05465121998634"/>
    <n v="281047.16048307566"/>
    <n v="5.7913462993629112"/>
    <n v="0.49219859639932906"/>
  </r>
  <r>
    <x v="28"/>
    <s v="Stony Brook"/>
    <s v="High End"/>
    <s v="Häagen-Dazs"/>
    <s v="Honey Vanilla"/>
    <n v="262"/>
    <n v="795.97123151997232"/>
    <n v="208544.46265823275"/>
    <n v="1682.078191999959"/>
    <n v="440704.48630398925"/>
    <n v="886.1069604799867"/>
    <n v="232160.0236457565"/>
    <n v="6.4201457709922103"/>
    <n v="0.52679296639975004"/>
  </r>
  <r>
    <x v="28"/>
    <s v="Stony Brook"/>
    <s v="High End"/>
    <s v="Häagen-Dazs"/>
    <s v="Honey Vanilla"/>
    <n v="602"/>
    <n v="986.32883999996579"/>
    <n v="593769.96167997946"/>
    <n v="2074.0028399999278"/>
    <n v="1248549.7096799565"/>
    <n v="1087.673999999962"/>
    <n v="654779.74799997709"/>
    <n v="3.445187441860345"/>
    <n v="0.52443226162602552"/>
  </r>
  <r>
    <x v="28"/>
    <s v="Stony Brook"/>
    <s v="High End"/>
    <s v="Häagen-Dazs"/>
    <s v="Raspberry Sorbet"/>
    <n v="565"/>
    <n v="943.99634999996579"/>
    <n v="533357.93774998072"/>
    <n v="2015.918849999927"/>
    <n v="1138994.1502499587"/>
    <n v="1071.9224999999612"/>
    <n v="605636.21249997802"/>
    <n v="3.5679979646016409"/>
    <n v="0.5317289929602077"/>
  </r>
  <r>
    <x v="28"/>
    <s v="Stony Brook"/>
    <s v="High End"/>
    <s v="Häagen-Dazs"/>
    <s v="Lemon Sorbet"/>
    <n v="492"/>
    <n v="813.20810399997117"/>
    <n v="400098.38716798584"/>
    <n v="1800.9425039999362"/>
    <n v="886063.71196796861"/>
    <n v="987.73439999996504"/>
    <n v="485965.32479998277"/>
    <n v="3.6604522439023093"/>
    <n v="0.54845415542483078"/>
  </r>
  <r>
    <x v="28"/>
    <s v="Stony Brook"/>
    <s v="High End"/>
    <s v="Häagen-Dazs"/>
    <s v="Almond Hazelnut Swirl"/>
    <n v="492"/>
    <n v="822.15118799997015"/>
    <n v="404498.38449598529"/>
    <n v="1820.7479879999341"/>
    <n v="895808.01009596756"/>
    <n v="998.59679999996399"/>
    <n v="491309.62559998228"/>
    <n v="3.7007072926827931"/>
    <n v="0.54845415542483089"/>
  </r>
  <r>
    <x v="28"/>
    <s v="Stony Brook"/>
    <s v="High End"/>
    <s v="Häagen-Dazs"/>
    <s v="Lemon Sorbet"/>
    <n v="137"/>
    <n v="246.01655825999131"/>
    <n v="33704.268481618812"/>
    <n v="596.20584599997892"/>
    <n v="81680.200901997116"/>
    <n v="350.18928773998761"/>
    <n v="47975.932420378304"/>
    <n v="4.3518674890509415"/>
    <n v="0.58736305604759198"/>
  </r>
  <r>
    <x v="28"/>
    <s v="Stony Brook"/>
    <s v="Low End"/>
    <s v="Baskin-Robbins"/>
    <s v="Vanilla"/>
    <n v="345"/>
    <n v="845.87346539996838"/>
    <n v="291826.34556298907"/>
    <n v="1716.4423399999544"/>
    <n v="592172.6072999842"/>
    <n v="870.56887459998597"/>
    <n v="300346.26173699513"/>
    <n v="4.9751951884056647"/>
    <n v="0.50719377768321017"/>
  </r>
  <r>
    <x v="28"/>
    <s v="Stony Brook"/>
    <s v="Low End"/>
    <s v="Baskin-Robbins"/>
    <s v="Chocolate Chip"/>
    <n v="277"/>
    <n v="710.85682415997326"/>
    <n v="196907.34029231258"/>
    <n v="1578.2467359999596"/>
    <n v="437174.3458719888"/>
    <n v="867.38991183998633"/>
    <n v="240267.00557967622"/>
    <n v="5.6976416462092407"/>
    <n v="0.54959081622330597"/>
  </r>
  <r>
    <x v="28"/>
    <s v="Stony Brook"/>
    <s v="Low End"/>
    <s v="Baskin-Robbins"/>
    <s v="Lemon Crisp"/>
    <n v="190"/>
    <n v="532.1313203999805"/>
    <n v="101104.95087599629"/>
    <n v="891.5628399999672"/>
    <n v="169396.93959999376"/>
    <n v="359.4315195999867"/>
    <n v="68291.988723997463"/>
    <n v="4.6924359999998275"/>
    <n v="0.40314771261664506"/>
  </r>
  <r>
    <x v="28"/>
    <s v="Stony Brook"/>
    <s v="Low End"/>
    <s v="Baskin-Robbins"/>
    <s v="Rainbow Sherbet"/>
    <n v="273"/>
    <n v="502.79207576998112"/>
    <n v="137262.23668520484"/>
    <n v="864.40486699996768"/>
    <n v="235982.52869099117"/>
    <n v="361.61279122998656"/>
    <n v="98720.292005786323"/>
    <n v="3.1663181941390759"/>
    <n v="0.41833729197408609"/>
  </r>
  <r>
    <x v="28"/>
    <s v="Stony Brook"/>
    <s v="Low End"/>
    <s v="Baskin-Robbins"/>
    <s v="Very Berry Strawberry"/>
    <n v="705"/>
    <n v="948.11360999996521"/>
    <n v="668420.09504997544"/>
    <n v="1931.4026099999289"/>
    <n v="1361638.8400499499"/>
    <n v="983.28899999996372"/>
    <n v="693218.7449999745"/>
    <n v="2.7395781702126651"/>
    <n v="0.50910617750485487"/>
  </r>
  <r>
    <x v="28"/>
    <s v="Stony Brook"/>
    <s v="Low End"/>
    <s v="Baskin-Robbins"/>
    <s v="Chocolate Almond"/>
    <n v="693"/>
    <n v="949.62760199996376"/>
    <n v="658091.92818597483"/>
    <n v="1943.277401999926"/>
    <n v="1346691.2395859486"/>
    <n v="993.64979999996228"/>
    <n v="688599.31139997381"/>
    <n v="2.8041520952379884"/>
    <n v="0.51132679203563347"/>
  </r>
  <r>
    <x v="28"/>
    <s v="Stony Brook"/>
    <s v="Low End"/>
    <s v="Baskin-Robbins"/>
    <s v="Cherry Macaroon"/>
    <n v="636"/>
    <n v="863.79929999996773"/>
    <n v="549376.35479997948"/>
    <n v="1809.7442999999325"/>
    <n v="1150997.374799957"/>
    <n v="945.94499999996481"/>
    <n v="601621.01999997755"/>
    <n v="2.8455099056602711"/>
    <n v="0.52269538851427799"/>
  </r>
  <r>
    <x v="28"/>
    <s v="Stony Brook"/>
    <s v="Low End"/>
    <s v="Baskin-Robbins"/>
    <s v="Very Berry Strawberry"/>
    <n v="122"/>
    <n v="200.7281398799926"/>
    <n v="24488.833065359097"/>
    <n v="551.95674799997971"/>
    <n v="67338.723255997524"/>
    <n v="351.22860811998714"/>
    <n v="42849.890190638427"/>
    <n v="4.5242356393440959"/>
    <n v="0.63633357032533289"/>
  </r>
  <r>
    <x v="28"/>
    <s v="Stony Brook"/>
    <s v="High End"/>
    <s v="Ben and Jerry's"/>
    <s v="Coffee HEATH Bar Crunch"/>
    <n v="236"/>
    <n v="694.73908595997409"/>
    <n v="163958.4242865539"/>
    <n v="1073.0651159999597"/>
    <n v="253243.36737599049"/>
    <n v="378.32603003998565"/>
    <n v="89284.943089436594"/>
    <n v="4.5468860847455925"/>
    <n v="0.35256577107851844"/>
  </r>
  <r>
    <x v="28"/>
    <s v="Stony Brook"/>
    <s v="High End"/>
    <s v="Ben and Jerry's"/>
    <s v="Mint Chocolate Chunk"/>
    <n v="215"/>
    <n v="424.38029704998382"/>
    <n v="91241.763865746529"/>
    <n v="793.62555499996972"/>
    <n v="170629.49432499349"/>
    <n v="369.2452579499859"/>
    <n v="79387.730459246959"/>
    <n v="3.6912816511626501"/>
    <n v="0.46526382073218392"/>
  </r>
  <r>
    <x v="28"/>
    <s v="Stony Brook"/>
    <s v="High End"/>
    <s v="Ben and Jerry's"/>
    <s v="Chocolate Therapy"/>
    <n v="941"/>
    <n v="1441.8472499999464"/>
    <n v="1356778.2622499496"/>
    <n v="2747.2152899998978"/>
    <n v="2585129.5878899037"/>
    <n v="1305.3680399999514"/>
    <n v="1228351.3256399541"/>
    <n v="2.91946364505834"/>
    <n v="0.47516044510657918"/>
  </r>
  <r>
    <x v="28"/>
    <s v="Stony Brook"/>
    <s v="High End"/>
    <s v="Ben and Jerry's"/>
    <s v="Strawberry Cheesecake"/>
    <n v="799"/>
    <n v="1224.6272999999544"/>
    <n v="978477.21269996359"/>
    <n v="2410.4330119999104"/>
    <n v="1925935.9765879284"/>
    <n v="1185.805711999956"/>
    <n v="947458.76388796477"/>
    <n v="3.0168122803503259"/>
    <n v="0.49194717550607464"/>
  </r>
  <r>
    <x v="28"/>
    <s v="Stony Brook"/>
    <s v="High End"/>
    <s v="Ben and Jerry's"/>
    <s v="Gingersnap"/>
    <n v="772"/>
    <n v="1195.9244999999544"/>
    <n v="923253.71399996476"/>
    <n v="2371.3867799999098"/>
    <n v="1830710.5941599302"/>
    <n v="1175.4622799999554"/>
    <n v="907456.88015996548"/>
    <n v="3.0717445336786398"/>
    <n v="0.49568560047382915"/>
  </r>
  <r>
    <x v="28"/>
    <s v="Stony Brook"/>
    <s v="High End"/>
    <s v="Ben and Jerry's"/>
    <s v="Dave Matthews Band MagicBrownies Encore Edition"/>
    <n v="734"/>
    <n v="1115.9185499999592"/>
    <n v="819084.21569997002"/>
    <n v="2237.6886619999177"/>
    <n v="1642463.4779079396"/>
    <n v="1121.7701119999585"/>
    <n v="823379.26220796956"/>
    <n v="3.0486221553132395"/>
    <n v="0.50130750137393321"/>
  </r>
  <r>
    <x v="28"/>
    <s v="Stony Brook"/>
    <s v="High End"/>
    <s v="Ben and Jerry's"/>
    <s v="Coffee HEATH Bar Crunch"/>
    <n v="635"/>
    <n v="973.55024999996374"/>
    <n v="618204.40874997701"/>
    <n v="2021.1346099999246"/>
    <n v="1283420.4773499521"/>
    <n v="1047.5843599999607"/>
    <n v="665216.06859997509"/>
    <n v="3.1828891496061806"/>
    <n v="0.51831498744163296"/>
  </r>
  <r>
    <x v="28"/>
    <s v="Stony Brook"/>
    <s v="High End"/>
    <s v="Ben and Jerry's"/>
    <s v="S'mores"/>
    <n v="634"/>
    <n v="972.15974999996376"/>
    <n v="616349.28149997699"/>
    <n v="2019.0527899999245"/>
    <n v="1280079.4688599522"/>
    <n v="1046.8930399999608"/>
    <n v="663730.18735997519"/>
    <n v="3.1846258517348964"/>
    <n v="0.51850701734252325"/>
  </r>
  <r>
    <x v="28"/>
    <s v="Stony Brook"/>
    <s v="High End"/>
    <s v="Ben and Jerry's"/>
    <s v="Strawberry Cheesecake"/>
    <n v="121"/>
    <n v="206.34496577999229"/>
    <n v="24967.740859379068"/>
    <n v="561.64843799997902"/>
    <n v="67959.460997997463"/>
    <n v="355.3034722199867"/>
    <n v="42991.720138618395"/>
    <n v="4.641722628099"/>
    <n v="0.63260831541741058"/>
  </r>
  <r>
    <x v="28"/>
    <s v="Stony Brook"/>
    <s v="Low End"/>
    <s v="EDY's"/>
    <s v="Strawberry Cheesecake Limited Editions "/>
    <n v="904"/>
    <n v="1419.5450463999459"/>
    <n v="1283268.7219455512"/>
    <n v="2567.6614399999212"/>
    <n v="2321165.9417599286"/>
    <n v="1148.1163935999753"/>
    <n v="1037897.2198143774"/>
    <n v="2.8403334513273464"/>
    <n v="0.44714477372842837"/>
  </r>
  <r>
    <x v="28"/>
    <s v="Stony Brook"/>
    <s v="Low End"/>
    <s v="EDY's"/>
    <s v="Strawberry Cheesecake Limited Editions "/>
    <n v="892"/>
    <n v="1376.5631282799493"/>
    <n v="1227894.3104257148"/>
    <n v="2508.7471879999262"/>
    <n v="2237802.491695934"/>
    <n v="1132.1840597199769"/>
    <n v="1009908.1812702192"/>
    <n v="2.8124968475335494"/>
    <n v="0.45129460040276093"/>
  </r>
  <r>
    <x v="28"/>
    <s v="Stony Brook"/>
    <s v="Low End"/>
    <s v="EDY's"/>
    <s v="Cookies 'N Cream"/>
    <n v="864"/>
    <n v="1349.3717047199498"/>
    <n v="1165857.1528780367"/>
    <n v="2477.857111999926"/>
    <n v="2140868.5447679362"/>
    <n v="1128.4854072799762"/>
    <n v="975011.3918898995"/>
    <n v="2.8678901759258402"/>
    <n v="0.45542795902753003"/>
  </r>
  <r>
    <x v="28"/>
    <s v="Stony Brook"/>
    <s v="Low End"/>
    <s v="EDY's"/>
    <s v="S'Mores Limited Edition New!"/>
    <n v="689"/>
    <n v="1108.3266483799584"/>
    <n v="763637.06073379132"/>
    <n v="2181.0528979999372"/>
    <n v="1502745.4467219566"/>
    <n v="1072.7262496199787"/>
    <n v="739108.38598816528"/>
    <n v="3.1655339593613023"/>
    <n v="0.49183871267115392"/>
  </r>
  <r>
    <x v="28"/>
    <s v="Stony Brook"/>
    <s v="High End"/>
    <s v="Häagen-Dazs"/>
    <s v="Macadamia Nut Brittle"/>
    <n v="218"/>
    <n v="454.79349629998325"/>
    <n v="99144.982193396354"/>
    <n v="825.88472999996964"/>
    <n v="180042.87113999337"/>
    <n v="371.09123369998639"/>
    <n v="80897.888946597013"/>
    <n v="3.7884620642200444"/>
    <n v="0.44932569912026349"/>
  </r>
  <r>
    <x v="28"/>
    <s v="Stony Brook"/>
    <s v="High End"/>
    <s v="Häagen-Dazs"/>
    <s v="Crème Brûlée"/>
    <n v="209"/>
    <n v="436.50951713998364"/>
    <n v="91230.489082256579"/>
    <n v="809.7674939999697"/>
    <n v="169241.40624599365"/>
    <n v="373.25797685998606"/>
    <n v="78010.917163737075"/>
    <n v="3.8744856172247353"/>
    <n v="0.46094462870597769"/>
  </r>
  <r>
    <x v="28"/>
    <s v="Stony Brook"/>
    <s v="High End"/>
    <s v="Häagen-Dazs"/>
    <s v="Rum Raisin"/>
    <n v="808"/>
    <n v="1359.0519599999502"/>
    <n v="1098113.9836799598"/>
    <n v="2684.3829599999017"/>
    <n v="2168981.4316799208"/>
    <n v="1325.3309999999515"/>
    <n v="1070867.447999961"/>
    <n v="3.3222561386137399"/>
    <n v="0.49371904819422635"/>
  </r>
  <r>
    <x v="28"/>
    <s v="Stony Brook"/>
    <s v="High End"/>
    <s v="Häagen-Dazs"/>
    <s v="Pannacotta"/>
    <n v="795"/>
    <n v="1337.383979999951"/>
    <n v="1063220.2640999609"/>
    <n v="2649.7369799999028"/>
    <n v="2106540.8990999227"/>
    <n v="1312.3529999999519"/>
    <n v="1043320.6349999618"/>
    <n v="3.3330024905659155"/>
    <n v="0.49527670478448771"/>
  </r>
  <r>
    <x v="28"/>
    <s v="Stony Brook"/>
    <s v="High End"/>
    <s v="Häagen-Dazs"/>
    <s v="Chocolate"/>
    <n v="176"/>
    <n v="352.5112973999868"/>
    <n v="62041.988342397679"/>
    <n v="719.88953999997295"/>
    <n v="126700.55903999523"/>
    <n v="367.37824259998615"/>
    <n v="64658.570697597555"/>
    <n v="4.0902814772725735"/>
    <n v="0.5103258516577418"/>
  </r>
  <r>
    <x v="28"/>
    <s v="Stony Brook"/>
    <s v="High End"/>
    <s v="Häagen-Dazs"/>
    <s v="Rocky Road"/>
    <n v="579"/>
    <n v="988.14803399996276"/>
    <n v="572137.71168597846"/>
    <n v="2097.4679339999211"/>
    <n v="1214433.9337859543"/>
    <n v="1109.3198999999584"/>
    <n v="642296.2220999758"/>
    <n v="3.6225698341967552"/>
    <n v="0.52888527257933282"/>
  </r>
  <r>
    <x v="29"/>
    <s v="Centereach"/>
    <s v="Low End"/>
    <s v="Baskin-Robbins"/>
    <s v="Old Fashioned Butter Pecan"/>
    <n v="274"/>
    <n v="722.00507387997175"/>
    <n v="197829.39024311226"/>
    <n v="1598.168147999957"/>
    <n v="437898.07255198824"/>
    <n v="876.16307411998525"/>
    <n v="240068.68230887598"/>
    <n v="5.8327304671531275"/>
    <n v="0.54822959349832368"/>
  </r>
  <r>
    <x v="29"/>
    <s v="Centereach"/>
    <s v="Low End"/>
    <s v="Baskin-Robbins"/>
    <s v="Chocolate Ribbon"/>
    <n v="231"/>
    <n v="426.2962010399836"/>
    <n v="98474.422440236216"/>
    <n v="791.8761839999695"/>
    <n v="182923.39850399297"/>
    <n v="365.5799829599859"/>
    <n v="84448.976063756752"/>
    <n v="3.4280354285712966"/>
    <n v="0.46166306090094505"/>
  </r>
  <r>
    <x v="29"/>
    <s v="Centereach"/>
    <s v="Low End"/>
    <s v="Baskin-Robbins"/>
    <s v="Orange Sherbet"/>
    <n v="955"/>
    <n v="1343.0480149999464"/>
    <n v="1282610.8543249487"/>
    <n v="2547.9715149998983"/>
    <n v="2433312.7968249028"/>
    <n v="1204.9234999999519"/>
    <n v="1150701.942499954"/>
    <n v="2.6680329999998937"/>
    <n v="0.47289520032173515"/>
  </r>
  <r>
    <x v="29"/>
    <s v="Centereach"/>
    <s v="Low End"/>
    <s v="Baskin-Robbins"/>
    <s v="Vanilla Burnt Almond"/>
    <n v="949"/>
    <n v="1307.6043239999497"/>
    <n v="1240916.5034759522"/>
    <n v="2483.9919239999044"/>
    <n v="2357308.3358759093"/>
    <n v="1176.3875999999548"/>
    <n v="1116391.8323999571"/>
    <n v="2.6174835869335138"/>
    <n v="0.47358753006960258"/>
  </r>
  <r>
    <x v="29"/>
    <s v="Centereach"/>
    <s v="Low End"/>
    <s v="Baskin-Robbins"/>
    <s v="Chocolate Fudge"/>
    <n v="836"/>
    <n v="1162.8843599999545"/>
    <n v="972171.32495996205"/>
    <n v="2271.4983599999109"/>
    <n v="1898972.6289599256"/>
    <n v="1108.6139999999564"/>
    <n v="926801.30399996357"/>
    <n v="2.7171033014353001"/>
    <n v="0.48805406137295204"/>
  </r>
  <r>
    <x v="29"/>
    <s v="Centereach"/>
    <s v="Low End"/>
    <s v="Baskin-Robbins"/>
    <s v="Chocolate Chip"/>
    <n v="825"/>
    <n v="1147.747424999955"/>
    <n v="946891.62562496285"/>
    <n v="2248.8299249999118"/>
    <n v="1855284.6881249272"/>
    <n v="1101.0824999999568"/>
    <n v="908393.06249996438"/>
    <n v="2.7258544545453476"/>
    <n v="0.48962462112380506"/>
  </r>
  <r>
    <x v="29"/>
    <s v="Centereach"/>
    <s v="Low End"/>
    <s v="Baskin-Robbins"/>
    <s v="Chocolate Fudge"/>
    <n v="775"/>
    <n v="1078.4954249999578"/>
    <n v="835833.95437496726"/>
    <n v="2144.9279249999158"/>
    <n v="1662319.1418749348"/>
    <n v="1066.4324999999581"/>
    <n v="826485.18749996752"/>
    <n v="2.7676489354837623"/>
    <n v="0.49718803488466862"/>
  </r>
  <r>
    <x v="29"/>
    <s v="Centereach"/>
    <s v="Low End"/>
    <s v="Baskin-Robbins"/>
    <s v="Chocolate Fudge"/>
    <n v="719"/>
    <n v="1002.7116479999605"/>
    <n v="720949.67491197167"/>
    <n v="2032.18684799992"/>
    <n v="1461142.3437119424"/>
    <n v="1029.4751999999594"/>
    <n v="740192.66879997076"/>
    <n v="2.8264072990263145"/>
    <n v="0.50658491418403273"/>
  </r>
  <r>
    <x v="29"/>
    <s v="Centereach"/>
    <s v="Low End"/>
    <s v="Baskin-Robbins"/>
    <s v="Rainbow Sherbet"/>
    <n v="473"/>
    <n v="660.01852399997404"/>
    <n v="312188.76185198774"/>
    <n v="1517.5861239999404"/>
    <n v="717818.23665197182"/>
    <n v="857.56759999996632"/>
    <n v="405629.47479998408"/>
    <n v="3.2084273234671041"/>
    <n v="0.56508661118991621"/>
  </r>
  <r>
    <x v="29"/>
    <s v="Centereach"/>
    <s v="Low End"/>
    <s v="Baskin-Robbins"/>
    <s v="Old Fashioned Butter Pecan"/>
    <n v="405"/>
    <n v="563.92321499997797"/>
    <n v="228388.90207499109"/>
    <n v="1372.0767149999463"/>
    <n v="555691.0695749782"/>
    <n v="808.15349999996829"/>
    <n v="327302.16749998712"/>
    <n v="3.3878437407406081"/>
    <n v="0.58900022948060882"/>
  </r>
  <r>
    <x v="29"/>
    <s v="Centereach"/>
    <s v="High End"/>
    <s v="Ben and Jerry's"/>
    <s v="Neapolitan Dynamite"/>
    <n v="296"/>
    <n v="854.94779359996642"/>
    <n v="253064.54690559005"/>
    <n v="1750.8025599999507"/>
    <n v="518237.55775998544"/>
    <n v="895.85476639998433"/>
    <n v="265173.0108543954"/>
    <n v="5.9148735135133474"/>
    <n v="0.51168234892231912"/>
  </r>
  <r>
    <x v="29"/>
    <s v="Centereach"/>
    <s v="High End"/>
    <s v="Ben and Jerry's"/>
    <s v="Oatmeal Cookie Chunk"/>
    <n v="303"/>
    <n v="629.94174766997571"/>
    <n v="190872.34954400265"/>
    <n v="1010.8655569999611"/>
    <n v="306292.26377098821"/>
    <n v="380.92380932998537"/>
    <n v="115419.91422698557"/>
    <n v="3.3361899570955811"/>
    <n v="0.37682934856390604"/>
  </r>
  <r>
    <x v="29"/>
    <s v="Centereach"/>
    <s v="High End"/>
    <s v="Ben and Jerry's"/>
    <s v="Triple Caramel Chunk"/>
    <n v="281"/>
    <n v="579.21982747997765"/>
    <n v="162760.77152187371"/>
    <n v="957.78750799996317"/>
    <n v="269138.28974798968"/>
    <n v="378.56768051998552"/>
    <n v="106377.51822611596"/>
    <n v="3.4084964697507587"/>
    <n v="0.39525226353234089"/>
  </r>
  <r>
    <x v="29"/>
    <s v="Centereach"/>
    <s v="High End"/>
    <s v="Ben and Jerry's"/>
    <s v="Imagine Whirled Peace"/>
    <n v="235"/>
    <n v="473.17955774998177"/>
    <n v="111197.19607124572"/>
    <n v="846.86752499996737"/>
    <n v="199013.86837499234"/>
    <n v="373.6879672499856"/>
    <n v="87816.672303746614"/>
    <n v="3.6036915957445421"/>
    <n v="0.44125905908365065"/>
  </r>
  <r>
    <x v="29"/>
    <s v="Centereach"/>
    <s v="High End"/>
    <s v="Ben and Jerry's"/>
    <s v="Cinnamon Buns"/>
    <n v="998"/>
    <n v="1568.9308499999386"/>
    <n v="1565792.9882999386"/>
    <n v="2957.6110739998849"/>
    <n v="2951695.8518518852"/>
    <n v="1388.6802239999463"/>
    <n v="1385902.8635519466"/>
    <n v="2.9635381503004856"/>
    <n v="0.4695276658272346"/>
  </r>
  <r>
    <x v="29"/>
    <s v="Centereach"/>
    <s v="High End"/>
    <s v="Ben and Jerry's"/>
    <s v="Dave Matthews Band MagicBrownies Encore Edition"/>
    <n v="809"/>
    <n v="1260.7051499999516"/>
    <n v="1019910.4663499608"/>
    <n v="2474.9437659999048"/>
    <n v="2002229.5066939229"/>
    <n v="1214.2386159999533"/>
    <n v="982319.04034396214"/>
    <n v="3.0592629987637885"/>
    <n v="0.49061260812501223"/>
  </r>
  <r>
    <x v="29"/>
    <s v="Centereach"/>
    <s v="High End"/>
    <s v="Ben and Jerry's"/>
    <s v="Everything But The..."/>
    <n v="796"/>
    <n v="1252.2671999999509"/>
    <n v="996804.69119996089"/>
    <n v="2466.8055679999034"/>
    <n v="1963577.2321279231"/>
    <n v="1214.5383679999525"/>
    <n v="966772.54092796217"/>
    <n v="3.0990019698491249"/>
    <n v="0.49235269441389556"/>
  </r>
  <r>
    <x v="29"/>
    <s v="Centereach"/>
    <s v="High End"/>
    <s v="Ben and Jerry's"/>
    <s v="Butter Pecan"/>
    <n v="645"/>
    <n v="1017.18112499996"/>
    <n v="656081.82562497421"/>
    <n v="2103.4359449999174"/>
    <n v="1356716.1845249468"/>
    <n v="1086.2548199999574"/>
    <n v="700634.35889997263"/>
    <n v="3.2611409999998719"/>
    <n v="0.51641925326135851"/>
  </r>
  <r>
    <x v="29"/>
    <s v="Centereach"/>
    <s v="High End"/>
    <s v="Ben and Jerry's"/>
    <s v="Cherry Garcia"/>
    <n v="631"/>
    <n v="1004.4731249999599"/>
    <n v="633822.54187497462"/>
    <n v="2088.6744249999165"/>
    <n v="1317953.5621749472"/>
    <n v="1084.2012999999565"/>
    <n v="684131.02029997262"/>
    <n v="3.310102099841389"/>
    <n v="0.51908583119650153"/>
  </r>
  <r>
    <x v="29"/>
    <s v="Centereach"/>
    <s v="High End"/>
    <s v="Ben and Jerry's"/>
    <s v="Black Raspberry"/>
    <n v="626"/>
    <n v="996.65459999996017"/>
    <n v="623905.7795999751"/>
    <n v="2076.6220239999166"/>
    <n v="1299965.3870239477"/>
    <n v="1079.9674239999563"/>
    <n v="676059.60742397257"/>
    <n v="3.3172875782746272"/>
    <n v="0.52005969864451351"/>
  </r>
  <r>
    <x v="29"/>
    <s v="Centereach"/>
    <s v="High End"/>
    <s v="Ben and Jerry's"/>
    <s v="Vanilla HEATH Bar Crunch"/>
    <n v="411"/>
    <n v="640.75927499997533"/>
    <n v="263352.06202498986"/>
    <n v="1513.563830999942"/>
    <n v="622074.73454097612"/>
    <n v="872.80455599996662"/>
    <n v="358722.67251598625"/>
    <n v="3.6826370583940196"/>
    <n v="0.57665526760331265"/>
  </r>
  <r>
    <x v="29"/>
    <s v="Centereach"/>
    <s v="Low End"/>
    <s v="EDY's"/>
    <s v="Caramel Delight"/>
    <n v="886"/>
    <n v="1433.3283878799427"/>
    <n v="1269928.9516616294"/>
    <n v="2593.5383479999159"/>
    <n v="2297874.9763279255"/>
    <n v="1160.2099601199732"/>
    <n v="1027946.0246662961"/>
    <n v="2.9272441851014852"/>
    <n v="0.44734636795122135"/>
  </r>
  <r>
    <x v="29"/>
    <s v="Centereach"/>
    <s v="Low End"/>
    <s v="EDY's"/>
    <s v="Hot Chocolate Limited Edition  New!"/>
    <n v="604"/>
    <n v="1017.60931999996"/>
    <n v="614636.0292799758"/>
    <n v="1577.7719999999381"/>
    <n v="952974.28799996257"/>
    <n v="560.16267999997808"/>
    <n v="338338.25871998677"/>
    <n v="2.6122052980131425"/>
    <n v="0.35503398463149305"/>
  </r>
  <r>
    <x v="29"/>
    <s v="Centereach"/>
    <s v="Low End"/>
    <s v="EDY's"/>
    <s v="Strawberry Cheesecake Limited Editions "/>
    <n v="335"/>
    <n v="630.88062909997564"/>
    <n v="211345.01074849183"/>
    <n v="1098.4496099999576"/>
    <n v="367980.61934998579"/>
    <n v="467.56898089998197"/>
    <n v="156635.60860149396"/>
    <n v="3.2789540597013658"/>
    <n v="0.42566265820787175"/>
  </r>
  <r>
    <x v="29"/>
    <s v="Centereach"/>
    <s v="Low End"/>
    <s v="EDY's"/>
    <s v="Cookies 'N Cream"/>
    <n v="249"/>
    <n v="515.46155123997971"/>
    <n v="128349.92625875495"/>
    <n v="959.55500399996231"/>
    <n v="238929.19599599062"/>
    <n v="444.0934527599826"/>
    <n v="110579.26973723568"/>
    <n v="3.8536345542167161"/>
    <n v="0.46281187728556727"/>
  </r>
  <r>
    <x v="29"/>
    <s v="Centereach"/>
    <s v="Low End"/>
    <s v="EDY's"/>
    <s v="Nestlé® Drumstick® Sundae Cone Limited Edition New!"/>
    <n v="153"/>
    <n v="240.61563987999037"/>
    <n v="36814.192901638526"/>
    <n v="624.787547999975"/>
    <n v="95592.494843996174"/>
    <n v="384.17190811998466"/>
    <n v="58778.301942357648"/>
    <n v="4.083578745097876"/>
    <n v="0.61488406635146331"/>
  </r>
  <r>
    <x v="29"/>
    <s v="Centereach"/>
    <s v="High End"/>
    <s v="Häagen-Dazs"/>
    <s v="Chocolate"/>
    <n v="315"/>
    <n v="723.75182834997156"/>
    <n v="227981.82593024103"/>
    <n v="1125.6557849999558"/>
    <n v="354581.57227498607"/>
    <n v="401.90395664998425"/>
    <n v="126599.74634474504"/>
    <n v="3.5735104285712884"/>
    <n v="0.35703983580557891"/>
  </r>
  <r>
    <x v="29"/>
    <s v="Lake Grove"/>
    <s v="High End"/>
    <s v="Häagen-Dazs"/>
    <s v="Cinnamon Dulce de Leche"/>
    <n v="279"/>
    <n v="629.91049301997521"/>
    <n v="175745.02755257307"/>
    <n v="1025.2398419999597"/>
    <n v="286041.91591798875"/>
    <n v="395.3293489799845"/>
    <n v="110296.88836541568"/>
    <n v="3.6746947741934042"/>
    <n v="0.38559694306144615"/>
  </r>
  <r>
    <x v="29"/>
    <s v="Lake Grove"/>
    <s v="High End"/>
    <s v="Häagen-Dazs"/>
    <s v="Strawberry Cheesecake"/>
    <n v="210"/>
    <n v="449.91403769998232"/>
    <n v="94481.947916996287"/>
    <n v="832.5866699999674"/>
    <n v="174843.20069999315"/>
    <n v="382.67263229998508"/>
    <n v="80361.25278299686"/>
    <n v="3.9646984285712734"/>
    <n v="0.45961897552359332"/>
  </r>
  <r>
    <x v="29"/>
    <s v="Lake Grove"/>
    <s v="High End"/>
    <s v="Häagen-Dazs"/>
    <s v="Chocolate Chip"/>
    <n v="967"/>
    <n v="1667.4222749999358"/>
    <n v="1612397.3399249378"/>
    <n v="3191.2685249998772"/>
    <n v="3085956.6636748812"/>
    <n v="1523.8462499999414"/>
    <n v="1473559.3237499434"/>
    <n v="3.3001742761115587"/>
    <n v="0.47750486618796834"/>
  </r>
  <r>
    <x v="29"/>
    <s v="Lake Grove"/>
    <s v="High End"/>
    <s v="Häagen-Dazs"/>
    <s v="Chocolate"/>
    <n v="935"/>
    <n v="1626.9112199999365"/>
    <n v="1521161.9906999406"/>
    <n v="3131.0782199998771"/>
    <n v="2927558.135699885"/>
    <n v="1504.1669999999406"/>
    <n v="1406396.1449999444"/>
    <n v="3.3487467593581575"/>
    <n v="0.48039904924508708"/>
  </r>
  <r>
    <x v="29"/>
    <s v="Lake Grove"/>
    <s v="High End"/>
    <s v="Häagen-Dazs"/>
    <s v="Macadamia Nut Brittle"/>
    <n v="808"/>
    <n v="1393.6569839999463"/>
    <n v="1126074.8430719567"/>
    <n v="2752.7343839998939"/>
    <n v="2224209.3822719143"/>
    <n v="1359.0773999999476"/>
    <n v="1098134.5391999576"/>
    <n v="3.4068494851483835"/>
    <n v="0.49371904819422635"/>
  </r>
  <r>
    <x v="29"/>
    <s v="Lake Grove"/>
    <s v="High End"/>
    <s v="Häagen-Dazs"/>
    <s v="Rocky Road"/>
    <n v="626"/>
    <n v="1090.3386299999572"/>
    <n v="682551.98237997317"/>
    <n v="2271.7941299999106"/>
    <n v="1422143.125379944"/>
    <n v="1181.4554999999534"/>
    <n v="739591.14299997082"/>
    <n v="3.629064105431167"/>
    <n v="0.52005394520497328"/>
  </r>
  <r>
    <x v="29"/>
    <s v="Lake Grove"/>
    <s v="High End"/>
    <s v="Häagen-Dazs"/>
    <s v="Strawberry Cheesecake"/>
    <n v="528"/>
    <n v="919.77811199996393"/>
    <n v="485642.84313598095"/>
    <n v="1998.5613119999216"/>
    <n v="1055240.3727359585"/>
    <n v="1078.7831999999576"/>
    <n v="569597.52959997766"/>
    <n v="3.7851539999998516"/>
    <n v="0.5397798874233386"/>
  </r>
  <r>
    <x v="29"/>
    <s v="Lake Grove"/>
    <s v="High End"/>
    <s v="Häagen-Dazs"/>
    <s v="Caramel Cone"/>
    <n v="157"/>
    <n v="308.65023020998814"/>
    <n v="48458.086142968139"/>
    <n v="678.04319099997383"/>
    <n v="106452.78098699589"/>
    <n v="369.39296078998569"/>
    <n v="57994.694844027748"/>
    <n v="4.3187464394902788"/>
    <n v="0.5447926705748749"/>
  </r>
  <r>
    <x v="29"/>
    <s v="Lake Grove"/>
    <s v="High End"/>
    <s v="Häagen-Dazs"/>
    <s v="Rum Raisin"/>
    <n v="112"/>
    <n v="166.47994643999357"/>
    <n v="18645.754001279282"/>
    <n v="525.88652399997966"/>
    <n v="58899.290687997724"/>
    <n v="359.40657755998609"/>
    <n v="40253.536686718442"/>
    <n v="4.6954153928569609"/>
    <n v="0.68342990580226393"/>
  </r>
  <r>
    <x v="29"/>
    <s v="Lake Grove"/>
    <s v="Low End"/>
    <s v="Baskin-Robbins"/>
    <s v="Chocolate Almond"/>
    <n v="205"/>
    <n v="592.12118849997603"/>
    <n v="121384.84364249509"/>
    <n v="971.78334999996059"/>
    <n v="199215.58674999193"/>
    <n v="379.66216149998456"/>
    <n v="77830.743107496834"/>
    <n v="4.7404065853656618"/>
    <n v="0.39068601195935282"/>
  </r>
  <r>
    <x v="29"/>
    <s v="Lake Grove"/>
    <s v="Low End"/>
    <s v="Baskin-Robbins"/>
    <s v="Raspberry Sherbet"/>
    <n v="919"/>
    <n v="1301.7469579999474"/>
    <n v="1196305.4544019517"/>
    <n v="2489.7411579998993"/>
    <n v="2288072.1242019073"/>
    <n v="1187.9941999999519"/>
    <n v="1091766.6697999556"/>
    <n v="2.7091851556038078"/>
    <n v="0.47715570599889645"/>
  </r>
  <r>
    <x v="29"/>
    <s v="Lake Grove"/>
    <s v="Low End"/>
    <s v="Baskin-Robbins"/>
    <s v="Chocolate Ribbon"/>
    <n v="807"/>
    <n v="1143.5827529999538"/>
    <n v="922871.28167096269"/>
    <n v="2252.3224529999088"/>
    <n v="1817624.2195709264"/>
    <n v="1108.7396999999551"/>
    <n v="894752.9378999637"/>
    <n v="2.7909819739775821"/>
    <n v="0.49226508332463886"/>
  </r>
  <r>
    <x v="29"/>
    <s v="Lake Grove"/>
    <s v="Low End"/>
    <s v="Baskin-Robbins"/>
    <s v="World Class Chocolate"/>
    <n v="786"/>
    <n v="1123.052519999954"/>
    <n v="882719.28071996383"/>
    <n v="2225.9005199999087"/>
    <n v="1749557.8087199284"/>
    <n v="1102.8479999999547"/>
    <n v="866838.52799996454"/>
    <n v="2.8319345038166777"/>
    <n v="0.49546149528730959"/>
  </r>
  <r>
    <x v="29"/>
    <s v="Lake Grove"/>
    <s v="Low End"/>
    <s v="Baskin-Robbins"/>
    <s v="Raspberry Sherbet"/>
    <n v="659"/>
    <n v="952.4770829999602"/>
    <n v="627682.39769697376"/>
    <n v="1975.8337829999173"/>
    <n v="1302074.4629969455"/>
    <n v="1023.3566999999571"/>
    <n v="674392.06529997173"/>
    <n v="2.9982303232168701"/>
    <n v="0.51793663455140948"/>
  </r>
  <r>
    <x v="29"/>
    <s v="Lake Grove"/>
    <s v="Low End"/>
    <s v="Baskin-Robbins"/>
    <s v="Peppermint Stick"/>
    <n v="185"/>
    <n v="346.34667284998574"/>
    <n v="64074.13447724736"/>
    <n v="723.89173499997014"/>
    <n v="133919.97097499447"/>
    <n v="377.5450621499844"/>
    <n v="69845.836497747106"/>
    <n v="3.9129282972971358"/>
    <n v="0.5215490713538814"/>
  </r>
  <r>
    <x v="29"/>
    <s v="Lake Grove"/>
    <s v="Low End"/>
    <s v="Baskin-Robbins"/>
    <s v="Chocolate Almond"/>
    <n v="476"/>
    <n v="674.81377599997268"/>
    <n v="321211.35737598699"/>
    <n v="1548.2161759999371"/>
    <n v="736950.89977597003"/>
    <n v="873.40239999996447"/>
    <n v="415739.54239998304"/>
    <n v="3.2525549915965066"/>
    <n v="0.56413465608952529"/>
  </r>
  <r>
    <x v="29"/>
    <s v="Lake Grove"/>
    <s v="Low End"/>
    <s v="Baskin-Robbins"/>
    <s v="Chocolate Fudge"/>
    <n v="468"/>
    <n v="676.69711199997175"/>
    <n v="316694.24841598677"/>
    <n v="1561.6959119999344"/>
    <n v="730873.6868159693"/>
    <n v="884.99879999996267"/>
    <n v="414179.43839998252"/>
    <n v="3.3369570769229369"/>
    <n v="0.5666908603651386"/>
  </r>
  <r>
    <x v="29"/>
    <s v="Lake Grove"/>
    <s v="Low End"/>
    <s v="Baskin-Robbins"/>
    <s v="Old Fashioned Butter Pecan"/>
    <n v="143"/>
    <n v="257.5640533199894"/>
    <n v="36831.659624758482"/>
    <n v="632.21897199997397"/>
    <n v="90407.312995996283"/>
    <n v="374.65491867998458"/>
    <n v="53575.6533712378"/>
    <n v="4.4211116923075107"/>
    <n v="0.59260309366356689"/>
  </r>
  <r>
    <x v="29"/>
    <s v="Lake Grove"/>
    <s v="High End"/>
    <s v="Ben and Jerry's"/>
    <s v="Orange &amp; Cream"/>
    <n v="295"/>
    <n v="873.27244424996411"/>
    <n v="257615.37105373942"/>
    <n v="1778.6066749999475"/>
    <n v="524688.96912498446"/>
    <n v="905.33423074998336"/>
    <n v="267073.59807124501"/>
    <n v="6.0291751694913476"/>
    <n v="0.50901317501802923"/>
  </r>
  <r>
    <x v="29"/>
    <s v="Lake Grove"/>
    <s v="High End"/>
    <s v="Ben and Jerry's"/>
    <s v="Banana Split"/>
    <n v="274"/>
    <n v="823.11361515996612"/>
    <n v="225533.13055383071"/>
    <n v="1726.1184359999497"/>
    <n v="472956.45146398625"/>
    <n v="903.00482083998361"/>
    <n v="247423.32091015554"/>
    <n v="6.2997023211676995"/>
    <n v="0.52314186674964047"/>
  </r>
  <r>
    <x v="29"/>
    <s v="Lake Grove"/>
    <s v="High End"/>
    <s v="Ben and Jerry's"/>
    <s v="Triple Caramel Chunk"/>
    <n v="256"/>
    <n v="547.13062571997705"/>
    <n v="140065.44018431412"/>
    <n v="941.44621199996061"/>
    <n v="241010.23027198992"/>
    <n v="394.31558627998356"/>
    <n v="100944.79008767579"/>
    <n v="3.6775242656248461"/>
    <n v="0.41884027069620844"/>
  </r>
  <r>
    <x v="29"/>
    <s v="Lake Grove"/>
    <s v="High End"/>
    <s v="Ben and Jerry's"/>
    <s v="Coffee HEATH Bar Crunch"/>
    <n v="988"/>
    <n v="1599.8930999999341"/>
    <n v="1580694.3827999348"/>
    <n v="3021.3869639998757"/>
    <n v="2985130.3204318769"/>
    <n v="1421.4938639999416"/>
    <n v="1404435.9376319421"/>
    <n v="3.0580839716597934"/>
    <n v="0.47047726125027395"/>
  </r>
  <r>
    <x v="29"/>
    <s v="Lake Grove"/>
    <s v="High End"/>
    <s v="Ben and Jerry's"/>
    <s v="Pistachio Pistachio"/>
    <n v="932"/>
    <n v="1509.4205999999378"/>
    <n v="1406779.999199942"/>
    <n v="2881.1290639998811"/>
    <n v="2685212.287647889"/>
    <n v="1371.7084639999432"/>
    <n v="1278432.288447947"/>
    <n v="3.0913401974247652"/>
    <n v="0.4761010123217444"/>
  </r>
  <r>
    <x v="29"/>
    <s v="Lake Grove"/>
    <s v="High End"/>
    <s v="Ben and Jerry's"/>
    <s v="Chocolate Chip Cookie Dough"/>
    <n v="203"/>
    <n v="414.03315543998298"/>
    <n v="84048.730554316542"/>
    <n v="797.93082399996717"/>
    <n v="161979.95727199333"/>
    <n v="383.8976685599842"/>
    <n v="77931.226717676793"/>
    <n v="3.9306937142855527"/>
    <n v="0.48111647903954141"/>
  </r>
  <r>
    <x v="29"/>
    <s v="Lake Grove"/>
    <s v="High End"/>
    <s v="Ben and Jerry's"/>
    <s v="Strawberry Cheesecake"/>
    <n v="860"/>
    <n v="1393.0064999999427"/>
    <n v="1197985.5899999507"/>
    <n v="2700.6328599998888"/>
    <n v="2322544.2595999045"/>
    <n v="1307.6263599999461"/>
    <n v="1124558.6695999538"/>
    <n v="3.1402707674417312"/>
    <n v="0.48419256810790634"/>
  </r>
  <r>
    <x v="29"/>
    <s v="Lake Grove"/>
    <s v="High End"/>
    <s v="Ben and Jerry's"/>
    <s v="Dave Matthews Band MagicBrownies Encore Edition"/>
    <n v="832"/>
    <n v="1358.6975999999433"/>
    <n v="1130436.4031999528"/>
    <n v="2651.8409439998891"/>
    <n v="2206331.6654079077"/>
    <n v="1293.1433439999457"/>
    <n v="1075895.2622079549"/>
    <n v="3.1873088269229437"/>
    <n v="0.48763985899148249"/>
  </r>
  <r>
    <x v="29"/>
    <s v="Lake Grove"/>
    <s v="High End"/>
    <s v="Ben and Jerry's"/>
    <s v="Chocolate Chip Cookie Dough"/>
    <n v="775"/>
    <n v="1251.8381249999486"/>
    <n v="970174.54687496019"/>
    <n v="2480.1650249998984"/>
    <n v="1922127.8943749212"/>
    <n v="1228.3268999999498"/>
    <n v="951953.34749996103"/>
    <n v="3.2002129354837399"/>
    <n v="0.49526014907012089"/>
  </r>
  <r>
    <x v="29"/>
    <s v="Lake Grove"/>
    <s v="High End"/>
    <s v="Ben and Jerry's"/>
    <s v="Banana Split"/>
    <n v="568"/>
    <n v="917.73179999996239"/>
    <n v="521271.66239997861"/>
    <n v="1962.0789919999193"/>
    <n v="1114460.8674559542"/>
    <n v="1044.347191999957"/>
    <n v="593189.20505597559"/>
    <n v="3.4543644225350691"/>
    <n v="0.53226562042513315"/>
  </r>
  <r>
    <x v="29"/>
    <s v="Lake Grove"/>
    <s v="High End"/>
    <s v="Ben and Jerry's"/>
    <s v="Chocolate Fudge Brownie"/>
    <n v="436"/>
    <n v="698.96249999997167"/>
    <n v="304747.64999998763"/>
    <n v="1618.5434999999347"/>
    <n v="705684.96599997149"/>
    <n v="919.58099999996307"/>
    <n v="400937.31599998387"/>
    <n v="3.7122557339448043"/>
    <n v="0.56815340458875541"/>
  </r>
  <r>
    <x v="29"/>
    <s v="Lake Grove"/>
    <s v="High End"/>
    <s v="Ben and Jerry's"/>
    <s v="Oatmeal Cookie Chunk"/>
    <n v="422"/>
    <n v="676.6136999999726"/>
    <n v="285530.98139998841"/>
    <n v="1583.9530279999358"/>
    <n v="668428.17781597294"/>
    <n v="907.33932799996319"/>
    <n v="382897.19641598454"/>
    <n v="3.7534431943126441"/>
    <n v="0.57283221911300264"/>
  </r>
  <r>
    <x v="29"/>
    <s v="Lake Grove"/>
    <s v="High End"/>
    <s v="Ben and Jerry's"/>
    <s v="Orange &amp; Cream"/>
    <n v="367"/>
    <n v="593.21879999997566"/>
    <n v="217711.29959999106"/>
    <n v="1458.9482719999401"/>
    <n v="535434.015823978"/>
    <n v="865.7294719999644"/>
    <n v="317722.71622398694"/>
    <n v="3.9753358910080112"/>
    <n v="0.59339284922913293"/>
  </r>
  <r>
    <x v="29"/>
    <s v="Lake Grove"/>
    <s v="High End"/>
    <s v="Ben and Jerry's"/>
    <s v="Peanut Butter Cup"/>
    <n v="127"/>
    <n v="229.97939915999066"/>
    <n v="29207.383693318814"/>
    <n v="602.10483599997565"/>
    <n v="76467.314171996914"/>
    <n v="372.12543683998501"/>
    <n v="47259.930478678099"/>
    <n v="4.7409829606297293"/>
    <n v="0.6180409367115598"/>
  </r>
  <r>
    <x v="29"/>
    <s v="Lake Grove"/>
    <s v="Low End"/>
    <s v="EDY's"/>
    <s v="Mint Cookie Crunch "/>
    <n v="783"/>
    <n v="1294.0121157899475"/>
    <n v="1013211.486663529"/>
    <n v="2424.054808999922"/>
    <n v="1898034.9154469389"/>
    <n v="1130.0426932099745"/>
    <n v="884823.42878341"/>
    <n v="3.095855439335788"/>
    <n v="0.46617868911808535"/>
  </r>
  <r>
    <x v="29"/>
    <s v="Lake Grove"/>
    <s v="Low End"/>
    <s v="EDY's"/>
    <s v="Mint Cookie Crunch "/>
    <n v="756"/>
    <n v="1280.1118971599465"/>
    <n v="967764.59425291955"/>
    <n v="2413.5206359999202"/>
    <n v="1824621.6008159397"/>
    <n v="1133.4087388399737"/>
    <n v="856857.00656302017"/>
    <n v="3.1924876137565081"/>
    <n v="0.46960805801041067"/>
  </r>
  <r>
    <x v="29"/>
    <s v="Lake Grove"/>
    <s v="Low End"/>
    <s v="EDY's"/>
    <s v="Chocolate Chip"/>
    <n v="743"/>
    <n v="1246.7804207899487"/>
    <n v="926357.85264693189"/>
    <n v="2368.6703089999228"/>
    <n v="1759922.0395869426"/>
    <n v="1121.8898882099741"/>
    <n v="833564.18694001075"/>
    <n v="3.1879815733511747"/>
    <n v="0.47363699538398302"/>
  </r>
  <r>
    <x v="29"/>
    <s v="Lake Grove"/>
    <s v="Low End"/>
    <s v="EDY's"/>
    <s v="Vanilla"/>
    <n v="650"/>
    <n v="1114.4225674999539"/>
    <n v="724374.66887497006"/>
    <n v="1706.5042499999297"/>
    <n v="1109227.7624999543"/>
    <n v="592.08168249997584"/>
    <n v="384853.09362498426"/>
    <n v="2.6253911538460457"/>
    <n v="0.34695587924846966"/>
  </r>
  <r>
    <x v="29"/>
    <s v="Selden"/>
    <s v="Low End"/>
    <s v="EDY's"/>
    <s v="Red, White and No More Blues  New!"/>
    <n v="465"/>
    <n v="836.00606714996604"/>
    <n v="388742.82122473419"/>
    <n v="1360.1062649999449"/>
    <n v="632449.41322497441"/>
    <n v="524.10019784997883"/>
    <n v="243706.59200024023"/>
    <n v="2.9249597096773008"/>
    <n v="0.38533768378017147"/>
  </r>
  <r>
    <x v="29"/>
    <s v="Selden"/>
    <s v="Low End"/>
    <s v="EDY's"/>
    <s v="Mint Cookie Crunch "/>
    <n v="334"/>
    <n v="647.36259125997367"/>
    <n v="216219.1054808312"/>
    <n v="1127.8817459999541"/>
    <n v="376712.50316398469"/>
    <n v="480.51915473998042"/>
    <n v="160493.39768315348"/>
    <n v="3.3768914550896829"/>
    <n v="0.42603682207301186"/>
  </r>
  <r>
    <x v="29"/>
    <s v="Selden"/>
    <s v="Low End"/>
    <s v="EDY's"/>
    <s v="Hot Chocolate Limited Edition  New!"/>
    <n v="226"/>
    <n v="350.53441235998559"/>
    <n v="79220.777193356742"/>
    <n v="765.25455599996849"/>
    <n v="172947.52965599287"/>
    <n v="414.72014363998289"/>
    <n v="93726.752462636126"/>
    <n v="3.386082106194551"/>
    <n v="0.54193750352529746"/>
  </r>
  <r>
    <x v="29"/>
    <s v="Selden"/>
    <s v="High End"/>
    <s v="Häagen-Dazs"/>
    <s v="Mint Chip"/>
    <n v="306"/>
    <n v="997.84654151995835"/>
    <n v="305341.04170510726"/>
    <n v="1932.47919199994"/>
    <n v="591338.63275198161"/>
    <n v="934.63265047998163"/>
    <n v="285997.59104687435"/>
    <n v="6.3152914771239868"/>
    <n v="0.48364435402418071"/>
  </r>
  <r>
    <x v="29"/>
    <s v="Selden"/>
    <s v="High End"/>
    <s v="Häagen-Dazs"/>
    <s v="Mango"/>
    <n v="328"/>
    <n v="778.01744747996815"/>
    <n v="255189.72277342956"/>
    <n v="1193.1727079999509"/>
    <n v="391360.64822398394"/>
    <n v="415.15526051998279"/>
    <n v="136170.92545055438"/>
    <n v="3.6377216707315578"/>
    <n v="0.34794230352107575"/>
  </r>
  <r>
    <x v="29"/>
    <s v="Selden"/>
    <s v="High End"/>
    <s v="Häagen-Dazs"/>
    <s v="Black Walnut"/>
    <n v="221"/>
    <n v="492.49760093997963"/>
    <n v="108841.9698077355"/>
    <n v="888.34847399996329"/>
    <n v="196325.01275399188"/>
    <n v="395.85087305998366"/>
    <n v="87483.042946256377"/>
    <n v="4.0196763529410102"/>
    <n v="0.44560314408780088"/>
  </r>
  <r>
    <x v="29"/>
    <s v="Selden"/>
    <s v="High End"/>
    <s v="Häagen-Dazs"/>
    <s v="Chocolate Chip"/>
    <n v="838"/>
    <n v="1482.1261859999402"/>
    <n v="1242021.7438679498"/>
    <n v="2907.698285999883"/>
    <n v="2436651.1636679019"/>
    <n v="1425.5720999999428"/>
    <n v="1194629.4197999521"/>
    <n v="3.4698070238662089"/>
    <n v="0.49027511102642657"/>
  </r>
  <r>
    <x v="29"/>
    <s v="Selden"/>
    <s v="High End"/>
    <s v="Häagen-Dazs"/>
    <s v="Mint Chip"/>
    <n v="797"/>
    <n v="1413.3822659999428"/>
    <n v="1126465.6660019543"/>
    <n v="2798.9673659998871"/>
    <n v="2230776.9907019101"/>
    <n v="1385.5850999999443"/>
    <n v="1104311.3246999558"/>
    <n v="3.5118787528229447"/>
    <n v="0.49503438905046532"/>
  </r>
  <r>
    <x v="29"/>
    <s v="Selden"/>
    <s v="High End"/>
    <s v="Häagen-Dazs"/>
    <s v="Mango"/>
    <n v="477"/>
    <n v="853.027685999965"/>
    <n v="406894.2062219833"/>
    <n v="1905.5497859999218"/>
    <n v="908947.24792196276"/>
    <n v="1052.5220999999569"/>
    <n v="502053.04169997945"/>
    <n v="3.9948632830187041"/>
    <n v="0.5523456315509776"/>
  </r>
  <r>
    <x v="29"/>
    <s v="Selden"/>
    <s v="Low End"/>
    <s v="Baskin-Robbins"/>
    <s v="Strawberry"/>
    <n v="354"/>
    <n v="934.0104835799599"/>
    <n v="330639.7111873058"/>
    <n v="1835.1860179999428"/>
    <n v="649655.85037197976"/>
    <n v="901.17553441998291"/>
    <n v="319016.13918467396"/>
    <n v="5.1841412937851494"/>
    <n v="0.49105405423811976"/>
  </r>
  <r>
    <x v="29"/>
    <s v="Selden"/>
    <s v="Low End"/>
    <s v="Baskin-Robbins"/>
    <s v="World Class Chocolate"/>
    <n v="831"/>
    <n v="1219.7617439999478"/>
    <n v="1013622.0092639567"/>
    <n v="2385.9073439998979"/>
    <n v="1982689.0028639152"/>
    <n v="1166.14559999995"/>
    <n v="969066.99359995848"/>
    <n v="2.8711279711190105"/>
    <n v="0.48876399284011757"/>
  </r>
  <r>
    <x v="29"/>
    <s v="Selden"/>
    <s v="Low End"/>
    <s v="Baskin-Robbins"/>
    <s v="Raspberry Sherbet"/>
    <n v="580"/>
    <n v="844.41271999996434"/>
    <n v="489759.37759997934"/>
    <n v="1817.440719999923"/>
    <n v="1054115.6175999553"/>
    <n v="973.02799999995864"/>
    <n v="564356.23999997601"/>
    <n v="3.1335184827584879"/>
    <n v="0.53538362450688348"/>
  </r>
  <r>
    <x v="29"/>
    <s v="Selden"/>
    <s v="Low End"/>
    <s v="Baskin-Robbins"/>
    <s v="Old Fashioned Butter Pecan"/>
    <n v="484"/>
    <n v="712.06418799996936"/>
    <n v="344639.06699198519"/>
    <n v="1624.36038799993"/>
    <n v="786190.42779196613"/>
    <n v="912.29619999996066"/>
    <n v="441551.36079998093"/>
    <n v="3.3561165041320868"/>
    <n v="0.56163410948679204"/>
  </r>
  <r>
    <x v="29"/>
    <s v="Selden"/>
    <s v="Low End"/>
    <s v="Baskin-Robbins"/>
    <s v="Chocolate Ribbon"/>
    <n v="457"/>
    <n v="678.16195099997037"/>
    <n v="309920.01160698646"/>
    <n v="1578.2218509999313"/>
    <n v="721247.38590696862"/>
    <n v="900.05989999996098"/>
    <n v="411327.37429998216"/>
    <n v="3.453439498905758"/>
    <n v="0.57029998629768064"/>
  </r>
  <r>
    <x v="29"/>
    <s v="Selden"/>
    <s v="Low End"/>
    <s v="Baskin-Robbins"/>
    <s v="Lemon Crisp"/>
    <n v="455"/>
    <n v="662.87994499997194"/>
    <n v="301610.37497498724"/>
    <n v="1545.0604449999344"/>
    <n v="703002.50247497018"/>
    <n v="882.18049999996242"/>
    <n v="401392.12749998295"/>
    <n v="3.3957372417580975"/>
    <n v="0.57096827690776841"/>
  </r>
  <r>
    <x v="29"/>
    <s v="Selden"/>
    <s v="Low End"/>
    <s v="Baskin-Robbins"/>
    <s v="Jamoca Almond Fudge"/>
    <n v="445"/>
    <n v="660.4431899999712"/>
    <n v="293897.21954998717"/>
    <n v="1551.6741899999324"/>
    <n v="690495.01454996993"/>
    <n v="891.23099999996123"/>
    <n v="396597.79499998275"/>
    <n v="3.4869082921346797"/>
    <n v="0.5743673547859941"/>
  </r>
  <r>
    <x v="29"/>
    <s v="Selden"/>
    <s v="High End"/>
    <s v="Ben and Jerry's"/>
    <s v="Everything But The..."/>
    <n v="326"/>
    <n v="975.17820629995799"/>
    <n v="317908.0952537863"/>
    <n v="1895.9837299999399"/>
    <n v="618090.6959799804"/>
    <n v="920.8055236999819"/>
    <n v="300182.6007261941"/>
    <n v="5.8159010122697543"/>
    <n v="0.48566108934912172"/>
  </r>
  <r>
    <x v="29"/>
    <s v="Selden"/>
    <s v="High End"/>
    <s v="Ben and Jerry's"/>
    <s v="Vanilla HEATH Bar Crunch"/>
    <n v="892"/>
    <n v="1467.719099999938"/>
    <n v="1309205.4371999446"/>
    <n v="2825.0704039998805"/>
    <n v="2519962.8003678932"/>
    <n v="1357.3513039999425"/>
    <n v="1210757.3631679486"/>
    <n v="3.1671192869953817"/>
    <n v="0.4804663636269505"/>
  </r>
  <r>
    <x v="29"/>
    <s v="Selden"/>
    <s v="High End"/>
    <s v="Ben and Jerry's"/>
    <s v="Gingersnap"/>
    <n v="690"/>
    <n v="1135.653749999952"/>
    <n v="783601.08749996684"/>
    <n v="2310.1501499999022"/>
    <n v="1594003.6034999324"/>
    <n v="1174.4963999999502"/>
    <n v="810402.5159999656"/>
    <n v="3.3480436956520321"/>
    <n v="0.50840695354801935"/>
  </r>
  <r>
    <x v="29"/>
    <s v="Selden"/>
    <s v="High End"/>
    <s v="Ben and Jerry's"/>
    <s v="Vanilla"/>
    <n v="653"/>
    <n v="1084.0126499999535"/>
    <n v="707860.26044996968"/>
    <n v="2234.774065999904"/>
    <n v="1459307.4650979373"/>
    <n v="1150.7614159999505"/>
    <n v="751447.20464796759"/>
    <n v="3.422318630934003"/>
    <n v="0.51493411951917645"/>
  </r>
  <r>
    <x v="29"/>
    <s v="Selden"/>
    <s v="High End"/>
    <s v="Ben and Jerry's"/>
    <s v="Chocolate Therapy"/>
    <n v="643"/>
    <n v="1067.5568249999542"/>
    <n v="686439.0384749705"/>
    <n v="2209.3242529999052"/>
    <n v="1420595.494678939"/>
    <n v="1141.767427999951"/>
    <n v="734156.4562039685"/>
    <n v="3.4359630684290905"/>
    <n v="0.5167948645155257"/>
  </r>
  <r>
    <x v="29"/>
    <s v="Selden"/>
    <s v="High End"/>
    <s v="Ben and Jerry's"/>
    <s v="Chocolate Fudge Brownie"/>
    <n v="536"/>
    <n v="882.43019999996261"/>
    <n v="472982.58719997999"/>
    <n v="1917.5222879999192"/>
    <n v="1027791.9463679567"/>
    <n v="1035.0920879999567"/>
    <n v="554809.35916797677"/>
    <n v="3.5774669552237297"/>
    <n v="0.53980707002869543"/>
  </r>
  <r>
    <x v="29"/>
    <s v="Selden"/>
    <s v="High End"/>
    <s v="Ben and Jerry's"/>
    <s v="Peanut Butter Cup"/>
    <n v="507"/>
    <n v="834.91492499996468"/>
    <n v="423301.86697498208"/>
    <n v="1843.9708169999221"/>
    <n v="934893.20421896048"/>
    <n v="1009.0558919999575"/>
    <n v="511591.3372439784"/>
    <n v="3.6370233076921541"/>
    <n v="0.54721901382455562"/>
  </r>
  <r>
    <x v="29"/>
    <s v="Selden"/>
    <s v="High End"/>
    <s v="Ben and Jerry's"/>
    <s v="Vanilla"/>
    <n v="502"/>
    <n v="834.81344999996406"/>
    <n v="419076.35189998196"/>
    <n v="1849.2134179999205"/>
    <n v="928305.13583596004"/>
    <n v="1014.3999679999564"/>
    <n v="509228.78393597808"/>
    <n v="3.6836920677289253"/>
    <n v="0.54855754242639831"/>
  </r>
  <r>
    <x v="29"/>
    <s v="Selden"/>
    <s v="High End"/>
    <s v="Ben and Jerry's"/>
    <s v="Vanilla"/>
    <n v="441"/>
    <n v="732.37972499996863"/>
    <n v="322979.45872498618"/>
    <n v="1689.5773289999277"/>
    <n v="745103.60208896815"/>
    <n v="957.19760399995903"/>
    <n v="422124.14336398197"/>
    <n v="3.8312411088433733"/>
    <n v="0.56653080481763496"/>
  </r>
  <r>
    <x v="29"/>
    <s v="Selden"/>
    <s v="Low End"/>
    <s v="EDY's"/>
    <s v="Eggnog (Holiday)"/>
    <n v="662"/>
    <n v="1172.1214585799489"/>
    <n v="775944.40557992621"/>
    <n v="2289.4313179999217"/>
    <n v="1515603.5325159482"/>
    <n v="1117.3098594199728"/>
    <n v="739659.12693602196"/>
    <n v="3.4583554652566795"/>
    <n v="0.48802942924536818"/>
  </r>
  <r>
    <x v="29"/>
    <s v="Selden"/>
    <s v="Low End"/>
    <s v="EDY's"/>
    <s v="Vanilla"/>
    <n v="611"/>
    <n v="1084.1768327399536"/>
    <n v="662432.04480411171"/>
    <n v="1677.6486539999282"/>
    <n v="1025043.3275939561"/>
    <n v="593.4718212599746"/>
    <n v="362611.28278984444"/>
    <n v="2.7457424779049564"/>
    <n v="0.35375215176609914"/>
  </r>
  <r>
    <x v="29"/>
    <s v="Selden"/>
    <s v="Low End"/>
    <s v="EDY's"/>
    <s v="Strawberry Cheesecake Limited Editions "/>
    <n v="304"/>
    <n v="620.37351047997367"/>
    <n v="188593.547185912"/>
    <n v="1103.5468079999532"/>
    <n v="335478.22963198577"/>
    <n v="483.17329751997954"/>
    <n v="146884.68244607377"/>
    <n v="3.6300881842103725"/>
    <n v="0.43783670435844352"/>
  </r>
  <r>
    <x v="29"/>
    <s v="Smithtown"/>
    <s v="High End"/>
    <s v="Häagen-Dazs"/>
    <s v="Mint Chip"/>
    <n v="181"/>
    <n v="391.37910635998344"/>
    <n v="70839.618251157008"/>
    <n v="786.00435599996672"/>
    <n v="142266.78843599398"/>
    <n v="394.62524963998328"/>
    <n v="71427.17018483697"/>
    <n v="4.3425655027622474"/>
    <n v="0.50206496519721577"/>
  </r>
  <r>
    <x v="29"/>
    <s v="Smithtown"/>
    <s v="High End"/>
    <s v="Häagen-Dazs"/>
    <s v="Mocha Chip"/>
    <n v="518"/>
    <n v="951.88715999995918"/>
    <n v="493077.54887997883"/>
    <n v="2078.813159999911"/>
    <n v="1076825.2168799539"/>
    <n v="1126.9259999999517"/>
    <n v="583747.66799997503"/>
    <n v="4.0131528185326468"/>
    <n v="0.54210066670926793"/>
  </r>
  <r>
    <x v="29"/>
    <s v="Smithtown"/>
    <s v="High End"/>
    <s v="Häagen-Dazs"/>
    <s v="Mocha Chip"/>
    <n v="156"/>
    <n v="325.919167679986"/>
    <n v="50843.390158077818"/>
    <n v="719.08012799996914"/>
    <n v="112176.49996799519"/>
    <n v="393.16096031998313"/>
    <n v="61333.109809917369"/>
    <n v="4.6094879999998017"/>
    <n v="0.54675542406311639"/>
  </r>
  <r>
    <x v="29"/>
    <s v="Smithtown"/>
    <s v="High End"/>
    <s v="Häagen-Dazs"/>
    <s v="Mango"/>
    <n v="389"/>
    <n v="715.02790199996934"/>
    <n v="278145.85387798806"/>
    <n v="1699.4176019999268"/>
    <n v="661073.44717797148"/>
    <n v="984.38969999995743"/>
    <n v="382927.59329998342"/>
    <n v="4.368682781490814"/>
    <n v="0.57925120867378177"/>
  </r>
  <r>
    <x v="29"/>
    <s v="Smithtown"/>
    <s v="High End"/>
    <s v="Häagen-Dazs"/>
    <s v="Rum Raisin"/>
    <n v="138"/>
    <n v="279.3196345199878"/>
    <n v="38546.109563758313"/>
    <n v="673.14949199997056"/>
    <n v="92894.629895995939"/>
    <n v="393.82985747998276"/>
    <n v="54348.520332237626"/>
    <n v="4.8778948695650044"/>
    <n v="0.58505556664670255"/>
  </r>
  <r>
    <x v="29"/>
    <s v="Smithtown"/>
    <s v="High End"/>
    <s v="Häagen-Dazs"/>
    <s v="Strawberry Cheesecake"/>
    <n v="123"/>
    <n v="235.57730360998985"/>
    <n v="28976.008344028753"/>
    <n v="623.16233099997316"/>
    <n v="76648.966712996698"/>
    <n v="387.58502738998334"/>
    <n v="47672.958368967942"/>
    <n v="5.0663604146339285"/>
    <n v="0.62196478848141423"/>
  </r>
  <r>
    <x v="29"/>
    <s v="Smithtown"/>
    <s v="Low End"/>
    <s v="Baskin-Robbins"/>
    <s v="Banana Nut Fudge"/>
    <n v="270"/>
    <n v="773.00374139996541"/>
    <n v="208711.01017799065"/>
    <n v="1680.1219399999472"/>
    <n v="453632.92379998573"/>
    <n v="907.11819859998184"/>
    <n v="244921.91362199507"/>
    <n v="6.2226738518516562"/>
    <n v="0.53991212006910061"/>
  </r>
  <r>
    <x v="29"/>
    <s v="Smithtown"/>
    <s v="Low End"/>
    <s v="Baskin-Robbins"/>
    <s v="Rocky Road"/>
    <n v="219"/>
    <n v="660.4462337999704"/>
    <n v="144637.72520219351"/>
    <n v="1064.8459799999523"/>
    <n v="233201.26961998956"/>
    <n v="404.39974619998191"/>
    <n v="88563.544417796045"/>
    <n v="4.8623104109586865"/>
    <n v="0.37977299421274052"/>
  </r>
  <r>
    <x v="29"/>
    <s v="Smithtown"/>
    <s v="Low End"/>
    <s v="Baskin-Robbins"/>
    <s v="Peppermint Stick"/>
    <n v="842"/>
    <n v="1268.2465019999433"/>
    <n v="1067863.5546839524"/>
    <n v="2473.2313019998896"/>
    <n v="2082460.756283907"/>
    <n v="1204.9847999999463"/>
    <n v="1014597.2015999546"/>
    <n v="2.9373293372920304"/>
    <n v="0.48721071863581"/>
  </r>
  <r>
    <x v="29"/>
    <s v="Smithtown"/>
    <s v="Low End"/>
    <s v="Baskin-Robbins"/>
    <s v="Very Berry Strawberry"/>
    <n v="696"/>
    <n v="1059.0015839999521"/>
    <n v="737065.1024639667"/>
    <n v="2164.613183999902"/>
    <n v="1506570.7760639319"/>
    <n v="1105.6115999999499"/>
    <n v="769505.67359996517"/>
    <n v="3.1100764137929628"/>
    <n v="0.51076636147846721"/>
  </r>
  <r>
    <x v="29"/>
    <s v="Smithtown"/>
    <s v="Low End"/>
    <s v="Baskin-Robbins"/>
    <s v="Fudge Ribbon"/>
    <n v="575"/>
    <n v="866.76937499996131"/>
    <n v="498392.39062497776"/>
    <n v="1870.4568749999166"/>
    <n v="1075512.703124952"/>
    <n v="1003.6874999999553"/>
    <n v="577120.31249997427"/>
    <n v="3.2529684782607244"/>
    <n v="0.53660018224157136"/>
  </r>
  <r>
    <x v="29"/>
    <s v="Smithtown"/>
    <s v="Low End"/>
    <s v="Baskin-Robbins"/>
    <s v="Egg Nog"/>
    <n v="496"/>
    <n v="740.87222399996733"/>
    <n v="367472.62310398382"/>
    <n v="1676.1198239999262"/>
    <n v="831355.43270396336"/>
    <n v="935.24759999995888"/>
    <n v="463882.80959997955"/>
    <n v="3.3792738387095285"/>
    <n v="0.5579837351771576"/>
  </r>
  <r>
    <x v="29"/>
    <s v="Smithtown"/>
    <s v="Low End"/>
    <s v="Baskin-Robbins"/>
    <s v="Rocky Road"/>
    <n v="157"/>
    <n v="302.30245772998649"/>
    <n v="47461.485863607879"/>
    <n v="697.77798299996891"/>
    <n v="109551.14333099512"/>
    <n v="395.47552526998243"/>
    <n v="62089.657467387246"/>
    <n v="4.4444457515921583"/>
    <n v="0.5667641211173039"/>
  </r>
  <r>
    <x v="29"/>
    <s v="Smithtown"/>
    <s v="Low End"/>
    <s v="Baskin-Robbins"/>
    <s v="Coffee Candy"/>
    <n v="128"/>
    <n v="238.7716319999893"/>
    <n v="30562.76889599863"/>
    <n v="633.62719999997159"/>
    <n v="81104.281599996364"/>
    <n v="394.85556799998233"/>
    <n v="50541.512703997738"/>
    <n v="4.9502124999997781"/>
    <n v="0.62316701050712475"/>
  </r>
  <r>
    <x v="29"/>
    <s v="Smithtown"/>
    <s v="High End"/>
    <s v="Ben and Jerry's"/>
    <s v="Orange &amp; Cream"/>
    <n v="318"/>
    <n v="980.9199566399559"/>
    <n v="311932.54621150595"/>
    <n v="1911.9753439999367"/>
    <n v="608008.15939197992"/>
    <n v="931.05538735998084"/>
    <n v="296075.61318047397"/>
    <n v="6.0125010817608073"/>
    <n v="0.48695993401890419"/>
  </r>
  <r>
    <x v="29"/>
    <s v="Smithtown"/>
    <s v="High End"/>
    <s v="Ben and Jerry's"/>
    <s v="Half Baked"/>
    <n v="268"/>
    <n v="852.75285883996196"/>
    <n v="228537.76616910982"/>
    <n v="1776.9669639999431"/>
    <n v="476227.14635198476"/>
    <n v="924.21410515998116"/>
    <n v="247689.38018287494"/>
    <n v="6.6304737462684447"/>
    <n v="0.52010764627811656"/>
  </r>
  <r>
    <x v="29"/>
    <s v="Smithtown"/>
    <s v="High End"/>
    <s v="Ben and Jerry's"/>
    <s v="Triple Caramel Chunk"/>
    <n v="269"/>
    <n v="597.56847520997371"/>
    <n v="160745.91983148293"/>
    <n v="1006.3312909999556"/>
    <n v="270703.11727898807"/>
    <n v="408.76281578998191"/>
    <n v="109957.19744750514"/>
    <n v="3.7410085167284595"/>
    <n v="0.40619110172337863"/>
  </r>
  <r>
    <x v="29"/>
    <s v="Smithtown"/>
    <s v="High End"/>
    <s v="Ben and Jerry's"/>
    <s v="Mint Chocolate Chunk"/>
    <n v="870"/>
    <n v="1468.3207499999355"/>
    <n v="1277439.0524999439"/>
    <n v="2840.1036299998755"/>
    <n v="2470890.1580998916"/>
    <n v="1371.78287999994"/>
    <n v="1193451.1055999477"/>
    <n v="3.2644869310343396"/>
    <n v="0.48300451628238655"/>
  </r>
  <r>
    <x v="29"/>
    <s v="Smithtown"/>
    <s v="High End"/>
    <s v="Ben and Jerry's"/>
    <s v="Half Baked"/>
    <n v="864"/>
    <n v="1471.0247999999344"/>
    <n v="1270965.4271999435"/>
    <n v="2849.2479119998729"/>
    <n v="2461750.1959678903"/>
    <n v="1378.2231119999385"/>
    <n v="1190784.7687679469"/>
    <n v="3.297740638888742"/>
    <n v="0.48371470457008092"/>
  </r>
  <r>
    <x v="29"/>
    <s v="Smithtown"/>
    <s v="High End"/>
    <s v="Ben and Jerry's"/>
    <s v="Coffee"/>
    <n v="696"/>
    <n v="1175.1263999999483"/>
    <n v="817887.97439996398"/>
    <n v="2385.5516159998951"/>
    <n v="1660343.924735927"/>
    <n v="1210.4252159999469"/>
    <n v="842455.95033596305"/>
    <n v="3.4275166896550218"/>
    <n v="0.50739845991242638"/>
  </r>
  <r>
    <x v="29"/>
    <s v="St James"/>
    <s v="High End"/>
    <s v="Ben and Jerry's"/>
    <s v="Gingersnap"/>
    <n v="148"/>
    <n v="294.87280367998699"/>
    <n v="43641.174944638071"/>
    <n v="689.42452799996954"/>
    <n v="102034.8301439955"/>
    <n v="394.55172431998255"/>
    <n v="58393.655199357425"/>
    <n v="4.6582738378376316"/>
    <n v="0.57229139419304209"/>
  </r>
  <r>
    <x v="29"/>
    <s v="St James"/>
    <s v="High End"/>
    <s v="Ben and Jerry's"/>
    <s v="Key Lime Pie"/>
    <n v="370"/>
    <n v="631.95074999997166"/>
    <n v="233821.77749998952"/>
    <n v="1549.5508299999306"/>
    <n v="573333.80709997425"/>
    <n v="917.60007999995889"/>
    <n v="339512.02959998476"/>
    <n v="4.1879752162160289"/>
    <n v="0.59217165531768967"/>
  </r>
  <r>
    <x v="29"/>
    <s v="St James"/>
    <s v="High End"/>
    <s v="Ben and Jerry's"/>
    <s v="Vanilla HEATH Bar Crunch"/>
    <n v="138"/>
    <n v="269.90872951998813"/>
    <n v="37247.404673758363"/>
    <n v="663.37719199997071"/>
    <n v="91546.052495995958"/>
    <n v="393.46846247998258"/>
    <n v="54298.647822237595"/>
    <n v="4.8070811014490626"/>
    <n v="0.59312931952595671"/>
  </r>
  <r>
    <x v="29"/>
    <s v="St James"/>
    <s v="Low End"/>
    <s v="EDY's"/>
    <s v="Coffee"/>
    <n v="853"/>
    <n v="1469.2555514899352"/>
    <n v="1253274.9854209148"/>
    <n v="2657.4892789999049"/>
    <n v="2266838.3549869186"/>
    <n v="1188.2337275099696"/>
    <n v="1013563.3695660038"/>
    <n v="3.1154622262601466"/>
    <n v="0.44712644257859008"/>
  </r>
  <r>
    <x v="29"/>
    <s v="St James"/>
    <s v="Low End"/>
    <s v="EDY's"/>
    <s v="Coffee"/>
    <n v="569"/>
    <n v="1038.4654899899542"/>
    <n v="590886.8638042839"/>
    <n v="1627.0576289999283"/>
    <n v="925795.79090095917"/>
    <n v="588.59213900997406"/>
    <n v="334908.92709667527"/>
    <n v="2.8595037416518951"/>
    <n v="0.36175248406643867"/>
  </r>
  <r>
    <x v="29"/>
    <s v="St James"/>
    <s v="Low End"/>
    <s v="EDY's"/>
    <s v="Coffee"/>
    <n v="434"/>
    <n v="833.61345459996323"/>
    <n v="361788.23929638404"/>
    <n v="1374.8256599999395"/>
    <n v="596674.33643997379"/>
    <n v="541.21220539997626"/>
    <n v="234886.09714358975"/>
    <n v="3.1678010599076947"/>
    <n v="0.39365878972610974"/>
  </r>
  <r>
    <x v="29"/>
    <s v="St James"/>
    <s v="Low End"/>
    <s v="EDY's"/>
    <s v="Girl Scouts® Samoas® Cookie (Jan-Apr)"/>
    <n v="316"/>
    <n v="654.61100447997114"/>
    <n v="206857.07741567088"/>
    <n v="1154.4742079999492"/>
    <n v="364813.84972798394"/>
    <n v="499.86320351997801"/>
    <n v="157956.77231231306"/>
    <n v="3.6533993924049022"/>
    <n v="0.43297909997136985"/>
  </r>
  <r>
    <x v="29"/>
    <s v="St James"/>
    <s v="Low End"/>
    <s v="EDY's"/>
    <s v="Coffee"/>
    <n v="108"/>
    <n v="182.66975648999173"/>
    <n v="19728.333700919105"/>
    <n v="579.99477899997373"/>
    <n v="62639.436131997165"/>
    <n v="397.32502250998198"/>
    <n v="42911.102431078063"/>
    <n v="5.3703220277775348"/>
    <n v="0.68504930888352011"/>
  </r>
  <r>
    <x v="29"/>
    <s v="St James"/>
    <s v="High End"/>
    <s v="Häagen-Dazs"/>
    <s v="Coffee"/>
    <n v="329"/>
    <n v="1115.8673264999495"/>
    <n v="367120.35041848337"/>
    <n v="2077.9731499999289"/>
    <n v="683653.16634997656"/>
    <n v="962.10582349997935"/>
    <n v="316532.81593149318"/>
    <n v="6.3160278115499358"/>
    <n v="0.46300204769248932"/>
  </r>
  <r>
    <x v="29"/>
    <s v="St James"/>
    <s v="High End"/>
    <s v="Häagen-Dazs"/>
    <s v="Almond Hazelnut Swirl"/>
    <n v="273"/>
    <n v="938.45772995995867"/>
    <n v="256198.96027906871"/>
    <n v="1880.9239159999393"/>
    <n v="513492.2290679834"/>
    <n v="942.46618603998058"/>
    <n v="257293.26878891469"/>
    <n v="6.8898311941389716"/>
    <n v="0.50106555508330886"/>
  </r>
  <r>
    <x v="29"/>
    <s v="St James"/>
    <s v="High End"/>
    <s v="Häagen-Dazs"/>
    <s v="Vanilla"/>
    <n v="228"/>
    <n v="540.03332951997584"/>
    <n v="123127.59913055449"/>
    <n v="959.53399199995692"/>
    <n v="218773.75017599016"/>
    <n v="419.50066247998109"/>
    <n v="95646.151045435676"/>
    <n v="4.2084824210524427"/>
    <n v="0.43719208071578136"/>
  </r>
  <r>
    <x v="29"/>
    <s v="St James"/>
    <s v="High End"/>
    <s v="Häagen-Dazs"/>
    <s v="Cinnamon Dulce de Leche"/>
    <n v="969"/>
    <n v="1825.5320459999186"/>
    <n v="1768940.5525739212"/>
    <n v="3492.7001459998442"/>
    <n v="3384426.4414738491"/>
    <n v="1667.1680999999255"/>
    <n v="1615485.888899928"/>
    <n v="3.6044377151701177"/>
    <n v="0.47732929547625697"/>
  </r>
  <r>
    <x v="29"/>
    <s v="St James"/>
    <s v="High End"/>
    <s v="Häagen-Dazs"/>
    <s v="Vanilla"/>
    <n v="952"/>
    <n v="1777.8599999999219"/>
    <n v="1692522.7199999257"/>
    <n v="3411.3599999998496"/>
    <n v="3247614.7199998568"/>
    <n v="1633.4999999999277"/>
    <n v="1555091.9999999311"/>
    <n v="3.5833613445376571"/>
    <n v="0.47884128324187414"/>
  </r>
  <r>
    <x v="29"/>
    <s v="St James"/>
    <s v="High End"/>
    <s v="Häagen-Dazs"/>
    <s v="Almond Hazelnut Swirl"/>
    <n v="805"/>
    <n v="1500.9321599999341"/>
    <n v="1208250.388799947"/>
    <n v="2966.7081599998696"/>
    <n v="2388200.0687998952"/>
    <n v="1465.7759999999355"/>
    <n v="1179949.6799999482"/>
    <n v="3.6853517515526333"/>
    <n v="0.49407488736606969"/>
  </r>
  <r>
    <x v="29"/>
    <s v="St James"/>
    <s v="High End"/>
    <s v="Häagen-Dazs"/>
    <s v="Vanilla Chocolate Chip"/>
    <n v="788"/>
    <n v="1485.3248399999336"/>
    <n v="1170435.9739199476"/>
    <n v="2947.8488399998687"/>
    <n v="2322904.8859198964"/>
    <n v="1462.5239999999351"/>
    <n v="1152468.9119999488"/>
    <n v="3.7409249238577016"/>
    <n v="0.49613263073557062"/>
  </r>
  <r>
    <x v="29"/>
    <s v="St James"/>
    <s v="High End"/>
    <s v="Häagen-Dazs"/>
    <s v="Rocky Road"/>
    <n v="740"/>
    <n v="1395.0324599999378"/>
    <n v="1032324.0203999539"/>
    <n v="2803.238459999875"/>
    <n v="2074396.4603999075"/>
    <n v="1408.2059999999371"/>
    <n v="1042072.4399999536"/>
    <n v="3.7881600810809122"/>
    <n v="0.50234970021066272"/>
  </r>
  <r>
    <x v="29"/>
    <s v="St James"/>
    <s v="High End"/>
    <s v="Häagen-Dazs"/>
    <s v="Almond Hazelnut Swirl"/>
    <n v="666"/>
    <n v="1244.5841699999451"/>
    <n v="828893.0572199634"/>
    <n v="2557.2086699998877"/>
    <n v="1703100.9742199252"/>
    <n v="1312.6244999999426"/>
    <n v="874207.91699996183"/>
    <n v="3.839652657657489"/>
    <n v="0.51330363274577828"/>
  </r>
  <r>
    <x v="29"/>
    <s v="St James"/>
    <s v="High End"/>
    <s v="Häagen-Dazs"/>
    <s v="Vanilla Chocolate Chip"/>
    <n v="622"/>
    <n v="1172.8910939999478"/>
    <n v="729538.26046796748"/>
    <n v="2447.4269939998908"/>
    <n v="1522299.590267932"/>
    <n v="1274.535899999943"/>
    <n v="792761.32979996456"/>
    <n v="3.9347700868165445"/>
    <n v="0.52076564617641052"/>
  </r>
  <r>
    <x v="29"/>
    <s v="St James"/>
    <s v="High End"/>
    <s v="Häagen-Dazs"/>
    <s v="Banoffee"/>
    <n v="568"/>
    <n v="1071.2059679999522"/>
    <n v="608444.98982397292"/>
    <n v="2284.5607679998984"/>
    <n v="1297630.5162239424"/>
    <n v="1213.3547999999462"/>
    <n v="689185.52639996947"/>
    <n v="4.0221140281688355"/>
    <n v="0.53111075747931258"/>
  </r>
  <r>
    <x v="29"/>
    <s v="St James"/>
    <s v="High End"/>
    <s v="Häagen-Dazs"/>
    <s v="Strawberry Cheesecake"/>
    <n v="139"/>
    <n v="286.48518761998724"/>
    <n v="39821.441079178228"/>
    <n v="686.63350199996933"/>
    <n v="95442.056777995735"/>
    <n v="400.14831437998208"/>
    <n v="55620.615698817506"/>
    <n v="4.9398093669062542"/>
    <n v="0.58276841024281967"/>
  </r>
  <r>
    <x v="29"/>
    <s v="St James"/>
    <s v="Low End"/>
    <s v="Baskin-Robbins"/>
    <s v="Peppermint Stick"/>
    <n v="857"/>
    <n v="2334.9199777798922"/>
    <n v="2001026.4209573676"/>
    <n v="3812.0688379998469"/>
    <n v="3266942.994165869"/>
    <n v="1477.1488602199547"/>
    <n v="1265916.5732085013"/>
    <n v="4.4481550035004052"/>
    <n v="0.38749270356696902"/>
  </r>
  <r>
    <x v="29"/>
    <s v="St James"/>
    <s v="Low End"/>
    <s v="Baskin-Robbins"/>
    <s v="Very Berry Strawberry"/>
    <n v="709"/>
    <n v="2024.0325228799054"/>
    <n v="1435039.058721853"/>
    <n v="3502.3860479998593"/>
    <n v="2483191.7080319002"/>
    <n v="1478.3535251199539"/>
    <n v="1048152.6493100473"/>
    <n v="4.939895695345359"/>
    <n v="0.42209896477979952"/>
  </r>
  <r>
    <x v="29"/>
    <s v="St James"/>
    <s v="Low End"/>
    <s v="Baskin-Robbins"/>
    <s v="Fudge Ribbon"/>
    <n v="577"/>
    <n v="1731.5986104999197"/>
    <n v="999132.3982584537"/>
    <n v="2694.2195499998757"/>
    <n v="1554564.6803499283"/>
    <n v="962.62093949995597"/>
    <n v="555432.28209147463"/>
    <n v="4.6693579722701486"/>
    <n v="0.35729120126828579"/>
  </r>
  <r>
    <x v="29"/>
    <s v="St James"/>
    <s v="Low End"/>
    <s v="Baskin-Robbins"/>
    <s v="Egg Nog"/>
    <n v="497"/>
    <n v="1538.8476632799297"/>
    <n v="764807.28865012503"/>
    <n v="2488.4708879998861"/>
    <n v="1236770.0313359434"/>
    <n v="949.6232247199564"/>
    <n v="471962.74268581835"/>
    <n v="5.0069836780681811"/>
    <n v="0.38160913567416421"/>
  </r>
  <r>
    <x v="29"/>
    <s v="St James"/>
    <s v="Low End"/>
    <s v="Baskin-Robbins"/>
    <s v="Banana Nut Fudge"/>
    <n v="385"/>
    <n v="1041.2289509999518"/>
    <n v="400873.14613498148"/>
    <n v="1987.0220999999083"/>
    <n v="765003.50849996472"/>
    <n v="945.79314899995643"/>
    <n v="364130.36236498324"/>
    <n v="5.1610963636361253"/>
    <n v="0.47598521878543781"/>
  </r>
  <r>
    <x v="29"/>
    <s v="St James"/>
    <s v="Low End"/>
    <s v="Baskin-Robbins"/>
    <s v="Rocky Road"/>
    <n v="334"/>
    <n v="925.76008480995711"/>
    <n v="309203.86832652567"/>
    <n v="1868.7778509999134"/>
    <n v="624171.80223397107"/>
    <n v="943.01776618995632"/>
    <n v="314967.9339074454"/>
    <n v="5.595143266466807"/>
    <n v="0.50461737101891624"/>
  </r>
  <r>
    <x v="29"/>
    <s v="St James"/>
    <s v="Low End"/>
    <s v="Baskin-Robbins"/>
    <s v="Rocky Road"/>
    <n v="272"/>
    <n v="558.62283675997423"/>
    <n v="151945.41159871299"/>
    <n v="1492.5581959999311"/>
    <n v="405975.82931198127"/>
    <n v="933.93535923995682"/>
    <n v="254030.41771326828"/>
    <n v="5.4873463088232759"/>
    <n v="0.62572793593101539"/>
  </r>
  <r>
    <x v="29"/>
    <s v="St James"/>
    <s v="Low End"/>
    <s v="Baskin-Robbins"/>
    <s v="Coffee Candy"/>
    <n v="336"/>
    <n v="494.08434011997701"/>
    <n v="166012.33828031228"/>
    <n v="1428.6512519999337"/>
    <n v="480026.82067197771"/>
    <n v="934.56691187995671"/>
    <n v="314014.48239166546"/>
    <n v="4.2519382499998031"/>
    <n v="0.65416028619418454"/>
  </r>
  <r>
    <x v="29"/>
    <s v="St James"/>
    <s v="High End"/>
    <s v="Ben and Jerry's"/>
    <s v="Coffee"/>
    <n v="700"/>
    <n v="2209.9082470398989"/>
    <n v="1546935.7729279292"/>
    <n v="3716.189183999853"/>
    <n v="2601332.428799897"/>
    <n v="1506.280936959954"/>
    <n v="1054396.6558719678"/>
    <n v="5.3088416914283609"/>
    <n v="0.40532945508944618"/>
  </r>
  <r>
    <x v="29"/>
    <s v="St James"/>
    <s v="High End"/>
    <s v="Ben and Jerry's"/>
    <s v="Key Lime Pie"/>
    <n v="471"/>
    <n v="1389.3227945999356"/>
    <n v="654371.03625656967"/>
    <n v="2366.7396599998906"/>
    <n v="1114734.3798599485"/>
    <n v="977.41686539995499"/>
    <n v="460363.34360337886"/>
    <n v="5.024924968152634"/>
    <n v="0.41298030447506007"/>
  </r>
  <r>
    <x v="29"/>
    <s v="St James"/>
    <s v="High End"/>
    <s v="Ben and Jerry's"/>
    <s v="Orange &amp; Cream"/>
    <n v="419"/>
    <n v="1254.8152052799417"/>
    <n v="525767.57101229555"/>
    <n v="2226.0838879998964"/>
    <n v="932729.14907195664"/>
    <n v="971.26868271995477"/>
    <n v="406961.57805966109"/>
    <n v="5.3128493747014236"/>
    <n v="0.4363127049954193"/>
  </r>
  <r>
    <x v="29"/>
    <s v="St James"/>
    <s v="High End"/>
    <s v="Ben and Jerry's"/>
    <s v="Half Baked"/>
    <n v="369"/>
    <n v="1122.9694834799482"/>
    <n v="414375.73940410087"/>
    <n v="2086.2251079999037"/>
    <n v="769817.06485196447"/>
    <n v="963.25562451995552"/>
    <n v="355441.32544786361"/>
    <n v="5.6537265799455385"/>
    <n v="0.46172180596725904"/>
  </r>
  <r>
    <x v="29"/>
    <s v="St James"/>
    <s v="High End"/>
    <s v="Ben and Jerry's"/>
    <s v="Triple Caramel Chunk"/>
    <n v="372"/>
    <n v="859.2282652199608"/>
    <n v="319632.9146618254"/>
    <n v="1802.1216619999177"/>
    <n v="670389.25826396933"/>
    <n v="942.8933967799569"/>
    <n v="350756.34360214393"/>
    <n v="4.8444130698922523"/>
    <n v="0.52321295318850669"/>
  </r>
  <r>
    <x v="29"/>
    <s v="St James"/>
    <s v="High End"/>
    <s v="Ben and Jerry's"/>
    <s v="Mint Chocolate Chunk"/>
    <n v="885"/>
    <n v="1513.4009999999309"/>
    <n v="1339359.8849999388"/>
    <n v="3681.6219599998321"/>
    <n v="3258235.4345998513"/>
    <n v="2168.2209599999014"/>
    <n v="1918875.5495999125"/>
    <n v="4.160024813559132"/>
    <n v="0.58893090696362538"/>
  </r>
  <r>
    <x v="29"/>
    <s v="St James"/>
    <s v="High End"/>
    <s v="Ben and Jerry's"/>
    <s v="Half Baked"/>
    <n v="880"/>
    <n v="1515.9131999999299"/>
    <n v="1334003.6159999385"/>
    <n v="3696.96628799983"/>
    <n v="3253330.3334398502"/>
    <n v="2181.0530879999001"/>
    <n v="1919326.7174399118"/>
    <n v="4.2010980545452616"/>
    <n v="0.58995752681854052"/>
  </r>
  <r>
    <x v="29"/>
    <s v="St James"/>
    <s v="High End"/>
    <s v="Ben and Jerry's"/>
    <s v="Gingersnap"/>
    <n v="264"/>
    <n v="548.92823959997486"/>
    <n v="144917.05525439337"/>
    <n v="1477.4491599999324"/>
    <n v="390046.57823998213"/>
    <n v="928.5209203999575"/>
    <n v="245129.52298558876"/>
    <n v="5.5963983333330773"/>
    <n v="0.62846218031624179"/>
  </r>
  <r>
    <x v="29"/>
    <s v="St James"/>
    <s v="High End"/>
    <s v="Ben and Jerry's"/>
    <s v="Vanilla HEATH Bar Crunch"/>
    <n v="400"/>
    <n v="523.39177253997605"/>
    <n v="209356.70901599043"/>
    <n v="1450.9352339999336"/>
    <n v="580374.09359997348"/>
    <n v="927.5434614599576"/>
    <n v="371017.38458398305"/>
    <n v="3.6273380849998342"/>
    <n v="0.6392728219183903"/>
  </r>
  <r>
    <x v="29"/>
    <s v="St James"/>
    <s v="Low End"/>
    <s v="EDY's"/>
    <s v="Coffee"/>
    <n v="862"/>
    <n v="1752.97370285992"/>
    <n v="1511063.3318652511"/>
    <n v="2982.1821059998638"/>
    <n v="2570640.9753718828"/>
    <n v="1229.2084031399438"/>
    <n v="1059577.6435066317"/>
    <n v="3.4596080116007699"/>
    <n v="0.41218421928925625"/>
  </r>
  <r>
    <x v="29"/>
    <s v="St James"/>
    <s v="Low End"/>
    <s v="EDY's"/>
    <s v="Coffee"/>
    <n v="577"/>
    <n v="1311.2800469999402"/>
    <n v="756608.58711896546"/>
    <n v="2438.4436999998884"/>
    <n v="1406982.0148999356"/>
    <n v="1127.1636529999482"/>
    <n v="650373.42778097012"/>
    <n v="4.2260722703637583"/>
    <n v="0.46224715091843205"/>
  </r>
  <r>
    <x v="29"/>
    <s v="St James"/>
    <s v="Low End"/>
    <s v="EDY's"/>
    <s v="Coffee"/>
    <n v="438"/>
    <n v="1101.2465424599498"/>
    <n v="482345.98559745797"/>
    <n v="2179.8912659999005"/>
    <n v="954792.37450795644"/>
    <n v="1078.6447235399507"/>
    <n v="472446.38891049847"/>
    <n v="4.9769206986299102"/>
    <n v="0.49481583800244466"/>
  </r>
  <r>
    <x v="29"/>
    <s v="St James"/>
    <s v="Low End"/>
    <s v="EDY's"/>
    <s v="Girl Scouts® Samoas® Cookie (Jan-Apr)"/>
    <n v="432"/>
    <n v="917.75113411995801"/>
    <n v="396468.48993982188"/>
    <n v="1954.1278519999107"/>
    <n v="844183.23206396145"/>
    <n v="1036.3767178799526"/>
    <n v="447714.74212413956"/>
    <n v="4.5234441018516449"/>
    <n v="0.53035256460793745"/>
  </r>
  <r>
    <x v="29"/>
    <s v="Stony Brook"/>
    <s v="Low End"/>
    <s v="EDY's"/>
    <s v="Coffee"/>
    <n v="318"/>
    <n v="438.36236135997945"/>
    <n v="139399.23091247346"/>
    <n v="1379.2624559999354"/>
    <n v="438605.46100797947"/>
    <n v="940.90009463995591"/>
    <n v="299206.23009550601"/>
    <n v="4.337303320754514"/>
    <n v="0.68217625336421106"/>
  </r>
  <r>
    <x v="29"/>
    <s v="Stony Brook"/>
    <s v="High End"/>
    <s v="Häagen-Dazs"/>
    <s v="Vanilla Chocolate Chip"/>
    <n v="799"/>
    <n v="2707.3456974798751"/>
    <n v="2163169.2122864202"/>
    <n v="4297.3477079998247"/>
    <n v="3433580.81869186"/>
    <n v="1590.0020105199496"/>
    <n v="1270411.6064054398"/>
    <n v="5.3784076445554749"/>
    <n v="0.36999612750907857"/>
  </r>
  <r>
    <x v="29"/>
    <s v="Stony Brook"/>
    <s v="High End"/>
    <s v="Häagen-Dazs"/>
    <s v="Rocky Road"/>
    <n v="744"/>
    <n v="2569.5371371998813"/>
    <n v="1911735.6300767118"/>
    <n v="4150.1581199998318"/>
    <n v="3087717.6412798748"/>
    <n v="1580.6209827999505"/>
    <n v="1175982.0112031631"/>
    <n v="5.5781695161288063"/>
    <n v="0.38085801482667714"/>
  </r>
  <r>
    <x v="29"/>
    <s v="Stony Brook"/>
    <s v="High End"/>
    <s v="Häagen-Dazs"/>
    <s v="Almond Hazelnut Swirl"/>
    <n v="670"/>
    <n v="2335.1365502998933"/>
    <n v="1564541.4887009286"/>
    <n v="3891.4481299998452"/>
    <n v="2607270.2470998964"/>
    <n v="1556.3115796999518"/>
    <n v="1042728.7583989678"/>
    <n v="5.8081315373132014"/>
    <n v="0.39993121524660119"/>
  </r>
  <r>
    <x v="29"/>
    <s v="Stony Brook"/>
    <s v="High End"/>
    <s v="Häagen-Dazs"/>
    <s v="Vanilla Chocolate Chip"/>
    <n v="624"/>
    <n v="2228.7585295198969"/>
    <n v="1390745.3224204157"/>
    <n v="3785.5539919998487"/>
    <n v="2362185.6910079056"/>
    <n v="1556.7954624799518"/>
    <n v="971440.36858748994"/>
    <n v="6.0665929358971935"/>
    <n v="0.41124640297562398"/>
  </r>
  <r>
    <x v="29"/>
    <s v="Stony Brook"/>
    <s v="High End"/>
    <s v="Häagen-Dazs"/>
    <s v="Banoffee"/>
    <n v="671"/>
    <n v="2072.772948799904"/>
    <n v="1390830.6486447356"/>
    <n v="3618.672479999856"/>
    <n v="2428129.2340799035"/>
    <n v="1545.899531199952"/>
    <n v="1037298.5854351679"/>
    <n v="5.3929545156480714"/>
    <n v="0.42720073168932199"/>
  </r>
  <r>
    <x v="29"/>
    <s v="Stony Brook"/>
    <s v="High End"/>
    <s v="Häagen-Dazs"/>
    <s v="Coffee"/>
    <n v="445"/>
    <n v="1394.4616783999345"/>
    <n v="620535.4468879709"/>
    <n v="2401.1646399998876"/>
    <n v="1068518.2647999499"/>
    <n v="1006.7029615999531"/>
    <n v="447982.81791197904"/>
    <n v="5.3958755955053652"/>
    <n v="0.41925611631528953"/>
  </r>
  <r>
    <x v="29"/>
    <s v="Stony Brook"/>
    <s v="High End"/>
    <s v="Häagen-Dazs"/>
    <s v="Almond Hazelnut Swirl"/>
    <n v="376"/>
    <n v="1208.6996546299447"/>
    <n v="454471.07014085923"/>
    <n v="2185.9539729999001"/>
    <n v="821918.69384796242"/>
    <n v="977.2543183699554"/>
    <n v="367447.62370710319"/>
    <n v="5.8137073749997343"/>
    <n v="0.44706079379558833"/>
  </r>
  <r>
    <x v="29"/>
    <s v="Stony Brook"/>
    <s v="High End"/>
    <s v="Häagen-Dazs"/>
    <s v="Vanilla"/>
    <n v="337"/>
    <n v="803.24960463996263"/>
    <n v="270695.11676366738"/>
    <n v="1763.8137439999182"/>
    <n v="594405.23172797239"/>
    <n v="960.56413935995556"/>
    <n v="323710.11496430502"/>
    <n v="5.2338686765576208"/>
    <n v="0.54459499628436969"/>
  </r>
  <r>
    <x v="29"/>
    <s v="Stony Brook"/>
    <s v="High End"/>
    <s v="Häagen-Dazs"/>
    <s v="Cinnamon Dulce de Leche"/>
    <n v="975"/>
    <n v="1879.1314359999133"/>
    <n v="1832153.1500999155"/>
    <n v="4356.0100359997987"/>
    <n v="4247109.7850998035"/>
    <n v="2476.8785999998854"/>
    <n v="2414956.634999888"/>
    <n v="4.4677026010254348"/>
    <n v="0.56861177534715857"/>
  </r>
  <r>
    <x v="29"/>
    <s v="Stony Brook"/>
    <s v="High End"/>
    <s v="Häagen-Dazs"/>
    <s v="Vanilla"/>
    <n v="961"/>
    <n v="1830.8271679999166"/>
    <n v="1759424.9084479199"/>
    <n v="4267.3359679998048"/>
    <n v="4100909.8652478126"/>
    <n v="2436.5087999998882"/>
    <n v="2341484.9567998927"/>
    <n v="4.4405160957334076"/>
    <n v="0.57096718380529432"/>
  </r>
  <r>
    <x v="29"/>
    <s v="Stony Brook"/>
    <s v="High End"/>
    <s v="Häagen-Dazs"/>
    <s v="Almond Hazelnut Swirl"/>
    <n v="809"/>
    <n v="1546.8961549999296"/>
    <n v="1251438.989394943"/>
    <n v="3810.2814049998265"/>
    <n v="3082517.6566448598"/>
    <n v="2263.3852499998966"/>
    <n v="1831078.6672499168"/>
    <n v="4.7098657663780301"/>
    <n v="0.59402049597436479"/>
  </r>
  <r>
    <x v="29"/>
    <s v="Stony Brook"/>
    <s v="High End"/>
    <s v="Häagen-Dazs"/>
    <s v="Strawberry Cheesecake"/>
    <n v="340"/>
    <n v="542.43810542997494"/>
    <n v="184428.95584619147"/>
    <n v="1481.2306529999316"/>
    <n v="503618.42201997677"/>
    <n v="938.7925475699567"/>
    <n v="319189.46617378527"/>
    <n v="4.3565607441174459"/>
    <n v="0.63379227648889336"/>
  </r>
  <r>
    <x v="29"/>
    <s v="Stony Brook"/>
    <s v="Low End"/>
    <s v="Baskin-Robbins"/>
    <s v="Peppermint Stick"/>
    <n v="855"/>
    <n v="1790.0748960199146"/>
    <n v="1530514.0360970269"/>
    <n v="3551.2793419998306"/>
    <n v="3036343.8374098553"/>
    <n v="1761.204445979916"/>
    <n v="1505829.8013128284"/>
    <n v="4.1535430900582817"/>
    <n v="0.49593520429404736"/>
  </r>
  <r>
    <x v="29"/>
    <s v="Stony Brook"/>
    <s v="Low End"/>
    <s v="Baskin-Robbins"/>
    <s v="Very Berry Strawberry"/>
    <n v="707"/>
    <n v="1581.6215382399237"/>
    <n v="1118206.4275356261"/>
    <n v="3235.3127039998435"/>
    <n v="2287366.0817278894"/>
    <n v="1653.6911657599198"/>
    <n v="1169159.6541922633"/>
    <n v="4.5761141499290572"/>
    <n v="0.51113796935778355"/>
  </r>
  <r>
    <x v="29"/>
    <s v="Stony Brook"/>
    <s v="Low End"/>
    <s v="Baskin-Robbins"/>
    <s v="Fudge Ribbon"/>
    <n v="576"/>
    <n v="1381.8079027499341"/>
    <n v="795921.351983962"/>
    <n v="2918.1545249998608"/>
    <n v="1680857.0063999197"/>
    <n v="1536.3466222499267"/>
    <n v="884935.65441595775"/>
    <n v="5.0662404947914252"/>
    <n v="0.52647884445050075"/>
  </r>
  <r>
    <x v="29"/>
    <s v="Stony Brook"/>
    <s v="Low End"/>
    <s v="Baskin-Robbins"/>
    <s v="Egg Nog"/>
    <n v="512"/>
    <n v="1250.597729359941"/>
    <n v="640306.0374322898"/>
    <n v="2708.3252559998718"/>
    <n v="1386662.5310719344"/>
    <n v="1457.7275266399308"/>
    <n v="746356.49363964458"/>
    <n v="5.2896977656247497"/>
    <n v="0.53823946123552291"/>
  </r>
  <r>
    <x v="29"/>
    <s v="Stony Brook"/>
    <s v="Low End"/>
    <s v="Baskin-Robbins"/>
    <s v="Banana Nut Fudge"/>
    <n v="383"/>
    <n v="915.21134799995616"/>
    <n v="350525.94628398318"/>
    <n v="2194.8107999998952"/>
    <n v="840612.53639995982"/>
    <n v="1279.599451999939"/>
    <n v="490086.59011597664"/>
    <n v="5.730576501305209"/>
    <n v="0.58301127914989304"/>
  </r>
  <r>
    <x v="29"/>
    <s v="Stony Brook"/>
    <s v="Low End"/>
    <s v="Baskin-Robbins"/>
    <s v="Rocky Road"/>
    <n v="432"/>
    <n v="837.19721381995998"/>
    <n v="361669.19637022272"/>
    <n v="2073.9497219999007"/>
    <n v="895946.27990395715"/>
    <n v="1236.7525081799408"/>
    <n v="534277.08353373443"/>
    <n v="4.8008095416664371"/>
    <n v="0.59632714094310146"/>
  </r>
  <r>
    <x v="29"/>
    <s v="Stony Brook"/>
    <s v="Low End"/>
    <s v="Baskin-Robbins"/>
    <s v="Rocky Road"/>
    <n v="370"/>
    <n v="588.73110678997182"/>
    <n v="217830.50951228957"/>
    <n v="1688.4984089999195"/>
    <n v="624744.41132997023"/>
    <n v="1099.7673022099477"/>
    <n v="406913.90181768069"/>
    <n v="4.5635092135132957"/>
    <n v="0.65132859844465518"/>
  </r>
  <r>
    <x v="29"/>
    <s v="Stony Brook"/>
    <s v="Low End"/>
    <s v="Baskin-Robbins"/>
    <s v="Coffee Candy"/>
    <n v="334"/>
    <n v="545.53234423997378"/>
    <n v="182207.80297615123"/>
    <n v="1623.3153039999222"/>
    <n v="542187.31153597403"/>
    <n v="1077.7829597599484"/>
    <n v="359979.5085598228"/>
    <n v="4.8602254610776114"/>
    <n v="0.66393938201915703"/>
  </r>
  <r>
    <x v="29"/>
    <s v="Stony Brook"/>
    <s v="High End"/>
    <s v="Ben and Jerry's"/>
    <s v="Mint Chocolate Chunk"/>
    <n v="883"/>
    <n v="1924.2896651999092"/>
    <n v="1699147.7743715199"/>
    <n v="3931.1989199998147"/>
    <n v="3471248.6463598362"/>
    <n v="2006.9092547999055"/>
    <n v="1772100.8719883163"/>
    <n v="4.4520939071345582"/>
    <n v="0.51050819244730561"/>
  </r>
  <r>
    <x v="29"/>
    <s v="Stony Brook"/>
    <s v="High End"/>
    <s v="Ben and Jerry's"/>
    <s v="Half Baked"/>
    <n v="879"/>
    <n v="1930.7107981599077"/>
    <n v="1697094.7915825588"/>
    <n v="3947.957735999812"/>
    <n v="3470254.8499438348"/>
    <n v="2017.2469378399044"/>
    <n v="1773160.0583612761"/>
    <n v="4.4914194948803319"/>
    <n v="0.51095960816536978"/>
  </r>
  <r>
    <x v="29"/>
    <s v="Stony Brook"/>
    <s v="High End"/>
    <s v="Ben and Jerry's"/>
    <s v="Coffee"/>
    <n v="699"/>
    <n v="1639.5226931199225"/>
    <n v="1146026.3624908258"/>
    <n v="3454.1867519998368"/>
    <n v="2414476.5396478861"/>
    <n v="1814.6640588799144"/>
    <n v="1268450.1771570602"/>
    <n v="4.9416119484976209"/>
    <n v="0.52535204062990981"/>
  </r>
  <r>
    <x v="29"/>
    <s v="Stony Brook"/>
    <s v="High End"/>
    <s v="Ben and Jerry's"/>
    <s v="Key Lime Pie"/>
    <n v="486"/>
    <n v="1116.3428924999466"/>
    <n v="542542.6457549741"/>
    <n v="2584.9367499998762"/>
    <n v="1256279.2604999398"/>
    <n v="1468.5938574999295"/>
    <n v="713736.61474496569"/>
    <n v="5.3187998971190869"/>
    <n v="0.56813531607688272"/>
  </r>
  <r>
    <x v="29"/>
    <s v="Stony Brook"/>
    <s v="High End"/>
    <s v="Ben and Jerry's"/>
    <s v="Orange &amp; Cream"/>
    <n v="434"/>
    <n v="1030.1356539199505"/>
    <n v="447078.87380125851"/>
    <n v="2440.5124319998827"/>
    <n v="1059182.395487949"/>
    <n v="1410.3767780799321"/>
    <n v="612103.52168669051"/>
    <n v="5.6233005345619418"/>
    <n v="0.57790190272630415"/>
  </r>
  <r>
    <x v="29"/>
    <s v="Stony Brook"/>
    <s v="High End"/>
    <s v="Ben and Jerry's"/>
    <s v="Half Baked"/>
    <n v="384"/>
    <n v="945.32830811995484"/>
    <n v="363006.07031806267"/>
    <n v="2297.0032519998904"/>
    <n v="882049.24876795791"/>
    <n v="1351.6749438799357"/>
    <n v="519043.17844989523"/>
    <n v="5.9817793020830479"/>
    <n v="0.58845147158720701"/>
  </r>
  <r>
    <x v="29"/>
    <s v="Stony Brook"/>
    <s v="High End"/>
    <s v="Ben and Jerry's"/>
    <s v="Triple Caramel Chunk"/>
    <n v="371"/>
    <n v="774.67066433996342"/>
    <n v="287402.81647012645"/>
    <n v="2004.9260139999051"/>
    <n v="743827.55119396478"/>
    <n v="1230.2553496599417"/>
    <n v="456424.73472383834"/>
    <n v="5.4041132452827627"/>
    <n v="0.61361633350526212"/>
  </r>
  <r>
    <x v="29"/>
    <s v="Stony Brook"/>
    <s v="High End"/>
    <s v="Ben and Jerry's"/>
    <s v="Gingersnap"/>
    <n v="363"/>
    <n v="575.95887551997271"/>
    <n v="209073.07181375008"/>
    <n v="1671.9937919999209"/>
    <n v="606933.74649597122"/>
    <n v="1096.0349164799482"/>
    <n v="397860.67468222114"/>
    <n v="4.6060435041320131"/>
    <n v="0.65552570932033705"/>
  </r>
  <r>
    <x v="29"/>
    <s v="Stony Brook"/>
    <s v="High End"/>
    <s v="Ben and Jerry's"/>
    <s v="Vanilla HEATH Bar Crunch"/>
    <n v="341"/>
    <n v="559.66191555997352"/>
    <n v="190844.71320595097"/>
    <n v="1644.8532759999221"/>
    <n v="560894.96711597347"/>
    <n v="1085.1913604399485"/>
    <n v="370050.2539100225"/>
    <n v="4.8236166451610618"/>
    <n v="0.65974964227751576"/>
  </r>
  <r>
    <x v="29"/>
    <s v="Stony Brook"/>
    <s v="Low End"/>
    <s v="EDY's"/>
    <s v="Coffee"/>
    <n v="861"/>
    <n v="1687.4815777399203"/>
    <n v="1452921.6384340713"/>
    <n v="3211.1031539998485"/>
    <n v="2764759.8155938694"/>
    <n v="1523.6215762599281"/>
    <n v="1311838.1771597981"/>
    <n v="3.7295042439022632"/>
    <n v="0.47448540367258474"/>
  </r>
  <r>
    <x v="29"/>
    <s v="Stony Brook"/>
    <s v="Low End"/>
    <s v="EDY's"/>
    <s v="Coffee"/>
    <n v="575"/>
    <n v="1291.335202349939"/>
    <n v="742517.74135121494"/>
    <n v="2654.7296849998747"/>
    <n v="1526469.5688749279"/>
    <n v="1363.3944826499358"/>
    <n v="783951.827523713"/>
    <n v="4.6169211913041304"/>
    <n v="0.51357186773236385"/>
  </r>
  <r>
    <x v="29"/>
    <s v="Stony Brook"/>
    <s v="Low End"/>
    <s v="EDY's"/>
    <s v="Coffee"/>
    <n v="437"/>
    <n v="1103.4201293999479"/>
    <n v="482194.59654777724"/>
    <n v="2391.1907399998868"/>
    <n v="1044950.3533799505"/>
    <n v="1287.7706105999389"/>
    <n v="562755.75683217333"/>
    <n v="5.4718323569791458"/>
    <n v="0.53854784106432252"/>
  </r>
  <r>
    <x v="29"/>
    <s v="Stony Brook"/>
    <s v="Low End"/>
    <s v="EDY's"/>
    <s v="Girl Scouts® Samoas® Cookie (Jan-Apr)"/>
    <n v="431"/>
    <n v="938.69057967995559"/>
    <n v="404575.63984206086"/>
    <n v="2159.914127999898"/>
    <n v="930922.98916795605"/>
    <n v="1221.2235483199424"/>
    <n v="526347.34932589519"/>
    <n v="5.0114016890948907"/>
    <n v="0.56540375031057721"/>
  </r>
  <r>
    <x v="29"/>
    <s v="Stony Brook"/>
    <s v="Low End"/>
    <s v="EDY's"/>
    <s v="Coffee"/>
    <n v="316"/>
    <n v="510.32834122997531"/>
    <n v="161263.75582867221"/>
    <n v="1573.610132999924"/>
    <n v="497260.80202797597"/>
    <n v="1063.2817917699485"/>
    <n v="335997.04619930376"/>
    <n v="4.9797789018984933"/>
    <n v="0.67569582164733044"/>
  </r>
  <r>
    <x v="29"/>
    <s v="Stony Brook"/>
    <s v="High End"/>
    <s v="Häagen-Dazs"/>
    <s v="Cinnamon Dulce de Leche"/>
    <n v="973"/>
    <n v="2224.2190107198935"/>
    <n v="2164165.0974304564"/>
    <n v="4625.1297119997789"/>
    <n v="4500251.209775785"/>
    <n v="2400.9107012798854"/>
    <n v="2336086.1123453286"/>
    <n v="4.7534734964026502"/>
    <n v="0.51910126867378115"/>
  </r>
  <r>
    <x v="29"/>
    <s v="Stony Brook"/>
    <s v="High End"/>
    <s v="Häagen-Dazs"/>
    <s v="Vanilla"/>
    <n v="960"/>
    <n v="2176.0460145598972"/>
    <n v="2089004.1739775012"/>
    <n v="4533.8261759997858"/>
    <n v="4352473.1289597945"/>
    <n v="2357.7801614398886"/>
    <n v="2263468.9549822933"/>
    <n v="4.7227355999997771"/>
    <n v="0.52004202850144732"/>
  </r>
  <r>
    <x v="29"/>
    <s v="Stony Brook"/>
    <s v="High End"/>
    <s v="Häagen-Dazs"/>
    <s v="Almond Hazelnut Swirl"/>
    <n v="808"/>
    <n v="1913.0569823999099"/>
    <n v="1545750.0417791272"/>
    <n v="4063.4870399998085"/>
    <n v="3283297.5283198454"/>
    <n v="2150.4300575998986"/>
    <n v="1737547.4865407182"/>
    <n v="5.0290681188116446"/>
    <n v="0.52920805122095327"/>
  </r>
  <r>
    <x v="30"/>
    <s v="Centereach"/>
    <s v="High End"/>
    <s v="Häagen-Dazs"/>
    <s v="Vanilla Chocolate Chip"/>
    <n v="798"/>
    <n v="1902.7377448799093"/>
    <n v="1518384.7204141677"/>
    <n v="4051.8630479998064"/>
    <n v="3233386.7123038457"/>
    <n v="2149.1253031198971"/>
    <n v="1715001.9918896779"/>
    <n v="5.0775226165411107"/>
    <n v="0.53040423076017051"/>
  </r>
  <r>
    <x v="30"/>
    <s v="Centereach"/>
    <s v="High End"/>
    <s v="Häagen-Dazs"/>
    <s v="Rocky Road"/>
    <n v="743"/>
    <n v="1817.5631729999131"/>
    <n v="1350449.4375389356"/>
    <n v="3900.0182999998142"/>
    <n v="2897713.5968998619"/>
    <n v="2082.455126999901"/>
    <n v="1547264.1593609264"/>
    <n v="5.2490152086134785"/>
    <n v="0.5339603475706769"/>
  </r>
  <r>
    <x v="30"/>
    <s v="Centereach"/>
    <s v="High End"/>
    <s v="Häagen-Dazs"/>
    <s v="Almond Hazelnut Swirl"/>
    <n v="669"/>
    <n v="1672.3202181399211"/>
    <n v="1118782.2259356072"/>
    <n v="3635.6519939998284"/>
    <n v="2432251.1839858852"/>
    <n v="1963.3317758599073"/>
    <n v="1313468.958050278"/>
    <n v="5.4344573901342725"/>
    <n v="0.54002192154258211"/>
  </r>
  <r>
    <x v="30"/>
    <s v="Centereach"/>
    <s v="High End"/>
    <s v="Häagen-Dazs"/>
    <s v="Vanilla Chocolate Chip"/>
    <n v="723"/>
    <n v="1607.9917772599235"/>
    <n v="1162578.0549589247"/>
    <n v="3526.3673459998322"/>
    <n v="2549563.5911578787"/>
    <n v="1918.3755687399087"/>
    <n v="1386985.5361989541"/>
    <n v="4.8774098838171955"/>
    <n v="0.54400899864162933"/>
  </r>
  <r>
    <x v="30"/>
    <s v="Centereach"/>
    <s v="High End"/>
    <s v="Häagen-Dazs"/>
    <s v="Banoffee"/>
    <n v="670"/>
    <n v="1512.0671113599276"/>
    <n v="1013084.9646111515"/>
    <n v="3355.3474559998394"/>
    <n v="2248082.7955198926"/>
    <n v="1843.2803446399118"/>
    <n v="1234997.8309087411"/>
    <n v="5.0079812776117008"/>
    <n v="0.54935602610807532"/>
  </r>
  <r>
    <x v="30"/>
    <s v="Centereach"/>
    <s v="High End"/>
    <s v="Häagen-Dazs"/>
    <s v="Coffee"/>
    <n v="444"/>
    <n v="1097.1311203499467"/>
    <n v="487126.21743537637"/>
    <n v="2621.5874849998731"/>
    <n v="1163984.8433399436"/>
    <n v="1524.4563646499264"/>
    <n v="676858.62590456719"/>
    <n v="5.9044763175672816"/>
    <n v="0.58150123670200549"/>
  </r>
  <r>
    <x v="30"/>
    <s v="Centereach"/>
    <s v="High End"/>
    <s v="Häagen-Dazs"/>
    <s v="Almond Hazelnut Swirl"/>
    <n v="475"/>
    <n v="978.8691014099536"/>
    <n v="464962.82316972798"/>
    <n v="2398.8958109998866"/>
    <n v="1139475.5102249461"/>
    <n v="1420.026709589933"/>
    <n v="674512.68705521803"/>
    <n v="5.0503069705260772"/>
    <n v="0.59195013934267116"/>
  </r>
  <r>
    <x v="30"/>
    <s v="Centereach"/>
    <s v="High End"/>
    <s v="Häagen-Dazs"/>
    <s v="Vanilla"/>
    <n v="336"/>
    <n v="732.01748375996488"/>
    <n v="245957.87454334821"/>
    <n v="1966.8534959999058"/>
    <n v="660862.7746559683"/>
    <n v="1234.8360122399408"/>
    <n v="414904.90011262009"/>
    <n v="5.8537306428568625"/>
    <n v="0.6278230761728274"/>
  </r>
  <r>
    <x v="30"/>
    <s v="Centereach"/>
    <s v="High End"/>
    <s v="Häagen-Dazs"/>
    <s v="Strawberry Cheesecake"/>
    <n v="355"/>
    <n v="570.81101923997267"/>
    <n v="202637.91183019031"/>
    <n v="1676.9078039999199"/>
    <n v="595302.27041997155"/>
    <n v="1106.0967847599472"/>
    <n v="392664.35858978122"/>
    <n v="4.7236839549293519"/>
    <n v="0.65960500757500207"/>
  </r>
  <r>
    <x v="30"/>
    <s v="Centereach"/>
    <s v="Low End"/>
    <s v="Baskin-Robbins"/>
    <s v="Peppermint Stick"/>
    <n v="852"/>
    <n v="1895.5322422199067"/>
    <n v="1614993.4703713604"/>
    <n v="3798.9433619998131"/>
    <n v="3236699.7444238407"/>
    <n v="1903.4111197799064"/>
    <n v="1621706.2740524802"/>
    <n v="4.4588537112673858"/>
    <n v="0.50103698276194519"/>
  </r>
  <r>
    <x v="30"/>
    <s v="Centereach"/>
    <s v="Low End"/>
    <s v="Baskin-Robbins"/>
    <s v="Very Berry Strawberry"/>
    <n v="705"/>
    <n v="1682.3265638399164"/>
    <n v="1186040.227507141"/>
    <n v="3476.2224639998271"/>
    <n v="2450736.8371198783"/>
    <n v="1793.8959001599108"/>
    <n v="1264696.6096127373"/>
    <n v="4.9308120056735136"/>
    <n v="0.51604749659658145"/>
  </r>
  <r>
    <x v="30"/>
    <s v="Centereach"/>
    <s v="Low End"/>
    <s v="Baskin-Robbins"/>
    <s v="Fudge Ribbon"/>
    <n v="590"/>
    <n v="1477.5208852499272"/>
    <n v="871737.32229745702"/>
    <n v="3150.7302749998448"/>
    <n v="1858930.8622499085"/>
    <n v="1673.2093897499176"/>
    <n v="987193.53995245148"/>
    <n v="5.340220805084483"/>
    <n v="0.53105446792013955"/>
  </r>
  <r>
    <x v="30"/>
    <s v="Centereach"/>
    <s v="Low End"/>
    <s v="Baskin-Robbins"/>
    <s v="Egg Nog"/>
    <n v="609"/>
    <n v="1342.9256349599348"/>
    <n v="817841.71169060026"/>
    <n v="2935.133015999857"/>
    <n v="1787496.0067439128"/>
    <n v="1592.2073810399222"/>
    <n v="969654.29505331255"/>
    <n v="4.8195944433495193"/>
    <n v="0.54246515314997901"/>
  </r>
  <r>
    <x v="30"/>
    <s v="Centereach"/>
    <s v="Low End"/>
    <s v="Baskin-Robbins"/>
    <s v="Banana Nut Fudge"/>
    <n v="480"/>
    <n v="999.81184499995072"/>
    <n v="479909.68559997634"/>
    <n v="2410.1994999998815"/>
    <n v="1156895.7599999432"/>
    <n v="1410.3876549999309"/>
    <n v="676986.07439996686"/>
    <n v="5.0212489583330866"/>
    <n v="0.58517465255469525"/>
  </r>
  <r>
    <x v="30"/>
    <s v="Centereach"/>
    <s v="Low End"/>
    <s v="Baskin-Robbins"/>
    <s v="Rocky Road"/>
    <n v="429"/>
    <n v="919.9459447199547"/>
    <n v="394656.81028486055"/>
    <n v="2286.4811119998872"/>
    <n v="980900.39704795158"/>
    <n v="1366.5351672799325"/>
    <n v="586243.58676309104"/>
    <n v="5.3297928018645386"/>
    <n v="0.59765862928326696"/>
  </r>
  <r>
    <x v="30"/>
    <s v="Centereach"/>
    <s v="Low End"/>
    <s v="Baskin-Robbins"/>
    <s v="Rocky Road"/>
    <n v="367"/>
    <n v="665.55653948996724"/>
    <n v="244259.24999281799"/>
    <n v="1891.846578999907"/>
    <n v="694307.69449296582"/>
    <n v="1226.2900395099398"/>
    <n v="450048.44450014783"/>
    <n v="5.1548953106264497"/>
    <n v="0.64819740306753493"/>
  </r>
  <r>
    <x v="30"/>
    <s v="Centereach"/>
    <s v="Low End"/>
    <s v="Baskin-Robbins"/>
    <s v="Coffee Candy"/>
    <n v="331"/>
    <n v="621.44235503996947"/>
    <n v="205697.4195182299"/>
    <n v="1825.39598399991"/>
    <n v="604206.07070397015"/>
    <n v="1203.9536289599405"/>
    <n v="398508.65118574025"/>
    <n v="5.5147914924468582"/>
    <n v="0.65955750944612568"/>
  </r>
  <r>
    <x v="30"/>
    <s v="Centereach"/>
    <s v="High End"/>
    <s v="Ben and Jerry's"/>
    <s v="Mint Chocolate Chunk"/>
    <n v="880"/>
    <n v="2032.8337721999012"/>
    <n v="1788893.7195359131"/>
    <n v="4187.4186199997966"/>
    <n v="3684928.3855998209"/>
    <n v="2154.5848477998952"/>
    <n v="1896034.6660639078"/>
    <n v="4.758430249999769"/>
    <n v="0.51453772438925627"/>
  </r>
  <r>
    <x v="30"/>
    <s v="Centereach"/>
    <s v="High End"/>
    <s v="Ben and Jerry's"/>
    <s v="Half Baked"/>
    <n v="875"/>
    <n v="2039.5334685598996"/>
    <n v="1784591.7849899121"/>
    <n v="4205.1195759997936"/>
    <n v="3679479.6289998195"/>
    <n v="2165.586107439894"/>
    <n v="1894887.8440099075"/>
    <n v="4.8058509439997641"/>
    <n v="0.51498799696439368"/>
  </r>
  <r>
    <x v="30"/>
    <s v="Centereach"/>
    <s v="High End"/>
    <s v="Ben and Jerry's"/>
    <s v="Coffee"/>
    <n v="697"/>
    <n v="1741.2148387199152"/>
    <n v="1213626.7425877808"/>
    <n v="3698.9485119998199"/>
    <n v="2578167.1128638745"/>
    <n v="1957.7336732799047"/>
    <n v="1364540.3702760937"/>
    <n v="5.3069562582493832"/>
    <n v="0.52926761941367628"/>
  </r>
  <r>
    <x v="30"/>
    <s v="Centereach"/>
    <s v="High End"/>
    <s v="Ben and Jerry's"/>
    <s v="Key Lime Pie"/>
    <n v="483"/>
    <n v="1205.8096494999406"/>
    <n v="582406.06070847134"/>
    <n v="2809.8214499998617"/>
    <n v="1357143.7603499333"/>
    <n v="1604.011800499921"/>
    <n v="774737.69964146195"/>
    <n v="5.8174357142854278"/>
    <n v="0.57085897771191119"/>
  </r>
  <r>
    <x v="30"/>
    <s v="Centereach"/>
    <s v="High End"/>
    <s v="Ben and Jerry's"/>
    <s v="Orange &amp; Cream"/>
    <n v="531"/>
    <n v="1117.5531937199446"/>
    <n v="593420.74586529064"/>
    <n v="2661.9690119998681"/>
    <n v="1413505.5453719299"/>
    <n v="1544.4158182799235"/>
    <n v="820084.79950663925"/>
    <n v="5.0131243163839327"/>
    <n v="0.58017798528753128"/>
  </r>
  <r>
    <x v="30"/>
    <s v="Centereach"/>
    <s v="High End"/>
    <s v="Ben and Jerry's"/>
    <s v="Half Baked"/>
    <n v="481"/>
    <n v="1030.6525429199492"/>
    <n v="495743.87314449553"/>
    <n v="2514.8443319998764"/>
    <n v="1209640.1236919404"/>
    <n v="1484.1917890799273"/>
    <n v="713896.25054744491"/>
    <n v="5.2283665945943376"/>
    <n v="0.59017242944005821"/>
  </r>
  <r>
    <x v="30"/>
    <s v="Centereach"/>
    <s v="High End"/>
    <s v="Ben and Jerry's"/>
    <s v="Triple Caramel Chunk"/>
    <n v="385"/>
    <n v="855.56294523995837"/>
    <n v="329391.73391738394"/>
    <n v="2214.8624039998922"/>
    <n v="852722.0255399585"/>
    <n v="1359.2994587599337"/>
    <n v="523330.29162257456"/>
    <n v="5.7528893610386813"/>
    <n v="0.6137173380635883"/>
  </r>
  <r>
    <x v="30"/>
    <s v="Centereach"/>
    <s v="High End"/>
    <s v="Ben and Jerry's"/>
    <s v="Gingersnap"/>
    <n v="359"/>
    <n v="652.08026831996824"/>
    <n v="234096.8163268686"/>
    <n v="1873.9466719999086"/>
    <n v="672746.85524796718"/>
    <n v="1221.8664036799405"/>
    <n v="438650.03892109857"/>
    <n v="5.2199071643451491"/>
    <n v="0.65202837515965351"/>
  </r>
  <r>
    <x v="30"/>
    <s v="Centereach"/>
    <s v="High End"/>
    <s v="Ben and Jerry's"/>
    <s v="Vanilla HEATH Bar Crunch"/>
    <n v="339"/>
    <n v="635.40314735996901"/>
    <n v="215401.6669550295"/>
    <n v="1846.1830559999098"/>
    <n v="625856.05598396948"/>
    <n v="1210.7799086399409"/>
    <n v="410454.38902894"/>
    <n v="5.4459677168138931"/>
    <n v="0.65582874065766539"/>
  </r>
  <r>
    <x v="30"/>
    <s v="Centereach"/>
    <s v="Low End"/>
    <s v="EDY's"/>
    <s v="Coffee"/>
    <n v="857"/>
    <n v="1790.3136610399129"/>
    <n v="1534298.8075112053"/>
    <n v="3449.9485839998315"/>
    <n v="2956605.9364878554"/>
    <n v="1659.6349229599186"/>
    <n v="1422307.1289766501"/>
    <n v="4.0256109498247739"/>
    <n v="0.48106077019726384"/>
  </r>
  <r>
    <x v="30"/>
    <s v="Lake Grove"/>
    <s v="Low End"/>
    <s v="EDY's"/>
    <s v="Coffee"/>
    <n v="572"/>
    <n v="1384.6292132499325"/>
    <n v="792007.90997896134"/>
    <n v="2880.1990749998599"/>
    <n v="1647473.8708999199"/>
    <n v="1495.5698617499274"/>
    <n v="855465.96092095855"/>
    <n v="5.0353130681815736"/>
    <n v="0.51925919799484699"/>
  </r>
  <r>
    <x v="30"/>
    <s v="Lake Grove"/>
    <s v="Low End"/>
    <s v="EDY's"/>
    <s v="Coffee"/>
    <n v="535"/>
    <n v="1192.3552672599419"/>
    <n v="637910.06798406888"/>
    <n v="2610.6963459998728"/>
    <n v="1396722.5451099321"/>
    <n v="1418.3410787399309"/>
    <n v="758812.4771258632"/>
    <n v="4.87980625420537"/>
    <n v="0.54328075377786578"/>
  </r>
  <r>
    <x v="30"/>
    <s v="Lake Grove"/>
    <s v="Low End"/>
    <s v="EDY's"/>
    <s v="Girl Scouts® Samoas® Cookie (Jan-Apr)"/>
    <n v="427"/>
    <n v="1023.5209672799501"/>
    <n v="437043.45302853873"/>
    <n v="2373.5540879998844"/>
    <n v="1013507.5955759506"/>
    <n v="1350.0331207199342"/>
    <n v="576464.14254741184"/>
    <n v="5.5586746791566375"/>
    <n v="0.56878127511202514"/>
  </r>
  <r>
    <x v="30"/>
    <s v="Lake Grove"/>
    <s v="Low End"/>
    <s v="EDY's"/>
    <s v="Coffee"/>
    <n v="313"/>
    <n v="585.75313952997089"/>
    <n v="183340.7326728809"/>
    <n v="1775.3820629999118"/>
    <n v="555694.58571897238"/>
    <n v="1189.6289234699409"/>
    <n v="372353.85304609151"/>
    <n v="5.6721471661339038"/>
    <n v="0.67006924777633059"/>
  </r>
  <r>
    <x v="30"/>
    <s v="Lake Grove"/>
    <s v="High End"/>
    <s v="Häagen-Dazs"/>
    <s v="Cinnamon Dulce de Leche"/>
    <n v="971"/>
    <n v="2340.056476619885"/>
    <n v="2272194.8387979083"/>
    <n v="4898.4796019997584"/>
    <n v="4756423.6935417652"/>
    <n v="2558.4231253798735"/>
    <n v="2484228.8547438569"/>
    <n v="5.0447781688977944"/>
    <n v="0.52228922711761849"/>
  </r>
  <r>
    <x v="30"/>
    <s v="Lake Grove"/>
    <s v="High End"/>
    <s v="Häagen-Dazs"/>
    <s v="Vanilla"/>
    <n v="956"/>
    <n v="2290.6604617598887"/>
    <n v="2189871.4014424537"/>
    <n v="4804.587295999766"/>
    <n v="4593185.4549757764"/>
    <n v="2513.9268342398773"/>
    <n v="2403314.0535333226"/>
    <n v="5.0257189288700479"/>
    <n v="0.52323470869869271"/>
  </r>
  <r>
    <x v="30"/>
    <s v="Lake Grove"/>
    <s v="High End"/>
    <s v="Häagen-Dazs"/>
    <s v="Almond Hazelnut Swirl"/>
    <n v="806"/>
    <n v="2021.3082678999017"/>
    <n v="1629174.4639273207"/>
    <n v="4322.8040899997895"/>
    <n v="3484180.0965398303"/>
    <n v="2301.4958220998878"/>
    <n v="1855005.6326125097"/>
    <n v="5.3632805086846025"/>
    <n v="0.53240807915030908"/>
  </r>
  <r>
    <x v="30"/>
    <s v="Lake Grove"/>
    <s v="High End"/>
    <s v="Häagen-Dazs"/>
    <s v="Vanilla Chocolate Chip"/>
    <n v="796"/>
    <n v="2010.8979116799012"/>
    <n v="1600674.7376972013"/>
    <n v="4311.5313279997881"/>
    <n v="3431978.9370878316"/>
    <n v="2300.6334163198871"/>
    <n v="1831304.1993906302"/>
    <n v="5.4164966432158144"/>
    <n v="0.5336000695110803"/>
  </r>
  <r>
    <x v="30"/>
    <s v="Lake Grove"/>
    <s v="High End"/>
    <s v="Häagen-Dazs"/>
    <s v="Rocky Road"/>
    <n v="741"/>
    <n v="1923.6909869999054"/>
    <n v="1425455.0213669299"/>
    <n v="4156.0676999997959"/>
    <n v="3079646.1656998489"/>
    <n v="2232.3767129998905"/>
    <n v="1654191.144332919"/>
    <n v="5.6087283400806962"/>
    <n v="0.53713675381178227"/>
  </r>
  <r>
    <x v="30"/>
    <s v="Lake Grove"/>
    <s v="High End"/>
    <s v="Häagen-Dazs"/>
    <s v="Almond Hazelnut Swirl"/>
    <n v="767"/>
    <n v="1774.5905231999136"/>
    <n v="1361110.9312943337"/>
    <n v="3884.3307199998108"/>
    <n v="2979281.6622398547"/>
    <n v="2109.7401967998971"/>
    <n v="1618170.730945521"/>
    <n v="5.064316453715529"/>
    <n v="0.54314123818993454"/>
  </r>
  <r>
    <x v="30"/>
    <s v="Lake Grove"/>
    <s v="High End"/>
    <s v="Häagen-Dazs"/>
    <s v="Vanilla Chocolate Chip"/>
    <n v="737"/>
    <n v="1709.1198614599161"/>
    <n v="1259621.3378959582"/>
    <n v="3773.5111659998147"/>
    <n v="2781077.7293418637"/>
    <n v="2064.3913045398986"/>
    <n v="1521456.3914459054"/>
    <n v="5.1200965617365188"/>
    <n v="0.54707438608914927"/>
  </r>
  <r>
    <x v="30"/>
    <s v="Lake Grove"/>
    <s v="High End"/>
    <s v="Häagen-Dazs"/>
    <s v="Banoffee"/>
    <n v="684"/>
    <n v="1610.9078361599206"/>
    <n v="1101860.9599333857"/>
    <n v="3598.4175359998226"/>
    <n v="2461317.5946238786"/>
    <n v="1987.5096998399019"/>
    <n v="1359456.6346904929"/>
    <n v="5.2608443508769334"/>
    <n v="0.55232881675240919"/>
  </r>
  <r>
    <x v="30"/>
    <s v="Lake Grove"/>
    <s v="High End"/>
    <s v="Häagen-Dazs"/>
    <s v="Coffee"/>
    <n v="540"/>
    <n v="1186.4069822499407"/>
    <n v="640659.77041496802"/>
    <n v="2848.078974999858"/>
    <n v="1537962.6464999234"/>
    <n v="1661.6719927499173"/>
    <n v="897302.87608495541"/>
    <n v="5.274220324073811"/>
    <n v="0.58343606597145015"/>
  </r>
  <r>
    <x v="30"/>
    <s v="Lake Grove"/>
    <s v="High End"/>
    <s v="Häagen-Dazs"/>
    <s v="Almond Hazelnut Swirl"/>
    <n v="489"/>
    <n v="1064.671501709948"/>
    <n v="520624.36433616455"/>
    <n v="2618.3019409998724"/>
    <n v="1280349.6491489375"/>
    <n v="1553.6304392899244"/>
    <n v="759725.284812773"/>
    <n v="5.3544006973412523"/>
    <n v="0.59337329089578827"/>
  </r>
  <r>
    <x v="30"/>
    <s v="Lake Grove"/>
    <s v="High End"/>
    <s v="Häagen-Dazs"/>
    <s v="Vanilla"/>
    <n v="432"/>
    <n v="812.42722455995988"/>
    <n v="350968.56100990268"/>
    <n v="2177.2671759998925"/>
    <n v="940579.4200319536"/>
    <n v="1364.8399514399325"/>
    <n v="589610.85902205086"/>
    <n v="5.0399703148145658"/>
    <n v="0.62685919600709583"/>
  </r>
  <r>
    <x v="30"/>
    <s v="Lake Grove"/>
    <s v="High End"/>
    <s v="Häagen-Dazs"/>
    <s v="Strawberry Cheesecake"/>
    <n v="352"/>
    <n v="647.21486213996809"/>
    <n v="227819.63147326876"/>
    <n v="1879.9943939999075"/>
    <n v="661758.02668796747"/>
    <n v="1232.7795318599394"/>
    <n v="433938.39521469874"/>
    <n v="5.3408931647724645"/>
    <n v="0.65573574889074915"/>
  </r>
  <r>
    <x v="30"/>
    <s v="Lake Grove"/>
    <s v="Low End"/>
    <s v="Baskin-Robbins"/>
    <s v="Peppermint Stick"/>
    <n v="850"/>
    <n v="2673.6678823398647"/>
    <n v="2272617.6999888849"/>
    <n v="4472.8244139997987"/>
    <n v="3801900.7518998291"/>
    <n v="1799.156531659934"/>
    <n v="1529283.0519109443"/>
    <n v="5.2621463694115276"/>
    <n v="0.4022417079527269"/>
  </r>
  <r>
    <x v="30"/>
    <s v="Lake Grove"/>
    <s v="Low End"/>
    <s v="Baskin-Robbins"/>
    <s v="Very Berry Strawberry"/>
    <n v="702"/>
    <n v="2339.6625459198804"/>
    <n v="1642443.107235756"/>
    <n v="3641.5384319998138"/>
    <n v="2556359.9792638691"/>
    <n v="1301.8758860799335"/>
    <n v="913916.87202811311"/>
    <n v="5.1873766837604185"/>
    <n v="0.35750711145590897"/>
  </r>
  <r>
    <x v="30"/>
    <s v="Lake Grove"/>
    <s v="Low End"/>
    <s v="Baskin-Robbins"/>
    <s v="Fudge Ribbon"/>
    <n v="586"/>
    <n v="2025.6554797498973"/>
    <n v="1187034.1111334397"/>
    <n v="3309.1637249998325"/>
    <n v="1939169.942849902"/>
    <n v="1283.5082452499353"/>
    <n v="752135.83171646227"/>
    <n v="5.647037073378554"/>
    <n v="0.38786483592618259"/>
  </r>
  <r>
    <x v="30"/>
    <s v="Lake Grove"/>
    <s v="Low End"/>
    <s v="Baskin-Robbins"/>
    <s v="Egg Nog"/>
    <n v="606"/>
    <n v="1818.3666883199089"/>
    <n v="1101930.2131218647"/>
    <n v="3086.4774719998454"/>
    <n v="1870405.3480319064"/>
    <n v="1268.1107836799365"/>
    <n v="768475.1349100417"/>
    <n v="5.0931971485145962"/>
    <n v="0.4108602104451064"/>
  </r>
  <r>
    <x v="30"/>
    <s v="Lake Grove"/>
    <s v="Low End"/>
    <s v="Baskin-Robbins"/>
    <s v="Banana Nut Fudge"/>
    <n v="478"/>
    <n v="1284.566548299935"/>
    <n v="614022.81008736894"/>
    <n v="2550.0939299998709"/>
    <n v="1218944.8985399383"/>
    <n v="1265.5273816999359"/>
    <n v="604922.08845256933"/>
    <n v="5.334924539748684"/>
    <n v="0.49626696758577826"/>
  </r>
  <r>
    <x v="30"/>
    <s v="Lake Grove"/>
    <s v="Low End"/>
    <s v="Baskin-Robbins"/>
    <s v="Rocky Road"/>
    <n v="427"/>
    <n v="1160.623377619941"/>
    <n v="495586.18224371481"/>
    <n v="2423.1925019998771"/>
    <n v="1034703.1983539475"/>
    <n v="1262.5691243799361"/>
    <n v="539117.01611023268"/>
    <n v="5.6749238922713747"/>
    <n v="0.52103542056106944"/>
  </r>
  <r>
    <x v="30"/>
    <s v="Lake Grove"/>
    <s v="Low End"/>
    <s v="Baskin-Robbins"/>
    <s v="Rocky Road"/>
    <n v="365"/>
    <n v="766.52422118996128"/>
    <n v="279781.34073433588"/>
    <n v="2019.364748999898"/>
    <n v="737068.1333849628"/>
    <n v="1252.8405278099367"/>
    <n v="457286.79265062691"/>
    <n v="5.532506161643556"/>
    <n v="0.62041319104456649"/>
  </r>
  <r>
    <x v="30"/>
    <s v="Lake Grove"/>
    <s v="Low End"/>
    <s v="Baskin-Robbins"/>
    <s v="Coffee Candy"/>
    <n v="329"/>
    <n v="697.5356298399646"/>
    <n v="229489.22221734835"/>
    <n v="1951.4566639999011"/>
    <n v="642029.24245596747"/>
    <n v="1253.9210341599364"/>
    <n v="412540.02023861912"/>
    <n v="5.9314792218841976"/>
    <n v="0.64255643350530478"/>
  </r>
  <r>
    <x v="30"/>
    <s v="Lake Grove"/>
    <s v="High End"/>
    <s v="Ben and Jerry's"/>
    <s v="Mint Chocolate Chunk"/>
    <n v="878"/>
    <n v="3017.0303538998492"/>
    <n v="2648952.6507240674"/>
    <n v="4868.0696899997811"/>
    <n v="4274165.1878198078"/>
    <n v="1851.0393360999319"/>
    <n v="1625212.5370957404"/>
    <n v="5.5444985079724161"/>
    <n v="0.3802409279190116"/>
  </r>
  <r>
    <x v="30"/>
    <s v="Lake Grove"/>
    <s v="High End"/>
    <s v="Ben and Jerry's"/>
    <s v="Half Baked"/>
    <n v="873"/>
    <n v="3024.4777866398472"/>
    <n v="2640369.1077365866"/>
    <n v="4885.5183439997791"/>
    <n v="4265057.5143118072"/>
    <n v="1861.0405573599319"/>
    <n v="1624688.4065752206"/>
    <n v="5.5962409438714538"/>
    <n v="0.38093001117181274"/>
  </r>
  <r>
    <x v="30"/>
    <s v="Lake Grove"/>
    <s v="High End"/>
    <s v="Ben and Jerry's"/>
    <s v="Coffee"/>
    <n v="711"/>
    <n v="2539.2110340798727"/>
    <n v="1805379.0452307896"/>
    <n v="4368.1623679998065"/>
    <n v="3105763.4436478624"/>
    <n v="1828.9513339199339"/>
    <n v="1300384.3984170728"/>
    <n v="6.1436882812936799"/>
    <n v="0.4187004007264995"/>
  </r>
  <r>
    <x v="30"/>
    <s v="Lake Grove"/>
    <s v="High End"/>
    <s v="Ben and Jerry's"/>
    <s v="Key Lime Pie"/>
    <n v="580"/>
    <n v="1658.323595899916"/>
    <n v="961827.68562195124"/>
    <n v="2958.0478899998502"/>
    <n v="1715667.7761999131"/>
    <n v="1299.7242940999342"/>
    <n v="753840.09057796188"/>
    <n v="5.1000825689652594"/>
    <n v="0.43938581876711946"/>
  </r>
  <r>
    <x v="30"/>
    <s v="Lake Grove"/>
    <s v="High End"/>
    <s v="Ben and Jerry's"/>
    <s v="Orange &amp; Cream"/>
    <n v="528"/>
    <n v="1513.962929099923"/>
    <n v="799372.42656475934"/>
    <n v="2807.1296099998572"/>
    <n v="1482164.4340799246"/>
    <n v="1293.1666808999341"/>
    <n v="682792.00751516526"/>
    <n v="5.3165333522724572"/>
    <n v="0.46067223839372345"/>
  </r>
  <r>
    <x v="30"/>
    <s v="Lake Grove"/>
    <s v="High End"/>
    <s v="Ben and Jerry's"/>
    <s v="Half Baked"/>
    <n v="478"/>
    <n v="1372.3046327999305"/>
    <n v="655961.6144783668"/>
    <n v="2656.5568799998655"/>
    <n v="1269834.1886399358"/>
    <n v="1284.252247199935"/>
    <n v="613872.57416156901"/>
    <n v="5.5576503765687564"/>
    <n v="0.48342734795876086"/>
  </r>
  <r>
    <x v="30"/>
    <s v="Lake Grove"/>
    <s v="High End"/>
    <s v="Ben and Jerry's"/>
    <s v="Triple Caramel Chunk"/>
    <n v="482"/>
    <n v="1088.3885170299454"/>
    <n v="524603.26520843373"/>
    <n v="2349.3748129998821"/>
    <n v="1132398.6598659432"/>
    <n v="1260.9862959699367"/>
    <n v="607795.39465750952"/>
    <n v="4.8742216037341954"/>
    <n v="0.53673270394850359"/>
  </r>
  <r>
    <x v="30"/>
    <s v="Lake Grove"/>
    <s v="High End"/>
    <s v="Ben and Jerry's"/>
    <s v="Gingersnap"/>
    <n v="357"/>
    <n v="755.12806111996213"/>
    <n v="269580.7178198265"/>
    <n v="2000.7395519998995"/>
    <n v="714264.02006396407"/>
    <n v="1245.6114908799373"/>
    <n v="444683.30224413757"/>
    <n v="5.6043124705879537"/>
    <n v="0.62257553195009752"/>
  </r>
  <r>
    <x v="30"/>
    <s v="Lake Grove"/>
    <s v="High End"/>
    <s v="Ben and Jerry's"/>
    <s v="Vanilla HEATH Bar Crunch"/>
    <n v="353"/>
    <n v="727.72907915996348"/>
    <n v="256888.36494346711"/>
    <n v="1972.3328359999009"/>
    <n v="696233.491107965"/>
    <n v="1244.6037568399374"/>
    <n v="439345.12616449792"/>
    <n v="5.5873451444756403"/>
    <n v="0.63103130167630594"/>
  </r>
  <r>
    <x v="30"/>
    <s v="Lake Grove"/>
    <s v="Low End"/>
    <s v="EDY's"/>
    <s v="Coffee"/>
    <n v="855"/>
    <n v="2048.3807208298972"/>
    <n v="1751365.5163095621"/>
    <n v="3616.8357929998183"/>
    <n v="3092394.6030148445"/>
    <n v="1568.4550721699211"/>
    <n v="1341029.0867052823"/>
    <n v="4.2302173017541733"/>
    <n v="0.43365393452629986"/>
  </r>
  <r>
    <x v="30"/>
    <s v="Lake Grove"/>
    <s v="Low End"/>
    <s v="EDY's"/>
    <s v="Coffee"/>
    <n v="570"/>
    <n v="1573.9391258099211"/>
    <n v="897145.30171165499"/>
    <n v="3032.818550999848"/>
    <n v="1728706.5740699132"/>
    <n v="1458.8794251899269"/>
    <n v="831561.27235825825"/>
    <n v="5.3207342999997334"/>
    <n v="0.48103089606497201"/>
  </r>
  <r>
    <x v="30"/>
    <s v="Lake Grove"/>
    <s v="Low End"/>
    <s v="EDY's"/>
    <s v="Coffee"/>
    <n v="549"/>
    <n v="1348.3398051199324"/>
    <n v="740238.55301084288"/>
    <n v="2755.1219519998617"/>
    <n v="1512561.951647924"/>
    <n v="1406.7821468799293"/>
    <n v="772323.39863708115"/>
    <n v="5.0184370710379991"/>
    <n v="0.51060612611314271"/>
  </r>
  <r>
    <x v="30"/>
    <s v="Selden"/>
    <s v="Low End"/>
    <s v="EDY's"/>
    <s v="Girl Scouts® Samoas® Cookie (Jan-Apr)"/>
    <n v="425"/>
    <n v="1151.2612389599421"/>
    <n v="489286.02655797539"/>
    <n v="2512.6814159998739"/>
    <n v="1067889.6017999465"/>
    <n v="1361.4201770399318"/>
    <n v="578603.57524197106"/>
    <n v="5.9121915670585272"/>
    <n v="0.54181965464100845"/>
  </r>
  <r>
    <x v="30"/>
    <s v="Selden"/>
    <s v="Low End"/>
    <s v="EDY's"/>
    <s v="Coffee"/>
    <n v="411"/>
    <n v="638.6364628299674"/>
    <n v="262479.58622311661"/>
    <n v="1900.5639929999029"/>
    <n v="781131.80112296005"/>
    <n v="1261.9275301699354"/>
    <n v="518652.21489984344"/>
    <n v="4.6242432919705667"/>
    <n v="0.66397529092302432"/>
  </r>
  <r>
    <x v="30"/>
    <s v="Selden"/>
    <s v="High End"/>
    <s v="Häagen-Dazs"/>
    <s v="Cinnamon Dulce de Leche"/>
    <n v="985"/>
    <n v="3633.7913014698156"/>
    <n v="3579284.4319477682"/>
    <n v="5593.0513369997425"/>
    <n v="5509155.5669447463"/>
    <n v="1959.2600355299269"/>
    <n v="1929871.1349969781"/>
    <n v="5.6782247076139516"/>
    <n v="0.35030253031450354"/>
  </r>
  <r>
    <x v="30"/>
    <s v="Selden"/>
    <s v="High End"/>
    <s v="Häagen-Dazs"/>
    <s v="Vanilla"/>
    <n v="954"/>
    <n v="3553.0803705598219"/>
    <n v="3389638.67351407"/>
    <n v="5497.2541759997494"/>
    <n v="5244380.483903761"/>
    <n v="1944.1738054399275"/>
    <n v="1854741.810389691"/>
    <n v="5.7623209392030912"/>
    <n v="0.35366270927182542"/>
  </r>
  <r>
    <x v="30"/>
    <s v="Selden"/>
    <s v="High End"/>
    <s v="Häagen-Dazs"/>
    <s v="Almond Hazelnut Swirl"/>
    <n v="820"/>
    <n v="3095.939962499845"/>
    <n v="2538670.7692498728"/>
    <n v="5006.1087499997748"/>
    <n v="4105009.1749998154"/>
    <n v="1910.1687874999297"/>
    <n v="1566338.4057499426"/>
    <n v="6.1050106707314322"/>
    <n v="0.38156757731242169"/>
  </r>
  <r>
    <x v="30"/>
    <s v="Selden"/>
    <s v="High End"/>
    <s v="Häagen-Dazs"/>
    <s v="Vanilla Chocolate Chip"/>
    <n v="792"/>
    <n v="3073.1845675998447"/>
    <n v="2433962.1775390771"/>
    <n v="4993.3019599997724"/>
    <n v="3954695.1523198197"/>
    <n v="1920.1173923999277"/>
    <n v="1520732.9747807425"/>
    <n v="6.3046741919189042"/>
    <n v="0.38453860947756807"/>
  </r>
  <r>
    <x v="30"/>
    <s v="Selden"/>
    <s v="High End"/>
    <s v="Häagen-Dazs"/>
    <s v="Rocky Road"/>
    <n v="755"/>
    <n v="2924.8702791998521"/>
    <n v="2208277.0607958883"/>
    <n v="4834.8063199997814"/>
    <n v="3650278.7715998348"/>
    <n v="1909.9360407999293"/>
    <n v="1442001.7108039465"/>
    <n v="6.4037169801321605"/>
    <n v="0.39503879046803586"/>
  </r>
  <r>
    <x v="30"/>
    <s v="Selden"/>
    <s v="High End"/>
    <s v="Häagen-Dazs"/>
    <s v="Almond Hazelnut Swirl"/>
    <n v="781"/>
    <n v="2673.7330896398662"/>
    <n v="2088185.5430087354"/>
    <n v="4556.4072439997963"/>
    <n v="3558554.0575638409"/>
    <n v="1882.6741543599301"/>
    <n v="1470368.5145551055"/>
    <n v="5.8340681741354627"/>
    <n v="0.41319268747085114"/>
  </r>
  <r>
    <x v="30"/>
    <s v="Selden"/>
    <s v="High End"/>
    <s v="Häagen-Dazs"/>
    <s v="Vanilla Chocolate Chip"/>
    <n v="733"/>
    <n v="2559.3716052998707"/>
    <n v="1876019.3866848052"/>
    <n v="3943.9386299998009"/>
    <n v="2890907.0157898539"/>
    <n v="1384.5670246999302"/>
    <n v="1014887.6291050487"/>
    <n v="5.3805438335604379"/>
    <n v="0.35106201049076674"/>
  </r>
  <r>
    <x v="30"/>
    <s v="Selden"/>
    <s v="High End"/>
    <s v="Häagen-Dazs"/>
    <s v="Banoffee"/>
    <n v="681"/>
    <n v="2391.9145011198789"/>
    <n v="1628893.7752626375"/>
    <n v="3764.8043519998091"/>
    <n v="2563831.7637118702"/>
    <n v="1372.8898508799302"/>
    <n v="934937.98844923265"/>
    <n v="5.5283470660790153"/>
    <n v="0.36466432847982422"/>
  </r>
  <r>
    <x v="30"/>
    <s v="Selden"/>
    <s v="High End"/>
    <s v="Häagen-Dazs"/>
    <s v="Coffee"/>
    <n v="538"/>
    <n v="1664.2425991099149"/>
    <n v="895362.51832113415"/>
    <n v="2996.5953809998468"/>
    <n v="1612168.3149779176"/>
    <n v="1332.352781889932"/>
    <n v="716805.79665678344"/>
    <n v="5.5698798903342874"/>
    <n v="0.4446221836747869"/>
  </r>
  <r>
    <x v="30"/>
    <s v="Selden"/>
    <s v="High End"/>
    <s v="Häagen-Dazs"/>
    <s v="Almond Hazelnut Swirl"/>
    <n v="486"/>
    <n v="1463.7434398999267"/>
    <n v="711379.31179136434"/>
    <n v="2761.5762899998617"/>
    <n v="1342126.0769399328"/>
    <n v="1297.8328500999351"/>
    <n v="630746.76514856843"/>
    <n v="5.6822557407404561"/>
    <n v="0.46996088965552352"/>
  </r>
  <r>
    <x v="30"/>
    <s v="Selden"/>
    <s v="High End"/>
    <s v="Häagen-Dazs"/>
    <s v="Vanilla"/>
    <n v="430"/>
    <n v="1029.4965213599478"/>
    <n v="442683.50418477756"/>
    <n v="2311.5508559998825"/>
    <n v="993966.86807994952"/>
    <n v="1282.0543346399347"/>
    <n v="551283.36389517202"/>
    <n v="5.3756996651160058"/>
    <n v="0.55462951693761042"/>
  </r>
  <r>
    <x v="30"/>
    <s v="Selden"/>
    <s v="High End"/>
    <s v="Häagen-Dazs"/>
    <s v="Strawberry Cheesecake"/>
    <n v="349"/>
    <n v="749.1652890399622"/>
    <n v="261458.68587494682"/>
    <n v="2007.2409839998984"/>
    <n v="700527.10341596452"/>
    <n v="1258.0756949599363"/>
    <n v="439068.4175410177"/>
    <n v="5.7514068309452675"/>
    <n v="0.62676863664517524"/>
  </r>
  <r>
    <x v="30"/>
    <s v="Selden"/>
    <s v="Low End"/>
    <s v="Baskin-Robbins"/>
    <s v="Chocolate"/>
    <n v="905"/>
    <n v="2795.847321269855"/>
    <n v="2530241.8257492189"/>
    <n v="4519.3329169997915"/>
    <n v="4089996.2898848113"/>
    <n v="1723.4855957299364"/>
    <n v="1559754.4641355923"/>
    <n v="4.9937380298340237"/>
    <n v="0.38135840562816764"/>
  </r>
  <r>
    <x v="30"/>
    <s v="Selden"/>
    <s v="Low End"/>
    <s v="Baskin-Robbins"/>
    <s v="World Class Chocolate"/>
    <n v="894"/>
    <n v="2743.4080649998587"/>
    <n v="2452606.8101098738"/>
    <n v="4460.3114999997961"/>
    <n v="3987518.4809998176"/>
    <n v="1716.9034349999374"/>
    <n v="1534911.6708899438"/>
    <n v="4.9891627516776245"/>
    <n v="0.38492904251194471"/>
  </r>
  <r>
    <x v="30"/>
    <s v="Selden"/>
    <s v="Low End"/>
    <s v="Baskin-Robbins"/>
    <s v="Daiquiri Ice"/>
    <n v="864"/>
    <n v="2705.4470678698599"/>
    <n v="2337506.2666395591"/>
    <n v="4424.2357769997961"/>
    <n v="3822539.7113278238"/>
    <n v="1718.7887091299363"/>
    <n v="1485033.4446882647"/>
    <n v="5.1206432604164309"/>
    <n v="0.38849392206115591"/>
  </r>
  <r>
    <x v="30"/>
    <s v="Selden"/>
    <s v="Low End"/>
    <s v="Baskin-Robbins"/>
    <s v="Peppermint Stick"/>
    <n v="846"/>
    <n v="2653.8745235398619"/>
    <n v="2245177.846914723"/>
    <n v="4371.640933999799"/>
    <n v="3698408.2301638299"/>
    <n v="1717.7664104599371"/>
    <n v="1453230.3832491068"/>
    <n v="5.1674242718673744"/>
    <n v="0.39293401182614512"/>
  </r>
  <r>
    <x v="30"/>
    <s v="Selden"/>
    <s v="Low End"/>
    <s v="Baskin-Robbins"/>
    <s v="Pistachio Almond"/>
    <n v="710"/>
    <n v="2293.5114729598827"/>
    <n v="1628393.1458015167"/>
    <n v="3988.7392159998212"/>
    <n v="2832004.8433598732"/>
    <n v="1695.2277430399386"/>
    <n v="1203611.6975583564"/>
    <n v="5.6179425577462272"/>
    <n v="0.42500340364192274"/>
  </r>
  <r>
    <x v="30"/>
    <s v="Selden"/>
    <s v="Low End"/>
    <s v="Baskin-Robbins"/>
    <s v="Egg Nog"/>
    <n v="623"/>
    <n v="2087.1617777398928"/>
    <n v="1300301.7875319533"/>
    <n v="3279.9197539998313"/>
    <n v="2043390.0067418949"/>
    <n v="1192.7579762599385"/>
    <n v="743088.21920994157"/>
    <n v="5.2647187062597611"/>
    <n v="0.36365462136852017"/>
  </r>
  <r>
    <x v="30"/>
    <s v="Selden"/>
    <s v="Low End"/>
    <s v="Baskin-Robbins"/>
    <s v="Egg Nog"/>
    <n v="504"/>
    <n v="1780.0135039199085"/>
    <n v="897126.80597563391"/>
    <n v="2967.1002319998474"/>
    <n v="1495418.5169279231"/>
    <n v="1187.0867280799389"/>
    <n v="598291.71095228917"/>
    <n v="5.8871036349203321"/>
    <n v="0.40008312333952861"/>
  </r>
  <r>
    <x v="30"/>
    <s v="Selden"/>
    <s v="Low End"/>
    <s v="Baskin-Robbins"/>
    <s v="Banana Nut Fudge"/>
    <n v="474"/>
    <n v="1232.996520299936"/>
    <n v="584440.35062216967"/>
    <n v="2416.2351299998745"/>
    <n v="1145295.4516199406"/>
    <n v="1183.2386096999385"/>
    <n v="560855.1009977709"/>
    <n v="5.0975424683541659"/>
    <n v="0.48970342124774913"/>
  </r>
  <r>
    <x v="30"/>
    <s v="Selden"/>
    <s v="Low End"/>
    <s v="Baskin-Robbins"/>
    <s v="Rocky Road"/>
    <n v="423"/>
    <n v="1106.2173985199424"/>
    <n v="467929.95957393566"/>
    <n v="2286.4138919998813"/>
    <n v="967153.07631594979"/>
    <n v="1180.1964934799389"/>
    <n v="499223.11674201413"/>
    <n v="5.4052337872337617"/>
    <n v="0.51617797530421938"/>
  </r>
  <r>
    <x v="30"/>
    <s v="Selden"/>
    <s v="High End"/>
    <s v="Ben and Jerry's"/>
    <s v="Half Baked"/>
    <n v="870"/>
    <n v="3012.7542320398434"/>
    <n v="2621096.1818746636"/>
    <n v="4793.8826839997773"/>
    <n v="4170677.9350798065"/>
    <n v="1781.128451959934"/>
    <n v="1549581.7532051429"/>
    <n v="5.5102099816089396"/>
    <n v="0.37154193570582938"/>
  </r>
  <r>
    <x v="30"/>
    <s v="Selden"/>
    <s v="High End"/>
    <s v="Ben and Jerry's"/>
    <s v="Coffee"/>
    <n v="707"/>
    <n v="2517.4395046798704"/>
    <n v="1779829.7298086684"/>
    <n v="4266.781627999806"/>
    <n v="3016614.6109958626"/>
    <n v="1749.3421233199356"/>
    <n v="1236784.8811871943"/>
    <n v="6.0350518076376325"/>
    <n v="0.40999101332964094"/>
  </r>
  <r>
    <x v="30"/>
    <s v="Selden"/>
    <s v="High End"/>
    <s v="Ben and Jerry's"/>
    <s v="Cherry Garcia"/>
    <n v="679"/>
    <n v="2453.7044738598738"/>
    <n v="1666065.3377508544"/>
    <n v="4195.346205999811"/>
    <n v="2848640.0738738715"/>
    <n v="1741.6417321399372"/>
    <n v="1182574.736123017"/>
    <n v="6.1787131163472919"/>
    <n v="0.41513659341133663"/>
  </r>
  <r>
    <x v="30"/>
    <s v="Selden"/>
    <s v="High End"/>
    <s v="Ben and Jerry's"/>
    <s v="Pumpkin Cheesecake"/>
    <n v="644"/>
    <n v="2352.9230320798783"/>
    <n v="1515282.4326594416"/>
    <n v="3600.7381679998134"/>
    <n v="2318875.3801918798"/>
    <n v="1247.8151359199351"/>
    <n v="803592.94753243821"/>
    <n v="5.5912083354034365"/>
    <n v="0.34654425778842129"/>
  </r>
  <r>
    <x v="30"/>
    <s v="Selden"/>
    <s v="High End"/>
    <s v="Ben and Jerry's"/>
    <s v="Cinnamon Buns"/>
    <n v="614"/>
    <n v="1992.6311385598972"/>
    <n v="1223475.5190757769"/>
    <n v="3219.8765759998341"/>
    <n v="1977004.2176638981"/>
    <n v="1227.2454374399369"/>
    <n v="753528.69858812122"/>
    <n v="5.244098657980186"/>
    <n v="0.38114673294856138"/>
  </r>
  <r>
    <x v="30"/>
    <s v="Smithtown"/>
    <s v="High End"/>
    <s v="Ben and Jerry's"/>
    <s v="Mission to Marzipan"/>
    <n v="601"/>
    <n v="1972.5930939998966"/>
    <n v="1185528.4494939379"/>
    <n v="3215.1873999998315"/>
    <n v="1932327.6273998988"/>
    <n v="1242.5943059999349"/>
    <n v="746799.17790596094"/>
    <n v="5.349729450914861"/>
    <n v="0.3864764791004095"/>
  </r>
  <r>
    <x v="30"/>
    <s v="Smithtown"/>
    <s v="High End"/>
    <s v="Ben and Jerry's"/>
    <s v="Key Lime Pie"/>
    <n v="478"/>
    <n v="1615.099427899916"/>
    <n v="772017.5265361598"/>
    <n v="2833.1150899998529"/>
    <n v="1354229.0130199296"/>
    <n v="1218.0156620999369"/>
    <n v="582211.48648376984"/>
    <n v="5.9270190167360939"/>
    <n v="0.4299209962910473"/>
  </r>
  <r>
    <x v="30"/>
    <s v="Smithtown"/>
    <s v="High End"/>
    <s v="Ben and Jerry's"/>
    <s v="Dave Matthews Band MagicBrownies Encore Edition"/>
    <n v="524"/>
    <n v="1461.4475159999238"/>
    <n v="765798.4983839601"/>
    <n v="2674.4435999998605"/>
    <n v="1401408.4463999269"/>
    <n v="1212.9960839999367"/>
    <n v="635609.9480159668"/>
    <n v="5.1038999999997339"/>
    <n v="0.45355081857026258"/>
  </r>
  <r>
    <x v="30"/>
    <s v="Smithtown"/>
    <s v="High End"/>
    <s v="Ben and Jerry's"/>
    <s v="Chocolate Peanut Butter Swirl"/>
    <n v="460"/>
    <n v="1239.6813514399364"/>
    <n v="570253.42166237079"/>
    <n v="2424.6524239998757"/>
    <n v="1115340.1150399428"/>
    <n v="1184.9710725599393"/>
    <n v="545086.693377572"/>
    <n v="5.2709835304345125"/>
    <n v="0.48871791306282508"/>
  </r>
  <r>
    <x v="30"/>
    <s v="Smithtown"/>
    <s v="High End"/>
    <s v="Ben and Jerry's"/>
    <s v="Oatmeal Cookie Chunk"/>
    <n v="435"/>
    <n v="1206.2659994799383"/>
    <n v="524725.70977377309"/>
    <n v="2389.9187079998774"/>
    <n v="1039614.6379799467"/>
    <n v="1183.6527085199391"/>
    <n v="514888.92820617359"/>
    <n v="5.4940659954020168"/>
    <n v="0.4952690250751407"/>
  </r>
  <r>
    <x v="30"/>
    <s v="Smithtown"/>
    <s v="High End"/>
    <s v="Ben and Jerry's"/>
    <s v="Triple Caramel Chunk"/>
    <n v="379"/>
    <n v="1033.1978229299468"/>
    <n v="391581.97489044984"/>
    <n v="2212.913702999886"/>
    <n v="838694.29343695682"/>
    <n v="1179.7158800699392"/>
    <n v="447112.31854650698"/>
    <n v="5.8388224353559002"/>
    <n v="0.5331052351796115"/>
  </r>
  <r>
    <x v="30"/>
    <s v="Smithtown"/>
    <s v="High End"/>
    <s v="Ben and Jerry's"/>
    <s v="Gingersnap"/>
    <n v="354"/>
    <n v="692.24890391996428"/>
    <n v="245056.11198766736"/>
    <n v="1856.1874319999044"/>
    <n v="657090.35092796618"/>
    <n v="1163.9385280799402"/>
    <n v="412034.23894029879"/>
    <n v="5.2434673220336281"/>
    <n v="0.62705872694433806"/>
  </r>
  <r>
    <x v="30"/>
    <s v="Smithtown"/>
    <s v="Low End"/>
    <s v="EDY's"/>
    <s v="Coffee"/>
    <n v="869"/>
    <n v="2015.2981291298961"/>
    <n v="1751294.0742138796"/>
    <n v="3509.6137229998189"/>
    <n v="3049854.3252868429"/>
    <n v="1494.3155938699228"/>
    <n v="1298560.2510729632"/>
    <n v="4.0386809240504249"/>
    <n v="0.42577779545284733"/>
  </r>
  <r>
    <x v="30"/>
    <s v="Smithtown"/>
    <s v="Low End"/>
    <s v="EDY's"/>
    <s v="Coffee"/>
    <n v="584"/>
    <n v="1529.9274117099212"/>
    <n v="893477.60843859403"/>
    <n v="2912.1154409998499"/>
    <n v="1700675.4175439123"/>
    <n v="1382.1880292899286"/>
    <n v="807197.80910531827"/>
    <n v="4.9864990428079619"/>
    <n v="0.47463366658821954"/>
  </r>
  <r>
    <x v="30"/>
    <s v="Smithtown"/>
    <s v="Low End"/>
    <s v="EDY's"/>
    <s v="Coffee"/>
    <n v="445"/>
    <n v="1299.1324425199332"/>
    <n v="578113.93692137022"/>
    <n v="2628.0094919998646"/>
    <n v="1169464.2239399399"/>
    <n v="1328.8770494799314"/>
    <n v="591350.28701856965"/>
    <n v="5.9056393078648641"/>
    <n v="0.50565915135591144"/>
  </r>
  <r>
    <x v="30"/>
    <s v="Smithtown"/>
    <s v="Low End"/>
    <s v="EDY's"/>
    <s v="Hot Chocolate Limited Edition  New!"/>
    <n v="477"/>
    <n v="1202.5572694299369"/>
    <n v="573619.81751807989"/>
    <n v="2524.7488529998677"/>
    <n v="1204305.2028809369"/>
    <n v="1322.1915835699308"/>
    <n v="630685.38536285702"/>
    <n v="5.2929745345909174"/>
    <n v="0.52369231973268271"/>
  </r>
  <r>
    <x v="30"/>
    <s v="Smithtown"/>
    <s v="Low End"/>
    <s v="EDY's"/>
    <s v="Girl Scouts® Samoas® Cookie (Jan-Apr)"/>
    <n v="422"/>
    <n v="1097.5018265599435"/>
    <n v="463145.77080829616"/>
    <n v="2379.9413759998774"/>
    <n v="1004335.2606719483"/>
    <n v="1282.4395494399339"/>
    <n v="541189.48986365215"/>
    <n v="5.639671507108714"/>
    <n v="0.53885341982474111"/>
  </r>
  <r>
    <x v="30"/>
    <s v="Smithtown"/>
    <s v="Low End"/>
    <s v="EDY's"/>
    <s v="Caramel Delight"/>
    <n v="410"/>
    <n v="715.21133495996332"/>
    <n v="293236.64733358496"/>
    <n v="1905.7430159999021"/>
    <n v="781354.63655995985"/>
    <n v="1190.5316810399388"/>
    <n v="488117.98922637489"/>
    <n v="4.6481536975607369"/>
    <n v="0.62470735615698558"/>
  </r>
  <r>
    <x v="30"/>
    <s v="Smithtown"/>
    <s v="Low End"/>
    <s v="EDY's"/>
    <s v="Red, White and No More Blues  New!"/>
    <n v="373"/>
    <n v="684.66581779996432"/>
    <n v="255380.35003938669"/>
    <n v="1883.9203799999018"/>
    <n v="702702.30173996335"/>
    <n v="1199.2545621999375"/>
    <n v="447321.9517005767"/>
    <n v="5.0507248793563049"/>
    <n v="0.63657390988041651"/>
  </r>
  <r>
    <x v="30"/>
    <s v="Smithtown"/>
    <s v="Low End"/>
    <s v="EDY's"/>
    <s v="Coffee"/>
    <n v="307"/>
    <n v="571.47893612996995"/>
    <n v="175444.03339190077"/>
    <n v="1749.7534229999083"/>
    <n v="537174.30086097179"/>
    <n v="1178.2744868699383"/>
    <n v="361730.26746907103"/>
    <n v="5.6995225504883003"/>
    <n v="0.67339458885002001"/>
  </r>
  <r>
    <x v="30"/>
    <s v="Smithtown"/>
    <s v="High End"/>
    <s v="Häagen-Dazs"/>
    <s v="Pistachio"/>
    <n v="854"/>
    <n v="3224.1317854498343"/>
    <n v="2753408.5447741584"/>
    <n v="5070.3381949997647"/>
    <n v="4330068.8185297986"/>
    <n v="1846.2064095499304"/>
    <n v="1576660.2737556403"/>
    <n v="5.9371641627631906"/>
    <n v="0.36411898744162885"/>
  </r>
  <r>
    <x v="30"/>
    <s v="Smithtown"/>
    <s v="High End"/>
    <s v="Häagen-Dazs"/>
    <s v="Vanilla Chocolate Chip"/>
    <n v="790"/>
    <n v="3062.5542143998409"/>
    <n v="2419417.8293758743"/>
    <n v="4904.0902399997713"/>
    <n v="3874231.2895998191"/>
    <n v="1841.5360255999303"/>
    <n v="1454813.4602239449"/>
    <n v="6.2077091645566727"/>
    <n v="0.3755102242164321"/>
  </r>
  <r>
    <x v="30"/>
    <s v="Smithtown"/>
    <s v="High End"/>
    <s v="Häagen-Dazs"/>
    <s v="Mayan Chocolate"/>
    <n v="757"/>
    <n v="2952.0797241598457"/>
    <n v="2234724.3511890033"/>
    <n v="4792.1567359997762"/>
    <n v="3627662.6491518305"/>
    <n v="1840.0770118399305"/>
    <n v="1392938.2979628271"/>
    <n v="6.3304580396298231"/>
    <n v="0.38397680067866974"/>
  </r>
  <r>
    <x v="30"/>
    <s v="Smithtown"/>
    <s v="High End"/>
    <s v="Häagen-Dazs"/>
    <s v="Vanilla Chocolate Chip"/>
    <n v="731"/>
    <n v="2536.9392344998682"/>
    <n v="1854502.5804194037"/>
    <n v="4342.0299499998009"/>
    <n v="3174023.8934498546"/>
    <n v="1805.0907154999327"/>
    <n v="1319521.3130304508"/>
    <n v="5.939849452804105"/>
    <n v="0.41572507243991152"/>
  </r>
  <r>
    <x v="30"/>
    <s v="Smithtown"/>
    <s v="High End"/>
    <s v="Häagen-Dazs"/>
    <s v="Coffee"/>
    <n v="535"/>
    <n v="1620.3424760099149"/>
    <n v="866883.22466530441"/>
    <n v="2870.7643709998497"/>
    <n v="1535858.9384849195"/>
    <n v="1250.4218949899348"/>
    <n v="668975.71381961508"/>
    <n v="5.3659147121492516"/>
    <n v="0.43557106519140376"/>
  </r>
  <r>
    <x v="30"/>
    <s v="St James"/>
    <s v="High End"/>
    <s v="Häagen-Dazs"/>
    <s v="Mocha Almond Fudge"/>
    <n v="518"/>
    <n v="1542.2533139699196"/>
    <n v="798887.21663641836"/>
    <n v="2781.6150869998551"/>
    <n v="1440876.6150659248"/>
    <n v="1239.3617730299354"/>
    <n v="641989.39842950646"/>
    <n v="5.3699132953665156"/>
    <n v="0.4455547350250621"/>
  </r>
  <r>
    <x v="30"/>
    <s v="St James"/>
    <s v="High End"/>
    <s v="Häagen-Dazs"/>
    <s v="Dulce de Leche"/>
    <n v="483"/>
    <n v="1444.6193900999251"/>
    <n v="697751.16541826387"/>
    <n v="2670.6167099998615"/>
    <n v="1289907.8709299332"/>
    <n v="1225.9973198999364"/>
    <n v="592156.70551166928"/>
    <n v="5.5292271428568558"/>
    <n v="0.45906899155888231"/>
  </r>
  <r>
    <x v="30"/>
    <s v="St James"/>
    <s v="High End"/>
    <s v="Häagen-Dazs"/>
    <s v="Vanilla"/>
    <n v="444"/>
    <n v="971.72341715994935"/>
    <n v="431445.19721901749"/>
    <n v="2171.3370359998871"/>
    <n v="964073.64398394991"/>
    <n v="1199.6136188399378"/>
    <n v="532628.44676493248"/>
    <n v="4.8903987297294753"/>
    <n v="0.55247692962945438"/>
  </r>
  <r>
    <x v="30"/>
    <s v="St James"/>
    <s v="High End"/>
    <s v="Häagen-Dazs"/>
    <s v="Cinnamon Dulce de Leche"/>
    <n v="402"/>
    <n v="871.22524595995435"/>
    <n v="350232.54887590167"/>
    <n v="2065.8575159998918"/>
    <n v="830474.72143195651"/>
    <n v="1194.6322700399373"/>
    <n v="480242.17255605484"/>
    <n v="5.1389490447758499"/>
    <n v="0.5782742811581203"/>
  </r>
  <r>
    <x v="30"/>
    <s v="St James"/>
    <s v="High End"/>
    <s v="Häagen-Dazs"/>
    <s v="Cinnamon Dulce de Leche"/>
    <n v="982"/>
    <n v="2080.541276999892"/>
    <n v="2043091.5340138939"/>
    <n v="5017.6287269997392"/>
    <n v="4927311.4099137438"/>
    <n v="2937.0874499998472"/>
    <n v="2884219.8758998499"/>
    <n v="5.1096015549895508"/>
    <n v="0.58535368194849702"/>
  </r>
  <r>
    <x v="30"/>
    <s v="St James"/>
    <s v="High End"/>
    <s v="Häagen-Dazs"/>
    <s v="Vanilla"/>
    <n v="968"/>
    <n v="2028.8856959998957"/>
    <n v="1963961.353727899"/>
    <n v="4922.0052959997465"/>
    <n v="4764501.1265277546"/>
    <n v="2893.1195999998508"/>
    <n v="2800539.7727998556"/>
    <n v="5.0847162148757716"/>
    <n v="0.58779286612128823"/>
  </r>
  <r>
    <x v="30"/>
    <s v="St James"/>
    <s v="Low End"/>
    <s v="Baskin-Robbins"/>
    <s v="Peppermint Stick"/>
    <n v="844"/>
    <n v="2713.0363397398555"/>
    <n v="2289802.6707404382"/>
    <n v="4457.9499539997896"/>
    <n v="3762509.7611758225"/>
    <n v="1744.9136142599341"/>
    <n v="1472707.0904353843"/>
    <n v="5.2819312251182344"/>
    <n v="0.39141615142950448"/>
  </r>
  <r>
    <x v="30"/>
    <s v="St James"/>
    <s v="Low End"/>
    <s v="Baskin-Robbins"/>
    <s v="Very Berry Strawberry"/>
    <n v="697"/>
    <n v="2362.1374171198736"/>
    <n v="1646409.7797325519"/>
    <n v="3608.3879519998063"/>
    <n v="2515046.4025438651"/>
    <n v="1246.2505348799327"/>
    <n v="868636.62281131325"/>
    <n v="5.1770271908175127"/>
    <n v="0.34537598269865843"/>
  </r>
  <r>
    <x v="30"/>
    <s v="St James"/>
    <s v="Low End"/>
    <s v="Baskin-Robbins"/>
    <s v="Fudge Ribbon"/>
    <n v="581"/>
    <n v="1474.0546964999214"/>
    <n v="856425.77866645437"/>
    <n v="3011.4151499998397"/>
    <n v="1749632.2021499069"/>
    <n v="1537.3604534999183"/>
    <n v="893206.42348345253"/>
    <n v="5.1831586058517036"/>
    <n v="0.5105109647535645"/>
  </r>
  <r>
    <x v="30"/>
    <s v="St James"/>
    <s v="Low End"/>
    <s v="Baskin-Robbins"/>
    <s v="Egg Nog"/>
    <n v="500"/>
    <n v="1331.0362852399298"/>
    <n v="665518.1426199649"/>
    <n v="2783.9264039998529"/>
    <n v="1391963.2019999265"/>
    <n v="1452.8901187599231"/>
    <n v="726445.05937996157"/>
    <n v="5.5678528079997056"/>
    <n v="0.52188524692048566"/>
  </r>
  <r>
    <x v="30"/>
    <s v="St James"/>
    <s v="Low End"/>
    <s v="Baskin-Robbins"/>
    <s v="Chocolate Chip"/>
    <n v="498"/>
    <n v="1159.5995633599377"/>
    <n v="577480.58255324897"/>
    <n v="2529.6166559998646"/>
    <n v="1259749.0946879326"/>
    <n v="1370.0170926399269"/>
    <n v="682268.51213468367"/>
    <n v="5.0795515180720177"/>
    <n v="0.54159079376333774"/>
  </r>
  <r>
    <x v="30"/>
    <s v="St James"/>
    <s v="Low End"/>
    <s v="Baskin-Robbins"/>
    <s v="Banana Nut Fudge"/>
    <n v="372"/>
    <n v="961.91453599994884"/>
    <n v="357832.20739198098"/>
    <n v="2216.8855999998823"/>
    <n v="824681.44319995621"/>
    <n v="1254.9710639999334"/>
    <n v="466849.23580797523"/>
    <n v="5.959369892472802"/>
    <n v="0.56609644809817883"/>
  </r>
  <r>
    <x v="30"/>
    <s v="St James"/>
    <s v="Low End"/>
    <s v="Baskin-Robbins"/>
    <s v="Rocky Road"/>
    <n v="421"/>
    <n v="876.42240741995329"/>
    <n v="368973.83352380031"/>
    <n v="2084.3922819998888"/>
    <n v="877529.15072195325"/>
    <n v="1207.9698745799355"/>
    <n v="508555.31719815294"/>
    <n v="4.9510505510686196"/>
    <n v="0.57953096689694994"/>
  </r>
  <r>
    <x v="30"/>
    <s v="St James"/>
    <s v="Low End"/>
    <s v="Baskin-Robbins"/>
    <s v="Rocky Road"/>
    <n v="359"/>
    <n v="604.2276425899679"/>
    <n v="216917.72368979847"/>
    <n v="1662.1065889999115"/>
    <n v="596696.26545096829"/>
    <n v="1057.8789464099436"/>
    <n v="379778.54176116979"/>
    <n v="4.6298233676877762"/>
    <n v="0.63646877607679098"/>
  </r>
  <r>
    <x v="30"/>
    <s v="St James"/>
    <s v="Low End"/>
    <s v="Baskin-Robbins"/>
    <s v="Coffee Candy"/>
    <n v="339"/>
    <n v="556.69335743997033"/>
    <n v="188719.04817214995"/>
    <n v="1589.9250239999151"/>
    <n v="538984.58313597122"/>
    <n v="1033.2316665599446"/>
    <n v="350265.53496382129"/>
    <n v="4.6900443185838201"/>
    <n v="0.64986188088325847"/>
  </r>
  <r>
    <x v="30"/>
    <s v="St James"/>
    <s v="High End"/>
    <s v="Ben and Jerry's"/>
    <s v="Mint Chocolate Chunk"/>
    <n v="872"/>
    <n v="3073.8855428998381"/>
    <n v="2680428.1934086587"/>
    <n v="4874.4815899997693"/>
    <n v="4250547.9464797992"/>
    <n v="1800.5960470999312"/>
    <n v="1570119.7530711405"/>
    <n v="5.590001823394231"/>
    <n v="0.36939231667095423"/>
  </r>
  <r>
    <x v="30"/>
    <s v="St James"/>
    <s v="High End"/>
    <s v="Ben and Jerry's"/>
    <s v="Half Baked"/>
    <n v="867"/>
    <n v="3079.9479524398362"/>
    <n v="2670314.8747653379"/>
    <n v="4889.6495239997676"/>
    <n v="4239326.1373077985"/>
    <n v="1809.7015715599314"/>
    <n v="1569011.2625424606"/>
    <n v="5.6397341683965028"/>
    <n v="0.3701086473943398"/>
  </r>
  <r>
    <x v="30"/>
    <s v="St James"/>
    <s v="High End"/>
    <s v="Ben and Jerry's"/>
    <s v="Pistachio Pistachio"/>
    <n v="757"/>
    <n v="2722.7675178798563"/>
    <n v="2061135.0110350512"/>
    <n v="4509.2413479997886"/>
    <n v="3413495.7004358401"/>
    <n v="1786.4738301199322"/>
    <n v="1352360.6894007889"/>
    <n v="5.9567256908847934"/>
    <n v="0.39618057501233045"/>
  </r>
  <r>
    <x v="30"/>
    <s v="St James"/>
    <s v="High End"/>
    <s v="Ben and Jerry's"/>
    <s v="S'mores"/>
    <n v="750"/>
    <n v="2688.4447529798576"/>
    <n v="2016333.5647348932"/>
    <n v="4473.4235579997894"/>
    <n v="3355067.6684998423"/>
    <n v="1784.9788050199318"/>
    <n v="1338734.1037649491"/>
    <n v="5.9645647439997189"/>
    <n v="0.39901851051592641"/>
  </r>
  <r>
    <x v="30"/>
    <s v="St James"/>
    <s v="High End"/>
    <s v="Ben and Jerry's"/>
    <s v="Chocolate Fudge Brownie"/>
    <n v="483"/>
    <n v="1025.5744882799452"/>
    <n v="495352.4778392135"/>
    <n v="2383.6331879998725"/>
    <n v="1151294.8298039385"/>
    <n v="1358.0586997199273"/>
    <n v="655942.35196472495"/>
    <n v="4.935058360248183"/>
    <n v="0.56974315786376772"/>
  </r>
  <r>
    <x v="30"/>
    <s v="St James"/>
    <s v="High End"/>
    <s v="Ben and Jerry's"/>
    <s v="Fossil Fuel"/>
    <n v="470"/>
    <n v="992.83785171994668"/>
    <n v="466633.79030837497"/>
    <n v="2328.8308119998756"/>
    <n v="1094550.4816399415"/>
    <n v="1335.9929602799289"/>
    <n v="627916.69133156654"/>
    <n v="4.9549591744678203"/>
    <n v="0.57367540544203355"/>
  </r>
  <r>
    <x v="30"/>
    <s v="St James"/>
    <s v="High End"/>
    <s v="Ben and Jerry's"/>
    <s v="Karamel Sutra"/>
    <n v="459"/>
    <n v="956.53975665994938"/>
    <n v="439051.74830691674"/>
    <n v="2261.8430859998803"/>
    <n v="1038185.9764739451"/>
    <n v="1305.3033293399308"/>
    <n v="599134.2281670284"/>
    <n v="4.9277627145966889"/>
    <n v="0.57709720776801932"/>
  </r>
  <r>
    <x v="30"/>
    <s v="St James"/>
    <s v="High End"/>
    <s v="Ben and Jerry's"/>
    <s v="Triple Caramel Chunk"/>
    <n v="377"/>
    <n v="808.88167793995729"/>
    <n v="304948.39258336392"/>
    <n v="2011.8905739998938"/>
    <n v="758482.74639796"/>
    <n v="1203.0088960599364"/>
    <n v="453534.35381459608"/>
    <n v="5.3365797718830077"/>
    <n v="0.5979494668381502"/>
  </r>
  <r>
    <x v="30"/>
    <s v="St James"/>
    <s v="High End"/>
    <s v="Ben and Jerry's"/>
    <s v="Gingersnap"/>
    <n v="351"/>
    <n v="591.01540671996884"/>
    <n v="207446.40775870907"/>
    <n v="1646.821311999913"/>
    <n v="578034.28051196947"/>
    <n v="1055.805905279944"/>
    <n v="370587.87275326042"/>
    <n v="4.6917986096863613"/>
    <n v="0.64111746525660696"/>
  </r>
  <r>
    <x v="30"/>
    <s v="St James"/>
    <s v="High End"/>
    <s v="Ben and Jerry's"/>
    <s v="Vanilla HEATH Bar Crunch"/>
    <n v="347"/>
    <n v="573.12687275996973"/>
    <n v="198875.02484770949"/>
    <n v="1616.9853959999145"/>
    <n v="561093.93241197034"/>
    <n v="1043.8585232399448"/>
    <n v="362218.90756426088"/>
    <n v="4.6599002766568143"/>
    <n v="0.64555841123997382"/>
  </r>
  <r>
    <x v="30"/>
    <s v="St James"/>
    <s v="Low End"/>
    <s v="EDY's"/>
    <s v="Hot Chocolate Limited Edition  New!"/>
    <n v="917"/>
    <n v="2173.4899325498845"/>
    <n v="1993090.2681482441"/>
    <n v="3733.1026049998013"/>
    <n v="3423255.0887848176"/>
    <n v="1559.6126724499168"/>
    <n v="1430164.8206365735"/>
    <n v="4.070995207197166"/>
    <n v="0.41777921409422386"/>
  </r>
  <r>
    <x v="30"/>
    <s v="St James"/>
    <s v="Low End"/>
    <s v="EDY's"/>
    <s v="Take the Cake"/>
    <n v="886"/>
    <n v="2124.5889196798867"/>
    <n v="1882385.7828363795"/>
    <n v="3679.1981279998035"/>
    <n v="3259769.5414078259"/>
    <n v="1554.6092083199169"/>
    <n v="1377383.7585714464"/>
    <n v="4.1525938239275435"/>
    <n v="0.42254022595001711"/>
  </r>
  <r>
    <x v="30"/>
    <s v="St James"/>
    <s v="Low End"/>
    <s v="EDY's"/>
    <s v="Coffee"/>
    <n v="866"/>
    <n v="2060.3260693598913"/>
    <n v="1784242.3760656659"/>
    <n v="3588.0292559998102"/>
    <n v="3107233.3356958358"/>
    <n v="1527.7031866399188"/>
    <n v="1322990.9596301699"/>
    <n v="4.1432208498843073"/>
    <n v="0.42577779545284722"/>
  </r>
  <r>
    <x v="30"/>
    <s v="St James"/>
    <s v="Low End"/>
    <s v="EDY's"/>
    <s v="Coffee"/>
    <n v="580"/>
    <n v="1376.1087453899272"/>
    <n v="798143.07232615782"/>
    <n v="2726.0004689998564"/>
    <n v="1581080.2720199167"/>
    <n v="1349.8917236099292"/>
    <n v="782937.19969375886"/>
    <n v="4.7000008086204419"/>
    <n v="0.49519130277523082"/>
  </r>
  <r>
    <x v="30"/>
    <s v="St James"/>
    <s v="Low End"/>
    <s v="EDY's"/>
    <s v="Double Fudge Brownie"/>
    <n v="498"/>
    <n v="1245.6713824799347"/>
    <n v="620344.34847500746"/>
    <n v="2539.6780079998666"/>
    <n v="1264759.6479839336"/>
    <n v="1294.006625519932"/>
    <n v="644415.29950892611"/>
    <n v="5.0997550361443107"/>
    <n v="0.50951601795340662"/>
  </r>
  <r>
    <x v="30"/>
    <s v="St James"/>
    <s v="Low End"/>
    <s v="EDY's"/>
    <s v="Girl Scouts® Samoas® Cookie (Jan-Apr)"/>
    <n v="419"/>
    <n v="988.72495007994769"/>
    <n v="414275.75408349809"/>
    <n v="2181.8959679998848"/>
    <n v="914214.41059195169"/>
    <n v="1193.1710179199372"/>
    <n v="499938.6565084536"/>
    <n v="5.2073889451071231"/>
    <n v="0.54685055356406442"/>
  </r>
  <r>
    <x v="30"/>
    <s v="St James"/>
    <s v="Low End"/>
    <s v="EDY's"/>
    <s v="Coffee"/>
    <n v="305"/>
    <n v="517.52699942997219"/>
    <n v="157845.73482614153"/>
    <n v="1533.1993529999177"/>
    <n v="467625.80266497488"/>
    <n v="1015.6723535699455"/>
    <n v="309780.06783883332"/>
    <n v="5.0268831245898937"/>
    <n v="0.66245289732391377"/>
  </r>
  <r>
    <x v="30"/>
    <s v="St James"/>
    <s v="High End"/>
    <s v="Häagen-Dazs"/>
    <s v="Pralines and Cream"/>
    <n v="916"/>
    <n v="3504.0883889398133"/>
    <n v="3209744.9642688688"/>
    <n v="5404.0032739997387"/>
    <n v="4950066.9989837604"/>
    <n v="1899.9148850599254"/>
    <n v="1740322.0347148916"/>
    <n v="5.8995668930128149"/>
    <n v="0.35157545040747457"/>
  </r>
  <r>
    <x v="30"/>
    <s v="St James"/>
    <s v="High End"/>
    <s v="Häagen-Dazs"/>
    <s v="Almond Hazelnut Swirl"/>
    <n v="814"/>
    <n v="3156.7715834998335"/>
    <n v="2569612.0689688646"/>
    <n v="5019.4878499997621"/>
    <n v="4085863.1098998063"/>
    <n v="1862.7162664999287"/>
    <n v="1516251.0409309417"/>
    <n v="6.1664469901716981"/>
    <n v="0.37109687724416285"/>
  </r>
  <r>
    <x v="30"/>
    <s v="St James"/>
    <s v="High End"/>
    <s v="Häagen-Dazs"/>
    <s v="Vanilla Chocolate Chip"/>
    <n v="804"/>
    <n v="3130.8506111998336"/>
    <n v="2517203.891404666"/>
    <n v="5002.3035199997603"/>
    <n v="4021852.0300798072"/>
    <n v="1871.4529087999267"/>
    <n v="1504648.1386751411"/>
    <n v="6.2217705472633833"/>
    <n v="0.37411822399773464"/>
  </r>
  <r>
    <x v="30"/>
    <s v="St James"/>
    <s v="High End"/>
    <s v="Häagen-Dazs"/>
    <s v="Rocky Road"/>
    <n v="749"/>
    <n v="2975.7195071998417"/>
    <n v="2228813.9108926812"/>
    <n v="4836.4851199997702"/>
    <n v="3622527.3548798277"/>
    <n v="1860.7656127999285"/>
    <n v="1393713.4439871465"/>
    <n v="6.4572565020023633"/>
    <n v="0.38473510548090284"/>
  </r>
  <r>
    <x v="30"/>
    <s v="St James"/>
    <s v="High End"/>
    <s v="Häagen-Dazs"/>
    <s v="Raspberry Sorbet"/>
    <n v="683"/>
    <n v="2758.2681375898546"/>
    <n v="1883897.1379738706"/>
    <n v="4592.9841889997851"/>
    <n v="3137008.2010868532"/>
    <n v="1834.7160514099305"/>
    <n v="1253111.0631129825"/>
    <n v="6.7247206281109593"/>
    <n v="0.39946056330959784"/>
  </r>
  <r>
    <x v="30"/>
    <s v="St James"/>
    <s v="High End"/>
    <s v="Häagen-Dazs"/>
    <s v="Mango"/>
    <n v="692"/>
    <n v="2509.6692474598653"/>
    <n v="1736691.1192422267"/>
    <n v="3845.7231659997942"/>
    <n v="2661240.4308718578"/>
    <n v="1336.0539185399289"/>
    <n v="924549.31162963109"/>
    <n v="5.5574034190748467"/>
    <n v="0.34741292102147125"/>
  </r>
  <r>
    <x v="30"/>
    <s v="St James"/>
    <s v="High End"/>
    <s v="Häagen-Dazs"/>
    <s v="Macadamia Nut Brittle"/>
    <n v="545"/>
    <n v="1163.6569647299386"/>
    <n v="634193.04577781656"/>
    <n v="2674.9669829998593"/>
    <n v="1457857.0057349233"/>
    <n v="1511.3100182699206"/>
    <n v="823663.95995710674"/>
    <n v="4.9081962990823103"/>
    <n v="0.56498268123483608"/>
  </r>
  <r>
    <x v="30"/>
    <s v="St James"/>
    <s v="High End"/>
    <s v="Häagen-Dazs"/>
    <s v="Dulce de Leche"/>
    <n v="481"/>
    <n v="1050.4043205299442"/>
    <n v="505244.4781749032"/>
    <n v="2478.7971629998683"/>
    <n v="1192301.4354029368"/>
    <n v="1428.3928424699241"/>
    <n v="687056.95722803357"/>
    <n v="5.1534244553011819"/>
    <n v="0.57624434293819626"/>
  </r>
  <r>
    <x v="30"/>
    <s v="St James"/>
    <s v="High End"/>
    <s v="Häagen-Dazs"/>
    <s v="Cinnamon Dulce de Leche"/>
    <n v="979"/>
    <n v="2126.9546669998867"/>
    <n v="2082288.6189928891"/>
    <n v="5129.5636169997269"/>
    <n v="5021842.7810427323"/>
    <n v="3002.6089499998402"/>
    <n v="2939554.162049843"/>
    <n v="5.2395951144021726"/>
    <n v="0.58535368194849702"/>
  </r>
  <r>
    <x v="30"/>
    <s v="Stony Brook"/>
    <s v="High End"/>
    <s v="Häagen-Dazs"/>
    <s v="Vanilla"/>
    <n v="341"/>
    <n v="760.78730195995945"/>
    <n v="259428.46996834618"/>
    <n v="1965.6787159998951"/>
    <n v="670296.44215596421"/>
    <n v="1204.8914140399356"/>
    <n v="410867.97218761803"/>
    <n v="5.7644537126096633"/>
    <n v="0.61296457260922999"/>
  </r>
  <r>
    <x v="30"/>
    <s v="Stony Brook"/>
    <s v="High End"/>
    <s v="Häagen-Dazs"/>
    <s v="Strawberry Cheesecake"/>
    <n v="343"/>
    <n v="584.58573083996885"/>
    <n v="200512.90567810932"/>
    <n v="1649.3681639999122"/>
    <n v="565733.28025196993"/>
    <n v="1064.7824331599434"/>
    <n v="365220.37457386061"/>
    <n v="4.8086535393583443"/>
    <n v="0.6455698954305753"/>
  </r>
  <r>
    <x v="30"/>
    <s v="Stony Brook"/>
    <s v="Low End"/>
    <s v="Baskin-Robbins"/>
    <s v="World Class Chocolate"/>
    <n v="889"/>
    <n v="2025.0386231998905"/>
    <n v="1800259.3360247025"/>
    <n v="3879.8407199997901"/>
    <n v="3449178.4000798133"/>
    <n v="1854.8020967998996"/>
    <n v="1648919.0640551108"/>
    <n v="4.3642752755903151"/>
    <n v="0.47806140268562364"/>
  </r>
  <r>
    <x v="30"/>
    <s v="Stony Brook"/>
    <s v="Low End"/>
    <s v="Baskin-Robbins"/>
    <s v="Green Mint Stick"/>
    <n v="838"/>
    <n v="1949.9703529298938"/>
    <n v="1634075.1557552509"/>
    <n v="3763.4392029997957"/>
    <n v="3153762.0521138287"/>
    <n v="1813.4688500699019"/>
    <n v="1519686.8963585778"/>
    <n v="4.4909775692121672"/>
    <n v="0.48186479234855339"/>
  </r>
  <r>
    <x v="30"/>
    <s v="Stony Brook"/>
    <s v="Low End"/>
    <s v="Baskin-Robbins"/>
    <s v="Very Berry Strawberry"/>
    <n v="711"/>
    <n v="1726.9576262399053"/>
    <n v="1227866.8722565726"/>
    <n v="3425.2775039998123"/>
    <n v="2435372.3053438663"/>
    <n v="1698.3198777599071"/>
    <n v="1207505.4330872938"/>
    <n v="4.8175492320672468"/>
    <n v="0.49581964549637847"/>
  </r>
  <r>
    <x v="30"/>
    <s v="Stony Brook"/>
    <s v="Low End"/>
    <s v="Baskin-Robbins"/>
    <s v="Fudge Ribbon"/>
    <n v="578"/>
    <n v="1505.334820249918"/>
    <n v="870083.52610445267"/>
    <n v="3075.3187749998328"/>
    <n v="1777534.2519499033"/>
    <n v="1569.9839547499148"/>
    <n v="907450.72584545065"/>
    <n v="5.3206207179927905"/>
    <n v="0.5105109647535645"/>
  </r>
  <r>
    <x v="30"/>
    <s v="Stony Brook"/>
    <s v="Low End"/>
    <s v="Baskin-Robbins"/>
    <s v="Green Mint Stick"/>
    <n v="485"/>
    <n v="1334.9609794399275"/>
    <n v="647456.0750283649"/>
    <n v="2809.7012239998476"/>
    <n v="1362705.0936399261"/>
    <n v="1474.74024455992"/>
    <n v="715249.01861156116"/>
    <n v="5.7931983999996861"/>
    <n v="0.52487440015437026"/>
  </r>
  <r>
    <x v="30"/>
    <s v="Stony Brook"/>
    <s v="Low End"/>
    <s v="Baskin-Robbins"/>
    <s v="Banana Nut Fudge"/>
    <n v="386"/>
    <n v="982.8736829999466"/>
    <n v="379389.2416379794"/>
    <n v="2265.1892999998768"/>
    <n v="874363.06979995244"/>
    <n v="1282.3156169999302"/>
    <n v="494973.82816197304"/>
    <n v="5.8683660621758467"/>
    <n v="0.56609644809817883"/>
  </r>
  <r>
    <x v="30"/>
    <s v="Stony Brook"/>
    <s v="Low End"/>
    <s v="Baskin-Robbins"/>
    <s v="Rocky Road"/>
    <n v="435"/>
    <n v="895.51438831995119"/>
    <n v="389548.75891917874"/>
    <n v="2129.7986719998839"/>
    <n v="926462.42231994949"/>
    <n v="1234.2842836799327"/>
    <n v="536913.66340077075"/>
    <n v="4.8960889011491586"/>
    <n v="0.57953096689694994"/>
  </r>
  <r>
    <x v="30"/>
    <s v="Stony Brook"/>
    <s v="Low End"/>
    <s v="Baskin-Robbins"/>
    <s v="Rocky Road"/>
    <n v="373"/>
    <n v="617.3886252899664"/>
    <n v="230285.95723315747"/>
    <n v="1698.3097589999077"/>
    <n v="633469.54010696558"/>
    <n v="1080.9211337099414"/>
    <n v="403183.5828738081"/>
    <n v="4.5531092734581975"/>
    <n v="0.6364687760767912"/>
  </r>
  <r>
    <x v="30"/>
    <s v="Stony Brook"/>
    <s v="Low End"/>
    <s v="Baskin-Robbins"/>
    <s v="Coffee Candy"/>
    <n v="337"/>
    <n v="568.79261823996899"/>
    <n v="191683.11234686954"/>
    <n v="1624.4807039999114"/>
    <n v="547449.99724797008"/>
    <n v="1055.6880857599424"/>
    <n v="355766.88490110054"/>
    <n v="4.8204175192875711"/>
    <n v="0.64986188088325858"/>
  </r>
  <r>
    <x v="30"/>
    <s v="Stony Brook"/>
    <s v="High End"/>
    <s v="Ben and Jerry's"/>
    <s v="Turtle Soup"/>
    <n v="918"/>
    <n v="2211.4304291398789"/>
    <n v="2030093.1339504088"/>
    <n v="4384.2800939997605"/>
    <n v="4024769.1262917803"/>
    <n v="2172.8496648598816"/>
    <n v="1994675.9923413715"/>
    <n v="4.7759042418298048"/>
    <n v="0.49560010270183258"/>
  </r>
  <r>
    <x v="30"/>
    <s v="Stony Brook"/>
    <s v="High End"/>
    <s v="Ben and Jerry's"/>
    <s v="Brownie Batter"/>
    <n v="858"/>
    <n v="2092.9864139998867"/>
    <n v="1795782.3432119028"/>
    <n v="4179.3593999997747"/>
    <n v="3585890.3651998066"/>
    <n v="2086.372985999888"/>
    <n v="1790108.0219879039"/>
    <n v="4.8710482517479896"/>
    <n v="0.49920879884127706"/>
  </r>
  <r>
    <x v="30"/>
    <s v="Stony Brook"/>
    <s v="High End"/>
    <s v="Ben and Jerry's"/>
    <s v="Mint Chocolate Cookie"/>
    <n v="808"/>
    <n v="1984.8201651598931"/>
    <n v="1603734.6934491936"/>
    <n v="3996.9734359997847"/>
    <n v="3229554.536287826"/>
    <n v="2012.1532708398915"/>
    <n v="1625819.8428386324"/>
    <n v="4.9467493019799313"/>
    <n v="0.50341922533607752"/>
  </r>
  <r>
    <x v="30"/>
    <s v="Stony Brook"/>
    <s v="High End"/>
    <s v="Ben and Jerry's"/>
    <s v="S'mores"/>
    <n v="747"/>
    <n v="1868.6258639198988"/>
    <n v="1395863.5203481645"/>
    <n v="3803.4034319997941"/>
    <n v="2841142.363703846"/>
    <n v="1934.7775680798952"/>
    <n v="1445278.8433556815"/>
    <n v="5.0915708594374749"/>
    <n v="0.50869638277173435"/>
  </r>
  <r>
    <x v="30"/>
    <s v="Stony Brook"/>
    <s v="High End"/>
    <s v="Ben and Jerry's"/>
    <s v="Coffee"/>
    <n v="702"/>
    <n v="1795.7511511199029"/>
    <n v="1260617.308086172"/>
    <n v="3680.1785519998011"/>
    <n v="2583485.3435038603"/>
    <n v="1884.4274008798982"/>
    <n v="1322868.0354176883"/>
    <n v="5.2424195897433066"/>
    <n v="0.51204781894506302"/>
  </r>
  <r>
    <x v="30"/>
    <s v="Stony Brook"/>
    <s v="High End"/>
    <s v="Ben and Jerry's"/>
    <s v="Crème Brûlée"/>
    <n v="513"/>
    <n v="1268.8640266799309"/>
    <n v="650927.24568680453"/>
    <n v="2803.4478279998475"/>
    <n v="1438168.7357639219"/>
    <n v="1534.5838013199166"/>
    <n v="787241.49007711734"/>
    <n v="5.4648105808963887"/>
    <n v="0.54739160329399927"/>
  </r>
  <r>
    <x v="30"/>
    <s v="Stony Brook"/>
    <s v="High End"/>
    <s v="Ben and Jerry's"/>
    <s v="Orange &amp; Cream"/>
    <n v="520"/>
    <n v="1111.1925629199391"/>
    <n v="577820.13271836832"/>
    <n v="2539.2863319998614"/>
    <n v="1320428.892639928"/>
    <n v="1428.0937690799224"/>
    <n v="742608.75992155971"/>
    <n v="4.8832429461535796"/>
    <n v="0.56239965973242612"/>
  </r>
  <r>
    <x v="30"/>
    <s v="Stony Brook"/>
    <s v="High End"/>
    <s v="Ben and Jerry's"/>
    <s v="Half Baked"/>
    <n v="470"/>
    <n v="1016.5661671199446"/>
    <n v="477786.09854637395"/>
    <n v="2379.5221519998704"/>
    <n v="1118375.4114399392"/>
    <n v="1362.9559848799258"/>
    <n v="640589.31289356528"/>
    <n v="5.062813089361426"/>
    <n v="0.57278558375026212"/>
  </r>
  <r>
    <x v="30"/>
    <s v="Stony Brook"/>
    <s v="High End"/>
    <s v="Ben and Jerry's"/>
    <s v="Triple Caramel Chunk"/>
    <n v="373"/>
    <n v="826.6408088399553"/>
    <n v="308337.02169730334"/>
    <n v="2056.061963999889"/>
    <n v="766911.11257195857"/>
    <n v="1229.4211551599337"/>
    <n v="458574.09087465523"/>
    <n v="5.5122304664876385"/>
    <n v="0.59794946683815031"/>
  </r>
  <r>
    <x v="30"/>
    <s v="Stony Brook"/>
    <s v="High End"/>
    <s v="Ben and Jerry's"/>
    <s v="Gingersnap"/>
    <n v="349"/>
    <n v="603.98824951996733"/>
    <n v="210791.89908246859"/>
    <n v="1682.9691919999091"/>
    <n v="587356.2480079683"/>
    <n v="1078.9809424799419"/>
    <n v="376564.34892549971"/>
    <n v="4.822261295128679"/>
    <n v="0.64111746525660707"/>
  </r>
  <r>
    <x v="30"/>
    <s v="Stony Brook"/>
    <s v="High End"/>
    <s v="Ben and Jerry's"/>
    <s v="Vanilla HEATH Bar Crunch"/>
    <n v="344"/>
    <n v="585.70415455996829"/>
    <n v="201482.2291686291"/>
    <n v="1652.4701759999107"/>
    <n v="568449.74054396932"/>
    <n v="1066.7660214399425"/>
    <n v="366967.51137534023"/>
    <n v="4.8036923720927636"/>
    <n v="0.64555841123997393"/>
  </r>
  <r>
    <x v="30"/>
    <s v="Stony Brook"/>
    <s v="Low End"/>
    <s v="EDY's"/>
    <s v="Coffee"/>
    <n v="863"/>
    <n v="1849.6687142399001"/>
    <n v="1596264.1003890338"/>
    <n v="3408.2423039998162"/>
    <n v="2941313.1083518416"/>
    <n v="1558.5735897599161"/>
    <n v="1345049.0079628078"/>
    <n v="3.9492958331399954"/>
    <n v="0.45729541820744918"/>
  </r>
  <r>
    <x v="30"/>
    <s v="Stony Brook"/>
    <s v="Low End"/>
    <s v="EDY's"/>
    <s v="Double Fudge Brownie"/>
    <n v="496"/>
    <n v="1272.7071935899316"/>
    <n v="631262.76802060613"/>
    <n v="2594.7986889998606"/>
    <n v="1287020.1497439309"/>
    <n v="1322.0914954099289"/>
    <n v="655757.38172332477"/>
    <n v="5.2314489697577837"/>
    <n v="0.50951601795340662"/>
  </r>
  <r>
    <x v="30"/>
    <s v="Stony Brook"/>
    <s v="Low End"/>
    <s v="EDY's"/>
    <s v="Coffee"/>
    <n v="440"/>
    <n v="1194.9042809399357"/>
    <n v="525757.88361357176"/>
    <n v="2488.7618739998657"/>
    <n v="1095055.2245599409"/>
    <n v="1293.85759305993"/>
    <n v="569297.34094636911"/>
    <n v="5.6562769863633306"/>
    <n v="0.51988002812839607"/>
  </r>
  <r>
    <x v="30"/>
    <s v="Stony Brook"/>
    <s v="Low End"/>
    <s v="EDY's"/>
    <s v="Girl Scouts® Samoas® Cookie (Jan-Apr)"/>
    <n v="417"/>
    <n v="1010.4375876799453"/>
    <n v="421352.47406253719"/>
    <n v="2229.8109279998798"/>
    <n v="929831.15697594988"/>
    <n v="1219.3733403199344"/>
    <n v="508478.68291341269"/>
    <n v="5.3472684124697354"/>
    <n v="0.54685055356406442"/>
  </r>
  <r>
    <x v="30"/>
    <s v="Stony Brook"/>
    <s v="High End"/>
    <s v="Häagen-Dazs"/>
    <s v="Cinnamon Dulce de Leche"/>
    <n v="977"/>
    <n v="2448.4115102198666"/>
    <n v="2392098.0454848097"/>
    <n v="4986.2861619997284"/>
    <n v="4871601.5802737344"/>
    <n v="2537.8746517798618"/>
    <n v="2479503.5347889247"/>
    <n v="5.1036705854654336"/>
    <n v="0.50897091930280591"/>
  </r>
  <r>
    <x v="30"/>
    <s v="Stony Brook"/>
    <s v="High End"/>
    <s v="Häagen-Dazs"/>
    <s v="Vanilla"/>
    <n v="962"/>
    <n v="2396.92914555987"/>
    <n v="2305845.8380285949"/>
    <n v="4889.9362759997357"/>
    <n v="4704118.6975117456"/>
    <n v="2493.0071304398657"/>
    <n v="2398272.8594831508"/>
    <n v="5.0830938419955674"/>
    <n v="0.5098240528564304"/>
  </r>
  <r>
    <x v="30"/>
    <s v="Stony Brook"/>
    <s v="High End"/>
    <s v="Häagen-Dazs"/>
    <s v="Almond Hazelnut Swirl"/>
    <n v="811"/>
    <n v="2103.0101353498867"/>
    <n v="1705541.2197687582"/>
    <n v="4364.6939849997643"/>
    <n v="3539766.8218348087"/>
    <n v="2261.6838496498776"/>
    <n v="1834225.6020660505"/>
    <n v="5.3818668125767744"/>
    <n v="0.5181769575192795"/>
  </r>
  <r>
    <x v="30"/>
    <s v="Stony Brook"/>
    <s v="High End"/>
    <s v="Häagen-Dazs"/>
    <s v="Rocky Road"/>
    <n v="746"/>
    <n v="1993.0779179998915"/>
    <n v="1486836.1268279192"/>
    <n v="4174.3077999997731"/>
    <n v="3114033.6187998308"/>
    <n v="2181.2298819998814"/>
    <n v="1627197.4919719116"/>
    <n v="5.5955868632704737"/>
    <n v="0.52253690587934121"/>
  </r>
  <r>
    <x v="30"/>
    <s v="Stony Brook"/>
    <s v="High End"/>
    <s v="Häagen-Dazs"/>
    <s v="Vanilla Chocolate Chip"/>
    <n v="725"/>
    <n v="1758.4215432599046"/>
    <n v="1274855.6188634308"/>
    <n v="3755.8859459997961"/>
    <n v="2723017.3108498524"/>
    <n v="1997.4644027398915"/>
    <n v="1448161.6919864216"/>
    <n v="5.180532339310064"/>
    <n v="0.53182243323104361"/>
  </r>
  <r>
    <x v="30"/>
    <s v="Stony Brook"/>
    <s v="High End"/>
    <s v="Häagen-Dazs"/>
    <s v="Banoffee"/>
    <n v="672"/>
    <n v="1651.0169153599102"/>
    <n v="1109483.3671218597"/>
    <n v="3564.3758559998059"/>
    <n v="2395260.5752318697"/>
    <n v="1913.3589406398958"/>
    <n v="1285777.20811001"/>
    <n v="5.3041307380949494"/>
    <n v="0.53680055581658048"/>
  </r>
  <r>
    <x v="30"/>
    <s v="Stony Brook"/>
    <s v="High End"/>
    <s v="Häagen-Dazs"/>
    <s v="Chocolate"/>
    <n v="512"/>
    <n v="1320.388457419928"/>
    <n v="676038.89019900316"/>
    <n v="2974.6972819998382"/>
    <n v="1523045.0083839172"/>
    <n v="1654.3088245799102"/>
    <n v="847006.118184914"/>
    <n v="5.809955628905934"/>
    <n v="0.55612678123259207"/>
  </r>
  <r>
    <x v="30"/>
    <s v="Stony Brook"/>
    <s v="High End"/>
    <s v="Häagen-Dazs"/>
    <s v="Coconut Macaroon"/>
    <n v="569"/>
    <n v="1245.9827505999324"/>
    <n v="708964.18509136152"/>
    <n v="2840.6572599998458"/>
    <n v="1616333.9809399121"/>
    <n v="1594.6745093999134"/>
    <n v="907369.79584855062"/>
    <n v="4.9923677680137883"/>
    <n v="0.5613751901206131"/>
  </r>
  <r>
    <x v="30"/>
    <s v="Stony Brook"/>
    <s v="High End"/>
    <s v="Häagen-Dazs"/>
    <s v="Butter Pecan"/>
    <n v="501"/>
    <n v="1091.4180551799404"/>
    <n v="546800.44564515015"/>
    <n v="2567.5301779998604"/>
    <n v="1286332.6191779301"/>
    <n v="1476.1121228199199"/>
    <n v="739532.17353277991"/>
    <n v="5.1248107345306595"/>
    <n v="0.57491519884289366"/>
  </r>
  <r>
    <x v="30"/>
    <s v="Stony Brook"/>
    <s v="High End"/>
    <s v="Häagen-Dazs"/>
    <s v="Almond Hazelnut Swirl"/>
    <n v="477"/>
    <n v="1055.4330079099429"/>
    <n v="503441.54477304278"/>
    <n v="2497.5019609998649"/>
    <n v="1191308.4353969356"/>
    <n v="1442.0689530899219"/>
    <n v="687866.89062389277"/>
    <n v="5.2358531677146019"/>
    <n v="0.57740453285273718"/>
  </r>
  <r>
    <x v="30"/>
    <s v="Stony Brook"/>
    <s v="High End"/>
    <s v="Häagen-Dazs"/>
    <s v="Vanilla"/>
    <n v="338"/>
    <n v="777.30159275995754"/>
    <n v="262727.93835286563"/>
    <n v="2008.3473959998905"/>
    <n v="678821.41984796303"/>
    <n v="1231.0458032399329"/>
    <n v="416093.4814950974"/>
    <n v="5.941856201183108"/>
    <n v="0.61296457260922999"/>
  </r>
  <r>
    <x v="31"/>
    <s v="Centereach"/>
    <s v="High End"/>
    <s v="Häagen-Dazs"/>
    <s v="Strawberry Cheesecake"/>
    <n v="341"/>
    <n v="597.31742373996747"/>
    <n v="203685.2414953289"/>
    <n v="1685.2897539999083"/>
    <n v="574683.80611396872"/>
    <n v="1087.9723302599409"/>
    <n v="370998.56461863982"/>
    <n v="4.9421986920818428"/>
    <n v="0.64556989543057541"/>
  </r>
  <r>
    <x v="31"/>
    <s v="Centereach"/>
    <s v="Low End"/>
    <s v="Baskin-Robbins"/>
    <s v="Date Nut"/>
    <n v="1012.112593703933"/>
    <n v="2769.9379735469615"/>
    <n v="2803489.1068056314"/>
    <n v="4398.8040705076464"/>
    <n v="4452084.9969969122"/>
    <n v="1628.8660969606849"/>
    <n v="1648595.8901912807"/>
    <n v="4.3461607906781969"/>
    <n v="0.37029748787440414"/>
  </r>
  <r>
    <x v="31"/>
    <s v="Centereach"/>
    <s v="Low End"/>
    <s v="Baskin-Robbins"/>
    <s v="Fudge Ribbon"/>
    <n v="1102.742028493011"/>
    <n v="3498.6930131392314"/>
    <n v="3858155.830383481"/>
    <n v="5564.2762058751787"/>
    <n v="6135961.2303621899"/>
    <n v="2065.5831927359473"/>
    <n v="2277805.3999787089"/>
    <n v="5.0458548437472963"/>
    <n v="0.37122226077759224"/>
  </r>
  <r>
    <x v="31"/>
    <s v="Centereach"/>
    <s v="Low End"/>
    <s v="Baskin-Robbins"/>
    <s v="Lemon Custard"/>
    <n v="1337.5636798010494"/>
    <n v="3257.6887372978267"/>
    <n v="4357366.1351065151"/>
    <n v="5710.9406099309281"/>
    <n v="7638746.7373444615"/>
    <n v="2453.2518726331014"/>
    <n v="3281380.6022379464"/>
    <n v="4.2696588552556838"/>
    <n v="0.42957054541366918"/>
  </r>
  <r>
    <x v="31"/>
    <s v="Centereach"/>
    <s v="Low End"/>
    <s v="Baskin-Robbins"/>
    <s v="Chocolate Mint"/>
    <n v="917.77977454430379"/>
    <n v="2972.9403773801496"/>
    <n v="2728504.5492856111"/>
    <n v="5239.5486339717236"/>
    <n v="4808751.7640004838"/>
    <n v="2266.608256591574"/>
    <n v="2080247.2147148727"/>
    <n v="5.7089388754216834"/>
    <n v="0.43259609079597794"/>
  </r>
  <r>
    <x v="31"/>
    <s v="Centereach"/>
    <s v="Low End"/>
    <s v="Baskin-Robbins"/>
    <s v="Very Berry Strawberry"/>
    <n v="1150.2429079567012"/>
    <n v="4380.6343159168091"/>
    <n v="5038793.5542350644"/>
    <n v="7996.1725268645341"/>
    <n v="9197540.7398241442"/>
    <n v="3615.538210947725"/>
    <n v="4158747.1855890797"/>
    <n v="6.9517251282765882"/>
    <n v="0.4521586044824189"/>
  </r>
  <r>
    <x v="31"/>
    <s v="Centereach"/>
    <s v="Low End"/>
    <s v="Baskin-Robbins"/>
    <s v="Peppermint Stick"/>
    <n v="1176.8803907306542"/>
    <n v="3508.4293074337024"/>
    <n v="4129001.6541834543"/>
    <n v="6732.2038659818736"/>
    <n v="7922998.7162751686"/>
    <n v="3223.7745585481712"/>
    <n v="3793997.0620917142"/>
    <n v="5.7203806937442927"/>
    <n v="0.47885872482829106"/>
  </r>
  <r>
    <x v="31"/>
    <s v="Centereach"/>
    <s v="Low End"/>
    <s v="Baskin-Robbins"/>
    <s v="Chocolate"/>
    <n v="727.30047008283668"/>
    <n v="2015.4988035816784"/>
    <n v="1465873.2272963496"/>
    <n v="4826.5150103582919"/>
    <n v="3510326.6358954529"/>
    <n v="2811.0162067766132"/>
    <n v="2044453.4085991033"/>
    <n v="6.6362049921521029"/>
    <n v="0.58241116017329864"/>
  </r>
  <r>
    <x v="31"/>
    <s v="Centereach"/>
    <s v="Low End"/>
    <s v="Baskin-Robbins"/>
    <s v="Rocky Road"/>
    <n v="491.38666749881804"/>
    <n v="1050.6041682610614"/>
    <n v="516252.8811021705"/>
    <n v="3104.4546605445248"/>
    <n v="1525487.6300461486"/>
    <n v="2053.8504922834636"/>
    <n v="1009234.748943978"/>
    <n v="6.3177429626781478"/>
    <n v="0.66158173233659534"/>
  </r>
  <r>
    <x v="31"/>
    <s v="Centereach"/>
    <s v="Low End"/>
    <s v="Baskin-Robbins"/>
    <s v="Coffee Candy"/>
    <n v="777.76119896614068"/>
    <n v="1183.0326269387401"/>
    <n v="920116.8743439375"/>
    <n v="3646.3388884817186"/>
    <n v="2835980.9057424064"/>
    <n v="2463.3062615429785"/>
    <n v="1915864.0313984689"/>
    <n v="4.6882499324069"/>
    <n v="0.67555604042296313"/>
  </r>
  <r>
    <x v="31"/>
    <s v="Centereach"/>
    <s v="High End"/>
    <s v="Ben and Jerry's"/>
    <s v="Turtle Soup"/>
    <n v="1222.2010172867294"/>
    <n v="4390.1123786457547"/>
    <n v="5365599.815183905"/>
    <n v="7717.6418505261845"/>
    <n v="9432509.7207677402"/>
    <n v="3327.5294718804298"/>
    <n v="4066909.9055838352"/>
    <n v="6.3145437954709367"/>
    <n v="0.43115883534470578"/>
  </r>
  <r>
    <x v="31"/>
    <s v="Centereach"/>
    <s v="High End"/>
    <s v="Ben and Jerry's"/>
    <s v="Half Baked"/>
    <n v="707.49837535796473"/>
    <n v="2120.6331687976913"/>
    <n v="1500344.5216545791"/>
    <n v="3811.4158758337467"/>
    <n v="2696570.5399659299"/>
    <n v="1690.7827070360554"/>
    <n v="1196226.0183113508"/>
    <n v="5.3871726191672575"/>
    <n v="0.44361013390232495"/>
  </r>
  <r>
    <x v="31"/>
    <s v="Centereach"/>
    <s v="High End"/>
    <s v="Ben and Jerry's"/>
    <s v="Brownie Batter"/>
    <n v="1081.2173227649705"/>
    <n v="3352.9475225220995"/>
    <n v="3625264.9436727851"/>
    <n v="6355.0966859251694"/>
    <n v="6871240.6246685479"/>
    <n v="3002.1491634030699"/>
    <n v="3245975.6809957628"/>
    <n v="5.8777237028291749"/>
    <n v="0.47240023429573041"/>
  </r>
  <r>
    <x v="31"/>
    <s v="Centereach"/>
    <s v="High End"/>
    <s v="Ben and Jerry's"/>
    <s v="Peanut Butter Cookie Dough"/>
    <n v="1510.8209280731628"/>
    <n v="2311.3789368299958"/>
    <n v="3492079.6704702545"/>
    <n v="4625.2035236715128"/>
    <n v="6987854.2801606581"/>
    <n v="2313.824586841517"/>
    <n v="3495774.6096904036"/>
    <n v="3.061384335978389"/>
    <n v="0.50026438296163667"/>
  </r>
  <r>
    <x v="31"/>
    <s v="Centereach"/>
    <s v="High End"/>
    <s v="Ben and Jerry's"/>
    <s v="Key Lime Pie"/>
    <n v="956.0595260644709"/>
    <n v="2848.0658826235772"/>
    <n v="2722920.5179414861"/>
    <n v="5786.8736494262312"/>
    <n v="5532595.6786654172"/>
    <n v="2938.807766802654"/>
    <n v="2809675.1607239312"/>
    <n v="6.0528382299032701"/>
    <n v="0.50784032015180369"/>
  </r>
  <r>
    <x v="31"/>
    <s v="Centereach"/>
    <s v="High End"/>
    <s v="Ben and Jerry's"/>
    <s v="Strawberry Banana"/>
    <n v="602.46290499734471"/>
    <n v="1672.1777568156226"/>
    <n v="1007425.0690430835"/>
    <n v="3458.3881583910379"/>
    <n v="2083550.5765126818"/>
    <n v="1786.2104015754153"/>
    <n v="1076125.5074695982"/>
    <n v="5.7404167621013622"/>
    <n v="0.51648638607599862"/>
  </r>
  <r>
    <x v="31"/>
    <s v="Centereach"/>
    <s v="High End"/>
    <s v="Ben and Jerry's"/>
    <s v="Coffee"/>
    <n v="1293.0126020353284"/>
    <n v="3387.7311837046309"/>
    <n v="4380379.1128381481"/>
    <n v="7269.2177608346892"/>
    <n v="9399190.1716982853"/>
    <n v="3881.4865771300583"/>
    <n v="5018811.0588601371"/>
    <n v="5.6219233667113748"/>
    <n v="0.53396207196362289"/>
  </r>
  <r>
    <x v="31"/>
    <s v="Centereach"/>
    <s v="High End"/>
    <s v="Ben and Jerry's"/>
    <s v="Orange &amp; Cream"/>
    <n v="841.71555345146589"/>
    <n v="2249.2390689221647"/>
    <n v="1893219.5077424797"/>
    <n v="4905.7104424986937"/>
    <n v="4129212.7801804235"/>
    <n v="2656.471373576529"/>
    <n v="2235993.2724379441"/>
    <n v="5.8282283395890246"/>
    <n v="0.54150594592033674"/>
  </r>
  <r>
    <x v="31"/>
    <s v="Centereach"/>
    <s v="High End"/>
    <s v="Ben and Jerry's"/>
    <s v="Orange &amp; Cream"/>
    <n v="544.95352763066319"/>
    <n v="1228.439422181724"/>
    <n v="669442.39659850404"/>
    <n v="3177.5504314025166"/>
    <n v="1731617.3168171369"/>
    <n v="1949.1110092207925"/>
    <n v="1062174.920218633"/>
    <n v="5.8308649642434638"/>
    <n v="0.61340049553847309"/>
  </r>
  <r>
    <x v="31"/>
    <s v="Centereach"/>
    <s v="High End"/>
    <s v="Ben and Jerry's"/>
    <s v="Strawberry Cheesecake"/>
    <n v="551.78129622777726"/>
    <n v="1155.2611190348734"/>
    <n v="637451.47774261492"/>
    <n v="3012.278068169122"/>
    <n v="1662118.697052863"/>
    <n v="1857.0169491342485"/>
    <n v="1024667.219310248"/>
    <n v="5.4591884298405846"/>
    <n v="0.61648257800547379"/>
  </r>
  <r>
    <x v="31"/>
    <s v="Centereach"/>
    <s v="High End"/>
    <s v="Ben and Jerry's"/>
    <s v="Vanilla HEATH Bar Crunch"/>
    <n v="741.14101192172529"/>
    <n v="1255.8968964046844"/>
    <n v="930796.69667072198"/>
    <n v="3897.6746488342114"/>
    <n v="2888726.5333786425"/>
    <n v="2641.777752429527"/>
    <n v="1957929.8367079205"/>
    <n v="5.2590189803797545"/>
    <n v="0.67778303487174818"/>
  </r>
  <r>
    <x v="31"/>
    <s v="Centereach"/>
    <s v="High End"/>
    <s v="Ben and Jerry's"/>
    <s v="Gingersnap"/>
    <n v="654.37228445844846"/>
    <n v="1279.300131909388"/>
    <n v="837138.54982554074"/>
    <n v="3994.347105127843"/>
    <n v="2613790.0401024972"/>
    <n v="2715.0469732184547"/>
    <n v="1776651.4902769565"/>
    <n v="6.1040896749371374"/>
    <n v="0.67972234304148116"/>
  </r>
  <r>
    <x v="31"/>
    <s v="Centereach"/>
    <s v="Low End"/>
    <s v="EDY's"/>
    <s v="Coffee"/>
    <n v="971.11798548187164"/>
    <n v="2290.3423129686325"/>
    <n v="2224192.613033989"/>
    <n v="4726.2760983912376"/>
    <n v="4589771.7235008189"/>
    <n v="2435.9337854226051"/>
    <n v="2365579.11046683"/>
    <n v="4.8668402491238441"/>
    <n v="0.5154023452526959"/>
  </r>
  <r>
    <x v="31"/>
    <s v="Centereach"/>
    <s v="Low End"/>
    <s v="EDY's"/>
    <s v="Coffee"/>
    <n v="1042.2808906584642"/>
    <n v="2692.0169533181684"/>
    <n v="2805837.8277721456"/>
    <n v="5624.824623689894"/>
    <n v="5862647.2185771633"/>
    <n v="2932.8076703717256"/>
    <n v="3056809.3908050177"/>
    <n v="5.3966494772214366"/>
    <n v="0.521404286636727"/>
  </r>
  <r>
    <x v="31"/>
    <s v="Centereach"/>
    <s v="Low End"/>
    <s v="EDY's"/>
    <s v="Coffee"/>
    <n v="902.4610225282255"/>
    <n v="2327.4393308974013"/>
    <n v="2100423.2784340777"/>
    <n v="4895.7253786936462"/>
    <n v="4418201.3312732521"/>
    <n v="2568.2860477962449"/>
    <n v="2317778.0528391744"/>
    <n v="5.424860749086287"/>
    <n v="0.52459765389895197"/>
  </r>
  <r>
    <x v="31"/>
    <s v="Centereach"/>
    <s v="Low End"/>
    <s v="EDY's"/>
    <s v="Girl Scouts® Samoas® Cookie (Jan-Apr)"/>
    <n v="852.74223227008997"/>
    <n v="2039.8222503284387"/>
    <n v="1739442.5791792711"/>
    <n v="4751.7221518493761"/>
    <n v="4051994.1548952726"/>
    <n v="2711.8999015209374"/>
    <n v="2312551.5757160014"/>
    <n v="5.572284298855223"/>
    <n v="0.57071937601937917"/>
  </r>
  <r>
    <x v="31"/>
    <s v="Centereach"/>
    <s v="Low End"/>
    <s v="EDY's"/>
    <s v="Strawberry Cheesecake Limited Editions "/>
    <n v="937.18004690867406"/>
    <n v="2149.4996056855321"/>
    <n v="2014468.1412865433"/>
    <n v="5347.2876375062624"/>
    <n v="5011371.2789522922"/>
    <n v="3197.7880318207303"/>
    <n v="2996903.1376657486"/>
    <n v="5.7057207471974092"/>
    <n v="0.59802057577587819"/>
  </r>
  <r>
    <x v="31"/>
    <s v="Lake Grove"/>
    <s v="Low End"/>
    <s v="EDY's"/>
    <s v="Pumpkin (Holiday)"/>
    <n v="769.92972013345479"/>
    <n v="1680.8242981337603"/>
    <n v="1294116.5814556365"/>
    <n v="4516.0005683017625"/>
    <n v="3477003.0536750988"/>
    <n v="2835.1762701680022"/>
    <n v="2182886.4722194625"/>
    <n v="5.8654711595221798"/>
    <n v="0.62780688958907005"/>
  </r>
  <r>
    <x v="31"/>
    <s v="Lake Grove"/>
    <s v="Low End"/>
    <s v="EDY's"/>
    <s v="Coffee"/>
    <n v="658.19090417248481"/>
    <n v="1114.0614048958396"/>
    <n v="733265.08339206129"/>
    <n v="3532.9594780863654"/>
    <n v="2325361.7932864148"/>
    <n v="2418.8980731905258"/>
    <n v="1592096.7098943535"/>
    <n v="5.3676820139716206"/>
    <n v="0.68466623752523958"/>
  </r>
  <r>
    <x v="31"/>
    <s v="Lake Grove"/>
    <s v="High End"/>
    <s v="Häagen-Dazs"/>
    <s v="Banoffee"/>
    <n v="1215.5557041178001"/>
    <n v="4812.3841838354219"/>
    <n v="5849721.0450674314"/>
    <n v="8017.3025556144376"/>
    <n v="9745477.8531153463"/>
    <n v="3204.9183717790156"/>
    <n v="3895756.8080479149"/>
    <n v="6.5955863054692854"/>
    <n v="0.39975020894460855"/>
  </r>
  <r>
    <x v="31"/>
    <s v="Lake Grove"/>
    <s v="High End"/>
    <s v="Häagen-Dazs"/>
    <s v="Pistachio"/>
    <n v="1223.9505356199847"/>
    <n v="3093.2733207086012"/>
    <n v="3786013.5377003015"/>
    <n v="5746.3333026711362"/>
    <n v="7033227.7236552928"/>
    <n v="2653.0599819625349"/>
    <n v="3247214.1859549913"/>
    <n v="4.6949064814619863"/>
    <n v="0.46169615339390108"/>
  </r>
  <r>
    <x v="31"/>
    <s v="Lake Grove"/>
    <s v="High End"/>
    <s v="Häagen-Dazs"/>
    <s v="Chocolate"/>
    <n v="972.91617442674999"/>
    <n v="3034.2113024578116"/>
    <n v="2952033.2527896604"/>
    <n v="5740.5016884588631"/>
    <n v="5585026.9420256959"/>
    <n v="2706.2903860010515"/>
    <n v="2632993.6892360356"/>
    <n v="5.9003045065431383"/>
    <n v="0.47143795662354415"/>
  </r>
  <r>
    <x v="31"/>
    <s v="Lake Grove"/>
    <s v="High End"/>
    <s v="Häagen-Dazs"/>
    <s v="Almond Hazelnut Swirl"/>
    <n v="890.9033355154894"/>
    <n v="2166.0129702559448"/>
    <n v="1929708.1799708337"/>
    <n v="4242.4179262136422"/>
    <n v="3779584.281114439"/>
    <n v="2076.4049559576974"/>
    <n v="1849876.1011436053"/>
    <n v="4.7619284349843838"/>
    <n v="0.4894390397343264"/>
  </r>
  <r>
    <x v="31"/>
    <s v="Lake Grove"/>
    <s v="High End"/>
    <s v="Häagen-Dazs"/>
    <s v="Butter Pecan"/>
    <n v="1378.5026098841461"/>
    <n v="2415.9950502953866"/>
    <n v="3330455.4822993693"/>
    <n v="4868.9639152977443"/>
    <n v="6711879.4646696709"/>
    <n v="2452.9688650023577"/>
    <n v="3381423.9823703016"/>
    <n v="3.5320672448396366"/>
    <n v="0.50379688732040129"/>
  </r>
  <r>
    <x v="31"/>
    <s v="Lake Grove"/>
    <s v="High End"/>
    <s v="Häagen-Dazs"/>
    <s v="Belgian Chocolate"/>
    <n v="1709.5376578936084"/>
    <n v="3156.3637263838814"/>
    <n v="5395922.652262643"/>
    <n v="6367.791291222672"/>
    <n v="10885979.009952124"/>
    <n v="3211.4275648387907"/>
    <n v="5490056.3576894812"/>
    <n v="3.7248616676094106"/>
    <n v="0.50432362148322996"/>
  </r>
  <r>
    <x v="31"/>
    <s v="Lake Grove"/>
    <s v="High End"/>
    <s v="Häagen-Dazs"/>
    <s v="Waffle Cone"/>
    <n v="1910.0835939906503"/>
    <n v="3462.3718083003191"/>
    <n v="6613419.5873301802"/>
    <n v="8642.6165346752186"/>
    <n v="16508120.052035462"/>
    <n v="5180.2447263749"/>
    <n v="9894700.464705281"/>
    <n v="4.5247320912372189"/>
    <n v="0.59938384464833472"/>
  </r>
  <r>
    <x v="31"/>
    <s v="Lake Grove"/>
    <s v="High End"/>
    <s v="Häagen-Dazs"/>
    <s v="Almond Hazelnut Swirl"/>
    <n v="974.51180341552958"/>
    <n v="2234.0042308671145"/>
    <n v="2177063.4918602351"/>
    <n v="5593.2097943031295"/>
    <n v="5450648.9635277456"/>
    <n v="3359.2055634360149"/>
    <n v="3273585.4716675105"/>
    <n v="5.7394992802546874"/>
    <n v="0.60058636936119891"/>
  </r>
  <r>
    <x v="31"/>
    <s v="Lake Grove"/>
    <s v="High End"/>
    <s v="Häagen-Dazs"/>
    <s v="Vanilla Chocolate Chip"/>
    <n v="1182.7801201396874"/>
    <n v="2694.6920433637083"/>
    <n v="3187228.1787891868"/>
    <n v="6990.8836517381133"/>
    <n v="8268678.2054853821"/>
    <n v="4296.1916083744054"/>
    <n v="5081450.0266961958"/>
    <n v="5.9105522089029394"/>
    <n v="0.61454199817876554"/>
  </r>
  <r>
    <x v="31"/>
    <s v="Lake Grove"/>
    <s v="High End"/>
    <s v="Häagen-Dazs"/>
    <s v="Strawberry Cheesecake"/>
    <n v="476.85504697420021"/>
    <n v="1119.1608679590461"/>
    <n v="533677.5082622976"/>
    <n v="3297.5333109218354"/>
    <n v="1572445.4018786217"/>
    <n v="2178.3724429627891"/>
    <n v="1038767.8936163241"/>
    <n v="6.915169152231381"/>
    <n v="0.66060665278126285"/>
  </r>
  <r>
    <x v="31"/>
    <s v="Lake Grove"/>
    <s v="Low End"/>
    <s v="Baskin-Robbins"/>
    <s v="Fudge Ribbon"/>
    <n v="969.9729265761157"/>
    <n v="3578.9946092666069"/>
    <n v="3471527.8753504725"/>
    <n v="5719.5098694379731"/>
    <n v="5547769.7266397281"/>
    <n v="2140.5152601713662"/>
    <n v="2076241.8512892555"/>
    <n v="5.8965665048272378"/>
    <n v="0.37424802282607195"/>
  </r>
  <r>
    <x v="31"/>
    <s v="Lake Grove"/>
    <s v="Low End"/>
    <s v="Baskin-Robbins"/>
    <s v="Chocolate Mint"/>
    <n v="729.33024998253165"/>
    <n v="2595.9255056811726"/>
    <n v="1893286.9979944795"/>
    <n v="4209.3989701787978"/>
    <n v="3070042.003196714"/>
    <n v="1613.4734644976252"/>
    <n v="1176755.0052022345"/>
    <n v="5.7715952002259856"/>
    <n v="0.38330257500611581"/>
  </r>
  <r>
    <x v="31"/>
    <s v="Lake Grove"/>
    <s v="Low End"/>
    <s v="Baskin-Robbins"/>
    <s v="Date Nut"/>
    <n v="696.42498742095597"/>
    <n v="2194.9797525754329"/>
    <n v="1528638.7465765988"/>
    <n v="4074.618344097632"/>
    <n v="2837666.0290333899"/>
    <n v="1879.638591522199"/>
    <n v="1309027.282456791"/>
    <n v="5.8507641421468959"/>
    <n v="0.46130420883344481"/>
  </r>
  <r>
    <x v="31"/>
    <s v="Lake Grove"/>
    <s v="Low End"/>
    <s v="Baskin-Robbins"/>
    <s v="Peppermint Stick"/>
    <n v="1062.3610250815107"/>
    <n v="2651.663536283907"/>
    <n v="2817023.992577835"/>
    <n v="5190.3907376984771"/>
    <n v="5514068.8246749323"/>
    <n v="2538.7272014145701"/>
    <n v="2697044.8320970973"/>
    <n v="4.8857126863254789"/>
    <n v="0.48912063266749212"/>
  </r>
  <r>
    <x v="31"/>
    <s v="Lake Grove"/>
    <s v="Low End"/>
    <s v="Baskin-Robbins"/>
    <s v="Very Berry Strawberry"/>
    <n v="1351.8499793193669"/>
    <n v="3173.353643987653"/>
    <n v="4289898.0579977464"/>
    <n v="6258.5801928978626"/>
    <n v="8460661.5043375753"/>
    <n v="3085.2265489102097"/>
    <n v="4170763.4463398289"/>
    <n v="4.6296410760378528"/>
    <n v="0.4929594978125032"/>
  </r>
  <r>
    <x v="31"/>
    <s v="Lake Grove"/>
    <s v="Low End"/>
    <s v="Baskin-Robbins"/>
    <s v="Lemon Custard"/>
    <n v="1290.1035433724676"/>
    <n v="4016.1441114762847"/>
    <n v="5181241.7489100257"/>
    <n v="8095.4136150829318"/>
    <n v="10443921.789884208"/>
    <n v="4079.269503606647"/>
    <n v="5262680.0409741821"/>
    <n v="6.2750107591524484"/>
    <n v="0.50389883674459512"/>
  </r>
  <r>
    <x v="31"/>
    <s v="Lake Grove"/>
    <s v="Low End"/>
    <s v="Baskin-Robbins"/>
    <s v="Chocolate"/>
    <n v="848.75943118557836"/>
    <n v="2320.304541161423"/>
    <n v="1969380.3625334839"/>
    <n v="5589.1134135980046"/>
    <n v="4743812.7217571288"/>
    <n v="3268.8088724365816"/>
    <n v="2774432.3592236452"/>
    <n v="6.5850383609769443"/>
    <n v="0.58485284347312583"/>
  </r>
  <r>
    <x v="31"/>
    <s v="Lake Grove"/>
    <s v="Low End"/>
    <s v="Baskin-Robbins"/>
    <s v="Coffee Candy"/>
    <n v="455.43606953941213"/>
    <n v="987.94930522112941"/>
    <n v="449947.74847410421"/>
    <n v="3127.0123109228416"/>
    <n v="1424154.1962880532"/>
    <n v="2139.0630057017124"/>
    <n v="974206.44781394897"/>
    <n v="6.8659742169416358"/>
    <n v="0.68405966878666802"/>
  </r>
  <r>
    <x v="31"/>
    <s v="Lake Grove"/>
    <s v="Low End"/>
    <s v="Baskin-Robbins"/>
    <s v="Rocky Road"/>
    <n v="616.6627981971169"/>
    <n v="1115.3333006447162"/>
    <n v="687784.55409799691"/>
    <n v="3565.2994617802919"/>
    <n v="2198587.5425121095"/>
    <n v="2449.9661611355759"/>
    <n v="1510802.9884141125"/>
    <n v="5.7816029638950921"/>
    <n v="0.68716981207301253"/>
  </r>
  <r>
    <x v="31"/>
    <s v="Lake Grove"/>
    <s v="High End"/>
    <s v="Ben and Jerry's"/>
    <s v="Orange &amp; Cream"/>
    <n v="765.41767423981878"/>
    <n v="2751.626611041705"/>
    <n v="2106143.6409999365"/>
    <n v="4817.5379458453181"/>
    <n v="3687428.6900709975"/>
    <n v="2065.911334803613"/>
    <n v="1581285.049071061"/>
    <n v="6.2939988296323284"/>
    <n v="0.42883135701821945"/>
  </r>
  <r>
    <x v="31"/>
    <s v="Lake Grove"/>
    <s v="High End"/>
    <s v="Ben and Jerry's"/>
    <s v="Key Lime Pie"/>
    <n v="744.61510293213678"/>
    <n v="2502.288989504701"/>
    <n v="1863242.1734859955"/>
    <n v="4381.0384775492994"/>
    <n v="3262187.4169100234"/>
    <n v="1878.7494880445984"/>
    <n v="1398945.2434240279"/>
    <n v="5.8836282802990381"/>
    <n v="0.42883656413251781"/>
  </r>
  <r>
    <x v="31"/>
    <s v="Lake Grove"/>
    <s v="High End"/>
    <s v="Ben and Jerry's"/>
    <s v="Turtle Soup"/>
    <n v="966.29431831870988"/>
    <n v="3187.0509705706968"/>
    <n v="3079629.2450545942"/>
    <n v="5685.0944786242553"/>
    <n v="5493474.4937996864"/>
    <n v="2498.0435080535585"/>
    <n v="2413845.2487450922"/>
    <n v="5.8833984334254961"/>
    <n v="0.43940228565173534"/>
  </r>
  <r>
    <x v="31"/>
    <s v="Lake Grove"/>
    <s v="High End"/>
    <s v="Ben and Jerry's"/>
    <s v="Brownie Batter"/>
    <n v="1185.6701038906049"/>
    <n v="3368.6672145796865"/>
    <n v="3994128.0062835715"/>
    <n v="6211.0515799336481"/>
    <n v="7364258.1720498344"/>
    <n v="2842.3843653539616"/>
    <n v="3370130.1657662629"/>
    <n v="5.2384314655088131"/>
    <n v="0.4576333538328668"/>
  </r>
  <r>
    <x v="31"/>
    <s v="Lake Grove"/>
    <s v="High End"/>
    <s v="Ben and Jerry's"/>
    <s v="Half Baked"/>
    <n v="739.50188210546139"/>
    <n v="2253.9490849217214"/>
    <n v="1666799.5904694954"/>
    <n v="4380.8779059102171"/>
    <n v="3239667.4566948381"/>
    <n v="2126.9288209884958"/>
    <n v="1572867.8662253427"/>
    <n v="5.9240929765280219"/>
    <n v="0.48550287560378441"/>
  </r>
  <r>
    <x v="31"/>
    <s v="Lake Grove"/>
    <s v="High End"/>
    <s v="Ben and Jerry's"/>
    <s v="Coffee"/>
    <n v="1096.2490196675535"/>
    <n v="2321.9778906250872"/>
    <n v="2545465.9862874858"/>
    <n v="4772.3020501021801"/>
    <n v="5231631.4439819707"/>
    <n v="2450.324159477093"/>
    <n v="2686165.4576944849"/>
    <n v="4.3533010880588243"/>
    <n v="0.51344699764438184"/>
  </r>
  <r>
    <x v="31"/>
    <s v="Lake Grove"/>
    <s v="High End"/>
    <s v="Ben and Jerry's"/>
    <s v="Strawberry Banana"/>
    <n v="657.08685294275392"/>
    <n v="1507.9419324497633"/>
    <n v="990848.8188138298"/>
    <n v="3706.479854141563"/>
    <n v="2435479.1828535972"/>
    <n v="2198.5379216918"/>
    <n v="1444630.3640397675"/>
    <n v="5.6407761584973839"/>
    <n v="0.59316062900900102"/>
  </r>
  <r>
    <x v="31"/>
    <s v="Lake Grove"/>
    <s v="High End"/>
    <s v="Ben and Jerry's"/>
    <s v="Peanut Butter Cookie Dough"/>
    <n v="1203.6580713895228"/>
    <n v="2768.133844571722"/>
    <n v="3331886.6447052639"/>
    <n v="6976.4111561993077"/>
    <n v="8397213.5974912103"/>
    <n v="4208.2773116275857"/>
    <n v="5065326.9527859464"/>
    <n v="5.7960074559593355"/>
    <n v="0.6032152087091468"/>
  </r>
  <r>
    <x v="31"/>
    <s v="Lake Grove"/>
    <s v="High End"/>
    <s v="Ben and Jerry's"/>
    <s v="Gingersnap"/>
    <n v="677.56559160899872"/>
    <n v="1233.8994565791056"/>
    <n v="836047.81528304378"/>
    <n v="3554.4404045122506"/>
    <n v="2408366.5155222719"/>
    <n v="2320.5409479331447"/>
    <n v="1572318.7002392281"/>
    <n v="5.2458986237356093"/>
    <n v="0.65285690118402062"/>
  </r>
  <r>
    <x v="31"/>
    <s v="Lake Grove"/>
    <s v="High End"/>
    <s v="Ben and Jerry's"/>
    <s v="Strawberry Cheesecake"/>
    <n v="439.52024979722017"/>
    <n v="898.28366823231272"/>
    <n v="394813.86225022934"/>
    <n v="2611.2760162451455"/>
    <n v="1147708.6869495562"/>
    <n v="1712.9923480128327"/>
    <n v="752894.82469932688"/>
    <n v="5.941196150689076"/>
    <n v="0.65599819297387429"/>
  </r>
  <r>
    <x v="31"/>
    <s v="Lake Grove"/>
    <s v="High End"/>
    <s v="Ben and Jerry's"/>
    <s v="Orange &amp; Cream"/>
    <n v="728.688542869402"/>
    <n v="1615.6085404898963"/>
    <n v="1177275.4332169439"/>
    <n v="4775.1011789174399"/>
    <n v="3479561.5201193132"/>
    <n v="3159.4926384275436"/>
    <n v="2302286.0869023693"/>
    <n v="6.5530070777759564"/>
    <n v="0.66165983086955871"/>
  </r>
  <r>
    <x v="31"/>
    <s v="Lake Grove"/>
    <s v="High End"/>
    <s v="Ben and Jerry's"/>
    <s v="Vanilla HEATH Bar Crunch"/>
    <n v="716.81780983334465"/>
    <n v="1150.8916407765032"/>
    <n v="824979.62529691751"/>
    <n v="3496.4679762867272"/>
    <n v="2506330.5169142787"/>
    <n v="2345.576335510224"/>
    <n v="1681350.8916173612"/>
    <n v="4.8777638171401358"/>
    <n v="0.67084164688996872"/>
  </r>
  <r>
    <x v="31"/>
    <s v="Lake Grove"/>
    <s v="Low End"/>
    <s v="EDY's"/>
    <s v="Coffee"/>
    <n v="1687.1284192760565"/>
    <n v="2657.5347498729711"/>
    <n v="4483602.4017243758"/>
    <n v="4508.6216284072507"/>
    <n v="7606623.6810485646"/>
    <n v="1851.0868785342795"/>
    <n v="3123021.2793241888"/>
    <n v="2.6723642236682204"/>
    <n v="0.4105660290655635"/>
  </r>
  <r>
    <x v="31"/>
    <s v="Lake Grove"/>
    <s v="Low End"/>
    <s v="EDY's"/>
    <s v="Girl Scouts® Samoas® Cookie (Jan-Apr)"/>
    <n v="610.01032018767171"/>
    <n v="1722.0000324051275"/>
    <n v="1050437.7911306329"/>
    <n v="3428.6480972977829"/>
    <n v="2091510.723643472"/>
    <n v="1706.6480648926554"/>
    <n v="1041072.9325128391"/>
    <n v="5.6206394938415922"/>
    <n v="0.49776122146735158"/>
  </r>
  <r>
    <x v="31"/>
    <s v="Lake Grove"/>
    <s v="Low End"/>
    <s v="EDY's"/>
    <s v="Coffee"/>
    <n v="922.34472645478718"/>
    <n v="2402.1597673878282"/>
    <n v="2215619.3935520216"/>
    <n v="5264.5795535875868"/>
    <n v="4855757.1882532081"/>
    <n v="2862.4197861997586"/>
    <n v="2640137.7947011865"/>
    <n v="5.707822035068201"/>
    <n v="0.54371289427075742"/>
  </r>
  <r>
    <x v="31"/>
    <s v="Selden"/>
    <s v="Low End"/>
    <s v="EDY's"/>
    <s v="Strawberry Cheesecake Limited Editions "/>
    <n v="582.75402805530916"/>
    <n v="1500.564734864608"/>
    <n v="874460.14360009728"/>
    <n v="3445.8425040813449"/>
    <n v="2008078.5992975968"/>
    <n v="1945.2777692167369"/>
    <n v="1133618.4556974997"/>
    <n v="5.913030778320592"/>
    <n v="0.56452892635478835"/>
  </r>
  <r>
    <x v="31"/>
    <s v="Selden"/>
    <s v="Low End"/>
    <s v="EDY's"/>
    <s v="Coffee"/>
    <n v="953.57326035525114"/>
    <n v="2203.065670507342"/>
    <n v="2100784.5142024136"/>
    <n v="5435.0514681130489"/>
    <n v="5182719.7486471543"/>
    <n v="3231.9857976057069"/>
    <n v="3081935.2344447407"/>
    <n v="5.6996684933134922"/>
    <n v="0.59465596904969031"/>
  </r>
  <r>
    <x v="31"/>
    <s v="Selden"/>
    <s v="Low End"/>
    <s v="EDY's"/>
    <s v="Pumpkin (Holiday)"/>
    <n v="479.02788325328584"/>
    <n v="1068.0993845709877"/>
    <n v="511649.38729517756"/>
    <n v="2684.5860982820095"/>
    <n v="1285991.5960712286"/>
    <n v="1616.4867137110218"/>
    <n v="774342.20877605106"/>
    <n v="5.6042376490692414"/>
    <n v="0.6021362901139532"/>
  </r>
  <r>
    <x v="31"/>
    <s v="Selden"/>
    <s v="Low End"/>
    <s v="EDY's"/>
    <s v="Coffee"/>
    <n v="581.61105330618761"/>
    <n v="1092.1857699969264"/>
    <n v="635227.31609394192"/>
    <n v="3461.9236326363352"/>
    <n v="2013493.0504432023"/>
    <n v="2369.7378626394088"/>
    <n v="1378265.7343492603"/>
    <n v="5.9523002751700016"/>
    <n v="0.68451477100746971"/>
  </r>
  <r>
    <x v="31"/>
    <s v="Selden"/>
    <s v="High End"/>
    <s v="Häagen-Dazs"/>
    <s v="Chocolate"/>
    <n v="1025.9757011917695"/>
    <n v="3748.5680016049546"/>
    <n v="3845939.6839116737"/>
    <n v="6388.050219515073"/>
    <n v="6553984.3032152141"/>
    <n v="2639.4822179101184"/>
    <n v="2708044.6193035403"/>
    <n v="6.226317262772147"/>
    <n v="0.413190586674894"/>
  </r>
  <r>
    <x v="31"/>
    <s v="Selden"/>
    <s v="High End"/>
    <s v="Häagen-Dazs"/>
    <s v="Pistachio"/>
    <n v="1579.9017399358286"/>
    <n v="3471.6937863780058"/>
    <n v="5484935.053623016"/>
    <n v="6541.4300249395892"/>
    <n v="10334816.678070527"/>
    <n v="3069.7362385615834"/>
    <n v="4849881.6244475106"/>
    <n v="4.1404030767162041"/>
    <n v="0.46927601867757235"/>
  </r>
  <r>
    <x v="31"/>
    <s v="Selden"/>
    <s v="High End"/>
    <s v="Häagen-Dazs"/>
    <s v="Almond Hazelnut Swirl"/>
    <n v="686.58112622586123"/>
    <n v="2160.306950029234"/>
    <n v="1483225.9787446267"/>
    <n v="4140.8424576095076"/>
    <n v="2843024.2780693988"/>
    <n v="1980.5355075802736"/>
    <n v="1359798.2993247721"/>
    <n v="6.0311044091347696"/>
    <n v="0.47829289036116313"/>
  </r>
  <r>
    <x v="31"/>
    <s v="Selden"/>
    <s v="High End"/>
    <s v="Häagen-Dazs"/>
    <s v="Waffle Cone"/>
    <n v="1981.8821877567545"/>
    <n v="3331.0377920676256"/>
    <n v="6601724.4668434151"/>
    <n v="6417.121728017717"/>
    <n v="12717979.249425158"/>
    <n v="3086.0839359500915"/>
    <n v="6116254.7825817429"/>
    <n v="3.2378926293702173"/>
    <n v="0.48091404008684735"/>
  </r>
  <r>
    <x v="31"/>
    <s v="Selden"/>
    <s v="High End"/>
    <s v="Häagen-Dazs"/>
    <s v="Banoffee"/>
    <n v="1143.8360768056382"/>
    <n v="3648.5731823473034"/>
    <n v="4173369.6348344018"/>
    <n v="7711.8181383574583"/>
    <n v="8821055.804417355"/>
    <n v="4063.244956010155"/>
    <n v="4647686.1695829537"/>
    <n v="6.7420658385719534"/>
    <n v="0.52688547410112896"/>
  </r>
  <r>
    <x v="31"/>
    <s v="Selden"/>
    <s v="High End"/>
    <s v="Häagen-Dazs"/>
    <s v="Belgian Chocolate"/>
    <n v="1038.7425128721197"/>
    <n v="2205.7675920002193"/>
    <n v="2291224.5713261925"/>
    <n v="4820.4637529983365"/>
    <n v="5007220.6319984607"/>
    <n v="2614.6961609981172"/>
    <n v="2715996.0606722683"/>
    <n v="4.6406724412094871"/>
    <n v="0.54241589502084142"/>
  </r>
  <r>
    <x v="31"/>
    <s v="Selden"/>
    <s v="High End"/>
    <s v="Häagen-Dazs"/>
    <s v="Almond Hazelnut Swirl"/>
    <n v="1027.8899220314843"/>
    <n v="2916.3282577253708"/>
    <n v="2997664.425451546"/>
    <n v="6404.4070740684374"/>
    <n v="6583025.4880220927"/>
    <n v="3488.0788163430666"/>
    <n v="3585361.0625705468"/>
    <n v="6.2306351456496429"/>
    <n v="0.54463727492687997"/>
  </r>
  <r>
    <x v="31"/>
    <s v="Selden"/>
    <s v="High End"/>
    <s v="Häagen-Dazs"/>
    <s v="Vanilla Chocolate Chip"/>
    <n v="822.23715848996483"/>
    <n v="2226.7076409607989"/>
    <n v="1830881.7634915002"/>
    <n v="4929.0248152262138"/>
    <n v="4052827.3581981258"/>
    <n v="2702.3171742654149"/>
    <n v="2221945.5947066257"/>
    <n v="5.9946510131922857"/>
    <n v="0.54824580430548997"/>
  </r>
  <r>
    <x v="31"/>
    <s v="Selden"/>
    <s v="High End"/>
    <s v="Häagen-Dazs"/>
    <s v="Butter Pecan"/>
    <n v="1073.6335402873447"/>
    <n v="2715.1745374741768"/>
    <n v="2915102.4511664538"/>
    <n v="6273.9825205377865"/>
    <n v="6735958.065225902"/>
    <n v="3558.8079830636098"/>
    <n v="3820855.6140594482"/>
    <n v="5.8436908731992787"/>
    <n v="0.56723269014759059"/>
  </r>
  <r>
    <x v="31"/>
    <s v="Selden"/>
    <s v="High End"/>
    <s v="Häagen-Dazs"/>
    <s v="Strawberry Cheesecake"/>
    <n v="754.90034882867701"/>
    <n v="1335.6574649536406"/>
    <n v="1008288.2862091297"/>
    <n v="4176.6718224311062"/>
    <n v="3152971.0156961484"/>
    <n v="2841.0143574774656"/>
    <n v="2144682.7294870187"/>
    <n v="5.532745916612356"/>
    <n v="0.68021009987416314"/>
  </r>
  <r>
    <x v="31"/>
    <s v="Selden"/>
    <s v="Low End"/>
    <s v="Baskin-Robbins"/>
    <s v="Very Berry Strawberry"/>
    <n v="1367.2133551752893"/>
    <n v="4470.6355391068655"/>
    <n v="6112312.6151881861"/>
    <n v="8281.6711519459022"/>
    <n v="11322811.402110361"/>
    <n v="3811.0356128390367"/>
    <n v="5210498.7869221745"/>
    <n v="6.057336348125502"/>
    <n v="0.46017712402690331"/>
  </r>
  <r>
    <x v="31"/>
    <s v="Selden"/>
    <s v="Low End"/>
    <s v="Baskin-Robbins"/>
    <s v="Fudge Ribbon"/>
    <n v="1278.4879559609301"/>
    <n v="3876.1609353309796"/>
    <n v="4955625.0711869113"/>
    <n v="7622.4327867584243"/>
    <n v="9745188.5129923541"/>
    <n v="3746.2718514274447"/>
    <n v="4789563.4418054428"/>
    <n v="5.9620685132143407"/>
    <n v="0.4914798144150791"/>
  </r>
  <r>
    <x v="31"/>
    <s v="Selden"/>
    <s v="Low End"/>
    <s v="Baskin-Robbins"/>
    <s v="Lemon Custard"/>
    <n v="1190.9828701525862"/>
    <n v="2982.4390710931002"/>
    <n v="3552033.8449456734"/>
    <n v="6699.3735993041137"/>
    <n v="7978839.1975236749"/>
    <n v="3716.9345282110135"/>
    <n v="4426805.3525780011"/>
    <n v="5.6250797280113725"/>
    <n v="0.55481821891484062"/>
  </r>
  <r>
    <x v="31"/>
    <s v="Selden"/>
    <s v="Low End"/>
    <s v="Baskin-Robbins"/>
    <s v="Peppermint Stick"/>
    <n v="1696.6792594028727"/>
    <n v="2788.6442283429515"/>
    <n v="4731434.8240830144"/>
    <n v="6415.2989099966853"/>
    <n v="10884704.603461232"/>
    <n v="3626.6546816537339"/>
    <n v="6153269.7793782176"/>
    <n v="3.7810911369627269"/>
    <n v="0.56531343785127042"/>
  </r>
  <r>
    <x v="31"/>
    <s v="Selden"/>
    <s v="Low End"/>
    <s v="Baskin-Robbins"/>
    <s v="Chocolate Mint"/>
    <n v="1058.1032095815654"/>
    <n v="2972.9067589437036"/>
    <n v="3145642.1834250619"/>
    <n v="6910.4348219275244"/>
    <n v="7311953.2646857267"/>
    <n v="3937.5280629838207"/>
    <n v="4166311.0812606649"/>
    <n v="6.5309648050876872"/>
    <n v="0.56979454469198332"/>
  </r>
  <r>
    <x v="31"/>
    <s v="Selden"/>
    <s v="Low End"/>
    <s v="Baskin-Robbins"/>
    <s v="Date Nut"/>
    <n v="650.08351454873787"/>
    <n v="1646.0505983128614"/>
    <n v="1070070.3580762777"/>
    <n v="3875.306123630261"/>
    <n v="2519272.6248018057"/>
    <n v="2229.2555253173996"/>
    <n v="1449202.2667255281"/>
    <n v="5.9612434970302921"/>
    <n v="0.57524630421431211"/>
  </r>
  <r>
    <x v="31"/>
    <s v="Selden"/>
    <s v="Low End"/>
    <s v="Baskin-Robbins"/>
    <s v="Chocolate"/>
    <n v="927.96709642178166"/>
    <n v="2233.7890550809634"/>
    <n v="2072882.7434622368"/>
    <n v="5367.3681948206322"/>
    <n v="4980741.0791743221"/>
    <n v="3133.5791397396688"/>
    <n v="2907858.3357120855"/>
    <n v="5.7840070143834543"/>
    <n v="0.58382041738136936"/>
  </r>
  <r>
    <x v="31"/>
    <s v="Selden"/>
    <s v="Low End"/>
    <s v="Baskin-Robbins"/>
    <s v="Rocky Road"/>
    <n v="695.48769803837263"/>
    <n v="1217.9396231834639"/>
    <n v="847062.02487759036"/>
    <n v="3755.1931624622762"/>
    <n v="2611690.6482503251"/>
    <n v="2537.2535392788122"/>
    <n v="1764628.6233727348"/>
    <n v="5.3993667652983968"/>
    <n v="0.67566525329289262"/>
  </r>
  <r>
    <x v="31"/>
    <s v="Selden"/>
    <s v="Low End"/>
    <s v="Baskin-Robbins"/>
    <s v="Coffee Candy"/>
    <n v="591.38666749881804"/>
    <n v="1191.0444909890382"/>
    <n v="704367.83236883336"/>
    <n v="3779.2365012014325"/>
    <n v="2234990.0801354079"/>
    <n v="2588.1920102123941"/>
    <n v="1530622.2477665744"/>
    <n v="6.3904661854910447"/>
    <n v="0.6848452086524881"/>
  </r>
  <r>
    <x v="31"/>
    <s v="Selden"/>
    <s v="High End"/>
    <s v="Ben and Jerry's"/>
    <s v="Turtle Soup"/>
    <n v="1194.6646867384025"/>
    <n v="4303.7734405699521"/>
    <n v="5141566.1491715582"/>
    <n v="6741.2939655261835"/>
    <n v="8053585.8435368212"/>
    <n v="2437.5205249562314"/>
    <n v="2912019.694365263"/>
    <n v="5.6428335417955937"/>
    <n v="0.36158051220155829"/>
  </r>
  <r>
    <x v="31"/>
    <s v="Selden"/>
    <s v="High End"/>
    <s v="Ben and Jerry's"/>
    <s v="Peanut Butter Cookie Dough"/>
    <n v="906.53805678300364"/>
    <n v="2943.1779373538034"/>
    <n v="2668102.8080953257"/>
    <n v="5086.1226173678697"/>
    <n v="4610763.714108753"/>
    <n v="2142.9446800140663"/>
    <n v="1942660.9060134273"/>
    <n v="5.6104899064213534"/>
    <n v="0.42133169827570266"/>
  </r>
  <r>
    <x v="31"/>
    <s v="Selden"/>
    <s v="High End"/>
    <s v="Ben and Jerry's"/>
    <s v="Key Lime Pie"/>
    <n v="893.63982882336086"/>
    <n v="2930.0569660035849"/>
    <n v="2618415.6055421396"/>
    <n v="5490.8338870629223"/>
    <n v="4906827.854932419"/>
    <n v="2560.7769210593374"/>
    <n v="2288412.2493902794"/>
    <n v="6.1443477673691005"/>
    <n v="0.46637304528422208"/>
  </r>
  <r>
    <x v="31"/>
    <s v="Selden"/>
    <s v="High End"/>
    <s v="Ben and Jerry's"/>
    <s v="Coffee"/>
    <n v="1161.6279766034254"/>
    <n v="2814.3671397288513"/>
    <n v="3269247.6059423955"/>
    <n v="5912.9357900402629"/>
    <n v="6868631.6375704473"/>
    <n v="3098.5686503114116"/>
    <n v="3599384.0316280518"/>
    <n v="5.0902146893272633"/>
    <n v="0.52403218305374366"/>
  </r>
  <r>
    <x v="31"/>
    <s v="Selden"/>
    <s v="High End"/>
    <s v="Ben and Jerry's"/>
    <s v="Orange &amp; Cream"/>
    <n v="903.01450938277924"/>
    <n v="2692.0392282213143"/>
    <n v="2430950.4829114657"/>
    <n v="5897.1560407812558"/>
    <n v="5325217.4689197782"/>
    <n v="3205.1168125599415"/>
    <n v="2894266.9860083126"/>
    <n v="6.5305219124463783"/>
    <n v="0.54350212041113422"/>
  </r>
  <r>
    <x v="31"/>
    <s v="Smithtown"/>
    <s v="High End"/>
    <s v="Ben and Jerry's"/>
    <s v="Strawberry Banana"/>
    <n v="765.72603700890693"/>
    <n v="1949.7145508771457"/>
    <n v="1492947.1963417577"/>
    <n v="4330.6276092764483"/>
    <n v="3316074.3170126118"/>
    <n v="2380.9130583993028"/>
    <n v="1823127.1206708541"/>
    <n v="5.6555835899126858"/>
    <n v="0.54978475944208482"/>
  </r>
  <r>
    <x v="31"/>
    <s v="Smithtown"/>
    <s v="High End"/>
    <s v="Ben and Jerry's"/>
    <s v="Brownie Batter"/>
    <n v="1624.888768540867"/>
    <n v="3396.1378975741177"/>
    <n v="5518346.3261841768"/>
    <n v="7651.8813106173257"/>
    <n v="12433455.999829862"/>
    <n v="4255.7434130432084"/>
    <n v="6915109.6736456854"/>
    <n v="4.7091723807584902"/>
    <n v="0.55616955364142606"/>
  </r>
  <r>
    <x v="31"/>
    <s v="Smithtown"/>
    <s v="High End"/>
    <s v="Ben and Jerry's"/>
    <s v="Half Baked"/>
    <n v="996.27617695441722"/>
    <n v="2650.5066677448121"/>
    <n v="2640636.6499329931"/>
    <n v="6036.3709238089286"/>
    <n v="6013892.5466511631"/>
    <n v="3385.8642560641165"/>
    <n v="3373255.89671817"/>
    <n v="6.058933319335118"/>
    <n v="0.56091057007604295"/>
  </r>
  <r>
    <x v="31"/>
    <s v="Smithtown"/>
    <s v="High End"/>
    <s v="Ben and Jerry's"/>
    <s v="Gingersnap"/>
    <n v="512.64623864708551"/>
    <n v="944.51837554096312"/>
    <n v="484203.79255413014"/>
    <n v="2669.1816560964594"/>
    <n v="1368345.9362636486"/>
    <n v="1724.6632805554964"/>
    <n v="884142.14370951848"/>
    <n v="5.2066736374398133"/>
    <n v="0.64613934260200467"/>
  </r>
  <r>
    <x v="31"/>
    <s v="Smithtown"/>
    <s v="High End"/>
    <s v="Ben and Jerry's"/>
    <s v="Orange &amp; Cream"/>
    <n v="810.82956691366996"/>
    <n v="1558.0377720304598"/>
    <n v="1263303.0919305969"/>
    <n v="4617.6471913776977"/>
    <n v="3744124.8723449032"/>
    <n v="3059.6094193472381"/>
    <n v="2480821.7804143066"/>
    <n v="5.6949664637344739"/>
    <n v="0.66259055587016136"/>
  </r>
  <r>
    <x v="31"/>
    <s v="Smithtown"/>
    <s v="High End"/>
    <s v="Ben and Jerry's"/>
    <s v="Strawberry Cheesecake"/>
    <n v="532.62484154175263"/>
    <n v="978.69598490898863"/>
    <n v="521277.7938796996"/>
    <n v="2916.8818357193841"/>
    <n v="1553603.7255460534"/>
    <n v="1938.1858508103956"/>
    <n v="1032325.9316663537"/>
    <n v="5.476428450607159"/>
    <n v="0.66447184355426081"/>
  </r>
  <r>
    <x v="31"/>
    <s v="Smithtown"/>
    <s v="High End"/>
    <s v="Ben and Jerry's"/>
    <s v="Vanilla HEATH Bar Crunch"/>
    <n v="447.3510397343789"/>
    <n v="828.49620075287305"/>
    <n v="370628.63682278048"/>
    <n v="2562.089927184079"/>
    <n v="1146153.5928187768"/>
    <n v="1733.5937264312061"/>
    <n v="775524.95599599637"/>
    <n v="5.7272470601730507"/>
    <n v="0.6766326614993371"/>
  </r>
  <r>
    <x v="31"/>
    <s v="Smithtown"/>
    <s v="Low End"/>
    <s v="EDY's"/>
    <s v="Coffee"/>
    <n v="837.16821734699238"/>
    <n v="2228.9199277214489"/>
    <n v="1865980.9224997524"/>
    <n v="4312.3269619948369"/>
    <n v="3610143.075390589"/>
    <n v="2083.407034273388"/>
    <n v="1744162.1528908366"/>
    <n v="5.151087765444216"/>
    <n v="0.48312826291576599"/>
  </r>
  <r>
    <x v="31"/>
    <s v="Smithtown"/>
    <s v="Low End"/>
    <s v="EDY's"/>
    <s v="Coffee"/>
    <n v="940.66801372923408"/>
    <n v="2605.9999160978587"/>
    <n v="2451380.7648543236"/>
    <n v="5124.7706399662138"/>
    <n v="4820707.8187149139"/>
    <n v="2518.7707238683552"/>
    <n v="2369327.0538605903"/>
    <n v="5.4480120139828099"/>
    <n v="0.49148945403046579"/>
  </r>
  <r>
    <x v="31"/>
    <s v="Smithtown"/>
    <s v="Low End"/>
    <s v="EDY's"/>
    <s v="Coffee"/>
    <n v="1294.7058752420276"/>
    <n v="3520.1157370947653"/>
    <n v="4557514.5263485136"/>
    <n v="8119.7748029524946"/>
    <n v="10512720.143024771"/>
    <n v="4599.6590658577297"/>
    <n v="5955205.616676257"/>
    <n v="6.2715207818413692"/>
    <n v="0.56647618652985443"/>
  </r>
  <r>
    <x v="31"/>
    <s v="Smithtown"/>
    <s v="Low End"/>
    <s v="EDY's"/>
    <s v="Girl Scouts® Samoas® Cookie (Jan-Apr)"/>
    <n v="732.44866995112193"/>
    <n v="1702.0775154469204"/>
    <n v="1246684.412342807"/>
    <n v="4039.1740485877249"/>
    <n v="2958487.6595891672"/>
    <n v="2337.0965331408042"/>
    <n v="1711803.2472463602"/>
    <n v="5.5146172206951629"/>
    <n v="0.57860753337875037"/>
  </r>
  <r>
    <x v="31"/>
    <s v="Smithtown"/>
    <s v="Low End"/>
    <s v="EDY's"/>
    <s v="Strawberry Cheesecake Limited Editions "/>
    <n v="921.20295941200084"/>
    <n v="2171.0172826254111"/>
    <n v="1999947.545689129"/>
    <n v="5672.6787837094053"/>
    <n v="5225688.4833467733"/>
    <n v="3501.6615010839942"/>
    <n v="3225740.937657644"/>
    <n v="6.1579033433959518"/>
    <n v="0.61728534870332152"/>
  </r>
  <r>
    <x v="31"/>
    <s v="Smithtown"/>
    <s v="Low End"/>
    <s v="EDY's"/>
    <s v="Pumpkin (Holiday)"/>
    <n v="720.68286228482157"/>
    <n v="1769.3519913332266"/>
    <n v="1275141.6575033786"/>
    <n v="5035.4355443274762"/>
    <n v="3628952.100936654"/>
    <n v="3266.0835529942497"/>
    <n v="2353810.4434332754"/>
    <n v="6.9870338367189007"/>
    <n v="0.64861987096102569"/>
  </r>
  <r>
    <x v="31"/>
    <s v="Smithtown"/>
    <s v="Low End"/>
    <s v="EDY's"/>
    <s v="Coffee"/>
    <n v="596.01174692423524"/>
    <n v="980.56896172521965"/>
    <n v="584430.61985753174"/>
    <n v="3130.9243991143139"/>
    <n v="1866067.7206038337"/>
    <n v="2150.3554373890943"/>
    <n v="1281637.1007463019"/>
    <n v="5.2531253205523072"/>
    <n v="0.68681167708725055"/>
  </r>
  <r>
    <x v="31"/>
    <s v="Smithtown"/>
    <s v="High End"/>
    <s v="Häagen-Dazs"/>
    <s v="Chocolate"/>
    <n v="753.20425283667396"/>
    <n v="2785.9801313746129"/>
    <n v="2098412.0832698341"/>
    <n v="4485.0363644329582"/>
    <n v="3378148.4638180388"/>
    <n v="1699.0562330583452"/>
    <n v="1279736.3805482048"/>
    <n v="5.9546083914710728"/>
    <n v="0.37882774965485849"/>
  </r>
  <r>
    <x v="31"/>
    <s v="Smithtown"/>
    <s v="High End"/>
    <s v="Häagen-Dazs"/>
    <s v="Pistachio"/>
    <n v="937.97387824911425"/>
    <n v="2854.676477871541"/>
    <n v="2677611.9670956912"/>
    <n v="4960.0368816609816"/>
    <n v="4652385.0301501937"/>
    <n v="2105.3604037894406"/>
    <n v="1974773.0630545025"/>
    <n v="5.2880330643319446"/>
    <n v="0.42446466710231651"/>
  </r>
  <r>
    <x v="31"/>
    <s v="Smithtown"/>
    <s v="High End"/>
    <s v="Häagen-Dazs"/>
    <s v="Almond Hazelnut Swirl"/>
    <n v="640.97689850457743"/>
    <n v="1806.6736909745778"/>
    <n v="1158036.0990507023"/>
    <n v="3297.7439090276198"/>
    <n v="2113777.6628708849"/>
    <n v="1491.070218053042"/>
    <n v="955741.56382018258"/>
    <n v="5.1448717055503517"/>
    <n v="0.45214857769010403"/>
  </r>
  <r>
    <x v="31"/>
    <s v="Smithtown"/>
    <s v="High End"/>
    <s v="Häagen-Dazs"/>
    <s v="Butter Pecan"/>
    <n v="1369.9901472889278"/>
    <n v="2949.8530742452695"/>
    <n v="4041269.6476659733"/>
    <n v="5396.6279459374"/>
    <n v="7393327.114518323"/>
    <n v="2446.7748716921305"/>
    <n v="3352057.4668523497"/>
    <n v="3.939172815670815"/>
    <n v="0.45338957886360703"/>
  </r>
  <r>
    <x v="31"/>
    <s v="Smithtown"/>
    <s v="High End"/>
    <s v="Häagen-Dazs"/>
    <s v="Banoffee"/>
    <n v="855.14159504575446"/>
    <n v="2379.2880035320845"/>
    <n v="2034628.1384136553"/>
    <n v="4657.4070309303797"/>
    <n v="3982742.4772071163"/>
    <n v="2278.1190273982952"/>
    <n v="1948114.338793461"/>
    <n v="5.4463577235781457"/>
    <n v="0.48913891619715494"/>
  </r>
  <r>
    <x v="31"/>
    <s v="Smithtown"/>
    <s v="High End"/>
    <s v="Häagen-Dazs"/>
    <s v="Waffle Cone"/>
    <n v="1986.7763703408473"/>
    <n v="4183.4740174176422"/>
    <n v="8311627.3237402653"/>
    <n v="8191.6305069350856"/>
    <n v="16274937.925741844"/>
    <n v="4008.1564895174433"/>
    <n v="7963310.6020015785"/>
    <n v="4.1230762702949537"/>
    <n v="0.48929898463121757"/>
  </r>
  <r>
    <x v="31"/>
    <s v="St James"/>
    <s v="High End"/>
    <s v="Häagen-Dazs"/>
    <s v="Belgian Chocolate"/>
    <n v="1414.6018944992304"/>
    <n v="3304.9815871556584"/>
    <n v="4675233.2144754678"/>
    <n v="6517.05383259468"/>
    <n v="9219036.6981419045"/>
    <n v="3212.0722454390216"/>
    <n v="4543803.4836664367"/>
    <n v="4.6069879150711301"/>
    <n v="0.49287182950277653"/>
  </r>
  <r>
    <x v="31"/>
    <s v="St James"/>
    <s v="High End"/>
    <s v="Häagen-Dazs"/>
    <s v="Almond Hazelnut Swirl"/>
    <n v="1078.9511625329901"/>
    <n v="2593.5801494231746"/>
    <n v="2798346.3173426203"/>
    <n v="5996.9194344271264"/>
    <n v="6470383.1953918291"/>
    <n v="3403.3392850039518"/>
    <n v="3672036.8780492088"/>
    <n v="5.5581009063918261"/>
    <n v="0.5675145918196024"/>
  </r>
  <r>
    <x v="31"/>
    <s v="St James"/>
    <s v="High End"/>
    <s v="Häagen-Dazs"/>
    <s v="Vanilla Chocolate Chip"/>
    <n v="1170.3389369912311"/>
    <n v="3108.8494834316834"/>
    <n v="3638407.5997051741"/>
    <n v="7542.3266314401908"/>
    <n v="8827078.532280365"/>
    <n v="4433.4771480085074"/>
    <n v="5188670.9325751904"/>
    <n v="6.4445660936740268"/>
    <n v="0.58781293421151459"/>
  </r>
  <r>
    <x v="31"/>
    <s v="St James"/>
    <s v="High End"/>
    <s v="Häagen-Dazs"/>
    <s v="Strawberry Cheesecake"/>
    <n v="506.14464570631765"/>
    <n v="849.69827002004604"/>
    <n v="430070.22983656725"/>
    <n v="2477.3463008556578"/>
    <n v="1253895.5657384435"/>
    <n v="1627.6480308356117"/>
    <n v="823825.33590187621"/>
    <n v="4.8945421469361907"/>
    <n v="0.65701271972894293"/>
  </r>
  <r>
    <x v="31"/>
    <s v="St James"/>
    <s v="Low End"/>
    <s v="Baskin-Robbins"/>
    <s v="Fudge Ribbon"/>
    <n v="873.34105418838897"/>
    <n v="3509.6418213208603"/>
    <n v="3065114.2880560178"/>
    <n v="5494.863036411386"/>
    <n v="4798889.4768403322"/>
    <n v="1985.2212150905257"/>
    <n v="1733775.1887843143"/>
    <n v="6.2917722807819425"/>
    <n v="0.3612867512685165"/>
  </r>
  <r>
    <x v="31"/>
    <s v="St James"/>
    <s v="Low End"/>
    <s v="Baskin-Robbins"/>
    <s v="Chocolate Mint"/>
    <n v="819.85406313750343"/>
    <n v="3016.4573239519877"/>
    <n v="2473054.7933229175"/>
    <n v="4748.9532830678418"/>
    <n v="3893448.6447733566"/>
    <n v="1732.495959115854"/>
    <n v="1420393.8514504391"/>
    <n v="5.7924373331688441"/>
    <n v="0.36481638286335283"/>
  </r>
  <r>
    <x v="31"/>
    <s v="St James"/>
    <s v="Low End"/>
    <s v="Baskin-Robbins"/>
    <s v="Very Berry Strawberry"/>
    <n v="1145.4281875307177"/>
    <n v="3660.6201584280871"/>
    <n v="4192977.5133066922"/>
    <n v="6799.1672891097114"/>
    <n v="7787957.8646830795"/>
    <n v="3138.5471306816244"/>
    <n v="3594980.3513763873"/>
    <n v="5.9359175574045961"/>
    <n v="0.46160757593193275"/>
  </r>
  <r>
    <x v="31"/>
    <s v="St James"/>
    <s v="Low End"/>
    <s v="Baskin-Robbins"/>
    <s v="Peppermint Stick"/>
    <n v="1108.8541317485606"/>
    <n v="3810.8601326907642"/>
    <n v="4225688.0036500217"/>
    <n v="7625.9479569627656"/>
    <n v="8456063.9005776569"/>
    <n v="3815.0878242720014"/>
    <n v="4230375.8969276352"/>
    <n v="6.8773229396163673"/>
    <n v="0.50027719121642955"/>
  </r>
  <r>
    <x v="31"/>
    <s v="St James"/>
    <s v="Low End"/>
    <s v="Baskin-Robbins"/>
    <s v="Date Nut"/>
    <n v="1246.4701921078101"/>
    <n v="3711.0780073649271"/>
    <n v="4625748.1167672295"/>
    <n v="7621.6230907043391"/>
    <n v="9500125.9980435595"/>
    <n v="3910.545083339412"/>
    <n v="4874377.88127633"/>
    <n v="6.114565064581285"/>
    <n v="0.51308560352569543"/>
  </r>
  <r>
    <x v="31"/>
    <s v="St James"/>
    <s v="Low End"/>
    <s v="Baskin-Robbins"/>
    <s v="Lemon Custard"/>
    <n v="1619.4945191055881"/>
    <n v="3670.2954479698865"/>
    <n v="5944023.3614854207"/>
    <n v="8278.3343343248034"/>
    <n v="13406717.081762627"/>
    <n v="4608.0388863549169"/>
    <n v="7462693.720277206"/>
    <n v="5.111677894962404"/>
    <n v="0.55663841302572337"/>
  </r>
  <r>
    <x v="31"/>
    <s v="St James"/>
    <s v="Low End"/>
    <s v="Baskin-Robbins"/>
    <s v="Chocolate"/>
    <n v="856.42014243164192"/>
    <n v="2455.3560588018577"/>
    <n v="2102816.3855994819"/>
    <n v="5624.3984391971771"/>
    <n v="4816848.1123895505"/>
    <n v="3169.0423803953195"/>
    <n v="2714031.7267900687"/>
    <n v="6.5673355407402827"/>
    <n v="0.56344556927365663"/>
  </r>
  <r>
    <x v="31"/>
    <s v="St James"/>
    <s v="Low End"/>
    <s v="Baskin-Robbins"/>
    <s v="Rocky Road"/>
    <n v="513.42268421418385"/>
    <n v="1111.0600769598122"/>
    <n v="570443.44703592453"/>
    <n v="3143.4057172890734"/>
    <n v="1613895.8009447681"/>
    <n v="2032.3456403292612"/>
    <n v="1043452.3539088436"/>
    <n v="6.1224519561308339"/>
    <n v="0.64654257932761883"/>
  </r>
  <r>
    <x v="31"/>
    <s v="St James"/>
    <s v="Low End"/>
    <s v="Baskin-Robbins"/>
    <s v="Coffee Candy"/>
    <n v="413"/>
    <n v="842.58130571995434"/>
    <n v="347986.07926234114"/>
    <n v="2690.0041134217422"/>
    <n v="1110971.6988431795"/>
    <n v="1847.4228077017879"/>
    <n v="762985.61958083836"/>
    <n v="6.5133271511422333"/>
    <n v="0.68677322777466943"/>
  </r>
  <r>
    <x v="31"/>
    <s v="St James"/>
    <s v="High End"/>
    <s v="Ben and Jerry's"/>
    <s v="Key Lime Pie"/>
    <n v="641.31956583616034"/>
    <n v="2692.3720044702609"/>
    <n v="1726670.8449763004"/>
    <n v="4558.5359434874063"/>
    <n v="2923478.2921258751"/>
    <n v="1866.1639390171454"/>
    <n v="1196807.4471495748"/>
    <n v="7.1080568663828787"/>
    <n v="0.40937791478495578"/>
  </r>
  <r>
    <x v="31"/>
    <s v="St James"/>
    <s v="High End"/>
    <s v="Ben and Jerry's"/>
    <s v="Turtle Soup"/>
    <n v="1169.2010970490637"/>
    <n v="4177.7567743180225"/>
    <n v="4884637.8037367901"/>
    <n v="7568.2241539480483"/>
    <n v="8848775.9835092798"/>
    <n v="3390.4673796300258"/>
    <n v="3964138.1797724897"/>
    <n v="6.4729875579568148"/>
    <n v="0.44798717779273894"/>
  </r>
  <r>
    <x v="31"/>
    <s v="St James"/>
    <s v="High End"/>
    <s v="Ben and Jerry's"/>
    <s v="Brownie Batter"/>
    <n v="1326.8049475827322"/>
    <n v="2924.8239618255916"/>
    <n v="3880670.903358723"/>
    <n v="5310.0155556662739"/>
    <n v="7045354.9109992832"/>
    <n v="2385.1915938406823"/>
    <n v="3164684.0076405602"/>
    <n v="4.0021071411743216"/>
    <n v="0.44918730817943914"/>
  </r>
  <r>
    <x v="31"/>
    <s v="St James"/>
    <s v="High End"/>
    <s v="Ben and Jerry's"/>
    <s v="Strawberry Banana"/>
    <n v="548.32638880436355"/>
    <n v="1612.3250767867003"/>
    <n v="884080.38693316956"/>
    <n v="2993.5876480209381"/>
    <n v="1641463.1046086692"/>
    <n v="1381.2625712342378"/>
    <n v="757382.71767549962"/>
    <n v="5.4594995045715651"/>
    <n v="0.4614070919711975"/>
  </r>
  <r>
    <x v="31"/>
    <s v="St James"/>
    <s v="High End"/>
    <s v="Ben and Jerry's"/>
    <s v="Peanut Butter Cookie Dough"/>
    <n v="993.89415260875239"/>
    <n v="3106.7446639330674"/>
    <n v="3087775.355131519"/>
    <n v="5949.9007246065012"/>
    <n v="5913571.5387889799"/>
    <n v="2843.1560606734338"/>
    <n v="2825796.1836574608"/>
    <n v="5.9864530936109519"/>
    <n v="0.47784932762243137"/>
  </r>
  <r>
    <x v="31"/>
    <s v="St James"/>
    <s v="High End"/>
    <s v="Ben and Jerry's"/>
    <s v="Orange &amp; Cream"/>
    <n v="745.81018446167036"/>
    <n v="2330.3678753657487"/>
    <n v="1738012.0949900798"/>
    <n v="4696.0422129160934"/>
    <n v="3502356.1090547424"/>
    <n v="2365.6743375503447"/>
    <n v="1764344.0140646626"/>
    <n v="6.2965648777050705"/>
    <n v="0.50375917214793009"/>
  </r>
  <r>
    <x v="31"/>
    <s v="St James"/>
    <s v="High End"/>
    <s v="Ben and Jerry's"/>
    <s v="Half Baked"/>
    <n v="817.50517695539179"/>
    <n v="2481.0286421981059"/>
    <n v="2028253.7591715581"/>
    <n v="5186.4565133083015"/>
    <n v="4239955.0496835476"/>
    <n v="2705.4278711101956"/>
    <n v="2211701.2905119895"/>
    <n v="6.3442491368972789"/>
    <n v="0.52163319294553878"/>
  </r>
  <r>
    <x v="31"/>
    <s v="St James"/>
    <s v="High End"/>
    <s v="Ben and Jerry's"/>
    <s v="Coffee"/>
    <n v="1006.3187971109535"/>
    <n v="2475.1647865122786"/>
    <n v="2490804.8506144262"/>
    <n v="5585.3934399043374"/>
    <n v="5620686.4078359436"/>
    <n v="3110.2286533920587"/>
    <n v="3129881.5572215174"/>
    <n v="5.5503220807754721"/>
    <n v="0.5568504147212463"/>
  </r>
  <r>
    <x v="31"/>
    <s v="St James"/>
    <s v="High End"/>
    <s v="Ben and Jerry's"/>
    <s v="Orange &amp; Cream"/>
    <n v="555.23060940223979"/>
    <n v="1158.7605653892833"/>
    <n v="643379.33487237571"/>
    <n v="2948.5352607112995"/>
    <n v="1637117.0296487268"/>
    <n v="1789.7746953220162"/>
    <n v="993737.6947763511"/>
    <n v="5.310469579272092"/>
    <n v="0.60700467760058396"/>
  </r>
  <r>
    <x v="31"/>
    <s v="St James"/>
    <s v="High End"/>
    <s v="Ben and Jerry's"/>
    <s v="Strawberry Cheesecake"/>
    <n v="552.79253017577923"/>
    <n v="1281.4106864174285"/>
    <n v="708354.25553897233"/>
    <n v="3765.6594422192943"/>
    <n v="2081628.4108447172"/>
    <n v="2484.2487558018656"/>
    <n v="1373274.1553057448"/>
    <n v="6.8120664384192642"/>
    <n v="0.65971147787537887"/>
  </r>
  <r>
    <x v="31"/>
    <s v="St James"/>
    <s v="High End"/>
    <s v="Ben and Jerry's"/>
    <s v="Gingersnap"/>
    <n v="498.81890493499407"/>
    <n v="937.011036751652"/>
    <n v="467398.81926446251"/>
    <n v="2771.0770141684502"/>
    <n v="1382265.6016980393"/>
    <n v="1834.0659774167982"/>
    <n v="914866.78243357688"/>
    <n v="5.5552766480043019"/>
    <n v="0.66186034095741941"/>
  </r>
  <r>
    <x v="31"/>
    <s v="St James"/>
    <s v="High End"/>
    <s v="Ben and Jerry's"/>
    <s v="Vanilla HEATH Bar Crunch"/>
    <n v="630.39165921652898"/>
    <n v="1236.7576341413239"/>
    <n v="779641.69703505805"/>
    <n v="3711.3059773675654"/>
    <n v="2339576.3329329612"/>
    <n v="2474.5483432262417"/>
    <n v="1559934.6358979032"/>
    <n v="5.8873018433970019"/>
    <n v="0.66675945295716155"/>
  </r>
  <r>
    <x v="31"/>
    <s v="St James"/>
    <s v="Low End"/>
    <s v="EDY's"/>
    <s v="Coffee"/>
    <n v="1480.5190942431614"/>
    <n v="4000.391058179353"/>
    <n v="5922655.3460741378"/>
    <n v="6885.2277438986093"/>
    <n v="10193711.143054655"/>
    <n v="2884.8366857192564"/>
    <n v="4271055.796980517"/>
    <n v="4.6505497772173783"/>
    <n v="0.41898929026358989"/>
  </r>
  <r>
    <x v="31"/>
    <s v="St James"/>
    <s v="Low End"/>
    <s v="EDY's"/>
    <s v="Coffee"/>
    <n v="1013.0067039560641"/>
    <n v="3160.9914620494883"/>
    <n v="3202105.5422040122"/>
    <n v="6063.4996259205891"/>
    <n v="6142365.770492644"/>
    <n v="2902.5081638711008"/>
    <n v="2940260.2282886319"/>
    <n v="5.9856460991235192"/>
    <n v="0.47868530435184586"/>
  </r>
  <r>
    <x v="31"/>
    <s v="St James"/>
    <s v="Low End"/>
    <s v="EDY's"/>
    <s v="Coffee"/>
    <n v="708.41868372850547"/>
    <n v="2154.0765975257227"/>
    <n v="1525988.1078695501"/>
    <n v="4609.1921109341456"/>
    <n v="3265237.8082797788"/>
    <n v="2455.1155134084229"/>
    <n v="1739249.7004102287"/>
    <n v="6.5063107690431456"/>
    <n v="0.53265636456859344"/>
  </r>
  <r>
    <x v="31"/>
    <s v="St James"/>
    <s v="Low End"/>
    <s v="EDY's"/>
    <s v="Strawberry Cheesecake Limited Editions "/>
    <n v="893.55308215871241"/>
    <n v="2217.8400917833287"/>
    <n v="1981757.8497481551"/>
    <n v="5374.0732284171982"/>
    <n v="4802019.6969988095"/>
    <n v="3156.2331366338694"/>
    <n v="2820261.8472506544"/>
    <n v="6.0142741776841167"/>
    <n v="0.58730743004100461"/>
  </r>
  <r>
    <x v="31"/>
    <s v="St James"/>
    <s v="Low End"/>
    <s v="EDY's"/>
    <s v="Pumpkin (Holiday)"/>
    <n v="613.18595217550182"/>
    <n v="1313.3789054787344"/>
    <n v="805345.49472319614"/>
    <n v="3325.4677093021901"/>
    <n v="2039130.0837573484"/>
    <n v="2012.0888038234557"/>
    <n v="1233784.5890341522"/>
    <n v="5.4232614062730482"/>
    <n v="0.60505438022902003"/>
  </r>
  <r>
    <x v="31"/>
    <s v="St James"/>
    <s v="Low End"/>
    <s v="EDY's"/>
    <s v="Girl Scouts® Samoas® Cookie (Jan-Apr)"/>
    <n v="761.77099092213803"/>
    <n v="1534.2529222482935"/>
    <n v="1168749.3689062686"/>
    <n v="4076.8139388810896"/>
    <n v="3105598.5940266321"/>
    <n v="2542.5610166327961"/>
    <n v="1936849.2251203635"/>
    <n v="5.3517579265469664"/>
    <n v="0.62366373711198109"/>
  </r>
  <r>
    <x v="31"/>
    <s v="St James"/>
    <s v="Low End"/>
    <s v="EDY's"/>
    <s v="Coffee"/>
    <n v="545.83366248685422"/>
    <n v="1090.9581715462339"/>
    <n v="595481.69439504261"/>
    <n v="3456.3360372459192"/>
    <n v="1886584.5579952402"/>
    <n v="2365.3778656996856"/>
    <n v="1291102.8636001977"/>
    <n v="6.3322148756795684"/>
    <n v="0.68435992340156493"/>
  </r>
  <r>
    <x v="31"/>
    <s v="St James"/>
    <s v="High End"/>
    <s v="Häagen-Dazs"/>
    <s v="Banoffee"/>
    <n v="1085.2833201997601"/>
    <n v="3955.0077817055421"/>
    <n v="4292303.9767452786"/>
    <n v="7079.5065178163277"/>
    <n v="7683270.3390315454"/>
    <n v="3124.4987361107856"/>
    <n v="3390966.3622862669"/>
    <n v="6.5231874350683423"/>
    <n v="0.44134414287883678"/>
  </r>
  <r>
    <x v="31"/>
    <s v="St James"/>
    <s v="High End"/>
    <s v="Häagen-Dazs"/>
    <s v="Vanilla Chocolate Chip"/>
    <n v="1100.9122182946819"/>
    <n v="2264.9249599799859"/>
    <n v="2493483.5619625598"/>
    <n v="4080.6129777397314"/>
    <n v="4492396.6853255155"/>
    <n v="1815.6880177597454"/>
    <n v="1998913.1233629556"/>
    <n v="3.7065743389246961"/>
    <n v="0.4449547231419782"/>
  </r>
  <r>
    <x v="31"/>
    <s v="St James"/>
    <s v="High End"/>
    <s v="Häagen-Dazs"/>
    <s v="Almond Hazelnut Swirl"/>
    <n v="809.29337902293912"/>
    <n v="2652.7578796808516"/>
    <n v="2146859.3881766438"/>
    <n v="4955.8615992441128"/>
    <n v="4010745.9796222951"/>
    <n v="2303.1037195632612"/>
    <n v="1863886.5914456514"/>
    <n v="6.1236897863013908"/>
    <n v="0.4647231714288671"/>
  </r>
  <r>
    <x v="31"/>
    <s v="St James"/>
    <s v="High End"/>
    <s v="Häagen-Dazs"/>
    <s v="Belgian Chocolate"/>
    <n v="1110.6964888926836"/>
    <n v="3124.6197326188717"/>
    <n v="3470504.1661445769"/>
    <n v="6459.0966005933433"/>
    <n v="7174095.9156976948"/>
    <n v="3334.4768679744716"/>
    <n v="3703591.7495531179"/>
    <n v="5.8153569991319438"/>
    <n v="0.51624508412959191"/>
  </r>
  <r>
    <x v="31"/>
    <s v="St James"/>
    <s v="High End"/>
    <s v="Häagen-Dazs"/>
    <s v="Chocolate"/>
    <n v="1094.1773123885903"/>
    <n v="3594.7068437154221"/>
    <n v="3933246.6730814129"/>
    <n v="7616.2162107836984"/>
    <n v="8333490.98408572"/>
    <n v="4021.5093670682763"/>
    <n v="4400244.3110043071"/>
    <n v="6.9606782415890986"/>
    <n v="0.52801932820319297"/>
  </r>
  <r>
    <x v="31"/>
    <s v="St James"/>
    <s v="High End"/>
    <s v="Häagen-Dazs"/>
    <s v="Pistachio"/>
    <n v="1455.7574622724362"/>
    <n v="4307.7714905309276"/>
    <n v="6271070.4931048527"/>
    <n v="9724.9338386575455"/>
    <n v="14157145.00573145"/>
    <n v="5417.1623481266179"/>
    <n v="7886074.5126265977"/>
    <n v="6.6803255972852318"/>
    <n v="0.55703847841029808"/>
  </r>
  <r>
    <x v="31"/>
    <s v="St James"/>
    <s v="High End"/>
    <s v="Häagen-Dazs"/>
    <s v="Butter Pecan"/>
    <n v="1117.7737694320203"/>
    <n v="3027.361625349216"/>
    <n v="3383905.4154004408"/>
    <n v="6921.6275488016217"/>
    <n v="7736813.7158285044"/>
    <n v="3894.2659234524058"/>
    <n v="4352908.3004280636"/>
    <n v="6.1923331340283116"/>
    <n v="0.56262286521421412"/>
  </r>
  <r>
    <x v="31"/>
    <s v="St James"/>
    <s v="High End"/>
    <s v="Häagen-Dazs"/>
    <s v="Almond Hazelnut Swirl"/>
    <n v="1190.818103087463"/>
    <n v="3216.9961165464956"/>
    <n v="3830857.2131456328"/>
    <n v="7941.3996783693528"/>
    <n v="9456762.5008551814"/>
    <n v="4724.4035618228572"/>
    <n v="5625905.2877095491"/>
    <n v="6.6688603891555669"/>
    <n v="0.59490817150169462"/>
  </r>
  <r>
    <x v="31"/>
    <s v="St James"/>
    <s v="High End"/>
    <s v="Häagen-Dazs"/>
    <s v="Strawberry Cheesecake"/>
    <n v="693.55308215871241"/>
    <n v="1286.5001703346784"/>
    <n v="892256.15833332471"/>
    <n v="4019.758212560695"/>
    <n v="2787915.6978542665"/>
    <n v="2733.2580422260166"/>
    <n v="1895659.5395209417"/>
    <n v="5.7958912100124085"/>
    <n v="0.67995583258846237"/>
  </r>
  <r>
    <x v="31"/>
    <s v="Stony Brook"/>
    <s v="Low End"/>
    <s v="Baskin-Robbins"/>
    <s v="Fudge Ribbon"/>
    <n v="1150.6751596072279"/>
    <n v="4115.087747570361"/>
    <n v="4735129.2507332731"/>
    <n v="7003.0197019301522"/>
    <n v="8058200.813251039"/>
    <n v="2887.9319543597912"/>
    <n v="3323071.5625177659"/>
    <n v="6.0860092819945528"/>
    <n v="0.41238381116703521"/>
  </r>
  <r>
    <x v="31"/>
    <s v="Stony Brook"/>
    <s v="Low End"/>
    <s v="Baskin-Robbins"/>
    <s v="Chocolate Mint"/>
    <n v="891.83946945125388"/>
    <n v="3537.355835848296"/>
    <n v="3154753.5519032408"/>
    <n v="6053.2921375081896"/>
    <n v="5398564.8483487507"/>
    <n v="2515.9363016598936"/>
    <n v="2243811.2964455099"/>
    <n v="6.787423460000892"/>
    <n v="0.41563107223428464"/>
  </r>
  <r>
    <x v="31"/>
    <s v="Stony Brook"/>
    <s v="Low End"/>
    <s v="Baskin-Robbins"/>
    <s v="Very Berry Strawberry"/>
    <n v="1249.9710062837896"/>
    <n v="4291.4425906601273"/>
    <n v="5364178.8134565521"/>
    <n v="8663.9620155527373"/>
    <n v="10829701.318984985"/>
    <n v="4372.51942489261"/>
    <n v="5465522.5055284332"/>
    <n v="6.9313303844630916"/>
    <n v="0.50467896985737826"/>
  </r>
  <r>
    <x v="31"/>
    <s v="Stony Brook"/>
    <s v="Low End"/>
    <s v="Baskin-Robbins"/>
    <s v="Peppermint Stick"/>
    <n v="1409.7395449234168"/>
    <n v="4468.2335055799167"/>
    <n v="6299045.4687677948"/>
    <n v="9718.939108194385"/>
    <n v="13701172.795524351"/>
    <n v="5250.7056026144683"/>
    <n v="7402127.3267565565"/>
    <n v="6.8941381003271491"/>
    <n v="0.54025501591911518"/>
  </r>
  <r>
    <x v="31"/>
    <s v="Stony Brook"/>
    <s v="Low End"/>
    <s v="Baskin-Robbins"/>
    <s v="Date Nut"/>
    <n v="1561.1172113185912"/>
    <n v="4351.3601526849598"/>
    <n v="6792983.2270023832"/>
    <n v="9713.6977888602905"/>
    <n v="15164220.803737143"/>
    <n v="5362.3376361753308"/>
    <n v="8371237.5767347598"/>
    <n v="6.2222732018024809"/>
    <n v="0.55203875524363977"/>
  </r>
  <r>
    <x v="31"/>
    <s v="Stony Brook"/>
    <s v="Low End"/>
    <s v="Baskin-Robbins"/>
    <s v="Lemon Custard"/>
    <n v="1781.4439710161471"/>
    <n v="4303.3616143032832"/>
    <n v="7666197.6029028976"/>
    <n v="10550.230578140217"/>
    <n v="18794644.656258091"/>
    <n v="6246.8689638369342"/>
    <n v="11128447.053355195"/>
    <n v="5.9222915510064"/>
    <n v="0.5921073399836656"/>
  </r>
  <r>
    <x v="31"/>
    <s v="Stony Brook"/>
    <s v="Low End"/>
    <s v="Baskin-Robbins"/>
    <s v="Chocolate"/>
    <n v="912.06215667480615"/>
    <n v="2878.739624437138"/>
    <n v="2625589.4703693576"/>
    <n v="7167.639563214685"/>
    <n v="6537332.7982932515"/>
    <n v="4288.8999387775475"/>
    <n v="3911743.3279238939"/>
    <n v="7.8587183019920994"/>
    <n v="0.59836992373176434"/>
  </r>
  <r>
    <x v="31"/>
    <s v="Stony Brook"/>
    <s v="Low End"/>
    <s v="Baskin-Robbins"/>
    <s v="Rocky Road"/>
    <n v="754.76495263560219"/>
    <n v="1302.6869242903019"/>
    <n v="983222.43471098808"/>
    <n v="4006.0385362628622"/>
    <n v="3023617.4860788365"/>
    <n v="2703.35161197256"/>
    <n v="2040395.0513678484"/>
    <n v="5.3076636935432315"/>
    <n v="0.67481917298140925"/>
  </r>
  <r>
    <x v="31"/>
    <s v="Stony Brook"/>
    <s v="Low End"/>
    <s v="Baskin-Robbins"/>
    <s v="Coffee Candy"/>
    <n v="644.29999999999995"/>
    <n v="987.86593701270363"/>
    <n v="636482.02321728494"/>
    <n v="3428.0828398264871"/>
    <n v="2208713.7737002056"/>
    <n v="2440.2169028137832"/>
    <n v="1572231.7504829206"/>
    <n v="5.3206314447097425"/>
    <n v="0.71183136955269588"/>
  </r>
  <r>
    <x v="31"/>
    <s v="Stony Brook"/>
    <s v="High End"/>
    <s v="Ben and Jerry's"/>
    <s v="Key Lime Pie"/>
    <n v="895.45152241977644"/>
    <n v="3156.7122552877327"/>
    <n v="2826682.7948385663"/>
    <n v="5172.2737140258059"/>
    <n v="4631520.3715961995"/>
    <n v="2015.5614587380733"/>
    <n v="1804837.5767576331"/>
    <n v="5.7761627341352701"/>
    <n v="0.38968576880848677"/>
  </r>
  <r>
    <x v="31"/>
    <s v="Stony Brook"/>
    <s v="High End"/>
    <s v="Ben and Jerry's"/>
    <s v="Turtle Soup"/>
    <n v="1476.1212067539702"/>
    <n v="4897.7052128920632"/>
    <n v="7229606.5291794427"/>
    <n v="9643.9655177247805"/>
    <n v="14235662.017917581"/>
    <n v="4746.2603048327173"/>
    <n v="7006055.4887381382"/>
    <n v="6.533315471384709"/>
    <n v="0.49214820356931993"/>
  </r>
  <r>
    <x v="31"/>
    <s v="Stony Brook"/>
    <s v="High End"/>
    <s v="Ben and Jerry's"/>
    <s v="Brownie Batter"/>
    <n v="1459.4854423410056"/>
    <n v="3429.6709686335221"/>
    <n v="5005554.8507402008"/>
    <n v="6768.0053167511487"/>
    <n v="9877805.2334848288"/>
    <n v="3338.3343481176266"/>
    <n v="4872250.382744628"/>
    <n v="4.637254418855532"/>
    <n v="0.49325232352508408"/>
  </r>
  <r>
    <x v="31"/>
    <s v="Stony Brook"/>
    <s v="High End"/>
    <s v="Ben and Jerry's"/>
    <s v="Strawberry Banana"/>
    <n v="593.15902768479987"/>
    <n v="1890.2235096800339"/>
    <n v="1121203.1391087589"/>
    <n v="3814.7378860054869"/>
    <n v="2262746.2153353835"/>
    <n v="1924.514376325453"/>
    <n v="1141543.0762266247"/>
    <n v="6.4312228389999468"/>
    <n v="0.50449452461350186"/>
  </r>
  <r>
    <x v="31"/>
    <s v="Stony Brook"/>
    <s v="High End"/>
    <s v="Ben and Jerry's"/>
    <s v="Peanut Butter Cookie Dough"/>
    <n v="1193.2835678696276"/>
    <n v="3642.2838504161305"/>
    <n v="4346277.4682184849"/>
    <n v="7582.1106716341783"/>
    <n v="9047608.0742300116"/>
    <n v="3939.8268212180478"/>
    <n v="4701330.6060115267"/>
    <n v="6.3539890062933999"/>
    <n v="0.51962138141263692"/>
  </r>
  <r>
    <x v="31"/>
    <s v="Stony Brook"/>
    <s v="High End"/>
    <s v="Ben and Jerry's"/>
    <s v="Orange &amp; Cream"/>
    <n v="1010.3912029078375"/>
    <n v="2732.2371919433558"/>
    <n v="2760628.4229971794"/>
    <n v="5984.6406583989246"/>
    <n v="6046828.2738108421"/>
    <n v="3252.4034664555688"/>
    <n v="3286199.8508136626"/>
    <n v="5.9230926013365259"/>
    <n v="0.54345843837609575"/>
  </r>
  <r>
    <x v="31"/>
    <s v="Stony Brook"/>
    <s v="High End"/>
    <s v="Ben and Jerry's"/>
    <s v="Half Baked"/>
    <n v="1089.255694650931"/>
    <n v="2908.9945277828133"/>
    <n v="3168638.8550958252"/>
    <n v="6609.8870721124022"/>
    <n v="7199857.1342980033"/>
    <n v="3700.8925443295889"/>
    <n v="4031218.2792021781"/>
    <n v="6.0682602850478036"/>
    <n v="0.55990253750989571"/>
  </r>
  <r>
    <x v="31"/>
    <s v="Stony Brook"/>
    <s v="High End"/>
    <s v="Ben and Jerry's"/>
    <s v="Coffee"/>
    <n v="1206.950676822049"/>
    <n v="2902.4787822337471"/>
    <n v="3503148.7306786575"/>
    <n v="7119.1948415655606"/>
    <n v="8592517.0324555933"/>
    <n v="4216.7160593318131"/>
    <n v="5089368.3017769363"/>
    <n v="5.898496913155304"/>
    <n v="0.59230238154354653"/>
  </r>
  <r>
    <x v="31"/>
    <s v="Stony Brook"/>
    <s v="High End"/>
    <s v="Ben and Jerry's"/>
    <s v="Orange &amp; Cream"/>
    <n v="600.75367034246381"/>
    <n v="1358.4565337540778"/>
    <n v="816097.74865346332"/>
    <n v="3757.2538518980659"/>
    <n v="2257184.0419361228"/>
    <n v="2398.7973181439884"/>
    <n v="1441086.2932826595"/>
    <n v="6.2542337024028791"/>
    <n v="0.63844430339253733"/>
  </r>
  <r>
    <x v="31"/>
    <s v="Stony Brook"/>
    <s v="High End"/>
    <s v="Ben and Jerry's"/>
    <s v="Strawberry Cheesecake"/>
    <n v="798.07178319335719"/>
    <n v="1502.4719488675933"/>
    <n v="1199080.4674307588"/>
    <n v="4799.2264721571992"/>
    <n v="3830127.2285832609"/>
    <n v="3296.7545232896059"/>
    <n v="2631046.7611525021"/>
    <n v="6.0135273207553563"/>
    <n v="0.68693455964534866"/>
  </r>
  <r>
    <x v="31"/>
    <s v="Stony Brook"/>
    <s v="High End"/>
    <s v="Ben and Jerry's"/>
    <s v="Gingersnap"/>
    <n v="538.70079542849351"/>
    <n v="1098.7617501219995"/>
    <n v="591903.82877712476"/>
    <n v="3531.9910522007535"/>
    <n v="1902686.3892668677"/>
    <n v="2433.2293020787538"/>
    <n v="1310782.560489743"/>
    <n v="6.5564986763966751"/>
    <n v="0.68891151368082582"/>
  </r>
  <r>
    <x v="31"/>
    <s v="Stony Brook"/>
    <s v="High End"/>
    <s v="Ben and Jerry's"/>
    <s v="Vanilla HEATH Bar Crunch"/>
    <n v="793.43082513818194"/>
    <n v="1450.2489303637508"/>
    <n v="1150672.2054742766"/>
    <n v="4730.3893448519466"/>
    <n v="3753236.7211107439"/>
    <n v="3280.1404144881958"/>
    <n v="2602564.5156364674"/>
    <n v="5.9619429885751085"/>
    <n v="0.69341869672058865"/>
  </r>
  <r>
    <x v="31"/>
    <s v="Stony Brook"/>
    <s v="Low End"/>
    <s v="EDY's"/>
    <s v="Coffee"/>
    <n v="1628.5710036674777"/>
    <n v="4691.0966097852415"/>
    <n v="7639783.9140990525"/>
    <n v="8776.1171501084536"/>
    <n v="14292529.915455488"/>
    <n v="4085.0205403232121"/>
    <n v="6652746.0013564359"/>
    <n v="5.3888452700833946"/>
    <n v="0.46547014704250278"/>
  </r>
  <r>
    <x v="31"/>
    <s v="Stony Brook"/>
    <s v="Low End"/>
    <s v="EDY's"/>
    <s v="Coffee"/>
    <n v="1304.3073743516707"/>
    <n v="3706.7442974878563"/>
    <n v="4834733.9220494134"/>
    <n v="7728.671227202577"/>
    <n v="10080562.875579897"/>
    <n v="4021.9269297147207"/>
    <n v="5245828.9535304839"/>
    <n v="5.9254983749856134"/>
    <n v="0.52039048000369825"/>
  </r>
  <r>
    <x v="31"/>
    <s v="Stony Brook"/>
    <s v="Low End"/>
    <s v="EDY's"/>
    <s v="Coffee"/>
    <n v="969.2605521013561"/>
    <n v="2525.9678900793774"/>
    <n v="2448321.0317286351"/>
    <n v="5874.9431118087668"/>
    <n v="5694350.6041158242"/>
    <n v="3348.9752217293894"/>
    <n v="3246029.5723871891"/>
    <n v="6.0612629896800145"/>
    <n v="0.57004385540310587"/>
  </r>
  <r>
    <x v="31"/>
    <s v="Stony Brook"/>
    <s v="Low End"/>
    <s v="EDY's"/>
    <s v="Strawberry Cheesecake Limited Editions "/>
    <n v="952.90839037458375"/>
    <n v="2600.5469871231248"/>
    <n v="2478083.0435929704"/>
    <n v="6849.3636995291272"/>
    <n v="6526816.1380084045"/>
    <n v="4248.8167124060019"/>
    <n v="4048733.0944154342"/>
    <n v="7.1878511814096582"/>
    <n v="0.62032283563772428"/>
  </r>
  <r>
    <x v="31"/>
    <s v="Stony Brook"/>
    <s v="Low End"/>
    <s v="EDY's"/>
    <s v="Pumpkin (Holiday)"/>
    <n v="664.50454739305201"/>
    <n v="1539.958195988806"/>
    <n v="1023309.2240297624"/>
    <n v="4238.2229870185593"/>
    <n v="2816318.4477395965"/>
    <n v="2698.2647910297533"/>
    <n v="1793009.223709834"/>
    <n v="6.3780195389869405"/>
    <n v="0.63665002981069851"/>
  </r>
  <r>
    <x v="31"/>
    <s v="Stony Brook"/>
    <s v="Low End"/>
    <s v="EDY's"/>
    <s v="Girl Scouts® Samoas® Cookie (Jan-Apr)"/>
    <n v="827.94809001435192"/>
    <n v="1799.1092231727991"/>
    <n v="1489569.0450531235"/>
    <n v="5196.2930397451"/>
    <n v="4302260.8974118261"/>
    <n v="3397.1838165723011"/>
    <n v="2812691.8523587026"/>
    <n v="6.2761097010985623"/>
    <n v="0.65377063814302272"/>
  </r>
  <r>
    <x v="31"/>
    <s v="Stony Brook"/>
    <s v="Low End"/>
    <s v="EDY's"/>
    <s v="Coffee"/>
    <n v="790.4170287355397"/>
    <n v="1278.9293578902098"/>
    <n v="1010887.5430262312"/>
    <n v="4404.1955045238819"/>
    <n v="3481151.1246561878"/>
    <n v="3125.2661466336722"/>
    <n v="2470263.5816299566"/>
    <n v="5.5719896515507035"/>
    <n v="0.70961112952943961"/>
  </r>
  <r>
    <x v="31"/>
    <s v="Stony Brook"/>
    <s v="High End"/>
    <s v="Häagen-Dazs"/>
    <s v="Banoffee"/>
    <n v="1383.8116522197363"/>
    <n v="4637.2650518143091"/>
    <n v="6417101.4131319998"/>
    <n v="9022.5591065615681"/>
    <n v="12485522.424501192"/>
    <n v="4385.294054747259"/>
    <n v="6068421.011369192"/>
    <n v="6.5200774195597466"/>
    <n v="0.48603661144852978"/>
  </r>
  <r>
    <x v="31"/>
    <s v="Stony Brook"/>
    <s v="High End"/>
    <s v="Häagen-Dazs"/>
    <s v="Vanilla Chocolate Chip"/>
    <n v="1211.0034401241503"/>
    <n v="2655.6297915690348"/>
    <n v="3215976.8132862812"/>
    <n v="5200.5741542577953"/>
    <n v="6297913.1914269337"/>
    <n v="2544.9443626887605"/>
    <n v="3081936.3781406526"/>
    <n v="4.2944338405220712"/>
    <n v="0.48935834529062006"/>
  </r>
  <r>
    <x v="31"/>
    <s v="Stony Brook"/>
    <s v="High End"/>
    <s v="Häagen-Dazs"/>
    <s v="Almond Hazelnut Swirl"/>
    <n v="1080.222716925233"/>
    <n v="3110.7754837791904"/>
    <n v="3360330.3448323631"/>
    <n v="6316.8766501362797"/>
    <n v="6823633.6574917771"/>
    <n v="3206.1011663570894"/>
    <n v="3463303.312659414"/>
    <n v="5.8477539410731527"/>
    <n v="0.5075453177145578"/>
  </r>
  <r>
    <x v="31"/>
    <s v="Stony Brook"/>
    <s v="High End"/>
    <s v="Häagen-Dazs"/>
    <s v="Belgian Chocolate"/>
    <n v="1321.766137781952"/>
    <n v="3663.8283294014"/>
    <n v="4842724.2204489904"/>
    <n v="8232.3134432855586"/>
    <n v="10881193.144941995"/>
    <n v="4568.4851138841586"/>
    <n v="6038468.9244930046"/>
    <n v="6.2282677759472307"/>
    <n v="0.55494547739922462"/>
  </r>
  <r>
    <x v="31"/>
    <s v="Stony Brook"/>
    <s v="High End"/>
    <s v="Häagen-Dazs"/>
    <s v="Chocolate"/>
    <n v="1393.5950436274493"/>
    <n v="4214.7686637614552"/>
    <n v="5873680.7198542515"/>
    <n v="9706.4785921350667"/>
    <n v="13526900.45707537"/>
    <n v="5491.7099283736115"/>
    <n v="7653219.737221119"/>
    <n v="6.9650639448814706"/>
    <n v="0.56577778194693762"/>
  </r>
  <r>
    <x v="31"/>
    <s v="Stony Brook"/>
    <s v="High End"/>
    <s v="Häagen-Dazs"/>
    <s v="Pistachio"/>
    <n v="1791.33320849968"/>
    <n v="5051.24485633327"/>
    <n v="9048462.6554129813"/>
    <n v="12394.944643923962"/>
    <n v="22203475.958176233"/>
    <n v="7343.6997875906918"/>
    <n v="13155013.302763252"/>
    <n v="6.9193964501474685"/>
    <n v="0.59247540013747424"/>
  </r>
  <r>
    <x v="31"/>
    <s v="Stony Brook"/>
    <s v="High End"/>
    <s v="Häagen-Dazs"/>
    <s v="Butter Pecan"/>
    <n v="1419.5511463752223"/>
    <n v="3549.3846397203038"/>
    <n v="5038533.0342415627"/>
    <n v="8820.8241251436775"/>
    <n v="12521610.998821925"/>
    <n v="5271.4394854233742"/>
    <n v="7483077.9645803627"/>
    <n v="6.213812124816612"/>
    <n v="0.59761303599707705"/>
  </r>
  <r>
    <x v="31"/>
    <s v="Stony Brook"/>
    <s v="High End"/>
    <s v="Häagen-Dazs"/>
    <s v="Almond Hazelnut Swirl"/>
    <n v="1499.8999133962093"/>
    <n v="3772.3575829643587"/>
    <n v="5658158.8119877754"/>
    <n v="10122.121426974983"/>
    <n v="15182169.051705692"/>
    <n v="6349.7638440106248"/>
    <n v="9524010.2397179157"/>
    <n v="6.748531243031783"/>
    <n v="0.62731551778155903"/>
  </r>
  <r>
    <x v="31"/>
    <s v="Stony Brook"/>
    <s v="High End"/>
    <s v="Häagen-Dazs"/>
    <s v="Strawberry Cheesecake"/>
    <n v="862.90839037458375"/>
    <n v="1508.3825474844073"/>
    <n v="1301595.956118884"/>
    <n v="5122.8749473112712"/>
    <n v="4420571.7748746499"/>
    <n v="3614.4923998268641"/>
    <n v="3118975.8187557659"/>
    <n v="5.9367541264576875"/>
    <n v="0.7055593659813854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8">
  <r>
    <x v="0"/>
    <x v="0"/>
    <s v="Low End"/>
    <x v="0"/>
    <x v="0"/>
    <n v="264"/>
    <x v="0"/>
    <n v="87913.160328153404"/>
    <n v="590.35270703999902"/>
    <n v="155853.11465855973"/>
    <n v="257.34831185759975"/>
    <n v="67939.954330406326"/>
    <x v="0"/>
    <x v="0"/>
    <n v="40395326.501172394"/>
  </r>
  <r>
    <x v="0"/>
    <x v="0"/>
    <s v="Low End"/>
    <x v="0"/>
    <x v="1"/>
    <n v="241"/>
    <x v="1"/>
    <n v="71583.641419943044"/>
    <n v="548.03944760999968"/>
    <n v="132077.50687400994"/>
    <n v="251.01188985089993"/>
    <n v="60493.865454066894"/>
    <x v="1"/>
    <x v="1"/>
    <n v="88122677.628631085"/>
  </r>
  <r>
    <x v="0"/>
    <x v="0"/>
    <s v="Low End"/>
    <x v="0"/>
    <x v="2"/>
    <n v="226"/>
    <x v="2"/>
    <n v="64106.50261382138"/>
    <n v="539.23641035999822"/>
    <n v="121867.4287413596"/>
    <n v="255.57931914839918"/>
    <n v="57760.926127538223"/>
    <x v="2"/>
    <x v="2"/>
    <n v="79699727.775006309"/>
  </r>
  <r>
    <x v="0"/>
    <x v="0"/>
    <s v="High End"/>
    <x v="1"/>
    <x v="3"/>
    <n v="210"/>
    <x v="3"/>
    <n v="59500.727098469804"/>
    <n v="542.9791796999981"/>
    <n v="114025.6277369996"/>
    <n v="259.64238399299904"/>
    <n v="54524.900638529791"/>
    <x v="3"/>
    <x v="3"/>
    <n v="119684693.28268339"/>
  </r>
  <r>
    <x v="0"/>
    <x v="0"/>
    <s v="High End"/>
    <x v="1"/>
    <x v="4"/>
    <n v="202"/>
    <x v="4"/>
    <n v="54070.695344734682"/>
    <n v="523.14696653999874"/>
    <n v="105675.68724107975"/>
    <n v="255.47025691259933"/>
    <n v="51604.991896345069"/>
    <x v="4"/>
    <x v="4"/>
    <n v="187856441.50154746"/>
  </r>
  <r>
    <x v="0"/>
    <x v="0"/>
    <s v="High End"/>
    <x v="1"/>
    <x v="5"/>
    <n v="194"/>
    <x v="5"/>
    <n v="49493.417302568683"/>
    <n v="509.26776691999879"/>
    <n v="98797.946782479761"/>
    <n v="254.14705917479941"/>
    <n v="49304.529479911078"/>
    <x v="5"/>
    <x v="5"/>
    <n v="405998263.47636688"/>
  </r>
  <r>
    <x v="0"/>
    <x v="0"/>
    <s v="High End"/>
    <x v="1"/>
    <x v="6"/>
    <n v="946"/>
    <x v="6"/>
    <n v="911740.42079999938"/>
    <n v="1969.0816700799987"/>
    <n v="1862751.2598956788"/>
    <n v="1005.2968700799994"/>
    <n v="951010.83909567946"/>
    <x v="6"/>
    <x v="6"/>
    <n v="57236827.191784769"/>
  </r>
  <r>
    <x v="0"/>
    <x v="0"/>
    <s v="High End"/>
    <x v="1"/>
    <x v="7"/>
    <n v="181"/>
    <x v="7"/>
    <n v="42475.923476046803"/>
    <n v="486.63495278999886"/>
    <n v="88080.926454989793"/>
    <n v="251.96134242509939"/>
    <n v="45605.00297894299"/>
    <x v="7"/>
    <x v="7"/>
    <n v="73776245.278905123"/>
  </r>
  <r>
    <x v="0"/>
    <x v="0"/>
    <s v="High End"/>
    <x v="2"/>
    <x v="8"/>
    <n v="221"/>
    <x v="8"/>
    <n v="71542.460824984257"/>
    <n v="592.81399094999801"/>
    <n v="131011.89199994956"/>
    <n v="269.09244875549911"/>
    <n v="59469.431174965299"/>
    <x v="8"/>
    <x v="8"/>
    <n v="56096551.651944183"/>
  </r>
  <r>
    <x v="0"/>
    <x v="0"/>
    <s v="High End"/>
    <x v="2"/>
    <x v="9"/>
    <n v="979"/>
    <x v="9"/>
    <n v="1080854.0429609993"/>
    <n v="2268.0185348099985"/>
    <n v="2220390.1455789884"/>
    <n v="1163.9796758099992"/>
    <n v="1139536.1026179891"/>
    <x v="9"/>
    <x v="9"/>
    <n v="71271276.546801642"/>
  </r>
  <r>
    <x v="0"/>
    <x v="0"/>
    <s v="High End"/>
    <x v="2"/>
    <x v="10"/>
    <n v="174"/>
    <x v="10"/>
    <n v="41342.929454159908"/>
    <n v="493.0433639999988"/>
    <n v="85789.545335999792"/>
    <n v="255.44032115999934"/>
    <n v="44446.615881839884"/>
    <x v="10"/>
    <x v="10"/>
    <n v="117833166.91535357"/>
  </r>
  <r>
    <x v="0"/>
    <x v="0"/>
    <s v="High End"/>
    <x v="2"/>
    <x v="8"/>
    <n v="137"/>
    <x v="11"/>
    <n v="23565.96752496565"/>
    <n v="418.38404030999908"/>
    <n v="57318.613522469874"/>
    <n v="246.36967881389944"/>
    <n v="33752.645997504223"/>
    <x v="11"/>
    <x v="11"/>
    <n v="242769863.00743234"/>
  </r>
  <r>
    <x v="0"/>
    <x v="1"/>
    <s v="Low End"/>
    <x v="0"/>
    <x v="11"/>
    <n v="575"/>
    <x v="12"/>
    <n v="549951.96692193463"/>
    <n v="1839.0113817499928"/>
    <n v="1057431.5445062458"/>
    <n v="882.57317840749783"/>
    <n v="507479.57758431113"/>
    <x v="12"/>
    <x v="12"/>
    <n v="480448073.94930965"/>
  </r>
  <r>
    <x v="0"/>
    <x v="1"/>
    <s v="Low End"/>
    <x v="0"/>
    <x v="12"/>
    <n v="263"/>
    <x v="13"/>
    <n v="126681.06558190288"/>
    <n v="757.7680659499963"/>
    <n v="199293.00134484904"/>
    <n v="276.09101050549867"/>
    <n v="72611.935762946159"/>
    <x v="13"/>
    <x v="13"/>
    <n v="68504151.15139243"/>
  </r>
  <r>
    <x v="0"/>
    <x v="1"/>
    <s v="Low End"/>
    <x v="0"/>
    <x v="13"/>
    <n v="239"/>
    <x v="14"/>
    <n v="108549.62818274961"/>
    <n v="731.28477966999526"/>
    <n v="174777.06234112885"/>
    <n v="277.10223497229816"/>
    <n v="66227.434158379241"/>
    <x v="14"/>
    <x v="14"/>
    <n v="97939812.943633229"/>
  </r>
  <r>
    <x v="0"/>
    <x v="1"/>
    <s v="Low End"/>
    <x v="0"/>
    <x v="1"/>
    <n v="230"/>
    <x v="15"/>
    <n v="100430.46455996946"/>
    <n v="709.75736689999621"/>
    <n v="163244.19438699912"/>
    <n v="273.10317316099855"/>
    <n v="62813.72982702966"/>
    <x v="15"/>
    <x v="15"/>
    <n v="97883858.348515198"/>
  </r>
  <r>
    <x v="0"/>
    <x v="1"/>
    <s v="Low End"/>
    <x v="0"/>
    <x v="14"/>
    <n v="575"/>
    <x v="16"/>
    <n v="311141.59937499836"/>
    <n v="1167.7083249999937"/>
    <n v="671432.28687499638"/>
    <n v="626.59249999999656"/>
    <n v="360290.68749999802"/>
    <x v="16"/>
    <x v="16"/>
    <n v="209563978.56214023"/>
  </r>
  <r>
    <x v="0"/>
    <x v="1"/>
    <s v="Low End"/>
    <x v="0"/>
    <x v="15"/>
    <n v="106"/>
    <x v="17"/>
    <n v="11844.959645336932"/>
    <n v="357.42144294999798"/>
    <n v="37886.672952699788"/>
    <n v="245.67654063549861"/>
    <n v="26041.713307362857"/>
    <x v="17"/>
    <x v="17"/>
    <n v="371795691.83162683"/>
  </r>
  <r>
    <x v="0"/>
    <x v="1"/>
    <s v="High End"/>
    <x v="1"/>
    <x v="16"/>
    <n v="307"/>
    <x v="18"/>
    <n v="136956.62853157785"/>
    <n v="727.82821457999603"/>
    <n v="223443.26187605879"/>
    <n v="281.71541806019843"/>
    <n v="86486.633344480942"/>
    <x v="18"/>
    <x v="18"/>
    <n v="111423585.25327282"/>
  </r>
  <r>
    <x v="0"/>
    <x v="1"/>
    <s v="High End"/>
    <x v="1"/>
    <x v="17"/>
    <n v="299"/>
    <x v="19"/>
    <n v="129559.2254659449"/>
    <n v="713.72273023999617"/>
    <n v="213403.09634175885"/>
    <n v="280.41428386559852"/>
    <n v="83843.870875813955"/>
    <x v="19"/>
    <x v="19"/>
    <n v="91665411.623751417"/>
  </r>
  <r>
    <x v="0"/>
    <x v="1"/>
    <s v="High End"/>
    <x v="1"/>
    <x v="5"/>
    <n v="280"/>
    <x v="20"/>
    <n v="112733.72542991937"/>
    <n v="679.77886439999634"/>
    <n v="190338.08203199899"/>
    <n v="277.15841643599856"/>
    <n v="77604.356602079613"/>
    <x v="20"/>
    <x v="20"/>
    <n v="182415250.44182813"/>
  </r>
  <r>
    <x v="0"/>
    <x v="1"/>
    <s v="High End"/>
    <x v="1"/>
    <x v="18"/>
    <n v="271"/>
    <x v="21"/>
    <n v="105169.47433807231"/>
    <n v="663.69747128999632"/>
    <n v="179862.014719589"/>
    <n v="275.61823019009847"/>
    <n v="74692.540381516694"/>
    <x v="21"/>
    <x v="21"/>
    <n v="322437941.98768198"/>
  </r>
  <r>
    <x v="0"/>
    <x v="1"/>
    <s v="High End"/>
    <x v="1"/>
    <x v="19"/>
    <n v="685"/>
    <x v="22"/>
    <n v="504757.06312499673"/>
    <n v="1501.5447649999903"/>
    <n v="1028558.1640249933"/>
    <n v="764.6731399999951"/>
    <n v="523801.10089999659"/>
    <x v="22"/>
    <x v="22"/>
    <n v="94019433.240701228"/>
  </r>
  <r>
    <x v="0"/>
    <x v="1"/>
    <s v="High End"/>
    <x v="1"/>
    <x v="20"/>
    <n v="154"/>
    <x v="23"/>
    <n v="30392.531333009843"/>
    <n v="451.4366114999977"/>
    <n v="69521.238170999641"/>
    <n v="254.08251193499871"/>
    <n v="39128.706837989797"/>
    <x v="23"/>
    <x v="23"/>
    <n v="97414702.343118995"/>
  </r>
  <r>
    <x v="0"/>
    <x v="1"/>
    <s v="High End"/>
    <x v="1"/>
    <x v="21"/>
    <n v="685"/>
    <x v="24"/>
    <n v="504862.63874999672"/>
    <n v="1741.9326842999888"/>
    <n v="1193223.8887454923"/>
    <n v="1004.9069342999935"/>
    <n v="688361.24999549566"/>
    <x v="24"/>
    <x v="24"/>
    <n v="122637660.21960844"/>
  </r>
  <r>
    <x v="0"/>
    <x v="1"/>
    <s v="High End"/>
    <x v="1"/>
    <x v="22"/>
    <n v="145"/>
    <x v="25"/>
    <n v="26894.432525362317"/>
    <n v="441.70796774999707"/>
    <n v="64047.655323749575"/>
    <n v="256.22912274749831"/>
    <n v="37153.222798387258"/>
    <x v="25"/>
    <x v="25"/>
    <n v="233288979.99136069"/>
  </r>
  <r>
    <x v="0"/>
    <x v="1"/>
    <s v="Low End"/>
    <x v="3"/>
    <x v="23"/>
    <n v="314"/>
    <x v="26"/>
    <n v="132343.55636498326"/>
    <n v="759.45578759999592"/>
    <n v="238469.11730639872"/>
    <n v="337.97949344399825"/>
    <n v="106125.56094141546"/>
    <x v="26"/>
    <x v="26"/>
    <n v="518192563.78190583"/>
  </r>
  <r>
    <x v="0"/>
    <x v="1"/>
    <s v="Low End"/>
    <x v="3"/>
    <x v="24"/>
    <n v="286"/>
    <x v="27"/>
    <n v="112176.20140961463"/>
    <n v="720.68703371999629"/>
    <n v="206116.49164391894"/>
    <n v="328.4625532667983"/>
    <n v="93940.29023430431"/>
    <x v="27"/>
    <x v="27"/>
    <n v="78305501.64695102"/>
  </r>
  <r>
    <x v="0"/>
    <x v="1"/>
    <s v="Low End"/>
    <x v="3"/>
    <x v="1"/>
    <n v="239"/>
    <x v="28"/>
    <n v="81903.743412119453"/>
    <n v="644.03866799999582"/>
    <n v="153925.24165199901"/>
    <n v="301.34518091999809"/>
    <n v="72021.498239879555"/>
    <x v="28"/>
    <x v="28"/>
    <n v="108410436.06908005"/>
  </r>
  <r>
    <x v="0"/>
    <x v="1"/>
    <s v="Low End"/>
    <x v="3"/>
    <x v="25"/>
    <n v="239"/>
    <x v="29"/>
    <n v="86355.107624352517"/>
    <n v="704.02279658999521"/>
    <n v="168261.44838500884"/>
    <n v="342.70435464709766"/>
    <n v="81906.340760656327"/>
    <x v="29"/>
    <x v="29"/>
    <n v="124646246.17965807"/>
  </r>
  <r>
    <x v="0"/>
    <x v="1"/>
    <s v="Low End"/>
    <x v="3"/>
    <x v="26"/>
    <n v="199"/>
    <x v="30"/>
    <n v="60981.115915500079"/>
    <n v="609.44602715999679"/>
    <n v="121279.75940483937"/>
    <n v="303.00825874039839"/>
    <n v="60298.643489339287"/>
    <x v="30"/>
    <x v="30"/>
    <n v="210681645.43565017"/>
  </r>
  <r>
    <x v="0"/>
    <x v="1"/>
    <s v="Low End"/>
    <x v="3"/>
    <x v="24"/>
    <n v="237"/>
    <x v="31"/>
    <n v="57852.077714009618"/>
    <n v="522.76038299999652"/>
    <n v="123894.21077099917"/>
    <n v="278.65878926999812"/>
    <n v="66042.133056989551"/>
    <x v="31"/>
    <x v="31"/>
    <n v="527252630.37225753"/>
  </r>
  <r>
    <x v="0"/>
    <x v="1"/>
    <s v="Low End"/>
    <x v="3"/>
    <x v="1"/>
    <n v="237"/>
    <x v="32"/>
    <n v="60386.274684054792"/>
    <n v="557.19809015999624"/>
    <n v="132055.94736791911"/>
    <n v="302.40368221039796"/>
    <n v="71669.672683864323"/>
    <x v="32"/>
    <x v="32"/>
    <m/>
  </r>
  <r>
    <x v="0"/>
    <x v="1"/>
    <s v="Low End"/>
    <x v="3"/>
    <x v="1"/>
    <n v="219"/>
    <x v="33"/>
    <n v="49660.386066869665"/>
    <n v="501.49638299999663"/>
    <n v="109827.70787699927"/>
    <n v="274.73662926999816"/>
    <n v="60167.321810129601"/>
    <x v="33"/>
    <x v="33"/>
    <m/>
  </r>
  <r>
    <x v="0"/>
    <x v="1"/>
    <s v="Low End"/>
    <x v="3"/>
    <x v="27"/>
    <n v="219"/>
    <x v="34"/>
    <n v="51695.954191956254"/>
    <n v="531.43172693999645"/>
    <n v="116383.54819985923"/>
    <n v="295.37714158859802"/>
    <n v="64687.594007902975"/>
    <x v="34"/>
    <x v="34"/>
    <m/>
  </r>
  <r>
    <x v="0"/>
    <x v="1"/>
    <s v="Low End"/>
    <x v="3"/>
    <x v="28"/>
    <n v="175"/>
    <x v="35"/>
    <n v="32317.257857062319"/>
    <n v="452.27232224999744"/>
    <n v="79147.656393749552"/>
    <n v="267.6022773524985"/>
    <n v="46830.398536687237"/>
    <x v="35"/>
    <x v="35"/>
    <m/>
  </r>
  <r>
    <x v="0"/>
    <x v="1"/>
    <s v="Low End"/>
    <x v="3"/>
    <x v="29"/>
    <n v="169"/>
    <x v="36"/>
    <n v="30209.781198386234"/>
    <n v="444.64226375999749"/>
    <n v="75144.542575439569"/>
    <n v="265.88616199439844"/>
    <n v="44934.761377053335"/>
    <x v="36"/>
    <x v="36"/>
    <m/>
  </r>
  <r>
    <x v="0"/>
    <x v="1"/>
    <s v="High End"/>
    <x v="2"/>
    <x v="30"/>
    <n v="318"/>
    <x v="37"/>
    <n v="157243.70490191918"/>
    <n v="766.49882399999592"/>
    <n v="243746.62603199869"/>
    <n v="272.02176455999853"/>
    <n v="86502.921130079514"/>
    <x v="37"/>
    <x v="37"/>
    <m/>
  </r>
  <r>
    <x v="0"/>
    <x v="1"/>
    <s v="High End"/>
    <x v="2"/>
    <x v="31"/>
    <n v="318"/>
    <x v="38"/>
    <n v="165869.6330731851"/>
    <n v="853.47532169999533"/>
    <n v="271405.15230059851"/>
    <n v="331.87270197299813"/>
    <n v="105535.5192274134"/>
    <x v="38"/>
    <x v="38"/>
    <m/>
  </r>
  <r>
    <x v="0"/>
    <x v="1"/>
    <s v="High End"/>
    <x v="2"/>
    <x v="32"/>
    <n v="281"/>
    <x v="39"/>
    <n v="124646.2867616296"/>
    <n v="735.39030863999528"/>
    <n v="206644.67672783867"/>
    <n v="291.80921696159811"/>
    <n v="81998.38996620907"/>
    <x v="39"/>
    <x v="39"/>
    <m/>
  </r>
  <r>
    <x v="0"/>
    <x v="1"/>
    <s v="High End"/>
    <x v="2"/>
    <x v="33"/>
    <n v="277"/>
    <x v="40"/>
    <n v="117680.11436885266"/>
    <n v="708.07048712999733"/>
    <n v="196135.52493500925"/>
    <n v="283.23252911969888"/>
    <n v="78455.410566156585"/>
    <x v="40"/>
    <x v="40"/>
    <m/>
  </r>
  <r>
    <x v="0"/>
    <x v="1"/>
    <s v="High End"/>
    <x v="2"/>
    <x v="34"/>
    <n v="270"/>
    <x v="41"/>
    <n v="113190.30420542938"/>
    <n v="705.5036738999961"/>
    <n v="190485.99195299894"/>
    <n v="286.28032499099839"/>
    <n v="77295.687747569566"/>
    <x v="41"/>
    <x v="41"/>
    <m/>
  </r>
  <r>
    <x v="0"/>
    <x v="1"/>
    <s v="High End"/>
    <x v="2"/>
    <x v="35"/>
    <n v="253"/>
    <x v="42"/>
    <n v="98720.589623963417"/>
    <n v="673.73625479999589"/>
    <n v="170455.27246439896"/>
    <n v="283.53629581199817"/>
    <n v="71734.682840435547"/>
    <x v="42"/>
    <x v="42"/>
    <m/>
  </r>
  <r>
    <x v="0"/>
    <x v="1"/>
    <s v="High End"/>
    <x v="2"/>
    <x v="36"/>
    <n v="244"/>
    <x v="43"/>
    <n v="90430.35400243153"/>
    <n v="649.59962879999659"/>
    <n v="158502.30942719916"/>
    <n v="278.98342387199853"/>
    <n v="68071.955424767628"/>
    <x v="43"/>
    <x v="43"/>
    <m/>
  </r>
  <r>
    <x v="0"/>
    <x v="1"/>
    <s v="High End"/>
    <x v="2"/>
    <x v="37"/>
    <n v="235"/>
    <x v="44"/>
    <n v="84427.462302284432"/>
    <n v="639.94970009999577"/>
    <n v="150388.17952349901"/>
    <n v="280.68390306899818"/>
    <n v="65960.717221214582"/>
    <x v="44"/>
    <x v="44"/>
    <m/>
  </r>
  <r>
    <x v="0"/>
    <x v="2"/>
    <s v="High End"/>
    <x v="2"/>
    <x v="32"/>
    <n v="214"/>
    <x v="45"/>
    <n v="68641.865056308743"/>
    <n v="596.36321537999606"/>
    <n v="127621.72809131916"/>
    <n v="275.60683661219821"/>
    <n v="58979.863035010421"/>
    <x v="45"/>
    <x v="45"/>
    <m/>
  </r>
  <r>
    <x v="0"/>
    <x v="2"/>
    <s v="High End"/>
    <x v="2"/>
    <x v="34"/>
    <n v="970"/>
    <x v="46"/>
    <n v="1107460.9406999941"/>
    <n v="2348.6699828999876"/>
    <n v="2278209.8834129879"/>
    <n v="1206.9576728999937"/>
    <n v="1170748.9427129938"/>
    <x v="46"/>
    <x v="46"/>
    <m/>
  </r>
  <r>
    <x v="0"/>
    <x v="2"/>
    <s v="High End"/>
    <x v="2"/>
    <x v="34"/>
    <n v="622"/>
    <x v="47"/>
    <n v="455467.7004479976"/>
    <n v="1527.9855839999921"/>
    <n v="950407.03324799507"/>
    <n v="795.7223999999959"/>
    <n v="494939.33279999747"/>
    <x v="47"/>
    <x v="47"/>
    <m/>
  </r>
  <r>
    <x v="0"/>
    <x v="2"/>
    <s v="High End"/>
    <x v="2"/>
    <x v="36"/>
    <n v="171"/>
    <x v="48"/>
    <n v="41365.166416118722"/>
    <n v="507.15854189999664"/>
    <n v="86724.110664899432"/>
    <n v="265.25698391099826"/>
    <n v="45358.94424878071"/>
    <x v="48"/>
    <x v="48"/>
    <m/>
  </r>
  <r>
    <x v="0"/>
    <x v="2"/>
    <s v="High End"/>
    <x v="2"/>
    <x v="1"/>
    <n v="622"/>
    <x v="49"/>
    <n v="455660.36867999751"/>
    <n v="1775.1471473999907"/>
    <n v="1104141.5256827942"/>
    <n v="1042.5742073999945"/>
    <n v="648481.15700279665"/>
    <x v="49"/>
    <x v="49"/>
    <m/>
  </r>
  <r>
    <x v="0"/>
    <x v="2"/>
    <s v="Low End"/>
    <x v="0"/>
    <x v="38"/>
    <n v="308"/>
    <x v="50"/>
    <n v="173948.30599127369"/>
    <n v="1356.3819072399926"/>
    <n v="417765.62742991775"/>
    <n v="791.6146799955975"/>
    <n v="243817.32143864405"/>
    <x v="50"/>
    <x v="50"/>
    <m/>
  </r>
  <r>
    <x v="0"/>
    <x v="2"/>
    <s v="Low End"/>
    <x v="0"/>
    <x v="2"/>
    <n v="284"/>
    <x v="51"/>
    <n v="152009.78999925451"/>
    <n v="826.90090139999211"/>
    <n v="234839.85599759777"/>
    <n v="291.65516196599731"/>
    <n v="82830.065998343256"/>
    <x v="51"/>
    <x v="51"/>
    <m/>
  </r>
  <r>
    <x v="0"/>
    <x v="2"/>
    <s v="Low End"/>
    <x v="0"/>
    <x v="25"/>
    <n v="282"/>
    <x v="52"/>
    <n v="150134.62342789295"/>
    <n v="823.85107631999199"/>
    <n v="232326.00352223773"/>
    <n v="291.45879466079714"/>
    <n v="82191.380094344786"/>
    <x v="52"/>
    <x v="52"/>
    <m/>
  </r>
  <r>
    <x v="0"/>
    <x v="2"/>
    <s v="Low End"/>
    <x v="0"/>
    <x v="39"/>
    <n v="250"/>
    <x v="53"/>
    <n v="118548.30716249911"/>
    <n v="755.16041499999449"/>
    <n v="188790.10374999861"/>
    <n v="280.96718634999803"/>
    <n v="70241.796587499499"/>
    <x v="53"/>
    <x v="53"/>
    <m/>
  </r>
  <r>
    <x v="0"/>
    <x v="2"/>
    <s v="High End"/>
    <x v="1"/>
    <x v="40"/>
    <n v="292"/>
    <x v="54"/>
    <n v="177727.78274295348"/>
    <n v="1417.9312587599911"/>
    <n v="414035.92755791743"/>
    <n v="809.274468544397"/>
    <n v="236308.14481496395"/>
    <x v="54"/>
    <x v="54"/>
    <m/>
  </r>
  <r>
    <x v="0"/>
    <x v="2"/>
    <s v="High End"/>
    <x v="1"/>
    <x v="41"/>
    <n v="241"/>
    <x v="55"/>
    <n v="124515.97780919184"/>
    <n v="813.22591398999316"/>
    <n v="195987.44527158834"/>
    <n v="296.56210565309755"/>
    <n v="71471.467462396497"/>
    <x v="55"/>
    <x v="55"/>
    <m/>
  </r>
  <r>
    <x v="0"/>
    <x v="2"/>
    <s v="High End"/>
    <x v="1"/>
    <x v="42"/>
    <n v="247"/>
    <x v="56"/>
    <n v="89878.804965065123"/>
    <n v="646.74613379999369"/>
    <n v="159746.29504859843"/>
    <n v="282.86433232199721"/>
    <n v="69867.49008353331"/>
    <x v="56"/>
    <x v="56"/>
    <m/>
  </r>
  <r>
    <x v="0"/>
    <x v="2"/>
    <s v="Low End"/>
    <x v="3"/>
    <x v="43"/>
    <n v="465"/>
    <x v="57"/>
    <n v="273715.92650103517"/>
    <n v="982.88960024999142"/>
    <n v="457043.66411624599"/>
    <n v="394.25319917249647"/>
    <n v="183327.73761521082"/>
    <x v="57"/>
    <x v="57"/>
    <m/>
  </r>
  <r>
    <x v="0"/>
    <x v="2"/>
    <s v="Low End"/>
    <x v="3"/>
    <x v="25"/>
    <n v="419"/>
    <x v="58"/>
    <n v="229409.94182388563"/>
    <n v="931.90326101999096"/>
    <n v="390467.46636737621"/>
    <n v="384.38550010379618"/>
    <n v="161057.52454349058"/>
    <x v="58"/>
    <x v="58"/>
    <m/>
  </r>
  <r>
    <x v="0"/>
    <x v="2"/>
    <s v="Low End"/>
    <x v="3"/>
    <x v="21"/>
    <n v="410"/>
    <x v="59"/>
    <n v="220716.23731288782"/>
    <n v="920.02753589999099"/>
    <n v="377211.28971899633"/>
    <n v="381.69524977099627"/>
    <n v="156495.0524061085"/>
    <x v="59"/>
    <x v="59"/>
    <m/>
  </r>
  <r>
    <x v="0"/>
    <x v="2"/>
    <s v="Low End"/>
    <x v="3"/>
    <x v="43"/>
    <n v="359"/>
    <x v="60"/>
    <n v="170466.34911744663"/>
    <n v="832.69436150999377"/>
    <n v="298937.27578208776"/>
    <n v="357.85773444189732"/>
    <n v="128470.92666464113"/>
    <x v="60"/>
    <x v="60"/>
    <m/>
  </r>
  <r>
    <x v="0"/>
    <x v="2"/>
    <s v="Low End"/>
    <x v="3"/>
    <x v="44"/>
    <n v="305"/>
    <x v="61"/>
    <n v="126547.2766284989"/>
    <n v="737.51726999999357"/>
    <n v="224942.76734999803"/>
    <n v="322.60816629999715"/>
    <n v="98395.490721499125"/>
    <x v="61"/>
    <x v="61"/>
    <m/>
  </r>
  <r>
    <x v="0"/>
    <x v="2"/>
    <s v="Low End"/>
    <x v="3"/>
    <x v="43"/>
    <n v="305"/>
    <x v="62"/>
    <n v="133942.41070868136"/>
    <n v="815.60829014999297"/>
    <n v="248760.52849574786"/>
    <n v="376.45284520349674"/>
    <n v="114818.1177870665"/>
    <x v="62"/>
    <x v="62"/>
    <m/>
  </r>
  <r>
    <x v="0"/>
    <x v="2"/>
    <s v="Low End"/>
    <x v="3"/>
    <x v="45"/>
    <n v="980"/>
    <x v="63"/>
    <n v="1078840.6665321521"/>
    <n v="2044.8962031999879"/>
    <n v="2003998.2791359881"/>
    <n v="944.03838020799594"/>
    <n v="925157.61260383599"/>
    <x v="63"/>
    <x v="63"/>
    <m/>
  </r>
  <r>
    <x v="0"/>
    <x v="2"/>
    <s v="High End"/>
    <x v="2"/>
    <x v="46"/>
    <n v="338"/>
    <x v="64"/>
    <n v="182574.01628699864"/>
    <n v="1320.0666499999938"/>
    <n v="446182.52769999794"/>
    <n v="779.90683849999789"/>
    <n v="263608.5114129993"/>
    <x v="64"/>
    <x v="64"/>
    <m/>
  </r>
  <r>
    <x v="0"/>
    <x v="2"/>
    <s v="High End"/>
    <x v="2"/>
    <x v="10"/>
    <n v="330"/>
    <x v="65"/>
    <n v="179753.65365275848"/>
    <n v="854.8431011999927"/>
    <n v="282098.2233959976"/>
    <n v="310.13505982799734"/>
    <n v="102344.56974323912"/>
    <x v="65"/>
    <x v="65"/>
    <m/>
  </r>
  <r>
    <x v="0"/>
    <x v="2"/>
    <s v="High End"/>
    <x v="2"/>
    <x v="47"/>
    <n v="338"/>
    <x v="66"/>
    <n v="192735.83111369979"/>
    <n v="916.66670453999313"/>
    <n v="309833.34613451769"/>
    <n v="346.44235213259731"/>
    <n v="117097.5150208179"/>
    <x v="66"/>
    <x v="66"/>
    <m/>
  </r>
  <r>
    <x v="0"/>
    <x v="2"/>
    <s v="High End"/>
    <x v="2"/>
    <x v="36"/>
    <n v="192"/>
    <x v="67"/>
    <n v="55567.025524684264"/>
    <n v="568.38792023999451"/>
    <n v="109130.48068607895"/>
    <n v="278.9763289655973"/>
    <n v="53563.45516139469"/>
    <x v="67"/>
    <x v="67"/>
    <m/>
  </r>
  <r>
    <x v="0"/>
    <x v="2"/>
    <s v="High End"/>
    <x v="2"/>
    <x v="8"/>
    <n v="969"/>
    <x v="68"/>
    <n v="1152874.156058989"/>
    <n v="2447.8854324899767"/>
    <n v="2372000.9840827873"/>
    <n v="1258.128821489988"/>
    <n v="1219126.8280237983"/>
    <x v="68"/>
    <x v="68"/>
    <m/>
  </r>
  <r>
    <x v="0"/>
    <x v="2"/>
    <s v="Low End"/>
    <x v="0"/>
    <x v="48"/>
    <n v="417"/>
    <x v="69"/>
    <n v="307605.3682930636"/>
    <n v="1548.617024839989"/>
    <n v="645773.29935827537"/>
    <n v="810.9542711395967"/>
    <n v="338167.93106521177"/>
    <x v="69"/>
    <x v="69"/>
    <m/>
  </r>
  <r>
    <x v="0"/>
    <x v="2"/>
    <s v="Low End"/>
    <x v="0"/>
    <x v="39"/>
    <n v="399"/>
    <x v="70"/>
    <n v="287264.3195331723"/>
    <n v="1532.5718212399881"/>
    <n v="611496.15667475527"/>
    <n v="812.61112065559644"/>
    <n v="324231.83714158298"/>
    <x v="70"/>
    <x v="70"/>
    <m/>
  </r>
  <r>
    <x v="0"/>
    <x v="2"/>
    <s v="Low End"/>
    <x v="0"/>
    <x v="49"/>
    <n v="382"/>
    <x v="71"/>
    <n v="267845.97183979099"/>
    <n v="1514.6448953199874"/>
    <n v="578594.35001223523"/>
    <n v="813.47742977079633"/>
    <n v="310748.37817244424"/>
    <x v="71"/>
    <x v="71"/>
    <m/>
  </r>
  <r>
    <x v="0"/>
    <x v="2"/>
    <s v="Low End"/>
    <x v="0"/>
    <x v="50"/>
    <n v="255"/>
    <x v="72"/>
    <n v="128005.71330617854"/>
    <n v="795.59467559999098"/>
    <n v="202876.64227799769"/>
    <n v="293.61148616399669"/>
    <n v="74870.928971819143"/>
    <x v="72"/>
    <x v="72"/>
    <m/>
  </r>
  <r>
    <x v="0"/>
    <x v="2"/>
    <s v="Low End"/>
    <x v="0"/>
    <x v="12"/>
    <n v="503"/>
    <x v="73"/>
    <n v="255922.90465299683"/>
    <n v="1214.4950665899848"/>
    <n v="610891.01849476236"/>
    <n v="705.70201558999111"/>
    <n v="354968.11384176556"/>
    <x v="73"/>
    <x v="73"/>
    <m/>
  </r>
  <r>
    <x v="0"/>
    <x v="2"/>
    <s v="High End"/>
    <x v="1"/>
    <x v="22"/>
    <n v="383"/>
    <x v="74"/>
    <n v="297699.75159390981"/>
    <n v="1609.6646668399874"/>
    <n v="616501.56739971519"/>
    <n v="832.38072011959628"/>
    <n v="318801.81580580538"/>
    <x v="74"/>
    <x v="74"/>
    <m/>
  </r>
  <r>
    <x v="0"/>
    <x v="2"/>
    <s v="High End"/>
    <x v="1"/>
    <x v="51"/>
    <n v="362"/>
    <x v="75"/>
    <n v="268802.68593990809"/>
    <n v="1571.6250199599876"/>
    <n v="568928.25722551555"/>
    <n v="829.07616377239628"/>
    <n v="300125.57128560747"/>
    <x v="75"/>
    <x v="75"/>
    <m/>
  </r>
  <r>
    <x v="0"/>
    <x v="2"/>
    <s v="High End"/>
    <x v="1"/>
    <x v="52"/>
    <n v="330"/>
    <x v="76"/>
    <n v="229047.82493471712"/>
    <n v="1520.3236063999871"/>
    <n v="501706.79011199571"/>
    <n v="826.23928841599582"/>
    <n v="272658.96517727862"/>
    <x v="76"/>
    <x v="76"/>
    <m/>
  </r>
  <r>
    <x v="0"/>
    <x v="3"/>
    <s v="High End"/>
    <x v="1"/>
    <x v="53"/>
    <n v="304"/>
    <x v="77"/>
    <n v="142921.57371747674"/>
    <n v="769.7327601599909"/>
    <n v="233998.75908863725"/>
    <n v="299.59600451039637"/>
    <n v="91077.185371160507"/>
    <x v="77"/>
    <x v="77"/>
    <m/>
  </r>
  <r>
    <x v="0"/>
    <x v="3"/>
    <s v="Low End"/>
    <x v="1"/>
    <x v="54"/>
    <n v="299"/>
    <x v="78"/>
    <n v="139243.33986943724"/>
    <n v="767.07109309999032"/>
    <n v="229354.25683689711"/>
    <n v="301.37430423899622"/>
    <n v="90110.916967459867"/>
    <x v="78"/>
    <x v="78"/>
    <m/>
  </r>
  <r>
    <x v="0"/>
    <x v="3"/>
    <s v="Low End"/>
    <x v="3"/>
    <x v="43"/>
    <n v="611"/>
    <x v="79"/>
    <n v="465373.19046178588"/>
    <n v="1214.5133049299859"/>
    <n v="742067.62931222143"/>
    <n v="452.85505540169481"/>
    <n v="276694.43885043554"/>
    <x v="79"/>
    <x v="79"/>
    <m/>
  </r>
  <r>
    <x v="0"/>
    <x v="3"/>
    <s v="Low End"/>
    <x v="3"/>
    <x v="55"/>
    <n v="501"/>
    <x v="80"/>
    <n v="323595.74039116566"/>
    <n v="1064.3759884499877"/>
    <n v="533252.37021344388"/>
    <n v="418.47630703049538"/>
    <n v="209656.62982227822"/>
    <x v="80"/>
    <x v="80"/>
    <m/>
  </r>
  <r>
    <x v="0"/>
    <x v="3"/>
    <s v="Low End"/>
    <x v="3"/>
    <x v="43"/>
    <n v="493"/>
    <x v="81"/>
    <n v="314329.53448831971"/>
    <n v="1053.6306859799877"/>
    <n v="519439.92818813393"/>
    <n v="416.04542332619519"/>
    <n v="205110.39369981422"/>
    <x v="81"/>
    <x v="81"/>
    <m/>
  </r>
  <r>
    <x v="0"/>
    <x v="3"/>
    <s v="Low End"/>
    <x v="3"/>
    <x v="25"/>
    <n v="438"/>
    <x v="82"/>
    <n v="256103.76206292515"/>
    <n v="987.03075977998742"/>
    <n v="432319.4727836345"/>
    <n v="402.31897424819488"/>
    <n v="176215.71072070935"/>
    <x v="82"/>
    <x v="82"/>
    <m/>
  </r>
  <r>
    <x v="0"/>
    <x v="3"/>
    <s v="Low End"/>
    <x v="3"/>
    <x v="28"/>
    <n v="354"/>
    <x v="83"/>
    <n v="171539.28834634979"/>
    <n v="852.145196339991"/>
    <n v="301659.39950435684"/>
    <n v="367.57093547459613"/>
    <n v="130120.11115800706"/>
    <x v="83"/>
    <x v="83"/>
    <m/>
  </r>
  <r>
    <x v="0"/>
    <x v="3"/>
    <s v="Low End"/>
    <x v="3"/>
    <x v="28"/>
    <n v="249"/>
    <x v="84"/>
    <n v="94661.326774342582"/>
    <n v="719.60676122999143"/>
    <n v="179182.08354626788"/>
    <n v="339.44079024869592"/>
    <n v="84520.756771925298"/>
    <x v="84"/>
    <x v="84"/>
    <m/>
  </r>
  <r>
    <x v="0"/>
    <x v="3"/>
    <s v="Low End"/>
    <x v="3"/>
    <x v="56"/>
    <n v="246"/>
    <x v="85"/>
    <n v="91547.442184614221"/>
    <n v="706.28249651999249"/>
    <n v="173745.49414391816"/>
    <n v="334.13842259879647"/>
    <n v="82198.051959303935"/>
    <x v="85"/>
    <x v="85"/>
    <m/>
  </r>
  <r>
    <x v="0"/>
    <x v="3"/>
    <s v="High End"/>
    <x v="2"/>
    <x v="33"/>
    <n v="390"/>
    <x v="86"/>
    <n v="339594.84649934614"/>
    <n v="1731.6360214999859"/>
    <n v="675338.0483849945"/>
    <n v="860.88000483499582"/>
    <n v="335743.20188564836"/>
    <x v="86"/>
    <x v="86"/>
    <m/>
  </r>
  <r>
    <x v="0"/>
    <x v="3"/>
    <s v="High End"/>
    <x v="2"/>
    <x v="56"/>
    <n v="315"/>
    <x v="87"/>
    <n v="225816.45991994016"/>
    <n v="1554.2593404499889"/>
    <n v="489591.69224174652"/>
    <n v="837.38168991049633"/>
    <n v="263775.23232180637"/>
    <x v="87"/>
    <x v="87"/>
    <m/>
  </r>
  <r>
    <x v="0"/>
    <x v="3"/>
    <s v="High End"/>
    <x v="2"/>
    <x v="56"/>
    <n v="286"/>
    <x v="88"/>
    <n v="191782.89157015336"/>
    <n v="1505.0960546599883"/>
    <n v="430457.47163275664"/>
    <n v="834.52650371539619"/>
    <n v="238674.58006260329"/>
    <x v="88"/>
    <x v="88"/>
    <m/>
  </r>
  <r>
    <x v="0"/>
    <x v="3"/>
    <s v="High End"/>
    <x v="2"/>
    <x v="57"/>
    <n v="271"/>
    <x v="89"/>
    <n v="119931.41323184063"/>
    <n v="743.71128818999216"/>
    <n v="201545.75909948788"/>
    <n v="301.15994785109683"/>
    <n v="81614.345867647251"/>
    <x v="89"/>
    <x v="89"/>
    <m/>
  </r>
  <r>
    <x v="0"/>
    <x v="3"/>
    <s v="Low End"/>
    <x v="0"/>
    <x v="14"/>
    <n v="362"/>
    <x v="90"/>
    <n v="244731.73868907156"/>
    <n v="1489.405486339987"/>
    <n v="539164.78605507524"/>
    <n v="813.35095957459589"/>
    <n v="294433.04736600368"/>
    <x v="90"/>
    <x v="90"/>
    <m/>
  </r>
  <r>
    <x v="0"/>
    <x v="3"/>
    <s v="Low End"/>
    <x v="0"/>
    <x v="58"/>
    <n v="293"/>
    <x v="91"/>
    <n v="169069.34256330144"/>
    <n v="885.02205132998722"/>
    <n v="259311.46103968626"/>
    <n v="307.99357841769563"/>
    <n v="90242.118476384814"/>
    <x v="91"/>
    <x v="91"/>
    <m/>
  </r>
  <r>
    <x v="0"/>
    <x v="3"/>
    <s v="Low End"/>
    <x v="0"/>
    <x v="59"/>
    <n v="775"/>
    <x v="92"/>
    <n v="624156.28624999058"/>
    <n v="1601.7179499999759"/>
    <n v="1241331.4112499813"/>
    <n v="796.35499999998808"/>
    <n v="617175.12499999069"/>
    <x v="92"/>
    <x v="92"/>
    <m/>
  </r>
  <r>
    <x v="0"/>
    <x v="3"/>
    <s v="Low End"/>
    <x v="0"/>
    <x v="25"/>
    <n v="611"/>
    <x v="93"/>
    <n v="388021.26101699419"/>
    <n v="1431.7862652299784"/>
    <n v="874821.40805551677"/>
    <n v="796.72691822998797"/>
    <n v="486800.14703852258"/>
    <x v="93"/>
    <x v="93"/>
    <m/>
  </r>
  <r>
    <x v="0"/>
    <x v="3"/>
    <s v="Low End"/>
    <x v="0"/>
    <x v="13"/>
    <n v="573"/>
    <x v="94"/>
    <n v="341322.94850399479"/>
    <n v="1367.3633503199794"/>
    <n v="783499.19973334821"/>
    <n v="771.6863023199885"/>
    <n v="442176.25122935342"/>
    <x v="94"/>
    <x v="94"/>
    <m/>
  </r>
  <r>
    <x v="0"/>
    <x v="3"/>
    <s v="Low End"/>
    <x v="0"/>
    <x v="60"/>
    <n v="775"/>
    <x v="95"/>
    <n v="624514.85937499057"/>
    <n v="1856.8983812499719"/>
    <n v="1439096.2454687282"/>
    <n v="1051.0727562499842"/>
    <n v="814581.38609373767"/>
    <x v="95"/>
    <x v="95"/>
    <m/>
  </r>
  <r>
    <x v="0"/>
    <x v="4"/>
    <s v="Low End"/>
    <x v="0"/>
    <x v="44"/>
    <n v="548"/>
    <x v="96"/>
    <n v="305854.21852799598"/>
    <n v="1297.9180442399829"/>
    <n v="711259.08824351069"/>
    <n v="739.78990823999027"/>
    <n v="405404.86971551471"/>
    <x v="96"/>
    <x v="96"/>
    <m/>
  </r>
  <r>
    <x v="0"/>
    <x v="4"/>
    <s v="Low End"/>
    <x v="0"/>
    <x v="61"/>
    <n v="496"/>
    <x v="97"/>
    <n v="250807.65363199668"/>
    <n v="1212.364917279984"/>
    <n v="601332.99897087202"/>
    <n v="706.7043252799906"/>
    <n v="350525.34533887531"/>
    <x v="97"/>
    <x v="97"/>
    <m/>
  </r>
  <r>
    <x v="0"/>
    <x v="4"/>
    <s v="Low End"/>
    <x v="0"/>
    <x v="30"/>
    <n v="480"/>
    <x v="98"/>
    <n v="239701.70879999636"/>
    <n v="1209.9515903999818"/>
    <n v="580776.76339199126"/>
    <n v="710.57303039998942"/>
    <n v="341075.05459199491"/>
    <x v="98"/>
    <x v="98"/>
    <m/>
  </r>
  <r>
    <x v="0"/>
    <x v="4"/>
    <s v="Low End"/>
    <x v="0"/>
    <x v="62"/>
    <n v="459"/>
    <x v="99"/>
    <n v="219270.46436999665"/>
    <n v="1174.6197686999824"/>
    <n v="539150.47383329191"/>
    <n v="696.90633869998965"/>
    <n v="319880.00946329522"/>
    <x v="99"/>
    <x v="99"/>
    <m/>
  </r>
  <r>
    <x v="0"/>
    <x v="4"/>
    <s v="High End"/>
    <x v="1"/>
    <x v="11"/>
    <n v="403"/>
    <x v="100"/>
    <n v="337422.92763290054"/>
    <n v="1683.9909227799831"/>
    <n v="678648.34188033314"/>
    <n v="846.71318671819517"/>
    <n v="341225.41424743261"/>
    <x v="100"/>
    <x v="100"/>
    <m/>
  </r>
  <r>
    <x v="0"/>
    <x v="4"/>
    <s v="High End"/>
    <x v="1"/>
    <x v="1"/>
    <n v="337"/>
    <x v="101"/>
    <n v="238973.19633551635"/>
    <n v="1507.7512159999847"/>
    <n v="508112.15979199484"/>
    <n v="798.63193903999547"/>
    <n v="269138.96345647849"/>
    <x v="101"/>
    <x v="101"/>
    <m/>
  </r>
  <r>
    <x v="0"/>
    <x v="4"/>
    <s v="High End"/>
    <x v="1"/>
    <x v="41"/>
    <n v="308"/>
    <x v="102"/>
    <n v="207750.21219296643"/>
    <n v="1505.7983095199847"/>
    <n v="463785.87933215528"/>
    <n v="831.28463356879502"/>
    <n v="256035.66713918885"/>
    <x v="102"/>
    <x v="102"/>
    <m/>
  </r>
  <r>
    <x v="0"/>
    <x v="4"/>
    <s v="High End"/>
    <x v="1"/>
    <x v="63"/>
    <n v="337"/>
    <x v="103"/>
    <n v="252666.22438370774"/>
    <n v="1637.8442182799824"/>
    <n v="551953.50156035414"/>
    <n v="888.09281061319393"/>
    <n v="299287.2771766464"/>
    <x v="103"/>
    <x v="103"/>
    <m/>
  </r>
  <r>
    <x v="0"/>
    <x v="4"/>
    <s v="High End"/>
    <x v="1"/>
    <x v="64"/>
    <n v="694"/>
    <x v="104"/>
    <n v="561563.49419999192"/>
    <n v="1756.7215262799748"/>
    <n v="1219164.7392383025"/>
    <n v="947.55222627998637"/>
    <n v="657601.24503831053"/>
    <x v="104"/>
    <x v="104"/>
    <m/>
  </r>
  <r>
    <x v="0"/>
    <x v="4"/>
    <s v="High End"/>
    <x v="1"/>
    <x v="19"/>
    <n v="516"/>
    <x v="105"/>
    <n v="313077.11759999528"/>
    <n v="1417.7696925599787"/>
    <n v="731569.16136094905"/>
    <n v="811.03109255998788"/>
    <n v="418492.04376095376"/>
    <x v="105"/>
    <x v="105"/>
    <m/>
  </r>
  <r>
    <x v="0"/>
    <x v="4"/>
    <s v="High End"/>
    <x v="1"/>
    <x v="19"/>
    <n v="486"/>
    <x v="106"/>
    <n v="277784.21069999581"/>
    <n v="1358.3888920199795"/>
    <n v="660177.00152171007"/>
    <n v="786.81644201998813"/>
    <n v="382392.79082171427"/>
    <x v="106"/>
    <x v="106"/>
    <m/>
  </r>
  <r>
    <x v="0"/>
    <x v="4"/>
    <s v="High End"/>
    <x v="1"/>
    <x v="65"/>
    <n v="473"/>
    <x v="107"/>
    <n v="257786.14702499658"/>
    <n v="1305.5166555299827"/>
    <n v="617509.37806568178"/>
    <n v="760.51423052998996"/>
    <n v="359723.2310406852"/>
    <x v="107"/>
    <x v="107"/>
    <m/>
  </r>
  <r>
    <x v="0"/>
    <x v="4"/>
    <s v="High End"/>
    <x v="1"/>
    <x v="18"/>
    <n v="118"/>
    <x v="108"/>
    <n v="17928.960934199738"/>
    <n v="422.25998999999388"/>
    <n v="49826.678819999281"/>
    <n v="270.31964309999609"/>
    <n v="31897.717885799542"/>
    <x v="108"/>
    <x v="108"/>
    <m/>
  </r>
  <r>
    <x v="0"/>
    <x v="4"/>
    <s v="High End"/>
    <x v="1"/>
    <x v="61"/>
    <n v="118"/>
    <x v="109"/>
    <n v="18183.155853009335"/>
    <n v="429.19593911999374"/>
    <n v="50645.120816159259"/>
    <n v="275.10139799279602"/>
    <n v="32461.964963149923"/>
    <x v="109"/>
    <x v="109"/>
    <m/>
  </r>
  <r>
    <x v="0"/>
    <x v="4"/>
    <s v="Low End"/>
    <x v="3"/>
    <x v="66"/>
    <n v="657"/>
    <x v="110"/>
    <n v="546533.08486335841"/>
    <n v="1311.6721638599813"/>
    <n v="861768.61165600771"/>
    <n v="479.8105430633932"/>
    <n v="315235.5267926493"/>
    <x v="110"/>
    <x v="110"/>
    <m/>
  </r>
  <r>
    <x v="0"/>
    <x v="4"/>
    <s v="Low End"/>
    <x v="3"/>
    <x v="25"/>
    <n v="613"/>
    <x v="111"/>
    <n v="486293.24301480869"/>
    <n v="1264.3187405399806"/>
    <n v="775027.38795100804"/>
    <n v="471.01818097259286"/>
    <n v="288734.14493619936"/>
    <x v="111"/>
    <x v="111"/>
    <m/>
  </r>
  <r>
    <x v="0"/>
    <x v="4"/>
    <s v="Low End"/>
    <x v="3"/>
    <x v="67"/>
    <n v="811"/>
    <x v="112"/>
    <n v="851347.71933955513"/>
    <n v="1673.0546894099743"/>
    <n v="1356847.3531114892"/>
    <n v="623.30411069289039"/>
    <n v="505499.63377193408"/>
    <x v="112"/>
    <x v="112"/>
    <m/>
  </r>
  <r>
    <x v="0"/>
    <x v="4"/>
    <s v="Low End"/>
    <x v="3"/>
    <x v="55"/>
    <n v="427"/>
    <x v="113"/>
    <n v="246689.45613418141"/>
    <n v="979.84899530998689"/>
    <n v="418395.52099736442"/>
    <n v="402.12193176389462"/>
    <n v="171706.06486318301"/>
    <x v="113"/>
    <x v="113"/>
    <m/>
  </r>
  <r>
    <x v="0"/>
    <x v="4"/>
    <s v="Low End"/>
    <x v="3"/>
    <x v="28"/>
    <n v="263"/>
    <x v="114"/>
    <n v="104379.45636122848"/>
    <n v="729.54899099998931"/>
    <n v="191871.38463299719"/>
    <n v="332.66892878999511"/>
    <n v="87491.928271768702"/>
    <x v="114"/>
    <x v="114"/>
    <m/>
  </r>
  <r>
    <x v="0"/>
    <x v="4"/>
    <s v="Low End"/>
    <x v="3"/>
    <x v="68"/>
    <n v="811"/>
    <x v="115"/>
    <n v="794580.59859465796"/>
    <n v="1849.2217869999779"/>
    <n v="1499718.8692569821"/>
    <n v="869.46765802999278"/>
    <n v="705138.27066232415"/>
    <x v="115"/>
    <x v="115"/>
    <m/>
  </r>
  <r>
    <x v="0"/>
    <x v="4"/>
    <s v="Low End"/>
    <x v="3"/>
    <x v="69"/>
    <n v="263"/>
    <x v="116"/>
    <n v="110223.18643601979"/>
    <n v="801.1187683799883"/>
    <n v="210694.23608393694"/>
    <n v="382.01920018219442"/>
    <n v="100471.04964791714"/>
    <x v="116"/>
    <x v="116"/>
    <m/>
  </r>
  <r>
    <x v="0"/>
    <x v="4"/>
    <s v="High End"/>
    <x v="2"/>
    <x v="63"/>
    <n v="339"/>
    <x v="117"/>
    <n v="265272.68033018598"/>
    <n v="1599.875290999983"/>
    <n v="542357.72364899423"/>
    <n v="817.36000978999493"/>
    <n v="277085.04331880825"/>
    <x v="117"/>
    <x v="117"/>
    <m/>
  </r>
  <r>
    <x v="0"/>
    <x v="4"/>
    <s v="High End"/>
    <x v="2"/>
    <x v="59"/>
    <n v="475"/>
    <x v="118"/>
    <n v="523949.18370824243"/>
    <n v="2078.839396999977"/>
    <n v="987448.71357498912"/>
    <n v="975.78848392999294"/>
    <n v="463499.52986674669"/>
    <x v="118"/>
    <x v="118"/>
    <m/>
  </r>
  <r>
    <x v="0"/>
    <x v="4"/>
    <s v="High End"/>
    <x v="2"/>
    <x v="9"/>
    <n v="286"/>
    <x v="119"/>
    <n v="197451.53883140115"/>
    <n v="1534.804309399985"/>
    <n v="438954.03248839569"/>
    <n v="844.41431348599497"/>
    <n v="241502.49365699454"/>
    <x v="119"/>
    <x v="119"/>
    <m/>
  </r>
  <r>
    <x v="0"/>
    <x v="4"/>
    <s v="High End"/>
    <x v="2"/>
    <x v="70"/>
    <n v="439"/>
    <x v="120"/>
    <n v="364023.36329897592"/>
    <n v="1749.4155153499808"/>
    <n v="767993.41123864159"/>
    <n v="920.20512059149348"/>
    <n v="403970.04793966567"/>
    <x v="120"/>
    <x v="120"/>
    <m/>
  </r>
  <r>
    <x v="0"/>
    <x v="4"/>
    <s v="High End"/>
    <x v="2"/>
    <x v="70"/>
    <n v="475"/>
    <x v="121"/>
    <n v="291184.17937499582"/>
    <n v="1371.0330749999803"/>
    <n v="651240.71062499064"/>
    <n v="758.01374999998905"/>
    <n v="360056.53124999482"/>
    <x v="121"/>
    <x v="121"/>
    <m/>
  </r>
  <r>
    <x v="0"/>
    <x v="4"/>
    <s v="Low End"/>
    <x v="0"/>
    <x v="71"/>
    <n v="439"/>
    <x v="122"/>
    <n v="366269.40847662784"/>
    <n v="1674.1130541599787"/>
    <n v="734935.6307762306"/>
    <n v="839.78638337039365"/>
    <n v="368666.22229960276"/>
    <x v="122"/>
    <x v="122"/>
    <m/>
  </r>
  <r>
    <x v="0"/>
    <x v="4"/>
    <s v="Low End"/>
    <x v="0"/>
    <x v="59"/>
    <n v="628"/>
    <x v="123"/>
    <n v="421764.50358399248"/>
    <n v="1412.1367279999749"/>
    <n v="886821.86518398428"/>
    <n v="740.53719999998691"/>
    <n v="465057.3615999918"/>
    <x v="123"/>
    <x v="123"/>
    <m/>
  </r>
  <r>
    <x v="0"/>
    <x v="4"/>
    <s v="Low End"/>
    <x v="0"/>
    <x v="62"/>
    <n v="711"/>
    <x v="124"/>
    <n v="533977.78813199117"/>
    <n v="1628.0804290799729"/>
    <n v="1157565.1850758607"/>
    <n v="877.05681707998531"/>
    <n v="623587.39694386953"/>
    <x v="124"/>
    <x v="124"/>
    <m/>
  </r>
  <r>
    <x v="0"/>
    <x v="4"/>
    <s v="Low End"/>
    <x v="0"/>
    <x v="30"/>
    <n v="682"/>
    <x v="125"/>
    <n v="497508.25849999115"/>
    <n v="1597.8295824999716"/>
    <n v="1089719.7752649807"/>
    <n v="868.34533249998458"/>
    <n v="592211.51676498959"/>
    <x v="125"/>
    <x v="125"/>
    <m/>
  </r>
  <r>
    <x v="0"/>
    <x v="4"/>
    <s v="Low End"/>
    <x v="0"/>
    <x v="61"/>
    <n v="528"/>
    <x v="126"/>
    <n v="295309.47916799504"/>
    <n v="1315.2093950399776"/>
    <n v="694430.56058110821"/>
    <n v="755.91113903998701"/>
    <n v="399121.08141311316"/>
    <x v="126"/>
    <x v="126"/>
    <m/>
  </r>
  <r>
    <x v="0"/>
    <x v="4"/>
    <s v="Low End"/>
    <x v="0"/>
    <x v="15"/>
    <n v="514"/>
    <x v="127"/>
    <n v="279961.89629999525"/>
    <n v="1291.4069654999782"/>
    <n v="663783.18026698881"/>
    <n v="746.73401549998744"/>
    <n v="383821.28396699356"/>
    <x v="127"/>
    <x v="127"/>
    <m/>
  </r>
  <r>
    <x v="0"/>
    <x v="4"/>
    <s v="Low End"/>
    <x v="0"/>
    <x v="72"/>
    <n v="488"/>
    <x v="128"/>
    <n v="249796.14777599601"/>
    <n v="1233.6463456799804"/>
    <n v="602019.4166918305"/>
    <n v="721.76899367998863"/>
    <n v="352223.26891583449"/>
    <x v="128"/>
    <x v="128"/>
    <m/>
  </r>
  <r>
    <x v="0"/>
    <x v="4"/>
    <s v="Low End"/>
    <x v="0"/>
    <x v="25"/>
    <n v="628"/>
    <x v="129"/>
    <n v="422470.84532799246"/>
    <n v="1626.7647779599708"/>
    <n v="1021608.2805588617"/>
    <n v="954.04050195998286"/>
    <n v="599137.43523086922"/>
    <x v="129"/>
    <x v="129"/>
    <m/>
  </r>
  <r>
    <x v="0"/>
    <x v="4"/>
    <s v="Low End"/>
    <x v="0"/>
    <x v="14"/>
    <n v="467"/>
    <x v="130"/>
    <n v="231190.26049699608"/>
    <n v="1210.2942401899795"/>
    <n v="565207.41016872041"/>
    <n v="715.24014918998796"/>
    <n v="334017.1496717243"/>
    <x v="130"/>
    <x v="130"/>
    <m/>
  </r>
  <r>
    <x v="0"/>
    <x v="5"/>
    <s v="High End"/>
    <x v="1"/>
    <x v="11"/>
    <n v="582"/>
    <x v="131"/>
    <n v="405528.8408999932"/>
    <n v="1577.1370570199736"/>
    <n v="917893.76718562457"/>
    <n v="880.35210701998528"/>
    <n v="512364.92628563137"/>
    <x v="131"/>
    <x v="131"/>
    <m/>
  </r>
  <r>
    <x v="0"/>
    <x v="5"/>
    <s v="High End"/>
    <x v="1"/>
    <x v="73"/>
    <n v="553"/>
    <x v="132"/>
    <n v="366190.98704999383"/>
    <n v="1518.7217370599744"/>
    <n v="839853.12059416587"/>
    <n v="856.53188705998559"/>
    <n v="473662.13354417204"/>
    <x v="132"/>
    <x v="132"/>
    <m/>
  </r>
  <r>
    <x v="0"/>
    <x v="5"/>
    <s v="High End"/>
    <x v="1"/>
    <x v="74"/>
    <n v="545"/>
    <x v="133"/>
    <n v="359548.76249999355"/>
    <n v="1518.9001609999727"/>
    <n v="827800.58774498513"/>
    <n v="859.1776609999846"/>
    <n v="468251.82524499157"/>
    <x v="133"/>
    <x v="133"/>
    <m/>
  </r>
  <r>
    <x v="0"/>
    <x v="5"/>
    <s v="High End"/>
    <x v="1"/>
    <x v="20"/>
    <n v="536"/>
    <x v="134"/>
    <n v="347836.44959999376"/>
    <n v="1500.7596085599732"/>
    <n v="804407.15018814569"/>
    <n v="851.81100855998488"/>
    <n v="456570.70058815193"/>
    <x v="134"/>
    <x v="134"/>
    <m/>
  </r>
  <r>
    <x v="0"/>
    <x v="5"/>
    <s v="High End"/>
    <x v="1"/>
    <x v="75"/>
    <n v="491"/>
    <x v="135"/>
    <n v="291937.03694999474"/>
    <n v="1408.907010419975"/>
    <n v="691773.3421162077"/>
    <n v="814.33056041998566"/>
    <n v="399836.30516621296"/>
    <x v="135"/>
    <x v="135"/>
    <m/>
  </r>
  <r>
    <x v="0"/>
    <x v="5"/>
    <s v="High End"/>
    <x v="1"/>
    <x v="18"/>
    <n v="490"/>
    <x v="136"/>
    <n v="287723.83499999513"/>
    <n v="1392.2211933999763"/>
    <n v="682188.38476598833"/>
    <n v="805.02969339998629"/>
    <n v="394464.5497659932"/>
    <x v="136"/>
    <x v="136"/>
    <m/>
  </r>
  <r>
    <x v="0"/>
    <x v="5"/>
    <s v="High End"/>
    <x v="1"/>
    <x v="17"/>
    <n v="441"/>
    <x v="137"/>
    <n v="233143.82279999604"/>
    <n v="1293.4295956799781"/>
    <n v="570402.45169487037"/>
    <n v="764.75879567998709"/>
    <n v="337258.62889487436"/>
    <x v="137"/>
    <x v="137"/>
    <m/>
  </r>
  <r>
    <x v="0"/>
    <x v="5"/>
    <s v="Low End"/>
    <x v="3"/>
    <x v="44"/>
    <n v="813"/>
    <x v="138"/>
    <n v="837374.49251010281"/>
    <n v="1575.5525825699733"/>
    <n v="1280924.2496293883"/>
    <n v="545.57165697329083"/>
    <n v="443549.75711928552"/>
    <x v="138"/>
    <x v="138"/>
    <m/>
  </r>
  <r>
    <x v="0"/>
    <x v="5"/>
    <s v="Low End"/>
    <x v="3"/>
    <x v="23"/>
    <n v="783"/>
    <x v="139"/>
    <n v="780442.08132511377"/>
    <n v="1532.4497798999739"/>
    <n v="1199908.1776616797"/>
    <n v="535.71659813099086"/>
    <n v="419466.09633656591"/>
    <x v="139"/>
    <x v="139"/>
    <m/>
  </r>
  <r>
    <x v="0"/>
    <x v="5"/>
    <s v="Low End"/>
    <x v="3"/>
    <x v="68"/>
    <n v="722"/>
    <x v="140"/>
    <n v="668786.41857749119"/>
    <n v="1440.4128343199759"/>
    <n v="1039978.0663790226"/>
    <n v="514.11585568079147"/>
    <n v="371191.64780153136"/>
    <x v="140"/>
    <x v="140"/>
    <m/>
  </r>
  <r>
    <x v="0"/>
    <x v="5"/>
    <s v="Low End"/>
    <x v="3"/>
    <x v="21"/>
    <n v="485"/>
    <x v="141"/>
    <n v="312833.10025174473"/>
    <n v="1040.8825049999825"/>
    <n v="504828.01492499153"/>
    <n v="395.86580344999334"/>
    <n v="191994.91467324679"/>
    <x v="141"/>
    <x v="141"/>
    <m/>
  </r>
  <r>
    <x v="0"/>
    <x v="5"/>
    <s v="Low End"/>
    <x v="3"/>
    <x v="76"/>
    <n v="485"/>
    <x v="142"/>
    <n v="333169.33092733938"/>
    <n v="1175.9462066999802"/>
    <n v="570333.91024949041"/>
    <n v="488.99913262299174"/>
    <n v="237164.57932215102"/>
    <x v="142"/>
    <x v="142"/>
    <m/>
  </r>
  <r>
    <x v="0"/>
    <x v="5"/>
    <s v="High End"/>
    <x v="2"/>
    <x v="77"/>
    <n v="361"/>
    <x v="143"/>
    <n v="310408.43505724223"/>
    <n v="1732.8613381399796"/>
    <n v="625562.94306853262"/>
    <n v="873.00417731659388"/>
    <n v="315154.5080112904"/>
    <x v="143"/>
    <x v="143"/>
    <m/>
  </r>
  <r>
    <x v="0"/>
    <x v="5"/>
    <s v="High End"/>
    <x v="2"/>
    <x v="66"/>
    <n v="295"/>
    <x v="144"/>
    <n v="216804.77553970859"/>
    <n v="1594.7621532499804"/>
    <n v="470454.83520874422"/>
    <n v="859.83071074249369"/>
    <n v="253650.05966903563"/>
    <x v="144"/>
    <x v="144"/>
    <m/>
  </r>
  <r>
    <x v="0"/>
    <x v="5"/>
    <s v="Low End"/>
    <x v="0"/>
    <x v="0"/>
    <n v="761"/>
    <x v="145"/>
    <n v="629699.1116559878"/>
    <n v="1764.9676746399659"/>
    <n v="1343140.4004010141"/>
    <n v="937.50497863998191"/>
    <n v="713441.28874502634"/>
    <x v="145"/>
    <x v="145"/>
    <m/>
  </r>
  <r>
    <x v="0"/>
    <x v="5"/>
    <s v="Low End"/>
    <x v="0"/>
    <x v="13"/>
    <n v="707"/>
    <x v="146"/>
    <n v="547383.14035298908"/>
    <n v="1680.7172901099666"/>
    <n v="1188267.1241077464"/>
    <n v="906.48371110998198"/>
    <n v="640883.98375475733"/>
    <x v="146"/>
    <x v="146"/>
    <m/>
  </r>
  <r>
    <x v="0"/>
    <x v="5"/>
    <s v="High End"/>
    <x v="1"/>
    <x v="73"/>
    <n v="597"/>
    <x v="147"/>
    <n v="438409.80067499151"/>
    <n v="1651.6067775899683"/>
    <n v="986009.24622121104"/>
    <n v="917.25200258998245"/>
    <n v="547599.44554621959"/>
    <x v="147"/>
    <x v="147"/>
    <m/>
  </r>
  <r>
    <x v="1"/>
    <x v="0"/>
    <s v="High End"/>
    <x v="1"/>
    <x v="7"/>
    <n v="515"/>
    <x v="148"/>
    <n v="326306.31749999372"/>
    <n v="1481.3421681999712"/>
    <n v="762891.2166229852"/>
    <n v="847.73766819998343"/>
    <n v="436584.89912299148"/>
    <x v="148"/>
    <x v="148"/>
    <m/>
  </r>
  <r>
    <x v="1"/>
    <x v="0"/>
    <s v="High End"/>
    <x v="1"/>
    <x v="78"/>
    <n v="492"/>
    <x v="149"/>
    <n v="299989.91519999399"/>
    <n v="1443.9867537599712"/>
    <n v="710441.48284990585"/>
    <n v="834.25115375998337"/>
    <n v="410451.56764991186"/>
    <x v="149"/>
    <x v="149"/>
    <m/>
  </r>
  <r>
    <x v="1"/>
    <x v="0"/>
    <s v="Low End"/>
    <x v="1"/>
    <x v="54"/>
    <n v="508"/>
    <x v="150"/>
    <n v="319760.6507999936"/>
    <n v="1477.2432779599706"/>
    <n v="750439.58520366508"/>
    <n v="847.79317795998315"/>
    <n v="430678.93440367148"/>
    <x v="150"/>
    <x v="150"/>
    <m/>
  </r>
  <r>
    <x v="1"/>
    <x v="0"/>
    <s v="Low End"/>
    <x v="3"/>
    <x v="68"/>
    <n v="702"/>
    <x v="151"/>
    <n v="657811.89785047073"/>
    <n v="1463.0693081999707"/>
    <n v="1027074.6543563794"/>
    <n v="526.0153226579896"/>
    <n v="369262.75650590868"/>
    <x v="151"/>
    <x v="151"/>
    <m/>
  </r>
  <r>
    <x v="1"/>
    <x v="0"/>
    <s v="High End"/>
    <x v="2"/>
    <x v="66"/>
    <n v="406"/>
    <x v="152"/>
    <n v="400543.96301287244"/>
    <n v="1885.9181911399724"/>
    <n v="765682.78560282872"/>
    <n v="899.35670588659195"/>
    <n v="365138.82258995628"/>
    <x v="152"/>
    <x v="152"/>
    <m/>
  </r>
  <r>
    <x v="1"/>
    <x v="0"/>
    <s v="High End"/>
    <x v="2"/>
    <x v="70"/>
    <n v="404"/>
    <x v="153"/>
    <n v="394989.33187094098"/>
    <n v="1874.6080581199731"/>
    <n v="757341.65548046911"/>
    <n v="896.91169210279236"/>
    <n v="362352.32360952813"/>
    <x v="153"/>
    <x v="153"/>
    <m/>
  </r>
  <r>
    <x v="1"/>
    <x v="0"/>
    <s v="High End"/>
    <x v="2"/>
    <x v="76"/>
    <n v="901"/>
    <x v="154"/>
    <n v="1104282.3468869787"/>
    <n v="2550.4229103299508"/>
    <n v="2297931.0422072858"/>
    <n v="1324.8043233299745"/>
    <n v="1193648.695320307"/>
    <x v="154"/>
    <x v="154"/>
    <m/>
  </r>
  <r>
    <x v="1"/>
    <x v="0"/>
    <s v="High End"/>
    <x v="2"/>
    <x v="35"/>
    <n v="611"/>
    <x v="155"/>
    <n v="508102.57391399017"/>
    <n v="1862.4302346599638"/>
    <n v="1137944.8733772379"/>
    <n v="1030.8384606599798"/>
    <n v="629842.29946324776"/>
    <x v="155"/>
    <x v="155"/>
    <m/>
  </r>
  <r>
    <x v="1"/>
    <x v="0"/>
    <s v="High End"/>
    <x v="2"/>
    <x v="79"/>
    <n v="604"/>
    <x v="156"/>
    <n v="500069.70791999006"/>
    <n v="1858.9594481999629"/>
    <n v="1122811.5067127775"/>
    <n v="1031.0294681999794"/>
    <n v="622741.79879278748"/>
    <x v="156"/>
    <x v="156"/>
    <m/>
  </r>
  <r>
    <x v="1"/>
    <x v="0"/>
    <s v="High End"/>
    <x v="2"/>
    <x v="32"/>
    <n v="535"/>
    <x v="157"/>
    <n v="392412.75764999219"/>
    <n v="1694.0687360999661"/>
    <n v="906326.77381348191"/>
    <n v="960.58694609998076"/>
    <n v="513914.01616348972"/>
    <x v="157"/>
    <x v="157"/>
    <m/>
  </r>
  <r>
    <x v="1"/>
    <x v="0"/>
    <s v="Low End"/>
    <x v="0"/>
    <x v="38"/>
    <n v="262"/>
    <x v="158"/>
    <n v="103369.25805455778"/>
    <n v="690.75904799998523"/>
    <n v="180978.87057599612"/>
    <n v="296.21989511999368"/>
    <n v="77609.612521438336"/>
    <x v="158"/>
    <x v="158"/>
    <m/>
  </r>
  <r>
    <x v="1"/>
    <x v="0"/>
    <s v="Low End"/>
    <x v="0"/>
    <x v="36"/>
    <n v="262"/>
    <x v="159"/>
    <n v="108011.79354763088"/>
    <n v="747.81505805998393"/>
    <n v="195927.5452117158"/>
    <n v="335.55630406139278"/>
    <n v="87915.751664084921"/>
    <x v="159"/>
    <x v="159"/>
    <m/>
  </r>
  <r>
    <x v="1"/>
    <x v="0"/>
    <s v="Low End"/>
    <x v="0"/>
    <x v="38"/>
    <n v="213"/>
    <x v="160"/>
    <n v="67024.499142778557"/>
    <n v="608.98962599998686"/>
    <n v="129714.7903379972"/>
    <n v="294.32061593999362"/>
    <n v="62690.29119521864"/>
    <x v="160"/>
    <x v="160"/>
    <m/>
  </r>
  <r>
    <x v="1"/>
    <x v="0"/>
    <s v="Low End"/>
    <x v="0"/>
    <x v="56"/>
    <n v="213"/>
    <x v="161"/>
    <n v="69659.607376070402"/>
    <n v="648.82482972998605"/>
    <n v="138199.68873248703"/>
    <n v="321.78441951369308"/>
    <n v="68540.081356416631"/>
    <x v="161"/>
    <x v="161"/>
    <m/>
  </r>
  <r>
    <x v="1"/>
    <x v="0"/>
    <s v="Low End"/>
    <x v="0"/>
    <x v="58"/>
    <n v="902"/>
    <x v="162"/>
    <n v="904575.50405198068"/>
    <n v="2061.4399713399562"/>
    <n v="1859418.8541486405"/>
    <n v="1058.5846453399777"/>
    <n v="954843.35009665985"/>
    <x v="162"/>
    <x v="162"/>
    <m/>
  </r>
  <r>
    <x v="1"/>
    <x v="0"/>
    <s v="Low End"/>
    <x v="0"/>
    <x v="71"/>
    <n v="863"/>
    <x v="163"/>
    <n v="824783.2575149826"/>
    <n v="1982.5887364499586"/>
    <n v="1710974.0795563143"/>
    <n v="1026.8723314499787"/>
    <n v="886190.82204133167"/>
    <x v="163"/>
    <x v="163"/>
    <m/>
  </r>
  <r>
    <x v="1"/>
    <x v="0"/>
    <s v="Low End"/>
    <x v="0"/>
    <x v="80"/>
    <n v="837"/>
    <x v="164"/>
    <n v="783920.59791298292"/>
    <n v="1955.6044454099574"/>
    <n v="1636840.9208081344"/>
    <n v="1019.0206964099779"/>
    <n v="852920.32289515145"/>
    <x v="164"/>
    <x v="164"/>
    <m/>
  </r>
  <r>
    <x v="1"/>
    <x v="0"/>
    <s v="Low End"/>
    <x v="0"/>
    <x v="59"/>
    <n v="811"/>
    <x v="165"/>
    <n v="728775.91507198475"/>
    <n v="1889.2948396799602"/>
    <n v="1532218.1149804478"/>
    <n v="990.68088767997904"/>
    <n v="803442.19990846305"/>
    <x v="165"/>
    <x v="165"/>
    <m/>
  </r>
  <r>
    <x v="1"/>
    <x v="0"/>
    <s v="Low End"/>
    <x v="0"/>
    <x v="81"/>
    <n v="799"/>
    <x v="166"/>
    <n v="714483.07757598441"/>
    <n v="1886.3013541599589"/>
    <n v="1507154.7819738071"/>
    <n v="992.07973015997845"/>
    <n v="792671.70439782273"/>
    <x v="166"/>
    <x v="166"/>
    <m/>
  </r>
  <r>
    <x v="1"/>
    <x v="0"/>
    <s v="Low End"/>
    <x v="0"/>
    <x v="38"/>
    <n v="794"/>
    <x v="167"/>
    <n v="693399.53462798579"/>
    <n v="1844.7608285799627"/>
    <n v="1464740.0978924904"/>
    <n v="971.46166657998049"/>
    <n v="771340.56326450466"/>
    <x v="167"/>
    <x v="167"/>
    <m/>
  </r>
  <r>
    <x v="1"/>
    <x v="0"/>
    <s v="Low End"/>
    <x v="0"/>
    <x v="25"/>
    <n v="594"/>
    <x v="168"/>
    <n v="391445.07929999172"/>
    <n v="1497.3922604999684"/>
    <n v="889451.00273698126"/>
    <n v="838.39381049998235"/>
    <n v="498005.92343698954"/>
    <x v="168"/>
    <x v="168"/>
    <m/>
  </r>
  <r>
    <x v="1"/>
    <x v="0"/>
    <s v="Low End"/>
    <x v="0"/>
    <x v="49"/>
    <n v="121"/>
    <x v="169"/>
    <n v="20025.682789859558"/>
    <n v="457.92588599998987"/>
    <n v="55409.032205998774"/>
    <n v="292.4243753399935"/>
    <n v="35383.349416139215"/>
    <x v="169"/>
    <x v="169"/>
    <m/>
  </r>
  <r>
    <x v="1"/>
    <x v="0"/>
    <s v="Low End"/>
    <x v="0"/>
    <x v="61"/>
    <n v="121"/>
    <x v="170"/>
    <n v="20307.94607607105"/>
    <n v="465.43741964998975"/>
    <n v="56317.927777648758"/>
    <n v="297.60315455849343"/>
    <n v="36009.981701577708"/>
    <x v="170"/>
    <x v="170"/>
    <m/>
  </r>
  <r>
    <x v="1"/>
    <x v="0"/>
    <s v="High End"/>
    <x v="1"/>
    <x v="6"/>
    <n v="175"/>
    <x v="171"/>
    <n v="47274.464999998992"/>
    <n v="566.57999999998776"/>
    <n v="99151.499999997861"/>
    <n v="296.44019999999352"/>
    <n v="51877.034999998868"/>
    <x v="171"/>
    <x v="171"/>
    <m/>
  </r>
  <r>
    <x v="1"/>
    <x v="0"/>
    <s v="High End"/>
    <x v="1"/>
    <x v="49"/>
    <n v="175"/>
    <x v="172"/>
    <n v="48953.117717436442"/>
    <n v="597.46847174998709"/>
    <n v="104556.98255624773"/>
    <n v="317.73637050749312"/>
    <n v="55603.864838811292"/>
    <x v="172"/>
    <x v="172"/>
    <m/>
  </r>
  <r>
    <x v="1"/>
    <x v="0"/>
    <s v="High End"/>
    <x v="1"/>
    <x v="51"/>
    <n v="680"/>
    <x v="173"/>
    <n v="581375.51999998756"/>
    <n v="1864.5971343999602"/>
    <n v="1267926.0513919729"/>
    <n v="1009.6331343999784"/>
    <n v="686550.53139198537"/>
    <x v="173"/>
    <x v="173"/>
    <m/>
  </r>
  <r>
    <x v="1"/>
    <x v="0"/>
    <s v="High End"/>
    <x v="1"/>
    <x v="4"/>
    <n v="673"/>
    <x v="174"/>
    <n v="569569.54072498786"/>
    <n v="1850.0480327699606"/>
    <n v="1245082.3260541835"/>
    <n v="1003.7337077699787"/>
    <n v="675512.78532919567"/>
    <x v="174"/>
    <x v="174"/>
    <m/>
  </r>
  <r>
    <x v="1"/>
    <x v="0"/>
    <s v="High End"/>
    <x v="1"/>
    <x v="40"/>
    <n v="627"/>
    <x v="175"/>
    <n v="492954.28132498963"/>
    <n v="1747.2306311099633"/>
    <n v="1095513.6057059469"/>
    <n v="961.01965610997979"/>
    <n v="602559.32438095729"/>
    <x v="175"/>
    <x v="175"/>
    <m/>
  </r>
  <r>
    <x v="1"/>
    <x v="0"/>
    <s v="High End"/>
    <x v="1"/>
    <x v="82"/>
    <n v="572"/>
    <x v="176"/>
    <n v="407172.30839999166"/>
    <n v="1618.340290119967"/>
    <n v="925690.6459486211"/>
    <n v="906.50059011998155"/>
    <n v="518518.33754862944"/>
    <x v="176"/>
    <x v="176"/>
    <m/>
  </r>
  <r>
    <x v="1"/>
    <x v="0"/>
    <s v="High End"/>
    <x v="1"/>
    <x v="3"/>
    <n v="567"/>
    <x v="177"/>
    <n v="403340.09939999151"/>
    <n v="1620.9012127199658"/>
    <n v="919050.98761222058"/>
    <n v="909.54301271998077"/>
    <n v="515710.88821222907"/>
    <x v="177"/>
    <x v="177"/>
    <m/>
  </r>
  <r>
    <x v="1"/>
    <x v="0"/>
    <s v="Low End"/>
    <x v="3"/>
    <x v="45"/>
    <n v="963"/>
    <x v="178"/>
    <n v="1209540.2413038053"/>
    <n v="2380.6325375299598"/>
    <n v="2292549.1336413515"/>
    <n v="1124.6198258956865"/>
    <n v="1083008.8923375462"/>
    <x v="178"/>
    <x v="178"/>
    <m/>
  </r>
  <r>
    <x v="1"/>
    <x v="0"/>
    <s v="Low End"/>
    <x v="3"/>
    <x v="55"/>
    <n v="922"/>
    <x v="179"/>
    <n v="1114041.6092716851"/>
    <n v="2318.7421918399614"/>
    <n v="2137880.3008764442"/>
    <n v="1110.4541123695872"/>
    <n v="1023838.6916047591"/>
    <x v="179"/>
    <x v="179"/>
    <m/>
  </r>
  <r>
    <x v="1"/>
    <x v="0"/>
    <s v="Low End"/>
    <x v="3"/>
    <x v="25"/>
    <n v="912"/>
    <x v="180"/>
    <n v="1089146.2593394713"/>
    <n v="2300.0171595199618"/>
    <n v="2097615.649482205"/>
    <n v="1105.7778400687871"/>
    <n v="1008469.3901427337"/>
    <x v="180"/>
    <x v="180"/>
    <m/>
  </r>
  <r>
    <x v="1"/>
    <x v="0"/>
    <s v="Low End"/>
    <x v="3"/>
    <x v="45"/>
    <n v="691"/>
    <x v="181"/>
    <n v="629814.49355025648"/>
    <n v="1881.8009869999705"/>
    <n v="1300324.4820169797"/>
    <n v="970.34730602999002"/>
    <n v="670509.98846672324"/>
    <x v="181"/>
    <x v="181"/>
    <m/>
  </r>
  <r>
    <x v="1"/>
    <x v="0"/>
    <s v="Low End"/>
    <x v="3"/>
    <x v="79"/>
    <n v="845"/>
    <x v="182"/>
    <n v="945248.20762701496"/>
    <n v="2202.4860712999634"/>
    <n v="1861100.7302484692"/>
    <n v="1083.8491391969872"/>
    <n v="915852.52262145421"/>
    <x v="182"/>
    <x v="182"/>
    <m/>
  </r>
  <r>
    <x v="1"/>
    <x v="0"/>
    <s v="Low End"/>
    <x v="3"/>
    <x v="66"/>
    <n v="778"/>
    <x v="183"/>
    <n v="814669.65749735048"/>
    <n v="1611.3499543799646"/>
    <n v="1253630.2645076124"/>
    <n v="564.21671852218765"/>
    <n v="438960.60701026197"/>
    <x v="183"/>
    <x v="183"/>
    <m/>
  </r>
  <r>
    <x v="1"/>
    <x v="0"/>
    <s v="Low End"/>
    <x v="3"/>
    <x v="29"/>
    <n v="691"/>
    <x v="184"/>
    <n v="673344.557087366"/>
    <n v="1584.455827049966"/>
    <n v="1094858.9764915265"/>
    <n v="610.00639566448694"/>
    <n v="421514.41940416046"/>
    <x v="184"/>
    <x v="184"/>
    <m/>
  </r>
  <r>
    <x v="1"/>
    <x v="0"/>
    <s v="High End"/>
    <x v="2"/>
    <x v="36"/>
    <n v="282"/>
    <x v="185"/>
    <n v="144654.77486591678"/>
    <n v="831.38457599998162"/>
    <n v="234450.4504319948"/>
    <n v="318.424381439993"/>
    <n v="89795.675566078018"/>
    <x v="185"/>
    <x v="185"/>
    <m/>
  </r>
  <r>
    <x v="1"/>
    <x v="1"/>
    <s v="High End"/>
    <x v="2"/>
    <x v="45"/>
    <n v="282"/>
    <x v="186"/>
    <n v="152190.01308636746"/>
    <n v="917.4342047399798"/>
    <n v="258716.4457366743"/>
    <n v="377.75330727059168"/>
    <n v="106526.43265030684"/>
    <x v="186"/>
    <x v="186"/>
    <m/>
  </r>
  <r>
    <x v="1"/>
    <x v="1"/>
    <s v="High End"/>
    <x v="2"/>
    <x v="83"/>
    <n v="919"/>
    <x v="187"/>
    <n v="1182282.3635579741"/>
    <n v="2483.1305819999452"/>
    <n v="2281997.0048579494"/>
    <n v="1196.6426999999733"/>
    <n v="1099714.6412999753"/>
    <x v="187"/>
    <x v="187"/>
    <m/>
  </r>
  <r>
    <x v="1"/>
    <x v="1"/>
    <s v="High End"/>
    <x v="2"/>
    <x v="84"/>
    <n v="682"/>
    <x v="188"/>
    <n v="651580.11837598577"/>
    <n v="2090.6700961199545"/>
    <n v="1425837.005553809"/>
    <n v="1135.2740281199754"/>
    <n v="774256.88717782323"/>
    <x v="188"/>
    <x v="188"/>
    <m/>
  </r>
  <r>
    <x v="1"/>
    <x v="1"/>
    <s v="High End"/>
    <x v="2"/>
    <x v="76"/>
    <n v="602"/>
    <x v="189"/>
    <n v="498478.00430398987"/>
    <n v="1860.5705896799625"/>
    <n v="1120063.4949873374"/>
    <n v="1032.5340376799793"/>
    <n v="621585.49068334745"/>
    <x v="189"/>
    <x v="189"/>
    <m/>
  </r>
  <r>
    <x v="1"/>
    <x v="1"/>
    <s v="High End"/>
    <x v="2"/>
    <x v="25"/>
    <n v="919"/>
    <x v="190"/>
    <n v="1183544.1376919742"/>
    <n v="2919.1536082799357"/>
    <n v="2682702.1660092608"/>
    <n v="1631.2927402799639"/>
    <n v="1499158.0283172866"/>
    <x v="190"/>
    <x v="190"/>
    <m/>
  </r>
  <r>
    <x v="1"/>
    <x v="1"/>
    <s v="Low End"/>
    <x v="0"/>
    <x v="13"/>
    <n v="955"/>
    <x v="191"/>
    <n v="1033058.0136999763"/>
    <n v="2198.5011325999494"/>
    <n v="2099568.5816329517"/>
    <n v="1116.7649925999742"/>
    <n v="1066510.5679329755"/>
    <x v="191"/>
    <x v="191"/>
    <m/>
  </r>
  <r>
    <x v="1"/>
    <x v="1"/>
    <s v="Low End"/>
    <x v="0"/>
    <x v="80"/>
    <n v="921"/>
    <x v="192"/>
    <n v="970262.16433197691"/>
    <n v="2156.4375562799487"/>
    <n v="1986078.9893338326"/>
    <n v="1102.9498642799738"/>
    <n v="1015816.8250018557"/>
    <x v="192"/>
    <x v="192"/>
    <m/>
  </r>
  <r>
    <x v="1"/>
    <x v="1"/>
    <s v="Low End"/>
    <x v="0"/>
    <x v="1"/>
    <n v="897"/>
    <x v="193"/>
    <n v="912988.22308197897"/>
    <n v="2094.579921539952"/>
    <n v="1878838.189621337"/>
    <n v="1076.7558155399756"/>
    <n v="965849.96653935802"/>
    <x v="193"/>
    <x v="193"/>
    <m/>
  </r>
  <r>
    <x v="1"/>
    <x v="1"/>
    <s v="Low End"/>
    <x v="0"/>
    <x v="44"/>
    <n v="895"/>
    <x v="194"/>
    <n v="909080.86942497897"/>
    <n v="2091.2299333499518"/>
    <n v="1871650.7903482069"/>
    <n v="1075.4971183499752"/>
    <n v="962569.92092322791"/>
    <x v="194"/>
    <x v="194"/>
    <m/>
  </r>
  <r>
    <x v="1"/>
    <x v="1"/>
    <s v="Low End"/>
    <x v="0"/>
    <x v="85"/>
    <n v="874"/>
    <x v="195"/>
    <n v="867072.59209597996"/>
    <n v="2052.5578193599526"/>
    <n v="1793935.5341205986"/>
    <n v="1060.4839153599755"/>
    <n v="926862.94202461862"/>
    <x v="195"/>
    <x v="195"/>
    <m/>
  </r>
  <r>
    <x v="1"/>
    <x v="1"/>
    <s v="Low End"/>
    <x v="0"/>
    <x v="71"/>
    <n v="874"/>
    <x v="196"/>
    <n v="873913.10167597909"/>
    <n v="2068.7508596599509"/>
    <n v="1808088.2513427972"/>
    <n v="1068.8502856599748"/>
    <n v="934175.14966681809"/>
    <x v="196"/>
    <x v="196"/>
    <m/>
  </r>
  <r>
    <x v="1"/>
    <x v="1"/>
    <s v="Low End"/>
    <x v="0"/>
    <x v="58"/>
    <n v="869"/>
    <x v="197"/>
    <n v="849816.65554498089"/>
    <n v="2025.7102924499547"/>
    <n v="1760342.2441390108"/>
    <n v="1047.7854874499767"/>
    <n v="910525.58859402989"/>
    <x v="197"/>
    <x v="197"/>
    <m/>
  </r>
  <r>
    <x v="1"/>
    <x v="1"/>
    <s v="Low End"/>
    <x v="0"/>
    <x v="61"/>
    <n v="763"/>
    <x v="198"/>
    <n v="661049.40648598468"/>
    <n v="1846.8571969799573"/>
    <n v="1409152.0412957075"/>
    <n v="980.47527497997737"/>
    <n v="748102.63480972277"/>
    <x v="198"/>
    <x v="198"/>
    <m/>
  </r>
  <r>
    <x v="1"/>
    <x v="1"/>
    <s v="High End"/>
    <x v="1"/>
    <x v="75"/>
    <n v="863"/>
    <x v="199"/>
    <n v="953993.23132497806"/>
    <n v="2295.9517741899476"/>
    <n v="1981406.3811259249"/>
    <n v="1190.5134991899731"/>
    <n v="1027413.1498009468"/>
    <x v="199"/>
    <x v="199"/>
    <m/>
  </r>
  <r>
    <x v="1"/>
    <x v="1"/>
    <s v="High End"/>
    <x v="1"/>
    <x v="73"/>
    <n v="799"/>
    <x v="200"/>
    <n v="812572.75282498181"/>
    <n v="2143.7065166299521"/>
    <n v="1712821.5067873318"/>
    <n v="1126.7193416299749"/>
    <n v="900248.75396234996"/>
    <x v="200"/>
    <x v="200"/>
    <m/>
  </r>
  <r>
    <x v="1"/>
    <x v="1"/>
    <s v="High End"/>
    <x v="1"/>
    <x v="3"/>
    <n v="776"/>
    <x v="201"/>
    <n v="779065.19999998144"/>
    <n v="2128.6394199999495"/>
    <n v="1651824.1899199609"/>
    <n v="1124.6894199999733"/>
    <n v="872758.98991997947"/>
    <x v="201"/>
    <x v="201"/>
    <m/>
  </r>
  <r>
    <x v="1"/>
    <x v="1"/>
    <s v="High End"/>
    <x v="1"/>
    <x v="74"/>
    <n v="768"/>
    <x v="202"/>
    <n v="763350.22079998173"/>
    <n v="2111.8748697599499"/>
    <n v="1621919.8999756416"/>
    <n v="1117.9292697599735"/>
    <n v="858569.6791756599"/>
    <x v="202"/>
    <x v="202"/>
    <m/>
  </r>
  <r>
    <x v="1"/>
    <x v="1"/>
    <s v="High End"/>
    <x v="1"/>
    <x v="53"/>
    <n v="763"/>
    <x v="203"/>
    <n v="747286.68262498267"/>
    <n v="2083.7673951499519"/>
    <n v="1589914.5224994132"/>
    <n v="1104.3615201499747"/>
    <n v="842627.83987443056"/>
    <x v="203"/>
    <x v="203"/>
    <m/>
  </r>
  <r>
    <x v="1"/>
    <x v="2"/>
    <s v="High End"/>
    <x v="1"/>
    <x v="22"/>
    <n v="693"/>
    <x v="204"/>
    <n v="621754.36784998514"/>
    <n v="1948.4432440199539"/>
    <n v="1350271.1681058281"/>
    <n v="1051.2507940199753"/>
    <n v="728516.80025584297"/>
    <x v="204"/>
    <x v="204"/>
    <m/>
  </r>
  <r>
    <x v="1"/>
    <x v="2"/>
    <s v="High End"/>
    <x v="1"/>
    <x v="78"/>
    <n v="650"/>
    <x v="205"/>
    <n v="547369.87499998685"/>
    <n v="1855.6105069999555"/>
    <n v="1206146.829549971"/>
    <n v="1013.5030069999757"/>
    <n v="658776.95454998419"/>
    <x v="205"/>
    <x v="205"/>
    <m/>
  </r>
  <r>
    <x v="1"/>
    <x v="2"/>
    <s v="High End"/>
    <x v="1"/>
    <x v="64"/>
    <n v="627"/>
    <x v="206"/>
    <n v="504807.12067498825"/>
    <n v="1789.2419184899586"/>
    <n v="1121854.682893204"/>
    <n v="984.12689348997731"/>
    <n v="617047.56221821578"/>
    <x v="206"/>
    <x v="175"/>
    <m/>
  </r>
  <r>
    <x v="1"/>
    <x v="2"/>
    <s v="Low End"/>
    <x v="1"/>
    <x v="54"/>
    <n v="708"/>
    <x v="207"/>
    <n v="642645.51119998517"/>
    <n v="1961.9939354399551"/>
    <n v="1389091.7062914881"/>
    <n v="1054.3025354399761"/>
    <n v="746446.19509150297"/>
    <x v="207"/>
    <x v="206"/>
    <m/>
  </r>
  <r>
    <x v="1"/>
    <x v="2"/>
    <s v="High End"/>
    <x v="2"/>
    <x v="84"/>
    <n v="749"/>
    <x v="208"/>
    <n v="803632.24949698069"/>
    <n v="2305.5008852699452"/>
    <n v="1726820.163067189"/>
    <n v="1232.5606322699709"/>
    <n v="923187.91357020836"/>
    <x v="208"/>
    <x v="207"/>
    <m/>
  </r>
  <r>
    <x v="1"/>
    <x v="2"/>
    <s v="High End"/>
    <x v="2"/>
    <x v="37"/>
    <n v="688"/>
    <x v="209"/>
    <n v="678299.5852799837"/>
    <n v="2153.6250503999486"/>
    <n v="1481694.0346751646"/>
    <n v="1167.7244903999722"/>
    <n v="803394.44939518091"/>
    <x v="209"/>
    <x v="208"/>
    <m/>
  </r>
  <r>
    <x v="1"/>
    <x v="2"/>
    <s v="High End"/>
    <x v="2"/>
    <x v="84"/>
    <n v="680"/>
    <x v="210"/>
    <n v="656169.18239998491"/>
    <n v="2112.8404211999514"/>
    <n v="1436731.4864159669"/>
    <n v="1147.8857411999736"/>
    <n v="780562.30401598196"/>
    <x v="210"/>
    <x v="209"/>
    <m/>
  </r>
  <r>
    <x v="1"/>
    <x v="2"/>
    <s v="High End"/>
    <x v="2"/>
    <x v="66"/>
    <n v="674"/>
    <x v="211"/>
    <n v="651088.35134398437"/>
    <n v="2118.9524810399498"/>
    <n v="1428173.9722209261"/>
    <n v="1152.9460250399729"/>
    <n v="777085.62087694171"/>
    <x v="211"/>
    <x v="210"/>
    <m/>
  </r>
  <r>
    <x v="1"/>
    <x v="2"/>
    <s v="High End"/>
    <x v="2"/>
    <x v="63"/>
    <n v="663"/>
    <x v="212"/>
    <n v="630119.08451698488"/>
    <n v="2091.7790648099499"/>
    <n v="1386849.5199689968"/>
    <n v="1141.3732058099727"/>
    <n v="756730.43545201188"/>
    <x v="212"/>
    <x v="211"/>
    <m/>
  </r>
  <r>
    <x v="1"/>
    <x v="2"/>
    <s v="Low End"/>
    <x v="0"/>
    <x v="59"/>
    <n v="997"/>
    <x v="213"/>
    <n v="1162912.0032889701"/>
    <n v="2351.20181532994"/>
    <n v="2344148.2098839502"/>
    <n v="1184.79057832997"/>
    <n v="1181236.2065949801"/>
    <x v="213"/>
    <x v="212"/>
    <m/>
  </r>
  <r>
    <x v="1"/>
    <x v="2"/>
    <s v="High End"/>
    <x v="1"/>
    <x v="82"/>
    <n v="923"/>
    <x v="214"/>
    <n v="1119626.3900249719"/>
    <n v="2488.957749629938"/>
    <n v="2297308.0029084329"/>
    <n v="1275.9280746299685"/>
    <n v="1177681.6128834609"/>
    <x v="214"/>
    <x v="213"/>
    <m/>
  </r>
  <r>
    <x v="1"/>
    <x v="2"/>
    <s v="High End"/>
    <x v="1"/>
    <x v="17"/>
    <n v="912"/>
    <x v="215"/>
    <n v="1081683.0719999736"/>
    <n v="2438.7780575999409"/>
    <n v="2224165.5885311463"/>
    <n v="1252.7220575999697"/>
    <n v="1142482.5165311727"/>
    <x v="215"/>
    <x v="214"/>
    <m/>
  </r>
  <r>
    <x v="1"/>
    <x v="2"/>
    <s v="High End"/>
    <x v="1"/>
    <x v="53"/>
    <n v="885"/>
    <x v="216"/>
    <n v="1018936.5637499753"/>
    <n v="2380.2345986999426"/>
    <n v="2106507.619849449"/>
    <n v="1228.8938486999705"/>
    <n v="1087571.0560994737"/>
    <x v="216"/>
    <x v="215"/>
    <m/>
  </r>
  <r>
    <x v="1"/>
    <x v="2"/>
    <s v="High End"/>
    <x v="1"/>
    <x v="17"/>
    <n v="884"/>
    <x v="217"/>
    <n v="1027184.8391999741"/>
    <n v="2402.7120144799392"/>
    <n v="2123997.4208002663"/>
    <n v="1240.7382144799685"/>
    <n v="1096812.5816002921"/>
    <x v="217"/>
    <x v="216"/>
    <m/>
  </r>
  <r>
    <x v="1"/>
    <x v="2"/>
    <s v="High End"/>
    <x v="1"/>
    <x v="78"/>
    <n v="856"/>
    <x v="218"/>
    <n v="954571.82399997662"/>
    <n v="2319.6532583999438"/>
    <n v="1985623.1891903519"/>
    <n v="1204.499258399971"/>
    <n v="1031051.3651903752"/>
    <x v="218"/>
    <x v="217"/>
    <m/>
  </r>
  <r>
    <x v="1"/>
    <x v="2"/>
    <s v="High End"/>
    <x v="1"/>
    <x v="19"/>
    <n v="855"/>
    <x v="219"/>
    <n v="959415.48562497599"/>
    <n v="2334.6614581499416"/>
    <n v="1996135.5467182"/>
    <n v="1212.5380831499697"/>
    <n v="1036720.061093224"/>
    <x v="219"/>
    <x v="218"/>
    <m/>
  </r>
  <r>
    <x v="1"/>
    <x v="2"/>
    <s v="High End"/>
    <x v="1"/>
    <x v="42"/>
    <n v="850"/>
    <x v="220"/>
    <n v="948389.62499997625"/>
    <n v="2323.9651489999419"/>
    <n v="1975370.3766499506"/>
    <n v="1208.2126489999698"/>
    <n v="1026980.7516499744"/>
    <x v="220"/>
    <x v="219"/>
    <m/>
  </r>
  <r>
    <x v="1"/>
    <x v="2"/>
    <s v="High End"/>
    <x v="2"/>
    <x v="56"/>
    <n v="852"/>
    <x v="221"/>
    <n v="1056303.5610239734"/>
    <n v="2603.7551620799345"/>
    <n v="2218399.3980921041"/>
    <n v="1363.9622500799658"/>
    <n v="1162095.8370681307"/>
    <x v="221"/>
    <x v="220"/>
    <m/>
  </r>
  <r>
    <x v="1"/>
    <x v="3"/>
    <s v="High End"/>
    <x v="2"/>
    <x v="30"/>
    <n v="846"/>
    <x v="222"/>
    <n v="1041656.6449799738"/>
    <n v="2588.9484116999347"/>
    <n v="2190250.3562981449"/>
    <n v="1357.6757816999657"/>
    <n v="1148593.7113181711"/>
    <x v="222"/>
    <x v="221"/>
    <m/>
  </r>
  <r>
    <x v="1"/>
    <x v="3"/>
    <s v="High End"/>
    <x v="2"/>
    <x v="10"/>
    <n v="806"/>
    <x v="223"/>
    <n v="935939.68010397709"/>
    <n v="2462.1597435599401"/>
    <n v="1984500.7533093118"/>
    <n v="1300.9442595599685"/>
    <n v="1048561.0732053347"/>
    <x v="223"/>
    <x v="222"/>
    <m/>
  </r>
  <r>
    <x v="1"/>
    <x v="3"/>
    <s v="High End"/>
    <x v="2"/>
    <x v="83"/>
    <n v="797"/>
    <x v="224"/>
    <n v="930180.36812097603"/>
    <n v="2479.5664508699365"/>
    <n v="1976214.4613433394"/>
    <n v="1312.4643578699665"/>
    <n v="1046034.0932223634"/>
    <x v="224"/>
    <x v="223"/>
    <m/>
  </r>
  <r>
    <x v="1"/>
    <x v="3"/>
    <s v="High End"/>
    <x v="2"/>
    <x v="83"/>
    <n v="780"/>
    <x v="225"/>
    <n v="891073.59119997709"/>
    <n v="2436.4996835999377"/>
    <n v="1900469.7532079513"/>
    <n v="1294.0976435999671"/>
    <n v="1009396.1620079742"/>
    <x v="225"/>
    <x v="224"/>
    <m/>
  </r>
  <r>
    <x v="1"/>
    <x v="3"/>
    <s v="High End"/>
    <x v="2"/>
    <x v="63"/>
    <n v="643"/>
    <x v="226"/>
    <n v="601118.04903898493"/>
    <n v="2070.7845920699483"/>
    <n v="1331514.4927009768"/>
    <n v="1135.9198190699717"/>
    <n v="730396.44366199186"/>
    <x v="226"/>
    <x v="225"/>
    <m/>
  </r>
  <r>
    <x v="1"/>
    <x v="3"/>
    <s v="Low End"/>
    <x v="0"/>
    <x v="86"/>
    <n v="804"/>
    <x v="227"/>
    <n v="773107.07183997869"/>
    <n v="1895.5299599999478"/>
    <n v="1524006.087839958"/>
    <n v="933.95399999997426"/>
    <n v="750899.01599997934"/>
    <x v="227"/>
    <x v="226"/>
    <m/>
  </r>
  <r>
    <x v="1"/>
    <x v="3"/>
    <s v="Low End"/>
    <x v="0"/>
    <x v="80"/>
    <n v="792"/>
    <x v="228"/>
    <n v="742961.59027198004"/>
    <n v="1855.8812159999502"/>
    <n v="1469857.9230719605"/>
    <n v="917.79839999997535"/>
    <n v="726896.33279998042"/>
    <x v="228"/>
    <x v="227"/>
    <m/>
  </r>
  <r>
    <x v="1"/>
    <x v="3"/>
    <s v="Low End"/>
    <x v="0"/>
    <x v="12"/>
    <n v="564"/>
    <x v="229"/>
    <n v="380566.23724798951"/>
    <n v="1464.7396319999593"/>
    <n v="826113.1524479771"/>
    <n v="789.97679999997797"/>
    <n v="445546.91519998759"/>
    <x v="229"/>
    <x v="228"/>
    <m/>
  </r>
  <r>
    <x v="1"/>
    <x v="3"/>
    <s v="Low End"/>
    <x v="0"/>
    <x v="87"/>
    <n v="556"/>
    <x v="230"/>
    <n v="367139.80595199007"/>
    <n v="1439.7441919999612"/>
    <n v="800497.77075197839"/>
    <n v="779.42079999997907"/>
    <n v="433357.96479998832"/>
    <x v="230"/>
    <x v="229"/>
    <m/>
  </r>
  <r>
    <x v="1"/>
    <x v="3"/>
    <s v="Low End"/>
    <x v="0"/>
    <x v="49"/>
    <n v="536"/>
    <x v="231"/>
    <n v="343774.65875199053"/>
    <n v="1414.6424319999612"/>
    <n v="758248.34355197917"/>
    <n v="773.27179999997884"/>
    <n v="414473.68479998864"/>
    <x v="231"/>
    <x v="230"/>
    <m/>
  </r>
  <r>
    <x v="1"/>
    <x v="3"/>
    <s v="Low End"/>
    <x v="0"/>
    <x v="85"/>
    <n v="471"/>
    <x v="232"/>
    <n v="261125.71348499312"/>
    <n v="1276.6285349999664"/>
    <n v="601292.03998498421"/>
    <n v="722.22149999998101"/>
    <n v="340166.32649999112"/>
    <x v="232"/>
    <x v="231"/>
    <m/>
  </r>
  <r>
    <x v="1"/>
    <x v="3"/>
    <s v="High End"/>
    <x v="1"/>
    <x v="41"/>
    <n v="265"/>
    <x v="233"/>
    <n v="177889.17781949509"/>
    <n v="1507.924729999972"/>
    <n v="399600.05344999256"/>
    <n v="836.64481369999055"/>
    <n v="221710.87563049747"/>
    <x v="233"/>
    <x v="232"/>
    <m/>
  </r>
  <r>
    <x v="1"/>
    <x v="3"/>
    <s v="High End"/>
    <x v="1"/>
    <x v="88"/>
    <n v="947"/>
    <x v="234"/>
    <n v="1203024.4330499675"/>
    <n v="2417.608885999935"/>
    <n v="2289475.6150419386"/>
    <n v="1147.2557359999691"/>
    <n v="1086451.1819919711"/>
    <x v="234"/>
    <x v="233"/>
    <m/>
  </r>
  <r>
    <x v="1"/>
    <x v="3"/>
    <s v="High End"/>
    <x v="1"/>
    <x v="75"/>
    <n v="729"/>
    <x v="235"/>
    <n v="718760.66647498019"/>
    <n v="1980.1496309999454"/>
    <n v="1443529.0809989602"/>
    <n v="994.19535599997266"/>
    <n v="724768.41452398"/>
    <x v="235"/>
    <x v="234"/>
    <m/>
  </r>
  <r>
    <x v="1"/>
    <x v="3"/>
    <s v="High End"/>
    <x v="1"/>
    <x v="88"/>
    <n v="184"/>
    <x v="236"/>
    <n v="56340.441008638474"/>
    <n v="623.3924159999832"/>
    <n v="114704.20454399691"/>
    <n v="317.1943670399915"/>
    <n v="58363.763535358434"/>
    <x v="236"/>
    <x v="235"/>
    <m/>
  </r>
  <r>
    <x v="1"/>
    <x v="3"/>
    <s v="High End"/>
    <x v="1"/>
    <x v="64"/>
    <n v="170"/>
    <x v="237"/>
    <n v="46855.534197998757"/>
    <n v="588.42673999998453"/>
    <n v="100032.54579999737"/>
    <n v="312.80595059999183"/>
    <n v="53177.011601998616"/>
    <x v="237"/>
    <x v="236"/>
    <m/>
  </r>
  <r>
    <x v="1"/>
    <x v="3"/>
    <s v="High End"/>
    <x v="1"/>
    <x v="16"/>
    <n v="548"/>
    <x v="238"/>
    <n v="403113.07439998916"/>
    <n v="1588.4594319999571"/>
    <n v="870475.76873597654"/>
    <n v="852.85163199997692"/>
    <n v="467362.69433598738"/>
    <x v="238"/>
    <x v="237"/>
    <m/>
  </r>
  <r>
    <x v="1"/>
    <x v="3"/>
    <s v="High End"/>
    <x v="1"/>
    <x v="51"/>
    <n v="542"/>
    <x v="239"/>
    <n v="394400.20229998935"/>
    <n v="1576.2307859999576"/>
    <n v="854317.08601197705"/>
    <n v="848.55513599997721"/>
    <n v="459916.8837119877"/>
    <x v="239"/>
    <x v="238"/>
    <m/>
  </r>
  <r>
    <x v="1"/>
    <x v="3"/>
    <s v="High End"/>
    <x v="1"/>
    <x v="18"/>
    <n v="453"/>
    <x v="240"/>
    <n v="273061.35584999283"/>
    <n v="1378.5356579999641"/>
    <n v="624476.65307398373"/>
    <n v="775.7512079999799"/>
    <n v="351415.2972239909"/>
    <x v="240"/>
    <x v="239"/>
    <m/>
  </r>
  <r>
    <x v="1"/>
    <x v="3"/>
    <s v="High End"/>
    <x v="1"/>
    <x v="16"/>
    <n v="379"/>
    <x v="241"/>
    <n v="192945.77324999479"/>
    <n v="1237.4078699999666"/>
    <n v="468977.58272998733"/>
    <n v="728.3161199999804"/>
    <n v="276031.80947999255"/>
    <x v="241"/>
    <x v="240"/>
    <m/>
  </r>
  <r>
    <x v="1"/>
    <x v="3"/>
    <s v="Low End"/>
    <x v="3"/>
    <x v="56"/>
    <n v="777"/>
    <x v="242"/>
    <n v="836875.56899769732"/>
    <n v="2103.3207559999564"/>
    <n v="1634280.2274119661"/>
    <n v="1026.2608216399856"/>
    <n v="797404.65841426875"/>
    <x v="242"/>
    <x v="241"/>
    <m/>
  </r>
  <r>
    <x v="1"/>
    <x v="4"/>
    <s v="Low End"/>
    <x v="3"/>
    <x v="21"/>
    <n v="746"/>
    <x v="243"/>
    <n v="781406.55023065826"/>
    <n v="2068.9568179999569"/>
    <n v="1543441.7862279678"/>
    <n v="1021.494954419986"/>
    <n v="762035.23599730956"/>
    <x v="243"/>
    <x v="242"/>
    <m/>
  </r>
  <r>
    <x v="1"/>
    <x v="4"/>
    <s v="Low End"/>
    <x v="3"/>
    <x v="89"/>
    <n v="719"/>
    <x v="244"/>
    <n v="729750.14833718969"/>
    <n v="2029.0125889999576"/>
    <n v="1458860.0514909695"/>
    <n v="1014.0610614099859"/>
    <n v="729109.9031537798"/>
    <x v="244"/>
    <x v="243"/>
    <m/>
  </r>
  <r>
    <x v="1"/>
    <x v="4"/>
    <s v="Low End"/>
    <x v="3"/>
    <x v="56"/>
    <n v="712"/>
    <x v="245"/>
    <n v="711222.66596862068"/>
    <n v="2007.1685119999593"/>
    <n v="1429103.9805439711"/>
    <n v="1008.2602732799863"/>
    <n v="717881.31457535038"/>
    <x v="245"/>
    <x v="244"/>
    <m/>
  </r>
  <r>
    <x v="1"/>
    <x v="4"/>
    <s v="Low End"/>
    <x v="3"/>
    <x v="89"/>
    <n v="710"/>
    <x v="246"/>
    <n v="712957.50357998023"/>
    <n v="2015.7757999999581"/>
    <n v="1431200.8179999702"/>
    <n v="1011.6103019999858"/>
    <n v="718243.31441998994"/>
    <x v="246"/>
    <x v="245"/>
    <m/>
  </r>
  <r>
    <x v="1"/>
    <x v="4"/>
    <s v="Low End"/>
    <x v="3"/>
    <x v="89"/>
    <n v="260"/>
    <x v="247"/>
    <n v="117470.02919599683"/>
    <n v="832.71065999997768"/>
    <n v="216504.77159999419"/>
    <n v="380.90285539998985"/>
    <n v="99034.742403997356"/>
    <x v="247"/>
    <x v="246"/>
    <m/>
  </r>
  <r>
    <x v="1"/>
    <x v="4"/>
    <s v="Low End"/>
    <x v="3"/>
    <x v="89"/>
    <n v="174"/>
    <x v="248"/>
    <n v="40033.017507238888"/>
    <n v="562.51794599998436"/>
    <n v="97878.122603997283"/>
    <n v="332.44313273999074"/>
    <n v="57845.105096758394"/>
    <x v="248"/>
    <x v="247"/>
    <m/>
  </r>
  <r>
    <x v="1"/>
    <x v="4"/>
    <s v="High End"/>
    <x v="2"/>
    <x v="77"/>
    <n v="337"/>
    <x v="249"/>
    <n v="301720.10286914167"/>
    <n v="1759.9199449999653"/>
    <n v="593093.02146498836"/>
    <n v="864.60806704999004"/>
    <n v="291372.91859584668"/>
    <x v="249"/>
    <x v="248"/>
    <m/>
  </r>
  <r>
    <x v="1"/>
    <x v="4"/>
    <s v="High End"/>
    <x v="2"/>
    <x v="90"/>
    <n v="245"/>
    <x v="250"/>
    <n v="112802.12282324696"/>
    <n v="791.41723499997875"/>
    <n v="193897.22257499478"/>
    <n v="331.00040714999113"/>
    <n v="81095.099751747824"/>
    <x v="250"/>
    <x v="249"/>
    <m/>
  </r>
  <r>
    <x v="1"/>
    <x v="4"/>
    <s v="High End"/>
    <x v="2"/>
    <x v="77"/>
    <n v="820"/>
    <x v="251"/>
    <n v="1000882.1927999728"/>
    <n v="2404.2320399999348"/>
    <n v="1971470.2727999466"/>
    <n v="1183.6439999999679"/>
    <n v="970588.07999997376"/>
    <x v="251"/>
    <x v="250"/>
    <m/>
  </r>
  <r>
    <x v="1"/>
    <x v="4"/>
    <s v="High End"/>
    <x v="2"/>
    <x v="91"/>
    <n v="786"/>
    <x v="252"/>
    <n v="917295.46945197531"/>
    <n v="2317.3052819999375"/>
    <n v="1821401.9516519508"/>
    <n v="1150.2626999999688"/>
    <n v="904106.48219997552"/>
    <x v="252"/>
    <x v="251"/>
    <m/>
  </r>
  <r>
    <x v="1"/>
    <x v="4"/>
    <s v="High End"/>
    <x v="2"/>
    <x v="33"/>
    <n v="462"/>
    <x v="253"/>
    <n v="317237.76176399144"/>
    <n v="1547.9885219999583"/>
    <n v="715170.69716398069"/>
    <n v="861.32669999997677"/>
    <n v="397932.93539998925"/>
    <x v="253"/>
    <x v="252"/>
    <m/>
  </r>
  <r>
    <x v="1"/>
    <x v="4"/>
    <s v="Low End"/>
    <x v="0"/>
    <x v="72"/>
    <n v="203"/>
    <x v="254"/>
    <n v="102699.91969334701"/>
    <n v="832.50109499997563"/>
    <n v="168997.72228499505"/>
    <n v="326.5901605499904"/>
    <n v="66297.80259164804"/>
    <x v="254"/>
    <x v="253"/>
    <m/>
  </r>
  <r>
    <x v="1"/>
    <x v="4"/>
    <s v="Low End"/>
    <x v="0"/>
    <x v="0"/>
    <n v="998"/>
    <x v="255"/>
    <n v="1199337.2205959663"/>
    <n v="2259.4555019999366"/>
    <n v="2254936.5909959367"/>
    <n v="1057.7147999999704"/>
    <n v="1055599.3703999703"/>
    <x v="255"/>
    <x v="254"/>
    <m/>
  </r>
  <r>
    <x v="1"/>
    <x v="4"/>
    <s v="Low End"/>
    <x v="0"/>
    <x v="87"/>
    <n v="955"/>
    <x v="256"/>
    <n v="1111644.4718749677"/>
    <n v="2208.3381249999356"/>
    <n v="2108962.9093749383"/>
    <n v="1044.3124999999695"/>
    <n v="997318.43749997066"/>
    <x v="256"/>
    <x v="255"/>
    <m/>
  </r>
  <r>
    <x v="1"/>
    <x v="4"/>
    <s v="Low End"/>
    <x v="0"/>
    <x v="86"/>
    <n v="640"/>
    <x v="257"/>
    <n v="498273.07519998553"/>
    <n v="1628.2586799999528"/>
    <n v="1042085.5551999698"/>
    <n v="849.70699999997544"/>
    <n v="543812.47999998427"/>
    <x v="257"/>
    <x v="256"/>
    <m/>
  </r>
  <r>
    <x v="1"/>
    <x v="4"/>
    <s v="Low End"/>
    <x v="0"/>
    <x v="86"/>
    <n v="578"/>
    <x v="258"/>
    <n v="411461.52932398766"/>
    <n v="1533.7703579999543"/>
    <n v="886519.26692397357"/>
    <n v="821.89919999997562"/>
    <n v="475057.73759998591"/>
    <x v="258"/>
    <x v="257"/>
    <m/>
  </r>
  <r>
    <x v="1"/>
    <x v="4"/>
    <s v="Low End"/>
    <x v="0"/>
    <x v="72"/>
    <n v="477"/>
    <x v="259"/>
    <n v="277601.07950099191"/>
    <n v="1334.2466129999611"/>
    <n v="636435.63440098148"/>
    <n v="752.27369999997813"/>
    <n v="358834.55489998957"/>
    <x v="259"/>
    <x v="258"/>
    <m/>
  </r>
  <r>
    <x v="1"/>
    <x v="4"/>
    <s v="Low End"/>
    <x v="0"/>
    <x v="87"/>
    <n v="392"/>
    <x v="260"/>
    <n v="187511.26195199453"/>
    <n v="1178.6194559999656"/>
    <n v="462018.82675198652"/>
    <n v="700.27439999997955"/>
    <n v="274507.56479999202"/>
    <x v="260"/>
    <x v="259"/>
    <m/>
  </r>
  <r>
    <x v="1"/>
    <x v="4"/>
    <s v="High End"/>
    <x v="1"/>
    <x v="4"/>
    <n v="301"/>
    <x v="261"/>
    <n v="225381.90456858362"/>
    <n v="1591.2769889999693"/>
    <n v="478974.37368899077"/>
    <n v="842.49989740999047"/>
    <n v="253592.46912040716"/>
    <x v="261"/>
    <x v="260"/>
    <m/>
  </r>
  <r>
    <x v="1"/>
    <x v="4"/>
    <s v="High End"/>
    <x v="1"/>
    <x v="52"/>
    <n v="267"/>
    <x v="262"/>
    <n v="128913.87652919626"/>
    <n v="815.69195999997623"/>
    <n v="217789.75331999364"/>
    <n v="332.86845239999025"/>
    <n v="88875.876790797382"/>
    <x v="262"/>
    <x v="261"/>
    <m/>
  </r>
  <r>
    <x v="1"/>
    <x v="4"/>
    <s v="High End"/>
    <x v="1"/>
    <x v="74"/>
    <n v="259"/>
    <x v="263"/>
    <n v="120845.96887418648"/>
    <n v="798.73541099997669"/>
    <n v="206872.47144899395"/>
    <n v="332.1486585899903"/>
    <n v="86026.50257480747"/>
    <x v="263"/>
    <x v="262"/>
    <m/>
  </r>
  <r>
    <x v="1"/>
    <x v="4"/>
    <s v="High End"/>
    <x v="1"/>
    <x v="65"/>
    <n v="959"/>
    <x v="264"/>
    <n v="1267642.3063499632"/>
    <n v="2509.7670659999267"/>
    <n v="2406866.6162939295"/>
    <n v="1187.9294159999652"/>
    <n v="1139224.3099439663"/>
    <x v="264"/>
    <x v="263"/>
    <m/>
  </r>
  <r>
    <x v="1"/>
    <x v="4"/>
    <s v="High End"/>
    <x v="1"/>
    <x v="11"/>
    <n v="205"/>
    <x v="265"/>
    <n v="72428.845538247944"/>
    <n v="677.35021499998084"/>
    <n v="138856.79407499608"/>
    <n v="324.03877334999083"/>
    <n v="66427.948536748139"/>
    <x v="265"/>
    <x v="264"/>
    <m/>
  </r>
  <r>
    <x v="1"/>
    <x v="4"/>
    <s v="High End"/>
    <x v="1"/>
    <x v="92"/>
    <n v="876"/>
    <x v="266"/>
    <n v="1067899.625999968"/>
    <n v="2354.7779399999295"/>
    <n v="2062785.4754399383"/>
    <n v="1135.7144399999659"/>
    <n v="994885.84943997022"/>
    <x v="266"/>
    <x v="265"/>
    <m/>
  </r>
  <r>
    <x v="1"/>
    <x v="5"/>
    <s v="High End"/>
    <x v="1"/>
    <x v="1"/>
    <n v="845"/>
    <x v="267"/>
    <n v="993815.69624997035"/>
    <n v="2288.2323299999316"/>
    <n v="1933556.3188499422"/>
    <n v="1112.1190799999667"/>
    <n v="939740.62259997183"/>
    <x v="267"/>
    <x v="266"/>
    <m/>
  </r>
  <r>
    <x v="1"/>
    <x v="5"/>
    <s v="High End"/>
    <x v="1"/>
    <x v="65"/>
    <n v="693"/>
    <x v="268"/>
    <n v="662059.26517498074"/>
    <n v="1941.3828389999435"/>
    <n v="1345378.3074269609"/>
    <n v="986.03036399997131"/>
    <n v="683319.04225198017"/>
    <x v="268"/>
    <x v="267"/>
    <m/>
  </r>
  <r>
    <x v="1"/>
    <x v="5"/>
    <s v="High End"/>
    <x v="1"/>
    <x v="1"/>
    <n v="548"/>
    <x v="269"/>
    <n v="418248.39599998749"/>
    <n v="1648.0998799999506"/>
    <n v="903158.7342399729"/>
    <n v="884.87287999997352"/>
    <n v="484910.3382399854"/>
    <x v="269"/>
    <x v="237"/>
    <m/>
  </r>
  <r>
    <x v="1"/>
    <x v="5"/>
    <s v="High End"/>
    <x v="1"/>
    <x v="92"/>
    <n v="387"/>
    <x v="270"/>
    <n v="208658.17079999376"/>
    <n v="1300.7100959999611"/>
    <n v="503374.80715198495"/>
    <n v="761.54169599997726"/>
    <n v="294716.63635199121"/>
    <x v="270"/>
    <x v="268"/>
    <m/>
  </r>
  <r>
    <x v="1"/>
    <x v="5"/>
    <s v="Low End"/>
    <x v="3"/>
    <x v="29"/>
    <n v="973"/>
    <x v="271"/>
    <n v="1312715.8234657918"/>
    <n v="2445.8598409999431"/>
    <n v="2379821.6252929447"/>
    <n v="1096.7171652899824"/>
    <n v="1067105.801827153"/>
    <x v="271"/>
    <x v="269"/>
    <m/>
  </r>
  <r>
    <x v="1"/>
    <x v="5"/>
    <s v="Low End"/>
    <x v="3"/>
    <x v="44"/>
    <n v="778"/>
    <x v="272"/>
    <n v="851674.89669345587"/>
    <n v="2129.2614859999539"/>
    <n v="1656565.4361079643"/>
    <n v="1034.5636753399849"/>
    <n v="804890.53941450838"/>
    <x v="272"/>
    <x v="270"/>
    <m/>
  </r>
  <r>
    <x v="1"/>
    <x v="5"/>
    <s v="High End"/>
    <x v="2"/>
    <x v="34"/>
    <n v="256"/>
    <x v="273"/>
    <n v="184203.7741977548"/>
    <n v="1574.2012159999697"/>
    <n v="402995.51129599224"/>
    <n v="854.65522303999001"/>
    <n v="218791.73709823744"/>
    <x v="273"/>
    <x v="271"/>
    <m/>
  </r>
  <r>
    <x v="1"/>
    <x v="5"/>
    <s v="High End"/>
    <x v="2"/>
    <x v="91"/>
    <n v="244"/>
    <x v="274"/>
    <n v="115159.44071423663"/>
    <n v="812.7500159999762"/>
    <n v="198311.00390399419"/>
    <n v="340.78509503999004"/>
    <n v="83151.563189757566"/>
    <x v="274"/>
    <x v="272"/>
    <m/>
  </r>
  <r>
    <x v="1"/>
    <x v="5"/>
    <s v="High End"/>
    <x v="2"/>
    <x v="46"/>
    <n v="216"/>
    <x v="275"/>
    <n v="88156.780608957401"/>
    <n v="744.56247599997812"/>
    <n v="160825.49481599528"/>
    <n v="336.42923243999013"/>
    <n v="72668.714207037876"/>
    <x v="275"/>
    <x v="273"/>
    <m/>
  </r>
  <r>
    <x v="1"/>
    <x v="5"/>
    <s v="High End"/>
    <x v="2"/>
    <x v="35"/>
    <n v="841"/>
    <x v="276"/>
    <n v="1066011.8013569701"/>
    <n v="2485.1136269999301"/>
    <n v="2089980.5603069412"/>
    <n v="1217.5609499999657"/>
    <n v="1023968.7589499711"/>
    <x v="276"/>
    <x v="274"/>
    <m/>
  </r>
  <r>
    <x v="1"/>
    <x v="5"/>
    <s v="High End"/>
    <x v="2"/>
    <x v="90"/>
    <n v="819"/>
    <x v="277"/>
    <n v="1033349.578442969"/>
    <n v="2485.8190469999254"/>
    <n v="2035885.7994929389"/>
    <n v="1224.0979499999632"/>
    <n v="1002536.2210499699"/>
    <x v="277"/>
    <x v="275"/>
    <m/>
  </r>
  <r>
    <x v="1"/>
    <x v="5"/>
    <s v="High End"/>
    <x v="2"/>
    <x v="91"/>
    <n v="654"/>
    <x v="278"/>
    <n v="652852.87091998104"/>
    <n v="2059.3489799999397"/>
    <n v="1346814.2329199605"/>
    <n v="1061.1029999999687"/>
    <n v="693961.36199997948"/>
    <x v="278"/>
    <x v="276"/>
    <m/>
  </r>
  <r>
    <x v="1"/>
    <x v="5"/>
    <s v="High End"/>
    <x v="2"/>
    <x v="90"/>
    <n v="129"/>
    <x v="279"/>
    <n v="27213.235498259186"/>
    <n v="536.22077399998398"/>
    <n v="69172.479845997936"/>
    <n v="325.26546005999029"/>
    <n v="41959.24434773875"/>
    <x v="279"/>
    <x v="277"/>
    <m/>
  </r>
  <r>
    <x v="1"/>
    <x v="5"/>
    <s v="Low End"/>
    <x v="0"/>
    <x v="49"/>
    <n v="335"/>
    <x v="280"/>
    <n v="255136.96493399204"/>
    <n v="1602.8388399999656"/>
    <n v="536951.01139998843"/>
    <n v="841.23595959998931"/>
    <n v="281814.04646599642"/>
    <x v="280"/>
    <x v="278"/>
    <m/>
  </r>
  <r>
    <x v="1"/>
    <x v="5"/>
    <s v="Low End"/>
    <x v="0"/>
    <x v="15"/>
    <n v="831"/>
    <x v="281"/>
    <n v="855312.28113597399"/>
    <n v="2013.2710559999389"/>
    <n v="1673028.2475359491"/>
    <n v="984.01439999997024"/>
    <n v="817715.96639997512"/>
    <x v="281"/>
    <x v="279"/>
    <m/>
  </r>
  <r>
    <x v="1"/>
    <x v="5"/>
    <s v="Low End"/>
    <x v="0"/>
    <x v="2"/>
    <n v="736"/>
    <x v="282"/>
    <n v="678046.30015997891"/>
    <n v="1855.952559999942"/>
    <n v="1365981.0841599572"/>
    <n v="934.69399999997063"/>
    <n v="687934.78399997833"/>
    <x v="282"/>
    <x v="280"/>
    <m/>
  </r>
  <r>
    <x v="1"/>
    <x v="5"/>
    <s v="Low End"/>
    <x v="0"/>
    <x v="85"/>
    <n v="644"/>
    <x v="283"/>
    <n v="520202.12059198366"/>
    <n v="1686.4054679999469"/>
    <n v="1086045.1213919658"/>
    <n v="878.63819999997236"/>
    <n v="565843.00079998211"/>
    <x v="283"/>
    <x v="281"/>
    <m/>
  </r>
  <r>
    <x v="1"/>
    <x v="5"/>
    <s v="Low End"/>
    <x v="0"/>
    <x v="48"/>
    <n v="552"/>
    <x v="284"/>
    <n v="382249.94918398798"/>
    <n v="1513.2625919999525"/>
    <n v="835320.95078397379"/>
    <n v="820.78079999997431"/>
    <n v="453071.00159998582"/>
    <x v="284"/>
    <x v="282"/>
    <m/>
  </r>
  <r>
    <x v="1"/>
    <x v="5"/>
    <s v="Low End"/>
    <x v="0"/>
    <x v="30"/>
    <n v="462"/>
    <x v="285"/>
    <n v="267339.89066399168"/>
    <n v="1341.4905719999581"/>
    <n v="619768.64426398068"/>
    <n v="762.83279999997615"/>
    <n v="352428.753599989"/>
    <x v="285"/>
    <x v="283"/>
    <m/>
  </r>
  <r>
    <x v="1"/>
    <x v="5"/>
    <s v="Low End"/>
    <x v="0"/>
    <x v="48"/>
    <n v="115"/>
    <x v="286"/>
    <n v="17932.528214249436"/>
    <n v="482.75994499998484"/>
    <n v="55517.393674998253"/>
    <n v="326.82491704998972"/>
    <n v="37584.865460748813"/>
    <x v="286"/>
    <x v="284"/>
    <m/>
  </r>
  <r>
    <x v="1"/>
    <x v="5"/>
    <s v="High End"/>
    <x v="1"/>
    <x v="6"/>
    <n v="217"/>
    <x v="287"/>
    <n v="85214.0948420973"/>
    <n v="730.90622999997697"/>
    <n v="158606.65190999501"/>
    <n v="338.21454869998939"/>
    <n v="73392.557067897709"/>
    <x v="287"/>
    <x v="285"/>
    <m/>
  </r>
  <r>
    <x v="1"/>
    <x v="5"/>
    <s v="High End"/>
    <x v="1"/>
    <x v="7"/>
    <n v="798"/>
    <x v="288"/>
    <n v="891923.6024999728"/>
    <n v="2200.5499499999332"/>
    <n v="1756038.8600999466"/>
    <n v="1082.8511999999673"/>
    <n v="864115.25759997382"/>
    <x v="288"/>
    <x v="286"/>
    <m/>
  </r>
  <r>
    <x v="1"/>
    <x v="5"/>
    <s v="High End"/>
    <x v="1"/>
    <x v="20"/>
    <n v="784"/>
    <x v="289"/>
    <n v="879434.43839997181"/>
    <n v="2216.8491439999289"/>
    <n v="1738009.7288959443"/>
    <n v="1095.1215439999648"/>
    <n v="858575.2904959725"/>
    <x v="289"/>
    <x v="287"/>
    <m/>
  </r>
  <r>
    <x v="1"/>
    <x v="5"/>
    <s v="High End"/>
    <x v="1"/>
    <x v="20"/>
    <n v="626"/>
    <x v="290"/>
    <n v="560950.90019998199"/>
    <n v="1867.08158799994"/>
    <n v="1168793.0740879625"/>
    <n v="970.99388799996882"/>
    <n v="607842.17388798052"/>
    <x v="290"/>
    <x v="288"/>
    <m/>
  </r>
  <r>
    <x v="1"/>
    <x v="5"/>
    <s v="High End"/>
    <x v="1"/>
    <x v="52"/>
    <n v="581"/>
    <x v="291"/>
    <n v="483277.64467498451"/>
    <n v="1767.4441469999433"/>
    <n v="1026885.049406967"/>
    <n v="935.64097199997002"/>
    <n v="543607.4047319825"/>
    <x v="291"/>
    <x v="289"/>
    <m/>
  </r>
  <r>
    <x v="1"/>
    <x v="5"/>
    <s v="High End"/>
    <x v="1"/>
    <x v="42"/>
    <n v="570"/>
    <x v="292"/>
    <n v="465224.30999998504"/>
    <n v="1743.2905199999441"/>
    <n v="993675.59639996814"/>
    <n v="927.10751999997035"/>
    <n v="528451.2863999831"/>
    <x v="292"/>
    <x v="290"/>
    <m/>
  </r>
  <r>
    <x v="1"/>
    <x v="5"/>
    <s v="High End"/>
    <x v="1"/>
    <x v="93"/>
    <n v="529"/>
    <x v="293"/>
    <n v="400767.29212498711"/>
    <n v="1652.4876649999469"/>
    <n v="874165.97478497191"/>
    <n v="894.89353999997127"/>
    <n v="473398.6826599848"/>
    <x v="293"/>
    <x v="291"/>
    <m/>
  </r>
  <r>
    <x v="1"/>
    <x v="5"/>
    <s v="High End"/>
    <x v="1"/>
    <x v="16"/>
    <n v="161"/>
    <x v="294"/>
    <n v="43734.683043658668"/>
    <n v="600.26562599998169"/>
    <n v="96642.76578599705"/>
    <n v="328.62163193998998"/>
    <n v="52908.082742338382"/>
    <x v="294"/>
    <x v="292"/>
    <m/>
  </r>
  <r>
    <x v="1"/>
    <x v="5"/>
    <s v="High End"/>
    <x v="1"/>
    <x v="93"/>
    <n v="504"/>
    <x v="295"/>
    <n v="363839.81759998831"/>
    <n v="1597.2039359999487"/>
    <n v="804990.78374397417"/>
    <n v="875.29953599997191"/>
    <n v="441150.96614398586"/>
    <x v="295"/>
    <x v="293"/>
    <m/>
  </r>
  <r>
    <x v="2"/>
    <x v="0"/>
    <s v="Low End"/>
    <x v="3"/>
    <x v="79"/>
    <n v="974"/>
    <x v="296"/>
    <n v="1336289.6700415995"/>
    <n v="2478.5045059999397"/>
    <n v="2414063.3888439415"/>
    <n v="1106.5438591399814"/>
    <n v="1077773.718802342"/>
    <x v="296"/>
    <x v="294"/>
    <m/>
  </r>
  <r>
    <x v="2"/>
    <x v="0"/>
    <s v="Low End"/>
    <x v="3"/>
    <x v="24"/>
    <n v="688"/>
    <x v="297"/>
    <n v="711314.66395645705"/>
    <n v="2068.5148159999494"/>
    <n v="1423138.1934079651"/>
    <n v="1034.6272230399827"/>
    <n v="711823.52945150807"/>
    <x v="297"/>
    <x v="295"/>
    <m/>
  </r>
  <r>
    <x v="2"/>
    <x v="0"/>
    <s v="Low End"/>
    <x v="3"/>
    <x v="26"/>
    <n v="448"/>
    <x v="298"/>
    <n v="324795.70066942956"/>
    <n v="1188.1496879999618"/>
    <n v="532291.0602239829"/>
    <n v="463.15928471998507"/>
    <n v="207495.35955455335"/>
    <x v="298"/>
    <x v="296"/>
    <m/>
  </r>
  <r>
    <x v="2"/>
    <x v="0"/>
    <s v="Low End"/>
    <x v="3"/>
    <x v="79"/>
    <n v="427"/>
    <x v="299"/>
    <n v="295216.0938675807"/>
    <n v="1143.9668069999641"/>
    <n v="488473.8265889847"/>
    <n v="452.59422182998583"/>
    <n v="193257.732721404"/>
    <x v="299"/>
    <x v="297"/>
    <m/>
  </r>
  <r>
    <x v="2"/>
    <x v="0"/>
    <s v="Low End"/>
    <x v="3"/>
    <x v="1"/>
    <n v="324"/>
    <x v="300"/>
    <n v="183189.08069279414"/>
    <n v="991.65611999996804"/>
    <n v="321296.58287998964"/>
    <n v="426.25772279998614"/>
    <n v="138107.5021871955"/>
    <x v="300"/>
    <x v="298"/>
    <m/>
  </r>
  <r>
    <x v="2"/>
    <x v="0"/>
    <s v="High End"/>
    <x v="2"/>
    <x v="46"/>
    <n v="298"/>
    <x v="301"/>
    <n v="252396.78456455207"/>
    <n v="1722.7460119999616"/>
    <n v="513378.31157598854"/>
    <n v="875.77693627998826"/>
    <n v="260981.52701143647"/>
    <x v="301"/>
    <x v="299"/>
    <m/>
  </r>
  <r>
    <x v="2"/>
    <x v="0"/>
    <s v="High End"/>
    <x v="2"/>
    <x v="29"/>
    <n v="308"/>
    <x v="302"/>
    <n v="193764.0669148741"/>
    <n v="986.34405599996978"/>
    <n v="303793.9692479907"/>
    <n v="357.23994263998895"/>
    <n v="110029.9023331166"/>
    <x v="302"/>
    <x v="300"/>
    <m/>
  </r>
  <r>
    <x v="2"/>
    <x v="0"/>
    <s v="High End"/>
    <x v="2"/>
    <x v="57"/>
    <n v="897"/>
    <x v="303"/>
    <n v="1262190.1382999604"/>
    <n v="2727.288899999915"/>
    <n v="2446378.1432999237"/>
    <n v="1320.164999999959"/>
    <n v="1184188.0049999633"/>
    <x v="303"/>
    <x v="301"/>
    <m/>
  </r>
  <r>
    <x v="2"/>
    <x v="0"/>
    <s v="High End"/>
    <x v="2"/>
    <x v="76"/>
    <n v="860"/>
    <x v="304"/>
    <n v="1160394.6803999636"/>
    <n v="2634.7001399999172"/>
    <n v="2265842.1203999287"/>
    <n v="1285.4039999999595"/>
    <n v="1105447.439999965"/>
    <x v="304"/>
    <x v="302"/>
    <m/>
  </r>
  <r>
    <x v="2"/>
    <x v="0"/>
    <s v="High End"/>
    <x v="2"/>
    <x v="94"/>
    <n v="150"/>
    <x v="305"/>
    <n v="39562.004474998765"/>
    <n v="597.90014999998129"/>
    <n v="89685.022499997198"/>
    <n v="334.15345349998955"/>
    <n v="50123.018024998433"/>
    <x v="305"/>
    <x v="303"/>
    <m/>
  </r>
  <r>
    <x v="2"/>
    <x v="0"/>
    <s v="High End"/>
    <x v="2"/>
    <x v="32"/>
    <n v="442"/>
    <x v="306"/>
    <n v="306126.98734799045"/>
    <n v="1581.7958939999505"/>
    <n v="699153.78514797811"/>
    <n v="889.20089999997219"/>
    <n v="393026.79779998766"/>
    <x v="306"/>
    <x v="304"/>
    <m/>
  </r>
  <r>
    <x v="2"/>
    <x v="0"/>
    <s v="Low End"/>
    <x v="0"/>
    <x v="81"/>
    <n v="873"/>
    <x v="307"/>
    <n v="979292.3236469673"/>
    <n v="2169.726338999928"/>
    <n v="1894171.093946937"/>
    <n v="1047.9710999999654"/>
    <n v="914878.77029996971"/>
    <x v="307"/>
    <x v="305"/>
    <m/>
  </r>
  <r>
    <x v="2"/>
    <x v="0"/>
    <s v="Low End"/>
    <x v="0"/>
    <x v="81"/>
    <n v="799"/>
    <x v="308"/>
    <n v="829709.98926897172"/>
    <n v="2050.0874309999303"/>
    <n v="1638019.8573689444"/>
    <n v="1011.6518999999657"/>
    <n v="808309.86809997272"/>
    <x v="308"/>
    <x v="306"/>
    <m/>
  </r>
  <r>
    <x v="2"/>
    <x v="0"/>
    <s v="Low End"/>
    <x v="0"/>
    <x v="81"/>
    <n v="589"/>
    <x v="309"/>
    <n v="451089.58098598453"/>
    <n v="1640.7592739999436"/>
    <n v="966407.21238596679"/>
    <n v="874.90259999996988"/>
    <n v="515317.63139998226"/>
    <x v="309"/>
    <x v="307"/>
    <m/>
  </r>
  <r>
    <x v="2"/>
    <x v="0"/>
    <s v="Low End"/>
    <x v="0"/>
    <x v="58"/>
    <n v="546"/>
    <x v="310"/>
    <n v="384189.24398398714"/>
    <n v="1542.9329039999484"/>
    <n v="842441.36558397184"/>
    <n v="839.28959999997198"/>
    <n v="458252.1215999847"/>
    <x v="310"/>
    <x v="308"/>
    <m/>
  </r>
  <r>
    <x v="2"/>
    <x v="0"/>
    <s v="Low End"/>
    <x v="0"/>
    <x v="50"/>
    <n v="537"/>
    <x v="311"/>
    <n v="375013.79158498725"/>
    <n v="1539.4042049999475"/>
    <n v="826660.05808497185"/>
    <n v="841.05449999997131"/>
    <n v="451646.2664999846"/>
    <x v="311"/>
    <x v="309"/>
    <m/>
  </r>
  <r>
    <x v="2"/>
    <x v="0"/>
    <s v="Low End"/>
    <x v="0"/>
    <x v="14"/>
    <n v="482"/>
    <x v="312"/>
    <n v="299493.97952798993"/>
    <n v="1419.4464039999525"/>
    <n v="684173.16672797711"/>
    <n v="798.08959999997342"/>
    <n v="384679.18719998718"/>
    <x v="312"/>
    <x v="310"/>
    <m/>
  </r>
  <r>
    <x v="2"/>
    <x v="0"/>
    <s v="Low End"/>
    <x v="0"/>
    <x v="50"/>
    <n v="471"/>
    <x v="313"/>
    <n v="288628.8951419901"/>
    <n v="1411.0900019999517"/>
    <n v="664623.39094197727"/>
    <n v="798.28979999997273"/>
    <n v="375994.49579998717"/>
    <x v="313"/>
    <x v="231"/>
    <m/>
  </r>
  <r>
    <x v="2"/>
    <x v="0"/>
    <s v="Low End"/>
    <x v="0"/>
    <x v="44"/>
    <n v="145"/>
    <x v="314"/>
    <n v="34194.760161748847"/>
    <n v="573.45376499998076"/>
    <n v="83150.795924997205"/>
    <n v="337.62783284998869"/>
    <n v="48956.035763248357"/>
    <x v="314"/>
    <x v="311"/>
    <m/>
  </r>
  <r>
    <x v="2"/>
    <x v="1"/>
    <s v="Low End"/>
    <x v="0"/>
    <x v="87"/>
    <n v="400"/>
    <x v="315"/>
    <n v="204030.71999999334"/>
    <n v="1246.9967999999592"/>
    <n v="498798.71999998367"/>
    <n v="736.91999999997586"/>
    <n v="294767.99999999034"/>
    <x v="315"/>
    <x v="312"/>
    <m/>
  </r>
  <r>
    <x v="2"/>
    <x v="1"/>
    <s v="High End"/>
    <x v="1"/>
    <x v="88"/>
    <n v="758"/>
    <x v="316"/>
    <n v="827372.15999997314"/>
    <n v="2173.0687999999291"/>
    <n v="1647186.1503999461"/>
    <n v="1081.5487999999646"/>
    <n v="819813.990399973"/>
    <x v="316"/>
    <x v="313"/>
    <m/>
  </r>
  <r>
    <x v="2"/>
    <x v="1"/>
    <s v="High End"/>
    <x v="1"/>
    <x v="6"/>
    <n v="755"/>
    <x v="317"/>
    <n v="830198.66062497231"/>
    <n v="2191.0781349999265"/>
    <n v="1654263.9919249446"/>
    <n v="1091.4772599999633"/>
    <n v="824065.33129997225"/>
    <x v="317"/>
    <x v="314"/>
    <m/>
  </r>
  <r>
    <x v="2"/>
    <x v="1"/>
    <s v="High End"/>
    <x v="1"/>
    <x v="40"/>
    <n v="740"/>
    <x v="318"/>
    <n v="804807.7199999725"/>
    <n v="2176.8543199999258"/>
    <n v="1610872.1967999451"/>
    <n v="1089.2763199999629"/>
    <n v="806064.47679997259"/>
    <x v="318"/>
    <x v="315"/>
    <m/>
  </r>
  <r>
    <x v="2"/>
    <x v="1"/>
    <s v="High End"/>
    <x v="1"/>
    <x v="64"/>
    <n v="694"/>
    <x v="319"/>
    <n v="701575.07939997653"/>
    <n v="2053.5916439999314"/>
    <n v="1425192.6009359525"/>
    <n v="1042.6765439999654"/>
    <n v="723617.52153597597"/>
    <x v="319"/>
    <x v="316"/>
    <m/>
  </r>
  <r>
    <x v="2"/>
    <x v="1"/>
    <s v="High End"/>
    <x v="1"/>
    <x v="1"/>
    <n v="660"/>
    <x v="320"/>
    <n v="632948.57999997889"/>
    <n v="1971.8857199999345"/>
    <n v="1301444.5751999568"/>
    <n v="1012.8727199999664"/>
    <n v="668495.99519997789"/>
    <x v="320"/>
    <x v="317"/>
    <m/>
  </r>
  <r>
    <x v="2"/>
    <x v="1"/>
    <s v="High End"/>
    <x v="1"/>
    <x v="82"/>
    <n v="541"/>
    <x v="321"/>
    <n v="426399.6318749857"/>
    <n v="1708.1632749999428"/>
    <n v="924116.33177496912"/>
    <n v="919.99389999996924"/>
    <n v="497716.69989998342"/>
    <x v="321"/>
    <x v="318"/>
    <m/>
  </r>
  <r>
    <x v="2"/>
    <x v="1"/>
    <s v="High End"/>
    <x v="1"/>
    <x v="92"/>
    <n v="156"/>
    <x v="322"/>
    <n v="42305.76627263859"/>
    <n v="611.79422399997952"/>
    <n v="95439.898943996799"/>
    <n v="340.60341455998855"/>
    <n v="53134.132671358209"/>
    <x v="322"/>
    <x v="319"/>
    <m/>
  </r>
  <r>
    <x v="2"/>
    <x v="1"/>
    <s v="High End"/>
    <x v="1"/>
    <x v="5"/>
    <n v="468"/>
    <x v="323"/>
    <n v="315690.24239998969"/>
    <n v="1526.7547919999499"/>
    <n v="714521.24265597656"/>
    <n v="852.20299199997191"/>
    <n v="398831.00025598687"/>
    <x v="323"/>
    <x v="320"/>
    <m/>
  </r>
  <r>
    <x v="2"/>
    <x v="1"/>
    <s v="High End"/>
    <x v="1"/>
    <x v="74"/>
    <n v="155"/>
    <x v="324"/>
    <n v="42177.254638748556"/>
    <n v="616.50627499997893"/>
    <n v="95558.472624996735"/>
    <n v="344.39495474998824"/>
    <n v="53381.217986248179"/>
    <x v="324"/>
    <x v="321"/>
    <m/>
  </r>
  <r>
    <x v="2"/>
    <x v="1"/>
    <s v="Low End"/>
    <x v="3"/>
    <x v="45"/>
    <n v="980"/>
    <x v="325"/>
    <n v="1390549.6808839545"/>
    <n v="2544.5991799999329"/>
    <n v="2493707.1963999341"/>
    <n v="1125.6709341999792"/>
    <n v="1103157.5155159796"/>
    <x v="325"/>
    <x v="322"/>
    <m/>
  </r>
  <r>
    <x v="2"/>
    <x v="1"/>
    <s v="Low End"/>
    <x v="3"/>
    <x v="26"/>
    <n v="931"/>
    <x v="326"/>
    <n v="1288094.6564117358"/>
    <n v="2507.2098979999309"/>
    <n v="2334212.4150379356"/>
    <n v="1123.6495796199783"/>
    <n v="1046117.7586261998"/>
    <x v="326"/>
    <x v="323"/>
    <m/>
  </r>
  <r>
    <x v="2"/>
    <x v="1"/>
    <s v="Low End"/>
    <x v="3"/>
    <x v="1"/>
    <n v="888"/>
    <x v="327"/>
    <n v="1164048.1822310011"/>
    <n v="2414.0679679999362"/>
    <n v="2143692.3555839434"/>
    <n v="1103.2028979199799"/>
    <n v="979644.17335294234"/>
    <x v="327"/>
    <x v="324"/>
    <m/>
  </r>
  <r>
    <x v="2"/>
    <x v="1"/>
    <s v="Low End"/>
    <x v="3"/>
    <x v="66"/>
    <n v="655"/>
    <x v="328"/>
    <n v="667211.39840922714"/>
    <n v="1557.8555849999464"/>
    <n v="1020395.4081749648"/>
    <n v="539.21222864998128"/>
    <n v="353184.00976573769"/>
    <x v="328"/>
    <x v="325"/>
    <m/>
  </r>
  <r>
    <x v="2"/>
    <x v="1"/>
    <s v="Low End"/>
    <x v="3"/>
    <x v="23"/>
    <n v="413"/>
    <x v="329"/>
    <n v="282658.40066120075"/>
    <n v="1140.1130069999626"/>
    <n v="470866.67189098458"/>
    <n v="455.7100998299851"/>
    <n v="188208.27122978383"/>
    <x v="329"/>
    <x v="326"/>
    <m/>
  </r>
  <r>
    <x v="2"/>
    <x v="1"/>
    <s v="Low End"/>
    <x v="3"/>
    <x v="79"/>
    <n v="175"/>
    <x v="330"/>
    <n v="66500.366318747765"/>
    <n v="768.48457499997426"/>
    <n v="134484.80062499549"/>
    <n v="388.48248174998702"/>
    <n v="67984.434306247727"/>
    <x v="330"/>
    <x v="327"/>
    <m/>
  </r>
  <r>
    <x v="2"/>
    <x v="1"/>
    <s v="High End"/>
    <x v="2"/>
    <x v="29"/>
    <n v="244"/>
    <x v="331"/>
    <n v="122816.71773695579"/>
    <n v="866.7920639999702"/>
    <n v="211497.26361599274"/>
    <n v="363.44486015998746"/>
    <n v="88680.545879036945"/>
    <x v="331"/>
    <x v="328"/>
    <m/>
  </r>
  <r>
    <x v="2"/>
    <x v="1"/>
    <s v="High End"/>
    <x v="2"/>
    <x v="79"/>
    <n v="604"/>
    <x v="332"/>
    <n v="593452.38907197968"/>
    <n v="2064.4018679999294"/>
    <n v="1246898.7282719575"/>
    <n v="1081.864799999963"/>
    <n v="653446.33919997781"/>
    <x v="332"/>
    <x v="329"/>
    <m/>
  </r>
  <r>
    <x v="2"/>
    <x v="1"/>
    <s v="High End"/>
    <x v="2"/>
    <x v="94"/>
    <n v="441"/>
    <x v="333"/>
    <n v="316559.25195298914"/>
    <n v="1640.518982999944"/>
    <n v="723468.87150297535"/>
    <n v="922.6975499999686"/>
    <n v="406909.61954998621"/>
    <x v="333"/>
    <x v="330"/>
    <m/>
  </r>
  <r>
    <x v="2"/>
    <x v="1"/>
    <s v="High End"/>
    <x v="2"/>
    <x v="79"/>
    <n v="419"/>
    <x v="334"/>
    <n v="285850.35137099022"/>
    <n v="1583.6215589999458"/>
    <n v="663537.43322097731"/>
    <n v="901.40114999996922"/>
    <n v="377687.08184998709"/>
    <x v="334"/>
    <x v="331"/>
    <m/>
  </r>
  <r>
    <x v="2"/>
    <x v="1"/>
    <s v="High End"/>
    <x v="2"/>
    <x v="94"/>
    <n v="409"/>
    <x v="335"/>
    <n v="272410.4172599907"/>
    <n v="1557.7691399999464"/>
    <n v="637127.57825997809"/>
    <n v="891.72899999996923"/>
    <n v="364717.16099998739"/>
    <x v="335"/>
    <x v="332"/>
    <m/>
  </r>
  <r>
    <x v="2"/>
    <x v="2"/>
    <s v="High End"/>
    <x v="2"/>
    <x v="70"/>
    <n v="394"/>
    <x v="336"/>
    <n v="250437.7369559916"/>
    <n v="1504.4626739999494"/>
    <n v="592758.29355598008"/>
    <n v="868.83389999997075"/>
    <n v="342320.55659998849"/>
    <x v="336"/>
    <x v="333"/>
    <m/>
  </r>
  <r>
    <x v="2"/>
    <x v="2"/>
    <s v="High End"/>
    <x v="2"/>
    <x v="46"/>
    <n v="374"/>
    <x v="337"/>
    <n v="225692.7235199924"/>
    <n v="1452.9844799999514"/>
    <n v="543416.19551998179"/>
    <n v="849.52799999997171"/>
    <n v="317723.47199998936"/>
    <x v="337"/>
    <x v="334"/>
    <m/>
  </r>
  <r>
    <x v="2"/>
    <x v="2"/>
    <s v="High End"/>
    <x v="2"/>
    <x v="30"/>
    <n v="126"/>
    <x v="338"/>
    <n v="26911.403940959099"/>
    <n v="553.56501599998137"/>
    <n v="69749.192015997658"/>
    <n v="339.98244503998853"/>
    <n v="42837.788075038559"/>
    <x v="338"/>
    <x v="335"/>
    <m/>
  </r>
  <r>
    <x v="2"/>
    <x v="2"/>
    <s v="High End"/>
    <x v="2"/>
    <x v="57"/>
    <n v="112"/>
    <x v="339"/>
    <n v="20135.246409599324"/>
    <n v="517.42517999998256"/>
    <n v="57951.620159998049"/>
    <n v="337.6461941999886"/>
    <n v="37816.373750398721"/>
    <x v="339"/>
    <x v="336"/>
    <m/>
  </r>
  <r>
    <x v="2"/>
    <x v="2"/>
    <s v="Low End"/>
    <x v="0"/>
    <x v="50"/>
    <n v="974"/>
    <x v="340"/>
    <n v="1265624.8568959543"/>
    <n v="2455.1791039999116"/>
    <n v="2391344.4472959139"/>
    <n v="1155.7695999999585"/>
    <n v="1125719.5903999596"/>
    <x v="340"/>
    <x v="337"/>
    <m/>
  </r>
  <r>
    <x v="2"/>
    <x v="2"/>
    <s v="Low End"/>
    <x v="0"/>
    <x v="61"/>
    <n v="763"/>
    <x v="341"/>
    <n v="769718.23636397265"/>
    <n v="2014.0422279999286"/>
    <n v="1536714.2199639454"/>
    <n v="1005.2371999999644"/>
    <n v="766995.98359997279"/>
    <x v="341"/>
    <x v="338"/>
    <m/>
  </r>
  <r>
    <x v="2"/>
    <x v="2"/>
    <s v="Low End"/>
    <x v="0"/>
    <x v="25"/>
    <n v="594"/>
    <x v="342"/>
    <n v="465872.30513998348"/>
    <n v="1676.0408099999408"/>
    <n v="995568.2411399649"/>
    <n v="891.74399999996865"/>
    <n v="529695.93599998136"/>
    <x v="342"/>
    <x v="339"/>
    <m/>
  </r>
  <r>
    <x v="2"/>
    <x v="2"/>
    <s v="Low End"/>
    <x v="0"/>
    <x v="15"/>
    <n v="514"/>
    <x v="343"/>
    <n v="349466.05158798763"/>
    <n v="1520.0758419999459"/>
    <n v="781318.9827879722"/>
    <n v="840.18079999996996"/>
    <n v="431852.93119998457"/>
    <x v="343"/>
    <x v="340"/>
    <m/>
  </r>
  <r>
    <x v="2"/>
    <x v="2"/>
    <s v="Low End"/>
    <x v="0"/>
    <x v="14"/>
    <n v="467"/>
    <x v="344"/>
    <n v="288608.07814998977"/>
    <n v="1427.3094499999493"/>
    <n v="666553.51314997626"/>
    <n v="809.30499999997119"/>
    <n v="377945.43499998649"/>
    <x v="344"/>
    <x v="341"/>
    <m/>
  </r>
  <r>
    <x v="2"/>
    <x v="2"/>
    <s v="Low End"/>
    <x v="0"/>
    <x v="71"/>
    <n v="439"/>
    <x v="345"/>
    <n v="257491.83000599066"/>
    <n v="1384.8363539999496"/>
    <n v="607943.15940597781"/>
    <n v="798.29459999997084"/>
    <n v="350451.32939998712"/>
    <x v="345"/>
    <x v="342"/>
    <m/>
  </r>
  <r>
    <x v="2"/>
    <x v="2"/>
    <s v="Low End"/>
    <x v="0"/>
    <x v="15"/>
    <n v="106"/>
    <x v="346"/>
    <n v="16607.014376699408"/>
    <n v="501.11484499998221"/>
    <n v="53118.173569998115"/>
    <n v="344.44489804998778"/>
    <n v="36511.159193298707"/>
    <x v="346"/>
    <x v="343"/>
    <m/>
  </r>
  <r>
    <x v="2"/>
    <x v="2"/>
    <s v="High End"/>
    <x v="1"/>
    <x v="41"/>
    <n v="308"/>
    <x v="347"/>
    <n v="260332.06331439054"/>
    <n v="1725.4337799999557"/>
    <n v="531433.60423998639"/>
    <n v="880.19980819998648"/>
    <n v="271101.54092559585"/>
    <x v="347"/>
    <x v="344"/>
    <m/>
  </r>
  <r>
    <x v="2"/>
    <x v="2"/>
    <s v="High End"/>
    <x v="1"/>
    <x v="6"/>
    <n v="946"/>
    <x v="348"/>
    <n v="1323916.3574999541"/>
    <n v="2663.8875499999076"/>
    <n v="2520037.6222999124"/>
    <n v="1264.3987999999561"/>
    <n v="1196121.2647999583"/>
    <x v="348"/>
    <x v="345"/>
    <m/>
  </r>
  <r>
    <x v="2"/>
    <x v="2"/>
    <s v="High End"/>
    <x v="1"/>
    <x v="41"/>
    <n v="836"/>
    <x v="349"/>
    <n v="1054371.9779999619"/>
    <n v="2459.1526199999112"/>
    <n v="2055851.5903199257"/>
    <n v="1197.9421199999567"/>
    <n v="1001479.6123199638"/>
    <x v="349"/>
    <x v="346"/>
    <m/>
  </r>
  <r>
    <x v="2"/>
    <x v="2"/>
    <s v="High End"/>
    <x v="1"/>
    <x v="22"/>
    <n v="693"/>
    <x v="350"/>
    <n v="724839.81569997384"/>
    <n v="2125.4767559999232"/>
    <n v="1472955.3919079467"/>
    <n v="1079.531855999961"/>
    <n v="748115.57620797283"/>
    <x v="350"/>
    <x v="267"/>
    <m/>
  </r>
  <r>
    <x v="2"/>
    <x v="2"/>
    <s v="High End"/>
    <x v="1"/>
    <x v="78"/>
    <n v="650"/>
    <x v="351"/>
    <n v="637774.31249997695"/>
    <n v="2025.1116499999268"/>
    <n v="1316322.5724999525"/>
    <n v="1043.9203999999622"/>
    <n v="678548.25999997556"/>
    <x v="351"/>
    <x v="347"/>
    <m/>
  </r>
  <r>
    <x v="2"/>
    <x v="2"/>
    <s v="High End"/>
    <x v="1"/>
    <x v="64"/>
    <n v="627"/>
    <x v="352"/>
    <n v="587776.99612497911"/>
    <n v="1952.4538349999309"/>
    <n v="1224188.5545449567"/>
    <n v="1015.0104599999642"/>
    <n v="636411.55841997755"/>
    <x v="352"/>
    <x v="348"/>
    <m/>
  </r>
  <r>
    <x v="2"/>
    <x v="2"/>
    <s v="High End"/>
    <x v="1"/>
    <x v="82"/>
    <n v="572"/>
    <x v="353"/>
    <n v="484469.52839998313"/>
    <n v="1807.3268679999371"/>
    <n v="1033790.9684959641"/>
    <n v="960.35216799996658"/>
    <n v="549321.44009598088"/>
    <x v="353"/>
    <x v="349"/>
    <m/>
  </r>
  <r>
    <x v="2"/>
    <x v="2"/>
    <s v="High End"/>
    <x v="1"/>
    <x v="3"/>
    <n v="567"/>
    <x v="354"/>
    <n v="480015.22589998302"/>
    <n v="1810.8515879999359"/>
    <n v="1026752.8503959636"/>
    <n v="964.26388799996585"/>
    <n v="546737.62449598056"/>
    <x v="354"/>
    <x v="350"/>
    <m/>
  </r>
  <r>
    <x v="2"/>
    <x v="2"/>
    <s v="High End"/>
    <x v="1"/>
    <x v="78"/>
    <n v="492"/>
    <x v="355"/>
    <n v="365565.05279998679"/>
    <n v="1655.90409599994"/>
    <n v="814704.81523197051"/>
    <n v="912.88569599996686"/>
    <n v="449139.76243198372"/>
    <x v="355"/>
    <x v="351"/>
    <m/>
  </r>
  <r>
    <x v="2"/>
    <x v="2"/>
    <s v="High End"/>
    <x v="1"/>
    <x v="20"/>
    <n v="154"/>
    <x v="356"/>
    <n v="42179.036693638511"/>
    <n v="623.23128599997801"/>
    <n v="95977.618043996612"/>
    <n v="349.34143733998769"/>
    <n v="53798.581350358101"/>
    <x v="356"/>
    <x v="352"/>
    <m/>
  </r>
  <r>
    <x v="2"/>
    <x v="2"/>
    <s v="High End"/>
    <x v="1"/>
    <x v="17"/>
    <n v="441"/>
    <x v="357"/>
    <n v="290948.43802498968"/>
    <n v="1522.015940999946"/>
    <n v="671209.02998097613"/>
    <n v="862.26891599996941"/>
    <n v="380260.59195598646"/>
    <x v="357"/>
    <x v="353"/>
    <m/>
  </r>
  <r>
    <x v="2"/>
    <x v="2"/>
    <s v="High End"/>
    <x v="1"/>
    <x v="22"/>
    <n v="145"/>
    <x v="358"/>
    <n v="37264.515119998643"/>
    <n v="609.53759999997783"/>
    <n v="88382.951999996789"/>
    <n v="352.54094399998718"/>
    <n v="51118.436879998146"/>
    <x v="358"/>
    <x v="354"/>
    <m/>
  </r>
  <r>
    <x v="2"/>
    <x v="2"/>
    <s v="Low End"/>
    <x v="3"/>
    <x v="66"/>
    <n v="778"/>
    <x v="359"/>
    <n v="943402.37608332583"/>
    <n v="2304.7369519999347"/>
    <n v="1793085.3486559491"/>
    <n v="1092.1374968799787"/>
    <n v="849682.97257262329"/>
    <x v="359"/>
    <x v="355"/>
    <m/>
  </r>
  <r>
    <x v="2"/>
    <x v="2"/>
    <s v="Low End"/>
    <x v="3"/>
    <x v="68"/>
    <n v="702"/>
    <x v="360"/>
    <n v="778913.66928489169"/>
    <n v="2177.8931659999389"/>
    <n v="1528881.0025319571"/>
    <n v="1068.3295345399792"/>
    <n v="749967.33324706543"/>
    <x v="360"/>
    <x v="356"/>
    <m/>
  </r>
  <r>
    <x v="2"/>
    <x v="2"/>
    <s v="Low End"/>
    <x v="3"/>
    <x v="28"/>
    <n v="354"/>
    <x v="361"/>
    <n v="221146.9197595123"/>
    <n v="1074.8058479999627"/>
    <n v="380481.27019198681"/>
    <n v="450.09703511998441"/>
    <n v="159334.35043247452"/>
    <x v="361"/>
    <x v="357"/>
    <m/>
  </r>
  <r>
    <x v="2"/>
    <x v="2"/>
    <s v="Low End"/>
    <x v="3"/>
    <x v="28"/>
    <n v="249"/>
    <x v="362"/>
    <n v="121899.44452787566"/>
    <n v="911.33065199996759"/>
    <n v="226921.33234799193"/>
    <n v="421.77464987998502"/>
    <n v="105021.88782011627"/>
    <x v="362"/>
    <x v="358"/>
    <m/>
  </r>
  <r>
    <x v="2"/>
    <x v="2"/>
    <s v="Low End"/>
    <x v="3"/>
    <x v="56"/>
    <n v="246"/>
    <x v="363"/>
    <n v="118307.0107335559"/>
    <n v="897.77760599996873"/>
    <n v="220853.29107599231"/>
    <n v="416.85479813998541"/>
    <n v="102546.28034243641"/>
    <x v="363"/>
    <x v="359"/>
    <m/>
  </r>
  <r>
    <x v="2"/>
    <x v="2"/>
    <s v="Low End"/>
    <x v="3"/>
    <x v="28"/>
    <n v="175"/>
    <x v="364"/>
    <n v="44724.750918748417"/>
    <n v="623.21977499997786"/>
    <n v="109063.46062499612"/>
    <n v="367.64976974998694"/>
    <n v="64338.709706247704"/>
    <x v="364"/>
    <x v="360"/>
    <m/>
  </r>
  <r>
    <x v="2"/>
    <x v="2"/>
    <s v="Low End"/>
    <x v="3"/>
    <x v="29"/>
    <n v="169"/>
    <x v="365"/>
    <n v="41833.615423858508"/>
    <n v="613.37237399997821"/>
    <n v="103659.93120599631"/>
    <n v="365.83618805998708"/>
    <n v="61826.315782137804"/>
    <x v="365"/>
    <x v="361"/>
    <m/>
  </r>
  <r>
    <x v="2"/>
    <x v="2"/>
    <s v="High End"/>
    <x v="2"/>
    <x v="9"/>
    <n v="979"/>
    <x v="366"/>
    <n v="1569374.2959839457"/>
    <n v="3061.9236959998939"/>
    <n v="2997623.2983838962"/>
    <n v="1458.8855999999494"/>
    <n v="1428249.0023999505"/>
    <x v="366"/>
    <x v="362"/>
    <m/>
  </r>
  <r>
    <x v="2"/>
    <x v="2"/>
    <s v="High End"/>
    <x v="2"/>
    <x v="9"/>
    <n v="781"/>
    <x v="367"/>
    <n v="1008940.7598269643"/>
    <n v="2568.3100169999088"/>
    <n v="2005850.1232769289"/>
    <n v="1276.4524499999545"/>
    <n v="996909.36344996456"/>
    <x v="367"/>
    <x v="363"/>
    <m/>
  </r>
  <r>
    <x v="2"/>
    <x v="2"/>
    <s v="High End"/>
    <x v="2"/>
    <x v="63"/>
    <n v="643"/>
    <x v="368"/>
    <n v="682962.34583397594"/>
    <n v="2199.5491379999226"/>
    <n v="1414310.0957339501"/>
    <n v="1137.39929999996"/>
    <n v="731347.74989997421"/>
    <x v="368"/>
    <x v="364"/>
    <m/>
  </r>
  <r>
    <x v="2"/>
    <x v="2"/>
    <s v="High End"/>
    <x v="2"/>
    <x v="66"/>
    <n v="406"/>
    <x v="369"/>
    <n v="275529.47293199005"/>
    <n v="1590.9407219999425"/>
    <n v="645921.93313197664"/>
    <n v="912.29669999996702"/>
    <n v="370392.46019998658"/>
    <x v="369"/>
    <x v="365"/>
    <m/>
  </r>
  <r>
    <x v="2"/>
    <x v="2"/>
    <s v="High End"/>
    <x v="2"/>
    <x v="70"/>
    <n v="404"/>
    <x v="370"/>
    <n v="271602.35947199026"/>
    <n v="1578.4978679999433"/>
    <n v="637713.1386719771"/>
    <n v="906.21479999996745"/>
    <n v="366110.77919998684"/>
    <x v="370"/>
    <x v="366"/>
    <m/>
  </r>
  <r>
    <x v="2"/>
    <x v="2"/>
    <s v="High End"/>
    <x v="2"/>
    <x v="77"/>
    <n v="361"/>
    <x v="371"/>
    <n v="215467.52855999238"/>
    <n v="1454.4189599999488"/>
    <n v="525045.24455998151"/>
    <n v="857.55599999996991"/>
    <n v="309577.71599998913"/>
    <x v="371"/>
    <x v="367"/>
    <m/>
  </r>
  <r>
    <x v="2"/>
    <x v="3"/>
    <s v="Low End"/>
    <x v="0"/>
    <x v="14"/>
    <n v="362"/>
    <x v="372"/>
    <n v="315291.29667358845"/>
    <n v="1738.6888799999547"/>
    <n v="629405.37455998361"/>
    <n v="867.7184471999866"/>
    <n v="314114.07788639516"/>
    <x v="372"/>
    <x v="368"/>
    <m/>
  </r>
  <r>
    <x v="2"/>
    <x v="3"/>
    <s v="Low End"/>
    <x v="0"/>
    <x v="58"/>
    <n v="293"/>
    <x v="373"/>
    <n v="217591.56459710188"/>
    <n v="1610.7684169999584"/>
    <n v="471955.14618098782"/>
    <n v="868.13509072998613"/>
    <n v="254363.58158388594"/>
    <x v="373"/>
    <x v="369"/>
    <m/>
  </r>
  <r>
    <x v="2"/>
    <x v="3"/>
    <s v="Low End"/>
    <x v="0"/>
    <x v="50"/>
    <n v="255"/>
    <x v="374"/>
    <n v="169789.98514499364"/>
    <n v="1031.4908999999616"/>
    <n v="263030.17949999019"/>
    <n v="365.64782099998649"/>
    <n v="93240.194354996551"/>
    <x v="374"/>
    <x v="370"/>
    <m/>
  </r>
  <r>
    <x v="2"/>
    <x v="3"/>
    <s v="Low End"/>
    <x v="0"/>
    <x v="59"/>
    <n v="997"/>
    <x v="375"/>
    <n v="1361313.2176619482"/>
    <n v="2567.6948459999026"/>
    <n v="2559991.7614619029"/>
    <n v="1202.2853999999545"/>
    <n v="1198678.5437999547"/>
    <x v="375"/>
    <x v="371"/>
    <m/>
  </r>
  <r>
    <x v="2"/>
    <x v="3"/>
    <s v="Low End"/>
    <x v="0"/>
    <x v="71"/>
    <n v="874"/>
    <x v="376"/>
    <n v="1046445.9544159602"/>
    <n v="2315.2681839999123"/>
    <n v="2023544.3928159233"/>
    <n v="1117.9615999999578"/>
    <n v="977098.43839996308"/>
    <x v="376"/>
    <x v="372"/>
    <m/>
  </r>
  <r>
    <x v="2"/>
    <x v="3"/>
    <s v="Low End"/>
    <x v="0"/>
    <x v="85"/>
    <n v="874"/>
    <x v="377"/>
    <n v="1037325.2749759613"/>
    <n v="2295.0886239999145"/>
    <n v="2005907.4573759253"/>
    <n v="1108.2175999999588"/>
    <n v="968582.18239996396"/>
    <x v="377"/>
    <x v="372"/>
    <m/>
  </r>
  <r>
    <x v="2"/>
    <x v="3"/>
    <s v="Low End"/>
    <x v="0"/>
    <x v="61"/>
    <n v="528"/>
    <x v="378"/>
    <n v="378748.41523198585"/>
    <n v="1589.8171439999408"/>
    <n v="839423.45203196874"/>
    <n v="872.49059999996757"/>
    <n v="460675.03679998289"/>
    <x v="378"/>
    <x v="373"/>
    <m/>
  </r>
  <r>
    <x v="2"/>
    <x v="3"/>
    <s v="Low End"/>
    <x v="0"/>
    <x v="72"/>
    <n v="488"/>
    <x v="379"/>
    <n v="320313.44390398823"/>
    <n v="1493.1442079999451"/>
    <n v="728654.37350397324"/>
    <n v="836.76419999996926"/>
    <n v="408340.92959998501"/>
    <x v="379"/>
    <x v="374"/>
    <m/>
  </r>
  <r>
    <x v="2"/>
    <x v="3"/>
    <s v="High End"/>
    <x v="1"/>
    <x v="53"/>
    <n v="304"/>
    <x v="380"/>
    <n v="189486.68173631286"/>
    <n v="998.9572679999626"/>
    <n v="303683.00947198865"/>
    <n v="375.64581491998604"/>
    <n v="114196.32773567579"/>
    <x v="380"/>
    <x v="375"/>
    <m/>
  </r>
  <r>
    <x v="2"/>
    <x v="3"/>
    <s v="High End"/>
    <x v="1"/>
    <x v="42"/>
    <n v="247"/>
    <x v="381"/>
    <n v="122957.0410333153"/>
    <n v="870.48027599996681"/>
    <n v="215008.62817199179"/>
    <n v="372.67849043998586"/>
    <n v="92051.587138676492"/>
    <x v="381"/>
    <x v="376"/>
    <m/>
  </r>
  <r>
    <x v="2"/>
    <x v="3"/>
    <s v="High End"/>
    <x v="1"/>
    <x v="17"/>
    <n v="884"/>
    <x v="382"/>
    <n v="1199671.714799955"/>
    <n v="2616.7296679999022"/>
    <n v="2313189.0265119136"/>
    <n v="1259.634967999953"/>
    <n v="1113517.3117119586"/>
    <x v="382"/>
    <x v="377"/>
    <m/>
  </r>
  <r>
    <x v="2"/>
    <x v="3"/>
    <s v="High End"/>
    <x v="1"/>
    <x v="40"/>
    <n v="627"/>
    <x v="383"/>
    <n v="602902.63439997751"/>
    <n v="2002.6975679999252"/>
    <n v="1255691.3751359531"/>
    <n v="1041.130367999961"/>
    <n v="652788.74073597556"/>
    <x v="383"/>
    <x v="378"/>
    <m/>
  </r>
  <r>
    <x v="2"/>
    <x v="3"/>
    <s v="High End"/>
    <x v="1"/>
    <x v="7"/>
    <n v="515"/>
    <x v="384"/>
    <n v="407345.81624998472"/>
    <n v="1738.8211099999348"/>
    <n v="895492.87164996646"/>
    <n v="947.85835999996448"/>
    <n v="488147.05539998173"/>
    <x v="384"/>
    <x v="379"/>
    <m/>
  </r>
  <r>
    <x v="2"/>
    <x v="3"/>
    <s v="Low End"/>
    <x v="1"/>
    <x v="54"/>
    <n v="299"/>
    <x v="385"/>
    <n v="184519.53651728298"/>
    <n v="995.41184099996201"/>
    <n v="297628.14045898867"/>
    <n v="378.28964528998551"/>
    <n v="113108.60394170569"/>
    <x v="385"/>
    <x v="380"/>
    <m/>
  </r>
  <r>
    <x v="2"/>
    <x v="3"/>
    <s v="Low End"/>
    <x v="1"/>
    <x v="54"/>
    <n v="708"/>
    <x v="386"/>
    <n v="768400.11719997134"/>
    <n v="2194.4127959999182"/>
    <n v="1553644.259567942"/>
    <n v="1109.1018959999587"/>
    <n v="785244.14236797066"/>
    <x v="386"/>
    <x v="381"/>
    <m/>
  </r>
  <r>
    <x v="2"/>
    <x v="3"/>
    <s v="Low End"/>
    <x v="1"/>
    <x v="54"/>
    <n v="508"/>
    <x v="387"/>
    <n v="399947.58719998476"/>
    <n v="1737.7872959999338"/>
    <n v="882795.94636796636"/>
    <n v="950.4888959999638"/>
    <n v="482848.3591679816"/>
    <x v="387"/>
    <x v="382"/>
    <m/>
  </r>
  <r>
    <x v="2"/>
    <x v="3"/>
    <s v="Low End"/>
    <x v="3"/>
    <x v="79"/>
    <n v="845"/>
    <x v="388"/>
    <n v="1120222.209242458"/>
    <n v="2449.3161499999269"/>
    <n v="2069672.1467499381"/>
    <n v="1123.6093934999765"/>
    <n v="949449.93750748015"/>
    <x v="388"/>
    <x v="383"/>
    <m/>
  </r>
  <r>
    <x v="2"/>
    <x v="3"/>
    <s v="Low End"/>
    <x v="3"/>
    <x v="55"/>
    <n v="427"/>
    <x v="389"/>
    <n v="316460.04799911834"/>
    <n v="1226.2874489999549"/>
    <n v="523624.74072298076"/>
    <n v="485.16321480998215"/>
    <n v="207164.69272386242"/>
    <x v="389"/>
    <x v="297"/>
    <m/>
  </r>
  <r>
    <x v="2"/>
    <x v="3"/>
    <s v="High End"/>
    <x v="2"/>
    <x v="66"/>
    <n v="295"/>
    <x v="390"/>
    <n v="270683.25795523968"/>
    <n v="1827.5447449999494"/>
    <n v="539125.69977498509"/>
    <n v="909.97437904998435"/>
    <n v="268442.44181974541"/>
    <x v="390"/>
    <x v="384"/>
    <m/>
  </r>
  <r>
    <x v="2"/>
    <x v="3"/>
    <s v="High End"/>
    <x v="2"/>
    <x v="9"/>
    <n v="286"/>
    <x v="391"/>
    <n v="253588.4359179505"/>
    <n v="1791.4595059999517"/>
    <n v="512357.41871598619"/>
    <n v="904.78665313998499"/>
    <n v="258768.98279803569"/>
    <x v="391"/>
    <x v="385"/>
    <m/>
  </r>
  <r>
    <x v="2"/>
    <x v="3"/>
    <s v="High End"/>
    <x v="2"/>
    <x v="57"/>
    <n v="271"/>
    <x v="392"/>
    <n v="159391.00563497414"/>
    <n v="968.51449799996442"/>
    <n v="262467.42895799037"/>
    <n v="380.35580561998609"/>
    <n v="103076.42332301624"/>
    <x v="392"/>
    <x v="386"/>
    <m/>
  </r>
  <r>
    <x v="2"/>
    <x v="3"/>
    <s v="High End"/>
    <x v="2"/>
    <x v="79"/>
    <n v="991"/>
    <x v="393"/>
    <n v="1665549.4690589381"/>
    <n v="3203.9556989998805"/>
    <n v="3175120.0977088814"/>
    <n v="1523.280149999943"/>
    <n v="1509570.6286499433"/>
    <x v="393"/>
    <x v="387"/>
    <m/>
  </r>
  <r>
    <x v="2"/>
    <x v="3"/>
    <s v="High End"/>
    <x v="2"/>
    <x v="36"/>
    <n v="192"/>
    <x v="394"/>
    <n v="76159.370327037104"/>
    <n v="770.11495199997057"/>
    <n v="147862.07078399434"/>
    <n v="373.45156487998565"/>
    <n v="71702.700456957231"/>
    <x v="394"/>
    <x v="388"/>
    <m/>
  </r>
  <r>
    <x v="2"/>
    <x v="3"/>
    <s v="High End"/>
    <x v="2"/>
    <x v="63"/>
    <n v="663"/>
    <x v="395"/>
    <n v="753800.61404697131"/>
    <n v="2338.3913189999107"/>
    <n v="1550353.4444969408"/>
    <n v="1201.437149999954"/>
    <n v="796552.83044996951"/>
    <x v="395"/>
    <x v="389"/>
    <m/>
  </r>
  <r>
    <x v="2"/>
    <x v="3"/>
    <s v="High End"/>
    <x v="2"/>
    <x v="36"/>
    <n v="171"/>
    <x v="396"/>
    <n v="58611.494204547773"/>
    <n v="712.45345499997279"/>
    <n v="121829.54080499534"/>
    <n v="369.69617894998584"/>
    <n v="63218.046600447567"/>
    <x v="396"/>
    <x v="390"/>
    <m/>
  </r>
  <r>
    <x v="2"/>
    <x v="3"/>
    <s v="Low End"/>
    <x v="0"/>
    <x v="80"/>
    <n v="921"/>
    <x v="397"/>
    <n v="1193078.1102119524"/>
    <n v="2476.4787719999013"/>
    <n v="2280836.9490119088"/>
    <n v="1181.0627999999531"/>
    <n v="1087758.8387999565"/>
    <x v="397"/>
    <x v="391"/>
    <m/>
  </r>
  <r>
    <x v="2"/>
    <x v="3"/>
    <s v="Low End"/>
    <x v="0"/>
    <x v="58"/>
    <n v="902"/>
    <x v="398"/>
    <n v="1134483.7223719554"/>
    <n v="2415.298885999905"/>
    <n v="2178599.5951719144"/>
    <n v="1157.5563999999545"/>
    <n v="1044115.872799959"/>
    <x v="398"/>
    <x v="392"/>
    <m/>
  </r>
  <r>
    <x v="2"/>
    <x v="3"/>
    <s v="Low End"/>
    <x v="0"/>
    <x v="80"/>
    <n v="837"/>
    <x v="399"/>
    <n v="985790.95640096057"/>
    <n v="2299.9346729999083"/>
    <n v="1925045.3213009234"/>
    <n v="1122.1676999999554"/>
    <n v="939254.36489996279"/>
    <x v="399"/>
    <x v="393"/>
    <m/>
  </r>
  <r>
    <x v="2"/>
    <x v="3"/>
    <s v="Low End"/>
    <x v="0"/>
    <x v="62"/>
    <n v="711"/>
    <x v="400"/>
    <n v="703587.16092597239"/>
    <n v="2011.397465999921"/>
    <n v="1430103.5983259438"/>
    <n v="1021.8233999999597"/>
    <n v="726516.43739997142"/>
    <x v="400"/>
    <x v="394"/>
    <m/>
  </r>
  <r>
    <x v="2"/>
    <x v="3"/>
    <s v="Low End"/>
    <x v="0"/>
    <x v="25"/>
    <n v="611"/>
    <x v="401"/>
    <n v="525756.55068297905"/>
    <n v="1823.6650529999272"/>
    <n v="1114259.3473829555"/>
    <n v="963.17969999996149"/>
    <n v="588502.79669997643"/>
    <x v="401"/>
    <x v="395"/>
    <m/>
  </r>
  <r>
    <x v="2"/>
    <x v="3"/>
    <s v="Low End"/>
    <x v="0"/>
    <x v="13"/>
    <n v="573"/>
    <x v="402"/>
    <n v="462458.61973798147"/>
    <n v="1743.5025059999302"/>
    <n v="999026.93593796005"/>
    <n v="936.41939999996259"/>
    <n v="536568.31619997858"/>
    <x v="402"/>
    <x v="396"/>
    <m/>
  </r>
  <r>
    <x v="2"/>
    <x v="3"/>
    <s v="Low End"/>
    <x v="0"/>
    <x v="12"/>
    <n v="503"/>
    <x v="403"/>
    <n v="356519.78907098575"/>
    <n v="1596.0361569999363"/>
    <n v="802806.18697096803"/>
    <n v="887.24929999996471"/>
    <n v="446286.39789998229"/>
    <x v="403"/>
    <x v="397"/>
    <m/>
  </r>
  <r>
    <x v="2"/>
    <x v="3"/>
    <s v="Low End"/>
    <x v="0"/>
    <x v="48"/>
    <n v="417"/>
    <x v="404"/>
    <n v="239805.10322999078"/>
    <n v="1383.8031899999467"/>
    <n v="577045.9302299777"/>
    <n v="808.73099999996873"/>
    <n v="337240.82699998689"/>
    <x v="404"/>
    <x v="398"/>
    <m/>
  </r>
  <r>
    <x v="2"/>
    <x v="3"/>
    <s v="Low End"/>
    <x v="0"/>
    <x v="39"/>
    <n v="399"/>
    <x v="405"/>
    <n v="222210.52698599125"/>
    <n v="1362.8272139999463"/>
    <n v="543768.05838597857"/>
    <n v="805.90859999996815"/>
    <n v="321557.53139998729"/>
    <x v="405"/>
    <x v="399"/>
    <m/>
  </r>
  <r>
    <x v="2"/>
    <x v="3"/>
    <s v="High End"/>
    <x v="1"/>
    <x v="41"/>
    <n v="241"/>
    <x v="406"/>
    <n v="174661.85347160316"/>
    <n v="1113.6038909999563"/>
    <n v="268378.53773098945"/>
    <n v="388.8659097899847"/>
    <n v="93716.684259386297"/>
    <x v="406"/>
    <x v="400"/>
    <m/>
  </r>
  <r>
    <x v="2"/>
    <x v="3"/>
    <s v="High End"/>
    <x v="1"/>
    <x v="16"/>
    <n v="307"/>
    <x v="407"/>
    <n v="198691.09871357217"/>
    <n v="1033.3513739999592"/>
    <n v="317238.87181798747"/>
    <n v="386.14909805998468"/>
    <n v="118547.7731044153"/>
    <x v="407"/>
    <x v="401"/>
    <m/>
  </r>
  <r>
    <x v="2"/>
    <x v="4"/>
    <s v="High End"/>
    <x v="1"/>
    <x v="82"/>
    <n v="923"/>
    <x v="408"/>
    <n v="1342746.5951249474"/>
    <n v="2781.8746349998905"/>
    <n v="2567670.2881048988"/>
    <n v="1327.1112599999476"/>
    <n v="1224923.6929799514"/>
    <x v="408"/>
    <x v="402"/>
    <m/>
  </r>
  <r>
    <x v="2"/>
    <x v="4"/>
    <s v="High End"/>
    <x v="1"/>
    <x v="75"/>
    <n v="863"/>
    <x v="409"/>
    <n v="1171167.8717249541"/>
    <n v="2629.1709429998969"/>
    <n v="2268974.523808911"/>
    <n v="1272.08186799995"/>
    <n v="1097806.6520839569"/>
    <x v="409"/>
    <x v="403"/>
    <m/>
  </r>
  <r>
    <x v="2"/>
    <x v="4"/>
    <s v="High End"/>
    <x v="1"/>
    <x v="7"/>
    <n v="181"/>
    <x v="410"/>
    <n v="63842.996250387485"/>
    <n v="725.05164899997146"/>
    <n v="131234.34846899484"/>
    <n v="372.32791280998538"/>
    <n v="67391.352218607353"/>
    <x v="410"/>
    <x v="404"/>
    <m/>
  </r>
  <r>
    <x v="2"/>
    <x v="4"/>
    <s v="High End"/>
    <x v="1"/>
    <x v="11"/>
    <n v="582"/>
    <x v="411"/>
    <n v="534328.64189997897"/>
    <n v="1949.8852979999235"/>
    <n v="1134833.2434359556"/>
    <n v="1031.7948479999595"/>
    <n v="600504.60153597663"/>
    <x v="411"/>
    <x v="405"/>
    <m/>
  </r>
  <r>
    <x v="2"/>
    <x v="4"/>
    <s v="High End"/>
    <x v="1"/>
    <x v="19"/>
    <n v="516"/>
    <x v="412"/>
    <n v="424085.90039998305"/>
    <n v="1805.7396359999277"/>
    <n v="931761.65217596269"/>
    <n v="983.86773599996059"/>
    <n v="507675.75177597965"/>
    <x v="412"/>
    <x v="406"/>
    <m/>
  </r>
  <r>
    <x v="2"/>
    <x v="4"/>
    <s v="High End"/>
    <x v="1"/>
    <x v="19"/>
    <n v="486"/>
    <x v="413"/>
    <n v="376260.22799998499"/>
    <n v="1731.867119999931"/>
    <n v="841687.42031996651"/>
    <n v="957.66911999996194"/>
    <n v="465427.19231998152"/>
    <x v="413"/>
    <x v="407"/>
    <m/>
  </r>
  <r>
    <x v="2"/>
    <x v="4"/>
    <s v="Low End"/>
    <x v="3"/>
    <x v="44"/>
    <n v="813"/>
    <x v="414"/>
    <n v="1070245.7019237177"/>
    <n v="2446.4979919999232"/>
    <n v="1989002.8674959375"/>
    <n v="1130.0826144799753"/>
    <n v="918757.16557221976"/>
    <x v="414"/>
    <x v="408"/>
    <m/>
  </r>
  <r>
    <x v="2"/>
    <x v="4"/>
    <s v="Low End"/>
    <x v="3"/>
    <x v="43"/>
    <n v="611"/>
    <x v="415"/>
    <n v="629337.34882080532"/>
    <n v="1593.8343629999374"/>
    <n v="973832.79579296173"/>
    <n v="563.82233546997782"/>
    <n v="344495.44697215641"/>
    <x v="415"/>
    <x v="409"/>
    <m/>
  </r>
  <r>
    <x v="2"/>
    <x v="4"/>
    <s v="Low End"/>
    <x v="3"/>
    <x v="43"/>
    <n v="493"/>
    <x v="416"/>
    <n v="425381.77338887326"/>
    <n v="1388.0563829999453"/>
    <n v="684311.79681897303"/>
    <n v="525.2130292699793"/>
    <n v="258930.02343009977"/>
    <x v="416"/>
    <x v="410"/>
    <m/>
  </r>
  <r>
    <x v="2"/>
    <x v="4"/>
    <s v="Low End"/>
    <x v="3"/>
    <x v="43"/>
    <n v="465"/>
    <x v="417"/>
    <n v="382799.07490498485"/>
    <n v="1339.310699999947"/>
    <n v="622779.47549997538"/>
    <n v="516.08688299997959"/>
    <n v="239980.40059499053"/>
    <x v="417"/>
    <x v="411"/>
    <m/>
  </r>
  <r>
    <x v="2"/>
    <x v="4"/>
    <s v="Low End"/>
    <x v="3"/>
    <x v="43"/>
    <n v="359"/>
    <x v="418"/>
    <n v="238531.2473708608"/>
    <n v="1139.722802999956"/>
    <n v="409160.48627698421"/>
    <n v="475.2903590699816"/>
    <n v="170629.23890612341"/>
    <x v="418"/>
    <x v="412"/>
    <m/>
  </r>
  <r>
    <x v="2"/>
    <x v="4"/>
    <s v="High End"/>
    <x v="2"/>
    <x v="33"/>
    <n v="277"/>
    <x v="419"/>
    <n v="171037.75949720343"/>
    <n v="1007.8567829999613"/>
    <n v="279176.3288909893"/>
    <n v="390.39194726998505"/>
    <n v="108138.56939378587"/>
    <x v="419"/>
    <x v="413"/>
    <m/>
  </r>
  <r>
    <x v="2"/>
    <x v="4"/>
    <s v="High End"/>
    <x v="2"/>
    <x v="35"/>
    <n v="253"/>
    <x v="420"/>
    <n v="143013.91617281432"/>
    <n v="958.04297399996199"/>
    <n v="242384.87242199038"/>
    <n v="392.77057805998447"/>
    <n v="99370.956249176059"/>
    <x v="420"/>
    <x v="414"/>
    <m/>
  </r>
  <r>
    <x v="2"/>
    <x v="4"/>
    <s v="High End"/>
    <x v="2"/>
    <x v="37"/>
    <n v="235"/>
    <x v="421"/>
    <n v="122446.23099074508"/>
    <n v="912.75079499996355"/>
    <n v="214496.43682499143"/>
    <n v="391.70300354998449"/>
    <n v="92050.205834246342"/>
    <x v="421"/>
    <x v="415"/>
    <m/>
  </r>
  <r>
    <x v="2"/>
    <x v="4"/>
    <s v="High End"/>
    <x v="2"/>
    <x v="35"/>
    <n v="956"/>
    <x v="422"/>
    <n v="1594355.8683839373"/>
    <n v="3197.8466639998746"/>
    <n v="3057141.4107838799"/>
    <n v="1530.1103999999402"/>
    <n v="1462785.5423999426"/>
    <x v="422"/>
    <x v="416"/>
    <m/>
  </r>
  <r>
    <x v="2"/>
    <x v="5"/>
    <s v="High End"/>
    <x v="2"/>
    <x v="29"/>
    <n v="898"/>
    <x v="423"/>
    <n v="1419617.7937199434"/>
    <n v="3063.4451399998779"/>
    <n v="2750973.7357198903"/>
    <n v="1482.5789999999411"/>
    <n v="1331355.941999947"/>
    <x v="423"/>
    <x v="417"/>
    <m/>
  </r>
  <r>
    <x v="2"/>
    <x v="5"/>
    <s v="High End"/>
    <x v="2"/>
    <x v="10"/>
    <n v="806"/>
    <x v="424"/>
    <n v="1120668.873791957"/>
    <n v="2747.6032319998944"/>
    <n v="2214568.2049919148"/>
    <n v="1357.1951999999478"/>
    <n v="1093899.3311999578"/>
    <x v="424"/>
    <x v="418"/>
    <m/>
  </r>
  <r>
    <x v="2"/>
    <x v="5"/>
    <s v="High End"/>
    <x v="2"/>
    <x v="83"/>
    <n v="780"/>
    <x v="425"/>
    <n v="1071348.595199957"/>
    <n v="2731.3478399998908"/>
    <n v="2130451.3151999149"/>
    <n v="1357.8239999999457"/>
    <n v="1059102.7199999578"/>
    <x v="425"/>
    <x v="419"/>
    <m/>
  </r>
  <r>
    <x v="2"/>
    <x v="5"/>
    <s v="High End"/>
    <x v="2"/>
    <x v="84"/>
    <n v="749"/>
    <x v="426"/>
    <n v="988022.05817696056"/>
    <n v="2644.2481229998943"/>
    <n v="1980541.8441269209"/>
    <n v="1325.126549999947"/>
    <n v="992519.78594996035"/>
    <x v="426"/>
    <x v="420"/>
    <m/>
  </r>
  <r>
    <x v="2"/>
    <x v="5"/>
    <s v="High End"/>
    <x v="2"/>
    <x v="84"/>
    <n v="682"/>
    <x v="427"/>
    <n v="819281.50682396721"/>
    <n v="2455.5127319999019"/>
    <n v="1674659.6832239332"/>
    <n v="1254.22019999995"/>
    <n v="855378.176399966"/>
    <x v="427"/>
    <x v="421"/>
    <m/>
  </r>
  <r>
    <x v="2"/>
    <x v="5"/>
    <s v="High End"/>
    <x v="2"/>
    <x v="35"/>
    <n v="611"/>
    <x v="428"/>
    <n v="651628.07228997431"/>
    <n v="2234.7108899999121"/>
    <n v="1365408.3537899463"/>
    <n v="1168.2164999999541"/>
    <n v="713780.28149997198"/>
    <x v="428"/>
    <x v="422"/>
    <m/>
  </r>
  <r>
    <x v="2"/>
    <x v="5"/>
    <s v="High End"/>
    <x v="2"/>
    <x v="33"/>
    <n v="390"/>
    <x v="429"/>
    <n v="265602.64769998955"/>
    <n v="1617.2679299999363"/>
    <n v="630734.49269997515"/>
    <n v="936.23549999996305"/>
    <n v="365131.84499998559"/>
    <x v="429"/>
    <x v="423"/>
    <m/>
  </r>
  <r>
    <x v="2"/>
    <x v="5"/>
    <s v="High End"/>
    <x v="2"/>
    <x v="79"/>
    <n v="116"/>
    <x v="430"/>
    <n v="20946.039020399159"/>
    <n v="548.33648999997808"/>
    <n v="63607.032839997461"/>
    <n v="367.76718809998533"/>
    <n v="42660.993819598298"/>
    <x v="430"/>
    <x v="424"/>
    <m/>
  </r>
  <r>
    <x v="2"/>
    <x v="5"/>
    <s v="Low End"/>
    <x v="0"/>
    <x v="39"/>
    <n v="250"/>
    <x v="431"/>
    <n v="171379.39499999306"/>
    <n v="1067.4179999999567"/>
    <n v="266854.49999998917"/>
    <n v="381.90041999998448"/>
    <n v="95475.104999996111"/>
    <x v="431"/>
    <x v="425"/>
    <m/>
  </r>
  <r>
    <x v="2"/>
    <x v="5"/>
    <s v="Low End"/>
    <x v="0"/>
    <x v="13"/>
    <n v="239"/>
    <x v="432"/>
    <n v="161527.58254229327"/>
    <n v="1064.7714699999556"/>
    <n v="254480.38132998938"/>
    <n v="388.92384429998378"/>
    <n v="92952.798787696112"/>
    <x v="432"/>
    <x v="426"/>
    <m/>
  </r>
  <r>
    <x v="2"/>
    <x v="5"/>
    <s v="Low End"/>
    <x v="0"/>
    <x v="59"/>
    <n v="811"/>
    <x v="433"/>
    <n v="939503.14626196155"/>
    <n v="2278.9360419999066"/>
    <n v="1848217.1300619242"/>
    <n v="1120.485799999954"/>
    <n v="908713.98379996268"/>
    <x v="433"/>
    <x v="427"/>
    <m/>
  </r>
  <r>
    <x v="2"/>
    <x v="5"/>
    <s v="Low End"/>
    <x v="0"/>
    <x v="13"/>
    <n v="707"/>
    <x v="434"/>
    <n v="722151.84425996989"/>
    <n v="2079.2131799999129"/>
    <n v="1470003.7182599383"/>
    <n v="1057.7819999999556"/>
    <n v="747851.8739999684"/>
    <x v="434"/>
    <x v="428"/>
    <m/>
  </r>
  <r>
    <x v="2"/>
    <x v="5"/>
    <s v="Low End"/>
    <x v="0"/>
    <x v="30"/>
    <n v="682"/>
    <x v="435"/>
    <n v="672168.36711197195"/>
    <n v="2025.5025159999157"/>
    <n v="1381392.7159119425"/>
    <n v="1039.9183999999568"/>
    <n v="709224.34879997058"/>
    <x v="435"/>
    <x v="429"/>
    <m/>
  </r>
  <r>
    <x v="2"/>
    <x v="5"/>
    <s v="Low End"/>
    <x v="0"/>
    <x v="30"/>
    <n v="480"/>
    <x v="436"/>
    <n v="333097.34399998607"/>
    <n v="1587.5477999999334"/>
    <n v="762022.943999968"/>
    <n v="893.5949999999624"/>
    <n v="428925.59999998193"/>
    <x v="436"/>
    <x v="430"/>
    <m/>
  </r>
  <r>
    <x v="2"/>
    <x v="5"/>
    <s v="Low End"/>
    <x v="0"/>
    <x v="62"/>
    <n v="459"/>
    <x v="437"/>
    <n v="304672.74657298723"/>
    <n v="1542.3553469999354"/>
    <n v="707941.10427297035"/>
    <n v="878.58029999996313"/>
    <n v="403268.35769998311"/>
    <x v="437"/>
    <x v="431"/>
    <m/>
  </r>
  <r>
    <x v="2"/>
    <x v="5"/>
    <s v="Low End"/>
    <x v="0"/>
    <x v="39"/>
    <n v="130"/>
    <x v="438"/>
    <n v="29994.256109998762"/>
    <n v="605.42369999997504"/>
    <n v="78705.080999996761"/>
    <n v="374.69865299998457"/>
    <n v="48710.824889997995"/>
    <x v="438"/>
    <x v="432"/>
    <m/>
  </r>
  <r>
    <x v="2"/>
    <x v="5"/>
    <s v="High End"/>
    <x v="1"/>
    <x v="51"/>
    <n v="362"/>
    <x v="439"/>
    <n v="375125.39974306454"/>
    <n v="1950.2376139999403"/>
    <n v="705986.01626797835"/>
    <n v="913.97960365998301"/>
    <n v="330860.61652491381"/>
    <x v="439"/>
    <x v="433"/>
    <m/>
  </r>
  <r>
    <x v="2"/>
    <x v="5"/>
    <s v="High End"/>
    <x v="1"/>
    <x v="3"/>
    <n v="210"/>
    <x v="440"/>
    <n v="91513.599974996163"/>
    <n v="824.91224999996552"/>
    <n v="173231.57249999276"/>
    <n v="389.13320249998378"/>
    <n v="81717.9725249966"/>
    <x v="440"/>
    <x v="434"/>
    <m/>
  </r>
  <r>
    <x v="2"/>
    <x v="5"/>
    <s v="High End"/>
    <x v="1"/>
    <x v="17"/>
    <n v="912"/>
    <x v="441"/>
    <n v="1332266.745599946"/>
    <n v="2799.817271999887"/>
    <n v="2553433.3520638971"/>
    <n v="1338.9984719999461"/>
    <n v="1221166.6064639511"/>
    <x v="441"/>
    <x v="435"/>
    <m/>
  </r>
  <r>
    <x v="2"/>
    <x v="5"/>
    <s v="High End"/>
    <x v="1"/>
    <x v="53"/>
    <n v="885"/>
    <x v="442"/>
    <n v="1254726.4499999492"/>
    <n v="2733.1187999998897"/>
    <n v="2418810.1379999025"/>
    <n v="1315.348799999947"/>
    <n v="1164083.6879999533"/>
    <x v="442"/>
    <x v="436"/>
    <m/>
  </r>
  <r>
    <x v="2"/>
    <x v="5"/>
    <s v="High End"/>
    <x v="1"/>
    <x v="42"/>
    <n v="850"/>
    <x v="443"/>
    <n v="1166711.0624999523"/>
    <n v="2667.3320499998908"/>
    <n v="2267232.242499907"/>
    <n v="1294.7307999999471"/>
    <n v="1100521.1799999548"/>
    <x v="443"/>
    <x v="437"/>
    <m/>
  </r>
  <r>
    <x v="3"/>
    <x v="0"/>
    <s v="High End"/>
    <x v="1"/>
    <x v="5"/>
    <n v="194"/>
    <x v="444"/>
    <n v="76297.286317876846"/>
    <n v="776.95784199996785"/>
    <n v="150729.82134799377"/>
    <n v="383.67286097998414"/>
    <n v="74432.535030116924"/>
    <x v="444"/>
    <x v="438"/>
    <m/>
  </r>
  <r>
    <x v="3"/>
    <x v="0"/>
    <s v="High End"/>
    <x v="1"/>
    <x v="3"/>
    <n v="776"/>
    <x v="445"/>
    <n v="983519.00639995886"/>
    <n v="2510.3364159998951"/>
    <n v="1948021.0588159186"/>
    <n v="1242.9150159999481"/>
    <n v="964502.05241595977"/>
    <x v="445"/>
    <x v="439"/>
    <m/>
  </r>
  <r>
    <x v="3"/>
    <x v="0"/>
    <s v="High End"/>
    <x v="1"/>
    <x v="51"/>
    <n v="680"/>
    <x v="446"/>
    <n v="749087.99999996915"/>
    <n v="2248.7039999999074"/>
    <n v="1529118.7199999371"/>
    <n v="1147.1039999999527"/>
    <n v="780030.71999996796"/>
    <x v="446"/>
    <x v="440"/>
    <m/>
  </r>
  <r>
    <x v="3"/>
    <x v="0"/>
    <s v="High End"/>
    <x v="1"/>
    <x v="73"/>
    <n v="597"/>
    <x v="447"/>
    <n v="577462.77202497621"/>
    <n v="2040.4249529999161"/>
    <n v="1218133.6969409499"/>
    <n v="1073.1506279999558"/>
    <n v="640670.92491597368"/>
    <x v="447"/>
    <x v="441"/>
    <m/>
  </r>
  <r>
    <x v="3"/>
    <x v="0"/>
    <s v="High End"/>
    <x v="1"/>
    <x v="73"/>
    <n v="553"/>
    <x v="448"/>
    <n v="495548.19404997956"/>
    <n v="1930.1143939999206"/>
    <n v="1067353.259881956"/>
    <n v="1034.0055439999576"/>
    <n v="571805.06583197648"/>
    <x v="448"/>
    <x v="442"/>
    <m/>
  </r>
  <r>
    <x v="3"/>
    <x v="0"/>
    <s v="High End"/>
    <x v="1"/>
    <x v="65"/>
    <n v="473"/>
    <x v="449"/>
    <n v="358564.8750749855"/>
    <n v="1710.0684709999307"/>
    <n v="808862.38678296725"/>
    <n v="952.00319599996135"/>
    <n v="450297.51170798176"/>
    <x v="449"/>
    <x v="443"/>
    <m/>
  </r>
  <r>
    <x v="3"/>
    <x v="0"/>
    <s v="High End"/>
    <x v="1"/>
    <x v="22"/>
    <n v="383"/>
    <x v="450"/>
    <n v="237075.09457499027"/>
    <n v="1498.8550609999386"/>
    <n v="574061.48836297647"/>
    <n v="879.860035999964"/>
    <n v="336986.39378798619"/>
    <x v="450"/>
    <x v="444"/>
    <m/>
  </r>
  <r>
    <x v="3"/>
    <x v="0"/>
    <s v="Low End"/>
    <x v="3"/>
    <x v="68"/>
    <n v="722"/>
    <x v="451"/>
    <n v="878265.147168444"/>
    <n v="2331.3442639999248"/>
    <n v="1683230.5586079457"/>
    <n v="1114.9105421599747"/>
    <n v="804965.41143950168"/>
    <x v="451"/>
    <x v="445"/>
    <m/>
  </r>
  <r>
    <x v="3"/>
    <x v="0"/>
    <s v="Low End"/>
    <x v="3"/>
    <x v="25"/>
    <n v="438"/>
    <x v="452"/>
    <n v="356078.59931554511"/>
    <n v="1338.3148019999439"/>
    <n v="586181.88327597547"/>
    <n v="525.34996337997791"/>
    <n v="230103.28396043036"/>
    <x v="452"/>
    <x v="446"/>
    <m/>
  </r>
  <r>
    <x v="3"/>
    <x v="0"/>
    <s v="Low End"/>
    <x v="3"/>
    <x v="21"/>
    <n v="410"/>
    <x v="453"/>
    <n v="316482.08680798678"/>
    <n v="1287.798479999946"/>
    <n v="527997.37679997785"/>
    <n v="515.8909511999783"/>
    <n v="211515.28999199107"/>
    <x v="453"/>
    <x v="447"/>
    <m/>
  </r>
  <r>
    <x v="3"/>
    <x v="0"/>
    <s v="Low End"/>
    <x v="3"/>
    <x v="24"/>
    <n v="286"/>
    <x v="454"/>
    <n v="166743.70882883313"/>
    <n v="1051.4248739999566"/>
    <n v="300707.51396398759"/>
    <n v="468.40491305998069"/>
    <n v="133963.80513515446"/>
    <x v="454"/>
    <x v="448"/>
    <m/>
  </r>
  <r>
    <x v="3"/>
    <x v="0"/>
    <s v="Low End"/>
    <x v="3"/>
    <x v="26"/>
    <n v="199"/>
    <x v="455"/>
    <n v="90874.032834666257"/>
    <n v="895.89534299996319"/>
    <n v="178283.17325699268"/>
    <n v="439.24191166998202"/>
    <n v="87409.140422326425"/>
    <x v="455"/>
    <x v="449"/>
    <m/>
  </r>
  <r>
    <x v="3"/>
    <x v="0"/>
    <s v="High End"/>
    <x v="2"/>
    <x v="10"/>
    <n v="330"/>
    <x v="456"/>
    <n v="259053.46988398928"/>
    <n v="1201.4110799999505"/>
    <n v="396465.65639998368"/>
    <n v="416.40056519998302"/>
    <n v="137412.1865159944"/>
    <x v="456"/>
    <x v="450"/>
    <m/>
  </r>
  <r>
    <x v="3"/>
    <x v="0"/>
    <s v="High End"/>
    <x v="2"/>
    <x v="36"/>
    <n v="244"/>
    <x v="457"/>
    <n v="134940.73968959443"/>
    <n v="952.35863999996081"/>
    <n v="232375.50815999045"/>
    <n v="399.32282159998363"/>
    <n v="97434.768470396026"/>
    <x v="457"/>
    <x v="451"/>
    <m/>
  </r>
  <r>
    <x v="3"/>
    <x v="0"/>
    <s v="High End"/>
    <x v="2"/>
    <x v="32"/>
    <n v="214"/>
    <x v="458"/>
    <n v="102328.05147575572"/>
    <n v="876.4151639999634"/>
    <n v="187552.84509599218"/>
    <n v="398.24669915998339"/>
    <n v="85224.793620236451"/>
    <x v="458"/>
    <x v="452"/>
    <m/>
  </r>
  <r>
    <x v="3"/>
    <x v="0"/>
    <s v="High End"/>
    <x v="2"/>
    <x v="37"/>
    <n v="938"/>
    <x v="459"/>
    <n v="1589871.9490919337"/>
    <n v="3260.2943339998637"/>
    <n v="3058156.0852918723"/>
    <n v="1565.3348999999346"/>
    <n v="1468284.1361999386"/>
    <x v="459"/>
    <x v="453"/>
    <m/>
  </r>
  <r>
    <x v="3"/>
    <x v="0"/>
    <s v="High End"/>
    <x v="2"/>
    <x v="37"/>
    <n v="688"/>
    <x v="460"/>
    <n v="855800.74521596415"/>
    <n v="2537.8066319998939"/>
    <n v="1746010.9628159269"/>
    <n v="1293.9101999999459"/>
    <n v="890210.21759996272"/>
    <x v="460"/>
    <x v="454"/>
    <m/>
  </r>
  <r>
    <x v="3"/>
    <x v="0"/>
    <s v="High End"/>
    <x v="2"/>
    <x v="10"/>
    <n v="174"/>
    <x v="461"/>
    <n v="63749.400419517362"/>
    <n v="753.42340799996884"/>
    <n v="131095.67299199456"/>
    <n v="387.047543519984"/>
    <n v="67346.272572477203"/>
    <x v="461"/>
    <x v="455"/>
    <m/>
  </r>
  <r>
    <x v="3"/>
    <x v="0"/>
    <s v="High End"/>
    <x v="2"/>
    <x v="8"/>
    <n v="137"/>
    <x v="462"/>
    <n v="36510.420313948503"/>
    <n v="645.8447849999734"/>
    <n v="88480.735544996351"/>
    <n v="379.34536664998433"/>
    <n v="51970.315231047847"/>
    <x v="462"/>
    <x v="456"/>
    <m/>
  </r>
  <r>
    <x v="3"/>
    <x v="0"/>
    <s v="Low End"/>
    <x v="0"/>
    <x v="38"/>
    <n v="308"/>
    <x v="463"/>
    <n v="257686.24942366887"/>
    <n v="1736.1466159999468"/>
    <n v="534733.15772798366"/>
    <n v="899.50294903998292"/>
    <n v="277046.90830431483"/>
    <x v="463"/>
    <x v="457"/>
    <m/>
  </r>
  <r>
    <x v="3"/>
    <x v="0"/>
    <s v="Low End"/>
    <x v="0"/>
    <x v="2"/>
    <n v="284"/>
    <x v="464"/>
    <n v="224766.43285439021"/>
    <n v="1692.9733599999479"/>
    <n v="480804.43423998519"/>
    <n v="901.54225839998242"/>
    <n v="256038.00138559498"/>
    <x v="464"/>
    <x v="458"/>
    <m/>
  </r>
  <r>
    <x v="3"/>
    <x v="1"/>
    <s v="Low End"/>
    <x v="0"/>
    <x v="12"/>
    <n v="263"/>
    <x v="465"/>
    <n v="194156.49167984168"/>
    <n v="1134.6092449999512"/>
    <n v="298402.23143498716"/>
    <n v="396.37163404998284"/>
    <n v="104245.73975514548"/>
    <x v="465"/>
    <x v="459"/>
    <m/>
  </r>
  <r>
    <x v="3"/>
    <x v="1"/>
    <s v="Low End"/>
    <x v="0"/>
    <x v="2"/>
    <n v="226"/>
    <x v="466"/>
    <n v="101216.79938015559"/>
    <n v="840.99873599996329"/>
    <n v="190065.71433599171"/>
    <n v="393.13679183998283"/>
    <n v="88848.914955836124"/>
    <x v="466"/>
    <x v="460"/>
    <m/>
  </r>
  <r>
    <x v="3"/>
    <x v="1"/>
    <s v="Low End"/>
    <x v="0"/>
    <x v="58"/>
    <n v="869"/>
    <x v="467"/>
    <n v="1099126.2632459535"/>
    <n v="2448.9539339998964"/>
    <n v="2128140.9686459098"/>
    <n v="1184.13659999995"/>
    <n v="1029014.7053999563"/>
    <x v="467"/>
    <x v="461"/>
    <m/>
  </r>
  <r>
    <x v="3"/>
    <x v="1"/>
    <s v="Low End"/>
    <x v="0"/>
    <x v="62"/>
    <n v="171"/>
    <x v="468"/>
    <n v="56115.586634847547"/>
    <n v="718.34948499996858"/>
    <n v="122837.76193499463"/>
    <n v="390.18815964998294"/>
    <n v="66722.175300147093"/>
    <x v="468"/>
    <x v="462"/>
    <m/>
  </r>
  <r>
    <x v="3"/>
    <x v="1"/>
    <s v="Low End"/>
    <x v="0"/>
    <x v="44"/>
    <n v="548"/>
    <x v="469"/>
    <n v="437327.30972798145"/>
    <n v="1747.9189359999259"/>
    <n v="957859.57692795945"/>
    <n v="949.87639999995974"/>
    <n v="520532.267199978"/>
    <x v="469"/>
    <x v="463"/>
    <m/>
  </r>
  <r>
    <x v="3"/>
    <x v="1"/>
    <s v="Low End"/>
    <x v="0"/>
    <x v="61"/>
    <n v="496"/>
    <x v="470"/>
    <n v="358366.58687998482"/>
    <n v="1634.5852799999307"/>
    <n v="810754.29887996556"/>
    <n v="912.07199999996124"/>
    <n v="452387.71199998073"/>
    <x v="470"/>
    <x v="464"/>
    <m/>
  </r>
  <r>
    <x v="3"/>
    <x v="1"/>
    <s v="High End"/>
    <x v="1"/>
    <x v="5"/>
    <n v="280"/>
    <x v="471"/>
    <n v="172417.23962399259"/>
    <n v="1019.7301799999561"/>
    <n v="285524.45039998769"/>
    <n v="403.95432419998258"/>
    <n v="113107.2107759951"/>
    <x v="471"/>
    <x v="465"/>
    <m/>
  </r>
  <r>
    <x v="3"/>
    <x v="1"/>
    <s v="High End"/>
    <x v="1"/>
    <x v="18"/>
    <n v="271"/>
    <x v="472"/>
    <n v="160884.19764599303"/>
    <n v="996.62459999995701"/>
    <n v="270085.26659998833"/>
    <n v="402.95597399998269"/>
    <n v="109201.0689539953"/>
    <x v="472"/>
    <x v="466"/>
    <m/>
  </r>
  <r>
    <x v="3"/>
    <x v="1"/>
    <s v="High End"/>
    <x v="1"/>
    <x v="4"/>
    <n v="202"/>
    <x v="473"/>
    <n v="85578.569117516308"/>
    <n v="818.64639599996474"/>
    <n v="165366.57199199288"/>
    <n v="394.99011323998303"/>
    <n v="79788.002874476573"/>
    <x v="473"/>
    <x v="467"/>
    <m/>
  </r>
  <r>
    <x v="3"/>
    <x v="1"/>
    <s v="High End"/>
    <x v="1"/>
    <x v="19"/>
    <n v="855"/>
    <x v="474"/>
    <n v="1213044.6093749481"/>
    <n v="2753.7881249998818"/>
    <n v="2354488.8468748988"/>
    <n v="1335.0224999999425"/>
    <n v="1141444.2374999507"/>
    <x v="474"/>
    <x v="468"/>
    <m/>
  </r>
  <r>
    <x v="3"/>
    <x v="1"/>
    <s v="High End"/>
    <x v="1"/>
    <x v="53"/>
    <n v="763"/>
    <x v="475"/>
    <n v="967870.51672495843"/>
    <n v="2521.7696429998914"/>
    <n v="1924110.2376089171"/>
    <n v="1253.2630679999459"/>
    <n v="956239.72088395862"/>
    <x v="475"/>
    <x v="469"/>
    <m/>
  </r>
  <r>
    <x v="3"/>
    <x v="1"/>
    <s v="High End"/>
    <x v="1"/>
    <x v="4"/>
    <n v="673"/>
    <x v="476"/>
    <n v="753107.69474996766"/>
    <n v="2289.9910299999015"/>
    <n v="1541163.9631899337"/>
    <n v="1170.9602799999495"/>
    <n v="788056.26843996602"/>
    <x v="476"/>
    <x v="470"/>
    <m/>
  </r>
  <r>
    <x v="3"/>
    <x v="1"/>
    <s v="High End"/>
    <x v="1"/>
    <x v="74"/>
    <n v="545"/>
    <x v="477"/>
    <n v="498222.3093749783"/>
    <n v="1977.103274999914"/>
    <n v="1077521.2848749531"/>
    <n v="1062.9338999999538"/>
    <n v="579298.9754999748"/>
    <x v="477"/>
    <x v="471"/>
    <m/>
  </r>
  <r>
    <x v="3"/>
    <x v="1"/>
    <s v="High End"/>
    <x v="1"/>
    <x v="18"/>
    <n v="490"/>
    <x v="478"/>
    <n v="399334.31999998284"/>
    <n v="1818.5059199999218"/>
    <n v="891067.90079996176"/>
    <n v="1003.5379199999569"/>
    <n v="491733.58079997892"/>
    <x v="478"/>
    <x v="472"/>
    <m/>
  </r>
  <r>
    <x v="3"/>
    <x v="1"/>
    <s v="High End"/>
    <x v="1"/>
    <x v="93"/>
    <n v="120"/>
    <x v="479"/>
    <n v="26520.378527998859"/>
    <n v="605.66823999997393"/>
    <n v="72680.188799996875"/>
    <n v="384.66508559998346"/>
    <n v="46159.810271998016"/>
    <x v="479"/>
    <x v="473"/>
    <m/>
  </r>
  <r>
    <x v="3"/>
    <x v="1"/>
    <s v="Low End"/>
    <x v="3"/>
    <x v="45"/>
    <n v="963"/>
    <x v="480"/>
    <n v="1552379.6340614932"/>
    <n v="2828.1646519998999"/>
    <n v="2723522.5598759037"/>
    <n v="1216.1401098799693"/>
    <n v="1171142.9258144104"/>
    <x v="480"/>
    <x v="474"/>
    <m/>
  </r>
  <r>
    <x v="3"/>
    <x v="1"/>
    <s v="Low End"/>
    <x v="3"/>
    <x v="55"/>
    <n v="922"/>
    <x v="481"/>
    <n v="1429950.9363520585"/>
    <n v="2752.9634659999033"/>
    <n v="2538232.3156519108"/>
    <n v="1202.04054153997"/>
    <n v="1108281.3792998523"/>
    <x v="481"/>
    <x v="475"/>
    <m/>
  </r>
  <r>
    <x v="3"/>
    <x v="1"/>
    <s v="Low End"/>
    <x v="3"/>
    <x v="25"/>
    <n v="912"/>
    <x v="482"/>
    <n v="1398339.9741541801"/>
    <n v="2730.6177919999045"/>
    <n v="2490323.4263039129"/>
    <n v="1197.3502764799703"/>
    <n v="1091983.4521497327"/>
    <x v="482"/>
    <x v="476"/>
    <m/>
  </r>
  <r>
    <x v="3"/>
    <x v="1"/>
    <s v="Low End"/>
    <x v="3"/>
    <x v="25"/>
    <n v="419"/>
    <x v="483"/>
    <n v="337569.1541385653"/>
    <n v="1338.1679219999417"/>
    <n v="560692.35931797558"/>
    <n v="532.51361617997668"/>
    <n v="223123.20517941029"/>
    <x v="483"/>
    <x v="477"/>
    <m/>
  </r>
  <r>
    <x v="3"/>
    <x v="1"/>
    <s v="Low End"/>
    <x v="3"/>
    <x v="23"/>
    <n v="314"/>
    <x v="484"/>
    <n v="201570.86240123131"/>
    <n v="1133.7295859999513"/>
    <n v="355991.09000398469"/>
    <n v="491.78416433997893"/>
    <n v="154420.22760275338"/>
    <x v="484"/>
    <x v="478"/>
    <m/>
  </r>
  <r>
    <x v="3"/>
    <x v="1"/>
    <s v="High End"/>
    <x v="2"/>
    <x v="56"/>
    <n v="315"/>
    <x v="485"/>
    <n v="324393.26746048627"/>
    <n v="1969.4155699999376"/>
    <n v="620365.9045499803"/>
    <n v="939.59567329998117"/>
    <n v="295972.63708949403"/>
    <x v="485"/>
    <x v="479"/>
    <m/>
  </r>
  <r>
    <x v="3"/>
    <x v="1"/>
    <s v="High End"/>
    <x v="2"/>
    <x v="8"/>
    <n v="221"/>
    <x v="486"/>
    <n v="112723.78860326507"/>
    <n v="920.03117699995983"/>
    <n v="203326.89011699113"/>
    <n v="409.96878512998211"/>
    <n v="90603.101513726055"/>
    <x v="486"/>
    <x v="480"/>
    <m/>
  </r>
  <r>
    <x v="3"/>
    <x v="1"/>
    <s v="High End"/>
    <x v="2"/>
    <x v="66"/>
    <n v="674"/>
    <x v="487"/>
    <n v="843157.15269596328"/>
    <n v="2563.6244039998887"/>
    <n v="1727882.848295925"/>
    <n v="1312.6493999999432"/>
    <n v="884725.69559996168"/>
    <x v="487"/>
    <x v="481"/>
    <m/>
  </r>
  <r>
    <x v="3"/>
    <x v="1"/>
    <s v="High End"/>
    <x v="2"/>
    <x v="76"/>
    <n v="602"/>
    <x v="488"/>
    <n v="658561.27360797219"/>
    <n v="2300.3150039999032"/>
    <n v="1384789.6324079416"/>
    <n v="1206.3593999999493"/>
    <n v="726228.35879996943"/>
    <x v="488"/>
    <x v="482"/>
    <m/>
  </r>
  <r>
    <x v="3"/>
    <x v="1"/>
    <s v="High End"/>
    <x v="2"/>
    <x v="32"/>
    <n v="535"/>
    <x v="489"/>
    <n v="531389.30639997683"/>
    <n v="2150.7950399999063"/>
    <n v="1150675.3463999499"/>
    <n v="1157.5439999999494"/>
    <n v="619286.03999997303"/>
    <x v="489"/>
    <x v="483"/>
    <m/>
  </r>
  <r>
    <x v="3"/>
    <x v="1"/>
    <s v="High End"/>
    <x v="2"/>
    <x v="70"/>
    <n v="118"/>
    <x v="490"/>
    <n v="25894.560326998904"/>
    <n v="601.98314999997444"/>
    <n v="71034.011699996991"/>
    <n v="382.53772349998371"/>
    <n v="45139.451372998083"/>
    <x v="490"/>
    <x v="484"/>
    <m/>
  </r>
  <r>
    <x v="3"/>
    <x v="1"/>
    <s v="Low End"/>
    <x v="0"/>
    <x v="49"/>
    <n v="382"/>
    <x v="491"/>
    <n v="393511.00136242213"/>
    <n v="1947.3284819999346"/>
    <n v="743879.48012397508"/>
    <n v="917.19497057998137"/>
    <n v="350368.47876155295"/>
    <x v="491"/>
    <x v="485"/>
    <m/>
  </r>
  <r>
    <x v="3"/>
    <x v="1"/>
    <s v="Low End"/>
    <x v="0"/>
    <x v="25"/>
    <n v="282"/>
    <x v="492"/>
    <n v="227698.60360066965"/>
    <n v="1719.2606539999447"/>
    <n v="484831.50442798442"/>
    <n v="911.81879725998135"/>
    <n v="257132.90082731476"/>
    <x v="492"/>
    <x v="486"/>
    <m/>
  </r>
  <r>
    <x v="3"/>
    <x v="1"/>
    <s v="Low End"/>
    <x v="0"/>
    <x v="1"/>
    <n v="230"/>
    <x v="493"/>
    <n v="157808.15809499292"/>
    <n v="1091.9331499999512"/>
    <n v="251144.62449998877"/>
    <n v="405.81072349998192"/>
    <n v="93336.466404995852"/>
    <x v="493"/>
    <x v="487"/>
    <m/>
  </r>
  <r>
    <x v="3"/>
    <x v="1"/>
    <s v="Low End"/>
    <x v="0"/>
    <x v="0"/>
    <n v="264"/>
    <x v="494"/>
    <n v="142610.51081375364"/>
    <n v="942.54956399995785"/>
    <n v="248833.08489598887"/>
    <n v="402.35823515998197"/>
    <n v="106222.57408223522"/>
    <x v="494"/>
    <x v="488"/>
    <m/>
  </r>
  <r>
    <x v="3"/>
    <x v="1"/>
    <s v="Low End"/>
    <x v="0"/>
    <x v="1"/>
    <n v="241"/>
    <x v="495"/>
    <n v="116565.45635756485"/>
    <n v="880.21556699996108"/>
    <n v="212131.95164699061"/>
    <n v="396.54147422998244"/>
    <n v="95566.495289425759"/>
    <x v="495"/>
    <x v="489"/>
    <m/>
  </r>
  <r>
    <x v="3"/>
    <x v="2"/>
    <s v="Low End"/>
    <x v="0"/>
    <x v="13"/>
    <n v="955"/>
    <x v="496"/>
    <n v="1372994.3558749389"/>
    <n v="2727.5229249998783"/>
    <n v="2604784.393374884"/>
    <n v="1289.8324999999422"/>
    <n v="1231790.0374999451"/>
    <x v="496"/>
    <x v="490"/>
    <m/>
  </r>
  <r>
    <x v="3"/>
    <x v="2"/>
    <s v="Low End"/>
    <x v="0"/>
    <x v="1"/>
    <n v="897"/>
    <x v="497"/>
    <n v="1214328.7765439458"/>
    <n v="2602.8515519998837"/>
    <n v="2334757.8421438956"/>
    <n v="1249.0847999999442"/>
    <n v="1120429.0655999498"/>
    <x v="497"/>
    <x v="491"/>
    <m/>
  </r>
  <r>
    <x v="3"/>
    <x v="2"/>
    <s v="Low End"/>
    <x v="0"/>
    <x v="44"/>
    <n v="895"/>
    <x v="498"/>
    <n v="1209079.150374946"/>
    <n v="2598.6589249998838"/>
    <n v="2325799.7378748958"/>
    <n v="1247.7324999999441"/>
    <n v="1116720.5874999498"/>
    <x v="498"/>
    <x v="492"/>
    <m/>
  </r>
  <r>
    <x v="3"/>
    <x v="2"/>
    <s v="Low End"/>
    <x v="0"/>
    <x v="71"/>
    <n v="863"/>
    <x v="499"/>
    <n v="1121645.9466079499"/>
    <n v="2520.4240159998876"/>
    <n v="2175125.9258079031"/>
    <n v="1220.7183999999456"/>
    <n v="1053479.9791999531"/>
    <x v="499"/>
    <x v="493"/>
    <m/>
  </r>
  <r>
    <x v="3"/>
    <x v="2"/>
    <s v="Low End"/>
    <x v="0"/>
    <x v="38"/>
    <n v="794"/>
    <x v="500"/>
    <n v="941302.10029195866"/>
    <n v="2343.9822179998969"/>
    <n v="1861121.8810919181"/>
    <n v="1158.463199999949"/>
    <n v="919819.78079995944"/>
    <x v="500"/>
    <x v="494"/>
    <m/>
  </r>
  <r>
    <x v="3"/>
    <x v="2"/>
    <s v="Low End"/>
    <x v="0"/>
    <x v="0"/>
    <n v="761"/>
    <x v="501"/>
    <n v="874594.90453096095"/>
    <n v="2295.9684709998974"/>
    <n v="1747232.0064309218"/>
    <n v="1146.6978999999487"/>
    <n v="872637.10189996089"/>
    <x v="501"/>
    <x v="495"/>
    <m/>
  </r>
  <r>
    <x v="3"/>
    <x v="2"/>
    <s v="High End"/>
    <x v="1"/>
    <x v="52"/>
    <n v="330"/>
    <x v="502"/>
    <n v="336314.17304098478"/>
    <n v="1954.9906699999342"/>
    <n v="645146.92109997827"/>
    <n v="935.85681229998033"/>
    <n v="308832.74805899349"/>
    <x v="502"/>
    <x v="496"/>
    <m/>
  </r>
  <r>
    <x v="3"/>
    <x v="2"/>
    <s v="High End"/>
    <x v="1"/>
    <x v="40"/>
    <n v="292"/>
    <x v="503"/>
    <n v="269335.9542483078"/>
    <n v="1853.7000159999386"/>
    <n v="541280.40467198205"/>
    <n v="931.31661103998033"/>
    <n v="271944.45042367425"/>
    <x v="503"/>
    <x v="497"/>
    <m/>
  </r>
  <r>
    <x v="3"/>
    <x v="2"/>
    <s v="High End"/>
    <x v="1"/>
    <x v="17"/>
    <n v="299"/>
    <x v="504"/>
    <n v="203424.01957942088"/>
    <n v="1097.3942469999508"/>
    <n v="328120.87985298532"/>
    <n v="417.0463554299813"/>
    <n v="124696.86027356444"/>
    <x v="504"/>
    <x v="498"/>
    <m/>
  </r>
  <r>
    <x v="3"/>
    <x v="2"/>
    <s v="High End"/>
    <x v="1"/>
    <x v="78"/>
    <n v="856"/>
    <x v="505"/>
    <n v="1239294.7151999453"/>
    <n v="2809.433647999876"/>
    <n v="2404875.202687894"/>
    <n v="1361.6594479999399"/>
    <n v="1165580.4874879487"/>
    <x v="505"/>
    <x v="499"/>
    <m/>
  </r>
  <r>
    <x v="3"/>
    <x v="2"/>
    <s v="High End"/>
    <x v="1"/>
    <x v="73"/>
    <n v="799"/>
    <x v="506"/>
    <n v="1077588.9679499527"/>
    <n v="2654.5902019998834"/>
    <n v="2121017.5713979071"/>
    <n v="1305.9181519999427"/>
    <n v="1043428.6034479544"/>
    <x v="506"/>
    <x v="500"/>
    <m/>
  </r>
  <r>
    <x v="3"/>
    <x v="2"/>
    <s v="High End"/>
    <x v="1"/>
    <x v="74"/>
    <n v="768"/>
    <x v="507"/>
    <n v="1014571.007999954"/>
    <n v="2622.4796399998813"/>
    <n v="2014064.3635199089"/>
    <n v="1301.4236399999411"/>
    <n v="999493.35551995481"/>
    <x v="507"/>
    <x v="501"/>
    <m/>
  </r>
  <r>
    <x v="3"/>
    <x v="2"/>
    <s v="High End"/>
    <x v="1"/>
    <x v="20"/>
    <n v="536"/>
    <x v="508"/>
    <n v="494314.31519997766"/>
    <n v="2004.0034079999095"/>
    <n v="1074145.8266879516"/>
    <n v="1081.7752079999514"/>
    <n v="579831.51148797385"/>
    <x v="508"/>
    <x v="502"/>
    <m/>
  </r>
  <r>
    <x v="3"/>
    <x v="2"/>
    <s v="High End"/>
    <x v="1"/>
    <x v="75"/>
    <n v="491"/>
    <x v="509"/>
    <n v="414852.18479998125"/>
    <n v="1884.1536319999148"/>
    <n v="925119.4333119581"/>
    <n v="1039.2408319999531"/>
    <n v="510267.24851197685"/>
    <x v="509"/>
    <x v="503"/>
    <m/>
  </r>
  <r>
    <x v="3"/>
    <x v="2"/>
    <s v="High End"/>
    <x v="1"/>
    <x v="11"/>
    <n v="403"/>
    <x v="510"/>
    <n v="277353.96974998759"/>
    <n v="1636.760729999927"/>
    <n v="659614.57418997062"/>
    <n v="948.53747999995778"/>
    <n v="382260.60443998303"/>
    <x v="510"/>
    <x v="504"/>
    <m/>
  </r>
  <r>
    <x v="3"/>
    <x v="2"/>
    <s v="High End"/>
    <x v="1"/>
    <x v="51"/>
    <n v="142"/>
    <x v="511"/>
    <n v="39744.168377398244"/>
    <n v="673.77986999997029"/>
    <n v="95676.741539995783"/>
    <n v="393.89136029998264"/>
    <n v="55932.573162597539"/>
    <x v="511"/>
    <x v="505"/>
    <m/>
  </r>
  <r>
    <x v="3"/>
    <x v="2"/>
    <s v="Low End"/>
    <x v="3"/>
    <x v="23"/>
    <n v="783"/>
    <x v="512"/>
    <n v="1079602.6420264917"/>
    <n v="2550.1293979999082"/>
    <n v="1996751.3186339282"/>
    <n v="1171.3265346199698"/>
    <n v="917148.6766074365"/>
    <x v="512"/>
    <x v="506"/>
    <m/>
  </r>
  <r>
    <x v="3"/>
    <x v="2"/>
    <s v="Low End"/>
    <x v="3"/>
    <x v="66"/>
    <n v="657"/>
    <x v="513"/>
    <n v="777229.18836845539"/>
    <n v="1808.2963469999195"/>
    <n v="1188050.6999789472"/>
    <n v="625.2991044299722"/>
    <n v="410821.51161049178"/>
    <x v="513"/>
    <x v="507"/>
    <m/>
  </r>
  <r>
    <x v="3"/>
    <x v="2"/>
    <s v="Low End"/>
    <x v="3"/>
    <x v="25"/>
    <n v="613"/>
    <x v="514"/>
    <n v="690612.64437790867"/>
    <n v="1742.333597999921"/>
    <n v="1068050.4955739516"/>
    <n v="615.7224326199721"/>
    <n v="377437.85119604296"/>
    <x v="514"/>
    <x v="508"/>
    <m/>
  </r>
  <r>
    <x v="3"/>
    <x v="2"/>
    <s v="Low End"/>
    <x v="3"/>
    <x v="55"/>
    <n v="501"/>
    <x v="515"/>
    <n v="473976.28807521873"/>
    <n v="1517.293403999932"/>
    <n v="760163.99540396594"/>
    <n v="571.23294875997442"/>
    <n v="286187.7073287472"/>
    <x v="515"/>
    <x v="509"/>
    <m/>
  </r>
  <r>
    <x v="3"/>
    <x v="2"/>
    <s v="High End"/>
    <x v="2"/>
    <x v="56"/>
    <n v="286"/>
    <x v="516"/>
    <n v="281958.85106530733"/>
    <n v="1935.9426019999357"/>
    <n v="553679.58417198167"/>
    <n v="950.07249337997996"/>
    <n v="271720.73310667434"/>
    <x v="516"/>
    <x v="510"/>
    <m/>
  </r>
  <r>
    <x v="3"/>
    <x v="2"/>
    <s v="High End"/>
    <x v="2"/>
    <x v="32"/>
    <n v="281"/>
    <x v="517"/>
    <n v="195115.50926894115"/>
    <n v="1126.961444999949"/>
    <n v="316676.16604498564"/>
    <n v="432.60020204998045"/>
    <n v="121560.65677604449"/>
    <x v="517"/>
    <x v="511"/>
    <m/>
  </r>
  <r>
    <x v="3"/>
    <x v="2"/>
    <s v="High End"/>
    <x v="2"/>
    <x v="34"/>
    <n v="270"/>
    <x v="518"/>
    <n v="177671.41165799202"/>
    <n v="1085.2223399999514"/>
    <n v="293010.03179998684"/>
    <n v="427.18007459998091"/>
    <n v="115338.62014199482"/>
    <x v="518"/>
    <x v="512"/>
    <m/>
  </r>
  <r>
    <x v="3"/>
    <x v="2"/>
    <s v="High End"/>
    <x v="2"/>
    <x v="34"/>
    <n v="970"/>
    <x v="519"/>
    <n v="1776576.3302999209"/>
    <n v="3503.5734899998438"/>
    <n v="3398466.2852998483"/>
    <n v="1672.0514999999255"/>
    <n v="1621889.9549999274"/>
    <x v="519"/>
    <x v="513"/>
    <m/>
  </r>
  <r>
    <x v="3"/>
    <x v="3"/>
    <s v="High End"/>
    <x v="2"/>
    <x v="8"/>
    <n v="969"/>
    <x v="520"/>
    <n v="1786943.2518269191"/>
    <n v="3528.2457329998401"/>
    <n v="3418870.1152768452"/>
    <n v="1684.1350499999235"/>
    <n v="1631926.863449926"/>
    <x v="520"/>
    <x v="514"/>
    <m/>
  </r>
  <r>
    <x v="3"/>
    <x v="3"/>
    <s v="High End"/>
    <x v="2"/>
    <x v="76"/>
    <n v="901"/>
    <x v="521"/>
    <n v="1533422.2741139312"/>
    <n v="3296.1094139998522"/>
    <n v="2969794.5820138669"/>
    <n v="1594.1978999999285"/>
    <n v="1436372.3078999356"/>
    <x v="521"/>
    <x v="515"/>
    <m/>
  </r>
  <r>
    <x v="3"/>
    <x v="3"/>
    <s v="High End"/>
    <x v="2"/>
    <x v="56"/>
    <n v="852"/>
    <x v="522"/>
    <n v="1371350.9783519388"/>
    <n v="3148.2104759998588"/>
    <n v="2682275.3255518796"/>
    <n v="1538.6435999999308"/>
    <n v="1310924.3471999408"/>
    <x v="522"/>
    <x v="516"/>
    <m/>
  </r>
  <r>
    <x v="3"/>
    <x v="3"/>
    <s v="High End"/>
    <x v="2"/>
    <x v="30"/>
    <n v="846"/>
    <x v="523"/>
    <n v="1352282.3989919396"/>
    <n v="3130.4597519998601"/>
    <n v="2648368.9501918815"/>
    <n v="1532.0171999999316"/>
    <n v="1296086.5511999419"/>
    <x v="523"/>
    <x v="517"/>
    <m/>
  </r>
  <r>
    <x v="3"/>
    <x v="3"/>
    <s v="High End"/>
    <x v="2"/>
    <x v="83"/>
    <n v="797"/>
    <x v="524"/>
    <n v="1209028.8614039454"/>
    <n v="3004.1149319998644"/>
    <n v="2394279.6008038921"/>
    <n v="1487.140199999933"/>
    <n v="1185250.7393999468"/>
    <x v="524"/>
    <x v="518"/>
    <m/>
  </r>
  <r>
    <x v="3"/>
    <x v="3"/>
    <s v="High End"/>
    <x v="2"/>
    <x v="84"/>
    <n v="680"/>
    <x v="525"/>
    <n v="871821.90719996125"/>
    <n v="2622.3350399998831"/>
    <n v="1783187.8271999205"/>
    <n v="1340.2439999999401"/>
    <n v="911365.9199999593"/>
    <x v="525"/>
    <x v="519"/>
    <m/>
  </r>
  <r>
    <x v="3"/>
    <x v="3"/>
    <s v="High End"/>
    <x v="2"/>
    <x v="77"/>
    <n v="122"/>
    <x v="526"/>
    <n v="24152.974702558906"/>
    <n v="595.58320799997296"/>
    <n v="72661.151375996706"/>
    <n v="397.60800551998193"/>
    <n v="48508.176673437803"/>
    <x v="526"/>
    <x v="520"/>
    <m/>
  </r>
  <r>
    <x v="3"/>
    <x v="3"/>
    <s v="Low End"/>
    <x v="0"/>
    <x v="44"/>
    <n v="898"/>
    <x v="527"/>
    <n v="2209614.6031519976"/>
    <n v="3943.0242949998405"/>
    <n v="3540835.8169098566"/>
    <n v="1482.4289685499548"/>
    <n v="1331221.2137578591"/>
    <x v="527"/>
    <x v="521"/>
    <m/>
  </r>
  <r>
    <x v="3"/>
    <x v="3"/>
    <s v="Low End"/>
    <x v="0"/>
    <x v="71"/>
    <n v="873"/>
    <x v="528"/>
    <n v="2079619.5054455041"/>
    <n v="3860.3671199998448"/>
    <n v="3370100.4957598643"/>
    <n v="1478.2141927999546"/>
    <n v="1290480.9903143602"/>
    <x v="528"/>
    <x v="522"/>
    <m/>
  </r>
  <r>
    <x v="3"/>
    <x v="3"/>
    <s v="Low End"/>
    <x v="0"/>
    <x v="38"/>
    <n v="803"/>
    <x v="529"/>
    <n v="1772251.6833044388"/>
    <n v="3673.0517639998548"/>
    <n v="2949460.5664918832"/>
    <n v="1466.0135531599558"/>
    <n v="1177208.8831874444"/>
    <x v="529"/>
    <x v="523"/>
    <m/>
  </r>
  <r>
    <x v="3"/>
    <x v="3"/>
    <s v="Low End"/>
    <x v="0"/>
    <x v="0"/>
    <n v="762"/>
    <x v="530"/>
    <n v="1643496.062912324"/>
    <n v="3631.7534199998549"/>
    <n v="2767396.1060398896"/>
    <n v="1474.9344397999548"/>
    <n v="1123900.0431275656"/>
    <x v="530"/>
    <x v="524"/>
    <m/>
  </r>
  <r>
    <x v="3"/>
    <x v="3"/>
    <s v="Low End"/>
    <x v="0"/>
    <x v="49"/>
    <n v="493"/>
    <x v="531"/>
    <n v="644303.28883050976"/>
    <n v="2267.7583379998941"/>
    <n v="1118004.8606339479"/>
    <n v="960.85511521995545"/>
    <n v="473701.57180343813"/>
    <x v="531"/>
    <x v="525"/>
    <m/>
  </r>
  <r>
    <x v="3"/>
    <x v="3"/>
    <s v="Low End"/>
    <x v="0"/>
    <x v="25"/>
    <n v="392"/>
    <x v="532"/>
    <n v="422865.73507918016"/>
    <n v="2034.3497099999045"/>
    <n v="797465.08631996252"/>
    <n v="955.61058989995513"/>
    <n v="374599.35124078236"/>
    <x v="532"/>
    <x v="526"/>
    <m/>
  </r>
  <r>
    <x v="3"/>
    <x v="3"/>
    <s v="Low End"/>
    <x v="0"/>
    <x v="1"/>
    <n v="339"/>
    <x v="533"/>
    <n v="322948.84388908499"/>
    <n v="1898.2369899999119"/>
    <n v="643502.33960997011"/>
    <n v="945.58553309995614"/>
    <n v="320553.49572088511"/>
    <x v="533"/>
    <x v="527"/>
    <m/>
  </r>
  <r>
    <x v="3"/>
    <x v="3"/>
    <s v="Low End"/>
    <x v="0"/>
    <x v="0"/>
    <n v="374"/>
    <x v="534"/>
    <n v="300340.31717358605"/>
    <n v="1745.2404399999191"/>
    <n v="652719.92455996969"/>
    <n v="942.19146359995636"/>
    <n v="352379.60738638364"/>
    <x v="534"/>
    <x v="528"/>
    <m/>
  </r>
  <r>
    <x v="3"/>
    <x v="3"/>
    <s v="Low End"/>
    <x v="0"/>
    <x v="1"/>
    <n v="352"/>
    <x v="535"/>
    <n v="261359.41784830808"/>
    <n v="1672.9929359999237"/>
    <n v="588893.51347197313"/>
    <n v="930.4945898399576"/>
    <n v="327534.09562366502"/>
    <x v="535"/>
    <x v="529"/>
    <m/>
  </r>
  <r>
    <x v="3"/>
    <x v="3"/>
    <s v="Low End"/>
    <x v="0"/>
    <x v="13"/>
    <n v="961"/>
    <x v="536"/>
    <n v="1424140.5584649344"/>
    <n v="3572.4475649998349"/>
    <n v="3433122.1099648415"/>
    <n v="2090.5114999999032"/>
    <n v="2008981.5514999072"/>
    <x v="536"/>
    <x v="530"/>
    <m/>
  </r>
  <r>
    <x v="3"/>
    <x v="4"/>
    <s v="Low End"/>
    <x v="0"/>
    <x v="1"/>
    <n v="898"/>
    <x v="537"/>
    <n v="1253764.5519319419"/>
    <n v="3447.232933999841"/>
    <n v="3095615.1747318571"/>
    <n v="2051.0585999999057"/>
    <n v="1841850.6227999153"/>
    <x v="537"/>
    <x v="531"/>
    <m/>
  </r>
  <r>
    <x v="3"/>
    <x v="4"/>
    <s v="High End"/>
    <x v="1"/>
    <x v="73"/>
    <n v="807"/>
    <x v="538"/>
    <n v="1995759.0611512191"/>
    <n v="3991.4757429998408"/>
    <n v="3221120.9246008717"/>
    <n v="1518.4161876699536"/>
    <n v="1225361.8634496527"/>
    <x v="538"/>
    <x v="532"/>
    <m/>
  </r>
  <r>
    <x v="3"/>
    <x v="4"/>
    <s v="High End"/>
    <x v="1"/>
    <x v="74"/>
    <n v="770"/>
    <x v="539"/>
    <n v="1877331.1581023121"/>
    <n v="3971.5987519998371"/>
    <n v="3058131.0390398744"/>
    <n v="1533.5063388799513"/>
    <n v="1180799.8809375623"/>
    <x v="539"/>
    <x v="533"/>
    <m/>
  </r>
  <r>
    <x v="3"/>
    <x v="4"/>
    <s v="High End"/>
    <x v="1"/>
    <x v="20"/>
    <n v="545"/>
    <x v="540"/>
    <n v="998895.98292635323"/>
    <n v="2837.8576319998674"/>
    <n v="1546632.4094399277"/>
    <n v="1005.0209660799533"/>
    <n v="547736.42651357444"/>
    <x v="540"/>
    <x v="534"/>
    <m/>
  </r>
  <r>
    <x v="3"/>
    <x v="4"/>
    <s v="High End"/>
    <x v="1"/>
    <x v="75"/>
    <n v="594"/>
    <x v="541"/>
    <n v="1019028.4239820923"/>
    <n v="2715.1082009998731"/>
    <n v="1612774.2713939247"/>
    <n v="999.57213368995349"/>
    <n v="593745.84741183242"/>
    <x v="541"/>
    <x v="535"/>
    <m/>
  </r>
  <r>
    <x v="3"/>
    <x v="4"/>
    <s v="High End"/>
    <x v="1"/>
    <x v="11"/>
    <n v="512"/>
    <x v="542"/>
    <n v="755045.611607005"/>
    <n v="2456.0493069998865"/>
    <n v="1257497.2451839419"/>
    <n v="981.35084682995489"/>
    <n v="502451.6335769369"/>
    <x v="542"/>
    <x v="536"/>
    <m/>
  </r>
  <r>
    <x v="3"/>
    <x v="4"/>
    <s v="High End"/>
    <x v="1"/>
    <x v="52"/>
    <n v="440"/>
    <x v="543"/>
    <n v="570028.61229597335"/>
    <n v="2275.5131399998932"/>
    <n v="1001225.781599953"/>
    <n v="979.99356659995374"/>
    <n v="431197.16930397961"/>
    <x v="543"/>
    <x v="537"/>
    <m/>
  </r>
  <r>
    <x v="3"/>
    <x v="4"/>
    <s v="High End"/>
    <x v="1"/>
    <x v="40"/>
    <n v="403"/>
    <x v="544"/>
    <n v="482142.27953889745"/>
    <n v="2171.7894439998981"/>
    <n v="875231.14593195892"/>
    <n v="975.40661635995411"/>
    <n v="393088.86639306147"/>
    <x v="544"/>
    <x v="538"/>
    <m/>
  </r>
  <r>
    <x v="3"/>
    <x v="4"/>
    <s v="High End"/>
    <x v="1"/>
    <x v="17"/>
    <n v="407"/>
    <x v="545"/>
    <n v="385294.22613394208"/>
    <n v="1903.7843879999118"/>
    <n v="774840.24591596413"/>
    <n v="957.11552771995582"/>
    <n v="389546.01978202205"/>
    <x v="545"/>
    <x v="539"/>
    <m/>
  </r>
  <r>
    <x v="3"/>
    <x v="4"/>
    <s v="High End"/>
    <x v="1"/>
    <x v="78"/>
    <n v="857"/>
    <x v="546"/>
    <n v="1279206.1919999416"/>
    <n v="3652.5662399998332"/>
    <n v="3130249.2676798571"/>
    <n v="2159.9102399999015"/>
    <n v="1851043.0756799155"/>
    <x v="546"/>
    <x v="540"/>
    <m/>
  </r>
  <r>
    <x v="3"/>
    <x v="4"/>
    <s v="High End"/>
    <x v="1"/>
    <x v="51"/>
    <n v="244"/>
    <x v="547"/>
    <n v="130196.96281071405"/>
    <n v="1461.504547999933"/>
    <n v="356607.10971198365"/>
    <n v="927.91043811995746"/>
    <n v="226410.14690126962"/>
    <x v="547"/>
    <x v="541"/>
    <m/>
  </r>
  <r>
    <x v="3"/>
    <x v="4"/>
    <s v="Low End"/>
    <x v="3"/>
    <x v="23"/>
    <n v="789"/>
    <x v="548"/>
    <n v="1311455.7632739292"/>
    <n v="2879.4531609998667"/>
    <n v="2271888.544028895"/>
    <n v="1217.2785560899438"/>
    <n v="960432.78075496573"/>
    <x v="548"/>
    <x v="542"/>
    <m/>
  </r>
  <r>
    <x v="3"/>
    <x v="4"/>
    <s v="Low End"/>
    <x v="3"/>
    <x v="66"/>
    <n v="665"/>
    <x v="549"/>
    <n v="971614.23090755509"/>
    <n v="2630.1904239998785"/>
    <n v="1749076.6319599191"/>
    <n v="1169.116392559946"/>
    <n v="777462.40105236403"/>
    <x v="549"/>
    <x v="543"/>
    <m/>
  </r>
  <r>
    <x v="3"/>
    <x v="4"/>
    <s v="Low End"/>
    <x v="3"/>
    <x v="25"/>
    <n v="628"/>
    <x v="550"/>
    <n v="882707.84137899859"/>
    <n v="2569.9846279998796"/>
    <n v="1613950.3463839244"/>
    <n v="1164.3988933199455"/>
    <n v="731242.50500492577"/>
    <x v="550"/>
    <x v="544"/>
    <m/>
  </r>
  <r>
    <x v="3"/>
    <x v="4"/>
    <s v="Low End"/>
    <x v="3"/>
    <x v="55"/>
    <n v="504"/>
    <x v="551"/>
    <n v="614313.71635533147"/>
    <n v="2333.8457139998914"/>
    <n v="1176258.2398559453"/>
    <n v="1114.969292659948"/>
    <n v="561944.52350061387"/>
    <x v="551"/>
    <x v="545"/>
    <m/>
  </r>
  <r>
    <x v="3"/>
    <x v="4"/>
    <s v="High End"/>
    <x v="2"/>
    <x v="83"/>
    <n v="803"/>
    <x v="552"/>
    <n v="2216396.1070145462"/>
    <n v="4362.6785049998198"/>
    <n v="3503230.8395148553"/>
    <n v="1602.5339134499491"/>
    <n v="1286834.7325003091"/>
    <x v="552"/>
    <x v="546"/>
    <m/>
  </r>
  <r>
    <x v="3"/>
    <x v="4"/>
    <s v="High End"/>
    <x v="2"/>
    <x v="84"/>
    <n v="696"/>
    <x v="553"/>
    <n v="1667808.5342015228"/>
    <n v="3964.7821599998397"/>
    <n v="2759488.3833598886"/>
    <n v="1568.5055303999507"/>
    <n v="1091679.8491583657"/>
    <x v="553"/>
    <x v="547"/>
    <m/>
  </r>
  <r>
    <x v="3"/>
    <x v="4"/>
    <s v="High End"/>
    <x v="2"/>
    <x v="56"/>
    <n v="399"/>
    <x v="554"/>
    <n v="502707.7854980767"/>
    <n v="2250.7524899998957"/>
    <n v="898050.24350995838"/>
    <n v="990.83322809995411"/>
    <n v="395342.45801188168"/>
    <x v="554"/>
    <x v="548"/>
    <m/>
  </r>
  <r>
    <x v="3"/>
    <x v="4"/>
    <s v="High End"/>
    <x v="2"/>
    <x v="32"/>
    <n v="385"/>
    <x v="555"/>
    <n v="370661.92969188263"/>
    <n v="1939.6802739999091"/>
    <n v="746776.90548996499"/>
    <n v="976.92201505995422"/>
    <n v="376114.97579808236"/>
    <x v="555"/>
    <x v="549"/>
    <m/>
  </r>
  <r>
    <x v="3"/>
    <x v="4"/>
    <s v="High End"/>
    <x v="2"/>
    <x v="34"/>
    <n v="381"/>
    <x v="556"/>
    <n v="351980.09094568365"/>
    <n v="1891.4028699999124"/>
    <n v="720624.49346996658"/>
    <n v="967.57061029995521"/>
    <n v="368644.40252428292"/>
    <x v="556"/>
    <x v="550"/>
    <m/>
  </r>
  <r>
    <x v="3"/>
    <x v="4"/>
    <s v="High End"/>
    <x v="2"/>
    <x v="34"/>
    <n v="973"/>
    <x v="557"/>
    <n v="1834521.6580599153"/>
    <n v="4369.2212199997975"/>
    <n v="4251252.2470598035"/>
    <n v="2483.7929999998846"/>
    <n v="2416730.5889998879"/>
    <x v="557"/>
    <x v="551"/>
    <m/>
  </r>
  <r>
    <x v="3"/>
    <x v="4"/>
    <s v="High End"/>
    <x v="2"/>
    <x v="8"/>
    <n v="973"/>
    <x v="558"/>
    <n v="1846782.5614419135"/>
    <n v="4399.817253999794"/>
    <n v="4281022.1881417995"/>
    <n v="2501.7878999998829"/>
    <n v="2434239.6266998863"/>
    <x v="558"/>
    <x v="552"/>
    <m/>
  </r>
  <r>
    <x v="3"/>
    <x v="4"/>
    <s v="High End"/>
    <x v="2"/>
    <x v="76"/>
    <n v="911"/>
    <x v="559"/>
    <n v="1596152.6007249258"/>
    <n v="4155.7297249998073"/>
    <n v="3785869.7794748247"/>
    <n v="2403.6412499998887"/>
    <n v="2189717.1787498989"/>
    <x v="559"/>
    <x v="553"/>
    <m/>
  </r>
  <r>
    <x v="3"/>
    <x v="4"/>
    <s v="High End"/>
    <x v="2"/>
    <x v="56"/>
    <n v="868"/>
    <x v="560"/>
    <n v="1438656.9200639334"/>
    <n v="4004.2356479998143"/>
    <n v="3475676.5424638391"/>
    <n v="2346.7967999998909"/>
    <n v="2037019.6223999057"/>
    <x v="560"/>
    <x v="554"/>
    <m/>
  </r>
  <r>
    <x v="3"/>
    <x v="4"/>
    <s v="High End"/>
    <x v="2"/>
    <x v="30"/>
    <n v="847"/>
    <x v="561"/>
    <n v="1394190.0848259355"/>
    <n v="3986.1324579998154"/>
    <n v="3376254.1919258437"/>
    <n v="2340.0992999998916"/>
    <n v="1982064.1070999082"/>
    <x v="561"/>
    <x v="555"/>
    <m/>
  </r>
  <r>
    <x v="3"/>
    <x v="4"/>
    <s v="High End"/>
    <x v="2"/>
    <x v="77"/>
    <n v="318"/>
    <x v="562"/>
    <n v="144377.80000517319"/>
    <n v="1395.1416709999344"/>
    <n v="443655.05137797911"/>
    <n v="941.12343198995575"/>
    <n v="299277.25137280591"/>
    <x v="562"/>
    <x v="556"/>
    <m/>
  </r>
  <r>
    <x v="3"/>
    <x v="4"/>
    <s v="Low End"/>
    <x v="0"/>
    <x v="13"/>
    <n v="959"/>
    <x v="563"/>
    <n v="1882193.0935782604"/>
    <n v="3818.8911149998175"/>
    <n v="3662316.5792848249"/>
    <n v="1856.2288693499111"/>
    <n v="1780123.4857065645"/>
    <x v="563"/>
    <x v="557"/>
    <m/>
  </r>
  <r>
    <x v="3"/>
    <x v="4"/>
    <s v="Low End"/>
    <x v="0"/>
    <x v="1"/>
    <n v="913"/>
    <x v="564"/>
    <n v="1714912.0765868581"/>
    <n v="3689.875097999824"/>
    <n v="3368855.9644738394"/>
    <n v="1811.5486176199136"/>
    <n v="1653943.8878869812"/>
    <x v="564"/>
    <x v="558"/>
    <m/>
  </r>
  <r>
    <x v="3"/>
    <x v="4"/>
    <s v="Low End"/>
    <x v="0"/>
    <x v="44"/>
    <n v="897"/>
    <x v="565"/>
    <n v="1682316.2799123693"/>
    <n v="3685.5740349998237"/>
    <n v="3305959.9093948416"/>
    <n v="1810.0820841499135"/>
    <n v="1623643.6294824723"/>
    <x v="565"/>
    <x v="559"/>
    <m/>
  </r>
  <r>
    <x v="3"/>
    <x v="4"/>
    <s v="Low End"/>
    <x v="0"/>
    <x v="71"/>
    <n v="872"/>
    <x v="566"/>
    <n v="1588793.769504244"/>
    <n v="3600.7380759998282"/>
    <n v="3139843.6022718502"/>
    <n v="1778.7268724399153"/>
    <n v="1551049.8327676062"/>
    <x v="566"/>
    <x v="560"/>
    <m/>
  </r>
  <r>
    <x v="3"/>
    <x v="4"/>
    <s v="Low End"/>
    <x v="0"/>
    <x v="38"/>
    <n v="802"/>
    <x v="567"/>
    <n v="1365245.5739326957"/>
    <n v="3408.6564979998388"/>
    <n v="2733742.5113958707"/>
    <n v="1706.3552836199192"/>
    <n v="1368496.937463175"/>
    <x v="567"/>
    <x v="561"/>
    <m/>
  </r>
  <r>
    <x v="3"/>
    <x v="4"/>
    <s v="Low End"/>
    <x v="0"/>
    <x v="0"/>
    <n v="777"/>
    <x v="568"/>
    <n v="1297582.1780341777"/>
    <n v="3366.7907519998384"/>
    <n v="2615996.4143038746"/>
    <n v="1696.8008188799186"/>
    <n v="1318414.2362696968"/>
    <x v="568"/>
    <x v="562"/>
    <m/>
  </r>
  <r>
    <x v="3"/>
    <x v="4"/>
    <s v="Low End"/>
    <x v="0"/>
    <x v="49"/>
    <n v="492"/>
    <x v="569"/>
    <n v="539640.59741949395"/>
    <n v="2483.6389759998801"/>
    <n v="1221950.3761919411"/>
    <n v="1386.808493439933"/>
    <n v="682309.77877244714"/>
    <x v="569"/>
    <x v="563"/>
    <m/>
  </r>
  <r>
    <x v="3"/>
    <x v="4"/>
    <s v="Low End"/>
    <x v="0"/>
    <x v="25"/>
    <n v="391"/>
    <x v="570"/>
    <n v="368437.91262250219"/>
    <n v="2244.0408119998915"/>
    <n v="877419.95749195758"/>
    <n v="1301.7443602799372"/>
    <n v="508982.04486945539"/>
    <x v="570"/>
    <x v="564"/>
    <m/>
  </r>
  <r>
    <x v="3"/>
    <x v="5"/>
    <s v="Low End"/>
    <x v="0"/>
    <x v="1"/>
    <n v="438"/>
    <x v="571"/>
    <n v="374835.88360678201"/>
    <n v="2104.3570599998989"/>
    <n v="921708.39227995567"/>
    <n v="1248.5673713999399"/>
    <n v="546872.50867317361"/>
    <x v="571"/>
    <x v="565"/>
    <m/>
  </r>
  <r>
    <x v="3"/>
    <x v="5"/>
    <s v="Low End"/>
    <x v="0"/>
    <x v="0"/>
    <n v="373"/>
    <x v="572"/>
    <n v="281435.3097863865"/>
    <n v="1947.4072799999067"/>
    <n v="726382.9154399652"/>
    <n v="1192.8890231999428"/>
    <n v="444947.60565357871"/>
    <x v="572"/>
    <x v="566"/>
    <m/>
  </r>
  <r>
    <x v="3"/>
    <x v="5"/>
    <s v="Low End"/>
    <x v="0"/>
    <x v="1"/>
    <n v="351"/>
    <x v="573"/>
    <n v="249733.61988703819"/>
    <n v="1872.3703049999117"/>
    <n v="657201.97705496906"/>
    <n v="1160.8785104499452"/>
    <n v="407468.35716793087"/>
    <x v="573"/>
    <x v="567"/>
    <m/>
  </r>
  <r>
    <x v="3"/>
    <x v="5"/>
    <s v="High End"/>
    <x v="1"/>
    <x v="78"/>
    <n v="872"/>
    <x v="574"/>
    <n v="1661307.4168319216"/>
    <n v="3900.5775999998159"/>
    <n v="3401303.6671998394"/>
    <n v="1995.408543999906"/>
    <n v="1739996.2503679178"/>
    <x v="574"/>
    <x v="568"/>
    <m/>
  </r>
  <r>
    <x v="3"/>
    <x v="5"/>
    <s v="High End"/>
    <x v="1"/>
    <x v="73"/>
    <n v="805"/>
    <x v="575"/>
    <n v="1455609.8434562315"/>
    <n v="3736.7889859998236"/>
    <n v="3008115.1337298579"/>
    <n v="1928.5780003399086"/>
    <n v="1552505.2902736263"/>
    <x v="575"/>
    <x v="569"/>
    <m/>
  </r>
  <r>
    <x v="3"/>
    <x v="5"/>
    <s v="High End"/>
    <x v="1"/>
    <x v="74"/>
    <n v="769"/>
    <x v="576"/>
    <n v="1375538.0130988935"/>
    <n v="3716.7578639998201"/>
    <n v="2858186.7974158619"/>
    <n v="1928.0218261599066"/>
    <n v="1482648.7843169684"/>
    <x v="576"/>
    <x v="570"/>
    <m/>
  </r>
  <r>
    <x v="3"/>
    <x v="5"/>
    <s v="High End"/>
    <x v="1"/>
    <x v="20"/>
    <n v="644"/>
    <x v="577"/>
    <n v="902601.36538875639"/>
    <n v="3067.9739199998521"/>
    <n v="1975775.2044799048"/>
    <n v="1666.4190047999198"/>
    <n v="1073173.8390911485"/>
    <x v="577"/>
    <x v="571"/>
    <m/>
  </r>
  <r>
    <x v="3"/>
    <x v="5"/>
    <s v="High End"/>
    <x v="1"/>
    <x v="75"/>
    <n v="593"/>
    <x v="578"/>
    <n v="786608.94358403189"/>
    <n v="2942.2291289998579"/>
    <n v="1744741.8734969157"/>
    <n v="1615.7384990099222"/>
    <n v="958132.92991288379"/>
    <x v="578"/>
    <x v="572"/>
    <m/>
  </r>
  <r>
    <x v="3"/>
    <x v="5"/>
    <s v="High End"/>
    <x v="1"/>
    <x v="11"/>
    <n v="511"/>
    <x v="579"/>
    <n v="598374.07348695141"/>
    <n v="2676.4491779998721"/>
    <n v="1367665.5299579345"/>
    <n v="1505.4627328199281"/>
    <n v="769291.4564709831"/>
    <x v="579"/>
    <x v="573"/>
    <m/>
  </r>
  <r>
    <x v="3"/>
    <x v="5"/>
    <s v="High End"/>
    <x v="1"/>
    <x v="52"/>
    <n v="439"/>
    <x v="580"/>
    <n v="464271.53506487759"/>
    <n v="2491.5956099998793"/>
    <n v="1093810.4727899469"/>
    <n v="1434.0294708999304"/>
    <n v="629538.93772506935"/>
    <x v="580"/>
    <x v="574"/>
    <m/>
  </r>
  <r>
    <x v="3"/>
    <x v="5"/>
    <s v="High End"/>
    <x v="1"/>
    <x v="40"/>
    <n v="402"/>
    <x v="581"/>
    <n v="399743.38637854066"/>
    <n v="2385.9526879998843"/>
    <n v="959152.98057595349"/>
    <n v="1391.5661547199325"/>
    <n v="559409.59419741284"/>
    <x v="581"/>
    <x v="575"/>
    <m/>
  </r>
  <r>
    <x v="3"/>
    <x v="5"/>
    <s v="High End"/>
    <x v="1"/>
    <x v="17"/>
    <n v="405"/>
    <x v="582"/>
    <n v="337302.8341159338"/>
    <n v="2110.054528999899"/>
    <n v="854572.08424495906"/>
    <n v="1277.2080250099389"/>
    <n v="517269.25012902525"/>
    <x v="582"/>
    <x v="576"/>
    <m/>
  </r>
  <r>
    <x v="3"/>
    <x v="5"/>
    <s v="High End"/>
    <x v="1"/>
    <x v="51"/>
    <n v="343"/>
    <x v="583"/>
    <n v="194195.40450057082"/>
    <n v="1655.6692259999215"/>
    <n v="567894.54451797309"/>
    <n v="1089.5018659399484"/>
    <n v="373699.14001740224"/>
    <x v="583"/>
    <x v="577"/>
    <m/>
  </r>
  <r>
    <x v="3"/>
    <x v="5"/>
    <s v="Low End"/>
    <x v="3"/>
    <x v="23"/>
    <n v="787"/>
    <x v="584"/>
    <n v="1264283.2472052895"/>
    <n v="3106.0871549998515"/>
    <n v="2444490.5909848833"/>
    <n v="1499.6281369499284"/>
    <n v="1180207.3437795937"/>
    <x v="584"/>
    <x v="578"/>
    <m/>
  </r>
  <r>
    <x v="3"/>
    <x v="5"/>
    <s v="Low End"/>
    <x v="3"/>
    <x v="66"/>
    <n v="663"/>
    <x v="585"/>
    <n v="945399.84335545485"/>
    <n v="2850.8143499998641"/>
    <n v="1890089.9140499099"/>
    <n v="1424.8719014999322"/>
    <n v="944690.07069445506"/>
    <x v="585"/>
    <x v="579"/>
    <m/>
  </r>
  <r>
    <x v="3"/>
    <x v="5"/>
    <s v="Low End"/>
    <x v="3"/>
    <x v="25"/>
    <n v="626"/>
    <x v="586"/>
    <n v="861894.92066545831"/>
    <n v="2789.7869249998653"/>
    <n v="1746406.6150499156"/>
    <n v="1412.9579782499318"/>
    <n v="884511.69438445731"/>
    <x v="586"/>
    <x v="580"/>
    <m/>
  </r>
  <r>
    <x v="3"/>
    <x v="5"/>
    <s v="Low End"/>
    <x v="3"/>
    <x v="55"/>
    <n v="503"/>
    <x v="587"/>
    <n v="608316.92097444087"/>
    <n v="2548.7192789998776"/>
    <n v="1282005.7973369383"/>
    <n v="1339.3417025099354"/>
    <n v="673688.87636249745"/>
    <x v="587"/>
    <x v="581"/>
    <m/>
  </r>
  <r>
    <x v="3"/>
    <x v="5"/>
    <s v="High End"/>
    <x v="2"/>
    <x v="34"/>
    <n v="972"/>
    <x v="588"/>
    <n v="2168295.4071322964"/>
    <n v="4638.1970699997783"/>
    <n v="4508327.5520397844"/>
    <n v="2407.4404782998849"/>
    <n v="2340032.144907488"/>
    <x v="588"/>
    <x v="582"/>
    <m/>
  </r>
  <r>
    <x v="3"/>
    <x v="5"/>
    <s v="High End"/>
    <x v="2"/>
    <x v="8"/>
    <n v="972"/>
    <x v="589"/>
    <n v="2182603.2912416542"/>
    <n v="4669.3336679997738"/>
    <n v="4538592.3252957799"/>
    <n v="2423.8570309198826"/>
    <n v="2355989.0340541257"/>
    <x v="589"/>
    <x v="583"/>
    <m/>
  </r>
  <r>
    <x v="3"/>
    <x v="5"/>
    <s v="High End"/>
    <x v="2"/>
    <x v="76"/>
    <n v="910"/>
    <x v="590"/>
    <n v="1918300.6381629084"/>
    <n v="4419.3570299997882"/>
    <n v="4021614.8972998071"/>
    <n v="2311.334350699889"/>
    <n v="2103314.2591368984"/>
    <x v="590"/>
    <x v="584"/>
    <m/>
  </r>
  <r>
    <x v="3"/>
    <x v="5"/>
    <s v="High End"/>
    <x v="2"/>
    <x v="56"/>
    <n v="867"/>
    <x v="591"/>
    <n v="1752356.2032090358"/>
    <n v="4264.6054559997956"/>
    <n v="3697412.9303518226"/>
    <n v="2243.4333646398927"/>
    <n v="1945056.7271427868"/>
    <x v="591"/>
    <x v="585"/>
    <m/>
  </r>
  <r>
    <x v="4"/>
    <x v="0"/>
    <s v="High End"/>
    <x v="2"/>
    <x v="30"/>
    <n v="862"/>
    <x v="592"/>
    <n v="1733244.728483157"/>
    <n v="4246.0530419997967"/>
    <n v="3660097.7222038247"/>
    <n v="2235.3282989798927"/>
    <n v="1926852.9937206677"/>
    <x v="592"/>
    <x v="586"/>
    <m/>
  </r>
  <r>
    <x v="4"/>
    <x v="0"/>
    <s v="High End"/>
    <x v="2"/>
    <x v="83"/>
    <n v="801"/>
    <x v="593"/>
    <n v="1551411.3527128953"/>
    <n v="4118.9010869998019"/>
    <n v="3299239.7706868416"/>
    <n v="2182.0579500298954"/>
    <n v="1747828.4179739463"/>
    <x v="593"/>
    <x v="587"/>
    <m/>
  </r>
  <r>
    <x v="4"/>
    <x v="0"/>
    <s v="High End"/>
    <x v="2"/>
    <x v="84"/>
    <n v="695"/>
    <x v="594"/>
    <n v="1189152.641663943"/>
    <n v="3710.0419199998228"/>
    <n v="2578479.1343998769"/>
    <n v="1999.0309247999048"/>
    <n v="1389326.492735934"/>
    <x v="594"/>
    <x v="588"/>
    <m/>
  </r>
  <r>
    <x v="4"/>
    <x v="0"/>
    <s v="High End"/>
    <x v="2"/>
    <x v="56"/>
    <n v="497"/>
    <x v="595"/>
    <n v="503204.26827843592"/>
    <n v="2465.8023779998821"/>
    <n v="1225503.7818659414"/>
    <n v="1453.3189408199305"/>
    <n v="722299.51358750544"/>
    <x v="595"/>
    <x v="589"/>
    <m/>
  </r>
  <r>
    <x v="4"/>
    <x v="0"/>
    <s v="High End"/>
    <x v="2"/>
    <x v="32"/>
    <n v="384"/>
    <x v="596"/>
    <n v="319230.84362110455"/>
    <n v="2147.6391029998963"/>
    <n v="824693.41555196024"/>
    <n v="1316.3087810699367"/>
    <n v="505462.57193085569"/>
    <x v="596"/>
    <x v="590"/>
    <m/>
  </r>
  <r>
    <x v="4"/>
    <x v="0"/>
    <s v="High End"/>
    <x v="2"/>
    <x v="34"/>
    <n v="380"/>
    <x v="597"/>
    <n v="306241.93589398533"/>
    <n v="2097.6462299998993"/>
    <n v="797105.56739996176"/>
    <n v="1291.7463986999378"/>
    <n v="490863.63150597643"/>
    <x v="597"/>
    <x v="591"/>
    <m/>
  </r>
  <r>
    <x v="4"/>
    <x v="0"/>
    <s v="High End"/>
    <x v="2"/>
    <x v="77"/>
    <n v="317"/>
    <x v="598"/>
    <n v="164389.30256817205"/>
    <n v="1589.8601339999229"/>
    <n v="503985.66247797559"/>
    <n v="1071.281892459948"/>
    <n v="339596.35990980355"/>
    <x v="598"/>
    <x v="592"/>
    <m/>
  </r>
  <r>
    <x v="4"/>
    <x v="0"/>
    <s v="Low End"/>
    <x v="0"/>
    <x v="13"/>
    <n v="957"/>
    <x v="599"/>
    <n v="1983134.8725654522"/>
    <n v="4072.9346649997997"/>
    <n v="3897798.4744048081"/>
    <n v="2000.6934188499017"/>
    <n v="1914663.6018393559"/>
    <x v="599"/>
    <x v="593"/>
    <m/>
  </r>
  <r>
    <x v="4"/>
    <x v="0"/>
    <s v="Low End"/>
    <x v="0"/>
    <x v="1"/>
    <n v="910"/>
    <x v="600"/>
    <n v="1807194.7867427112"/>
    <n v="3941.0036679998061"/>
    <n v="3586313.3378798235"/>
    <n v="1955.0753309199038"/>
    <n v="1779118.5511371123"/>
    <x v="600"/>
    <x v="594"/>
    <m/>
  </r>
  <r>
    <x v="4"/>
    <x v="0"/>
    <s v="Low End"/>
    <x v="0"/>
    <x v="44"/>
    <n v="911"/>
    <x v="601"/>
    <n v="1806538.7679537609"/>
    <n v="3936.6089849998061"/>
    <n v="3586250.7853348232"/>
    <n v="1953.5806996499039"/>
    <n v="1779712.0173810623"/>
    <x v="601"/>
    <x v="595"/>
    <m/>
  </r>
  <r>
    <x v="4"/>
    <x v="0"/>
    <s v="Low End"/>
    <x v="0"/>
    <x v="71"/>
    <n v="869"/>
    <x v="602"/>
    <n v="1675631.5944052576"/>
    <n v="3849.5751059998106"/>
    <n v="3345280.7671138356"/>
    <n v="1921.3454231399055"/>
    <n v="1669649.1727085779"/>
    <x v="602"/>
    <x v="596"/>
    <m/>
  </r>
  <r>
    <x v="4"/>
    <x v="0"/>
    <s v="Low End"/>
    <x v="0"/>
    <x v="38"/>
    <n v="798"/>
    <x v="603"/>
    <n v="1440783.4361683698"/>
    <n v="3652.2736379998219"/>
    <n v="2914514.3631238579"/>
    <n v="1846.7806102199097"/>
    <n v="1473730.926955488"/>
    <x v="603"/>
    <x v="597"/>
    <m/>
  </r>
  <r>
    <x v="4"/>
    <x v="0"/>
    <s v="Low End"/>
    <x v="0"/>
    <x v="0"/>
    <n v="774"/>
    <x v="604"/>
    <n v="1372014.1340902124"/>
    <n v="3610.2331619998217"/>
    <n v="2794320.467387862"/>
    <n v="1837.6050817799091"/>
    <n v="1422306.3332976496"/>
    <x v="604"/>
    <x v="598"/>
    <m/>
  </r>
  <r>
    <x v="4"/>
    <x v="0"/>
    <s v="Low End"/>
    <x v="0"/>
    <x v="49"/>
    <n v="490"/>
    <x v="605"/>
    <n v="581182.05315237108"/>
    <n v="2706.8303959998657"/>
    <n v="1326346.8940399343"/>
    <n v="1520.7445732399246"/>
    <n v="745164.84088756319"/>
    <x v="605"/>
    <x v="599"/>
    <m/>
  </r>
  <r>
    <x v="4"/>
    <x v="0"/>
    <s v="Low End"/>
    <x v="0"/>
    <x v="25"/>
    <n v="488"/>
    <x v="606"/>
    <n v="501618.16797693499"/>
    <n v="2461.5912319998774"/>
    <n v="1201256.5212159401"/>
    <n v="1433.6851500799287"/>
    <n v="699638.3532390052"/>
    <x v="606"/>
    <x v="600"/>
    <m/>
  </r>
  <r>
    <x v="4"/>
    <x v="0"/>
    <s v="Low End"/>
    <x v="0"/>
    <x v="1"/>
    <n v="434"/>
    <x v="607"/>
    <n v="407553.92425437982"/>
    <n v="2317.8333599998855"/>
    <n v="1005939.6782399503"/>
    <n v="1378.7690183999321"/>
    <n v="598385.75398557051"/>
    <x v="607"/>
    <x v="601"/>
    <m/>
  </r>
  <r>
    <x v="4"/>
    <x v="0"/>
    <s v="Low End"/>
    <x v="0"/>
    <x v="0"/>
    <n v="370"/>
    <x v="608"/>
    <n v="309095.03156398475"/>
    <n v="2157.1741199998937"/>
    <n v="798154.42439996067"/>
    <n v="1321.7821427999349"/>
    <n v="489059.39283597592"/>
    <x v="608"/>
    <x v="602"/>
    <m/>
  </r>
  <r>
    <x v="4"/>
    <x v="0"/>
    <s v="Low End"/>
    <x v="0"/>
    <x v="1"/>
    <n v="349"/>
    <x v="609"/>
    <n v="276013.26691783656"/>
    <n v="2079.1305149998989"/>
    <n v="725616.54973496473"/>
    <n v="1288.2615553499375"/>
    <n v="449603.28281712817"/>
    <x v="609"/>
    <x v="603"/>
    <m/>
  </r>
  <r>
    <x v="4"/>
    <x v="0"/>
    <s v="High End"/>
    <x v="1"/>
    <x v="78"/>
    <n v="869"/>
    <x v="610"/>
    <n v="1749542.5599343148"/>
    <n v="4156.1889599997976"/>
    <n v="3611728.2062398242"/>
    <n v="2142.9063823998958"/>
    <n v="1862185.6463055094"/>
    <x v="610"/>
    <x v="604"/>
    <m/>
  </r>
  <r>
    <x v="4"/>
    <x v="0"/>
    <s v="High End"/>
    <x v="1"/>
    <x v="73"/>
    <n v="802"/>
    <x v="611"/>
    <n v="1534997.5316670456"/>
    <n v="3988.3406759998061"/>
    <n v="3198649.2221518443"/>
    <n v="2074.378666439899"/>
    <n v="1663651.6904847987"/>
    <x v="611"/>
    <x v="605"/>
    <m/>
  </r>
  <r>
    <x v="4"/>
    <x v="0"/>
    <s v="High End"/>
    <x v="1"/>
    <x v="74"/>
    <n v="783"/>
    <x v="612"/>
    <n v="1483453.8399844063"/>
    <n v="3969.5569759998025"/>
    <n v="3108163.1122078453"/>
    <n v="2074.9799134398968"/>
    <n v="1624709.2722234391"/>
    <x v="612"/>
    <x v="606"/>
    <m/>
  </r>
  <r>
    <x v="4"/>
    <x v="0"/>
    <s v="High End"/>
    <x v="1"/>
    <x v="20"/>
    <n v="640"/>
    <x v="613"/>
    <n v="958727.35027195234"/>
    <n v="3304.966079999836"/>
    <n v="2115178.2911998951"/>
    <n v="1806.9545951999105"/>
    <n v="1156450.9409279427"/>
    <x v="613"/>
    <x v="607"/>
    <m/>
  </r>
  <r>
    <x v="4"/>
    <x v="0"/>
    <s v="High End"/>
    <x v="1"/>
    <x v="75"/>
    <n v="607"/>
    <x v="614"/>
    <n v="862653.14917958702"/>
    <n v="3176.257338999842"/>
    <n v="1927988.204772904"/>
    <n v="1755.0824639099128"/>
    <n v="1065335.0555933169"/>
    <x v="614"/>
    <x v="608"/>
    <m/>
  </r>
  <r>
    <x v="4"/>
    <x v="0"/>
    <s v="High End"/>
    <x v="1"/>
    <x v="11"/>
    <n v="507"/>
    <x v="615"/>
    <n v="639707.68271432852"/>
    <n v="2903.5021079998569"/>
    <n v="1472075.5687559275"/>
    <n v="1641.751254519919"/>
    <n v="832367.88604159898"/>
    <x v="615"/>
    <x v="609"/>
    <m/>
  </r>
  <r>
    <x v="4"/>
    <x v="0"/>
    <s v="High End"/>
    <x v="1"/>
    <x v="52"/>
    <n v="536"/>
    <x v="616"/>
    <n v="614200.92712556943"/>
    <n v="2714.9879099998648"/>
    <n v="1455233.5197599274"/>
    <n v="1569.0906578999218"/>
    <n v="841032.59263435798"/>
    <x v="616"/>
    <x v="610"/>
    <m/>
  </r>
  <r>
    <x v="4"/>
    <x v="0"/>
    <s v="High End"/>
    <x v="1"/>
    <x v="40"/>
    <n v="500"/>
    <x v="617"/>
    <n v="540618.8072399731"/>
    <n v="2606.8852079998701"/>
    <n v="1303442.6039999351"/>
    <n v="1525.6475935199239"/>
    <n v="762823.79675996199"/>
    <x v="617"/>
    <x v="611"/>
    <m/>
  </r>
  <r>
    <x v="4"/>
    <x v="0"/>
    <s v="High End"/>
    <x v="1"/>
    <x v="17"/>
    <n v="402"/>
    <x v="618"/>
    <n v="368063.14709176181"/>
    <n v="2323.6802189998853"/>
    <n v="934119.44803795381"/>
    <n v="1408.1002511099305"/>
    <n v="566056.300946192"/>
    <x v="618"/>
    <x v="612"/>
    <m/>
  </r>
  <r>
    <x v="4"/>
    <x v="0"/>
    <s v="High End"/>
    <x v="1"/>
    <x v="51"/>
    <n v="357"/>
    <x v="619"/>
    <n v="229215.10450480884"/>
    <n v="1857.2442459999095"/>
    <n v="663036.19582196767"/>
    <n v="1215.1851297399407"/>
    <n v="433821.09131715883"/>
    <x v="619"/>
    <x v="613"/>
    <m/>
  </r>
  <r>
    <x v="4"/>
    <x v="0"/>
    <s v="Low End"/>
    <x v="3"/>
    <x v="23"/>
    <n v="785"/>
    <x v="620"/>
    <n v="1340445.255864684"/>
    <n v="3343.2808849998355"/>
    <n v="2624475.4947248707"/>
    <n v="1635.7073106499197"/>
    <n v="1284030.2388601867"/>
    <x v="620"/>
    <x v="614"/>
    <m/>
  </r>
  <r>
    <x v="4"/>
    <x v="0"/>
    <s v="Low End"/>
    <x v="3"/>
    <x v="66"/>
    <n v="660"/>
    <x v="621"/>
    <n v="1004981.7202919506"/>
    <n v="3081.7470199998488"/>
    <n v="2033953.0331999003"/>
    <n v="1559.0474437999237"/>
    <n v="1028971.3129079497"/>
    <x v="621"/>
    <x v="615"/>
    <m/>
  </r>
  <r>
    <x v="4"/>
    <x v="0"/>
    <s v="Low End"/>
    <x v="3"/>
    <x v="25"/>
    <n v="623"/>
    <x v="622"/>
    <n v="917481.0517491044"/>
    <n v="3020.1379549998496"/>
    <n v="1881545.9459649064"/>
    <n v="1547.4556889499229"/>
    <n v="964064.89421580196"/>
    <x v="622"/>
    <x v="616"/>
    <m/>
  </r>
  <r>
    <x v="4"/>
    <x v="0"/>
    <s v="Low End"/>
    <x v="3"/>
    <x v="55"/>
    <n v="517"/>
    <x v="623"/>
    <n v="672804.84521345678"/>
    <n v="2773.3710869998631"/>
    <n v="1433832.8519789292"/>
    <n v="1472.0077500299274"/>
    <n v="761028.00676547247"/>
    <x v="623"/>
    <x v="617"/>
    <m/>
  </r>
  <r>
    <x v="4"/>
    <x v="1"/>
    <s v="High End"/>
    <x v="2"/>
    <x v="34"/>
    <n v="986"/>
    <x v="624"/>
    <n v="2313912.7142780856"/>
    <n v="4911.9627699997582"/>
    <n v="4843195.2912197616"/>
    <n v="2565.195311299874"/>
    <n v="2529282.576941676"/>
    <x v="624"/>
    <x v="618"/>
    <m/>
  </r>
  <r>
    <x v="4"/>
    <x v="1"/>
    <s v="High End"/>
    <x v="2"/>
    <x v="8"/>
    <n v="970"/>
    <x v="625"/>
    <n v="2290763.5404487858"/>
    <n v="4943.6019269997541"/>
    <n v="4795293.8691897616"/>
    <n v="2581.990029629872"/>
    <n v="2504530.3287409758"/>
    <x v="625"/>
    <x v="619"/>
    <m/>
  </r>
  <r>
    <x v="4"/>
    <x v="1"/>
    <s v="High End"/>
    <x v="2"/>
    <x v="76"/>
    <n v="907"/>
    <x v="626"/>
    <n v="2014545.5640527005"/>
    <n v="4687.9118399997687"/>
    <n v="4251936.0388797903"/>
    <n v="2466.8031695998784"/>
    <n v="2237390.4748270898"/>
    <x v="626"/>
    <x v="620"/>
    <m/>
  </r>
  <r>
    <x v="4"/>
    <x v="1"/>
    <s v="High End"/>
    <x v="2"/>
    <x v="56"/>
    <n v="863"/>
    <x v="627"/>
    <n v="1839855.326508749"/>
    <n v="4528.9306279997763"/>
    <n v="3908467.1319638072"/>
    <n v="2397.0009333198818"/>
    <n v="2068611.8054550581"/>
    <x v="627"/>
    <x v="621"/>
    <m/>
  </r>
  <r>
    <x v="4"/>
    <x v="1"/>
    <s v="High End"/>
    <x v="2"/>
    <x v="30"/>
    <n v="859"/>
    <x v="628"/>
    <n v="1822142.0520348302"/>
    <n v="4509.9457479997773"/>
    <n v="3874043.3975318088"/>
    <n v="2388.7093661198819"/>
    <n v="2051901.3454969786"/>
    <x v="628"/>
    <x v="622"/>
    <m/>
  </r>
  <r>
    <x v="4"/>
    <x v="1"/>
    <s v="High End"/>
    <x v="2"/>
    <x v="83"/>
    <n v="799"/>
    <x v="629"/>
    <n v="1634724.6876222489"/>
    <n v="4380.7516569997824"/>
    <n v="3500220.5739428261"/>
    <n v="2334.7883433298839"/>
    <n v="1865495.8863205772"/>
    <x v="629"/>
    <x v="623"/>
    <m/>
  </r>
  <r>
    <x v="4"/>
    <x v="1"/>
    <s v="High End"/>
    <x v="2"/>
    <x v="84"/>
    <n v="791"/>
    <x v="630"/>
    <n v="1435345.7865711292"/>
    <n v="3961.5627199998048"/>
    <n v="3133596.1115198457"/>
    <n v="2146.9662767998943"/>
    <n v="1698250.3249487164"/>
    <x v="630"/>
    <x v="624"/>
    <m/>
  </r>
  <r>
    <x v="4"/>
    <x v="1"/>
    <s v="High End"/>
    <x v="2"/>
    <x v="56"/>
    <n v="495"/>
    <x v="631"/>
    <n v="544245.15013107308"/>
    <n v="2687.8740379998676"/>
    <n v="1330497.6488099345"/>
    <n v="1588.3888862199219"/>
    <n v="786252.49867886142"/>
    <x v="631"/>
    <x v="625"/>
    <m/>
  </r>
  <r>
    <x v="4"/>
    <x v="1"/>
    <s v="High End"/>
    <x v="2"/>
    <x v="32"/>
    <n v="482"/>
    <x v="632"/>
    <n v="440707.74493643804"/>
    <n v="2362.9507129998824"/>
    <n v="1138942.2436659434"/>
    <n v="1448.6192919699279"/>
    <n v="698234.49872950534"/>
    <x v="632"/>
    <x v="626"/>
    <m/>
  </r>
  <r>
    <x v="4"/>
    <x v="1"/>
    <s v="High End"/>
    <x v="2"/>
    <x v="34"/>
    <n v="478"/>
    <x v="633"/>
    <n v="424465.06034737907"/>
    <n v="2311.0039299998862"/>
    <n v="1104659.8785399457"/>
    <n v="1423.00171169993"/>
    <n v="680194.81819256663"/>
    <x v="633"/>
    <x v="627"/>
    <m/>
  </r>
  <r>
    <x v="4"/>
    <x v="1"/>
    <s v="High End"/>
    <x v="2"/>
    <x v="77"/>
    <n v="315"/>
    <x v="634"/>
    <n v="187170.43251059065"/>
    <n v="1792.0008039999107"/>
    <n v="564480.25325997185"/>
    <n v="1197.8089547599402"/>
    <n v="377309.82074938121"/>
    <x v="634"/>
    <x v="628"/>
    <m/>
  </r>
  <r>
    <x v="4"/>
    <x v="1"/>
    <s v="Low End"/>
    <x v="0"/>
    <x v="13"/>
    <n v="971"/>
    <x v="635"/>
    <n v="2861112.2609074553"/>
    <n v="4751.8187599997846"/>
    <n v="4614016.0159597909"/>
    <n v="1805.2561843999338"/>
    <n v="1752903.7550523356"/>
    <x v="635"/>
    <x v="629"/>
    <m/>
  </r>
  <r>
    <x v="4"/>
    <x v="1"/>
    <s v="Low End"/>
    <x v="0"/>
    <x v="1"/>
    <n v="907"/>
    <x v="636"/>
    <n v="2551158.9164498611"/>
    <n v="4617.7518469997922"/>
    <n v="4188300.9252288113"/>
    <n v="1805.0077274299342"/>
    <n v="1637142.0087789502"/>
    <x v="636"/>
    <x v="630"/>
    <m/>
  </r>
  <r>
    <x v="4"/>
    <x v="1"/>
    <s v="Low End"/>
    <x v="0"/>
    <x v="44"/>
    <n v="908"/>
    <x v="637"/>
    <n v="2549854.4915898708"/>
    <n v="4613.2517499997912"/>
    <n v="4188832.5889998102"/>
    <n v="1805.0419574999337"/>
    <n v="1638978.0974099394"/>
    <x v="637"/>
    <x v="631"/>
    <m/>
  </r>
  <r>
    <x v="4"/>
    <x v="1"/>
    <s v="Low End"/>
    <x v="0"/>
    <x v="71"/>
    <n v="866"/>
    <x v="638"/>
    <n v="2359033.910671501"/>
    <n v="4524.1812469997967"/>
    <n v="3917940.9599018241"/>
    <n v="1800.1236134299343"/>
    <n v="1558907.0492303232"/>
    <x v="638"/>
    <x v="632"/>
    <m/>
  </r>
  <r>
    <x v="4"/>
    <x v="1"/>
    <s v="Low End"/>
    <x v="0"/>
    <x v="38"/>
    <n v="796"/>
    <x v="639"/>
    <n v="2018759.9758282988"/>
    <n v="4321.7855899998085"/>
    <n v="3440141.3296398474"/>
    <n v="1785.6549670999357"/>
    <n v="1421381.3538115486"/>
    <x v="639"/>
    <x v="633"/>
    <m/>
  </r>
  <r>
    <x v="4"/>
    <x v="1"/>
    <s v="Low End"/>
    <x v="0"/>
    <x v="0"/>
    <n v="771"/>
    <x v="640"/>
    <n v="1913726.1448217928"/>
    <n v="4279.1531889998078"/>
    <n v="3299227.1087188516"/>
    <n v="1797.0181114099337"/>
    <n v="1385500.9638970587"/>
    <x v="640"/>
    <x v="634"/>
    <m/>
  </r>
  <r>
    <x v="4"/>
    <x v="1"/>
    <s v="Low End"/>
    <x v="0"/>
    <x v="49"/>
    <n v="486"/>
    <x v="641"/>
    <n v="763173.07977452094"/>
    <n v="2853.5018159998544"/>
    <n v="1386801.8825759292"/>
    <n v="1283.1868370399347"/>
    <n v="623628.80280140822"/>
    <x v="641"/>
    <x v="635"/>
    <m/>
  </r>
  <r>
    <x v="4"/>
    <x v="1"/>
    <s v="Low End"/>
    <x v="0"/>
    <x v="25"/>
    <n v="485"/>
    <x v="642"/>
    <n v="642904.0579807671"/>
    <n v="2603.2202879998667"/>
    <n v="1262561.8396799355"/>
    <n v="1277.6449107199346"/>
    <n v="619657.78169916838"/>
    <x v="642"/>
    <x v="636"/>
    <m/>
  </r>
  <r>
    <x v="4"/>
    <x v="1"/>
    <s v="Low End"/>
    <x v="0"/>
    <x v="1"/>
    <n v="432"/>
    <x v="643"/>
    <n v="513936.0811871739"/>
    <n v="2455.3296599998753"/>
    <n v="1060702.4131199461"/>
    <n v="1265.6628053999357"/>
    <n v="546766.33193277218"/>
    <x v="643"/>
    <x v="637"/>
    <m/>
  </r>
  <r>
    <x v="4"/>
    <x v="1"/>
    <s v="Low End"/>
    <x v="0"/>
    <x v="0"/>
    <n v="467"/>
    <x v="644"/>
    <n v="480604.52480289555"/>
    <n v="2291.2149959998837"/>
    <n v="1069997.4031319458"/>
    <n v="1262.0832512399361"/>
    <n v="589392.87832905026"/>
    <x v="644"/>
    <x v="638"/>
    <m/>
  </r>
  <r>
    <x v="4"/>
    <x v="1"/>
    <s v="Low End"/>
    <x v="0"/>
    <x v="1"/>
    <n v="445"/>
    <x v="645"/>
    <n v="428548.50563872856"/>
    <n v="2210.7407249998892"/>
    <n v="983779.62262495072"/>
    <n v="1247.7103752499374"/>
    <n v="555231.1169862221"/>
    <x v="645"/>
    <x v="639"/>
    <m/>
  </r>
  <r>
    <x v="4"/>
    <x v="1"/>
    <s v="High End"/>
    <x v="1"/>
    <x v="78"/>
    <n v="866"/>
    <x v="646"/>
    <n v="2584987.9688213104"/>
    <n v="4837.1240639997823"/>
    <n v="4188949.4394238116"/>
    <n v="1852.1495041599319"/>
    <n v="1603961.4706025012"/>
    <x v="646"/>
    <x v="640"/>
    <m/>
  </r>
  <r>
    <x v="4"/>
    <x v="1"/>
    <s v="High End"/>
    <x v="1"/>
    <x v="73"/>
    <n v="800"/>
    <x v="647"/>
    <n v="2257518.5966718872"/>
    <n v="4663.8246639997915"/>
    <n v="3731059.7311998331"/>
    <n v="1841.9264181599324"/>
    <n v="1473541.1345279459"/>
    <x v="647"/>
    <x v="641"/>
    <m/>
  </r>
  <r>
    <x v="4"/>
    <x v="1"/>
    <s v="High End"/>
    <x v="1"/>
    <x v="74"/>
    <n v="779"/>
    <x v="648"/>
    <n v="2168652.8864956489"/>
    <n v="4644.9200239997881"/>
    <n v="3618392.6986958347"/>
    <n v="1861.0267165599307"/>
    <n v="1449739.8122001858"/>
    <x v="648"/>
    <x v="642"/>
    <m/>
  </r>
  <r>
    <x v="4"/>
    <x v="1"/>
    <s v="High End"/>
    <x v="1"/>
    <x v="20"/>
    <n v="638"/>
    <x v="649"/>
    <n v="1361836.0188892102"/>
    <n v="3465.0461759998229"/>
    <n v="2210699.4602878871"/>
    <n v="1330.5069614399322"/>
    <n v="848863.44139867695"/>
    <x v="649"/>
    <x v="643"/>
    <m/>
  </r>
  <r>
    <x v="4"/>
    <x v="2"/>
    <s v="High End"/>
    <x v="1"/>
    <x v="75"/>
    <n v="604"/>
    <x v="650"/>
    <n v="1213253.168535538"/>
    <n v="3333.3791899998296"/>
    <n v="2013361.0307598971"/>
    <n v="1324.6818910999323"/>
    <n v="800107.86222435907"/>
    <x v="650"/>
    <x v="644"/>
    <m/>
  </r>
  <r>
    <x v="4"/>
    <x v="2"/>
    <s v="High End"/>
    <x v="1"/>
    <x v="11"/>
    <n v="605"/>
    <x v="651"/>
    <n v="1058724.324187146"/>
    <n v="3053.8837439998451"/>
    <n v="1847599.6651199064"/>
    <n v="1303.9261833599342"/>
    <n v="788875.34093276039"/>
    <x v="651"/>
    <x v="645"/>
    <m/>
  </r>
  <r>
    <x v="4"/>
    <x v="2"/>
    <s v="High End"/>
    <x v="1"/>
    <x v="52"/>
    <n v="533"/>
    <x v="652"/>
    <n v="830472.79794825753"/>
    <n v="2861.8502099998536"/>
    <n v="1525366.1619299219"/>
    <n v="1303.7398948999332"/>
    <n v="694893.36398166441"/>
    <x v="652"/>
    <x v="646"/>
    <m/>
  </r>
  <r>
    <x v="4"/>
    <x v="2"/>
    <s v="High End"/>
    <x v="1"/>
    <x v="40"/>
    <n v="496"/>
    <x v="653"/>
    <n v="720074.95030908321"/>
    <n v="2750.6039119998591"/>
    <n v="1364299.5403519301"/>
    <n v="1298.8398992799332"/>
    <n v="644224.59004284686"/>
    <x v="653"/>
    <x v="647"/>
    <m/>
  </r>
  <r>
    <x v="4"/>
    <x v="2"/>
    <s v="High End"/>
    <x v="1"/>
    <x v="17"/>
    <n v="500"/>
    <x v="654"/>
    <n v="591628.32839496993"/>
    <n v="2461.3159089998753"/>
    <n v="1230657.9544999376"/>
    <n v="1278.0592522099355"/>
    <n v="639029.62610496767"/>
    <x v="654"/>
    <x v="648"/>
    <m/>
  </r>
  <r>
    <x v="4"/>
    <x v="2"/>
    <s v="High End"/>
    <x v="1"/>
    <x v="51"/>
    <n v="353"/>
    <x v="655"/>
    <n v="260751.36512836692"/>
    <n v="1983.6492659999003"/>
    <n v="700228.19089796476"/>
    <n v="1244.9768435399374"/>
    <n v="439476.82576959784"/>
    <x v="655"/>
    <x v="649"/>
    <m/>
  </r>
  <r>
    <x v="4"/>
    <x v="2"/>
    <s v="Low End"/>
    <x v="3"/>
    <x v="23"/>
    <n v="799"/>
    <x v="656"/>
    <n v="1559008.8707753408"/>
    <n v="3508.4043179998221"/>
    <n v="2803215.0500818579"/>
    <n v="1557.2042294199211"/>
    <n v="1244206.1793065171"/>
    <x v="656"/>
    <x v="650"/>
    <m/>
  </r>
  <r>
    <x v="4"/>
    <x v="2"/>
    <s v="Low End"/>
    <x v="3"/>
    <x v="66"/>
    <n v="658"/>
    <x v="657"/>
    <n v="1141796.3117174022"/>
    <n v="3240.4770269998362"/>
    <n v="2132233.8837658921"/>
    <n v="1505.224273629924"/>
    <n v="990437.57204848994"/>
    <x v="657"/>
    <x v="651"/>
    <m/>
  </r>
  <r>
    <x v="4"/>
    <x v="2"/>
    <s v="Low End"/>
    <x v="3"/>
    <x v="25"/>
    <n v="621"/>
    <x v="658"/>
    <n v="1040923.0783659967"/>
    <n v="3177.8153549998374"/>
    <n v="1973423.3354548991"/>
    <n v="1501.6107199499231"/>
    <n v="932500.25708890241"/>
    <x v="658"/>
    <x v="652"/>
    <m/>
  </r>
  <r>
    <x v="4"/>
    <x v="2"/>
    <s v="Low End"/>
    <x v="3"/>
    <x v="55"/>
    <n v="514"/>
    <x v="659"/>
    <n v="758358.10155058152"/>
    <n v="2922.8523929998514"/>
    <n v="1502346.1300019235"/>
    <n v="1447.4475261699263"/>
    <n v="743988.02845134202"/>
    <x v="659"/>
    <x v="653"/>
    <m/>
  </r>
  <r>
    <x v="4"/>
    <x v="2"/>
    <s v="High End"/>
    <x v="2"/>
    <x v="34"/>
    <n v="983"/>
    <x v="660"/>
    <n v="3582795.500405319"/>
    <n v="5607.3903499997414"/>
    <n v="5512064.7140497454"/>
    <n v="1962.6339914999253"/>
    <n v="1929269.2136444263"/>
    <x v="660"/>
    <x v="654"/>
    <m/>
  </r>
  <r>
    <x v="4"/>
    <x v="2"/>
    <s v="High End"/>
    <x v="2"/>
    <x v="8"/>
    <n v="984"/>
    <x v="661"/>
    <n v="3609144.1857370147"/>
    <n v="5640.7585549997366"/>
    <n v="5550506.4181197407"/>
    <n v="1972.9290979499247"/>
    <n v="1941362.2323827259"/>
    <x v="661"/>
    <x v="655"/>
    <m/>
  </r>
  <r>
    <x v="4"/>
    <x v="2"/>
    <s v="High End"/>
    <x v="2"/>
    <x v="76"/>
    <n v="904"/>
    <x v="662"/>
    <n v="3101235.8556128028"/>
    <n v="5378.2286539997531"/>
    <n v="4861918.7032157769"/>
    <n v="1947.658017259927"/>
    <n v="1760682.8476029742"/>
    <x v="662"/>
    <x v="656"/>
    <m/>
  </r>
  <r>
    <x v="4"/>
    <x v="2"/>
    <s v="High End"/>
    <x v="2"/>
    <x v="56"/>
    <n v="861"/>
    <x v="663"/>
    <n v="2822831.8533818172"/>
    <n v="5215.6209559997606"/>
    <n v="4490649.6431157943"/>
    <n v="1937.0706036399265"/>
    <n v="1667817.7897339771"/>
    <x v="663"/>
    <x v="657"/>
    <m/>
  </r>
  <r>
    <x v="4"/>
    <x v="2"/>
    <s v="High End"/>
    <x v="2"/>
    <x v="30"/>
    <n v="856"/>
    <x v="664"/>
    <n v="2790796.1169169787"/>
    <n v="5196.2007919997623"/>
    <n v="4447947.8779517962"/>
    <n v="1935.9249544799272"/>
    <n v="1657151.7610348174"/>
    <x v="664"/>
    <x v="658"/>
    <m/>
  </r>
  <r>
    <x v="4"/>
    <x v="2"/>
    <s v="High End"/>
    <x v="2"/>
    <x v="83"/>
    <n v="813"/>
    <x v="665"/>
    <n v="2544217.4157664101"/>
    <n v="5064.4832179997675"/>
    <n v="4117424.856233811"/>
    <n v="1935.0645024199275"/>
    <n v="1573207.4404674009"/>
    <x v="665"/>
    <x v="659"/>
    <m/>
  </r>
  <r>
    <x v="4"/>
    <x v="2"/>
    <s v="High End"/>
    <x v="2"/>
    <x v="84"/>
    <n v="789"/>
    <x v="666"/>
    <n v="2161238.6252590907"/>
    <n v="4636.3308799997903"/>
    <n v="3658065.0643198346"/>
    <n v="1897.1184271999291"/>
    <n v="1496826.4390607439"/>
    <x v="666"/>
    <x v="660"/>
    <m/>
  </r>
  <r>
    <x v="4"/>
    <x v="2"/>
    <s v="High End"/>
    <x v="2"/>
    <x v="56"/>
    <n v="492"/>
    <x v="667"/>
    <n v="747569.1663196421"/>
    <n v="2833.6365839998566"/>
    <n v="1394149.1993279294"/>
    <n v="1314.1870589599337"/>
    <n v="646580.03300828731"/>
    <x v="667"/>
    <x v="661"/>
    <m/>
  </r>
  <r>
    <x v="4"/>
    <x v="2"/>
    <s v="High End"/>
    <x v="2"/>
    <x v="32"/>
    <n v="496"/>
    <x v="668"/>
    <n v="595777.2909924495"/>
    <n v="2501.692322999872"/>
    <n v="1240839.3922079364"/>
    <n v="1300.5284298699335"/>
    <n v="645062.10121548688"/>
    <x v="668"/>
    <x v="662"/>
    <m/>
  </r>
  <r>
    <x v="4"/>
    <x v="2"/>
    <s v="High End"/>
    <x v="2"/>
    <x v="34"/>
    <n v="474"/>
    <x v="669"/>
    <n v="549250.83127197216"/>
    <n v="2448.0587999998756"/>
    <n v="1160379.871199941"/>
    <n v="1289.3017719999343"/>
    <n v="611129.03992796887"/>
    <x v="669"/>
    <x v="663"/>
    <m/>
  </r>
  <r>
    <x v="4"/>
    <x v="3"/>
    <s v="High End"/>
    <x v="2"/>
    <x v="77"/>
    <n v="411"/>
    <x v="670"/>
    <n v="269375.82431632618"/>
    <n v="1917.5614739999016"/>
    <n v="788117.76581395953"/>
    <n v="1262.1458430599353"/>
    <n v="518741.94149763335"/>
    <x v="670"/>
    <x v="664"/>
    <m/>
  </r>
  <r>
    <x v="4"/>
    <x v="3"/>
    <s v="Low End"/>
    <x v="0"/>
    <x v="13"/>
    <n v="968"/>
    <x v="671"/>
    <n v="2839220.6424646527"/>
    <n v="4657.1673099997843"/>
    <n v="4508137.9560797913"/>
    <n v="1724.0881338999366"/>
    <n v="1668917.3136151386"/>
    <x v="671"/>
    <x v="665"/>
    <m/>
  </r>
  <r>
    <x v="4"/>
    <x v="3"/>
    <s v="Low End"/>
    <x v="0"/>
    <x v="38"/>
    <n v="810"/>
    <x v="672"/>
    <n v="2036600.294552895"/>
    <n v="4219.4052299998084"/>
    <n v="3417718.2362998449"/>
    <n v="1705.0838786999379"/>
    <n v="1381117.9417469499"/>
    <x v="672"/>
    <x v="666"/>
    <m/>
  </r>
  <r>
    <x v="4"/>
    <x v="3"/>
    <s v="Low End"/>
    <x v="0"/>
    <x v="62"/>
    <n v="794"/>
    <x v="673"/>
    <n v="2002433.0704551165"/>
    <n v="4231.8238229998069"/>
    <n v="3360068.1154618468"/>
    <n v="1709.8678148699373"/>
    <n v="1357635.0450067304"/>
    <x v="673"/>
    <x v="667"/>
    <m/>
  </r>
  <r>
    <x v="4"/>
    <x v="3"/>
    <s v="Low End"/>
    <x v="0"/>
    <x v="0"/>
    <n v="769"/>
    <x v="674"/>
    <n v="1889957.5039015114"/>
    <n v="4172.9630989998086"/>
    <n v="3209008.6231308528"/>
    <n v="1715.2810393099367"/>
    <n v="1319051.1192293414"/>
    <x v="674"/>
    <x v="668"/>
    <m/>
  </r>
  <r>
    <x v="4"/>
    <x v="3"/>
    <s v="Low End"/>
    <x v="0"/>
    <x v="80"/>
    <n v="695"/>
    <x v="675"/>
    <n v="1586204.0266121172"/>
    <n v="3495.2201159998181"/>
    <n v="2429177.9806198734"/>
    <n v="1212.9121640399371"/>
    <n v="842973.9540077562"/>
    <x v="675"/>
    <x v="669"/>
    <m/>
  </r>
  <r>
    <x v="4"/>
    <x v="3"/>
    <s v="Low End"/>
    <x v="0"/>
    <x v="1"/>
    <n v="648"/>
    <x v="676"/>
    <n v="1369872.9644442496"/>
    <n v="3307.2970139998301"/>
    <n v="2143128.46507189"/>
    <n v="1193.2955256599389"/>
    <n v="773255.5006276404"/>
    <x v="676"/>
    <x v="670"/>
    <m/>
  </r>
  <r>
    <x v="4"/>
    <x v="3"/>
    <s v="Low End"/>
    <x v="0"/>
    <x v="1"/>
    <n v="446"/>
    <x v="677"/>
    <n v="506530.63278957363"/>
    <n v="2318.8159599998789"/>
    <n v="1034191.918159946"/>
    <n v="1183.0970523999381"/>
    <n v="527661.28537037235"/>
    <x v="677"/>
    <x v="671"/>
    <m/>
  </r>
  <r>
    <x v="4"/>
    <x v="3"/>
    <s v="Low End"/>
    <x v="0"/>
    <x v="0"/>
    <n v="365"/>
    <x v="678"/>
    <n v="354596.61675838154"/>
    <n v="2150.8843359998882"/>
    <n v="785072.78263995924"/>
    <n v="1179.3867558399388"/>
    <n v="430476.1658815777"/>
    <x v="678"/>
    <x v="672"/>
    <m/>
  </r>
  <r>
    <x v="4"/>
    <x v="3"/>
    <s v="Low End"/>
    <x v="0"/>
    <x v="1"/>
    <n v="443"/>
    <x v="679"/>
    <n v="400886.8029835294"/>
    <n v="2071.0384349998935"/>
    <n v="917470.02670495282"/>
    <n v="1166.10208514994"/>
    <n v="516583.22372142342"/>
    <x v="679"/>
    <x v="673"/>
    <m/>
  </r>
  <r>
    <x v="4"/>
    <x v="3"/>
    <s v="Low End"/>
    <x v="0"/>
    <x v="0"/>
    <n v="417"/>
    <x v="680"/>
    <n v="343296.87961930217"/>
    <n v="1993.9277159998967"/>
    <n v="831467.85757195693"/>
    <n v="1170.6738080399396"/>
    <n v="488170.97795265476"/>
    <x v="680"/>
    <x v="674"/>
    <m/>
  </r>
  <r>
    <x v="4"/>
    <x v="3"/>
    <s v="High End"/>
    <x v="1"/>
    <x v="20"/>
    <n v="924"/>
    <x v="681"/>
    <n v="2913388.821077968"/>
    <n v="4945.3447729997679"/>
    <n v="4569498.5702517852"/>
    <n v="1792.3265683699324"/>
    <n v="1656109.7491738172"/>
    <x v="681"/>
    <x v="675"/>
    <m/>
  </r>
  <r>
    <x v="4"/>
    <x v="3"/>
    <s v="High End"/>
    <x v="1"/>
    <x v="11"/>
    <n v="519"/>
    <x v="682"/>
    <n v="886883.79187981389"/>
    <n v="2931.1616739998476"/>
    <n v="1521272.908805921"/>
    <n v="1222.3297050599365"/>
    <n v="634389.11692610709"/>
    <x v="682"/>
    <x v="676"/>
    <m/>
  </r>
  <r>
    <x v="4"/>
    <x v="3"/>
    <s v="High End"/>
    <x v="1"/>
    <x v="52"/>
    <n v="531"/>
    <x v="683"/>
    <n v="802758.04904605797"/>
    <n v="2732.9150099998565"/>
    <n v="1451177.8703099238"/>
    <n v="1221.1296068999357"/>
    <n v="648419.8212638658"/>
    <x v="683"/>
    <x v="677"/>
    <m/>
  </r>
  <r>
    <x v="4"/>
    <x v="3"/>
    <s v="High End"/>
    <x v="1"/>
    <x v="22"/>
    <n v="513"/>
    <x v="684"/>
    <n v="723470.73294695222"/>
    <n v="2620.9758329998631"/>
    <n v="1344560.6023289298"/>
    <n v="1210.7014997699366"/>
    <n v="621089.86938197759"/>
    <x v="684"/>
    <x v="678"/>
    <m/>
  </r>
  <r>
    <x v="4"/>
    <x v="3"/>
    <s v="High End"/>
    <x v="1"/>
    <x v="7"/>
    <n v="476"/>
    <x v="685"/>
    <n v="629627.29477756727"/>
    <n v="2525.1529599998689"/>
    <n v="1201972.8089599377"/>
    <n v="1202.4065423999377"/>
    <n v="572345.51418237039"/>
    <x v="685"/>
    <x v="679"/>
    <m/>
  </r>
  <r>
    <x v="4"/>
    <x v="3"/>
    <s v="High End"/>
    <x v="1"/>
    <x v="17"/>
    <n v="414"/>
    <x v="686"/>
    <n v="467468.22241563565"/>
    <n v="2324.909098999879"/>
    <n v="962512.36698594992"/>
    <n v="1195.7588033099378"/>
    <n v="495044.14457031427"/>
    <x v="686"/>
    <x v="680"/>
    <m/>
  </r>
  <r>
    <x v="4"/>
    <x v="3"/>
    <s v="High End"/>
    <x v="1"/>
    <x v="47"/>
    <n v="350"/>
    <x v="687"/>
    <n v="237129.81914998763"/>
    <n v="1853.9798999999032"/>
    <n v="648892.96499996609"/>
    <n v="1176.4661309999385"/>
    <n v="411763.14584997843"/>
    <x v="687"/>
    <x v="681"/>
    <m/>
  </r>
  <r>
    <x v="4"/>
    <x v="4"/>
    <s v="Low End"/>
    <x v="3"/>
    <x v="66"/>
    <n v="672"/>
    <x v="688"/>
    <n v="1138352.783278981"/>
    <n v="3122.4071969998381"/>
    <n v="2098257.6363838911"/>
    <n v="1428.4298409299261"/>
    <n v="959904.85310491011"/>
    <x v="688"/>
    <x v="682"/>
    <m/>
  </r>
  <r>
    <x v="4"/>
    <x v="4"/>
    <s v="Low End"/>
    <x v="3"/>
    <x v="25"/>
    <n v="617"/>
    <x v="689"/>
    <n v="1007264.1177088971"/>
    <n v="3055.9538849998394"/>
    <n v="1885523.5470449009"/>
    <n v="1423.4350556499251"/>
    <n v="878259.42933600384"/>
    <x v="689"/>
    <x v="683"/>
    <m/>
  </r>
  <r>
    <x v="4"/>
    <x v="4"/>
    <s v="Low End"/>
    <x v="3"/>
    <x v="55"/>
    <n v="511"/>
    <x v="690"/>
    <n v="729690.63005219202"/>
    <n v="2796.9972029998544"/>
    <n v="1429265.5707329256"/>
    <n v="1369.0311950699288"/>
    <n v="699574.94068073353"/>
    <x v="690"/>
    <x v="684"/>
    <m/>
  </r>
  <r>
    <x v="4"/>
    <x v="4"/>
    <s v="Low End"/>
    <x v="3"/>
    <x v="45"/>
    <n v="358"/>
    <x v="691"/>
    <n v="295424.42601618468"/>
    <n v="2050.8036899998938"/>
    <n v="734187.72101996199"/>
    <n v="1225.5957960999367"/>
    <n v="438763.29500377731"/>
    <x v="691"/>
    <x v="685"/>
    <m/>
  </r>
  <r>
    <x v="4"/>
    <x v="4"/>
    <s v="High End"/>
    <x v="2"/>
    <x v="76"/>
    <n v="902"/>
    <x v="692"/>
    <n v="3091866.884731519"/>
    <n v="5297.2234639997505"/>
    <n v="4778095.5645277752"/>
    <n v="1869.4331261599291"/>
    <n v="1686228.6797962561"/>
    <x v="692"/>
    <x v="686"/>
    <m/>
  </r>
  <r>
    <x v="4"/>
    <x v="4"/>
    <s v="High End"/>
    <x v="2"/>
    <x v="56"/>
    <n v="858"/>
    <x v="693"/>
    <n v="2807625.5360523341"/>
    <n v="5130.8785759997591"/>
    <n v="4402293.8182077929"/>
    <n v="1858.5877414399292"/>
    <n v="1594668.2821554588"/>
    <x v="693"/>
    <x v="687"/>
    <m/>
  </r>
  <r>
    <x v="4"/>
    <x v="4"/>
    <s v="High End"/>
    <x v="2"/>
    <x v="30"/>
    <n v="854"/>
    <x v="694"/>
    <n v="2778559.0093143359"/>
    <n v="5110.98105199976"/>
    <n v="4364777.8184077954"/>
    <n v="1857.3990738799289"/>
    <n v="1586218.8090934595"/>
    <x v="694"/>
    <x v="688"/>
    <m/>
  </r>
  <r>
    <x v="4"/>
    <x v="4"/>
    <s v="High End"/>
    <x v="2"/>
    <x v="60"/>
    <n v="685"/>
    <x v="695"/>
    <n v="1847820.742015555"/>
    <n v="4502.8825789997954"/>
    <n v="3084474.5666148597"/>
    <n v="1805.3340505099341"/>
    <n v="1236653.8245993047"/>
    <x v="695"/>
    <x v="689"/>
    <m/>
  </r>
  <r>
    <x v="4"/>
    <x v="4"/>
    <s v="High End"/>
    <x v="2"/>
    <x v="32"/>
    <n v="492"/>
    <x v="696"/>
    <n v="564189.62359713041"/>
    <n v="2364.5064329998759"/>
    <n v="1163337.1650359388"/>
    <n v="1217.779555769936"/>
    <n v="599147.54143880843"/>
    <x v="696"/>
    <x v="690"/>
    <m/>
  </r>
  <r>
    <x v="4"/>
    <x v="4"/>
    <s v="High End"/>
    <x v="2"/>
    <x v="34"/>
    <n v="472"/>
    <x v="697"/>
    <n v="521126.30987997289"/>
    <n v="2311.32149999988"/>
    <n v="1090943.7479999433"/>
    <n v="1207.2403349999374"/>
    <n v="569817.43811997049"/>
    <x v="697"/>
    <x v="691"/>
    <m/>
  </r>
  <r>
    <x v="4"/>
    <x v="4"/>
    <s v="High End"/>
    <x v="2"/>
    <x v="34"/>
    <n v="980"/>
    <x v="698"/>
    <n v="2045322.2789998937"/>
    <n v="5031.6385499997386"/>
    <n v="4931005.778999744"/>
    <n v="2944.574999999847"/>
    <n v="2885683.4999998501"/>
    <x v="698"/>
    <x v="692"/>
    <m/>
  </r>
  <r>
    <x v="4"/>
    <x v="4"/>
    <s v="High End"/>
    <x v="2"/>
    <x v="8"/>
    <n v="980"/>
    <x v="699"/>
    <n v="2057603.291099892"/>
    <n v="5063.5809449997341"/>
    <n v="4962309.3260997394"/>
    <n v="2963.9857499998443"/>
    <n v="2904706.0349998474"/>
    <x v="699"/>
    <x v="693"/>
    <m/>
  </r>
  <r>
    <x v="4"/>
    <x v="4"/>
    <s v="High End"/>
    <x v="2"/>
    <x v="77"/>
    <n v="309"/>
    <x v="700"/>
    <n v="181892.23466975044"/>
    <n v="1767.1621439999071"/>
    <n v="546053.10249597125"/>
    <n v="1178.5141353599381"/>
    <n v="364160.86782622081"/>
    <x v="700"/>
    <x v="694"/>
    <m/>
  </r>
  <r>
    <x v="4"/>
    <x v="4"/>
    <s v="Low End"/>
    <x v="0"/>
    <x v="13"/>
    <n v="965"/>
    <x v="701"/>
    <n v="2893555.9514188459"/>
    <n v="4749.8958599997741"/>
    <n v="4583649.5048997821"/>
    <n v="1751.3922833999336"/>
    <n v="1690093.5534809362"/>
    <x v="701"/>
    <x v="695"/>
    <m/>
  </r>
  <r>
    <x v="4"/>
    <x v="4"/>
    <s v="Low End"/>
    <x v="0"/>
    <x v="44"/>
    <n v="903"/>
    <x v="702"/>
    <n v="2576522.5057843621"/>
    <n v="4604.0166499997813"/>
    <n v="4157427.0349498023"/>
    <n v="1750.7248384999339"/>
    <n v="1580904.5291654402"/>
    <x v="702"/>
    <x v="696"/>
    <m/>
  </r>
  <r>
    <x v="4"/>
    <x v="4"/>
    <s v="Low End"/>
    <x v="0"/>
    <x v="62"/>
    <n v="808"/>
    <x v="703"/>
    <n v="2083348.9698673296"/>
    <n v="4315.3491529997973"/>
    <n v="3486802.1156238364"/>
    <n v="1736.9469625699339"/>
    <n v="1403453.1457565068"/>
    <x v="703"/>
    <x v="697"/>
    <m/>
  </r>
  <r>
    <x v="4"/>
    <x v="4"/>
    <s v="Low End"/>
    <x v="0"/>
    <x v="15"/>
    <n v="465"/>
    <x v="704"/>
    <n v="593097.33033836866"/>
    <n v="2696.4700959998577"/>
    <n v="1253858.5946399339"/>
    <n v="1420.991966239925"/>
    <n v="660761.26430156524"/>
    <x v="704"/>
    <x v="698"/>
    <m/>
  </r>
  <r>
    <x v="4"/>
    <x v="4"/>
    <s v="Low End"/>
    <x v="0"/>
    <x v="25"/>
    <n v="397"/>
    <x v="705"/>
    <n v="393193.46972041886"/>
    <n v="2267.251491999878"/>
    <n v="900098.84232395154"/>
    <n v="1276.8397294799313"/>
    <n v="506905.37260353268"/>
    <x v="705"/>
    <x v="699"/>
    <m/>
  </r>
  <r>
    <x v="4"/>
    <x v="4"/>
    <s v="Low End"/>
    <x v="0"/>
    <x v="1"/>
    <n v="443"/>
    <x v="706"/>
    <n v="397172.15085577872"/>
    <n v="2116.9552599998869"/>
    <n v="937811.18017994997"/>
    <n v="1220.4041293999348"/>
    <n v="540639.02932417125"/>
    <x v="706"/>
    <x v="700"/>
    <m/>
  </r>
  <r>
    <x v="4"/>
    <x v="4"/>
    <s v="Low End"/>
    <x v="0"/>
    <x v="0"/>
    <n v="379"/>
    <x v="707"/>
    <n v="297744.30955358414"/>
    <n v="1944.9646399998962"/>
    <n v="737141.59855996072"/>
    <n v="1159.3596015999381"/>
    <n v="439397.28900637658"/>
    <x v="707"/>
    <x v="701"/>
    <m/>
  </r>
  <r>
    <x v="4"/>
    <x v="4"/>
    <s v="Low End"/>
    <x v="0"/>
    <x v="1"/>
    <n v="357"/>
    <x v="708"/>
    <n v="264039.65614213608"/>
    <n v="1866.5286449999016"/>
    <n v="666350.72626496491"/>
    <n v="1126.9217650499406"/>
    <n v="402311.07012282882"/>
    <x v="708"/>
    <x v="702"/>
    <m/>
  </r>
  <r>
    <x v="4"/>
    <x v="4"/>
    <s v="High End"/>
    <x v="1"/>
    <x v="78"/>
    <n v="860"/>
    <x v="709"/>
    <n v="2614302.5001142621"/>
    <n v="4841.2742839997709"/>
    <n v="4163495.8842398031"/>
    <n v="1801.3876559599312"/>
    <n v="1549193.384125541"/>
    <x v="709"/>
    <x v="703"/>
    <m/>
  </r>
  <r>
    <x v="4"/>
    <x v="5"/>
    <s v="High End"/>
    <x v="1"/>
    <x v="73"/>
    <n v="810"/>
    <x v="710"/>
    <n v="2324501.1398482779"/>
    <n v="4660.7980439997809"/>
    <n v="3775246.4156398224"/>
    <n v="1791.0435503599319"/>
    <n v="1450745.2757915445"/>
    <x v="710"/>
    <x v="704"/>
    <m/>
  </r>
  <r>
    <x v="4"/>
    <x v="5"/>
    <s v="High End"/>
    <x v="1"/>
    <x v="41"/>
    <n v="780"/>
    <x v="711"/>
    <n v="2226213.7386292806"/>
    <n v="4661.6567829997775"/>
    <n v="3636092.2907398264"/>
    <n v="1807.5366052699305"/>
    <n v="1409878.5521105458"/>
    <x v="711"/>
    <x v="705"/>
    <m/>
  </r>
  <r>
    <x v="4"/>
    <x v="5"/>
    <s v="High End"/>
    <x v="1"/>
    <x v="20"/>
    <n v="549"/>
    <x v="712"/>
    <n v="819766.71413635614"/>
    <n v="3169.3575599998303"/>
    <n v="1739977.3004399068"/>
    <n v="1676.1577163999102"/>
    <n v="920210.58630355063"/>
    <x v="712"/>
    <x v="706"/>
    <m/>
  </r>
  <r>
    <x v="4"/>
    <x v="5"/>
    <s v="High End"/>
    <x v="1"/>
    <x v="75"/>
    <n v="599"/>
    <x v="713"/>
    <n v="845195.46643856459"/>
    <n v="3031.6554689998375"/>
    <n v="1815961.6259309025"/>
    <n v="1620.6446736099133"/>
    <n v="970766.15949233796"/>
    <x v="713"/>
    <x v="707"/>
    <m/>
  </r>
  <r>
    <x v="4"/>
    <x v="5"/>
    <s v="High End"/>
    <x v="1"/>
    <x v="11"/>
    <n v="516"/>
    <x v="714"/>
    <n v="640793.96448404586"/>
    <n v="2743.7598979998538"/>
    <n v="1415780.1073679246"/>
    <n v="1501.9111296199201"/>
    <n v="774986.14288387878"/>
    <x v="714"/>
    <x v="708"/>
    <m/>
  </r>
  <r>
    <x v="4"/>
    <x v="5"/>
    <s v="High End"/>
    <x v="1"/>
    <x v="95"/>
    <n v="421"/>
    <x v="715"/>
    <n v="456234.99408562551"/>
    <n v="2479.7728149998675"/>
    <n v="1043984.3551149442"/>
    <n v="1396.0792423499256"/>
    <n v="587749.36102931865"/>
    <x v="715"/>
    <x v="709"/>
    <m/>
  </r>
  <r>
    <x v="4"/>
    <x v="5"/>
    <s v="High End"/>
    <x v="1"/>
    <x v="81"/>
    <n v="408"/>
    <x v="716"/>
    <n v="420395.43961965787"/>
    <n v="2381.9889659998748"/>
    <n v="971851.49812794896"/>
    <n v="1351.607986539929"/>
    <n v="551456.05850829114"/>
    <x v="716"/>
    <x v="710"/>
    <m/>
  </r>
  <r>
    <x v="4"/>
    <x v="5"/>
    <s v="High End"/>
    <x v="1"/>
    <x v="17"/>
    <n v="410"/>
    <x v="717"/>
    <n v="357277.16708188102"/>
    <n v="2123.1487889998871"/>
    <n v="870491.0034899537"/>
    <n v="1251.7410644099334"/>
    <n v="513213.83640807268"/>
    <x v="717"/>
    <x v="711"/>
    <m/>
  </r>
  <r>
    <x v="4"/>
    <x v="5"/>
    <s v="High End"/>
    <x v="1"/>
    <x v="51"/>
    <n v="348"/>
    <x v="718"/>
    <n v="201933.91819126933"/>
    <n v="1628.8838059999139"/>
    <n v="566851.56448797008"/>
    <n v="1048.6139261399444"/>
    <n v="364917.64629670075"/>
    <x v="718"/>
    <x v="712"/>
    <m/>
  </r>
  <r>
    <x v="4"/>
    <x v="5"/>
    <s v="Low End"/>
    <x v="3"/>
    <x v="23"/>
    <n v="793"/>
    <x v="719"/>
    <n v="1364293.2912704472"/>
    <n v="3217.4538439998287"/>
    <n v="2551440.898291864"/>
    <n v="1497.0335523599203"/>
    <n v="1187147.6070214168"/>
    <x v="719"/>
    <x v="713"/>
    <m/>
  </r>
  <r>
    <x v="4"/>
    <x v="5"/>
    <s v="Low End"/>
    <x v="3"/>
    <x v="66"/>
    <n v="668"/>
    <x v="720"/>
    <n v="1017263.6003414259"/>
    <n v="2938.4396809998439"/>
    <n v="1962877.7069078956"/>
    <n v="1415.589979889925"/>
    <n v="945614.10656646977"/>
    <x v="720"/>
    <x v="714"/>
    <m/>
  </r>
  <r>
    <x v="4"/>
    <x v="5"/>
    <s v="Low End"/>
    <x v="3"/>
    <x v="25"/>
    <n v="615"/>
    <x v="721"/>
    <n v="902147.07243040157"/>
    <n v="2866.4180929998461"/>
    <n v="1762847.1271949054"/>
    <n v="1399.5122841699249"/>
    <n v="860700.05476450385"/>
    <x v="721"/>
    <x v="715"/>
    <m/>
  </r>
  <r>
    <x v="4"/>
    <x v="5"/>
    <s v="Low End"/>
    <x v="3"/>
    <x v="55"/>
    <n v="509"/>
    <x v="722"/>
    <n v="653683.47409739508"/>
    <n v="2604.608516999861"/>
    <n v="1325745.7351529293"/>
    <n v="1320.3580767299295"/>
    <n v="672062.26105553424"/>
    <x v="722"/>
    <x v="716"/>
    <m/>
  </r>
  <r>
    <x v="4"/>
    <x v="5"/>
    <s v="High End"/>
    <x v="2"/>
    <x v="56"/>
    <n v="855"/>
    <x v="723"/>
    <n v="2860076.8662046478"/>
    <n v="5233.9436959997474"/>
    <n v="4475021.8600797839"/>
    <n v="1888.8245542399254"/>
    <n v="1614944.9938751361"/>
    <x v="723"/>
    <x v="717"/>
    <m/>
  </r>
  <r>
    <x v="4"/>
    <x v="5"/>
    <s v="High End"/>
    <x v="2"/>
    <x v="30"/>
    <n v="850"/>
    <x v="724"/>
    <n v="2827087.6059118495"/>
    <n v="5213.5913119997485"/>
    <n v="4431552.6151997866"/>
    <n v="1887.6058932799256"/>
    <n v="1604465.0092879371"/>
    <x v="724"/>
    <x v="718"/>
    <m/>
  </r>
  <r>
    <x v="4"/>
    <x v="5"/>
    <s v="High End"/>
    <x v="2"/>
    <x v="83"/>
    <n v="807"/>
    <x v="725"/>
    <n v="2572424.8819967224"/>
    <n v="5073.1393579997548"/>
    <n v="4094023.4619058021"/>
    <n v="1885.5000990199255"/>
    <n v="1521598.5799090797"/>
    <x v="725"/>
    <x v="719"/>
    <m/>
  </r>
  <r>
    <x v="4"/>
    <x v="5"/>
    <s v="High End"/>
    <x v="2"/>
    <x v="96"/>
    <n v="728"/>
    <x v="726"/>
    <n v="1888054.1597734997"/>
    <n v="4427.6587699997917"/>
    <n v="3223335.5845598485"/>
    <n v="1834.1777812999294"/>
    <n v="1335281.4247863488"/>
    <x v="726"/>
    <x v="720"/>
    <m/>
  </r>
  <r>
    <x v="4"/>
    <x v="5"/>
    <s v="High End"/>
    <x v="2"/>
    <x v="32"/>
    <n v="390"/>
    <x v="727"/>
    <n v="338872.99419868179"/>
    <n v="2161.5900429998837"/>
    <n v="843020.11676995468"/>
    <n v="1292.6849296699304"/>
    <n v="504147.12257127289"/>
    <x v="727"/>
    <x v="721"/>
    <m/>
  </r>
  <r>
    <x v="4"/>
    <x v="5"/>
    <s v="High End"/>
    <x v="2"/>
    <x v="34"/>
    <n v="386"/>
    <x v="728"/>
    <n v="324960.20431978267"/>
    <n v="2109.4655299998876"/>
    <n v="814253.69457995659"/>
    <n v="1267.5997156999324"/>
    <n v="489293.49026017392"/>
    <x v="728"/>
    <x v="722"/>
    <m/>
  </r>
  <r>
    <x v="4"/>
    <x v="5"/>
    <s v="High End"/>
    <x v="2"/>
    <x v="77"/>
    <n v="323"/>
    <x v="729"/>
    <n v="170081.33555581086"/>
    <n v="1551.0258139999166"/>
    <n v="500981.33792197309"/>
    <n v="1024.4582116599449"/>
    <n v="330900.00236616225"/>
    <x v="729"/>
    <x v="723"/>
    <m/>
  </r>
  <r>
    <x v="4"/>
    <x v="5"/>
    <s v="Low End"/>
    <x v="0"/>
    <x v="44"/>
    <n v="899"/>
    <x v="730"/>
    <n v="1849720.6551965496"/>
    <n v="3933.333284999786"/>
    <n v="3536066.6232148074"/>
    <n v="1875.8019666498976"/>
    <n v="1686345.9680182578"/>
    <x v="730"/>
    <x v="724"/>
    <m/>
  </r>
  <r>
    <x v="4"/>
    <x v="5"/>
    <s v="Low End"/>
    <x v="0"/>
    <x v="38"/>
    <n v="804"/>
    <x v="731"/>
    <n v="1500460.044449439"/>
    <n v="3629.5326979998035"/>
    <n v="2918144.2891918421"/>
    <n v="1763.2888616199043"/>
    <n v="1417684.244742403"/>
    <x v="731"/>
    <x v="725"/>
    <m/>
  </r>
  <r>
    <x v="4"/>
    <x v="5"/>
    <s v="Low End"/>
    <x v="0"/>
    <x v="0"/>
    <n v="763"/>
    <x v="732"/>
    <n v="1394378.836546984"/>
    <n v="3576.4658019998051"/>
    <n v="2728843.4069258515"/>
    <n v="1748.9706033799048"/>
    <n v="1334464.5703788674"/>
    <x v="732"/>
    <x v="726"/>
    <m/>
  </r>
  <r>
    <x v="4"/>
    <x v="5"/>
    <s v="Low End"/>
    <x v="0"/>
    <x v="15"/>
    <n v="479"/>
    <x v="733"/>
    <n v="624395.5786466063"/>
    <n v="2755.7949359998511"/>
    <n v="1320025.7743439286"/>
    <n v="1452.2551058399215"/>
    <n v="695630.19569732226"/>
    <x v="733"/>
    <x v="698"/>
    <m/>
  </r>
  <r>
    <x v="4"/>
    <x v="5"/>
    <s v="Low End"/>
    <x v="0"/>
    <x v="25"/>
    <n v="393"/>
    <x v="734"/>
    <n v="397641.42538893817"/>
    <n v="2316.2369119998725"/>
    <n v="910281.10641594988"/>
    <n v="1304.4266692799281"/>
    <n v="512639.68102701171"/>
    <x v="734"/>
    <x v="699"/>
    <m/>
  </r>
  <r>
    <x v="4"/>
    <x v="5"/>
    <s v="Low End"/>
    <x v="0"/>
    <x v="1"/>
    <n v="440"/>
    <x v="735"/>
    <n v="403060.16678397794"/>
    <n v="2162.986559999882"/>
    <n v="951714.08639994811"/>
    <n v="1246.9407263999321"/>
    <n v="548653.91961597023"/>
    <x v="735"/>
    <x v="727"/>
    <m/>
  </r>
  <r>
    <x v="4"/>
    <x v="5"/>
    <s v="Low End"/>
    <x v="0"/>
    <x v="0"/>
    <n v="375"/>
    <x v="736"/>
    <n v="301006.27829998359"/>
    <n v="1987.2464799998918"/>
    <n v="745217.42999995942"/>
    <n v="1184.5630711999356"/>
    <n v="444211.15169997583"/>
    <x v="736"/>
    <x v="728"/>
    <m/>
  </r>
  <r>
    <x v="4"/>
    <x v="5"/>
    <s v="Low End"/>
    <x v="0"/>
    <x v="1"/>
    <n v="354"/>
    <x v="737"/>
    <n v="267568.49104768556"/>
    <n v="1907.5038549998972"/>
    <n v="675256.3646699636"/>
    <n v="1151.660659949938"/>
    <n v="407687.87362227804"/>
    <x v="737"/>
    <x v="702"/>
    <m/>
  </r>
  <r>
    <x v="4"/>
    <x v="5"/>
    <s v="High End"/>
    <x v="1"/>
    <x v="20"/>
    <n v="899"/>
    <x v="738"/>
    <n v="1946708.8424613336"/>
    <n v="4307.2949759997646"/>
    <n v="3872258.1834237883"/>
    <n v="2141.8791334398829"/>
    <n v="1925549.3409624547"/>
    <x v="738"/>
    <x v="729"/>
    <m/>
  </r>
  <r>
    <x v="4"/>
    <x v="5"/>
    <s v="High End"/>
    <x v="1"/>
    <x v="30"/>
    <n v="800"/>
    <x v="739"/>
    <n v="1592764.7523119126"/>
    <n v="4016.8849689997801"/>
    <n v="3213507.9751998242"/>
    <n v="2025.9290286098892"/>
    <n v="1620743.2228879116"/>
    <x v="739"/>
    <x v="730"/>
    <m/>
  </r>
  <r>
    <x v="5"/>
    <x v="0"/>
    <s v="High End"/>
    <x v="1"/>
    <x v="20"/>
    <n v="546"/>
    <x v="740"/>
    <n v="832909.93050715444"/>
    <n v="3237.8647199998227"/>
    <n v="1767874.1371199032"/>
    <n v="1712.3886567999061"/>
    <n v="934964.20661274879"/>
    <x v="740"/>
    <x v="731"/>
    <m/>
  </r>
  <r>
    <x v="5"/>
    <x v="0"/>
    <s v="High End"/>
    <x v="1"/>
    <x v="75"/>
    <n v="595"/>
    <x v="741"/>
    <n v="857696.65934150282"/>
    <n v="3097.17867899983"/>
    <n v="1842821.3140048988"/>
    <n v="1655.6716885099092"/>
    <n v="985124.65466339595"/>
    <x v="741"/>
    <x v="707"/>
    <m/>
  </r>
  <r>
    <x v="5"/>
    <x v="0"/>
    <s v="High End"/>
    <x v="1"/>
    <x v="40"/>
    <n v="505"/>
    <x v="742"/>
    <n v="540360.73088637029"/>
    <n v="2474.816287999864"/>
    <n v="1249782.2254399313"/>
    <n v="1404.7950387199228"/>
    <n v="709421.49455356097"/>
    <x v="742"/>
    <x v="732"/>
    <m/>
  </r>
  <r>
    <x v="5"/>
    <x v="0"/>
    <s v="High End"/>
    <x v="1"/>
    <x v="17"/>
    <n v="408"/>
    <x v="743"/>
    <n v="363264.24370390025"/>
    <n v="2169.3094789998818"/>
    <n v="885078.26743195171"/>
    <n v="1278.9559405099303"/>
    <n v="521814.02372805146"/>
    <x v="743"/>
    <x v="711"/>
    <m/>
  </r>
  <r>
    <x v="5"/>
    <x v="0"/>
    <s v="High End"/>
    <x v="1"/>
    <x v="51"/>
    <n v="345"/>
    <x v="744"/>
    <n v="204586.85819068894"/>
    <n v="1664.63382599991"/>
    <n v="574298.66996996896"/>
    <n v="1071.6284399399419"/>
    <n v="369711.81177928002"/>
    <x v="744"/>
    <x v="733"/>
    <m/>
  </r>
  <r>
    <x v="5"/>
    <x v="0"/>
    <s v="Low End"/>
    <x v="3"/>
    <x v="23"/>
    <n v="791"/>
    <x v="745"/>
    <n v="1389372.3772189745"/>
    <n v="3284.8833049998211"/>
    <n v="2598342.6942548584"/>
    <n v="1528.4074804499166"/>
    <n v="1208970.3170358839"/>
    <x v="745"/>
    <x v="734"/>
    <m/>
  </r>
  <r>
    <x v="5"/>
    <x v="0"/>
    <s v="Low End"/>
    <x v="3"/>
    <x v="66"/>
    <n v="666"/>
    <x v="746"/>
    <n v="1035509.8449419437"/>
    <n v="3000.1276999998372"/>
    <n v="1998085.0481998916"/>
    <n v="1445.3081129999218"/>
    <n v="962575.20325794793"/>
    <x v="746"/>
    <x v="714"/>
    <m/>
  </r>
  <r>
    <x v="5"/>
    <x v="0"/>
    <s v="Low End"/>
    <x v="3"/>
    <x v="25"/>
    <n v="629"/>
    <x v="747"/>
    <n v="942210.34132919821"/>
    <n v="2927.0795749998392"/>
    <n v="1841133.0526748989"/>
    <n v="1429.1299067499215"/>
    <n v="898922.71134570066"/>
    <x v="747"/>
    <x v="715"/>
    <m/>
  </r>
  <r>
    <x v="5"/>
    <x v="0"/>
    <s v="Low End"/>
    <x v="3"/>
    <x v="81"/>
    <n v="319"/>
    <x v="748"/>
    <n v="168655.98512586075"/>
    <n v="1566.3062829999139"/>
    <n v="499651.70427697257"/>
    <n v="1037.6041352699431"/>
    <n v="330995.71915111179"/>
    <x v="748"/>
    <x v="735"/>
    <m/>
  </r>
  <r>
    <x v="5"/>
    <x v="0"/>
    <s v="High End"/>
    <x v="2"/>
    <x v="34"/>
    <n v="974"/>
    <x v="749"/>
    <n v="2391518.2595438696"/>
    <n v="4999.927599999728"/>
    <n v="4869929.4823997347"/>
    <n v="2544.5700439998618"/>
    <n v="2478411.222855865"/>
    <x v="749"/>
    <x v="736"/>
    <m/>
  </r>
  <r>
    <x v="5"/>
    <x v="0"/>
    <s v="High End"/>
    <x v="2"/>
    <x v="8"/>
    <n v="975"/>
    <x v="750"/>
    <n v="2407581.7316653677"/>
    <n v="5028.8561179997241"/>
    <n v="4903134.7150497306"/>
    <n v="2559.5415214198597"/>
    <n v="2495552.9833843629"/>
    <x v="750"/>
    <x v="737"/>
    <m/>
  </r>
  <r>
    <x v="5"/>
    <x v="0"/>
    <s v="High End"/>
    <x v="2"/>
    <x v="76"/>
    <n v="912"/>
    <x v="751"/>
    <n v="2113961.8860147647"/>
    <n v="4754.8840789997403"/>
    <n v="4336454.2800477631"/>
    <n v="2436.9434145098667"/>
    <n v="2222492.3940329985"/>
    <x v="751"/>
    <x v="738"/>
    <m/>
  </r>
  <r>
    <x v="5"/>
    <x v="0"/>
    <s v="High End"/>
    <x v="2"/>
    <x v="56"/>
    <n v="853"/>
    <x v="752"/>
    <n v="1894008.1496979767"/>
    <n v="4580.9830559997499"/>
    <n v="3907578.5467677866"/>
    <n v="2360.574908639871"/>
    <n v="2013570.39706981"/>
    <x v="752"/>
    <x v="739"/>
    <m/>
  </r>
  <r>
    <x v="5"/>
    <x v="0"/>
    <s v="High End"/>
    <x v="2"/>
    <x v="30"/>
    <n v="848"/>
    <x v="753"/>
    <n v="1872961.5736648578"/>
    <n v="4560.1348419997512"/>
    <n v="3866994.3460157891"/>
    <n v="2351.4537409798718"/>
    <n v="1994032.7723509313"/>
    <x v="753"/>
    <x v="740"/>
    <m/>
  </r>
  <r>
    <x v="5"/>
    <x v="0"/>
    <s v="High End"/>
    <x v="2"/>
    <x v="83"/>
    <n v="805"/>
    <x v="754"/>
    <n v="1709921.0158032563"/>
    <n v="4413.2054369997586"/>
    <n v="3552630.3767848057"/>
    <n v="2289.079951529875"/>
    <n v="1842709.3609815494"/>
    <x v="754"/>
    <x v="741"/>
    <m/>
  </r>
  <r>
    <x v="5"/>
    <x v="0"/>
    <s v="High End"/>
    <x v="2"/>
    <x v="66"/>
    <n v="513"/>
    <x v="755"/>
    <n v="582386.7978361483"/>
    <n v="2646.7694059998557"/>
    <n v="1357792.7052779261"/>
    <n v="1511.5124901399176"/>
    <n v="775405.90744177776"/>
    <x v="755"/>
    <x v="742"/>
    <m/>
  </r>
  <r>
    <x v="5"/>
    <x v="0"/>
    <s v="High End"/>
    <x v="2"/>
    <x v="32"/>
    <n v="387"/>
    <x v="756"/>
    <n v="343529.04946039116"/>
    <n v="2208.2766529998789"/>
    <n v="854603.06471095316"/>
    <n v="1320.6046905699277"/>
    <n v="511074.01525056199"/>
    <x v="756"/>
    <x v="743"/>
    <m/>
  </r>
  <r>
    <x v="5"/>
    <x v="0"/>
    <s v="High End"/>
    <x v="2"/>
    <x v="34"/>
    <n v="383"/>
    <x v="757"/>
    <n v="329443.25294788205"/>
    <n v="2155.3182299998825"/>
    <n v="825486.88208995503"/>
    <n v="1295.1530786999294"/>
    <n v="496043.62914207298"/>
    <x v="757"/>
    <x v="744"/>
    <m/>
  </r>
  <r>
    <x v="5"/>
    <x v="0"/>
    <s v="High End"/>
    <x v="2"/>
    <x v="77"/>
    <n v="320"/>
    <x v="758"/>
    <n v="172140.56321279056"/>
    <n v="1584.5214839999128"/>
    <n v="507046.87487997208"/>
    <n v="1046.5822239599424"/>
    <n v="334906.31166718155"/>
    <x v="758"/>
    <x v="723"/>
    <m/>
  </r>
  <r>
    <x v="5"/>
    <x v="0"/>
    <s v="Low End"/>
    <x v="0"/>
    <x v="1"/>
    <n v="1067.5088152941025"/>
    <x v="759"/>
    <n v="3565218.7607522453"/>
    <n v="5347.4283319734704"/>
    <n v="5708426.8835351178"/>
    <n v="2007.672528860955"/>
    <n v="2143208.1227828725"/>
    <x v="759"/>
    <x v="745"/>
    <m/>
  </r>
  <r>
    <x v="5"/>
    <x v="0"/>
    <s v="Low End"/>
    <x v="0"/>
    <x v="71"/>
    <n v="1094.4530466065476"/>
    <x v="760"/>
    <n v="2730653.6252470128"/>
    <n v="4139.282163316142"/>
    <n v="4530249.9744054927"/>
    <n v="1644.2883088847839"/>
    <n v="1799596.3491584798"/>
    <x v="760"/>
    <x v="746"/>
    <m/>
  </r>
  <r>
    <x v="5"/>
    <x v="0"/>
    <s v="Low End"/>
    <x v="0"/>
    <x v="48"/>
    <n v="788.38607744192109"/>
    <x v="761"/>
    <n v="2305599.7527692751"/>
    <n v="4910.1901507217044"/>
    <n v="3871125.5524214399"/>
    <n v="1985.7349646911975"/>
    <n v="1565525.7996521648"/>
    <x v="761"/>
    <x v="747"/>
    <m/>
  </r>
  <r>
    <x v="5"/>
    <x v="0"/>
    <s v="Low End"/>
    <x v="0"/>
    <x v="44"/>
    <n v="1686.5835849153304"/>
    <x v="762"/>
    <n v="5083278.8154955115"/>
    <n v="5166.5006737208041"/>
    <n v="8713735.2277515046"/>
    <n v="2152.5505434337829"/>
    <n v="3630456.4122559931"/>
    <x v="762"/>
    <x v="748"/>
    <m/>
  </r>
  <r>
    <x v="5"/>
    <x v="1"/>
    <s v="Low End"/>
    <x v="0"/>
    <x v="25"/>
    <n v="745.97891898808734"/>
    <x v="763"/>
    <n v="1654893.9493941383"/>
    <n v="4471.8362127307946"/>
    <n v="3335895.5438647009"/>
    <n v="2253.4170224955201"/>
    <n v="1681001.5944705626"/>
    <x v="763"/>
    <x v="749"/>
    <m/>
  </r>
  <r>
    <x v="5"/>
    <x v="1"/>
    <s v="Low End"/>
    <x v="0"/>
    <x v="1"/>
    <n v="1634.2872031139059"/>
    <x v="764"/>
    <n v="5739598.1823556032"/>
    <n v="7365.6767417902411"/>
    <n v="12037631.24138152"/>
    <n v="3853.6880464008377"/>
    <n v="6298033.0590259172"/>
    <x v="764"/>
    <x v="750"/>
    <m/>
  </r>
  <r>
    <x v="5"/>
    <x v="1"/>
    <s v="Low End"/>
    <x v="0"/>
    <x v="49"/>
    <n v="698.3137817984699"/>
    <x v="765"/>
    <n v="1219737.4639939966"/>
    <n v="3666.2610851226877"/>
    <n v="2560200.6434125858"/>
    <n v="1919.5714224145743"/>
    <n v="1340463.1794185892"/>
    <x v="765"/>
    <x v="751"/>
    <m/>
  </r>
  <r>
    <x v="5"/>
    <x v="1"/>
    <s v="Low End"/>
    <x v="0"/>
    <x v="38"/>
    <n v="1071.3951825885019"/>
    <x v="766"/>
    <n v="1953569.0747531701"/>
    <n v="3964.8250485323701"/>
    <n v="4247894.4568038052"/>
    <n v="2141.437090007742"/>
    <n v="2294325.3820506353"/>
    <x v="766"/>
    <x v="752"/>
    <m/>
  </r>
  <r>
    <x v="5"/>
    <x v="1"/>
    <s v="Low End"/>
    <x v="0"/>
    <x v="97"/>
    <n v="757.90353111661261"/>
    <x v="767"/>
    <n v="1299576.6373367703"/>
    <n v="4087.1911610467423"/>
    <n v="3097696.6133059338"/>
    <n v="2372.4918833931397"/>
    <n v="1798119.9759691635"/>
    <x v="767"/>
    <x v="753"/>
    <m/>
  </r>
  <r>
    <x v="5"/>
    <x v="1"/>
    <s v="Low End"/>
    <x v="0"/>
    <x v="0"/>
    <n v="1354.632262126102"/>
    <x v="768"/>
    <n v="3648626.1224005823"/>
    <n v="6866.9164433672158"/>
    <n v="9302146.5555094574"/>
    <n v="4173.47245534788"/>
    <n v="5653520.4331088755"/>
    <x v="768"/>
    <x v="754"/>
    <m/>
  </r>
  <r>
    <x v="5"/>
    <x v="1"/>
    <s v="Low End"/>
    <x v="0"/>
    <x v="1"/>
    <n v="561.75360238303506"/>
    <x v="769"/>
    <n v="667920.47385730967"/>
    <n v="3078.317317583253"/>
    <n v="1729255.8424304738"/>
    <n v="1889.3254339105888"/>
    <n v="1061335.3685731641"/>
    <x v="769"/>
    <x v="755"/>
    <m/>
  </r>
  <r>
    <x v="5"/>
    <x v="1"/>
    <s v="High End"/>
    <x v="1"/>
    <x v="82"/>
    <n v="1217.7937040695015"/>
    <x v="770"/>
    <n v="4583036.6650087526"/>
    <n v="7257.6724490523056"/>
    <n v="8838347.8146545775"/>
    <n v="3494.2791504224815"/>
    <n v="4255311.1496458249"/>
    <x v="770"/>
    <x v="756"/>
    <m/>
  </r>
  <r>
    <x v="5"/>
    <x v="1"/>
    <s v="High End"/>
    <x v="1"/>
    <x v="98"/>
    <n v="1291.755735947854"/>
    <x v="771"/>
    <n v="4782948.635765166"/>
    <n v="7204.1130785863015"/>
    <n v="9305954.3916808087"/>
    <n v="3501.4404272002612"/>
    <n v="4523005.7559156427"/>
    <x v="771"/>
    <x v="757"/>
    <m/>
  </r>
  <r>
    <x v="5"/>
    <x v="1"/>
    <s v="High End"/>
    <x v="1"/>
    <x v="52"/>
    <n v="940.63512421752375"/>
    <x v="772"/>
    <n v="2647582.0090840221"/>
    <n v="5661.860307234323"/>
    <n v="5325744.6733976249"/>
    <n v="2847.1854764528994"/>
    <n v="2678162.6643136027"/>
    <x v="772"/>
    <x v="758"/>
    <m/>
  </r>
  <r>
    <x v="5"/>
    <x v="1"/>
    <s v="High End"/>
    <x v="1"/>
    <x v="40"/>
    <n v="995.39402996163744"/>
    <x v="773"/>
    <n v="2903252.5075280508"/>
    <n v="6081.8724747044207"/>
    <n v="6053859.5523087904"/>
    <n v="3165.1857957216844"/>
    <n v="3150607.0447807396"/>
    <x v="773"/>
    <x v="759"/>
    <m/>
  </r>
  <r>
    <x v="5"/>
    <x v="1"/>
    <s v="High End"/>
    <x v="1"/>
    <x v="99"/>
    <n v="667.61770012688817"/>
    <x v="774"/>
    <n v="1190321.3151141638"/>
    <n v="3799.0121462190104"/>
    <n v="2536287.7518128492"/>
    <n v="2016.073624834796"/>
    <n v="1345966.4366986854"/>
    <x v="774"/>
    <x v="760"/>
    <m/>
  </r>
  <r>
    <x v="5"/>
    <x v="1"/>
    <s v="High End"/>
    <x v="1"/>
    <x v="74"/>
    <n v="1485.8994520201024"/>
    <x v="775"/>
    <n v="3807626.2741702874"/>
    <n v="5485.9449556145019"/>
    <n v="8151562.6033600336"/>
    <n v="2923.4389468843938"/>
    <n v="4343936.3291897457"/>
    <x v="775"/>
    <x v="761"/>
    <m/>
  </r>
  <r>
    <x v="5"/>
    <x v="1"/>
    <s v="High End"/>
    <x v="1"/>
    <x v="51"/>
    <n v="456.67734858519657"/>
    <x v="776"/>
    <n v="368270.06960000272"/>
    <n v="2474.9307384040267"/>
    <n v="1130244.8075463537"/>
    <n v="1668.5187918931758"/>
    <n v="761974.73794635094"/>
    <x v="776"/>
    <x v="762"/>
    <m/>
  </r>
  <r>
    <x v="5"/>
    <x v="1"/>
    <s v="Low End"/>
    <x v="3"/>
    <x v="23"/>
    <n v="1031.4984266631386"/>
    <x v="777"/>
    <n v="2989448.2340775519"/>
    <n v="5371.4485816380638"/>
    <n v="5540640.7608616101"/>
    <n v="2473.2878507988394"/>
    <n v="2551192.5267840582"/>
    <x v="777"/>
    <x v="763"/>
    <m/>
  </r>
  <r>
    <x v="5"/>
    <x v="1"/>
    <s v="Low End"/>
    <x v="3"/>
    <x v="55"/>
    <n v="976.12617406912841"/>
    <x v="778"/>
    <n v="2581580.2830510684"/>
    <n v="5339.2255399784681"/>
    <n v="5211757.7988313586"/>
    <n v="2694.5056752407327"/>
    <n v="2630177.5157802901"/>
    <x v="778"/>
    <x v="764"/>
    <m/>
  </r>
  <r>
    <x v="5"/>
    <x v="1"/>
    <s v="Low End"/>
    <x v="3"/>
    <x v="28"/>
    <n v="1017.1261531480844"/>
    <x v="779"/>
    <n v="2087904.7647131563"/>
    <n v="4478.4204812418548"/>
    <n v="4555118.5962651204"/>
    <n v="2425.6714114721622"/>
    <n v="2467213.8315519644"/>
    <x v="779"/>
    <x v="765"/>
    <m/>
  </r>
  <r>
    <x v="5"/>
    <x v="1"/>
    <s v="High End"/>
    <x v="2"/>
    <x v="100"/>
    <n v="1442.3840048182196"/>
    <x v="780"/>
    <n v="4928724.729509485"/>
    <n v="6563.1508207890802"/>
    <n v="9466583.7651157379"/>
    <n v="3146.0824721071072"/>
    <n v="4537859.035606253"/>
    <x v="780"/>
    <x v="766"/>
    <m/>
  </r>
  <r>
    <x v="5"/>
    <x v="1"/>
    <s v="High End"/>
    <x v="2"/>
    <x v="56"/>
    <n v="866.3854586642916"/>
    <x v="781"/>
    <n v="1933908.107392096"/>
    <n v="5215.3566878292822"/>
    <n v="4518509.1960828537"/>
    <n v="2983.199986615014"/>
    <n v="2584601.0886907578"/>
    <x v="781"/>
    <x v="767"/>
    <m/>
  </r>
  <r>
    <x v="5"/>
    <x v="1"/>
    <s v="High End"/>
    <x v="2"/>
    <x v="83"/>
    <n v="1476.3754771265772"/>
    <x v="782"/>
    <n v="5296835.3055190407"/>
    <n v="8641.4903071640529"/>
    <n v="12758084.37532402"/>
    <n v="5053.7611775607202"/>
    <n v="7461249.0698049795"/>
    <x v="782"/>
    <x v="768"/>
    <m/>
  </r>
  <r>
    <x v="5"/>
    <x v="2"/>
    <s v="High End"/>
    <x v="2"/>
    <x v="32"/>
    <n v="657.4040467235028"/>
    <x v="783"/>
    <n v="1099690.5631401015"/>
    <n v="4400.0158822128178"/>
    <n v="2892588.2466143896"/>
    <n v="2727.2385870000007"/>
    <n v="1792897.6834742881"/>
    <x v="783"/>
    <x v="769"/>
    <m/>
  </r>
  <r>
    <x v="5"/>
    <x v="2"/>
    <s v="High End"/>
    <x v="2"/>
    <x v="84"/>
    <n v="1151.0731994289645"/>
    <x v="784"/>
    <n v="3421944.1621684884"/>
    <n v="8018.1859795492182"/>
    <n v="9229518.9890961833"/>
    <n v="5045.3566548233193"/>
    <n v="5807574.8269276954"/>
    <x v="784"/>
    <x v="770"/>
    <m/>
  </r>
  <r>
    <x v="5"/>
    <x v="2"/>
    <s v="High End"/>
    <x v="2"/>
    <x v="77"/>
    <n v="691.7933983925235"/>
    <x v="785"/>
    <n v="770164.39921575575"/>
    <n v="3560.9766467366489"/>
    <n v="2463460.1360423588"/>
    <n v="2447.6899328053828"/>
    <n v="1693295.7368266031"/>
    <x v="785"/>
    <x v="771"/>
    <m/>
  </r>
  <r>
    <x v="5"/>
    <x v="2"/>
    <s v="Low End"/>
    <x v="0"/>
    <x v="48"/>
    <n v="935.20993934176443"/>
    <x v="786"/>
    <n v="2691983.4520944962"/>
    <n v="4749.306756300417"/>
    <n v="4441598.8834751453"/>
    <n v="1870.8263864390633"/>
    <n v="1749615.4313806491"/>
    <x v="786"/>
    <x v="772"/>
    <m/>
  </r>
  <r>
    <x v="5"/>
    <x v="2"/>
    <s v="Low End"/>
    <x v="0"/>
    <x v="38"/>
    <n v="955.01825832243071"/>
    <x v="787"/>
    <n v="2232073.2233566931"/>
    <n v="3907.0094280926664"/>
    <n v="3731265.3392663742"/>
    <n v="1569.8046637800803"/>
    <n v="1499192.1159096812"/>
    <x v="787"/>
    <x v="773"/>
    <m/>
  </r>
  <r>
    <x v="5"/>
    <x v="2"/>
    <s v="Low End"/>
    <x v="0"/>
    <x v="1"/>
    <n v="952.2139549937441"/>
    <x v="788"/>
    <n v="2848583.2618546491"/>
    <n v="5488.3161564597012"/>
    <n v="5226051.2335985564"/>
    <n v="2496.7791737094708"/>
    <n v="2377467.9717439073"/>
    <x v="788"/>
    <x v="774"/>
    <m/>
  </r>
  <r>
    <x v="5"/>
    <x v="2"/>
    <s v="Low End"/>
    <x v="0"/>
    <x v="71"/>
    <n v="1736.5900763133545"/>
    <x v="789"/>
    <n v="5418676.601967453"/>
    <n v="5788.2326698927818"/>
    <n v="10051787.413928557"/>
    <n v="2667.9357870090093"/>
    <n v="4633110.8119611042"/>
    <x v="789"/>
    <x v="775"/>
    <m/>
  </r>
  <r>
    <x v="5"/>
    <x v="2"/>
    <s v="Low End"/>
    <x v="0"/>
    <x v="44"/>
    <n v="1316.0397490563248"/>
    <x v="790"/>
    <n v="5099245.4120890815"/>
    <n v="7599.851643545453"/>
    <n v="10001706.849836856"/>
    <n v="3725.1621322707902"/>
    <n v="4902461.4377477746"/>
    <x v="790"/>
    <x v="776"/>
    <m/>
  </r>
  <r>
    <x v="5"/>
    <x v="2"/>
    <s v="Low End"/>
    <x v="0"/>
    <x v="0"/>
    <n v="1051.5655787976548"/>
    <x v="791"/>
    <n v="2948519.5439201589"/>
    <n v="5980.6026349925141"/>
    <n v="6288995.8714246824"/>
    <n v="3176.6695248088827"/>
    <n v="3340476.3275045236"/>
    <x v="791"/>
    <x v="777"/>
    <m/>
  </r>
  <r>
    <x v="5"/>
    <x v="2"/>
    <s v="Low End"/>
    <x v="0"/>
    <x v="25"/>
    <n v="694.66323095935763"/>
    <x v="792"/>
    <n v="1377430.3851690537"/>
    <n v="4332.6242923003101"/>
    <n v="3009714.7894223337"/>
    <n v="2349.7492475584613"/>
    <n v="1632284.40425328"/>
    <x v="792"/>
    <x v="778"/>
    <m/>
  </r>
  <r>
    <x v="5"/>
    <x v="2"/>
    <s v="Low End"/>
    <x v="0"/>
    <x v="1"/>
    <n v="1576.8633489703996"/>
    <x v="793"/>
    <n v="4013282.1955093532"/>
    <n v="5638.6681193591776"/>
    <n v="8891409.0944253374"/>
    <n v="3093.5634987655199"/>
    <n v="4878126.8989159837"/>
    <x v="793"/>
    <x v="779"/>
    <m/>
  </r>
  <r>
    <x v="5"/>
    <x v="2"/>
    <s v="Low End"/>
    <x v="0"/>
    <x v="97"/>
    <n v="787.23079417961503"/>
    <x v="794"/>
    <n v="1789498.9684509016"/>
    <n v="5063.3068942955397"/>
    <n v="3985991.1075713979"/>
    <n v="2790.1501762383336"/>
    <n v="2196492.1391204963"/>
    <x v="794"/>
    <x v="780"/>
    <m/>
  </r>
  <r>
    <x v="5"/>
    <x v="2"/>
    <s v="Low End"/>
    <x v="0"/>
    <x v="1"/>
    <n v="547.26245846198572"/>
    <x v="795"/>
    <n v="723292.84379866219"/>
    <n v="3106.9143608273966"/>
    <n v="1700297.5913372501"/>
    <n v="1785.2581196311919"/>
    <n v="977004.74753858789"/>
    <x v="795"/>
    <x v="781"/>
    <m/>
  </r>
  <r>
    <x v="5"/>
    <x v="2"/>
    <s v="Low End"/>
    <x v="0"/>
    <x v="49"/>
    <n v="1000.0112339563232"/>
    <x v="796"/>
    <n v="2667658.9266894627"/>
    <n v="6439.7364518425738"/>
    <n v="6439808.7955606068"/>
    <n v="3772.1074931803191"/>
    <n v="3772149.868871144"/>
    <x v="796"/>
    <x v="782"/>
    <m/>
  </r>
  <r>
    <x v="5"/>
    <x v="2"/>
    <s v="High End"/>
    <x v="1"/>
    <x v="82"/>
    <n v="862.4873042913365"/>
    <x v="797"/>
    <n v="2298839.0572178592"/>
    <n v="4806.2101931649258"/>
    <n v="4145295.2733603604"/>
    <n v="2140.8503139181207"/>
    <n v="1846456.2161425012"/>
    <x v="797"/>
    <x v="783"/>
    <m/>
  </r>
  <r>
    <x v="5"/>
    <x v="2"/>
    <s v="High End"/>
    <x v="1"/>
    <x v="52"/>
    <n v="779.14909516960495"/>
    <x v="798"/>
    <n v="1872923.5396235508"/>
    <n v="4672.430882215358"/>
    <n v="3640520.2941206153"/>
    <n v="2268.6245359911436"/>
    <n v="1767596.7544970645"/>
    <x v="798"/>
    <x v="784"/>
    <m/>
  </r>
  <r>
    <x v="5"/>
    <x v="2"/>
    <s v="High End"/>
    <x v="1"/>
    <x v="98"/>
    <n v="1261.1021575345844"/>
    <x v="799"/>
    <n v="4522694.1788076991"/>
    <n v="7126.6048625363974"/>
    <n v="8987376.7680411115"/>
    <n v="3540.3020782723329"/>
    <n v="4464682.5892334124"/>
    <x v="799"/>
    <x v="785"/>
    <m/>
  </r>
  <r>
    <x v="5"/>
    <x v="2"/>
    <s v="High End"/>
    <x v="1"/>
    <x v="40"/>
    <n v="654.28185006073409"/>
    <x v="800"/>
    <n v="1327392.1202144918"/>
    <n v="4110.9983300074728"/>
    <n v="2689751.5929538775"/>
    <n v="2082.2210987710023"/>
    <n v="1362359.4727393857"/>
    <x v="800"/>
    <x v="786"/>
    <m/>
  </r>
  <r>
    <x v="5"/>
    <x v="2"/>
    <s v="High End"/>
    <x v="1"/>
    <x v="74"/>
    <n v="919.31391812998663"/>
    <x v="801"/>
    <n v="2183968.3205480054"/>
    <n v="5434.1006339593487"/>
    <n v="4995644.3453178136"/>
    <n v="3058.4504045029043"/>
    <n v="2811676.0247698082"/>
    <x v="801"/>
    <x v="787"/>
    <m/>
  </r>
  <r>
    <x v="5"/>
    <x v="2"/>
    <s v="High End"/>
    <x v="1"/>
    <x v="99"/>
    <n v="826.22379227466297"/>
    <x v="802"/>
    <n v="1666774.1205317059"/>
    <n v="5039.081754349435"/>
    <n v="4163409.2366606519"/>
    <n v="3021.7419777461278"/>
    <n v="2496635.1161289457"/>
    <x v="802"/>
    <x v="788"/>
    <m/>
  </r>
  <r>
    <x v="5"/>
    <x v="2"/>
    <s v="High End"/>
    <x v="1"/>
    <x v="51"/>
    <n v="721.20295941200084"/>
    <x v="803"/>
    <n v="843604.86660569243"/>
    <n v="3632.3442942564184"/>
    <n v="2619657.4546210244"/>
    <n v="2462.625208115277"/>
    <n v="1776052.5880153319"/>
    <x v="803"/>
    <x v="789"/>
    <m/>
  </r>
  <r>
    <x v="5"/>
    <x v="2"/>
    <s v="Low End"/>
    <x v="3"/>
    <x v="28"/>
    <n v="903.5062469694949"/>
    <x v="804"/>
    <n v="1833976.736718718"/>
    <n v="3718.3074509551648"/>
    <n v="3359514.0100912102"/>
    <n v="1688.4634483595319"/>
    <n v="1525537.2733724923"/>
    <x v="804"/>
    <x v="790"/>
    <m/>
  </r>
  <r>
    <x v="5"/>
    <x v="2"/>
    <s v="Low End"/>
    <x v="3"/>
    <x v="23"/>
    <n v="1142.3228059667886"/>
    <x v="805"/>
    <n v="3834482.5978250392"/>
    <n v="7073.3855328006221"/>
    <n v="8080089.6095136944"/>
    <n v="3716.643832647153"/>
    <n v="4245607.0116886552"/>
    <x v="805"/>
    <x v="791"/>
    <m/>
  </r>
  <r>
    <x v="5"/>
    <x v="2"/>
    <s v="Low End"/>
    <x v="3"/>
    <x v="55"/>
    <n v="936.40843036387582"/>
    <x v="806"/>
    <n v="2141673.3699292946"/>
    <n v="5306.3902558205173"/>
    <n v="4968948.5703510558"/>
    <n v="3019.2756800823763"/>
    <n v="2827275.2004217613"/>
    <x v="806"/>
    <x v="792"/>
    <m/>
  </r>
  <r>
    <x v="5"/>
    <x v="2"/>
    <s v="High End"/>
    <x v="2"/>
    <x v="100"/>
    <n v="1514.2776385123307"/>
    <x v="807"/>
    <n v="4187943.9252239191"/>
    <n v="5516.4123017889406"/>
    <n v="8353379.7934133271"/>
    <n v="2750.7742056348734"/>
    <n v="4165435.868189408"/>
    <x v="807"/>
    <x v="793"/>
    <m/>
  </r>
  <r>
    <x v="5"/>
    <x v="2"/>
    <s v="High End"/>
    <x v="2"/>
    <x v="32"/>
    <n v="751.8075918968276"/>
    <x v="808"/>
    <n v="1616003.8404948057"/>
    <n v="4435.2064104659839"/>
    <n v="3334421.8510178039"/>
    <n v="2285.715160427405"/>
    <n v="1718418.0105229982"/>
    <x v="808"/>
    <x v="794"/>
    <m/>
  </r>
  <r>
    <x v="5"/>
    <x v="2"/>
    <s v="High End"/>
    <x v="2"/>
    <x v="56"/>
    <n v="977.76119896614068"/>
    <x v="809"/>
    <n v="2803530.6989780385"/>
    <n v="6153.9458345407238"/>
    <n v="6017089.4575532256"/>
    <n v="3286.6499120369272"/>
    <n v="3213558.7585751871"/>
    <x v="809"/>
    <x v="795"/>
    <m/>
  </r>
  <r>
    <x v="5"/>
    <x v="2"/>
    <s v="High End"/>
    <x v="2"/>
    <x v="84"/>
    <n v="949.85946347912807"/>
    <x v="810"/>
    <n v="2468952.106180504"/>
    <n v="6283.6417887713578"/>
    <n v="5968576.6181773907"/>
    <n v="3684.3603149233522"/>
    <n v="3499624.5119968867"/>
    <x v="810"/>
    <x v="796"/>
    <m/>
  </r>
  <r>
    <x v="5"/>
    <x v="2"/>
    <s v="High End"/>
    <x v="2"/>
    <x v="83"/>
    <n v="1143.6857586502342"/>
    <x v="811"/>
    <n v="3458993.0445453618"/>
    <n v="7575.4992738243036"/>
    <n v="8663990.6341380477"/>
    <n v="4551.0731861657241"/>
    <n v="5204997.5895926859"/>
    <x v="811"/>
    <x v="797"/>
    <m/>
  </r>
  <r>
    <x v="5"/>
    <x v="2"/>
    <s v="High End"/>
    <x v="2"/>
    <x v="77"/>
    <n v="429.49804756066072"/>
    <x v="812"/>
    <n v="321877.27445212798"/>
    <n v="2358.5834168542933"/>
    <n v="1013006.9725478709"/>
    <n v="1609.1567866746364"/>
    <n v="691129.69809574296"/>
    <x v="812"/>
    <x v="798"/>
    <m/>
  </r>
  <r>
    <x v="5"/>
    <x v="2"/>
    <s v="Low End"/>
    <x v="0"/>
    <x v="1"/>
    <n v="1113.2900660926748"/>
    <x v="813"/>
    <n v="4556732.2659697467"/>
    <n v="6362.208584238384"/>
    <n v="7082983.6152421338"/>
    <n v="2269.1762247900015"/>
    <n v="2526251.3492723871"/>
    <x v="813"/>
    <x v="799"/>
    <m/>
  </r>
  <r>
    <x v="5"/>
    <x v="3"/>
    <s v="Low End"/>
    <x v="0"/>
    <x v="44"/>
    <n v="1400.0028791209118"/>
    <x v="814"/>
    <n v="4102074.7577171084"/>
    <n v="4586.6220074799394"/>
    <n v="6421284.0159112513"/>
    <n v="1656.5746347967643"/>
    <n v="2319209.258194143"/>
    <x v="814"/>
    <x v="800"/>
    <m/>
  </r>
  <r>
    <x v="5"/>
    <x v="3"/>
    <s v="Low End"/>
    <x v="0"/>
    <x v="48"/>
    <n v="1037.2883647243782"/>
    <x v="815"/>
    <n v="3538560.2462052256"/>
    <n v="5639.2050476349596"/>
    <n v="5849481.7822067263"/>
    <n v="2227.8487010847216"/>
    <n v="2310921.5360015007"/>
    <x v="815"/>
    <x v="801"/>
    <m/>
  </r>
  <r>
    <x v="5"/>
    <x v="3"/>
    <s v="Low End"/>
    <x v="0"/>
    <x v="49"/>
    <n v="721.54199291975613"/>
    <x v="816"/>
    <n v="1846457.2944816132"/>
    <n v="4458.9836054900352"/>
    <n v="3217343.9171017995"/>
    <n v="1899.9401782186292"/>
    <n v="1370886.6226201863"/>
    <x v="816"/>
    <x v="802"/>
    <m/>
  </r>
  <r>
    <x v="5"/>
    <x v="3"/>
    <s v="Low End"/>
    <x v="0"/>
    <x v="1"/>
    <n v="1107.0458798905397"/>
    <x v="817"/>
    <n v="3098501.6635593614"/>
    <n v="4978.5580634611633"/>
    <n v="5511492.1919505047"/>
    <n v="2179.6662380693115"/>
    <n v="2412990.5283911433"/>
    <x v="817"/>
    <x v="803"/>
    <m/>
  </r>
  <r>
    <x v="5"/>
    <x v="3"/>
    <s v="Low End"/>
    <x v="0"/>
    <x v="71"/>
    <n v="977.34410343191098"/>
    <x v="818"/>
    <n v="2924059.5619636932"/>
    <n v="5659.1209030490199"/>
    <n v="5530908.4452032307"/>
    <n v="2667.2784683364594"/>
    <n v="2606848.8832395375"/>
    <x v="818"/>
    <x v="804"/>
    <m/>
  </r>
  <r>
    <x v="5"/>
    <x v="3"/>
    <s v="Low End"/>
    <x v="0"/>
    <x v="97"/>
    <n v="938.78893770631498"/>
    <x v="819"/>
    <n v="2351129.3933276376"/>
    <n v="5273.1865929651276"/>
    <n v="4950409.2399369143"/>
    <n v="2768.7584953439446"/>
    <n v="2599279.8466092767"/>
    <x v="819"/>
    <x v="805"/>
    <m/>
  </r>
  <r>
    <x v="5"/>
    <x v="3"/>
    <s v="Low End"/>
    <x v="0"/>
    <x v="0"/>
    <n v="1478.7517025853679"/>
    <x v="820"/>
    <n v="5035091.2647375464"/>
    <n v="7226.9637767787081"/>
    <n v="10686884.989434294"/>
    <n v="3822.0031901335865"/>
    <n v="5651793.724696748"/>
    <x v="820"/>
    <x v="806"/>
    <m/>
  </r>
  <r>
    <x v="5"/>
    <x v="3"/>
    <s v="Low End"/>
    <x v="0"/>
    <x v="38"/>
    <n v="1345.1585223354996"/>
    <x v="821"/>
    <n v="4824890.1331090489"/>
    <n v="7674.6323702871132"/>
    <n v="10323597.138683606"/>
    <n v="4087.7762094742243"/>
    <n v="5498707.005574557"/>
    <x v="821"/>
    <x v="807"/>
    <m/>
  </r>
  <r>
    <x v="5"/>
    <x v="3"/>
    <s v="Low End"/>
    <x v="0"/>
    <x v="25"/>
    <n v="815.48898144566692"/>
    <x v="822"/>
    <n v="1981133.2349049684"/>
    <n v="5438.2537450570862"/>
    <n v="4434836.0073996866"/>
    <n v="3008.8729931640405"/>
    <n v="2453702.7724947184"/>
    <x v="822"/>
    <x v="808"/>
    <m/>
  </r>
  <r>
    <x v="5"/>
    <x v="3"/>
    <s v="Low End"/>
    <x v="0"/>
    <x v="1"/>
    <n v="563.56197655910478"/>
    <x v="823"/>
    <n v="691088.57679884741"/>
    <n v="2838.5582662061097"/>
    <n v="1599703.5070813007"/>
    <n v="1612.2715301520352"/>
    <n v="908614.93028245331"/>
    <x v="823"/>
    <x v="809"/>
    <m/>
  </r>
  <r>
    <x v="5"/>
    <x v="3"/>
    <s v="High End"/>
    <x v="1"/>
    <x v="82"/>
    <n v="1105.4219723511715"/>
    <x v="824"/>
    <n v="4411237.5279679289"/>
    <n v="6116.3058172055935"/>
    <n v="6761098.8399583511"/>
    <n v="2125.7595477249256"/>
    <n v="2349861.3119904222"/>
    <x v="824"/>
    <x v="810"/>
    <m/>
  </r>
  <r>
    <x v="5"/>
    <x v="3"/>
    <s v="High End"/>
    <x v="1"/>
    <x v="98"/>
    <n v="1530.0598199611354"/>
    <x v="825"/>
    <n v="4599560.1312688347"/>
    <n v="5699.6352388484074"/>
    <n v="8720782.8673965372"/>
    <n v="2693.5043207868725"/>
    <n v="4121222.7361277025"/>
    <x v="825"/>
    <x v="811"/>
    <m/>
  </r>
  <r>
    <x v="5"/>
    <x v="3"/>
    <s v="High End"/>
    <x v="1"/>
    <x v="74"/>
    <n v="1076.1517430102299"/>
    <x v="826"/>
    <n v="3135615.4645048743"/>
    <n v="5650.474843752042"/>
    <n v="6080768.3519392163"/>
    <n v="2736.74498653518"/>
    <n v="2945152.8874343419"/>
    <x v="826"/>
    <x v="812"/>
    <m/>
  </r>
  <r>
    <x v="5"/>
    <x v="3"/>
    <s v="High End"/>
    <x v="1"/>
    <x v="40"/>
    <n v="749.12523245890759"/>
    <x v="827"/>
    <n v="1554478.0968642493"/>
    <n v="4288.6162707061512"/>
    <n v="3212710.6607197989"/>
    <n v="2213.5585507013475"/>
    <n v="1658232.5638555496"/>
    <x v="827"/>
    <x v="813"/>
    <m/>
  </r>
  <r>
    <x v="5"/>
    <x v="3"/>
    <s v="High End"/>
    <x v="1"/>
    <x v="52"/>
    <n v="754.73643705270729"/>
    <x v="828"/>
    <n v="1773637.0060164803"/>
    <n v="4947.3570675836445"/>
    <n v="3733950.6460156096"/>
    <n v="2597.3486157025573"/>
    <n v="1960313.6399991293"/>
    <x v="828"/>
    <x v="814"/>
    <m/>
  </r>
  <r>
    <x v="5"/>
    <x v="3"/>
    <s v="High End"/>
    <x v="1"/>
    <x v="99"/>
    <n v="604.24087129249688"/>
    <x v="829"/>
    <n v="861934.71838094306"/>
    <n v="3408.0274374557603"/>
    <n v="2059269.4681970039"/>
    <n v="1981.5520708735096"/>
    <n v="1197334.749816061"/>
    <x v="829"/>
    <x v="815"/>
    <m/>
  </r>
  <r>
    <x v="5"/>
    <x v="3"/>
    <s v="High End"/>
    <x v="1"/>
    <x v="51"/>
    <n v="762.18493825266023"/>
    <x v="830"/>
    <n v="1127753.5810181934"/>
    <n v="4633.8848083613866"/>
    <n v="3531877.2065308639"/>
    <n v="3154.2523406776063"/>
    <n v="2404123.6255126707"/>
    <x v="830"/>
    <x v="816"/>
    <m/>
  </r>
  <r>
    <x v="5"/>
    <x v="3"/>
    <s v="Low End"/>
    <x v="3"/>
    <x v="23"/>
    <n v="1070.0981580194489"/>
    <x v="831"/>
    <n v="3403010.7017893144"/>
    <n v="6213.3373918434063"/>
    <n v="6648880.8981649959"/>
    <n v="3033.2452888089992"/>
    <n v="3245870.1963756816"/>
    <x v="831"/>
    <x v="817"/>
    <m/>
  </r>
  <r>
    <x v="5"/>
    <x v="3"/>
    <s v="Low End"/>
    <x v="3"/>
    <x v="28"/>
    <n v="1027.8788033809519"/>
    <x v="832"/>
    <n v="3488774.3583581559"/>
    <n v="6681.8402095709707"/>
    <n v="6868121.918996538"/>
    <n v="3287.6906786314285"/>
    <n v="3379347.5606383821"/>
    <x v="832"/>
    <x v="818"/>
    <m/>
  </r>
  <r>
    <x v="5"/>
    <x v="3"/>
    <s v="Low End"/>
    <x v="3"/>
    <x v="55"/>
    <n v="1002.3822877407661"/>
    <x v="833"/>
    <n v="2709891.0719152899"/>
    <n v="5785.3261357549181"/>
    <n v="5799108.447284461"/>
    <n v="3081.8754612392927"/>
    <n v="3089217.3753691711"/>
    <x v="833"/>
    <x v="819"/>
    <m/>
  </r>
  <r>
    <x v="5"/>
    <x v="3"/>
    <s v="High End"/>
    <x v="2"/>
    <x v="56"/>
    <n v="866.79283369791847"/>
    <x v="834"/>
    <n v="1960859.5201865295"/>
    <n v="5419.2539576816816"/>
    <n v="4697370.4945075642"/>
    <n v="3157.0530672784985"/>
    <n v="2736510.9743210347"/>
    <x v="834"/>
    <x v="820"/>
    <m/>
  </r>
  <r>
    <x v="5"/>
    <x v="3"/>
    <s v="High End"/>
    <x v="2"/>
    <x v="100"/>
    <n v="1452.2827441610164"/>
    <x v="835"/>
    <n v="4983010.0504011409"/>
    <n v="8339.6735845421535"/>
    <n v="12111564.038766019"/>
    <n v="4908.5166211783662"/>
    <n v="7128553.9883648781"/>
    <x v="835"/>
    <x v="821"/>
    <m/>
  </r>
  <r>
    <x v="5"/>
    <x v="3"/>
    <s v="High End"/>
    <x v="2"/>
    <x v="83"/>
    <n v="1450.8143504324287"/>
    <x v="836"/>
    <n v="4545765.6201485489"/>
    <n v="7962.4944964316237"/>
    <n v="11552101.280662235"/>
    <n v="4829.2434234782577"/>
    <n v="7006335.660513686"/>
    <x v="836"/>
    <x v="822"/>
    <m/>
  </r>
  <r>
    <x v="5"/>
    <x v="3"/>
    <s v="High End"/>
    <x v="2"/>
    <x v="32"/>
    <n v="801.2697728446152"/>
    <x v="837"/>
    <n v="1425556.8221004521"/>
    <n v="4682.2109273919114"/>
    <n v="3751714.0862018918"/>
    <n v="2903.088751049811"/>
    <n v="2326157.2641014396"/>
    <x v="837"/>
    <x v="823"/>
    <m/>
  </r>
  <r>
    <x v="5"/>
    <x v="3"/>
    <s v="High End"/>
    <x v="2"/>
    <x v="84"/>
    <n v="1346.0026089682601"/>
    <x v="838"/>
    <n v="4016004.4549054219"/>
    <n v="7923.8916484932934"/>
    <n v="10665578.832053781"/>
    <n v="4940.2388471188769"/>
    <n v="6649574.3771483582"/>
    <x v="838"/>
    <x v="824"/>
    <m/>
  </r>
  <r>
    <x v="5"/>
    <x v="3"/>
    <s v="High End"/>
    <x v="2"/>
    <x v="77"/>
    <n v="620.06850166720801"/>
    <x v="839"/>
    <n v="769169.36683876743"/>
    <n v="3940.9026362351965"/>
    <n v="2443629.5928667085"/>
    <n v="2700.4439372839279"/>
    <n v="1674460.2260279411"/>
    <x v="839"/>
    <x v="825"/>
    <m/>
  </r>
  <r>
    <x v="5"/>
    <x v="3"/>
    <s v="Low End"/>
    <x v="0"/>
    <x v="1"/>
    <n v="1316.4799006493499"/>
    <x v="840"/>
    <n v="4047358.9489559396"/>
    <n v="5585.6983816309821"/>
    <n v="7353459.6505067898"/>
    <n v="2511.3187827023607"/>
    <n v="3306100.7015508502"/>
    <x v="840"/>
    <x v="826"/>
    <m/>
  </r>
  <r>
    <x v="5"/>
    <x v="3"/>
    <s v="Low End"/>
    <x v="0"/>
    <x v="0"/>
    <n v="1415.9322761396775"/>
    <x v="841"/>
    <n v="3259511.7134364117"/>
    <n v="4377.6734902722874"/>
    <n v="6198489.189277566"/>
    <n v="2075.6483381068383"/>
    <n v="2938977.4758411543"/>
    <x v="841"/>
    <x v="827"/>
    <m/>
  </r>
  <r>
    <x v="5"/>
    <x v="4"/>
    <s v="Low End"/>
    <x v="0"/>
    <x v="1"/>
    <n v="1264.3846575247687"/>
    <x v="842"/>
    <n v="4576363.2737501934"/>
    <n v="7079.1707558810549"/>
    <n v="8950794.8917340264"/>
    <n v="3459.7316504515866"/>
    <n v="4374431.617983833"/>
    <x v="842"/>
    <x v="828"/>
    <m/>
  </r>
  <r>
    <x v="5"/>
    <x v="4"/>
    <s v="Low End"/>
    <x v="0"/>
    <x v="49"/>
    <n v="649.73934225543405"/>
    <x v="843"/>
    <n v="1220423.4295130365"/>
    <n v="3840.9346103542289"/>
    <n v="2495606.3273776886"/>
    <n v="1962.6068716081156"/>
    <n v="1275182.8978646521"/>
    <x v="843"/>
    <x v="829"/>
    <m/>
  </r>
  <r>
    <x v="5"/>
    <x v="4"/>
    <s v="Low End"/>
    <x v="0"/>
    <x v="44"/>
    <n v="1711.149851973064"/>
    <x v="844"/>
    <n v="6829223.6755719343"/>
    <n v="8239.1839770183087"/>
    <n v="14098478.442653719"/>
    <n v="4248.1695911669422"/>
    <n v="7269254.767081785"/>
    <x v="844"/>
    <x v="830"/>
    <m/>
  </r>
  <r>
    <x v="5"/>
    <x v="4"/>
    <s v="Low End"/>
    <x v="0"/>
    <x v="48"/>
    <n v="949.4937052093303"/>
    <x v="845"/>
    <n v="2342182.6452976875"/>
    <n v="5114.006047647581"/>
    <n v="4855716.550643825"/>
    <n v="2647.2359864586888"/>
    <n v="2513533.9053461375"/>
    <x v="845"/>
    <x v="831"/>
    <m/>
  </r>
  <r>
    <x v="5"/>
    <x v="4"/>
    <s v="Low End"/>
    <x v="0"/>
    <x v="97"/>
    <n v="992.82557775774978"/>
    <x v="846"/>
    <n v="2615785.2770940862"/>
    <n v="5612.7684505315074"/>
    <n v="5572500.079719414"/>
    <n v="2978.0808118410187"/>
    <n v="2956714.8026253278"/>
    <x v="846"/>
    <x v="832"/>
    <m/>
  </r>
  <r>
    <x v="5"/>
    <x v="4"/>
    <s v="Low End"/>
    <x v="0"/>
    <x v="71"/>
    <n v="1285.4044682916531"/>
    <x v="847"/>
    <n v="3739059.6214746493"/>
    <n v="6894.3479500460035"/>
    <n v="8862025.6609465312"/>
    <n v="3985.4895216604318"/>
    <n v="5122966.0394718815"/>
    <x v="847"/>
    <x v="833"/>
    <m/>
  </r>
  <r>
    <x v="5"/>
    <x v="4"/>
    <s v="Low End"/>
    <x v="0"/>
    <x v="1"/>
    <n v="781.61105330618761"/>
    <x v="848"/>
    <n v="1395196.1469973973"/>
    <n v="4288.4548361561519"/>
    <n v="3351903.7015440241"/>
    <n v="2503.4287146654615"/>
    <n v="1956707.5545466268"/>
    <x v="848"/>
    <x v="834"/>
    <m/>
  </r>
  <r>
    <x v="5"/>
    <x v="4"/>
    <s v="Low End"/>
    <x v="0"/>
    <x v="38"/>
    <n v="1489.002887398542"/>
    <x v="849"/>
    <n v="4176020.7206927822"/>
    <n v="6942.5298805171424"/>
    <n v="10337447.037940681"/>
    <n v="4137.9545798011259"/>
    <n v="6161426.3172478992"/>
    <x v="849"/>
    <x v="835"/>
    <m/>
  </r>
  <r>
    <x v="5"/>
    <x v="4"/>
    <s v="Low End"/>
    <x v="0"/>
    <x v="25"/>
    <n v="969.73139488693676"/>
    <x v="850"/>
    <n v="2362591.6983270668"/>
    <n v="6155.3851146291545"/>
    <n v="5969070.1932756174"/>
    <n v="3719.0489180450199"/>
    <n v="3606478.4949485506"/>
    <x v="850"/>
    <x v="836"/>
    <m/>
  </r>
  <r>
    <x v="5"/>
    <x v="4"/>
    <s v="High End"/>
    <x v="1"/>
    <x v="52"/>
    <n v="681.39396320378273"/>
    <x v="851"/>
    <n v="1488817.1203282767"/>
    <n v="4062.5663255096292"/>
    <n v="2768208.1693172352"/>
    <n v="1877.6084293049926"/>
    <n v="1279391.0489889586"/>
    <x v="851"/>
    <x v="837"/>
    <m/>
  </r>
  <r>
    <x v="5"/>
    <x v="4"/>
    <s v="High End"/>
    <x v="1"/>
    <x v="98"/>
    <n v="1095.4304003197178"/>
    <x v="852"/>
    <n v="2805054.2366491365"/>
    <n v="4848.1124340852675"/>
    <n v="5310769.7444650261"/>
    <n v="2287.4255699719115"/>
    <n v="2505715.5078158895"/>
    <x v="852"/>
    <x v="838"/>
    <m/>
  </r>
  <r>
    <x v="5"/>
    <x v="4"/>
    <s v="High End"/>
    <x v="1"/>
    <x v="40"/>
    <n v="818.34086957966724"/>
    <x v="853"/>
    <n v="2359802.0957458918"/>
    <n v="5584.3467933395486"/>
    <n v="4569899.2108959127"/>
    <n v="2700.7048007821186"/>
    <n v="2210097.1151500209"/>
    <x v="853"/>
    <x v="839"/>
    <m/>
  </r>
  <r>
    <x v="5"/>
    <x v="4"/>
    <s v="High End"/>
    <x v="1"/>
    <x v="82"/>
    <n v="774.895734716069"/>
    <x v="854"/>
    <n v="1624077.2784217829"/>
    <n v="4262.0080029996971"/>
    <n v="3302611.8228502162"/>
    <n v="2166.1424488850339"/>
    <n v="1678534.5444284333"/>
    <x v="854"/>
    <x v="840"/>
    <m/>
  </r>
  <r>
    <x v="5"/>
    <x v="4"/>
    <s v="High End"/>
    <x v="1"/>
    <x v="99"/>
    <n v="859.07932774045514"/>
    <x v="855"/>
    <n v="1838086.6182044847"/>
    <n v="5100.2303916062092"/>
    <n v="4381502.4961425001"/>
    <n v="2960.6298228915502"/>
    <n v="2543415.8779380154"/>
    <x v="855"/>
    <x v="841"/>
    <m/>
  </r>
  <r>
    <x v="5"/>
    <x v="4"/>
    <s v="High End"/>
    <x v="1"/>
    <x v="74"/>
    <n v="1514.4733850685036"/>
    <x v="856"/>
    <n v="5120650.3912987467"/>
    <n v="8287.1578658874732"/>
    <n v="12550680.025747677"/>
    <n v="4906.015323678238"/>
    <n v="7430029.6344489306"/>
    <x v="856"/>
    <x v="842"/>
    <m/>
  </r>
  <r>
    <x v="5"/>
    <x v="4"/>
    <s v="High End"/>
    <x v="1"/>
    <x v="51"/>
    <n v="455.68234524419802"/>
    <x v="857"/>
    <n v="387997.74013936683"/>
    <n v="2477.6339427107373"/>
    <n v="1129014.0456710577"/>
    <n v="1626.1685651538328"/>
    <n v="741016.30553169083"/>
    <x v="857"/>
    <x v="843"/>
    <m/>
  </r>
  <r>
    <x v="5"/>
    <x v="4"/>
    <s v="Low End"/>
    <x v="3"/>
    <x v="28"/>
    <n v="1173.9528871731172"/>
    <x v="858"/>
    <n v="3051687.4971157191"/>
    <n v="4467.4038720917924"/>
    <n v="5244521.673810523"/>
    <n v="1867.9064557481147"/>
    <n v="2192834.1766948039"/>
    <x v="858"/>
    <x v="844"/>
    <m/>
  </r>
  <r>
    <x v="5"/>
    <x v="4"/>
    <s v="Low End"/>
    <x v="3"/>
    <x v="55"/>
    <n v="776.20618303415665"/>
    <x v="859"/>
    <n v="1839506.0695552621"/>
    <n v="4465.9019072420224"/>
    <n v="3466460.6732252906"/>
    <n v="2096.0340683068675"/>
    <n v="1626954.6036700285"/>
    <x v="859"/>
    <x v="845"/>
    <m/>
  </r>
  <r>
    <x v="5"/>
    <x v="4"/>
    <s v="Low End"/>
    <x v="3"/>
    <x v="23"/>
    <n v="1121.5460891155249"/>
    <x v="860"/>
    <n v="3686763.2757538683"/>
    <n v="6976.7272836060865"/>
    <n v="7824721.1997539857"/>
    <n v="3689.5121512691458"/>
    <n v="4137957.9240001175"/>
    <x v="860"/>
    <x v="846"/>
    <m/>
  </r>
  <r>
    <x v="5"/>
    <x v="4"/>
    <s v="High End"/>
    <x v="2"/>
    <x v="56"/>
    <n v="772.28331792264078"/>
    <x v="861"/>
    <n v="1744167.8041044187"/>
    <n v="4128.5746630034082"/>
    <n v="3188429.3390356204"/>
    <n v="1870.1187781915455"/>
    <n v="1444261.5349312017"/>
    <x v="861"/>
    <x v="847"/>
    <m/>
  </r>
  <r>
    <x v="5"/>
    <x v="4"/>
    <s v="High End"/>
    <x v="2"/>
    <x v="100"/>
    <n v="1512.5018805648883"/>
    <x v="862"/>
    <n v="6001040.8564549629"/>
    <n v="8791.3695174941731"/>
    <n v="13296962.927950772"/>
    <n v="4823.744132318654"/>
    <n v="7295922.0714958087"/>
    <x v="862"/>
    <x v="848"/>
    <m/>
  </r>
  <r>
    <x v="5"/>
    <x v="4"/>
    <s v="High End"/>
    <x v="2"/>
    <x v="84"/>
    <n v="1282.3571988822553"/>
    <x v="863"/>
    <n v="4438780.8977578823"/>
    <n v="7848.0026518865043"/>
    <n v="10063942.697493689"/>
    <n v="4386.579499564461"/>
    <n v="5625161.7997358069"/>
    <x v="863"/>
    <x v="849"/>
    <m/>
  </r>
  <r>
    <x v="5"/>
    <x v="5"/>
    <s v="High End"/>
    <x v="2"/>
    <x v="32"/>
    <n v="767.19032338193369"/>
    <x v="864"/>
    <n v="1591466.7353119988"/>
    <n v="4768.8594574566605"/>
    <n v="3658622.8293291684"/>
    <n v="2694.4501657746641"/>
    <n v="2067156.0940171697"/>
    <x v="864"/>
    <x v="850"/>
    <m/>
  </r>
  <r>
    <x v="5"/>
    <x v="5"/>
    <s v="High End"/>
    <x v="2"/>
    <x v="83"/>
    <n v="1536.8744415726101"/>
    <x v="865"/>
    <n v="4798782.8615065366"/>
    <n v="7976.2561900646097"/>
    <n v="12258504.277945621"/>
    <n v="4853.8261907758115"/>
    <n v="7459721.4164390843"/>
    <x v="865"/>
    <x v="851"/>
    <m/>
  </r>
  <r>
    <x v="5"/>
    <x v="5"/>
    <s v="High End"/>
    <x v="2"/>
    <x v="77"/>
    <n v="726.22379227466297"/>
    <x v="866"/>
    <n v="964657.51201404771"/>
    <n v="4218.8680506669698"/>
    <n v="3063842.3548617819"/>
    <n v="2890.54815496021"/>
    <n v="2099184.8428477342"/>
    <x v="866"/>
    <x v="852"/>
    <m/>
  </r>
  <r>
    <x v="5"/>
    <x v="5"/>
    <s v="Low End"/>
    <x v="0"/>
    <x v="1"/>
    <n v="1448.1278907142851"/>
    <x v="867"/>
    <n v="5219915.5621935343"/>
    <n v="7118.503841307047"/>
    <n v="10308503.95275351"/>
    <n v="3513.9081452605983"/>
    <n v="5088588.390559976"/>
    <x v="867"/>
    <x v="853"/>
    <m/>
  </r>
  <r>
    <x v="5"/>
    <x v="5"/>
    <s v="Low End"/>
    <x v="0"/>
    <x v="0"/>
    <n v="1557.5255037536454"/>
    <x v="868"/>
    <n v="4203788.5528283529"/>
    <n v="5578.9333258648194"/>
    <n v="8689330.9387756027"/>
    <n v="2879.9158505829068"/>
    <n v="4485542.3859472498"/>
    <x v="868"/>
    <x v="854"/>
    <m/>
  </r>
  <r>
    <x v="5"/>
    <x v="5"/>
    <s v="Low End"/>
    <x v="0"/>
    <x v="1"/>
    <n v="1380.8231232772457"/>
    <x v="869"/>
    <n v="5860841.9864061074"/>
    <n v="9023.5046774830043"/>
    <n v="12459863.911668917"/>
    <n v="4779.0494046773283"/>
    <n v="6599021.9252628097"/>
    <x v="869"/>
    <x v="855"/>
    <m/>
  </r>
  <r>
    <x v="5"/>
    <x v="5"/>
    <s v="Low End"/>
    <x v="0"/>
    <x v="49"/>
    <n v="814.71327648097747"/>
    <x v="870"/>
    <n v="1793992.238869543"/>
    <n v="4894.3326162996791"/>
    <n v="3987477.7620132263"/>
    <n v="2692.3404668426297"/>
    <n v="2193485.5231436836"/>
    <x v="870"/>
    <x v="856"/>
    <m/>
  </r>
  <r>
    <x v="5"/>
    <x v="5"/>
    <s v="Low End"/>
    <x v="0"/>
    <x v="44"/>
    <n v="1882.2648371703706"/>
    <x v="871"/>
    <n v="8807572.3426668625"/>
    <n v="10499.982368481731"/>
    <n v="19763747.603102028"/>
    <n v="5820.7405483415951"/>
    <n v="10956175.260435166"/>
    <x v="871"/>
    <x v="857"/>
    <m/>
  </r>
  <r>
    <x v="5"/>
    <x v="5"/>
    <s v="Low End"/>
    <x v="0"/>
    <x v="48"/>
    <n v="1034.4430757302634"/>
    <x v="872"/>
    <n v="2992356.4366096896"/>
    <n v="6518.5570043958533"/>
    <n v="6743076.1569502987"/>
    <n v="3625.8348171481498"/>
    <n v="3750719.7203406091"/>
    <x v="872"/>
    <x v="858"/>
    <m/>
  </r>
  <r>
    <x v="5"/>
    <x v="5"/>
    <s v="Low End"/>
    <x v="0"/>
    <x v="97"/>
    <n v="1062.1081355335248"/>
    <x v="873"/>
    <n v="3281007.8628983367"/>
    <n v="7153.1725402378534"/>
    <n v="7597442.7498616334"/>
    <n v="4064.0258204924103"/>
    <n v="4316434.8869632967"/>
    <x v="873"/>
    <x v="859"/>
    <m/>
  </r>
  <r>
    <x v="5"/>
    <x v="5"/>
    <s v="Low End"/>
    <x v="0"/>
    <x v="71"/>
    <n v="1513.9449151208185"/>
    <x v="874"/>
    <n v="5163403.0942650717"/>
    <n v="8786.3549254799818"/>
    <n v="13302057.361877177"/>
    <n v="5375.7928616330209"/>
    <n v="8138654.2676121052"/>
    <x v="874"/>
    <x v="860"/>
    <m/>
  </r>
  <r>
    <x v="5"/>
    <x v="5"/>
    <s v="Low End"/>
    <x v="0"/>
    <x v="1"/>
    <n v="829.77215863680647"/>
    <x v="875"/>
    <n v="1736867.2406923429"/>
    <n v="5466.0827563014009"/>
    <n v="4535603.2879836382"/>
    <n v="3372.8970274071462"/>
    <n v="2798736.0472912956"/>
    <x v="875"/>
    <x v="861"/>
    <m/>
  </r>
  <r>
    <x v="5"/>
    <x v="5"/>
    <s v="Low End"/>
    <x v="0"/>
    <x v="38"/>
    <n v="1637.9031761383965"/>
    <x v="876"/>
    <n v="5386625.3863959424"/>
    <n v="8848.9425135235724"/>
    <n v="14493711.048366345"/>
    <n v="5560.2100262371605"/>
    <n v="9107085.661970403"/>
    <x v="876"/>
    <x v="862"/>
    <m/>
  </r>
  <r>
    <x v="5"/>
    <x v="5"/>
    <s v="Low End"/>
    <x v="0"/>
    <x v="25"/>
    <n v="1256.7045343756304"/>
    <x v="877"/>
    <n v="3589306.5559968622"/>
    <n v="7843.4576358037402"/>
    <n v="9856908.7760977224"/>
    <n v="4987.3315872253124"/>
    <n v="6267602.2201008601"/>
    <x v="877"/>
    <x v="863"/>
    <m/>
  </r>
  <r>
    <x v="5"/>
    <x v="5"/>
    <s v="High End"/>
    <x v="1"/>
    <x v="52"/>
    <n v="939.53335952416103"/>
    <x v="878"/>
    <n v="2406595.3218513355"/>
    <n v="5176.7885657203969"/>
    <n v="4863765.5526975477"/>
    <n v="2615.309191459341"/>
    <n v="2457170.2308462122"/>
    <x v="878"/>
    <x v="864"/>
    <m/>
  </r>
  <r>
    <x v="5"/>
    <x v="5"/>
    <s v="High End"/>
    <x v="1"/>
    <x v="98"/>
    <n v="1204.9734403516898"/>
    <x v="879"/>
    <n v="3618296.2977256798"/>
    <n v="6179.5241743089591"/>
    <n v="7446162.5040535014"/>
    <n v="3176.7224721655284"/>
    <n v="3827866.2063278216"/>
    <x v="879"/>
    <x v="865"/>
    <m/>
  </r>
  <r>
    <x v="5"/>
    <x v="5"/>
    <s v="High End"/>
    <x v="1"/>
    <x v="40"/>
    <n v="1090.174956537634"/>
    <x v="880"/>
    <n v="3685391.5392061551"/>
    <n v="7115.9132544518434"/>
    <n v="7757590.4228976117"/>
    <n v="3735.3627133617615"/>
    <n v="4072198.8836914566"/>
    <x v="880"/>
    <x v="866"/>
    <m/>
  </r>
  <r>
    <x v="5"/>
    <x v="5"/>
    <s v="High End"/>
    <x v="1"/>
    <x v="82"/>
    <n v="842.38530818767595"/>
    <x v="881"/>
    <n v="2069891.3791945777"/>
    <n v="5431.2498956421232"/>
    <n v="4575205.1171847731"/>
    <n v="2974.071026215041"/>
    <n v="2505313.7379901954"/>
    <x v="881"/>
    <x v="867"/>
    <m/>
  </r>
  <r>
    <x v="5"/>
    <x v="5"/>
    <s v="High End"/>
    <x v="1"/>
    <x v="99"/>
    <n v="914.98726051450069"/>
    <x v="882"/>
    <n v="2295682.4518356905"/>
    <n v="6500.7883988418835"/>
    <n v="5948138.5682407822"/>
    <n v="3991.8108961990379"/>
    <n v="3652456.1164050917"/>
    <x v="882"/>
    <x v="868"/>
    <m/>
  </r>
  <r>
    <x v="5"/>
    <x v="5"/>
    <s v="High End"/>
    <x v="1"/>
    <x v="74"/>
    <n v="1765.920723575354"/>
    <x v="883"/>
    <n v="6999653.3400523551"/>
    <n v="10559.895812890578"/>
    <n v="18647938.854780082"/>
    <n v="6596.154266282203"/>
    <n v="11648285.514727727"/>
    <x v="883"/>
    <x v="869"/>
    <m/>
  </r>
  <r>
    <x v="5"/>
    <x v="5"/>
    <s v="High End"/>
    <x v="1"/>
    <x v="51"/>
    <n v="491.25057976861785"/>
    <x v="884"/>
    <n v="490489.55965124822"/>
    <n v="3157.9773668607704"/>
    <n v="1551358.2123665267"/>
    <n v="2159.5265153986265"/>
    <n v="1060868.6527152786"/>
    <x v="884"/>
    <x v="870"/>
    <m/>
  </r>
  <r>
    <x v="5"/>
    <x v="5"/>
    <s v="Low End"/>
    <x v="3"/>
    <x v="28"/>
    <n v="1291.348175890429"/>
    <x v="885"/>
    <n v="3936086.3548669345"/>
    <n v="5056.5052203576997"/>
    <n v="6529708.7926893476"/>
    <n v="2008.4609915788365"/>
    <n v="2593622.4378224132"/>
    <x v="885"/>
    <x v="871"/>
    <m/>
  </r>
  <r>
    <x v="5"/>
    <x v="5"/>
    <s v="Low End"/>
    <x v="3"/>
    <x v="55"/>
    <n v="843.82680133757242"/>
    <x v="886"/>
    <n v="2344632.5679462519"/>
    <n v="5691.3946733257126"/>
    <n v="4802551.3623421341"/>
    <n v="2912.8238051929247"/>
    <n v="2457918.7943958822"/>
    <x v="886"/>
    <x v="872"/>
    <m/>
  </r>
  <r>
    <x v="5"/>
    <x v="5"/>
    <s v="Low End"/>
    <x v="3"/>
    <x v="23"/>
    <n v="1423.7006980270774"/>
    <x v="887"/>
    <n v="5487029.6299981484"/>
    <n v="8891.0775766067054"/>
    <n v="12658233.352027861"/>
    <n v="5037.0163700610374"/>
    <n v="7171203.722029713"/>
    <x v="887"/>
    <x v="873"/>
    <m/>
  </r>
  <r>
    <x v="6"/>
    <x v="0"/>
    <s v="High End"/>
    <x v="2"/>
    <x v="56"/>
    <n v="839.51164971490493"/>
    <x v="888"/>
    <n v="2222985.0874457234"/>
    <n v="5261.5115254200146"/>
    <n v="4417100.220699342"/>
    <n v="2613.5612698152936"/>
    <n v="2194115.1332536186"/>
    <x v="888"/>
    <x v="874"/>
    <m/>
  </r>
  <r>
    <x v="6"/>
    <x v="0"/>
    <s v="High End"/>
    <x v="2"/>
    <x v="100"/>
    <n v="1763.7520686213772"/>
    <x v="889"/>
    <n v="8206577.1075619971"/>
    <n v="11206.308274886729"/>
    <n v="19765149.401440326"/>
    <n v="6553.3997093554053"/>
    <n v="11558572.293878328"/>
    <x v="889"/>
    <x v="875"/>
    <m/>
  </r>
  <r>
    <x v="6"/>
    <x v="0"/>
    <s v="High End"/>
    <x v="2"/>
    <x v="84"/>
    <n v="1600.592918770481"/>
    <x v="890"/>
    <n v="6495933.055115331"/>
    <n v="10001.779341596659"/>
    <n v="16008777.189264497"/>
    <n v="5943.3251406963591"/>
    <n v="9512844.1341491658"/>
    <x v="890"/>
    <x v="876"/>
    <m/>
  </r>
  <r>
    <x v="6"/>
    <x v="0"/>
    <s v="High End"/>
    <x v="2"/>
    <x v="32"/>
    <n v="1033.9093557201272"/>
    <x v="891"/>
    <n v="2514314.5656276094"/>
    <n v="6076.7223455145313"/>
    <n v="6282780.0851410292"/>
    <n v="3644.8703154336481"/>
    <n v="3768465.5195134198"/>
    <x v="891"/>
    <x v="877"/>
    <m/>
  </r>
  <r>
    <x v="6"/>
    <x v="0"/>
    <s v="High End"/>
    <x v="2"/>
    <x v="83"/>
    <n v="1790.5618857298712"/>
    <x v="892"/>
    <n v="6554225.0782072321"/>
    <n v="10163.670383784607"/>
    <n v="18198680.808326211"/>
    <n v="6503.2411462128548"/>
    <n v="11644455.730118979"/>
    <x v="892"/>
    <x v="878"/>
    <m/>
  </r>
  <r>
    <x v="6"/>
    <x v="0"/>
    <s v="High End"/>
    <x v="2"/>
    <x v="77"/>
    <n v="788.84617150212932"/>
    <x v="893"/>
    <n v="1228379.6395482044"/>
    <n v="5375.8324553084785"/>
    <n v="4240704.8510069847"/>
    <n v="3818.6471840545018"/>
    <n v="3012325.2114587803"/>
    <x v="893"/>
    <x v="879"/>
    <m/>
  </r>
  <r>
    <x v="6"/>
    <x v="0"/>
    <s v="Low End"/>
    <x v="0"/>
    <x v="61"/>
    <n v="221"/>
    <x v="894"/>
    <n v="60213.443366407402"/>
    <n v="523.54062824999914"/>
    <n v="115702.47884324982"/>
    <n v="251.08160849249958"/>
    <n v="55489.035476842415"/>
    <x v="894"/>
    <x v="880"/>
    <m/>
  </r>
  <r>
    <x v="6"/>
    <x v="0"/>
    <s v="Low End"/>
    <x v="0"/>
    <x v="72"/>
    <n v="211"/>
    <x v="895"/>
    <n v="54604.501101321497"/>
    <n v="508.74142175999907"/>
    <n v="107344.4399913598"/>
    <n v="249.95231701439957"/>
    <n v="52739.938890038306"/>
    <x v="895"/>
    <x v="881"/>
    <m/>
  </r>
  <r>
    <x v="6"/>
    <x v="0"/>
    <s v="Low End"/>
    <x v="0"/>
    <x v="0"/>
    <n v="206"/>
    <x v="896"/>
    <n v="51907.76128224111"/>
    <n v="501.39414741999911"/>
    <n v="103287.19436851982"/>
    <n v="249.41472371979955"/>
    <n v="51379.43308627871"/>
    <x v="896"/>
    <x v="882"/>
    <m/>
  </r>
  <r>
    <x v="6"/>
    <x v="0"/>
    <s v="Low End"/>
    <x v="0"/>
    <x v="38"/>
    <n v="206"/>
    <x v="897"/>
    <n v="51919.102283176704"/>
    <n v="501.5036938799991"/>
    <n v="103309.76093927982"/>
    <n v="249.46921677719956"/>
    <n v="51390.658656103114"/>
    <x v="897"/>
    <x v="882"/>
    <m/>
  </r>
  <r>
    <x v="6"/>
    <x v="0"/>
    <s v="Low End"/>
    <x v="0"/>
    <x v="101"/>
    <n v="904"/>
    <x v="898"/>
    <n v="740923.98310399905"/>
    <n v="1831.7769769599975"/>
    <n v="1655926.3871718377"/>
    <n v="1012.1708009599985"/>
    <n v="915002.40406783868"/>
    <x v="898"/>
    <x v="883"/>
    <m/>
  </r>
  <r>
    <x v="6"/>
    <x v="0"/>
    <s v="Low End"/>
    <x v="0"/>
    <x v="2"/>
    <n v="904"/>
    <x v="899"/>
    <n v="740110.85318399919"/>
    <n v="1971.4420959999982"/>
    <n v="1782183.6547839984"/>
    <n v="1152.7353999999991"/>
    <n v="1042072.8015999992"/>
    <x v="899"/>
    <x v="884"/>
    <m/>
  </r>
  <r>
    <x v="6"/>
    <x v="0"/>
    <s v="High End"/>
    <x v="1"/>
    <x v="102"/>
    <n v="476"/>
    <x v="900"/>
    <n v="418003.42996793857"/>
    <n v="1758.0537623199984"/>
    <n v="836833.59086431924"/>
    <n v="879.8952960007997"/>
    <n v="418830.16089638066"/>
    <x v="900"/>
    <x v="885"/>
    <m/>
  </r>
  <r>
    <x v="6"/>
    <x v="1"/>
    <s v="High End"/>
    <x v="1"/>
    <x v="65"/>
    <n v="279"/>
    <x v="901"/>
    <n v="105757.90425566983"/>
    <n v="628.6548829999989"/>
    <n v="175394.71235699969"/>
    <n v="249.59429426999952"/>
    <n v="69636.808101329865"/>
    <x v="901"/>
    <x v="886"/>
    <m/>
  </r>
  <r>
    <x v="6"/>
    <x v="1"/>
    <s v="High End"/>
    <x v="1"/>
    <x v="49"/>
    <n v="279"/>
    <x v="902"/>
    <n v="110970.94064892642"/>
    <n v="688.79824833999885"/>
    <n v="192174.71128685967"/>
    <n v="291.05294135459951"/>
    <n v="81203.770637933252"/>
    <x v="902"/>
    <x v="887"/>
    <m/>
  </r>
  <r>
    <x v="6"/>
    <x v="1"/>
    <s v="High End"/>
    <x v="1"/>
    <x v="5"/>
    <n v="250"/>
    <x v="903"/>
    <n v="84081.214923749998"/>
    <n v="594.6729345"/>
    <n v="148668.23362499999"/>
    <n v="258.34807480500001"/>
    <n v="64587.018701249996"/>
    <x v="903"/>
    <x v="888"/>
    <m/>
  </r>
  <r>
    <x v="6"/>
    <x v="1"/>
    <s v="High End"/>
    <x v="1"/>
    <x v="64"/>
    <n v="192"/>
    <x v="904"/>
    <n v="48177.785004057507"/>
    <n v="503.67955987999909"/>
    <n v="96706.475496959829"/>
    <n v="252.75359631719957"/>
    <n v="48528.690492902322"/>
    <x v="904"/>
    <x v="889"/>
    <m/>
  </r>
  <r>
    <x v="6"/>
    <x v="1"/>
    <s v="High End"/>
    <x v="1"/>
    <x v="16"/>
    <n v="968"/>
    <x v="905"/>
    <n v="963073.26719999849"/>
    <n v="2024.7060678399969"/>
    <n v="1959915.4736691171"/>
    <n v="1029.7956678399985"/>
    <n v="996842.2064691186"/>
    <x v="905"/>
    <x v="890"/>
    <m/>
  </r>
  <r>
    <x v="6"/>
    <x v="1"/>
    <s v="High End"/>
    <x v="1"/>
    <x v="88"/>
    <n v="932"/>
    <x v="906"/>
    <n v="892967.18759999855"/>
    <n v="1962.5779462799971"/>
    <n v="1829122.6459329573"/>
    <n v="1004.4586462799987"/>
    <n v="936155.45833295875"/>
    <x v="906"/>
    <x v="891"/>
    <m/>
  </r>
  <r>
    <x v="6"/>
    <x v="1"/>
    <s v="High End"/>
    <x v="1"/>
    <x v="74"/>
    <n v="866"/>
    <x v="907"/>
    <n v="780422.96249999769"/>
    <n v="1870.5121524999945"/>
    <n v="1619863.5240649953"/>
    <n v="969.33090249999714"/>
    <n v="839440.56156499765"/>
    <x v="907"/>
    <x v="892"/>
    <m/>
  </r>
  <r>
    <x v="6"/>
    <x v="1"/>
    <s v="High End"/>
    <x v="1"/>
    <x v="19"/>
    <n v="160"/>
    <x v="908"/>
    <n v="32010.237230399947"/>
    <n v="446.56929899999932"/>
    <n v="71451.087839999891"/>
    <n v="246.50531630999964"/>
    <n v="39440.850609599947"/>
    <x v="908"/>
    <x v="893"/>
    <m/>
  </r>
  <r>
    <x v="6"/>
    <x v="1"/>
    <s v="High End"/>
    <x v="1"/>
    <x v="22"/>
    <n v="476"/>
    <x v="909"/>
    <n v="232314.0371999997"/>
    <n v="1098.8020679999984"/>
    <n v="523029.78436799924"/>
    <n v="610.74736799999903"/>
    <n v="290715.74716799951"/>
    <x v="909"/>
    <x v="894"/>
    <m/>
  </r>
  <r>
    <x v="6"/>
    <x v="1"/>
    <s v="High End"/>
    <x v="1"/>
    <x v="20"/>
    <n v="111"/>
    <x v="910"/>
    <n v="13698.552038219677"/>
    <n v="361.63565716999943"/>
    <n v="40141.557945869936"/>
    <n v="238.22527844729964"/>
    <n v="26443.005907650258"/>
    <x v="910"/>
    <x v="895"/>
    <m/>
  </r>
  <r>
    <x v="6"/>
    <x v="1"/>
    <s v="High End"/>
    <x v="1"/>
    <x v="78"/>
    <n v="106"/>
    <x v="911"/>
    <n v="11611.447815681759"/>
    <n v="349.99124362999879"/>
    <n v="37099.071824779872"/>
    <n v="240.44928310469919"/>
    <n v="25487.624009098115"/>
    <x v="911"/>
    <x v="896"/>
    <m/>
  </r>
  <r>
    <x v="6"/>
    <x v="1"/>
    <s v="Low End"/>
    <x v="1"/>
    <x v="54"/>
    <n v="983"/>
    <x v="912"/>
    <n v="989673.19379999873"/>
    <n v="2043.5886725599976"/>
    <n v="2008847.6651264776"/>
    <n v="1036.8000725599989"/>
    <n v="1019174.4713264789"/>
    <x v="912"/>
    <x v="897"/>
    <m/>
  </r>
  <r>
    <x v="6"/>
    <x v="1"/>
    <s v="Low End"/>
    <x v="3"/>
    <x v="10"/>
    <n v="549"/>
    <x v="913"/>
    <n v="358528.48446166323"/>
    <n v="1096.7422540199982"/>
    <n v="602111.49745697901"/>
    <n v="443.68490527379925"/>
    <n v="243583.01299531577"/>
    <x v="913"/>
    <x v="898"/>
    <m/>
  </r>
  <r>
    <x v="6"/>
    <x v="1"/>
    <s v="Low End"/>
    <x v="3"/>
    <x v="45"/>
    <n v="254"/>
    <x v="914"/>
    <n v="64542.541374095075"/>
    <n v="535.16449547999889"/>
    <n v="135931.78185191972"/>
    <n v="281.06000188119936"/>
    <n v="71389.240477824642"/>
    <x v="914"/>
    <x v="899"/>
    <m/>
  </r>
  <r>
    <x v="6"/>
    <x v="1"/>
    <s v="Low End"/>
    <x v="3"/>
    <x v="68"/>
    <n v="223"/>
    <x v="915"/>
    <n v="49844.226798567521"/>
    <n v="494.66197451999926"/>
    <n v="110309.62031795984"/>
    <n v="271.14526241879963"/>
    <n v="60465.393519392317"/>
    <x v="915"/>
    <x v="900"/>
    <m/>
  </r>
  <r>
    <x v="6"/>
    <x v="1"/>
    <s v="Low End"/>
    <x v="3"/>
    <x v="26"/>
    <n v="549"/>
    <x v="916"/>
    <n v="336092.60294639954"/>
    <n v="1365.3565599999988"/>
    <n v="749580.75143999932"/>
    <n v="753.16602639999962"/>
    <n v="413488.14849359979"/>
    <x v="916"/>
    <x v="901"/>
    <m/>
  </r>
  <r>
    <x v="6"/>
    <x v="1"/>
    <s v="Low End"/>
    <x v="3"/>
    <x v="25"/>
    <n v="207"/>
    <x v="917"/>
    <n v="43125.539548991328"/>
    <n v="475.05061241999925"/>
    <n v="98335.476770939844"/>
    <n v="266.71467256979963"/>
    <n v="55209.937221948516"/>
    <x v="917"/>
    <x v="902"/>
    <m/>
  </r>
  <r>
    <x v="6"/>
    <x v="1"/>
    <s v="Low End"/>
    <x v="3"/>
    <x v="45"/>
    <n v="177"/>
    <x v="918"/>
    <n v="31489.323288329935"/>
    <n v="431.59485899999913"/>
    <n v="76392.290042999841"/>
    <n v="253.68907770999951"/>
    <n v="44902.966754669906"/>
    <x v="918"/>
    <x v="903"/>
    <m/>
  </r>
  <r>
    <x v="6"/>
    <x v="1"/>
    <s v="Low End"/>
    <x v="3"/>
    <x v="49"/>
    <n v="177"/>
    <x v="919"/>
    <n v="32508.913134866332"/>
    <n v="450.14572871999911"/>
    <n v="79675.793983439842"/>
    <n v="266.47955281679947"/>
    <n v="47166.880848573506"/>
    <x v="919"/>
    <x v="904"/>
    <m/>
  </r>
  <r>
    <x v="6"/>
    <x v="1"/>
    <s v="High End"/>
    <x v="2"/>
    <x v="2"/>
    <n v="390"/>
    <x v="920"/>
    <n v="318688.65985787945"/>
    <n v="1703.7531931999979"/>
    <n v="664463.74534799915"/>
    <n v="886.60278330799929"/>
    <n v="345775.0854901197"/>
    <x v="920"/>
    <x v="905"/>
    <m/>
  </r>
  <r>
    <x v="6"/>
    <x v="1"/>
    <s v="High End"/>
    <x v="2"/>
    <x v="83"/>
    <n v="341"/>
    <x v="921"/>
    <n v="175778.11193150977"/>
    <n v="1280.3138809999991"/>
    <n v="436587.03342099971"/>
    <n v="764.83554688999982"/>
    <n v="260808.92148948993"/>
    <x v="921"/>
    <x v="906"/>
    <m/>
  </r>
  <r>
    <x v="6"/>
    <x v="1"/>
    <s v="High End"/>
    <x v="2"/>
    <x v="26"/>
    <n v="341"/>
    <x v="922"/>
    <n v="185591.33240001061"/>
    <n v="872.75825078999867"/>
    <n v="297610.56351938954"/>
    <n v="328.5021440450995"/>
    <n v="112019.23111937894"/>
    <x v="922"/>
    <x v="907"/>
    <m/>
  </r>
  <r>
    <x v="6"/>
    <x v="1"/>
    <s v="High End"/>
    <x v="2"/>
    <x v="84"/>
    <n v="996"/>
    <x v="923"/>
    <n v="1123904.5271999987"/>
    <n v="2149.4381999999973"/>
    <n v="2140840.4471999975"/>
    <n v="1021.0199999999986"/>
    <n v="1016935.9199999988"/>
    <x v="923"/>
    <x v="908"/>
    <m/>
  </r>
  <r>
    <x v="6"/>
    <x v="1"/>
    <s v="High End"/>
    <x v="2"/>
    <x v="35"/>
    <n v="175"/>
    <x v="924"/>
    <n v="41707.380986249926"/>
    <n v="492.891584999999"/>
    <n v="86256.02737499983"/>
    <n v="254.56369364999944"/>
    <n v="44548.646388749905"/>
    <x v="924"/>
    <x v="909"/>
    <m/>
  </r>
  <r>
    <x v="6"/>
    <x v="1"/>
    <s v="High End"/>
    <x v="2"/>
    <x v="32"/>
    <n v="865"/>
    <x v="925"/>
    <n v="848260.43782499887"/>
    <n v="2054.3006239499973"/>
    <n v="1776970.0397167476"/>
    <n v="1073.6527189499986"/>
    <n v="928709.60189174872"/>
    <x v="925"/>
    <x v="910"/>
    <m/>
  </r>
  <r>
    <x v="6"/>
    <x v="2"/>
    <s v="High End"/>
    <x v="2"/>
    <x v="10"/>
    <n v="390"/>
    <x v="926"/>
    <n v="173117.02589999972"/>
    <n v="1054.1183099999982"/>
    <n v="411106.1408999993"/>
    <n v="610.22849999999903"/>
    <n v="237989.11499999958"/>
    <x v="926"/>
    <x v="911"/>
    <m/>
  </r>
  <r>
    <x v="6"/>
    <x v="2"/>
    <s v="Low End"/>
    <x v="0"/>
    <x v="2"/>
    <n v="320"/>
    <x v="927"/>
    <n v="175091.3998079992"/>
    <n v="1301.0012399999964"/>
    <n v="416320.39679999882"/>
    <n v="753.84061559999896"/>
    <n v="241228.99699199962"/>
    <x v="927"/>
    <x v="912"/>
    <m/>
  </r>
  <r>
    <x v="6"/>
    <x v="2"/>
    <s v="Low End"/>
    <x v="0"/>
    <x v="103"/>
    <n v="320"/>
    <x v="928"/>
    <n v="184484.81670143912"/>
    <n v="895.48752319999585"/>
    <n v="286556.00742399867"/>
    <n v="318.97247100799859"/>
    <n v="102071.19072255955"/>
    <x v="928"/>
    <x v="913"/>
    <m/>
  </r>
  <r>
    <x v="6"/>
    <x v="2"/>
    <s v="Low End"/>
    <x v="0"/>
    <x v="87"/>
    <n v="211"/>
    <x v="929"/>
    <n v="85984.459716262398"/>
    <n v="676.85508307999669"/>
    <n v="142816.42252987929"/>
    <n v="269.34579532519859"/>
    <n v="56831.96281361689"/>
    <x v="929"/>
    <x v="914"/>
    <m/>
  </r>
  <r>
    <x v="6"/>
    <x v="2"/>
    <s v="Low End"/>
    <x v="0"/>
    <x v="81"/>
    <n v="293"/>
    <x v="930"/>
    <n v="113377.1525827865"/>
    <n v="657.51020383999594"/>
    <n v="192650.48972511882"/>
    <n v="270.55746464959833"/>
    <n v="79273.337142332326"/>
    <x v="930"/>
    <x v="915"/>
    <m/>
  </r>
  <r>
    <x v="6"/>
    <x v="2"/>
    <s v="High End"/>
    <x v="1"/>
    <x v="52"/>
    <n v="291"/>
    <x v="931"/>
    <n v="123112.45211869096"/>
    <n v="703.88716376999571"/>
    <n v="204831.16465706876"/>
    <n v="280.82031800129829"/>
    <n v="81718.712538377804"/>
    <x v="931"/>
    <x v="916"/>
    <m/>
  </r>
  <r>
    <x v="6"/>
    <x v="2"/>
    <s v="High End"/>
    <x v="1"/>
    <x v="1"/>
    <n v="270"/>
    <x v="932"/>
    <n v="103395.84186743952"/>
    <n v="655.8889111999971"/>
    <n v="177090.00602399922"/>
    <n v="272.94134872799884"/>
    <n v="73694.164156559695"/>
    <x v="932"/>
    <x v="917"/>
    <m/>
  </r>
  <r>
    <x v="6"/>
    <x v="2"/>
    <s v="High End"/>
    <x v="1"/>
    <x v="40"/>
    <n v="981"/>
    <x v="933"/>
    <n v="1015964.5076999954"/>
    <n v="2102.8709293199909"/>
    <n v="2062916.381662911"/>
    <n v="1067.2292293199955"/>
    <n v="1046951.8739629156"/>
    <x v="933"/>
    <x v="918"/>
    <m/>
  </r>
  <r>
    <x v="6"/>
    <x v="2"/>
    <s v="High End"/>
    <x v="1"/>
    <x v="65"/>
    <n v="146"/>
    <x v="934"/>
    <n v="26835.688480955869"/>
    <n v="435.6696305999979"/>
    <n v="63607.766067599696"/>
    <n v="251.86354511399881"/>
    <n v="36772.077586643827"/>
    <x v="934"/>
    <x v="919"/>
    <m/>
  </r>
  <r>
    <x v="6"/>
    <x v="2"/>
    <s v="Low End"/>
    <x v="3"/>
    <x v="25"/>
    <n v="320"/>
    <x v="935"/>
    <n v="134248.10111999916"/>
    <n v="737.82359999999539"/>
    <n v="236103.55199999851"/>
    <n v="318.29828399999798"/>
    <n v="101855.45087999935"/>
    <x v="935"/>
    <x v="920"/>
    <m/>
  </r>
  <r>
    <x v="6"/>
    <x v="2"/>
    <s v="Low End"/>
    <x v="3"/>
    <x v="30"/>
    <n v="320"/>
    <x v="936"/>
    <n v="142225.4026547191"/>
    <n v="817.98188159999484"/>
    <n v="261754.20211199834"/>
    <n v="373.52749830399762"/>
    <n v="119528.79945727924"/>
    <x v="936"/>
    <x v="921"/>
    <m/>
  </r>
  <r>
    <x v="6"/>
    <x v="2"/>
    <s v="Low End"/>
    <x v="3"/>
    <x v="89"/>
    <n v="273"/>
    <x v="937"/>
    <n v="103024.13386495183"/>
    <n v="700.29888620999679"/>
    <n v="191181.59593532913"/>
    <n v="322.92110648489853"/>
    <n v="88157.462070377296"/>
    <x v="937"/>
    <x v="922"/>
    <m/>
  </r>
  <r>
    <x v="6"/>
    <x v="2"/>
    <s v="Low End"/>
    <x v="3"/>
    <x v="66"/>
    <n v="208"/>
    <x v="938"/>
    <n v="65283.073438668478"/>
    <n v="618.09332255999709"/>
    <n v="128563.41109247939"/>
    <n v="304.23239256639863"/>
    <n v="63280.337653810915"/>
    <x v="938"/>
    <x v="923"/>
    <m/>
  </r>
  <r>
    <x v="6"/>
    <x v="2"/>
    <s v="Low End"/>
    <x v="3"/>
    <x v="44"/>
    <n v="214"/>
    <x v="939"/>
    <n v="47455.459328744168"/>
    <n v="498.8749446599976"/>
    <n v="106759.23815723948"/>
    <n v="277.1204618153987"/>
    <n v="59303.778828495313"/>
    <x v="939"/>
    <x v="924"/>
    <m/>
  </r>
  <r>
    <x v="6"/>
    <x v="2"/>
    <s v="Low End"/>
    <x v="3"/>
    <x v="24"/>
    <n v="178"/>
    <x v="940"/>
    <n v="33661.522392791783"/>
    <n v="459.69250439999706"/>
    <n v="81825.265783199473"/>
    <n v="270.58282803599832"/>
    <n v="48163.74339040769"/>
    <x v="940"/>
    <x v="925"/>
    <m/>
  </r>
  <r>
    <x v="6"/>
    <x v="2"/>
    <s v="High End"/>
    <x v="2"/>
    <x v="33"/>
    <n v="302"/>
    <x v="941"/>
    <n v="143263.11520919809"/>
    <n v="766.54351673999633"/>
    <n v="231496.14205547891"/>
    <n v="292.16234055059869"/>
    <n v="88233.026846280816"/>
    <x v="941"/>
    <x v="926"/>
    <m/>
  </r>
  <r>
    <x v="6"/>
    <x v="2"/>
    <s v="High End"/>
    <x v="2"/>
    <x v="9"/>
    <n v="275"/>
    <x v="942"/>
    <n v="115598.26162706209"/>
    <n v="702.50690324999766"/>
    <n v="193189.39839374935"/>
    <n v="282.14958824249914"/>
    <n v="77591.136766687254"/>
    <x v="942"/>
    <x v="927"/>
    <m/>
  </r>
  <r>
    <x v="6"/>
    <x v="2"/>
    <s v="High End"/>
    <x v="2"/>
    <x v="57"/>
    <n v="250"/>
    <x v="943"/>
    <n v="93957.103687499664"/>
    <n v="652.09972499999765"/>
    <n v="163024.93124999941"/>
    <n v="276.27131024999898"/>
    <n v="69067.827562499748"/>
    <x v="943"/>
    <x v="928"/>
    <m/>
  </r>
  <r>
    <x v="6"/>
    <x v="2"/>
    <s v="High End"/>
    <x v="2"/>
    <x v="66"/>
    <n v="213"/>
    <x v="944"/>
    <n v="66666.800458779893"/>
    <n v="583.23241133999727"/>
    <n v="124228.50361541942"/>
    <n v="270.24273782459869"/>
    <n v="57561.703156639531"/>
    <x v="944"/>
    <x v="929"/>
    <m/>
  </r>
  <r>
    <x v="6"/>
    <x v="2"/>
    <s v="Low End"/>
    <x v="0"/>
    <x v="49"/>
    <n v="345"/>
    <x v="945"/>
    <n v="212277.8981899333"/>
    <n v="1409.8286632999927"/>
    <n v="486390.88883849751"/>
    <n v="794.5304076769977"/>
    <n v="274112.99064856418"/>
    <x v="945"/>
    <x v="930"/>
    <m/>
  </r>
  <r>
    <x v="6"/>
    <x v="3"/>
    <s v="Low End"/>
    <x v="0"/>
    <x v="72"/>
    <n v="301"/>
    <x v="946"/>
    <n v="166361.15750764933"/>
    <n v="1342.4723949699933"/>
    <n v="404084.19088596798"/>
    <n v="789.77751952929782"/>
    <n v="237723.03337831865"/>
    <x v="946"/>
    <x v="931"/>
    <m/>
  </r>
  <r>
    <x v="6"/>
    <x v="3"/>
    <s v="Low End"/>
    <x v="0"/>
    <x v="14"/>
    <n v="295"/>
    <x v="947"/>
    <n v="158119.53263798892"/>
    <n v="820.80398619999448"/>
    <n v="242137.17592899836"/>
    <n v="284.80557047799812"/>
    <n v="84017.643291009445"/>
    <x v="947"/>
    <x v="932"/>
    <m/>
  </r>
  <r>
    <x v="6"/>
    <x v="3"/>
    <s v="Low End"/>
    <x v="0"/>
    <x v="62"/>
    <n v="288"/>
    <x v="948"/>
    <n v="153393.10617415555"/>
    <n v="820.16312255999344"/>
    <n v="236206.9792972781"/>
    <n v="287.54817056639774"/>
    <n v="82813.873123122554"/>
    <x v="948"/>
    <x v="933"/>
    <m/>
  </r>
  <r>
    <x v="6"/>
    <x v="3"/>
    <s v="Low End"/>
    <x v="0"/>
    <x v="48"/>
    <n v="263"/>
    <x v="949"/>
    <n v="92398.166256067329"/>
    <n v="623.83249376999481"/>
    <n v="164067.94586150863"/>
    <n v="272.50866770129772"/>
    <n v="71669.779605441305"/>
    <x v="949"/>
    <x v="934"/>
    <m/>
  </r>
  <r>
    <x v="6"/>
    <x v="3"/>
    <s v="High End"/>
    <x v="1"/>
    <x v="20"/>
    <n v="316"/>
    <x v="950"/>
    <n v="204749.18719368288"/>
    <n v="1461.016663879991"/>
    <n v="461681.26578607719"/>
    <n v="813.07619807719709"/>
    <n v="256932.0785923943"/>
    <x v="950"/>
    <x v="935"/>
    <m/>
  </r>
  <r>
    <x v="6"/>
    <x v="3"/>
    <s v="High End"/>
    <x v="1"/>
    <x v="22"/>
    <n v="293"/>
    <x v="951"/>
    <n v="176040.67643996098"/>
    <n v="1405.4503912799928"/>
    <n v="411796.96464503789"/>
    <n v="804.62896998319763"/>
    <n v="235756.28820507691"/>
    <x v="951"/>
    <x v="936"/>
    <m/>
  </r>
  <r>
    <x v="6"/>
    <x v="3"/>
    <s v="High End"/>
    <x v="1"/>
    <x v="82"/>
    <n v="258"/>
    <x v="952"/>
    <n v="140320.58429005803"/>
    <n v="842.87365703999308"/>
    <n v="217461.40351631821"/>
    <n v="298.99542335759759"/>
    <n v="77140.819226260181"/>
    <x v="952"/>
    <x v="937"/>
    <m/>
  </r>
  <r>
    <x v="6"/>
    <x v="3"/>
    <s v="High End"/>
    <x v="1"/>
    <x v="19"/>
    <n v="249"/>
    <x v="953"/>
    <n v="131414.11325145073"/>
    <n v="824.50991321999334"/>
    <n v="205302.96839177835"/>
    <n v="296.7423901217976"/>
    <n v="73888.855140327621"/>
    <x v="953"/>
    <x v="938"/>
    <m/>
  </r>
  <r>
    <x v="6"/>
    <x v="3"/>
    <s v="High End"/>
    <x v="1"/>
    <x v="17"/>
    <n v="244"/>
    <x v="954"/>
    <n v="125177.45854722797"/>
    <n v="805.20055191999461"/>
    <n v="196468.93466847867"/>
    <n v="292.17818082479801"/>
    <n v="71291.4761212507"/>
    <x v="954"/>
    <x v="939"/>
    <m/>
  </r>
  <r>
    <x v="6"/>
    <x v="3"/>
    <s v="High End"/>
    <x v="1"/>
    <x v="92"/>
    <n v="252"/>
    <x v="955"/>
    <n v="92294.176562984852"/>
    <n v="645.38365287999477"/>
    <n v="162636.68052575868"/>
    <n v="279.13692048719776"/>
    <n v="70342.50396277383"/>
    <x v="955"/>
    <x v="940"/>
    <m/>
  </r>
  <r>
    <x v="6"/>
    <x v="3"/>
    <s v="High End"/>
    <x v="1"/>
    <x v="11"/>
    <n v="195"/>
    <x v="956"/>
    <n v="53028.017423452053"/>
    <n v="541.35782544999552"/>
    <n v="105564.77596274913"/>
    <n v="269.4192745604978"/>
    <n v="52536.75853929708"/>
    <x v="956"/>
    <x v="941"/>
    <m/>
  </r>
  <r>
    <x v="6"/>
    <x v="3"/>
    <s v="Low End"/>
    <x v="3"/>
    <x v="79"/>
    <n v="468"/>
    <x v="957"/>
    <n v="272097.81211391819"/>
    <n v="969.69542399999341"/>
    <n v="453817.45843199693"/>
    <n v="388.28984255999728"/>
    <n v="181719.64631807874"/>
    <x v="957"/>
    <x v="942"/>
    <m/>
  </r>
  <r>
    <x v="6"/>
    <x v="3"/>
    <s v="Low End"/>
    <x v="3"/>
    <x v="66"/>
    <n v="344"/>
    <x v="958"/>
    <n v="159147.7366268147"/>
    <n v="818.25409439999339"/>
    <n v="281479.40847359772"/>
    <n v="355.61532513599713"/>
    <n v="122331.67184678302"/>
    <x v="958"/>
    <x v="943"/>
    <m/>
  </r>
  <r>
    <x v="6"/>
    <x v="3"/>
    <s v="Low End"/>
    <x v="3"/>
    <x v="68"/>
    <n v="338"/>
    <x v="959"/>
    <n v="154342.38318151512"/>
    <n v="810.5065153799934"/>
    <n v="273951.20219843776"/>
    <n v="353.87224561219716"/>
    <n v="119608.81901692264"/>
    <x v="959"/>
    <x v="944"/>
    <m/>
  </r>
  <r>
    <x v="6"/>
    <x v="3"/>
    <s v="Low End"/>
    <x v="3"/>
    <x v="1"/>
    <n v="214"/>
    <x v="960"/>
    <n v="71746.993173787312"/>
    <n v="656.09297819999369"/>
    <n v="140403.89733479865"/>
    <n v="320.82665495799694"/>
    <n v="68656.904161011335"/>
    <x v="960"/>
    <x v="945"/>
    <m/>
  </r>
  <r>
    <x v="6"/>
    <x v="4"/>
    <s v="Low End"/>
    <x v="3"/>
    <x v="56"/>
    <n v="194"/>
    <x v="961"/>
    <n v="60323.076739362703"/>
    <n v="621.92804687999489"/>
    <n v="120654.04109471901"/>
    <n v="310.98435234719744"/>
    <n v="60330.964355356307"/>
    <x v="961"/>
    <x v="946"/>
    <m/>
  </r>
  <r>
    <x v="6"/>
    <x v="4"/>
    <s v="High End"/>
    <x v="2"/>
    <x v="66"/>
    <n v="382"/>
    <x v="962"/>
    <n v="243858.64847644005"/>
    <n v="1459.5646300999924"/>
    <n v="557553.68869819713"/>
    <n v="821.19120476899752"/>
    <n v="313695.04022175708"/>
    <x v="962"/>
    <x v="947"/>
    <m/>
  </r>
  <r>
    <x v="6"/>
    <x v="4"/>
    <s v="High End"/>
    <x v="2"/>
    <x v="63"/>
    <n v="349"/>
    <x v="963"/>
    <n v="204606.9324558994"/>
    <n v="904.36563905999128"/>
    <n v="315623.60803193698"/>
    <n v="318.099356951397"/>
    <n v="111016.67557603758"/>
    <x v="963"/>
    <x v="948"/>
    <m/>
  </r>
  <r>
    <x v="6"/>
    <x v="4"/>
    <s v="High End"/>
    <x v="2"/>
    <x v="90"/>
    <n v="211"/>
    <x v="964"/>
    <n v="67558.692878733651"/>
    <n v="599.36309861999507"/>
    <n v="126465.61380881896"/>
    <n v="279.17972004779767"/>
    <n v="58906.920930085311"/>
    <x v="964"/>
    <x v="949"/>
    <m/>
  </r>
  <r>
    <x v="6"/>
    <x v="4"/>
    <s v="High End"/>
    <x v="2"/>
    <x v="29"/>
    <n v="183"/>
    <x v="965"/>
    <n v="49051.610537241184"/>
    <n v="540.37838591999559"/>
    <n v="98889.244623359191"/>
    <n v="272.33679828479785"/>
    <n v="49837.634086118007"/>
    <x v="965"/>
    <x v="950"/>
    <m/>
  </r>
  <r>
    <x v="6"/>
    <x v="4"/>
    <s v="Low End"/>
    <x v="0"/>
    <x v="30"/>
    <n v="385"/>
    <x v="966"/>
    <n v="270964.03269011667"/>
    <n v="1516.8109751999878"/>
    <n v="583972.22545199527"/>
    <n v="813.00829288799639"/>
    <n v="313008.1927618786"/>
    <x v="966"/>
    <x v="951"/>
    <m/>
  </r>
  <r>
    <x v="6"/>
    <x v="4"/>
    <s v="Low End"/>
    <x v="0"/>
    <x v="39"/>
    <n v="360"/>
    <x v="967"/>
    <n v="236979.61320239739"/>
    <n v="1464.5229139999892"/>
    <n v="527228.24903999607"/>
    <n v="806.24621065999645"/>
    <n v="290248.6358375987"/>
    <x v="967"/>
    <x v="952"/>
    <m/>
  </r>
  <r>
    <x v="6"/>
    <x v="4"/>
    <s v="Low End"/>
    <x v="0"/>
    <x v="0"/>
    <n v="220"/>
    <x v="968"/>
    <n v="97220.577071639011"/>
    <n v="726.31269019999274"/>
    <n v="159788.79184399839"/>
    <n v="284.40097623799721"/>
    <n v="62568.214772359381"/>
    <x v="968"/>
    <x v="953"/>
    <m/>
  </r>
  <r>
    <x v="6"/>
    <x v="4"/>
    <s v="Low End"/>
    <x v="0"/>
    <x v="81"/>
    <n v="710"/>
    <x v="969"/>
    <n v="501077.92049999459"/>
    <n v="1435.0135499999844"/>
    <n v="1018859.6204999889"/>
    <n v="729.26999999999202"/>
    <n v="517781.69999999431"/>
    <x v="969"/>
    <x v="954"/>
    <m/>
  </r>
  <r>
    <x v="6"/>
    <x v="4"/>
    <s v="Low End"/>
    <x v="0"/>
    <x v="104"/>
    <n v="710"/>
    <x v="970"/>
    <n v="501278.55229999457"/>
    <n v="1658.3588872999817"/>
    <n v="1177434.8099829869"/>
    <n v="952.33275729998934"/>
    <n v="676156.25768299238"/>
    <x v="970"/>
    <x v="955"/>
    <m/>
  </r>
  <r>
    <x v="6"/>
    <x v="4"/>
    <s v="Low End"/>
    <x v="0"/>
    <x v="81"/>
    <n v="502"/>
    <x v="971"/>
    <n v="250643.68240799726"/>
    <n v="1192.5568863599869"/>
    <n v="598663.55695271341"/>
    <n v="693.26668235999239"/>
    <n v="348019.87454471615"/>
    <x v="971"/>
    <x v="956"/>
    <m/>
  </r>
  <r>
    <x v="6"/>
    <x v="4"/>
    <s v="High End"/>
    <x v="1"/>
    <x v="92"/>
    <n v="408"/>
    <x v="972"/>
    <n v="332855.08387199632"/>
    <n v="1651.0363999999872"/>
    <n v="673622.8511999948"/>
    <n v="835.21511599999621"/>
    <n v="340767.76732799847"/>
    <x v="972"/>
    <x v="957"/>
    <m/>
  </r>
  <r>
    <x v="6"/>
    <x v="4"/>
    <s v="High End"/>
    <x v="1"/>
    <x v="74"/>
    <n v="386"/>
    <x v="973"/>
    <n v="300466.46949037991"/>
    <n v="1609.6349765199877"/>
    <n v="621319.10093671526"/>
    <n v="831.22443379879621"/>
    <n v="320852.63144633535"/>
    <x v="973"/>
    <x v="958"/>
    <m/>
  </r>
  <r>
    <x v="6"/>
    <x v="4"/>
    <s v="High End"/>
    <x v="1"/>
    <x v="6"/>
    <n v="324"/>
    <x v="974"/>
    <n v="215440.43837026824"/>
    <n v="1481.1533051599904"/>
    <n v="479893.67087183689"/>
    <n v="816.21368056039705"/>
    <n v="264453.23250156862"/>
    <x v="974"/>
    <x v="959"/>
    <m/>
  </r>
  <r>
    <x v="6"/>
    <x v="4"/>
    <s v="High End"/>
    <x v="1"/>
    <x v="40"/>
    <n v="259"/>
    <x v="975"/>
    <n v="147363.18847072087"/>
    <n v="880.99246662998905"/>
    <n v="228177.04885716716"/>
    <n v="312.0226269746961"/>
    <n v="80813.860386446293"/>
    <x v="975"/>
    <x v="960"/>
    <m/>
  </r>
  <r>
    <x v="6"/>
    <x v="4"/>
    <s v="High End"/>
    <x v="1"/>
    <x v="75"/>
    <n v="335"/>
    <x v="976"/>
    <n v="176711.28461329776"/>
    <n v="835.13345799998967"/>
    <n v="279769.70842999656"/>
    <n v="307.63708601999633"/>
    <n v="103058.42381669881"/>
    <x v="976"/>
    <x v="961"/>
    <m/>
  </r>
  <r>
    <x v="6"/>
    <x v="4"/>
    <s v="High End"/>
    <x v="1"/>
    <x v="65"/>
    <n v="332"/>
    <x v="977"/>
    <n v="171379.86970795647"/>
    <n v="819.70395751999069"/>
    <n v="272141.71389663691"/>
    <n v="303.49953068879654"/>
    <n v="100761.84418868044"/>
    <x v="977"/>
    <x v="962"/>
    <m/>
  </r>
  <r>
    <x v="6"/>
    <x v="4"/>
    <s v="High End"/>
    <x v="1"/>
    <x v="7"/>
    <n v="789"/>
    <x v="978"/>
    <n v="701876.86447499215"/>
    <n v="1755.6589709999805"/>
    <n v="1385214.9281189847"/>
    <n v="866.08119599999043"/>
    <n v="683338.06364399253"/>
    <x v="978"/>
    <x v="963"/>
    <m/>
  </r>
  <r>
    <x v="6"/>
    <x v="4"/>
    <s v="High End"/>
    <x v="1"/>
    <x v="18"/>
    <n v="789"/>
    <x v="979"/>
    <n v="702016.93169999227"/>
    <n v="2045.8322917199773"/>
    <n v="1614161.6781670621"/>
    <n v="1156.0769917199873"/>
    <n v="912144.74646706984"/>
    <x v="979"/>
    <x v="964"/>
    <m/>
  </r>
  <r>
    <x v="6"/>
    <x v="4"/>
    <s v="Low End"/>
    <x v="3"/>
    <x v="29"/>
    <n v="780"/>
    <x v="980"/>
    <n v="758369.70478151145"/>
    <n v="1556.8511363999824"/>
    <n v="1214343.8863919862"/>
    <n v="584.58228411599328"/>
    <n v="455974.18161047471"/>
    <x v="980"/>
    <x v="965"/>
    <m/>
  </r>
  <r>
    <x v="6"/>
    <x v="4"/>
    <s v="Low End"/>
    <x v="3"/>
    <x v="81"/>
    <n v="779"/>
    <x v="981"/>
    <n v="756693.67114495707"/>
    <n v="1555.6477629299825"/>
    <n v="1211849.6073224563"/>
    <n v="584.28233142169358"/>
    <n v="455155.93617749924"/>
    <x v="981"/>
    <x v="966"/>
    <m/>
  </r>
  <r>
    <x v="6"/>
    <x v="4"/>
    <s v="Low End"/>
    <x v="3"/>
    <x v="43"/>
    <n v="487"/>
    <x v="982"/>
    <n v="301693.60217974178"/>
    <n v="1025.9388698399898"/>
    <n v="499632.22961207503"/>
    <n v="406.44482018959604"/>
    <n v="197938.62743233325"/>
    <x v="982"/>
    <x v="967"/>
    <m/>
  </r>
  <r>
    <x v="6"/>
    <x v="4"/>
    <s v="Low End"/>
    <x v="3"/>
    <x v="24"/>
    <n v="293"/>
    <x v="983"/>
    <n v="124055.20263757974"/>
    <n v="774.00635816999147"/>
    <n v="226783.8629438075"/>
    <n v="350.60976213729612"/>
    <n v="102728.66030622776"/>
    <x v="983"/>
    <x v="968"/>
    <m/>
  </r>
  <r>
    <x v="6"/>
    <x v="4"/>
    <s v="Low End"/>
    <x v="3"/>
    <x v="56"/>
    <n v="780"/>
    <x v="984"/>
    <n v="707995.33833599207"/>
    <n v="1750.4075199999847"/>
    <n v="1365317.865599988"/>
    <n v="842.72118879999493"/>
    <n v="657322.52726399596"/>
    <x v="984"/>
    <x v="969"/>
    <m/>
  </r>
  <r>
    <x v="6"/>
    <x v="4"/>
    <s v="Low End"/>
    <x v="3"/>
    <x v="29"/>
    <n v="779"/>
    <x v="985"/>
    <n v="706438.41079042212"/>
    <n v="1749.4275069999849"/>
    <n v="1362804.0279529882"/>
    <n v="842.574604829995"/>
    <n v="656365.61716256605"/>
    <x v="985"/>
    <x v="970"/>
    <m/>
  </r>
  <r>
    <x v="6"/>
    <x v="4"/>
    <s v="Low End"/>
    <x v="3"/>
    <x v="56"/>
    <n v="191"/>
    <x v="986"/>
    <n v="39973.947309749543"/>
    <n v="490.73647499999441"/>
    <n v="93730.666724998926"/>
    <n v="281.44879274999681"/>
    <n v="53756.719415249383"/>
    <x v="986"/>
    <x v="971"/>
    <m/>
  </r>
  <r>
    <x v="6"/>
    <x v="4"/>
    <s v="Low End"/>
    <x v="3"/>
    <x v="61"/>
    <n v="191"/>
    <x v="987"/>
    <n v="41397.94903470893"/>
    <n v="514.74980213999413"/>
    <n v="98317.212208738885"/>
    <n v="298.00661347659661"/>
    <n v="56919.263174029955"/>
    <x v="987"/>
    <x v="972"/>
    <m/>
  </r>
  <r>
    <x v="6"/>
    <x v="4"/>
    <s v="High End"/>
    <x v="2"/>
    <x v="46"/>
    <n v="375"/>
    <x v="988"/>
    <n v="314346.37632187147"/>
    <n v="1693.7895274999869"/>
    <n v="635171.07281249505"/>
    <n v="855.53252397499625"/>
    <n v="320824.69649062358"/>
    <x v="988"/>
    <x v="973"/>
    <m/>
  </r>
  <r>
    <x v="6"/>
    <x v="4"/>
    <s v="High End"/>
    <x v="2"/>
    <x v="56"/>
    <n v="465"/>
    <x v="989"/>
    <n v="485547.90285250719"/>
    <n v="1998.9842367499834"/>
    <n v="929527.67008874228"/>
    <n v="954.79519835749488"/>
    <n v="443979.76723623509"/>
    <x v="989"/>
    <x v="974"/>
    <m/>
  </r>
  <r>
    <x v="6"/>
    <x v="4"/>
    <s v="High End"/>
    <x v="2"/>
    <x v="45"/>
    <n v="372"/>
    <x v="990"/>
    <n v="319599.76035616925"/>
    <n v="1775.0261830399859"/>
    <n v="660309.74009087472"/>
    <n v="915.88704229759537"/>
    <n v="340709.97973470547"/>
    <x v="990"/>
    <x v="975"/>
    <m/>
  </r>
  <r>
    <x v="6"/>
    <x v="4"/>
    <s v="High End"/>
    <x v="2"/>
    <x v="10"/>
    <n v="379"/>
    <x v="991"/>
    <n v="247876.56806866702"/>
    <n v="1485.233568019989"/>
    <n v="562903.52227957582"/>
    <n v="831.20568393379631"/>
    <n v="315026.95421090879"/>
    <x v="991"/>
    <x v="976"/>
    <m/>
  </r>
  <r>
    <x v="6"/>
    <x v="4"/>
    <s v="High End"/>
    <x v="2"/>
    <x v="46"/>
    <n v="376"/>
    <x v="992"/>
    <n v="243790.50817073969"/>
    <n v="1478.8814680399892"/>
    <n v="556059.43198303587"/>
    <n v="830.50245694759633"/>
    <n v="312268.92381229618"/>
    <x v="992"/>
    <x v="977"/>
    <m/>
  </r>
  <r>
    <x v="6"/>
    <x v="4"/>
    <s v="High End"/>
    <x v="2"/>
    <x v="57"/>
    <n v="299"/>
    <x v="993"/>
    <n v="149662.6930310287"/>
    <n v="811.61258015999078"/>
    <n v="242672.16146783726"/>
    <n v="311.06845631039647"/>
    <n v="93009.468436808558"/>
    <x v="993"/>
    <x v="978"/>
    <m/>
  </r>
  <r>
    <x v="6"/>
    <x v="4"/>
    <s v="High End"/>
    <x v="2"/>
    <x v="34"/>
    <n v="293"/>
    <x v="994"/>
    <n v="141900.62152210891"/>
    <n v="790.87364687999172"/>
    <n v="231725.97853583758"/>
    <n v="306.57118434719678"/>
    <n v="89825.357013728673"/>
    <x v="994"/>
    <x v="979"/>
    <m/>
  </r>
  <r>
    <x v="6"/>
    <x v="4"/>
    <s v="High End"/>
    <x v="2"/>
    <x v="77"/>
    <n v="465"/>
    <x v="995"/>
    <n v="268984.76489999704"/>
    <n v="1301.6328599999858"/>
    <n v="605259.27989999345"/>
    <n v="723.1709999999922"/>
    <n v="336274.51499999641"/>
    <x v="995"/>
    <x v="980"/>
    <m/>
  </r>
  <r>
    <x v="6"/>
    <x v="4"/>
    <s v="High End"/>
    <x v="2"/>
    <x v="8"/>
    <n v="372"/>
    <x v="996"/>
    <n v="172253.6223839981"/>
    <n v="1116.9165719999876"/>
    <n v="415492.96478399535"/>
    <n v="653.8691999999927"/>
    <n v="243239.34239999726"/>
    <x v="996"/>
    <x v="981"/>
    <m/>
  </r>
  <r>
    <x v="6"/>
    <x v="4"/>
    <s v="Low End"/>
    <x v="0"/>
    <x v="30"/>
    <n v="371"/>
    <x v="997"/>
    <n v="256950.94421708319"/>
    <n v="1508.3622036699862"/>
    <n v="559602.37756156491"/>
    <n v="815.77205753229566"/>
    <n v="302651.43334448175"/>
    <x v="997"/>
    <x v="982"/>
    <m/>
  </r>
  <r>
    <x v="6"/>
    <x v="4"/>
    <s v="Low End"/>
    <x v="0"/>
    <x v="15"/>
    <n v="359"/>
    <x v="998"/>
    <n v="242645.3805203927"/>
    <n v="1490.9207220899862"/>
    <n v="535240.539230305"/>
    <n v="815.02829724209562"/>
    <n v="292595.15870991233"/>
    <x v="998"/>
    <x v="983"/>
    <m/>
  </r>
  <r>
    <x v="6"/>
    <x v="5"/>
    <s v="Low End"/>
    <x v="0"/>
    <x v="44"/>
    <n v="355"/>
    <x v="999"/>
    <n v="235025.13714355195"/>
    <n v="1472.9414510999875"/>
    <n v="522894.21514049557"/>
    <n v="810.89881125899603"/>
    <n v="287869.07799694361"/>
    <x v="999"/>
    <x v="984"/>
    <m/>
  </r>
  <r>
    <x v="6"/>
    <x v="5"/>
    <s v="Low End"/>
    <x v="0"/>
    <x v="1"/>
    <n v="333"/>
    <x v="1000"/>
    <n v="209286.83616679805"/>
    <n v="1436.5435370899881"/>
    <n v="478368.99785096606"/>
    <n v="808.05453959209615"/>
    <n v="269082.16168416804"/>
    <x v="1000"/>
    <x v="985"/>
    <m/>
  </r>
  <r>
    <x v="6"/>
    <x v="5"/>
    <s v="Low End"/>
    <x v="0"/>
    <x v="59"/>
    <n v="322"/>
    <x v="1001"/>
    <n v="198687.2054639445"/>
    <n v="1426.3466669599873"/>
    <n v="459283.62676111591"/>
    <n v="809.30565620239565"/>
    <n v="260596.42129717142"/>
    <x v="1001"/>
    <x v="986"/>
    <m/>
  </r>
  <r>
    <x v="6"/>
    <x v="5"/>
    <s v="Low End"/>
    <x v="0"/>
    <x v="48"/>
    <n v="528"/>
    <x v="1002"/>
    <n v="285933.69446399604"/>
    <n v="1273.4527939199822"/>
    <n v="672383.07518975064"/>
    <n v="731.91170591998969"/>
    <n v="386449.3807257546"/>
    <x v="1002"/>
    <x v="126"/>
    <m/>
  </r>
  <r>
    <x v="6"/>
    <x v="5"/>
    <s v="Low End"/>
    <x v="0"/>
    <x v="25"/>
    <n v="523"/>
    <x v="1003"/>
    <n v="279945.16975299618"/>
    <n v="1262.3541329899829"/>
    <n v="660211.21155376104"/>
    <n v="727.08612198999015"/>
    <n v="380266.04180076485"/>
    <x v="1003"/>
    <x v="987"/>
    <m/>
  </r>
  <r>
    <x v="6"/>
    <x v="5"/>
    <s v="Low End"/>
    <x v="0"/>
    <x v="13"/>
    <n v="511"/>
    <x v="1004"/>
    <n v="267298.07837599632"/>
    <n v="1242.4818114399832"/>
    <n v="634908.20564583142"/>
    <n v="719.39359543999035"/>
    <n v="367610.12726983509"/>
    <x v="1004"/>
    <x v="988"/>
    <m/>
  </r>
  <r>
    <x v="6"/>
    <x v="5"/>
    <s v="Low End"/>
    <x v="0"/>
    <x v="39"/>
    <n v="477"/>
    <x v="1005"/>
    <n v="233500.04354699675"/>
    <n v="1188.4774239899837"/>
    <n v="566903.73124322225"/>
    <n v="698.95951298999046"/>
    <n v="333403.68769622548"/>
    <x v="1005"/>
    <x v="989"/>
    <m/>
  </r>
  <r>
    <x v="6"/>
    <x v="5"/>
    <s v="High End"/>
    <x v="1"/>
    <x v="41"/>
    <n v="405"/>
    <x v="1006"/>
    <n v="337911.40855381032"/>
    <n v="1678.7738932999839"/>
    <n v="679903.42678649351"/>
    <n v="844.42473637699538"/>
    <n v="341992.01823268319"/>
    <x v="1006"/>
    <x v="990"/>
    <m/>
  </r>
  <r>
    <x v="6"/>
    <x v="5"/>
    <s v="High End"/>
    <x v="1"/>
    <x v="11"/>
    <n v="358"/>
    <x v="1007"/>
    <n v="269735.94963710028"/>
    <n v="1589.7237847999847"/>
    <n v="569121.11495839455"/>
    <n v="836.27141151199521"/>
    <n v="299385.16532129428"/>
    <x v="1007"/>
    <x v="991"/>
    <m/>
  </r>
  <r>
    <x v="6"/>
    <x v="5"/>
    <s v="High End"/>
    <x v="1"/>
    <x v="16"/>
    <n v="335"/>
    <x v="1008"/>
    <n v="236042.36711104447"/>
    <n v="1532.6329223499868"/>
    <n v="513432.02898724558"/>
    <n v="828.02884142149583"/>
    <n v="277389.66187620111"/>
    <x v="1008"/>
    <x v="992"/>
    <m/>
  </r>
  <r>
    <x v="6"/>
    <x v="5"/>
    <s v="High End"/>
    <x v="1"/>
    <x v="17"/>
    <n v="291"/>
    <x v="1009"/>
    <n v="184826.23465582359"/>
    <n v="1458.5798382199866"/>
    <n v="424446.73292201612"/>
    <n v="823.43813837179562"/>
    <n v="239620.49826619253"/>
    <x v="1009"/>
    <x v="993"/>
    <m/>
  </r>
  <r>
    <x v="6"/>
    <x v="5"/>
    <s v="High End"/>
    <x v="1"/>
    <x v="5"/>
    <n v="457"/>
    <x v="1010"/>
    <n v="242285.72489999663"/>
    <n v="1283.0570397199824"/>
    <n v="586357.06715203193"/>
    <n v="752.89133971998979"/>
    <n v="344071.34225203528"/>
    <x v="1010"/>
    <x v="994"/>
    <m/>
  </r>
  <r>
    <x v="6"/>
    <x v="5"/>
    <s v="High End"/>
    <x v="1"/>
    <x v="64"/>
    <n v="438"/>
    <x v="1011"/>
    <n v="219925.16549999718"/>
    <n v="1231.0517600999842"/>
    <n v="539200.67092379311"/>
    <n v="728.93951009999068"/>
    <n v="319275.5054237959"/>
    <x v="1011"/>
    <x v="995"/>
    <m/>
  </r>
  <r>
    <x v="7"/>
    <x v="0"/>
    <s v="Low End"/>
    <x v="3"/>
    <x v="44"/>
    <n v="699"/>
    <x v="1012"/>
    <n v="611605.29176181578"/>
    <n v="1366.9913067599809"/>
    <n v="955526.92342522671"/>
    <n v="492.01950166439326"/>
    <n v="343921.63166341092"/>
    <x v="1012"/>
    <x v="996"/>
    <m/>
  </r>
  <r>
    <x v="7"/>
    <x v="0"/>
    <s v="Low End"/>
    <x v="3"/>
    <x v="66"/>
    <n v="660"/>
    <x v="1013"/>
    <n v="555324.19500491174"/>
    <n v="1325.7993401999804"/>
    <n v="875027.56453198707"/>
    <n v="484.39904473799288"/>
    <n v="319703.36952707532"/>
    <x v="1013"/>
    <x v="997"/>
    <m/>
  </r>
  <r>
    <x v="7"/>
    <x v="0"/>
    <s v="Low End"/>
    <x v="3"/>
    <x v="28"/>
    <n v="628"/>
    <x v="1014"/>
    <n v="501425.049029649"/>
    <n v="1267.7259041999823"/>
    <n v="796131.86783758888"/>
    <n v="469.27837389799345"/>
    <n v="294706.81880793988"/>
    <x v="1014"/>
    <x v="998"/>
    <m/>
  </r>
  <r>
    <x v="7"/>
    <x v="0"/>
    <s v="Low End"/>
    <x v="3"/>
    <x v="29"/>
    <n v="417"/>
    <x v="1015"/>
    <n v="237955.72984569205"/>
    <n v="972.12739301998636"/>
    <n v="405377.12288933434"/>
    <n v="401.49015118379441"/>
    <n v="167421.39304364228"/>
    <x v="1015"/>
    <x v="999"/>
    <m/>
  </r>
  <r>
    <x v="7"/>
    <x v="0"/>
    <s v="Low End"/>
    <x v="3"/>
    <x v="23"/>
    <n v="731"/>
    <x v="1016"/>
    <n v="664738.62442806608"/>
    <n v="1811.5678657299804"/>
    <n v="1324256.1098486157"/>
    <n v="902.21270235369309"/>
    <n v="659517.48542054964"/>
    <x v="1016"/>
    <x v="1000"/>
    <m/>
  </r>
  <r>
    <x v="7"/>
    <x v="0"/>
    <s v="Low End"/>
    <x v="3"/>
    <x v="89"/>
    <n v="128"/>
    <x v="1017"/>
    <n v="19058.342143999736"/>
    <n v="422.1557999999942"/>
    <n v="54035.942399999258"/>
    <n v="273.26250199999629"/>
    <n v="34977.600255999525"/>
    <x v="1017"/>
    <x v="1001"/>
    <m/>
  </r>
  <r>
    <x v="7"/>
    <x v="0"/>
    <s v="Low End"/>
    <x v="3"/>
    <x v="31"/>
    <n v="128"/>
    <x v="1018"/>
    <n v="19361.296739481331"/>
    <n v="429.77945411999411"/>
    <n v="55011.770127359247"/>
    <n v="278.51932334279621"/>
    <n v="35650.473387877915"/>
    <x v="1018"/>
    <x v="1002"/>
    <m/>
  </r>
  <r>
    <x v="7"/>
    <x v="0"/>
    <s v="High End"/>
    <x v="2"/>
    <x v="34"/>
    <n v="372"/>
    <x v="1019"/>
    <n v="318577.87375484681"/>
    <n v="1721.3448701599832"/>
    <n v="640340.29169951379"/>
    <n v="864.952736410395"/>
    <n v="321762.41794466699"/>
    <x v="1019"/>
    <x v="1003"/>
    <m/>
  </r>
  <r>
    <x v="7"/>
    <x v="0"/>
    <s v="High End"/>
    <x v="2"/>
    <x v="70"/>
    <n v="366"/>
    <x v="1020"/>
    <n v="309151.90508118412"/>
    <n v="1708.1194525399831"/>
    <n v="625171.71962963382"/>
    <n v="863.44211625259481"/>
    <n v="316019.81454844971"/>
    <x v="1020"/>
    <x v="1004"/>
    <m/>
  </r>
  <r>
    <x v="7"/>
    <x v="0"/>
    <s v="High End"/>
    <x v="2"/>
    <x v="90"/>
    <n v="263"/>
    <x v="1021"/>
    <n v="115273.95632897827"/>
    <n v="730.713065999989"/>
    <n v="192177.5363579971"/>
    <n v="292.40904953999558"/>
    <n v="76903.580029018834"/>
    <x v="1021"/>
    <x v="1005"/>
    <m/>
  </r>
  <r>
    <x v="7"/>
    <x v="0"/>
    <s v="High End"/>
    <x v="2"/>
    <x v="105"/>
    <n v="263"/>
    <x v="1022"/>
    <n v="121107.49830648207"/>
    <n v="802.13300462998791"/>
    <n v="210960.98021768683"/>
    <n v="341.64822019469489"/>
    <n v="89853.481911204755"/>
    <x v="1022"/>
    <x v="1006"/>
    <m/>
  </r>
  <r>
    <x v="7"/>
    <x v="0"/>
    <s v="Low End"/>
    <x v="0"/>
    <x v="81"/>
    <n v="408"/>
    <x v="1023"/>
    <n v="314744.15834633727"/>
    <n v="1601.415898879982"/>
    <n v="653377.68674303265"/>
    <n v="829.98413822719465"/>
    <n v="338633.52839669539"/>
    <x v="1023"/>
    <x v="1007"/>
    <m/>
  </r>
  <r>
    <x v="7"/>
    <x v="0"/>
    <s v="Low End"/>
    <x v="0"/>
    <x v="0"/>
    <n v="673"/>
    <x v="1024"/>
    <n v="477433.81768699217"/>
    <n v="1559.1053667099743"/>
    <n v="1049277.9117958127"/>
    <n v="849.69404770998597"/>
    <n v="571844.09410882043"/>
    <x v="1024"/>
    <x v="1008"/>
    <m/>
  </r>
  <r>
    <x v="7"/>
    <x v="0"/>
    <s v="Low End"/>
    <x v="0"/>
    <x v="14"/>
    <n v="555"/>
    <x v="1025"/>
    <n v="324935.26447499462"/>
    <n v="1356.4201450499777"/>
    <n v="752813.18050273764"/>
    <n v="770.95120004998739"/>
    <n v="427877.91602774302"/>
    <x v="1025"/>
    <x v="1009"/>
    <m/>
  </r>
  <r>
    <x v="7"/>
    <x v="0"/>
    <s v="Low End"/>
    <x v="0"/>
    <x v="86"/>
    <n v="545"/>
    <x v="1026"/>
    <n v="317232.5018249944"/>
    <n v="1355.8166386499761"/>
    <n v="738920.06806423701"/>
    <n v="773.73865364998642"/>
    <n v="421687.56623924262"/>
    <x v="1026"/>
    <x v="1010"/>
    <m/>
  </r>
  <r>
    <x v="7"/>
    <x v="0"/>
    <s v="Low End"/>
    <x v="0"/>
    <x v="30"/>
    <n v="510"/>
    <x v="1027"/>
    <n v="273758.11109999556"/>
    <n v="1275.7813748999795"/>
    <n v="650648.50119898957"/>
    <n v="739.00076489998821"/>
    <n v="376890.39009899402"/>
    <x v="1027"/>
    <x v="1011"/>
    <m/>
  </r>
  <r>
    <x v="7"/>
    <x v="0"/>
    <s v="Low End"/>
    <x v="0"/>
    <x v="49"/>
    <n v="455"/>
    <x v="1028"/>
    <n v="221233.12574999611"/>
    <n v="1199.0621984999789"/>
    <n v="545573.30031749036"/>
    <n v="712.83554849998745"/>
    <n v="324340.17456749425"/>
    <x v="1028"/>
    <x v="1012"/>
    <m/>
  </r>
  <r>
    <x v="7"/>
    <x v="0"/>
    <s v="High End"/>
    <x v="1"/>
    <x v="88"/>
    <n v="398"/>
    <x v="1029"/>
    <n v="333575.5292560496"/>
    <n v="1687.9374854599816"/>
    <n v="671799.1192130727"/>
    <n v="849.80801496739468"/>
    <n v="338223.5899570231"/>
    <x v="1029"/>
    <x v="1013"/>
    <m/>
  </r>
  <r>
    <x v="7"/>
    <x v="0"/>
    <s v="High End"/>
    <x v="1"/>
    <x v="18"/>
    <n v="363"/>
    <x v="1030"/>
    <n v="284437.13615562487"/>
    <n v="1630.2231543199814"/>
    <n v="591771.00501815323"/>
    <n v="846.64977648079434"/>
    <n v="307333.86886252835"/>
    <x v="1030"/>
    <x v="1014"/>
    <m/>
  </r>
  <r>
    <x v="7"/>
    <x v="0"/>
    <s v="High End"/>
    <x v="1"/>
    <x v="93"/>
    <n v="586"/>
    <x v="1031"/>
    <n v="414521.8964999927"/>
    <n v="1598.3421948999719"/>
    <n v="936628.52621138352"/>
    <n v="890.96694489998436"/>
    <n v="522106.62971139082"/>
    <x v="1031"/>
    <x v="1015"/>
    <m/>
  </r>
  <r>
    <x v="7"/>
    <x v="0"/>
    <s v="High End"/>
    <x v="1"/>
    <x v="7"/>
    <n v="506"/>
    <x v="1032"/>
    <n v="305438.14619999495"/>
    <n v="1418.2185129199765"/>
    <n v="717618.56753750809"/>
    <n v="814.58581291998655"/>
    <n v="412180.42133751314"/>
    <x v="1032"/>
    <x v="1016"/>
    <m/>
  </r>
  <r>
    <x v="7"/>
    <x v="0"/>
    <s v="High End"/>
    <x v="1"/>
    <x v="22"/>
    <n v="500"/>
    <x v="1033"/>
    <n v="297393.74999999517"/>
    <n v="1402.1388349999772"/>
    <n v="701069.41749998857"/>
    <n v="807.35133499998688"/>
    <n v="403675.6674999934"/>
    <x v="1033"/>
    <x v="1017"/>
    <m/>
  </r>
  <r>
    <x v="7"/>
    <x v="0"/>
    <s v="High End"/>
    <x v="1"/>
    <x v="40"/>
    <n v="495"/>
    <x v="1034"/>
    <n v="291530.74499999522"/>
    <n v="1392.3459995999774"/>
    <n v="689211.26980198885"/>
    <n v="803.39499959998705"/>
    <n v="397680.52480199363"/>
    <x v="1034"/>
    <x v="1018"/>
    <m/>
  </r>
  <r>
    <x v="7"/>
    <x v="0"/>
    <s v="High End"/>
    <x v="1"/>
    <x v="93"/>
    <n v="452"/>
    <x v="1035"/>
    <n v="243310.74119999603"/>
    <n v="1307.0815787599786"/>
    <n v="590800.87359951029"/>
    <n v="768.78347875998736"/>
    <n v="347490.13239951426"/>
    <x v="1035"/>
    <x v="1019"/>
    <m/>
  </r>
  <r>
    <x v="7"/>
    <x v="0"/>
    <s v="Low End"/>
    <x v="3"/>
    <x v="26"/>
    <n v="702"/>
    <x v="1036"/>
    <n v="641336.75412935333"/>
    <n v="1426.4261930399748"/>
    <n v="1001351.1875140623"/>
    <n v="512.84107319759107"/>
    <n v="360014.43338470894"/>
    <x v="1036"/>
    <x v="151"/>
    <m/>
  </r>
  <r>
    <x v="7"/>
    <x v="0"/>
    <s v="Low End"/>
    <x v="3"/>
    <x v="23"/>
    <n v="691"/>
    <x v="1037"/>
    <n v="608604.89363676554"/>
    <n v="1378.3576274999784"/>
    <n v="952445.12060248514"/>
    <n v="497.59801297499212"/>
    <n v="343840.2269657196"/>
    <x v="1037"/>
    <x v="1020"/>
    <m/>
  </r>
  <r>
    <x v="7"/>
    <x v="0"/>
    <s v="High End"/>
    <x v="2"/>
    <x v="77"/>
    <n v="405"/>
    <x v="1038"/>
    <n v="383140.91472852876"/>
    <n v="1829.5274836999783"/>
    <n v="740958.63089849125"/>
    <n v="883.50053375299376"/>
    <n v="357817.71616996248"/>
    <x v="1038"/>
    <x v="1021"/>
    <m/>
  </r>
  <r>
    <x v="7"/>
    <x v="0"/>
    <s v="High End"/>
    <x v="2"/>
    <x v="30"/>
    <n v="390"/>
    <x v="1039"/>
    <n v="353826.13003685453"/>
    <n v="1783.2497653999803"/>
    <n v="695467.40850599238"/>
    <n v="876.00327812599437"/>
    <n v="341641.27846913785"/>
    <x v="1039"/>
    <x v="1022"/>
    <m/>
  </r>
  <r>
    <x v="7"/>
    <x v="0"/>
    <s v="High End"/>
    <x v="2"/>
    <x v="57"/>
    <n v="345"/>
    <x v="1040"/>
    <n v="284908.60827550775"/>
    <n v="1693.8581547499803"/>
    <n v="584381.0633887432"/>
    <n v="868.03610177749397"/>
    <n v="299472.45511323545"/>
    <x v="1040"/>
    <x v="1023"/>
    <m/>
  </r>
  <r>
    <x v="7"/>
    <x v="0"/>
    <s v="High End"/>
    <x v="2"/>
    <x v="29"/>
    <n v="505"/>
    <x v="1041"/>
    <n v="340874.575799994"/>
    <n v="1581.5714243999721"/>
    <n v="798693.56932198594"/>
    <n v="906.57226439998396"/>
    <n v="457818.99352199194"/>
    <x v="1041"/>
    <x v="1024"/>
    <m/>
  </r>
  <r>
    <x v="7"/>
    <x v="0"/>
    <s v="High End"/>
    <x v="2"/>
    <x v="63"/>
    <n v="444"/>
    <x v="1042"/>
    <n v="259767.68428799571"/>
    <n v="1418.7854116799767"/>
    <n v="629940.72278590966"/>
    <n v="833.72305967998636"/>
    <n v="370173.03849791398"/>
    <x v="1042"/>
    <x v="1025"/>
    <m/>
  </r>
  <r>
    <x v="7"/>
    <x v="0"/>
    <s v="Low End"/>
    <x v="0"/>
    <x v="94"/>
    <n v="446"/>
    <x v="1043"/>
    <n v="393834.37508177245"/>
    <n v="1788.1529529999755"/>
    <n v="797516.21703798906"/>
    <n v="905.11623756999234"/>
    <n v="403681.84195621661"/>
    <x v="1043"/>
    <x v="1026"/>
    <m/>
  </r>
  <r>
    <x v="7"/>
    <x v="0"/>
    <s v="Low End"/>
    <x v="0"/>
    <x v="25"/>
    <n v="766"/>
    <x v="1044"/>
    <n v="633914.16647598811"/>
    <n v="1762.5088887399672"/>
    <n v="1350081.8087748149"/>
    <n v="934.94470273998274"/>
    <n v="716167.64229882683"/>
    <x v="1044"/>
    <x v="1027"/>
    <m/>
  </r>
  <r>
    <x v="7"/>
    <x v="1"/>
    <s v="Low End"/>
    <x v="0"/>
    <x v="48"/>
    <n v="717"/>
    <x v="1045"/>
    <n v="551417.00228998996"/>
    <n v="1663.77156329997"/>
    <n v="1192924.2108860784"/>
    <n v="894.71019329998398"/>
    <n v="641507.20859608846"/>
    <x v="1045"/>
    <x v="1028"/>
    <m/>
  </r>
  <r>
    <x v="7"/>
    <x v="1"/>
    <s v="Low End"/>
    <x v="0"/>
    <x v="61"/>
    <n v="446"/>
    <x v="1046"/>
    <n v="215496.8420959959"/>
    <n v="1134.2791759999784"/>
    <n v="505888.51249599038"/>
    <n v="651.1023999999876"/>
    <n v="290391.67039999447"/>
    <x v="1046"/>
    <x v="1029"/>
    <m/>
  </r>
  <r>
    <x v="7"/>
    <x v="1"/>
    <s v="High End"/>
    <x v="1"/>
    <x v="106"/>
    <n v="499"/>
    <x v="1047"/>
    <n v="546118.7833329346"/>
    <n v="2056.9030467899702"/>
    <n v="1026394.6203481951"/>
    <n v="962.47662728509113"/>
    <n v="480275.83701526048"/>
    <x v="1047"/>
    <x v="1030"/>
    <m/>
  </r>
  <r>
    <x v="7"/>
    <x v="1"/>
    <s v="High End"/>
    <x v="1"/>
    <x v="66"/>
    <n v="420"/>
    <x v="1048"/>
    <n v="394223.14956023265"/>
    <n v="1871.3340211999741"/>
    <n v="785960.28890398913"/>
    <n v="932.70747462799159"/>
    <n v="391737.13934375648"/>
    <x v="1048"/>
    <x v="1031"/>
    <m/>
  </r>
  <r>
    <x v="7"/>
    <x v="1"/>
    <s v="High End"/>
    <x v="1"/>
    <x v="51"/>
    <n v="694"/>
    <x v="1049"/>
    <n v="589522.46399998886"/>
    <n v="1844.1846975999651"/>
    <n v="1279864.1801343758"/>
    <n v="994.72869759998116"/>
    <n v="690341.71613438695"/>
    <x v="1049"/>
    <x v="104"/>
    <m/>
  </r>
  <r>
    <x v="7"/>
    <x v="1"/>
    <s v="High End"/>
    <x v="1"/>
    <x v="53"/>
    <n v="633"/>
    <x v="1050"/>
    <n v="490533.49102499074"/>
    <n v="1718.2652427299674"/>
    <n v="1087661.8986480695"/>
    <n v="943.33081772998207"/>
    <n v="597128.40762307867"/>
    <x v="1050"/>
    <x v="1032"/>
    <m/>
  </r>
  <r>
    <x v="7"/>
    <x v="1"/>
    <s v="High End"/>
    <x v="1"/>
    <x v="88"/>
    <n v="499"/>
    <x v="1051"/>
    <n v="304889.27444999421"/>
    <n v="1355.8797419999744"/>
    <n v="676583.99125798722"/>
    <n v="744.87919199998601"/>
    <n v="371694.71680799301"/>
    <x v="1051"/>
    <x v="1033"/>
    <m/>
  </r>
  <r>
    <x v="7"/>
    <x v="1"/>
    <s v="High End"/>
    <x v="1"/>
    <x v="73"/>
    <n v="548"/>
    <x v="1052"/>
    <n v="364801.79159999336"/>
    <n v="1530.4258073199721"/>
    <n v="838673.34241134475"/>
    <n v="864.72910731998422"/>
    <n v="473871.55081135139"/>
    <x v="1052"/>
    <x v="1034"/>
    <m/>
  </r>
  <r>
    <x v="7"/>
    <x v="1"/>
    <s v="High End"/>
    <x v="1"/>
    <x v="3"/>
    <n v="420"/>
    <x v="1053"/>
    <n v="215596.07999999597"/>
    <n v="1203.6225599999775"/>
    <n v="505521.47519999056"/>
    <n v="690.29855999998711"/>
    <n v="289925.39519999456"/>
    <x v="1053"/>
    <x v="1035"/>
    <m/>
  </r>
  <r>
    <x v="7"/>
    <x v="1"/>
    <s v="Low End"/>
    <x v="1"/>
    <x v="54"/>
    <n v="947"/>
    <x v="1054"/>
    <n v="1095272.8316999795"/>
    <n v="2362.5276095599561"/>
    <n v="2237313.6462532785"/>
    <n v="1205.9565095599778"/>
    <n v="1142040.814553299"/>
    <x v="1054"/>
    <x v="1036"/>
    <m/>
  </r>
  <r>
    <x v="7"/>
    <x v="1"/>
    <s v="Low End"/>
    <x v="3"/>
    <x v="66"/>
    <n v="686"/>
    <x v="1055"/>
    <n v="603935.82328462857"/>
    <n v="1836.2449039999749"/>
    <n v="1259664.0041439829"/>
    <n v="955.87198375999151"/>
    <n v="655728.18085935432"/>
    <x v="1055"/>
    <x v="1037"/>
    <m/>
  </r>
  <r>
    <x v="7"/>
    <x v="1"/>
    <s v="Low End"/>
    <x v="3"/>
    <x v="68"/>
    <n v="837"/>
    <x v="1056"/>
    <n v="902407.26575680927"/>
    <n v="2142.8992142899688"/>
    <n v="1793606.6423607038"/>
    <n v="1064.7543328600891"/>
    <n v="891199.37660389452"/>
    <x v="1056"/>
    <x v="1038"/>
    <m/>
  </r>
  <r>
    <x v="7"/>
    <x v="1"/>
    <s v="Low End"/>
    <x v="3"/>
    <x v="21"/>
    <n v="734"/>
    <x v="1057"/>
    <n v="713825.99969668104"/>
    <n v="1508.73059987997"/>
    <n v="1107408.2603118981"/>
    <n v="536.21561391718933"/>
    <n v="393582.26061521703"/>
    <x v="1057"/>
    <x v="1039"/>
    <m/>
  </r>
  <r>
    <x v="7"/>
    <x v="1"/>
    <s v="Low End"/>
    <x v="3"/>
    <x v="24"/>
    <n v="670"/>
    <x v="1058"/>
    <n v="595238.82610520883"/>
    <n v="1396.7214785999738"/>
    <n v="935803.39066198247"/>
    <n v="508.30532023399053"/>
    <n v="340564.56455677364"/>
    <x v="1058"/>
    <x v="1040"/>
    <m/>
  </r>
  <r>
    <x v="7"/>
    <x v="1"/>
    <s v="Low End"/>
    <x v="3"/>
    <x v="58"/>
    <n v="845"/>
    <x v="1059"/>
    <n v="957663.70731074666"/>
    <n v="1797.5841326999657"/>
    <n v="1518958.592131471"/>
    <n v="664.25430156298739"/>
    <n v="561294.88482072437"/>
    <x v="1059"/>
    <x v="1041"/>
    <m/>
  </r>
  <r>
    <x v="7"/>
    <x v="1"/>
    <s v="Low End"/>
    <x v="3"/>
    <x v="23"/>
    <n v="686"/>
    <x v="1060"/>
    <n v="645759.52159242344"/>
    <n v="1532.0843886599712"/>
    <n v="1051009.8906207401"/>
    <n v="590.74397817538897"/>
    <n v="405250.36902831669"/>
    <x v="1060"/>
    <x v="1042"/>
    <m/>
  </r>
  <r>
    <x v="7"/>
    <x v="1"/>
    <s v="Low End"/>
    <x v="3"/>
    <x v="23"/>
    <n v="845"/>
    <x v="1061"/>
    <n v="894045.57285223296"/>
    <n v="1955.7426549999705"/>
    <n v="1652602.543474975"/>
    <n v="897.70055694999064"/>
    <n v="758556.97062274208"/>
    <x v="1061"/>
    <x v="1043"/>
    <m/>
  </r>
  <r>
    <x v="7"/>
    <x v="1"/>
    <s v="High End"/>
    <x v="2"/>
    <x v="88"/>
    <n v="403"/>
    <x v="1062"/>
    <n v="402823.273939176"/>
    <n v="1965.0823509499724"/>
    <n v="791928.18743283884"/>
    <n v="965.52087715549101"/>
    <n v="389104.91349366284"/>
    <x v="1062"/>
    <x v="1044"/>
    <m/>
  </r>
  <r>
    <x v="7"/>
    <x v="1"/>
    <s v="High End"/>
    <x v="2"/>
    <x v="57"/>
    <n v="535"/>
    <x v="1063"/>
    <n v="387922.74607499264"/>
    <n v="1674.6850945499684"/>
    <n v="895956.52558423311"/>
    <n v="949.59584954998218"/>
    <n v="508033.77950924047"/>
    <x v="1063"/>
    <x v="1045"/>
    <m/>
  </r>
  <r>
    <x v="7"/>
    <x v="1"/>
    <s v="High End"/>
    <x v="2"/>
    <x v="37"/>
    <n v="532"/>
    <x v="1064"/>
    <n v="382738.73265599279"/>
    <n v="1663.9069837199688"/>
    <n v="885198.51533902343"/>
    <n v="944.47327571998233"/>
    <n v="502459.78268303064"/>
    <x v="1064"/>
    <x v="1046"/>
    <m/>
  </r>
  <r>
    <x v="7"/>
    <x v="1"/>
    <s v="High End"/>
    <x v="2"/>
    <x v="94"/>
    <n v="403"/>
    <x v="1065"/>
    <n v="219709.65615299589"/>
    <n v="1281.085100999976"/>
    <n v="516277.29570299032"/>
    <n v="735.89984999998626"/>
    <n v="296567.63954999443"/>
    <x v="1065"/>
    <x v="1047"/>
    <m/>
  </r>
  <r>
    <x v="7"/>
    <x v="1"/>
    <s v="High End"/>
    <x v="2"/>
    <x v="30"/>
    <n v="439"/>
    <x v="1066"/>
    <n v="261388.07046299501"/>
    <n v="1448.4961440299724"/>
    <n v="635889.80722915789"/>
    <n v="853.07912702998374"/>
    <n v="374501.73676616291"/>
    <x v="1066"/>
    <x v="1048"/>
    <m/>
  </r>
  <r>
    <x v="7"/>
    <x v="2"/>
    <s v="High End"/>
    <x v="2"/>
    <x v="30"/>
    <n v="420"/>
    <x v="1067"/>
    <n v="239295.77279999544"/>
    <n v="1403.7436655999734"/>
    <n v="589572.33955198887"/>
    <n v="833.99182559998428"/>
    <n v="350276.56675199344"/>
    <x v="1067"/>
    <x v="1049"/>
    <m/>
  </r>
  <r>
    <x v="7"/>
    <x v="2"/>
    <s v="Low End"/>
    <x v="0"/>
    <x v="49"/>
    <n v="867"/>
    <x v="1068"/>
    <n v="829454.9854949828"/>
    <n v="1982.6922136499593"/>
    <n v="1718994.1492345147"/>
    <n v="1025.9967286499791"/>
    <n v="889539.16373953188"/>
    <x v="1068"/>
    <x v="1050"/>
    <m/>
  </r>
  <r>
    <x v="7"/>
    <x v="2"/>
    <s v="Low End"/>
    <x v="0"/>
    <x v="61"/>
    <n v="865"/>
    <x v="1069"/>
    <n v="820719.02379998355"/>
    <n v="1967.2997707999605"/>
    <n v="1701714.3017419658"/>
    <n v="1018.4916507999795"/>
    <n v="880995.27794198226"/>
    <x v="1069"/>
    <x v="1051"/>
    <m/>
  </r>
  <r>
    <x v="7"/>
    <x v="2"/>
    <s v="Low End"/>
    <x v="0"/>
    <x v="25"/>
    <n v="865"/>
    <x v="1070"/>
    <n v="836502.08194998174"/>
    <n v="2005.1324586999565"/>
    <n v="1734439.5767754624"/>
    <n v="1038.0780286999775"/>
    <n v="897937.49482548062"/>
    <x v="1070"/>
    <x v="1051"/>
    <m/>
  </r>
  <r>
    <x v="7"/>
    <x v="2"/>
    <s v="Low End"/>
    <x v="0"/>
    <x v="71"/>
    <n v="859"/>
    <x v="1071"/>
    <n v="825084.51446098206"/>
    <n v="1994.5016411099566"/>
    <n v="1713276.9097134527"/>
    <n v="1033.9841621099777"/>
    <n v="888192.39525247063"/>
    <x v="1071"/>
    <x v="1052"/>
    <m/>
  </r>
  <r>
    <x v="7"/>
    <x v="2"/>
    <s v="Low End"/>
    <x v="0"/>
    <x v="39"/>
    <n v="837"/>
    <x v="1072"/>
    <n v="774301.08497398393"/>
    <n v="1931.60716517996"/>
    <n v="1616755.1972556266"/>
    <n v="1006.5162631799792"/>
    <n v="842454.11228164262"/>
    <x v="1072"/>
    <x v="164"/>
    <m/>
  </r>
  <r>
    <x v="7"/>
    <x v="2"/>
    <s v="Low End"/>
    <x v="0"/>
    <x v="62"/>
    <n v="793"/>
    <x v="1073"/>
    <n v="694281.99614798557"/>
    <n v="1849.9619032399621"/>
    <n v="1467019.7892692899"/>
    <n v="974.4486672399803"/>
    <n v="772737.79312130436"/>
    <x v="1073"/>
    <x v="1053"/>
    <m/>
  </r>
  <r>
    <x v="7"/>
    <x v="2"/>
    <s v="Low End"/>
    <x v="0"/>
    <x v="61"/>
    <n v="180"/>
    <x v="1074"/>
    <n v="46639.23883199902"/>
    <n v="550.19303999998851"/>
    <n v="99034.747199997932"/>
    <n v="291.08615759999395"/>
    <n v="52395.508367998911"/>
    <x v="1074"/>
    <x v="1054"/>
    <m/>
  </r>
  <r>
    <x v="7"/>
    <x v="2"/>
    <s v="Low End"/>
    <x v="0"/>
    <x v="38"/>
    <n v="180"/>
    <x v="1075"/>
    <n v="48206.90280527898"/>
    <n v="578.23602159998791"/>
    <n v="104082.48388799782"/>
    <n v="310.41989490399357"/>
    <n v="55875.58108271884"/>
    <x v="1075"/>
    <x v="1055"/>
    <m/>
  </r>
  <r>
    <x v="7"/>
    <x v="2"/>
    <s v="High End"/>
    <x v="1"/>
    <x v="65"/>
    <n v="785"/>
    <x v="1076"/>
    <n v="764380.89562498464"/>
    <n v="2059.777259049959"/>
    <n v="1616925.1483542179"/>
    <n v="1086.0436340499787"/>
    <n v="852544.25272923324"/>
    <x v="1076"/>
    <x v="1056"/>
    <m/>
  </r>
  <r>
    <x v="7"/>
    <x v="2"/>
    <s v="High End"/>
    <x v="1"/>
    <x v="5"/>
    <n v="754"/>
    <x v="1077"/>
    <n v="710701.85159998527"/>
    <n v="2010.3227018399582"/>
    <n v="1515783.3171873286"/>
    <n v="1067.7473018399778"/>
    <n v="805081.46558734332"/>
    <x v="1077"/>
    <x v="1057"/>
    <m/>
  </r>
  <r>
    <x v="7"/>
    <x v="3"/>
    <s v="High End"/>
    <x v="1"/>
    <x v="53"/>
    <n v="727"/>
    <x v="1078"/>
    <n v="660833.02192498627"/>
    <n v="1953.6081949899597"/>
    <n v="1420273.1577577007"/>
    <n v="1044.6219199899786"/>
    <n v="759440.13583271438"/>
    <x v="1078"/>
    <x v="1058"/>
    <m/>
  </r>
  <r>
    <x v="7"/>
    <x v="3"/>
    <s v="High End"/>
    <x v="1"/>
    <x v="6"/>
    <n v="670"/>
    <x v="1079"/>
    <n v="561371.89499998826"/>
    <n v="1833.4435825999619"/>
    <n v="1228407.2003419744"/>
    <n v="995.5750825999794"/>
    <n v="667035.30534198612"/>
    <x v="1079"/>
    <x v="1059"/>
    <m/>
  </r>
  <r>
    <x v="7"/>
    <x v="3"/>
    <s v="High End"/>
    <x v="1"/>
    <x v="1"/>
    <n v="664"/>
    <x v="1080"/>
    <n v="557612.19359998778"/>
    <n v="1841.3959810399599"/>
    <n v="1222686.9314105334"/>
    <n v="1001.6185810399783"/>
    <n v="665074.7378105456"/>
    <x v="1080"/>
    <x v="1060"/>
    <m/>
  </r>
  <r>
    <x v="7"/>
    <x v="3"/>
    <s v="High End"/>
    <x v="1"/>
    <x v="75"/>
    <n v="659"/>
    <x v="1081"/>
    <n v="542308.39874998876"/>
    <n v="1807.5805544999625"/>
    <n v="1191195.5854154753"/>
    <n v="984.65430449997962"/>
    <n v="648887.18666548654"/>
    <x v="1081"/>
    <x v="1061"/>
    <m/>
  </r>
  <r>
    <x v="7"/>
    <x v="3"/>
    <s v="Low End"/>
    <x v="1"/>
    <x v="54"/>
    <n v="703"/>
    <x v="1082"/>
    <n v="617032.29172498721"/>
    <n v="1900.1342482699606"/>
    <n v="1335794.3765337823"/>
    <n v="1022.4211732699788"/>
    <n v="718762.08480879513"/>
    <x v="1082"/>
    <x v="1062"/>
    <m/>
  </r>
  <r>
    <x v="7"/>
    <x v="3"/>
    <s v="Low End"/>
    <x v="3"/>
    <x v="24"/>
    <n v="947"/>
    <x v="1083"/>
    <n v="1163763.2198526626"/>
    <n v="2343.7363243099617"/>
    <n v="2219518.2991215335"/>
    <n v="1114.841688773887"/>
    <n v="1055755.0792688709"/>
    <x v="1083"/>
    <x v="1063"/>
    <m/>
  </r>
  <r>
    <x v="7"/>
    <x v="3"/>
    <s v="Low End"/>
    <x v="3"/>
    <x v="79"/>
    <n v="944"/>
    <x v="1084"/>
    <n v="1158245.8490255119"/>
    <n v="2341.5333823999617"/>
    <n v="2210407.5129855638"/>
    <n v="1114.5780338559873"/>
    <n v="1052161.663960052"/>
    <x v="1084"/>
    <x v="1064"/>
    <m/>
  </r>
  <r>
    <x v="7"/>
    <x v="3"/>
    <s v="Low End"/>
    <x v="3"/>
    <x v="43"/>
    <n v="821"/>
    <x v="1085"/>
    <n v="890067.13414731843"/>
    <n v="1656.2193392099655"/>
    <n v="1359756.0774913817"/>
    <n v="572.0937190548882"/>
    <n v="469688.94334406324"/>
    <x v="1085"/>
    <x v="1065"/>
    <m/>
  </r>
  <r>
    <x v="7"/>
    <x v="3"/>
    <s v="Low End"/>
    <x v="3"/>
    <x v="28"/>
    <n v="170"/>
    <x v="1086"/>
    <n v="35086.53959799929"/>
    <n v="510.02873999998968"/>
    <n v="86704.885799998243"/>
    <n v="303.63733059999385"/>
    <n v="51618.346201998953"/>
    <x v="1086"/>
    <x v="1066"/>
    <m/>
  </r>
  <r>
    <x v="7"/>
    <x v="3"/>
    <s v="Low End"/>
    <x v="3"/>
    <x v="6"/>
    <n v="170"/>
    <x v="1087"/>
    <n v="36157.501172389268"/>
    <n v="530.32236569998929"/>
    <n v="90154.802168998183"/>
    <n v="317.6311823329936"/>
    <n v="53997.300996608916"/>
    <x v="1087"/>
    <x v="1067"/>
    <m/>
  </r>
  <r>
    <x v="7"/>
    <x v="3"/>
    <s v="High End"/>
    <x v="2"/>
    <x v="70"/>
    <n v="613"/>
    <x v="1088"/>
    <n v="520136.0678789891"/>
    <n v="1898.9534549699606"/>
    <n v="1164058.4678965858"/>
    <n v="1050.4443719699784"/>
    <n v="643922.40001759678"/>
    <x v="1088"/>
    <x v="1068"/>
    <m/>
  </r>
  <r>
    <x v="7"/>
    <x v="3"/>
    <s v="High End"/>
    <x v="2"/>
    <x v="90"/>
    <n v="457"/>
    <x v="1089"/>
    <n v="288722.88235199399"/>
    <n v="1519.8814862399686"/>
    <n v="694585.83921166568"/>
    <n v="888.10275023998167"/>
    <n v="405862.95685967169"/>
    <x v="1089"/>
    <x v="1069"/>
    <m/>
  </r>
  <r>
    <x v="7"/>
    <x v="3"/>
    <s v="Low End"/>
    <x v="0"/>
    <x v="62"/>
    <n v="993"/>
    <x v="1090"/>
    <n v="1125539.4357359735"/>
    <n v="2286.533821679946"/>
    <n v="2270528.0849281861"/>
    <n v="1153.0600696799727"/>
    <n v="1144988.6491922126"/>
    <x v="1090"/>
    <x v="1070"/>
    <m/>
  </r>
  <r>
    <x v="7"/>
    <x v="4"/>
    <s v="Low End"/>
    <x v="0"/>
    <x v="50"/>
    <n v="954"/>
    <x v="1091"/>
    <n v="1039045.7629079756"/>
    <n v="2214.0123691799481"/>
    <n v="2112167.8001976707"/>
    <n v="1124.8658671799737"/>
    <n v="1073122.0372896951"/>
    <x v="1091"/>
    <x v="1071"/>
    <m/>
  </r>
  <r>
    <x v="7"/>
    <x v="4"/>
    <s v="Low End"/>
    <x v="0"/>
    <x v="87"/>
    <n v="921"/>
    <x v="1092"/>
    <n v="951356.56892397895"/>
    <n v="2114.4192879599532"/>
    <n v="1947380.164211117"/>
    <n v="1081.4588439599761"/>
    <n v="996023.59528713801"/>
    <x v="1092"/>
    <x v="1072"/>
    <m/>
  </r>
  <r>
    <x v="7"/>
    <x v="4"/>
    <s v="Low End"/>
    <x v="0"/>
    <x v="38"/>
    <n v="889"/>
    <x v="1093"/>
    <n v="894102.00211497955"/>
    <n v="2073.512733149953"/>
    <n v="1843352.8197703082"/>
    <n v="1067.7736981499761"/>
    <n v="949250.81765532866"/>
    <x v="1093"/>
    <x v="1073"/>
    <m/>
  </r>
  <r>
    <x v="7"/>
    <x v="4"/>
    <s v="Low End"/>
    <x v="0"/>
    <x v="48"/>
    <n v="834"/>
    <x v="1094"/>
    <n v="787169.76742798206"/>
    <n v="1972.3024417799547"/>
    <n v="1644900.2364444823"/>
    <n v="1028.4537997799762"/>
    <n v="857730.46901650028"/>
    <x v="1094"/>
    <x v="1074"/>
    <m/>
  </r>
  <r>
    <x v="7"/>
    <x v="4"/>
    <s v="Low End"/>
    <x v="0"/>
    <x v="15"/>
    <n v="823"/>
    <x v="1095"/>
    <n v="766811.61151898245"/>
    <n v="1952.6009377699554"/>
    <n v="1606990.5717846733"/>
    <n v="1020.8735847699768"/>
    <n v="840178.96026569081"/>
    <x v="1095"/>
    <x v="1075"/>
    <m/>
  </r>
  <r>
    <x v="7"/>
    <x v="4"/>
    <s v="Low End"/>
    <x v="0"/>
    <x v="58"/>
    <n v="823"/>
    <x v="1096"/>
    <n v="766676.82304798241"/>
    <n v="1952.2577138399554"/>
    <n v="1606708.0984902834"/>
    <n v="1020.6941378399767"/>
    <n v="840031.27544230095"/>
    <x v="1096"/>
    <x v="1075"/>
    <m/>
  </r>
  <r>
    <x v="7"/>
    <x v="4"/>
    <s v="Low End"/>
    <x v="0"/>
    <x v="13"/>
    <n v="811"/>
    <x v="1097"/>
    <n v="743696.97367798316"/>
    <n v="1927.976522819956"/>
    <n v="1563588.9600069844"/>
    <n v="1010.9642248199768"/>
    <n v="819891.98632900126"/>
    <x v="1097"/>
    <x v="165"/>
    <m/>
  </r>
  <r>
    <x v="7"/>
    <x v="4"/>
    <s v="High End"/>
    <x v="1"/>
    <x v="22"/>
    <n v="796"/>
    <x v="1098"/>
    <n v="818315.06399998057"/>
    <n v="2168.608506399949"/>
    <n v="1726212.3710943593"/>
    <n v="1140.5745063999734"/>
    <n v="907897.30709437875"/>
    <x v="1098"/>
    <x v="1076"/>
    <m/>
  </r>
  <r>
    <x v="7"/>
    <x v="4"/>
    <s v="High End"/>
    <x v="1"/>
    <x v="41"/>
    <n v="779"/>
    <x v="1099"/>
    <n v="784008.22994998132"/>
    <n v="2132.2307773799494"/>
    <n v="1661007.7755789806"/>
    <n v="1125.8017273799733"/>
    <n v="876999.54562899924"/>
    <x v="1099"/>
    <x v="1077"/>
    <m/>
  </r>
  <r>
    <x v="7"/>
    <x v="4"/>
    <s v="High End"/>
    <x v="1"/>
    <x v="93"/>
    <n v="590"/>
    <x v="1100"/>
    <n v="445185.08999998984"/>
    <n v="1702.027759599961"/>
    <n v="1004196.3781639769"/>
    <n v="947.47675959997821"/>
    <n v="559011.2881639871"/>
    <x v="1100"/>
    <x v="1078"/>
    <m/>
  </r>
  <r>
    <x v="7"/>
    <x v="4"/>
    <s v="Low End"/>
    <x v="3"/>
    <x v="68"/>
    <n v="998"/>
    <x v="1101"/>
    <n v="1330227.087300675"/>
    <n v="2487.352816279953"/>
    <n v="2482378.1106473929"/>
    <n v="1154.4599432331845"/>
    <n v="1152151.0233467179"/>
    <x v="1101"/>
    <x v="1079"/>
    <m/>
  </r>
  <r>
    <x v="7"/>
    <x v="5"/>
    <s v="Low End"/>
    <x v="3"/>
    <x v="56"/>
    <n v="969"/>
    <x v="1102"/>
    <n v="1234381.7834889037"/>
    <n v="2405.9610793099578"/>
    <n v="2331376.2858513491"/>
    <n v="1132.0892697238858"/>
    <n v="1096994.5023624455"/>
    <x v="1102"/>
    <x v="1080"/>
    <m/>
  </r>
  <r>
    <x v="7"/>
    <x v="5"/>
    <s v="High End"/>
    <x v="2"/>
    <x v="84"/>
    <n v="866"/>
    <x v="1103"/>
    <n v="1060864.5089639761"/>
    <n v="2565.7217328599422"/>
    <n v="2221915.02065671"/>
    <n v="1340.70497885997"/>
    <n v="1161050.511692734"/>
    <x v="1103"/>
    <x v="1081"/>
    <m/>
  </r>
  <r>
    <x v="7"/>
    <x v="5"/>
    <s v="High End"/>
    <x v="2"/>
    <x v="66"/>
    <n v="699"/>
    <x v="1104"/>
    <n v="698702.85020698351"/>
    <n v="2176.6090028699487"/>
    <n v="1521449.6930060941"/>
    <n v="1177.0341098699723"/>
    <n v="822746.84279911057"/>
    <x v="1104"/>
    <x v="1082"/>
    <m/>
  </r>
  <r>
    <x v="7"/>
    <x v="5"/>
    <s v="High End"/>
    <x v="2"/>
    <x v="63"/>
    <n v="646"/>
    <x v="1105"/>
    <n v="590530.1001719865"/>
    <n v="2022.874420379954"/>
    <n v="1306776.8755654504"/>
    <n v="1108.7411383799749"/>
    <n v="716246.7753934639"/>
    <x v="1105"/>
    <x v="1083"/>
    <m/>
  </r>
  <r>
    <x v="7"/>
    <x v="5"/>
    <s v="Low End"/>
    <x v="0"/>
    <x v="80"/>
    <n v="363"/>
    <x v="1106"/>
    <n v="272205.7358852633"/>
    <n v="1565.7993589999737"/>
    <n v="568385.16731699044"/>
    <n v="815.92129870999224"/>
    <n v="296179.43143172713"/>
    <x v="1106"/>
    <x v="1084"/>
    <m/>
  </r>
  <r>
    <x v="7"/>
    <x v="5"/>
    <s v="Low End"/>
    <x v="0"/>
    <x v="107"/>
    <n v="363"/>
    <x v="1107"/>
    <n v="287248.25930515392"/>
    <n v="1698.7759636999704"/>
    <n v="616655.67482308927"/>
    <n v="907.45844495298991"/>
    <n v="329407.41551793535"/>
    <x v="1107"/>
    <x v="1085"/>
    <m/>
  </r>
  <r>
    <x v="7"/>
    <x v="5"/>
    <s v="Low End"/>
    <x v="0"/>
    <x v="1"/>
    <n v="236"/>
    <x v="1108"/>
    <n v="86555.300376957835"/>
    <n v="674.20545599998309"/>
    <n v="159112.48761599601"/>
    <n v="307.44570863999223"/>
    <n v="72557.187239038176"/>
    <x v="1108"/>
    <x v="1086"/>
    <m/>
  </r>
  <r>
    <x v="7"/>
    <x v="5"/>
    <s v="Low End"/>
    <x v="0"/>
    <x v="80"/>
    <n v="236"/>
    <x v="1109"/>
    <n v="90212.415318429747"/>
    <n v="724.10605519998194"/>
    <n v="170889.02902719573"/>
    <n v="341.8500580879915"/>
    <n v="80676.613708765988"/>
    <x v="1109"/>
    <x v="1087"/>
    <m/>
  </r>
  <r>
    <x v="7"/>
    <x v="5"/>
    <s v="Low End"/>
    <x v="0"/>
    <x v="80"/>
    <n v="890"/>
    <x v="1110"/>
    <n v="914084.19209997752"/>
    <n v="1978.0968899999514"/>
    <n v="1760506.2320999568"/>
    <n v="951.03599999997664"/>
    <n v="846422.03999997932"/>
    <x v="1110"/>
    <x v="1088"/>
    <m/>
  </r>
  <r>
    <x v="7"/>
    <x v="5"/>
    <s v="Low End"/>
    <x v="0"/>
    <x v="15"/>
    <n v="935"/>
    <x v="1111"/>
    <n v="1002071.663999976"/>
    <n v="2187.220895999948"/>
    <n v="2045051.5377599513"/>
    <n v="1115.4864959999736"/>
    <n v="1042979.8737599753"/>
    <x v="1111"/>
    <x v="1089"/>
    <m/>
  </r>
  <r>
    <x v="7"/>
    <x v="5"/>
    <s v="Low End"/>
    <x v="0"/>
    <x v="29"/>
    <n v="890"/>
    <x v="1112"/>
    <n v="915187.58739997738"/>
    <n v="2304.9419385999431"/>
    <n v="2051398.3253539493"/>
    <n v="1276.6412785999685"/>
    <n v="1136210.7379539721"/>
    <x v="1112"/>
    <x v="1090"/>
    <m/>
  </r>
  <r>
    <x v="7"/>
    <x v="5"/>
    <s v="High End"/>
    <x v="1"/>
    <x v="93"/>
    <n v="314"/>
    <x v="1113"/>
    <n v="233241.23250315423"/>
    <n v="1572.2600739999734"/>
    <n v="493689.66323599167"/>
    <n v="829.4536010599918"/>
    <n v="260448.43073283744"/>
    <x v="1113"/>
    <x v="1091"/>
    <m/>
  </r>
  <r>
    <x v="7"/>
    <x v="5"/>
    <s v="High End"/>
    <x v="1"/>
    <x v="108"/>
    <n v="314"/>
    <x v="1114"/>
    <n v="246338.7062198183"/>
    <n v="1206.3581376599702"/>
    <n v="378796.45522523066"/>
    <n v="421.83996498538966"/>
    <n v="132457.74900541236"/>
    <x v="1114"/>
    <x v="1092"/>
    <m/>
  </r>
  <r>
    <x v="7"/>
    <x v="5"/>
    <s v="High End"/>
    <x v="1"/>
    <x v="64"/>
    <n v="911"/>
    <x v="1115"/>
    <n v="1085661.1561499732"/>
    <n v="2450.9121071399395"/>
    <n v="2232780.9296044847"/>
    <n v="1259.187457139969"/>
    <n v="1147119.7734545115"/>
    <x v="1115"/>
    <x v="1093"/>
    <m/>
  </r>
  <r>
    <x v="7"/>
    <x v="5"/>
    <s v="High End"/>
    <x v="1"/>
    <x v="11"/>
    <n v="907"/>
    <x v="1116"/>
    <n v="1066338.2000249745"/>
    <n v="2419.8036030699418"/>
    <n v="2194761.8679844374"/>
    <n v="1244.1275280699699"/>
    <n v="1128423.6679594629"/>
    <x v="1116"/>
    <x v="1094"/>
    <m/>
  </r>
  <r>
    <x v="7"/>
    <x v="5"/>
    <s v="High End"/>
    <x v="1"/>
    <x v="17"/>
    <n v="892"/>
    <x v="1117"/>
    <n v="1041026.8859999743"/>
    <n v="2409.3040617999404"/>
    <n v="2149099.2231255467"/>
    <n v="1242.2335617999693"/>
    <n v="1108072.3371255724"/>
    <x v="1117"/>
    <x v="1095"/>
    <m/>
  </r>
  <r>
    <x v="7"/>
    <x v="5"/>
    <s v="High End"/>
    <x v="1"/>
    <x v="7"/>
    <n v="883"/>
    <x v="1118"/>
    <n v="1020301.0253999747"/>
    <n v="2389.806206479941"/>
    <n v="2110198.8803217881"/>
    <n v="1234.3124064799697"/>
    <n v="1089897.8549218136"/>
    <x v="1118"/>
    <x v="1096"/>
    <m/>
  </r>
  <r>
    <x v="7"/>
    <x v="5"/>
    <s v="High End"/>
    <x v="1"/>
    <x v="41"/>
    <n v="880"/>
    <x v="1119"/>
    <n v="1010766.2399999752"/>
    <n v="2377.0224007999418"/>
    <n v="2091779.7127039488"/>
    <n v="1228.42440079997"/>
    <n v="1081013.4727039738"/>
    <x v="1119"/>
    <x v="1097"/>
    <m/>
  </r>
  <r>
    <x v="7"/>
    <x v="5"/>
    <s v="High End"/>
    <x v="1"/>
    <x v="53"/>
    <n v="871"/>
    <x v="1120"/>
    <n v="983710.81867497636"/>
    <n v="2341.7207649299439"/>
    <n v="2039638.7862539811"/>
    <n v="1212.3168399299711"/>
    <n v="1055927.9675790048"/>
    <x v="1120"/>
    <x v="1098"/>
    <m/>
  </r>
  <r>
    <x v="7"/>
    <x v="5"/>
    <s v="High End"/>
    <x v="1"/>
    <x v="82"/>
    <n v="869"/>
    <x v="1121"/>
    <n v="988373.59582497552"/>
    <n v="2359.2372789299416"/>
    <n v="2050177.1953901192"/>
    <n v="1221.8683539299698"/>
    <n v="1061803.5995651437"/>
    <x v="1121"/>
    <x v="1099"/>
    <m/>
  </r>
  <r>
    <x v="7"/>
    <x v="5"/>
    <s v="High End"/>
    <x v="1"/>
    <x v="82"/>
    <n v="852"/>
    <x v="1122"/>
    <n v="941424.89759997744"/>
    <n v="2300.4661204799449"/>
    <n v="1959997.1346489131"/>
    <n v="1195.5073204799714"/>
    <n v="1018572.2370489356"/>
    <x v="1122"/>
    <x v="1100"/>
    <m/>
  </r>
  <r>
    <x v="7"/>
    <x v="5"/>
    <s v="High End"/>
    <x v="1"/>
    <x v="4"/>
    <n v="817"/>
    <x v="1123"/>
    <n v="873926.66047497815"/>
    <n v="2244.9409304299443"/>
    <n v="1834116.7401612645"/>
    <n v="1175.263255429971"/>
    <n v="960190.07968628639"/>
    <x v="1123"/>
    <x v="1101"/>
    <m/>
  </r>
  <r>
    <x v="7"/>
    <x v="5"/>
    <s v="Low End"/>
    <x v="3"/>
    <x v="43"/>
    <n v="983"/>
    <x v="1124"/>
    <n v="1310509.9318467567"/>
    <n v="2491.3036707799502"/>
    <n v="2448951.508376691"/>
    <n v="1158.1297828381835"/>
    <n v="1138441.5765299343"/>
    <x v="1124"/>
    <x v="1102"/>
    <m/>
  </r>
  <r>
    <x v="7"/>
    <x v="5"/>
    <s v="Low End"/>
    <x v="3"/>
    <x v="23"/>
    <n v="995"/>
    <x v="1125"/>
    <n v="1391131.9051174356"/>
    <n v="2178.2419925999461"/>
    <n v="2167350.7826369465"/>
    <n v="780.11947489398062"/>
    <n v="776218.87751951092"/>
    <x v="1125"/>
    <x v="1103"/>
    <m/>
  </r>
  <r>
    <x v="7"/>
    <x v="5"/>
    <s v="Low End"/>
    <x v="3"/>
    <x v="21"/>
    <n v="995"/>
    <x v="1126"/>
    <n v="1296966.5027879681"/>
    <n v="2274.5610399999541"/>
    <n v="2263188.2347999546"/>
    <n v="971.0771175999862"/>
    <n v="966221.73201198643"/>
    <x v="1126"/>
    <x v="1104"/>
    <m/>
  </r>
  <r>
    <x v="7"/>
    <x v="5"/>
    <s v="High End"/>
    <x v="2"/>
    <x v="35"/>
    <n v="251"/>
    <x v="1127"/>
    <n v="116313.17639162709"/>
    <n v="788.0959229999803"/>
    <n v="197812.07667299506"/>
    <n v="324.6968138699919"/>
    <n v="81498.900281367969"/>
    <x v="1127"/>
    <x v="1105"/>
    <m/>
  </r>
  <r>
    <x v="7"/>
    <x v="5"/>
    <s v="High End"/>
    <x v="2"/>
    <x v="93"/>
    <n v="251"/>
    <x v="1128"/>
    <n v="122070.65592891416"/>
    <n v="861.96871811997846"/>
    <n v="216354.14824811459"/>
    <n v="375.6314435027906"/>
    <n v="94283.492319200435"/>
    <x v="1128"/>
    <x v="1106"/>
    <m/>
  </r>
  <r>
    <x v="7"/>
    <x v="5"/>
    <s v="High End"/>
    <x v="2"/>
    <x v="9"/>
    <n v="797"/>
    <x v="1129"/>
    <n v="920532.17861997709"/>
    <n v="2453.8474313999391"/>
    <n v="1955716.4028257513"/>
    <n v="1298.8509713999679"/>
    <n v="1035184.2242057743"/>
    <x v="1129"/>
    <x v="223"/>
    <m/>
  </r>
  <r>
    <x v="7"/>
    <x v="5"/>
    <s v="High End"/>
    <x v="2"/>
    <x v="9"/>
    <n v="574"/>
    <x v="1130"/>
    <n v="477552.06920398813"/>
    <n v="1769.7353459999561"/>
    <n v="1015828.0886039748"/>
    <n v="937.7630999999767"/>
    <n v="538276.0193999866"/>
    <x v="1130"/>
    <x v="1107"/>
    <m/>
  </r>
  <r>
    <x v="7"/>
    <x v="5"/>
    <s v="High End"/>
    <x v="2"/>
    <x v="37"/>
    <n v="790"/>
    <x v="1131"/>
    <n v="901636.02179997775"/>
    <n v="2428.5947777999409"/>
    <n v="1918589.8744619533"/>
    <n v="1287.2833577999691"/>
    <n v="1016953.8526619755"/>
    <x v="1131"/>
    <x v="1108"/>
    <m/>
  </r>
  <r>
    <x v="7"/>
    <x v="5"/>
    <s v="High End"/>
    <x v="2"/>
    <x v="33"/>
    <n v="783"/>
    <x v="1132"/>
    <n v="888781.63534197793"/>
    <n v="2419.2420336599403"/>
    <n v="1894266.5123557332"/>
    <n v="1284.1441596599684"/>
    <n v="1005484.8770137553"/>
    <x v="1132"/>
    <x v="1109"/>
    <m/>
  </r>
  <r>
    <x v="7"/>
    <x v="5"/>
    <s v="High End"/>
    <x v="2"/>
    <x v="79"/>
    <n v="780"/>
    <x v="1133"/>
    <n v="884407.96079997788"/>
    <n v="2418.2735723999394"/>
    <n v="1886253.3864719528"/>
    <n v="1284.4172123999679"/>
    <n v="1001845.4256719749"/>
    <x v="1133"/>
    <x v="224"/>
    <m/>
  </r>
  <r>
    <x v="7"/>
    <x v="5"/>
    <s v="High End"/>
    <x v="2"/>
    <x v="9"/>
    <n v="738"/>
    <x v="1134"/>
    <n v="789694.04098798032"/>
    <n v="2305.6959263399426"/>
    <n v="1701603.5936388776"/>
    <n v="1235.6498003399693"/>
    <n v="911909.5526508973"/>
    <x v="1134"/>
    <x v="1110"/>
    <m/>
  </r>
  <r>
    <x v="7"/>
    <x v="5"/>
    <s v="High End"/>
    <x v="2"/>
    <x v="37"/>
    <n v="717"/>
    <x v="1135"/>
    <n v="751791.9295529807"/>
    <n v="2271.855350309942"/>
    <n v="1628920.2861722284"/>
    <n v="1223.3310413099689"/>
    <n v="877128.3566192477"/>
    <x v="1135"/>
    <x v="1111"/>
    <m/>
  </r>
  <r>
    <x v="8"/>
    <x v="0"/>
    <s v="High End"/>
    <x v="2"/>
    <x v="10"/>
    <n v="703"/>
    <x v="1136"/>
    <n v="709552.66440598294"/>
    <n v="2195.3568151799473"/>
    <n v="1543335.841071503"/>
    <n v="1186.0358131799717"/>
    <n v="833783.17666552006"/>
    <x v="1136"/>
    <x v="1112"/>
    <m/>
  </r>
  <r>
    <x v="8"/>
    <x v="0"/>
    <s v="High End"/>
    <x v="2"/>
    <x v="34"/>
    <n v="688"/>
    <x v="1137"/>
    <n v="686432.10854398285"/>
    <n v="2179.4460979199457"/>
    <n v="1499458.9153689228"/>
    <n v="1181.7250099199705"/>
    <n v="813026.80682493991"/>
    <x v="1137"/>
    <x v="1113"/>
    <m/>
  </r>
  <r>
    <x v="8"/>
    <x v="0"/>
    <s v="High End"/>
    <x v="2"/>
    <x v="94"/>
    <n v="686"/>
    <x v="1138"/>
    <n v="680103.45681598329"/>
    <n v="2166.9133010399469"/>
    <n v="1486502.5245134037"/>
    <n v="1175.5088450399712"/>
    <n v="806399.06769742037"/>
    <x v="1138"/>
    <x v="1114"/>
    <m/>
  </r>
  <r>
    <x v="8"/>
    <x v="0"/>
    <s v="High End"/>
    <x v="2"/>
    <x v="36"/>
    <n v="637"/>
    <x v="1139"/>
    <n v="586516.77220498561"/>
    <n v="2043.5786743499498"/>
    <n v="1301759.6155609181"/>
    <n v="1122.8302093499724"/>
    <n v="715242.84335593251"/>
    <x v="1139"/>
    <x v="1115"/>
    <m/>
  </r>
  <r>
    <x v="8"/>
    <x v="0"/>
    <s v="High End"/>
    <x v="2"/>
    <x v="21"/>
    <n v="574"/>
    <x v="1140"/>
    <n v="477880.22729998804"/>
    <n v="2051.1075044999488"/>
    <n v="1177335.7075829706"/>
    <n v="1218.5635544999695"/>
    <n v="699455.48028298258"/>
    <x v="1140"/>
    <x v="1116"/>
    <m/>
  </r>
  <r>
    <x v="8"/>
    <x v="0"/>
    <s v="Low End"/>
    <x v="0"/>
    <x v="58"/>
    <n v="379"/>
    <x v="1141"/>
    <n v="298582.79569151229"/>
    <n v="1608.8340479999713"/>
    <n v="609748.10419198917"/>
    <n v="821.01664511999161"/>
    <n v="311165.30850047688"/>
    <x v="1141"/>
    <x v="1117"/>
    <m/>
  </r>
  <r>
    <x v="8"/>
    <x v="0"/>
    <s v="Low End"/>
    <x v="0"/>
    <x v="80"/>
    <n v="206"/>
    <x v="1142"/>
    <n v="101975.88162959728"/>
    <n v="811.36835999997845"/>
    <n v="167141.88215999556"/>
    <n v="316.33980839999163"/>
    <n v="65166.000530398276"/>
    <x v="1142"/>
    <x v="1118"/>
    <m/>
  </r>
  <r>
    <x v="8"/>
    <x v="0"/>
    <s v="Low End"/>
    <x v="0"/>
    <x v="44"/>
    <n v="799"/>
    <x v="1143"/>
    <n v="755263.49505497981"/>
    <n v="1866.1414449999504"/>
    <n v="1491047.0145549604"/>
    <n v="920.88049999997565"/>
    <n v="735783.51949998061"/>
    <x v="1143"/>
    <x v="306"/>
    <m/>
  </r>
  <r>
    <x v="8"/>
    <x v="0"/>
    <s v="Low End"/>
    <x v="0"/>
    <x v="59"/>
    <n v="737"/>
    <x v="1144"/>
    <n v="648976.14852398227"/>
    <n v="1773.3594519999513"/>
    <n v="1306965.9161239641"/>
    <n v="892.79479999997534"/>
    <n v="657989.76759998186"/>
    <x v="1144"/>
    <x v="1119"/>
    <m/>
  </r>
  <r>
    <x v="8"/>
    <x v="0"/>
    <s v="Low End"/>
    <x v="0"/>
    <x v="14"/>
    <n v="460"/>
    <x v="1145"/>
    <n v="250460.76319999329"/>
    <n v="1264.1879199999662"/>
    <n v="581526.4431999845"/>
    <n v="719.70799999998076"/>
    <n v="331065.6799999912"/>
    <x v="1145"/>
    <x v="1120"/>
    <m/>
  </r>
  <r>
    <x v="8"/>
    <x v="0"/>
    <s v="High End"/>
    <x v="1"/>
    <x v="3"/>
    <n v="351"/>
    <x v="1146"/>
    <n v="292061.89121264231"/>
    <n v="1672.1565649999689"/>
    <n v="586926.95431498904"/>
    <n v="840.07140484999081"/>
    <n v="294865.06310234673"/>
    <x v="1146"/>
    <x v="1121"/>
    <m/>
  </r>
  <r>
    <x v="8"/>
    <x v="0"/>
    <s v="High End"/>
    <x v="1"/>
    <x v="42"/>
    <n v="306"/>
    <x v="1147"/>
    <n v="227464.74907307397"/>
    <n v="1579.3109779999713"/>
    <n v="483269.1592679912"/>
    <n v="835.962124819991"/>
    <n v="255804.41019491723"/>
    <x v="1147"/>
    <x v="1122"/>
    <m/>
  </r>
  <r>
    <x v="8"/>
    <x v="0"/>
    <s v="High End"/>
    <x v="1"/>
    <x v="1"/>
    <n v="257"/>
    <x v="1148"/>
    <n v="166185.78876508557"/>
    <n v="1478.1117269999741"/>
    <n v="379874.71383899334"/>
    <n v="831.47441662999131"/>
    <n v="213688.92507390777"/>
    <x v="1148"/>
    <x v="1123"/>
    <m/>
  </r>
  <r>
    <x v="8"/>
    <x v="0"/>
    <s v="High End"/>
    <x v="1"/>
    <x v="42"/>
    <n v="973"/>
    <x v="1149"/>
    <n v="1263386.1822749667"/>
    <n v="2458.8561869999353"/>
    <n v="2392467.0699509368"/>
    <n v="1160.4120119999695"/>
    <n v="1129080.8876759701"/>
    <x v="1149"/>
    <x v="1124"/>
    <m/>
  </r>
  <r>
    <x v="8"/>
    <x v="0"/>
    <s v="High End"/>
    <x v="1"/>
    <x v="3"/>
    <n v="199"/>
    <x v="1150"/>
    <n v="66507.674347168228"/>
    <n v="651.06159299998262"/>
    <n v="129561.25700699654"/>
    <n v="316.85217416999154"/>
    <n v="63053.582659828317"/>
    <x v="1150"/>
    <x v="1125"/>
    <m/>
  </r>
  <r>
    <x v="8"/>
    <x v="0"/>
    <s v="High End"/>
    <x v="1"/>
    <x v="7"/>
    <n v="707"/>
    <x v="1151"/>
    <n v="661862.55712498294"/>
    <n v="1893.4575549999511"/>
    <n v="1338674.4913849654"/>
    <n v="957.30117999997526"/>
    <n v="676811.93425998243"/>
    <x v="1151"/>
    <x v="1126"/>
    <m/>
  </r>
  <r>
    <x v="8"/>
    <x v="0"/>
    <s v="High End"/>
    <x v="1"/>
    <x v="4"/>
    <n v="665"/>
    <x v="1152"/>
    <n v="591630.71624998422"/>
    <n v="1825.9274099999514"/>
    <n v="1214241.7276499677"/>
    <n v="936.2571599999751"/>
    <n v="622611.01139998343"/>
    <x v="1152"/>
    <x v="1127"/>
    <m/>
  </r>
  <r>
    <x v="8"/>
    <x v="0"/>
    <s v="Low End"/>
    <x v="1"/>
    <x v="54"/>
    <n v="901"/>
    <x v="1153"/>
    <n v="1096114.0052249699"/>
    <n v="2337.0834489999356"/>
    <n v="2105712.1875489419"/>
    <n v="1120.530723999969"/>
    <n v="1009598.182323972"/>
    <x v="1153"/>
    <x v="1128"/>
    <m/>
  </r>
  <r>
    <x v="8"/>
    <x v="0"/>
    <s v="Low End"/>
    <x v="3"/>
    <x v="45"/>
    <n v="821"/>
    <x v="1154"/>
    <n v="915299.98536286631"/>
    <n v="2146.1162389999572"/>
    <n v="1761961.4322189649"/>
    <n v="1031.2563299099861"/>
    <n v="846661.4468560986"/>
    <x v="1154"/>
    <x v="1129"/>
    <m/>
  </r>
  <r>
    <x v="8"/>
    <x v="0"/>
    <s v="Low End"/>
    <x v="3"/>
    <x v="26"/>
    <n v="362"/>
    <x v="1155"/>
    <n v="207413.8932647545"/>
    <n v="981.08485799997402"/>
    <n v="355152.71859599062"/>
    <n v="408.11830201998919"/>
    <n v="147738.82533123612"/>
    <x v="1155"/>
    <x v="1130"/>
    <m/>
  </r>
  <r>
    <x v="8"/>
    <x v="0"/>
    <s v="Low End"/>
    <x v="3"/>
    <x v="1"/>
    <n v="265"/>
    <x v="1156"/>
    <n v="120979.37402049678"/>
    <n v="837.73286999997765"/>
    <n v="221999.21054999408"/>
    <n v="381.20693029998984"/>
    <n v="101019.8365294973"/>
    <x v="1156"/>
    <x v="1131"/>
    <m/>
  </r>
  <r>
    <x v="8"/>
    <x v="0"/>
    <s v="Low End"/>
    <x v="3"/>
    <x v="21"/>
    <n v="194"/>
    <x v="1157"/>
    <n v="72042.010160958074"/>
    <n v="732.93086399998049"/>
    <n v="142188.58761599622"/>
    <n v="361.58029615999044"/>
    <n v="70146.577455038147"/>
    <x v="1157"/>
    <x v="1132"/>
    <m/>
  </r>
  <r>
    <x v="8"/>
    <x v="1"/>
    <s v="Low End"/>
    <x v="3"/>
    <x v="45"/>
    <n v="175"/>
    <x v="1158"/>
    <n v="61041.610743748366"/>
    <n v="705.40267499998117"/>
    <n v="123445.46812499671"/>
    <n v="356.5934707499905"/>
    <n v="62403.857381248345"/>
    <x v="1158"/>
    <x v="327"/>
    <m/>
  </r>
  <r>
    <x v="8"/>
    <x v="1"/>
    <s v="Low End"/>
    <x v="3"/>
    <x v="79"/>
    <n v="116"/>
    <x v="1159"/>
    <n v="16884.459227999549"/>
    <n v="455.13929999998788"/>
    <n v="52796.158799998593"/>
    <n v="309.58361699999176"/>
    <n v="35911.699571999045"/>
    <x v="1159"/>
    <x v="1133"/>
    <m/>
  </r>
  <r>
    <x v="8"/>
    <x v="1"/>
    <s v="High End"/>
    <x v="2"/>
    <x v="83"/>
    <n v="251"/>
    <x v="1160"/>
    <n v="176128.08088151514"/>
    <n v="1552.2951919999709"/>
    <n v="389626.09319199272"/>
    <n v="850.58969047999028"/>
    <n v="213498.01231047758"/>
    <x v="1160"/>
    <x v="1134"/>
    <m/>
  </r>
  <r>
    <x v="8"/>
    <x v="1"/>
    <s v="High End"/>
    <x v="2"/>
    <x v="10"/>
    <n v="601"/>
    <x v="1161"/>
    <n v="536486.42728498555"/>
    <n v="1877.7760349999494"/>
    <n v="1128543.3970349696"/>
    <n v="985.11974999997346"/>
    <n v="592056.9697499841"/>
    <x v="1161"/>
    <x v="1135"/>
    <m/>
  </r>
  <r>
    <x v="8"/>
    <x v="1"/>
    <s v="High End"/>
    <x v="2"/>
    <x v="76"/>
    <n v="584"/>
    <x v="1162"/>
    <n v="505036.74796798651"/>
    <n v="1831.7711519999511"/>
    <n v="1069754.3527679716"/>
    <n v="966.98219999997423"/>
    <n v="564717.60479998507"/>
    <x v="1162"/>
    <x v="1136"/>
    <m/>
  </r>
  <r>
    <x v="8"/>
    <x v="1"/>
    <s v="High End"/>
    <x v="2"/>
    <x v="36"/>
    <n v="461"/>
    <x v="1163"/>
    <n v="314013.80388599169"/>
    <n v="1536.5440259999596"/>
    <n v="708346.79598598136"/>
    <n v="855.38609999997755"/>
    <n v="394332.99209998967"/>
    <x v="1163"/>
    <x v="1137"/>
    <m/>
  </r>
  <r>
    <x v="8"/>
    <x v="1"/>
    <s v="High End"/>
    <x v="2"/>
    <x v="94"/>
    <n v="419"/>
    <x v="1164"/>
    <n v="262594.13682299276"/>
    <n v="1454.7812669999598"/>
    <n v="609553.35087298322"/>
    <n v="828.0649499999771"/>
    <n v="346959.21404999046"/>
    <x v="1164"/>
    <x v="1138"/>
    <m/>
  </r>
  <r>
    <x v="8"/>
    <x v="1"/>
    <s v="Low End"/>
    <x v="0"/>
    <x v="12"/>
    <n v="371"/>
    <x v="1165"/>
    <n v="297132.75104267144"/>
    <n v="1632.6794679999675"/>
    <n v="605724.08262798795"/>
    <n v="831.78256491999059"/>
    <n v="308591.33158531651"/>
    <x v="1165"/>
    <x v="1139"/>
    <m/>
  </r>
  <r>
    <x v="8"/>
    <x v="1"/>
    <s v="Low End"/>
    <x v="0"/>
    <x v="1"/>
    <n v="999"/>
    <x v="1166"/>
    <n v="1211274.811700965"/>
    <n v="2279.2023989999348"/>
    <n v="2276923.196600935"/>
    <n v="1066.7150999999697"/>
    <n v="1065648.3848999699"/>
    <x v="1166"/>
    <x v="1140"/>
    <m/>
  </r>
  <r>
    <x v="8"/>
    <x v="1"/>
    <s v="Low End"/>
    <x v="0"/>
    <x v="39"/>
    <n v="993"/>
    <x v="1167"/>
    <n v="1181659.4285219673"/>
    <n v="2239.6239539999378"/>
    <n v="2223946.5863219383"/>
    <n v="1049.6345999999708"/>
    <n v="1042287.1577999711"/>
    <x v="1167"/>
    <x v="1141"/>
    <m/>
  </r>
  <r>
    <x v="8"/>
    <x v="1"/>
    <s v="Low End"/>
    <x v="0"/>
    <x v="80"/>
    <n v="874"/>
    <x v="1168"/>
    <n v="938213.89172797219"/>
    <n v="2075.8040719999385"/>
    <n v="1814252.7589279462"/>
    <n v="1002.3327999999703"/>
    <n v="876038.86719997402"/>
    <x v="1168"/>
    <x v="1142"/>
    <m/>
  </r>
  <r>
    <x v="8"/>
    <x v="1"/>
    <s v="Low End"/>
    <x v="0"/>
    <x v="2"/>
    <n v="811"/>
    <x v="1169"/>
    <n v="796575.1111939773"/>
    <n v="1932.2380539999447"/>
    <n v="1567045.061793955"/>
    <n v="950.02459999997268"/>
    <n v="770469.95059997775"/>
    <x v="1169"/>
    <x v="427"/>
    <m/>
  </r>
  <r>
    <x v="8"/>
    <x v="1"/>
    <s v="Low End"/>
    <x v="0"/>
    <x v="87"/>
    <n v="789"/>
    <x v="1170"/>
    <n v="755926.0052579781"/>
    <n v="1897.1789219999455"/>
    <n v="1496874.1694579569"/>
    <n v="939.09779999997318"/>
    <n v="740948.16419997881"/>
    <x v="1170"/>
    <x v="1143"/>
    <m/>
  </r>
  <r>
    <x v="8"/>
    <x v="1"/>
    <s v="Low End"/>
    <x v="0"/>
    <x v="12"/>
    <n v="733"/>
    <x v="1171"/>
    <n v="660127.23491398036"/>
    <n v="1816.1870579999461"/>
    <n v="1331265.1135139605"/>
    <n v="915.60419999997282"/>
    <n v="671137.87859998015"/>
    <x v="1171"/>
    <x v="1144"/>
    <m/>
  </r>
  <r>
    <x v="8"/>
    <x v="1"/>
    <s v="Low End"/>
    <x v="0"/>
    <x v="38"/>
    <n v="663"/>
    <x v="1172"/>
    <n v="527207.19023698533"/>
    <n v="1646.7993989999541"/>
    <n v="1091828.0015369696"/>
    <n v="851.61509999997622"/>
    <n v="564620.81129998423"/>
    <x v="1172"/>
    <x v="1145"/>
    <m/>
  </r>
  <r>
    <x v="8"/>
    <x v="1"/>
    <s v="Low End"/>
    <x v="0"/>
    <x v="12"/>
    <n v="573"/>
    <x v="1173"/>
    <n v="397774.52344798861"/>
    <n v="1499.638775999957"/>
    <n v="859293.0186479754"/>
    <n v="805.44239999997694"/>
    <n v="461518.49519998679"/>
    <x v="1173"/>
    <x v="1146"/>
    <m/>
  </r>
  <r>
    <x v="8"/>
    <x v="2"/>
    <s v="Low End"/>
    <x v="0"/>
    <x v="44"/>
    <n v="390"/>
    <x v="1174"/>
    <n v="184906.60109999464"/>
    <n v="1170.5454899999661"/>
    <n v="456512.74109998677"/>
    <n v="696.42599999997981"/>
    <n v="271606.1399999921"/>
    <x v="1174"/>
    <x v="1147"/>
    <m/>
  </r>
  <r>
    <x v="8"/>
    <x v="2"/>
    <s v="High End"/>
    <x v="1"/>
    <x v="74"/>
    <n v="270"/>
    <x v="1175"/>
    <n v="186306.17584499466"/>
    <n v="1531.4568499999702"/>
    <n v="413493.34949999198"/>
    <n v="841.43397649998997"/>
    <n v="227187.17365499731"/>
    <x v="1175"/>
    <x v="1148"/>
    <m/>
  </r>
  <r>
    <x v="8"/>
    <x v="2"/>
    <s v="High End"/>
    <x v="1"/>
    <x v="4"/>
    <n v="244"/>
    <x v="1176"/>
    <n v="106191.57906239692"/>
    <n v="765.31415999997785"/>
    <n v="186736.6550399946"/>
    <n v="330.10277039999045"/>
    <n v="80545.075977597677"/>
    <x v="1176"/>
    <x v="1149"/>
    <m/>
  </r>
  <r>
    <x v="8"/>
    <x v="2"/>
    <s v="High End"/>
    <x v="1"/>
    <x v="19"/>
    <n v="995"/>
    <x v="1177"/>
    <n v="1374624.9618749591"/>
    <n v="2605.7356049999225"/>
    <n v="2592706.9269749229"/>
    <n v="1224.2029799999636"/>
    <n v="1218081.9650999638"/>
    <x v="1177"/>
    <x v="1150"/>
    <m/>
  </r>
  <r>
    <x v="8"/>
    <x v="2"/>
    <s v="High End"/>
    <x v="1"/>
    <x v="73"/>
    <n v="467"/>
    <x v="1178"/>
    <n v="299670.64267499134"/>
    <n v="1453.3621809999579"/>
    <n v="678720.1385269803"/>
    <n v="811.6691559999764"/>
    <n v="379049.49585198896"/>
    <x v="1178"/>
    <x v="1151"/>
    <m/>
  </r>
  <r>
    <x v="8"/>
    <x v="2"/>
    <s v="High End"/>
    <x v="1"/>
    <x v="18"/>
    <n v="450"/>
    <x v="1179"/>
    <n v="278295.74999999197"/>
    <n v="1417.3613999999591"/>
    <n v="637812.62999998161"/>
    <n v="798.92639999997698"/>
    <n v="359516.87999998964"/>
    <x v="1179"/>
    <x v="1152"/>
    <m/>
  </r>
  <r>
    <x v="8"/>
    <x v="2"/>
    <s v="Low End"/>
    <x v="3"/>
    <x v="1"/>
    <n v="322"/>
    <x v="1180"/>
    <n v="173490.34382007501"/>
    <n v="946.27544399997282"/>
    <n v="304700.69296799123"/>
    <n v="407.48555635998832"/>
    <n v="131210.34914791622"/>
    <x v="1180"/>
    <x v="1153"/>
    <m/>
  </r>
  <r>
    <x v="8"/>
    <x v="2"/>
    <s v="Low End"/>
    <x v="3"/>
    <x v="44"/>
    <n v="147"/>
    <x v="1181"/>
    <n v="29051.783404139187"/>
    <n v="523.16590199998541"/>
    <n v="76905.387593997861"/>
    <n v="325.53472237999097"/>
    <n v="47853.60418985867"/>
    <x v="1181"/>
    <x v="1154"/>
    <m/>
  </r>
  <r>
    <x v="8"/>
    <x v="2"/>
    <s v="High End"/>
    <x v="2"/>
    <x v="36"/>
    <n v="272"/>
    <x v="1182"/>
    <n v="206535.01177727408"/>
    <n v="1618.236103999968"/>
    <n v="440160.22028799128"/>
    <n v="858.91620775998979"/>
    <n v="233625.2085107172"/>
    <x v="1182"/>
    <x v="1155"/>
    <m/>
  </r>
  <r>
    <x v="8"/>
    <x v="2"/>
    <s v="High End"/>
    <x v="2"/>
    <x v="8"/>
    <n v="264"/>
    <x v="1183"/>
    <n v="195696.63565055435"/>
    <n v="1598.9675839999684"/>
    <n v="422127.44217599166"/>
    <n v="857.69244895998975"/>
    <n v="226430.80652543731"/>
    <x v="1183"/>
    <x v="1156"/>
    <m/>
  </r>
  <r>
    <x v="8"/>
    <x v="2"/>
    <s v="High End"/>
    <x v="2"/>
    <x v="83"/>
    <n v="283"/>
    <x v="1184"/>
    <n v="157770.52973135546"/>
    <n v="902.31163199997411"/>
    <n v="255354.19185599269"/>
    <n v="344.81859407999013"/>
    <n v="97583.662124637223"/>
    <x v="1184"/>
    <x v="1157"/>
    <m/>
  </r>
  <r>
    <x v="8"/>
    <x v="2"/>
    <s v="High End"/>
    <x v="2"/>
    <x v="8"/>
    <n v="268"/>
    <x v="1185"/>
    <n v="140298.03383231597"/>
    <n v="865.96910399997523"/>
    <n v="232079.71987199335"/>
    <n v="342.46897775999025"/>
    <n v="91781.686039677385"/>
    <x v="1185"/>
    <x v="1158"/>
    <m/>
  </r>
  <r>
    <x v="8"/>
    <x v="2"/>
    <s v="High End"/>
    <x v="2"/>
    <x v="35"/>
    <n v="703"/>
    <x v="1186"/>
    <n v="751269.34030497831"/>
    <n v="2170.3091849999373"/>
    <n v="1525727.357054956"/>
    <n v="1101.6472499999682"/>
    <n v="774458.01674997772"/>
    <x v="1186"/>
    <x v="1159"/>
    <m/>
  </r>
  <r>
    <x v="8"/>
    <x v="2"/>
    <s v="High End"/>
    <x v="2"/>
    <x v="33"/>
    <n v="492"/>
    <x v="1187"/>
    <n v="363512.10801598983"/>
    <n v="1636.2585479999543"/>
    <n v="805039.20561597752"/>
    <n v="897.41279999997494"/>
    <n v="441527.0975999877"/>
    <x v="1187"/>
    <x v="1160"/>
    <m/>
  </r>
  <r>
    <x v="8"/>
    <x v="2"/>
    <s v="High End"/>
    <x v="2"/>
    <x v="84"/>
    <n v="142"/>
    <x v="1188"/>
    <n v="34156.271798278984"/>
    <n v="567.33971399998313"/>
    <n v="80562.239387997601"/>
    <n v="326.80258865999031"/>
    <n v="46405.967589718617"/>
    <x v="1188"/>
    <x v="1161"/>
    <m/>
  </r>
  <r>
    <x v="8"/>
    <x v="2"/>
    <s v="High End"/>
    <x v="2"/>
    <x v="76"/>
    <n v="119"/>
    <x v="1189"/>
    <n v="22057.056171989363"/>
    <n v="504.65249099998539"/>
    <n v="60053.646428998261"/>
    <n v="319.29907778999075"/>
    <n v="37996.590257008895"/>
    <x v="1189"/>
    <x v="1162"/>
    <m/>
  </r>
  <r>
    <x v="8"/>
    <x v="2"/>
    <s v="Low End"/>
    <x v="0"/>
    <x v="1"/>
    <n v="377"/>
    <x v="1190"/>
    <n v="315148.43401274021"/>
    <n v="1677.9618249999635"/>
    <n v="632591.60802498623"/>
    <n v="842.02433424998947"/>
    <n v="317443.17401224602"/>
    <x v="1190"/>
    <x v="1163"/>
    <m/>
  </r>
  <r>
    <x v="8"/>
    <x v="2"/>
    <s v="Low End"/>
    <x v="0"/>
    <x v="72"/>
    <n v="217"/>
    <x v="1191"/>
    <n v="116533.87374404649"/>
    <n v="867.97401499997375"/>
    <n v="188350.36125499429"/>
    <n v="330.95155534998992"/>
    <n v="71816.487510947802"/>
    <x v="1191"/>
    <x v="1164"/>
    <m/>
  </r>
  <r>
    <x v="8"/>
    <x v="2"/>
    <s v="Low End"/>
    <x v="0"/>
    <x v="58"/>
    <n v="251"/>
    <x v="1192"/>
    <n v="106109.8442785767"/>
    <n v="754.77601799997649"/>
    <n v="189448.78051799411"/>
    <n v="332.02763441998962"/>
    <n v="83338.93623941741"/>
    <x v="1192"/>
    <x v="1165"/>
    <m/>
  </r>
  <r>
    <x v="8"/>
    <x v="2"/>
    <s v="Low End"/>
    <x v="0"/>
    <x v="13"/>
    <n v="732"/>
    <x v="1193"/>
    <n v="676454.22374397842"/>
    <n v="1864.2985919999403"/>
    <n v="1364666.5693439562"/>
    <n v="940.18079999996974"/>
    <n v="688212.34559997777"/>
    <x v="1193"/>
    <x v="1166"/>
    <m/>
  </r>
  <r>
    <x v="8"/>
    <x v="2"/>
    <s v="Low End"/>
    <x v="0"/>
    <x v="59"/>
    <n v="174"/>
    <x v="1194"/>
    <n v="48898.551157918482"/>
    <n v="608.7857679999812"/>
    <n v="105928.72363199673"/>
    <n v="327.75961191998994"/>
    <n v="57030.172474078252"/>
    <x v="1194"/>
    <x v="1167"/>
    <m/>
  </r>
  <r>
    <x v="8"/>
    <x v="2"/>
    <s v="Low End"/>
    <x v="0"/>
    <x v="71"/>
    <n v="169"/>
    <x v="1195"/>
    <n v="45955.826607208575"/>
    <n v="599.51073899998141"/>
    <n v="101317.31489099686"/>
    <n v="327.58277090998985"/>
    <n v="55361.488283788283"/>
    <x v="1195"/>
    <x v="1168"/>
    <m/>
  </r>
  <r>
    <x v="8"/>
    <x v="2"/>
    <s v="Low End"/>
    <x v="0"/>
    <x v="71"/>
    <n v="460"/>
    <x v="1196"/>
    <n v="263556.47559999186"/>
    <n v="1330.287859999959"/>
    <n v="611932.41559998109"/>
    <n v="757.33899999997664"/>
    <n v="348375.93999998923"/>
    <x v="1196"/>
    <x v="1120"/>
    <m/>
  </r>
  <r>
    <x v="8"/>
    <x v="2"/>
    <s v="Low End"/>
    <x v="0"/>
    <x v="86"/>
    <n v="409"/>
    <x v="1197"/>
    <n v="208388.63293999355"/>
    <n v="1235.0416599999619"/>
    <n v="505132.0389399844"/>
    <n v="725.5339999999776"/>
    <n v="296743.40599999088"/>
    <x v="1197"/>
    <x v="1169"/>
    <m/>
  </r>
  <r>
    <x v="8"/>
    <x v="2"/>
    <s v="Low End"/>
    <x v="0"/>
    <x v="85"/>
    <n v="116"/>
    <x v="1198"/>
    <n v="18226.602068399432"/>
    <n v="482.65028999998498"/>
    <n v="55987.433639998257"/>
    <n v="325.52441009998984"/>
    <n v="37760.831571598828"/>
    <x v="1198"/>
    <x v="1170"/>
    <m/>
  </r>
  <r>
    <x v="8"/>
    <x v="2"/>
    <s v="High End"/>
    <x v="1"/>
    <x v="75"/>
    <n v="320"/>
    <x v="1199"/>
    <n v="260281.86252799199"/>
    <n v="1669.1768399999639"/>
    <n v="534136.5887999885"/>
    <n v="855.79601959998899"/>
    <n v="273854.72627199651"/>
    <x v="1199"/>
    <x v="1171"/>
    <m/>
  </r>
  <r>
    <x v="8"/>
    <x v="2"/>
    <s v="High End"/>
    <x v="1"/>
    <x v="92"/>
    <n v="884"/>
    <x v="1200"/>
    <n v="1115274.4667999644"/>
    <n v="2432.6419879999221"/>
    <n v="2150455.5173919313"/>
    <n v="1171.0192879999624"/>
    <n v="1035181.0505919668"/>
    <x v="1200"/>
    <x v="1172"/>
    <m/>
  </r>
  <r>
    <x v="8"/>
    <x v="3"/>
    <s v="High End"/>
    <x v="1"/>
    <x v="73"/>
    <n v="854"/>
    <x v="1201"/>
    <n v="1028882.546999968"/>
    <n v="2338.9984199999276"/>
    <n v="1997504.6506799383"/>
    <n v="1134.217919999965"/>
    <n v="968622.10367997026"/>
    <x v="1201"/>
    <x v="1173"/>
    <m/>
  </r>
  <r>
    <x v="8"/>
    <x v="3"/>
    <s v="High End"/>
    <x v="1"/>
    <x v="75"/>
    <n v="194"/>
    <x v="1202"/>
    <n v="66345.926648277935"/>
    <n v="675.62020199997903"/>
    <n v="131070.31918799593"/>
    <n v="333.63088937998964"/>
    <n v="64724.392539717999"/>
    <x v="1202"/>
    <x v="438"/>
    <m/>
  </r>
  <r>
    <x v="8"/>
    <x v="3"/>
    <s v="High End"/>
    <x v="1"/>
    <x v="6"/>
    <n v="506"/>
    <x v="1203"/>
    <n v="361433.21939998877"/>
    <n v="1578.500755999951"/>
    <n v="798721.38253597519"/>
    <n v="864.20585599997321"/>
    <n v="437288.16313598643"/>
    <x v="1203"/>
    <x v="1174"/>
    <m/>
  </r>
  <r>
    <x v="8"/>
    <x v="3"/>
    <s v="High End"/>
    <x v="1"/>
    <x v="78"/>
    <n v="488"/>
    <x v="1204"/>
    <n v="335318.65919998963"/>
    <n v="1535.1624959999526"/>
    <n v="749159.29804797692"/>
    <n v="848.03409599997383"/>
    <n v="413840.63884798728"/>
    <x v="1204"/>
    <x v="1175"/>
    <m/>
  </r>
  <r>
    <x v="8"/>
    <x v="3"/>
    <s v="High End"/>
    <x v="1"/>
    <x v="3"/>
    <n v="475"/>
    <x v="1205"/>
    <n v="322260.1874999897"/>
    <n v="1528.4396999999512"/>
    <n v="726008.85749997688"/>
    <n v="849.99719999997296"/>
    <n v="403748.66999998718"/>
    <x v="1205"/>
    <x v="1176"/>
    <m/>
  </r>
  <r>
    <x v="8"/>
    <x v="3"/>
    <s v="High End"/>
    <x v="1"/>
    <x v="51"/>
    <n v="453"/>
    <x v="1206"/>
    <n v="287605.54372499121"/>
    <n v="1451.9612129999559"/>
    <n v="657738.42948898009"/>
    <n v="817.07038799997531"/>
    <n v="370132.88576398889"/>
    <x v="1206"/>
    <x v="239"/>
    <m/>
  </r>
  <r>
    <x v="8"/>
    <x v="3"/>
    <s v="High End"/>
    <x v="1"/>
    <x v="78"/>
    <n v="377"/>
    <x v="1207"/>
    <n v="200252.65454999381"/>
    <n v="1293.5601259999601"/>
    <n v="487672.16750198492"/>
    <n v="762.38597599997649"/>
    <n v="287419.51295199111"/>
    <x v="1207"/>
    <x v="1177"/>
    <m/>
  </r>
  <r>
    <x v="8"/>
    <x v="3"/>
    <s v="High End"/>
    <x v="1"/>
    <x v="64"/>
    <n v="132"/>
    <x v="1208"/>
    <n v="28129.663415039126"/>
    <n v="541.47971199998312"/>
    <n v="71475.321983997768"/>
    <n v="328.37620127998974"/>
    <n v="43345.658568958643"/>
    <x v="1208"/>
    <x v="1178"/>
    <m/>
  </r>
  <r>
    <x v="8"/>
    <x v="3"/>
    <s v="Low End"/>
    <x v="3"/>
    <x v="55"/>
    <n v="571"/>
    <x v="1209"/>
    <n v="497125.71914181451"/>
    <n v="1363.2325829999577"/>
    <n v="778405.80489297584"/>
    <n v="492.60960726998485"/>
    <n v="281280.08575116133"/>
    <x v="1209"/>
    <x v="1179"/>
    <m/>
  </r>
  <r>
    <x v="8"/>
    <x v="3"/>
    <s v="Low End"/>
    <x v="3"/>
    <x v="55"/>
    <n v="532"/>
    <x v="1210"/>
    <n v="436978.35605422646"/>
    <n v="1302.6915719999597"/>
    <n v="693031.91630397853"/>
    <n v="481.30368467998517"/>
    <n v="256053.56024975207"/>
    <x v="1210"/>
    <x v="1180"/>
    <m/>
  </r>
  <r>
    <x v="8"/>
    <x v="3"/>
    <s v="Low End"/>
    <x v="3"/>
    <x v="28"/>
    <n v="466"/>
    <x v="1211"/>
    <n v="343775.18589918927"/>
    <n v="1199.6935199999625"/>
    <n v="559057.18031998258"/>
    <n v="461.97852879998561"/>
    <n v="215281.99442079331"/>
    <x v="1211"/>
    <x v="1181"/>
    <m/>
  </r>
  <r>
    <x v="8"/>
    <x v="3"/>
    <s v="Low End"/>
    <x v="3"/>
    <x v="55"/>
    <n v="182"/>
    <x v="1212"/>
    <n v="67835.319562917939"/>
    <n v="746.81382599997755"/>
    <n v="135920.1163319959"/>
    <n v="374.09228993998886"/>
    <n v="68084.796769077962"/>
    <x v="1212"/>
    <x v="1182"/>
    <m/>
  </r>
  <r>
    <x v="8"/>
    <x v="3"/>
    <s v="Low End"/>
    <x v="3"/>
    <x v="55"/>
    <n v="262"/>
    <x v="1213"/>
    <n v="92192.044577877139"/>
    <n v="724.66865399997755"/>
    <n v="189863.18734799413"/>
    <n v="372.79062125998848"/>
    <n v="97671.142770116989"/>
    <x v="1213"/>
    <x v="1183"/>
    <m/>
  </r>
  <r>
    <x v="8"/>
    <x v="3"/>
    <s v="High End"/>
    <x v="2"/>
    <x v="84"/>
    <n v="203"/>
    <x v="1214"/>
    <n v="78389.717440647568"/>
    <n v="727.34770499997751"/>
    <n v="147651.58411499544"/>
    <n v="341.1914614499895"/>
    <n v="69261.866674347868"/>
    <x v="1214"/>
    <x v="1184"/>
    <m/>
  </r>
  <r>
    <x v="8"/>
    <x v="3"/>
    <s v="High End"/>
    <x v="2"/>
    <x v="91"/>
    <n v="959"/>
    <x v="1215"/>
    <n v="1418887.5255239573"/>
    <n v="2835.5436359999148"/>
    <n v="2719286.3469239185"/>
    <n v="1355.9945999999593"/>
    <n v="1300398.8213999611"/>
    <x v="1215"/>
    <x v="1185"/>
    <m/>
  </r>
  <r>
    <x v="8"/>
    <x v="3"/>
    <s v="High End"/>
    <x v="2"/>
    <x v="77"/>
    <n v="952"/>
    <x v="1216"/>
    <n v="1410886.9393919567"/>
    <n v="2843.7096959999121"/>
    <n v="2707211.6305919164"/>
    <n v="1361.6855999999577"/>
    <n v="1296324.6911999597"/>
    <x v="1216"/>
    <x v="1186"/>
    <m/>
  </r>
  <r>
    <x v="8"/>
    <x v="3"/>
    <s v="High End"/>
    <x v="2"/>
    <x v="79"/>
    <n v="923"/>
    <x v="1217"/>
    <n v="1326450.8972129591"/>
    <n v="2771.8110809999148"/>
    <n v="2558381.6277629212"/>
    <n v="1334.702849999959"/>
    <n v="1231930.730549962"/>
    <x v="1217"/>
    <x v="1187"/>
    <m/>
  </r>
  <r>
    <x v="8"/>
    <x v="3"/>
    <s v="High End"/>
    <x v="2"/>
    <x v="56"/>
    <n v="712"/>
    <x v="1218"/>
    <n v="791708.63923197542"/>
    <n v="2252.1999359999304"/>
    <n v="1603566.3544319505"/>
    <n v="1140.2495999999649"/>
    <n v="811857.71519997506"/>
    <x v="1218"/>
    <x v="1188"/>
    <m/>
  </r>
  <r>
    <x v="8"/>
    <x v="3"/>
    <s v="High End"/>
    <x v="2"/>
    <x v="56"/>
    <n v="619"/>
    <x v="1219"/>
    <n v="598488.66929698142"/>
    <n v="2019.7868129999374"/>
    <n v="1250248.0372469611"/>
    <n v="1052.9230499999676"/>
    <n v="651759.36794997973"/>
    <x v="1219"/>
    <x v="1189"/>
    <m/>
  </r>
  <r>
    <x v="8"/>
    <x v="3"/>
    <s v="High End"/>
    <x v="2"/>
    <x v="56"/>
    <n v="466"/>
    <x v="1220"/>
    <n v="340922.97641998925"/>
    <n v="1645.1888699999483"/>
    <n v="766658.01341997588"/>
    <n v="913.59449999997139"/>
    <n v="425735.03699998662"/>
    <x v="1220"/>
    <x v="1190"/>
    <m/>
  </r>
  <r>
    <x v="8"/>
    <x v="3"/>
    <s v="High End"/>
    <x v="2"/>
    <x v="32"/>
    <n v="366"/>
    <x v="1221"/>
    <n v="208835.93048399355"/>
    <n v="1383.8938739999573"/>
    <n v="506505.15788398439"/>
    <n v="813.30389999997499"/>
    <n v="297669.22739999084"/>
    <x v="1221"/>
    <x v="1191"/>
    <m/>
  </r>
  <r>
    <x v="8"/>
    <x v="3"/>
    <s v="Low End"/>
    <x v="0"/>
    <x v="50"/>
    <n v="245"/>
    <x v="1222"/>
    <n v="149439.82808999505"/>
    <n v="954.7621999999684"/>
    <n v="233916.73899999226"/>
    <n v="344.80371799998863"/>
    <n v="84476.910909997212"/>
    <x v="1222"/>
    <x v="1192"/>
    <m/>
  </r>
  <r>
    <x v="8"/>
    <x v="3"/>
    <s v="Low End"/>
    <x v="0"/>
    <x v="86"/>
    <n v="999"/>
    <x v="1223"/>
    <n v="1276614.9351719581"/>
    <n v="2402.1500279999209"/>
    <n v="2399747.8779719211"/>
    <n v="1124.2571999999629"/>
    <n v="1123132.9427999631"/>
    <x v="1223"/>
    <x v="1193"/>
    <m/>
  </r>
  <r>
    <x v="8"/>
    <x v="3"/>
    <s v="Low End"/>
    <x v="0"/>
    <x v="85"/>
    <n v="696"/>
    <x v="1224"/>
    <n v="614542.24799998011"/>
    <n v="1804.7879999999418"/>
    <n v="1256132.4479999596"/>
    <n v="921.82499999997037"/>
    <n v="641590.19999997946"/>
    <x v="1224"/>
    <x v="1194"/>
    <m/>
  </r>
  <r>
    <x v="8"/>
    <x v="3"/>
    <s v="Low End"/>
    <x v="0"/>
    <x v="50"/>
    <n v="471"/>
    <x v="1225"/>
    <n v="284081.82016499061"/>
    <n v="1388.8596149999541"/>
    <n v="654152.87866497843"/>
    <n v="785.71349999997403"/>
    <n v="370071.05849998782"/>
    <x v="1225"/>
    <x v="231"/>
    <m/>
  </r>
  <r>
    <x v="8"/>
    <x v="3"/>
    <s v="Low End"/>
    <x v="0"/>
    <x v="85"/>
    <n v="467"/>
    <x v="1226"/>
    <n v="279841.3365279907"/>
    <n v="1383.9535839999539"/>
    <n v="646306.32372797851"/>
    <n v="784.72159999997382"/>
    <n v="366464.98719998781"/>
    <x v="1226"/>
    <x v="341"/>
    <m/>
  </r>
  <r>
    <x v="8"/>
    <x v="3"/>
    <s v="Low End"/>
    <x v="0"/>
    <x v="2"/>
    <n v="464"/>
    <x v="1227"/>
    <n v="279342.2540799905"/>
    <n v="1393.5587199999525"/>
    <n v="646611.24607997795"/>
    <n v="791.52799999997296"/>
    <n v="367268.99199998745"/>
    <x v="1227"/>
    <x v="1195"/>
    <m/>
  </r>
  <r>
    <x v="8"/>
    <x v="3"/>
    <s v="Low End"/>
    <x v="0"/>
    <x v="86"/>
    <n v="424"/>
    <x v="1228"/>
    <n v="230250.6288639924"/>
    <n v="1298.6303359999572"/>
    <n v="550619.26246398187"/>
    <n v="755.58639999997513"/>
    <n v="320368.63359998947"/>
    <x v="1228"/>
    <x v="1196"/>
    <m/>
  </r>
  <r>
    <x v="8"/>
    <x v="4"/>
    <s v="High End"/>
    <x v="1"/>
    <x v="52"/>
    <n v="287"/>
    <x v="1229"/>
    <n v="219681.14731128275"/>
    <n v="1627.8745569999628"/>
    <n v="467199.99785898934"/>
    <n v="862.43501932998811"/>
    <n v="247518.85054770659"/>
    <x v="1229"/>
    <x v="1197"/>
    <m/>
  </r>
  <r>
    <x v="8"/>
    <x v="4"/>
    <s v="High End"/>
    <x v="1"/>
    <x v="16"/>
    <n v="968"/>
    <x v="1230"/>
    <n v="1358591.097599955"/>
    <n v="2660.2894079999119"/>
    <n v="2575160.1469439147"/>
    <n v="1256.7862079999584"/>
    <n v="1216569.0493439597"/>
    <x v="1230"/>
    <x v="1198"/>
    <m/>
  </r>
  <r>
    <x v="8"/>
    <x v="4"/>
    <s v="High End"/>
    <x v="1"/>
    <x v="88"/>
    <n v="932"/>
    <x v="1231"/>
    <n v="1259613.3779999581"/>
    <n v="2579.7272599999146"/>
    <n v="2404305.8063199203"/>
    <n v="1228.2107599999595"/>
    <n v="1144692.4283199622"/>
    <x v="1231"/>
    <x v="1199"/>
    <m/>
  </r>
  <r>
    <x v="8"/>
    <x v="4"/>
    <s v="High End"/>
    <x v="1"/>
    <x v="74"/>
    <n v="866"/>
    <x v="1232"/>
    <n v="1099004.2712999627"/>
    <n v="2456.9250419999166"/>
    <n v="2127697.086371928"/>
    <n v="1187.8669919999597"/>
    <n v="1028692.8150719653"/>
    <x v="1232"/>
    <x v="1200"/>
    <m/>
  </r>
  <r>
    <x v="8"/>
    <x v="4"/>
    <s v="High End"/>
    <x v="1"/>
    <x v="4"/>
    <n v="845"/>
    <x v="1233"/>
    <n v="1023858.298124967"/>
    <n v="2357.4045649999239"/>
    <n v="1992006.8574249358"/>
    <n v="1145.7379399999629"/>
    <n v="968148.55929996877"/>
    <x v="1233"/>
    <x v="266"/>
    <m/>
  </r>
  <r>
    <x v="8"/>
    <x v="4"/>
    <s v="High End"/>
    <x v="1"/>
    <x v="18"/>
    <n v="814"/>
    <x v="1234"/>
    <n v="950262.05339996936"/>
    <n v="2288.8141639999262"/>
    <n v="1863094.72949594"/>
    <n v="1121.4160639999639"/>
    <n v="912832.67609597067"/>
    <x v="1234"/>
    <x v="1201"/>
    <m/>
  </r>
  <r>
    <x v="8"/>
    <x v="4"/>
    <s v="High End"/>
    <x v="1"/>
    <x v="42"/>
    <n v="190"/>
    <x v="1235"/>
    <n v="66020.924822997753"/>
    <n v="694.5380699999763"/>
    <n v="131962.23329999551"/>
    <n v="347.05951829998816"/>
    <n v="65941.308476997758"/>
    <x v="1235"/>
    <x v="1202"/>
    <m/>
  </r>
  <r>
    <x v="8"/>
    <x v="4"/>
    <s v="High End"/>
    <x v="1"/>
    <x v="52"/>
    <n v="522"/>
    <x v="1236"/>
    <n v="394461.46259998699"/>
    <n v="1654.6832519999452"/>
    <n v="863744.65754397144"/>
    <n v="899.00995199997021"/>
    <n v="469283.19494398445"/>
    <x v="1236"/>
    <x v="1203"/>
    <m/>
  </r>
  <r>
    <x v="8"/>
    <x v="4"/>
    <s v="High End"/>
    <x v="1"/>
    <x v="88"/>
    <n v="516"/>
    <x v="1237"/>
    <n v="386224.29719998717"/>
    <n v="1644.5265479999455"/>
    <n v="848575.69876797183"/>
    <n v="896.02984799997034"/>
    <n v="462351.40156798466"/>
    <x v="1237"/>
    <x v="406"/>
    <m/>
  </r>
  <r>
    <x v="8"/>
    <x v="4"/>
    <s v="High End"/>
    <x v="1"/>
    <x v="16"/>
    <n v="407"/>
    <x v="1238"/>
    <n v="240360.84022499199"/>
    <n v="1399.7103069999537"/>
    <n v="569682.09494898119"/>
    <n v="809.14313199997332"/>
    <n v="329321.25472398917"/>
    <x v="1238"/>
    <x v="1204"/>
    <m/>
  </r>
  <r>
    <x v="8"/>
    <x v="4"/>
    <s v="Low End"/>
    <x v="3"/>
    <x v="25"/>
    <n v="865"/>
    <x v="1239"/>
    <n v="1103440.1263844634"/>
    <n v="2369.4986299999382"/>
    <n v="2049616.3149499465"/>
    <n v="1093.8453046999805"/>
    <n v="946176.18856548308"/>
    <x v="1239"/>
    <x v="1205"/>
    <m/>
  </r>
  <r>
    <x v="8"/>
    <x v="4"/>
    <s v="Low End"/>
    <x v="3"/>
    <x v="89"/>
    <n v="418"/>
    <x v="1240"/>
    <n v="293879.74883342994"/>
    <n v="1168.3309679999602"/>
    <n v="488362.34462398337"/>
    <n v="465.26936791998423"/>
    <n v="194482.59579055343"/>
    <x v="1240"/>
    <x v="1206"/>
    <m/>
  </r>
  <r>
    <x v="8"/>
    <x v="5"/>
    <s v="High End"/>
    <x v="2"/>
    <x v="91"/>
    <n v="322"/>
    <x v="1241"/>
    <n v="297574.88873195008"/>
    <n v="1812.6365779999564"/>
    <n v="583668.97811598598"/>
    <n v="888.49096081998721"/>
    <n v="286094.08938403591"/>
    <x v="1241"/>
    <x v="1207"/>
    <m/>
  </r>
  <r>
    <x v="8"/>
    <x v="5"/>
    <s v="High End"/>
    <x v="2"/>
    <x v="63"/>
    <n v="318"/>
    <x v="1242"/>
    <n v="216725.15709431266"/>
    <n v="1056.4466039999641"/>
    <n v="335950.02007198858"/>
    <n v="374.92095275998713"/>
    <n v="119224.86297767592"/>
    <x v="1242"/>
    <x v="1208"/>
    <m/>
  </r>
  <r>
    <x v="8"/>
    <x v="5"/>
    <s v="High End"/>
    <x v="2"/>
    <x v="91"/>
    <n v="282"/>
    <x v="1243"/>
    <n v="165716.01694511448"/>
    <n v="952.43133599996827"/>
    <n v="268585.63675199106"/>
    <n v="364.78588583998783"/>
    <n v="102869.61980687658"/>
    <x v="1243"/>
    <x v="1209"/>
    <m/>
  </r>
  <r>
    <x v="8"/>
    <x v="5"/>
    <s v="High End"/>
    <x v="2"/>
    <x v="8"/>
    <n v="205"/>
    <x v="1244"/>
    <n v="83444.324681247163"/>
    <n v="762.73987499997406"/>
    <n v="156361.67437499468"/>
    <n v="355.69438874998792"/>
    <n v="72917.349693747514"/>
    <x v="1244"/>
    <x v="1210"/>
    <m/>
  </r>
  <r>
    <x v="8"/>
    <x v="5"/>
    <s v="High End"/>
    <x v="2"/>
    <x v="32"/>
    <n v="865"/>
    <x v="1245"/>
    <n v="1197774.2927249605"/>
    <n v="2701.0479149999114"/>
    <n v="2336406.4464749233"/>
    <n v="1316.3377499999572"/>
    <n v="1138632.1537499628"/>
    <x v="1245"/>
    <x v="1211"/>
    <m/>
  </r>
  <r>
    <x v="8"/>
    <x v="5"/>
    <s v="High End"/>
    <x v="2"/>
    <x v="90"/>
    <n v="748"/>
    <x v="1246"/>
    <n v="896083.70227197045"/>
    <n v="2402.0432639999208"/>
    <n v="1796728.3614719408"/>
    <n v="1204.0703999999603"/>
    <n v="900644.65919997031"/>
    <x v="1246"/>
    <x v="1212"/>
    <m/>
  </r>
  <r>
    <x v="8"/>
    <x v="5"/>
    <s v="High End"/>
    <x v="2"/>
    <x v="32"/>
    <n v="580"/>
    <x v="1247"/>
    <n v="538851.23879998224"/>
    <n v="1971.1998599999349"/>
    <n v="1143295.9187999621"/>
    <n v="1042.1459999999656"/>
    <n v="604444.67999997991"/>
    <x v="1247"/>
    <x v="1213"/>
    <m/>
  </r>
  <r>
    <x v="8"/>
    <x v="5"/>
    <s v="Low End"/>
    <x v="0"/>
    <x v="30"/>
    <n v="371"/>
    <x v="1248"/>
    <n v="322544.13700675865"/>
    <n v="1729.5484769999568"/>
    <n v="641662.48496698402"/>
    <n v="860.1572721299874"/>
    <n v="319118.34796022536"/>
    <x v="1248"/>
    <x v="1214"/>
    <m/>
  </r>
  <r>
    <x v="8"/>
    <x v="5"/>
    <s v="Low End"/>
    <x v="0"/>
    <x v="44"/>
    <n v="355"/>
    <x v="1249"/>
    <n v="294976.62568423979"/>
    <n v="1687.0431849999593"/>
    <n v="598900.33067498554"/>
    <n v="856.123112649988"/>
    <n v="303923.70499074575"/>
    <x v="1249"/>
    <x v="1215"/>
    <m/>
  </r>
  <r>
    <x v="8"/>
    <x v="5"/>
    <s v="Low End"/>
    <x v="0"/>
    <x v="1"/>
    <n v="333"/>
    <x v="1250"/>
    <n v="262733.22863513097"/>
    <n v="1644.1121179999607"/>
    <n v="547489.33529398695"/>
    <n v="855.12344341998778"/>
    <n v="284756.10665885598"/>
    <x v="1250"/>
    <x v="1216"/>
    <m/>
  </r>
  <r>
    <x v="8"/>
    <x v="5"/>
    <s v="Low End"/>
    <x v="0"/>
    <x v="0"/>
    <n v="220"/>
    <x v="1251"/>
    <n v="126070.97777999566"/>
    <n v="922.81289999996818"/>
    <n v="203018.837999993"/>
    <n v="349.76300099998787"/>
    <n v="76947.860219997339"/>
    <x v="1251"/>
    <x v="1217"/>
    <m/>
  </r>
  <r>
    <x v="8"/>
    <x v="5"/>
    <s v="Low End"/>
    <x v="0"/>
    <x v="13"/>
    <n v="811"/>
    <x v="1252"/>
    <n v="864505.19379496982"/>
    <n v="2097.0148449999265"/>
    <n v="1700679.0392949404"/>
    <n v="1031.0404999999637"/>
    <n v="836173.8454999706"/>
    <x v="1252"/>
    <x v="1218"/>
    <m/>
  </r>
  <r>
    <x v="8"/>
    <x v="5"/>
    <s v="Low End"/>
    <x v="0"/>
    <x v="30"/>
    <n v="510"/>
    <x v="1253"/>
    <n v="342029.41919998801"/>
    <n v="1503.2539199999474"/>
    <n v="766659.49919997319"/>
    <n v="832.60799999997084"/>
    <n v="424630.07999998517"/>
    <x v="1253"/>
    <x v="1219"/>
    <m/>
  </r>
  <r>
    <x v="8"/>
    <x v="5"/>
    <s v="Low End"/>
    <x v="0"/>
    <x v="49"/>
    <n v="455"/>
    <x v="1254"/>
    <n v="275820.44262499007"/>
    <n v="1412.9462749999491"/>
    <n v="642890.55512497679"/>
    <n v="806.74749999997084"/>
    <n v="367070.11249998672"/>
    <x v="1254"/>
    <x v="1220"/>
    <m/>
  </r>
  <r>
    <x v="8"/>
    <x v="5"/>
    <s v="High End"/>
    <x v="1"/>
    <x v="18"/>
    <n v="363"/>
    <x v="1255"/>
    <n v="346568.7176512978"/>
    <n v="1835.369626999953"/>
    <n v="666239.17460098292"/>
    <n v="880.63486762998662"/>
    <n v="319670.45694968512"/>
    <x v="1255"/>
    <x v="1221"/>
    <m/>
  </r>
  <r>
    <x v="8"/>
    <x v="5"/>
    <s v="High End"/>
    <x v="1"/>
    <x v="11"/>
    <n v="358"/>
    <x v="1256"/>
    <n v="337897.23904550815"/>
    <n v="1824.0159239999534"/>
    <n v="652997.70079198328"/>
    <n v="880.16888755998662"/>
    <n v="315100.46174647514"/>
    <x v="1256"/>
    <x v="1222"/>
    <m/>
  </r>
  <r>
    <x v="8"/>
    <x v="5"/>
    <s v="High End"/>
    <x v="1"/>
    <x v="17"/>
    <n v="291"/>
    <x v="1257"/>
    <n v="231711.57647135181"/>
    <n v="1669.5268159999589"/>
    <n v="485832.30345598806"/>
    <n v="873.26710303998698"/>
    <n v="254120.72698463625"/>
    <x v="1257"/>
    <x v="1223"/>
    <m/>
  </r>
  <r>
    <x v="8"/>
    <x v="5"/>
    <s v="High End"/>
    <x v="1"/>
    <x v="40"/>
    <n v="259"/>
    <x v="1258"/>
    <n v="190010.42080782313"/>
    <n v="1607.6235269999599"/>
    <n v="416374.49349298963"/>
    <n v="873.99255862998643"/>
    <n v="226364.07268516649"/>
    <x v="1258"/>
    <x v="1224"/>
    <m/>
  </r>
  <r>
    <x v="8"/>
    <x v="5"/>
    <s v="High End"/>
    <x v="1"/>
    <x v="75"/>
    <n v="235"/>
    <x v="1259"/>
    <n v="159866.05975724422"/>
    <n v="1051.8434849999621"/>
    <n v="247183.21897499109"/>
    <n v="371.56237964998672"/>
    <n v="87317.15921774687"/>
    <x v="1259"/>
    <x v="1225"/>
    <m/>
  </r>
  <r>
    <x v="9"/>
    <x v="0"/>
    <s v="High End"/>
    <x v="1"/>
    <x v="65"/>
    <n v="232"/>
    <x v="1260"/>
    <n v="154568.80057855454"/>
    <n v="1033.4439679999634"/>
    <n v="239759.00057599152"/>
    <n v="367.19913791998692"/>
    <n v="85190.199997436983"/>
    <x v="1260"/>
    <x v="1226"/>
    <m/>
  </r>
  <r>
    <x v="9"/>
    <x v="0"/>
    <s v="High End"/>
    <x v="1"/>
    <x v="11"/>
    <n v="195"/>
    <x v="1261"/>
    <n v="70959.99600299749"/>
    <n v="716.8513399999747"/>
    <n v="139786.01129999507"/>
    <n v="352.95392459998754"/>
    <n v="68826.015296997575"/>
    <x v="1261"/>
    <x v="1227"/>
    <m/>
  </r>
  <r>
    <x v="9"/>
    <x v="0"/>
    <s v="High End"/>
    <x v="1"/>
    <x v="93"/>
    <n v="590"/>
    <x v="1262"/>
    <n v="517476.7574999819"/>
    <n v="1855.9723699999349"/>
    <n v="1095023.6982999616"/>
    <n v="978.89311999996562"/>
    <n v="577546.94079997973"/>
    <x v="1262"/>
    <x v="1228"/>
    <m/>
  </r>
  <r>
    <x v="9"/>
    <x v="0"/>
    <s v="High End"/>
    <x v="1"/>
    <x v="65"/>
    <n v="146"/>
    <x v="1263"/>
    <n v="37341.512785198676"/>
    <n v="603.68801999997868"/>
    <n v="88138.450919996889"/>
    <n v="347.92423379998775"/>
    <n v="50796.938134798213"/>
    <x v="1263"/>
    <x v="1229"/>
    <m/>
  </r>
  <r>
    <x v="9"/>
    <x v="0"/>
    <s v="Low End"/>
    <x v="3"/>
    <x v="43"/>
    <n v="983"/>
    <x v="1264"/>
    <n v="1445328.8318328792"/>
    <n v="2617.8168409999257"/>
    <n v="2573313.9547029268"/>
    <n v="1147.4924952899773"/>
    <n v="1127985.1228700476"/>
    <x v="1264"/>
    <x v="1230"/>
    <m/>
  </r>
  <r>
    <x v="9"/>
    <x v="0"/>
    <s v="Low End"/>
    <x v="3"/>
    <x v="24"/>
    <n v="670"/>
    <x v="1265"/>
    <n v="703336.66887397529"/>
    <n v="2099.4636199999441"/>
    <n v="1406640.6253999625"/>
    <n v="1049.707397799981"/>
    <n v="703303.95652598725"/>
    <x v="1265"/>
    <x v="1231"/>
    <m/>
  </r>
  <r>
    <x v="9"/>
    <x v="0"/>
    <s v="Low End"/>
    <x v="3"/>
    <x v="29"/>
    <n v="417"/>
    <x v="1266"/>
    <n v="297246.57601255953"/>
    <n v="1185.1262909999582"/>
    <n v="494197.66334698256"/>
    <n v="472.30476578998332"/>
    <n v="196951.08733442303"/>
    <x v="1266"/>
    <x v="1232"/>
    <m/>
  </r>
  <r>
    <x v="9"/>
    <x v="0"/>
    <s v="Low End"/>
    <x v="3"/>
    <x v="56"/>
    <n v="194"/>
    <x v="1267"/>
    <n v="80344.294306357158"/>
    <n v="817.39547399997116"/>
    <n v="158574.72195599441"/>
    <n v="403.24962705998581"/>
    <n v="78230.427649637248"/>
    <x v="1267"/>
    <x v="1233"/>
    <m/>
  </r>
  <r>
    <x v="9"/>
    <x v="0"/>
    <s v="Low End"/>
    <x v="3"/>
    <x v="24"/>
    <n v="178"/>
    <x v="1268"/>
    <n v="46557.067049878322"/>
    <n v="632.91066599997714"/>
    <n v="112658.09854799593"/>
    <n v="371.35410953998655"/>
    <n v="66101.031498117605"/>
    <x v="1268"/>
    <x v="1234"/>
    <m/>
  </r>
  <r>
    <x v="9"/>
    <x v="0"/>
    <s v="High End"/>
    <x v="2"/>
    <x v="34"/>
    <n v="293"/>
    <x v="1269"/>
    <n v="183667.0539906536"/>
    <n v="1001.1181019999652"/>
    <n v="293327.60388598981"/>
    <n v="374.26808837998703"/>
    <n v="109660.54989533621"/>
    <x v="1269"/>
    <x v="1235"/>
    <m/>
  </r>
  <r>
    <x v="9"/>
    <x v="0"/>
    <s v="High End"/>
    <x v="2"/>
    <x v="29"/>
    <n v="183"/>
    <x v="1270"/>
    <n v="65601.202120557704"/>
    <n v="715.30207199997494"/>
    <n v="130900.27917599541"/>
    <n v="356.82555767998753"/>
    <n v="65299.077055437709"/>
    <x v="1270"/>
    <x v="1236"/>
    <m/>
  </r>
  <r>
    <x v="9"/>
    <x v="0"/>
    <s v="High End"/>
    <x v="2"/>
    <x v="10"/>
    <n v="703"/>
    <x v="1271"/>
    <n v="805907.11050897231"/>
    <n v="2328.1498529999199"/>
    <n v="1636689.3466589437"/>
    <n v="1181.7670499999592"/>
    <n v="830782.23614997137"/>
    <x v="1271"/>
    <x v="1159"/>
    <m/>
  </r>
  <r>
    <x v="9"/>
    <x v="0"/>
    <s v="High End"/>
    <x v="2"/>
    <x v="36"/>
    <n v="637"/>
    <x v="1272"/>
    <n v="667446.99348597671"/>
    <n v="2174.450777999924"/>
    <n v="1385125.1455859516"/>
    <n v="1126.6532999999606"/>
    <n v="717678.15209997492"/>
    <x v="1272"/>
    <x v="1237"/>
    <m/>
  </r>
  <r>
    <x v="9"/>
    <x v="0"/>
    <s v="High End"/>
    <x v="2"/>
    <x v="90"/>
    <n v="457"/>
    <x v="1273"/>
    <n v="343794.48401098797"/>
    <n v="1701.2945729999406"/>
    <n v="777491.61986097286"/>
    <n v="949.00904999996692"/>
    <n v="433697.13584998489"/>
    <x v="1273"/>
    <x v="1238"/>
    <m/>
  </r>
  <r>
    <x v="9"/>
    <x v="1"/>
    <s v="High End"/>
    <x v="2"/>
    <x v="30"/>
    <n v="390"/>
    <x v="1274"/>
    <n v="248143.2407999915"/>
    <n v="1510.9567199999481"/>
    <n v="589273.12079997978"/>
    <n v="874.69199999996988"/>
    <n v="341129.87999998825"/>
    <x v="1274"/>
    <x v="423"/>
    <m/>
  </r>
  <r>
    <x v="9"/>
    <x v="1"/>
    <s v="Low End"/>
    <x v="0"/>
    <x v="15"/>
    <n v="359"/>
    <x v="1275"/>
    <n v="312576.09264754836"/>
    <n v="1740.6481639999538"/>
    <n v="624892.69087598345"/>
    <n v="869.96266915998615"/>
    <n v="312316.59822843509"/>
    <x v="1275"/>
    <x v="1239"/>
    <m/>
  </r>
  <r>
    <x v="9"/>
    <x v="1"/>
    <s v="Low End"/>
    <x v="0"/>
    <x v="59"/>
    <n v="322"/>
    <x v="1276"/>
    <n v="256036.36332455053"/>
    <n v="1662.292507999957"/>
    <n v="535258.18757598614"/>
    <n v="867.14852251998639"/>
    <n v="279221.82425143558"/>
    <x v="1276"/>
    <x v="1240"/>
    <m/>
  </r>
  <r>
    <x v="9"/>
    <x v="1"/>
    <s v="Low End"/>
    <x v="0"/>
    <x v="48"/>
    <n v="263"/>
    <x v="1277"/>
    <n v="126740.95300826528"/>
    <n v="842.27775899996857"/>
    <n v="221519.05061699174"/>
    <n v="360.37299470998653"/>
    <n v="94778.097608726457"/>
    <x v="1277"/>
    <x v="1241"/>
    <m/>
  </r>
  <r>
    <x v="9"/>
    <x v="1"/>
    <s v="Low End"/>
    <x v="0"/>
    <x v="15"/>
    <n v="935"/>
    <x v="1278"/>
    <n v="1169431.5495499577"/>
    <n v="2383.3859299999135"/>
    <n v="2228465.844549919"/>
    <n v="1132.6569999999588"/>
    <n v="1059034.2949999613"/>
    <x v="1278"/>
    <x v="1242"/>
    <m/>
  </r>
  <r>
    <x v="9"/>
    <x v="1"/>
    <s v="Low End"/>
    <x v="0"/>
    <x v="48"/>
    <n v="834"/>
    <x v="1279"/>
    <n v="940672.71662396519"/>
    <n v="2204.3913359999183"/>
    <n v="1838462.3742239319"/>
    <n v="1076.48639999996"/>
    <n v="897789.65759996674"/>
    <x v="1279"/>
    <x v="1243"/>
    <m/>
  </r>
  <r>
    <x v="9"/>
    <x v="1"/>
    <s v="Low End"/>
    <x v="0"/>
    <x v="15"/>
    <n v="823"/>
    <x v="1280"/>
    <n v="916292.02585796604"/>
    <n v="2182.6814459999191"/>
    <n v="1796346.8300579335"/>
    <n v="1069.3253999999604"/>
    <n v="880054.80419996742"/>
    <x v="1280"/>
    <x v="1244"/>
    <m/>
  </r>
  <r>
    <x v="9"/>
    <x v="1"/>
    <s v="Low End"/>
    <x v="0"/>
    <x v="86"/>
    <n v="545"/>
    <x v="1281"/>
    <n v="406130.89622498455"/>
    <n v="1634.9888049999381"/>
    <n v="891068.89872496622"/>
    <n v="889.79449999996643"/>
    <n v="484938.00249998167"/>
    <x v="1281"/>
    <x v="1245"/>
    <m/>
  </r>
  <r>
    <x v="9"/>
    <x v="1"/>
    <s v="Low End"/>
    <x v="0"/>
    <x v="81"/>
    <n v="408"/>
    <x v="1282"/>
    <n v="224762.18975999168"/>
    <n v="1336.5907199999506"/>
    <n v="545329.01375997986"/>
    <n v="785.70299999997098"/>
    <n v="320566.82399998815"/>
    <x v="1282"/>
    <x v="1246"/>
    <m/>
  </r>
  <r>
    <x v="9"/>
    <x v="1"/>
    <s v="High End"/>
    <x v="1"/>
    <x v="16"/>
    <n v="335"/>
    <x v="1283"/>
    <n v="304022.93385973893"/>
    <n v="1791.3960349999531"/>
    <n v="600117.67172498431"/>
    <n v="883.8648891499862"/>
    <n v="296094.73786524538"/>
    <x v="1283"/>
    <x v="1247"/>
    <m/>
  </r>
  <r>
    <x v="9"/>
    <x v="1"/>
    <s v="High End"/>
    <x v="1"/>
    <x v="92"/>
    <n v="252"/>
    <x v="1284"/>
    <n v="126402.80825087533"/>
    <n v="869.18982399996787"/>
    <n v="219035.83564799192"/>
    <n v="367.59137855998642"/>
    <n v="92633.027397116588"/>
    <x v="1284"/>
    <x v="1248"/>
    <m/>
  </r>
  <r>
    <x v="9"/>
    <x v="1"/>
    <s v="High End"/>
    <x v="1"/>
    <x v="4"/>
    <n v="817"/>
    <x v="1285"/>
    <n v="1020807.6149249622"/>
    <n v="2447.824000999909"/>
    <n v="1999872.2088169258"/>
    <n v="1198.3654759999554"/>
    <n v="979064.5938919636"/>
    <x v="1285"/>
    <x v="1249"/>
    <m/>
  </r>
  <r>
    <x v="9"/>
    <x v="1"/>
    <s v="High End"/>
    <x v="1"/>
    <x v="6"/>
    <n v="670"/>
    <x v="1286"/>
    <n v="686816.99999997451"/>
    <n v="2100.0439999999221"/>
    <n v="1407029.4799999478"/>
    <n v="1074.9439999999602"/>
    <n v="720212.47999997332"/>
    <x v="1286"/>
    <x v="1250"/>
    <m/>
  </r>
  <r>
    <x v="9"/>
    <x v="1"/>
    <s v="High End"/>
    <x v="1"/>
    <x v="1"/>
    <n v="664"/>
    <x v="1287"/>
    <n v="681415.7903999741"/>
    <n v="2106.9695839999204"/>
    <n v="1399027.8037759471"/>
    <n v="1080.7409839999593"/>
    <n v="717612.01337597298"/>
    <x v="1287"/>
    <x v="1251"/>
    <m/>
  </r>
  <r>
    <x v="9"/>
    <x v="1"/>
    <s v="High End"/>
    <x v="1"/>
    <x v="93"/>
    <n v="452"/>
    <x v="1288"/>
    <n v="311803.65719998849"/>
    <n v="1578.7296839999417"/>
    <n v="713585.81716797361"/>
    <n v="888.89858399996717"/>
    <n v="401782.15996798512"/>
    <x v="1288"/>
    <x v="1252"/>
    <m/>
  </r>
  <r>
    <x v="9"/>
    <x v="1"/>
    <s v="High End"/>
    <x v="1"/>
    <x v="88"/>
    <n v="398"/>
    <x v="1289"/>
    <n v="239756.33429999129"/>
    <n v="1438.9187539999477"/>
    <n v="572689.66409197915"/>
    <n v="836.51590399996962"/>
    <n v="332933.3297919879"/>
    <x v="1289"/>
    <x v="1253"/>
    <m/>
  </r>
  <r>
    <x v="9"/>
    <x v="1"/>
    <s v="High End"/>
    <x v="1"/>
    <x v="20"/>
    <n v="111"/>
    <x v="1290"/>
    <n v="20294.596907069248"/>
    <n v="535.55332699998019"/>
    <n v="59446.419296997803"/>
    <n v="352.71912062998695"/>
    <n v="39151.822389928551"/>
    <x v="1290"/>
    <x v="1254"/>
    <m/>
  </r>
  <r>
    <x v="9"/>
    <x v="1"/>
    <s v="High End"/>
    <x v="1"/>
    <x v="78"/>
    <n v="106"/>
    <x v="1291"/>
    <n v="17201.248621339349"/>
    <n v="518.47646899998028"/>
    <n v="54958.505713997911"/>
    <n v="356.20053860998644"/>
    <n v="37757.257092658561"/>
    <x v="1291"/>
    <x v="1255"/>
    <m/>
  </r>
  <r>
    <x v="9"/>
    <x v="1"/>
    <s v="Low End"/>
    <x v="1"/>
    <x v="54"/>
    <n v="983"/>
    <x v="1292"/>
    <n v="1474073.8694999455"/>
    <n v="2834.4942599998953"/>
    <n v="2786307.8575798972"/>
    <n v="1334.9277599999507"/>
    <n v="1312233.9880799516"/>
    <x v="1292"/>
    <x v="1256"/>
    <m/>
  </r>
  <r>
    <x v="9"/>
    <x v="1"/>
    <s v="Low End"/>
    <x v="3"/>
    <x v="56"/>
    <n v="969"/>
    <x v="1293"/>
    <n v="1429302.4229906478"/>
    <n v="2628.5711299999225"/>
    <n v="2547085.4249699251"/>
    <n v="1153.5428296999764"/>
    <n v="1117783.0019792772"/>
    <x v="1293"/>
    <x v="1257"/>
    <m/>
  </r>
  <r>
    <x v="9"/>
    <x v="1"/>
    <s v="Low End"/>
    <x v="3"/>
    <x v="43"/>
    <n v="821"/>
    <x v="1294"/>
    <n v="1057310.5415709107"/>
    <n v="2401.5143449999296"/>
    <n v="1971643.2772449423"/>
    <n v="1113.6817730499774"/>
    <n v="914332.73567403154"/>
    <x v="1294"/>
    <x v="1258"/>
    <m/>
  </r>
  <r>
    <x v="9"/>
    <x v="1"/>
    <s v="Low End"/>
    <x v="3"/>
    <x v="21"/>
    <n v="734"/>
    <x v="1295"/>
    <n v="865974.46437368705"/>
    <n v="2271.6257179999329"/>
    <n v="1667373.2770119507"/>
    <n v="1091.8239954199778"/>
    <n v="801398.81263826368"/>
    <x v="1295"/>
    <x v="1259"/>
    <m/>
  </r>
  <r>
    <x v="9"/>
    <x v="1"/>
    <s v="Low End"/>
    <x v="3"/>
    <x v="24"/>
    <n v="293"/>
    <x v="1296"/>
    <n v="164090.5326555839"/>
    <n v="1004.4800729999629"/>
    <n v="294312.66138898913"/>
    <n v="444.44412536998368"/>
    <n v="130222.12873340523"/>
    <x v="1296"/>
    <x v="1260"/>
    <m/>
  </r>
  <r>
    <x v="9"/>
    <x v="1"/>
    <s v="Low End"/>
    <x v="3"/>
    <x v="1"/>
    <n v="214"/>
    <x v="1297"/>
    <n v="97894.048511476285"/>
    <n v="882.22282199996664"/>
    <n v="188795.68390799285"/>
    <n v="424.77399717998401"/>
    <n v="90901.635396516562"/>
    <x v="1297"/>
    <x v="1261"/>
    <m/>
  </r>
  <r>
    <x v="9"/>
    <x v="1"/>
    <s v="Low End"/>
    <x v="3"/>
    <x v="44"/>
    <n v="214"/>
    <x v="1298"/>
    <n v="67454.530249917501"/>
    <n v="703.85188799997388"/>
    <n v="150624.3040319944"/>
    <n v="388.64380271998556"/>
    <n v="83169.773782076896"/>
    <x v="1298"/>
    <x v="1262"/>
    <m/>
  </r>
  <r>
    <x v="9"/>
    <x v="1"/>
    <s v="High End"/>
    <x v="2"/>
    <x v="57"/>
    <n v="345"/>
    <x v="1299"/>
    <n v="356345.74733173667"/>
    <n v="1946.6919649999463"/>
    <n v="671608.7279249815"/>
    <n v="913.80574084998489"/>
    <n v="315262.98059324484"/>
    <x v="1299"/>
    <x v="1263"/>
    <m/>
  </r>
  <r>
    <x v="9"/>
    <x v="1"/>
    <s v="High End"/>
    <x v="2"/>
    <x v="57"/>
    <n v="299"/>
    <x v="1300"/>
    <n v="198239.57135813261"/>
    <n v="1050.8532059999609"/>
    <n v="314205.10859398829"/>
    <n v="387.84460613998556"/>
    <n v="115965.53723585568"/>
    <x v="1300"/>
    <x v="1264"/>
    <m/>
  </r>
  <r>
    <x v="9"/>
    <x v="1"/>
    <s v="High End"/>
    <x v="2"/>
    <x v="90"/>
    <n v="211"/>
    <x v="1301"/>
    <n v="92578.407707096558"/>
    <n v="809.97230999996987"/>
    <n v="170904.15740999364"/>
    <n v="371.21208389998617"/>
    <n v="78325.749702897083"/>
    <x v="1301"/>
    <x v="1265"/>
    <m/>
  </r>
  <r>
    <x v="9"/>
    <x v="1"/>
    <s v="High End"/>
    <x v="2"/>
    <x v="29"/>
    <n v="926"/>
    <x v="1302"/>
    <n v="1447821.6442439463"/>
    <n v="3013.9781939998884"/>
    <n v="2790943.8076438964"/>
    <n v="1450.4558999999463"/>
    <n v="1343122.1633999501"/>
    <x v="1302"/>
    <x v="1266"/>
    <m/>
  </r>
  <r>
    <x v="9"/>
    <x v="1"/>
    <s v="High End"/>
    <x v="2"/>
    <x v="34"/>
    <n v="688"/>
    <x v="1303"/>
    <n v="801348.19814397022"/>
    <n v="2376.3320879999114"/>
    <n v="1634916.476543939"/>
    <n v="1211.5817999999547"/>
    <n v="833568.27839996875"/>
    <x v="1303"/>
    <x v="1267"/>
    <m/>
  </r>
  <r>
    <x v="9"/>
    <x v="1"/>
    <s v="High End"/>
    <x v="2"/>
    <x v="94"/>
    <n v="686"/>
    <x v="1304"/>
    <n v="794703.93592797068"/>
    <n v="2364.9783479999123"/>
    <n v="1622375.1467279398"/>
    <n v="1206.5177999999551"/>
    <n v="827671.21079996915"/>
    <x v="1304"/>
    <x v="1268"/>
    <m/>
  </r>
  <r>
    <x v="9"/>
    <x v="1"/>
    <s v="High End"/>
    <x v="2"/>
    <x v="30"/>
    <n v="439"/>
    <x v="1305"/>
    <n v="326363.18472898786"/>
    <n v="1701.3449609999366"/>
    <n v="746890.43787897215"/>
    <n v="957.92084999996428"/>
    <n v="420527.25314998429"/>
    <x v="1305"/>
    <x v="1269"/>
    <m/>
  </r>
  <r>
    <x v="9"/>
    <x v="1"/>
    <s v="High End"/>
    <x v="2"/>
    <x v="30"/>
    <n v="420"/>
    <x v="1306"/>
    <n v="298768.32719998888"/>
    <n v="1650.0291599999389"/>
    <n v="693012.24719997437"/>
    <n v="938.67599999996537"/>
    <n v="394243.91999998549"/>
    <x v="1306"/>
    <x v="1270"/>
    <m/>
  </r>
  <r>
    <x v="9"/>
    <x v="1"/>
    <s v="High End"/>
    <x v="2"/>
    <x v="77"/>
    <n v="405"/>
    <x v="1307"/>
    <n v="277073.65439998975"/>
    <n v="1605.0604799999405"/>
    <n v="650049.49439997587"/>
    <n v="920.92799999996578"/>
    <n v="372975.83999998611"/>
    <x v="1307"/>
    <x v="1271"/>
    <m/>
  </r>
  <r>
    <x v="9"/>
    <x v="1"/>
    <s v="Low End"/>
    <x v="0"/>
    <x v="49"/>
    <n v="345"/>
    <x v="1308"/>
    <n v="297425.24000773847"/>
    <n v="1739.7806449999518"/>
    <n v="600224.32252498344"/>
    <n v="877.67850004998525"/>
    <n v="302799.08251724497"/>
    <x v="1308"/>
    <x v="1272"/>
    <m/>
  </r>
  <r>
    <x v="9"/>
    <x v="2"/>
    <s v="Low End"/>
    <x v="0"/>
    <x v="87"/>
    <n v="921"/>
    <x v="1309"/>
    <n v="1164044.5172639554"/>
    <n v="2416.2135839999078"/>
    <n v="2225332.7108639153"/>
    <n v="1152.3215999999561"/>
    <n v="1061288.1935999598"/>
    <x v="1309"/>
    <x v="391"/>
    <m/>
  </r>
  <r>
    <x v="9"/>
    <x v="2"/>
    <s v="Low End"/>
    <x v="0"/>
    <x v="49"/>
    <n v="867"/>
    <x v="1310"/>
    <n v="1040371.4020049595"/>
    <n v="2324.5905149999098"/>
    <n v="2015419.9765049219"/>
    <n v="1124.6234999999565"/>
    <n v="975048.57449996239"/>
    <x v="1310"/>
    <x v="1273"/>
    <m/>
  </r>
  <r>
    <x v="9"/>
    <x v="2"/>
    <s v="Low End"/>
    <x v="0"/>
    <x v="25"/>
    <n v="865"/>
    <x v="1311"/>
    <n v="1049722.2637499582"/>
    <n v="2352.1267499999067"/>
    <n v="2034589.6387499194"/>
    <n v="1138.574999999955"/>
    <n v="984867.37499996112"/>
    <x v="1311"/>
    <x v="1274"/>
    <m/>
  </r>
  <r>
    <x v="9"/>
    <x v="2"/>
    <s v="Low End"/>
    <x v="0"/>
    <x v="71"/>
    <n v="859"/>
    <x v="1312"/>
    <n v="1035356.9872689589"/>
    <n v="2339.8108909999069"/>
    <n v="2009897.5553689201"/>
    <n v="1134.5058999999546"/>
    <n v="974540.56809996115"/>
    <x v="1312"/>
    <x v="1275"/>
    <m/>
  </r>
  <r>
    <x v="9"/>
    <x v="2"/>
    <s v="Low End"/>
    <x v="0"/>
    <x v="38"/>
    <n v="206"/>
    <x v="1313"/>
    <n v="77911.040708876957"/>
    <n v="744.93750799997099"/>
    <n v="153457.12664799401"/>
    <n v="366.72857251998573"/>
    <n v="75546.085939117052"/>
    <x v="1313"/>
    <x v="1276"/>
    <m/>
  </r>
  <r>
    <x v="9"/>
    <x v="2"/>
    <s v="Low End"/>
    <x v="0"/>
    <x v="48"/>
    <n v="528"/>
    <x v="1314"/>
    <n v="386903.68358398491"/>
    <n v="1624.0493279999368"/>
    <n v="857498.04518396663"/>
    <n v="891.27719999996543"/>
    <n v="470594.36159998173"/>
    <x v="1314"/>
    <x v="373"/>
    <m/>
  </r>
  <r>
    <x v="9"/>
    <x v="2"/>
    <s v="Low End"/>
    <x v="0"/>
    <x v="25"/>
    <n v="523"/>
    <x v="1315"/>
    <n v="378630.87707598531"/>
    <n v="1609.4584119999377"/>
    <n v="841746.74947596737"/>
    <n v="885.49879999996574"/>
    <n v="463115.87239998206"/>
    <x v="1315"/>
    <x v="1277"/>
    <m/>
  </r>
  <r>
    <x v="9"/>
    <x v="2"/>
    <s v="Low End"/>
    <x v="0"/>
    <x v="81"/>
    <n v="502"/>
    <x v="1316"/>
    <n v="348885.17377198645"/>
    <n v="1566.0067859999392"/>
    <n v="786135.40657196951"/>
    <n v="871.01639999996621"/>
    <n v="437250.23279998306"/>
    <x v="1316"/>
    <x v="1278"/>
    <m/>
  </r>
  <r>
    <x v="9"/>
    <x v="2"/>
    <s v="High End"/>
    <x v="1"/>
    <x v="20"/>
    <n v="316"/>
    <x v="1317"/>
    <n v="286681.98967710859"/>
    <n v="1807.7344719999478"/>
    <n v="571244.09315198346"/>
    <n v="900.5129856799839"/>
    <n v="284562.10347487486"/>
    <x v="1317"/>
    <x v="1279"/>
    <m/>
  </r>
  <r>
    <x v="9"/>
    <x v="2"/>
    <s v="High End"/>
    <x v="1"/>
    <x v="22"/>
    <n v="293"/>
    <x v="1318"/>
    <n v="246532.71331590044"/>
    <n v="1733.8859769999522"/>
    <n v="508028.591260986"/>
    <n v="892.47739912998475"/>
    <n v="261495.87794508555"/>
    <x v="1318"/>
    <x v="1280"/>
    <m/>
  </r>
  <r>
    <x v="9"/>
    <x v="2"/>
    <s v="High End"/>
    <x v="1"/>
    <x v="64"/>
    <n v="911"/>
    <x v="1319"/>
    <n v="1300963.4115749495"/>
    <n v="2737.6060129998932"/>
    <n v="2493959.0778429029"/>
    <n v="1309.5451879999487"/>
    <n v="1192995.6662679533"/>
    <x v="1319"/>
    <x v="1281"/>
    <m/>
  </r>
  <r>
    <x v="9"/>
    <x v="2"/>
    <s v="High End"/>
    <x v="1"/>
    <x v="11"/>
    <n v="907"/>
    <x v="1320"/>
    <n v="1276607.2844249513"/>
    <n v="2700.4720709998969"/>
    <n v="2449328.1683969065"/>
    <n v="1292.9667959999506"/>
    <n v="1172720.8839719552"/>
    <x v="1320"/>
    <x v="1282"/>
    <m/>
  </r>
  <r>
    <x v="9"/>
    <x v="2"/>
    <s v="High End"/>
    <x v="1"/>
    <x v="41"/>
    <n v="880"/>
    <x v="1321"/>
    <n v="1211664.9599999529"/>
    <n v="2657.2624799998966"/>
    <n v="2338390.9823999088"/>
    <n v="1280.37047999995"/>
    <n v="1126726.0223999559"/>
    <x v="1321"/>
    <x v="1283"/>
    <m/>
  </r>
  <r>
    <x v="9"/>
    <x v="3"/>
    <s v="High End"/>
    <x v="1"/>
    <x v="53"/>
    <n v="871"/>
    <x v="1322"/>
    <n v="1177448.7640499549"/>
    <n v="2614.1971419998999"/>
    <n v="2276965.710681913"/>
    <n v="1262.3615919999515"/>
    <n v="1099516.946631958"/>
    <x v="1322"/>
    <x v="1284"/>
    <m/>
  </r>
  <r>
    <x v="9"/>
    <x v="3"/>
    <s v="High End"/>
    <x v="1"/>
    <x v="65"/>
    <n v="785"/>
    <x v="1323"/>
    <n v="956827.96312496334"/>
    <n v="2408.2074649999081"/>
    <n v="1890442.8600249279"/>
    <n v="1189.3183399999548"/>
    <n v="933614.89689996454"/>
    <x v="1323"/>
    <x v="1285"/>
    <m/>
  </r>
  <r>
    <x v="9"/>
    <x v="3"/>
    <s v="High End"/>
    <x v="1"/>
    <x v="64"/>
    <n v="192"/>
    <x v="1324"/>
    <n v="72270.336161277184"/>
    <n v="747.93516399997077"/>
    <n v="143603.55148799438"/>
    <n v="371.52716315998543"/>
    <n v="71333.215326717196"/>
    <x v="1324"/>
    <x v="1286"/>
    <m/>
  </r>
  <r>
    <x v="9"/>
    <x v="3"/>
    <s v="High End"/>
    <x v="1"/>
    <x v="5"/>
    <n v="754"/>
    <x v="1325"/>
    <n v="891319.38479996519"/>
    <n v="2356.2013279999082"/>
    <n v="1776575.8013119309"/>
    <n v="1174.0801279999544"/>
    <n v="885256.41651196568"/>
    <x v="1325"/>
    <x v="1287"/>
    <m/>
  </r>
  <r>
    <x v="9"/>
    <x v="3"/>
    <s v="High End"/>
    <x v="1"/>
    <x v="51"/>
    <n v="694"/>
    <x v="1326"/>
    <n v="755325.65699997055"/>
    <n v="2210.925819999914"/>
    <n v="1534382.5190799404"/>
    <n v="1122.5603199999564"/>
    <n v="779056.86207996984"/>
    <x v="1326"/>
    <x v="316"/>
    <m/>
  </r>
  <r>
    <x v="9"/>
    <x v="3"/>
    <s v="High End"/>
    <x v="1"/>
    <x v="93"/>
    <n v="586"/>
    <x v="1327"/>
    <n v="545098.22549997829"/>
    <n v="1971.9712699999218"/>
    <n v="1155575.1642199541"/>
    <n v="1041.7695199999589"/>
    <n v="610476.93871997576"/>
    <x v="1327"/>
    <x v="1288"/>
    <m/>
  </r>
  <r>
    <x v="9"/>
    <x v="3"/>
    <s v="High End"/>
    <x v="1"/>
    <x v="5"/>
    <n v="457"/>
    <x v="1328"/>
    <n v="327762.39937498723"/>
    <n v="1635.5886749999365"/>
    <n v="747464.024474971"/>
    <n v="918.38429999996447"/>
    <n v="419701.62509998376"/>
    <x v="1328"/>
    <x v="1289"/>
    <m/>
  </r>
  <r>
    <x v="9"/>
    <x v="3"/>
    <s v="High End"/>
    <x v="1"/>
    <x v="92"/>
    <n v="408"/>
    <x v="1329"/>
    <n v="260607.71519998991"/>
    <n v="1512.6135359999414"/>
    <n v="617146.32268797606"/>
    <n v="873.86913599996615"/>
    <n v="356538.60748798616"/>
    <x v="1329"/>
    <x v="1290"/>
    <m/>
  </r>
  <r>
    <x v="9"/>
    <x v="3"/>
    <s v="High End"/>
    <x v="1"/>
    <x v="51"/>
    <n v="144"/>
    <x v="1330"/>
    <n v="38131.756502398508"/>
    <n v="631.13665999997534"/>
    <n v="90883.679039996452"/>
    <n v="366.33279539998568"/>
    <n v="52751.922537597944"/>
    <x v="1330"/>
    <x v="1291"/>
    <m/>
  </r>
  <r>
    <x v="9"/>
    <x v="3"/>
    <s v="Low End"/>
    <x v="3"/>
    <x v="23"/>
    <n v="731"/>
    <x v="1331"/>
    <n v="872766.64011816599"/>
    <n v="2293.99261999993"/>
    <n v="1676908.6052199488"/>
    <n v="1100.0574077999765"/>
    <n v="804141.96510178281"/>
    <x v="1331"/>
    <x v="1292"/>
    <m/>
  </r>
  <r>
    <x v="9"/>
    <x v="3"/>
    <s v="Low End"/>
    <x v="3"/>
    <x v="44"/>
    <n v="699"/>
    <x v="1332"/>
    <n v="803108.10559235874"/>
    <n v="2238.6250309999323"/>
    <n v="1564798.8966689527"/>
    <n v="1089.6863963899771"/>
    <n v="761690.79107659392"/>
    <x v="1332"/>
    <x v="1293"/>
    <m/>
  </r>
  <r>
    <x v="9"/>
    <x v="3"/>
    <s v="Low End"/>
    <x v="3"/>
    <x v="66"/>
    <n v="660"/>
    <x v="1333"/>
    <n v="730241.30480397097"/>
    <n v="2189.9797399999325"/>
    <n v="1445386.6283999553"/>
    <n v="1083.5535205999765"/>
    <n v="715145.32359598437"/>
    <x v="1333"/>
    <x v="1294"/>
    <m/>
  </r>
  <r>
    <x v="9"/>
    <x v="3"/>
    <s v="Low End"/>
    <x v="3"/>
    <x v="79"/>
    <n v="468"/>
    <x v="1334"/>
    <n v="380972.68443934544"/>
    <n v="1322.7199919999493"/>
    <n v="619032.95625597634"/>
    <n v="508.67579447998048"/>
    <n v="238060.27181663091"/>
    <x v="1334"/>
    <x v="1295"/>
    <m/>
  </r>
  <r>
    <x v="9"/>
    <x v="3"/>
    <s v="Low End"/>
    <x v="3"/>
    <x v="66"/>
    <n v="344"/>
    <x v="1335"/>
    <n v="222257.36535807137"/>
    <n v="1118.4870719999565"/>
    <n v="384759.55276798503"/>
    <n v="472.39007967998157"/>
    <n v="162502.18740991366"/>
    <x v="1335"/>
    <x v="1296"/>
    <m/>
  </r>
  <r>
    <x v="9"/>
    <x v="3"/>
    <s v="Low End"/>
    <x v="3"/>
    <x v="66"/>
    <n v="208"/>
    <x v="1336"/>
    <n v="94582.245838076327"/>
    <n v="882.8526959999657"/>
    <n v="183633.36076799285"/>
    <n v="428.13036023998336"/>
    <n v="89051.114929916526"/>
    <x v="1336"/>
    <x v="1297"/>
    <m/>
  </r>
  <r>
    <x v="9"/>
    <x v="3"/>
    <s v="Low End"/>
    <x v="3"/>
    <x v="25"/>
    <n v="207"/>
    <x v="1337"/>
    <n v="64712.20719914748"/>
    <n v="707.94349499997247"/>
    <n v="146544.3034649943"/>
    <n v="395.32413654998464"/>
    <n v="81832.09626584682"/>
    <x v="1337"/>
    <x v="1298"/>
    <m/>
  </r>
  <r>
    <x v="9"/>
    <x v="3"/>
    <s v="High End"/>
    <x v="2"/>
    <x v="66"/>
    <n v="282"/>
    <x v="1338"/>
    <n v="251912.32493759019"/>
    <n v="1805.1252799999493"/>
    <n v="509045.32895998569"/>
    <n v="911.81916319998402"/>
    <n v="257133.0040223955"/>
    <x v="1338"/>
    <x v="1299"/>
    <m/>
  </r>
  <r>
    <x v="9"/>
    <x v="3"/>
    <s v="High End"/>
    <x v="2"/>
    <x v="94"/>
    <n v="926"/>
    <x v="1339"/>
    <n v="1509312.9631559395"/>
    <n v="3141.9867059998742"/>
    <n v="2909479.6897558835"/>
    <n v="1512.0590999999395"/>
    <n v="1400166.7265999441"/>
    <x v="1339"/>
    <x v="1266"/>
    <m/>
  </r>
  <r>
    <x v="9"/>
    <x v="3"/>
    <s v="High End"/>
    <x v="2"/>
    <x v="56"/>
    <n v="887"/>
    <x v="1340"/>
    <n v="1351551.9134189484"/>
    <n v="2959.0707869998869"/>
    <n v="2624695.7880688999"/>
    <n v="1435.3369499999451"/>
    <n v="1273143.8746499515"/>
    <x v="1340"/>
    <x v="1300"/>
    <m/>
  </r>
  <r>
    <x v="9"/>
    <x v="3"/>
    <s v="High End"/>
    <x v="2"/>
    <x v="66"/>
    <n v="699"/>
    <x v="1341"/>
    <n v="858079.61039696587"/>
    <n v="2496.0637529999008"/>
    <n v="1744748.5633469305"/>
    <n v="1268.4820499999496"/>
    <n v="886668.95294996467"/>
    <x v="1341"/>
    <x v="1301"/>
    <m/>
  </r>
  <r>
    <x v="9"/>
    <x v="3"/>
    <s v="High End"/>
    <x v="2"/>
    <x v="46"/>
    <n v="163"/>
    <x v="1342"/>
    <n v="53196.454812237927"/>
    <n v="699.35680799997272"/>
    <n v="113995.15970399555"/>
    <n v="372.99818951998543"/>
    <n v="60798.704891757625"/>
    <x v="1342"/>
    <x v="1302"/>
    <m/>
  </r>
  <r>
    <x v="9"/>
    <x v="3"/>
    <s v="High End"/>
    <x v="2"/>
    <x v="46"/>
    <n v="375"/>
    <x v="1343"/>
    <n v="244304.01562499048"/>
    <n v="1567.2086249999388"/>
    <n v="587703.23437497707"/>
    <n v="915.73124999996423"/>
    <n v="343399.21874998661"/>
    <x v="1343"/>
    <x v="1303"/>
    <m/>
  </r>
  <r>
    <x v="9"/>
    <x v="3"/>
    <s v="Low End"/>
    <x v="0"/>
    <x v="81"/>
    <n v="193"/>
    <x v="1344"/>
    <n v="111335.68319411537"/>
    <n v="962.39116399995999"/>
    <n v="185741.49465199228"/>
    <n v="385.52233915998397"/>
    <n v="74405.811457876916"/>
    <x v="1344"/>
    <x v="1304"/>
    <m/>
  </r>
  <r>
    <x v="9"/>
    <x v="3"/>
    <s v="Low End"/>
    <x v="0"/>
    <x v="50"/>
    <n v="954"/>
    <x v="1345"/>
    <n v="1311983.1804959453"/>
    <n v="2609.6220239998916"/>
    <n v="2489579.4108958966"/>
    <n v="1234.3775999999489"/>
    <n v="1177596.2303999513"/>
    <x v="1345"/>
    <x v="1305"/>
    <m/>
  </r>
  <r>
    <x v="9"/>
    <x v="4"/>
    <s v="Low End"/>
    <x v="0"/>
    <x v="61"/>
    <n v="221"/>
    <x v="1346"/>
    <n v="92845.472513036191"/>
    <n v="797.82050399996729"/>
    <n v="176318.33138399277"/>
    <n v="377.70524375998451"/>
    <n v="83472.858870956581"/>
    <x v="1346"/>
    <x v="1306"/>
    <m/>
  </r>
  <r>
    <x v="9"/>
    <x v="4"/>
    <s v="Low End"/>
    <x v="0"/>
    <x v="38"/>
    <n v="889"/>
    <x v="1347"/>
    <n v="1126710.0691559538"/>
    <n v="2441.5700039999001"/>
    <n v="2170555.7335559111"/>
    <n v="1174.179599999952"/>
    <n v="1043845.6643999573"/>
    <x v="1347"/>
    <x v="1307"/>
    <m/>
  </r>
  <r>
    <x v="9"/>
    <x v="4"/>
    <s v="Low End"/>
    <x v="0"/>
    <x v="25"/>
    <n v="766"/>
    <x v="1348"/>
    <n v="835216.06793196592"/>
    <n v="2174.7552019999116"/>
    <n v="1665862.4847319324"/>
    <n v="1084.3947999999561"/>
    <n v="830646.41679996648"/>
    <x v="1348"/>
    <x v="1308"/>
    <m/>
  </r>
  <r>
    <x v="9"/>
    <x v="4"/>
    <s v="Low End"/>
    <x v="0"/>
    <x v="48"/>
    <n v="717"/>
    <x v="1349"/>
    <n v="725231.00727897091"/>
    <n v="2051.4360869999177"/>
    <n v="1470879.6743789411"/>
    <n v="1039.9562999999584"/>
    <n v="745648.66709997016"/>
    <x v="1349"/>
    <x v="1309"/>
    <m/>
  </r>
  <r>
    <x v="9"/>
    <x v="4"/>
    <s v="Low End"/>
    <x v="0"/>
    <x v="13"/>
    <n v="511"/>
    <x v="1350"/>
    <n v="371899.75640298484"/>
    <n v="1630.2858729999336"/>
    <n v="833076.0811029661"/>
    <n v="902.49769999996329"/>
    <n v="461176.32469998125"/>
    <x v="1350"/>
    <x v="1310"/>
    <m/>
  </r>
  <r>
    <x v="9"/>
    <x v="4"/>
    <s v="High End"/>
    <x v="1"/>
    <x v="6"/>
    <n v="324"/>
    <x v="1351"/>
    <n v="301565.60970334784"/>
    <n v="1834.2111439999464"/>
    <n v="594284.41065598268"/>
    <n v="903.45308935998389"/>
    <n v="292718.80095263483"/>
    <x v="1351"/>
    <x v="1311"/>
    <m/>
  </r>
  <r>
    <x v="9"/>
    <x v="4"/>
    <s v="High End"/>
    <x v="1"/>
    <x v="82"/>
    <n v="258"/>
    <x v="1352"/>
    <n v="202141.50501383172"/>
    <n v="1684.0113079999517"/>
    <n v="434474.91746398754"/>
    <n v="900.51710251998372"/>
    <n v="232333.41245015583"/>
    <x v="1352"/>
    <x v="1312"/>
    <m/>
  </r>
  <r>
    <x v="9"/>
    <x v="4"/>
    <s v="High End"/>
    <x v="1"/>
    <x v="40"/>
    <n v="981"/>
    <x v="1353"/>
    <n v="1548198.2587499369"/>
    <n v="2984.1883499998789"/>
    <n v="2927488.7713498813"/>
    <n v="1406.0045999999431"/>
    <n v="1379290.5125999444"/>
    <x v="1353"/>
    <x v="1313"/>
    <m/>
  </r>
  <r>
    <x v="9"/>
    <x v="4"/>
    <s v="High End"/>
    <x v="1"/>
    <x v="17"/>
    <n v="892"/>
    <x v="1354"/>
    <n v="1282351.7771999477"/>
    <n v="2767.124203999887"/>
    <n v="2468274.7899678992"/>
    <n v="1329.5101039999456"/>
    <n v="1185923.0127679515"/>
    <x v="1354"/>
    <x v="1314"/>
    <m/>
  </r>
  <r>
    <x v="9"/>
    <x v="4"/>
    <s v="High End"/>
    <x v="1"/>
    <x v="82"/>
    <n v="869"/>
    <x v="1355"/>
    <n v="1217413.9271249503"/>
    <n v="2710.3833649998892"/>
    <n v="2355323.1441849037"/>
    <n v="1309.4467399999464"/>
    <n v="1137909.2170599534"/>
    <x v="1355"/>
    <x v="1315"/>
    <m/>
  </r>
  <r>
    <x v="9"/>
    <x v="4"/>
    <s v="High End"/>
    <x v="1"/>
    <x v="82"/>
    <n v="852"/>
    <x v="1356"/>
    <n v="1157508.3707999536"/>
    <n v="2638.8302759998942"/>
    <n v="2248283.3951519099"/>
    <n v="1280.2523759999488"/>
    <n v="1090775.0243519563"/>
    <x v="1356"/>
    <x v="1316"/>
    <m/>
  </r>
  <r>
    <x v="9"/>
    <x v="4"/>
    <s v="High End"/>
    <x v="1"/>
    <x v="22"/>
    <n v="500"/>
    <x v="1357"/>
    <n v="402524.99999998359"/>
    <n v="1785.4219999999273"/>
    <n v="892710.99999996368"/>
    <n v="980.37199999996005"/>
    <n v="490185.99999998009"/>
    <x v="1357"/>
    <x v="1317"/>
    <m/>
  </r>
  <r>
    <x v="9"/>
    <x v="4"/>
    <s v="High End"/>
    <x v="1"/>
    <x v="41"/>
    <n v="405"/>
    <x v="1358"/>
    <n v="264207.36937498924"/>
    <n v="1548.8138549999367"/>
    <n v="627269.6112749743"/>
    <n v="896.44997999996326"/>
    <n v="363062.24189998506"/>
    <x v="1358"/>
    <x v="1318"/>
    <m/>
  </r>
  <r>
    <x v="9"/>
    <x v="4"/>
    <s v="Low End"/>
    <x v="1"/>
    <x v="54"/>
    <n v="947"/>
    <x v="1359"/>
    <n v="1442943.2607749412"/>
    <n v="2899.7519529998822"/>
    <n v="2746065.0994908884"/>
    <n v="1376.0526279999442"/>
    <n v="1303121.8387159472"/>
    <x v="1359"/>
    <x v="233"/>
    <m/>
  </r>
  <r>
    <x v="9"/>
    <x v="4"/>
    <s v="Low End"/>
    <x v="3"/>
    <x v="24"/>
    <n v="947"/>
    <x v="1360"/>
    <n v="1455939.9018435408"/>
    <n v="2725.3494799999094"/>
    <n v="2580905.9575599143"/>
    <n v="1187.9261411999719"/>
    <n v="1124966.0557163735"/>
    <x v="1360"/>
    <x v="1319"/>
    <m/>
  </r>
  <r>
    <x v="9"/>
    <x v="4"/>
    <s v="Low End"/>
    <x v="3"/>
    <x v="79"/>
    <n v="944"/>
    <x v="1361"/>
    <n v="1449653.3223884206"/>
    <n v="2723.7216319999088"/>
    <n v="2571193.220607914"/>
    <n v="1188.0719260799717"/>
    <n v="1121539.8982194935"/>
    <x v="1361"/>
    <x v="1320"/>
    <m/>
  </r>
  <r>
    <x v="9"/>
    <x v="4"/>
    <s v="Low End"/>
    <x v="3"/>
    <x v="26"/>
    <n v="702"/>
    <x v="1362"/>
    <n v="840837.13205072493"/>
    <n v="2311.2852979999243"/>
    <n v="1622522.2791959469"/>
    <n v="1113.5116056199743"/>
    <n v="781685.14714522194"/>
    <x v="1362"/>
    <x v="1321"/>
    <m/>
  </r>
  <r>
    <x v="9"/>
    <x v="4"/>
    <s v="High End"/>
    <x v="2"/>
    <x v="46"/>
    <n v="276"/>
    <x v="1363"/>
    <n v="249670.85086510982"/>
    <n v="1827.8944519999457"/>
    <n v="504498.86875198502"/>
    <n v="923.28991987998256"/>
    <n v="254828.0178868752"/>
    <x v="1363"/>
    <x v="1322"/>
    <m/>
  </r>
  <r>
    <x v="9"/>
    <x v="4"/>
    <s v="High End"/>
    <x v="2"/>
    <x v="57"/>
    <n v="250"/>
    <x v="1364"/>
    <n v="140438.09737499437"/>
    <n v="957.03044999996155"/>
    <n v="239257.61249999038"/>
    <n v="395.27806049998412"/>
    <n v="98819.515124996018"/>
    <x v="1364"/>
    <x v="1323"/>
    <m/>
  </r>
  <r>
    <x v="9"/>
    <x v="4"/>
    <s v="High End"/>
    <x v="2"/>
    <x v="66"/>
    <n v="213"/>
    <x v="1365"/>
    <n v="99713.128418815919"/>
    <n v="860.06309399996485"/>
    <n v="183193.43902199253"/>
    <n v="391.92634085998401"/>
    <n v="83480.310603176607"/>
    <x v="1365"/>
    <x v="1324"/>
    <m/>
  </r>
  <r>
    <x v="9"/>
    <x v="4"/>
    <s v="High End"/>
    <x v="2"/>
    <x v="9"/>
    <n v="797"/>
    <x v="1366"/>
    <n v="1133741.3498879536"/>
    <n v="2817.0455039998851"/>
    <n v="2245185.2666879082"/>
    <n v="1394.5343999999434"/>
    <n v="1111443.9167999546"/>
    <x v="1366"/>
    <x v="1325"/>
    <m/>
  </r>
  <r>
    <x v="9"/>
    <x v="4"/>
    <s v="High End"/>
    <x v="2"/>
    <x v="9"/>
    <n v="738"/>
    <x v="1367"/>
    <n v="972369.27251996018"/>
    <n v="2649.0425399998917"/>
    <n v="1954993.39451992"/>
    <n v="1331.4689999999457"/>
    <n v="982624.12199995981"/>
    <x v="1367"/>
    <x v="1326"/>
    <m/>
  </r>
  <r>
    <x v="9"/>
    <x v="5"/>
    <s v="High End"/>
    <x v="2"/>
    <x v="29"/>
    <n v="505"/>
    <x v="1368"/>
    <n v="460256.87879998086"/>
    <n v="2004.0357599999163"/>
    <n v="1012038.0587999577"/>
    <n v="1092.6359999999543"/>
    <n v="551781.17999997688"/>
    <x v="1368"/>
    <x v="1327"/>
    <m/>
  </r>
  <r>
    <x v="9"/>
    <x v="5"/>
    <s v="Low End"/>
    <x v="0"/>
    <x v="30"/>
    <n v="385"/>
    <x v="1369"/>
    <n v="388688.77786198305"/>
    <n v="1915.9765199999385"/>
    <n v="737650.96019997634"/>
    <n v="906.39527879998252"/>
    <n v="348962.18233799329"/>
    <x v="1369"/>
    <x v="1328"/>
    <m/>
  </r>
  <r>
    <x v="9"/>
    <x v="5"/>
    <s v="Low End"/>
    <x v="0"/>
    <x v="39"/>
    <n v="360"/>
    <x v="1370"/>
    <n v="340156.66780798545"/>
    <n v="1845.5088799999426"/>
    <n v="664383.19679997931"/>
    <n v="900.62924719998307"/>
    <n v="324226.52899199387"/>
    <x v="1370"/>
    <x v="1329"/>
    <m/>
  </r>
  <r>
    <x v="9"/>
    <x v="5"/>
    <s v="Low End"/>
    <x v="0"/>
    <x v="72"/>
    <n v="301"/>
    <x v="1371"/>
    <n v="246280.2311239095"/>
    <n v="1715.7126319999479"/>
    <n v="516429.50223198434"/>
    <n v="897.50588407998282"/>
    <n v="270149.27110807481"/>
    <x v="1371"/>
    <x v="1330"/>
    <m/>
  </r>
  <r>
    <x v="9"/>
    <x v="5"/>
    <s v="Low End"/>
    <x v="0"/>
    <x v="14"/>
    <n v="295"/>
    <x v="1372"/>
    <n v="234955.26748574013"/>
    <n v="1689.2748349999499"/>
    <n v="498336.07632498525"/>
    <n v="892.81630114998336"/>
    <n v="263380.80883924512"/>
    <x v="1372"/>
    <x v="1331"/>
    <m/>
  </r>
  <r>
    <x v="9"/>
    <x v="5"/>
    <s v="Low End"/>
    <x v="0"/>
    <x v="62"/>
    <n v="288"/>
    <x v="1373"/>
    <n v="227071.91483135032"/>
    <n v="1684.3343119999495"/>
    <n v="485088.28185598546"/>
    <n v="895.89016327998308"/>
    <n v="258016.36702463514"/>
    <x v="1373"/>
    <x v="1332"/>
    <m/>
  </r>
  <r>
    <x v="9"/>
    <x v="5"/>
    <s v="Low End"/>
    <x v="0"/>
    <x v="87"/>
    <n v="211"/>
    <x v="1374"/>
    <n v="131882.52529178435"/>
    <n v="1017.8540189999563"/>
    <n v="214767.19800899079"/>
    <n v="392.81835410998315"/>
    <n v="82884.672717206442"/>
    <x v="1374"/>
    <x v="1333"/>
    <m/>
  </r>
  <r>
    <x v="9"/>
    <x v="5"/>
    <s v="Low End"/>
    <x v="0"/>
    <x v="72"/>
    <n v="211"/>
    <x v="1375"/>
    <n v="86528.271224276279"/>
    <n v="797.56930799996576"/>
    <n v="168287.12398799279"/>
    <n v="387.4827145199834"/>
    <n v="81758.85276371651"/>
    <x v="1375"/>
    <x v="1334"/>
    <m/>
  </r>
  <r>
    <x v="9"/>
    <x v="5"/>
    <s v="Low End"/>
    <x v="0"/>
    <x v="58"/>
    <n v="823"/>
    <x v="1376"/>
    <n v="991908.35808895761"/>
    <n v="2362.8056429998992"/>
    <n v="1944589.0441889171"/>
    <n v="1157.5706999999506"/>
    <n v="952680.68609995954"/>
    <x v="1376"/>
    <x v="1244"/>
    <m/>
  </r>
  <r>
    <x v="9"/>
    <x v="5"/>
    <s v="High End"/>
    <x v="1"/>
    <x v="7"/>
    <n v="883"/>
    <x v="1377"/>
    <n v="1290814.123949945"/>
    <n v="2819.3427859998797"/>
    <n v="2489479.6800378938"/>
    <n v="1357.4921359999421"/>
    <n v="1198665.5560879488"/>
    <x v="1377"/>
    <x v="1335"/>
    <m/>
  </r>
  <r>
    <x v="9"/>
    <x v="5"/>
    <s v="High End"/>
    <x v="1"/>
    <x v="75"/>
    <n v="659"/>
    <x v="1378"/>
    <n v="717508.21117496944"/>
    <n v="2239.5489129999046"/>
    <n v="1475862.7336669371"/>
    <n v="1150.7655879999509"/>
    <n v="758354.52249196765"/>
    <x v="1378"/>
    <x v="1336"/>
    <m/>
  </r>
  <r>
    <x v="9"/>
    <x v="5"/>
    <s v="High End"/>
    <x v="1"/>
    <x v="73"/>
    <n v="548"/>
    <x v="1379"/>
    <n v="492033.08879997936"/>
    <n v="1938.8470639999186"/>
    <n v="1062488.1910719555"/>
    <n v="1040.9764639999562"/>
    <n v="570455.10227197618"/>
    <x v="1379"/>
    <x v="1337"/>
    <m/>
  </r>
  <r>
    <x v="9"/>
    <x v="5"/>
    <s v="High End"/>
    <x v="1"/>
    <x v="7"/>
    <n v="506"/>
    <x v="1380"/>
    <n v="424168.44029998191"/>
    <n v="1852.4866219999208"/>
    <n v="937358.23073195992"/>
    <n v="1014.2090719999566"/>
    <n v="513189.79043197801"/>
    <x v="1380"/>
    <x v="1338"/>
    <m/>
  </r>
  <r>
    <x v="9"/>
    <x v="5"/>
    <s v="High End"/>
    <x v="1"/>
    <x v="40"/>
    <n v="495"/>
    <x v="1381"/>
    <n v="404934.44062498276"/>
    <n v="1819.7604749999227"/>
    <n v="900781.43512496178"/>
    <n v="1001.7110999999576"/>
    <n v="495846.99449997902"/>
    <x v="1381"/>
    <x v="1339"/>
    <m/>
  </r>
  <r>
    <x v="9"/>
    <x v="5"/>
    <s v="High End"/>
    <x v="1"/>
    <x v="64"/>
    <n v="438"/>
    <x v="1382"/>
    <n v="314499.46139998682"/>
    <n v="1660.2025319999302"/>
    <n v="727168.70901596942"/>
    <n v="942.16723199996034"/>
    <n v="412669.2476159826"/>
    <x v="1382"/>
    <x v="1340"/>
    <m/>
  </r>
  <r>
    <x v="9"/>
    <x v="5"/>
    <s v="High End"/>
    <x v="1"/>
    <x v="20"/>
    <n v="146"/>
    <x v="1383"/>
    <n v="41430.492918238233"/>
    <n v="669.79322399997136"/>
    <n v="97789.810703995812"/>
    <n v="386.02272455998349"/>
    <n v="56359.317785757579"/>
    <x v="1383"/>
    <x v="1341"/>
    <m/>
  </r>
  <r>
    <x v="10"/>
    <x v="0"/>
    <s v="High End"/>
    <x v="1"/>
    <x v="74"/>
    <n v="386"/>
    <x v="1384"/>
    <n v="246335.08679998951"/>
    <n v="1540.9784719999345"/>
    <n v="594817.69019197475"/>
    <n v="902.80467199996167"/>
    <n v="348482.60339198523"/>
    <x v="1384"/>
    <x v="1342"/>
    <m/>
  </r>
  <r>
    <x v="10"/>
    <x v="0"/>
    <s v="Low End"/>
    <x v="1"/>
    <x v="54"/>
    <n v="703"/>
    <x v="1385"/>
    <n v="816408.55754996522"/>
    <n v="2351.9876739998999"/>
    <n v="1653447.3348219297"/>
    <n v="1190.6668239999494"/>
    <n v="837038.77727196447"/>
    <x v="1385"/>
    <x v="1343"/>
    <m/>
  </r>
  <r>
    <x v="10"/>
    <x v="0"/>
    <s v="Low End"/>
    <x v="3"/>
    <x v="68"/>
    <n v="998"/>
    <x v="1386"/>
    <n v="1672937.7527131673"/>
    <n v="2909.7663979998952"/>
    <n v="2903946.8652038951"/>
    <n v="1233.4760646199679"/>
    <n v="1231009.1124907278"/>
    <x v="1386"/>
    <x v="1344"/>
    <m/>
  </r>
  <r>
    <x v="10"/>
    <x v="0"/>
    <s v="Low End"/>
    <x v="3"/>
    <x v="68"/>
    <n v="837"/>
    <x v="1387"/>
    <n v="1184145.9764084495"/>
    <n v="2583.0855499999111"/>
    <n v="2162042.6053499258"/>
    <n v="1168.3352794999714"/>
    <n v="977896.62894147635"/>
    <x v="1387"/>
    <x v="1345"/>
    <m/>
  </r>
  <r>
    <x v="10"/>
    <x v="0"/>
    <s v="Low End"/>
    <x v="3"/>
    <x v="68"/>
    <n v="338"/>
    <x v="1388"/>
    <n v="227599.49853471029"/>
    <n v="1170.15902399995"/>
    <n v="395513.7501119831"/>
    <n v="496.78772655997875"/>
    <n v="167914.25157727281"/>
    <x v="1388"/>
    <x v="1346"/>
    <m/>
  </r>
  <r>
    <x v="10"/>
    <x v="0"/>
    <s v="Low End"/>
    <x v="3"/>
    <x v="89"/>
    <n v="273"/>
    <x v="1389"/>
    <n v="157473.82235402326"/>
    <n v="1051.3098809999551"/>
    <n v="287007.59751298773"/>
    <n v="474.48269288997983"/>
    <n v="129533.77515896448"/>
    <x v="1389"/>
    <x v="1347"/>
    <m/>
  </r>
  <r>
    <x v="10"/>
    <x v="0"/>
    <s v="Low End"/>
    <x v="3"/>
    <x v="68"/>
    <n v="223"/>
    <x v="1390"/>
    <n v="78912.975876536642"/>
    <n v="776.78095799996686"/>
    <n v="173222.1536339926"/>
    <n v="422.91111101998194"/>
    <n v="94309.177757455953"/>
    <x v="1390"/>
    <x v="1348"/>
    <m/>
  </r>
  <r>
    <x v="10"/>
    <x v="0"/>
    <s v="High End"/>
    <x v="2"/>
    <x v="63"/>
    <n v="349"/>
    <x v="1391"/>
    <n v="302099.82094369683"/>
    <n v="1800.4841089999434"/>
    <n v="628368.9540409802"/>
    <n v="934.86857620998114"/>
    <n v="326269.13309728337"/>
    <x v="1391"/>
    <x v="1349"/>
    <m/>
  </r>
  <r>
    <x v="10"/>
    <x v="0"/>
    <s v="High End"/>
    <x v="2"/>
    <x v="33"/>
    <n v="302"/>
    <x v="1392"/>
    <n v="219309.68520119059"/>
    <n v="1146.757259999951"/>
    <n v="346320.6925199852"/>
    <n v="420.5662493999821"/>
    <n v="127011.00731879461"/>
    <x v="1392"/>
    <x v="1350"/>
    <m/>
  </r>
  <r>
    <x v="10"/>
    <x v="0"/>
    <s v="High End"/>
    <x v="2"/>
    <x v="79"/>
    <n v="919"/>
    <x v="1393"/>
    <n v="1543780.6529489341"/>
    <n v="3242.3802209998616"/>
    <n v="2979747.4230988729"/>
    <n v="1562.5318499999332"/>
    <n v="1435966.7701499388"/>
    <x v="1393"/>
    <x v="1351"/>
    <m/>
  </r>
  <r>
    <x v="10"/>
    <x v="0"/>
    <s v="High End"/>
    <x v="2"/>
    <x v="33"/>
    <n v="783"/>
    <x v="1394"/>
    <n v="1123571.4249599522"/>
    <n v="2851.3891199998784"/>
    <n v="2232637.6809599046"/>
    <n v="1416.4319999999395"/>
    <n v="1109066.2559999523"/>
    <x v="1394"/>
    <x v="1352"/>
    <m/>
  </r>
  <r>
    <x v="10"/>
    <x v="0"/>
    <s v="High End"/>
    <x v="2"/>
    <x v="79"/>
    <n v="780"/>
    <x v="1395"/>
    <n v="1117553.5331999522"/>
    <n v="2849.1449399998778"/>
    <n v="2222333.0531999045"/>
    <n v="1416.3839999999391"/>
    <n v="1104779.5199999523"/>
    <x v="1395"/>
    <x v="1353"/>
    <m/>
  </r>
  <r>
    <x v="10"/>
    <x v="0"/>
    <s v="High End"/>
    <x v="2"/>
    <x v="37"/>
    <n v="717"/>
    <x v="1396"/>
    <n v="952508.72600095859"/>
    <n v="2686.8186029998833"/>
    <n v="1926448.9383509164"/>
    <n v="1358.3545499999411"/>
    <n v="973940.21234995779"/>
    <x v="1396"/>
    <x v="1354"/>
    <m/>
  </r>
  <r>
    <x v="10"/>
    <x v="0"/>
    <s v="High End"/>
    <x v="2"/>
    <x v="35"/>
    <n v="175"/>
    <x v="1397"/>
    <n v="66064.337981247168"/>
    <n v="773.61202499996682"/>
    <n v="135382.1043749942"/>
    <n v="396.10152224998296"/>
    <n v="69317.766393747035"/>
    <x v="1397"/>
    <x v="1355"/>
    <m/>
  </r>
  <r>
    <x v="10"/>
    <x v="0"/>
    <s v="High End"/>
    <x v="2"/>
    <x v="63"/>
    <n v="646"/>
    <x v="1398"/>
    <n v="763127.40729596757"/>
    <n v="2443.7453759998962"/>
    <n v="1578659.5128959329"/>
    <n v="1262.4335999999464"/>
    <n v="815532.10559996532"/>
    <x v="1398"/>
    <x v="1356"/>
    <m/>
  </r>
  <r>
    <x v="10"/>
    <x v="0"/>
    <s v="High End"/>
    <x v="2"/>
    <x v="57"/>
    <n v="535"/>
    <x v="1399"/>
    <n v="524689.92404997768"/>
    <n v="2123.6793299999094"/>
    <n v="1136168.4415499514"/>
    <n v="1142.9504999999513"/>
    <n v="611478.51749997376"/>
    <x v="1399"/>
    <x v="1357"/>
    <m/>
  </r>
  <r>
    <x v="10"/>
    <x v="0"/>
    <s v="High End"/>
    <x v="2"/>
    <x v="70"/>
    <n v="153"/>
    <x v="1400"/>
    <n v="48516.445530537931"/>
    <n v="708.98797799996964"/>
    <n v="108475.16063399536"/>
    <n v="391.88702681998319"/>
    <n v="59958.715103457427"/>
    <x v="1400"/>
    <x v="1358"/>
    <m/>
  </r>
  <r>
    <x v="10"/>
    <x v="0"/>
    <s v="High End"/>
    <x v="2"/>
    <x v="63"/>
    <n v="444"/>
    <x v="1401"/>
    <n v="360592.10294398462"/>
    <n v="1852.3379759999211"/>
    <n v="822438.061343965"/>
    <n v="1040.1935999999557"/>
    <n v="461845.95839998039"/>
    <x v="1401"/>
    <x v="1359"/>
    <m/>
  </r>
  <r>
    <x v="10"/>
    <x v="0"/>
    <s v="High End"/>
    <x v="2"/>
    <x v="34"/>
    <n v="372"/>
    <x v="1402"/>
    <n v="253814.79945598915"/>
    <n v="1645.7706479999295"/>
    <n v="612226.68105597375"/>
    <n v="963.47279999995862"/>
    <n v="358411.8815999846"/>
    <x v="1402"/>
    <x v="981"/>
    <m/>
  </r>
  <r>
    <x v="10"/>
    <x v="0"/>
    <s v="Low End"/>
    <x v="0"/>
    <x v="62"/>
    <n v="993"/>
    <x v="1403"/>
    <n v="1496794.7726279325"/>
    <n v="2836.906595999872"/>
    <n v="2817048.249827873"/>
    <n v="1329.56039999994"/>
    <n v="1320253.4771999405"/>
    <x v="1403"/>
    <x v="1360"/>
    <m/>
  </r>
  <r>
    <x v="10"/>
    <x v="0"/>
    <s v="Low End"/>
    <x v="0"/>
    <x v="61"/>
    <n v="865"/>
    <x v="1404"/>
    <n v="1112110.0124749513"/>
    <n v="2491.9198149998911"/>
    <n v="2155510.6399749056"/>
    <n v="1206.2434999999473"/>
    <n v="1043400.6274999543"/>
    <x v="1404"/>
    <x v="1361"/>
    <m/>
  </r>
  <r>
    <x v="10"/>
    <x v="0"/>
    <s v="Low End"/>
    <x v="0"/>
    <x v="39"/>
    <n v="837"/>
    <x v="1405"/>
    <n v="1052291.0675879533"/>
    <n v="2455.085123999891"/>
    <n v="2054906.2487879088"/>
    <n v="1197.8675999999468"/>
    <n v="1002615.1811999555"/>
    <x v="1405"/>
    <x v="1362"/>
    <m/>
  </r>
  <r>
    <x v="10"/>
    <x v="0"/>
    <s v="Low End"/>
    <x v="0"/>
    <x v="0"/>
    <n v="206"/>
    <x v="1406"/>
    <n v="84383.16955607626"/>
    <n v="806.82002799996417"/>
    <n v="166204.92576799262"/>
    <n v="397.19299131998235"/>
    <n v="81821.756211916363"/>
    <x v="1406"/>
    <x v="1276"/>
    <m/>
  </r>
  <r>
    <x v="10"/>
    <x v="0"/>
    <s v="Low End"/>
    <x v="0"/>
    <x v="62"/>
    <n v="793"/>
    <x v="1407"/>
    <n v="943062.20673595823"/>
    <n v="2352.0383519998959"/>
    <n v="1865166.4131359174"/>
    <n v="1162.8047999999485"/>
    <n v="922104.20639995916"/>
    <x v="1407"/>
    <x v="1363"/>
    <m/>
  </r>
  <r>
    <x v="10"/>
    <x v="0"/>
    <s v="Low End"/>
    <x v="0"/>
    <x v="0"/>
    <n v="673"/>
    <x v="1408"/>
    <n v="680593.30892096984"/>
    <n v="2085.7900769999073"/>
    <n v="1403736.7218209377"/>
    <n v="1074.5072999999522"/>
    <n v="723143.41289996787"/>
    <x v="1408"/>
    <x v="1364"/>
    <m/>
  </r>
  <r>
    <x v="10"/>
    <x v="0"/>
    <s v="Low End"/>
    <x v="0"/>
    <x v="14"/>
    <n v="555"/>
    <x v="1409"/>
    <n v="463037.34914997948"/>
    <n v="1820.098529999919"/>
    <n v="1010154.6841499551"/>
    <n v="985.79699999995603"/>
    <n v="547117.33499997552"/>
    <x v="1409"/>
    <x v="1365"/>
    <m/>
  </r>
  <r>
    <x v="10"/>
    <x v="0"/>
    <s v="Low End"/>
    <x v="0"/>
    <x v="39"/>
    <n v="477"/>
    <x v="1410"/>
    <n v="342077.33740498481"/>
    <n v="1644.1417649999269"/>
    <n v="784255.62190496514"/>
    <n v="926.99849999995877"/>
    <n v="442178.28449998033"/>
    <x v="1410"/>
    <x v="1366"/>
    <m/>
  </r>
  <r>
    <x v="10"/>
    <x v="1"/>
    <s v="High End"/>
    <x v="1"/>
    <x v="19"/>
    <n v="249"/>
    <x v="1411"/>
    <n v="199492.46054216113"/>
    <n v="1721.2192429999459"/>
    <n v="428583.59150698653"/>
    <n v="920.04470266998146"/>
    <n v="229091.1309648254"/>
    <x v="1411"/>
    <x v="1367"/>
    <m/>
  </r>
  <r>
    <x v="10"/>
    <x v="1"/>
    <s v="High End"/>
    <x v="1"/>
    <x v="17"/>
    <n v="244"/>
    <x v="1412"/>
    <n v="190736.77340367166"/>
    <n v="1197.4864119999474"/>
    <n v="292186.68452798715"/>
    <n v="415.77832427998169"/>
    <n v="101449.91112431549"/>
    <x v="1412"/>
    <x v="1368"/>
    <m/>
  </r>
  <r>
    <x v="10"/>
    <x v="1"/>
    <s v="High End"/>
    <x v="1"/>
    <x v="52"/>
    <n v="291"/>
    <x v="1413"/>
    <n v="193099.89074942129"/>
    <n v="1081.8497829999512"/>
    <n v="314818.2868529858"/>
    <n v="418.27627526998117"/>
    <n v="121718.3961035645"/>
    <x v="1413"/>
    <x v="1369"/>
    <m/>
  </r>
  <r>
    <x v="10"/>
    <x v="1"/>
    <s v="High End"/>
    <x v="1"/>
    <x v="1"/>
    <n v="270"/>
    <x v="1414"/>
    <n v="162731.02802399278"/>
    <n v="1013.385519999955"/>
    <n v="273614.09039998788"/>
    <n v="410.67800879998174"/>
    <n v="110883.0623759951"/>
    <x v="1414"/>
    <x v="1370"/>
    <m/>
  </r>
  <r>
    <x v="10"/>
    <x v="1"/>
    <s v="High End"/>
    <x v="1"/>
    <x v="5"/>
    <n v="250"/>
    <x v="1415"/>
    <n v="136973.90924999403"/>
    <n v="952.83269999995821"/>
    <n v="238208.17499998954"/>
    <n v="404.93706299998212"/>
    <n v="101234.26574999551"/>
    <x v="1415"/>
    <x v="1371"/>
    <m/>
  </r>
  <r>
    <x v="10"/>
    <x v="1"/>
    <s v="High End"/>
    <x v="1"/>
    <x v="22"/>
    <n v="796"/>
    <x v="1416"/>
    <n v="1087617.704399951"/>
    <n v="2691.5417159998788"/>
    <n v="2142467.2059359034"/>
    <n v="1325.1878159999403"/>
    <n v="1054849.5015359523"/>
    <x v="1416"/>
    <x v="1372"/>
    <m/>
  </r>
  <r>
    <x v="10"/>
    <x v="1"/>
    <s v="High End"/>
    <x v="1"/>
    <x v="41"/>
    <n v="779"/>
    <x v="1417"/>
    <n v="1041930.8259749529"/>
    <n v="2646.9726009998808"/>
    <n v="2061991.656178907"/>
    <n v="1309.4490759999412"/>
    <n v="1020060.8302039541"/>
    <x v="1417"/>
    <x v="1373"/>
    <m/>
  </r>
  <r>
    <x v="10"/>
    <x v="1"/>
    <s v="High End"/>
    <x v="1"/>
    <x v="53"/>
    <n v="727"/>
    <x v="1418"/>
    <n v="897838.63874996023"/>
    <n v="2481.8586499998896"/>
    <n v="1804311.2385499198"/>
    <n v="1246.8673999999444"/>
    <n v="906472.59979995957"/>
    <x v="1418"/>
    <x v="1374"/>
    <m/>
  </r>
  <r>
    <x v="10"/>
    <x v="1"/>
    <s v="High End"/>
    <x v="1"/>
    <x v="53"/>
    <n v="633"/>
    <x v="1419"/>
    <n v="680850.74879996968"/>
    <n v="2234.7651839999007"/>
    <n v="1414606.3614719373"/>
    <n v="1159.1715839999486"/>
    <n v="733755.6126719676"/>
    <x v="1419"/>
    <x v="1375"/>
    <m/>
  </r>
  <r>
    <x v="10"/>
    <x v="1"/>
    <s v="High End"/>
    <x v="1"/>
    <x v="19"/>
    <n v="160"/>
    <x v="1420"/>
    <n v="52207.936703997686"/>
    <n v="723.96323999996787"/>
    <n v="115834.11839999486"/>
    <n v="397.66363559998234"/>
    <n v="63626.181695997169"/>
    <x v="1420"/>
    <x v="1376"/>
    <m/>
  </r>
  <r>
    <x v="10"/>
    <x v="1"/>
    <s v="Low End"/>
    <x v="3"/>
    <x v="23"/>
    <n v="691"/>
    <x v="1421"/>
    <n v="841854.66722360312"/>
    <n v="2347.0130839999192"/>
    <n v="1621786.0410439442"/>
    <n v="1128.6995279599726"/>
    <n v="779931.37382034108"/>
    <x v="1421"/>
    <x v="1377"/>
    <m/>
  </r>
  <r>
    <x v="10"/>
    <x v="1"/>
    <s v="Low End"/>
    <x v="3"/>
    <x v="28"/>
    <n v="628"/>
    <x v="1422"/>
    <n v="713221.74725756841"/>
    <n v="1749.1723199999224"/>
    <n v="1098480.2169599512"/>
    <n v="613.46890079997274"/>
    <n v="385258.4697023828"/>
    <x v="1422"/>
    <x v="1378"/>
    <m/>
  </r>
  <r>
    <x v="10"/>
    <x v="1"/>
    <s v="Low End"/>
    <x v="3"/>
    <x v="43"/>
    <n v="487"/>
    <x v="1423"/>
    <n v="443324.83087267063"/>
    <n v="1467.8509769999357"/>
    <n v="714843.42579896864"/>
    <n v="557.53304912997544"/>
    <n v="271518.59492629801"/>
    <x v="1423"/>
    <x v="1379"/>
    <m/>
  </r>
  <r>
    <x v="10"/>
    <x v="1"/>
    <s v="Low End"/>
    <x v="3"/>
    <x v="45"/>
    <n v="254"/>
    <x v="1424"/>
    <n v="104491.84959855536"/>
    <n v="857.34914399996183"/>
    <n v="217766.6825759903"/>
    <n v="445.96390935998011"/>
    <n v="113274.83297743494"/>
    <x v="1424"/>
    <x v="1380"/>
    <m/>
  </r>
  <r>
    <x v="10"/>
    <x v="1"/>
    <s v="Low End"/>
    <x v="3"/>
    <x v="29"/>
    <n v="122"/>
    <x v="1425"/>
    <n v="25296.526208558895"/>
    <n v="602.45830799997361"/>
    <n v="73499.913575996776"/>
    <n v="395.10973251998269"/>
    <n v="48203.387367437885"/>
    <x v="1425"/>
    <x v="1381"/>
    <m/>
  </r>
  <r>
    <x v="10"/>
    <x v="1"/>
    <s v="High End"/>
    <x v="2"/>
    <x v="10"/>
    <n v="279"/>
    <x v="1426"/>
    <n v="268324.18360009807"/>
    <n v="1908.4004389999375"/>
    <n v="532443.72248098254"/>
    <n v="946.66501390998019"/>
    <n v="264119.53888088447"/>
    <x v="1426"/>
    <x v="1382"/>
    <m/>
  </r>
  <r>
    <x v="10"/>
    <x v="1"/>
    <s v="High End"/>
    <x v="2"/>
    <x v="9"/>
    <n v="275"/>
    <x v="1427"/>
    <n v="182008.66220624201"/>
    <n v="1083.4358249999525"/>
    <n v="297944.85187498695"/>
    <n v="421.58614424998154"/>
    <n v="115936.18966874495"/>
    <x v="1427"/>
    <x v="1383"/>
    <m/>
  </r>
  <r>
    <x v="10"/>
    <x v="1"/>
    <s v="High End"/>
    <x v="2"/>
    <x v="76"/>
    <n v="1000"/>
    <x v="1428"/>
    <n v="1859282.9999999187"/>
    <n v="3539.3579999998456"/>
    <n v="3539357.9999998454"/>
    <n v="1680.0749999999268"/>
    <n v="1680074.9999999267"/>
    <x v="1428"/>
    <x v="1384"/>
    <m/>
  </r>
  <r>
    <x v="10"/>
    <x v="1"/>
    <s v="High End"/>
    <x v="2"/>
    <x v="84"/>
    <n v="996"/>
    <x v="1429"/>
    <n v="1860741.2754719176"/>
    <n v="3558.6193319998424"/>
    <n v="3544384.8546718429"/>
    <n v="1690.4051999999251"/>
    <n v="1683643.5791999253"/>
    <x v="1429"/>
    <x v="1385"/>
    <m/>
  </r>
  <r>
    <x v="10"/>
    <x v="1"/>
    <s v="High End"/>
    <x v="2"/>
    <x v="84"/>
    <n v="866"/>
    <x v="1430"/>
    <n v="1407078.696539938"/>
    <n v="3168.7236899998597"/>
    <n v="2744114.7155398787"/>
    <n v="1543.9214999999315"/>
    <n v="1337036.0189999407"/>
    <x v="1430"/>
    <x v="1386"/>
    <m/>
  </r>
  <r>
    <x v="10"/>
    <x v="1"/>
    <s v="High End"/>
    <x v="2"/>
    <x v="37"/>
    <n v="790"/>
    <x v="1431"/>
    <n v="1171256.5832999481"/>
    <n v="2941.0127699998698"/>
    <n v="2323400.088299897"/>
    <n v="1458.4094999999354"/>
    <n v="1152143.5049999489"/>
    <x v="1431"/>
    <x v="1387"/>
    <m/>
  </r>
  <r>
    <x v="10"/>
    <x v="1"/>
    <s v="High End"/>
    <x v="2"/>
    <x v="70"/>
    <n v="613"/>
    <x v="1432"/>
    <n v="706707.63099296857"/>
    <n v="2413.8406109998928"/>
    <n v="1479684.2945429343"/>
    <n v="1260.973349999944"/>
    <n v="772976.66354996571"/>
    <x v="1432"/>
    <x v="1388"/>
    <m/>
  </r>
  <r>
    <x v="10"/>
    <x v="1"/>
    <s v="High End"/>
    <x v="2"/>
    <x v="37"/>
    <n v="532"/>
    <x v="1433"/>
    <n v="531295.76606397645"/>
    <n v="2165.713451999904"/>
    <n v="1152159.5564639489"/>
    <n v="1167.0371999999484"/>
    <n v="620863.79039997247"/>
    <x v="1433"/>
    <x v="1389"/>
    <m/>
  </r>
  <r>
    <x v="10"/>
    <x v="1"/>
    <s v="High End"/>
    <x v="2"/>
    <x v="70"/>
    <n v="366"/>
    <x v="1434"/>
    <n v="252030.71246398884"/>
    <n v="1670.1329039999259"/>
    <n v="611268.64286397293"/>
    <n v="981.52439999995647"/>
    <n v="359237.93039998412"/>
    <x v="1434"/>
    <x v="1191"/>
    <m/>
  </r>
  <r>
    <x v="10"/>
    <x v="2"/>
    <s v="Low End"/>
    <x v="0"/>
    <x v="61"/>
    <n v="874"/>
    <x v="1435"/>
    <n v="2059077.3758539069"/>
    <n v="3821.6440999998495"/>
    <n v="3340116.9433998684"/>
    <n v="1465.7203289999561"/>
    <n v="1281039.5675459616"/>
    <x v="1435"/>
    <x v="1390"/>
    <m/>
  </r>
  <r>
    <x v="10"/>
    <x v="2"/>
    <s v="Low End"/>
    <x v="0"/>
    <x v="39"/>
    <n v="853"/>
    <x v="1436"/>
    <n v="1976668.553856509"/>
    <n v="3791.5356199998487"/>
    <n v="3234179.883859871"/>
    <n v="1474.2219577999554"/>
    <n v="1257511.3300033619"/>
    <x v="1436"/>
    <x v="1391"/>
    <m/>
  </r>
  <r>
    <x v="10"/>
    <x v="2"/>
    <s v="Low End"/>
    <x v="0"/>
    <x v="62"/>
    <n v="803"/>
    <x v="1437"/>
    <n v="1778273.2059891981"/>
    <n v="3684.7628959998538"/>
    <n v="2958864.6054878826"/>
    <n v="1470.2259022399558"/>
    <n v="1180591.3994986846"/>
    <x v="1437"/>
    <x v="1392"/>
    <m/>
  </r>
  <r>
    <x v="10"/>
    <x v="2"/>
    <s v="Low End"/>
    <x v="0"/>
    <x v="0"/>
    <n v="675"/>
    <x v="1438"/>
    <n v="1314940.6844639394"/>
    <n v="3413.5018879998656"/>
    <n v="2304113.7743999092"/>
    <n v="1465.4416147199554"/>
    <n v="989173.08993596979"/>
    <x v="1438"/>
    <x v="1393"/>
    <m/>
  </r>
  <r>
    <x v="10"/>
    <x v="2"/>
    <s v="Low End"/>
    <x v="0"/>
    <x v="14"/>
    <n v="561"/>
    <x v="1439"/>
    <n v="943452.45016270655"/>
    <n v="2640.6190249998781"/>
    <n v="1481387.2730249316"/>
    <n v="958.88560224995558"/>
    <n v="537934.822862225"/>
    <x v="1439"/>
    <x v="1394"/>
    <m/>
  </r>
  <r>
    <x v="10"/>
    <x v="2"/>
    <s v="Low End"/>
    <x v="0"/>
    <x v="39"/>
    <n v="483"/>
    <x v="1440"/>
    <n v="727260.32711930654"/>
    <n v="2460.3077579998867"/>
    <n v="1188328.6471139453"/>
    <n v="954.59279501995593"/>
    <n v="461068.31999463879"/>
    <x v="1440"/>
    <x v="1395"/>
    <m/>
  </r>
  <r>
    <x v="10"/>
    <x v="2"/>
    <s v="Low End"/>
    <x v="0"/>
    <x v="62"/>
    <n v="996"/>
    <x v="1441"/>
    <n v="1546696.5004679277"/>
    <n v="3689.8408329998274"/>
    <n v="3675081.4696678282"/>
    <n v="2136.9326999999003"/>
    <n v="2128384.9691999005"/>
    <x v="1441"/>
    <x v="1396"/>
    <m/>
  </r>
  <r>
    <x v="10"/>
    <x v="2"/>
    <s v="Low End"/>
    <x v="0"/>
    <x v="0"/>
    <n v="310"/>
    <x v="1442"/>
    <n v="207101.49615019042"/>
    <n v="1602.498581999926"/>
    <n v="496774.56041997706"/>
    <n v="934.42923957995697"/>
    <n v="289673.06426978664"/>
    <x v="1442"/>
    <x v="1397"/>
    <m/>
  </r>
  <r>
    <x v="10"/>
    <x v="2"/>
    <s v="High End"/>
    <x v="1"/>
    <x v="22"/>
    <n v="805"/>
    <x v="1443"/>
    <n v="2017385.9127239059"/>
    <n v="4040.9272799998348"/>
    <n v="3252946.460399867"/>
    <n v="1534.8578231999518"/>
    <n v="1235560.5476759612"/>
    <x v="1443"/>
    <x v="1398"/>
    <m/>
  </r>
  <r>
    <x v="10"/>
    <x v="2"/>
    <s v="High End"/>
    <x v="1"/>
    <x v="41"/>
    <n v="792"/>
    <x v="1444"/>
    <n v="1950224.5922701492"/>
    <n v="3995.4249619998368"/>
    <n v="3164376.5699038706"/>
    <n v="1533.0201737799516"/>
    <n v="1214151.9776337214"/>
    <x v="1444"/>
    <x v="1399"/>
    <m/>
  </r>
  <r>
    <x v="10"/>
    <x v="2"/>
    <s v="High End"/>
    <x v="1"/>
    <x v="53"/>
    <n v="740"/>
    <x v="1445"/>
    <n v="1704061.5995441214"/>
    <n v="3818.7447429998469"/>
    <n v="2825871.1098198867"/>
    <n v="1515.9587976699531"/>
    <n v="1121809.5102757653"/>
    <x v="1445"/>
    <x v="1400"/>
    <m/>
  </r>
  <r>
    <x v="10"/>
    <x v="2"/>
    <s v="High End"/>
    <x v="1"/>
    <x v="53"/>
    <n v="637"/>
    <x v="1446"/>
    <n v="1312774.9719875099"/>
    <n v="3565.5853309998588"/>
    <n v="2271277.8558469103"/>
    <n v="1504.7141033899534"/>
    <n v="958502.8838594004"/>
    <x v="1446"/>
    <x v="1401"/>
    <m/>
  </r>
  <r>
    <x v="10"/>
    <x v="2"/>
    <s v="High End"/>
    <x v="1"/>
    <x v="19"/>
    <n v="355"/>
    <x v="1447"/>
    <n v="379477.06310668262"/>
    <n v="2025.542333999907"/>
    <n v="719067.52856996702"/>
    <n v="956.592860459956"/>
    <n v="339590.4654632844"/>
    <x v="1447"/>
    <x v="1402"/>
    <m/>
  </r>
  <r>
    <x v="10"/>
    <x v="2"/>
    <s v="High End"/>
    <x v="1"/>
    <x v="17"/>
    <n v="353"/>
    <x v="1448"/>
    <n v="369609.64704142325"/>
    <n v="1994.8762079999094"/>
    <n v="704191.30142396805"/>
    <n v="947.82338351995691"/>
    <n v="334581.6543825448"/>
    <x v="1448"/>
    <x v="1403"/>
    <m/>
  </r>
  <r>
    <x v="10"/>
    <x v="2"/>
    <s v="High End"/>
    <x v="1"/>
    <x v="52"/>
    <n v="404"/>
    <x v="1449"/>
    <n v="375988.80629646243"/>
    <n v="1891.7066519999116"/>
    <n v="764249.48740796431"/>
    <n v="961.04128987995512"/>
    <n v="388260.68111150188"/>
    <x v="1449"/>
    <x v="1404"/>
    <m/>
  </r>
  <r>
    <x v="10"/>
    <x v="2"/>
    <s v="High End"/>
    <x v="1"/>
    <x v="1"/>
    <n v="372"/>
    <x v="1450"/>
    <n v="321961.14186598518"/>
    <n v="1812.5425499999169"/>
    <n v="674265.82859996904"/>
    <n v="947.05560949995674"/>
    <n v="352304.68673398386"/>
    <x v="1450"/>
    <x v="1405"/>
    <m/>
  </r>
  <r>
    <x v="10"/>
    <x v="2"/>
    <s v="High End"/>
    <x v="1"/>
    <x v="5"/>
    <n v="358"/>
    <x v="1451"/>
    <n v="289055.74441898684"/>
    <n v="1744.4565499999208"/>
    <n v="624515.4448999716"/>
    <n v="937.03826949995744"/>
    <n v="335459.70048098476"/>
    <x v="1451"/>
    <x v="1406"/>
    <m/>
  </r>
  <r>
    <x v="10"/>
    <x v="2"/>
    <s v="High End"/>
    <x v="1"/>
    <x v="19"/>
    <n v="270"/>
    <x v="1452"/>
    <n v="157178.53218599275"/>
    <n v="1515.9877799999304"/>
    <n v="409316.70059998118"/>
    <n v="933.84506819995715"/>
    <n v="252138.16841398843"/>
    <x v="1452"/>
    <x v="1407"/>
    <m/>
  </r>
  <r>
    <x v="10"/>
    <x v="2"/>
    <s v="Low End"/>
    <x v="3"/>
    <x v="23"/>
    <n v="692"/>
    <x v="1453"/>
    <n v="1034390.2127455131"/>
    <n v="2660.9013529998792"/>
    <n v="1841343.7362759165"/>
    <n v="1166.1178085699471"/>
    <n v="806953.52353040338"/>
    <x v="1453"/>
    <x v="1408"/>
    <m/>
  </r>
  <r>
    <x v="10"/>
    <x v="2"/>
    <s v="Low End"/>
    <x v="3"/>
    <x v="28"/>
    <n v="641"/>
    <x v="1454"/>
    <n v="905366.63986007834"/>
    <n v="2568.4643719998817"/>
    <n v="1646385.6624519241"/>
    <n v="1156.0359166799467"/>
    <n v="741019.02259184571"/>
    <x v="1454"/>
    <x v="1409"/>
    <m/>
  </r>
  <r>
    <x v="10"/>
    <x v="2"/>
    <s v="Low End"/>
    <x v="3"/>
    <x v="43"/>
    <n v="495"/>
    <x v="1455"/>
    <n v="583531.77394212352"/>
    <n v="2272.0409469998967"/>
    <n v="1124660.2687649489"/>
    <n v="1093.1888784299501"/>
    <n v="541128.49482282542"/>
    <x v="1455"/>
    <x v="1410"/>
    <m/>
  </r>
  <r>
    <x v="10"/>
    <x v="2"/>
    <s v="Low End"/>
    <x v="3"/>
    <x v="45"/>
    <n v="369"/>
    <x v="1456"/>
    <n v="247173.47438074855"/>
    <n v="1654.2848839999237"/>
    <n v="610431.1221959719"/>
    <n v="984.43806995995476"/>
    <n v="363257.64781522332"/>
    <x v="1456"/>
    <x v="1411"/>
    <m/>
  </r>
  <r>
    <x v="10"/>
    <x v="2"/>
    <s v="Low End"/>
    <x v="3"/>
    <x v="29"/>
    <n v="331"/>
    <x v="1457"/>
    <n v="151698.26912165311"/>
    <n v="1385.5296059999368"/>
    <n v="458610.29958597908"/>
    <n v="927.2266781399577"/>
    <n v="306912.03046432597"/>
    <x v="1457"/>
    <x v="1412"/>
    <m/>
  </r>
  <r>
    <x v="10"/>
    <x v="2"/>
    <s v="High End"/>
    <x v="2"/>
    <x v="37"/>
    <n v="799"/>
    <x v="1458"/>
    <n v="2158849.6586622009"/>
    <n v="4287.8526699998265"/>
    <n v="3425994.2833298612"/>
    <n v="1585.9131722999505"/>
    <n v="1267144.6246676603"/>
    <x v="1458"/>
    <x v="1413"/>
    <m/>
  </r>
  <r>
    <x v="10"/>
    <x v="3"/>
    <s v="High End"/>
    <x v="2"/>
    <x v="70"/>
    <n v="616"/>
    <x v="1459"/>
    <n v="1353028.5049757776"/>
    <n v="3748.4425539998506"/>
    <n v="2309040.6132639078"/>
    <n v="1551.9677082599519"/>
    <n v="956012.10828813026"/>
    <x v="1459"/>
    <x v="1414"/>
    <m/>
  </r>
  <r>
    <x v="10"/>
    <x v="3"/>
    <s v="High End"/>
    <x v="2"/>
    <x v="37"/>
    <n v="642"/>
    <x v="1460"/>
    <n v="1258138.9228727422"/>
    <n v="2993.5816399998625"/>
    <n v="1921879.4128799117"/>
    <n v="1033.8636915999527"/>
    <n v="663740.49000716954"/>
    <x v="1460"/>
    <x v="1415"/>
    <m/>
  </r>
  <r>
    <x v="10"/>
    <x v="3"/>
    <s v="High End"/>
    <x v="2"/>
    <x v="70"/>
    <n v="468"/>
    <x v="1461"/>
    <n v="694861.93360580795"/>
    <n v="2487.0503979998857"/>
    <n v="1163939.5862639465"/>
    <n v="1002.3026766199541"/>
    <n v="469077.65265813854"/>
    <x v="1461"/>
    <x v="1416"/>
    <m/>
  </r>
  <r>
    <x v="10"/>
    <x v="3"/>
    <s v="High End"/>
    <x v="2"/>
    <x v="10"/>
    <n v="394"/>
    <x v="1462"/>
    <n v="486147.62546403758"/>
    <n v="2218.7014289998979"/>
    <n v="874168.36302595981"/>
    <n v="984.82420700995476"/>
    <n v="388020.73756192223"/>
    <x v="1462"/>
    <x v="1417"/>
    <m/>
  </r>
  <r>
    <x v="10"/>
    <x v="3"/>
    <s v="High End"/>
    <x v="2"/>
    <x v="9"/>
    <n v="381"/>
    <x v="1463"/>
    <n v="352139.85731398402"/>
    <n v="1878.2973999999147"/>
    <n v="715631.30939996743"/>
    <n v="954.04580599995666"/>
    <n v="363491.45208598342"/>
    <x v="1463"/>
    <x v="1418"/>
    <m/>
  </r>
  <r>
    <x v="10"/>
    <x v="3"/>
    <s v="High End"/>
    <x v="2"/>
    <x v="76"/>
    <n v="1001"/>
    <x v="1464"/>
    <n v="1916414.4999999132"/>
    <n v="4395.6919999998008"/>
    <n v="4400087.6919998005"/>
    <n v="2481.1919999998877"/>
    <n v="2483673.1919998871"/>
    <x v="1464"/>
    <x v="1419"/>
    <m/>
  </r>
  <r>
    <x v="10"/>
    <x v="3"/>
    <s v="High End"/>
    <x v="2"/>
    <x v="84"/>
    <n v="998"/>
    <x v="1465"/>
    <n v="1919460.2822079121"/>
    <n v="4421.2484959997973"/>
    <n v="4412405.9990077978"/>
    <n v="2497.9415999998855"/>
    <n v="2492945.716799886"/>
    <x v="1465"/>
    <x v="1420"/>
    <m/>
  </r>
  <r>
    <x v="10"/>
    <x v="3"/>
    <s v="High End"/>
    <x v="2"/>
    <x v="84"/>
    <n v="879"/>
    <x v="1466"/>
    <n v="1471194.8556359326"/>
    <n v="4021.6456839998154"/>
    <n v="3535026.5562358378"/>
    <n v="2347.9313999998922"/>
    <n v="2063831.7005999051"/>
    <x v="1466"/>
    <x v="1421"/>
    <m/>
  </r>
  <r>
    <x v="10"/>
    <x v="3"/>
    <s v="Low End"/>
    <x v="0"/>
    <x v="62"/>
    <n v="995"/>
    <x v="1467"/>
    <n v="2026687.9103414021"/>
    <n v="3940.1750699998101"/>
    <n v="3920474.1946498109"/>
    <n v="1903.3027982999085"/>
    <n v="1893786.2843084089"/>
    <x v="1467"/>
    <x v="1422"/>
    <m/>
  </r>
  <r>
    <x v="10"/>
    <x v="3"/>
    <s v="Low End"/>
    <x v="0"/>
    <x v="61"/>
    <n v="873"/>
    <x v="1468"/>
    <n v="1573443.8201523763"/>
    <n v="3560.5811149998331"/>
    <n v="3108387.3133948543"/>
    <n v="1758.2399693499176"/>
    <n v="1534943.493242478"/>
    <x v="1468"/>
    <x v="1423"/>
    <m/>
  </r>
  <r>
    <x v="10"/>
    <x v="3"/>
    <s v="Low End"/>
    <x v="0"/>
    <x v="39"/>
    <n v="852"/>
    <x v="1469"/>
    <n v="1515179.9852942878"/>
    <n v="3531.3808529998323"/>
    <n v="3008736.4867558572"/>
    <n v="1753.000588569917"/>
    <n v="1493556.5014615695"/>
    <x v="1469"/>
    <x v="1424"/>
    <m/>
  </r>
  <r>
    <x v="10"/>
    <x v="3"/>
    <s v="Low End"/>
    <x v="0"/>
    <x v="62"/>
    <n v="802"/>
    <x v="1470"/>
    <n v="1369564.445121035"/>
    <n v="3420.1269049998377"/>
    <n v="2742941.77780987"/>
    <n v="1712.4405644499188"/>
    <n v="1373377.332688835"/>
    <x v="1470"/>
    <x v="1425"/>
    <m/>
  </r>
  <r>
    <x v="10"/>
    <x v="3"/>
    <s v="Low End"/>
    <x v="0"/>
    <x v="0"/>
    <n v="674"/>
    <x v="1471"/>
    <n v="1029964.1527914909"/>
    <n v="3143.2687909998504"/>
    <n v="2118563.1651338991"/>
    <n v="1615.1320657899232"/>
    <n v="1088599.0123424083"/>
    <x v="1471"/>
    <x v="1426"/>
    <m/>
  </r>
  <r>
    <x v="10"/>
    <x v="3"/>
    <s v="Low End"/>
    <x v="0"/>
    <x v="14"/>
    <n v="559"/>
    <x v="1472"/>
    <n v="753683.18222076399"/>
    <n v="2864.4595199998635"/>
    <n v="1601232.8716799237"/>
    <n v="1516.1890687999278"/>
    <n v="847549.68945915974"/>
    <x v="1472"/>
    <x v="1427"/>
    <m/>
  </r>
  <r>
    <x v="10"/>
    <x v="3"/>
    <s v="Low End"/>
    <x v="0"/>
    <x v="39"/>
    <n v="581"/>
    <x v="1473"/>
    <n v="714225.34857110598"/>
    <n v="2680.0513739998723"/>
    <n v="1557109.8482939259"/>
    <n v="1450.7478480599309"/>
    <n v="842884.49972281989"/>
    <x v="1473"/>
    <x v="1428"/>
    <m/>
  </r>
  <r>
    <x v="10"/>
    <x v="3"/>
    <s v="Low End"/>
    <x v="0"/>
    <x v="0"/>
    <n v="309"/>
    <x v="1474"/>
    <n v="204686.38557569022"/>
    <n v="1801.0838299999141"/>
    <n v="556534.90346997348"/>
    <n v="1138.6683426999457"/>
    <n v="351848.51789428329"/>
    <x v="1474"/>
    <x v="1429"/>
    <m/>
  </r>
  <r>
    <x v="10"/>
    <x v="3"/>
    <s v="High End"/>
    <x v="1"/>
    <x v="22"/>
    <n v="804"/>
    <x v="1475"/>
    <n v="1473006.7525074489"/>
    <n v="3788.1056479998174"/>
    <n v="3045636.9409918534"/>
    <n v="1956.0076971199057"/>
    <n v="1572630.1884844045"/>
    <x v="1475"/>
    <x v="1430"/>
    <m/>
  </r>
  <r>
    <x v="10"/>
    <x v="3"/>
    <s v="High End"/>
    <x v="1"/>
    <x v="41"/>
    <n v="790"/>
    <x v="1476"/>
    <n v="1425311.6011105313"/>
    <n v="3741.5041939998196"/>
    <n v="2955788.3132598572"/>
    <n v="1937.3122938599065"/>
    <n v="1530476.712149326"/>
    <x v="1476"/>
    <x v="1431"/>
    <m/>
  </r>
  <r>
    <x v="10"/>
    <x v="3"/>
    <s v="High End"/>
    <x v="1"/>
    <x v="53"/>
    <n v="738"/>
    <x v="1477"/>
    <n v="1254813.2579559002"/>
    <n v="3560.1682819998305"/>
    <n v="2627404.192115875"/>
    <n v="1859.8793145799116"/>
    <n v="1372590.9341599748"/>
    <x v="1477"/>
    <x v="1432"/>
    <m/>
  </r>
  <r>
    <x v="10"/>
    <x v="3"/>
    <s v="High End"/>
    <x v="1"/>
    <x v="53"/>
    <n v="636"/>
    <x v="1478"/>
    <n v="983005.35302959313"/>
    <n v="3301.1332289998427"/>
    <n v="2099520.7336439001"/>
    <n v="1755.5273280099163"/>
    <n v="1116515.380614307"/>
    <x v="1478"/>
    <x v="1433"/>
    <m/>
  </r>
  <r>
    <x v="10"/>
    <x v="3"/>
    <s v="High End"/>
    <x v="1"/>
    <x v="19"/>
    <n v="453"/>
    <x v="1479"/>
    <n v="412148.4921901605"/>
    <n v="2234.3473259998941"/>
    <n v="1012159.3386779521"/>
    <n v="1324.5272549399372"/>
    <n v="600010.84648779151"/>
    <x v="1479"/>
    <x v="1434"/>
    <m/>
  </r>
  <r>
    <x v="10"/>
    <x v="4"/>
    <s v="High End"/>
    <x v="1"/>
    <x v="17"/>
    <n v="452"/>
    <x v="1480"/>
    <n v="404167.48779790098"/>
    <n v="2202.3063159998965"/>
    <n v="995442.45483195316"/>
    <n v="1308.1304580399385"/>
    <n v="591274.96703405213"/>
    <x v="1480"/>
    <x v="1435"/>
    <m/>
  </r>
  <r>
    <x v="10"/>
    <x v="4"/>
    <s v="High End"/>
    <x v="1"/>
    <x v="52"/>
    <n v="402"/>
    <x v="1481"/>
    <n v="331237.56182074401"/>
    <n v="2099.0284979998987"/>
    <n v="843809.45619595924"/>
    <n v="1275.0544636199384"/>
    <n v="512571.89437521523"/>
    <x v="1481"/>
    <x v="1436"/>
    <m/>
  </r>
  <r>
    <x v="10"/>
    <x v="4"/>
    <s v="High End"/>
    <x v="1"/>
    <x v="1"/>
    <n v="371"/>
    <x v="1482"/>
    <n v="289216.54188908631"/>
    <n v="2016.0739099999043"/>
    <n v="747963.42060996452"/>
    <n v="1236.5144978999413"/>
    <n v="458746.87872087822"/>
    <x v="1482"/>
    <x v="1437"/>
    <m/>
  </r>
  <r>
    <x v="10"/>
    <x v="4"/>
    <s v="High End"/>
    <x v="1"/>
    <x v="5"/>
    <n v="356"/>
    <x v="1483"/>
    <n v="263694.14928998757"/>
    <n v="1945.4077499999084"/>
    <n v="692565.15899996739"/>
    <n v="1204.6938474999433"/>
    <n v="428871.00970997981"/>
    <x v="1483"/>
    <x v="1438"/>
    <m/>
  </r>
  <r>
    <x v="10"/>
    <x v="4"/>
    <s v="High End"/>
    <x v="1"/>
    <x v="19"/>
    <n v="369"/>
    <x v="1484"/>
    <n v="220698.6856847895"/>
    <n v="1711.9723199999187"/>
    <n v="631717.78607996996"/>
    <n v="1113.8729007999473"/>
    <n v="411019.10039518046"/>
    <x v="1484"/>
    <x v="1439"/>
    <m/>
  </r>
  <r>
    <x v="10"/>
    <x v="4"/>
    <s v="Low End"/>
    <x v="3"/>
    <x v="23"/>
    <n v="707"/>
    <x v="1485"/>
    <n v="1028895.7400854517"/>
    <n v="2881.4131499998648"/>
    <n v="2037159.0970499045"/>
    <n v="1426.115073499933"/>
    <n v="1008263.3569644528"/>
    <x v="1485"/>
    <x v="1440"/>
    <m/>
  </r>
  <r>
    <x v="10"/>
    <x v="4"/>
    <s v="Low End"/>
    <x v="3"/>
    <x v="28"/>
    <n v="639"/>
    <x v="1486"/>
    <n v="883069.39723531797"/>
    <n v="2787.0827039998676"/>
    <n v="1780945.8478559153"/>
    <n v="1405.1274657599333"/>
    <n v="897876.45062059734"/>
    <x v="1486"/>
    <x v="1441"/>
    <m/>
  </r>
  <r>
    <x v="10"/>
    <x v="4"/>
    <s v="Low End"/>
    <x v="3"/>
    <x v="43"/>
    <n v="493"/>
    <x v="1487"/>
    <n v="577940.06354792288"/>
    <n v="2484.2458649998835"/>
    <n v="1224733.2114449425"/>
    <n v="1311.9536468499384"/>
    <n v="646793.14789701963"/>
    <x v="1487"/>
    <x v="1442"/>
    <m/>
  </r>
  <r>
    <x v="10"/>
    <x v="4"/>
    <s v="Low End"/>
    <x v="3"/>
    <x v="45"/>
    <n v="367"/>
    <x v="1488"/>
    <n v="263082.03919246746"/>
    <n v="1853.7006239999116"/>
    <n v="680308.12900796754"/>
    <n v="1136.8558305599458"/>
    <n v="417226.08981550008"/>
    <x v="1488"/>
    <x v="1443"/>
    <m/>
  </r>
  <r>
    <x v="10"/>
    <x v="4"/>
    <s v="Low End"/>
    <x v="3"/>
    <x v="29"/>
    <n v="330"/>
    <x v="1489"/>
    <n v="173567.28847919183"/>
    <n v="1577.3609039999258"/>
    <n v="520529.09831997548"/>
    <n v="1051.3994237599504"/>
    <n v="346961.80984078365"/>
    <x v="1489"/>
    <x v="1444"/>
    <m/>
  </r>
  <r>
    <x v="10"/>
    <x v="4"/>
    <s v="High End"/>
    <x v="2"/>
    <x v="76"/>
    <n v="1016"/>
    <x v="1490"/>
    <n v="2286708.4364798921"/>
    <n v="4664.0879999997815"/>
    <n v="4738713.4079997782"/>
    <n v="2413.3907199998876"/>
    <n v="2452004.9715198861"/>
    <x v="1490"/>
    <x v="1445"/>
    <m/>
  </r>
  <r>
    <x v="10"/>
    <x v="4"/>
    <s v="High End"/>
    <x v="2"/>
    <x v="84"/>
    <n v="997"/>
    <x v="1491"/>
    <n v="2255173.4418803733"/>
    <n v="4689.4700639997773"/>
    <n v="4675401.6538077779"/>
    <n v="2427.5107441598843"/>
    <n v="2420228.2119274046"/>
    <x v="1491"/>
    <x v="1446"/>
    <m/>
  </r>
  <r>
    <x v="10"/>
    <x v="4"/>
    <s v="High End"/>
    <x v="2"/>
    <x v="84"/>
    <n v="877"/>
    <x v="1492"/>
    <n v="1782307.5829963554"/>
    <n v="4279.9482119997974"/>
    <n v="3753514.5819238224"/>
    <n v="2247.6704662798938"/>
    <n v="1971206.998927467"/>
    <x v="1492"/>
    <x v="1447"/>
    <m/>
  </r>
  <r>
    <x v="10"/>
    <x v="4"/>
    <s v="High End"/>
    <x v="2"/>
    <x v="37"/>
    <n v="798"/>
    <x v="1493"/>
    <n v="1514530.5256661281"/>
    <n v="4040.3529899998084"/>
    <n v="3224201.6860198472"/>
    <n v="2142.4450630998986"/>
    <n v="1709671.160353719"/>
    <x v="1493"/>
    <x v="1448"/>
    <m/>
  </r>
  <r>
    <x v="10"/>
    <x v="4"/>
    <s v="High End"/>
    <x v="2"/>
    <x v="70"/>
    <n v="715"/>
    <x v="1494"/>
    <n v="1135685.5294283959"/>
    <n v="3489.8811929998337"/>
    <n v="2495265.0529948813"/>
    <n v="1901.5098231699094"/>
    <n v="1359579.5235664854"/>
    <x v="1494"/>
    <x v="1449"/>
    <m/>
  </r>
  <r>
    <x v="10"/>
    <x v="4"/>
    <s v="High End"/>
    <x v="2"/>
    <x v="37"/>
    <n v="641"/>
    <x v="1495"/>
    <n v="923841.4722218361"/>
    <n v="3225.9698279998465"/>
    <n v="2067846.6597479016"/>
    <n v="1784.7194813199151"/>
    <n v="1144005.1875260654"/>
    <x v="1495"/>
    <x v="1450"/>
    <m/>
  </r>
  <r>
    <x v="10"/>
    <x v="5"/>
    <s v="High End"/>
    <x v="2"/>
    <x v="70"/>
    <n v="467"/>
    <x v="1496"/>
    <n v="536991.66590917448"/>
    <n v="2707.8099599998714"/>
    <n v="1264547.25131994"/>
    <n v="1557.934872399926"/>
    <n v="727555.58541076549"/>
    <x v="1496"/>
    <x v="1451"/>
    <m/>
  </r>
  <r>
    <x v="10"/>
    <x v="5"/>
    <s v="High End"/>
    <x v="2"/>
    <x v="10"/>
    <n v="492"/>
    <x v="1497"/>
    <n v="489899.44926153665"/>
    <n v="2433.1077029998842"/>
    <n v="1197088.9898759429"/>
    <n v="1437.3771150699317"/>
    <n v="707189.54061440635"/>
    <x v="1497"/>
    <x v="1452"/>
    <m/>
  </r>
  <r>
    <x v="10"/>
    <x v="5"/>
    <s v="High End"/>
    <x v="2"/>
    <x v="9"/>
    <n v="379"/>
    <x v="1498"/>
    <n v="304291.89066198573"/>
    <n v="2082.5837999999021"/>
    <n v="789299.26019996288"/>
    <n v="1279.7028219999397"/>
    <n v="485007.36953797715"/>
    <x v="1498"/>
    <x v="1453"/>
    <m/>
  </r>
  <r>
    <x v="10"/>
    <x v="5"/>
    <s v="Low End"/>
    <x v="0"/>
    <x v="62"/>
    <n v="1009"/>
    <x v="1499"/>
    <n v="2167662.5423458922"/>
    <n v="4197.6373999997913"/>
    <n v="4235416.1365997894"/>
    <n v="2049.3098059998983"/>
    <n v="2067753.5942538972"/>
    <x v="1499"/>
    <x v="1454"/>
    <m/>
  </r>
  <r>
    <x v="10"/>
    <x v="5"/>
    <s v="Low End"/>
    <x v="0"/>
    <x v="61"/>
    <n v="869"/>
    <x v="1500"/>
    <n v="1658145.7425059199"/>
    <n v="3808.0253999998158"/>
    <n v="3309174.0725998399"/>
    <n v="1899.9175259999081"/>
    <n v="1651028.33009392"/>
    <x v="1500"/>
    <x v="1455"/>
    <m/>
  </r>
  <r>
    <x v="10"/>
    <x v="5"/>
    <s v="Low End"/>
    <x v="0"/>
    <x v="39"/>
    <n v="848"/>
    <x v="1501"/>
    <n v="1597221.5299501615"/>
    <n v="3778.4008229998149"/>
    <n v="3204083.8979038429"/>
    <n v="1894.8848678699073"/>
    <n v="1606862.3679536814"/>
    <x v="1501"/>
    <x v="1456"/>
    <m/>
  </r>
  <r>
    <x v="10"/>
    <x v="5"/>
    <s v="Low End"/>
    <x v="0"/>
    <x v="62"/>
    <n v="799"/>
    <x v="1502"/>
    <n v="1447059.2663370792"/>
    <n v="3664.3272349998206"/>
    <n v="2927797.4607648565"/>
    <n v="1853.239292149909"/>
    <n v="1480738.1944277773"/>
    <x v="1502"/>
    <x v="1457"/>
    <m/>
  </r>
  <r>
    <x v="10"/>
    <x v="5"/>
    <s v="Low End"/>
    <x v="0"/>
    <x v="0"/>
    <n v="688"/>
    <x v="1503"/>
    <n v="1119571.1137108251"/>
    <n v="3381.0119209998347"/>
    <n v="2326136.2016478861"/>
    <n v="1753.7283254899144"/>
    <n v="1206565.087937061"/>
    <x v="1503"/>
    <x v="1458"/>
    <m/>
  </r>
  <r>
    <x v="10"/>
    <x v="5"/>
    <s v="Low End"/>
    <x v="0"/>
    <x v="14"/>
    <n v="557"/>
    <x v="1504"/>
    <n v="803818.01361686049"/>
    <n v="3095.5590699998479"/>
    <n v="1724226.4019899152"/>
    <n v="1652.4387582999188"/>
    <n v="920408.38837305468"/>
    <x v="1504"/>
    <x v="1459"/>
    <m/>
  </r>
  <r>
    <x v="10"/>
    <x v="5"/>
    <s v="Low End"/>
    <x v="0"/>
    <x v="39"/>
    <n v="579"/>
    <x v="1505"/>
    <n v="765040.2968505224"/>
    <n v="2906.7597439998572"/>
    <n v="1683013.8917759173"/>
    <n v="1585.4466233599221"/>
    <n v="917973.59492539486"/>
    <x v="1505"/>
    <x v="1460"/>
    <m/>
  </r>
  <r>
    <x v="10"/>
    <x v="5"/>
    <s v="Low End"/>
    <x v="0"/>
    <x v="0"/>
    <n v="407"/>
    <x v="1506"/>
    <n v="301544.77940728521"/>
    <n v="2006.8556899999014"/>
    <n v="816790.26582995988"/>
    <n v="1265.9594260999379"/>
    <n v="515245.48642267467"/>
    <x v="1506"/>
    <x v="1461"/>
    <m/>
  </r>
  <r>
    <x v="10"/>
    <x v="5"/>
    <s v="High End"/>
    <x v="1"/>
    <x v="22"/>
    <n v="800"/>
    <x v="1507"/>
    <n v="1550960.405183923"/>
    <n v="4041.9784079997994"/>
    <n v="3233582.7263998394"/>
    <n v="2103.2779015198957"/>
    <n v="1682622.3212159164"/>
    <x v="1507"/>
    <x v="1462"/>
    <m/>
  </r>
  <r>
    <x v="10"/>
    <x v="5"/>
    <s v="High End"/>
    <x v="1"/>
    <x v="41"/>
    <n v="788"/>
    <x v="1508"/>
    <n v="1505188.2728074451"/>
    <n v="3994.2896839998016"/>
    <n v="3147500.2709918437"/>
    <n v="2084.1522819598968"/>
    <n v="1642311.9981843985"/>
    <x v="1508"/>
    <x v="1463"/>
    <m/>
  </r>
  <r>
    <x v="10"/>
    <x v="5"/>
    <s v="High End"/>
    <x v="1"/>
    <x v="53"/>
    <n v="736"/>
    <x v="1509"/>
    <n v="1327421.3023602548"/>
    <n v="3807.905651999813"/>
    <n v="2802618.5598718622"/>
    <n v="2004.3440998799015"/>
    <n v="1475197.2575116074"/>
    <x v="1509"/>
    <x v="1464"/>
    <m/>
  </r>
  <r>
    <x v="10"/>
    <x v="5"/>
    <s v="High End"/>
    <x v="1"/>
    <x v="53"/>
    <n v="634"/>
    <x v="1510"/>
    <n v="1043046.2199918089"/>
    <n v="3542.6974589998263"/>
    <n v="2246070.1890058899"/>
    <n v="1897.514146709907"/>
    <n v="1203023.9690140812"/>
    <x v="1510"/>
    <x v="1465"/>
    <m/>
  </r>
  <r>
    <x v="10"/>
    <x v="5"/>
    <s v="High End"/>
    <x v="1"/>
    <x v="19"/>
    <n v="451"/>
    <x v="1511"/>
    <n v="448349.58122193808"/>
    <n v="2450.2285159998801"/>
    <n v="1105053.0607159459"/>
    <n v="1456.1052760399286"/>
    <n v="656703.47949400777"/>
    <x v="1511"/>
    <x v="1466"/>
    <m/>
  </r>
  <r>
    <x v="10"/>
    <x v="5"/>
    <s v="High End"/>
    <x v="1"/>
    <x v="17"/>
    <n v="448"/>
    <x v="1512"/>
    <n v="438045.77436925872"/>
    <n v="2416.5559559998828"/>
    <n v="1082617.0682879474"/>
    <n v="1438.7752096399304"/>
    <n v="644571.29391868878"/>
    <x v="1512"/>
    <x v="1467"/>
    <m/>
  </r>
  <r>
    <x v="10"/>
    <x v="5"/>
    <s v="High End"/>
    <x v="1"/>
    <x v="52"/>
    <n v="400"/>
    <x v="1513"/>
    <n v="362688.8597919821"/>
    <n v="2312.9837079998852"/>
    <n v="925193.48319995403"/>
    <n v="1406.2615585199301"/>
    <n v="562504.62340797193"/>
    <x v="1513"/>
    <x v="1468"/>
    <m/>
  </r>
  <r>
    <x v="10"/>
    <x v="5"/>
    <s v="High End"/>
    <x v="1"/>
    <x v="1"/>
    <n v="385"/>
    <x v="1514"/>
    <n v="331386.95940348378"/>
    <n v="2226.7366099998912"/>
    <n v="857293.59484995808"/>
    <n v="1365.9912608999334"/>
    <n v="525906.63544647431"/>
    <x v="1514"/>
    <x v="1469"/>
    <m/>
  </r>
  <r>
    <x v="10"/>
    <x v="5"/>
    <s v="High End"/>
    <x v="1"/>
    <x v="5"/>
    <n v="453"/>
    <x v="1515"/>
    <n v="371745.98682748195"/>
    <n v="2153.5042499998954"/>
    <n v="975537.42524995259"/>
    <n v="1332.8729324999354"/>
    <n v="603791.43842247059"/>
    <x v="1515"/>
    <x v="1470"/>
    <m/>
  </r>
  <r>
    <x v="10"/>
    <x v="5"/>
    <s v="High End"/>
    <x v="1"/>
    <x v="19"/>
    <n v="366"/>
    <x v="1516"/>
    <n v="247028.72998318789"/>
    <n v="1915.3609199999062"/>
    <n v="701022.09671996569"/>
    <n v="1240.4190347999393"/>
    <n v="453993.36673677783"/>
    <x v="1516"/>
    <x v="1471"/>
    <m/>
  </r>
  <r>
    <x v="10"/>
    <x v="5"/>
    <s v="Low End"/>
    <x v="3"/>
    <x v="23"/>
    <n v="704"/>
    <x v="1517"/>
    <n v="1093046.5496825073"/>
    <n v="3112.3414189998493"/>
    <n v="2191088.3589758938"/>
    <n v="1559.7184791099244"/>
    <n v="1098041.8092933865"/>
    <x v="1517"/>
    <x v="1472"/>
    <m/>
  </r>
  <r>
    <x v="10"/>
    <x v="5"/>
    <s v="Low End"/>
    <x v="3"/>
    <x v="28"/>
    <n v="637"/>
    <x v="1518"/>
    <n v="941229.57503843389"/>
    <n v="3016.2833839998525"/>
    <n v="1921372.515607906"/>
    <n v="1538.6859349599249"/>
    <n v="980142.94056947215"/>
    <x v="1518"/>
    <x v="1473"/>
    <m/>
  </r>
  <r>
    <x v="10"/>
    <x v="5"/>
    <s v="Low End"/>
    <x v="3"/>
    <x v="43"/>
    <n v="490"/>
    <x v="1519"/>
    <n v="618671.35833646997"/>
    <n v="2705.235834999869"/>
    <n v="1325565.5591499358"/>
    <n v="1442.6412261499302"/>
    <n v="706894.20081346587"/>
    <x v="1519"/>
    <x v="1474"/>
    <m/>
  </r>
  <r>
    <x v="10"/>
    <x v="5"/>
    <s v="Low End"/>
    <x v="3"/>
    <x v="45"/>
    <n v="364"/>
    <x v="1520"/>
    <n v="289970.28891374578"/>
    <n v="2060.7163639998989"/>
    <n v="750100.7564959632"/>
    <n v="1264.0946911599381"/>
    <n v="460130.46758221742"/>
    <x v="1520"/>
    <x v="1475"/>
    <m/>
  </r>
  <r>
    <x v="10"/>
    <x v="5"/>
    <s v="Low End"/>
    <x v="3"/>
    <x v="29"/>
    <n v="326"/>
    <x v="1521"/>
    <n v="195831.21042743046"/>
    <n v="1776.6117239999135"/>
    <n v="579175.4220239718"/>
    <n v="1175.9024895599428"/>
    <n v="383344.21159654134"/>
    <x v="1521"/>
    <x v="1476"/>
    <m/>
  </r>
  <r>
    <x v="11"/>
    <x v="0"/>
    <s v="High End"/>
    <x v="2"/>
    <x v="84"/>
    <n v="1011"/>
    <x v="1522"/>
    <n v="2404832.4537097225"/>
    <n v="4964.1468239997575"/>
    <n v="5018752.4390637549"/>
    <n v="2585.4797085598739"/>
    <n v="2613919.9853540324"/>
    <x v="1522"/>
    <x v="1477"/>
    <m/>
  </r>
  <r>
    <x v="11"/>
    <x v="0"/>
    <s v="High End"/>
    <x v="2"/>
    <x v="84"/>
    <n v="875"/>
    <x v="1523"/>
    <n v="1875541.3235299082"/>
    <n v="4544.8096719997775"/>
    <n v="3976708.4629998053"/>
    <n v="2401.3338736798823"/>
    <n v="2101167.1394698974"/>
    <x v="1523"/>
    <x v="1478"/>
    <m/>
  </r>
  <r>
    <x v="11"/>
    <x v="0"/>
    <s v="High End"/>
    <x v="2"/>
    <x v="37"/>
    <n v="794"/>
    <x v="1524"/>
    <n v="1592671.5751445221"/>
    <n v="4299.4728899997899"/>
    <n v="3413781.4746598331"/>
    <n v="2293.5892940998883"/>
    <n v="1821109.899515311"/>
    <x v="1524"/>
    <x v="1479"/>
    <m/>
  </r>
  <r>
    <x v="11"/>
    <x v="0"/>
    <s v="High End"/>
    <x v="2"/>
    <x v="70"/>
    <n v="729"/>
    <x v="1525"/>
    <n v="1231265.2128707094"/>
    <n v="3735.9827229998164"/>
    <n v="2723531.405066866"/>
    <n v="2047.0043788698995"/>
    <n v="1492266.1921961566"/>
    <x v="1525"/>
    <x v="1480"/>
    <m/>
  </r>
  <r>
    <x v="11"/>
    <x v="0"/>
    <s v="High End"/>
    <x v="2"/>
    <x v="37"/>
    <n v="638"/>
    <x v="1526"/>
    <n v="981420.17213939189"/>
    <n v="3465.5707479998305"/>
    <n v="2211034.1372238919"/>
    <n v="1927.2946161199059"/>
    <n v="1229613.9650845001"/>
    <x v="1526"/>
    <x v="1481"/>
    <m/>
  </r>
  <r>
    <x v="11"/>
    <x v="0"/>
    <s v="High End"/>
    <x v="2"/>
    <x v="70"/>
    <n v="581"/>
    <x v="1527"/>
    <n v="720435.34630616463"/>
    <n v="2935.2064199998558"/>
    <n v="1705354.9300199163"/>
    <n v="1695.2144297999166"/>
    <n v="984919.58371375164"/>
    <x v="1527"/>
    <x v="1482"/>
    <m/>
  </r>
  <r>
    <x v="11"/>
    <x v="0"/>
    <s v="High End"/>
    <x v="2"/>
    <x v="10"/>
    <n v="489"/>
    <x v="1528"/>
    <n v="529182.59447184403"/>
    <n v="2653.9686929998697"/>
    <n v="1297790.6908769363"/>
    <n v="1571.7956981699228"/>
    <n v="768608.09640509228"/>
    <x v="1528"/>
    <x v="1483"/>
    <m/>
  </r>
  <r>
    <x v="11"/>
    <x v="0"/>
    <s v="High End"/>
    <x v="2"/>
    <x v="9"/>
    <n v="477"/>
    <x v="1529"/>
    <n v="421808.70092847955"/>
    <n v="2293.9805499998888"/>
    <n v="1094228.7223499469"/>
    <n v="1409.6855794999317"/>
    <n v="672420.0214214673"/>
    <x v="1529"/>
    <x v="1484"/>
    <m/>
  </r>
  <r>
    <x v="11"/>
    <x v="0"/>
    <s v="Low End"/>
    <x v="0"/>
    <x v="62"/>
    <n v="1006"/>
    <x v="1530"/>
    <n v="3079864.6201776429"/>
    <n v="4878.7997299997769"/>
    <n v="4908072.5283797756"/>
    <n v="1817.304083699933"/>
    <n v="1828207.9082021327"/>
    <x v="1530"/>
    <x v="1485"/>
    <m/>
  </r>
  <r>
    <x v="11"/>
    <x v="0"/>
    <s v="Low End"/>
    <x v="0"/>
    <x v="61"/>
    <n v="867"/>
    <x v="1531"/>
    <n v="2337572.0962323337"/>
    <n v="4480.7996849998017"/>
    <n v="3884853.3268948281"/>
    <n v="1784.6380976499358"/>
    <n v="1547281.2306624944"/>
    <x v="1531"/>
    <x v="1486"/>
    <m/>
  </r>
  <r>
    <x v="11"/>
    <x v="0"/>
    <s v="Low End"/>
    <x v="0"/>
    <x v="39"/>
    <n v="846"/>
    <x v="1532"/>
    <n v="2245696.7962500667"/>
    <n v="4449.9107929998008"/>
    <n v="3764624.5308778314"/>
    <n v="1795.4228541699349"/>
    <n v="1518927.7346277647"/>
    <x v="1532"/>
    <x v="1487"/>
    <m/>
  </r>
  <r>
    <x v="11"/>
    <x v="0"/>
    <s v="Low End"/>
    <x v="0"/>
    <x v="62"/>
    <n v="796"/>
    <x v="1533"/>
    <n v="2025137.709260578"/>
    <n v="4335.0259929998065"/>
    <n v="3450680.6904278458"/>
    <n v="1790.8831421699347"/>
    <n v="1425542.9811672678"/>
    <x v="1533"/>
    <x v="1488"/>
    <m/>
  </r>
  <r>
    <x v="11"/>
    <x v="0"/>
    <s v="Low End"/>
    <x v="0"/>
    <x v="0"/>
    <n v="684"/>
    <x v="1534"/>
    <n v="1544471.679580122"/>
    <n v="3544.0775049998215"/>
    <n v="2424149.0134198777"/>
    <n v="1286.0779734499356"/>
    <n v="879677.33383975574"/>
    <x v="1534"/>
    <x v="1489"/>
    <m/>
  </r>
  <r>
    <x v="11"/>
    <x v="0"/>
    <s v="Low End"/>
    <x v="0"/>
    <x v="14"/>
    <n v="571"/>
    <x v="1535"/>
    <n v="1126034.3787461433"/>
    <n v="3251.0986199998356"/>
    <n v="1856377.312019906"/>
    <n v="1279.0594277999351"/>
    <n v="730342.9332737627"/>
    <x v="1535"/>
    <x v="1490"/>
    <m/>
  </r>
  <r>
    <x v="11"/>
    <x v="0"/>
    <s v="Low End"/>
    <x v="0"/>
    <x v="39"/>
    <n v="593"/>
    <x v="1536"/>
    <n v="1057348.3198234767"/>
    <n v="3057.5204909998456"/>
    <n v="1813109.6511629084"/>
    <n v="1274.4710477899355"/>
    <n v="755761.33133943169"/>
    <x v="1536"/>
    <x v="1491"/>
    <m/>
  </r>
  <r>
    <x v="11"/>
    <x v="0"/>
    <s v="Low End"/>
    <x v="0"/>
    <x v="0"/>
    <n v="421"/>
    <x v="1537"/>
    <n v="372059.55889254127"/>
    <n v="2136.7208559998921"/>
    <n v="899559.48037595453"/>
    <n v="1252.9689346399366"/>
    <n v="527499.92148341332"/>
    <x v="1537"/>
    <x v="1492"/>
    <m/>
  </r>
  <r>
    <x v="11"/>
    <x v="0"/>
    <s v="High End"/>
    <x v="1"/>
    <x v="22"/>
    <n v="798"/>
    <x v="1538"/>
    <n v="2279788.1594862035"/>
    <n v="4719.0283639997851"/>
    <n v="3765784.6344718286"/>
    <n v="1862.150971159931"/>
    <n v="1485996.4749856251"/>
    <x v="1538"/>
    <x v="1493"/>
    <m/>
  </r>
  <r>
    <x v="11"/>
    <x v="0"/>
    <s v="High End"/>
    <x v="1"/>
    <x v="41"/>
    <n v="785"/>
    <x v="1539"/>
    <n v="2205864.4824099378"/>
    <n v="4670.2383029997873"/>
    <n v="3666137.0678548329"/>
    <n v="1860.2198540699301"/>
    <n v="1460272.5854448951"/>
    <x v="1539"/>
    <x v="1494"/>
    <m/>
  </r>
  <r>
    <x v="11"/>
    <x v="0"/>
    <s v="High End"/>
    <x v="1"/>
    <x v="53"/>
    <n v="733"/>
    <x v="1540"/>
    <n v="1934303.8254343823"/>
    <n v="4479.1455759997989"/>
    <n v="3283213.7072078525"/>
    <n v="1840.2590474399321"/>
    <n v="1348909.8817734702"/>
    <x v="1540"/>
    <x v="1495"/>
    <m/>
  </r>
  <r>
    <x v="11"/>
    <x v="0"/>
    <s v="High End"/>
    <x v="1"/>
    <x v="53"/>
    <n v="648"/>
    <x v="1541"/>
    <n v="1541675.0546653625"/>
    <n v="3707.3539379998128"/>
    <n v="2402365.3518238789"/>
    <n v="1328.2257672199325"/>
    <n v="860690.29715851648"/>
    <x v="1541"/>
    <x v="1496"/>
    <m/>
  </r>
  <r>
    <x v="11"/>
    <x v="0"/>
    <s v="High End"/>
    <x v="1"/>
    <x v="19"/>
    <n v="465"/>
    <x v="1542"/>
    <n v="610995.97771571926"/>
    <n v="2590.3378049998696"/>
    <n v="1204507.0793249393"/>
    <n v="1276.3679604499357"/>
    <n v="593511.10160922003"/>
    <x v="1542"/>
    <x v="1497"/>
    <m/>
  </r>
  <r>
    <x v="11"/>
    <x v="0"/>
    <s v="High End"/>
    <x v="1"/>
    <x v="17"/>
    <n v="446"/>
    <x v="1543"/>
    <n v="575251.66436581139"/>
    <n v="2555.3752839998724"/>
    <n v="1139697.3766639431"/>
    <n v="1265.5733459599367"/>
    <n v="564445.71229813166"/>
    <x v="1543"/>
    <x v="1498"/>
    <m/>
  </r>
  <r>
    <x v="11"/>
    <x v="0"/>
    <s v="High End"/>
    <x v="1"/>
    <x v="52"/>
    <n v="497"/>
    <x v="1544"/>
    <n v="579765.97991484054"/>
    <n v="2449.6439409998752"/>
    <n v="1217473.038676938"/>
    <n v="1283.1127942899345"/>
    <n v="637707.0587620975"/>
    <x v="1544"/>
    <x v="1499"/>
    <m/>
  </r>
  <r>
    <x v="11"/>
    <x v="0"/>
    <s v="High End"/>
    <x v="1"/>
    <x v="1"/>
    <n v="481"/>
    <x v="1545"/>
    <n v="526934.27046777355"/>
    <n v="2361.6449799998813"/>
    <n v="1135951.2353799429"/>
    <n v="1266.1475361999364"/>
    <n v="609016.96491216938"/>
    <x v="1545"/>
    <x v="1500"/>
    <m/>
  </r>
  <r>
    <x v="11"/>
    <x v="0"/>
    <s v="High End"/>
    <x v="1"/>
    <x v="5"/>
    <n v="451"/>
    <x v="1546"/>
    <n v="465605.0730539767"/>
    <n v="2286.4733999998857"/>
    <n v="1031199.5033999485"/>
    <n v="1254.0896459999374"/>
    <n v="565594.43034597184"/>
    <x v="1546"/>
    <x v="1501"/>
    <m/>
  </r>
  <r>
    <x v="11"/>
    <x v="0"/>
    <s v="High End"/>
    <x v="1"/>
    <x v="19"/>
    <n v="363"/>
    <x v="1547"/>
    <n v="287229.39508558554"/>
    <n v="2043.2695199998971"/>
    <n v="741706.83575996268"/>
    <n v="1252.003968799937"/>
    <n v="454477.44067437714"/>
    <x v="1547"/>
    <x v="1502"/>
    <m/>
  </r>
  <r>
    <x v="11"/>
    <x v="1"/>
    <s v="Low End"/>
    <x v="3"/>
    <x v="23"/>
    <n v="701"/>
    <x v="1548"/>
    <n v="1241378.1756969581"/>
    <n v="3270.9720419998371"/>
    <n v="2292951.4014418856"/>
    <n v="1500.1044589799253"/>
    <n v="1051573.2257449275"/>
    <x v="1548"/>
    <x v="1503"/>
    <m/>
  </r>
  <r>
    <x v="11"/>
    <x v="1"/>
    <s v="Low End"/>
    <x v="3"/>
    <x v="28"/>
    <n v="634"/>
    <x v="1549"/>
    <n v="1066970.7176673063"/>
    <n v="3173.7777839998398"/>
    <n v="2012175.1150558984"/>
    <n v="1490.8586709599247"/>
    <n v="945204.39738859213"/>
    <x v="1549"/>
    <x v="1504"/>
    <m/>
  </r>
  <r>
    <x v="11"/>
    <x v="1"/>
    <s v="Low End"/>
    <x v="3"/>
    <x v="43"/>
    <n v="588"/>
    <x v="1550"/>
    <n v="841677.433833558"/>
    <n v="2853.2071199998577"/>
    <n v="1677685.7865599163"/>
    <n v="1421.7829127999291"/>
    <n v="836008.35272635834"/>
    <x v="1550"/>
    <x v="1505"/>
    <m/>
  </r>
  <r>
    <x v="11"/>
    <x v="1"/>
    <s v="Low End"/>
    <x v="3"/>
    <x v="45"/>
    <n v="462"/>
    <x v="1551"/>
    <n v="409181.3600489794"/>
    <n v="2192.3554499998891"/>
    <n v="1012868.2178999487"/>
    <n v="1306.6815104999337"/>
    <n v="603686.8578509693"/>
    <x v="1551"/>
    <x v="1506"/>
    <m/>
  </r>
  <r>
    <x v="11"/>
    <x v="1"/>
    <s v="Low End"/>
    <x v="3"/>
    <x v="29"/>
    <n v="324"/>
    <x v="1552"/>
    <n v="212981.59071934933"/>
    <n v="1900.9825439999049"/>
    <n v="615918.34425596916"/>
    <n v="1243.6319553599378"/>
    <n v="402936.75353661983"/>
    <x v="1552"/>
    <x v="1507"/>
    <m/>
  </r>
  <r>
    <x v="11"/>
    <x v="1"/>
    <s v="High End"/>
    <x v="2"/>
    <x v="84"/>
    <n v="872"/>
    <x v="1553"/>
    <n v="2879520.3039072151"/>
    <n v="5233.7205979997616"/>
    <n v="4563804.3614557926"/>
    <n v="1931.5184146199276"/>
    <n v="1684284.0575485774"/>
    <x v="1553"/>
    <x v="1508"/>
    <m/>
  </r>
  <r>
    <x v="11"/>
    <x v="1"/>
    <s v="High End"/>
    <x v="2"/>
    <x v="37"/>
    <n v="792"/>
    <x v="1554"/>
    <n v="2429510.6720014778"/>
    <n v="4982.6625799997746"/>
    <n v="3946268.7633598214"/>
    <n v="1915.098600199929"/>
    <n v="1516758.0913583436"/>
    <x v="1554"/>
    <x v="1509"/>
    <m/>
  </r>
  <r>
    <x v="11"/>
    <x v="1"/>
    <s v="High End"/>
    <x v="2"/>
    <x v="70"/>
    <n v="726"/>
    <x v="1555"/>
    <n v="1832955.9166847672"/>
    <n v="3903.6767309998031"/>
    <n v="2834069.3067058572"/>
    <n v="1378.9440633899308"/>
    <n v="1001113.3900210899"/>
    <x v="1555"/>
    <x v="1510"/>
    <m/>
  </r>
  <r>
    <x v="11"/>
    <x v="1"/>
    <s v="High End"/>
    <x v="2"/>
    <x v="37"/>
    <n v="635"/>
    <x v="1556"/>
    <n v="1441766.5380257275"/>
    <n v="3629.7616679998173"/>
    <n v="2304898.659179884"/>
    <n v="1359.2631829199313"/>
    <n v="863132.12115415651"/>
    <x v="1556"/>
    <x v="1511"/>
    <m/>
  </r>
  <r>
    <x v="11"/>
    <x v="1"/>
    <s v="High End"/>
    <x v="2"/>
    <x v="70"/>
    <n v="577"/>
    <x v="1557"/>
    <n v="1015955.1262359688"/>
    <n v="3086.6318459998442"/>
    <n v="1780986.5751419102"/>
    <n v="1325.8777277399331"/>
    <n v="765031.44890594145"/>
    <x v="1557"/>
    <x v="1512"/>
    <m/>
  </r>
  <r>
    <x v="11"/>
    <x v="1"/>
    <s v="High End"/>
    <x v="2"/>
    <x v="10"/>
    <n v="487"/>
    <x v="1558"/>
    <n v="726213.34963836335"/>
    <n v="2798.1907199998586"/>
    <n v="1362718.8806399312"/>
    <n v="1306.9928767999338"/>
    <n v="636505.53100156784"/>
    <x v="1558"/>
    <x v="1513"/>
    <m/>
  </r>
  <r>
    <x v="11"/>
    <x v="1"/>
    <s v="High End"/>
    <x v="2"/>
    <x v="9"/>
    <n v="491"/>
    <x v="1559"/>
    <n v="568460.12145647162"/>
    <n v="2429.9476499998786"/>
    <n v="1193104.2961499405"/>
    <n v="1272.1877284999364"/>
    <n v="624644.17469346884"/>
    <x v="1559"/>
    <x v="1514"/>
    <m/>
  </r>
  <r>
    <x v="11"/>
    <x v="1"/>
    <s v="High End"/>
    <x v="2"/>
    <x v="84"/>
    <n v="1007"/>
    <x v="1560"/>
    <n v="2117535.3897598935"/>
    <n v="5162.8411799997402"/>
    <n v="5198981.0682597384"/>
    <n v="3060.025499999846"/>
    <n v="3081445.6784998449"/>
    <x v="1560"/>
    <x v="1515"/>
    <m/>
  </r>
  <r>
    <x v="11"/>
    <x v="1"/>
    <s v="Low End"/>
    <x v="0"/>
    <x v="39"/>
    <n v="843"/>
    <x v="1561"/>
    <n v="2220989.6543786749"/>
    <n v="4348.9382629998008"/>
    <n v="3666154.955708832"/>
    <n v="1714.3123384699375"/>
    <n v="1445165.3013301571"/>
    <x v="1561"/>
    <x v="1516"/>
    <m/>
  </r>
  <r>
    <x v="11"/>
    <x v="1"/>
    <s v="Low End"/>
    <x v="0"/>
    <x v="14"/>
    <n v="568"/>
    <x v="1562"/>
    <n v="1099932.5979335429"/>
    <n v="3133.9931699998374"/>
    <n v="1780108.1205599078"/>
    <n v="1197.4921172999377"/>
    <n v="680175.52262636484"/>
    <x v="1562"/>
    <x v="1517"/>
    <m/>
  </r>
  <r>
    <x v="11"/>
    <x v="1"/>
    <s v="Low End"/>
    <x v="0"/>
    <x v="39"/>
    <n v="590"/>
    <x v="1563"/>
    <n v="1028475.5999168467"/>
    <n v="2935.9613609998478"/>
    <n v="1732217.2029899103"/>
    <n v="1192.782378089938"/>
    <n v="703741.60307306354"/>
    <x v="1563"/>
    <x v="1518"/>
    <m/>
  </r>
  <r>
    <x v="11"/>
    <x v="1"/>
    <s v="Low End"/>
    <x v="0"/>
    <x v="109"/>
    <n v="521"/>
    <x v="1564"/>
    <n v="813676.46473735804"/>
    <n v="2747.9687399998579"/>
    <n v="1431691.7135399259"/>
    <n v="1186.2096905999385"/>
    <n v="618015.24880256783"/>
    <x v="1564"/>
    <x v="1519"/>
    <m/>
  </r>
  <r>
    <x v="11"/>
    <x v="1"/>
    <s v="Low End"/>
    <x v="0"/>
    <x v="25"/>
    <n v="483"/>
    <x v="1565"/>
    <n v="615322.57252280763"/>
    <n v="2468.3557079998704"/>
    <n v="1192215.8069639374"/>
    <n v="1194.3959305199373"/>
    <n v="576893.23444112972"/>
    <x v="1565"/>
    <x v="1520"/>
    <m/>
  </r>
  <r>
    <x v="11"/>
    <x v="1"/>
    <s v="Low End"/>
    <x v="0"/>
    <x v="25"/>
    <n v="361"/>
    <x v="1566"/>
    <n v="253830.12814927683"/>
    <n v="1873.3604189999028"/>
    <n v="676283.11125896487"/>
    <n v="1170.2298701099394"/>
    <n v="422452.98310968804"/>
    <x v="1566"/>
    <x v="1521"/>
    <m/>
  </r>
  <r>
    <x v="11"/>
    <x v="1"/>
    <s v="High End"/>
    <x v="1"/>
    <x v="20"/>
    <n v="887"/>
    <x v="1567"/>
    <n v="2733853.0068739373"/>
    <n v="4871.2308639997718"/>
    <n v="4320781.7763677975"/>
    <n v="1789.0966961599329"/>
    <n v="1586928.7694938602"/>
    <x v="1567"/>
    <x v="1522"/>
    <m/>
  </r>
  <r>
    <x v="11"/>
    <x v="1"/>
    <s v="High End"/>
    <x v="1"/>
    <x v="78"/>
    <n v="864"/>
    <x v="1568"/>
    <n v="2568844.2439640276"/>
    <n v="4746.0379239997819"/>
    <n v="4100576.7663358115"/>
    <n v="1772.8385675599352"/>
    <n v="1531732.5223717839"/>
    <x v="1568"/>
    <x v="1523"/>
    <m/>
  </r>
  <r>
    <x v="11"/>
    <x v="1"/>
    <s v="High End"/>
    <x v="1"/>
    <x v="73"/>
    <n v="814"/>
    <x v="1569"/>
    <n v="2284633.9951682426"/>
    <n v="4569.341353999791"/>
    <n v="3719443.86215583"/>
    <n v="1762.665684259935"/>
    <n v="1434809.8669875874"/>
    <x v="1569"/>
    <x v="1524"/>
    <m/>
  </r>
  <r>
    <x v="11"/>
    <x v="1"/>
    <s v="High End"/>
    <x v="1"/>
    <x v="74"/>
    <n v="777"/>
    <x v="1570"/>
    <n v="2148679.527495367"/>
    <n v="4545.1636039997884"/>
    <n v="3531592.1203078358"/>
    <n v="1779.8102867599337"/>
    <n v="1382912.5928124688"/>
    <x v="1570"/>
    <x v="1525"/>
    <m/>
  </r>
  <r>
    <x v="11"/>
    <x v="1"/>
    <s v="High End"/>
    <x v="1"/>
    <x v="110"/>
    <n v="761"/>
    <x v="1571"/>
    <n v="2026576.4210499756"/>
    <n v="4421.2990879997978"/>
    <n v="3364608.6059678462"/>
    <n v="1758.255170719935"/>
    <n v="1338032.1849178707"/>
    <x v="1571"/>
    <x v="1526"/>
    <m/>
  </r>
  <r>
    <x v="11"/>
    <x v="1"/>
    <s v="High End"/>
    <x v="1"/>
    <x v="53"/>
    <n v="730"/>
    <x v="1572"/>
    <n v="1911615.312679701"/>
    <n v="4378.8079459997989"/>
    <n v="3196529.8005798534"/>
    <n v="1760.1568327399345"/>
    <n v="1284914.4879001523"/>
    <x v="1572"/>
    <x v="1527"/>
    <m/>
  </r>
  <r>
    <x v="11"/>
    <x v="2"/>
    <s v="High End"/>
    <x v="1"/>
    <x v="93"/>
    <n v="658"/>
    <x v="1573"/>
    <n v="1578246.6290639187"/>
    <n v="4144.6567999998115"/>
    <n v="2727184.174399876"/>
    <n v="1746.1056919999351"/>
    <n v="1148937.5453359573"/>
    <x v="1573"/>
    <x v="1528"/>
    <m/>
  </r>
  <r>
    <x v="11"/>
    <x v="2"/>
    <s v="High End"/>
    <x v="1"/>
    <x v="20"/>
    <n v="618"/>
    <x v="1574"/>
    <n v="1245264.8805373758"/>
    <n v="3243.1645679998328"/>
    <n v="2004275.7030238966"/>
    <n v="1228.1728519199366"/>
    <n v="759010.82248652074"/>
    <x v="1574"/>
    <x v="1529"/>
    <m/>
  </r>
  <r>
    <x v="11"/>
    <x v="2"/>
    <s v="High End"/>
    <x v="1"/>
    <x v="81"/>
    <n v="524"/>
    <x v="1575"/>
    <n v="764342.91938348045"/>
    <n v="2662.7161079998623"/>
    <n v="1395263.2405919279"/>
    <n v="1204.0464145199378"/>
    <n v="630920.32120844745"/>
    <x v="1575"/>
    <x v="1530"/>
    <m/>
  </r>
  <r>
    <x v="11"/>
    <x v="2"/>
    <s v="High End"/>
    <x v="1"/>
    <x v="81"/>
    <n v="494"/>
    <x v="1576"/>
    <n v="681837.08417002496"/>
    <n v="2574.2823789998679"/>
    <n v="1271695.4952259348"/>
    <n v="1194.0453665099387"/>
    <n v="589858.41105590982"/>
    <x v="1576"/>
    <x v="1531"/>
    <m/>
  </r>
  <r>
    <x v="11"/>
    <x v="2"/>
    <s v="High End"/>
    <x v="1"/>
    <x v="52"/>
    <n v="394"/>
    <x v="1577"/>
    <n v="437946.49870311719"/>
    <n v="2311.8066509998789"/>
    <n v="910851.82049395225"/>
    <n v="1200.2673141899368"/>
    <n v="472905.32179083506"/>
    <x v="1577"/>
    <x v="1532"/>
    <m/>
  </r>
  <r>
    <x v="11"/>
    <x v="2"/>
    <s v="High End"/>
    <x v="1"/>
    <x v="1"/>
    <n v="379"/>
    <x v="1578"/>
    <n v="394181.74732317973"/>
    <n v="2224.5076799998851"/>
    <n v="843088.4107199565"/>
    <n v="1184.4502991999386"/>
    <n v="448906.66339677677"/>
    <x v="1578"/>
    <x v="1533"/>
    <m/>
  </r>
  <r>
    <x v="11"/>
    <x v="2"/>
    <s v="High End"/>
    <x v="1"/>
    <x v="5"/>
    <n v="365"/>
    <x v="1579"/>
    <n v="356336.73193498165"/>
    <n v="2149.4048999998899"/>
    <n v="784532.78849995986"/>
    <n v="1173.13988099994"/>
    <n v="428196.05656497821"/>
    <x v="1579"/>
    <x v="1534"/>
    <m/>
  </r>
  <r>
    <x v="11"/>
    <x v="2"/>
    <s v="High End"/>
    <x v="1"/>
    <x v="111"/>
    <n v="403"/>
    <x v="1580"/>
    <n v="335122.6261679224"/>
    <n v="2019.2204579998941"/>
    <n v="813745.84457395726"/>
    <n v="1187.6506660199377"/>
    <n v="478623.21840603487"/>
    <x v="1580"/>
    <x v="1535"/>
    <m/>
  </r>
  <r>
    <x v="11"/>
    <x v="2"/>
    <s v="High End"/>
    <x v="1"/>
    <x v="112"/>
    <n v="395"/>
    <x v="1581"/>
    <n v="310918.55536398385"/>
    <n v="1962.256719999898"/>
    <n v="775091.40439995972"/>
    <n v="1175.121136799939"/>
    <n v="464172.84903597587"/>
    <x v="1581"/>
    <x v="1536"/>
    <m/>
  </r>
  <r>
    <x v="11"/>
    <x v="2"/>
    <s v="High End"/>
    <x v="1"/>
    <x v="19"/>
    <n v="361"/>
    <x v="1582"/>
    <n v="263112.27505918639"/>
    <n v="1898.7931199999018"/>
    <n v="685464.31631996459"/>
    <n v="1169.9502527999396"/>
    <n v="422352.04126077821"/>
    <x v="1582"/>
    <x v="1537"/>
    <m/>
  </r>
  <r>
    <x v="11"/>
    <x v="2"/>
    <s v="High End"/>
    <x v="1"/>
    <x v="113"/>
    <n v="349"/>
    <x v="1583"/>
    <n v="231805.07092502806"/>
    <n v="1827.0726159999058"/>
    <n v="637648.34298396716"/>
    <n v="1162.87470503994"/>
    <n v="405843.2720589391"/>
    <x v="1583"/>
    <x v="1538"/>
    <m/>
  </r>
  <r>
    <x v="11"/>
    <x v="2"/>
    <s v="Low End"/>
    <x v="3"/>
    <x v="24"/>
    <n v="889"/>
    <x v="1584"/>
    <n v="1847948.3509131835"/>
    <n v="3599.700191999812"/>
    <n v="3200133.4706878327"/>
    <n v="1521.0181324799205"/>
    <n v="1352185.1197746492"/>
    <x v="1584"/>
    <x v="1539"/>
    <m/>
  </r>
  <r>
    <x v="11"/>
    <x v="2"/>
    <s v="Low End"/>
    <x v="3"/>
    <x v="23"/>
    <n v="699"/>
    <x v="1585"/>
    <n v="1210566.8603758181"/>
    <n v="3156.7832519998383"/>
    <n v="2206591.4931478868"/>
    <n v="1424.9279438799269"/>
    <n v="996024.63277206873"/>
    <x v="1585"/>
    <x v="1540"/>
    <m/>
  </r>
  <r>
    <x v="11"/>
    <x v="2"/>
    <s v="Low End"/>
    <x v="3"/>
    <x v="28"/>
    <n v="631"/>
    <x v="1586"/>
    <n v="1035275.8467429865"/>
    <n v="3054.7184639998418"/>
    <n v="1927527.3507839001"/>
    <n v="1414.0277401599267"/>
    <n v="892251.50404091366"/>
    <x v="1586"/>
    <x v="1541"/>
    <m/>
  </r>
  <r>
    <x v="11"/>
    <x v="2"/>
    <s v="Low End"/>
    <x v="3"/>
    <x v="62"/>
    <n v="471"/>
    <x v="1587"/>
    <n v="553629.09475617146"/>
    <n v="2478.223619999872"/>
    <n v="1167243.3250199398"/>
    <n v="1302.7902977999327"/>
    <n v="613614.23026376835"/>
    <x v="1587"/>
    <x v="1542"/>
    <m/>
  </r>
  <r>
    <x v="11"/>
    <x v="2"/>
    <s v="High End"/>
    <x v="2"/>
    <x v="84"/>
    <n v="869"/>
    <x v="1588"/>
    <n v="2865447.3529814719"/>
    <n v="5151.1645579997603"/>
    <n v="4476362.0009017913"/>
    <n v="1853.7567870199305"/>
    <n v="1610914.6479203193"/>
    <x v="1588"/>
    <x v="1543"/>
    <m/>
  </r>
  <r>
    <x v="11"/>
    <x v="2"/>
    <s v="High End"/>
    <x v="2"/>
    <x v="83"/>
    <n v="810"/>
    <x v="1589"/>
    <n v="2526151.5054466678"/>
    <n v="4974.243787999766"/>
    <n v="4029137.4682798106"/>
    <n v="1855.5382257199294"/>
    <n v="1502985.9628331428"/>
    <x v="1589"/>
    <x v="1544"/>
    <m/>
  </r>
  <r>
    <x v="11"/>
    <x v="2"/>
    <s v="High End"/>
    <x v="2"/>
    <x v="58"/>
    <n v="790"/>
    <x v="1590"/>
    <n v="2435286.7229611729"/>
    <n v="4931.8033369997693"/>
    <n v="3896124.6362298178"/>
    <n v="1849.1619155299304"/>
    <n v="1460837.9132686448"/>
    <x v="1590"/>
    <x v="1545"/>
    <m/>
  </r>
  <r>
    <x v="11"/>
    <x v="2"/>
    <s v="High End"/>
    <x v="2"/>
    <x v="70"/>
    <n v="723"/>
    <x v="1591"/>
    <n v="1808853.0561158359"/>
    <n v="4301.5807609998028"/>
    <n v="3110042.8902028576"/>
    <n v="1799.7093140899328"/>
    <n v="1301189.8340870216"/>
    <x v="1591"/>
    <x v="1546"/>
    <m/>
  </r>
  <r>
    <x v="11"/>
    <x v="2"/>
    <s v="High End"/>
    <x v="2"/>
    <x v="114"/>
    <n v="678"/>
    <x v="1592"/>
    <n v="1603909.9243136765"/>
    <n v="3658.7794319998097"/>
    <n v="2480652.4548958712"/>
    <n v="1293.1305760799328"/>
    <n v="876742.53058219468"/>
    <x v="1592"/>
    <x v="1547"/>
    <m/>
  </r>
  <r>
    <x v="11"/>
    <x v="2"/>
    <s v="High End"/>
    <x v="2"/>
    <x v="37"/>
    <n v="633"/>
    <x v="1593"/>
    <n v="1419195.6629221668"/>
    <n v="3521.7950879998184"/>
    <n v="2229296.2907038853"/>
    <n v="1279.7798227199341"/>
    <n v="810100.6277817185"/>
    <x v="1593"/>
    <x v="1548"/>
    <m/>
  </r>
  <r>
    <x v="11"/>
    <x v="2"/>
    <s v="High End"/>
    <x v="2"/>
    <x v="66"/>
    <n v="618"/>
    <x v="1594"/>
    <n v="1352976.2285993295"/>
    <n v="3474.0564299998191"/>
    <n v="2146966.8737398884"/>
    <n v="1284.7745066999332"/>
    <n v="793990.64514055895"/>
    <x v="1594"/>
    <x v="1549"/>
    <m/>
  </r>
  <r>
    <x v="11"/>
    <x v="2"/>
    <s v="High End"/>
    <x v="2"/>
    <x v="70"/>
    <n v="575"/>
    <x v="1595"/>
    <n v="989198.78086944867"/>
    <n v="2965.6758059998465"/>
    <n v="1705263.5884499117"/>
    <n v="1245.3301001399357"/>
    <n v="716064.80758046301"/>
    <x v="1595"/>
    <x v="1550"/>
    <m/>
  </r>
  <r>
    <x v="11"/>
    <x v="2"/>
    <s v="High End"/>
    <x v="2"/>
    <x v="56"/>
    <n v="489"/>
    <x v="1596"/>
    <n v="720309.54267392249"/>
    <n v="2705.7832439998592"/>
    <n v="1323128.0063159312"/>
    <n v="1232.7575943599359"/>
    <n v="602818.46364200872"/>
    <x v="1596"/>
    <x v="1551"/>
    <m/>
  </r>
  <r>
    <x v="11"/>
    <x v="2"/>
    <s v="High End"/>
    <x v="2"/>
    <x v="115"/>
    <n v="483"/>
    <x v="1597"/>
    <n v="684514.29930656473"/>
    <n v="2634.6724199998644"/>
    <n v="1272546.7788599345"/>
    <n v="1217.4585497999374"/>
    <n v="588032.47955336981"/>
    <x v="1597"/>
    <x v="1552"/>
    <m/>
  </r>
  <r>
    <x v="11"/>
    <x v="2"/>
    <s v="High End"/>
    <x v="2"/>
    <x v="9"/>
    <n v="388"/>
    <x v="1598"/>
    <n v="428618.617982978"/>
    <n v="2296.5167249998822"/>
    <n v="891048.48929995426"/>
    <n v="1191.8295652499389"/>
    <n v="462429.87131697626"/>
    <x v="1598"/>
    <x v="1553"/>
    <m/>
  </r>
  <r>
    <x v="11"/>
    <x v="2"/>
    <s v="High End"/>
    <x v="2"/>
    <x v="84"/>
    <n v="1005"/>
    <x v="1599"/>
    <n v="2140417.7846998894"/>
    <n v="5090.1854399997374"/>
    <n v="5115636.3671997357"/>
    <n v="2960.4164999998475"/>
    <n v="2975218.5824998464"/>
    <x v="1599"/>
    <x v="1554"/>
    <m/>
  </r>
  <r>
    <x v="11"/>
    <x v="2"/>
    <s v="Low End"/>
    <x v="0"/>
    <x v="62"/>
    <n v="1001"/>
    <x v="1600"/>
    <n v="3120178.2621007324"/>
    <n v="4879.7993899997655"/>
    <n v="4884679.1893897653"/>
    <n v="1762.7381890999327"/>
    <n v="1764500.9272890328"/>
    <x v="1600"/>
    <x v="1555"/>
    <m/>
  </r>
  <r>
    <x v="11"/>
    <x v="2"/>
    <s v="Low End"/>
    <x v="0"/>
    <x v="116"/>
    <n v="891"/>
    <x v="1601"/>
    <n v="2499015.5919529679"/>
    <n v="4548.8361099997855"/>
    <n v="4053012.9740098091"/>
    <n v="1744.104805899934"/>
    <n v="1553997.3820568412"/>
    <x v="1601"/>
    <x v="1556"/>
    <m/>
  </r>
  <r>
    <x v="11"/>
    <x v="2"/>
    <s v="Low End"/>
    <x v="0"/>
    <x v="61"/>
    <n v="878"/>
    <x v="1602"/>
    <n v="2404882.2697771736"/>
    <n v="4470.8334849997918"/>
    <n v="3925391.7998298174"/>
    <n v="1731.7876196499356"/>
    <n v="1520509.5300526437"/>
    <x v="1602"/>
    <x v="1557"/>
    <m/>
  </r>
  <r>
    <x v="11"/>
    <x v="2"/>
    <s v="Low End"/>
    <x v="0"/>
    <x v="0"/>
    <n v="679"/>
    <x v="1603"/>
    <n v="1109984.9447422512"/>
    <n v="3259.0007189998269"/>
    <n v="2212861.4882008824"/>
    <n v="1624.2658961099135"/>
    <n v="1102876.5434586313"/>
    <x v="1603"/>
    <x v="1558"/>
    <m/>
  </r>
  <r>
    <x v="11"/>
    <x v="2"/>
    <s v="Low End"/>
    <x v="0"/>
    <x v="14"/>
    <n v="565"/>
    <x v="1604"/>
    <n v="811991.28064145683"/>
    <n v="2952.4926099998434"/>
    <n v="1668158.3246499116"/>
    <n v="1515.3399008999197"/>
    <n v="856167.04400845477"/>
    <x v="1604"/>
    <x v="1559"/>
    <m/>
  </r>
  <r>
    <x v="11"/>
    <x v="3"/>
    <s v="Low End"/>
    <x v="0"/>
    <x v="39"/>
    <n v="487"/>
    <x v="1605"/>
    <n v="636301.31050765619"/>
    <n v="2749.9539769998541"/>
    <n v="1339227.5867989289"/>
    <n v="1443.3804441299235"/>
    <n v="702926.27629127272"/>
    <x v="1605"/>
    <x v="1560"/>
    <m/>
  </r>
  <r>
    <x v="11"/>
    <x v="3"/>
    <s v="Low End"/>
    <x v="0"/>
    <x v="97"/>
    <n v="536"/>
    <x v="1606"/>
    <n v="663013.70031676453"/>
    <n v="2647.3414799998582"/>
    <n v="1418975.033279924"/>
    <n v="1410.3756211999244"/>
    <n v="755961.33296315942"/>
    <x v="1606"/>
    <x v="1561"/>
    <m/>
  </r>
  <r>
    <x v="11"/>
    <x v="3"/>
    <s v="Low End"/>
    <x v="0"/>
    <x v="109"/>
    <n v="518"/>
    <x v="1607"/>
    <n v="613088.67719816754"/>
    <n v="2557.6737899998643"/>
    <n v="1324875.0232199298"/>
    <n v="1374.104915099927"/>
    <n v="711786.34602176223"/>
    <x v="1607"/>
    <x v="1562"/>
    <m/>
  </r>
  <r>
    <x v="11"/>
    <x v="3"/>
    <s v="Low End"/>
    <x v="0"/>
    <x v="116"/>
    <n v="426"/>
    <x v="1608"/>
    <n v="446011.23279885645"/>
    <n v="2344.9710479998762"/>
    <n v="998957.66644794727"/>
    <n v="1297.9963231199315"/>
    <n v="552946.43364909082"/>
    <x v="1608"/>
    <x v="1563"/>
    <m/>
  </r>
  <r>
    <x v="11"/>
    <x v="3"/>
    <s v="Low End"/>
    <x v="0"/>
    <x v="0"/>
    <n v="315"/>
    <x v="1609"/>
    <n v="215829.10714048854"/>
    <n v="1786.2137699999053"/>
    <n v="562657.33754997014"/>
    <n v="1101.0420012999416"/>
    <n v="346828.23040948156"/>
    <x v="1609"/>
    <x v="1564"/>
    <m/>
  </r>
  <r>
    <x v="11"/>
    <x v="3"/>
    <s v="High End"/>
    <x v="1"/>
    <x v="22"/>
    <n v="809"/>
    <x v="1610"/>
    <n v="2348648.7375432341"/>
    <n v="4712.7463839997745"/>
    <n v="3812611.8246558174"/>
    <n v="1809.5959049599301"/>
    <n v="1463963.0871125832"/>
    <x v="1610"/>
    <x v="1565"/>
    <m/>
  </r>
  <r>
    <x v="11"/>
    <x v="3"/>
    <s v="High End"/>
    <x v="1"/>
    <x v="74"/>
    <n v="774"/>
    <x v="1611"/>
    <n v="2187687.5106788427"/>
    <n v="4634.564683999778"/>
    <n v="3587153.065415828"/>
    <n v="1808.0950319599297"/>
    <n v="1399465.5547369854"/>
    <x v="1611"/>
    <x v="1566"/>
    <m/>
  </r>
  <r>
    <x v="11"/>
    <x v="3"/>
    <s v="High End"/>
    <x v="1"/>
    <x v="53"/>
    <n v="728"/>
    <x v="1612"/>
    <n v="1948981.1417147764"/>
    <n v="4465.4903159997893"/>
    <n v="3250876.9500478464"/>
    <n v="1788.3184180399317"/>
    <n v="1301895.80833307"/>
    <x v="1612"/>
    <x v="1567"/>
    <m/>
  </r>
  <r>
    <x v="11"/>
    <x v="3"/>
    <s v="High End"/>
    <x v="1"/>
    <x v="30"/>
    <n v="666"/>
    <x v="1613"/>
    <n v="1656130.2241477526"/>
    <n v="4262.2207039998011"/>
    <n v="2838638.9888638677"/>
    <n v="1775.5386857599324"/>
    <n v="1182508.7647161151"/>
    <x v="1613"/>
    <x v="1568"/>
    <m/>
  </r>
  <r>
    <x v="11"/>
    <x v="3"/>
    <s v="High End"/>
    <x v="1"/>
    <x v="29"/>
    <n v="459"/>
    <x v="1614"/>
    <n v="521874.16917504242"/>
    <n v="2564.0985829998644"/>
    <n v="1176921.2495969378"/>
    <n v="1427.1178222699245"/>
    <n v="655047.08042189537"/>
    <x v="1614"/>
    <x v="1569"/>
    <m/>
  </r>
  <r>
    <x v="11"/>
    <x v="3"/>
    <s v="High End"/>
    <x v="1"/>
    <x v="17"/>
    <n v="457"/>
    <x v="1615"/>
    <n v="429766.29447789741"/>
    <n v="2229.8733759998827"/>
    <n v="1019052.1328319464"/>
    <n v="1289.4657294399321"/>
    <n v="589285.83835404902"/>
    <x v="1615"/>
    <x v="1570"/>
    <m/>
  </r>
  <r>
    <x v="11"/>
    <x v="3"/>
    <s v="High End"/>
    <x v="1"/>
    <x v="52"/>
    <n v="392"/>
    <x v="1616"/>
    <n v="337538.99499374186"/>
    <n v="2109.0763379998871"/>
    <n v="826757.9244959557"/>
    <n v="1248.0074732199332"/>
    <n v="489218.92950221384"/>
    <x v="1616"/>
    <x v="1571"/>
    <m/>
  </r>
  <r>
    <x v="11"/>
    <x v="3"/>
    <s v="High End"/>
    <x v="1"/>
    <x v="1"/>
    <n v="376"/>
    <x v="1617"/>
    <n v="305979.28911758383"/>
    <n v="2022.5942099998929"/>
    <n v="760495.42295995972"/>
    <n v="1208.819504899936"/>
    <n v="454516.13384237589"/>
    <x v="1617"/>
    <x v="1572"/>
    <m/>
  </r>
  <r>
    <x v="11"/>
    <x v="3"/>
    <s v="High End"/>
    <x v="1"/>
    <x v="5"/>
    <n v="361"/>
    <x v="1618"/>
    <n v="278711.47143748531"/>
    <n v="1947.9562499998976"/>
    <n v="703212.20624996303"/>
    <n v="1175.9023124999383"/>
    <n v="424500.73481247772"/>
    <x v="1618"/>
    <x v="1573"/>
    <m/>
  </r>
  <r>
    <x v="11"/>
    <x v="3"/>
    <s v="High End"/>
    <x v="1"/>
    <x v="19"/>
    <n v="375"/>
    <x v="1619"/>
    <n v="230589.51119998781"/>
    <n v="1689.2947199999105"/>
    <n v="633485.51999996649"/>
    <n v="1074.389356799943"/>
    <n v="402896.00879997865"/>
    <x v="1619"/>
    <x v="1574"/>
    <m/>
  </r>
  <r>
    <x v="11"/>
    <x v="3"/>
    <s v="Low End"/>
    <x v="3"/>
    <x v="23"/>
    <n v="695"/>
    <x v="1620"/>
    <n v="1082067.144628193"/>
    <n v="2976.9907849998435"/>
    <n v="2069008.5955748912"/>
    <n v="1420.0596416499254"/>
    <n v="986941.4509466982"/>
    <x v="1620"/>
    <x v="1575"/>
    <m/>
  </r>
  <r>
    <x v="11"/>
    <x v="3"/>
    <s v="Low End"/>
    <x v="3"/>
    <x v="28"/>
    <n v="629"/>
    <x v="1621"/>
    <n v="927458.32537083083"/>
    <n v="2868.5669119998479"/>
    <n v="1804328.5876479044"/>
    <n v="1394.0703692799261"/>
    <n v="876870.26227707358"/>
    <x v="1621"/>
    <x v="1576"/>
    <m/>
  </r>
  <r>
    <x v="11"/>
    <x v="3"/>
    <s v="Low End"/>
    <x v="3"/>
    <x v="117"/>
    <n v="475"/>
    <x v="1622"/>
    <n v="514162.76292147237"/>
    <n v="2325.1429739998753"/>
    <n v="1104442.9126499407"/>
    <n v="1242.6950520599335"/>
    <n v="590280.14972846839"/>
    <x v="1622"/>
    <x v="1577"/>
    <m/>
  </r>
  <r>
    <x v="11"/>
    <x v="3"/>
    <s v="Low End"/>
    <x v="3"/>
    <x v="45"/>
    <n v="356"/>
    <x v="1623"/>
    <n v="265156.25857022597"/>
    <n v="1843.907583999902"/>
    <n v="656431.09990396514"/>
    <n v="1099.0866329599417"/>
    <n v="391274.84133373917"/>
    <x v="1623"/>
    <x v="1578"/>
    <m/>
  </r>
  <r>
    <x v="11"/>
    <x v="3"/>
    <s v="Low End"/>
    <x v="3"/>
    <x v="29"/>
    <n v="335"/>
    <x v="1624"/>
    <n v="179733.01980839053"/>
    <n v="1544.2221839999188"/>
    <n v="517314.43163997278"/>
    <n v="1007.7057069599471"/>
    <n v="337581.41183158226"/>
    <x v="1624"/>
    <x v="1579"/>
    <m/>
  </r>
  <r>
    <x v="11"/>
    <x v="3"/>
    <s v="High End"/>
    <x v="2"/>
    <x v="84"/>
    <n v="867"/>
    <x v="1625"/>
    <n v="2922854.1849137051"/>
    <n v="5255.291017999748"/>
    <n v="4556337.3126057815"/>
    <n v="1884.0635844199264"/>
    <n v="1633483.1276920764"/>
    <x v="1625"/>
    <x v="1580"/>
    <m/>
  </r>
  <r>
    <x v="11"/>
    <x v="3"/>
    <s v="High End"/>
    <x v="2"/>
    <x v="37"/>
    <n v="803"/>
    <x v="1626"/>
    <n v="2510030.6236432674"/>
    <n v="4992.687379999762"/>
    <n v="4009127.9661398088"/>
    <n v="1866.8709121999273"/>
    <n v="1499097.3424965413"/>
    <x v="1626"/>
    <x v="1581"/>
    <m/>
  </r>
  <r>
    <x v="11"/>
    <x v="3"/>
    <s v="High End"/>
    <x v="2"/>
    <x v="70"/>
    <n v="721"/>
    <x v="1627"/>
    <n v="1844156.4247723119"/>
    <n v="4386.5272909997939"/>
    <n v="3162686.1768108513"/>
    <n v="1828.7513897899298"/>
    <n v="1318529.7520385394"/>
    <x v="1627"/>
    <x v="1582"/>
    <m/>
  </r>
  <r>
    <x v="11"/>
    <x v="3"/>
    <s v="High End"/>
    <x v="2"/>
    <x v="114"/>
    <n v="676"/>
    <x v="1628"/>
    <n v="1634815.9640466331"/>
    <n v="3740.3145119998007"/>
    <n v="2528452.6101118652"/>
    <n v="1321.9477012799293"/>
    <n v="893636.64606523211"/>
    <x v="1628"/>
    <x v="1583"/>
    <m/>
  </r>
  <r>
    <x v="11"/>
    <x v="3"/>
    <s v="High End"/>
    <x v="2"/>
    <x v="37"/>
    <n v="647"/>
    <x v="1629"/>
    <n v="1483043.0612504815"/>
    <n v="3600.6010079998096"/>
    <n v="2329588.852175877"/>
    <n v="1308.4169875199309"/>
    <n v="846545.79092539544"/>
    <x v="1629"/>
    <x v="1548"/>
    <m/>
  </r>
  <r>
    <x v="11"/>
    <x v="3"/>
    <s v="High End"/>
    <x v="2"/>
    <x v="70"/>
    <n v="472"/>
    <x v="1630"/>
    <n v="575534.70945596951"/>
    <n v="2779.9457999998526"/>
    <n v="1312134.4175999304"/>
    <n v="1560.5926019999172"/>
    <n v="736599.70814396092"/>
    <x v="1630"/>
    <x v="1584"/>
    <m/>
  </r>
  <r>
    <x v="11"/>
    <x v="3"/>
    <s v="High End"/>
    <x v="2"/>
    <x v="56"/>
    <n v="487"/>
    <x v="1631"/>
    <n v="520207.84361243219"/>
    <n v="2512.8835179998664"/>
    <n v="1223774.273265935"/>
    <n v="1444.6949274199235"/>
    <n v="703566.42965350277"/>
    <x v="1631"/>
    <x v="1585"/>
    <m/>
  </r>
  <r>
    <x v="11"/>
    <x v="3"/>
    <s v="High End"/>
    <x v="2"/>
    <x v="115"/>
    <n v="481"/>
    <x v="1632"/>
    <n v="496755.66371038376"/>
    <n v="2443.8408309998708"/>
    <n v="1175487.4397109379"/>
    <n v="1411.0847733899254"/>
    <n v="678731.77600055421"/>
    <x v="1632"/>
    <x v="1586"/>
    <m/>
  </r>
  <r>
    <x v="11"/>
    <x v="3"/>
    <s v="High End"/>
    <x v="2"/>
    <x v="84"/>
    <n v="1002"/>
    <x v="1633"/>
    <n v="2181814.6193998847"/>
    <n v="5204.1671999997243"/>
    <n v="5214575.5343997236"/>
    <n v="3026.7074999998395"/>
    <n v="3032760.9149998389"/>
    <x v="1633"/>
    <x v="1554"/>
    <m/>
  </r>
  <r>
    <x v="11"/>
    <x v="3"/>
    <s v="High End"/>
    <x v="2"/>
    <x v="100"/>
    <n v="965"/>
    <x v="1634"/>
    <n v="1998612.522899895"/>
    <n v="5020.8870599997363"/>
    <n v="4845156.0128997453"/>
    <n v="2949.785999999845"/>
    <n v="2846543.4899998503"/>
    <x v="1634"/>
    <x v="1587"/>
    <m/>
  </r>
  <r>
    <x v="11"/>
    <x v="3"/>
    <s v="High End"/>
    <x v="2"/>
    <x v="9"/>
    <n v="385"/>
    <x v="1635"/>
    <n v="323493.47337998298"/>
    <n v="2098.4347999998895"/>
    <n v="807897.39799995744"/>
    <n v="1258.1920119999336"/>
    <n v="484403.92461997445"/>
    <x v="1635"/>
    <x v="1588"/>
    <m/>
  </r>
  <r>
    <x v="11"/>
    <x v="3"/>
    <s v="Low End"/>
    <x v="0"/>
    <x v="13"/>
    <n v="963"/>
    <x v="1636"/>
    <n v="2076014.448153337"/>
    <n v="4084.123364999778"/>
    <n v="3933010.8004947864"/>
    <n v="1928.3451218498953"/>
    <n v="1856996.3523414494"/>
    <x v="1636"/>
    <x v="1589"/>
    <m/>
  </r>
  <r>
    <x v="11"/>
    <x v="3"/>
    <s v="Low End"/>
    <x v="0"/>
    <x v="62"/>
    <n v="804"/>
    <x v="1637"/>
    <n v="1504522.4881481186"/>
    <n v="3640.0310549998026"/>
    <n v="2926584.9682198414"/>
    <n v="1768.7344279499039"/>
    <n v="1422062.4800717228"/>
    <x v="1637"/>
    <x v="1590"/>
    <m/>
  </r>
  <r>
    <x v="11"/>
    <x v="4"/>
    <s v="Low End"/>
    <x v="0"/>
    <x v="0"/>
    <n v="676"/>
    <x v="1638"/>
    <n v="1128714.7540358987"/>
    <n v="3328.6999409998193"/>
    <n v="2250201.1601158776"/>
    <n v="1659.0035592899098"/>
    <n v="1121486.4060799789"/>
    <x v="1638"/>
    <x v="1591"/>
    <m/>
  </r>
  <r>
    <x v="11"/>
    <x v="4"/>
    <s v="Low End"/>
    <x v="0"/>
    <x v="14"/>
    <n v="563"/>
    <x v="1639"/>
    <n v="826512.33902720502"/>
    <n v="3015.9688249998362"/>
    <n v="1697990.4484749078"/>
    <n v="1547.9184892499161"/>
    <n v="871478.10944770277"/>
    <x v="1639"/>
    <x v="1559"/>
    <m/>
  </r>
  <r>
    <x v="11"/>
    <x v="4"/>
    <s v="Low End"/>
    <x v="0"/>
    <x v="118"/>
    <n v="498"/>
    <x v="1640"/>
    <n v="677337.60943676345"/>
    <n v="2844.7473599998461"/>
    <n v="1416684.1852799235"/>
    <n v="1484.6316783999196"/>
    <n v="739346.57584316004"/>
    <x v="1640"/>
    <x v="1592"/>
    <m/>
  </r>
  <r>
    <x v="11"/>
    <x v="4"/>
    <s v="Low End"/>
    <x v="0"/>
    <x v="109"/>
    <n v="515"/>
    <x v="1641"/>
    <n v="622807.11091421626"/>
    <n v="2613.3522449998582"/>
    <n v="1345876.406174927"/>
    <n v="1404.0180490499238"/>
    <n v="723069.29526071076"/>
    <x v="1641"/>
    <x v="1562"/>
    <m/>
  </r>
  <r>
    <x v="11"/>
    <x v="4"/>
    <s v="Low End"/>
    <x v="0"/>
    <x v="0"/>
    <n v="312"/>
    <x v="1642"/>
    <n v="218439.52893358812"/>
    <n v="1825.2006299999009"/>
    <n v="569462.59655996913"/>
    <n v="1125.0739346999389"/>
    <n v="351023.067626381"/>
    <x v="1642"/>
    <x v="1564"/>
    <m/>
  </r>
  <r>
    <x v="11"/>
    <x v="4"/>
    <s v="High End"/>
    <x v="1"/>
    <x v="7"/>
    <n v="865"/>
    <x v="1643"/>
    <n v="1833689.6996633005"/>
    <n v="4228.2954359997702"/>
    <n v="3657475.5521398014"/>
    <n v="2108.4229508398853"/>
    <n v="1823785.8524765009"/>
    <x v="1643"/>
    <x v="1593"/>
    <m/>
  </r>
  <r>
    <x v="11"/>
    <x v="4"/>
    <s v="High End"/>
    <x v="1"/>
    <x v="41"/>
    <n v="794"/>
    <x v="1644"/>
    <n v="1569141.1896140738"/>
    <n v="3992.3056439997813"/>
    <n v="3169890.6813358264"/>
    <n v="2016.0572943598897"/>
    <n v="1600749.4917217526"/>
    <x v="1644"/>
    <x v="1594"/>
    <m/>
  </r>
  <r>
    <x v="11"/>
    <x v="4"/>
    <s v="High End"/>
    <x v="1"/>
    <x v="110"/>
    <n v="755"/>
    <x v="1645"/>
    <n v="1427347.9180236228"/>
    <n v="3840.0417539997925"/>
    <n v="2899231.5242698435"/>
    <n v="1949.5147102598946"/>
    <n v="1471883.6062462206"/>
    <x v="1645"/>
    <x v="1595"/>
    <m/>
  </r>
  <r>
    <x v="11"/>
    <x v="4"/>
    <s v="High End"/>
    <x v="1"/>
    <x v="53"/>
    <n v="742"/>
    <x v="1646"/>
    <n v="1381926.0509425648"/>
    <n v="3795.4491319997937"/>
    <n v="2816223.2559438469"/>
    <n v="1933.015101079895"/>
    <n v="1434297.205001282"/>
    <x v="1646"/>
    <x v="1596"/>
    <m/>
  </r>
  <r>
    <x v="11"/>
    <x v="4"/>
    <s v="High End"/>
    <x v="1"/>
    <x v="53"/>
    <n v="639"/>
    <x v="1647"/>
    <n v="1079364.0399910514"/>
    <n v="3505.1838789998096"/>
    <n v="2239812.4986808784"/>
    <n v="1816.0382765099014"/>
    <n v="1160448.458689827"/>
    <x v="1647"/>
    <x v="1597"/>
    <m/>
  </r>
  <r>
    <x v="11"/>
    <x v="4"/>
    <s v="High End"/>
    <x v="1"/>
    <x v="119"/>
    <n v="517"/>
    <x v="1648"/>
    <n v="660983.63099534425"/>
    <n v="2814.8990939998475"/>
    <n v="1455302.8315979212"/>
    <n v="1536.4007748599167"/>
    <n v="794319.20060257695"/>
    <x v="1648"/>
    <x v="1598"/>
    <m/>
  </r>
  <r>
    <x v="11"/>
    <x v="4"/>
    <s v="High End"/>
    <x v="1"/>
    <x v="19"/>
    <n v="457"/>
    <x v="1649"/>
    <n v="446700.76263089583"/>
    <n v="2311.3192759998747"/>
    <n v="1056272.9091319428"/>
    <n v="1333.8559004399276"/>
    <n v="609572.14650104695"/>
    <x v="1649"/>
    <x v="1599"/>
    <m/>
  </r>
  <r>
    <x v="11"/>
    <x v="4"/>
    <s v="High End"/>
    <x v="1"/>
    <x v="17"/>
    <n v="454"/>
    <x v="1650"/>
    <n v="436354.60217181646"/>
    <n v="2279.0180159998772"/>
    <n v="1034674.1792639443"/>
    <n v="1317.884531039929"/>
    <n v="598319.57709212787"/>
    <x v="1650"/>
    <x v="1570"/>
    <m/>
  </r>
  <r>
    <x v="11"/>
    <x v="4"/>
    <s v="High End"/>
    <x v="1"/>
    <x v="52"/>
    <n v="406"/>
    <x v="1651"/>
    <n v="357157.48133126041"/>
    <n v="2154.7065479998819"/>
    <n v="874810.85848795203"/>
    <n v="1275.0083181199302"/>
    <n v="517653.37715669163"/>
    <x v="1651"/>
    <x v="1600"/>
    <m/>
  </r>
  <r>
    <x v="11"/>
    <x v="4"/>
    <s v="High End"/>
    <x v="1"/>
    <x v="1"/>
    <n v="373"/>
    <x v="1652"/>
    <n v="310176.87525328324"/>
    <n v="2066.831909999888"/>
    <n v="770928.30242995825"/>
    <n v="1235.2585178999329"/>
    <n v="460751.427176675"/>
    <x v="1652"/>
    <x v="1572"/>
    <m/>
  </r>
  <r>
    <x v="11"/>
    <x v="4"/>
    <s v="High End"/>
    <x v="1"/>
    <x v="5"/>
    <n v="359"/>
    <x v="1653"/>
    <n v="283273.07939748478"/>
    <n v="1990.8677499998928"/>
    <n v="714721.5222499615"/>
    <n v="1201.8062474999351"/>
    <n v="431448.44285247673"/>
    <x v="1653"/>
    <x v="1601"/>
    <m/>
  </r>
  <r>
    <x v="11"/>
    <x v="4"/>
    <s v="High End"/>
    <x v="1"/>
    <x v="19"/>
    <n v="371"/>
    <x v="1654"/>
    <n v="233118.91818318743"/>
    <n v="1726.2383199999065"/>
    <n v="640434.41671996529"/>
    <n v="1097.8854407999404"/>
    <n v="407315.49853677786"/>
    <x v="1654"/>
    <x v="1602"/>
    <m/>
  </r>
  <r>
    <x v="11"/>
    <x v="4"/>
    <s v="Low End"/>
    <x v="3"/>
    <x v="23"/>
    <n v="693"/>
    <x v="1655"/>
    <n v="1102122.9117359407"/>
    <n v="3040.9191999998366"/>
    <n v="2107357.0055998866"/>
    <n v="1450.5542479999222"/>
    <n v="1005234.0938639459"/>
    <x v="1655"/>
    <x v="1575"/>
    <m/>
  </r>
  <r>
    <x v="11"/>
    <x v="4"/>
    <s v="Low End"/>
    <x v="3"/>
    <x v="28"/>
    <n v="643"/>
    <x v="1656"/>
    <n v="968380.35212026746"/>
    <n v="2929.9231039998413"/>
    <n v="1883940.5558718978"/>
    <n v="1423.8883417599229"/>
    <n v="915560.20375163038"/>
    <x v="1656"/>
    <x v="1576"/>
    <m/>
  </r>
  <r>
    <x v="11"/>
    <x v="4"/>
    <s v="Low End"/>
    <x v="3"/>
    <x v="81"/>
    <n v="578"/>
    <x v="1657"/>
    <n v="812404.0711776762"/>
    <n v="2784.3089539998496"/>
    <n v="1609330.575411913"/>
    <n v="1378.7655782599254"/>
    <n v="796926.50423423678"/>
    <x v="1657"/>
    <x v="1603"/>
    <m/>
  </r>
  <r>
    <x v="11"/>
    <x v="4"/>
    <s v="Low End"/>
    <x v="3"/>
    <x v="45"/>
    <n v="370"/>
    <x v="1658"/>
    <n v="281599.48176278471"/>
    <n v="1884.1583239998977"/>
    <n v="697138.57987996214"/>
    <n v="1123.0786435599389"/>
    <n v="415539.09811717743"/>
    <x v="1658"/>
    <x v="1604"/>
    <m/>
  </r>
  <r>
    <x v="11"/>
    <x v="4"/>
    <s v="Low End"/>
    <x v="3"/>
    <x v="29"/>
    <n v="332"/>
    <x v="1659"/>
    <n v="182045.98537167016"/>
    <n v="1578.228003999915"/>
    <n v="523971.69732797181"/>
    <n v="1029.8967227599446"/>
    <n v="341925.71195630165"/>
    <x v="1659"/>
    <x v="1605"/>
    <m/>
  </r>
  <r>
    <x v="11"/>
    <x v="4"/>
    <s v="High End"/>
    <x v="2"/>
    <x v="84"/>
    <n v="999"/>
    <x v="1660"/>
    <n v="2489565.3504320253"/>
    <n v="5061.6348639997259"/>
    <n v="5056573.2291357266"/>
    <n v="2569.577456159861"/>
    <n v="2567007.8787037013"/>
    <x v="1660"/>
    <x v="1606"/>
    <m/>
  </r>
  <r>
    <x v="11"/>
    <x v="4"/>
    <s v="High End"/>
    <x v="2"/>
    <x v="84"/>
    <n v="881"/>
    <x v="1661"/>
    <n v="1968806.6348622132"/>
    <n v="4602.793511999751"/>
    <n v="4055061.0840717806"/>
    <n v="2368.0527232798722"/>
    <n v="2086254.4492095674"/>
    <x v="1661"/>
    <x v="1607"/>
    <m/>
  </r>
  <r>
    <x v="11"/>
    <x v="4"/>
    <s v="High End"/>
    <x v="2"/>
    <x v="96"/>
    <n v="801"/>
    <x v="1662"/>
    <n v="1672854.3925227891"/>
    <n v="4344.3684479997637"/>
    <n v="3479839.1268478106"/>
    <n v="2255.9110291198772"/>
    <n v="1806984.7343250215"/>
    <x v="1662"/>
    <x v="1608"/>
    <m/>
  </r>
  <r>
    <x v="11"/>
    <x v="4"/>
    <s v="High End"/>
    <x v="2"/>
    <x v="46"/>
    <n v="751"/>
    <x v="1663"/>
    <n v="1516562.963269037"/>
    <n v="4224.442351999769"/>
    <n v="3172556.2063518264"/>
    <n v="2205.0509228798796"/>
    <n v="1655993.2430827895"/>
    <x v="1663"/>
    <x v="1609"/>
    <m/>
  </r>
  <r>
    <x v="11"/>
    <x v="5"/>
    <s v="High End"/>
    <x v="2"/>
    <x v="70"/>
    <n v="717"/>
    <x v="1664"/>
    <n v="1245409.3228885424"/>
    <n v="3716.3753429997982"/>
    <n v="2664641.1209308552"/>
    <n v="1979.4027866698925"/>
    <n v="1419231.7980423127"/>
    <x v="1664"/>
    <x v="1610"/>
    <m/>
  </r>
  <r>
    <x v="11"/>
    <x v="5"/>
    <s v="High End"/>
    <x v="2"/>
    <x v="37"/>
    <n v="643"/>
    <x v="1665"/>
    <n v="1011374.6008236251"/>
    <n v="3422.5336959998144"/>
    <n v="2200689.1665278808"/>
    <n v="1849.6338502398999"/>
    <n v="1189314.5657042558"/>
    <x v="1665"/>
    <x v="1611"/>
    <m/>
  </r>
  <r>
    <x v="11"/>
    <x v="5"/>
    <s v="High End"/>
    <x v="2"/>
    <x v="120"/>
    <n v="459"/>
    <x v="1666"/>
    <n v="545892.82734174049"/>
    <n v="2733.9348129998525"/>
    <n v="1254876.0791669323"/>
    <n v="1544.6258209699167"/>
    <n v="708983.25182519178"/>
    <x v="1666"/>
    <x v="1612"/>
    <m/>
  </r>
  <r>
    <x v="11"/>
    <x v="5"/>
    <s v="High End"/>
    <x v="2"/>
    <x v="10"/>
    <n v="495"/>
    <x v="1667"/>
    <n v="531301.45732782118"/>
    <n v="2532.9131529998626"/>
    <n v="1253792.010734932"/>
    <n v="1459.576875569921"/>
    <n v="722490.55340711086"/>
    <x v="1667"/>
    <x v="1613"/>
    <m/>
  </r>
  <r>
    <x v="11"/>
    <x v="5"/>
    <s v="High End"/>
    <x v="2"/>
    <x v="9"/>
    <n v="383"/>
    <x v="1668"/>
    <n v="328903.02348148229"/>
    <n v="2144.6665499998844"/>
    <n v="821407.28864995576"/>
    <n v="1285.9119194999307"/>
    <n v="492504.26516847347"/>
    <x v="1668"/>
    <x v="1614"/>
    <m/>
  </r>
  <r>
    <x v="11"/>
    <x v="5"/>
    <s v="Low End"/>
    <x v="0"/>
    <x v="0"/>
    <n v="1093.5173112025318"/>
    <x v="1669"/>
    <n v="3678482.3026882643"/>
    <n v="5666.7907867378672"/>
    <n v="6196733.8242608719"/>
    <n v="2302.8913175625066"/>
    <n v="2518251.5215726076"/>
    <x v="1669"/>
    <x v="1615"/>
    <m/>
  </r>
  <r>
    <x v="11"/>
    <x v="5"/>
    <s v="Low End"/>
    <x v="0"/>
    <x v="121"/>
    <n v="598.37748821795083"/>
    <x v="1670"/>
    <n v="1128611.6653527373"/>
    <n v="3325.0231470581698"/>
    <n v="1989618.9990032138"/>
    <n v="1438.9032853068602"/>
    <n v="861007.33365047653"/>
    <x v="1670"/>
    <x v="1616"/>
    <m/>
  </r>
  <r>
    <x v="11"/>
    <x v="5"/>
    <s v="Low End"/>
    <x v="0"/>
    <x v="61"/>
    <n v="1368.0083780258565"/>
    <x v="1671"/>
    <n v="3783179.4333788818"/>
    <n v="5711.6792286515893"/>
    <n v="7813625.0373916356"/>
    <n v="2946.2141232124641"/>
    <n v="4030445.6040127538"/>
    <x v="1671"/>
    <x v="1617"/>
    <m/>
  </r>
  <r>
    <x v="11"/>
    <x v="5"/>
    <s v="Low End"/>
    <x v="0"/>
    <x v="39"/>
    <n v="1296.5459185612501"/>
    <x v="1672"/>
    <n v="4335477.4773972584"/>
    <n v="7271.1648492642962"/>
    <n v="9427399.1084996499"/>
    <n v="3927.2975667169517"/>
    <n v="5091921.6311023915"/>
    <x v="1672"/>
    <x v="1618"/>
    <m/>
  </r>
  <r>
    <x v="11"/>
    <x v="5"/>
    <s v="Low End"/>
    <x v="0"/>
    <x v="25"/>
    <n v="819.80115758750298"/>
    <x v="1673"/>
    <n v="1763208.7967120234"/>
    <n v="5150.2672275663554"/>
    <n v="4222195.0350438775"/>
    <n v="2999.4910541089225"/>
    <n v="2458986.2383318543"/>
    <x v="1673"/>
    <x v="1619"/>
    <m/>
  </r>
  <r>
    <x v="11"/>
    <x v="5"/>
    <s v="Low End"/>
    <x v="0"/>
    <x v="62"/>
    <n v="1082.6688664174208"/>
    <x v="1674"/>
    <n v="2909696.369233124"/>
    <n v="6454.6117054933475"/>
    <n v="6988207.1383510977"/>
    <n v="3767.0897313357414"/>
    <n v="4078510.7691179737"/>
    <x v="1674"/>
    <x v="1620"/>
    <m/>
  </r>
  <r>
    <x v="11"/>
    <x v="5"/>
    <s v="Low End"/>
    <x v="0"/>
    <x v="0"/>
    <n v="604.34309291416662"/>
    <x v="1675"/>
    <n v="747279.52221258299"/>
    <n v="3441.9250210154828"/>
    <n v="2080103.6127791549"/>
    <n v="2205.4096525528912"/>
    <n v="1332824.0905665718"/>
    <x v="1675"/>
    <x v="1621"/>
    <m/>
  </r>
  <r>
    <x v="11"/>
    <x v="5"/>
    <s v="High End"/>
    <x v="1"/>
    <x v="11"/>
    <n v="987.17332870267512"/>
    <x v="1676"/>
    <n v="3102777.932049694"/>
    <n v="5970.7262832482338"/>
    <n v="5894141.7398067107"/>
    <n v="2827.6329258463406"/>
    <n v="2791363.8077570167"/>
    <x v="1676"/>
    <x v="1622"/>
    <m/>
  </r>
  <r>
    <x v="11"/>
    <x v="5"/>
    <s v="High End"/>
    <x v="1"/>
    <x v="75"/>
    <n v="1098.3699614606433"/>
    <x v="1677"/>
    <n v="3924732.5347726913"/>
    <n v="6970.5559719340936"/>
    <n v="7656249.2942525074"/>
    <n v="3397.3222961392171"/>
    <n v="3731516.7594798161"/>
    <x v="1677"/>
    <x v="1623"/>
    <m/>
  </r>
  <r>
    <x v="11"/>
    <x v="5"/>
    <s v="High End"/>
    <x v="1"/>
    <x v="17"/>
    <n v="509.24062129309107"/>
    <x v="1678"/>
    <n v="725354.8425385108"/>
    <n v="2827.3609476112943"/>
    <n v="1439807.0455813983"/>
    <n v="1402.9756723426974"/>
    <n v="714452.2030428875"/>
    <x v="1678"/>
    <x v="1624"/>
    <m/>
  </r>
  <r>
    <x v="11"/>
    <x v="5"/>
    <s v="High End"/>
    <x v="1"/>
    <x v="53"/>
    <n v="939.51096272790187"/>
    <x v="1679"/>
    <n v="2759045.0824554618"/>
    <n v="5893.574254556589"/>
    <n v="5537077.6218068376"/>
    <n v="2956.8920955272988"/>
    <n v="2778032.5393513758"/>
    <x v="1679"/>
    <x v="1625"/>
    <m/>
  </r>
  <r>
    <x v="11"/>
    <x v="5"/>
    <s v="High End"/>
    <x v="1"/>
    <x v="17"/>
    <n v="677.00565050481225"/>
    <x v="1680"/>
    <n v="1399397.4878425992"/>
    <n v="4200.2705481256353"/>
    <n v="2843606.8947299998"/>
    <n v="2133.2309498606396"/>
    <n v="1444209.4068874007"/>
    <x v="1680"/>
    <x v="1626"/>
    <m/>
  </r>
  <r>
    <x v="11"/>
    <x v="5"/>
    <s v="High End"/>
    <x v="1"/>
    <x v="53"/>
    <n v="1145.8947779626176"/>
    <x v="1681"/>
    <n v="4363286.4098550174"/>
    <n v="7905.6689184006818"/>
    <n v="9059064.7298967168"/>
    <n v="4097.9140583838926"/>
    <n v="4695778.3200416993"/>
    <x v="1681"/>
    <x v="1627"/>
    <m/>
  </r>
  <r>
    <x v="11"/>
    <x v="5"/>
    <s v="High End"/>
    <x v="1"/>
    <x v="122"/>
    <n v="579.57896818910001"/>
    <x v="1682"/>
    <n v="902403.64998315019"/>
    <n v="3305.1537464726221"/>
    <n v="1915597.5980869406"/>
    <n v="1748.1551328018759"/>
    <n v="1013193.9481037904"/>
    <x v="1682"/>
    <x v="1628"/>
    <m/>
  </r>
  <r>
    <x v="11"/>
    <x v="5"/>
    <s v="High End"/>
    <x v="1"/>
    <x v="41"/>
    <n v="1443.3722145224722"/>
    <x v="1683"/>
    <n v="4639970.3614829844"/>
    <n v="7395.639213981528"/>
    <n v="10674660.150093753"/>
    <n v="4180.9657466679837"/>
    <n v="6034689.7886107685"/>
    <x v="1683"/>
    <x v="1629"/>
    <m/>
  </r>
  <r>
    <x v="11"/>
    <x v="5"/>
    <s v="High End"/>
    <x v="1"/>
    <x v="19"/>
    <n v="588.12686213792711"/>
    <x v="1684"/>
    <n v="871107.38430078258"/>
    <n v="3507.0946210529019"/>
    <n v="2062616.5547006456"/>
    <n v="2025.9390398672715"/>
    <n v="1191509.170399863"/>
    <x v="1684"/>
    <x v="1630"/>
    <m/>
  </r>
  <r>
    <x v="11"/>
    <x v="5"/>
    <s v="High End"/>
    <x v="1"/>
    <x v="73"/>
    <n v="1190.0517604450151"/>
    <x v="1685"/>
    <n v="3602546.2273853491"/>
    <n v="7285.3051132648934"/>
    <n v="8669890.1754199564"/>
    <n v="4258.0870147527821"/>
    <n v="5067343.9480346069"/>
    <x v="1685"/>
    <x v="1631"/>
    <m/>
  </r>
  <r>
    <x v="11"/>
    <x v="5"/>
    <s v="High End"/>
    <x v="1"/>
    <x v="20"/>
    <n v="1754.6410230026313"/>
    <x v="1686"/>
    <n v="5952102.0859671002"/>
    <n v="8607.8687548284306"/>
    <n v="15103719.637844544"/>
    <n v="5215.6637351477893"/>
    <n v="9151617.5518774427"/>
    <x v="1686"/>
    <x v="1632"/>
    <m/>
  </r>
  <r>
    <x v="11"/>
    <x v="5"/>
    <s v="High End"/>
    <x v="1"/>
    <x v="19"/>
    <n v="689.12947379226671"/>
    <x v="1687"/>
    <n v="838348.74915991246"/>
    <n v="3641.8933821088567"/>
    <n v="2509736.0700202151"/>
    <n v="2425.3603777279895"/>
    <n v="1671387.3208603025"/>
    <x v="1687"/>
    <x v="1633"/>
    <m/>
  </r>
  <r>
    <x v="11"/>
    <x v="5"/>
    <s v="Low End"/>
    <x v="3"/>
    <x v="66"/>
    <n v="973.37960490021396"/>
    <x v="1688"/>
    <n v="2499591.4038987989"/>
    <n v="5144.1877407853144"/>
    <n v="5007247.4306581337"/>
    <n v="2576.2364591729938"/>
    <n v="2507656.0267593348"/>
    <x v="1688"/>
    <x v="1634"/>
    <m/>
  </r>
  <r>
    <x v="11"/>
    <x v="5"/>
    <s v="Low End"/>
    <x v="3"/>
    <x v="23"/>
    <n v="1134.9375925174797"/>
    <x v="1689"/>
    <n v="3541807.6334272302"/>
    <n v="6861.2330795083362"/>
    <n v="7787071.3529584846"/>
    <n v="3740.5261289429632"/>
    <n v="4245263.7195312548"/>
    <x v="1689"/>
    <x v="1635"/>
    <m/>
  </r>
  <r>
    <x v="11"/>
    <x v="5"/>
    <s v="Low End"/>
    <x v="3"/>
    <x v="43"/>
    <n v="971.24620648913151"/>
    <x v="1690"/>
    <n v="2477965.3763334923"/>
    <n v="5889.1569758319765"/>
    <n v="5719821.3721958129"/>
    <n v="3337.8313080686385"/>
    <n v="3241855.9958623205"/>
    <x v="1690"/>
    <x v="1636"/>
    <m/>
  </r>
  <r>
    <x v="11"/>
    <x v="5"/>
    <s v="Low End"/>
    <x v="3"/>
    <x v="25"/>
    <n v="1109.5039061544389"/>
    <x v="1691"/>
    <n v="3025333.9154707594"/>
    <n v="6628.7678111514633"/>
    <n v="7354643.7794633592"/>
    <n v="3902.0230933643734"/>
    <n v="4329309.8639925998"/>
    <x v="1691"/>
    <x v="1637"/>
    <m/>
  </r>
  <r>
    <x v="11"/>
    <x v="5"/>
    <s v="Low End"/>
    <x v="3"/>
    <x v="117"/>
    <n v="708.85456290939669"/>
    <x v="1692"/>
    <n v="1120207.287211878"/>
    <n v="4293.8418733657008"/>
    <n v="3043709.4043467091"/>
    <n v="2713.5356359139164"/>
    <n v="1923502.1171348311"/>
    <x v="1692"/>
    <x v="1638"/>
    <m/>
  </r>
  <r>
    <x v="11"/>
    <x v="5"/>
    <s v="Low End"/>
    <x v="3"/>
    <x v="29"/>
    <n v="718.19417858569"/>
    <x v="1693"/>
    <n v="727995.89309660159"/>
    <n v="3196.7026603874801"/>
    <n v="2295853.2413596762"/>
    <n v="2183.0549383602511"/>
    <n v="1567857.3482630746"/>
    <x v="1693"/>
    <x v="1639"/>
    <m/>
  </r>
  <r>
    <x v="11"/>
    <x v="5"/>
    <s v="High End"/>
    <x v="2"/>
    <x v="10"/>
    <n v="668.020269317513"/>
    <x v="1694"/>
    <n v="1396133.7424909782"/>
    <n v="3582.8549782640971"/>
    <n v="2393419.7475055745"/>
    <n v="1492.8978218482494"/>
    <n v="997286.00501459627"/>
    <x v="1694"/>
    <x v="1640"/>
    <m/>
  </r>
  <r>
    <x v="11"/>
    <x v="5"/>
    <s v="High End"/>
    <x v="2"/>
    <x v="120"/>
    <n v="660.46376030809813"/>
    <x v="1695"/>
    <n v="1332205.9232203849"/>
    <n v="3464.9105776415736"/>
    <n v="2288447.8692404581"/>
    <n v="1447.83408793542"/>
    <n v="956241.94602007326"/>
    <x v="1695"/>
    <x v="1641"/>
    <m/>
  </r>
  <r>
    <x v="12"/>
    <x v="0"/>
    <s v="High End"/>
    <x v="2"/>
    <x v="37"/>
    <n v="879.73304537573972"/>
    <x v="1696"/>
    <n v="2051388.4636168748"/>
    <n v="4053.8577788902562"/>
    <n v="3566312.6493432573"/>
    <n v="1722.0271464047919"/>
    <n v="1514924.1857263825"/>
    <x v="1696"/>
    <x v="1642"/>
    <m/>
  </r>
  <r>
    <x v="12"/>
    <x v="0"/>
    <s v="High End"/>
    <x v="2"/>
    <x v="70"/>
    <n v="1096.1593334702388"/>
    <x v="1697"/>
    <n v="2632476.2528254013"/>
    <n v="4817.1808189646281"/>
    <n v="5280397.7157218857"/>
    <n v="2415.6355577556892"/>
    <n v="2647921.4628964844"/>
    <x v="1697"/>
    <x v="1643"/>
    <m/>
  </r>
  <r>
    <x v="12"/>
    <x v="0"/>
    <s v="High End"/>
    <x v="2"/>
    <x v="76"/>
    <n v="1410.2992939744831"/>
    <x v="1698"/>
    <n v="4308530.2685250212"/>
    <n v="6169.0712038750535"/>
    <n v="8700236.7633033022"/>
    <n v="3114.0244581713173"/>
    <n v="4391706.4947782811"/>
    <x v="1698"/>
    <x v="1644"/>
    <m/>
  </r>
  <r>
    <x v="12"/>
    <x v="0"/>
    <s v="High End"/>
    <x v="2"/>
    <x v="100"/>
    <n v="832.49548999316892"/>
    <x v="1699"/>
    <n v="1605547.0751910117"/>
    <n v="4226.7092792102894"/>
    <n v="3518716.4124548435"/>
    <n v="2298.1137558829669"/>
    <n v="1913169.3372638319"/>
    <x v="1699"/>
    <x v="1645"/>
    <m/>
  </r>
  <r>
    <x v="12"/>
    <x v="0"/>
    <s v="High End"/>
    <x v="2"/>
    <x v="46"/>
    <n v="1214.1030873625016"/>
    <x v="1700"/>
    <n v="3431719.0844615083"/>
    <n v="6591.2749187521804"/>
    <n v="8002487.2285120441"/>
    <n v="3764.7282109956582"/>
    <n v="4570768.1440505357"/>
    <x v="1700"/>
    <x v="1646"/>
    <m/>
  </r>
  <r>
    <x v="12"/>
    <x v="0"/>
    <s v="High End"/>
    <x v="2"/>
    <x v="84"/>
    <n v="1596.9047037883533"/>
    <x v="1701"/>
    <n v="5815345.5421382692"/>
    <n v="8945.7565725709101"/>
    <n v="14285520.749684064"/>
    <n v="5304.1206450528398"/>
    <n v="8470175.2075457945"/>
    <x v="1701"/>
    <x v="1647"/>
    <m/>
  </r>
  <r>
    <x v="12"/>
    <x v="0"/>
    <s v="High End"/>
    <x v="2"/>
    <x v="123"/>
    <n v="1343.1783413292621"/>
    <x v="1702"/>
    <n v="4750221.1926491177"/>
    <n v="8766.9310357397171"/>
    <n v="11775551.887132904"/>
    <n v="5230.378184576176"/>
    <n v="7025330.6944837859"/>
    <x v="1702"/>
    <x v="1648"/>
    <m/>
  </r>
  <r>
    <x v="12"/>
    <x v="0"/>
    <s v="High End"/>
    <x v="2"/>
    <x v="30"/>
    <n v="1661.0187486034342"/>
    <x v="1703"/>
    <n v="5770387.495615798"/>
    <n v="8696.7816820348999"/>
    <n v="14445517.42637088"/>
    <n v="5222.7766471925934"/>
    <n v="8675129.9307550825"/>
    <x v="1703"/>
    <x v="1649"/>
    <m/>
  </r>
  <r>
    <x v="12"/>
    <x v="0"/>
    <s v="High End"/>
    <x v="2"/>
    <x v="123"/>
    <n v="503.68395466352194"/>
    <x v="1704"/>
    <n v="534219.23282522301"/>
    <n v="2947.1811043355101"/>
    <n v="1484447.8337413156"/>
    <n v="1886.5572193001019"/>
    <n v="950228.60091609263"/>
    <x v="1704"/>
    <x v="1650"/>
    <m/>
  </r>
  <r>
    <x v="12"/>
    <x v="0"/>
    <s v="Low End"/>
    <x v="0"/>
    <x v="0"/>
    <n v="1204.2463500370379"/>
    <x v="1705"/>
    <n v="5432736.5963534759"/>
    <n v="7056.8273510982026"/>
    <n v="8498158.5804015491"/>
    <n v="2545.5107121178262"/>
    <n v="3065421.9840480732"/>
    <x v="1705"/>
    <x v="1651"/>
    <m/>
  </r>
  <r>
    <x v="12"/>
    <x v="0"/>
    <s v="Low End"/>
    <x v="0"/>
    <x v="62"/>
    <n v="1326.8029105576745"/>
    <x v="1706"/>
    <n v="3034708.5836613467"/>
    <n v="3799.2307586509278"/>
    <n v="5040830.428458293"/>
    <n v="1511.9968676837948"/>
    <n v="2006121.8447969463"/>
    <x v="1706"/>
    <x v="1652"/>
    <m/>
  </r>
  <r>
    <x v="12"/>
    <x v="0"/>
    <s v="Low End"/>
    <x v="0"/>
    <x v="39"/>
    <n v="1335.9033075648094"/>
    <x v="1707"/>
    <n v="4238414.8707632767"/>
    <n v="6631.0250984281156"/>
    <n v="8858408.3615353853"/>
    <n v="3458.3292552765665"/>
    <n v="4619993.4907721085"/>
    <x v="1707"/>
    <x v="1653"/>
    <m/>
  </r>
  <r>
    <x v="12"/>
    <x v="0"/>
    <s v="Low End"/>
    <x v="0"/>
    <x v="61"/>
    <n v="1734.3604003886674"/>
    <x v="1708"/>
    <n v="4145278.891793387"/>
    <n v="5286.9032199751191"/>
    <n v="9169395.5854121819"/>
    <n v="2896.8123882976679"/>
    <n v="5024116.6936187949"/>
    <x v="1708"/>
    <x v="1654"/>
    <m/>
  </r>
  <r>
    <x v="12"/>
    <x v="0"/>
    <s v="Low End"/>
    <x v="0"/>
    <x v="121"/>
    <n v="812.95001903291495"/>
    <x v="1709"/>
    <n v="1492205.6158395361"/>
    <n v="4731.2665224319026"/>
    <n v="3846283.2094608084"/>
    <n v="2895.722416516679"/>
    <n v="2354077.5936212726"/>
    <x v="1709"/>
    <x v="1655"/>
    <m/>
  </r>
  <r>
    <x v="12"/>
    <x v="0"/>
    <s v="Low End"/>
    <x v="0"/>
    <x v="25"/>
    <n v="766.75187504630151"/>
    <x v="1710"/>
    <n v="1236738.5526515485"/>
    <n v="4270.0739613543928"/>
    <n v="3274087.2164548691"/>
    <n v="2657.1159851161656"/>
    <n v="2037348.6638033206"/>
    <x v="1710"/>
    <x v="1656"/>
    <m/>
  </r>
  <r>
    <x v="12"/>
    <x v="0"/>
    <s v="Low End"/>
    <x v="0"/>
    <x v="0"/>
    <n v="726.94052883101631"/>
    <x v="1711"/>
    <n v="996374.32048102142"/>
    <n v="3827.8719042688294"/>
    <n v="2782635.2263865722"/>
    <n v="2457.2311421100899"/>
    <n v="1786260.9059055508"/>
    <x v="1711"/>
    <x v="1657"/>
    <m/>
  </r>
  <r>
    <x v="12"/>
    <x v="0"/>
    <s v="High End"/>
    <x v="1"/>
    <x v="41"/>
    <n v="1109.8653279424127"/>
    <x v="1712"/>
    <n v="2813983.9397478304"/>
    <n v="4692.0127846454816"/>
    <n v="5207502.3079405501"/>
    <n v="2156.5845043831409"/>
    <n v="2393518.3681927198"/>
    <x v="1712"/>
    <x v="1658"/>
    <m/>
  </r>
  <r>
    <x v="12"/>
    <x v="0"/>
    <s v="High End"/>
    <x v="1"/>
    <x v="17"/>
    <n v="539.8122217573939"/>
    <x v="1713"/>
    <n v="859085.91467362246"/>
    <n v="2984.2876907431501"/>
    <n v="1610954.9687033023"/>
    <n v="1392.8344408022499"/>
    <n v="751869.05402967986"/>
    <x v="1713"/>
    <x v="1659"/>
    <m/>
  </r>
  <r>
    <x v="12"/>
    <x v="0"/>
    <s v="High End"/>
    <x v="1"/>
    <x v="75"/>
    <n v="921.43502383244561"/>
    <x v="1714"/>
    <n v="2602370.5308123888"/>
    <n v="5311.168035172027"/>
    <n v="4893896.2450668598"/>
    <n v="2486.9097168930316"/>
    <n v="2291525.714254471"/>
    <x v="1714"/>
    <x v="1660"/>
    <m/>
  </r>
  <r>
    <x v="12"/>
    <x v="0"/>
    <s v="High End"/>
    <x v="1"/>
    <x v="53"/>
    <n v="1357.8855657477145"/>
    <x v="1715"/>
    <n v="3796611.3309669858"/>
    <n v="5429.9236415873493"/>
    <n v="7373214.936023728"/>
    <n v="2633.9506769020695"/>
    <n v="3576603.6050567422"/>
    <x v="1715"/>
    <x v="1661"/>
    <m/>
  </r>
  <r>
    <x v="12"/>
    <x v="0"/>
    <s v="High End"/>
    <x v="1"/>
    <x v="11"/>
    <n v="795.32933448513518"/>
    <x v="1716"/>
    <n v="1903096.6561690711"/>
    <n v="4818.2938440366624"/>
    <n v="3832130.4363315026"/>
    <n v="2425.452823780493"/>
    <n v="1929033.7801624315"/>
    <x v="1716"/>
    <x v="1662"/>
    <m/>
  </r>
  <r>
    <x v="12"/>
    <x v="0"/>
    <s v="High End"/>
    <x v="1"/>
    <x v="53"/>
    <n v="1002.0786164329338"/>
    <x v="1717"/>
    <n v="2547144.1631285041"/>
    <n v="5309.1313101992228"/>
    <n v="5320166.9577852059"/>
    <n v="2767.2707003046726"/>
    <n v="2773022.7946567019"/>
    <x v="1717"/>
    <x v="1663"/>
    <m/>
  </r>
  <r>
    <x v="12"/>
    <x v="0"/>
    <s v="High End"/>
    <x v="1"/>
    <x v="73"/>
    <n v="1375.2513367639663"/>
    <x v="1718"/>
    <n v="4354955.3201339897"/>
    <n v="7029.8409261301749"/>
    <n v="9667798.1308985613"/>
    <n v="3863.1795285260009"/>
    <n v="5312842.8107645717"/>
    <x v="1718"/>
    <x v="1664"/>
    <m/>
  </r>
  <r>
    <x v="12"/>
    <x v="0"/>
    <s v="High End"/>
    <x v="1"/>
    <x v="17"/>
    <n v="795.67126467091282"/>
    <x v="1719"/>
    <n v="1811564.4593875674"/>
    <n v="5343.5545533861759"/>
    <n v="4251712.8093307931"/>
    <n v="3066.7795335708947"/>
    <n v="2440148.3499432257"/>
    <x v="1719"/>
    <x v="1665"/>
    <m/>
  </r>
  <r>
    <x v="12"/>
    <x v="0"/>
    <s v="High End"/>
    <x v="1"/>
    <x v="19"/>
    <n v="694.75331178968463"/>
    <x v="1720"/>
    <n v="1122711.8658149054"/>
    <n v="3840.9573775346694"/>
    <n v="2668517.8584852335"/>
    <n v="2224.9710313554774"/>
    <n v="1545805.9926703281"/>
    <x v="1720"/>
    <x v="1666"/>
    <m/>
  </r>
  <r>
    <x v="12"/>
    <x v="0"/>
    <s v="High End"/>
    <x v="1"/>
    <x v="20"/>
    <n v="1205.6286806247915"/>
    <x v="1721"/>
    <n v="3646540.0581480903"/>
    <n v="7225.4015982837082"/>
    <n v="8711151.3959230464"/>
    <n v="4200.8052886982823"/>
    <n v="5064611.3377749566"/>
    <x v="1721"/>
    <x v="1667"/>
    <m/>
  </r>
  <r>
    <x v="12"/>
    <x v="0"/>
    <s v="High End"/>
    <x v="1"/>
    <x v="122"/>
    <n v="920.33795367853077"/>
    <x v="1722"/>
    <n v="1845180.258885127"/>
    <n v="5049.2960889730275"/>
    <n v="4647058.8300424451"/>
    <n v="3044.4018525568699"/>
    <n v="2801878.5711573181"/>
    <x v="1722"/>
    <x v="1668"/>
    <m/>
  </r>
  <r>
    <x v="12"/>
    <x v="1"/>
    <s v="High End"/>
    <x v="1"/>
    <x v="19"/>
    <n v="720.06850166720801"/>
    <x v="1723"/>
    <n v="906146.10274686466"/>
    <n v="3640.3707623175869"/>
    <n v="2621316.3203351367"/>
    <n v="2381.95423576654"/>
    <n v="1715170.2175882719"/>
    <x v="1723"/>
    <x v="1669"/>
    <m/>
  </r>
  <r>
    <x v="12"/>
    <x v="1"/>
    <s v="Low End"/>
    <x v="3"/>
    <x v="66"/>
    <n v="1111.2438715092169"/>
    <x v="1724"/>
    <n v="2291693.6755631859"/>
    <n v="3721.8364522286565"/>
    <n v="4135867.9482987006"/>
    <n v="1659.5585541730647"/>
    <n v="1844174.2727355147"/>
    <x v="1724"/>
    <x v="1670"/>
    <m/>
  </r>
  <r>
    <x v="12"/>
    <x v="1"/>
    <s v="Low End"/>
    <x v="3"/>
    <x v="43"/>
    <n v="799.50953991731024"/>
    <x v="1725"/>
    <n v="1915501.2208839396"/>
    <n v="4724.2833157108744"/>
    <n v="3777109.5801830259"/>
    <n v="2328.4379564646902"/>
    <n v="1861608.3592990863"/>
    <x v="1725"/>
    <x v="1671"/>
    <m/>
  </r>
  <r>
    <x v="12"/>
    <x v="1"/>
    <s v="Low End"/>
    <x v="3"/>
    <x v="23"/>
    <n v="812.69065251945324"/>
    <x v="1726"/>
    <n v="1758553.8322135485"/>
    <n v="4513.3600563659984"/>
    <n v="3667965.5292633194"/>
    <n v="2349.4938586168441"/>
    <n v="1909411.697049771"/>
    <x v="1726"/>
    <x v="1672"/>
    <m/>
  </r>
  <r>
    <x v="12"/>
    <x v="1"/>
    <s v="Low End"/>
    <x v="3"/>
    <x v="25"/>
    <n v="1039.8398725872748"/>
    <x v="1727"/>
    <n v="3103390.9716898641"/>
    <n v="6615.7915526752922"/>
    <n v="6879363.8451978453"/>
    <n v="3631.3022543680731"/>
    <n v="3775972.8735079812"/>
    <x v="1727"/>
    <x v="1673"/>
    <m/>
  </r>
  <r>
    <x v="12"/>
    <x v="1"/>
    <s v="Low End"/>
    <x v="3"/>
    <x v="117"/>
    <n v="777.58918705924009"/>
    <x v="1728"/>
    <n v="1466854.2901019333"/>
    <n v="5177.7904397176335"/>
    <n v="4026193.8587831398"/>
    <n v="3291.3775181987262"/>
    <n v="2559339.5686812066"/>
    <x v="1728"/>
    <x v="1674"/>
    <m/>
  </r>
  <r>
    <x v="12"/>
    <x v="1"/>
    <s v="Low End"/>
    <x v="3"/>
    <x v="29"/>
    <n v="595.34784192391805"/>
    <x v="1729"/>
    <n v="717664.43974047143"/>
    <n v="3770.2497346244386"/>
    <n v="2244610.0430228841"/>
    <n v="2564.7957307579313"/>
    <n v="1526945.6032824125"/>
    <x v="1729"/>
    <x v="1675"/>
    <m/>
  </r>
  <r>
    <x v="12"/>
    <x v="1"/>
    <s v="High End"/>
    <x v="2"/>
    <x v="37"/>
    <n v="967.63967666485007"/>
    <x v="1730"/>
    <n v="2644993.8578017661"/>
    <n v="5081.1680177258941"/>
    <n v="4916739.7777520614"/>
    <n v="2347.7188614054039"/>
    <n v="2271745.9199502952"/>
    <x v="1730"/>
    <x v="1676"/>
    <m/>
  </r>
  <r>
    <x v="12"/>
    <x v="1"/>
    <s v="High End"/>
    <x v="2"/>
    <x v="100"/>
    <n v="875.63894881287047"/>
    <x v="1731"/>
    <n v="2484967.055520386"/>
    <n v="5474.1223861292992"/>
    <n v="4793354.7718632622"/>
    <n v="2636.2323415060796"/>
    <n v="2308387.7163428762"/>
    <x v="1731"/>
    <x v="1677"/>
    <m/>
  </r>
  <r>
    <x v="12"/>
    <x v="1"/>
    <s v="High End"/>
    <x v="2"/>
    <x v="120"/>
    <n v="697.53724096119458"/>
    <x v="1732"/>
    <n v="1505887.2247619666"/>
    <n v="4169.7007062937764"/>
    <n v="2908521.5263021053"/>
    <n v="2010.8378724085501"/>
    <n v="1402634.3015401387"/>
    <x v="1732"/>
    <x v="1678"/>
    <m/>
  </r>
  <r>
    <x v="12"/>
    <x v="1"/>
    <s v="High End"/>
    <x v="2"/>
    <x v="70"/>
    <n v="973.42527177923102"/>
    <x v="1733"/>
    <n v="2275236.8695071638"/>
    <n v="4749.035706779985"/>
    <n v="4622831.3735615797"/>
    <n v="2411.6843604886812"/>
    <n v="2347594.504054416"/>
    <x v="1733"/>
    <x v="1679"/>
    <m/>
  </r>
  <r>
    <x v="12"/>
    <x v="1"/>
    <s v="High End"/>
    <x v="2"/>
    <x v="84"/>
    <n v="1313.0523831918229"/>
    <x v="1734"/>
    <n v="4996460.9603612581"/>
    <n v="7764.7834164837695"/>
    <n v="10195567.369982358"/>
    <n v="3959.5574983710044"/>
    <n v="5199106.4096210999"/>
    <x v="1734"/>
    <x v="1680"/>
    <m/>
  </r>
  <r>
    <x v="12"/>
    <x v="1"/>
    <s v="High End"/>
    <x v="2"/>
    <x v="30"/>
    <n v="1269.0463732314518"/>
    <x v="1735"/>
    <n v="4542388.430581429"/>
    <n v="7490.276809831581"/>
    <n v="9505508.6200164165"/>
    <n v="3910.9053019056232"/>
    <n v="4963120.1894349875"/>
    <x v="1735"/>
    <x v="1681"/>
    <m/>
  </r>
  <r>
    <x v="12"/>
    <x v="1"/>
    <s v="High End"/>
    <x v="2"/>
    <x v="123"/>
    <n v="1452.9803982162434"/>
    <x v="1736"/>
    <n v="6345504.8882341152"/>
    <n v="9344.1042820976236"/>
    <n v="13576800.360776311"/>
    <n v="4976.8706318541672"/>
    <n v="7231295.4725421956"/>
    <x v="1736"/>
    <x v="1682"/>
    <m/>
  </r>
  <r>
    <x v="12"/>
    <x v="1"/>
    <s v="High End"/>
    <x v="2"/>
    <x v="10"/>
    <n v="975.54506424224314"/>
    <x v="1737"/>
    <n v="2776166.2782174014"/>
    <n v="6116.5555845858771"/>
    <n v="5966975.6107060807"/>
    <n v="3270.796449538851"/>
    <n v="3190809.3324886793"/>
    <x v="1737"/>
    <x v="1683"/>
    <m/>
  </r>
  <r>
    <x v="12"/>
    <x v="1"/>
    <s v="High End"/>
    <x v="2"/>
    <x v="46"/>
    <n v="1185.7162877663091"/>
    <x v="1738"/>
    <n v="2676774.7699812884"/>
    <n v="5085.6048434737195"/>
    <n v="6030084.4960500197"/>
    <n v="2828.0877648950959"/>
    <n v="3353309.7260687314"/>
    <x v="1738"/>
    <x v="1684"/>
    <m/>
  </r>
  <r>
    <x v="12"/>
    <x v="1"/>
    <s v="High End"/>
    <x v="2"/>
    <x v="76"/>
    <n v="1413.1479396037605"/>
    <x v="1739"/>
    <n v="3306954.0133658871"/>
    <n v="5298.3933626095841"/>
    <n v="7487413.6635819739"/>
    <n v="2958.2604432684284"/>
    <n v="4180459.6502160868"/>
    <x v="1739"/>
    <x v="1685"/>
    <m/>
  </r>
  <r>
    <x v="12"/>
    <x v="1"/>
    <s v="High End"/>
    <x v="2"/>
    <x v="123"/>
    <n v="805.87422781260079"/>
    <x v="1740"/>
    <n v="1327056.9324782228"/>
    <n v="4906.6980515397045"/>
    <n v="3954181.503394152"/>
    <n v="3259.9684668496993"/>
    <n v="2627124.570915929"/>
    <x v="1740"/>
    <x v="1686"/>
    <m/>
  </r>
  <r>
    <x v="12"/>
    <x v="1"/>
    <s v="Low End"/>
    <x v="0"/>
    <x v="39"/>
    <n v="1027.0573242195537"/>
    <x v="1741"/>
    <n v="2845746.325282692"/>
    <n v="4966.6817397395762"/>
    <n v="5101066.8578670472"/>
    <n v="2195.9052132734082"/>
    <n v="2255320.5325843552"/>
    <x v="1741"/>
    <x v="1687"/>
    <m/>
  </r>
  <r>
    <x v="12"/>
    <x v="1"/>
    <s v="Low End"/>
    <x v="0"/>
    <x v="25"/>
    <n v="557.83443342572502"/>
    <x v="1742"/>
    <n v="917486.99786172854"/>
    <n v="3032.7752970452098"/>
    <n v="1691786.4895347494"/>
    <n v="1388.0453505136986"/>
    <n v="774299.49167302088"/>
    <x v="1742"/>
    <x v="1688"/>
    <m/>
  </r>
  <r>
    <x v="12"/>
    <x v="1"/>
    <s v="Low End"/>
    <x v="0"/>
    <x v="121"/>
    <n v="713.88012632938171"/>
    <x v="1743"/>
    <n v="1575563.3622590762"/>
    <n v="4267.2489537216479"/>
    <n v="3046304.2221617321"/>
    <n v="2060.2070370902316"/>
    <n v="1470740.8599026559"/>
    <x v="1743"/>
    <x v="1689"/>
    <m/>
  </r>
  <r>
    <x v="12"/>
    <x v="1"/>
    <s v="Low End"/>
    <x v="0"/>
    <x v="0"/>
    <n v="1297.9395591718533"/>
    <x v="1744"/>
    <n v="4390933.0136081642"/>
    <n v="6807.4429979680053"/>
    <n v="8835649.5638701115"/>
    <n v="3424.4403129972297"/>
    <n v="4444716.5502619473"/>
    <x v="1744"/>
    <x v="1690"/>
    <m/>
  </r>
  <r>
    <x v="12"/>
    <x v="1"/>
    <s v="Low End"/>
    <x v="0"/>
    <x v="62"/>
    <n v="1179.8073030154992"/>
    <x v="1745"/>
    <n v="3072179.54109463"/>
    <n v="5371.5078345633583"/>
    <n v="6337344.1714228196"/>
    <n v="2767.5406161520391"/>
    <n v="3265164.6303281896"/>
    <x v="1745"/>
    <x v="1691"/>
    <m/>
  </r>
  <r>
    <x v="12"/>
    <x v="1"/>
    <s v="Low End"/>
    <x v="0"/>
    <x v="61"/>
    <n v="1491.0233153673198"/>
    <x v="1746"/>
    <n v="4395285.6188613428"/>
    <n v="6297.8318678114438"/>
    <n v="9390214.1511701792"/>
    <n v="3350.0002855946723"/>
    <n v="4994928.5323088365"/>
    <x v="1746"/>
    <x v="1692"/>
    <m/>
  </r>
  <r>
    <x v="12"/>
    <x v="1"/>
    <s v="Low End"/>
    <x v="0"/>
    <x v="0"/>
    <n v="683.42201120670916"/>
    <x v="1747"/>
    <n v="1160088.305054531"/>
    <n v="4582.009427092964"/>
    <n v="3131446.0980319744"/>
    <n v="2884.5395094849864"/>
    <n v="1971357.7929774434"/>
    <x v="1747"/>
    <x v="1693"/>
    <m/>
  </r>
  <r>
    <x v="12"/>
    <x v="1"/>
    <s v="High End"/>
    <x v="1"/>
    <x v="11"/>
    <n v="816.52342227970735"/>
    <x v="1748"/>
    <n v="2363279.6952272705"/>
    <n v="4525.5471815659948"/>
    <n v="3695215.2723805504"/>
    <n v="1631.2276424778584"/>
    <n v="1331935.5771532799"/>
    <x v="1748"/>
    <x v="1694"/>
    <m/>
  </r>
  <r>
    <x v="12"/>
    <x v="1"/>
    <s v="High End"/>
    <x v="1"/>
    <x v="17"/>
    <n v="676.77118361772841"/>
    <x v="1749"/>
    <n v="1311300.4849792519"/>
    <n v="3664.7369766455358"/>
    <n v="2480188.3813320547"/>
    <n v="1727.1537628189628"/>
    <n v="1168887.8963528029"/>
    <x v="1749"/>
    <x v="1695"/>
    <m/>
  </r>
  <r>
    <x v="12"/>
    <x v="1"/>
    <s v="High End"/>
    <x v="1"/>
    <x v="53"/>
    <n v="1226.3978859532467"/>
    <x v="1750"/>
    <n v="5110965.2372939903"/>
    <n v="8438.4319051574657"/>
    <n v="10348875.049245544"/>
    <n v="4270.9710053685103"/>
    <n v="5237909.8119515534"/>
    <x v="1750"/>
    <x v="1696"/>
    <m/>
  </r>
  <r>
    <x v="12"/>
    <x v="1"/>
    <s v="High End"/>
    <x v="1"/>
    <x v="20"/>
    <n v="1228.482081586669"/>
    <x v="1751"/>
    <n v="4249939.9903831268"/>
    <n v="7225.2981998212053"/>
    <n v="8876149.3726007659"/>
    <n v="3765.7931292270641"/>
    <n v="4626209.3822176391"/>
    <x v="1751"/>
    <x v="1697"/>
    <m/>
  </r>
  <r>
    <x v="12"/>
    <x v="1"/>
    <s v="High End"/>
    <x v="1"/>
    <x v="19"/>
    <n v="873.24447106000548"/>
    <x v="1752"/>
    <n v="2481662.2744221748"/>
    <n v="6036.4416446468003"/>
    <n v="5271289.2910641851"/>
    <n v="3194.5544565037608"/>
    <n v="2789627.0166420103"/>
    <x v="1752"/>
    <x v="1698"/>
    <m/>
  </r>
  <r>
    <x v="12"/>
    <x v="1"/>
    <s v="High End"/>
    <x v="1"/>
    <x v="53"/>
    <n v="1420.4006969622405"/>
    <x v="1753"/>
    <n v="2959050.7717884136"/>
    <n v="4466.5412134709413"/>
    <n v="6344278.2526246971"/>
    <n v="2383.290495475077"/>
    <n v="3385227.4808362834"/>
    <x v="1753"/>
    <x v="1699"/>
    <m/>
  </r>
  <r>
    <x v="12"/>
    <x v="1"/>
    <s v="High End"/>
    <x v="1"/>
    <x v="41"/>
    <n v="1205.1038630090457"/>
    <x v="1754"/>
    <n v="3827689.310819346"/>
    <n v="6905.1786566822557"/>
    <n v="8321457.4739353992"/>
    <n v="3728.9467746750738"/>
    <n v="4493768.1631160527"/>
    <x v="1754"/>
    <x v="1700"/>
    <m/>
  </r>
  <r>
    <x v="12"/>
    <x v="2"/>
    <s v="High End"/>
    <x v="1"/>
    <x v="75"/>
    <n v="871.08093303214184"/>
    <x v="1755"/>
    <n v="1626027.0583076591"/>
    <n v="4167.3201719412655"/>
    <n v="3630073.1436182633"/>
    <n v="2300.642809772829"/>
    <n v="2004046.0853106042"/>
    <x v="1755"/>
    <x v="1701"/>
    <m/>
  </r>
  <r>
    <x v="12"/>
    <x v="2"/>
    <s v="High End"/>
    <x v="1"/>
    <x v="73"/>
    <n v="1369.9415131574244"/>
    <x v="1756"/>
    <n v="3286029.2723609367"/>
    <n v="5780.3861823607331"/>
    <n v="7918790.9932975303"/>
    <n v="3381.7222680251957"/>
    <n v="4632761.7209365936"/>
    <x v="1756"/>
    <x v="1702"/>
    <m/>
  </r>
  <r>
    <x v="12"/>
    <x v="2"/>
    <s v="High End"/>
    <x v="1"/>
    <x v="122"/>
    <n v="916.81780983334465"/>
    <x v="1757"/>
    <n v="2021264.7178828085"/>
    <n v="5526.5794199138372"/>
    <n v="5066866.4396354407"/>
    <n v="3321.9268747694255"/>
    <n v="3045601.7217526324"/>
    <x v="1757"/>
    <x v="1703"/>
    <m/>
  </r>
  <r>
    <x v="12"/>
    <x v="2"/>
    <s v="High End"/>
    <x v="1"/>
    <x v="17"/>
    <n v="998.29498782545738"/>
    <x v="1758"/>
    <n v="2247341.6102164765"/>
    <n v="5648.1538220797056"/>
    <n v="5638523.6510493699"/>
    <n v="3396.9739227277482"/>
    <n v="3391182.0408328935"/>
    <x v="1758"/>
    <x v="1704"/>
    <m/>
  </r>
  <r>
    <x v="12"/>
    <x v="2"/>
    <s v="High End"/>
    <x v="1"/>
    <x v="19"/>
    <n v="707.80023648068516"/>
    <x v="1759"/>
    <n v="943934.66365261399"/>
    <n v="3944.984108351744"/>
    <n v="2792260.6848039092"/>
    <n v="2611.3667753793316"/>
    <n v="1848326.0211512952"/>
    <x v="1759"/>
    <x v="1705"/>
    <m/>
  </r>
  <r>
    <x v="12"/>
    <x v="2"/>
    <s v="Low End"/>
    <x v="3"/>
    <x v="66"/>
    <n v="1035.3851187409462"/>
    <x v="1760"/>
    <n v="3268189.1287042517"/>
    <n v="5578.098921938813"/>
    <n v="5775480.6146403616"/>
    <n v="2421.6027838849354"/>
    <n v="2507291.4859361099"/>
    <x v="1760"/>
    <x v="1706"/>
    <m/>
  </r>
  <r>
    <x v="12"/>
    <x v="2"/>
    <s v="Low End"/>
    <x v="3"/>
    <x v="43"/>
    <n v="758.65019651882267"/>
    <x v="1761"/>
    <n v="1700670.4924382074"/>
    <n v="4115.5637090328801"/>
    <n v="3122273.216643529"/>
    <n v="1873.8579792486098"/>
    <n v="1421602.7242053216"/>
    <x v="1761"/>
    <x v="1707"/>
    <m/>
  </r>
  <r>
    <x v="12"/>
    <x v="2"/>
    <s v="Low End"/>
    <x v="3"/>
    <x v="25"/>
    <n v="1112.5427259964481"/>
    <x v="1762"/>
    <n v="3459136.0705434321"/>
    <n v="6174.8266836613702"/>
    <n v="6869758.5111962277"/>
    <n v="3065.6103005824557"/>
    <n v="3410622.4406527956"/>
    <x v="1762"/>
    <x v="1708"/>
    <m/>
  </r>
  <r>
    <x v="12"/>
    <x v="2"/>
    <s v="Low End"/>
    <x v="3"/>
    <x v="23"/>
    <n v="1381.1543549311882"/>
    <x v="1763"/>
    <n v="4330064.4750712197"/>
    <n v="6752.0402713312114"/>
    <n v="9325609.8254198637"/>
    <n v="3616.9348722775685"/>
    <n v="4995545.350348644"/>
    <x v="1763"/>
    <x v="1709"/>
    <m/>
  </r>
  <r>
    <x v="12"/>
    <x v="2"/>
    <s v="Low End"/>
    <x v="3"/>
    <x v="117"/>
    <n v="687.51961450179783"/>
    <x v="1764"/>
    <n v="1028274.0972824215"/>
    <n v="3608.179090374224"/>
    <n v="2480693.8972675339"/>
    <n v="2112.5503467091476"/>
    <n v="1452419.7999851124"/>
    <x v="1764"/>
    <x v="1710"/>
    <m/>
  </r>
  <r>
    <x v="12"/>
    <x v="2"/>
    <s v="Low End"/>
    <x v="3"/>
    <x v="29"/>
    <n v="643.99928123282973"/>
    <x v="1765"/>
    <n v="893703.44109263876"/>
    <n v="4398.8158406452749"/>
    <n v="2832834.2396511426"/>
    <n v="3011.0760292253117"/>
    <n v="1939130.7985585039"/>
    <x v="1765"/>
    <x v="1711"/>
    <m/>
  </r>
  <r>
    <x v="12"/>
    <x v="2"/>
    <s v="High End"/>
    <x v="2"/>
    <x v="37"/>
    <n v="1120.1402877076393"/>
    <x v="1766"/>
    <n v="4619044.8833614504"/>
    <n v="6967.9475784291099"/>
    <n v="7805078.8052333323"/>
    <n v="2844.3168742658845"/>
    <n v="3186033.9218718819"/>
    <x v="1766"/>
    <x v="1712"/>
    <m/>
  </r>
  <r>
    <x v="12"/>
    <x v="2"/>
    <s v="High End"/>
    <x v="2"/>
    <x v="10"/>
    <n v="664.99195926579659"/>
    <x v="1767"/>
    <n v="1416293.143767294"/>
    <n v="3703.2862933547171"/>
    <n v="2462655.607940123"/>
    <n v="1573.4964153974061"/>
    <n v="1046362.4641728289"/>
    <x v="1767"/>
    <x v="1713"/>
    <m/>
  </r>
  <r>
    <x v="12"/>
    <x v="2"/>
    <s v="High End"/>
    <x v="2"/>
    <x v="70"/>
    <n v="929.36592443127699"/>
    <x v="1768"/>
    <n v="2221480.1620442965"/>
    <n v="4573.2527198521566"/>
    <n v="4250225.2416432509"/>
    <n v="2182.9346506764168"/>
    <n v="2028745.0795989544"/>
    <x v="1768"/>
    <x v="1714"/>
    <m/>
  </r>
  <r>
    <x v="12"/>
    <x v="2"/>
    <s v="High End"/>
    <x v="2"/>
    <x v="100"/>
    <n v="938.47011942059123"/>
    <x v="1769"/>
    <n v="2837735.6876671449"/>
    <n v="5928.3935149009912"/>
    <n v="5563620.1699013915"/>
    <n v="2904.6044469878275"/>
    <n v="2725884.4822342466"/>
    <x v="1769"/>
    <x v="1715"/>
    <m/>
  </r>
  <r>
    <x v="12"/>
    <x v="2"/>
    <s v="High End"/>
    <x v="2"/>
    <x v="30"/>
    <n v="1222.7236885787652"/>
    <x v="1770"/>
    <n v="2911555.3405173994"/>
    <n v="5061.1248744337045"/>
    <n v="6188357.2748253187"/>
    <n v="2679.920218211128"/>
    <n v="3276801.9343079193"/>
    <x v="1770"/>
    <x v="1716"/>
    <m/>
  </r>
  <r>
    <x v="12"/>
    <x v="2"/>
    <s v="High End"/>
    <x v="2"/>
    <x v="46"/>
    <n v="1225.9570855762549"/>
    <x v="1771"/>
    <n v="3952243.9669452338"/>
    <n v="7162.7892462222644"/>
    <n v="8781272.2288955878"/>
    <n v="3938.9863795113947"/>
    <n v="4829028.2619503541"/>
    <x v="1771"/>
    <x v="1717"/>
    <m/>
  </r>
  <r>
    <x v="12"/>
    <x v="2"/>
    <s v="High End"/>
    <x v="2"/>
    <x v="84"/>
    <n v="1163.4223939033752"/>
    <x v="1772"/>
    <n v="2877836.7625420359"/>
    <n v="5539.3050641035788"/>
    <n v="6444551.5582404751"/>
    <n v="3065.7092509039867"/>
    <n v="3566714.7956984392"/>
    <x v="1772"/>
    <x v="1718"/>
    <m/>
  </r>
  <r>
    <x v="12"/>
    <x v="2"/>
    <s v="High End"/>
    <x v="2"/>
    <x v="120"/>
    <n v="983.16062855232508"/>
    <x v="1773"/>
    <n v="2586144.4908057651"/>
    <n v="6111.0343789085891"/>
    <n v="6008128.4010726362"/>
    <n v="3480.5949413430449"/>
    <n v="3421983.9102668711"/>
    <x v="1773"/>
    <x v="1719"/>
    <m/>
  </r>
  <r>
    <x v="12"/>
    <x v="2"/>
    <s v="High End"/>
    <x v="2"/>
    <x v="123"/>
    <n v="1273.1764001914503"/>
    <x v="1774"/>
    <n v="3925708.8888041512"/>
    <n v="7390.9438896718493"/>
    <n v="9409975.3354694005"/>
    <n v="4307.5464215646534"/>
    <n v="5484266.4466652498"/>
    <x v="1774"/>
    <x v="1720"/>
    <m/>
  </r>
  <r>
    <x v="12"/>
    <x v="2"/>
    <s v="High End"/>
    <x v="2"/>
    <x v="76"/>
    <n v="1198.3271996415795"/>
    <x v="1775"/>
    <n v="4103482.5460694088"/>
    <n v="8224.7127754084104"/>
    <n v="9855897.0280114841"/>
    <n v="4800.3704527967202"/>
    <n v="5752414.4819420753"/>
    <x v="1775"/>
    <x v="1721"/>
    <m/>
  </r>
  <r>
    <x v="12"/>
    <x v="2"/>
    <s v="High End"/>
    <x v="2"/>
    <x v="123"/>
    <n v="527.38132784615516"/>
    <x v="1776"/>
    <n v="624116.29519544309"/>
    <n v="2976.2609415924162"/>
    <n v="1569624.4473936565"/>
    <n v="1792.8358519246476"/>
    <n v="945508.15219821339"/>
    <x v="1776"/>
    <x v="1722"/>
    <m/>
  </r>
  <r>
    <x v="12"/>
    <x v="2"/>
    <s v="Low End"/>
    <x v="0"/>
    <x v="0"/>
    <n v="1136.6389547983381"/>
    <x v="1777"/>
    <n v="3867241.5708319023"/>
    <n v="6053.1595797095224"/>
    <n v="6880256.9779085787"/>
    <n v="2650.8113190711861"/>
    <n v="3013015.4070766764"/>
    <x v="1777"/>
    <x v="1723"/>
    <m/>
  </r>
  <r>
    <x v="12"/>
    <x v="2"/>
    <s v="Low End"/>
    <x v="0"/>
    <x v="121"/>
    <n v="574.51448171116954"/>
    <x v="1778"/>
    <n v="1052780.8861341528"/>
    <n v="3427.999528402484"/>
    <n v="1969435.3723662866"/>
    <n v="1595.5289473329087"/>
    <n v="916654.48623213382"/>
    <x v="1778"/>
    <x v="1724"/>
    <m/>
  </r>
  <r>
    <x v="12"/>
    <x v="2"/>
    <s v="Low End"/>
    <x v="0"/>
    <x v="61"/>
    <n v="1091.4555444212713"/>
    <x v="1779"/>
    <n v="3563992.023930761"/>
    <n v="6507.7379629648094"/>
    <n v="7102906.681318731"/>
    <n v="3242.3809430226761"/>
    <n v="3538914.65738797"/>
    <x v="1779"/>
    <x v="1725"/>
    <m/>
  </r>
  <r>
    <x v="12"/>
    <x v="2"/>
    <s v="Low End"/>
    <x v="0"/>
    <x v="62"/>
    <n v="1216.3071963021184"/>
    <x v="1780"/>
    <n v="3719963.2447692337"/>
    <n v="6209.2600448033963"/>
    <n v="7552367.6762055857"/>
    <n v="3150.852385883953"/>
    <n v="3832404.431436352"/>
    <x v="1780"/>
    <x v="1726"/>
    <m/>
  </r>
  <r>
    <x v="12"/>
    <x v="3"/>
    <s v="Low End"/>
    <x v="0"/>
    <x v="39"/>
    <n v="1419.8207448697899"/>
    <x v="1781"/>
    <n v="4047929.8576112222"/>
    <n v="6600.1679039744431"/>
    <n v="9371055.3096866738"/>
    <n v="3749.1531739548072"/>
    <n v="5323125.4520754516"/>
    <x v="1781"/>
    <x v="1727"/>
    <m/>
  </r>
  <r>
    <x v="12"/>
    <x v="3"/>
    <s v="Low End"/>
    <x v="0"/>
    <x v="25"/>
    <n v="583.54530956440487"/>
    <x v="1782"/>
    <n v="848280.28639513301"/>
    <n v="3369.4502897092484"/>
    <n v="1966226.9123702571"/>
    <n v="1915.7837577507564"/>
    <n v="1117946.6259751241"/>
    <x v="1782"/>
    <x v="1728"/>
    <m/>
  </r>
  <r>
    <x v="12"/>
    <x v="3"/>
    <s v="Low End"/>
    <x v="0"/>
    <x v="0"/>
    <n v="739.49769770873013"/>
    <x v="1783"/>
    <n v="1088479.7658804236"/>
    <n v="4494.810307187915"/>
    <n v="3323901.8738029334"/>
    <n v="3022.8925862092228"/>
    <n v="2235422.1079225098"/>
    <x v="1783"/>
    <x v="1729"/>
    <m/>
  </r>
  <r>
    <x v="12"/>
    <x v="3"/>
    <s v="High End"/>
    <x v="1"/>
    <x v="11"/>
    <n v="755.91298869053639"/>
    <x v="1784"/>
    <n v="2215455.4404664258"/>
    <n v="4635.6313361559696"/>
    <n v="3504133.9377811635"/>
    <n v="1704.7973994296722"/>
    <n v="1288678.4973147376"/>
    <x v="1784"/>
    <x v="1730"/>
    <m/>
  </r>
  <r>
    <x v="12"/>
    <x v="3"/>
    <s v="High End"/>
    <x v="1"/>
    <x v="53"/>
    <n v="1082.91091844379"/>
    <x v="1785"/>
    <n v="4723794.9641563799"/>
    <n v="7054.8380643289111"/>
    <n v="7639761.1677146312"/>
    <n v="2692.7110567401751"/>
    <n v="2915966.2035582513"/>
    <x v="1785"/>
    <x v="1731"/>
    <m/>
  </r>
  <r>
    <x v="12"/>
    <x v="3"/>
    <s v="High End"/>
    <x v="1"/>
    <x v="41"/>
    <n v="1011.6006733436641"/>
    <x v="1786"/>
    <n v="2661645.1662051636"/>
    <n v="4568.3975176843696"/>
    <n v="4621394.0049910322"/>
    <n v="1937.2751426788509"/>
    <n v="1959748.8387858686"/>
    <x v="1786"/>
    <x v="1732"/>
    <m/>
  </r>
  <r>
    <x v="12"/>
    <x v="3"/>
    <s v="High End"/>
    <x v="1"/>
    <x v="75"/>
    <n v="1249.7369978807567"/>
    <x v="1787"/>
    <n v="4853783.7642455101"/>
    <n v="7510.5872025878598"/>
    <n v="9386258.7028837819"/>
    <n v="3626.7430237915842"/>
    <n v="4532474.9386382718"/>
    <x v="1787"/>
    <x v="1733"/>
    <m/>
  </r>
  <r>
    <x v="12"/>
    <x v="3"/>
    <s v="High End"/>
    <x v="1"/>
    <x v="17"/>
    <n v="577.88899648077449"/>
    <x v="1788"/>
    <n v="891501.09242993093"/>
    <n v="3172.511283889316"/>
    <n v="1833359.3621707303"/>
    <n v="1629.8255815156945"/>
    <n v="941858.26974079933"/>
    <x v="1788"/>
    <x v="1734"/>
    <m/>
  </r>
  <r>
    <x v="12"/>
    <x v="3"/>
    <s v="High End"/>
    <x v="1"/>
    <x v="73"/>
    <n v="1228.7805259095021"/>
    <x v="1789"/>
    <n v="4194176.9681031825"/>
    <n v="7118.8779981954258"/>
    <n v="8747538.6505081598"/>
    <n v="3705.5939497696149"/>
    <n v="4553361.6824049773"/>
    <x v="1789"/>
    <x v="1735"/>
    <m/>
  </r>
  <r>
    <x v="12"/>
    <x v="3"/>
    <s v="High End"/>
    <x v="1"/>
    <x v="17"/>
    <n v="894.41393911714476"/>
    <x v="1790"/>
    <n v="2077823.9074106554"/>
    <n v="4973.2348048572885"/>
    <n v="4448130.5319668921"/>
    <n v="2650.122634376552"/>
    <n v="2370306.6245562369"/>
    <x v="1790"/>
    <x v="1736"/>
    <m/>
  </r>
  <r>
    <x v="12"/>
    <x v="3"/>
    <s v="High End"/>
    <x v="1"/>
    <x v="20"/>
    <n v="1455.6334912162733"/>
    <x v="1791"/>
    <n v="5155313.0227266308"/>
    <n v="7748.3773197134033"/>
    <n v="11278797.529155413"/>
    <n v="4206.748843977357"/>
    <n v="6123484.5064287819"/>
    <x v="1791"/>
    <x v="1737"/>
    <m/>
  </r>
  <r>
    <x v="12"/>
    <x v="3"/>
    <s v="High End"/>
    <x v="1"/>
    <x v="19"/>
    <n v="741.04086947072278"/>
    <x v="1792"/>
    <n v="1717193.7626930075"/>
    <n v="5124.2981128474312"/>
    <n v="3797314.3289716444"/>
    <n v="2807.0254313562104"/>
    <n v="2080120.5662786369"/>
    <x v="1792"/>
    <x v="1738"/>
    <m/>
  </r>
  <r>
    <x v="12"/>
    <x v="3"/>
    <s v="High End"/>
    <x v="1"/>
    <x v="53"/>
    <n v="1362.982324724208"/>
    <x v="1793"/>
    <n v="3557064.2088376661"/>
    <n v="5979.5334194994166"/>
    <n v="8149998.3608754072"/>
    <n v="3369.767948360663"/>
    <n v="4592934.1520377416"/>
    <x v="1793"/>
    <x v="1739"/>
    <m/>
  </r>
  <r>
    <x v="12"/>
    <x v="3"/>
    <s v="High End"/>
    <x v="1"/>
    <x v="122"/>
    <n v="591.60256524539091"/>
    <x v="1794"/>
    <n v="898431.64164207131"/>
    <n v="3674.3400804218413"/>
    <n v="2173749.0171615174"/>
    <n v="2155.6995362088346"/>
    <n v="1275317.3755194461"/>
    <x v="1794"/>
    <x v="1740"/>
    <m/>
  </r>
  <r>
    <x v="12"/>
    <x v="3"/>
    <s v="High End"/>
    <x v="1"/>
    <x v="19"/>
    <n v="496.97528028870175"/>
    <x v="1795"/>
    <n v="468814.97936425637"/>
    <n v="2670.9810352628806"/>
    <n v="1327411.5486455769"/>
    <n v="1727.6444188180678"/>
    <n v="858596.56928132055"/>
    <x v="1795"/>
    <x v="1741"/>
    <m/>
  </r>
  <r>
    <x v="12"/>
    <x v="3"/>
    <s v="Low End"/>
    <x v="3"/>
    <x v="66"/>
    <n v="1207.9363053779889"/>
    <x v="1796"/>
    <n v="2869177.1198005998"/>
    <n v="3859.4978826269098"/>
    <n v="4662027.6129545206"/>
    <n v="1484.2260185175078"/>
    <n v="1792850.4931539209"/>
    <x v="1796"/>
    <x v="1742"/>
    <m/>
  </r>
  <r>
    <x v="12"/>
    <x v="3"/>
    <s v="Low End"/>
    <x v="3"/>
    <x v="25"/>
    <n v="1104.2574041849452"/>
    <x v="1797"/>
    <n v="3034836.6267218203"/>
    <n v="5452.864206884914"/>
    <n v="6021365.674467735"/>
    <n v="2704.5587708332177"/>
    <n v="2986529.0477459147"/>
    <x v="1797"/>
    <x v="1743"/>
    <m/>
  </r>
  <r>
    <x v="12"/>
    <x v="3"/>
    <s v="Low End"/>
    <x v="3"/>
    <x v="23"/>
    <n v="1114.186069839023"/>
    <x v="1798"/>
    <n v="3470096.3562195613"/>
    <n v="7129.1835406097343"/>
    <n v="7943236.9902730109"/>
    <n v="4014.7159932628906"/>
    <n v="4473140.6340534501"/>
    <x v="1798"/>
    <x v="1744"/>
    <m/>
  </r>
  <r>
    <x v="12"/>
    <x v="3"/>
    <s v="Low End"/>
    <x v="3"/>
    <x v="43"/>
    <n v="913.52716790561692"/>
    <x v="1799"/>
    <n v="2173435.5848240792"/>
    <n v="5658.464957117355"/>
    <n v="5169161.4669685951"/>
    <n v="3279.2958845576732"/>
    <n v="2995725.8821445159"/>
    <x v="1799"/>
    <x v="1745"/>
    <m/>
  </r>
  <r>
    <x v="12"/>
    <x v="3"/>
    <s v="Low End"/>
    <x v="3"/>
    <x v="117"/>
    <n v="748.51358449612462"/>
    <x v="1800"/>
    <n v="1353778.7581438858"/>
    <n v="4765.0095118541603"/>
    <n v="3566674.3498760867"/>
    <n v="2956.3866809736678"/>
    <n v="2212895.5917322012"/>
    <x v="1800"/>
    <x v="1746"/>
    <m/>
  </r>
  <r>
    <x v="12"/>
    <x v="3"/>
    <s v="Low End"/>
    <x v="3"/>
    <x v="29"/>
    <n v="775.54506424224314"/>
    <x v="1801"/>
    <n v="813316.21603213204"/>
    <n v="3318.021990344846"/>
    <n v="2573275.5776591692"/>
    <n v="2269.3192733379447"/>
    <n v="1759959.3616270372"/>
    <x v="1801"/>
    <x v="1747"/>
    <m/>
  </r>
  <r>
    <x v="12"/>
    <x v="3"/>
    <s v="High End"/>
    <x v="2"/>
    <x v="37"/>
    <n v="1032.5007631526751"/>
    <x v="1802"/>
    <n v="3837341.1374847661"/>
    <n v="6097.9148479778005"/>
    <n v="6296101.7341771079"/>
    <n v="2381.3644352035858"/>
    <n v="2458760.5966923418"/>
    <x v="1802"/>
    <x v="1748"/>
    <m/>
  </r>
  <r>
    <x v="12"/>
    <x v="3"/>
    <s v="High End"/>
    <x v="2"/>
    <x v="100"/>
    <n v="883.82441188502821"/>
    <x v="1803"/>
    <n v="2295064.6926019653"/>
    <n v="5048.7548821522969"/>
    <n v="4462212.8144699186"/>
    <n v="2452.0120656611439"/>
    <n v="2167148.1218679533"/>
    <x v="1803"/>
    <x v="1749"/>
    <m/>
  </r>
  <r>
    <x v="12"/>
    <x v="3"/>
    <s v="High End"/>
    <x v="2"/>
    <x v="120"/>
    <n v="671.96071849607915"/>
    <x v="1804"/>
    <n v="1260431.3592718691"/>
    <n v="3677.4326378446594"/>
    <n v="2471090.2775470288"/>
    <n v="1801.6810878242193"/>
    <n v="1210658.9182751598"/>
    <x v="1804"/>
    <x v="1750"/>
    <m/>
  </r>
  <r>
    <x v="12"/>
    <x v="3"/>
    <s v="High End"/>
    <x v="2"/>
    <x v="30"/>
    <n v="1321.2917719749273"/>
    <x v="1805"/>
    <n v="4917906.4874396911"/>
    <n v="7610.0253309749596"/>
    <n v="10055063.854337987"/>
    <n v="3887.9810469263848"/>
    <n v="5137157.3668982955"/>
    <x v="1805"/>
    <x v="1751"/>
    <m/>
  </r>
  <r>
    <x v="12"/>
    <x v="3"/>
    <s v="High End"/>
    <x v="2"/>
    <x v="76"/>
    <n v="1461.0063556588086"/>
    <x v="1806"/>
    <n v="6748364.7954046382"/>
    <n v="9785.0089168334471"/>
    <n v="14295960.21767178"/>
    <n v="5166.0250436513134"/>
    <n v="7547595.4222671418"/>
    <x v="1806"/>
    <x v="1752"/>
    <m/>
  </r>
  <r>
    <x v="12"/>
    <x v="3"/>
    <s v="High End"/>
    <x v="2"/>
    <x v="46"/>
    <n v="929.57393095707687"/>
    <x v="1807"/>
    <n v="2335409.4786861562"/>
    <n v="5456.5125621404277"/>
    <n v="5072231.8317055488"/>
    <n v="2944.1685721560593"/>
    <n v="2736822.3530193926"/>
    <x v="1807"/>
    <x v="1753"/>
    <m/>
  </r>
  <r>
    <x v="12"/>
    <x v="3"/>
    <s v="High End"/>
    <x v="2"/>
    <x v="123"/>
    <n v="1729.763920208346"/>
    <x v="1808"/>
    <n v="6891779.7853917172"/>
    <n v="8749.5567283801302"/>
    <n v="15134667.546568124"/>
    <n v="4765.3252937450397"/>
    <n v="8242887.7611764064"/>
    <x v="1808"/>
    <x v="1754"/>
    <m/>
  </r>
  <r>
    <x v="12"/>
    <x v="3"/>
    <s v="High End"/>
    <x v="2"/>
    <x v="84"/>
    <n v="1522.6981009630117"/>
    <x v="1809"/>
    <n v="6569519.5260506365"/>
    <n v="9576.8399120001231"/>
    <n v="14582635.947229363"/>
    <n v="5262.4459281264817"/>
    <n v="8013116.4211787265"/>
    <x v="1809"/>
    <x v="1755"/>
    <m/>
  </r>
  <r>
    <x v="12"/>
    <x v="3"/>
    <s v="High End"/>
    <x v="2"/>
    <x v="70"/>
    <n v="1221.6852837839747"/>
    <x v="1810"/>
    <n v="4290869.8227478871"/>
    <n v="8019.8402023381204"/>
    <n v="9797720.7534955759"/>
    <n v="4507.5855491122056"/>
    <n v="5506850.9307476887"/>
    <x v="1810"/>
    <x v="1756"/>
    <m/>
  </r>
  <r>
    <x v="12"/>
    <x v="3"/>
    <s v="High End"/>
    <x v="2"/>
    <x v="10"/>
    <n v="918.19417858569"/>
    <x v="1811"/>
    <n v="2181770.4777598646"/>
    <n v="5743.0591085767792"/>
    <n v="5273243.4407687206"/>
    <n v="3366.905427096809"/>
    <n v="3091472.9630088559"/>
    <x v="1811"/>
    <x v="1757"/>
    <m/>
  </r>
  <r>
    <x v="12"/>
    <x v="3"/>
    <s v="High End"/>
    <x v="2"/>
    <x v="123"/>
    <n v="716.6627981971169"/>
    <x v="1812"/>
    <n v="1062735.4519871932"/>
    <n v="3740.8885167163344"/>
    <n v="2680955.6321333903"/>
    <n v="2257.9938350603607"/>
    <n v="1618220.1801461971"/>
    <x v="1812"/>
    <x v="1758"/>
    <m/>
  </r>
  <r>
    <x v="12"/>
    <x v="4"/>
    <s v="Low End"/>
    <x v="0"/>
    <x v="0"/>
    <n v="1350.3028502781719"/>
    <x v="1813"/>
    <n v="5386903.8649989329"/>
    <n v="7714.78045178723"/>
    <n v="10417290.03331862"/>
    <n v="3725.3762496934605"/>
    <n v="5030386.1683196872"/>
    <x v="1813"/>
    <x v="1759"/>
    <m/>
  </r>
  <r>
    <x v="12"/>
    <x v="4"/>
    <s v="Low End"/>
    <x v="0"/>
    <x v="121"/>
    <n v="731.96592988228656"/>
    <x v="1814"/>
    <n v="1572737.6633832972"/>
    <n v="4368.9928650338079"/>
    <n v="3197953.9251035466"/>
    <n v="2220.3441381234966"/>
    <n v="1625216.2617202494"/>
    <x v="1814"/>
    <x v="1760"/>
    <m/>
  </r>
  <r>
    <x v="12"/>
    <x v="4"/>
    <s v="Low End"/>
    <x v="0"/>
    <x v="61"/>
    <n v="1300.6010988633984"/>
    <x v="1815"/>
    <n v="4980491.0713898586"/>
    <n v="8295.4434558758694"/>
    <n v="10789062.874271343"/>
    <n v="4466.0671192401906"/>
    <n v="5808571.8028814839"/>
    <x v="1815"/>
    <x v="1761"/>
    <m/>
  </r>
  <r>
    <x v="12"/>
    <x v="4"/>
    <s v="Low End"/>
    <x v="0"/>
    <x v="62"/>
    <n v="1337.9379159323303"/>
    <x v="1816"/>
    <n v="4798119.0059702499"/>
    <n v="7913.9208536555825"/>
    <n v="10588334.773793358"/>
    <n v="4327.7163303861125"/>
    <n v="5790215.7678231085"/>
    <x v="1816"/>
    <x v="1762"/>
    <m/>
  </r>
  <r>
    <x v="12"/>
    <x v="4"/>
    <s v="Low End"/>
    <x v="0"/>
    <x v="39"/>
    <n v="1561.8028193567691"/>
    <x v="1817"/>
    <n v="5220910.9621387841"/>
    <n v="8411.7775586867228"/>
    <n v="13137537.906958925"/>
    <n v="5068.90296694471"/>
    <n v="7916626.9448201405"/>
    <x v="1817"/>
    <x v="1763"/>
    <m/>
  </r>
  <r>
    <x v="12"/>
    <x v="4"/>
    <s v="Low End"/>
    <x v="0"/>
    <x v="25"/>
    <n v="631.89984052084537"/>
    <x v="1818"/>
    <n v="1077003.8861139501"/>
    <n v="4294.1326791938272"/>
    <n v="2713461.7551579298"/>
    <n v="2589.7424941508521"/>
    <n v="1636457.8690439798"/>
    <x v="1818"/>
    <x v="1764"/>
    <m/>
  </r>
  <r>
    <x v="12"/>
    <x v="4"/>
    <s v="Low End"/>
    <x v="0"/>
    <x v="0"/>
    <n v="783.44746747960312"/>
    <x v="1819"/>
    <n v="1352105.5089409798"/>
    <n v="5728.4972376952082"/>
    <n v="4487976.653336213"/>
    <n v="4002.6565590715563"/>
    <n v="3135871.1443952331"/>
    <x v="1819"/>
    <x v="1765"/>
    <m/>
  </r>
  <r>
    <x v="12"/>
    <x v="4"/>
    <s v="High End"/>
    <x v="1"/>
    <x v="11"/>
    <n v="821.50428755959013"/>
    <x v="1820"/>
    <n v="2822941.2283371938"/>
    <n v="5270.5359557197498"/>
    <n v="4329767.8853607569"/>
    <n v="1834.2285972722457"/>
    <n v="1506826.657023563"/>
    <x v="1820"/>
    <x v="1766"/>
    <m/>
  </r>
  <r>
    <x v="12"/>
    <x v="4"/>
    <s v="High End"/>
    <x v="1"/>
    <x v="53"/>
    <n v="1381.202010288169"/>
    <x v="1821"/>
    <n v="7064568.6481369287"/>
    <n v="8991.4423410644195"/>
    <n v="12418998.236868337"/>
    <n v="3876.6447984059041"/>
    <n v="5354429.5887314081"/>
    <x v="1821"/>
    <x v="1767"/>
    <m/>
  </r>
  <r>
    <x v="12"/>
    <x v="4"/>
    <s v="High End"/>
    <x v="1"/>
    <x v="41"/>
    <n v="1112.7607406780305"/>
    <x v="1822"/>
    <n v="3432450.2128793802"/>
    <n v="5821.5343367713967"/>
    <n v="6477974.8604683261"/>
    <n v="2736.9087857406244"/>
    <n v="3045524.6475889459"/>
    <x v="1822"/>
    <x v="1768"/>
    <m/>
  </r>
  <r>
    <x v="12"/>
    <x v="4"/>
    <s v="High End"/>
    <x v="1"/>
    <x v="75"/>
    <n v="1344.7106976688324"/>
    <x v="1823"/>
    <n v="6122624.1277640313"/>
    <n v="9570.4642822336227"/>
    <n v="12869505.701977016"/>
    <n v="5017.3480332306899"/>
    <n v="6746881.5742129851"/>
    <x v="1823"/>
    <x v="1769"/>
    <m/>
  </r>
  <r>
    <x v="12"/>
    <x v="4"/>
    <s v="High End"/>
    <x v="1"/>
    <x v="17"/>
    <n v="625.67789612885201"/>
    <x v="1824"/>
    <n v="1131943.5370522845"/>
    <n v="4044.0065024796718"/>
    <n v="2530245.480402878"/>
    <n v="2234.8591056229798"/>
    <n v="1398301.9433505936"/>
    <x v="1824"/>
    <x v="1770"/>
    <m/>
  </r>
  <r>
    <x v="12"/>
    <x v="4"/>
    <s v="High End"/>
    <x v="1"/>
    <x v="73"/>
    <n v="1341.6585785004524"/>
    <x v="1825"/>
    <n v="5370095.3866775241"/>
    <n v="9073.8434003256698"/>
    <n v="12173999.83801665"/>
    <n v="5071.2637032766761"/>
    <n v="6803904.4513391256"/>
    <x v="1825"/>
    <x v="1771"/>
    <m/>
  </r>
  <r>
    <x v="12"/>
    <x v="4"/>
    <s v="High End"/>
    <x v="1"/>
    <x v="17"/>
    <n v="953.85533302885926"/>
    <x v="1826"/>
    <n v="2598018.947628553"/>
    <n v="6337.8325246168233"/>
    <n v="6045375.353449516"/>
    <n v="3614.1291938624217"/>
    <n v="3447356.405820963"/>
    <x v="1826"/>
    <x v="1772"/>
    <m/>
  </r>
  <r>
    <x v="12"/>
    <x v="4"/>
    <s v="High End"/>
    <x v="1"/>
    <x v="20"/>
    <n v="1701.1968403379008"/>
    <x v="1827"/>
    <n v="7063775.8078936879"/>
    <n v="9874.2080288336492"/>
    <n v="16797971.499490935"/>
    <n v="5721.9690636527339"/>
    <n v="9734195.6915972475"/>
    <x v="1827"/>
    <x v="1773"/>
    <m/>
  </r>
  <r>
    <x v="12"/>
    <x v="4"/>
    <s v="High End"/>
    <x v="1"/>
    <x v="19"/>
    <n v="1005.1449564177951"/>
    <x v="1828"/>
    <n v="2731133.4226523363"/>
    <n v="6531.0594588707654"/>
    <n v="6564661.4751486843"/>
    <n v="3813.9056740219235"/>
    <n v="3833528.052496348"/>
    <x v="1828"/>
    <x v="1774"/>
    <m/>
  </r>
  <r>
    <x v="12"/>
    <x v="4"/>
    <s v="High End"/>
    <x v="1"/>
    <x v="53"/>
    <n v="1499.2805571966289"/>
    <x v="1829"/>
    <n v="4587814.7937516598"/>
    <n v="7620.8069060174485"/>
    <n v="11425727.624341758"/>
    <n v="4560.7960416532733"/>
    <n v="6837912.8305900982"/>
    <x v="1829"/>
    <x v="1775"/>
    <m/>
  </r>
  <r>
    <x v="12"/>
    <x v="4"/>
    <s v="High End"/>
    <x v="1"/>
    <x v="122"/>
    <n v="840.76282176993004"/>
    <x v="1830"/>
    <n v="1496863.6097296136"/>
    <n v="4682.1493624246814"/>
    <n v="3936577.1099004541"/>
    <n v="2901.7856605919878"/>
    <n v="2439713.5001708404"/>
    <x v="1830"/>
    <x v="1776"/>
    <m/>
  </r>
  <r>
    <x v="12"/>
    <x v="4"/>
    <s v="High End"/>
    <x v="1"/>
    <x v="19"/>
    <n v="536.67280831757193"/>
    <x v="1831"/>
    <n v="593620.68377382192"/>
    <n v="3404.2051017553486"/>
    <n v="1826944.3120480487"/>
    <n v="2298.0922624729237"/>
    <n v="1233323.6282742268"/>
    <x v="1831"/>
    <x v="1777"/>
    <m/>
  </r>
  <r>
    <x v="12"/>
    <x v="4"/>
    <s v="Low End"/>
    <x v="3"/>
    <x v="66"/>
    <n v="1328.7299359157878"/>
    <x v="1832"/>
    <n v="3700543.2505715224"/>
    <n v="4918.7915698903016"/>
    <n v="6535745.6074434575"/>
    <n v="2133.7687066693925"/>
    <n v="2835202.3568719351"/>
    <x v="1832"/>
    <x v="1778"/>
    <m/>
  </r>
  <r>
    <x v="12"/>
    <x v="4"/>
    <s v="Low End"/>
    <x v="3"/>
    <x v="25"/>
    <n v="1214.6831446034398"/>
    <x v="1833"/>
    <n v="3913571.2504434912"/>
    <n v="6948.3565876826906"/>
    <n v="8440051.6297524367"/>
    <n v="3726.4700670451107"/>
    <n v="4526480.3793089455"/>
    <x v="1833"/>
    <x v="1779"/>
    <m/>
  </r>
  <r>
    <x v="12"/>
    <x v="4"/>
    <s v="Low End"/>
    <x v="3"/>
    <x v="23"/>
    <n v="1415.6046768229255"/>
    <x v="1834"/>
    <n v="5170336.1220788034"/>
    <n v="9087.5109486999772"/>
    <n v="12864322.999659229"/>
    <n v="5435.1239463606598"/>
    <n v="7693986.8775804257"/>
    <x v="1834"/>
    <x v="1780"/>
    <m/>
  </r>
  <r>
    <x v="12"/>
    <x v="4"/>
    <s v="Low End"/>
    <x v="3"/>
    <x v="43"/>
    <n v="1194.8798846961786"/>
    <x v="1835"/>
    <n v="3333795.9826898254"/>
    <n v="7212.7398201032238"/>
    <n v="8618357.7245884761"/>
    <n v="4422.6719435002906"/>
    <n v="5284561.7418986503"/>
    <x v="1835"/>
    <x v="1781"/>
    <m/>
  </r>
  <r>
    <x v="12"/>
    <x v="4"/>
    <s v="Low End"/>
    <x v="3"/>
    <x v="117"/>
    <n v="1013.3649429457372"/>
    <x v="1836"/>
    <n v="2148642.8097216953"/>
    <n v="6071.9234019080623"/>
    <n v="6153074.3117454499"/>
    <n v="3951.6183482559854"/>
    <n v="4004431.5020237546"/>
    <x v="1836"/>
    <x v="1782"/>
    <m/>
  </r>
  <r>
    <x v="12"/>
    <x v="4"/>
    <s v="Low End"/>
    <x v="3"/>
    <x v="29"/>
    <n v="853.09957066646757"/>
    <x v="1837"/>
    <n v="1049144.8052745953"/>
    <n v="4229.3609460393072"/>
    <n v="3608066.0072596581"/>
    <n v="2999.5574842288984"/>
    <n v="2558921.201985063"/>
    <x v="1837"/>
    <x v="1783"/>
    <m/>
  </r>
  <r>
    <x v="12"/>
    <x v="4"/>
    <s v="High End"/>
    <x v="2"/>
    <x v="37"/>
    <n v="1235.7508394679426"/>
    <x v="1838"/>
    <n v="5385341.2626367072"/>
    <n v="7772.0541025480534"/>
    <n v="9604322.3816140238"/>
    <n v="3414.1033808998391"/>
    <n v="4218981.1189773167"/>
    <x v="1838"/>
    <x v="1784"/>
    <m/>
  </r>
  <r>
    <x v="12"/>
    <x v="4"/>
    <s v="High End"/>
    <x v="2"/>
    <x v="100"/>
    <n v="962.20685307353108"/>
    <x v="1839"/>
    <n v="2930194.9967660694"/>
    <n v="6435.6971160162175"/>
    <n v="6192471.8693363639"/>
    <n v="3390.4111804543491"/>
    <n v="3262276.8725702944"/>
    <x v="1839"/>
    <x v="1785"/>
    <m/>
  </r>
  <r>
    <x v="12"/>
    <x v="4"/>
    <s v="High End"/>
    <x v="2"/>
    <x v="120"/>
    <n v="729.15679034568711"/>
    <x v="1840"/>
    <n v="1603963.5546329231"/>
    <n v="4687.6497662130359"/>
    <n v="3418031.6577966078"/>
    <n v="2487.8985249573693"/>
    <n v="1814068.1031636847"/>
    <x v="1840"/>
    <x v="1786"/>
    <m/>
  </r>
  <r>
    <x v="12"/>
    <x v="4"/>
    <s v="High End"/>
    <x v="2"/>
    <x v="30"/>
    <n v="1443.4209491724203"/>
    <x v="1841"/>
    <n v="6298941.7953306139"/>
    <n v="9698.204335870174"/>
    <n v="13998591.307749808"/>
    <n v="5334.3063344298544"/>
    <n v="7699649.512419194"/>
    <x v="1841"/>
    <x v="1787"/>
    <m/>
  </r>
  <r>
    <x v="12"/>
    <x v="4"/>
    <s v="High End"/>
    <x v="2"/>
    <x v="76"/>
    <n v="1797.1069912246896"/>
    <x v="1842"/>
    <n v="9732215.5203943644"/>
    <n v="12469.950702737915"/>
    <n v="22409835.58811754"/>
    <n v="7054.4603797260006"/>
    <n v="12677620.067723176"/>
    <x v="1842"/>
    <x v="1788"/>
    <m/>
  </r>
  <r>
    <x v="12"/>
    <x v="4"/>
    <s v="High End"/>
    <x v="2"/>
    <x v="46"/>
    <n v="1012.5313240527846"/>
    <x v="1843"/>
    <n v="2982318.9670753852"/>
    <n v="6953.3461888609991"/>
    <n v="7040480.8232048107"/>
    <n v="4007.9370975765178"/>
    <n v="4058161.8561294256"/>
    <x v="1843"/>
    <x v="1789"/>
    <m/>
  </r>
  <r>
    <x v="12"/>
    <x v="4"/>
    <s v="High End"/>
    <x v="2"/>
    <x v="123"/>
    <n v="1902.7403122291807"/>
    <x v="1844"/>
    <n v="8888567.0989105795"/>
    <n v="11150.796808166006"/>
    <n v="21217070.600373939"/>
    <n v="6479.3410967467944"/>
    <n v="12328503.501463359"/>
    <x v="1844"/>
    <x v="1790"/>
    <m/>
  </r>
  <r>
    <x v="12"/>
    <x v="4"/>
    <s v="High End"/>
    <x v="2"/>
    <x v="84"/>
    <n v="1864.9679110593131"/>
    <x v="1845"/>
    <n v="9434684.358186312"/>
    <n v="12205.922559906716"/>
    <n v="22763653.89910097"/>
    <n v="7147.0235288626081"/>
    <n v="13328969.540914658"/>
    <x v="1845"/>
    <x v="1791"/>
    <m/>
  </r>
  <r>
    <x v="12"/>
    <x v="5"/>
    <s v="High End"/>
    <x v="2"/>
    <x v="70"/>
    <n v="1313.8538121623724"/>
    <x v="1846"/>
    <n v="5410724.1621804275"/>
    <n v="10221.161248653014"/>
    <n v="13429111.671269076"/>
    <n v="6102.9525772671714"/>
    <n v="8018387.5090886485"/>
    <x v="1846"/>
    <x v="1792"/>
    <m/>
  </r>
  <r>
    <x v="12"/>
    <x v="5"/>
    <s v="High End"/>
    <x v="2"/>
    <x v="10"/>
    <n v="980.01359644425906"/>
    <x v="1847"/>
    <n v="2730400.6951437215"/>
    <n v="7319.3955511168706"/>
    <n v="7173107.1578481542"/>
    <n v="4533.3110467280376"/>
    <n v="4442706.4627044331"/>
    <x v="1847"/>
    <x v="1793"/>
    <m/>
  </r>
  <r>
    <x v="12"/>
    <x v="5"/>
    <s v="High End"/>
    <x v="2"/>
    <x v="123"/>
    <n v="758.32907801682859"/>
    <x v="1848"/>
    <n v="1318351.2201897232"/>
    <n v="4767.0537321347865"/>
    <n v="3614995.4615464546"/>
    <n v="3028.5588512086106"/>
    <n v="2296644.2413567314"/>
    <x v="1848"/>
    <x v="1794"/>
    <m/>
  </r>
  <r>
    <x v="12"/>
    <x v="5"/>
    <s v="Low End"/>
    <x v="0"/>
    <x v="49"/>
    <n v="267"/>
    <x v="1849"/>
    <n v="122562.2523429899"/>
    <n v="702.78698699999927"/>
    <n v="187644.12552899981"/>
    <n v="243.75233402999964"/>
    <n v="65081.873186009907"/>
    <x v="1849"/>
    <x v="1795"/>
    <m/>
  </r>
  <r>
    <x v="12"/>
    <x v="5"/>
    <s v="Low End"/>
    <x v="0"/>
    <x v="83"/>
    <n v="267"/>
    <x v="1850"/>
    <n v="128889.10936409386"/>
    <n v="779.05460219999929"/>
    <n v="208007.57878739981"/>
    <n v="296.32385551799979"/>
    <n v="79118.469423305942"/>
    <x v="1850"/>
    <x v="1796"/>
    <m/>
  </r>
  <r>
    <x v="12"/>
    <x v="5"/>
    <s v="Low End"/>
    <x v="0"/>
    <x v="124"/>
    <n v="273"/>
    <x v="1851"/>
    <n v="94647.07089280145"/>
    <n v="606.06714958999839"/>
    <n v="165456.33183806957"/>
    <n v="259.37458221709932"/>
    <n v="70809.260945268121"/>
    <x v="1851"/>
    <x v="1797"/>
    <m/>
  </r>
  <r>
    <x v="12"/>
    <x v="5"/>
    <s v="Low End"/>
    <x v="0"/>
    <x v="125"/>
    <n v="271"/>
    <x v="1852"/>
    <n v="91748.804996840001"/>
    <n v="593.64770000999943"/>
    <n v="160878.52670270985"/>
    <n v="255.09122400689978"/>
    <n v="69129.721705869844"/>
    <x v="1852"/>
    <x v="1798"/>
    <m/>
  </r>
  <r>
    <x v="12"/>
    <x v="5"/>
    <s v="Low End"/>
    <x v="0"/>
    <x v="61"/>
    <n v="240"/>
    <x v="1853"/>
    <n v="72260.216475839814"/>
    <n v="556.57482359999858"/>
    <n v="133577.95766399967"/>
    <n v="255.49058828399939"/>
    <n v="61317.741188159853"/>
    <x v="1853"/>
    <x v="1799"/>
    <m/>
  </r>
  <r>
    <x v="12"/>
    <x v="5"/>
    <s v="Low End"/>
    <x v="0"/>
    <x v="126"/>
    <n v="227"/>
    <x v="1854"/>
    <n v="62937.809481857068"/>
    <n v="525.96898582999972"/>
    <n v="119394.95978340994"/>
    <n v="248.70991322269987"/>
    <n v="56457.150301552872"/>
    <x v="1854"/>
    <x v="1800"/>
    <m/>
  </r>
  <r>
    <x v="12"/>
    <x v="5"/>
    <s v="Low End"/>
    <x v="0"/>
    <x v="97"/>
    <n v="223"/>
    <x v="1855"/>
    <n v="60954.717659769543"/>
    <n v="522.9550099199995"/>
    <n v="116618.96721215989"/>
    <n v="249.61546884479975"/>
    <n v="55664.249552390342"/>
    <x v="1855"/>
    <x v="1801"/>
    <m/>
  </r>
  <r>
    <x v="12"/>
    <x v="5"/>
    <s v="Low End"/>
    <x v="0"/>
    <x v="127"/>
    <n v="208"/>
    <x v="1856"/>
    <n v="52334.739267782374"/>
    <n v="498.20642387999976"/>
    <n v="103626.93616703995"/>
    <n v="246.59710047719989"/>
    <n v="51292.196899257578"/>
    <x v="1856"/>
    <x v="1802"/>
    <m/>
  </r>
  <r>
    <x v="12"/>
    <x v="5"/>
    <s v="Low End"/>
    <x v="0"/>
    <x v="128"/>
    <n v="169"/>
    <x v="1857"/>
    <n v="34213.019409168512"/>
    <n v="449.02876073999886"/>
    <n v="75885.860565059804"/>
    <n v="246.58485891059937"/>
    <n v="41672.841155891292"/>
    <x v="1857"/>
    <x v="1803"/>
    <m/>
  </r>
  <r>
    <x v="12"/>
    <x v="5"/>
    <s v="High End"/>
    <x v="1"/>
    <x v="110"/>
    <n v="201"/>
    <x v="1858"/>
    <n v="52892.769357576552"/>
    <n v="515.61372985999947"/>
    <n v="103638.3597018599"/>
    <n v="252.46562360339971"/>
    <n v="50745.590344283344"/>
    <x v="1858"/>
    <x v="1804"/>
    <m/>
  </r>
  <r>
    <x v="12"/>
    <x v="5"/>
    <s v="High End"/>
    <x v="1"/>
    <x v="61"/>
    <n v="987"/>
    <x v="1859"/>
    <n v="994017.6933749991"/>
    <n v="2042.8572784499984"/>
    <n v="2016300.1338301485"/>
    <n v="1035.7471534499991"/>
    <n v="1022282.4404551494"/>
    <x v="1859"/>
    <x v="1805"/>
    <m/>
  </r>
  <r>
    <x v="12"/>
    <x v="5"/>
    <s v="High End"/>
    <x v="1"/>
    <x v="122"/>
    <n v="957"/>
    <x v="1860"/>
    <n v="949964.3752499976"/>
    <n v="2024.0314256999945"/>
    <n v="1936998.0743948948"/>
    <n v="1031.3831756999971"/>
    <n v="987033.69914489717"/>
    <x v="1860"/>
    <x v="1806"/>
    <m/>
  </r>
  <r>
    <x v="12"/>
    <x v="5"/>
    <s v="High End"/>
    <x v="1"/>
    <x v="99"/>
    <n v="888"/>
    <x v="1861"/>
    <n v="801239.55839999963"/>
    <n v="1864.2232252799997"/>
    <n v="1655430.2240486396"/>
    <n v="961.9264252800001"/>
    <n v="854190.66564864002"/>
    <x v="1861"/>
    <x v="1807"/>
    <m/>
  </r>
  <r>
    <x v="12"/>
    <x v="5"/>
    <s v="High End"/>
    <x v="1"/>
    <x v="102"/>
    <n v="180"/>
    <x v="1862"/>
    <n v="41482.964141279954"/>
    <n v="479.40294159999945"/>
    <n v="86292.529487999898"/>
    <n v="248.94202970399971"/>
    <n v="44809.565346719945"/>
    <x v="1862"/>
    <x v="1808"/>
    <m/>
  </r>
  <r>
    <x v="12"/>
    <x v="5"/>
    <s v="Low End"/>
    <x v="3"/>
    <x v="129"/>
    <n v="251"/>
    <x v="1863"/>
    <n v="62351.664784609828"/>
    <n v="520.09478099999853"/>
    <n v="130543.79003099963"/>
    <n v="271.68177388999925"/>
    <n v="68192.125246389798"/>
    <x v="1863"/>
    <x v="1809"/>
    <m/>
  </r>
  <r>
    <x v="12"/>
    <x v="5"/>
    <s v="Low End"/>
    <x v="3"/>
    <x v="66"/>
    <n v="251"/>
    <x v="1864"/>
    <n v="65203.559697737815"/>
    <n v="556.68592979999846"/>
    <n v="139728.16837979961"/>
    <n v="296.91079156199919"/>
    <n v="74524.608682061793"/>
    <x v="1864"/>
    <x v="1810"/>
    <m/>
  </r>
  <r>
    <x v="12"/>
    <x v="5"/>
    <s v="Low End"/>
    <x v="3"/>
    <x v="49"/>
    <n v="241"/>
    <x v="1865"/>
    <n v="57804.797092114735"/>
    <n v="515.1465478799995"/>
    <n v="124150.31803907988"/>
    <n v="275.29261803719976"/>
    <n v="66345.520946965145"/>
    <x v="1865"/>
    <x v="1811"/>
    <m/>
  </r>
  <r>
    <x v="12"/>
    <x v="5"/>
    <s v="Low End"/>
    <x v="3"/>
    <x v="130"/>
    <n v="170"/>
    <x v="1866"/>
    <n v="29687.635937409927"/>
    <n v="433.24000829999892"/>
    <n v="73650.801410999818"/>
    <n v="258.60685572699936"/>
    <n v="43963.165473589892"/>
    <x v="1866"/>
    <x v="1812"/>
    <m/>
  </r>
  <r>
    <x v="12"/>
    <x v="5"/>
    <s v="Low End"/>
    <x v="3"/>
    <x v="81"/>
    <n v="123"/>
    <x v="1867"/>
    <n v="15624.482620659292"/>
    <n v="367.78448060999978"/>
    <n v="45237.491115029974"/>
    <n v="240.75616662089985"/>
    <n v="29613.008494370682"/>
    <x v="1867"/>
    <x v="1813"/>
    <m/>
  </r>
  <r>
    <x v="12"/>
    <x v="5"/>
    <s v="Low End"/>
    <x v="3"/>
    <x v="131"/>
    <n v="106"/>
    <x v="1868"/>
    <n v="11495.868626209767"/>
    <n v="347.979728429999"/>
    <n v="36885.851213579896"/>
    <n v="239.52813761669933"/>
    <n v="25389.982587370127"/>
    <x v="1868"/>
    <x v="1814"/>
    <m/>
  </r>
  <r>
    <x v="12"/>
    <x v="5"/>
    <s v="High End"/>
    <x v="2"/>
    <x v="60"/>
    <n v="231"/>
    <x v="1869"/>
    <n v="78184.673384964117"/>
    <n v="607.47268562999864"/>
    <n v="140326.19038052968"/>
    <n v="269.01089608469943"/>
    <n v="62141.516995565558"/>
    <x v="1869"/>
    <x v="1815"/>
    <m/>
  </r>
  <r>
    <x v="12"/>
    <x v="5"/>
    <s v="High End"/>
    <x v="2"/>
    <x v="114"/>
    <n v="203"/>
    <x v="1870"/>
    <n v="59035.239690184615"/>
    <n v="554.89382135999824"/>
    <n v="112643.44573607964"/>
    <n v="264.07983273839915"/>
    <n v="53608.206045895022"/>
    <x v="1870"/>
    <x v="1816"/>
    <m/>
  </r>
  <r>
    <x v="13"/>
    <x v="0"/>
    <s v="High End"/>
    <x v="2"/>
    <x v="123"/>
    <n v="196"/>
    <x v="1871"/>
    <n v="54395.406453964642"/>
    <n v="539.15778047999845"/>
    <n v="105674.92497407969"/>
    <n v="261.63019653119926"/>
    <n v="51279.518520115053"/>
    <x v="1871"/>
    <x v="1817"/>
    <m/>
  </r>
  <r>
    <x v="13"/>
    <x v="0"/>
    <s v="High End"/>
    <x v="2"/>
    <x v="132"/>
    <n v="991"/>
    <x v="1872"/>
    <n v="1103845.2948659998"/>
    <n v="2284.0650863399997"/>
    <n v="2263508.5005629398"/>
    <n v="1170.1949603399999"/>
    <n v="1159663.20569694"/>
    <x v="1872"/>
    <x v="1818"/>
    <m/>
  </r>
  <r>
    <x v="13"/>
    <x v="0"/>
    <s v="High End"/>
    <x v="2"/>
    <x v="49"/>
    <n v="951"/>
    <x v="1873"/>
    <n v="1016759.2582349995"/>
    <n v="2206.0263361499992"/>
    <n v="2097931.0456786491"/>
    <n v="1136.8788511499997"/>
    <n v="1081171.7874436495"/>
    <x v="1873"/>
    <x v="1819"/>
    <m/>
  </r>
  <r>
    <x v="13"/>
    <x v="0"/>
    <s v="High End"/>
    <x v="2"/>
    <x v="112"/>
    <n v="867"/>
    <x v="1874"/>
    <n v="849005.66469599924"/>
    <n v="2050.5757759199983"/>
    <n v="1777849.1977226385"/>
    <n v="1071.3304879199991"/>
    <n v="928843.53302663926"/>
    <x v="1874"/>
    <x v="1820"/>
    <m/>
  </r>
  <r>
    <x v="13"/>
    <x v="0"/>
    <s v="High End"/>
    <x v="2"/>
    <x v="1"/>
    <n v="837"/>
    <x v="1875"/>
    <n v="791441.90669699933"/>
    <n v="1991.8322427899984"/>
    <n v="1667163.5872152287"/>
    <n v="1046.2624617899992"/>
    <n v="875721.68051822938"/>
    <x v="1875"/>
    <x v="1821"/>
    <m/>
  </r>
  <r>
    <x v="13"/>
    <x v="0"/>
    <s v="High End"/>
    <x v="2"/>
    <x v="104"/>
    <n v="804"/>
    <x v="1876"/>
    <n v="730425.51619199943"/>
    <n v="1927.1417503199984"/>
    <n v="1549421.9672572787"/>
    <n v="1018.6523023199992"/>
    <n v="818996.45106527931"/>
    <x v="1876"/>
    <x v="1822"/>
    <m/>
  </r>
  <r>
    <x v="13"/>
    <x v="0"/>
    <s v="High End"/>
    <x v="2"/>
    <x v="132"/>
    <n v="804"/>
    <x v="1877"/>
    <n v="733161.79511999909"/>
    <n v="1934.3611001999975"/>
    <n v="1555226.324560798"/>
    <n v="1022.4683201999986"/>
    <n v="822064.52944079891"/>
    <x v="1877"/>
    <x v="1822"/>
    <m/>
  </r>
  <r>
    <x v="13"/>
    <x v="0"/>
    <s v="High End"/>
    <x v="2"/>
    <x v="100"/>
    <n v="165"/>
    <x v="1878"/>
    <n v="35970.252167767481"/>
    <n v="467.08636544999973"/>
    <n v="77069.25029924995"/>
    <n v="249.08483716049986"/>
    <n v="41098.998131482469"/>
    <x v="1878"/>
    <x v="1823"/>
    <m/>
  </r>
  <r>
    <x v="13"/>
    <x v="0"/>
    <s v="High End"/>
    <x v="2"/>
    <x v="133"/>
    <n v="133"/>
    <x v="1879"/>
    <n v="21615.224515972488"/>
    <n v="404.31793574999978"/>
    <n v="53774.285454749974"/>
    <n v="241.79745066749987"/>
    <n v="32159.060938777486"/>
    <x v="1879"/>
    <x v="1824"/>
    <m/>
  </r>
  <r>
    <x v="13"/>
    <x v="0"/>
    <s v="High End"/>
    <x v="2"/>
    <x v="27"/>
    <n v="124"/>
    <x v="1880"/>
    <n v="18218.302182009589"/>
    <n v="386.69166383999976"/>
    <n v="47949.76631615997"/>
    <n v="239.76987204959985"/>
    <n v="29731.464134150381"/>
    <x v="1880"/>
    <x v="1825"/>
    <m/>
  </r>
  <r>
    <x v="13"/>
    <x v="0"/>
    <s v="Low End"/>
    <x v="0"/>
    <x v="134"/>
    <n v="184"/>
    <x v="1881"/>
    <n v="41580.941185766234"/>
    <n v="477.48371615999815"/>
    <n v="87857.003773439661"/>
    <n v="251.50034015039904"/>
    <n v="46276.062587673427"/>
    <x v="1881"/>
    <x v="1826"/>
    <m/>
  </r>
  <r>
    <x v="13"/>
    <x v="0"/>
    <s v="Low End"/>
    <x v="0"/>
    <x v="29"/>
    <n v="177"/>
    <x v="1882"/>
    <n v="38462.168557339035"/>
    <n v="469.24568815999794"/>
    <n v="83056.486804319633"/>
    <n v="251.94530083039888"/>
    <n v="44594.318246980598"/>
    <x v="1882"/>
    <x v="1827"/>
    <m/>
  </r>
  <r>
    <x v="13"/>
    <x v="0"/>
    <s v="Low End"/>
    <x v="0"/>
    <x v="105"/>
    <n v="131"/>
    <x v="1883"/>
    <n v="19905.193911610721"/>
    <n v="397.26178427999844"/>
    <n v="52041.293740679794"/>
    <n v="245.31373915319904"/>
    <n v="32136.099829069073"/>
    <x v="1883"/>
    <x v="1828"/>
    <m/>
  </r>
  <r>
    <x v="13"/>
    <x v="0"/>
    <s v="High End"/>
    <x v="1"/>
    <x v="30"/>
    <n v="291"/>
    <x v="1884"/>
    <n v="120968.89568364789"/>
    <n v="691.63152403999709"/>
    <n v="201264.77349563915"/>
    <n v="275.93085158759885"/>
    <n v="80295.87781199126"/>
    <x v="1884"/>
    <x v="916"/>
    <m/>
  </r>
  <r>
    <x v="13"/>
    <x v="0"/>
    <s v="High End"/>
    <x v="1"/>
    <x v="35"/>
    <n v="283"/>
    <x v="1885"/>
    <n v="114031.033411201"/>
    <n v="677.52141554999707"/>
    <n v="191738.56060064916"/>
    <n v="274.58490172949882"/>
    <n v="77707.527189448156"/>
    <x v="1885"/>
    <x v="1829"/>
    <m/>
  </r>
  <r>
    <x v="13"/>
    <x v="0"/>
    <s v="High End"/>
    <x v="1"/>
    <x v="102"/>
    <n v="268"/>
    <x v="1886"/>
    <n v="101550.07053037397"/>
    <n v="650.92701167999712"/>
    <n v="174448.43913023922"/>
    <n v="272.00883805919875"/>
    <n v="72898.368599865251"/>
    <x v="1886"/>
    <x v="1830"/>
    <m/>
  </r>
  <r>
    <x v="13"/>
    <x v="0"/>
    <s v="High End"/>
    <x v="1"/>
    <x v="135"/>
    <n v="250"/>
    <x v="1887"/>
    <n v="88693.264687499497"/>
    <n v="627.29212499999642"/>
    <n v="156823.0312499991"/>
    <n v="272.51906624999845"/>
    <n v="68129.766562499601"/>
    <x v="1887"/>
    <x v="888"/>
    <m/>
  </r>
  <r>
    <x v="13"/>
    <x v="0"/>
    <s v="High End"/>
    <x v="1"/>
    <x v="5"/>
    <n v="187"/>
    <x v="1888"/>
    <n v="46288.81290590352"/>
    <n v="504.05010920999803"/>
    <n v="94257.370422269625"/>
    <n v="256.51635035489898"/>
    <n v="47968.557516366105"/>
    <x v="1888"/>
    <x v="1831"/>
    <m/>
  </r>
  <r>
    <x v="13"/>
    <x v="0"/>
    <s v="Low End"/>
    <x v="3"/>
    <x v="130"/>
    <n v="307"/>
    <x v="1889"/>
    <n v="125141.84913915143"/>
    <n v="737.94289706999723"/>
    <n v="226548.46940048915"/>
    <n v="330.31472397829879"/>
    <n v="101406.62026133772"/>
    <x v="1889"/>
    <x v="1832"/>
    <m/>
  </r>
  <r>
    <x v="13"/>
    <x v="0"/>
    <s v="Low End"/>
    <x v="3"/>
    <x v="62"/>
    <n v="279"/>
    <x v="1890"/>
    <n v="108389.83535623646"/>
    <n v="717.59405978999575"/>
    <n v="200208.74268140882"/>
    <n v="329.10002625509804"/>
    <n v="91818.90732517236"/>
    <x v="1890"/>
    <x v="1833"/>
    <m/>
  </r>
  <r>
    <x v="13"/>
    <x v="0"/>
    <s v="Low End"/>
    <x v="3"/>
    <x v="81"/>
    <n v="226"/>
    <x v="1891"/>
    <n v="75729.708741138762"/>
    <n v="647.88131231999625"/>
    <n v="146421.17658431915"/>
    <n v="312.7941055007982"/>
    <n v="70691.467843180391"/>
    <x v="1891"/>
    <x v="1834"/>
    <m/>
  </r>
  <r>
    <x v="13"/>
    <x v="0"/>
    <s v="Low End"/>
    <x v="3"/>
    <x v="131"/>
    <n v="175"/>
    <x v="1892"/>
    <n v="31956.133111874857"/>
    <n v="447.21846749999804"/>
    <n v="78263.231812499653"/>
    <n v="264.61199257499885"/>
    <n v="46307.098700624796"/>
    <x v="1892"/>
    <x v="35"/>
    <m/>
  </r>
  <r>
    <x v="13"/>
    <x v="0"/>
    <s v="Low End"/>
    <x v="3"/>
    <x v="101"/>
    <n v="158"/>
    <x v="1893"/>
    <n v="26088.681137994696"/>
    <n v="423.49188725999829"/>
    <n v="66911.718187079736"/>
    <n v="258.37365220939898"/>
    <n v="40823.03704908504"/>
    <x v="1893"/>
    <x v="1835"/>
    <m/>
  </r>
  <r>
    <x v="13"/>
    <x v="0"/>
    <s v="Low End"/>
    <x v="3"/>
    <x v="131"/>
    <n v="155"/>
    <x v="1894"/>
    <n v="25268.745960252389"/>
    <n v="421.85013704999812"/>
    <n v="65386.77124274971"/>
    <n v="258.82596956449885"/>
    <n v="40118.025282497321"/>
    <x v="1894"/>
    <x v="1836"/>
    <m/>
  </r>
  <r>
    <x v="13"/>
    <x v="0"/>
    <s v="High End"/>
    <x v="2"/>
    <x v="136"/>
    <n v="291"/>
    <x v="1895"/>
    <n v="130884.98428058531"/>
    <n v="736.27985897999736"/>
    <n v="214257.43896317924"/>
    <n v="286.50328069619906"/>
    <n v="83372.454682593932"/>
    <x v="1895"/>
    <x v="1837"/>
    <m/>
  </r>
  <r>
    <x v="13"/>
    <x v="0"/>
    <s v="High End"/>
    <x v="2"/>
    <x v="61"/>
    <n v="277"/>
    <x v="1896"/>
    <n v="119953.39410553341"/>
    <n v="721.74860342999591"/>
    <n v="199924.36315010887"/>
    <n v="288.7038593666984"/>
    <n v="79970.969044575453"/>
    <x v="1896"/>
    <x v="1838"/>
    <m/>
  </r>
  <r>
    <x v="13"/>
    <x v="0"/>
    <s v="High End"/>
    <x v="2"/>
    <x v="61"/>
    <n v="147"/>
    <x v="1897"/>
    <n v="28320.645763607288"/>
    <n v="445.32663281999828"/>
    <n v="65463.015024539745"/>
    <n v="252.66917864579904"/>
    <n v="37142.369260932457"/>
    <x v="1897"/>
    <x v="1839"/>
    <m/>
  </r>
  <r>
    <x v="13"/>
    <x v="0"/>
    <s v="High End"/>
    <x v="2"/>
    <x v="137"/>
    <n v="144"/>
    <x v="1898"/>
    <n v="27541.208373983831"/>
    <n v="448.55823059999727"/>
    <n v="64592.385206399609"/>
    <n v="257.29983911399847"/>
    <n v="37051.176832415775"/>
    <x v="1898"/>
    <x v="1840"/>
    <m/>
  </r>
  <r>
    <x v="13"/>
    <x v="0"/>
    <s v="Low End"/>
    <x v="0"/>
    <x v="138"/>
    <n v="350"/>
    <x v="1899"/>
    <n v="215748.22339349851"/>
    <n v="1408.6632109999937"/>
    <n v="493032.12384999776"/>
    <n v="792.2397155899979"/>
    <n v="277283.90045649925"/>
    <x v="1899"/>
    <x v="1841"/>
    <m/>
  </r>
  <r>
    <x v="13"/>
    <x v="0"/>
    <s v="Low End"/>
    <x v="0"/>
    <x v="116"/>
    <n v="324"/>
    <x v="1900"/>
    <n v="188940.21066099216"/>
    <n v="1374.2596204399933"/>
    <n v="445260.11702255782"/>
    <n v="791.1108221035978"/>
    <n v="256319.90636156566"/>
    <x v="1900"/>
    <x v="1842"/>
    <m/>
  </r>
  <r>
    <x v="13"/>
    <x v="0"/>
    <s v="Low End"/>
    <x v="0"/>
    <x v="138"/>
    <n v="276"/>
    <x v="1901"/>
    <n v="140828.77189582461"/>
    <n v="793.58003075999443"/>
    <n v="219028.08848975846"/>
    <n v="283.33085722439802"/>
    <n v="78199.316593933851"/>
    <x v="1901"/>
    <x v="1843"/>
    <m/>
  </r>
  <r>
    <x v="13"/>
    <x v="0"/>
    <s v="Low End"/>
    <x v="0"/>
    <x v="139"/>
    <n v="258"/>
    <x v="1902"/>
    <n v="125070.73356838951"/>
    <n v="766.15230047999444"/>
    <n v="197667.29352383857"/>
    <n v="281.38201533119792"/>
    <n v="72596.559955449062"/>
    <x v="1902"/>
    <x v="1844"/>
    <m/>
  </r>
  <r>
    <x v="13"/>
    <x v="0"/>
    <s v="Low End"/>
    <x v="0"/>
    <x v="134"/>
    <n v="281"/>
    <x v="1903"/>
    <n v="105021.34713300315"/>
    <n v="645.6964124899954"/>
    <n v="181440.6919096887"/>
    <n v="271.95496361809808"/>
    <n v="76419.344776685553"/>
    <x v="1903"/>
    <x v="1845"/>
    <m/>
  </r>
  <r>
    <x v="13"/>
    <x v="1"/>
    <s v="Low End"/>
    <x v="0"/>
    <x v="140"/>
    <n v="280"/>
    <x v="1904"/>
    <n v="104870.08328831918"/>
    <n v="648.00210239999501"/>
    <n v="181440.58867199862"/>
    <n v="273.46609065599796"/>
    <n v="76570.50538367944"/>
    <x v="1904"/>
    <x v="1846"/>
    <m/>
  </r>
  <r>
    <x v="13"/>
    <x v="1"/>
    <s v="Low End"/>
    <x v="0"/>
    <x v="61"/>
    <n v="184"/>
    <x v="1905"/>
    <n v="43257.016859634852"/>
    <n v="496.73048687999608"/>
    <n v="91398.409585919275"/>
    <n v="261.63800394719794"/>
    <n v="48141.392726284423"/>
    <x v="1905"/>
    <x v="1826"/>
    <m/>
  </r>
  <r>
    <x v="13"/>
    <x v="1"/>
    <s v="Low End"/>
    <x v="0"/>
    <x v="124"/>
    <n v="173"/>
    <x v="1906"/>
    <n v="37908.507712037404"/>
    <n v="479.43480978999617"/>
    <n v="82942.222093669334"/>
    <n v="260.31048775509788"/>
    <n v="45033.714381631929"/>
    <x v="1906"/>
    <x v="1847"/>
    <m/>
  </r>
  <r>
    <x v="13"/>
    <x v="1"/>
    <s v="Low End"/>
    <x v="0"/>
    <x v="37"/>
    <n v="880"/>
    <x v="1907"/>
    <n v="745562.89279999433"/>
    <n v="1903.1492175999851"/>
    <n v="1674771.3114879869"/>
    <n v="1055.9186575999915"/>
    <n v="929208.41868799261"/>
    <x v="1907"/>
    <x v="1848"/>
    <m/>
  </r>
  <r>
    <x v="13"/>
    <x v="1"/>
    <s v="Low End"/>
    <x v="0"/>
    <x v="124"/>
    <n v="880"/>
    <x v="1908"/>
    <n v="745408.78719999432"/>
    <n v="2035.4864399999874"/>
    <n v="1791228.067199989"/>
    <n v="1188.4309999999939"/>
    <n v="1045819.2799999947"/>
    <x v="1908"/>
    <x v="1849"/>
    <m/>
  </r>
  <r>
    <x v="13"/>
    <x v="1"/>
    <s v="High End"/>
    <x v="1"/>
    <x v="44"/>
    <n v="397"/>
    <x v="1909"/>
    <n v="314016.57043368142"/>
    <n v="1666.4143679099916"/>
    <n v="661566.50406026666"/>
    <n v="875.44063885789728"/>
    <n v="347549.93362658523"/>
    <x v="1909"/>
    <x v="1850"/>
    <m/>
  </r>
  <r>
    <x v="13"/>
    <x v="1"/>
    <s v="High End"/>
    <x v="1"/>
    <x v="81"/>
    <n v="293"/>
    <x v="1910"/>
    <n v="174336.82310538989"/>
    <n v="1396.6867651699936"/>
    <n v="409229.22219480813"/>
    <n v="801.6805429672977"/>
    <n v="234892.39908941824"/>
    <x v="1910"/>
    <x v="1851"/>
    <m/>
  </r>
  <r>
    <x v="13"/>
    <x v="1"/>
    <s v="High End"/>
    <x v="1"/>
    <x v="141"/>
    <n v="272"/>
    <x v="1911"/>
    <n v="153499.45921707401"/>
    <n v="864.33757135999338"/>
    <n v="235099.81940991819"/>
    <n v="300.00132423839773"/>
    <n v="81600.360192844179"/>
    <x v="1911"/>
    <x v="1852"/>
    <m/>
  </r>
  <r>
    <x v="13"/>
    <x v="1"/>
    <s v="High End"/>
    <x v="1"/>
    <x v="122"/>
    <n v="256"/>
    <x v="1912"/>
    <n v="137695.88514160534"/>
    <n v="835.03274623999346"/>
    <n v="213768.38303743833"/>
    <n v="297.15819490559761"/>
    <n v="76072.497895832988"/>
    <x v="1912"/>
    <x v="1853"/>
    <m/>
  </r>
  <r>
    <x v="13"/>
    <x v="1"/>
    <s v="High End"/>
    <x v="1"/>
    <x v="7"/>
    <n v="255"/>
    <x v="1913"/>
    <n v="136762.64776248642"/>
    <n v="833.36204474999352"/>
    <n v="212507.32141124835"/>
    <n v="297.03793587749772"/>
    <n v="75744.673648761935"/>
    <x v="1913"/>
    <x v="1854"/>
    <m/>
  </r>
  <r>
    <x v="13"/>
    <x v="1"/>
    <s v="High End"/>
    <x v="1"/>
    <x v="21"/>
    <n v="210"/>
    <x v="1914"/>
    <n v="61728.643284209553"/>
    <n v="563.31022709999593"/>
    <n v="118295.14769099915"/>
    <n v="269.36430669899806"/>
    <n v="56566.504406789594"/>
    <x v="1914"/>
    <x v="1855"/>
    <m/>
  </r>
  <r>
    <x v="13"/>
    <x v="1"/>
    <s v="High End"/>
    <x v="1"/>
    <x v="135"/>
    <n v="199"/>
    <x v="1915"/>
    <n v="54899.036032412892"/>
    <n v="543.36202556999604"/>
    <n v="108129.04308842921"/>
    <n v="267.48747264329808"/>
    <n v="53230.007056016322"/>
    <x v="1915"/>
    <x v="1856"/>
    <m/>
  </r>
  <r>
    <x v="13"/>
    <x v="1"/>
    <s v="High End"/>
    <x v="1"/>
    <x v="99"/>
    <n v="976"/>
    <x v="1916"/>
    <n v="1048286.0735999908"/>
    <n v="2182.7562625599812"/>
    <n v="2130370.1122585419"/>
    <n v="1108.6926625599906"/>
    <n v="1082084.0386585509"/>
    <x v="1916"/>
    <x v="1857"/>
    <m/>
  </r>
  <r>
    <x v="13"/>
    <x v="1"/>
    <s v="High End"/>
    <x v="1"/>
    <x v="47"/>
    <n v="397"/>
    <x v="1917"/>
    <n v="170359.56809999884"/>
    <n v="1025.9086119999927"/>
    <n v="407285.71896399709"/>
    <n v="596.79131199999563"/>
    <n v="236926.15086399825"/>
    <x v="1917"/>
    <x v="1858"/>
    <m/>
  </r>
  <r>
    <x v="13"/>
    <x v="1"/>
    <s v="Low End"/>
    <x v="3"/>
    <x v="5"/>
    <n v="579"/>
    <x v="1918"/>
    <n v="417529.61616920732"/>
    <n v="1201.5857654699914"/>
    <n v="695718.15820712503"/>
    <n v="480.46380317429657"/>
    <n v="278188.54203791771"/>
    <x v="1918"/>
    <x v="1859"/>
    <m/>
  </r>
  <r>
    <x v="13"/>
    <x v="1"/>
    <s v="Low End"/>
    <x v="3"/>
    <x v="117"/>
    <n v="429"/>
    <x v="1919"/>
    <n v="234856.79124824877"/>
    <n v="927.69347693999282"/>
    <n v="397980.50160725694"/>
    <n v="380.24174908859709"/>
    <n v="163123.71035900817"/>
    <x v="1919"/>
    <x v="1860"/>
    <m/>
  </r>
  <r>
    <x v="13"/>
    <x v="1"/>
    <s v="Low End"/>
    <x v="3"/>
    <x v="62"/>
    <n v="360"/>
    <x v="1920"/>
    <n v="172014.24140783865"/>
    <n v="837.4591523999934"/>
    <n v="301485.29486399761"/>
    <n v="359.64181515599716"/>
    <n v="129471.05345615896"/>
    <x v="1920"/>
    <x v="1861"/>
    <m/>
  </r>
  <r>
    <x v="13"/>
    <x v="1"/>
    <s v="Low End"/>
    <x v="3"/>
    <x v="142"/>
    <n v="303"/>
    <x v="1921"/>
    <n v="127316.52278542788"/>
    <n v="762.75780272999395"/>
    <n v="231115.61422718817"/>
    <n v="342.57125888369734"/>
    <n v="103799.09144176029"/>
    <x v="1921"/>
    <x v="1862"/>
    <m/>
  </r>
  <r>
    <x v="13"/>
    <x v="1"/>
    <s v="Low End"/>
    <x v="3"/>
    <x v="107"/>
    <n v="976"/>
    <x v="1922"/>
    <n v="1034484.5056191927"/>
    <n v="1928.1053199999892"/>
    <n v="1881830.7923199895"/>
    <n v="868.18267079999669"/>
    <n v="847346.2867007968"/>
    <x v="1922"/>
    <x v="1863"/>
    <m/>
  </r>
  <r>
    <x v="13"/>
    <x v="1"/>
    <s v="Low End"/>
    <x v="3"/>
    <x v="107"/>
    <n v="257"/>
    <x v="1923"/>
    <n v="93169.141034199318"/>
    <n v="669.94625999999505"/>
    <n v="172176.18881999873"/>
    <n v="307.42041939999768"/>
    <n v="79007.047785799412"/>
    <x v="1923"/>
    <x v="1864"/>
    <m/>
  </r>
  <r>
    <x v="13"/>
    <x v="1"/>
    <s v="Low End"/>
    <x v="3"/>
    <x v="52"/>
    <n v="976"/>
    <x v="1924"/>
    <n v="1110525.1636243633"/>
    <n v="2176.2811595199873"/>
    <n v="2124050.4116915078"/>
    <n v="1038.4480000687954"/>
    <n v="1013525.2480671445"/>
    <x v="1924"/>
    <x v="1865"/>
    <m/>
  </r>
  <r>
    <x v="13"/>
    <x v="1"/>
    <s v="Low End"/>
    <x v="3"/>
    <x v="46"/>
    <n v="257"/>
    <x v="1925"/>
    <n v="98370.463566371458"/>
    <n v="735.02483765999455"/>
    <n v="188901.3832786186"/>
    <n v="352.26038798539741"/>
    <n v="90530.919712247138"/>
    <x v="1925"/>
    <x v="1866"/>
    <m/>
  </r>
  <r>
    <x v="13"/>
    <x v="1"/>
    <s v="Low End"/>
    <x v="3"/>
    <x v="143"/>
    <n v="579"/>
    <x v="1926"/>
    <n v="391109.23118105723"/>
    <n v="1455.0891939999924"/>
    <n v="842496.64332599565"/>
    <n v="779.59829385999717"/>
    <n v="451387.41214493843"/>
    <x v="1926"/>
    <x v="1867"/>
    <m/>
  </r>
  <r>
    <x v="13"/>
    <x v="1"/>
    <s v="High End"/>
    <x v="2"/>
    <x v="132"/>
    <n v="352"/>
    <x v="1927"/>
    <n v="203128.97223590256"/>
    <n v="887.91310919999376"/>
    <n v="312545.4144383978"/>
    <n v="310.84216534799782"/>
    <n v="109416.44220249524"/>
    <x v="1927"/>
    <x v="1868"/>
    <m/>
  </r>
  <r>
    <x v="13"/>
    <x v="1"/>
    <s v="High End"/>
    <x v="2"/>
    <x v="144"/>
    <n v="338"/>
    <x v="1928"/>
    <n v="186391.30427966753"/>
    <n v="858.98328695999396"/>
    <n v="290336.35099247796"/>
    <n v="307.52972400239776"/>
    <n v="103945.04671281044"/>
    <x v="1928"/>
    <x v="1869"/>
    <m/>
  </r>
  <r>
    <x v="13"/>
    <x v="1"/>
    <s v="High End"/>
    <x v="2"/>
    <x v="81"/>
    <n v="324"/>
    <x v="1929"/>
    <n v="170399.3481930228"/>
    <n v="830.20152959999416"/>
    <n v="268985.29559039813"/>
    <n v="304.27761542399787"/>
    <n v="98585.947397375334"/>
    <x v="1929"/>
    <x v="1870"/>
    <m/>
  </r>
  <r>
    <x v="13"/>
    <x v="2"/>
    <s v="High End"/>
    <x v="2"/>
    <x v="1"/>
    <n v="244"/>
    <x v="1930"/>
    <n v="90967.700316479284"/>
    <n v="642.01423199999488"/>
    <n v="156651.47260799876"/>
    <n v="269.19578807999784"/>
    <n v="65683.772291519475"/>
    <x v="1930"/>
    <x v="272"/>
    <m/>
  </r>
  <r>
    <x v="13"/>
    <x v="2"/>
    <s v="High End"/>
    <x v="2"/>
    <x v="44"/>
    <n v="244"/>
    <x v="1931"/>
    <n v="95450.376143039248"/>
    <n v="700.93053599999439"/>
    <n v="171027.05078399862"/>
    <n v="309.7404698399975"/>
    <n v="75576.674640959376"/>
    <x v="1931"/>
    <x v="1871"/>
    <m/>
  </r>
  <r>
    <x v="13"/>
    <x v="2"/>
    <s v="High End"/>
    <x v="2"/>
    <x v="25"/>
    <n v="970"/>
    <x v="1932"/>
    <n v="1132997.9075999914"/>
    <n v="2234.3770799999829"/>
    <n v="2167345.7675999836"/>
    <n v="1066.3379999999918"/>
    <n v="1034347.8599999922"/>
    <x v="1932"/>
    <x v="1872"/>
    <m/>
  </r>
  <r>
    <x v="13"/>
    <x v="2"/>
    <s v="High End"/>
    <x v="2"/>
    <x v="96"/>
    <n v="855"/>
    <x v="1933"/>
    <n v="885552.71962499269"/>
    <n v="2173.9157632499819"/>
    <n v="1858697.9775787345"/>
    <n v="1138.1815882499905"/>
    <n v="973145.25795374182"/>
    <x v="1933"/>
    <x v="1873"/>
    <m/>
  </r>
  <r>
    <x v="13"/>
    <x v="2"/>
    <s v="High End"/>
    <x v="2"/>
    <x v="106"/>
    <n v="970"/>
    <x v="1934"/>
    <n v="1133700.7598999913"/>
    <n v="2629.0591856999799"/>
    <n v="2550187.4101289804"/>
    <n v="1460.2955156999888"/>
    <n v="1416486.6502289891"/>
    <x v="1934"/>
    <x v="1874"/>
    <m/>
  </r>
  <r>
    <x v="13"/>
    <x v="2"/>
    <s v="Low End"/>
    <x v="0"/>
    <x v="97"/>
    <n v="430"/>
    <x v="1935"/>
    <n v="331164.63569681603"/>
    <n v="1588.184695399987"/>
    <n v="682919.41902199446"/>
    <n v="818.03437982599633"/>
    <n v="351754.78332517843"/>
    <x v="1935"/>
    <x v="1875"/>
    <m/>
  </r>
  <r>
    <x v="13"/>
    <x v="2"/>
    <s v="Low End"/>
    <x v="0"/>
    <x v="124"/>
    <n v="253"/>
    <x v="1936"/>
    <n v="125159.06639292075"/>
    <n v="785.54414246999158"/>
    <n v="198742.66804490788"/>
    <n v="290.8442753042969"/>
    <n v="73583.601651987134"/>
    <x v="1936"/>
    <x v="1876"/>
    <m/>
  </r>
  <r>
    <x v="13"/>
    <x v="2"/>
    <s v="High End"/>
    <x v="1"/>
    <x v="113"/>
    <n v="361"/>
    <x v="1937"/>
    <n v="263189.7411863351"/>
    <n v="1552.7222735799892"/>
    <n v="560532.74076237611"/>
    <n v="823.66481877019658"/>
    <n v="297342.99957604101"/>
    <x v="1937"/>
    <x v="1877"/>
    <m/>
  </r>
  <r>
    <x v="13"/>
    <x v="2"/>
    <s v="High End"/>
    <x v="1"/>
    <x v="95"/>
    <n v="315"/>
    <x v="1938"/>
    <n v="208903.69344536753"/>
    <n v="1484.2768657999882"/>
    <n v="467547.21272699628"/>
    <n v="821.09053740199602"/>
    <n v="258643.51928162875"/>
    <x v="1938"/>
    <x v="1878"/>
    <m/>
  </r>
  <r>
    <x v="13"/>
    <x v="2"/>
    <s v="High End"/>
    <x v="1"/>
    <x v="81"/>
    <n v="333"/>
    <x v="1939"/>
    <n v="170408.46859978416"/>
    <n v="811.79586432999179"/>
    <n v="270328.02282188728"/>
    <n v="300.05872138769701"/>
    <n v="99919.554222103121"/>
    <x v="1939"/>
    <x v="1879"/>
    <m/>
  </r>
  <r>
    <x v="13"/>
    <x v="2"/>
    <s v="High End"/>
    <x v="1"/>
    <x v="5"/>
    <n v="276"/>
    <x v="1940"/>
    <n v="114567.50810966281"/>
    <n v="704.79247439999278"/>
    <n v="194522.72293439801"/>
    <n v="289.69280733599709"/>
    <n v="79955.214824735202"/>
    <x v="1940"/>
    <x v="1880"/>
    <m/>
  </r>
  <r>
    <x v="13"/>
    <x v="2"/>
    <s v="High End"/>
    <x v="1"/>
    <x v="21"/>
    <n v="267"/>
    <x v="1941"/>
    <n v="106761.6824097943"/>
    <n v="687.93238201999293"/>
    <n v="183677.94599933812"/>
    <n v="288.07589359379705"/>
    <n v="76916.263589543814"/>
    <x v="1941"/>
    <x v="1881"/>
    <m/>
  </r>
  <r>
    <x v="13"/>
    <x v="2"/>
    <s v="High End"/>
    <x v="1"/>
    <x v="47"/>
    <n v="975"/>
    <x v="1942"/>
    <n v="1060041.9374999893"/>
    <n v="2209.879160999978"/>
    <n v="2154632.1819749787"/>
    <n v="1122.6566609999891"/>
    <n v="1094590.2444749894"/>
    <x v="1942"/>
    <x v="1882"/>
    <m/>
  </r>
  <r>
    <x v="13"/>
    <x v="2"/>
    <s v="Low End"/>
    <x v="3"/>
    <x v="106"/>
    <n v="569"/>
    <x v="1943"/>
    <n v="401622.72507343814"/>
    <n v="1138.4430229799884"/>
    <n v="647774.08007561346"/>
    <n v="432.60343585619557"/>
    <n v="246151.35500217532"/>
    <x v="1943"/>
    <x v="1883"/>
    <m/>
  </r>
  <r>
    <x v="13"/>
    <x v="2"/>
    <s v="Low End"/>
    <x v="3"/>
    <x v="29"/>
    <n v="732"/>
    <x v="1944"/>
    <n v="668874.11100781686"/>
    <n v="1474.7659571999841"/>
    <n v="1079528.6806703883"/>
    <n v="561.00351046799392"/>
    <n v="410654.56966257142"/>
    <x v="1944"/>
    <x v="1884"/>
    <m/>
  </r>
  <r>
    <x v="13"/>
    <x v="2"/>
    <s v="Low End"/>
    <x v="3"/>
    <x v="142"/>
    <n v="507"/>
    <x v="1945"/>
    <n v="327206.79223015322"/>
    <n v="1061.3235110399887"/>
    <n v="538091.02009727433"/>
    <n v="415.94522261759573"/>
    <n v="210884.22786712111"/>
    <x v="1945"/>
    <x v="1885"/>
    <m/>
  </r>
  <r>
    <x v="13"/>
    <x v="2"/>
    <s v="Low End"/>
    <x v="3"/>
    <x v="142"/>
    <n v="479"/>
    <x v="1946"/>
    <n v="295193.02717796911"/>
    <n v="1023.5919122699888"/>
    <n v="490300.52597732464"/>
    <n v="407.32254446629554"/>
    <n v="195107.49879935553"/>
    <x v="1946"/>
    <x v="1886"/>
    <m/>
  </r>
  <r>
    <x v="13"/>
    <x v="2"/>
    <s v="Low End"/>
    <x v="3"/>
    <x v="129"/>
    <n v="280"/>
    <x v="1947"/>
    <n v="114394.30510815878"/>
    <n v="754.06803119999188"/>
    <n v="211139.04873599773"/>
    <n v="345.51694152799627"/>
    <n v="96744.74362783895"/>
    <x v="1947"/>
    <x v="1887"/>
    <m/>
  </r>
  <r>
    <x v="13"/>
    <x v="2"/>
    <s v="Low End"/>
    <x v="3"/>
    <x v="117"/>
    <n v="732"/>
    <x v="1948"/>
    <n v="625156.62849071331"/>
    <n v="1682.9955159999863"/>
    <n v="1231952.71771199"/>
    <n v="828.9564060399955"/>
    <n v="606796.08922127669"/>
    <x v="1948"/>
    <x v="1888"/>
    <m/>
  </r>
  <r>
    <x v="13"/>
    <x v="2"/>
    <s v="High End"/>
    <x v="2"/>
    <x v="137"/>
    <n v="352"/>
    <x v="1949"/>
    <n v="277813.60989634262"/>
    <n v="1636.7921868799879"/>
    <n v="576150.84978175571"/>
    <n v="847.54897694719625"/>
    <n v="298337.23988541309"/>
    <x v="1949"/>
    <x v="1889"/>
    <m/>
  </r>
  <r>
    <x v="13"/>
    <x v="2"/>
    <s v="High End"/>
    <x v="2"/>
    <x v="144"/>
    <n v="344"/>
    <x v="1950"/>
    <n v="269760.75872927677"/>
    <n v="1634.2756519999866"/>
    <n v="562190.82428799535"/>
    <n v="850.08739987999593"/>
    <n v="292430.06555871858"/>
    <x v="1950"/>
    <x v="1890"/>
    <m/>
  </r>
  <r>
    <x v="13"/>
    <x v="2"/>
    <s v="High End"/>
    <x v="2"/>
    <x v="81"/>
    <n v="335"/>
    <x v="1951"/>
    <n v="252230.53527042494"/>
    <n v="1594.4257611499891"/>
    <n v="534132.62998524634"/>
    <n v="841.49879019349669"/>
    <n v="281902.09471482143"/>
    <x v="1951"/>
    <x v="1891"/>
    <m/>
  </r>
  <r>
    <x v="13"/>
    <x v="2"/>
    <s v="High End"/>
    <x v="2"/>
    <x v="114"/>
    <n v="324"/>
    <x v="1952"/>
    <n v="238408.16721645344"/>
    <n v="1576.3155373999884"/>
    <n v="510726.23411759624"/>
    <n v="840.48786080599632"/>
    <n v="272318.06690114283"/>
    <x v="1952"/>
    <x v="1892"/>
    <m/>
  </r>
  <r>
    <x v="13"/>
    <x v="2"/>
    <s v="High End"/>
    <x v="2"/>
    <x v="11"/>
    <n v="306"/>
    <x v="1953"/>
    <n v="214667.5738518193"/>
    <n v="1537.4991455599888"/>
    <n v="470474.73854135658"/>
    <n v="835.97112643639639"/>
    <n v="255807.16468953728"/>
    <x v="1953"/>
    <x v="1893"/>
    <m/>
  </r>
  <r>
    <x v="13"/>
    <x v="2"/>
    <s v="High End"/>
    <x v="2"/>
    <x v="11"/>
    <n v="371"/>
    <x v="1954"/>
    <n v="235511.45148742423"/>
    <n v="1461.9887226799897"/>
    <n v="542397.81611427618"/>
    <n v="827.18696664919662"/>
    <n v="306886.36462685198"/>
    <x v="1954"/>
    <x v="1894"/>
    <m/>
  </r>
  <r>
    <x v="13"/>
    <x v="2"/>
    <s v="High End"/>
    <x v="2"/>
    <x v="123"/>
    <n v="307"/>
    <x v="1955"/>
    <n v="160200.17327576291"/>
    <n v="838.49898596998958"/>
    <n v="257419.18869278679"/>
    <n v="316.67431731929605"/>
    <n v="97219.015417023882"/>
    <x v="1955"/>
    <x v="1895"/>
    <m/>
  </r>
  <r>
    <x v="13"/>
    <x v="2"/>
    <s v="High End"/>
    <x v="2"/>
    <x v="123"/>
    <n v="291"/>
    <x v="1956"/>
    <n v="140241.94000523759"/>
    <n v="788.91643970999155"/>
    <n v="229574.68395560753"/>
    <n v="306.98537439989678"/>
    <n v="89332.743950369942"/>
    <x v="1956"/>
    <x v="1896"/>
    <m/>
  </r>
  <r>
    <x v="13"/>
    <x v="3"/>
    <s v="High End"/>
    <x v="2"/>
    <x v="104"/>
    <n v="599"/>
    <x v="1957"/>
    <n v="451621.02469499462"/>
    <n v="1587.2750549999812"/>
    <n v="950777.75794498879"/>
    <n v="833.31674999999018"/>
    <n v="499156.73324999417"/>
    <x v="1957"/>
    <x v="1897"/>
    <m/>
  </r>
  <r>
    <x v="13"/>
    <x v="3"/>
    <s v="High End"/>
    <x v="2"/>
    <x v="114"/>
    <n v="599"/>
    <x v="1958"/>
    <n v="451799.70759299456"/>
    <n v="1841.714948969978"/>
    <n v="1103187.2544330168"/>
    <n v="1087.458341969987"/>
    <n v="651387.5468400222"/>
    <x v="1958"/>
    <x v="1898"/>
    <m/>
  </r>
  <r>
    <x v="13"/>
    <x v="3"/>
    <s v="Low End"/>
    <x v="0"/>
    <x v="134"/>
    <n v="352"/>
    <x v="1959"/>
    <n v="231876.11445165778"/>
    <n v="1469.8502758399873"/>
    <n v="517387.29709567549"/>
    <n v="811.11131432959587"/>
    <n v="285511.18264401774"/>
    <x v="1959"/>
    <x v="1899"/>
    <m/>
  </r>
  <r>
    <x v="13"/>
    <x v="3"/>
    <s v="Low End"/>
    <x v="0"/>
    <x v="118"/>
    <n v="568"/>
    <x v="1960"/>
    <n v="327752.10847999575"/>
    <n v="1327.8966723999831"/>
    <n v="754245.30992319039"/>
    <n v="750.8683123999906"/>
    <n v="426493.20144319464"/>
    <x v="1960"/>
    <x v="1900"/>
    <m/>
  </r>
  <r>
    <x v="13"/>
    <x v="3"/>
    <s v="Low End"/>
    <x v="0"/>
    <x v="145"/>
    <n v="560"/>
    <x v="1961"/>
    <n v="324825.31199999526"/>
    <n v="1340.3374679999804"/>
    <n v="750588.98207998904"/>
    <n v="760.29226799998889"/>
    <n v="425763.67007999378"/>
    <x v="1961"/>
    <x v="1901"/>
    <m/>
  </r>
  <r>
    <x v="13"/>
    <x v="3"/>
    <s v="Low End"/>
    <x v="0"/>
    <x v="1"/>
    <n v="527"/>
    <x v="1962"/>
    <n v="282198.77052599634"/>
    <n v="1259.9288344199838"/>
    <n v="663982.49573933147"/>
    <n v="724.44729641999072"/>
    <n v="381783.72521333513"/>
    <x v="1962"/>
    <x v="1902"/>
    <m/>
  </r>
  <r>
    <x v="13"/>
    <x v="3"/>
    <s v="High End"/>
    <x v="1"/>
    <x v="119"/>
    <n v="413"/>
    <x v="1963"/>
    <n v="349735.83022220171"/>
    <n v="1692.113518879984"/>
    <n v="698842.88329743338"/>
    <n v="845.29552802719536"/>
    <n v="349107.05307523167"/>
    <x v="1963"/>
    <x v="1903"/>
    <m/>
  </r>
  <r>
    <x v="13"/>
    <x v="3"/>
    <s v="High End"/>
    <x v="1"/>
    <x v="47"/>
    <n v="399"/>
    <x v="1964"/>
    <n v="326381.25583267672"/>
    <n v="1658.8641448999849"/>
    <n v="661886.79381509393"/>
    <n v="840.86600998099561"/>
    <n v="335505.53798241721"/>
    <x v="1964"/>
    <x v="1904"/>
    <m/>
  </r>
  <r>
    <x v="13"/>
    <x v="3"/>
    <s v="High End"/>
    <x v="1"/>
    <x v="146"/>
    <n v="344"/>
    <x v="1965"/>
    <n v="252657.40941042188"/>
    <n v="1570.6832690399842"/>
    <n v="540315.04454975459"/>
    <n v="836.21405563759504"/>
    <n v="287657.63513933273"/>
    <x v="1965"/>
    <x v="1905"/>
    <m/>
  </r>
  <r>
    <x v="13"/>
    <x v="3"/>
    <s v="High End"/>
    <x v="1"/>
    <x v="147"/>
    <n v="335"/>
    <x v="1966"/>
    <n v="241132.47892876892"/>
    <n v="1554.9010308499844"/>
    <n v="520891.84533474478"/>
    <n v="835.10258628649513"/>
    <n v="279759.36640597589"/>
    <x v="1966"/>
    <x v="1906"/>
    <m/>
  </r>
  <r>
    <x v="13"/>
    <x v="3"/>
    <s v="High End"/>
    <x v="1"/>
    <x v="111"/>
    <n v="309"/>
    <x v="1967"/>
    <n v="205146.32577154101"/>
    <n v="1489.3048932199868"/>
    <n v="460195.21200497588"/>
    <n v="825.40092632179574"/>
    <n v="255048.88623343487"/>
    <x v="1967"/>
    <x v="1907"/>
    <m/>
  </r>
  <r>
    <x v="13"/>
    <x v="3"/>
    <s v="High End"/>
    <x v="1"/>
    <x v="148"/>
    <n v="277"/>
    <x v="1968"/>
    <n v="168316.14305986781"/>
    <n v="1426.9397762299875"/>
    <n v="395262.31801570655"/>
    <n v="819.30027059869576"/>
    <n v="226946.17495583874"/>
    <x v="1968"/>
    <x v="1908"/>
    <m/>
  </r>
  <r>
    <x v="13"/>
    <x v="3"/>
    <s v="High End"/>
    <x v="1"/>
    <x v="147"/>
    <n v="265"/>
    <x v="1969"/>
    <n v="155450.59077114792"/>
    <n v="903.65646099998776"/>
    <n v="239468.96216499674"/>
    <n v="317.05045808999557"/>
    <n v="84018.371393848822"/>
    <x v="1969"/>
    <x v="1909"/>
    <m/>
  </r>
  <r>
    <x v="13"/>
    <x v="3"/>
    <s v="High End"/>
    <x v="1"/>
    <x v="149"/>
    <n v="263"/>
    <x v="1970"/>
    <n v="155229.81183921744"/>
    <n v="910.77385948998665"/>
    <n v="239533.5250458665"/>
    <n v="320.5464380480953"/>
    <n v="84303.713206649059"/>
    <x v="1970"/>
    <x v="1910"/>
    <m/>
  </r>
  <r>
    <x v="13"/>
    <x v="3"/>
    <s v="High End"/>
    <x v="1"/>
    <x v="21"/>
    <n v="974"/>
    <x v="1971"/>
    <n v="1109310.5636999838"/>
    <n v="2315.3640099799663"/>
    <n v="2255164.5457204874"/>
    <n v="1176.4414599799829"/>
    <n v="1145853.9820205036"/>
    <x v="1971"/>
    <x v="1911"/>
    <m/>
  </r>
  <r>
    <x v="13"/>
    <x v="3"/>
    <s v="High End"/>
    <x v="1"/>
    <x v="113"/>
    <n v="529"/>
    <x v="1972"/>
    <n v="327288.04154999519"/>
    <n v="1435.8793542199792"/>
    <n v="759580.17838236899"/>
    <n v="817.18740421998825"/>
    <n v="432292.1368323738"/>
    <x v="1972"/>
    <x v="1912"/>
    <m/>
  </r>
  <r>
    <x v="13"/>
    <x v="3"/>
    <s v="High End"/>
    <x v="1"/>
    <x v="148"/>
    <n v="482"/>
    <x v="1973"/>
    <n v="272289.53609999595"/>
    <n v="1345.7848425799802"/>
    <n v="648668.29412355053"/>
    <n v="780.86879257998862"/>
    <n v="376378.75802355458"/>
    <x v="1973"/>
    <x v="1913"/>
    <m/>
  </r>
  <r>
    <x v="13"/>
    <x v="3"/>
    <s v="High End"/>
    <x v="1"/>
    <x v="148"/>
    <n v="478"/>
    <x v="1974"/>
    <n v="263984.70149999642"/>
    <n v="1318.8527572999824"/>
    <n v="630411.61798939155"/>
    <n v="766.58350729998983"/>
    <n v="366426.91648939514"/>
    <x v="1974"/>
    <x v="1914"/>
    <m/>
  </r>
  <r>
    <x v="13"/>
    <x v="3"/>
    <s v="Low End"/>
    <x v="3"/>
    <x v="103"/>
    <n v="482"/>
    <x v="1975"/>
    <n v="305846.65587834199"/>
    <n v="1052.7673562999864"/>
    <n v="507433.86573659343"/>
    <n v="418.2307258469948"/>
    <n v="201587.20985825144"/>
    <x v="1975"/>
    <x v="1915"/>
    <m/>
  </r>
  <r>
    <x v="13"/>
    <x v="3"/>
    <s v="Low End"/>
    <x v="3"/>
    <x v="61"/>
    <n v="761"/>
    <x v="1976"/>
    <n v="713616.74249045341"/>
    <n v="1847.4126144099803"/>
    <n v="1405880.9995659951"/>
    <n v="909.67707894289299"/>
    <n v="692264.25707554165"/>
    <x v="1976"/>
    <x v="1916"/>
    <m/>
  </r>
  <r>
    <x v="13"/>
    <x v="3"/>
    <s v="High End"/>
    <x v="2"/>
    <x v="100"/>
    <n v="366"/>
    <x v="1977"/>
    <n v="306275.51596625964"/>
    <n v="1696.8789536599843"/>
    <n v="621057.69703955424"/>
    <n v="860.06060402539515"/>
    <n v="314782.1810732946"/>
    <x v="1977"/>
    <x v="1917"/>
    <m/>
  </r>
  <r>
    <x v="13"/>
    <x v="3"/>
    <s v="High End"/>
    <x v="2"/>
    <x v="136"/>
    <n v="350"/>
    <x v="1978"/>
    <n v="281238.95126774639"/>
    <n v="1658.5871314999854"/>
    <n v="580505.49602499488"/>
    <n v="855.04727073499566"/>
    <n v="299266.54475724848"/>
    <x v="1978"/>
    <x v="1918"/>
    <m/>
  </r>
  <r>
    <x v="13"/>
    <x v="3"/>
    <s v="Low End"/>
    <x v="0"/>
    <x v="150"/>
    <n v="247"/>
    <x v="1979"/>
    <n v="123859.40393501805"/>
    <n v="783.26448599998764"/>
    <n v="193466.32804199695"/>
    <n v="281.80940933999551"/>
    <n v="69606.924106978899"/>
    <x v="1979"/>
    <x v="1919"/>
    <m/>
  </r>
  <r>
    <x v="13"/>
    <x v="3"/>
    <s v="Low End"/>
    <x v="0"/>
    <x v="21"/>
    <n v="247"/>
    <x v="1980"/>
    <n v="130157.66028414032"/>
    <n v="865.2022523199862"/>
    <n v="213704.9563230366"/>
    <n v="338.24816210079462"/>
    <n v="83547.296038896282"/>
    <x v="1980"/>
    <x v="1920"/>
    <m/>
  </r>
  <r>
    <x v="13"/>
    <x v="3"/>
    <s v="Low End"/>
    <x v="0"/>
    <x v="134"/>
    <n v="710"/>
    <x v="1981"/>
    <n v="534984.69469999091"/>
    <n v="1634.0104012999723"/>
    <n v="1160147.3849229803"/>
    <n v="880.51083129998506"/>
    <n v="625162.69022298942"/>
    <x v="1981"/>
    <x v="1921"/>
    <m/>
  </r>
  <r>
    <x v="13"/>
    <x v="4"/>
    <s v="Low End"/>
    <x v="0"/>
    <x v="1"/>
    <n v="633"/>
    <x v="1982"/>
    <n v="418938.7811939934"/>
    <n v="1477.9556116199769"/>
    <n v="935545.90215544542"/>
    <n v="816.12499361998732"/>
    <n v="516607.12096145202"/>
    <x v="1982"/>
    <x v="1922"/>
    <m/>
  </r>
  <r>
    <x v="13"/>
    <x v="4"/>
    <s v="Low End"/>
    <x v="0"/>
    <x v="118"/>
    <n v="622"/>
    <x v="1983"/>
    <n v="404582.00857999362"/>
    <n v="1459.3976850999773"/>
    <n v="907745.36013218586"/>
    <n v="808.94429509998747"/>
    <n v="503163.35155219224"/>
    <x v="1983"/>
    <x v="1923"/>
    <m/>
  </r>
  <r>
    <x v="13"/>
    <x v="4"/>
    <s v="Low End"/>
    <x v="0"/>
    <x v="128"/>
    <n v="613"/>
    <x v="1984"/>
    <n v="393033.33093599381"/>
    <n v="1444.2585544799774"/>
    <n v="885330.49389622617"/>
    <n v="803.09488247998752"/>
    <n v="492297.16296023235"/>
    <x v="1984"/>
    <x v="1924"/>
    <m/>
  </r>
  <r>
    <x v="13"/>
    <x v="4"/>
    <s v="Low End"/>
    <x v="0"/>
    <x v="105"/>
    <n v="476"/>
    <x v="1985"/>
    <n v="240773.25215999587"/>
    <n v="1228.911074399979"/>
    <n v="584961.67141438997"/>
    <n v="723.08491439998772"/>
    <n v="344188.41925439413"/>
    <x v="1985"/>
    <x v="1925"/>
    <m/>
  </r>
  <r>
    <x v="13"/>
    <x v="4"/>
    <s v="High End"/>
    <x v="1"/>
    <x v="111"/>
    <n v="337"/>
    <x v="1986"/>
    <n v="247097.96996470782"/>
    <n v="1573.2927339399828"/>
    <n v="530199.65133777424"/>
    <n v="840.06433641859462"/>
    <n v="283101.68137306639"/>
    <x v="1986"/>
    <x v="1926"/>
    <m/>
  </r>
  <r>
    <x v="13"/>
    <x v="4"/>
    <s v="High End"/>
    <x v="1"/>
    <x v="119"/>
    <n v="720"/>
    <x v="1987"/>
    <n v="615275.9999999901"/>
    <n v="1721.1269999999724"/>
    <n v="1239211.4399999802"/>
    <n v="866.57699999998613"/>
    <n v="623935.43999999005"/>
    <x v="1987"/>
    <x v="1927"/>
    <m/>
  </r>
  <r>
    <x v="13"/>
    <x v="4"/>
    <s v="High End"/>
    <x v="1"/>
    <x v="7"/>
    <n v="694"/>
    <x v="1988"/>
    <n v="579877.70309998991"/>
    <n v="1814.0132935399683"/>
    <n v="1258925.225716738"/>
    <n v="978.45464353998284"/>
    <n v="679047.52261674812"/>
    <x v="1988"/>
    <x v="104"/>
    <m/>
  </r>
  <r>
    <x v="13"/>
    <x v="4"/>
    <s v="High End"/>
    <x v="1"/>
    <x v="151"/>
    <n v="590"/>
    <x v="1989"/>
    <n v="411741.38249999349"/>
    <n v="1574.1660682999752"/>
    <n v="928757.98029698536"/>
    <n v="876.29931829998623"/>
    <n v="517016.59779699187"/>
    <x v="1989"/>
    <x v="1928"/>
    <m/>
  </r>
  <r>
    <x v="13"/>
    <x v="4"/>
    <s v="High End"/>
    <x v="1"/>
    <x v="152"/>
    <n v="575"/>
    <x v="1990"/>
    <n v="392484.93749999371"/>
    <n v="1549.7498169999751"/>
    <n v="891106.14477498573"/>
    <n v="867.16731699998604"/>
    <n v="498621.20727499202"/>
    <x v="1990"/>
    <x v="1929"/>
    <m/>
  </r>
  <r>
    <x v="13"/>
    <x v="4"/>
    <s v="High End"/>
    <x v="1"/>
    <x v="71"/>
    <n v="720"/>
    <x v="1991"/>
    <n v="615625.91999999003"/>
    <n v="2000.6195663999679"/>
    <n v="1440446.0878079769"/>
    <n v="1145.5835663999817"/>
    <n v="824820.16780798684"/>
    <x v="1991"/>
    <x v="1930"/>
    <m/>
  </r>
  <r>
    <x v="13"/>
    <x v="4"/>
    <s v="High End"/>
    <x v="1"/>
    <x v="152"/>
    <n v="508"/>
    <x v="1992"/>
    <n v="306521.96759999509"/>
    <n v="1416.0826701199774"/>
    <n v="719369.99642094853"/>
    <n v="812.69297011998708"/>
    <n v="412848.02882095345"/>
    <x v="1992"/>
    <x v="150"/>
    <m/>
  </r>
  <r>
    <x v="13"/>
    <x v="4"/>
    <s v="High End"/>
    <x v="1"/>
    <x v="153"/>
    <n v="447"/>
    <x v="1993"/>
    <n v="240115.47052499588"/>
    <n v="1308.7761050699776"/>
    <n v="585022.91896627995"/>
    <n v="771.60503006998681"/>
    <n v="344907.44844128407"/>
    <x v="1993"/>
    <x v="1931"/>
    <m/>
  </r>
  <r>
    <x v="13"/>
    <x v="4"/>
    <s v="High End"/>
    <x v="1"/>
    <x v="153"/>
    <n v="113"/>
    <x v="1994"/>
    <n v="16409.457669149742"/>
    <n v="418.76230499999338"/>
    <n v="47320.140464999255"/>
    <n v="273.54586544999563"/>
    <n v="30910.682795849512"/>
    <x v="1994"/>
    <x v="1932"/>
    <m/>
  </r>
  <r>
    <x v="13"/>
    <x v="4"/>
    <s v="High End"/>
    <x v="1"/>
    <x v="131"/>
    <n v="113"/>
    <x v="1995"/>
    <n v="16588.329932564338"/>
    <n v="423.85912881999326"/>
    <n v="47896.081556659236"/>
    <n v="277.05974888579556"/>
    <n v="31307.751624094897"/>
    <x v="1995"/>
    <x v="1933"/>
    <m/>
  </r>
  <r>
    <x v="13"/>
    <x v="4"/>
    <s v="Low End"/>
    <x v="3"/>
    <x v="103"/>
    <n v="724"/>
    <x v="1996"/>
    <n v="676169.04668775958"/>
    <n v="1451.714991479975"/>
    <n v="1051041.653831502"/>
    <n v="517.7798441211911"/>
    <n v="374872.60714374238"/>
    <x v="1996"/>
    <x v="1934"/>
    <m/>
  </r>
  <r>
    <x v="13"/>
    <x v="4"/>
    <s v="Low End"/>
    <x v="3"/>
    <x v="49"/>
    <n v="571"/>
    <x v="1997"/>
    <n v="436886.17208275164"/>
    <n v="1233.3565149299784"/>
    <n v="704246.57002501772"/>
    <n v="468.23187030169186"/>
    <n v="267360.39794226608"/>
    <x v="1997"/>
    <x v="1935"/>
    <m/>
  </r>
  <r>
    <x v="13"/>
    <x v="4"/>
    <s v="Low End"/>
    <x v="3"/>
    <x v="154"/>
    <n v="688"/>
    <x v="1998"/>
    <n v="628266.84756384289"/>
    <n v="1485.6792177599764"/>
    <n v="1022147.3018188637"/>
    <n v="572.50066025439082"/>
    <n v="393880.45425502083"/>
    <x v="1998"/>
    <x v="1936"/>
    <m/>
  </r>
  <r>
    <x v="13"/>
    <x v="4"/>
    <s v="Low End"/>
    <x v="3"/>
    <x v="81"/>
    <n v="688"/>
    <x v="1999"/>
    <n v="587549.48687359074"/>
    <n v="1695.6011199999796"/>
    <n v="1166573.5705599859"/>
    <n v="841.60477279999304"/>
    <n v="579024.0836863952"/>
    <x v="1999"/>
    <x v="1937"/>
    <m/>
  </r>
  <r>
    <x v="13"/>
    <x v="4"/>
    <s v="Low End"/>
    <x v="3"/>
    <x v="131"/>
    <n v="154"/>
    <x v="2000"/>
    <n v="27798.681307319552"/>
    <n v="467.26021799999245"/>
    <n v="71958.073571998844"/>
    <n v="286.74930041999539"/>
    <n v="44159.392264679293"/>
    <x v="2000"/>
    <x v="1938"/>
    <m/>
  </r>
  <r>
    <x v="13"/>
    <x v="4"/>
    <s v="Low End"/>
    <x v="3"/>
    <x v="71"/>
    <n v="154"/>
    <x v="2001"/>
    <n v="28516.234495425131"/>
    <n v="482.26888343999218"/>
    <n v="74269.4080497588"/>
    <n v="297.09852957359521"/>
    <n v="45753.173554333669"/>
    <x v="2001"/>
    <x v="1939"/>
    <m/>
  </r>
  <r>
    <x v="13"/>
    <x v="4"/>
    <s v="High End"/>
    <x v="2"/>
    <x v="115"/>
    <n v="379"/>
    <x v="2002"/>
    <n v="341590.66570150031"/>
    <n v="1781.176614379978"/>
    <n v="675065.9368500117"/>
    <n v="879.88198192219352"/>
    <n v="333475.27114851138"/>
    <x v="2002"/>
    <x v="1940"/>
    <m/>
  </r>
  <r>
    <x v="13"/>
    <x v="4"/>
    <s v="High End"/>
    <x v="2"/>
    <x v="67"/>
    <n v="330"/>
    <x v="2003"/>
    <n v="264421.03415804543"/>
    <n v="1667.99100349998"/>
    <n v="550437.03115499346"/>
    <n v="866.71514241499381"/>
    <n v="286015.99699694803"/>
    <x v="2003"/>
    <x v="1941"/>
    <m/>
  </r>
  <r>
    <x v="13"/>
    <x v="4"/>
    <s v="High End"/>
    <x v="2"/>
    <x v="115"/>
    <n v="896"/>
    <x v="2004"/>
    <n v="1049881.0183679836"/>
    <n v="2271.5110079999645"/>
    <n v="2035273.8631679681"/>
    <n v="1099.7687999999828"/>
    <n v="985392.84479998448"/>
    <x v="2004"/>
    <x v="1942"/>
    <m/>
  </r>
  <r>
    <x v="13"/>
    <x v="4"/>
    <s v="High End"/>
    <x v="2"/>
    <x v="130"/>
    <n v="896"/>
    <x v="2005"/>
    <n v="1051080.4254719834"/>
    <n v="2668.8547987199577"/>
    <n v="2391293.8996530822"/>
    <n v="1495.7739667199762"/>
    <n v="1340213.4741810989"/>
    <x v="2005"/>
    <x v="1943"/>
    <m/>
  </r>
  <r>
    <x v="13"/>
    <x v="4"/>
    <s v="High End"/>
    <x v="2"/>
    <x v="114"/>
    <n v="459"/>
    <x v="2006"/>
    <n v="276986.52431999554"/>
    <n v="1450.0130831999768"/>
    <n v="665556.00518878934"/>
    <n v="846.55660319998651"/>
    <n v="388569.48086879379"/>
    <x v="2006"/>
    <x v="1944"/>
    <m/>
  </r>
  <r>
    <x v="13"/>
    <x v="4"/>
    <s v="High End"/>
    <x v="2"/>
    <x v="81"/>
    <n v="430"/>
    <x v="2007"/>
    <n v="242124.88589999621"/>
    <n v="1377.9174266999785"/>
    <n v="592504.49348099076"/>
    <n v="814.83629669998732"/>
    <n v="350379.60758099455"/>
    <x v="2007"/>
    <x v="1945"/>
    <m/>
  </r>
  <r>
    <x v="13"/>
    <x v="4"/>
    <s v="High End"/>
    <x v="2"/>
    <x v="123"/>
    <n v="115"/>
    <x v="2008"/>
    <n v="17528.443721249718"/>
    <n v="428.00572499999305"/>
    <n v="49220.658374999199"/>
    <n v="275.58447524999553"/>
    <n v="31692.214653749481"/>
    <x v="2008"/>
    <x v="1946"/>
    <m/>
  </r>
  <r>
    <x v="13"/>
    <x v="4"/>
    <s v="High End"/>
    <x v="2"/>
    <x v="150"/>
    <n v="115"/>
    <x v="2009"/>
    <n v="17768.608590914711"/>
    <n v="434.73041909999296"/>
    <n v="49993.998196499189"/>
    <n v="280.22077917899549"/>
    <n v="32225.389605584478"/>
    <x v="2009"/>
    <x v="1947"/>
    <m/>
  </r>
  <r>
    <x v="13"/>
    <x v="4"/>
    <s v="Low End"/>
    <x v="0"/>
    <x v="150"/>
    <n v="316"/>
    <x v="2010"/>
    <n v="197506.69180559638"/>
    <n v="1417.7558599999832"/>
    <n v="448010.85175999469"/>
    <n v="792.73468339999465"/>
    <n v="250504.15995439832"/>
    <x v="2010"/>
    <x v="1948"/>
    <m/>
  </r>
  <r>
    <x v="13"/>
    <x v="4"/>
    <s v="Low End"/>
    <x v="0"/>
    <x v="140"/>
    <n v="316"/>
    <x v="2011"/>
    <n v="208108.59257256094"/>
    <n v="1025.5769918799811"/>
    <n v="324082.329434074"/>
    <n v="367.00549639719327"/>
    <n v="115973.73686151305"/>
    <x v="2011"/>
    <x v="1949"/>
    <m/>
  </r>
  <r>
    <x v="13"/>
    <x v="4"/>
    <s v="Low End"/>
    <x v="0"/>
    <x v="140"/>
    <n v="776"/>
    <x v="2012"/>
    <n v="648176.82681598805"/>
    <n v="1773.6444194399674"/>
    <n v="1376348.0694854148"/>
    <n v="938.36500343998273"/>
    <n v="728171.24266942672"/>
    <x v="2012"/>
    <x v="1950"/>
    <m/>
  </r>
  <r>
    <x v="13"/>
    <x v="4"/>
    <s v="Low End"/>
    <x v="0"/>
    <x v="150"/>
    <n v="765"/>
    <x v="2013"/>
    <n v="630047.38274998835"/>
    <n v="1754.5774214999676"/>
    <n v="1342251.7274474753"/>
    <n v="930.98607149998281"/>
    <n v="712204.34469748696"/>
    <x v="2013"/>
    <x v="1951"/>
    <m/>
  </r>
  <r>
    <x v="13"/>
    <x v="5"/>
    <s v="Low End"/>
    <x v="0"/>
    <x v="29"/>
    <n v="690"/>
    <x v="2014"/>
    <n v="519101.82809998986"/>
    <n v="1643.0310140999679"/>
    <n v="1133691.3997289778"/>
    <n v="890.70952409998267"/>
    <n v="614589.57162898802"/>
    <x v="2014"/>
    <x v="1952"/>
    <m/>
  </r>
  <r>
    <x v="13"/>
    <x v="5"/>
    <s v="Low End"/>
    <x v="0"/>
    <x v="127"/>
    <n v="679"/>
    <x v="2015"/>
    <n v="496443.87734899088"/>
    <n v="1603.2408277899706"/>
    <n v="1088600.5220693899"/>
    <n v="872.10109678998401"/>
    <n v="592156.64472039905"/>
    <x v="2015"/>
    <x v="1953"/>
    <m/>
  </r>
  <r>
    <x v="13"/>
    <x v="5"/>
    <s v="Low End"/>
    <x v="0"/>
    <x v="69"/>
    <n v="665"/>
    <x v="2016"/>
    <n v="482255.20699999051"/>
    <n v="1598.6812219999688"/>
    <n v="1063123.0126299793"/>
    <n v="873.48542199998303"/>
    <n v="580867.80562998878"/>
    <x v="2016"/>
    <x v="1954"/>
    <m/>
  </r>
  <r>
    <x v="13"/>
    <x v="5"/>
    <s v="Low End"/>
    <x v="0"/>
    <x v="155"/>
    <n v="645"/>
    <x v="2017"/>
    <n v="448881.8224499916"/>
    <n v="1546.4191928999714"/>
    <n v="997440.37942048162"/>
    <n v="850.47838289998447"/>
    <n v="548558.55697049003"/>
    <x v="2017"/>
    <x v="1955"/>
    <m/>
  </r>
  <r>
    <x v="13"/>
    <x v="5"/>
    <s v="Low End"/>
    <x v="0"/>
    <x v="97"/>
    <n v="580"/>
    <x v="2018"/>
    <n v="363235.97359999327"/>
    <n v="1432.6148427999733"/>
    <n v="830916.60882398451"/>
    <n v="806.34592279998492"/>
    <n v="467680.63522399124"/>
    <x v="2018"/>
    <x v="1956"/>
    <m/>
  </r>
  <r>
    <x v="13"/>
    <x v="5"/>
    <s v="High End"/>
    <x v="1"/>
    <x v="30"/>
    <n v="664"/>
    <x v="2019"/>
    <n v="537672.67199999001"/>
    <n v="1775.5499407999673"/>
    <n v="1178965.1606911784"/>
    <n v="965.80194079998239"/>
    <n v="641292.4886911884"/>
    <x v="2019"/>
    <x v="1060"/>
    <m/>
  </r>
  <r>
    <x v="13"/>
    <x v="5"/>
    <s v="High End"/>
    <x v="1"/>
    <x v="5"/>
    <n v="636"/>
    <x v="2020"/>
    <n v="497833.45199999033"/>
    <n v="1733.6659571999664"/>
    <n v="1102611.5487791786"/>
    <n v="950.90895719998161"/>
    <n v="604778.09677918837"/>
    <x v="2020"/>
    <x v="1957"/>
    <m/>
  </r>
  <r>
    <x v="13"/>
    <x v="5"/>
    <s v="High End"/>
    <x v="1"/>
    <x v="56"/>
    <n v="450"/>
    <x v="2021"/>
    <n v="249773.62499999508"/>
    <n v="1349.5834289999736"/>
    <n v="607312.5430499881"/>
    <n v="794.53092899998455"/>
    <n v="357538.91804999299"/>
    <x v="2021"/>
    <x v="1958"/>
    <m/>
  </r>
  <r>
    <x v="13"/>
    <x v="5"/>
    <s v="Low End"/>
    <x v="3"/>
    <x v="143"/>
    <n v="782"/>
    <x v="2022"/>
    <n v="799900.4351296149"/>
    <n v="1572.9405871199695"/>
    <n v="1230039.5391278162"/>
    <n v="550.05000511278934"/>
    <n v="430139.10399820132"/>
    <x v="2022"/>
    <x v="1959"/>
    <m/>
  </r>
  <r>
    <x v="13"/>
    <x v="5"/>
    <s v="Low End"/>
    <x v="3"/>
    <x v="31"/>
    <n v="705"/>
    <x v="2023"/>
    <n v="660172.16756145202"/>
    <n v="1461.1634582999714"/>
    <n v="1030120.2381014798"/>
    <n v="524.74903622698969"/>
    <n v="369948.07054002781"/>
    <x v="2023"/>
    <x v="1960"/>
    <m/>
  </r>
  <r>
    <x v="13"/>
    <x v="5"/>
    <s v="Low End"/>
    <x v="3"/>
    <x v="107"/>
    <n v="685"/>
    <x v="2024"/>
    <n v="624698.98367904534"/>
    <n v="1429.0361104499723"/>
    <n v="978889.73565823096"/>
    <n v="517.06679121049001"/>
    <n v="354190.75197918562"/>
    <x v="2024"/>
    <x v="1961"/>
    <m/>
  </r>
  <r>
    <x v="13"/>
    <x v="5"/>
    <s v="Low End"/>
    <x v="3"/>
    <x v="156"/>
    <n v="914"/>
    <x v="2025"/>
    <n v="1115873.5458692496"/>
    <n v="1919.3764906799627"/>
    <n v="1754310.1124814858"/>
    <n v="698.50827856918636"/>
    <n v="638436.5666122362"/>
    <x v="2025"/>
    <x v="1962"/>
    <m/>
  </r>
  <r>
    <x v="13"/>
    <x v="5"/>
    <s v="Low End"/>
    <x v="3"/>
    <x v="106"/>
    <n v="914"/>
    <x v="2026"/>
    <n v="1040741.3959544998"/>
    <n v="2056.0531779999678"/>
    <n v="1879232.6046919706"/>
    <n v="917.38644281998995"/>
    <n v="838491.20873747079"/>
    <x v="2026"/>
    <x v="1963"/>
    <m/>
  </r>
  <r>
    <x v="13"/>
    <x v="5"/>
    <s v="Low End"/>
    <x v="3"/>
    <x v="142"/>
    <n v="936"/>
    <x v="2027"/>
    <n v="1124144.1933605927"/>
    <n v="2204.4540438399645"/>
    <n v="2063368.9850342066"/>
    <n v="1003.4452902495877"/>
    <n v="939224.79167361395"/>
    <x v="2027"/>
    <x v="1964"/>
    <m/>
  </r>
  <r>
    <x v="13"/>
    <x v="5"/>
    <s v="High End"/>
    <x v="2"/>
    <x v="61"/>
    <n v="582"/>
    <x v="2028"/>
    <n v="456544.73998799163"/>
    <n v="1776.1006770599672"/>
    <n v="1033690.5940489009"/>
    <n v="991.65954305998162"/>
    <n v="577145.85406090925"/>
    <x v="2028"/>
    <x v="1965"/>
    <m/>
  </r>
  <r>
    <x v="13"/>
    <x v="5"/>
    <s v="High End"/>
    <x v="2"/>
    <x v="137"/>
    <n v="456"/>
    <x v="2029"/>
    <n v="280988.69932799478"/>
    <n v="1483.3019959199723"/>
    <n v="676385.71013950743"/>
    <n v="867.09870791998378"/>
    <n v="395397.01081151265"/>
    <x v="2029"/>
    <x v="1966"/>
    <m/>
  </r>
  <r>
    <x v="13"/>
    <x v="5"/>
    <s v="Low End"/>
    <x v="0"/>
    <x v="25"/>
    <n v="867"/>
    <x v="2030"/>
    <n v="839178.08270998171"/>
    <n v="2005.9338716999566"/>
    <n v="1739144.6667638624"/>
    <n v="1038.0237416999776"/>
    <n v="899966.58405388065"/>
    <x v="2030"/>
    <x v="1967"/>
    <m/>
  </r>
  <r>
    <x v="13"/>
    <x v="5"/>
    <s v="Low End"/>
    <x v="0"/>
    <x v="150"/>
    <n v="761"/>
    <x v="2031"/>
    <n v="645602.93255798612"/>
    <n v="1809.5440910199609"/>
    <n v="1377063.0532661902"/>
    <n v="961.18281301997911"/>
    <n v="731460.12070820411"/>
    <x v="2031"/>
    <x v="145"/>
    <m/>
  </r>
  <r>
    <x v="13"/>
    <x v="5"/>
    <s v="Low End"/>
    <x v="0"/>
    <x v="140"/>
    <n v="679"/>
    <x v="2032"/>
    <n v="508462.75517798954"/>
    <n v="1642.0551963799664"/>
    <n v="1114955.4783419971"/>
    <n v="893.21461437998187"/>
    <n v="606492.72316400753"/>
    <x v="2032"/>
    <x v="1968"/>
    <m/>
  </r>
  <r>
    <x v="13"/>
    <x v="5"/>
    <s v="Low End"/>
    <x v="0"/>
    <x v="105"/>
    <n v="669"/>
    <x v="2033"/>
    <n v="491814.93655798997"/>
    <n v="1618.1325883799673"/>
    <n v="1082530.7016261981"/>
    <n v="882.98320637998222"/>
    <n v="590715.7650682081"/>
    <x v="2033"/>
    <x v="1969"/>
    <m/>
  </r>
  <r>
    <x v="13"/>
    <x v="5"/>
    <s v="High End"/>
    <x v="1"/>
    <x v="110"/>
    <n v="746"/>
    <x v="2034"/>
    <n v="693697.19399998582"/>
    <n v="1987.6736643999591"/>
    <n v="1482804.5536423696"/>
    <n v="1057.7846643999783"/>
    <n v="789107.35964238376"/>
    <x v="2034"/>
    <x v="1970"/>
    <m/>
  </r>
  <r>
    <x v="13"/>
    <x v="5"/>
    <s v="High End"/>
    <x v="1"/>
    <x v="119"/>
    <n v="734"/>
    <x v="2035"/>
    <n v="671680.57409998623"/>
    <n v="1962.7382285399597"/>
    <n v="1440649.8597483304"/>
    <n v="1047.6420785399785"/>
    <n v="768969.2856483442"/>
    <x v="2035"/>
    <x v="1971"/>
    <m/>
  </r>
  <r>
    <x v="13"/>
    <x v="5"/>
    <s v="High End"/>
    <x v="1"/>
    <x v="149"/>
    <n v="637"/>
    <x v="2036"/>
    <n v="504238.99207498977"/>
    <n v="1752.5648219099646"/>
    <n v="1116383.7915566475"/>
    <n v="960.98084690998064"/>
    <n v="612144.7994816578"/>
    <x v="2036"/>
    <x v="1972"/>
    <m/>
  </r>
  <r>
    <x v="13"/>
    <x v="5"/>
    <s v="Low End"/>
    <x v="3"/>
    <x v="61"/>
    <n v="805"/>
    <x v="2037"/>
    <n v="855119.41779724241"/>
    <n v="1627.0811171999665"/>
    <n v="1309800.2993459729"/>
    <n v="564.82097086798831"/>
    <n v="454680.88154873054"/>
    <x v="2037"/>
    <x v="1973"/>
    <m/>
  </r>
  <r>
    <x v="13"/>
    <x v="5"/>
    <s v="Low End"/>
    <x v="3"/>
    <x v="101"/>
    <n v="744"/>
    <x v="2038"/>
    <n v="735172.59866542497"/>
    <n v="1530.0329459999689"/>
    <n v="1138344.5118239769"/>
    <n v="541.89773273998901"/>
    <n v="403171.91315855191"/>
    <x v="2038"/>
    <x v="1974"/>
    <m/>
  </r>
  <r>
    <x v="13"/>
    <x v="5"/>
    <s v="Low End"/>
    <x v="3"/>
    <x v="31"/>
    <n v="975"/>
    <x v="2039"/>
    <n v="1227662.0086257872"/>
    <n v="2282.5399892499618"/>
    <n v="2225476.4895187127"/>
    <n v="1023.3994675824877"/>
    <n v="997814.48089292552"/>
    <x v="2039"/>
    <x v="1975"/>
    <m/>
  </r>
  <r>
    <x v="13"/>
    <x v="5"/>
    <s v="High End"/>
    <x v="2"/>
    <x v="11"/>
    <n v="653"/>
    <x v="2040"/>
    <n v="595964.99553298706"/>
    <n v="2015.0458389899563"/>
    <n v="1315824.9328604415"/>
    <n v="1102.3888779899762"/>
    <n v="719859.93732745445"/>
    <x v="2040"/>
    <x v="1976"/>
    <m/>
  </r>
  <r>
    <x v="13"/>
    <x v="5"/>
    <s v="Low End"/>
    <x v="0"/>
    <x v="116"/>
    <n v="955"/>
    <x v="2041"/>
    <n v="1027794.717424977"/>
    <n v="2041.7663349999539"/>
    <n v="1949886.849924956"/>
    <n v="965.54149999997799"/>
    <n v="922092.13249997899"/>
    <x v="2041"/>
    <x v="490"/>
    <m/>
  </r>
  <r>
    <x v="13"/>
    <x v="5"/>
    <s v="Low End"/>
    <x v="0"/>
    <x v="157"/>
    <n v="907"/>
    <x v="2042"/>
    <n v="923308.3316399795"/>
    <n v="1952.5285199999566"/>
    <n v="1770943.3676399607"/>
    <n v="934.5479999999792"/>
    <n v="847635.03599998122"/>
    <x v="2042"/>
    <x v="1977"/>
    <m/>
  </r>
  <r>
    <x v="13"/>
    <x v="5"/>
    <s v="Low End"/>
    <x v="0"/>
    <x v="155"/>
    <n v="959"/>
    <x v="2043"/>
    <n v="1036605.5636159767"/>
    <n v="2195.0701161599504"/>
    <n v="2105072.2413973925"/>
    <n v="1114.1466921599747"/>
    <n v="1068466.6777814156"/>
    <x v="2043"/>
    <x v="1978"/>
    <m/>
  </r>
  <r>
    <x v="13"/>
    <x v="5"/>
    <s v="Low End"/>
    <x v="0"/>
    <x v="138"/>
    <n v="948"/>
    <x v="2044"/>
    <n v="1009027.1056319777"/>
    <n v="2166.317440559952"/>
    <n v="2053668.9336508345"/>
    <n v="1101.9428565599756"/>
    <n v="1044641.8280188568"/>
    <x v="2044"/>
    <x v="1979"/>
    <m/>
  </r>
  <r>
    <x v="13"/>
    <x v="5"/>
    <s v="Low End"/>
    <x v="0"/>
    <x v="29"/>
    <n v="946"/>
    <x v="2045"/>
    <n v="1008870.1288599772"/>
    <n v="2171.4560218999509"/>
    <n v="2054197.3967173535"/>
    <n v="1104.9971118999749"/>
    <n v="1045327.2678573763"/>
    <x v="2045"/>
    <x v="1980"/>
    <m/>
  </r>
  <r>
    <x v="14"/>
    <x v="0"/>
    <s v="Low End"/>
    <x v="0"/>
    <x v="126"/>
    <n v="894"/>
    <x v="2046"/>
    <n v="897507.66085198009"/>
    <n v="2067.3894562199544"/>
    <n v="1848246.1738606391"/>
    <n v="1063.4658982199767"/>
    <n v="950738.51300865901"/>
    <x v="2046"/>
    <x v="1981"/>
    <m/>
  </r>
  <r>
    <x v="14"/>
    <x v="0"/>
    <s v="Low End"/>
    <x v="0"/>
    <x v="140"/>
    <n v="868"/>
    <x v="2047"/>
    <n v="846212.68614398118"/>
    <n v="2019.9304827199553"/>
    <n v="1753299.6590009213"/>
    <n v="1045.0310747199769"/>
    <n v="907086.97285694012"/>
    <x v="2047"/>
    <x v="1982"/>
    <m/>
  </r>
  <r>
    <x v="14"/>
    <x v="0"/>
    <s v="Low End"/>
    <x v="0"/>
    <x v="155"/>
    <n v="834"/>
    <x v="2048"/>
    <n v="792706.39318798145"/>
    <n v="1986.1747993799534"/>
    <n v="1656469.782682881"/>
    <n v="1035.6875173799756"/>
    <n v="863763.38949489954"/>
    <x v="2048"/>
    <x v="1983"/>
    <m/>
  </r>
  <r>
    <x v="14"/>
    <x v="0"/>
    <s v="Low End"/>
    <x v="0"/>
    <x v="139"/>
    <n v="813"/>
    <x v="2049"/>
    <n v="751578.59633398242"/>
    <n v="1942.5590386199549"/>
    <n v="1579300.4983980234"/>
    <n v="1018.1081206199765"/>
    <n v="827721.902064041"/>
    <x v="2049"/>
    <x v="1984"/>
    <m/>
  </r>
  <r>
    <x v="14"/>
    <x v="0"/>
    <s v="Low End"/>
    <x v="0"/>
    <x v="116"/>
    <n v="594"/>
    <x v="2050"/>
    <n v="398185.65824399097"/>
    <n v="1432.5286259999675"/>
    <n v="850922.00384398072"/>
    <n v="762.18239999998275"/>
    <n v="452736.34559998976"/>
    <x v="2050"/>
    <x v="339"/>
    <m/>
  </r>
  <r>
    <x v="14"/>
    <x v="0"/>
    <s v="Low End"/>
    <x v="0"/>
    <x v="30"/>
    <n v="955"/>
    <x v="2051"/>
    <n v="1029609.6471749766"/>
    <n v="2385.5501098499453"/>
    <n v="2278200.3549066978"/>
    <n v="1307.4248248499698"/>
    <n v="1248590.707731721"/>
    <x v="2051"/>
    <x v="1985"/>
    <m/>
  </r>
  <r>
    <x v="14"/>
    <x v="0"/>
    <s v="Low End"/>
    <x v="0"/>
    <x v="53"/>
    <n v="907"/>
    <x v="2052"/>
    <n v="924617.98884797946"/>
    <n v="2276.9546574399492"/>
    <n v="2065197.874298034"/>
    <n v="1257.5301934399718"/>
    <n v="1140579.8854500544"/>
    <x v="2052"/>
    <x v="1986"/>
    <m/>
  </r>
  <r>
    <x v="14"/>
    <x v="0"/>
    <s v="Low End"/>
    <x v="0"/>
    <x v="44"/>
    <n v="594"/>
    <x v="2053"/>
    <n v="398396.30133599095"/>
    <n v="1644.9110972399626"/>
    <n v="977077.1917605378"/>
    <n v="974.21025323997787"/>
    <n v="578680.89042454679"/>
    <x v="2053"/>
    <x v="1987"/>
    <m/>
  </r>
  <r>
    <x v="14"/>
    <x v="0"/>
    <s v="High End"/>
    <x v="1"/>
    <x v="147"/>
    <n v="317"/>
    <x v="2054"/>
    <n v="231836.12098924478"/>
    <n v="1553.4672749999761"/>
    <n v="492449.12617499242"/>
    <n v="822.12304474999257"/>
    <n v="260613.00518574764"/>
    <x v="2054"/>
    <x v="1988"/>
    <m/>
  </r>
  <r>
    <x v="14"/>
    <x v="0"/>
    <s v="High End"/>
    <x v="1"/>
    <x v="116"/>
    <n v="317"/>
    <x v="2055"/>
    <n v="244878.98422561912"/>
    <n v="1185.7318846099729"/>
    <n v="375877.0074213614"/>
    <n v="413.24297538089047"/>
    <n v="130998.02319574228"/>
    <x v="2055"/>
    <x v="1989"/>
    <m/>
  </r>
  <r>
    <x v="14"/>
    <x v="0"/>
    <s v="High End"/>
    <x v="1"/>
    <x v="7"/>
    <n v="839"/>
    <x v="2056"/>
    <n v="897868.83352497977"/>
    <n v="2234.51565930995"/>
    <n v="1874758.6381610481"/>
    <n v="1164.3501843099741"/>
    <n v="976889.80463606829"/>
    <x v="2056"/>
    <x v="1990"/>
    <m/>
  </r>
  <r>
    <x v="14"/>
    <x v="0"/>
    <s v="High End"/>
    <x v="1"/>
    <x v="108"/>
    <n v="735"/>
    <x v="2057"/>
    <n v="686153.2781249847"/>
    <n v="2001.7246207499559"/>
    <n v="1471267.5962512176"/>
    <n v="1068.1827457499767"/>
    <n v="785114.31812623295"/>
    <x v="2057"/>
    <x v="1991"/>
    <m/>
  </r>
  <r>
    <x v="14"/>
    <x v="0"/>
    <s v="High End"/>
    <x v="1"/>
    <x v="61"/>
    <n v="665"/>
    <x v="2058"/>
    <n v="564367.54499998724"/>
    <n v="1860.260870799958"/>
    <n v="1237073.479081972"/>
    <n v="1011.5878707999772"/>
    <n v="672705.9340819848"/>
    <x v="2058"/>
    <x v="1992"/>
    <m/>
  </r>
  <r>
    <x v="14"/>
    <x v="0"/>
    <s v="Low End"/>
    <x v="3"/>
    <x v="130"/>
    <n v="999"/>
    <x v="2059"/>
    <n v="1310493.684894586"/>
    <n v="2455.6830334999568"/>
    <n v="2453227.3504664567"/>
    <n v="1143.8775431149859"/>
    <n v="1142733.6655718707"/>
    <x v="2059"/>
    <x v="1993"/>
    <m/>
  </r>
  <r>
    <x v="14"/>
    <x v="0"/>
    <s v="Low End"/>
    <x v="3"/>
    <x v="31"/>
    <n v="716"/>
    <x v="2060"/>
    <n v="682828.0028486246"/>
    <n v="1937.6399839999674"/>
    <n v="1387350.2285439766"/>
    <n v="983.96958895998898"/>
    <n v="704522.22569535195"/>
    <x v="2060"/>
    <x v="1994"/>
    <m/>
  </r>
  <r>
    <x v="14"/>
    <x v="0"/>
    <s v="Low End"/>
    <x v="3"/>
    <x v="78"/>
    <n v="716"/>
    <x v="2061"/>
    <n v="730253.36664510658"/>
    <n v="1650.7288279199624"/>
    <n v="1181921.8407906932"/>
    <n v="630.82189126478568"/>
    <n v="451668.4741455866"/>
    <x v="2061"/>
    <x v="1995"/>
    <m/>
  </r>
  <r>
    <x v="14"/>
    <x v="0"/>
    <s v="High End"/>
    <x v="2"/>
    <x v="144"/>
    <n v="289"/>
    <x v="2062"/>
    <n v="153006.19621898662"/>
    <n v="849.97256099998106"/>
    <n v="245642.07012899453"/>
    <n v="320.53935608999279"/>
    <n v="92635.873910007911"/>
    <x v="2062"/>
    <x v="1996"/>
    <m/>
  </r>
  <r>
    <x v="14"/>
    <x v="0"/>
    <s v="High End"/>
    <x v="2"/>
    <x v="1"/>
    <n v="289"/>
    <x v="2063"/>
    <n v="161052.18854238724"/>
    <n v="939.62979611997912"/>
    <n v="271553.01107867394"/>
    <n v="382.35578732279146"/>
    <n v="110500.82253628669"/>
    <x v="2063"/>
    <x v="1997"/>
    <m/>
  </r>
  <r>
    <x v="14"/>
    <x v="0"/>
    <s v="High End"/>
    <x v="2"/>
    <x v="133"/>
    <n v="941"/>
    <x v="2064"/>
    <n v="1243754.5819289724"/>
    <n v="2541.0392189999438"/>
    <n v="2391117.9050789471"/>
    <n v="1219.3021499999732"/>
    <n v="1147363.3231499747"/>
    <x v="2064"/>
    <x v="1998"/>
    <m/>
  </r>
  <r>
    <x v="14"/>
    <x v="0"/>
    <s v="High End"/>
    <x v="2"/>
    <x v="144"/>
    <n v="712"/>
    <x v="2065"/>
    <n v="712689.25017598423"/>
    <n v="2171.767324319952"/>
    <n v="1546298.3349158058"/>
    <n v="1170.7992763199741"/>
    <n v="833609.08473982161"/>
    <x v="2065"/>
    <x v="1999"/>
    <m/>
  </r>
  <r>
    <x v="14"/>
    <x v="0"/>
    <s v="High End"/>
    <x v="2"/>
    <x v="60"/>
    <n v="681"/>
    <x v="2066"/>
    <n v="652095.73338298558"/>
    <n v="2096.0179403699535"/>
    <n v="1427388.2173919384"/>
    <n v="1138.4617973699746"/>
    <n v="775292.48400895286"/>
    <x v="2066"/>
    <x v="2000"/>
    <m/>
  </r>
  <r>
    <x v="14"/>
    <x v="0"/>
    <s v="High End"/>
    <x v="2"/>
    <x v="1"/>
    <n v="941"/>
    <x v="2067"/>
    <n v="1245518.4600809724"/>
    <n v="2990.0461481099333"/>
    <n v="2813633.4253714471"/>
    <n v="1666.4346071099626"/>
    <n v="1568114.9652904747"/>
    <x v="2067"/>
    <x v="2001"/>
    <m/>
  </r>
  <r>
    <x v="14"/>
    <x v="0"/>
    <s v="Low End"/>
    <x v="0"/>
    <x v="118"/>
    <n v="997"/>
    <x v="2068"/>
    <n v="1156582.1539769708"/>
    <n v="2338.4039826899411"/>
    <n v="2331388.7707418711"/>
    <n v="1178.3416416899704"/>
    <n v="1174806.6167649003"/>
    <x v="2068"/>
    <x v="212"/>
    <m/>
  </r>
  <r>
    <x v="14"/>
    <x v="0"/>
    <s v="Low End"/>
    <x v="0"/>
    <x v="97"/>
    <n v="991"/>
    <x v="2069"/>
    <n v="1131368.1148909724"/>
    <n v="2303.887753089944"/>
    <n v="2283152.7633121344"/>
    <n v="1162.2448520899718"/>
    <n v="1151784.648421162"/>
    <x v="2069"/>
    <x v="2002"/>
    <m/>
  </r>
  <r>
    <x v="14"/>
    <x v="0"/>
    <s v="Low End"/>
    <x v="0"/>
    <x v="121"/>
    <n v="894"/>
    <x v="2070"/>
    <n v="931862.02107597631"/>
    <n v="2146.5239808599454"/>
    <n v="1918992.4388887913"/>
    <n v="1104.1727268599718"/>
    <n v="987130.41781281494"/>
    <x v="2070"/>
    <x v="2003"/>
    <m/>
  </r>
  <r>
    <x v="14"/>
    <x v="0"/>
    <s v="High End"/>
    <x v="1"/>
    <x v="112"/>
    <n v="994"/>
    <x v="2071"/>
    <n v="1302058.5416999669"/>
    <n v="2653.9680017799328"/>
    <n v="2638044.1937692533"/>
    <n v="1344.049951779966"/>
    <n v="1335985.6520692864"/>
    <x v="2071"/>
    <x v="2004"/>
    <m/>
  </r>
  <r>
    <x v="14"/>
    <x v="0"/>
    <s v="High End"/>
    <x v="1"/>
    <x v="110"/>
    <n v="993"/>
    <x v="2072"/>
    <n v="1299661.884449967"/>
    <n v="2652.1926875399331"/>
    <n v="2633627.3387271534"/>
    <n v="1343.3690375399665"/>
    <n v="1333965.4542771864"/>
    <x v="2072"/>
    <x v="2005"/>
    <m/>
  </r>
  <r>
    <x v="14"/>
    <x v="0"/>
    <s v="High End"/>
    <x v="1"/>
    <x v="149"/>
    <n v="962"/>
    <x v="2073"/>
    <n v="1202082.3476999709"/>
    <n v="2545.6298666599387"/>
    <n v="2448895.9317268608"/>
    <n v="1296.064016659969"/>
    <n v="1246813.5840268899"/>
    <x v="2073"/>
    <x v="2006"/>
    <m/>
  </r>
  <r>
    <x v="14"/>
    <x v="0"/>
    <s v="High End"/>
    <x v="1"/>
    <x v="61"/>
    <n v="902"/>
    <x v="2074"/>
    <n v="1072736.8739999728"/>
    <n v="2450.2407451999379"/>
    <n v="2210117.1521703438"/>
    <n v="1260.9537451999681"/>
    <n v="1137380.278170371"/>
    <x v="2074"/>
    <x v="2007"/>
    <m/>
  </r>
  <r>
    <x v="14"/>
    <x v="0"/>
    <s v="High End"/>
    <x v="1"/>
    <x v="108"/>
    <n v="813"/>
    <x v="2075"/>
    <n v="858995.31239997922"/>
    <n v="2219.5627540799464"/>
    <n v="1804504.5190669964"/>
    <n v="1162.987954079972"/>
    <n v="945509.20666701719"/>
    <x v="2075"/>
    <x v="2008"/>
    <m/>
  </r>
  <r>
    <x v="14"/>
    <x v="0"/>
    <s v="High End"/>
    <x v="2"/>
    <x v="115"/>
    <n v="851"/>
    <x v="2076"/>
    <n v="1041382.9329749746"/>
    <n v="2570.5010677499376"/>
    <n v="2187496.4086551969"/>
    <n v="1346.7843427499674"/>
    <n v="1146113.4756802223"/>
    <x v="2076"/>
    <x v="2009"/>
    <m/>
  </r>
  <r>
    <x v="14"/>
    <x v="0"/>
    <s v="High End"/>
    <x v="2"/>
    <x v="156"/>
    <n v="845"/>
    <x v="2077"/>
    <n v="1029594.7749749749"/>
    <n v="2562.5114194499379"/>
    <n v="2165322.1494351975"/>
    <n v="1344.0560644499676"/>
    <n v="1135727.3744602227"/>
    <x v="2077"/>
    <x v="2010"/>
    <m/>
  </r>
  <r>
    <x v="14"/>
    <x v="1"/>
    <s v="High End"/>
    <x v="2"/>
    <x v="58"/>
    <n v="789"/>
    <x v="2078"/>
    <n v="908810.31512697681"/>
    <n v="2451.5782133699377"/>
    <n v="1934295.2103488808"/>
    <n v="1299.727370369967"/>
    <n v="1025484.895221904"/>
    <x v="2078"/>
    <x v="2011"/>
    <m/>
  </r>
  <r>
    <x v="14"/>
    <x v="1"/>
    <s v="High End"/>
    <x v="2"/>
    <x v="96"/>
    <n v="786"/>
    <x v="2079"/>
    <n v="891297.99597597821"/>
    <n v="2415.1666724399411"/>
    <n v="1898321.0045377936"/>
    <n v="1281.1997564399687"/>
    <n v="1007023.0085618154"/>
    <x v="2079"/>
    <x v="2012"/>
    <m/>
  </r>
  <r>
    <x v="14"/>
    <x v="1"/>
    <s v="High End"/>
    <x v="2"/>
    <x v="61"/>
    <n v="677"/>
    <x v="2080"/>
    <n v="659522.13945898402"/>
    <n v="2134.9594905299482"/>
    <n v="1445367.575088775"/>
    <n v="1160.7761235299718"/>
    <n v="785845.435629791"/>
    <x v="2080"/>
    <x v="2013"/>
    <m/>
  </r>
  <r>
    <x v="14"/>
    <x v="1"/>
    <s v="Low End"/>
    <x v="0"/>
    <x v="140"/>
    <n v="374"/>
    <x v="2081"/>
    <n v="296084.65589207195"/>
    <n v="1617.5931319999697"/>
    <n v="604979.83136798872"/>
    <n v="825.92292907999126"/>
    <n v="308895.17547591677"/>
    <x v="2081"/>
    <x v="2014"/>
    <m/>
  </r>
  <r>
    <x v="14"/>
    <x v="1"/>
    <s v="Low End"/>
    <x v="0"/>
    <x v="158"/>
    <n v="294"/>
    <x v="2082"/>
    <n v="190012.69184435497"/>
    <n v="1465.8696739999746"/>
    <n v="430965.68415599252"/>
    <n v="819.56800105999173"/>
    <n v="240952.99231163756"/>
    <x v="2082"/>
    <x v="2015"/>
    <m/>
  </r>
  <r>
    <x v="14"/>
    <x v="1"/>
    <s v="Low End"/>
    <x v="0"/>
    <x v="138"/>
    <n v="290"/>
    <x v="2083"/>
    <n v="187141.39593599492"/>
    <n v="1467.6726399999736"/>
    <n v="425625.06559999235"/>
    <n v="822.35748159999116"/>
    <n v="238483.66966399743"/>
    <x v="2083"/>
    <x v="2016"/>
    <m/>
  </r>
  <r>
    <x v="14"/>
    <x v="1"/>
    <s v="Low End"/>
    <x v="0"/>
    <x v="139"/>
    <n v="249"/>
    <x v="2084"/>
    <n v="98056.153793067424"/>
    <n v="705.70955299998161"/>
    <n v="175721.67869699543"/>
    <n v="311.90973856999193"/>
    <n v="77665.524903928002"/>
    <x v="2084"/>
    <x v="2017"/>
    <m/>
  </r>
  <r>
    <x v="14"/>
    <x v="1"/>
    <s v="Low End"/>
    <x v="0"/>
    <x v="49"/>
    <n v="778"/>
    <x v="2085"/>
    <n v="713313.87775198126"/>
    <n v="1821.737483999952"/>
    <n v="1417311.7625519626"/>
    <n v="904.88159999997617"/>
    <n v="703997.88479998137"/>
    <x v="2085"/>
    <x v="2018"/>
    <m/>
  </r>
  <r>
    <x v="14"/>
    <x v="1"/>
    <s v="Low End"/>
    <x v="0"/>
    <x v="158"/>
    <n v="733"/>
    <x v="2086"/>
    <n v="633290.18665298331"/>
    <n v="1742.3511409999542"/>
    <n v="1277143.3863529663"/>
    <n v="878.38089999997692"/>
    <n v="643853.199699983"/>
    <x v="2086"/>
    <x v="1144"/>
    <m/>
  </r>
  <r>
    <x v="14"/>
    <x v="1"/>
    <s v="Low End"/>
    <x v="0"/>
    <x v="157"/>
    <n v="573"/>
    <x v="2087"/>
    <n v="385425.74142898998"/>
    <n v="1453.0829729999623"/>
    <n v="832616.54352897836"/>
    <n v="780.43769999997983"/>
    <n v="447190.80209998839"/>
    <x v="2087"/>
    <x v="396"/>
    <m/>
  </r>
  <r>
    <x v="14"/>
    <x v="1"/>
    <s v="Low End"/>
    <x v="0"/>
    <x v="158"/>
    <n v="169"/>
    <x v="2088"/>
    <n v="43976.551892908792"/>
    <n v="573.69036899998423"/>
    <n v="96953.672360997341"/>
    <n v="313.47408560999139"/>
    <n v="52977.120468088549"/>
    <x v="2088"/>
    <x v="1168"/>
    <m/>
  </r>
  <r>
    <x v="14"/>
    <x v="1"/>
    <s v="Low End"/>
    <x v="0"/>
    <x v="116"/>
    <n v="399"/>
    <x v="2089"/>
    <n v="189895.9080059948"/>
    <n v="1164.6401939999682"/>
    <n v="464691.43740598735"/>
    <n v="688.71059999998124"/>
    <n v="274795.52939999255"/>
    <x v="2089"/>
    <x v="2019"/>
    <m/>
  </r>
  <r>
    <x v="14"/>
    <x v="1"/>
    <s v="High End"/>
    <x v="1"/>
    <x v="98"/>
    <n v="363"/>
    <x v="2090"/>
    <n v="308881.1362121019"/>
    <n v="1690.154986999969"/>
    <n v="613526.26028098876"/>
    <n v="839.24276602999123"/>
    <n v="304645.12406888686"/>
    <x v="2090"/>
    <x v="2020"/>
    <m/>
  </r>
  <r>
    <x v="14"/>
    <x v="1"/>
    <s v="High End"/>
    <x v="1"/>
    <x v="141"/>
    <n v="245"/>
    <x v="2091"/>
    <n v="103969.65076749725"/>
    <n v="744.83764999998027"/>
    <n v="182485.22424999517"/>
    <n v="320.47172849999151"/>
    <n v="78515.573482497915"/>
    <x v="2091"/>
    <x v="2021"/>
    <m/>
  </r>
  <r>
    <x v="14"/>
    <x v="1"/>
    <s v="High End"/>
    <x v="1"/>
    <x v="81"/>
    <n v="759"/>
    <x v="2092"/>
    <n v="764488.29104998021"/>
    <n v="2004.6771179999478"/>
    <n v="1521549.9325619603"/>
    <n v="997.44616799997391"/>
    <n v="757061.64151198009"/>
    <x v="2092"/>
    <x v="2022"/>
    <m/>
  </r>
  <r>
    <x v="14"/>
    <x v="1"/>
    <s v="High End"/>
    <x v="1"/>
    <x v="35"/>
    <n v="732"/>
    <x v="2093"/>
    <n v="722277.35639998026"/>
    <n v="1979.8337879999458"/>
    <n v="1449238.3328159603"/>
    <n v="993.11608799997271"/>
    <n v="726960.97641598003"/>
    <x v="2093"/>
    <x v="2023"/>
    <m/>
  </r>
  <r>
    <x v="14"/>
    <x v="1"/>
    <s v="High End"/>
    <x v="1"/>
    <x v="102"/>
    <n v="704"/>
    <x v="2094"/>
    <n v="668189.49119998177"/>
    <n v="1921.6104319999477"/>
    <n v="1352813.7441279632"/>
    <n v="972.4776319999736"/>
    <n v="684624.25292798143"/>
    <x v="2094"/>
    <x v="2024"/>
    <m/>
  </r>
  <r>
    <x v="14"/>
    <x v="1"/>
    <s v="High End"/>
    <x v="1"/>
    <x v="29"/>
    <n v="169"/>
    <x v="2095"/>
    <n v="46145.086573948793"/>
    <n v="585.07330499998466"/>
    <n v="98877.388544997404"/>
    <n v="312.0254554499918"/>
    <n v="52732.301971048611"/>
    <x v="2095"/>
    <x v="2025"/>
    <m/>
  </r>
  <r>
    <x v="14"/>
    <x v="1"/>
    <s v="Low End"/>
    <x v="3"/>
    <x v="49"/>
    <n v="914"/>
    <x v="2096"/>
    <n v="1127073.6805814502"/>
    <n v="2293.427221999953"/>
    <n v="2096192.4809079571"/>
    <n v="1060.3050331799855"/>
    <n v="969118.80032650684"/>
    <x v="2096"/>
    <x v="2026"/>
    <m/>
  </r>
  <r>
    <x v="14"/>
    <x v="1"/>
    <s v="Low End"/>
    <x v="3"/>
    <x v="101"/>
    <n v="299"/>
    <x v="2097"/>
    <n v="149816.04080533591"/>
    <n v="894.61368599997559"/>
    <n v="267489.49211399269"/>
    <n v="393.55669333998924"/>
    <n v="117673.45130865677"/>
    <x v="2097"/>
    <x v="2027"/>
    <m/>
  </r>
  <r>
    <x v="14"/>
    <x v="1"/>
    <s v="High End"/>
    <x v="2"/>
    <x v="58"/>
    <n v="276"/>
    <x v="2098"/>
    <n v="206336.09423231456"/>
    <n v="1597.4150719999709"/>
    <n v="440886.55987199198"/>
    <n v="849.82052767999062"/>
    <n v="234550.46563967742"/>
    <x v="2098"/>
    <x v="2028"/>
    <m/>
  </r>
  <r>
    <x v="14"/>
    <x v="1"/>
    <s v="High End"/>
    <x v="2"/>
    <x v="100"/>
    <n v="259"/>
    <x v="2099"/>
    <n v="185605.63048586494"/>
    <n v="1567.0142029999711"/>
    <n v="405856.67857699253"/>
    <n v="850.39014706999058"/>
    <n v="220251.0480911276"/>
    <x v="2099"/>
    <x v="2029"/>
    <m/>
  </r>
  <r>
    <x v="14"/>
    <x v="1"/>
    <s v="High End"/>
    <x v="2"/>
    <x v="60"/>
    <n v="203"/>
    <x v="2100"/>
    <n v="73872.768039838076"/>
    <n v="685.43668799998215"/>
    <n v="139143.64766399638"/>
    <n v="321.53142671999166"/>
    <n v="65270.879624158304"/>
    <x v="2100"/>
    <x v="2030"/>
    <m/>
  </r>
  <r>
    <x v="14"/>
    <x v="1"/>
    <s v="High End"/>
    <x v="2"/>
    <x v="25"/>
    <n v="941"/>
    <x v="2101"/>
    <n v="1305049.3477109657"/>
    <n v="2666.2668209999301"/>
    <n v="2508957.0785609344"/>
    <n v="1279.3918499999666"/>
    <n v="1203907.7308499687"/>
    <x v="2101"/>
    <x v="1998"/>
    <m/>
  </r>
  <r>
    <x v="14"/>
    <x v="1"/>
    <s v="High End"/>
    <x v="2"/>
    <x v="156"/>
    <n v="793"/>
    <x v="2102"/>
    <n v="926973.73391997558"/>
    <n v="2317.1294399999392"/>
    <n v="1837483.6459199518"/>
    <n v="1148.18399999997"/>
    <n v="910509.91199997626"/>
    <x v="2102"/>
    <x v="2031"/>
    <m/>
  </r>
  <r>
    <x v="14"/>
    <x v="1"/>
    <s v="High End"/>
    <x v="2"/>
    <x v="25"/>
    <n v="686"/>
    <x v="2103"/>
    <n v="694164.86529598176"/>
    <n v="2065.7817359999453"/>
    <n v="1417126.2708959626"/>
    <n v="1053.879599999972"/>
    <n v="722961.40559998085"/>
    <x v="2103"/>
    <x v="1268"/>
    <m/>
  </r>
  <r>
    <x v="14"/>
    <x v="1"/>
    <s v="High End"/>
    <x v="2"/>
    <x v="133"/>
    <n v="348"/>
    <x v="2104"/>
    <n v="177913.88639999536"/>
    <n v="1261.7267999999672"/>
    <n v="439080.92639998859"/>
    <n v="750.47999999998046"/>
    <n v="261167.03999999323"/>
    <x v="2104"/>
    <x v="2032"/>
    <m/>
  </r>
  <r>
    <x v="14"/>
    <x v="2"/>
    <s v="Low End"/>
    <x v="0"/>
    <x v="69"/>
    <n v="980"/>
    <x v="2105"/>
    <n v="1159713.7327999671"/>
    <n v="2233.1453599999368"/>
    <n v="2188482.4527999382"/>
    <n v="1049.7639999999703"/>
    <n v="1028768.7199999711"/>
    <x v="2105"/>
    <x v="2033"/>
    <m/>
  </r>
  <r>
    <x v="14"/>
    <x v="2"/>
    <s v="Low End"/>
    <x v="0"/>
    <x v="126"/>
    <n v="911"/>
    <x v="2106"/>
    <n v="1014542.7358969703"/>
    <n v="2134.0106269999374"/>
    <n v="1944083.6811969429"/>
    <n v="1020.35229999997"/>
    <n v="929540.94529997266"/>
    <x v="2106"/>
    <x v="2034"/>
    <m/>
  </r>
  <r>
    <x v="14"/>
    <x v="2"/>
    <s v="Low End"/>
    <x v="0"/>
    <x v="157"/>
    <n v="874"/>
    <x v="2107"/>
    <n v="917692.36298797443"/>
    <n v="2030.4000619999433"/>
    <n v="1774569.6541879505"/>
    <n v="980.40879999997264"/>
    <n v="856877.29119997611"/>
    <x v="2107"/>
    <x v="1142"/>
    <m/>
  </r>
  <r>
    <x v="14"/>
    <x v="2"/>
    <s v="Low End"/>
    <x v="0"/>
    <x v="121"/>
    <n v="847"/>
    <x v="2108"/>
    <n v="866579.85336997535"/>
    <n v="1992.4957099999435"/>
    <n v="1687643.8663699522"/>
    <n v="969.37899999997262"/>
    <n v="821064.01299997687"/>
    <x v="2108"/>
    <x v="2035"/>
    <m/>
  </r>
  <r>
    <x v="14"/>
    <x v="2"/>
    <s v="Low End"/>
    <x v="0"/>
    <x v="69"/>
    <n v="828"/>
    <x v="2109"/>
    <n v="828273.91233597649"/>
    <n v="1958.3346119999442"/>
    <n v="1621501.0587359539"/>
    <n v="958.00379999997256"/>
    <n v="793227.14639997738"/>
    <x v="2109"/>
    <x v="2036"/>
    <m/>
  </r>
  <r>
    <x v="14"/>
    <x v="2"/>
    <s v="Low End"/>
    <x v="0"/>
    <x v="61"/>
    <n v="625"/>
    <x v="2110"/>
    <n v="472080.85937498661"/>
    <n v="1590.3668749999549"/>
    <n v="993979.29687497183"/>
    <n v="835.03749999997638"/>
    <n v="521898.43749998522"/>
    <x v="2110"/>
    <x v="2037"/>
    <m/>
  </r>
  <r>
    <x v="14"/>
    <x v="2"/>
    <s v="Low End"/>
    <x v="0"/>
    <x v="125"/>
    <n v="554"/>
    <x v="2111"/>
    <n v="376413.13829198887"/>
    <n v="1483.1012979999562"/>
    <n v="821638.11909197574"/>
    <n v="803.65519999997628"/>
    <n v="445224.98079998686"/>
    <x v="2111"/>
    <x v="2038"/>
    <m/>
  </r>
  <r>
    <x v="14"/>
    <x v="2"/>
    <s v="Low End"/>
    <x v="0"/>
    <x v="109"/>
    <n v="541"/>
    <x v="2112"/>
    <n v="351732.61124099017"/>
    <n v="1429.7876009999602"/>
    <n v="773515.09214097844"/>
    <n v="779.63489999997842"/>
    <n v="421782.48089998827"/>
    <x v="2112"/>
    <x v="2039"/>
    <m/>
  </r>
  <r>
    <x v="14"/>
    <x v="2"/>
    <s v="Low End"/>
    <x v="0"/>
    <x v="128"/>
    <n v="166"/>
    <x v="2113"/>
    <n v="42663.130855078802"/>
    <n v="572.85649799998396"/>
    <n v="95094.17866799733"/>
    <n v="315.84968561999119"/>
    <n v="52431.047812918529"/>
    <x v="2113"/>
    <x v="2040"/>
    <m/>
  </r>
  <r>
    <x v="14"/>
    <x v="2"/>
    <s v="High End"/>
    <x v="1"/>
    <x v="56"/>
    <n v="300"/>
    <x v="2114"/>
    <n v="224729.56799999363"/>
    <n v="1592.5759999999689"/>
    <n v="477772.79999999068"/>
    <n v="843.47743999999011"/>
    <n v="253043.23199999705"/>
    <x v="2114"/>
    <x v="2041"/>
    <m/>
  </r>
  <r>
    <x v="14"/>
    <x v="2"/>
    <s v="High End"/>
    <x v="1"/>
    <x v="119"/>
    <n v="291"/>
    <x v="2115"/>
    <n v="215655.47538434359"/>
    <n v="1588.4862349999678"/>
    <n v="462249.49438499066"/>
    <n v="847.40212714998984"/>
    <n v="246594.01900064707"/>
    <x v="2115"/>
    <x v="2042"/>
    <m/>
  </r>
  <r>
    <x v="14"/>
    <x v="2"/>
    <s v="High End"/>
    <x v="1"/>
    <x v="56"/>
    <n v="272"/>
    <x v="2116"/>
    <n v="188357.32680575465"/>
    <n v="1533.3321679999706"/>
    <n v="417066.34969599202"/>
    <n v="840.84199591999027"/>
    <n v="228709.02289023736"/>
    <x v="2116"/>
    <x v="2043"/>
    <m/>
  </r>
  <r>
    <x v="14"/>
    <x v="2"/>
    <s v="High End"/>
    <x v="1"/>
    <x v="21"/>
    <n v="224"/>
    <x v="2117"/>
    <n v="87441.396170237553"/>
    <n v="715.09669599997994"/>
    <n v="160181.65990399552"/>
    <n v="324.73332023999086"/>
    <n v="72740.263733757965"/>
    <x v="2117"/>
    <x v="2044"/>
    <m/>
  </r>
  <r>
    <x v="14"/>
    <x v="2"/>
    <s v="High End"/>
    <x v="1"/>
    <x v="135"/>
    <n v="925"/>
    <x v="2118"/>
    <n v="1161831.7968749676"/>
    <n v="2400.8738749999329"/>
    <n v="2220808.3343749382"/>
    <n v="1144.839499999968"/>
    <n v="1058976.5374999705"/>
    <x v="2118"/>
    <x v="2045"/>
    <m/>
  </r>
  <r>
    <x v="14"/>
    <x v="2"/>
    <s v="High End"/>
    <x v="1"/>
    <x v="122"/>
    <n v="644"/>
    <x v="2119"/>
    <n v="566612.32319998392"/>
    <n v="1820.1184319999484"/>
    <n v="1172156.2702079667"/>
    <n v="940.28563199997336"/>
    <n v="605543.94700798276"/>
    <x v="2119"/>
    <x v="2046"/>
    <m/>
  </r>
  <r>
    <x v="14"/>
    <x v="2"/>
    <s v="High End"/>
    <x v="1"/>
    <x v="108"/>
    <n v="521"/>
    <x v="2120"/>
    <n v="371880.95602498937"/>
    <n v="1563.8317809999553"/>
    <n v="814756.35790097667"/>
    <n v="850.0487559999757"/>
    <n v="442875.4018759873"/>
    <x v="2120"/>
    <x v="2047"/>
    <m/>
  </r>
  <r>
    <x v="14"/>
    <x v="2"/>
    <s v="High End"/>
    <x v="1"/>
    <x v="98"/>
    <n v="158"/>
    <x v="2121"/>
    <n v="40684.007911678862"/>
    <n v="576.0236159999838"/>
    <n v="91011.731327997448"/>
    <n v="318.529895039991"/>
    <n v="50327.723416318586"/>
    <x v="2121"/>
    <x v="2048"/>
    <m/>
  </r>
  <r>
    <x v="14"/>
    <x v="2"/>
    <s v="High End"/>
    <x v="1"/>
    <x v="35"/>
    <n v="457"/>
    <x v="2122"/>
    <n v="285517.4678999919"/>
    <n v="1424.7794679999597"/>
    <n v="651124.21687598154"/>
    <n v="800.01476799997749"/>
    <n v="365606.74897598964"/>
    <x v="2122"/>
    <x v="1289"/>
    <m/>
  </r>
  <r>
    <x v="14"/>
    <x v="2"/>
    <s v="High End"/>
    <x v="1"/>
    <x v="111"/>
    <n v="133"/>
    <x v="2123"/>
    <n v="28102.011014699165"/>
    <n v="533.80988999998408"/>
    <n v="70996.715369997881"/>
    <n v="322.51657409999035"/>
    <n v="42894.704355298716"/>
    <x v="2123"/>
    <x v="2049"/>
    <m/>
  </r>
  <r>
    <x v="14"/>
    <x v="2"/>
    <s v="High End"/>
    <x v="1"/>
    <x v="122"/>
    <n v="127"/>
    <x v="2124"/>
    <n v="24919.648033349287"/>
    <n v="513.71395499998528"/>
    <n v="65241.672284998131"/>
    <n v="317.49625394999089"/>
    <n v="40322.024251648843"/>
    <x v="2124"/>
    <x v="2050"/>
    <m/>
  </r>
  <r>
    <x v="14"/>
    <x v="2"/>
    <s v="Low End"/>
    <x v="3"/>
    <x v="154"/>
    <n v="857"/>
    <x v="2125"/>
    <n v="1017614.7465789915"/>
    <n v="2242.4705059999515"/>
    <n v="1921797.2236419583"/>
    <n v="1055.0553991399847"/>
    <n v="904182.47706296679"/>
    <x v="2125"/>
    <x v="2051"/>
    <m/>
  </r>
  <r>
    <x v="14"/>
    <x v="2"/>
    <s v="Low End"/>
    <x v="3"/>
    <x v="154"/>
    <n v="843"/>
    <x v="2126"/>
    <n v="1004371.3944277806"/>
    <n v="2252.4629569999488"/>
    <n v="1898826.2727509569"/>
    <n v="1061.0378153299837"/>
    <n v="894454.87832317629"/>
    <x v="2126"/>
    <x v="2052"/>
    <m/>
  </r>
  <r>
    <x v="14"/>
    <x v="2"/>
    <s v="Low End"/>
    <x v="3"/>
    <x v="154"/>
    <n v="409"/>
    <x v="2127"/>
    <n v="261897.3713371527"/>
    <n v="1068.82700399997"/>
    <n v="437150.24463598774"/>
    <n v="428.49113275998786"/>
    <n v="175252.87329883504"/>
    <x v="2127"/>
    <x v="2053"/>
    <m/>
  </r>
  <r>
    <x v="14"/>
    <x v="2"/>
    <s v="Low End"/>
    <x v="3"/>
    <x v="106"/>
    <n v="350"/>
    <x v="2128"/>
    <n v="198915.40987499442"/>
    <n v="980.19674999997255"/>
    <n v="343068.86249999038"/>
    <n v="411.86700749998852"/>
    <n v="144153.45262499596"/>
    <x v="2128"/>
    <x v="2054"/>
    <m/>
  </r>
  <r>
    <x v="14"/>
    <x v="2"/>
    <s v="Low End"/>
    <x v="3"/>
    <x v="154"/>
    <n v="139"/>
    <x v="2129"/>
    <n v="26178.995217509266"/>
    <n v="512.41683899998566"/>
    <n v="71225.940620998008"/>
    <n v="324.07874390999098"/>
    <n v="45046.945403488746"/>
    <x v="2129"/>
    <x v="2055"/>
    <m/>
  </r>
  <r>
    <x v="14"/>
    <x v="2"/>
    <s v="High End"/>
    <x v="2"/>
    <x v="96"/>
    <n v="293"/>
    <x v="2130"/>
    <n v="235909.66065098328"/>
    <n v="1666.6026529999667"/>
    <n v="488314.57732899027"/>
    <n v="861.45022756998969"/>
    <n v="252404.91667800699"/>
    <x v="2130"/>
    <x v="2056"/>
    <m/>
  </r>
  <r>
    <x v="14"/>
    <x v="2"/>
    <s v="High End"/>
    <x v="2"/>
    <x v="67"/>
    <n v="296"/>
    <x v="2131"/>
    <n v="172249.56951071517"/>
    <n v="925.8117719999741"/>
    <n v="274040.28451199236"/>
    <n v="343.88755067999045"/>
    <n v="101790.71500127719"/>
    <x v="2131"/>
    <x v="2057"/>
    <m/>
  </r>
  <r>
    <x v="14"/>
    <x v="2"/>
    <s v="High End"/>
    <x v="2"/>
    <x v="120"/>
    <n v="254"/>
    <x v="2132"/>
    <n v="126056.33311415628"/>
    <n v="839.6886839999753"/>
    <n v="213280.92573599372"/>
    <n v="343.40390795998997"/>
    <n v="87224.592621837437"/>
    <x v="2132"/>
    <x v="2058"/>
    <m/>
  </r>
  <r>
    <x v="14"/>
    <x v="2"/>
    <s v="High End"/>
    <x v="2"/>
    <x v="67"/>
    <n v="878"/>
    <x v="2133"/>
    <n v="1158994.8004079675"/>
    <n v="2568.0942359999281"/>
    <n v="2254786.7392079369"/>
    <n v="1248.0545999999651"/>
    <n v="1095791.9387999694"/>
    <x v="2133"/>
    <x v="2059"/>
    <m/>
  </r>
  <r>
    <x v="14"/>
    <x v="2"/>
    <s v="High End"/>
    <x v="2"/>
    <x v="67"/>
    <n v="592"/>
    <x v="2134"/>
    <n v="526036.65100798535"/>
    <n v="1875.9618239999477"/>
    <n v="1110569.3998079691"/>
    <n v="987.38639999997247"/>
    <n v="584532.74879998376"/>
    <x v="2134"/>
    <x v="2060"/>
    <m/>
  </r>
  <r>
    <x v="14"/>
    <x v="2"/>
    <s v="High End"/>
    <x v="2"/>
    <x v="159"/>
    <n v="466"/>
    <x v="2135"/>
    <n v="328432.38045599061"/>
    <n v="1584.9131159999549"/>
    <n v="738569.51205597899"/>
    <n v="880.12259999997502"/>
    <n v="410137.13159998838"/>
    <x v="2135"/>
    <x v="1190"/>
    <m/>
  </r>
  <r>
    <x v="14"/>
    <x v="2"/>
    <s v="High End"/>
    <x v="2"/>
    <x v="1"/>
    <n v="437"/>
    <x v="2136"/>
    <n v="288969.13463699183"/>
    <n v="1515.3789509999569"/>
    <n v="662220.60158698121"/>
    <n v="854.12234999997565"/>
    <n v="373251.46694998938"/>
    <x v="2136"/>
    <x v="2061"/>
    <m/>
  </r>
  <r>
    <x v="14"/>
    <x v="2"/>
    <s v="Low End"/>
    <x v="0"/>
    <x v="121"/>
    <n v="384"/>
    <x v="2137"/>
    <n v="323998.23071231006"/>
    <n v="1684.0722079999639"/>
    <n v="646683.72787198611"/>
    <n v="840.32681551998974"/>
    <n v="322685.49715967604"/>
    <x v="2137"/>
    <x v="2062"/>
    <m/>
  </r>
  <r>
    <x v="14"/>
    <x v="3"/>
    <s v="Low End"/>
    <x v="0"/>
    <x v="25"/>
    <n v="349"/>
    <x v="2138"/>
    <n v="272284.8318419017"/>
    <n v="1618.9708889999658"/>
    <n v="565020.8402609881"/>
    <n v="838.78512440998963"/>
    <n v="292736.0084190864"/>
    <x v="2138"/>
    <x v="2063"/>
    <m/>
  </r>
  <r>
    <x v="14"/>
    <x v="3"/>
    <s v="Low End"/>
    <x v="0"/>
    <x v="121"/>
    <n v="194"/>
    <x v="2139"/>
    <n v="96756.939615477037"/>
    <n v="830.88848199997449"/>
    <n v="161192.36550799504"/>
    <n v="332.14137057998977"/>
    <n v="64435.425892518004"/>
    <x v="2139"/>
    <x v="2064"/>
    <m/>
  </r>
  <r>
    <x v="14"/>
    <x v="3"/>
    <s v="Low End"/>
    <x v="0"/>
    <x v="25"/>
    <n v="251"/>
    <x v="2140"/>
    <n v="105535.54712711676"/>
    <n v="750.69095199997696"/>
    <n v="188423.42895199422"/>
    <n v="330.23060487998987"/>
    <n v="82887.881824877462"/>
    <x v="2140"/>
    <x v="2065"/>
    <m/>
  </r>
  <r>
    <x v="14"/>
    <x v="3"/>
    <s v="Low End"/>
    <x v="0"/>
    <x v="109"/>
    <n v="873"/>
    <x v="2141"/>
    <n v="942134.72425197158"/>
    <n v="2087.3997239999367"/>
    <n v="1822299.9590519448"/>
    <n v="1008.2075999999693"/>
    <n v="880165.2347999732"/>
    <x v="2141"/>
    <x v="2066"/>
    <m/>
  </r>
  <r>
    <x v="14"/>
    <x v="3"/>
    <s v="Low End"/>
    <x v="0"/>
    <x v="109"/>
    <n v="535"/>
    <x v="2142"/>
    <n v="359751.62289998872"/>
    <n v="1484.0389399999533"/>
    <n v="793960.83289997501"/>
    <n v="811.60599999997442"/>
    <n v="434209.20999998628"/>
    <x v="2142"/>
    <x v="2067"/>
    <m/>
  </r>
  <r>
    <x v="14"/>
    <x v="3"/>
    <s v="Low End"/>
    <x v="0"/>
    <x v="49"/>
    <n v="440"/>
    <x v="2143"/>
    <n v="244064.74399999224"/>
    <n v="1308.5575999999583"/>
    <n v="575765.34399998165"/>
    <n v="753.86499999997591"/>
    <n v="331700.59999998938"/>
    <x v="2143"/>
    <x v="2068"/>
    <m/>
  </r>
  <r>
    <x v="14"/>
    <x v="3"/>
    <s v="High End"/>
    <x v="1"/>
    <x v="112"/>
    <n v="240"/>
    <x v="2144"/>
    <n v="154600.45430399524"/>
    <n v="990.82115999996961"/>
    <n v="237797.07839999269"/>
    <n v="346.65260039998941"/>
    <n v="83196.624095997453"/>
    <x v="2144"/>
    <x v="2069"/>
    <m/>
  </r>
  <r>
    <x v="14"/>
    <x v="3"/>
    <s v="High End"/>
    <x v="1"/>
    <x v="81"/>
    <n v="239"/>
    <x v="2145"/>
    <n v="155401.82265679509"/>
    <n v="1001.1575199999685"/>
    <n v="239276.64727999247"/>
    <n v="350.94068879998906"/>
    <n v="83874.824623197375"/>
    <x v="2145"/>
    <x v="2070"/>
    <m/>
  </r>
  <r>
    <x v="14"/>
    <x v="3"/>
    <s v="High End"/>
    <x v="1"/>
    <x v="146"/>
    <n v="238"/>
    <x v="2146"/>
    <n v="151809.76331919539"/>
    <n v="983.14563999997006"/>
    <n v="233988.66231999287"/>
    <n v="345.28949159998945"/>
    <n v="82178.899000797479"/>
    <x v="2146"/>
    <x v="2071"/>
    <m/>
  </r>
  <r>
    <x v="14"/>
    <x v="3"/>
    <s v="High End"/>
    <x v="1"/>
    <x v="152"/>
    <n v="998"/>
    <x v="2147"/>
    <n v="1417438.192499955"/>
    <n v="2677.3851499999155"/>
    <n v="2672030.3796999156"/>
    <n v="1257.1063999999606"/>
    <n v="1254592.1871999607"/>
    <x v="2147"/>
    <x v="2072"/>
    <m/>
  </r>
  <r>
    <x v="14"/>
    <x v="3"/>
    <s v="High End"/>
    <x v="1"/>
    <x v="146"/>
    <n v="975"/>
    <x v="2148"/>
    <n v="1328260.7812499597"/>
    <n v="2578.8577499999219"/>
    <n v="2514386.306249924"/>
    <n v="1216.5389999999632"/>
    <n v="1186125.5249999643"/>
    <x v="2148"/>
    <x v="2073"/>
    <m/>
  </r>
  <r>
    <x v="14"/>
    <x v="3"/>
    <s v="High End"/>
    <x v="1"/>
    <x v="153"/>
    <n v="769"/>
    <x v="2149"/>
    <n v="826678.32592497487"/>
    <n v="2133.4261529999353"/>
    <n v="1640604.7116569502"/>
    <n v="1058.4218279999679"/>
    <n v="813926.38573197532"/>
    <x v="2149"/>
    <x v="2074"/>
    <m/>
  </r>
  <r>
    <x v="14"/>
    <x v="3"/>
    <s v="High End"/>
    <x v="1"/>
    <x v="29"/>
    <n v="556"/>
    <x v="2150"/>
    <n v="439243.61399998615"/>
    <n v="1699.0128599999464"/>
    <n v="944651.15015997016"/>
    <n v="909.00635999997132"/>
    <n v="505407.53615998401"/>
    <x v="2150"/>
    <x v="2075"/>
    <m/>
  </r>
  <r>
    <x v="14"/>
    <x v="3"/>
    <s v="High End"/>
    <x v="1"/>
    <x v="153"/>
    <n v="533"/>
    <x v="2151"/>
    <n v="397326.87539998797"/>
    <n v="1622.4816719999508"/>
    <n v="864782.73117597378"/>
    <n v="877.0278719999734"/>
    <n v="467455.85577598581"/>
    <x v="2151"/>
    <x v="2076"/>
    <m/>
  </r>
  <r>
    <x v="14"/>
    <x v="3"/>
    <s v="High End"/>
    <x v="1"/>
    <x v="141"/>
    <n v="518"/>
    <x v="2152"/>
    <n v="382281.20279998786"/>
    <n v="1619.6116239999483"/>
    <n v="838958.82123197324"/>
    <n v="881.61702399997171"/>
    <n v="456677.61843198538"/>
    <x v="2152"/>
    <x v="2077"/>
    <m/>
  </r>
  <r>
    <x v="14"/>
    <x v="3"/>
    <s v="High End"/>
    <x v="1"/>
    <x v="112"/>
    <n v="122"/>
    <x v="2153"/>
    <n v="19509.647669259397"/>
    <n v="484.09619299998508"/>
    <n v="59059.735545998177"/>
    <n v="324.18104816999005"/>
    <n v="39550.087876738777"/>
    <x v="2153"/>
    <x v="2078"/>
    <m/>
  </r>
  <r>
    <x v="14"/>
    <x v="3"/>
    <s v="Low End"/>
    <x v="3"/>
    <x v="117"/>
    <n v="250"/>
    <x v="2154"/>
    <n v="116969.03749999627"/>
    <n v="870.16499999997222"/>
    <n v="217541.24999999304"/>
    <n v="402.28884999998718"/>
    <n v="100572.21249999678"/>
    <x v="2154"/>
    <x v="2079"/>
    <m/>
  </r>
  <r>
    <x v="14"/>
    <x v="3"/>
    <s v="Low End"/>
    <x v="3"/>
    <x v="129"/>
    <n v="129"/>
    <x v="2155"/>
    <n v="23472.767437499275"/>
    <n v="513.88124999998422"/>
    <n v="66290.681249997971"/>
    <n v="331.92181249998987"/>
    <n v="42817.913812498693"/>
    <x v="2155"/>
    <x v="2080"/>
    <m/>
  </r>
  <r>
    <x v="14"/>
    <x v="3"/>
    <s v="High End"/>
    <x v="2"/>
    <x v="104"/>
    <n v="300"/>
    <x v="2156"/>
    <n v="183176.48159999435"/>
    <n v="966.57119999997042"/>
    <n v="289971.35999999114"/>
    <n v="355.98292799998922"/>
    <n v="106794.87839999679"/>
    <x v="2156"/>
    <x v="2081"/>
    <m/>
  </r>
  <r>
    <x v="14"/>
    <x v="3"/>
    <s v="High End"/>
    <x v="2"/>
    <x v="25"/>
    <n v="298"/>
    <x v="2157"/>
    <n v="183257.80671611414"/>
    <n v="975.91067399996894"/>
    <n v="290821.38085199072"/>
    <n v="360.95159105998857"/>
    <n v="107563.57413587658"/>
    <x v="2157"/>
    <x v="2082"/>
    <m/>
  </r>
  <r>
    <x v="14"/>
    <x v="3"/>
    <s v="High End"/>
    <x v="2"/>
    <x v="114"/>
    <n v="870"/>
    <x v="2158"/>
    <n v="1192249.2005999621"/>
    <n v="2670.3943799999156"/>
    <n v="2323243.1105999267"/>
    <n v="1299.992999999959"/>
    <n v="1130993.9099999645"/>
    <x v="2158"/>
    <x v="2083"/>
    <m/>
  </r>
  <r>
    <x v="14"/>
    <x v="3"/>
    <s v="High End"/>
    <x v="2"/>
    <x v="159"/>
    <n v="634"/>
    <x v="2159"/>
    <n v="624242.89342798095"/>
    <n v="2045.5239419999373"/>
    <n v="1296862.1792279603"/>
    <n v="1060.9136999999673"/>
    <n v="672619.28579997935"/>
    <x v="2159"/>
    <x v="2084"/>
    <m/>
  </r>
  <r>
    <x v="14"/>
    <x v="3"/>
    <s v="High End"/>
    <x v="2"/>
    <x v="120"/>
    <n v="606"/>
    <x v="2160"/>
    <n v="568219.12149598286"/>
    <n v="1968.5579159999404"/>
    <n v="1192946.0970959638"/>
    <n v="1030.9025999999687"/>
    <n v="624726.97559998091"/>
    <x v="2160"/>
    <x v="2085"/>
    <m/>
  </r>
  <r>
    <x v="14"/>
    <x v="3"/>
    <s v="High End"/>
    <x v="2"/>
    <x v="159"/>
    <n v="154"/>
    <x v="2161"/>
    <n v="41742.007959958719"/>
    <n v="603.3159539999815"/>
    <n v="92910.656915997155"/>
    <n v="332.26395425998982"/>
    <n v="51168.648956038436"/>
    <x v="2161"/>
    <x v="2086"/>
    <m/>
  </r>
  <r>
    <x v="14"/>
    <x v="3"/>
    <s v="High End"/>
    <x v="2"/>
    <x v="120"/>
    <n v="424"/>
    <x v="2162"/>
    <n v="278299.18060799158"/>
    <n v="1518.0421919999542"/>
    <n v="643649.88940798061"/>
    <n v="861.67619999997407"/>
    <n v="365350.70879998902"/>
    <x v="2162"/>
    <x v="2087"/>
    <m/>
  </r>
  <r>
    <x v="14"/>
    <x v="3"/>
    <s v="Low End"/>
    <x v="0"/>
    <x v="1"/>
    <n v="386"/>
    <x v="2163"/>
    <n v="340566.25534378848"/>
    <n v="1736.7389299999584"/>
    <n v="670381.22697998397"/>
    <n v="854.44293169998821"/>
    <n v="329814.97163619549"/>
    <x v="2163"/>
    <x v="2088"/>
    <m/>
  </r>
  <r>
    <x v="14"/>
    <x v="3"/>
    <s v="Low End"/>
    <x v="0"/>
    <x v="145"/>
    <n v="926"/>
    <x v="2164"/>
    <n v="1094640.9994599642"/>
    <n v="2257.2717099999259"/>
    <n v="2090233.6034599314"/>
    <n v="1075.1539999999645"/>
    <n v="995592.60399996722"/>
    <x v="2164"/>
    <x v="2089"/>
    <m/>
  </r>
  <r>
    <x v="14"/>
    <x v="3"/>
    <s v="Low End"/>
    <x v="0"/>
    <x v="157"/>
    <n v="750"/>
    <x v="2165"/>
    <n v="726138.56249997567"/>
    <n v="1941.2347499999348"/>
    <n v="1455926.0624999511"/>
    <n v="973.04999999996733"/>
    <n v="729787.49999997544"/>
    <x v="2165"/>
    <x v="2090"/>
    <m/>
  </r>
  <r>
    <x v="14"/>
    <x v="3"/>
    <s v="Low End"/>
    <x v="0"/>
    <x v="125"/>
    <n v="702"/>
    <x v="2166"/>
    <n v="629400.39832797938"/>
    <n v="1828.4753639999401"/>
    <n v="1283589.705527958"/>
    <n v="931.89359999996952"/>
    <n v="654189.30719997862"/>
    <x v="2166"/>
    <x v="2091"/>
    <m/>
  </r>
  <r>
    <x v="14"/>
    <x v="3"/>
    <s v="Low End"/>
    <x v="0"/>
    <x v="127"/>
    <n v="501"/>
    <x v="2167"/>
    <n v="324270.19990798907"/>
    <n v="1459.3951079999506"/>
    <n v="731156.94910797523"/>
    <n v="812.14919999997244"/>
    <n v="406886.74919998617"/>
    <x v="2167"/>
    <x v="2092"/>
    <m/>
  </r>
  <r>
    <x v="14"/>
    <x v="3"/>
    <s v="Low End"/>
    <x v="0"/>
    <x v="145"/>
    <n v="461"/>
    <x v="2168"/>
    <n v="271554.87085899105"/>
    <n v="1366.6392189999553"/>
    <n v="630020.67995897937"/>
    <n v="777.58309999997471"/>
    <n v="358465.80909998831"/>
    <x v="2168"/>
    <x v="2093"/>
    <m/>
  </r>
  <r>
    <x v="14"/>
    <x v="3"/>
    <s v="Low End"/>
    <x v="0"/>
    <x v="140"/>
    <n v="125"/>
    <x v="2169"/>
    <n v="24857.573718749158"/>
    <n v="536.99472499998183"/>
    <n v="67124.340624997727"/>
    <n v="338.13413524998856"/>
    <n v="42266.766906248566"/>
    <x v="2169"/>
    <x v="2094"/>
    <m/>
  </r>
  <r>
    <x v="14"/>
    <x v="4"/>
    <s v="High End"/>
    <x v="1"/>
    <x v="147"/>
    <n v="300"/>
    <x v="2170"/>
    <n v="237370.60619999224"/>
    <n v="1654.0333999999621"/>
    <n v="496210.01999998861"/>
    <n v="862.79804599998795"/>
    <n v="258839.41379999637"/>
    <x v="2170"/>
    <x v="2095"/>
    <m/>
  </r>
  <r>
    <x v="14"/>
    <x v="4"/>
    <s v="High End"/>
    <x v="1"/>
    <x v="122"/>
    <n v="957"/>
    <x v="2171"/>
    <n v="1339223.0964749549"/>
    <n v="2658.0455069999102"/>
    <n v="2543749.550198914"/>
    <n v="1258.6483319999575"/>
    <n v="1204526.4537239592"/>
    <x v="2171"/>
    <x v="2096"/>
    <m/>
  </r>
  <r>
    <x v="14"/>
    <x v="4"/>
    <s v="High End"/>
    <x v="1"/>
    <x v="99"/>
    <n v="888"/>
    <x v="2172"/>
    <n v="1132664.6015999634"/>
    <n v="2457.2782079999201"/>
    <n v="2182063.0487039289"/>
    <n v="1181.7550079999614"/>
    <n v="1049398.4471039656"/>
    <x v="2172"/>
    <x v="2097"/>
    <m/>
  </r>
  <r>
    <x v="14"/>
    <x v="4"/>
    <s v="High End"/>
    <x v="1"/>
    <x v="95"/>
    <n v="764"/>
    <x v="2173"/>
    <n v="838814.92919997277"/>
    <n v="2182.0291319999292"/>
    <n v="1667070.256847946"/>
    <n v="1084.1038319999648"/>
    <n v="828255.3276479732"/>
    <x v="2173"/>
    <x v="2098"/>
    <m/>
  </r>
  <r>
    <x v="14"/>
    <x v="4"/>
    <s v="High End"/>
    <x v="1"/>
    <x v="151"/>
    <n v="749"/>
    <x v="2174"/>
    <n v="806326.73729997384"/>
    <n v="2148.9295879999304"/>
    <n v="1609548.2614119479"/>
    <n v="1072.3918879999653"/>
    <n v="803221.52411197405"/>
    <x v="2174"/>
    <x v="2099"/>
    <m/>
  </r>
  <r>
    <x v="14"/>
    <x v="4"/>
    <s v="High End"/>
    <x v="1"/>
    <x v="7"/>
    <n v="694"/>
    <x v="2175"/>
    <n v="704609.3861999762"/>
    <n v="2062.4734119999302"/>
    <n v="1431356.5479279517"/>
    <n v="1047.1861119999646"/>
    <n v="726747.16172797547"/>
    <x v="2175"/>
    <x v="316"/>
    <m/>
  </r>
  <r>
    <x v="14"/>
    <x v="4"/>
    <s v="High End"/>
    <x v="1"/>
    <x v="29"/>
    <n v="601"/>
    <x v="2176"/>
    <n v="519235.46752498316"/>
    <n v="1819.2613609999407"/>
    <n v="1093376.0779609643"/>
    <n v="955.30883599996878"/>
    <n v="574140.61043598107"/>
    <x v="2176"/>
    <x v="2100"/>
    <m/>
  </r>
  <r>
    <x v="14"/>
    <x v="4"/>
    <s v="High End"/>
    <x v="1"/>
    <x v="95"/>
    <n v="466"/>
    <x v="2177"/>
    <n v="312264.89909998985"/>
    <n v="1518.7188939999508"/>
    <n v="707723.00460397708"/>
    <n v="848.62254399997255"/>
    <n v="395458.10550398723"/>
    <x v="2177"/>
    <x v="2101"/>
    <m/>
  </r>
  <r>
    <x v="14"/>
    <x v="4"/>
    <s v="High End"/>
    <x v="1"/>
    <x v="99"/>
    <n v="134"/>
    <x v="2178"/>
    <n v="29635.953241439034"/>
    <n v="555.59493599998189"/>
    <n v="74449.721423997573"/>
    <n v="334.43110583998907"/>
    <n v="44813.768182558539"/>
    <x v="2178"/>
    <x v="2102"/>
    <m/>
  </r>
  <r>
    <x v="14"/>
    <x v="4"/>
    <s v="Low End"/>
    <x v="3"/>
    <x v="103"/>
    <n v="832"/>
    <x v="2179"/>
    <n v="1018276.093419487"/>
    <n v="2303.6178559999412"/>
    <n v="1916610.056191951"/>
    <n v="1079.7283206399809"/>
    <n v="898333.96277246403"/>
    <x v="2179"/>
    <x v="2103"/>
    <m/>
  </r>
  <r>
    <x v="14"/>
    <x v="4"/>
    <s v="Low End"/>
    <x v="3"/>
    <x v="107"/>
    <n v="794"/>
    <x v="2180"/>
    <n v="932919.97249208984"/>
    <n v="2243.4094579999432"/>
    <n v="1781267.1096519548"/>
    <n v="1068.4472760199812"/>
    <n v="848347.137159865"/>
    <x v="2180"/>
    <x v="2104"/>
    <m/>
  </r>
  <r>
    <x v="14"/>
    <x v="4"/>
    <s v="Low End"/>
    <x v="3"/>
    <x v="61"/>
    <n v="292"/>
    <x v="2181"/>
    <n v="154431.3504843149"/>
    <n v="949.31931599996869"/>
    <n v="277201.24027199089"/>
    <n v="420.44482803998619"/>
    <n v="122769.88978767599"/>
    <x v="2181"/>
    <x v="2105"/>
    <m/>
  </r>
  <r>
    <x v="14"/>
    <x v="4"/>
    <s v="Low End"/>
    <x v="3"/>
    <x v="143"/>
    <n v="220"/>
    <x v="2182"/>
    <n v="66845.758319997825"/>
    <n v="670.70759999997813"/>
    <n v="147555.67199999519"/>
    <n v="366.86324399998801"/>
    <n v="80709.913679997364"/>
    <x v="2182"/>
    <x v="2106"/>
    <m/>
  </r>
  <r>
    <x v="14"/>
    <x v="4"/>
    <s v="Low End"/>
    <x v="3"/>
    <x v="61"/>
    <n v="139"/>
    <x v="2183"/>
    <n v="28182.776798879044"/>
    <n v="551.63803199998131"/>
    <n v="76677.686447997403"/>
    <n v="348.88424207998821"/>
    <n v="48494.909649118359"/>
    <x v="2183"/>
    <x v="2055"/>
    <m/>
  </r>
  <r>
    <x v="14"/>
    <x v="4"/>
    <s v="High End"/>
    <x v="2"/>
    <x v="49"/>
    <n v="192"/>
    <x v="2184"/>
    <n v="71784.680647677582"/>
    <n v="725.87858399997549"/>
    <n v="139368.68812799529"/>
    <n v="352.0000389599881"/>
    <n v="67584.007480317712"/>
    <x v="2184"/>
    <x v="2107"/>
    <m/>
  </r>
  <r>
    <x v="14"/>
    <x v="4"/>
    <s v="High End"/>
    <x v="2"/>
    <x v="112"/>
    <n v="867"/>
    <x v="2185"/>
    <n v="1200886.3193759606"/>
    <n v="2700.7061279999116"/>
    <n v="2341512.2129759234"/>
    <n v="1315.600799999957"/>
    <n v="1140625.8935999628"/>
    <x v="2185"/>
    <x v="2108"/>
    <m/>
  </r>
  <r>
    <x v="14"/>
    <x v="4"/>
    <s v="High End"/>
    <x v="2"/>
    <x v="132"/>
    <n v="804"/>
    <x v="2186"/>
    <n v="1035118.222703966"/>
    <n v="2545.3640759999162"/>
    <n v="2046472.7171039325"/>
    <n v="1257.9035999999585"/>
    <n v="1011354.4943999666"/>
    <x v="2186"/>
    <x v="2109"/>
    <m/>
  </r>
  <r>
    <x v="14"/>
    <x v="4"/>
    <s v="High End"/>
    <x v="2"/>
    <x v="104"/>
    <n v="668"/>
    <x v="2187"/>
    <n v="713213.65214397653"/>
    <n v="2192.2939079999283"/>
    <n v="1464452.3305439521"/>
    <n v="1124.6087999999634"/>
    <n v="751238.67839997553"/>
    <x v="2187"/>
    <x v="2110"/>
    <m/>
  </r>
  <r>
    <x v="14"/>
    <x v="4"/>
    <s v="High End"/>
    <x v="2"/>
    <x v="156"/>
    <n v="555"/>
    <x v="2188"/>
    <n v="492402.60449998383"/>
    <n v="1903.1768999999374"/>
    <n v="1056263.1794999652"/>
    <n v="1015.9649999999665"/>
    <n v="563860.57499998133"/>
    <x v="2188"/>
    <x v="2111"/>
    <m/>
  </r>
  <r>
    <x v="14"/>
    <x v="4"/>
    <s v="High End"/>
    <x v="2"/>
    <x v="136"/>
    <n v="473"/>
    <x v="2189"/>
    <n v="361604.00981098786"/>
    <n v="1711.8519569999423"/>
    <n v="809705.97566097276"/>
    <n v="947.36144999996804"/>
    <n v="448101.9658499849"/>
    <x v="2189"/>
    <x v="2112"/>
    <m/>
  </r>
  <r>
    <x v="14"/>
    <x v="4"/>
    <s v="Low End"/>
    <x v="0"/>
    <x v="134"/>
    <n v="352"/>
    <x v="2190"/>
    <n v="291041.61225214996"/>
    <n v="1683.5083679999591"/>
    <n v="592594.94553598564"/>
    <n v="856.68560591998767"/>
    <n v="301553.33328383567"/>
    <x v="2190"/>
    <x v="2113"/>
    <m/>
  </r>
  <r>
    <x v="14"/>
    <x v="4"/>
    <s v="Low End"/>
    <x v="0"/>
    <x v="134"/>
    <n v="281"/>
    <x v="2191"/>
    <n v="140415.00963638513"/>
    <n v="848.44094899997071"/>
    <n v="238411.90666899178"/>
    <n v="348.74340580998802"/>
    <n v="97996.897032606648"/>
    <x v="2191"/>
    <x v="2114"/>
    <m/>
  </r>
  <r>
    <x v="14"/>
    <x v="4"/>
    <s v="Low End"/>
    <x v="0"/>
    <x v="121"/>
    <n v="894"/>
    <x v="2192"/>
    <n v="1061168.015807962"/>
    <n v="2283.8656319999182"/>
    <n v="2041775.8750079267"/>
    <n v="1096.8767999999607"/>
    <n v="980607.85919996467"/>
    <x v="2192"/>
    <x v="2115"/>
    <m/>
  </r>
  <r>
    <x v="14"/>
    <x v="4"/>
    <s v="Low End"/>
    <x v="0"/>
    <x v="105"/>
    <n v="669"/>
    <x v="2193"/>
    <n v="584709.35503497976"/>
    <n v="1805.5785149999376"/>
    <n v="1207932.0265349583"/>
    <n v="931.57349999996779"/>
    <n v="623222.67149997852"/>
    <x v="2193"/>
    <x v="2116"/>
    <m/>
  </r>
  <r>
    <x v="14"/>
    <x v="4"/>
    <s v="Low End"/>
    <x v="0"/>
    <x v="61"/>
    <n v="184"/>
    <x v="2194"/>
    <n v="58007.552945277974"/>
    <n v="660.9658319999769"/>
    <n v="121617.71308799575"/>
    <n v="345.70739207998793"/>
    <n v="63610.160142717781"/>
    <x v="2194"/>
    <x v="2117"/>
    <m/>
  </r>
  <r>
    <x v="14"/>
    <x v="5"/>
    <s v="Low End"/>
    <x v="0"/>
    <x v="97"/>
    <n v="580"/>
    <x v="2195"/>
    <n v="441559.98559998459"/>
    <n v="1638.5783199999428"/>
    <n v="950375.42559996678"/>
    <n v="877.26799999996933"/>
    <n v="508815.43999998219"/>
    <x v="2195"/>
    <x v="2118"/>
    <m/>
  </r>
  <r>
    <x v="14"/>
    <x v="5"/>
    <s v="Low End"/>
    <x v="0"/>
    <x v="124"/>
    <n v="173"/>
    <x v="2196"/>
    <n v="50882.737875028222"/>
    <n v="639.34868099997766"/>
    <n v="110607.32181299613"/>
    <n v="345.22880888998793"/>
    <n v="59724.583937967909"/>
    <x v="2196"/>
    <x v="2119"/>
    <m/>
  </r>
  <r>
    <x v="14"/>
    <x v="5"/>
    <s v="Low End"/>
    <x v="0"/>
    <x v="105"/>
    <n v="476"/>
    <x v="2197"/>
    <n v="300245.14721598936"/>
    <n v="1447.1605159999483"/>
    <n v="688848.40561597538"/>
    <n v="816.39339999997071"/>
    <n v="388603.25839998602"/>
    <x v="2197"/>
    <x v="2120"/>
    <m/>
  </r>
  <r>
    <x v="14"/>
    <x v="5"/>
    <s v="Low End"/>
    <x v="0"/>
    <x v="105"/>
    <n v="131"/>
    <x v="2198"/>
    <n v="27810.012513659036"/>
    <n v="553.98440599998082"/>
    <n v="72571.957185997482"/>
    <n v="341.69423413998817"/>
    <n v="44761.944672338446"/>
    <x v="2198"/>
    <x v="2121"/>
    <m/>
  </r>
  <r>
    <x v="14"/>
    <x v="5"/>
    <s v="High End"/>
    <x v="1"/>
    <x v="146"/>
    <n v="344"/>
    <x v="2199"/>
    <n v="315907.06282622874"/>
    <n v="1799.2680159999536"/>
    <n v="618948.19750398409"/>
    <n v="880.93353103998629"/>
    <n v="303041.13467775536"/>
    <x v="2199"/>
    <x v="2122"/>
    <m/>
  </r>
  <r>
    <x v="14"/>
    <x v="5"/>
    <s v="High End"/>
    <x v="1"/>
    <x v="111"/>
    <n v="309"/>
    <x v="2200"/>
    <n v="257266.932280821"/>
    <n v="1706.2020769999579"/>
    <n v="527216.44179298694"/>
    <n v="873.62300812998694"/>
    <n v="269949.50951216591"/>
    <x v="2200"/>
    <x v="2123"/>
    <m/>
  </r>
  <r>
    <x v="14"/>
    <x v="5"/>
    <s v="High End"/>
    <x v="1"/>
    <x v="147"/>
    <n v="265"/>
    <x v="2201"/>
    <n v="195063.25763224321"/>
    <n v="1605.2335149999612"/>
    <n v="425386.88147498976"/>
    <n v="869.14575034998688"/>
    <n v="230323.62384274654"/>
    <x v="2201"/>
    <x v="2124"/>
    <m/>
  </r>
  <r>
    <x v="14"/>
    <x v="5"/>
    <s v="High End"/>
    <x v="1"/>
    <x v="81"/>
    <n v="233"/>
    <x v="2202"/>
    <n v="154409.61274678464"/>
    <n v="1026.8463729999646"/>
    <n v="239255.20490899176"/>
    <n v="364.14417236998759"/>
    <n v="84845.592162207118"/>
    <x v="2202"/>
    <x v="2125"/>
    <m/>
  </r>
  <r>
    <x v="14"/>
    <x v="5"/>
    <s v="High End"/>
    <x v="1"/>
    <x v="30"/>
    <n v="878"/>
    <x v="2203"/>
    <n v="1157424.5096999586"/>
    <n v="2545.2290059999086"/>
    <n v="2234711.0672679199"/>
    <n v="1226.9778559999559"/>
    <n v="1077286.5575679613"/>
    <x v="2203"/>
    <x v="2126"/>
    <m/>
  </r>
  <r>
    <x v="14"/>
    <x v="5"/>
    <s v="High End"/>
    <x v="1"/>
    <x v="135"/>
    <n v="199"/>
    <x v="2204"/>
    <n v="73546.766920677444"/>
    <n v="719.96917199997506"/>
    <n v="143273.86522799503"/>
    <n v="350.38742867998792"/>
    <n v="69727.098307317588"/>
    <x v="2204"/>
    <x v="2127"/>
    <m/>
  </r>
  <r>
    <x v="14"/>
    <x v="5"/>
    <s v="High End"/>
    <x v="1"/>
    <x v="61"/>
    <n v="665"/>
    <x v="2205"/>
    <n v="656107.12124997715"/>
    <n v="2024.9184899999293"/>
    <n v="1346570.7958499531"/>
    <n v="1038.2912399999636"/>
    <n v="690463.67459997593"/>
    <x v="2205"/>
    <x v="2128"/>
    <m/>
  </r>
  <r>
    <x v="14"/>
    <x v="5"/>
    <s v="High End"/>
    <x v="1"/>
    <x v="56"/>
    <n v="450"/>
    <x v="2206"/>
    <n v="304403.06249998906"/>
    <n v="1550.3260499999444"/>
    <n v="697646.722499975"/>
    <n v="873.87479999996867"/>
    <n v="393243.65999998595"/>
    <x v="2206"/>
    <x v="1152"/>
    <m/>
  </r>
  <r>
    <x v="14"/>
    <x v="5"/>
    <s v="High End"/>
    <x v="1"/>
    <x v="153"/>
    <n v="447"/>
    <x v="2207"/>
    <n v="299413.78649998934"/>
    <n v="1538.479979999945"/>
    <n v="687700.55105997541"/>
    <n v="868.65047999996887"/>
    <n v="388286.76455998607"/>
    <x v="2207"/>
    <x v="2129"/>
    <m/>
  </r>
  <r>
    <x v="14"/>
    <x v="5"/>
    <s v="Low End"/>
    <x v="3"/>
    <x v="61"/>
    <n v="805"/>
    <x v="2208"/>
    <n v="987987.32250046555"/>
    <n v="2317.3861099999367"/>
    <n v="1865495.818549949"/>
    <n v="1090.0726658999795"/>
    <n v="877508.49604948342"/>
    <x v="2208"/>
    <x v="2130"/>
    <m/>
  </r>
  <r>
    <x v="14"/>
    <x v="5"/>
    <s v="Low End"/>
    <x v="3"/>
    <x v="101"/>
    <n v="744"/>
    <x v="2209"/>
    <n v="848700.17114109069"/>
    <n v="2209.3614079999406"/>
    <n v="1643764.8875519559"/>
    <n v="1068.63537151998"/>
    <n v="795064.71641086519"/>
    <x v="2209"/>
    <x v="2131"/>
    <m/>
  </r>
  <r>
    <x v="14"/>
    <x v="5"/>
    <s v="Low End"/>
    <x v="3"/>
    <x v="31"/>
    <n v="705"/>
    <x v="2210"/>
    <n v="781374.45180372195"/>
    <n v="2174.89332499994"/>
    <n v="1533299.7941249576"/>
    <n v="1066.5607692499798"/>
    <n v="751925.34232123569"/>
    <x v="2210"/>
    <x v="2132"/>
    <m/>
  </r>
  <r>
    <x v="14"/>
    <x v="5"/>
    <s v="Low End"/>
    <x v="3"/>
    <x v="107"/>
    <n v="685"/>
    <x v="2211"/>
    <n v="738252.75587322365"/>
    <n v="2136.1995949999418"/>
    <n v="1463296.7225749602"/>
    <n v="1058.4583455499803"/>
    <n v="725043.96670173656"/>
    <x v="2211"/>
    <x v="2133"/>
    <m/>
  </r>
  <r>
    <x v="14"/>
    <x v="5"/>
    <s v="Low End"/>
    <x v="3"/>
    <x v="49"/>
    <n v="571"/>
    <x v="2212"/>
    <n v="529596.89085571095"/>
    <n v="1452.2759729999477"/>
    <n v="829249.58058297017"/>
    <n v="524.78579636998109"/>
    <n v="299652.68972725922"/>
    <x v="2212"/>
    <x v="2134"/>
    <m/>
  </r>
  <r>
    <x v="14"/>
    <x v="5"/>
    <s v="Low End"/>
    <x v="3"/>
    <x v="103"/>
    <n v="482"/>
    <x v="2213"/>
    <n v="382243.18840918678"/>
    <n v="1281.2682599999557"/>
    <n v="617571.30131997867"/>
    <n v="488.23259939998309"/>
    <n v="235328.11291079188"/>
    <x v="2213"/>
    <x v="2135"/>
    <m/>
  </r>
  <r>
    <x v="14"/>
    <x v="5"/>
    <s v="High End"/>
    <x v="2"/>
    <x v="123"/>
    <n v="291"/>
    <x v="2214"/>
    <n v="181369.53707399365"/>
    <n v="997.97939999996527"/>
    <n v="290412.0053999899"/>
    <n v="374.7163859999871"/>
    <n v="109042.46832599625"/>
    <x v="2214"/>
    <x v="2136"/>
    <m/>
  </r>
  <r>
    <x v="14"/>
    <x v="5"/>
    <s v="High End"/>
    <x v="2"/>
    <x v="132"/>
    <n v="991"/>
    <x v="2215"/>
    <n v="1603925.8504709448"/>
    <n v="3085.4126309998937"/>
    <n v="3057643.9173208945"/>
    <n v="1466.9203499999494"/>
    <n v="1453718.0668499498"/>
    <x v="2215"/>
    <x v="2137"/>
    <m/>
  </r>
  <r>
    <x v="14"/>
    <x v="5"/>
    <s v="High End"/>
    <x v="2"/>
    <x v="49"/>
    <n v="951"/>
    <x v="2216"/>
    <n v="1477284.769439949"/>
    <n v="2981.185439999897"/>
    <n v="2835107.353439902"/>
    <n v="1427.7839999999508"/>
    <n v="1357822.583999953"/>
    <x v="2216"/>
    <x v="2138"/>
    <m/>
  </r>
  <r>
    <x v="14"/>
    <x v="5"/>
    <s v="High End"/>
    <x v="2"/>
    <x v="1"/>
    <n v="837"/>
    <x v="2217"/>
    <n v="1149745.11947096"/>
    <n v="2695.4751329999062"/>
    <n v="2256112.6863209214"/>
    <n v="1321.825049999954"/>
    <n v="1106367.5668499614"/>
    <x v="2217"/>
    <x v="2139"/>
    <m/>
  </r>
  <r>
    <x v="14"/>
    <x v="5"/>
    <s v="High End"/>
    <x v="2"/>
    <x v="104"/>
    <n v="804"/>
    <x v="2218"/>
    <n v="1061032.3937279631"/>
    <n v="2609.0872319999089"/>
    <n v="2097706.1345279268"/>
    <n v="1289.3951999999549"/>
    <n v="1036673.7407999637"/>
    <x v="2218"/>
    <x v="2109"/>
    <m/>
  </r>
  <r>
    <x v="14"/>
    <x v="5"/>
    <s v="High End"/>
    <x v="2"/>
    <x v="112"/>
    <n v="750"/>
    <x v="2219"/>
    <n v="923432.06249996787"/>
    <n v="2467.4302499999139"/>
    <n v="1850572.6874999355"/>
    <n v="1236.1874999999568"/>
    <n v="927140.62499996764"/>
    <x v="2219"/>
    <x v="2140"/>
    <m/>
  </r>
  <r>
    <x v="14"/>
    <x v="5"/>
    <s v="High End"/>
    <x v="2"/>
    <x v="49"/>
    <n v="725"/>
    <x v="2220"/>
    <n v="858969.54187497043"/>
    <n v="2390.7368249999176"/>
    <n v="1733284.1981249403"/>
    <n v="1205.9512499999585"/>
    <n v="874314.65624996985"/>
    <x v="2220"/>
    <x v="2141"/>
    <m/>
  </r>
  <r>
    <x v="15"/>
    <x v="0"/>
    <s v="High End"/>
    <x v="2"/>
    <x v="61"/>
    <n v="677"/>
    <x v="2221"/>
    <n v="749109.41744397406"/>
    <n v="2265.3873719999219"/>
    <n v="1533667.2508439471"/>
    <n v="1158.8741999999602"/>
    <n v="784557.83339997299"/>
    <x v="2221"/>
    <x v="2142"/>
    <m/>
  </r>
  <r>
    <x v="15"/>
    <x v="0"/>
    <s v="High End"/>
    <x v="2"/>
    <x v="61"/>
    <n v="147"/>
    <x v="2222"/>
    <n v="39389.788425328639"/>
    <n v="616.23846899997864"/>
    <n v="90587.054942996852"/>
    <n v="348.28072460998789"/>
    <n v="51197.266517668213"/>
    <x v="2222"/>
    <x v="2143"/>
    <m/>
  </r>
  <r>
    <x v="15"/>
    <x v="0"/>
    <s v="Low End"/>
    <x v="0"/>
    <x v="124"/>
    <n v="253"/>
    <x v="2223"/>
    <n v="166297.70747732389"/>
    <n v="1020.3321309999624"/>
    <n v="258144.02914299048"/>
    <n v="363.02893938998659"/>
    <n v="91846.32166566659"/>
    <x v="2223"/>
    <x v="2144"/>
    <m/>
  </r>
  <r>
    <x v="15"/>
    <x v="0"/>
    <s v="Low End"/>
    <x v="0"/>
    <x v="140"/>
    <n v="280"/>
    <x v="2224"/>
    <n v="143684.50622399469"/>
    <n v="872.62667999996791"/>
    <n v="244335.47039999103"/>
    <n v="359.46772919998693"/>
    <n v="100650.96417599634"/>
    <x v="2224"/>
    <x v="2145"/>
    <m/>
  </r>
  <r>
    <x v="15"/>
    <x v="0"/>
    <s v="Low End"/>
    <x v="0"/>
    <x v="140"/>
    <n v="868"/>
    <x v="2225"/>
    <n v="1010087.6801119632"/>
    <n v="2253.7420839999181"/>
    <n v="1956248.128911929"/>
    <n v="1090.0465999999606"/>
    <n v="946160.44879996579"/>
    <x v="2225"/>
    <x v="2146"/>
    <m/>
  </r>
  <r>
    <x v="15"/>
    <x v="0"/>
    <s v="Low End"/>
    <x v="0"/>
    <x v="139"/>
    <n v="813"/>
    <x v="2226"/>
    <n v="899421.49837796623"/>
    <n v="2175.0789059999183"/>
    <n v="1768339.1505779335"/>
    <n v="1068.7793999999599"/>
    <n v="868917.6521999673"/>
    <x v="2226"/>
    <x v="2147"/>
    <m/>
  </r>
  <r>
    <x v="15"/>
    <x v="0"/>
    <s v="Low End"/>
    <x v="0"/>
    <x v="140"/>
    <n v="679"/>
    <x v="2227"/>
    <n v="620944.7721119771"/>
    <n v="1881.6461279999307"/>
    <n v="1277637.7209119529"/>
    <n v="967.14719999996441"/>
    <n v="656692.9487999758"/>
    <x v="2227"/>
    <x v="2148"/>
    <m/>
  </r>
  <r>
    <x v="15"/>
    <x v="0"/>
    <s v="Low End"/>
    <x v="0"/>
    <x v="69"/>
    <n v="665"/>
    <x v="2228"/>
    <n v="603083.01707497728"/>
    <n v="1876.5912549999291"/>
    <n v="1247933.1845749528"/>
    <n v="969.69949999996334"/>
    <n v="644850.16749997553"/>
    <x v="2228"/>
    <x v="2149"/>
    <m/>
  </r>
  <r>
    <x v="15"/>
    <x v="0"/>
    <s v="Low End"/>
    <x v="0"/>
    <x v="134"/>
    <n v="184"/>
    <x v="2229"/>
    <n v="59299.147959357826"/>
    <n v="675.68288399997527"/>
    <n v="124325.65065599544"/>
    <n v="353.4049059599871"/>
    <n v="65026.502696637617"/>
    <x v="2229"/>
    <x v="2150"/>
    <m/>
  </r>
  <r>
    <x v="15"/>
    <x v="0"/>
    <s v="Low End"/>
    <x v="0"/>
    <x v="29"/>
    <n v="177"/>
    <x v="2230"/>
    <n v="54822.535835757975"/>
    <n v="664.20384799997555"/>
    <n v="117564.08109599567"/>
    <n v="354.47200711998698"/>
    <n v="62741.545260237697"/>
    <x v="2230"/>
    <x v="2151"/>
    <m/>
  </r>
  <r>
    <x v="15"/>
    <x v="0"/>
    <s v="High End"/>
    <x v="1"/>
    <x v="111"/>
    <n v="337"/>
    <x v="2231"/>
    <n v="309267.49089979858"/>
    <n v="1804.1826229999519"/>
    <n v="608009.54395098379"/>
    <n v="886.47493486998576"/>
    <n v="298742.05305118521"/>
    <x v="2231"/>
    <x v="2152"/>
    <m/>
  </r>
  <r>
    <x v="15"/>
    <x v="0"/>
    <s v="High End"/>
    <x v="1"/>
    <x v="147"/>
    <n v="335"/>
    <x v="2232"/>
    <n v="309851.28256948834"/>
    <n v="1816.1530699999503"/>
    <n v="608411.27844998334"/>
    <n v="891.22386829998516"/>
    <n v="298559.995880495"/>
    <x v="2232"/>
    <x v="2153"/>
    <m/>
  </r>
  <r>
    <x v="15"/>
    <x v="0"/>
    <s v="High End"/>
    <x v="1"/>
    <x v="148"/>
    <n v="277"/>
    <x v="2233"/>
    <n v="216741.82507371201"/>
    <n v="1662.5695559999572"/>
    <n v="460531.76701198815"/>
    <n v="880.10809363998601"/>
    <n v="243789.94193827614"/>
    <x v="2233"/>
    <x v="2154"/>
    <m/>
  </r>
  <r>
    <x v="15"/>
    <x v="0"/>
    <s v="High End"/>
    <x v="1"/>
    <x v="149"/>
    <n v="263"/>
    <x v="2234"/>
    <n v="199579.0413888325"/>
    <n v="1641.4902279999569"/>
    <n v="431711.92996398866"/>
    <n v="882.63455731998545"/>
    <n v="232132.88857515616"/>
    <x v="2234"/>
    <x v="2155"/>
    <m/>
  </r>
  <r>
    <x v="15"/>
    <x v="0"/>
    <s v="High End"/>
    <x v="1"/>
    <x v="5"/>
    <n v="276"/>
    <x v="2235"/>
    <n v="152405.5384579144"/>
    <n v="919.90703199996642"/>
    <n v="253894.34083199073"/>
    <n v="367.71305207998671"/>
    <n v="101488.80237407633"/>
    <x v="2235"/>
    <x v="2156"/>
    <m/>
  </r>
  <r>
    <x v="15"/>
    <x v="0"/>
    <s v="High End"/>
    <x v="1"/>
    <x v="21"/>
    <n v="267"/>
    <x v="2236"/>
    <n v="142058.03648903483"/>
    <n v="898.86055199996713"/>
    <n v="239995.76738399122"/>
    <n v="366.80798087998653"/>
    <n v="97937.730894956389"/>
    <x v="2236"/>
    <x v="261"/>
    <m/>
  </r>
  <r>
    <x v="15"/>
    <x v="0"/>
    <s v="High End"/>
    <x v="1"/>
    <x v="99"/>
    <n v="976"/>
    <x v="2237"/>
    <n v="1465157.145599945"/>
    <n v="2841.2056639998932"/>
    <n v="2773016.7280638958"/>
    <n v="1340.0200639999496"/>
    <n v="1307859.5824639509"/>
    <x v="2237"/>
    <x v="2157"/>
    <m/>
  </r>
  <r>
    <x v="15"/>
    <x v="0"/>
    <s v="High End"/>
    <x v="1"/>
    <x v="21"/>
    <n v="210"/>
    <x v="2238"/>
    <n v="84871.788182996897"/>
    <n v="765.04232999997203"/>
    <n v="160658.88929999413"/>
    <n v="360.89095769998681"/>
    <n v="75787.101116997233"/>
    <x v="2238"/>
    <x v="2158"/>
    <m/>
  </r>
  <r>
    <x v="15"/>
    <x v="0"/>
    <s v="High End"/>
    <x v="1"/>
    <x v="61"/>
    <n v="902"/>
    <x v="2239"/>
    <n v="1253601.0431999529"/>
    <n v="2669.3367039998993"/>
    <n v="2407741.7070079092"/>
    <n v="1279.5351039999516"/>
    <n v="1154140.6638079563"/>
    <x v="2239"/>
    <x v="2159"/>
    <m/>
  </r>
  <r>
    <x v="15"/>
    <x v="0"/>
    <s v="High End"/>
    <x v="1"/>
    <x v="108"/>
    <n v="813"/>
    <x v="2240"/>
    <n v="1002062.0524499634"/>
    <n v="2417.1699059999119"/>
    <n v="1965159.1335779284"/>
    <n v="1184.6212559999569"/>
    <n v="963097.08112796501"/>
    <x v="2240"/>
    <x v="2160"/>
    <m/>
  </r>
  <r>
    <x v="15"/>
    <x v="0"/>
    <s v="High End"/>
    <x v="1"/>
    <x v="108"/>
    <n v="735"/>
    <x v="2241"/>
    <n v="819129.66187497007"/>
    <n v="2234.0795849999186"/>
    <n v="1642048.4949749401"/>
    <n v="1119.6174599999592"/>
    <n v="822918.83309997001"/>
    <x v="2241"/>
    <x v="2161"/>
    <m/>
  </r>
  <r>
    <x v="15"/>
    <x v="0"/>
    <s v="High End"/>
    <x v="1"/>
    <x v="5"/>
    <n v="187"/>
    <x v="2242"/>
    <n v="65917.285406277588"/>
    <n v="710.98952399997404"/>
    <n v="132955.04098799513"/>
    <n v="358.49067155998694"/>
    <n v="67037.755581717545"/>
    <x v="2242"/>
    <x v="2162"/>
    <m/>
  </r>
  <r>
    <x v="15"/>
    <x v="0"/>
    <s v="Low End"/>
    <x v="3"/>
    <x v="129"/>
    <n v="280"/>
    <x v="2243"/>
    <n v="151500.49039999442"/>
    <n v="980.47799999996391"/>
    <n v="274533.8399999899"/>
    <n v="439.40481999998383"/>
    <n v="123033.34959999548"/>
    <x v="2243"/>
    <x v="2163"/>
    <m/>
  </r>
  <r>
    <x v="15"/>
    <x v="0"/>
    <s v="Low End"/>
    <x v="3"/>
    <x v="131"/>
    <n v="175"/>
    <x v="2244"/>
    <n v="45558.340143748326"/>
    <n v="634.83547499997655"/>
    <n v="111096.2081249959"/>
    <n v="374.50210274998614"/>
    <n v="65537.867981247575"/>
    <x v="2244"/>
    <x v="2164"/>
    <m/>
  </r>
  <r>
    <x v="15"/>
    <x v="0"/>
    <s v="Low End"/>
    <x v="3"/>
    <x v="101"/>
    <n v="158"/>
    <x v="2245"/>
    <n v="37308.518199158636"/>
    <n v="603.82294199997784"/>
    <n v="95404.024835996504"/>
    <n v="367.69307997998646"/>
    <n v="58095.506636837868"/>
    <x v="2245"/>
    <x v="2165"/>
    <m/>
  </r>
  <r>
    <x v="15"/>
    <x v="1"/>
    <s v="Low End"/>
    <x v="3"/>
    <x v="131"/>
    <n v="155"/>
    <x v="2246"/>
    <n v="36109.251065498669"/>
    <n v="601.17470999997784"/>
    <n v="93182.08004999657"/>
    <n v="368.21179989998643"/>
    <n v="57072.828984497901"/>
    <x v="2246"/>
    <x v="2166"/>
    <m/>
  </r>
  <r>
    <x v="15"/>
    <x v="1"/>
    <s v="Low End"/>
    <x v="3"/>
    <x v="81"/>
    <n v="123"/>
    <x v="2247"/>
    <n v="23174.577429029148"/>
    <n v="545.14943099998004"/>
    <n v="67053.380012997543"/>
    <n v="356.73823238998693"/>
    <n v="43878.802583968398"/>
    <x v="2247"/>
    <x v="2167"/>
    <m/>
  </r>
  <r>
    <x v="15"/>
    <x v="1"/>
    <s v="Low End"/>
    <x v="3"/>
    <x v="131"/>
    <n v="106"/>
    <x v="2248"/>
    <n v="17060.952276819356"/>
    <n v="516.43388699998047"/>
    <n v="54741.992021997932"/>
    <n v="355.48150702998657"/>
    <n v="37681.039745178576"/>
    <x v="2248"/>
    <x v="2168"/>
    <m/>
  </r>
  <r>
    <x v="15"/>
    <x v="1"/>
    <s v="High End"/>
    <x v="2"/>
    <x v="67"/>
    <n v="330"/>
    <x v="2249"/>
    <n v="330184.25332198758"/>
    <n v="1914.0361399999467"/>
    <n v="631631.92619998241"/>
    <n v="913.47779659998434"/>
    <n v="301447.67287799483"/>
    <x v="2249"/>
    <x v="2169"/>
    <m/>
  </r>
  <r>
    <x v="15"/>
    <x v="1"/>
    <s v="High End"/>
    <x v="2"/>
    <x v="123"/>
    <n v="307"/>
    <x v="2250"/>
    <n v="211869.23749193191"/>
    <n v="1083.2942819999587"/>
    <n v="332571.3445739873"/>
    <n v="393.166472579985"/>
    <n v="120702.10708205539"/>
    <x v="2250"/>
    <x v="2170"/>
    <m/>
  </r>
  <r>
    <x v="15"/>
    <x v="1"/>
    <s v="High End"/>
    <x v="2"/>
    <x v="137"/>
    <n v="456"/>
    <x v="2251"/>
    <n v="350472.17721598712"/>
    <n v="1739.2539359999359"/>
    <n v="793099.79481597082"/>
    <n v="970.67459999996424"/>
    <n v="442627.6175999837"/>
    <x v="2251"/>
    <x v="2171"/>
    <m/>
  </r>
  <r>
    <x v="15"/>
    <x v="1"/>
    <s v="High End"/>
    <x v="2"/>
    <x v="137"/>
    <n v="144"/>
    <x v="2252"/>
    <n v="39177.654670078511"/>
    <n v="635.11927199997592"/>
    <n v="91457.175167996538"/>
    <n v="363.05222567998624"/>
    <n v="52279.520497918027"/>
    <x v="2252"/>
    <x v="2172"/>
    <m/>
  </r>
  <r>
    <x v="15"/>
    <x v="1"/>
    <s v="High End"/>
    <x v="2"/>
    <x v="115"/>
    <n v="379"/>
    <x v="2253"/>
    <n v="244679.37216899081"/>
    <n v="1547.5778609999418"/>
    <n v="586532.00931897794"/>
    <n v="901.98584999996604"/>
    <n v="341852.63714998716"/>
    <x v="2253"/>
    <x v="2173"/>
    <m/>
  </r>
  <r>
    <x v="15"/>
    <x v="1"/>
    <s v="High End"/>
    <x v="2"/>
    <x v="27"/>
    <n v="124"/>
    <x v="2254"/>
    <n v="26954.830970879015"/>
    <n v="571.05715199997906"/>
    <n v="70811.086847997401"/>
    <n v="353.67948287998701"/>
    <n v="43856.255877118383"/>
    <x v="2254"/>
    <x v="2174"/>
    <m/>
  </r>
  <r>
    <x v="15"/>
    <x v="1"/>
    <s v="Low End"/>
    <x v="0"/>
    <x v="124"/>
    <n v="273"/>
    <x v="2255"/>
    <n v="141729.64858142435"/>
    <n v="892.53826099996456"/>
    <n v="243662.94525299032"/>
    <n v="373.38203908998526"/>
    <n v="101933.29667156597"/>
    <x v="2255"/>
    <x v="2175"/>
    <m/>
  </r>
  <r>
    <x v="15"/>
    <x v="1"/>
    <s v="Low End"/>
    <x v="0"/>
    <x v="125"/>
    <n v="271"/>
    <x v="2256"/>
    <n v="137695.16030291468"/>
    <n v="876.344291999966"/>
    <n v="237489.30313199078"/>
    <n v="368.24406947998568"/>
    <n v="99794.142829076096"/>
    <x v="2256"/>
    <x v="2176"/>
    <m/>
  </r>
  <r>
    <x v="15"/>
    <x v="1"/>
    <s v="Low End"/>
    <x v="0"/>
    <x v="97"/>
    <n v="223"/>
    <x v="2257"/>
    <n v="91639.329319496464"/>
    <n v="776.85014999996986"/>
    <n v="173237.58344999328"/>
    <n v="365.91145349998573"/>
    <n v="81598.254130496818"/>
    <x v="2257"/>
    <x v="2177"/>
    <m/>
  </r>
  <r>
    <x v="15"/>
    <x v="1"/>
    <s v="Low End"/>
    <x v="0"/>
    <x v="29"/>
    <n v="946"/>
    <x v="2258"/>
    <n v="1235754.6026759523"/>
    <n v="2483.1489059999039"/>
    <n v="2349058.8650759091"/>
    <n v="1176.8543999999545"/>
    <n v="1113304.2623999568"/>
    <x v="2258"/>
    <x v="2178"/>
    <m/>
  </r>
  <r>
    <x v="15"/>
    <x v="1"/>
    <s v="Low End"/>
    <x v="0"/>
    <x v="25"/>
    <n v="867"/>
    <x v="2259"/>
    <n v="1052637.4631069584"/>
    <n v="2351.9976209999068"/>
    <n v="2039181.9374069192"/>
    <n v="1137.8828999999548"/>
    <n v="986544.47429996077"/>
    <x v="2259"/>
    <x v="2179"/>
    <m/>
  </r>
  <r>
    <x v="15"/>
    <x v="1"/>
    <s v="Low End"/>
    <x v="0"/>
    <x v="140"/>
    <n v="776"/>
    <x v="2260"/>
    <n v="828525.52793596813"/>
    <n v="2122.7639359999184"/>
    <n v="1647264.8143359367"/>
    <n v="1055.0763999999594"/>
    <n v="818739.28639996855"/>
    <x v="2260"/>
    <x v="2180"/>
    <m/>
  </r>
  <r>
    <x v="15"/>
    <x v="1"/>
    <s v="Low End"/>
    <x v="0"/>
    <x v="150"/>
    <n v="765"/>
    <x v="2261"/>
    <n v="805319.34412496898"/>
    <n v="2100.3275249999192"/>
    <n v="1606750.5566249383"/>
    <n v="1047.6224999999597"/>
    <n v="801431.21249996929"/>
    <x v="2261"/>
    <x v="2181"/>
    <m/>
  </r>
  <r>
    <x v="15"/>
    <x v="1"/>
    <s v="Low End"/>
    <x v="0"/>
    <x v="134"/>
    <n v="710"/>
    <x v="2262"/>
    <n v="704618.88159997226"/>
    <n v="2017.9249599999205"/>
    <n v="1432726.7215999435"/>
    <n v="1025.5039999999594"/>
    <n v="728107.83999997121"/>
    <x v="2262"/>
    <x v="954"/>
    <m/>
  </r>
  <r>
    <x v="15"/>
    <x v="1"/>
    <s v="High End"/>
    <x v="1"/>
    <x v="113"/>
    <n v="361"/>
    <x v="2263"/>
    <n v="358455.50580280623"/>
    <n v="1890.4419019999466"/>
    <n v="682449.52662198071"/>
    <n v="897.49036237998473"/>
    <n v="323994.02081917448"/>
    <x v="2263"/>
    <x v="2182"/>
    <m/>
  </r>
  <r>
    <x v="15"/>
    <x v="1"/>
    <s v="High End"/>
    <x v="1"/>
    <x v="135"/>
    <n v="250"/>
    <x v="2264"/>
    <n v="128754.01012499492"/>
    <n v="895.65254999996455"/>
    <n v="223913.13749999113"/>
    <n v="380.63650949998487"/>
    <n v="95159.127374996213"/>
    <x v="2264"/>
    <x v="2183"/>
    <m/>
  </r>
  <r>
    <x v="15"/>
    <x v="1"/>
    <s v="High End"/>
    <x v="1"/>
    <x v="110"/>
    <n v="201"/>
    <x v="2265"/>
    <n v="79500.951660686915"/>
    <n v="766.34079899997027"/>
    <n v="154034.50059899403"/>
    <n v="370.81367630998562"/>
    <n v="74533.548938307111"/>
    <x v="2265"/>
    <x v="2184"/>
    <m/>
  </r>
  <r>
    <x v="15"/>
    <x v="1"/>
    <s v="High End"/>
    <x v="1"/>
    <x v="7"/>
    <n v="839"/>
    <x v="2266"/>
    <n v="1099331.0237249576"/>
    <n v="2552.9761509999016"/>
    <n v="2141946.9906889172"/>
    <n v="1242.6888759999522"/>
    <n v="1042615.9669639596"/>
    <x v="2266"/>
    <x v="2185"/>
    <m/>
  </r>
  <r>
    <x v="15"/>
    <x v="1"/>
    <s v="High End"/>
    <x v="1"/>
    <x v="151"/>
    <n v="590"/>
    <x v="2267"/>
    <n v="541756.7324999792"/>
    <n v="1943.0544699999255"/>
    <n v="1146402.1372999561"/>
    <n v="1024.8227199999606"/>
    <n v="604645.40479997685"/>
    <x v="2267"/>
    <x v="1228"/>
    <m/>
  </r>
  <r>
    <x v="15"/>
    <x v="1"/>
    <s v="High End"/>
    <x v="1"/>
    <x v="113"/>
    <n v="529"/>
    <x v="2268"/>
    <n v="442449.60907498252"/>
    <n v="1824.3567669999279"/>
    <n v="965084.72974296182"/>
    <n v="987.96809199996096"/>
    <n v="522635.1206679793"/>
    <x v="2268"/>
    <x v="2186"/>
    <m/>
  </r>
  <r>
    <x v="15"/>
    <x v="1"/>
    <s v="High End"/>
    <x v="1"/>
    <x v="148"/>
    <n v="478"/>
    <x v="2269"/>
    <n v="357034.81049998623"/>
    <n v="1679.4537899999352"/>
    <n v="802778.91161996906"/>
    <n v="932.51903999996409"/>
    <n v="445744.10111998284"/>
    <x v="2269"/>
    <x v="2187"/>
    <m/>
  </r>
  <r>
    <x v="15"/>
    <x v="1"/>
    <s v="High End"/>
    <x v="1"/>
    <x v="113"/>
    <n v="154"/>
    <x v="2270"/>
    <n v="43963.754252878309"/>
    <n v="649.60201199997505"/>
    <n v="100038.70984799616"/>
    <n v="364.12308827998601"/>
    <n v="56074.955595117848"/>
    <x v="2270"/>
    <x v="352"/>
    <m/>
  </r>
  <r>
    <x v="15"/>
    <x v="1"/>
    <s v="Low End"/>
    <x v="3"/>
    <x v="61"/>
    <n v="761"/>
    <x v="2271"/>
    <n v="936356.4315054937"/>
    <n v="2337.4050829999292"/>
    <n v="1778765.268162946"/>
    <n v="1106.9761322699769"/>
    <n v="842408.83665745228"/>
    <x v="2271"/>
    <x v="2188"/>
    <m/>
  </r>
  <r>
    <x v="15"/>
    <x v="1"/>
    <s v="Low End"/>
    <x v="3"/>
    <x v="62"/>
    <n v="279"/>
    <x v="2272"/>
    <n v="156555.8710887538"/>
    <n v="1017.6537239999597"/>
    <n v="283925.38899598876"/>
    <n v="456.52156955998191"/>
    <n v="127369.51790723496"/>
    <x v="2272"/>
    <x v="2189"/>
    <m/>
  </r>
  <r>
    <x v="15"/>
    <x v="1"/>
    <s v="High End"/>
    <x v="2"/>
    <x v="144"/>
    <n v="338"/>
    <x v="2273"/>
    <n v="261847.08657118992"/>
    <n v="1676.1370399999548"/>
    <n v="566534.31951998477"/>
    <n v="901.44151759998465"/>
    <n v="304687.23294879484"/>
    <x v="2273"/>
    <x v="2190"/>
    <m/>
  </r>
  <r>
    <x v="15"/>
    <x v="1"/>
    <s v="High End"/>
    <x v="2"/>
    <x v="61"/>
    <n v="277"/>
    <x v="2274"/>
    <n v="173756.17497830314"/>
    <n v="1023.8753129999595"/>
    <n v="283613.46170098882"/>
    <n v="396.59670296998434"/>
    <n v="109857.28672268568"/>
    <x v="2274"/>
    <x v="2191"/>
    <m/>
  </r>
  <r>
    <x v="15"/>
    <x v="1"/>
    <s v="High End"/>
    <x v="2"/>
    <x v="27"/>
    <n v="983"/>
    <x v="2275"/>
    <n v="1662587.1905099363"/>
    <n v="3228.4694699998763"/>
    <n v="3173585.4890098786"/>
    <n v="1537.1294999999411"/>
    <n v="1510998.2984999423"/>
    <x v="2275"/>
    <x v="2192"/>
    <m/>
  </r>
  <r>
    <x v="15"/>
    <x v="1"/>
    <s v="High End"/>
    <x v="2"/>
    <x v="112"/>
    <n v="911"/>
    <x v="2276"/>
    <n v="1453991.7148439423"/>
    <n v="3085.2086039998776"/>
    <n v="2810625.0382438884"/>
    <n v="1489.1693999999409"/>
    <n v="1356633.3233999461"/>
    <x v="2276"/>
    <x v="2193"/>
    <m/>
  </r>
  <r>
    <x v="15"/>
    <x v="1"/>
    <s v="High End"/>
    <x v="2"/>
    <x v="115"/>
    <n v="851"/>
    <x v="2277"/>
    <n v="1246413.6506879521"/>
    <n v="2865.3626879998901"/>
    <n v="2438423.6474879063"/>
    <n v="1400.7167999999465"/>
    <n v="1192009.9967999542"/>
    <x v="2277"/>
    <x v="2194"/>
    <m/>
  </r>
  <r>
    <x v="15"/>
    <x v="1"/>
    <s v="High End"/>
    <x v="2"/>
    <x v="144"/>
    <n v="712"/>
    <x v="2278"/>
    <n v="873000.15129596647"/>
    <n v="2483.4526079999046"/>
    <n v="1768218.2568959321"/>
    <n v="1257.3287999999516"/>
    <n v="895218.10559996567"/>
    <x v="2278"/>
    <x v="1188"/>
    <m/>
  </r>
  <r>
    <x v="15"/>
    <x v="2"/>
    <s v="High End"/>
    <x v="2"/>
    <x v="137"/>
    <n v="352"/>
    <x v="2279"/>
    <n v="214298.65881599172"/>
    <n v="1496.5018079999422"/>
    <n v="526768.63641597971"/>
    <n v="887.69879999996579"/>
    <n v="312469.97759998799"/>
    <x v="2279"/>
    <x v="2195"/>
    <m/>
  </r>
  <r>
    <x v="15"/>
    <x v="2"/>
    <s v="Low End"/>
    <x v="0"/>
    <x v="139"/>
    <n v="258"/>
    <x v="2280"/>
    <n v="180722.88752075273"/>
    <n v="1081.8817619999563"/>
    <n v="279125.49459598871"/>
    <n v="381.40545377998455"/>
    <n v="98402.607075235981"/>
    <x v="2280"/>
    <x v="2196"/>
    <m/>
  </r>
  <r>
    <x v="15"/>
    <x v="2"/>
    <s v="Low End"/>
    <x v="0"/>
    <x v="126"/>
    <n v="227"/>
    <x v="2281"/>
    <n v="97368.471505136069"/>
    <n v="803.68992199996751"/>
    <n v="182437.61229399263"/>
    <n v="374.75392417998484"/>
    <n v="85069.140788856559"/>
    <x v="2281"/>
    <x v="2197"/>
    <m/>
  </r>
  <r>
    <x v="15"/>
    <x v="2"/>
    <s v="Low End"/>
    <x v="0"/>
    <x v="118"/>
    <n v="997"/>
    <x v="2282"/>
    <n v="1426391.980900941"/>
    <n v="2690.4457329998891"/>
    <n v="2682374.3958008895"/>
    <n v="1259.7616999999482"/>
    <n v="1255982.4148999485"/>
    <x v="2282"/>
    <x v="371"/>
    <m/>
  </r>
  <r>
    <x v="15"/>
    <x v="2"/>
    <s v="Low End"/>
    <x v="0"/>
    <x v="97"/>
    <n v="991"/>
    <x v="2283"/>
    <n v="1394031.5708269435"/>
    <n v="2648.5470969998928"/>
    <n v="2624710.1731268936"/>
    <n v="1241.8552999999499"/>
    <n v="1230678.6022999501"/>
    <x v="2283"/>
    <x v="2198"/>
    <m/>
  </r>
  <r>
    <x v="15"/>
    <x v="2"/>
    <s v="Low End"/>
    <x v="0"/>
    <x v="155"/>
    <n v="959"/>
    <x v="2284"/>
    <n v="1305822.8630649471"/>
    <n v="2581.0220349998954"/>
    <n v="2475200.1315648998"/>
    <n v="1219.3714999999506"/>
    <n v="1169377.2684999527"/>
    <x v="2284"/>
    <x v="2199"/>
    <m/>
  </r>
  <r>
    <x v="15"/>
    <x v="2"/>
    <s v="Low End"/>
    <x v="0"/>
    <x v="138"/>
    <n v="948"/>
    <x v="2285"/>
    <n v="1269957.7236959487"/>
    <n v="2545.3676519998976"/>
    <n v="2413008.5340959029"/>
    <n v="1205.7497999999516"/>
    <n v="1143050.8103999542"/>
    <x v="2285"/>
    <x v="2200"/>
    <m/>
  </r>
  <r>
    <x v="15"/>
    <x v="2"/>
    <s v="Low End"/>
    <x v="0"/>
    <x v="126"/>
    <n v="894"/>
    <x v="2286"/>
    <n v="1129558.6403279544"/>
    <n v="2431.0572119999019"/>
    <n v="2173365.1475279122"/>
    <n v="1167.5687999999529"/>
    <n v="1043806.5071999577"/>
    <x v="2286"/>
    <x v="2201"/>
    <m/>
  </r>
  <r>
    <x v="15"/>
    <x v="2"/>
    <s v="Low End"/>
    <x v="0"/>
    <x v="128"/>
    <n v="613"/>
    <x v="2287"/>
    <n v="531223.13222397852"/>
    <n v="1834.8708479999261"/>
    <n v="1124775.8298239547"/>
    <n v="968.27519999996116"/>
    <n v="593552.69759997621"/>
    <x v="2287"/>
    <x v="2202"/>
    <m/>
  </r>
  <r>
    <x v="15"/>
    <x v="2"/>
    <s v="Low End"/>
    <x v="0"/>
    <x v="145"/>
    <n v="560"/>
    <x v="2288"/>
    <n v="451510.30399998132"/>
    <n v="1754.0533999999273"/>
    <n v="982269.90399995924"/>
    <n v="947.78499999996063"/>
    <n v="530759.59999997797"/>
    <x v="2288"/>
    <x v="2203"/>
    <m/>
  </r>
  <r>
    <x v="15"/>
    <x v="2"/>
    <s v="High End"/>
    <x v="1"/>
    <x v="141"/>
    <n v="272"/>
    <x v="2289"/>
    <n v="221252.48896127101"/>
    <n v="1713.7957039999505"/>
    <n v="466152.43148798653"/>
    <n v="900.36743575998355"/>
    <n v="244899.94252671552"/>
    <x v="2289"/>
    <x v="2204"/>
    <m/>
  </r>
  <r>
    <x v="15"/>
    <x v="2"/>
    <s v="High End"/>
    <x v="1"/>
    <x v="122"/>
    <n v="256"/>
    <x v="2290"/>
    <n v="198517.04221695193"/>
    <n v="1674.0735359999524"/>
    <n v="428562.8252159878"/>
    <n v="898.61633983998388"/>
    <n v="230045.78299903587"/>
    <x v="2290"/>
    <x v="2205"/>
    <m/>
  </r>
  <r>
    <x v="15"/>
    <x v="2"/>
    <s v="High End"/>
    <x v="1"/>
    <x v="7"/>
    <n v="255"/>
    <x v="2291"/>
    <n v="197162.20056374199"/>
    <n v="1671.7442749999523"/>
    <n v="426294.79012498783"/>
    <n v="898.55917474998364"/>
    <n v="229132.58956124584"/>
    <x v="2291"/>
    <x v="2206"/>
    <m/>
  </r>
  <r>
    <x v="15"/>
    <x v="2"/>
    <s v="High End"/>
    <x v="1"/>
    <x v="61"/>
    <n v="987"/>
    <x v="2292"/>
    <n v="1563687.3703499364"/>
    <n v="2992.4490419998788"/>
    <n v="2953547.2044538804"/>
    <n v="1408.1659919999431"/>
    <n v="1389859.834103944"/>
    <x v="2292"/>
    <x v="2207"/>
    <m/>
  </r>
  <r>
    <x v="15"/>
    <x v="2"/>
    <s v="High End"/>
    <x v="1"/>
    <x v="47"/>
    <n v="975"/>
    <x v="2293"/>
    <n v="1518623.4374999388"/>
    <n v="2948.4524999998812"/>
    <n v="2874741.1874998841"/>
    <n v="1390.8899999999439"/>
    <n v="1356117.7499999453"/>
    <x v="2293"/>
    <x v="2073"/>
    <m/>
  </r>
  <r>
    <x v="15"/>
    <x v="2"/>
    <s v="High End"/>
    <x v="1"/>
    <x v="21"/>
    <n v="974"/>
    <x v="2294"/>
    <n v="1539416.5451999365"/>
    <n v="2992.4463119998763"/>
    <n v="2914642.7078878796"/>
    <n v="1411.9365119999416"/>
    <n v="1375226.1626879431"/>
    <x v="2294"/>
    <x v="2208"/>
    <m/>
  </r>
  <r>
    <x v="15"/>
    <x v="2"/>
    <s v="High End"/>
    <x v="1"/>
    <x v="47"/>
    <n v="399"/>
    <x v="2295"/>
    <n v="254538.51884998975"/>
    <n v="1522.4676059999388"/>
    <n v="607464.57479397557"/>
    <n v="884.52645599996447"/>
    <n v="352926.05594398582"/>
    <x v="2295"/>
    <x v="2209"/>
    <m/>
  </r>
  <r>
    <x v="15"/>
    <x v="2"/>
    <s v="High End"/>
    <x v="1"/>
    <x v="98"/>
    <n v="131"/>
    <x v="2296"/>
    <n v="31785.978747338682"/>
    <n v="620.12809399997434"/>
    <n v="81236.780313996642"/>
    <n v="377.48703485998442"/>
    <n v="49450.801566657959"/>
    <x v="2296"/>
    <x v="2210"/>
    <m/>
  </r>
  <r>
    <x v="15"/>
    <x v="2"/>
    <s v="Low End"/>
    <x v="3"/>
    <x v="142"/>
    <n v="936"/>
    <x v="2297"/>
    <n v="1439239.3163365803"/>
    <n v="2729.1511039999073"/>
    <n v="2554485.4333439134"/>
    <n v="1191.5022617599711"/>
    <n v="1115246.1170073331"/>
    <x v="2297"/>
    <x v="2211"/>
    <m/>
  </r>
  <r>
    <x v="15"/>
    <x v="2"/>
    <s v="Low End"/>
    <x v="3"/>
    <x v="142"/>
    <n v="507"/>
    <x v="2298"/>
    <n v="455632.44231724145"/>
    <n v="1438.0824779999416"/>
    <n v="729107.81634597038"/>
    <n v="539.39915981997819"/>
    <n v="273475.37402872893"/>
    <x v="2298"/>
    <x v="2212"/>
    <m/>
  </r>
  <r>
    <x v="15"/>
    <x v="2"/>
    <s v="Low End"/>
    <x v="3"/>
    <x v="142"/>
    <n v="479"/>
    <x v="2299"/>
    <n v="411148.51212111325"/>
    <n v="1388.4548369999436"/>
    <n v="665069.86692297296"/>
    <n v="530.1072125299786"/>
    <n v="253921.35480185971"/>
    <x v="2299"/>
    <x v="2213"/>
    <m/>
  </r>
  <r>
    <x v="15"/>
    <x v="2"/>
    <s v="Low End"/>
    <x v="3"/>
    <x v="117"/>
    <n v="429"/>
    <x v="2300"/>
    <n v="337281.95249890623"/>
    <n v="1299.6565079999471"/>
    <n v="557552.64193197724"/>
    <n v="513.45149051997907"/>
    <n v="220270.68943307101"/>
    <x v="2300"/>
    <x v="2214"/>
    <m/>
  </r>
  <r>
    <x v="15"/>
    <x v="2"/>
    <s v="Low End"/>
    <x v="3"/>
    <x v="142"/>
    <n v="303"/>
    <x v="2301"/>
    <n v="183068.81611478256"/>
    <n v="1075.5456029999561"/>
    <n v="325890.31770898669"/>
    <n v="471.35809106998067"/>
    <n v="142821.50159420414"/>
    <x v="2301"/>
    <x v="2215"/>
    <m/>
  </r>
  <r>
    <x v="15"/>
    <x v="2"/>
    <s v="High End"/>
    <x v="2"/>
    <x v="81"/>
    <n v="335"/>
    <x v="2302"/>
    <n v="352655.49635698582"/>
    <n v="1983.1908199999402"/>
    <n v="664368.92469997995"/>
    <n v="930.48784579998255"/>
    <n v="311713.42834299413"/>
    <x v="2302"/>
    <x v="2216"/>
    <m/>
  </r>
  <r>
    <x v="15"/>
    <x v="2"/>
    <s v="High End"/>
    <x v="2"/>
    <x v="114"/>
    <n v="324"/>
    <x v="2303"/>
    <n v="333220.7618524665"/>
    <n v="1958.9391919999407"/>
    <n v="634696.29820798081"/>
    <n v="930.48005047998231"/>
    <n v="301475.53635551431"/>
    <x v="2303"/>
    <x v="2217"/>
    <m/>
  </r>
  <r>
    <x v="15"/>
    <x v="2"/>
    <s v="High End"/>
    <x v="2"/>
    <x v="132"/>
    <n v="252"/>
    <x v="2304"/>
    <n v="209932.03395359157"/>
    <n v="1748.1462799999497"/>
    <n v="440532.86255998735"/>
    <n v="915.08265319998316"/>
    <n v="230600.82860639578"/>
    <x v="2304"/>
    <x v="2218"/>
    <m/>
  </r>
  <r>
    <x v="15"/>
    <x v="2"/>
    <s v="High End"/>
    <x v="2"/>
    <x v="114"/>
    <n v="203"/>
    <x v="2305"/>
    <n v="90751.8947481262"/>
    <n v="842.05154099996491"/>
    <n v="170936.46282299288"/>
    <n v="394.9978722899836"/>
    <n v="80184.568074866678"/>
    <x v="2305"/>
    <x v="1184"/>
    <m/>
  </r>
  <r>
    <x v="15"/>
    <x v="2"/>
    <s v="High End"/>
    <x v="2"/>
    <x v="96"/>
    <n v="855"/>
    <x v="2306"/>
    <n v="1304392.7623499464"/>
    <n v="2982.095069999878"/>
    <n v="2549691.2848498956"/>
    <n v="1456.4894999999406"/>
    <n v="1245298.5224999492"/>
    <x v="2306"/>
    <x v="2219"/>
    <m/>
  </r>
  <r>
    <x v="15"/>
    <x v="2"/>
    <s v="High End"/>
    <x v="2"/>
    <x v="96"/>
    <n v="786"/>
    <x v="2307"/>
    <n v="1097893.3029479554"/>
    <n v="2773.5381179998872"/>
    <n v="2180000.9607479111"/>
    <n v="1376.7272999999439"/>
    <n v="1082107.6577999557"/>
    <x v="2307"/>
    <x v="251"/>
    <m/>
  </r>
  <r>
    <x v="15"/>
    <x v="2"/>
    <s v="High End"/>
    <x v="2"/>
    <x v="11"/>
    <n v="653"/>
    <x v="2308"/>
    <n v="767863.68211196817"/>
    <n v="2426.6759039998992"/>
    <n v="1584619.3653119341"/>
    <n v="1250.7743999999479"/>
    <n v="816755.68319996598"/>
    <x v="2308"/>
    <x v="2220"/>
    <m/>
  </r>
  <r>
    <x v="15"/>
    <x v="2"/>
    <s v="High End"/>
    <x v="2"/>
    <x v="61"/>
    <n v="582"/>
    <x v="2309"/>
    <n v="599251.87097997591"/>
    <n v="2182.7838899999119"/>
    <n v="1270380.2239799488"/>
    <n v="1153.1414999999533"/>
    <n v="671128.35299997288"/>
    <x v="2309"/>
    <x v="2221"/>
    <m/>
  </r>
  <r>
    <x v="15"/>
    <x v="2"/>
    <s v="High End"/>
    <x v="2"/>
    <x v="100"/>
    <n v="165"/>
    <x v="2310"/>
    <n v="55734.287028747749"/>
    <n v="718.15252499997098"/>
    <n v="118495.16662499521"/>
    <n v="380.36896724998462"/>
    <n v="62760.879596247461"/>
    <x v="2310"/>
    <x v="2222"/>
    <m/>
  </r>
  <r>
    <x v="15"/>
    <x v="3"/>
    <s v="High End"/>
    <x v="2"/>
    <x v="114"/>
    <n v="459"/>
    <x v="2311"/>
    <n v="374508.86309098481"/>
    <n v="1842.8685989999251"/>
    <n v="845876.68694096559"/>
    <n v="1026.9451499999582"/>
    <n v="471367.82384998078"/>
    <x v="2311"/>
    <x v="2223"/>
    <m/>
  </r>
  <r>
    <x v="15"/>
    <x v="3"/>
    <s v="High End"/>
    <x v="2"/>
    <x v="100"/>
    <n v="366"/>
    <x v="2312"/>
    <n v="237054.29770799042"/>
    <n v="1570.8886379999367"/>
    <n v="574945.24150797678"/>
    <n v="923.19929999996282"/>
    <n v="337890.94379998639"/>
    <x v="2312"/>
    <x v="1191"/>
    <m/>
  </r>
  <r>
    <x v="15"/>
    <x v="3"/>
    <s v="High End"/>
    <x v="2"/>
    <x v="133"/>
    <n v="133"/>
    <x v="2313"/>
    <n v="33644.35129355864"/>
    <n v="627.39637199997458"/>
    <n v="83443.717475996615"/>
    <n v="374.43132467998481"/>
    <n v="49799.366182437974"/>
    <x v="2313"/>
    <x v="2224"/>
    <m/>
  </r>
  <r>
    <x v="15"/>
    <x v="3"/>
    <s v="Low End"/>
    <x v="0"/>
    <x v="138"/>
    <n v="350"/>
    <x v="2314"/>
    <n v="320379.14107498649"/>
    <n v="1811.9839499999446"/>
    <n v="634194.38249998062"/>
    <n v="896.61497549998319"/>
    <n v="313815.24142499414"/>
    <x v="2314"/>
    <x v="2225"/>
    <m/>
  </r>
  <r>
    <x v="15"/>
    <x v="3"/>
    <s v="Low End"/>
    <x v="0"/>
    <x v="138"/>
    <n v="276"/>
    <x v="2315"/>
    <n v="209248.93275407114"/>
    <n v="1651.0278679999515"/>
    <n v="455683.69156798662"/>
    <n v="892.87956091998353"/>
    <n v="246434.75881391548"/>
    <x v="2315"/>
    <x v="2226"/>
    <m/>
  </r>
  <r>
    <x v="15"/>
    <x v="3"/>
    <s v="Low End"/>
    <x v="0"/>
    <x v="155"/>
    <n v="834"/>
    <x v="2316"/>
    <n v="1028151.4036319555"/>
    <n v="2409.3906479998955"/>
    <n v="2009431.8004319128"/>
    <n v="1176.5951999999488"/>
    <n v="981280.39679995726"/>
    <x v="2316"/>
    <x v="1243"/>
    <m/>
  </r>
  <r>
    <x v="15"/>
    <x v="3"/>
    <s v="Low End"/>
    <x v="0"/>
    <x v="127"/>
    <n v="208"/>
    <x v="2317"/>
    <n v="83261.50013375649"/>
    <n v="784.41181199996686"/>
    <n v="163157.6568959931"/>
    <n v="384.11613827998372"/>
    <n v="79896.156762236613"/>
    <x v="2317"/>
    <x v="2227"/>
    <m/>
  </r>
  <r>
    <x v="15"/>
    <x v="3"/>
    <s v="Low End"/>
    <x v="0"/>
    <x v="150"/>
    <n v="761"/>
    <x v="2318"/>
    <n v="853850.79031096317"/>
    <n v="2241.511450999903"/>
    <n v="1705790.2142109261"/>
    <n v="1119.4998999999514"/>
    <n v="851939.42389996292"/>
    <x v="2318"/>
    <x v="2228"/>
    <m/>
  </r>
  <r>
    <x v="15"/>
    <x v="3"/>
    <s v="Low End"/>
    <x v="0"/>
    <x v="127"/>
    <n v="679"/>
    <x v="2319"/>
    <n v="669387.27206397185"/>
    <n v="2028.4412159999147"/>
    <n v="1377311.5856639422"/>
    <n v="1042.5983999999562"/>
    <n v="707924.31359997031"/>
    <x v="2319"/>
    <x v="2148"/>
    <m/>
  </r>
  <r>
    <x v="15"/>
    <x v="3"/>
    <s v="Low End"/>
    <x v="0"/>
    <x v="155"/>
    <n v="645"/>
    <x v="2320"/>
    <n v="606677.6087999742"/>
    <n v="1962.8414399999169"/>
    <n v="1266032.7287999464"/>
    <n v="1022.2559999999569"/>
    <n v="659355.11999997217"/>
    <x v="2320"/>
    <x v="2229"/>
    <m/>
  </r>
  <r>
    <x v="15"/>
    <x v="3"/>
    <s v="Low End"/>
    <x v="0"/>
    <x v="118"/>
    <n v="568"/>
    <x v="2321"/>
    <n v="468611.68262398028"/>
    <n v="1787.0287679999244"/>
    <n v="1015032.3402239571"/>
    <n v="962.00819999995917"/>
    <n v="546420.65759997675"/>
    <x v="2321"/>
    <x v="2230"/>
    <m/>
  </r>
  <r>
    <x v="15"/>
    <x v="3"/>
    <s v="High End"/>
    <x v="1"/>
    <x v="30"/>
    <n v="291"/>
    <x v="2322"/>
    <n v="185413.31659886215"/>
    <n v="1038.7854469999561"/>
    <n v="302286.5650769872"/>
    <n v="401.62628342998312"/>
    <n v="116873.24847812505"/>
    <x v="2322"/>
    <x v="2231"/>
    <m/>
  </r>
  <r>
    <x v="15"/>
    <x v="3"/>
    <s v="High End"/>
    <x v="1"/>
    <x v="35"/>
    <n v="283"/>
    <x v="2323"/>
    <n v="174808.28755793255"/>
    <n v="1018.4505779999567"/>
    <n v="288221.51357398776"/>
    <n v="400.75344881998308"/>
    <n v="113413.22601605521"/>
    <x v="2323"/>
    <x v="2232"/>
    <m/>
  </r>
  <r>
    <x v="15"/>
    <x v="3"/>
    <s v="High End"/>
    <x v="1"/>
    <x v="102"/>
    <n v="268"/>
    <x v="2324"/>
    <n v="155740.7290175934"/>
    <n v="980.19071999995845"/>
    <n v="262691.11295998888"/>
    <n v="399.06859679998308"/>
    <n v="106950.38394239548"/>
    <x v="2324"/>
    <x v="2233"/>
    <m/>
  </r>
  <r>
    <x v="15"/>
    <x v="3"/>
    <s v="High End"/>
    <x v="1"/>
    <x v="112"/>
    <n v="994"/>
    <x v="2325"/>
    <n v="1650415.3343999286"/>
    <n v="3132.2301439998641"/>
    <n v="3113436.7631358649"/>
    <n v="1471.852543999936"/>
    <n v="1463021.4287359363"/>
    <x v="2325"/>
    <x v="2234"/>
    <m/>
  </r>
  <r>
    <x v="15"/>
    <x v="3"/>
    <s v="High End"/>
    <x v="1"/>
    <x v="110"/>
    <n v="993"/>
    <x v="2326"/>
    <n v="1647318.1106249287"/>
    <n v="3130.0607249998643"/>
    <n v="3108150.2999248654"/>
    <n v="1471.1300999999362"/>
    <n v="1460832.1892999366"/>
    <x v="2326"/>
    <x v="2235"/>
    <m/>
  </r>
  <r>
    <x v="15"/>
    <x v="3"/>
    <s v="High End"/>
    <x v="1"/>
    <x v="149"/>
    <n v="962"/>
    <x v="2327"/>
    <n v="1518792.420599936"/>
    <n v="2995.9229719998739"/>
    <n v="2882077.8990638787"/>
    <n v="1417.1366719999403"/>
    <n v="1363285.4784639427"/>
    <x v="2327"/>
    <x v="2236"/>
    <m/>
  </r>
  <r>
    <x v="15"/>
    <x v="3"/>
    <s v="High End"/>
    <x v="1"/>
    <x v="102"/>
    <n v="180"/>
    <x v="2328"/>
    <n v="65907.801431997199"/>
    <n v="755.12403999996798"/>
    <n v="135922.32719999424"/>
    <n v="388.96958759998353"/>
    <n v="70014.525767997038"/>
    <x v="2328"/>
    <x v="2237"/>
    <m/>
  </r>
  <r>
    <x v="15"/>
    <x v="3"/>
    <s v="High End"/>
    <x v="1"/>
    <x v="149"/>
    <n v="637"/>
    <x v="2329"/>
    <n v="666201.68842497189"/>
    <n v="2169.4929609999085"/>
    <n v="1381967.0161569417"/>
    <n v="1123.6504359999526"/>
    <n v="715765.32773196977"/>
    <x v="2329"/>
    <x v="2238"/>
    <m/>
  </r>
  <r>
    <x v="15"/>
    <x v="3"/>
    <s v="High End"/>
    <x v="1"/>
    <x v="5"/>
    <n v="636"/>
    <x v="2330"/>
    <n v="674486.96759997087"/>
    <n v="2200.8002039999051"/>
    <n v="1399708.9297439395"/>
    <n v="1140.2861039999509"/>
    <n v="725221.96214396867"/>
    <x v="2330"/>
    <x v="2239"/>
    <m/>
  </r>
  <r>
    <x v="15"/>
    <x v="3"/>
    <s v="High End"/>
    <x v="1"/>
    <x v="151"/>
    <n v="161"/>
    <x v="2331"/>
    <n v="52062.09221478775"/>
    <n v="714.56066899996904"/>
    <n v="115044.26770899502"/>
    <n v="391.193636609983"/>
    <n v="62982.175494207266"/>
    <x v="2331"/>
    <x v="292"/>
    <m/>
  </r>
  <r>
    <x v="15"/>
    <x v="3"/>
    <s v="High End"/>
    <x v="1"/>
    <x v="148"/>
    <n v="482"/>
    <x v="2332"/>
    <n v="388387.64699998318"/>
    <n v="1807.1097399999219"/>
    <n v="871026.89467996231"/>
    <n v="1001.3262399999568"/>
    <n v="482639.24767997913"/>
    <x v="2332"/>
    <x v="2240"/>
    <m/>
  </r>
  <r>
    <x v="15"/>
    <x v="3"/>
    <s v="High End"/>
    <x v="1"/>
    <x v="35"/>
    <n v="115"/>
    <x v="2333"/>
    <n v="23840.761682248991"/>
    <n v="588.84466499997495"/>
    <n v="67717.136474997125"/>
    <n v="381.53369384998371"/>
    <n v="43876.374792748131"/>
    <x v="2333"/>
    <x v="2241"/>
    <m/>
  </r>
  <r>
    <x v="15"/>
    <x v="3"/>
    <s v="Low End"/>
    <x v="3"/>
    <x v="130"/>
    <n v="999"/>
    <x v="2334"/>
    <n v="1643491.8272756904"/>
    <n v="2864.6773039999002"/>
    <n v="2861812.6266959002"/>
    <n v="1219.5403397599698"/>
    <n v="1218320.7994202098"/>
    <x v="2334"/>
    <x v="2242"/>
    <m/>
  </r>
  <r>
    <x v="15"/>
    <x v="3"/>
    <s v="Low End"/>
    <x v="3"/>
    <x v="143"/>
    <n v="782"/>
    <x v="2335"/>
    <n v="1051636.3610073547"/>
    <n v="2499.9589699999137"/>
    <n v="1954967.9145399325"/>
    <n v="1155.1554392999717"/>
    <n v="903331.55353257782"/>
    <x v="2335"/>
    <x v="2243"/>
    <m/>
  </r>
  <r>
    <x v="15"/>
    <x v="3"/>
    <s v="Low End"/>
    <x v="3"/>
    <x v="103"/>
    <n v="724"/>
    <x v="2336"/>
    <n v="910804.5345830007"/>
    <n v="2393.1268159999181"/>
    <n v="1732623.8147839408"/>
    <n v="1135.1095030399724"/>
    <n v="821819.28020094009"/>
    <x v="2336"/>
    <x v="2244"/>
    <m/>
  </r>
  <r>
    <x v="15"/>
    <x v="4"/>
    <s v="Low End"/>
    <x v="3"/>
    <x v="106"/>
    <n v="569"/>
    <x v="2337"/>
    <n v="575148.76648628572"/>
    <n v="1583.7214289999331"/>
    <n v="901137.4931009619"/>
    <n v="572.9151610099758"/>
    <n v="325988.72661467618"/>
    <x v="2337"/>
    <x v="2245"/>
    <m/>
  </r>
  <r>
    <x v="15"/>
    <x v="4"/>
    <s v="Low End"/>
    <x v="3"/>
    <x v="81"/>
    <n v="226"/>
    <x v="2338"/>
    <n v="115615.14878479499"/>
    <n v="974.05307999995784"/>
    <n v="220135.99607999047"/>
    <n v="462.48162519997999"/>
    <n v="104520.84729519548"/>
    <x v="2338"/>
    <x v="2246"/>
    <m/>
  </r>
  <r>
    <x v="15"/>
    <x v="4"/>
    <s v="High End"/>
    <x v="2"/>
    <x v="144"/>
    <n v="344"/>
    <x v="2339"/>
    <n v="386222.07278590329"/>
    <n v="2073.4537279999322"/>
    <n v="713268.08243197668"/>
    <n v="950.71514431998071"/>
    <n v="327046.00964607339"/>
    <x v="2339"/>
    <x v="2247"/>
    <m/>
  </r>
  <r>
    <x v="15"/>
    <x v="4"/>
    <s v="High End"/>
    <x v="2"/>
    <x v="11"/>
    <n v="306"/>
    <x v="2340"/>
    <n v="307903.75545634702"/>
    <n v="1944.5019259999387"/>
    <n v="595017.58935598121"/>
    <n v="938.28050293998126"/>
    <n v="287113.83389963419"/>
    <x v="2340"/>
    <x v="2248"/>
    <m/>
  </r>
  <r>
    <x v="15"/>
    <x v="4"/>
    <s v="High End"/>
    <x v="2"/>
    <x v="11"/>
    <n v="271"/>
    <x v="2341"/>
    <n v="246879.26415826954"/>
    <n v="1842.7018279999429"/>
    <n v="499372.19538798451"/>
    <n v="931.70823331998156"/>
    <n v="252492.93122971497"/>
    <x v="2341"/>
    <x v="2249"/>
    <m/>
  </r>
  <r>
    <x v="15"/>
    <x v="4"/>
    <s v="High End"/>
    <x v="2"/>
    <x v="81"/>
    <n v="324"/>
    <x v="2342"/>
    <n v="252720.50170750931"/>
    <n v="1201.2598079999493"/>
    <n v="389208.17779198359"/>
    <n v="421.25825951998229"/>
    <n v="136487.67608447428"/>
    <x v="2342"/>
    <x v="2250"/>
    <m/>
  </r>
  <r>
    <x v="15"/>
    <x v="4"/>
    <s v="High End"/>
    <x v="2"/>
    <x v="136"/>
    <n v="291"/>
    <x v="2343"/>
    <n v="200880.50242589152"/>
    <n v="1105.3377899999534"/>
    <n v="321653.29688998644"/>
    <n v="415.02678509998259"/>
    <n v="120772.79446409491"/>
    <x v="2343"/>
    <x v="2251"/>
    <m/>
  </r>
  <r>
    <x v="15"/>
    <x v="4"/>
    <s v="High End"/>
    <x v="2"/>
    <x v="60"/>
    <n v="231"/>
    <x v="2344"/>
    <n v="123516.86918570464"/>
    <n v="944.20871099995918"/>
    <n v="218112.21224099057"/>
    <n v="409.50364958998239"/>
    <n v="94595.343055285935"/>
    <x v="2344"/>
    <x v="2252"/>
    <m/>
  </r>
  <r>
    <x v="15"/>
    <x v="4"/>
    <s v="High End"/>
    <x v="2"/>
    <x v="81"/>
    <n v="430"/>
    <x v="2345"/>
    <n v="336138.77009998582"/>
    <n v="1800.2075699999239"/>
    <n v="774089.25509996724"/>
    <n v="1018.4894999999568"/>
    <n v="437950.48499998142"/>
    <x v="2345"/>
    <x v="2253"/>
    <m/>
  </r>
  <r>
    <x v="15"/>
    <x v="4"/>
    <s v="Low End"/>
    <x v="0"/>
    <x v="116"/>
    <n v="324"/>
    <x v="2346"/>
    <n v="287295.4742831873"/>
    <n v="1794.2262799999428"/>
    <n v="581329.31471998151"/>
    <n v="907.51185319998206"/>
    <n v="294033.84043679421"/>
    <x v="2346"/>
    <x v="2254"/>
    <m/>
  </r>
  <r>
    <x v="15"/>
    <x v="4"/>
    <s v="Low End"/>
    <x v="0"/>
    <x v="61"/>
    <n v="240"/>
    <x v="2347"/>
    <n v="117293.8587839947"/>
    <n v="891.17435999995973"/>
    <n v="213881.84639999035"/>
    <n v="402.44994839998179"/>
    <n v="96587.987615995648"/>
    <x v="2347"/>
    <x v="2255"/>
    <m/>
  </r>
  <r>
    <x v="15"/>
    <x v="4"/>
    <s v="Low End"/>
    <x v="0"/>
    <x v="29"/>
    <n v="690"/>
    <x v="2348"/>
    <n v="721759.03019996744"/>
    <n v="2143.0195799999037"/>
    <n v="1478683.5101999335"/>
    <n v="1096.9919999999508"/>
    <n v="756924.4799999661"/>
    <x v="2348"/>
    <x v="2256"/>
    <m/>
  </r>
  <r>
    <x v="15"/>
    <x v="4"/>
    <s v="Low End"/>
    <x v="0"/>
    <x v="1"/>
    <n v="633"/>
    <x v="2349"/>
    <n v="597230.96138997388"/>
    <n v="1979.3598299999132"/>
    <n v="1252934.7723899451"/>
    <n v="1035.8669999999547"/>
    <n v="655703.81099997123"/>
    <x v="2349"/>
    <x v="2257"/>
    <m/>
  </r>
  <r>
    <x v="15"/>
    <x v="4"/>
    <s v="Low End"/>
    <x v="0"/>
    <x v="118"/>
    <n v="622"/>
    <x v="2350"/>
    <n v="576731.46075597464"/>
    <n v="1954.9861979999141"/>
    <n v="1216001.4151559465"/>
    <n v="1027.7651999999548"/>
    <n v="639269.95439997187"/>
    <x v="2350"/>
    <x v="2258"/>
    <m/>
  </r>
  <r>
    <x v="15"/>
    <x v="4"/>
    <s v="Low End"/>
    <x v="0"/>
    <x v="128"/>
    <n v="169"/>
    <x v="2351"/>
    <n v="55800.885649077492"/>
    <n v="727.94317199996726"/>
    <n v="123022.39606799447"/>
    <n v="397.76041667998209"/>
    <n v="67221.51041891698"/>
    <x v="2351"/>
    <x v="1168"/>
    <m/>
  </r>
  <r>
    <x v="15"/>
    <x v="4"/>
    <s v="Low End"/>
    <x v="0"/>
    <x v="1"/>
    <n v="527"/>
    <x v="2352"/>
    <n v="414068.38793198182"/>
    <n v="1742.4369159999235"/>
    <n v="918264.25473195966"/>
    <n v="956.72839999995801"/>
    <n v="504195.86679997784"/>
    <x v="2352"/>
    <x v="2259"/>
    <m/>
  </r>
  <r>
    <x v="15"/>
    <x v="4"/>
    <s v="Low End"/>
    <x v="0"/>
    <x v="97"/>
    <n v="430"/>
    <x v="2353"/>
    <n v="280452.25219998742"/>
    <n v="1551.6105399999301"/>
    <n v="667192.53219996998"/>
    <n v="899.39599999995937"/>
    <n v="386740.27999998257"/>
    <x v="2353"/>
    <x v="2260"/>
    <m/>
  </r>
  <r>
    <x v="15"/>
    <x v="4"/>
    <s v="High End"/>
    <x v="1"/>
    <x v="95"/>
    <n v="315"/>
    <x v="2354"/>
    <n v="307205.1025942362"/>
    <n v="1906.8005449999368"/>
    <n v="600642.17167498008"/>
    <n v="931.5462510499807"/>
    <n v="293437.06908074388"/>
    <x v="2354"/>
    <x v="2261"/>
    <m/>
  </r>
  <r>
    <x v="15"/>
    <x v="4"/>
    <s v="High End"/>
    <x v="1"/>
    <x v="81"/>
    <n v="293"/>
    <x v="2355"/>
    <n v="265445.00593343837"/>
    <n v="1828.5412149999418"/>
    <n v="535762.57599498297"/>
    <n v="922.58556334998138"/>
    <n v="270317.5700615446"/>
    <x v="2355"/>
    <x v="2262"/>
    <m/>
  </r>
  <r>
    <x v="15"/>
    <x v="4"/>
    <s v="High End"/>
    <x v="1"/>
    <x v="110"/>
    <n v="746"/>
    <x v="2356"/>
    <n v="941625.07199995837"/>
    <n v="2521.8620799998885"/>
    <n v="1881309.1116799167"/>
    <n v="1259.6300799999442"/>
    <n v="939684.03967995837"/>
    <x v="2356"/>
    <x v="2263"/>
    <m/>
  </r>
  <r>
    <x v="15"/>
    <x v="4"/>
    <s v="High End"/>
    <x v="1"/>
    <x v="119"/>
    <n v="734"/>
    <x v="2357"/>
    <n v="911696.37209995976"/>
    <n v="2490.6994859998899"/>
    <n v="1828173.4227239192"/>
    <n v="1248.6063359999448"/>
    <n v="916477.0506239594"/>
    <x v="2357"/>
    <x v="2264"/>
    <m/>
  </r>
  <r>
    <x v="15"/>
    <x v="4"/>
    <s v="High End"/>
    <x v="1"/>
    <x v="30"/>
    <n v="664"/>
    <x v="2358"/>
    <n v="746194.435199967"/>
    <n v="2307.2681919998981"/>
    <n v="1532026.0794879324"/>
    <n v="1183.4813919999478"/>
    <n v="785831.64428796538"/>
    <x v="2358"/>
    <x v="1251"/>
    <m/>
  </r>
  <r>
    <x v="15"/>
    <x v="4"/>
    <s v="High End"/>
    <x v="1"/>
    <x v="152"/>
    <n v="575"/>
    <x v="2359"/>
    <n v="559715.06249997532"/>
    <n v="2074.1786999999085"/>
    <n v="1192652.7524999473"/>
    <n v="1100.7611999999515"/>
    <n v="632937.689999972"/>
    <x v="2359"/>
    <x v="2265"/>
    <m/>
  </r>
  <r>
    <x v="15"/>
    <x v="4"/>
    <s v="High End"/>
    <x v="1"/>
    <x v="152"/>
    <n v="508"/>
    <x v="2360"/>
    <n v="436992.67439998069"/>
    <n v="1898.7495919999162"/>
    <n v="964564.79273595742"/>
    <n v="1038.5277919999544"/>
    <n v="527572.11833597673"/>
    <x v="2360"/>
    <x v="2266"/>
    <m/>
  </r>
  <r>
    <x v="15"/>
    <x v="4"/>
    <s v="High End"/>
    <x v="1"/>
    <x v="119"/>
    <n v="413"/>
    <x v="2361"/>
    <n v="288909.7721999872"/>
    <n v="1649.6633359999271"/>
    <n v="681310.95776796993"/>
    <n v="950.12393599995801"/>
    <n v="392401.18556798273"/>
    <x v="2361"/>
    <x v="2267"/>
    <m/>
  </r>
  <r>
    <x v="15"/>
    <x v="4"/>
    <s v="High End"/>
    <x v="1"/>
    <x v="47"/>
    <n v="140"/>
    <x v="2362"/>
    <n v="38985.137631998245"/>
    <n v="677.25247999996952"/>
    <n v="94815.34719999574"/>
    <n v="398.78721119998204"/>
    <n v="55830.209567997495"/>
    <x v="2362"/>
    <x v="2268"/>
    <m/>
  </r>
  <r>
    <x v="15"/>
    <x v="4"/>
    <s v="Low End"/>
    <x v="3"/>
    <x v="31"/>
    <n v="975"/>
    <x v="2363"/>
    <n v="1617798.5335686787"/>
    <n v="2892.527974999894"/>
    <n v="2820214.7756248969"/>
    <n v="1233.2474277499673"/>
    <n v="1202416.2420562182"/>
    <x v="2363"/>
    <x v="2269"/>
    <m/>
  </r>
  <r>
    <x v="15"/>
    <x v="4"/>
    <s v="Low End"/>
    <x v="3"/>
    <x v="62"/>
    <n v="360"/>
    <x v="2364"/>
    <n v="260375.46854398848"/>
    <n v="1239.9038399999451"/>
    <n v="446365.38239998027"/>
    <n v="516.63864959997716"/>
    <n v="185989.91385599179"/>
    <x v="2364"/>
    <x v="2270"/>
    <m/>
  </r>
  <r>
    <x v="15"/>
    <x v="4"/>
    <s v="Low End"/>
    <x v="3"/>
    <x v="130"/>
    <n v="307"/>
    <x v="2365"/>
    <n v="196349.88900375133"/>
    <n v="1135.2167279999501"/>
    <n v="348511.53549598466"/>
    <n v="495.64054231997829"/>
    <n v="152161.64649223333"/>
    <x v="2365"/>
    <x v="2271"/>
    <m/>
  </r>
  <r>
    <x v="15"/>
    <x v="4"/>
    <s v="Low End"/>
    <x v="3"/>
    <x v="49"/>
    <n v="241"/>
    <x v="2366"/>
    <n v="93953.176713475841"/>
    <n v="829.3409879999632"/>
    <n v="199871.17810799115"/>
    <n v="439.49378171998046"/>
    <n v="105918.0013945153"/>
    <x v="2366"/>
    <x v="2272"/>
    <m/>
  </r>
  <r>
    <x v="15"/>
    <x v="4"/>
    <s v="Low End"/>
    <x v="3"/>
    <x v="130"/>
    <n v="170"/>
    <x v="2367"/>
    <n v="48414.083453997824"/>
    <n v="703.76201999996829"/>
    <n v="119639.54339999461"/>
    <n v="418.97329379998109"/>
    <n v="71225.459945996787"/>
    <x v="2367"/>
    <x v="1066"/>
    <m/>
  </r>
  <r>
    <x v="15"/>
    <x v="4"/>
    <s v="High End"/>
    <x v="2"/>
    <x v="123"/>
    <n v="196"/>
    <x v="2368"/>
    <n v="88240.843750076005"/>
    <n v="864.16960799996104"/>
    <n v="169377.24316799236"/>
    <n v="413.96122151998139"/>
    <n v="81136.399417916356"/>
    <x v="2368"/>
    <x v="2273"/>
    <m/>
  </r>
  <r>
    <x v="15"/>
    <x v="5"/>
    <s v="High End"/>
    <x v="2"/>
    <x v="156"/>
    <n v="845"/>
    <x v="2369"/>
    <n v="1336641.947549941"/>
    <n v="3098.5812899998632"/>
    <n v="2618301.1900498844"/>
    <n v="1516.7564999999329"/>
    <n v="1281659.2424999434"/>
    <x v="2369"/>
    <x v="2274"/>
    <m/>
  </r>
  <r>
    <x v="15"/>
    <x v="5"/>
    <s v="High End"/>
    <x v="2"/>
    <x v="58"/>
    <n v="789"/>
    <x v="2370"/>
    <n v="1180538.8640639468"/>
    <n v="2968.8005759998664"/>
    <n v="2342383.6544638947"/>
    <n v="1472.5535999999338"/>
    <n v="1161844.7903999479"/>
    <x v="2370"/>
    <x v="2275"/>
    <m/>
  </r>
  <r>
    <x v="15"/>
    <x v="5"/>
    <s v="High End"/>
    <x v="2"/>
    <x v="60"/>
    <n v="681"/>
    <x v="2371"/>
    <n v="864803.42612096202"/>
    <n v="2596.5785909998863"/>
    <n v="1768270.0204709226"/>
    <n v="1326.676349999942"/>
    <n v="903466.59434996056"/>
    <x v="2371"/>
    <x v="2276"/>
    <m/>
  </r>
  <r>
    <x v="15"/>
    <x v="5"/>
    <s v="High End"/>
    <x v="2"/>
    <x v="136"/>
    <n v="350"/>
    <x v="2372"/>
    <n v="227975.68499999002"/>
    <n v="1604.2940999999298"/>
    <n v="561502.93499997549"/>
    <n v="952.93499999995834"/>
    <n v="333527.24999998545"/>
    <x v="2372"/>
    <x v="2277"/>
    <m/>
  </r>
  <r>
    <x v="15"/>
    <x v="5"/>
    <s v="High End"/>
    <x v="2"/>
    <x v="27"/>
    <n v="112"/>
    <x v="2373"/>
    <n v="23283.610304638976"/>
    <n v="598.3302119999737"/>
    <n v="67012.983743997058"/>
    <n v="390.44083427998282"/>
    <n v="43729.373439358082"/>
    <x v="2373"/>
    <x v="336"/>
    <m/>
  </r>
  <r>
    <x v="15"/>
    <x v="5"/>
    <s v="Low End"/>
    <x v="0"/>
    <x v="29"/>
    <n v="705"/>
    <x v="2374"/>
    <n v="1412209.6285544343"/>
    <n v="3477.6497899998612"/>
    <n v="2451743.1019499023"/>
    <n v="1474.5155650999545"/>
    <n v="1039533.473395468"/>
    <x v="2374"/>
    <x v="2278"/>
    <m/>
  </r>
  <r>
    <x v="15"/>
    <x v="5"/>
    <s v="Low End"/>
    <x v="0"/>
    <x v="1"/>
    <n v="641"/>
    <x v="2375"/>
    <n v="1181102.3202801163"/>
    <n v="3297.9348269998727"/>
    <n v="2113976.2241069186"/>
    <n v="1455.3415036299566"/>
    <n v="932873.90382680227"/>
    <x v="2375"/>
    <x v="2279"/>
    <m/>
  </r>
  <r>
    <x v="15"/>
    <x v="5"/>
    <s v="Low End"/>
    <x v="0"/>
    <x v="118"/>
    <n v="632"/>
    <x v="2376"/>
    <n v="1149092.8092482677"/>
    <n v="3273.0329959998735"/>
    <n v="2068556.8534719201"/>
    <n v="1454.8481712399564"/>
    <n v="919464.04422365245"/>
    <x v="2376"/>
    <x v="2280"/>
    <m/>
  </r>
  <r>
    <x v="15"/>
    <x v="5"/>
    <s v="Low End"/>
    <x v="0"/>
    <x v="1"/>
    <n v="538"/>
    <x v="2377"/>
    <n v="863770.48645598057"/>
    <n v="2555.1583589998836"/>
    <n v="1374675.1971419374"/>
    <n v="949.63700870995694"/>
    <n v="510904.71068595687"/>
    <x v="2377"/>
    <x v="2281"/>
    <m/>
  </r>
  <r>
    <x v="15"/>
    <x v="5"/>
    <s v="Low End"/>
    <x v="0"/>
    <x v="97"/>
    <n v="532"/>
    <x v="2378"/>
    <n v="750985.59437716496"/>
    <n v="2371.7924099998895"/>
    <n v="1261793.5621199412"/>
    <n v="960.16535289995545"/>
    <n v="510807.96774277627"/>
    <x v="2378"/>
    <x v="2282"/>
    <m/>
  </r>
  <r>
    <x v="15"/>
    <x v="5"/>
    <s v="Low End"/>
    <x v="0"/>
    <x v="116"/>
    <n v="439"/>
    <x v="2379"/>
    <n v="507606.09501361678"/>
    <n v="2099.1545959999039"/>
    <n v="921528.86764395784"/>
    <n v="942.87647523995679"/>
    <n v="413922.77263034106"/>
    <x v="2379"/>
    <x v="2283"/>
    <m/>
  </r>
  <r>
    <x v="15"/>
    <x v="5"/>
    <s v="Low End"/>
    <x v="0"/>
    <x v="61"/>
    <n v="353"/>
    <x v="2380"/>
    <n v="265141.46012658766"/>
    <n v="1695.1946199999209"/>
    <n v="598403.70085997204"/>
    <n v="944.0856677999559"/>
    <n v="333262.24073338439"/>
    <x v="2380"/>
    <x v="2284"/>
    <m/>
  </r>
  <r>
    <x v="15"/>
    <x v="5"/>
    <s v="Low End"/>
    <x v="0"/>
    <x v="128"/>
    <n v="280"/>
    <x v="2381"/>
    <n v="164685.83259239234"/>
    <n v="1526.5086929999288"/>
    <n v="427422.43403998006"/>
    <n v="938.34500516995615"/>
    <n v="262736.60144758772"/>
    <x v="2381"/>
    <x v="2285"/>
    <m/>
  </r>
  <r>
    <x v="15"/>
    <x v="5"/>
    <s v="High End"/>
    <x v="1"/>
    <x v="110"/>
    <n v="754"/>
    <x v="2382"/>
    <n v="1766378.3864754792"/>
    <n v="3857.0146939998463"/>
    <n v="2908189.0792758842"/>
    <n v="1514.3377888599534"/>
    <n v="1141810.692800405"/>
    <x v="2382"/>
    <x v="2286"/>
    <m/>
  </r>
  <r>
    <x v="15"/>
    <x v="5"/>
    <s v="High End"/>
    <x v="1"/>
    <x v="119"/>
    <n v="745"/>
    <x v="2383"/>
    <n v="1722548.7547423209"/>
    <n v="3825.1521919998477"/>
    <n v="2849738.3830398866"/>
    <n v="1513.0062124799538"/>
    <n v="1127189.6282975657"/>
    <x v="2383"/>
    <x v="2287"/>
    <m/>
  </r>
  <r>
    <x v="15"/>
    <x v="5"/>
    <s v="High End"/>
    <x v="1"/>
    <x v="30"/>
    <n v="679"/>
    <x v="2384"/>
    <n v="1448003.6079162539"/>
    <n v="3637.1547679998566"/>
    <n v="2469628.0874719028"/>
    <n v="1504.6015899199542"/>
    <n v="1021624.479555649"/>
    <x v="2384"/>
    <x v="2288"/>
    <m/>
  </r>
  <r>
    <x v="15"/>
    <x v="5"/>
    <s v="High End"/>
    <x v="1"/>
    <x v="152"/>
    <n v="578"/>
    <x v="2385"/>
    <n v="1100700.5659974494"/>
    <n v="3398.3326249998672"/>
    <n v="1964236.2572499232"/>
    <n v="1494.0063862499546"/>
    <n v="863535.69125247374"/>
    <x v="2385"/>
    <x v="2289"/>
    <m/>
  </r>
  <r>
    <x v="15"/>
    <x v="5"/>
    <s v="High End"/>
    <x v="1"/>
    <x v="152"/>
    <n v="524"/>
    <x v="2386"/>
    <n v="907854.98580811836"/>
    <n v="2718.6373639998756"/>
    <n v="1424565.9787359347"/>
    <n v="986.08968115995503"/>
    <n v="516710.99292781635"/>
    <x v="2386"/>
    <x v="2290"/>
    <m/>
  </r>
  <r>
    <x v="15"/>
    <x v="5"/>
    <s v="High End"/>
    <x v="1"/>
    <x v="119"/>
    <n v="516"/>
    <x v="2387"/>
    <n v="768152.0744398447"/>
    <n v="2463.4185029998871"/>
    <n v="1271123.9475479417"/>
    <n v="974.75169206995542"/>
    <n v="502971.873108097"/>
    <x v="2387"/>
    <x v="2291"/>
    <m/>
  </r>
  <r>
    <x v="15"/>
    <x v="5"/>
    <s v="High End"/>
    <x v="1"/>
    <x v="95"/>
    <n v="417"/>
    <x v="2388"/>
    <n v="521015.48968752573"/>
    <n v="2222.2080649998966"/>
    <n v="926660.76310495683"/>
    <n v="972.77043984995476"/>
    <n v="405645.2734174311"/>
    <x v="2388"/>
    <x v="2292"/>
    <m/>
  </r>
  <r>
    <x v="15"/>
    <x v="5"/>
    <s v="High End"/>
    <x v="1"/>
    <x v="81"/>
    <n v="403"/>
    <x v="2389"/>
    <n v="473522.86958883848"/>
    <n v="2130.9973019999029"/>
    <n v="858791.91270596092"/>
    <n v="956.00258837995625"/>
    <n v="385269.04311712243"/>
    <x v="2389"/>
    <x v="2293"/>
    <m/>
  </r>
  <r>
    <x v="15"/>
    <x v="5"/>
    <s v="High End"/>
    <x v="1"/>
    <x v="47"/>
    <n v="343"/>
    <x v="2390"/>
    <n v="183566.59950719148"/>
    <n v="1474.6438399999313"/>
    <n v="505802.83711997641"/>
    <n v="939.46424959995613"/>
    <n v="322236.23761278496"/>
    <x v="2390"/>
    <x v="2294"/>
    <m/>
  </r>
  <r>
    <x v="15"/>
    <x v="5"/>
    <s v="Low End"/>
    <x v="3"/>
    <x v="31"/>
    <n v="981"/>
    <x v="2391"/>
    <n v="1911394.2615299122"/>
    <n v="3225.2229999998522"/>
    <n v="3163943.762999855"/>
    <n v="1276.8088699999416"/>
    <n v="1252549.5014699427"/>
    <x v="2391"/>
    <x v="2295"/>
    <m/>
  </r>
  <r>
    <x v="15"/>
    <x v="5"/>
    <s v="Low End"/>
    <x v="3"/>
    <x v="62"/>
    <n v="464"/>
    <x v="2392"/>
    <n v="458762.61150717892"/>
    <n v="2043.5500799999063"/>
    <n v="948207.23711995652"/>
    <n v="1054.8375551999516"/>
    <n v="489444.6256127776"/>
    <x v="2392"/>
    <x v="2296"/>
    <m/>
  </r>
  <r>
    <x v="15"/>
    <x v="5"/>
    <s v="Low End"/>
    <x v="3"/>
    <x v="130"/>
    <n v="409"/>
    <x v="2393"/>
    <n v="368859.41104037315"/>
    <n v="1932.8423409999118"/>
    <n v="790532.51746896398"/>
    <n v="1030.9855902899531"/>
    <n v="421673.10642859084"/>
    <x v="2393"/>
    <x v="2297"/>
    <m/>
  </r>
  <r>
    <x v="15"/>
    <x v="5"/>
    <s v="Low End"/>
    <x v="3"/>
    <x v="49"/>
    <n v="343"/>
    <x v="2394"/>
    <n v="221876.11336329981"/>
    <n v="1622.6718069999256"/>
    <n v="556576.42980097444"/>
    <n v="975.80267182995533"/>
    <n v="334700.31643767463"/>
    <x v="2394"/>
    <x v="2298"/>
    <m/>
  </r>
  <r>
    <x v="15"/>
    <x v="5"/>
    <s v="Low End"/>
    <x v="3"/>
    <x v="130"/>
    <n v="283"/>
    <x v="2395"/>
    <n v="153299.05008949284"/>
    <n v="1501.91614999993"/>
    <n v="425042.27044998016"/>
    <n v="960.22339349995525"/>
    <n v="271743.22036048735"/>
    <x v="2395"/>
    <x v="2299"/>
    <m/>
  </r>
  <r>
    <x v="16"/>
    <x v="0"/>
    <s v="High End"/>
    <x v="2"/>
    <x v="58"/>
    <n v="799"/>
    <x v="2396"/>
    <n v="2178597.035355438"/>
    <n v="4323.4646659998225"/>
    <n v="3454448.2681338582"/>
    <n v="1596.8100535399499"/>
    <n v="1275851.2327784202"/>
    <x v="2396"/>
    <x v="2300"/>
    <m/>
  </r>
  <r>
    <x v="16"/>
    <x v="0"/>
    <s v="High End"/>
    <x v="2"/>
    <x v="60"/>
    <n v="696"/>
    <x v="2397"/>
    <n v="1651968.886579125"/>
    <n v="3930.8019199998444"/>
    <n v="2735838.1363198915"/>
    <n v="1557.2834047999522"/>
    <n v="1083869.2497407666"/>
    <x v="2397"/>
    <x v="2301"/>
    <m/>
  </r>
  <r>
    <x v="16"/>
    <x v="0"/>
    <s v="High End"/>
    <x v="2"/>
    <x v="136"/>
    <n v="461"/>
    <x v="2398"/>
    <n v="656152.98519747017"/>
    <n v="2411.7922499998904"/>
    <n v="1111836.2272499495"/>
    <n v="988.46690249995504"/>
    <n v="455683.2420524793"/>
    <x v="2398"/>
    <x v="2302"/>
    <m/>
  </r>
  <r>
    <x v="16"/>
    <x v="0"/>
    <s v="High End"/>
    <x v="2"/>
    <x v="123"/>
    <n v="312"/>
    <x v="2399"/>
    <n v="222037.53945982966"/>
    <n v="1667.6106719999223"/>
    <n v="520294.52966397576"/>
    <n v="955.95189167995545"/>
    <n v="298256.99020414613"/>
    <x v="2399"/>
    <x v="2303"/>
    <m/>
  </r>
  <r>
    <x v="16"/>
    <x v="0"/>
    <s v="High End"/>
    <x v="2"/>
    <x v="156"/>
    <n v="847"/>
    <x v="2400"/>
    <n v="1380194.7497799371"/>
    <n v="3947.6907399998195"/>
    <n v="3343694.056779847"/>
    <n v="2318.1809999998941"/>
    <n v="1963499.3069999099"/>
    <x v="2400"/>
    <x v="2304"/>
    <m/>
  </r>
  <r>
    <x v="16"/>
    <x v="0"/>
    <s v="High End"/>
    <x v="2"/>
    <x v="27"/>
    <n v="322"/>
    <x v="2401"/>
    <n v="147883.11529039324"/>
    <n v="1382.569719999937"/>
    <n v="445187.4498399797"/>
    <n v="923.30538679995789"/>
    <n v="297304.33454958646"/>
    <x v="2401"/>
    <x v="2305"/>
    <m/>
  </r>
  <r>
    <x v="16"/>
    <x v="0"/>
    <s v="Low End"/>
    <x v="0"/>
    <x v="29"/>
    <n v="703"/>
    <x v="2402"/>
    <n v="1101362.7404350471"/>
    <n v="3209.2760699998457"/>
    <n v="2256121.0772098918"/>
    <n v="1642.6149882999212"/>
    <n v="1154758.3367748447"/>
    <x v="2402"/>
    <x v="2306"/>
    <m/>
  </r>
  <r>
    <x v="16"/>
    <x v="0"/>
    <s v="Low End"/>
    <x v="0"/>
    <x v="1"/>
    <n v="639"/>
    <x v="2403"/>
    <n v="929963.66573605628"/>
    <n v="3024.1812899998577"/>
    <n v="1932451.844309909"/>
    <n v="1568.8390900999261"/>
    <n v="1002488.1785738528"/>
    <x v="2403"/>
    <x v="2307"/>
    <m/>
  </r>
  <r>
    <x v="16"/>
    <x v="0"/>
    <s v="Low End"/>
    <x v="0"/>
    <x v="118"/>
    <n v="631"/>
    <x v="2404"/>
    <n v="907910.45659113734"/>
    <n v="2998.6778379998586"/>
    <n v="1892165.7157779108"/>
    <n v="1559.8340082199263"/>
    <n v="984255.25918677344"/>
    <x v="2404"/>
    <x v="2308"/>
    <m/>
  </r>
  <r>
    <x v="16"/>
    <x v="0"/>
    <s v="Low End"/>
    <x v="0"/>
    <x v="1"/>
    <n v="537"/>
    <x v="2405"/>
    <n v="695463.24461159715"/>
    <n v="2775.8072289998695"/>
    <n v="1490608.48197293"/>
    <n v="1480.7173880099306"/>
    <n v="795145.23736133287"/>
    <x v="2405"/>
    <x v="2309"/>
    <m/>
  </r>
  <r>
    <x v="16"/>
    <x v="0"/>
    <s v="Low End"/>
    <x v="0"/>
    <x v="97"/>
    <n v="531"/>
    <x v="2406"/>
    <n v="619696.55503077013"/>
    <n v="2589.8542799998754"/>
    <n v="1375212.6226799339"/>
    <n v="1422.8174531999316"/>
    <n v="755516.06764916377"/>
    <x v="2406"/>
    <x v="2310"/>
    <m/>
  </r>
  <r>
    <x v="16"/>
    <x v="0"/>
    <s v="Low End"/>
    <x v="0"/>
    <x v="116"/>
    <n v="437"/>
    <x v="2407"/>
    <n v="433567.05223033944"/>
    <n v="2309.6147879998907"/>
    <n v="1009301.6623559522"/>
    <n v="1317.4705037199378"/>
    <n v="575734.6101256127"/>
    <x v="2407"/>
    <x v="2311"/>
    <m/>
  </r>
  <r>
    <x v="16"/>
    <x v="0"/>
    <s v="Low End"/>
    <x v="0"/>
    <x v="61"/>
    <n v="351"/>
    <x v="2408"/>
    <n v="252766.4066927878"/>
    <n v="1896.7748799999085"/>
    <n v="665767.98287996789"/>
    <n v="1176.6426671999434"/>
    <n v="413001.57618718012"/>
    <x v="2408"/>
    <x v="2312"/>
    <m/>
  </r>
  <r>
    <x v="16"/>
    <x v="0"/>
    <s v="Low End"/>
    <x v="0"/>
    <x v="128"/>
    <n v="379"/>
    <x v="2409"/>
    <n v="231032.20408903889"/>
    <n v="1723.9698449999171"/>
    <n v="653384.57125496853"/>
    <n v="1114.3861930499465"/>
    <n v="422352.36716592964"/>
    <x v="2409"/>
    <x v="2313"/>
    <m/>
  </r>
  <r>
    <x v="16"/>
    <x v="0"/>
    <s v="High End"/>
    <x v="1"/>
    <x v="110"/>
    <n v="752"/>
    <x v="2410"/>
    <n v="1296801.5947164188"/>
    <n v="3597.7519539998298"/>
    <n v="2705509.4694078718"/>
    <n v="1873.2817482599112"/>
    <n v="1408707.8746914531"/>
    <x v="2410"/>
    <x v="2314"/>
    <m/>
  </r>
  <r>
    <x v="16"/>
    <x v="0"/>
    <s v="High End"/>
    <x v="1"/>
    <x v="119"/>
    <n v="744"/>
    <x v="2411"/>
    <n v="1268480.61034842"/>
    <n v="3565.1137319998311"/>
    <n v="2652444.6166078742"/>
    <n v="1860.1666750799118"/>
    <n v="1383964.0062594542"/>
    <x v="2411"/>
    <x v="2315"/>
    <m/>
  </r>
  <r>
    <x v="16"/>
    <x v="0"/>
    <s v="High End"/>
    <x v="1"/>
    <x v="30"/>
    <n v="677"/>
    <x v="2412"/>
    <n v="1076695.6580495492"/>
    <n v="3373.3480799998406"/>
    <n v="2283756.6501598922"/>
    <n v="1782.9556751999157"/>
    <n v="1207060.992110343"/>
    <x v="2412"/>
    <x v="2316"/>
    <m/>
  </r>
  <r>
    <x v="16"/>
    <x v="0"/>
    <s v="High End"/>
    <x v="1"/>
    <x v="152"/>
    <n v="577"/>
    <x v="2413"/>
    <n v="833458.81437296048"/>
    <n v="3128.9978999998516"/>
    <n v="1805431.7882999144"/>
    <n v="1684.5285509999201"/>
    <n v="971972.97392695397"/>
    <x v="2413"/>
    <x v="2317"/>
    <m/>
  </r>
  <r>
    <x v="16"/>
    <x v="0"/>
    <s v="High End"/>
    <x v="1"/>
    <x v="152"/>
    <n v="623"/>
    <x v="2414"/>
    <n v="831393.63282356062"/>
    <n v="2944.8297199998606"/>
    <n v="1834628.915559913"/>
    <n v="1610.3295067999238"/>
    <n v="1003235.2827363524"/>
    <x v="2414"/>
    <x v="2318"/>
    <m/>
  </r>
  <r>
    <x v="16"/>
    <x v="0"/>
    <s v="High End"/>
    <x v="1"/>
    <x v="119"/>
    <n v="515"/>
    <x v="2415"/>
    <n v="606852.15685957111"/>
    <n v="2683.2519439998728"/>
    <n v="1381874.7511599346"/>
    <n v="1504.8982413599288"/>
    <n v="775022.59430036345"/>
    <x v="2415"/>
    <x v="2319"/>
    <m/>
  </r>
  <r>
    <x v="16"/>
    <x v="0"/>
    <s v="High End"/>
    <x v="1"/>
    <x v="95"/>
    <n v="416"/>
    <x v="2416"/>
    <n v="427159.18820637948"/>
    <n v="2436.1257149998828"/>
    <n v="1013428.2974399512"/>
    <n v="1409.3007433499322"/>
    <n v="586269.10923357168"/>
    <x v="2416"/>
    <x v="2320"/>
    <m/>
  </r>
  <r>
    <x v="16"/>
    <x v="0"/>
    <s v="High End"/>
    <x v="1"/>
    <x v="81"/>
    <n v="402"/>
    <x v="2417"/>
    <n v="392543.15110450151"/>
    <n v="2341.7906459998899"/>
    <n v="941399.83969195571"/>
    <n v="1365.3151457399358"/>
    <n v="548856.68858745415"/>
    <x v="2417"/>
    <x v="2321"/>
    <m/>
  </r>
  <r>
    <x v="16"/>
    <x v="0"/>
    <s v="High End"/>
    <x v="1"/>
    <x v="47"/>
    <n v="342"/>
    <x v="2418"/>
    <n v="194918.00584319065"/>
    <n v="1670.8441599999196"/>
    <n v="571428.70271997247"/>
    <n v="1100.908470399947"/>
    <n v="376510.69687678182"/>
    <x v="2418"/>
    <x v="2322"/>
    <m/>
  </r>
  <r>
    <x v="16"/>
    <x v="0"/>
    <s v="Low End"/>
    <x v="3"/>
    <x v="31"/>
    <n v="979"/>
    <x v="2419"/>
    <n v="1822775.8841901636"/>
    <n v="3457.9847249998365"/>
    <n v="3385367.0457748398"/>
    <n v="1596.1094602499247"/>
    <n v="1562591.1615846762"/>
    <x v="2419"/>
    <x v="2323"/>
    <m/>
  </r>
  <r>
    <x v="16"/>
    <x v="0"/>
    <s v="Low End"/>
    <x v="3"/>
    <x v="62"/>
    <n v="463"/>
    <x v="2420"/>
    <n v="464216.52435117797"/>
    <n v="2251.7870399998933"/>
    <n v="1042577.3995199506"/>
    <n v="1249.1595575999409"/>
    <n v="578360.87516877265"/>
    <x v="2420"/>
    <x v="2324"/>
    <m/>
  </r>
  <r>
    <x v="16"/>
    <x v="0"/>
    <s v="Low End"/>
    <x v="3"/>
    <x v="130"/>
    <n v="408"/>
    <x v="2421"/>
    <n v="377132.72671126219"/>
    <n v="2138.1565109998992"/>
    <n v="872367.85648795892"/>
    <n v="1213.8115925899428"/>
    <n v="495235.12977669673"/>
    <x v="2421"/>
    <x v="2325"/>
    <m/>
  </r>
  <r>
    <x v="16"/>
    <x v="0"/>
    <s v="Low End"/>
    <x v="3"/>
    <x v="49"/>
    <n v="342"/>
    <x v="2422"/>
    <n v="238000.5408085087"/>
    <n v="1821.0826259999137"/>
    <n v="622810.25809197046"/>
    <n v="1125.1746119399468"/>
    <n v="384809.71728346177"/>
    <x v="2422"/>
    <x v="2326"/>
    <m/>
  </r>
  <r>
    <x v="16"/>
    <x v="0"/>
    <s v="Low End"/>
    <x v="3"/>
    <x v="130"/>
    <n v="381"/>
    <x v="2423"/>
    <n v="229504.60075618903"/>
    <n v="1698.1654199999186"/>
    <n v="647001.02501996898"/>
    <n v="1095.7911397999474"/>
    <n v="417496.42426377995"/>
    <x v="2423"/>
    <x v="2327"/>
    <m/>
  </r>
  <r>
    <x v="16"/>
    <x v="0"/>
    <s v="High End"/>
    <x v="2"/>
    <x v="156"/>
    <n v="846"/>
    <x v="2424"/>
    <n v="1684642.7602808205"/>
    <n v="4205.6209649998009"/>
    <n v="3557955.3363898317"/>
    <n v="2214.3174658498947"/>
    <n v="1873312.5761090112"/>
    <x v="2424"/>
    <x v="2328"/>
    <m/>
  </r>
  <r>
    <x v="16"/>
    <x v="0"/>
    <s v="High End"/>
    <x v="2"/>
    <x v="58"/>
    <n v="798"/>
    <x v="2425"/>
    <n v="1528402.8871947464"/>
    <n v="4077.9781889998044"/>
    <n v="3254226.5948218438"/>
    <n v="2162.6863504098965"/>
    <n v="1725823.7076270974"/>
    <x v="2425"/>
    <x v="2329"/>
    <m/>
  </r>
  <r>
    <x v="16"/>
    <x v="0"/>
    <s v="High End"/>
    <x v="2"/>
    <x v="60"/>
    <n v="694"/>
    <x v="2426"/>
    <n v="1176425.4082467847"/>
    <n v="3674.9454059998275"/>
    <n v="2550412.1117638801"/>
    <n v="1979.8079301399073"/>
    <n v="1373986.7035170954"/>
    <x v="2426"/>
    <x v="2330"/>
    <m/>
  </r>
  <r>
    <x v="16"/>
    <x v="0"/>
    <s v="High End"/>
    <x v="2"/>
    <x v="136"/>
    <n v="460"/>
    <x v="2427"/>
    <n v="510542.82521997602"/>
    <n v="2629.6796999998764"/>
    <n v="1209652.6619999432"/>
    <n v="1519.8039929999286"/>
    <n v="699109.83677996718"/>
    <x v="2427"/>
    <x v="2331"/>
    <m/>
  </r>
  <r>
    <x v="16"/>
    <x v="0"/>
    <s v="High End"/>
    <x v="2"/>
    <x v="123"/>
    <n v="411"/>
    <x v="2428"/>
    <n v="277899.18638374656"/>
    <n v="1868.5317359999099"/>
    <n v="767966.54349596298"/>
    <n v="1192.3779978399425"/>
    <n v="490067.35711221641"/>
    <x v="2428"/>
    <x v="2332"/>
    <m/>
  </r>
  <r>
    <x v="16"/>
    <x v="0"/>
    <s v="High End"/>
    <x v="2"/>
    <x v="27"/>
    <n v="321"/>
    <x v="2429"/>
    <n v="166041.66717827215"/>
    <n v="1574.5292279999258"/>
    <n v="505423.88218797615"/>
    <n v="1057.2654673199502"/>
    <n v="339382.215009704"/>
    <x v="2429"/>
    <x v="2333"/>
    <m/>
  </r>
  <r>
    <x v="16"/>
    <x v="1"/>
    <s v="Low End"/>
    <x v="0"/>
    <x v="29"/>
    <n v="700"/>
    <x v="2430"/>
    <n v="1166846.1984899424"/>
    <n v="3449.2649699998296"/>
    <n v="2414485.4789998806"/>
    <n v="1782.341829299912"/>
    <n v="1247639.2805099383"/>
    <x v="2430"/>
    <x v="2334"/>
    <m/>
  </r>
  <r>
    <x v="16"/>
    <x v="1"/>
    <s v="Low End"/>
    <x v="0"/>
    <x v="1"/>
    <n v="636"/>
    <x v="2431"/>
    <n v="987415.138663152"/>
    <n v="3258.392019999842"/>
    <n v="2072337.3247198996"/>
    <n v="1705.8524937999175"/>
    <n v="1084922.1860567476"/>
    <x v="2431"/>
    <x v="2335"/>
    <m/>
  </r>
  <r>
    <x v="16"/>
    <x v="1"/>
    <s v="Low End"/>
    <x v="0"/>
    <x v="118"/>
    <n v="628"/>
    <x v="2432"/>
    <n v="964385.77213939326"/>
    <n v="3232.2836579998429"/>
    <n v="2029874.1372239015"/>
    <n v="1696.6375240199175"/>
    <n v="1065488.3650845082"/>
    <x v="2432"/>
    <x v="2336"/>
    <m/>
  </r>
  <r>
    <x v="16"/>
    <x v="1"/>
    <s v="Low End"/>
    <x v="0"/>
    <x v="1"/>
    <n v="535"/>
    <x v="2433"/>
    <n v="742809.77751911397"/>
    <n v="3004.0560989998539"/>
    <n v="1607170.0129649218"/>
    <n v="1615.6266083099213"/>
    <n v="864360.2354458078"/>
    <x v="2433"/>
    <x v="2337"/>
    <m/>
  </r>
  <r>
    <x v="16"/>
    <x v="1"/>
    <s v="Low End"/>
    <x v="0"/>
    <x v="97"/>
    <n v="545"/>
    <x v="2434"/>
    <n v="685519.47539096605"/>
    <n v="2815.2125799998603"/>
    <n v="1534290.8560999238"/>
    <n v="1557.3786801999227"/>
    <n v="848771.38070895779"/>
    <x v="2434"/>
    <x v="2338"/>
    <m/>
  </r>
  <r>
    <x v="16"/>
    <x v="1"/>
    <s v="Low End"/>
    <x v="0"/>
    <x v="116"/>
    <n v="434"/>
    <x v="2435"/>
    <n v="468008.18821509712"/>
    <n v="2527.1312279998765"/>
    <n v="1096774.9529519463"/>
    <n v="1448.7713473199292"/>
    <n v="628766.76473684912"/>
    <x v="2435"/>
    <x v="2339"/>
    <m/>
  </r>
  <r>
    <x v="16"/>
    <x v="1"/>
    <s v="Low End"/>
    <x v="0"/>
    <x v="61"/>
    <n v="449"/>
    <x v="2436"/>
    <n v="359353.94719318213"/>
    <n v="2105.7382799998954"/>
    <n v="945476.48771995306"/>
    <n v="1305.3954131999353"/>
    <n v="586122.54052677099"/>
    <x v="2436"/>
    <x v="2340"/>
    <m/>
  </r>
  <r>
    <x v="16"/>
    <x v="1"/>
    <s v="Low End"/>
    <x v="0"/>
    <x v="128"/>
    <n v="377"/>
    <x v="2437"/>
    <n v="259034.74632943716"/>
    <n v="1928.6397349999045"/>
    <n v="727097.18009496399"/>
    <n v="1241.5449171499386"/>
    <n v="468062.43376552686"/>
    <x v="2437"/>
    <x v="2341"/>
    <m/>
  </r>
  <r>
    <x v="16"/>
    <x v="1"/>
    <s v="High End"/>
    <x v="1"/>
    <x v="110"/>
    <n v="749"/>
    <x v="2438"/>
    <n v="1369351.9519985933"/>
    <n v="3846.0892139998123"/>
    <n v="2880720.8212858592"/>
    <n v="2017.8489576599013"/>
    <n v="1511368.8692872659"/>
    <x v="2438"/>
    <x v="2342"/>
    <m/>
  </r>
  <r>
    <x v="16"/>
    <x v="1"/>
    <s v="High End"/>
    <x v="1"/>
    <x v="119"/>
    <n v="742"/>
    <x v="2439"/>
    <n v="1341721.5996653745"/>
    <n v="3812.675271999814"/>
    <n v="2829005.0518238619"/>
    <n v="2004.4251376799023"/>
    <n v="1487283.4521584874"/>
    <x v="2439"/>
    <x v="2343"/>
    <m/>
  </r>
  <r>
    <x v="16"/>
    <x v="1"/>
    <s v="High End"/>
    <x v="1"/>
    <x v="30"/>
    <n v="674"/>
    <x v="2440"/>
    <n v="1139700.0676047443"/>
    <n v="3616.3279199998237"/>
    <n v="2437405.0180798811"/>
    <n v="1925.3782647999062"/>
    <n v="1297704.9504751367"/>
    <x v="2440"/>
    <x v="2344"/>
    <m/>
  </r>
  <r>
    <x v="16"/>
    <x v="1"/>
    <s v="High End"/>
    <x v="1"/>
    <x v="152"/>
    <n v="691"/>
    <x v="2441"/>
    <n v="1065196.681691448"/>
    <n v="3366.1361499998357"/>
    <n v="2326000.0796498866"/>
    <n v="1824.606943499911"/>
    <n v="1260803.3979584386"/>
    <x v="2441"/>
    <x v="2345"/>
    <m/>
  </r>
  <r>
    <x v="16"/>
    <x v="1"/>
    <s v="High End"/>
    <x v="1"/>
    <x v="152"/>
    <n v="619"/>
    <x v="2442"/>
    <n v="884504.70622795669"/>
    <n v="3177.5651999998449"/>
    <n v="1966912.8587999041"/>
    <n v="1748.6399879999149"/>
    <n v="1082408.1525719473"/>
    <x v="2442"/>
    <x v="2346"/>
    <m/>
  </r>
  <r>
    <x v="16"/>
    <x v="1"/>
    <s v="High End"/>
    <x v="1"/>
    <x v="119"/>
    <n v="529"/>
    <x v="2443"/>
    <n v="671320.18785622716"/>
    <n v="2909.7279739998576"/>
    <n v="1539246.0982459246"/>
    <n v="1640.6917020599196"/>
    <n v="867925.91038969741"/>
    <x v="2443"/>
    <x v="2347"/>
    <m/>
  </r>
  <r>
    <x v="16"/>
    <x v="1"/>
    <s v="High End"/>
    <x v="1"/>
    <x v="95"/>
    <n v="530"/>
    <x v="2444"/>
    <n v="590538.68986947066"/>
    <n v="2657.6433649998685"/>
    <n v="1408550.9834499303"/>
    <n v="1543.4194218499238"/>
    <n v="818012.29358045966"/>
    <x v="2444"/>
    <x v="2348"/>
    <m/>
  </r>
  <r>
    <x v="16"/>
    <x v="1"/>
    <s v="High End"/>
    <x v="1"/>
    <x v="81"/>
    <n v="499"/>
    <x v="2445"/>
    <n v="530012.61924241425"/>
    <n v="2559.6294759998755"/>
    <n v="1277255.1085239379"/>
    <n v="1497.4799384399271"/>
    <n v="747242.48928152362"/>
    <x v="2445"/>
    <x v="2349"/>
    <m/>
  </r>
  <r>
    <x v="16"/>
    <x v="1"/>
    <s v="High End"/>
    <x v="1"/>
    <x v="47"/>
    <n v="356"/>
    <x v="2446"/>
    <n v="230157.78556158862"/>
    <n v="1874.266559999907"/>
    <n v="667238.8953599669"/>
    <n v="1227.755926399939"/>
    <n v="437081.10979837831"/>
    <x v="2446"/>
    <x v="2350"/>
    <m/>
  </r>
  <r>
    <x v="16"/>
    <x v="1"/>
    <s v="Low End"/>
    <x v="3"/>
    <x v="31"/>
    <n v="977"/>
    <x v="2447"/>
    <n v="1923659.7654681562"/>
    <n v="3702.9419749998192"/>
    <n v="3617774.3095748234"/>
    <n v="1733.9964627499153"/>
    <n v="1694114.5441066672"/>
    <x v="2447"/>
    <x v="2351"/>
    <m/>
  </r>
  <r>
    <x v="16"/>
    <x v="1"/>
    <s v="Low End"/>
    <x v="3"/>
    <x v="62"/>
    <n v="461"/>
    <x v="2448"/>
    <n v="502068.40554237552"/>
    <n v="2467.8886399998796"/>
    <n v="1137696.6630399446"/>
    <n v="1378.8031615999328"/>
    <n v="635628.25749756908"/>
    <x v="2448"/>
    <x v="2352"/>
    <m/>
  </r>
  <r>
    <x v="16"/>
    <x v="1"/>
    <s v="Low End"/>
    <x v="3"/>
    <x v="130"/>
    <n v="422"/>
    <x v="2449"/>
    <n v="425695.37428839924"/>
    <n v="2351.0706809998856"/>
    <n v="992151.82738195173"/>
    <n v="1342.3138698899347"/>
    <n v="566456.4530935525"/>
    <x v="2449"/>
    <x v="2353"/>
    <m/>
  </r>
  <r>
    <x v="16"/>
    <x v="1"/>
    <s v="Low End"/>
    <x v="3"/>
    <x v="49"/>
    <n v="356"/>
    <x v="2450"/>
    <n v="275905.77936094656"/>
    <n v="2026.883335999901"/>
    <n v="721570.46761596471"/>
    <n v="1251.8671018399386"/>
    <n v="445664.68825501815"/>
    <x v="2450"/>
    <x v="2354"/>
    <m/>
  </r>
  <r>
    <x v="16"/>
    <x v="1"/>
    <s v="Low End"/>
    <x v="3"/>
    <x v="130"/>
    <n v="379"/>
    <x v="2451"/>
    <n v="257609.41052878727"/>
    <n v="1902.2071199999059"/>
    <n v="720936.49847996433"/>
    <n v="1222.4989127999395"/>
    <n v="463327.08795117703"/>
    <x v="2451"/>
    <x v="2355"/>
    <m/>
  </r>
  <r>
    <x v="16"/>
    <x v="1"/>
    <s v="High End"/>
    <x v="2"/>
    <x v="156"/>
    <n v="860"/>
    <x v="2452"/>
    <n v="1807284.4346389119"/>
    <n v="4468.5904149997823"/>
    <n v="3842987.7568998127"/>
    <n v="2367.0968863498847"/>
    <n v="2035703.3222609009"/>
    <x v="2452"/>
    <x v="2356"/>
    <m/>
  </r>
  <r>
    <x v="16"/>
    <x v="1"/>
    <s v="High End"/>
    <x v="2"/>
    <x v="58"/>
    <n v="795"/>
    <x v="2453"/>
    <n v="1608953.6001594702"/>
    <n v="4338.6222789997855"/>
    <n v="3449204.7118048295"/>
    <n v="2314.7812725098856"/>
    <n v="1840251.1116453593"/>
    <x v="2453"/>
    <x v="2357"/>
    <m/>
  </r>
  <r>
    <x v="16"/>
    <x v="1"/>
    <s v="High End"/>
    <x v="2"/>
    <x v="60"/>
    <n v="791"/>
    <x v="2454"/>
    <n v="1422324.0137432907"/>
    <n v="3924.9020159998095"/>
    <n v="3104597.4946558494"/>
    <n v="2126.767991039897"/>
    <n v="1682273.4809125587"/>
    <x v="2454"/>
    <x v="2358"/>
    <m/>
  </r>
  <r>
    <x v="16"/>
    <x v="1"/>
    <s v="High End"/>
    <x v="2"/>
    <x v="136"/>
    <n v="558"/>
    <x v="2455"/>
    <n v="668864.10513596749"/>
    <n v="2854.2231999998617"/>
    <n v="1592656.5455999228"/>
    <n v="1655.5420079999199"/>
    <n v="923792.44046395528"/>
    <x v="2455"/>
    <x v="2359"/>
    <m/>
  </r>
  <r>
    <x v="16"/>
    <x v="1"/>
    <s v="High End"/>
    <x v="2"/>
    <x v="123"/>
    <n v="407"/>
    <x v="2456"/>
    <n v="307417.94401030475"/>
    <n v="2076.8394959998968"/>
    <n v="845273.67487195798"/>
    <n v="1321.5128522399343"/>
    <n v="537855.73086165322"/>
    <x v="2456"/>
    <x v="2360"/>
    <m/>
  </r>
  <r>
    <x v="16"/>
    <x v="1"/>
    <s v="High End"/>
    <x v="2"/>
    <x v="27"/>
    <n v="318"/>
    <x v="2457"/>
    <n v="188218.14969383084"/>
    <n v="1773.9089479999138"/>
    <n v="564103.04546397261"/>
    <n v="1182.0279741199427"/>
    <n v="375884.89577014174"/>
    <x v="2457"/>
    <x v="2361"/>
    <m/>
  </r>
  <r>
    <x v="16"/>
    <x v="1"/>
    <s v="Low End"/>
    <x v="0"/>
    <x v="29"/>
    <n v="698"/>
    <x v="2458"/>
    <n v="1617409.0327639177"/>
    <n v="3614.3777999998165"/>
    <n v="2522835.7043998721"/>
    <n v="1297.1728819999344"/>
    <n v="905426.67163595441"/>
    <x v="2458"/>
    <x v="2362"/>
    <m/>
  </r>
  <r>
    <x v="16"/>
    <x v="1"/>
    <s v="Low End"/>
    <x v="0"/>
    <x v="1"/>
    <n v="634"/>
    <x v="2459"/>
    <n v="1359682.9822132918"/>
    <n v="3418.5312839998292"/>
    <n v="2167348.8340558917"/>
    <n v="1273.9209019599366"/>
    <n v="807665.85184259992"/>
    <x v="2459"/>
    <x v="2363"/>
    <m/>
  </r>
  <r>
    <x v="16"/>
    <x v="1"/>
    <s v="Low End"/>
    <x v="0"/>
    <x v="118"/>
    <n v="625"/>
    <x v="2460"/>
    <n v="1323993.6115874338"/>
    <n v="3391.8014339998304"/>
    <n v="2119875.8962498941"/>
    <n v="1273.4116554599364"/>
    <n v="795882.28466246021"/>
    <x v="2460"/>
    <x v="2364"/>
    <m/>
  </r>
  <r>
    <x v="16"/>
    <x v="1"/>
    <s v="Low End"/>
    <x v="0"/>
    <x v="1"/>
    <n v="631"/>
    <x v="2461"/>
    <n v="1192541.7789925602"/>
    <n v="3157.757541999842"/>
    <n v="1992545.0090019002"/>
    <n v="1267.8339619799367"/>
    <n v="800003.23000933998"/>
    <x v="2461"/>
    <x v="2365"/>
    <m/>
  </r>
  <r>
    <x v="16"/>
    <x v="1"/>
    <s v="Low End"/>
    <x v="0"/>
    <x v="97"/>
    <n v="541"/>
    <x v="2462"/>
    <n v="910218.13796475355"/>
    <n v="2964.330879999849"/>
    <n v="1603703.0060799182"/>
    <n v="1281.8574271999348"/>
    <n v="693484.86811516469"/>
    <x v="2462"/>
    <x v="2366"/>
    <m/>
  </r>
  <r>
    <x v="16"/>
    <x v="1"/>
    <s v="Low End"/>
    <x v="0"/>
    <x v="116"/>
    <n v="532"/>
    <x v="2463"/>
    <n v="748858.99376060243"/>
    <n v="2668.995791999866"/>
    <n v="1419905.7613439288"/>
    <n v="1261.3661044799367"/>
    <n v="671046.76758332632"/>
    <x v="2463"/>
    <x v="2367"/>
    <m/>
  </r>
  <r>
    <x v="16"/>
    <x v="1"/>
    <s v="Low End"/>
    <x v="0"/>
    <x v="61"/>
    <n v="446"/>
    <x v="2464"/>
    <n v="434285.54275677784"/>
    <n v="2238.4216799998858"/>
    <n v="998336.06927994906"/>
    <n v="1264.6872791999353"/>
    <n v="564050.52652317123"/>
    <x v="2464"/>
    <x v="2368"/>
    <m/>
  </r>
  <r>
    <x v="16"/>
    <x v="1"/>
    <s v="Low End"/>
    <x v="0"/>
    <x v="128"/>
    <n v="373"/>
    <x v="2465"/>
    <n v="297909.03208820487"/>
    <n v="2056.9139939998954"/>
    <n v="767228.91976196098"/>
    <n v="1258.230261859936"/>
    <n v="469319.88767375611"/>
    <x v="2465"/>
    <x v="2369"/>
    <m/>
  </r>
  <r>
    <x v="16"/>
    <x v="2"/>
    <s v="High End"/>
    <x v="1"/>
    <x v="110"/>
    <n v="747"/>
    <x v="2466"/>
    <n v="2003298.8232098594"/>
    <n v="4519.7018279997983"/>
    <n v="3376217.2655158495"/>
    <n v="1837.9095613199329"/>
    <n v="1372918.44230599"/>
    <x v="2466"/>
    <x v="2370"/>
    <m/>
  </r>
  <r>
    <x v="16"/>
    <x v="2"/>
    <s v="High End"/>
    <x v="1"/>
    <x v="119"/>
    <n v="738"/>
    <x v="2467"/>
    <n v="1954960.7625067418"/>
    <n v="4485.4979779997993"/>
    <n v="3310297.5077638519"/>
    <n v="1836.4996548199324"/>
    <n v="1355336.7452571101"/>
    <x v="2467"/>
    <x v="2371"/>
    <m/>
  </r>
  <r>
    <x v="16"/>
    <x v="2"/>
    <s v="High End"/>
    <x v="1"/>
    <x v="30"/>
    <n v="672"/>
    <x v="2468"/>
    <n v="1650504.5205195972"/>
    <n v="3783.6010239998104"/>
    <n v="2542579.8881278727"/>
    <n v="1327.4931065599335"/>
    <n v="892075.3676082755"/>
    <x v="2468"/>
    <x v="2372"/>
    <m/>
  </r>
  <r>
    <x v="16"/>
    <x v="2"/>
    <s v="High End"/>
    <x v="1"/>
    <x v="152"/>
    <n v="688"/>
    <x v="2469"/>
    <n v="1521160.1537039233"/>
    <n v="3527.1430499998228"/>
    <n v="2426674.4183998778"/>
    <n v="1316.1544544999342"/>
    <n v="905514.26469595451"/>
    <x v="2469"/>
    <x v="2373"/>
    <m/>
  </r>
  <r>
    <x v="16"/>
    <x v="2"/>
    <s v="High End"/>
    <x v="1"/>
    <x v="152"/>
    <n v="617"/>
    <x v="2470"/>
    <n v="1250352.4680818571"/>
    <n v="3334.1960959998323"/>
    <n v="2057198.9912318964"/>
    <n v="1307.6929062399342"/>
    <n v="806846.52315003937"/>
    <x v="2470"/>
    <x v="2374"/>
    <m/>
  </r>
  <r>
    <x v="16"/>
    <x v="2"/>
    <s v="High End"/>
    <x v="1"/>
    <x v="119"/>
    <n v="526"/>
    <x v="2471"/>
    <n v="928285.47526297334"/>
    <n v="3060.5148669998462"/>
    <n v="1609830.8200419191"/>
    <n v="1295.7135832299348"/>
    <n v="681545.34477894579"/>
    <x v="2471"/>
    <x v="2375"/>
    <m/>
  </r>
  <r>
    <x v="16"/>
    <x v="2"/>
    <s v="High End"/>
    <x v="1"/>
    <x v="95"/>
    <n v="526"/>
    <x v="2472"/>
    <n v="793373.47670695966"/>
    <n v="2803.4059499998575"/>
    <n v="1474591.5296999251"/>
    <n v="1295.0913554999343"/>
    <n v="681218.05299296544"/>
    <x v="2472"/>
    <x v="2376"/>
    <m/>
  </r>
  <r>
    <x v="16"/>
    <x v="2"/>
    <s v="High End"/>
    <x v="1"/>
    <x v="81"/>
    <n v="496"/>
    <x v="2473"/>
    <n v="708003.37049420457"/>
    <n v="2702.1610489998648"/>
    <n v="1340271.8803039328"/>
    <n v="1274.7348988099361"/>
    <n v="632268.50980972825"/>
    <x v="2473"/>
    <x v="2377"/>
    <m/>
  </r>
  <r>
    <x v="16"/>
    <x v="2"/>
    <s v="High End"/>
    <x v="1"/>
    <x v="47"/>
    <n v="353"/>
    <x v="2474"/>
    <n v="261868.60219998666"/>
    <n v="2001.2899999998981"/>
    <n v="706455.36999996402"/>
    <n v="1259.452599999936"/>
    <n v="444586.76779997733"/>
    <x v="2474"/>
    <x v="2378"/>
    <m/>
  </r>
  <r>
    <x v="16"/>
    <x v="2"/>
    <s v="Low End"/>
    <x v="3"/>
    <x v="31"/>
    <n v="991"/>
    <x v="2475"/>
    <n v="2237751.0589973875"/>
    <n v="3877.8547499998049"/>
    <n v="3842954.0572498068"/>
    <n v="1619.7810274999183"/>
    <n v="1605202.9982524193"/>
    <x v="2475"/>
    <x v="2379"/>
    <m/>
  </r>
  <r>
    <x v="16"/>
    <x v="2"/>
    <s v="Low End"/>
    <x v="3"/>
    <x v="62"/>
    <n v="475"/>
    <x v="2476"/>
    <n v="583149.16431997065"/>
    <n v="2609.3095199998688"/>
    <n v="1239422.0219999377"/>
    <n v="1381.6270687999306"/>
    <n v="656272.85767996707"/>
    <x v="2476"/>
    <x v="2380"/>
    <m/>
  </r>
  <r>
    <x v="16"/>
    <x v="2"/>
    <s v="Low End"/>
    <x v="3"/>
    <x v="130"/>
    <n v="418"/>
    <x v="2477"/>
    <n v="474015.26087649626"/>
    <n v="2489.3162939998751"/>
    <n v="1040534.2108919478"/>
    <n v="1355.3084928599319"/>
    <n v="566518.95001545153"/>
    <x v="2477"/>
    <x v="2381"/>
    <m/>
  </r>
  <r>
    <x v="16"/>
    <x v="2"/>
    <s v="Low End"/>
    <x v="3"/>
    <x v="49"/>
    <n v="452"/>
    <x v="2478"/>
    <n v="388980.08272550046"/>
    <n v="2157.3440459998915"/>
    <n v="975119.508791951"/>
    <n v="1296.7686417399348"/>
    <n v="586139.42606645054"/>
    <x v="2478"/>
    <x v="2382"/>
    <m/>
  </r>
  <r>
    <x v="16"/>
    <x v="2"/>
    <s v="Low End"/>
    <x v="3"/>
    <x v="130"/>
    <n v="376"/>
    <x v="2479"/>
    <n v="281564.60734078567"/>
    <n v="2030.5936799998967"/>
    <n v="763503.22367996117"/>
    <n v="1281.7516391999347"/>
    <n v="481938.6163391755"/>
    <x v="2479"/>
    <x v="2383"/>
    <m/>
  </r>
  <r>
    <x v="16"/>
    <x v="2"/>
    <s v="High End"/>
    <x v="2"/>
    <x v="156"/>
    <n v="856"/>
    <x v="2480"/>
    <n v="2765087.7348930617"/>
    <n v="5154.0812449997666"/>
    <n v="4411893.5457198005"/>
    <n v="1923.8385640499282"/>
    <n v="1646805.8108267388"/>
    <x v="2480"/>
    <x v="2384"/>
    <m/>
  </r>
  <r>
    <x v="16"/>
    <x v="2"/>
    <s v="High End"/>
    <x v="2"/>
    <x v="58"/>
    <n v="792"/>
    <x v="2481"/>
    <n v="2450167.8605473153"/>
    <n v="5021.99674699977"/>
    <n v="3977421.423623818"/>
    <n v="1928.3504584299276"/>
    <n v="1527253.5630765026"/>
    <x v="2481"/>
    <x v="2385"/>
    <m/>
  </r>
  <r>
    <x v="16"/>
    <x v="2"/>
    <s v="High End"/>
    <x v="2"/>
    <x v="60"/>
    <n v="789"/>
    <x v="2482"/>
    <n v="2142140.6369236028"/>
    <n v="4598.4284689997958"/>
    <n v="3628160.0620408389"/>
    <n v="1883.4213246099316"/>
    <n v="1486019.4251172361"/>
    <x v="2482"/>
    <x v="2386"/>
    <m/>
  </r>
  <r>
    <x v="16"/>
    <x v="2"/>
    <s v="High End"/>
    <x v="2"/>
    <x v="136"/>
    <n v="554"/>
    <x v="2483"/>
    <n v="938517.65747595311"/>
    <n v="3003.2573999998503"/>
    <n v="1663804.5995999172"/>
    <n v="1309.1822059999349"/>
    <n v="725286.94212396408"/>
    <x v="2483"/>
    <x v="2387"/>
    <m/>
  </r>
  <r>
    <x v="16"/>
    <x v="2"/>
    <s v="High End"/>
    <x v="2"/>
    <x v="123"/>
    <n v="405"/>
    <x v="2484"/>
    <n v="377223.44167078083"/>
    <n v="2208.8572559998875"/>
    <n v="894587.18867995439"/>
    <n v="1277.4413506399349"/>
    <n v="517363.74700917356"/>
    <x v="2484"/>
    <x v="2388"/>
    <m/>
  </r>
  <r>
    <x v="16"/>
    <x v="2"/>
    <s v="High End"/>
    <x v="2"/>
    <x v="27"/>
    <n v="415"/>
    <x v="2485"/>
    <n v="273313.0883581863"/>
    <n v="1898.2786679999051"/>
    <n v="787785.64721996058"/>
    <n v="1239.692912919938"/>
    <n v="514472.55886177428"/>
    <x v="2485"/>
    <x v="2389"/>
    <m/>
  </r>
  <r>
    <x v="16"/>
    <x v="2"/>
    <s v="Low End"/>
    <x v="0"/>
    <x v="62"/>
    <n v="1003"/>
    <x v="2486"/>
    <n v="3058679.3909956398"/>
    <n v="4784.9120599997759"/>
    <n v="4799266.7961797751"/>
    <n v="1735.3812613999357"/>
    <n v="1740587.4051841353"/>
    <x v="2486"/>
    <x v="2390"/>
    <m/>
  </r>
  <r>
    <x v="16"/>
    <x v="2"/>
    <s v="Low End"/>
    <x v="0"/>
    <x v="127"/>
    <n v="699"/>
    <x v="2487"/>
    <n v="1615435.8899823956"/>
    <n v="3530.3731919998149"/>
    <n v="2467730.8612078708"/>
    <n v="1219.3061104799358"/>
    <n v="852294.97122547519"/>
    <x v="2487"/>
    <x v="2391"/>
    <m/>
  </r>
  <r>
    <x v="16"/>
    <x v="2"/>
    <s v="Low End"/>
    <x v="0"/>
    <x v="140"/>
    <n v="679"/>
    <x v="2488"/>
    <n v="1519232.8638227205"/>
    <n v="3453.1617199998191"/>
    <n v="2344696.8078798773"/>
    <n v="1215.7053667999362"/>
    <n v="825463.9440571568"/>
    <x v="2488"/>
    <x v="2392"/>
    <m/>
  </r>
  <r>
    <x v="16"/>
    <x v="2"/>
    <s v="Low End"/>
    <x v="0"/>
    <x v="1"/>
    <n v="529"/>
    <x v="2489"/>
    <n v="980459.76175182965"/>
    <n v="3040.456411999844"/>
    <n v="1608401.4419479175"/>
    <n v="1187.0353122799393"/>
    <n v="627941.68019608781"/>
    <x v="2489"/>
    <x v="2393"/>
    <m/>
  </r>
  <r>
    <x v="16"/>
    <x v="2"/>
    <s v="Low End"/>
    <x v="0"/>
    <x v="97"/>
    <n v="539"/>
    <x v="2490"/>
    <n v="883616.85955615377"/>
    <n v="2838.5941799998513"/>
    <n v="1530002.2630199199"/>
    <n v="1199.2308041999372"/>
    <n v="646385.4034637661"/>
    <x v="2490"/>
    <x v="2394"/>
    <m/>
  </r>
  <r>
    <x v="16"/>
    <x v="3"/>
    <s v="Low End"/>
    <x v="0"/>
    <x v="49"/>
    <n v="484"/>
    <x v="2491"/>
    <n v="737751.22435340134"/>
    <n v="2724.4082359998574"/>
    <n v="1318613.5862239311"/>
    <n v="1200.1288468399373"/>
    <n v="580862.36187052971"/>
    <x v="2491"/>
    <x v="2395"/>
    <m/>
  </r>
  <r>
    <x v="16"/>
    <x v="3"/>
    <s v="Low End"/>
    <x v="0"/>
    <x v="158"/>
    <n v="472"/>
    <x v="2492"/>
    <n v="691013.81209940382"/>
    <n v="2660.6046669998605"/>
    <n v="1255805.4028239341"/>
    <n v="1196.5923532299371"/>
    <n v="564791.59072453028"/>
    <x v="2492"/>
    <x v="2396"/>
    <m/>
  </r>
  <r>
    <x v="16"/>
    <x v="3"/>
    <s v="Low End"/>
    <x v="0"/>
    <x v="116"/>
    <n v="428"/>
    <x v="2493"/>
    <n v="581873.13643772993"/>
    <n v="2539.3072319998691"/>
    <n v="1086823.4952959439"/>
    <n v="1179.7905580799393"/>
    <n v="504950.35885821399"/>
    <x v="2493"/>
    <x v="2397"/>
    <m/>
  </r>
  <r>
    <x v="16"/>
    <x v="3"/>
    <s v="Low End"/>
    <x v="0"/>
    <x v="61"/>
    <n v="443"/>
    <x v="2494"/>
    <n v="405129.83702637878"/>
    <n v="2096.1200799998905"/>
    <n v="928581.19543995149"/>
    <n v="1181.6057751999383"/>
    <n v="523451.35841357271"/>
    <x v="2494"/>
    <x v="2398"/>
    <m/>
  </r>
  <r>
    <x v="16"/>
    <x v="3"/>
    <s v="High End"/>
    <x v="1"/>
    <x v="30"/>
    <n v="789"/>
    <x v="2495"/>
    <n v="2220922.6767448238"/>
    <n v="4595.0128659997863"/>
    <n v="3625465.1512738313"/>
    <n v="1780.1552275399335"/>
    <n v="1404542.4745290074"/>
    <x v="2495"/>
    <x v="2399"/>
    <m/>
  </r>
  <r>
    <x v="16"/>
    <x v="3"/>
    <s v="High End"/>
    <x v="1"/>
    <x v="119"/>
    <n v="736"/>
    <x v="2496"/>
    <n v="1935297.8876267802"/>
    <n v="4386.2770179997997"/>
    <n v="3228299.8852478527"/>
    <n v="1756.7961924199353"/>
    <n v="1293001.9976210725"/>
    <x v="2496"/>
    <x v="2400"/>
    <m/>
  </r>
  <r>
    <x v="16"/>
    <x v="3"/>
    <s v="High End"/>
    <x v="1"/>
    <x v="30"/>
    <n v="668"/>
    <x v="2497"/>
    <n v="1624675.8779170362"/>
    <n v="4179.7158639998106"/>
    <n v="2792050.1971518733"/>
    <n v="1747.5663461599361"/>
    <n v="1167374.3192348371"/>
    <x v="2497"/>
    <x v="2401"/>
    <m/>
  </r>
  <r>
    <x v="16"/>
    <x v="3"/>
    <s v="High End"/>
    <x v="1"/>
    <x v="119"/>
    <n v="523"/>
    <x v="2498"/>
    <n v="902115.75878056337"/>
    <n v="2939.8283969998483"/>
    <n v="1537530.2516309207"/>
    <n v="1214.9416689299376"/>
    <n v="635414.49285035732"/>
    <x v="2498"/>
    <x v="2402"/>
    <m/>
  </r>
  <r>
    <x v="16"/>
    <x v="3"/>
    <s v="Low End"/>
    <x v="3"/>
    <x v="31"/>
    <n v="988"/>
    <x v="2499"/>
    <n v="2202725.1729598865"/>
    <n v="3775.9319999998052"/>
    <n v="3730620.8159998073"/>
    <n v="1546.4530799999202"/>
    <n v="1527895.6430399208"/>
    <x v="2499"/>
    <x v="2403"/>
    <m/>
  </r>
  <r>
    <x v="16"/>
    <x v="3"/>
    <s v="Low End"/>
    <x v="3"/>
    <x v="117"/>
    <n v="920"/>
    <x v="2500"/>
    <n v="1956605.8836622988"/>
    <n v="3652.8162119998101"/>
    <n v="3360590.9150398253"/>
    <n v="1526.0706862799202"/>
    <n v="1403985.0313775265"/>
    <x v="2500"/>
    <x v="2404"/>
    <m/>
  </r>
  <r>
    <x v="16"/>
    <x v="3"/>
    <s v="Low End"/>
    <x v="3"/>
    <x v="43"/>
    <n v="502"/>
    <x v="2501"/>
    <n v="695047.16114576452"/>
    <n v="2729.3220899998601"/>
    <n v="1370119.6891799297"/>
    <n v="1344.7659920999308"/>
    <n v="675072.52803416515"/>
    <x v="2501"/>
    <x v="2405"/>
    <m/>
  </r>
  <r>
    <x v="16"/>
    <x v="3"/>
    <s v="Low End"/>
    <x v="3"/>
    <x v="130"/>
    <n v="416"/>
    <x v="2502"/>
    <n v="449302.56543741684"/>
    <n v="2356.5104639998785"/>
    <n v="980308.35302394943"/>
    <n v="1276.4562201599342"/>
    <n v="531005.78758653253"/>
    <x v="2502"/>
    <x v="2406"/>
    <m/>
  </r>
  <r>
    <x v="16"/>
    <x v="3"/>
    <s v="Low End"/>
    <x v="3"/>
    <x v="49"/>
    <n v="350"/>
    <x v="2503"/>
    <n v="279966.28602598555"/>
    <n v="2015.874755999896"/>
    <n v="705556.16459996358"/>
    <n v="1215.9710816399374"/>
    <n v="425589.87857397803"/>
    <x v="2503"/>
    <x v="2407"/>
    <m/>
  </r>
  <r>
    <x v="16"/>
    <x v="3"/>
    <s v="Low End"/>
    <x v="3"/>
    <x v="43"/>
    <n v="332"/>
    <x v="2504"/>
    <n v="252024.82029398702"/>
    <n v="1961.5069499998992"/>
    <n v="651220.30739996652"/>
    <n v="1202.3960454999383"/>
    <n v="399195.48710597947"/>
    <x v="2504"/>
    <x v="2408"/>
    <m/>
  </r>
  <r>
    <x v="16"/>
    <x v="3"/>
    <s v="Low End"/>
    <x v="3"/>
    <x v="29"/>
    <n v="338"/>
    <x v="2505"/>
    <n v="200279.59917990968"/>
    <n v="1754.9183639999096"/>
    <n v="593162.4070319694"/>
    <n v="1162.3751711599402"/>
    <n v="392882.80785205972"/>
    <x v="2505"/>
    <x v="2409"/>
    <m/>
  </r>
  <r>
    <x v="16"/>
    <x v="3"/>
    <s v="High End"/>
    <x v="2"/>
    <x v="115"/>
    <n v="816"/>
    <x v="2506"/>
    <n v="2519213.4607678703"/>
    <n v="4919.985799999773"/>
    <n v="4014708.4127998147"/>
    <n v="1832.7144019999319"/>
    <n v="1495494.9520319444"/>
    <x v="2506"/>
    <x v="2410"/>
    <m/>
  </r>
  <r>
    <x v="16"/>
    <x v="3"/>
    <s v="High End"/>
    <x v="2"/>
    <x v="37"/>
    <n v="806"/>
    <x v="2507"/>
    <n v="2464247.029732673"/>
    <n v="4894.3224799997733"/>
    <n v="3944823.9188798172"/>
    <n v="1836.944031199931"/>
    <n v="1480576.8891471443"/>
    <x v="2507"/>
    <x v="2411"/>
    <m/>
  </r>
  <r>
    <x v="16"/>
    <x v="3"/>
    <s v="High End"/>
    <x v="2"/>
    <x v="136"/>
    <n v="552"/>
    <x v="2508"/>
    <n v="912632.76640795323"/>
    <n v="2882.9558999998521"/>
    <n v="1591391.6567999183"/>
    <n v="1229.6356709999368"/>
    <n v="678758.89039196505"/>
    <x v="2508"/>
    <x v="2412"/>
    <m/>
  </r>
  <r>
    <x v="16"/>
    <x v="3"/>
    <s v="High End"/>
    <x v="2"/>
    <x v="112"/>
    <n v="347"/>
    <x v="2509"/>
    <n v="237821.57586316767"/>
    <n v="1860.9325739999033"/>
    <n v="645743.60317796643"/>
    <n v="1175.5678020599389"/>
    <n v="407922.02731479879"/>
    <x v="2509"/>
    <x v="2413"/>
    <m/>
  </r>
  <r>
    <x v="16"/>
    <x v="3"/>
    <s v="Low End"/>
    <x v="0"/>
    <x v="1"/>
    <n v="901"/>
    <x v="2510"/>
    <n v="2575109.6254708334"/>
    <n v="4608.7664869997816"/>
    <n v="4152498.604786803"/>
    <n v="1750.7091890299334"/>
    <n v="1577388.9793159696"/>
    <x v="2510"/>
    <x v="2414"/>
    <m/>
  </r>
  <r>
    <x v="16"/>
    <x v="3"/>
    <s v="Low End"/>
    <x v="0"/>
    <x v="39"/>
    <n v="840"/>
    <x v="2511"/>
    <n v="2262548.9335930799"/>
    <n v="4434.9632329997912"/>
    <n v="3725369.1157198246"/>
    <n v="1741.4525977699341"/>
    <n v="1462820.1821267447"/>
    <x v="2511"/>
    <x v="2415"/>
    <m/>
  </r>
  <r>
    <x v="16"/>
    <x v="3"/>
    <s v="Low End"/>
    <x v="0"/>
    <x v="29"/>
    <n v="692"/>
    <x v="2512"/>
    <n v="1618781.7849119136"/>
    <n v="3581.1755999998086"/>
    <n v="2478173.5151998675"/>
    <n v="1241.8955639999335"/>
    <n v="859391.73028795398"/>
    <x v="2512"/>
    <x v="2416"/>
    <m/>
  </r>
  <r>
    <x v="16"/>
    <x v="3"/>
    <s v="Low End"/>
    <x v="0"/>
    <x v="1"/>
    <n v="644"/>
    <x v="2513"/>
    <n v="1002054.3854921072"/>
    <n v="3131.4047439998353"/>
    <n v="2016624.655135894"/>
    <n v="1575.4196733599172"/>
    <n v="1014570.2696437867"/>
    <x v="2513"/>
    <x v="2417"/>
    <m/>
  </r>
  <r>
    <x v="16"/>
    <x v="3"/>
    <s v="Low End"/>
    <x v="0"/>
    <x v="118"/>
    <n v="637"/>
    <x v="2514"/>
    <n v="979621.22035772854"/>
    <n v="3103.3735739998365"/>
    <n v="1976848.9666378959"/>
    <n v="1565.5066660599173"/>
    <n v="997227.74628016737"/>
    <x v="2514"/>
    <x v="2418"/>
    <m/>
  </r>
  <r>
    <x v="16"/>
    <x v="3"/>
    <s v="Low End"/>
    <x v="0"/>
    <x v="1"/>
    <n v="543"/>
    <x v="2515"/>
    <n v="749337.24558902066"/>
    <n v="2858.4842819998494"/>
    <n v="1552156.9651259182"/>
    <n v="1478.4893545799218"/>
    <n v="802819.71953689749"/>
    <x v="2515"/>
    <x v="2419"/>
    <m/>
  </r>
  <r>
    <x v="16"/>
    <x v="3"/>
    <s v="Low End"/>
    <x v="0"/>
    <x v="61"/>
    <n v="341"/>
    <x v="2516"/>
    <n v="254922.63470078635"/>
    <n v="1888.2764799998988"/>
    <n v="643902.27967996546"/>
    <n v="1140.702771199939"/>
    <n v="388979.64497917914"/>
    <x v="2516"/>
    <x v="2420"/>
    <m/>
  </r>
  <r>
    <x v="16"/>
    <x v="3"/>
    <s v="Low End"/>
    <x v="0"/>
    <x v="128"/>
    <n v="285"/>
    <x v="2517"/>
    <n v="178606.14855674046"/>
    <n v="1699.6169049999091"/>
    <n v="484390.81792497408"/>
    <n v="1072.9286644499425"/>
    <n v="305784.66936823365"/>
    <x v="2517"/>
    <x v="2421"/>
    <m/>
  </r>
  <r>
    <x v="16"/>
    <x v="4"/>
    <s v="High End"/>
    <x v="1"/>
    <x v="152"/>
    <n v="583"/>
    <x v="2518"/>
    <n v="899483.97469695238"/>
    <n v="3243.3488999998285"/>
    <n v="1890872.4086998999"/>
    <n v="1700.4947409999102"/>
    <n v="991388.43400294753"/>
    <x v="2518"/>
    <x v="2422"/>
    <m/>
  </r>
  <r>
    <x v="16"/>
    <x v="4"/>
    <s v="High End"/>
    <x v="1"/>
    <x v="152"/>
    <n v="511"/>
    <x v="2519"/>
    <n v="726782.35044236155"/>
    <n v="3041.3666399998392"/>
    <n v="1554138.3530399178"/>
    <n v="1619.0919815999146"/>
    <n v="827356.00259755622"/>
    <x v="2519"/>
    <x v="2423"/>
    <m/>
  </r>
  <r>
    <x v="16"/>
    <x v="4"/>
    <s v="High End"/>
    <x v="1"/>
    <x v="119"/>
    <n v="521"/>
    <x v="2520"/>
    <n v="651816.58741660556"/>
    <n v="2754.5480639998541"/>
    <n v="1435119.5413439239"/>
    <n v="1503.4605641599203"/>
    <n v="783302.95392731833"/>
    <x v="2520"/>
    <x v="1598"/>
    <m/>
  </r>
  <r>
    <x v="16"/>
    <x v="4"/>
    <s v="High End"/>
    <x v="1"/>
    <x v="102"/>
    <n v="474"/>
    <x v="2521"/>
    <n v="560258.11496697029"/>
    <n v="2643.4730499998591"/>
    <n v="1253006.2256999332"/>
    <n v="1461.4939044999219"/>
    <n v="692748.11073296296"/>
    <x v="2521"/>
    <x v="2424"/>
    <m/>
  </r>
  <r>
    <x v="16"/>
    <x v="4"/>
    <s v="High End"/>
    <x v="1"/>
    <x v="81"/>
    <n v="421"/>
    <x v="2522"/>
    <n v="455181.24794667575"/>
    <n v="2470.7261699998689"/>
    <n v="1040175.7175699448"/>
    <n v="1389.5355572999265"/>
    <n v="584994.46962326905"/>
    <x v="2522"/>
    <x v="2425"/>
    <m/>
  </r>
  <r>
    <x v="16"/>
    <x v="4"/>
    <s v="High End"/>
    <x v="1"/>
    <x v="141"/>
    <n v="409"/>
    <x v="2523"/>
    <n v="428203.86682455725"/>
    <n v="2414.5449019998719"/>
    <n v="987548.86491794756"/>
    <n v="1367.5916823799275"/>
    <n v="559344.99809339037"/>
    <x v="2523"/>
    <x v="2426"/>
    <m/>
  </r>
  <r>
    <x v="16"/>
    <x v="4"/>
    <s v="High End"/>
    <x v="1"/>
    <x v="47"/>
    <n v="348"/>
    <x v="2524"/>
    <n v="202974.45410878916"/>
    <n v="1641.3997599999122"/>
    <n v="571207.11647996947"/>
    <n v="1058.1398343999435"/>
    <n v="368232.66237118031"/>
    <x v="2524"/>
    <x v="2427"/>
    <m/>
  </r>
  <r>
    <x v="16"/>
    <x v="4"/>
    <s v="Low End"/>
    <x v="3"/>
    <x v="130"/>
    <n v="413"/>
    <x v="2525"/>
    <n v="401946.99837870884"/>
    <n v="2158.7576909998861"/>
    <n v="891566.92638295295"/>
    <n v="1185.5204067899374"/>
    <n v="489619.92800424411"/>
    <x v="2525"/>
    <x v="2428"/>
    <m/>
  </r>
  <r>
    <x v="16"/>
    <x v="4"/>
    <s v="Low End"/>
    <x v="3"/>
    <x v="49"/>
    <n v="347"/>
    <x v="2526"/>
    <n v="250628.89910760676"/>
    <n v="1809.4744659999044"/>
    <n v="627887.63970196678"/>
    <n v="1087.2009815399424"/>
    <n v="377258.74059436005"/>
    <x v="2526"/>
    <x v="2429"/>
    <m/>
  </r>
  <r>
    <x v="16"/>
    <x v="4"/>
    <s v="Low End"/>
    <x v="3"/>
    <x v="130"/>
    <n v="371"/>
    <x v="2527"/>
    <n v="229576.79531218775"/>
    <n v="1671.4012199999106"/>
    <n v="620089.85261996684"/>
    <n v="1052.5958417999436"/>
    <n v="390513.05730777909"/>
    <x v="2527"/>
    <x v="2430"/>
    <m/>
  </r>
  <r>
    <x v="16"/>
    <x v="4"/>
    <s v="High End"/>
    <x v="2"/>
    <x v="156"/>
    <n v="851"/>
    <x v="2528"/>
    <n v="2805291.2171223024"/>
    <n v="5172.872644999753"/>
    <n v="4402114.6208947897"/>
    <n v="1876.4082300499267"/>
    <n v="1596823.4037724873"/>
    <x v="2528"/>
    <x v="2431"/>
    <m/>
  </r>
  <r>
    <x v="16"/>
    <x v="4"/>
    <s v="High End"/>
    <x v="2"/>
    <x v="58"/>
    <n v="804"/>
    <x v="2529"/>
    <n v="2533410.9380133445"/>
    <n v="5030.0924269997586"/>
    <n v="4044194.3113078061"/>
    <n v="1879.0837976299272"/>
    <n v="1510783.3732944615"/>
    <x v="2529"/>
    <x v="2432"/>
    <m/>
  </r>
  <r>
    <x v="16"/>
    <x v="4"/>
    <s v="High End"/>
    <x v="2"/>
    <x v="115"/>
    <n v="775"/>
    <x v="2530"/>
    <n v="2103913.9092508894"/>
    <n v="4548.3511639997869"/>
    <n v="3524972.1520998348"/>
    <n v="1833.6235391599298"/>
    <n v="1421058.2428489453"/>
    <x v="2530"/>
    <x v="2433"/>
    <m/>
  </r>
  <r>
    <x v="16"/>
    <x v="4"/>
    <s v="High End"/>
    <x v="2"/>
    <x v="120"/>
    <n v="712"/>
    <x v="2531"/>
    <n v="1777157.1247338266"/>
    <n v="4309.9635859997998"/>
    <n v="3068694.0732318573"/>
    <n v="1813.956388339931"/>
    <n v="1291536.9484980307"/>
    <x v="2531"/>
    <x v="2434"/>
    <m/>
  </r>
  <r>
    <x v="16"/>
    <x v="4"/>
    <s v="High End"/>
    <x v="2"/>
    <x v="136"/>
    <n v="466"/>
    <x v="2532"/>
    <n v="548489.58508197125"/>
    <n v="2698.7266999998583"/>
    <n v="1257606.642199934"/>
    <n v="1521.71042299992"/>
    <n v="709117.05711796274"/>
    <x v="2532"/>
    <x v="2435"/>
    <m/>
  </r>
  <r>
    <x v="16"/>
    <x v="4"/>
    <s v="High End"/>
    <x v="2"/>
    <x v="66"/>
    <n v="516"/>
    <x v="2533"/>
    <n v="573345.62293052941"/>
    <n v="2590.5307359998619"/>
    <n v="1336713.8597759288"/>
    <n v="1479.3958078399212"/>
    <n v="763368.23684539937"/>
    <x v="2533"/>
    <x v="742"/>
    <m/>
  </r>
  <r>
    <x v="16"/>
    <x v="4"/>
    <s v="High End"/>
    <x v="2"/>
    <x v="123"/>
    <n v="399"/>
    <x v="2534"/>
    <n v="279064.10144842509"/>
    <n v="1857.3092759999006"/>
    <n v="741066.40112396039"/>
    <n v="1157.900500439938"/>
    <n v="462002.29967553529"/>
    <x v="2534"/>
    <x v="2436"/>
    <m/>
  </r>
  <r>
    <x v="16"/>
    <x v="4"/>
    <s v="High End"/>
    <x v="2"/>
    <x v="27"/>
    <n v="327"/>
    <x v="2535"/>
    <n v="172275.22435295096"/>
    <n v="1540.5866079999189"/>
    <n v="503771.82081597351"/>
    <n v="1013.7510595199466"/>
    <n v="331496.59646302252"/>
    <x v="2535"/>
    <x v="2437"/>
    <m/>
  </r>
  <r>
    <x v="16"/>
    <x v="4"/>
    <s v="Low End"/>
    <x v="0"/>
    <x v="1"/>
    <n v="899"/>
    <x v="2536"/>
    <n v="1852602.2248680191"/>
    <n v="3938.2239479997861"/>
    <n v="3540463.3292518076"/>
    <n v="1877.4873241198984"/>
    <n v="1687861.1043837885"/>
    <x v="2536"/>
    <x v="2438"/>
    <m/>
  </r>
  <r>
    <x v="16"/>
    <x v="4"/>
    <s v="Low End"/>
    <x v="0"/>
    <x v="29"/>
    <n v="706"/>
    <x v="2537"/>
    <n v="1207990.0899201341"/>
    <n v="3398.1600699998144"/>
    <n v="2399101.0094198692"/>
    <n v="1687.1259482999078"/>
    <n v="1191110.9194997351"/>
    <x v="2537"/>
    <x v="2439"/>
    <m/>
  </r>
  <r>
    <x v="16"/>
    <x v="4"/>
    <s v="Low End"/>
    <x v="0"/>
    <x v="1"/>
    <n v="642"/>
    <x v="2538"/>
    <n v="1020698.807158745"/>
    <n v="3199.6049399998278"/>
    <n v="2054146.3714798894"/>
    <n v="1609.7314085999135"/>
    <n v="1033447.5643211444"/>
    <x v="2538"/>
    <x v="2417"/>
    <m/>
  </r>
  <r>
    <x v="16"/>
    <x v="4"/>
    <s v="Low End"/>
    <x v="0"/>
    <x v="118"/>
    <n v="633"/>
    <x v="2539"/>
    <n v="994668.90869868651"/>
    <n v="3170.955437999829"/>
    <n v="2007214.7922538917"/>
    <n v="1599.5985522199135"/>
    <n v="1012545.8835552052"/>
    <x v="2539"/>
    <x v="2418"/>
    <m/>
  </r>
  <r>
    <x v="16"/>
    <x v="4"/>
    <s v="Low End"/>
    <x v="0"/>
    <x v="1"/>
    <n v="540"/>
    <x v="2540"/>
    <n v="761423.46940435912"/>
    <n v="2920.7260059998425"/>
    <n v="1577192.043239915"/>
    <n v="1510.6825441399183"/>
    <n v="815768.57383555593"/>
    <x v="2540"/>
    <x v="2419"/>
    <m/>
  </r>
  <r>
    <x v="16"/>
    <x v="4"/>
    <s v="Low End"/>
    <x v="0"/>
    <x v="39"/>
    <n v="508"/>
    <x v="2541"/>
    <n v="709173.34847796126"/>
    <n v="2909.582349999841"/>
    <n v="1478067.8337999191"/>
    <n v="1513.5718214999172"/>
    <n v="768894.48532195785"/>
    <x v="2541"/>
    <x v="2440"/>
    <m/>
  </r>
  <r>
    <x v="16"/>
    <x v="4"/>
    <s v="Low End"/>
    <x v="0"/>
    <x v="87"/>
    <n v="480"/>
    <x v="2542"/>
    <n v="638771.50690556515"/>
    <n v="2808.5199119998465"/>
    <n v="1348089.5577599264"/>
    <n v="1477.7459392799192"/>
    <n v="709318.05085436127"/>
    <x v="2542"/>
    <x v="2441"/>
    <m/>
  </r>
  <r>
    <x v="16"/>
    <x v="4"/>
    <s v="Low End"/>
    <x v="0"/>
    <x v="97"/>
    <n v="533"/>
    <x v="2543"/>
    <n v="673596.22269936302"/>
    <n v="2704.734779999852"/>
    <n v="1441623.6377399212"/>
    <n v="1440.9519981999213"/>
    <n v="768027.4150405582"/>
    <x v="2543"/>
    <x v="2442"/>
    <m/>
  </r>
  <r>
    <x v="16"/>
    <x v="4"/>
    <s v="Low End"/>
    <x v="0"/>
    <x v="116"/>
    <n v="440"/>
    <x v="2544"/>
    <n v="470760.78336317453"/>
    <n v="2396.3424879998706"/>
    <n v="1054390.694719943"/>
    <n v="1326.4316167199286"/>
    <n v="583629.91135676845"/>
    <x v="2544"/>
    <x v="2443"/>
    <m/>
  </r>
  <r>
    <x v="16"/>
    <x v="4"/>
    <s v="Low End"/>
    <x v="0"/>
    <x v="61"/>
    <n v="355"/>
    <x v="2545"/>
    <n v="271139.56154398515"/>
    <n v="1929.1948799998943"/>
    <n v="684864.18239996245"/>
    <n v="1165.4214671999362"/>
    <n v="413724.62085597729"/>
    <x v="2545"/>
    <x v="2420"/>
    <m/>
  </r>
  <r>
    <x v="16"/>
    <x v="4"/>
    <s v="Low End"/>
    <x v="0"/>
    <x v="128"/>
    <n v="382"/>
    <x v="2546"/>
    <n v="244590.22856388663"/>
    <n v="1736.5017949999051"/>
    <n v="663343.68568996375"/>
    <n v="1096.2132385499401"/>
    <n v="418753.45712607715"/>
    <x v="2546"/>
    <x v="2444"/>
    <m/>
  </r>
  <r>
    <x v="16"/>
    <x v="4"/>
    <s v="High End"/>
    <x v="1"/>
    <x v="98"/>
    <n v="886"/>
    <x v="2547"/>
    <n v="1874058.3404428991"/>
    <n v="4215.4435499997726"/>
    <n v="3734882.9852997987"/>
    <n v="2100.2535494998865"/>
    <n v="1860824.6448568995"/>
    <x v="2547"/>
    <x v="2445"/>
    <m/>
  </r>
  <r>
    <x v="16"/>
    <x v="4"/>
    <s v="High End"/>
    <x v="1"/>
    <x v="22"/>
    <n v="806"/>
    <x v="2548"/>
    <n v="1618065.9550971915"/>
    <n v="4044.5864479997786"/>
    <n v="3259936.6770878215"/>
    <n v="2037.0604491198883"/>
    <n v="1641870.72199063"/>
    <x v="2548"/>
    <x v="2446"/>
    <m/>
  </r>
  <r>
    <x v="16"/>
    <x v="4"/>
    <s v="High End"/>
    <x v="1"/>
    <x v="30"/>
    <n v="680"/>
    <x v="2549"/>
    <n v="1183077.284126336"/>
    <n v="3587.554307999806"/>
    <n v="2439536.9294398683"/>
    <n v="1847.7347725199002"/>
    <n v="1256459.6453135323"/>
    <x v="2549"/>
    <x v="2447"/>
    <m/>
  </r>
  <r>
    <x v="16"/>
    <x v="5"/>
    <s v="High End"/>
    <x v="1"/>
    <x v="152"/>
    <n v="579"/>
    <x v="2550"/>
    <n v="912893.70550345047"/>
    <n v="3314.4421499998207"/>
    <n v="1919062.0048498961"/>
    <n v="1737.7690834999062"/>
    <n v="1006168.2993464456"/>
    <x v="2550"/>
    <x v="2448"/>
    <m/>
  </r>
  <r>
    <x v="16"/>
    <x v="5"/>
    <s v="High End"/>
    <x v="1"/>
    <x v="152"/>
    <n v="609"/>
    <x v="2551"/>
    <n v="885146.97408475203"/>
    <n v="3108.0171199998317"/>
    <n v="1892782.4260798974"/>
    <n v="1654.5738127999105"/>
    <n v="1007635.4519951454"/>
    <x v="2551"/>
    <x v="2449"/>
    <m/>
  </r>
  <r>
    <x v="16"/>
    <x v="5"/>
    <s v="High End"/>
    <x v="1"/>
    <x v="95"/>
    <n v="518"/>
    <x v="2552"/>
    <n v="573544.04916966858"/>
    <n v="2533.6254649998614"/>
    <n v="1312417.9908699282"/>
    <n v="1426.397570849922"/>
    <n v="738873.94170025957"/>
    <x v="2552"/>
    <x v="709"/>
    <m/>
  </r>
  <r>
    <x v="16"/>
    <x v="5"/>
    <s v="High End"/>
    <x v="1"/>
    <x v="81"/>
    <n v="504"/>
    <x v="2553"/>
    <n v="530734.71364701143"/>
    <n v="2434.3827959998689"/>
    <n v="1226928.9291839339"/>
    <n v="1381.3377292399257"/>
    <n v="696194.21553692245"/>
    <x v="2553"/>
    <x v="710"/>
    <m/>
  </r>
  <r>
    <x v="16"/>
    <x v="5"/>
    <s v="High End"/>
    <x v="1"/>
    <x v="47"/>
    <n v="344"/>
    <x v="2554"/>
    <n v="204995.2139423888"/>
    <n v="1677.0171599999082"/>
    <n v="576893.90303996846"/>
    <n v="1081.1008403999408"/>
    <n v="371898.68909757969"/>
    <x v="2554"/>
    <x v="2450"/>
    <m/>
  </r>
  <r>
    <x v="16"/>
    <x v="5"/>
    <s v="Low End"/>
    <x v="3"/>
    <x v="31"/>
    <n v="983"/>
    <x v="2555"/>
    <n v="2009762.5871566418"/>
    <n v="3683.6174749998008"/>
    <n v="3620995.9779248042"/>
    <n v="1639.098057749911"/>
    <n v="1611233.3907681624"/>
    <x v="2555"/>
    <x v="2451"/>
    <m/>
  </r>
  <r>
    <x v="16"/>
    <x v="5"/>
    <s v="Low End"/>
    <x v="3"/>
    <x v="62"/>
    <n v="466"/>
    <x v="2556"/>
    <n v="504068.6571883728"/>
    <n v="2331.683539999874"/>
    <n v="1086564.5296399414"/>
    <n v="1249.9911425999323"/>
    <n v="582495.8724515686"/>
    <x v="2556"/>
    <x v="2452"/>
    <m/>
  </r>
  <r>
    <x v="16"/>
    <x v="5"/>
    <s v="Low End"/>
    <x v="3"/>
    <x v="130"/>
    <n v="410"/>
    <x v="2557"/>
    <n v="407805.24003307801"/>
    <n v="2206.2468609998809"/>
    <n v="904561.21300995117"/>
    <n v="1211.5999340899345"/>
    <n v="496755.97297687316"/>
    <x v="2557"/>
    <x v="2428"/>
    <m/>
  </r>
  <r>
    <x v="16"/>
    <x v="5"/>
    <s v="Low End"/>
    <x v="3"/>
    <x v="49"/>
    <n v="344"/>
    <x v="2558"/>
    <n v="253904.52676862627"/>
    <n v="1849.1101759999001"/>
    <n v="636093.90054396563"/>
    <n v="1111.0156214399399"/>
    <n v="382189.37377533934"/>
    <x v="2558"/>
    <x v="2429"/>
    <m/>
  </r>
  <r>
    <x v="16"/>
    <x v="5"/>
    <s v="Low End"/>
    <x v="3"/>
    <x v="130"/>
    <n v="285"/>
    <x v="2559"/>
    <n v="180187.30423199019"/>
    <n v="1707.6779199999066"/>
    <n v="486688.2071999734"/>
    <n v="1075.4417647999412"/>
    <n v="306500.90296798322"/>
    <x v="2559"/>
    <x v="2453"/>
    <m/>
  </r>
  <r>
    <x v="16"/>
    <x v="5"/>
    <s v="High End"/>
    <x v="2"/>
    <x v="156"/>
    <n v="848"/>
    <x v="2560"/>
    <n v="1856798.7815854992"/>
    <n v="4521.3393699997559"/>
    <n v="3834095.7857597931"/>
    <n v="2331.7181652998747"/>
    <n v="1977297.004174294"/>
    <x v="2560"/>
    <x v="2454"/>
    <m/>
  </r>
  <r>
    <x v="16"/>
    <x v="5"/>
    <s v="High End"/>
    <x v="2"/>
    <x v="58"/>
    <n v="800"/>
    <x v="2561"/>
    <n v="1680811.2744719086"/>
    <n v="4369.8951389997619"/>
    <n v="3495916.1111998097"/>
    <n v="2268.8810459098763"/>
    <n v="1815104.8367279011"/>
    <x v="2561"/>
    <x v="2455"/>
    <m/>
  </r>
  <r>
    <x v="16"/>
    <x v="5"/>
    <s v="High End"/>
    <x v="2"/>
    <x v="123"/>
    <n v="397"/>
    <x v="2562"/>
    <n v="283681.5233705045"/>
    <n v="1897.5520359998961"/>
    <n v="753328.15829195874"/>
    <n v="1182.9890048399352"/>
    <n v="469646.63492145424"/>
    <x v="2562"/>
    <x v="2436"/>
    <m/>
  </r>
  <r>
    <x v="16"/>
    <x v="5"/>
    <s v="High End"/>
    <x v="2"/>
    <x v="27"/>
    <n v="323"/>
    <x v="2563"/>
    <n v="173909.56687263062"/>
    <n v="1574.4613279999153"/>
    <n v="508551.00894397264"/>
    <n v="1036.0416163199443"/>
    <n v="334641.44207134203"/>
    <x v="2563"/>
    <x v="2437"/>
    <m/>
  </r>
  <r>
    <x v="16"/>
    <x v="5"/>
    <s v="Low End"/>
    <x v="0"/>
    <x v="97"/>
    <n v="741.31323512883637"/>
    <x v="2564"/>
    <n v="2100509.4931351664"/>
    <n v="4436.5413268022567"/>
    <n v="3288866.8037545611"/>
    <n v="1603.0434292905406"/>
    <n v="1188357.3106193948"/>
    <x v="2564"/>
    <x v="2456"/>
    <m/>
  </r>
  <r>
    <x v="16"/>
    <x v="5"/>
    <s v="Low End"/>
    <x v="0"/>
    <x v="29"/>
    <n v="1052.1484982297904"/>
    <x v="2565"/>
    <n v="3136843.5123926341"/>
    <n v="5210.7326790016486"/>
    <n v="5482464.562888477"/>
    <n v="2229.3631121864291"/>
    <n v="2345621.0504958429"/>
    <x v="2565"/>
    <x v="2457"/>
    <m/>
  </r>
  <r>
    <x v="16"/>
    <x v="5"/>
    <s v="Low End"/>
    <x v="0"/>
    <x v="116"/>
    <n v="916.07232512190433"/>
    <x v="2566"/>
    <n v="2545600.1606277488"/>
    <n v="5620.803190585727"/>
    <n v="5149062.2478524856"/>
    <n v="2841.9831227608438"/>
    <n v="2603462.0872247368"/>
    <x v="2566"/>
    <x v="2458"/>
    <m/>
  </r>
  <r>
    <x v="16"/>
    <x v="5"/>
    <s v="Low End"/>
    <x v="0"/>
    <x v="30"/>
    <n v="857.59864005992085"/>
    <x v="2567"/>
    <n v="1357791.3974132692"/>
    <n v="3901.5588962390143"/>
    <n v="3345971.6035282644"/>
    <n v="2318.3108195881468"/>
    <n v="1988180.2061149953"/>
    <x v="2567"/>
    <x v="2459"/>
    <m/>
  </r>
  <r>
    <x v="16"/>
    <x v="5"/>
    <s v="Low End"/>
    <x v="0"/>
    <x v="127"/>
    <n v="830.39165921652898"/>
    <x v="2568"/>
    <n v="1424414.1992637708"/>
    <n v="4444.1971662829055"/>
    <n v="3690424.2587950584"/>
    <n v="2728.8449183958064"/>
    <n v="2266010.0595312873"/>
    <x v="2568"/>
    <x v="2460"/>
    <m/>
  </r>
  <r>
    <x v="16"/>
    <x v="5"/>
    <s v="Low End"/>
    <x v="0"/>
    <x v="128"/>
    <n v="554.37228445844846"/>
    <x v="2569"/>
    <n v="680443.62097522966"/>
    <n v="3633.255289445528"/>
    <n v="2014176.0348306587"/>
    <n v="2405.8425199923495"/>
    <n v="1333732.413855429"/>
    <x v="2569"/>
    <x v="2461"/>
    <m/>
  </r>
  <r>
    <x v="16"/>
    <x v="5"/>
    <s v="High End"/>
    <x v="1"/>
    <x v="152"/>
    <n v="978.14629631198238"/>
    <x v="2570"/>
    <n v="3560376.536725515"/>
    <n v="5728.284098819342"/>
    <n v="5603099.8754829615"/>
    <n v="2088.3617782527635"/>
    <n v="2042723.3387574465"/>
    <x v="2570"/>
    <x v="2462"/>
    <m/>
  </r>
  <r>
    <x v="16"/>
    <x v="5"/>
    <s v="High End"/>
    <x v="1"/>
    <x v="152"/>
    <n v="1180.5241947272179"/>
    <x v="2571"/>
    <n v="4421553.3640611535"/>
    <n v="6908.4379460907267"/>
    <n v="8155578.1431317106"/>
    <n v="3163.0226603982251"/>
    <n v="3734024.7790705571"/>
    <x v="2571"/>
    <x v="2463"/>
    <m/>
  </r>
  <r>
    <x v="16"/>
    <x v="5"/>
    <s v="High End"/>
    <x v="1"/>
    <x v="95"/>
    <n v="937.95260172583403"/>
    <x v="2572"/>
    <n v="2531193.0185708096"/>
    <n v="5793.5180443741874"/>
    <n v="5434045.3228663346"/>
    <n v="3094.881659216333"/>
    <n v="2902852.304295525"/>
    <x v="2572"/>
    <x v="2464"/>
    <m/>
  </r>
  <r>
    <x v="16"/>
    <x v="5"/>
    <s v="High End"/>
    <x v="1"/>
    <x v="30"/>
    <n v="1191.3529227545923"/>
    <x v="2573"/>
    <n v="2159129.5012192535"/>
    <n v="4044.0642648267344"/>
    <n v="4817907.7817087313"/>
    <n v="2231.730186502562"/>
    <n v="2658778.2804894778"/>
    <x v="2573"/>
    <x v="2465"/>
    <m/>
  </r>
  <r>
    <x v="16"/>
    <x v="5"/>
    <s v="High End"/>
    <x v="1"/>
    <x v="81"/>
    <n v="717.49437658698253"/>
    <x v="2574"/>
    <n v="1466823.4228085228"/>
    <n v="4727.043552680936"/>
    <n v="3391627.1669303235"/>
    <n v="2682.6743273972611"/>
    <n v="1924803.7441218006"/>
    <x v="2574"/>
    <x v="2466"/>
    <m/>
  </r>
  <r>
    <x v="16"/>
    <x v="5"/>
    <s v="High End"/>
    <x v="1"/>
    <x v="110"/>
    <n v="1422.9471303283021"/>
    <x v="2575"/>
    <n v="3731887.5487353755"/>
    <n v="6130.7591148026095"/>
    <n v="8723746.0891424548"/>
    <n v="3508.1124477585886"/>
    <n v="4991858.5404070793"/>
    <x v="2575"/>
    <x v="2467"/>
    <m/>
  </r>
  <r>
    <x v="16"/>
    <x v="5"/>
    <s v="High End"/>
    <x v="1"/>
    <x v="20"/>
    <n v="1020.9759068460606"/>
    <x v="2576"/>
    <n v="1873937.6376264931"/>
    <n v="4453.4415228131284"/>
    <n v="4546856.4973400347"/>
    <n v="2618.0038547340137"/>
    <n v="2672918.8597135413"/>
    <x v="2576"/>
    <x v="2468"/>
    <m/>
  </r>
  <r>
    <x v="16"/>
    <x v="5"/>
    <s v="High End"/>
    <x v="1"/>
    <x v="119"/>
    <n v="967.36753822698552"/>
    <x v="2577"/>
    <n v="2174984.0595104578"/>
    <n v="5536.8875672889844"/>
    <n v="5356205.2954079472"/>
    <n v="3288.5342025515024"/>
    <n v="3181221.2358974894"/>
    <x v="2577"/>
    <x v="2469"/>
    <m/>
  </r>
  <r>
    <x v="16"/>
    <x v="5"/>
    <s v="High End"/>
    <x v="1"/>
    <x v="47"/>
    <n v="469.58572751273493"/>
    <x v="2578"/>
    <n v="371719.36344445369"/>
    <n v="2377.9112058490705"/>
    <n v="1116633.1635593206"/>
    <n v="1586.3212113802269"/>
    <n v="744913.80011486693"/>
    <x v="2578"/>
    <x v="2470"/>
    <m/>
  </r>
  <r>
    <x v="16"/>
    <x v="5"/>
    <s v="Low End"/>
    <x v="3"/>
    <x v="31"/>
    <n v="1393.1383819348443"/>
    <x v="2579"/>
    <n v="4147252.3612027513"/>
    <n v="4869.6966591343962"/>
    <n v="6784161.3242200101"/>
    <n v="1892.7832275750079"/>
    <n v="2636908.9630172588"/>
    <x v="2579"/>
    <x v="2471"/>
    <m/>
  </r>
  <r>
    <x v="16"/>
    <x v="5"/>
    <s v="Low End"/>
    <x v="3"/>
    <x v="130"/>
    <n v="809.38332832973617"/>
    <x v="2580"/>
    <n v="1615304.8937780985"/>
    <n v="4549.994164550043"/>
    <n v="3682689.420784391"/>
    <n v="2554.2712020923382"/>
    <n v="2067384.5270062925"/>
    <x v="2580"/>
    <x v="2472"/>
    <m/>
  </r>
  <r>
    <x v="16"/>
    <x v="5"/>
    <s v="Low End"/>
    <x v="3"/>
    <x v="62"/>
    <n v="793.65219957221098"/>
    <x v="2581"/>
    <n v="1753880.9954302802"/>
    <n v="5220.4176121827841"/>
    <n v="4143195.920594376"/>
    <n v="3010.5314726677102"/>
    <n v="2389314.9251640961"/>
    <x v="2581"/>
    <x v="2473"/>
    <m/>
  </r>
  <r>
    <x v="16"/>
    <x v="5"/>
    <s v="Low End"/>
    <x v="3"/>
    <x v="130"/>
    <n v="522.90167415958103"/>
    <x v="2582"/>
    <n v="596632.15560400125"/>
    <n v="3347.9941411284008"/>
    <n v="1750671.7414725095"/>
    <n v="2206.9915682012411"/>
    <n v="1154039.5858685081"/>
    <x v="2582"/>
    <x v="2474"/>
    <m/>
  </r>
  <r>
    <x v="16"/>
    <x v="5"/>
    <s v="High End"/>
    <x v="2"/>
    <x v="29"/>
    <n v="1384.4184385193996"/>
    <x v="2583"/>
    <n v="4856049.4158725459"/>
    <n v="7165.4773790298623"/>
    <n v="9920019.0043226015"/>
    <n v="3657.8316551936732"/>
    <n v="5063969.5884500556"/>
    <x v="2583"/>
    <x v="2475"/>
    <m/>
  </r>
  <r>
    <x v="16"/>
    <x v="5"/>
    <s v="High End"/>
    <x v="2"/>
    <x v="70"/>
    <n v="897.14115113519006"/>
    <x v="2584"/>
    <n v="2226784.1522586253"/>
    <n v="5175.8129166147528"/>
    <n v="4643434.7580721444"/>
    <n v="2693.723950523985"/>
    <n v="2416650.6058135191"/>
    <x v="2584"/>
    <x v="2476"/>
    <m/>
  </r>
  <r>
    <x v="16"/>
    <x v="5"/>
    <s v="High End"/>
    <x v="2"/>
    <x v="61"/>
    <n v="591.52491971299492"/>
    <x v="2585"/>
    <n v="780172.27691119548"/>
    <n v="3041.622619061262"/>
    <n v="1799195.5755374422"/>
    <n v="1722.7056116598978"/>
    <n v="1019023.2986262467"/>
    <x v="2585"/>
    <x v="2477"/>
    <m/>
  </r>
  <r>
    <x v="17"/>
    <x v="0"/>
    <s v="High End"/>
    <x v="2"/>
    <x v="8"/>
    <n v="1782.626976684149"/>
    <x v="2586"/>
    <n v="6872450.5239695283"/>
    <n v="8986.6880836018554"/>
    <n v="16019912.608874645"/>
    <n v="5131.4504966822842"/>
    <n v="9147462.0849051178"/>
    <x v="2586"/>
    <x v="2478"/>
    <m/>
  </r>
  <r>
    <x v="17"/>
    <x v="0"/>
    <s v="High End"/>
    <x v="2"/>
    <x v="96"/>
    <n v="1385.4047006536957"/>
    <x v="2587"/>
    <n v="3935502.6911715036"/>
    <n v="6706.4758301162574"/>
    <n v="9291183.1398634594"/>
    <n v="3865.7876981108166"/>
    <n v="5355680.4486919558"/>
    <x v="2587"/>
    <x v="2479"/>
    <m/>
  </r>
  <r>
    <x v="17"/>
    <x v="0"/>
    <s v="High End"/>
    <x v="2"/>
    <x v="9"/>
    <n v="583.42201120670916"/>
    <x v="2588"/>
    <n v="974630.73996457737"/>
    <n v="3968.4989659828771"/>
    <n v="2315309.6482054759"/>
    <n v="2297.9573661746704"/>
    <n v="1340678.9082408985"/>
    <x v="2588"/>
    <x v="2480"/>
    <m/>
  </r>
  <r>
    <x v="17"/>
    <x v="0"/>
    <s v="High End"/>
    <x v="2"/>
    <x v="61"/>
    <n v="1617.381213136782"/>
    <x v="2589"/>
    <n v="6171473.3126989463"/>
    <n v="9634.8481250309487"/>
    <n v="15583222.348851206"/>
    <n v="5819.1284526539803"/>
    <n v="9411749.0361522585"/>
    <x v="2589"/>
    <x v="2481"/>
    <m/>
  </r>
  <r>
    <x v="17"/>
    <x v="0"/>
    <s v="High End"/>
    <x v="2"/>
    <x v="60"/>
    <n v="1244.8954414362734"/>
    <x v="2590"/>
    <n v="3398790.3662352264"/>
    <n v="7115.7293173893559"/>
    <n v="8858338.9897124544"/>
    <n v="4385.5479277668346"/>
    <n v="5459548.623477228"/>
    <x v="2590"/>
    <x v="2482"/>
    <m/>
  </r>
  <r>
    <x v="17"/>
    <x v="0"/>
    <s v="High End"/>
    <x v="2"/>
    <x v="27"/>
    <n v="441.14101192172529"/>
    <x v="2591"/>
    <n v="360946.77483150963"/>
    <n v="2548.7825558559853"/>
    <n v="1124372.5158587506"/>
    <n v="1730.5707707872352"/>
    <n v="763425.74102724087"/>
    <x v="2591"/>
    <x v="2483"/>
    <m/>
  </r>
  <r>
    <x v="17"/>
    <x v="0"/>
    <s v="Low End"/>
    <x v="0"/>
    <x v="29"/>
    <n v="1221.005475799353"/>
    <x v="2592"/>
    <n v="4986674.175328101"/>
    <n v="6788.0416081131007"/>
    <n v="8288235.9734599423"/>
    <n v="2703.9696902017695"/>
    <n v="3301561.7981318412"/>
    <x v="2592"/>
    <x v="2484"/>
    <m/>
  </r>
  <r>
    <x v="17"/>
    <x v="0"/>
    <s v="Low End"/>
    <x v="0"/>
    <x v="97"/>
    <n v="810.69237121769129"/>
    <x v="2593"/>
    <n v="1895271.6971899902"/>
    <n v="4010.7836873960732"/>
    <n v="3251511.7379763583"/>
    <n v="1672.9404259093285"/>
    <n v="1356240.0407863681"/>
    <x v="2593"/>
    <x v="2485"/>
    <m/>
  </r>
  <r>
    <x v="17"/>
    <x v="0"/>
    <s v="Low End"/>
    <x v="0"/>
    <x v="30"/>
    <n v="1074.8022279456541"/>
    <x v="2594"/>
    <n v="2792117.291713838"/>
    <n v="4769.6620298999733"/>
    <n v="5126443.3762842817"/>
    <n v="2171.8656920094104"/>
    <n v="2334326.0845704437"/>
    <x v="2594"/>
    <x v="2486"/>
    <m/>
  </r>
  <r>
    <x v="17"/>
    <x v="0"/>
    <s v="Low End"/>
    <x v="0"/>
    <x v="116"/>
    <n v="584.36468940011832"/>
    <x v="2595"/>
    <n v="920126.71379418927"/>
    <n v="3483.5361133334077"/>
    <n v="2035655.4988821722"/>
    <n v="1908.9599445735385"/>
    <n v="1115528.7850879829"/>
    <x v="2595"/>
    <x v="2487"/>
    <m/>
  </r>
  <r>
    <x v="17"/>
    <x v="0"/>
    <s v="Low End"/>
    <x v="0"/>
    <x v="127"/>
    <n v="541.02101984624323"/>
    <x v="2596"/>
    <n v="668088.72563102155"/>
    <n v="2800.1499559245176"/>
    <n v="1514939.9848766956"/>
    <n v="1565.2834699220132"/>
    <n v="846851.25924567401"/>
    <x v="2596"/>
    <x v="2488"/>
    <m/>
  </r>
  <r>
    <x v="17"/>
    <x v="0"/>
    <s v="Low End"/>
    <x v="0"/>
    <x v="128"/>
    <n v="428.10767975591955"/>
    <x v="2597"/>
    <n v="348195.03930872463"/>
    <n v="2526.4866024304597"/>
    <n v="1081608.3173009204"/>
    <n v="1713.1514165089088"/>
    <n v="733413.27799219568"/>
    <x v="2597"/>
    <x v="2489"/>
    <m/>
  </r>
  <r>
    <x v="17"/>
    <x v="0"/>
    <s v="High End"/>
    <x v="1"/>
    <x v="152"/>
    <n v="906.74632728644031"/>
    <x v="2598"/>
    <n v="3099854.5097747454"/>
    <n v="5348.4138405033491"/>
    <n v="4849654.6066843765"/>
    <n v="1929.7570271347472"/>
    <n v="1749800.096909631"/>
    <x v="2598"/>
    <x v="2490"/>
    <m/>
  </r>
  <r>
    <x v="17"/>
    <x v="0"/>
    <s v="High End"/>
    <x v="1"/>
    <x v="95"/>
    <n v="799.41714686663408"/>
    <x v="2599"/>
    <n v="2123052.6608072673"/>
    <n v="5082.9797688560839"/>
    <n v="4063421.1843997538"/>
    <n v="2427.2290520635979"/>
    <n v="1940368.5235924865"/>
    <x v="2599"/>
    <x v="2491"/>
    <m/>
  </r>
  <r>
    <x v="17"/>
    <x v="0"/>
    <s v="High End"/>
    <x v="1"/>
    <x v="152"/>
    <n v="1245.0654040933737"/>
    <x v="2600"/>
    <n v="5033943.2865804071"/>
    <n v="7847.7946291848111"/>
    <n v="9771017.5912277941"/>
    <n v="3804.6790867960945"/>
    <n v="4737074.304647387"/>
    <x v="2600"/>
    <x v="2492"/>
    <m/>
  </r>
  <r>
    <x v="17"/>
    <x v="0"/>
    <s v="High End"/>
    <x v="1"/>
    <x v="119"/>
    <n v="1030.3660663703654"/>
    <x v="2601"/>
    <n v="2757759.9694991698"/>
    <n v="5195.6101442632607"/>
    <n v="5353380.3867385024"/>
    <n v="2519.1245150209907"/>
    <n v="2595620.4172393326"/>
    <x v="2601"/>
    <x v="2493"/>
    <m/>
  </r>
  <r>
    <x v="17"/>
    <x v="0"/>
    <s v="High End"/>
    <x v="1"/>
    <x v="30"/>
    <n v="864.33965736954224"/>
    <x v="2602"/>
    <n v="1623026.8075167937"/>
    <n v="4095.6177672924637"/>
    <n v="3540004.8576981775"/>
    <n v="2217.8527085235819"/>
    <n v="1916978.0501813837"/>
    <x v="2602"/>
    <x v="2494"/>
    <m/>
  </r>
  <r>
    <x v="17"/>
    <x v="0"/>
    <s v="High End"/>
    <x v="1"/>
    <x v="81"/>
    <n v="837.22629437910291"/>
    <x v="2603"/>
    <n v="1918957.3864153172"/>
    <n v="5023.4138604680056"/>
    <n v="4205734.1715322519"/>
    <n v="2731.372390558799"/>
    <n v="2286776.7851169347"/>
    <x v="2603"/>
    <x v="2495"/>
    <m/>
  </r>
  <r>
    <x v="17"/>
    <x v="0"/>
    <s v="High End"/>
    <x v="1"/>
    <x v="20"/>
    <n v="922.82432970003811"/>
    <x v="2604"/>
    <n v="1917537.8995261362"/>
    <n v="4791.4508425278655"/>
    <n v="4421667.4120464604"/>
    <n v="2713.5495152520366"/>
    <n v="2504129.5125203244"/>
    <x v="2604"/>
    <x v="2496"/>
    <m/>
  </r>
  <r>
    <x v="17"/>
    <x v="0"/>
    <s v="High End"/>
    <x v="1"/>
    <x v="110"/>
    <n v="942.08812688916521"/>
    <x v="2605"/>
    <n v="2185706.9080062043"/>
    <n v="5636.9662338278777"/>
    <n v="5310518.9605643777"/>
    <n v="3316.8999410665547"/>
    <n v="3124812.0525581734"/>
    <x v="2605"/>
    <x v="2497"/>
    <m/>
  </r>
  <r>
    <x v="17"/>
    <x v="0"/>
    <s v="High End"/>
    <x v="1"/>
    <x v="47"/>
    <n v="798.69318311531572"/>
    <x v="2606"/>
    <n v="1075672.5027381801"/>
    <n v="4248.6643933212545"/>
    <n v="3393379.2882904545"/>
    <n v="2901.8737539639706"/>
    <n v="2317706.7855522744"/>
    <x v="2606"/>
    <x v="2498"/>
    <m/>
  </r>
  <r>
    <x v="17"/>
    <x v="0"/>
    <s v="Low End"/>
    <x v="3"/>
    <x v="31"/>
    <n v="1668.1663162684995"/>
    <x v="2607"/>
    <n v="4411618.3243517326"/>
    <n v="4080.9859475918461"/>
    <n v="6807763.2949378015"/>
    <n v="1436.3945292613125"/>
    <n v="2396144.9705860689"/>
    <x v="2607"/>
    <x v="2499"/>
    <m/>
  </r>
  <r>
    <x v="17"/>
    <x v="0"/>
    <s v="Low End"/>
    <x v="3"/>
    <x v="62"/>
    <n v="894.48675306247401"/>
    <x v="2608"/>
    <n v="1818446.7682371719"/>
    <n v="5466.4129330362039"/>
    <n v="4889633.9553702688"/>
    <n v="3433.4630184496373"/>
    <n v="3071187.1871330971"/>
    <x v="2608"/>
    <x v="2500"/>
    <m/>
  </r>
  <r>
    <x v="17"/>
    <x v="0"/>
    <s v="Low End"/>
    <x v="3"/>
    <x v="130"/>
    <n v="992.31147268746258"/>
    <x v="2609"/>
    <n v="1986023.3830160932"/>
    <n v="5670.8749964525923"/>
    <n v="5627274.3191563813"/>
    <n v="3669.4637080822431"/>
    <n v="3641250.9361402881"/>
    <x v="2609"/>
    <x v="2501"/>
    <m/>
  </r>
  <r>
    <x v="17"/>
    <x v="0"/>
    <s v="Low End"/>
    <x v="3"/>
    <x v="130"/>
    <n v="518.15133529400794"/>
    <x v="2610"/>
    <n v="467943.71937122638"/>
    <n v="2750.8100544554268"/>
    <n v="1425335.9028562622"/>
    <n v="1847.7076449910044"/>
    <n v="957392.18348503578"/>
    <x v="2610"/>
    <x v="2502"/>
    <m/>
  </r>
  <r>
    <x v="17"/>
    <x v="0"/>
    <s v="High End"/>
    <x v="2"/>
    <x v="8"/>
    <n v="1841.6055503424411"/>
    <x v="2611"/>
    <n v="6516132.3968170397"/>
    <n v="7066.9601197593565"/>
    <n v="13014552.980597513"/>
    <n v="3528.6712632746526"/>
    <n v="6498420.5837804731"/>
    <x v="2611"/>
    <x v="2503"/>
    <m/>
  </r>
  <r>
    <x v="17"/>
    <x v="0"/>
    <s v="High End"/>
    <x v="2"/>
    <x v="70"/>
    <n v="924.1631957327395"/>
    <x v="2612"/>
    <n v="2586466.2815786968"/>
    <n v="5696.9764016786467"/>
    <n v="5264935.9173893407"/>
    <n v="2898.2647742068666"/>
    <n v="2678469.6358106439"/>
    <x v="2612"/>
    <x v="2504"/>
    <m/>
  </r>
  <r>
    <x v="17"/>
    <x v="0"/>
    <s v="High End"/>
    <x v="2"/>
    <x v="61"/>
    <n v="1376.3183960376705"/>
    <x v="2613"/>
    <n v="3832087.852624116"/>
    <n v="5680.3670816512613"/>
    <n v="7817993.7107234467"/>
    <n v="2896.0637811530314"/>
    <n v="3985905.8580993307"/>
    <x v="2613"/>
    <x v="2505"/>
    <m/>
  </r>
  <r>
    <x v="17"/>
    <x v="0"/>
    <s v="High End"/>
    <x v="2"/>
    <x v="96"/>
    <n v="1455.8562237895817"/>
    <x v="2614"/>
    <n v="5267663.0214148248"/>
    <n v="8091.0454411120154"/>
    <n v="11779398.862407248"/>
    <n v="4472.7877207836018"/>
    <n v="6511735.8409924237"/>
    <x v="2614"/>
    <x v="2506"/>
    <m/>
  </r>
  <r>
    <x v="17"/>
    <x v="0"/>
    <s v="High End"/>
    <x v="2"/>
    <x v="29"/>
    <n v="1379.7393836376459"/>
    <x v="2615"/>
    <n v="4893820.602609802"/>
    <n v="8161.4376205974986"/>
    <n v="11260656.912240287"/>
    <n v="4614.5209632593751"/>
    <n v="6366836.3096304853"/>
    <x v="2615"/>
    <x v="2507"/>
    <m/>
  </r>
  <r>
    <x v="17"/>
    <x v="0"/>
    <s v="High End"/>
    <x v="2"/>
    <x v="60"/>
    <n v="980.554256477065"/>
    <x v="2616"/>
    <n v="2553984.0515947593"/>
    <n v="6218.8213469256707"/>
    <n v="6097891.7419984005"/>
    <n v="3614.1882685168202"/>
    <n v="3543907.6904036412"/>
    <x v="2616"/>
    <x v="2508"/>
    <m/>
  </r>
  <r>
    <x v="17"/>
    <x v="0"/>
    <s v="High End"/>
    <x v="2"/>
    <x v="61"/>
    <n v="764.33588835769456"/>
    <x v="2617"/>
    <n v="1488426.9456945567"/>
    <n v="4973.5873733124918"/>
    <n v="3801491.3233054159"/>
    <n v="3026.240704961363"/>
    <n v="2313064.3776108595"/>
    <x v="2617"/>
    <x v="2509"/>
    <m/>
  </r>
  <r>
    <x v="17"/>
    <x v="1"/>
    <s v="High End"/>
    <x v="2"/>
    <x v="9"/>
    <n v="858.19090417248481"/>
    <x v="2618"/>
    <n v="1654888.1792758503"/>
    <n v="5040.1785005947913"/>
    <n v="4325435.3446161626"/>
    <n v="3111.8334537877699"/>
    <n v="2670547.1653403123"/>
    <x v="2618"/>
    <x v="2510"/>
    <m/>
  </r>
  <r>
    <x v="17"/>
    <x v="1"/>
    <s v="High End"/>
    <x v="2"/>
    <x v="27"/>
    <n v="437.79938716244203"/>
    <x v="2619"/>
    <n v="398780.52915745461"/>
    <n v="2855.706492751689"/>
    <n v="1250226.5524424962"/>
    <n v="1944.8314644833415"/>
    <n v="851446.02328504156"/>
    <x v="2619"/>
    <x v="2511"/>
    <m/>
  </r>
  <r>
    <x v="17"/>
    <x v="1"/>
    <s v="Low End"/>
    <x v="0"/>
    <x v="29"/>
    <n v="1350.2525909025771"/>
    <x v="2620"/>
    <n v="5634370.7960091792"/>
    <n v="6413.5976629791312"/>
    <n v="8659976.8614442851"/>
    <n v="2240.7704201571933"/>
    <n v="3025606.0654351059"/>
    <x v="2620"/>
    <x v="2512"/>
    <m/>
  </r>
  <r>
    <x v="17"/>
    <x v="1"/>
    <s v="Low End"/>
    <x v="0"/>
    <x v="97"/>
    <n v="960.60150156941461"/>
    <x v="2621"/>
    <n v="2797799.8398892609"/>
    <n v="5305.2942648274066"/>
    <n v="5096273.6370608099"/>
    <n v="2392.744330938835"/>
    <n v="2298473.7971715489"/>
    <x v="2621"/>
    <x v="2513"/>
    <m/>
  </r>
  <r>
    <x v="17"/>
    <x v="1"/>
    <s v="Low End"/>
    <x v="0"/>
    <x v="116"/>
    <n v="795.97297863464087"/>
    <x v="2622"/>
    <n v="2092176.3118721957"/>
    <n v="5208.1187993619569"/>
    <n v="4145521.8338112063"/>
    <n v="2579.6673719517253"/>
    <n v="2053345.5219390106"/>
    <x v="2622"/>
    <x v="2514"/>
    <m/>
  </r>
  <r>
    <x v="17"/>
    <x v="1"/>
    <s v="Low End"/>
    <x v="0"/>
    <x v="30"/>
    <n v="1065.6632858086136"/>
    <x v="2623"/>
    <n v="3604258.3386807446"/>
    <n v="7017.7488812285901"/>
    <n v="7478557.331749782"/>
    <n v="3635.5751808877053"/>
    <n v="3874298.9930690373"/>
    <x v="2623"/>
    <x v="2515"/>
    <m/>
  </r>
  <r>
    <x v="17"/>
    <x v="1"/>
    <s v="Low End"/>
    <x v="0"/>
    <x v="127"/>
    <n v="632.79561673571766"/>
    <x v="2624"/>
    <n v="1133191.346657481"/>
    <n v="3967.5883877488395"/>
    <n v="2510672.5407789988"/>
    <n v="2176.8184824466198"/>
    <n v="1377481.1941215177"/>
    <x v="2624"/>
    <x v="2516"/>
    <m/>
  </r>
  <r>
    <x v="17"/>
    <x v="1"/>
    <s v="Low End"/>
    <x v="0"/>
    <x v="128"/>
    <n v="780.29101913573436"/>
    <x v="2625"/>
    <n v="1090816.2919188635"/>
    <n v="4150.7084226890083"/>
    <n v="3238760.505275283"/>
    <n v="2752.7475783785444"/>
    <n v="2147944.2133564195"/>
    <x v="2625"/>
    <x v="2517"/>
    <m/>
  </r>
  <r>
    <x v="17"/>
    <x v="1"/>
    <s v="High End"/>
    <x v="1"/>
    <x v="152"/>
    <n v="1282.7634934509265"/>
    <x v="2626"/>
    <n v="5844354.1353597371"/>
    <n v="8176.6938280593113"/>
    <n v="10488764.339759991"/>
    <n v="3620.6286101155956"/>
    <n v="4644410.2044002535"/>
    <x v="2626"/>
    <x v="2518"/>
    <m/>
  </r>
  <r>
    <x v="17"/>
    <x v="1"/>
    <s v="High End"/>
    <x v="1"/>
    <x v="95"/>
    <n v="754.18872865495439"/>
    <x v="2627"/>
    <n v="1908839.1917863023"/>
    <n v="4587.5714685712892"/>
    <n v="3459894.6934955227"/>
    <n v="2056.5880167361092"/>
    <n v="1551055.5017092205"/>
    <x v="2627"/>
    <x v="2519"/>
    <m/>
  </r>
  <r>
    <x v="17"/>
    <x v="1"/>
    <s v="High End"/>
    <x v="1"/>
    <x v="152"/>
    <n v="1167.7211366232118"/>
    <x v="2628"/>
    <n v="4389337.3207773678"/>
    <n v="7002.0516262563015"/>
    <n v="8176443.6837064167"/>
    <n v="3243.1598985015489"/>
    <n v="3787106.3629290489"/>
    <x v="2628"/>
    <x v="2520"/>
    <m/>
  </r>
  <r>
    <x v="17"/>
    <x v="1"/>
    <s v="High End"/>
    <x v="1"/>
    <x v="20"/>
    <n v="952.45154312071588"/>
    <x v="2629"/>
    <n v="2766259.6731641004"/>
    <n v="6131.6076376116853"/>
    <n v="5840059.1562540168"/>
    <n v="3227.2502525625455"/>
    <n v="3073799.4830899164"/>
    <x v="2629"/>
    <x v="2521"/>
    <m/>
  </r>
  <r>
    <x v="17"/>
    <x v="1"/>
    <s v="High End"/>
    <x v="1"/>
    <x v="119"/>
    <n v="1235.6191429397941"/>
    <x v="2630"/>
    <n v="3578102.7905910984"/>
    <n v="6316.99739076477"/>
    <n v="7805402.9019296803"/>
    <n v="3421.1999186747453"/>
    <n v="4227300.1113385819"/>
    <x v="2630"/>
    <x v="2522"/>
    <m/>
  </r>
  <r>
    <x v="17"/>
    <x v="1"/>
    <s v="High End"/>
    <x v="1"/>
    <x v="81"/>
    <n v="946.60261933315746"/>
    <x v="2631"/>
    <n v="2687170.9495697138"/>
    <n v="6280.4547845938232"/>
    <n v="5945094.9496999746"/>
    <n v="3441.7018647437653"/>
    <n v="3257924.0001302608"/>
    <x v="2631"/>
    <x v="2523"/>
    <m/>
  </r>
  <r>
    <x v="17"/>
    <x v="1"/>
    <s v="High End"/>
    <x v="1"/>
    <x v="110"/>
    <n v="855.14623539147294"/>
    <x v="2632"/>
    <n v="1938161.3771892139"/>
    <n v="5057.7476870084483"/>
    <n v="4325113.8941052044"/>
    <n v="2791.2799216420335"/>
    <n v="2386952.5169159905"/>
    <x v="2632"/>
    <x v="2524"/>
    <m/>
  </r>
  <r>
    <x v="17"/>
    <x v="1"/>
    <s v="High End"/>
    <x v="1"/>
    <x v="30"/>
    <n v="1081.019976296293"/>
    <x v="2633"/>
    <n v="3098576.5313790562"/>
    <n v="7436.1160345257495"/>
    <n v="8038589.9793795096"/>
    <n v="4569.7707316432261"/>
    <n v="4940013.4480004534"/>
    <x v="2633"/>
    <x v="2525"/>
    <m/>
  </r>
  <r>
    <x v="17"/>
    <x v="1"/>
    <s v="High End"/>
    <x v="1"/>
    <x v="47"/>
    <n v="465.13021911015011"/>
    <x v="2634"/>
    <n v="398556.1186114265"/>
    <n v="2584.6186222131832"/>
    <n v="1202184.2260661921"/>
    <n v="1727.7486485229936"/>
    <n v="803628.10745476559"/>
    <x v="2634"/>
    <x v="2526"/>
    <m/>
  </r>
  <r>
    <x v="17"/>
    <x v="1"/>
    <s v="Low End"/>
    <x v="3"/>
    <x v="31"/>
    <n v="1657.4456396887258"/>
    <x v="2635"/>
    <n v="5175696.7466216767"/>
    <n v="7002.1514221398138"/>
    <n v="11605685.343065845"/>
    <n v="3879.4567028163547"/>
    <n v="6429988.5964441681"/>
    <x v="2635"/>
    <x v="2527"/>
    <m/>
  </r>
  <r>
    <x v="17"/>
    <x v="1"/>
    <s v="Low End"/>
    <x v="3"/>
    <x v="62"/>
    <n v="786.69648842881327"/>
    <x v="2636"/>
    <n v="1453989.622671786"/>
    <n v="4152.5712813062355"/>
    <n v="3266813.2449539532"/>
    <n v="2304.3494523570716"/>
    <n v="1812823.6222821672"/>
    <x v="2636"/>
    <x v="2528"/>
    <m/>
  </r>
  <r>
    <x v="17"/>
    <x v="1"/>
    <s v="Low End"/>
    <x v="3"/>
    <x v="130"/>
    <n v="875.15950888954603"/>
    <x v="2637"/>
    <n v="1670177.7419504351"/>
    <n v="5101.153111622878"/>
    <n v="4464322.6519382577"/>
    <n v="3192.726447700029"/>
    <n v="2794144.9099878226"/>
    <x v="2637"/>
    <x v="2529"/>
    <m/>
  </r>
  <r>
    <x v="17"/>
    <x v="1"/>
    <s v="Low End"/>
    <x v="3"/>
    <x v="130"/>
    <n v="537.21363802822862"/>
    <x v="2638"/>
    <n v="485184.90637237788"/>
    <n v="2733.6047630036469"/>
    <n v="1468529.7596644829"/>
    <n v="1830.4540013193666"/>
    <n v="983344.85329210502"/>
    <x v="2638"/>
    <x v="2530"/>
    <m/>
  </r>
  <r>
    <x v="17"/>
    <x v="1"/>
    <s v="High End"/>
    <x v="2"/>
    <x v="61"/>
    <n v="1881.4045774532754"/>
    <x v="2639"/>
    <n v="6539564.1523422478"/>
    <n v="6353.8010303270821"/>
    <n v="11954070.34268471"/>
    <n v="2877.9063552995585"/>
    <n v="5414506.1903424626"/>
    <x v="2639"/>
    <x v="2531"/>
    <m/>
  </r>
  <r>
    <x v="17"/>
    <x v="1"/>
    <s v="High End"/>
    <x v="2"/>
    <x v="70"/>
    <n v="1019.4844920120624"/>
    <x v="2640"/>
    <n v="3516401.636338105"/>
    <n v="6919.7165845810032"/>
    <n v="7054543.7470990075"/>
    <n v="3470.5207764151451"/>
    <n v="3538142.1107609025"/>
    <x v="2640"/>
    <x v="2532"/>
    <m/>
  </r>
  <r>
    <x v="17"/>
    <x v="1"/>
    <s v="High End"/>
    <x v="2"/>
    <x v="29"/>
    <n v="1244.4478606857383"/>
    <x v="2641"/>
    <n v="4385876.3058699146"/>
    <n v="7307.2484420874507"/>
    <n v="9093489.6912549213"/>
    <n v="3782.8932284804064"/>
    <n v="4707613.3853850067"/>
    <x v="2641"/>
    <x v="2533"/>
    <m/>
  </r>
  <r>
    <x v="17"/>
    <x v="1"/>
    <s v="High End"/>
    <x v="2"/>
    <x v="9"/>
    <n v="828.688542869402"/>
    <x v="2642"/>
    <n v="1715762.0234349256"/>
    <n v="4522.0454520410021"/>
    <n v="3747367.2564410642"/>
    <n v="2451.5908304603067"/>
    <n v="2031605.2330061386"/>
    <x v="2642"/>
    <x v="2534"/>
    <m/>
  </r>
  <r>
    <x v="17"/>
    <x v="2"/>
    <s v="High End"/>
    <x v="2"/>
    <x v="61"/>
    <n v="620.14023000316899"/>
    <x v="2643"/>
    <n v="950217.52933037234"/>
    <n v="3497.166897062622"/>
    <n v="2168733.8839038834"/>
    <n v="1964.9045419409156"/>
    <n v="1218516.3545735111"/>
    <x v="2643"/>
    <x v="2535"/>
    <m/>
  </r>
  <r>
    <x v="17"/>
    <x v="2"/>
    <s v="High End"/>
    <x v="2"/>
    <x v="60"/>
    <n v="1044.5859660650999"/>
    <x v="2644"/>
    <n v="2550227.6887964103"/>
    <n v="5641.0192124011219"/>
    <n v="5892529.5035778154"/>
    <n v="3199.6426559047877"/>
    <n v="3342301.814781405"/>
    <x v="2644"/>
    <x v="2536"/>
    <m/>
  </r>
  <r>
    <x v="17"/>
    <x v="2"/>
    <s v="High End"/>
    <x v="2"/>
    <x v="8"/>
    <n v="1385.43285625771"/>
    <x v="2645"/>
    <n v="4253452.6281310515"/>
    <n v="7113.0816728882546"/>
    <n v="9854697.0588639453"/>
    <n v="4042.9562540207166"/>
    <n v="5601244.4307328938"/>
    <x v="2645"/>
    <x v="2537"/>
    <m/>
  </r>
  <r>
    <x v="17"/>
    <x v="2"/>
    <s v="High End"/>
    <x v="2"/>
    <x v="96"/>
    <n v="1092.9103782179161"/>
    <x v="2646"/>
    <n v="3328839.5330494479"/>
    <n v="7218.3215516778482"/>
    <n v="7888978.5371427722"/>
    <n v="4172.4729629972226"/>
    <n v="4560139.0040933248"/>
    <x v="2646"/>
    <x v="2538"/>
    <m/>
  </r>
  <r>
    <x v="17"/>
    <x v="2"/>
    <s v="High End"/>
    <x v="2"/>
    <x v="27"/>
    <n v="705.87422781260079"/>
    <x v="2647"/>
    <n v="912302.399188312"/>
    <n v="4127.9156178813755"/>
    <n v="2913789.249247591"/>
    <n v="2835.472342235229"/>
    <n v="2001486.850059279"/>
    <x v="2647"/>
    <x v="2539"/>
    <m/>
  </r>
  <r>
    <x v="17"/>
    <x v="2"/>
    <s v="Low End"/>
    <x v="0"/>
    <x v="30"/>
    <n v="894.48648353448368"/>
    <x v="2648"/>
    <n v="2992613.4427996497"/>
    <n v="5346.9259018894963"/>
    <n v="4782752.9477005834"/>
    <n v="2001.3041424923013"/>
    <n v="1790139.5049009337"/>
    <x v="2648"/>
    <x v="2540"/>
    <m/>
  </r>
  <r>
    <x v="17"/>
    <x v="2"/>
    <s v="Low End"/>
    <x v="0"/>
    <x v="29"/>
    <n v="1148.827695303456"/>
    <x v="2649"/>
    <n v="5323505.7782414658"/>
    <n v="7432.9386457312166"/>
    <n v="8539165.7737073861"/>
    <n v="2799.0794516983869"/>
    <n v="3215659.9954659203"/>
    <x v="2649"/>
    <x v="2541"/>
    <m/>
  </r>
  <r>
    <x v="17"/>
    <x v="2"/>
    <s v="Low End"/>
    <x v="0"/>
    <x v="97"/>
    <n v="1011.4077519950971"/>
    <x v="2650"/>
    <n v="3688296.005895427"/>
    <n v="6659.0975580412542"/>
    <n v="6735062.8914945452"/>
    <n v="3012.402148974124"/>
    <n v="3046766.8855991182"/>
    <x v="2650"/>
    <x v="2542"/>
    <m/>
  </r>
  <r>
    <x v="17"/>
    <x v="2"/>
    <s v="Low End"/>
    <x v="0"/>
    <x v="116"/>
    <n v="738.85991777077709"/>
    <x v="2651"/>
    <n v="1656852.9720720311"/>
    <n v="4656.4209045933758"/>
    <n v="3440442.7666739891"/>
    <n v="2413.9755746708356"/>
    <n v="1783589.794601958"/>
    <x v="2651"/>
    <x v="2543"/>
    <m/>
  </r>
  <r>
    <x v="17"/>
    <x v="2"/>
    <s v="Low End"/>
    <x v="0"/>
    <x v="127"/>
    <n v="751.24015540342589"/>
    <x v="2652"/>
    <n v="1435653.6844438834"/>
    <n v="4411.4448596625698"/>
    <n v="3314054.5219265535"/>
    <n v="2500.3999373195697"/>
    <n v="1878400.8374826701"/>
    <x v="2652"/>
    <x v="2544"/>
    <m/>
  </r>
  <r>
    <x v="17"/>
    <x v="2"/>
    <s v="Low End"/>
    <x v="0"/>
    <x v="128"/>
    <n v="759.07932774045514"/>
    <x v="2653"/>
    <n v="1038792.2014003866"/>
    <n v="4297.6049607718523"/>
    <n v="3262223.0845167427"/>
    <n v="2929.1153135928807"/>
    <n v="2223430.8831163561"/>
    <x v="2653"/>
    <x v="2545"/>
    <m/>
  </r>
  <r>
    <x v="17"/>
    <x v="2"/>
    <s v="High End"/>
    <x v="1"/>
    <x v="20"/>
    <n v="986.67166135253046"/>
    <x v="2654"/>
    <n v="3732427.4112514351"/>
    <n v="5998.6731216954786"/>
    <n v="5918720.7748940485"/>
    <n v="2215.8266516397562"/>
    <n v="2186293.3636426134"/>
    <x v="2654"/>
    <x v="2546"/>
    <m/>
  </r>
  <r>
    <x v="17"/>
    <x v="2"/>
    <s v="High End"/>
    <x v="1"/>
    <x v="152"/>
    <n v="1018.9036678375965"/>
    <x v="2655"/>
    <n v="3783791.9828764796"/>
    <n v="6429.3010342058642"/>
    <n v="6550838.4053844074"/>
    <n v="2715.7095512084943"/>
    <n v="2767046.4225079278"/>
    <x v="2655"/>
    <x v="2547"/>
    <m/>
  </r>
  <r>
    <x v="17"/>
    <x v="2"/>
    <s v="High End"/>
    <x v="1"/>
    <x v="152"/>
    <n v="963.79324826682125"/>
    <x v="2656"/>
    <n v="2895787.9145137211"/>
    <n v="5454.0704501519585"/>
    <n v="5256596.27542804"/>
    <n v="2449.4966790437002"/>
    <n v="2360808.3609143188"/>
    <x v="2656"/>
    <x v="2548"/>
    <m/>
  </r>
  <r>
    <x v="17"/>
    <x v="2"/>
    <s v="High End"/>
    <x v="1"/>
    <x v="81"/>
    <n v="968.78850697491248"/>
    <x v="2657"/>
    <n v="2577101.3977277093"/>
    <n v="5379.4740439063298"/>
    <n v="5211572.6273063077"/>
    <n v="2719.3460808126829"/>
    <n v="2634471.2295785984"/>
    <x v="2657"/>
    <x v="2549"/>
    <m/>
  </r>
  <r>
    <x v="17"/>
    <x v="2"/>
    <s v="High End"/>
    <x v="1"/>
    <x v="119"/>
    <n v="901.49152550092947"/>
    <x v="2658"/>
    <n v="1862414.0621781566"/>
    <n v="4234.3459457226763"/>
    <n v="3817226.9861082113"/>
    <n v="2168.4207434383025"/>
    <n v="1954812.9239300548"/>
    <x v="2658"/>
    <x v="2550"/>
    <m/>
  </r>
  <r>
    <x v="17"/>
    <x v="2"/>
    <s v="High End"/>
    <x v="1"/>
    <x v="95"/>
    <n v="1022.3418824097287"/>
    <x v="2659"/>
    <n v="2832174.9452000321"/>
    <n v="5945.2420968099359"/>
    <n v="6078069.9966342319"/>
    <n v="3174.9604582210864"/>
    <n v="3245895.0514341998"/>
    <x v="2659"/>
    <x v="2551"/>
    <m/>
  </r>
  <r>
    <x v="17"/>
    <x v="2"/>
    <s v="High End"/>
    <x v="1"/>
    <x v="110"/>
    <n v="857.17615032658796"/>
    <x v="2660"/>
    <n v="1931220.7872334728"/>
    <n v="4856.7706797702831"/>
    <n v="4163107.9943045368"/>
    <n v="2603.7672725970097"/>
    <n v="2231887.207071064"/>
    <x v="2660"/>
    <x v="2552"/>
    <m/>
  </r>
  <r>
    <x v="17"/>
    <x v="2"/>
    <s v="High End"/>
    <x v="1"/>
    <x v="30"/>
    <n v="1141.6768991567515"/>
    <x v="2661"/>
    <n v="3585716.0172925089"/>
    <n v="7546.0780502926809"/>
    <n v="8615182.9892529733"/>
    <n v="4405.3330462193417"/>
    <n v="5029466.9719604645"/>
    <x v="2661"/>
    <x v="2553"/>
    <m/>
  </r>
  <r>
    <x v="17"/>
    <x v="2"/>
    <s v="High End"/>
    <x v="1"/>
    <x v="47"/>
    <n v="666.30988883346527"/>
    <x v="2662"/>
    <n v="785870.54706343752"/>
    <n v="3513.5617522412313"/>
    <n v="2341120.9405453703"/>
    <n v="2334.1247361715887"/>
    <n v="1555250.3934819328"/>
    <x v="2662"/>
    <x v="2554"/>
    <m/>
  </r>
  <r>
    <x v="17"/>
    <x v="2"/>
    <s v="Low End"/>
    <x v="3"/>
    <x v="31"/>
    <n v="1035.5556822874005"/>
    <x v="2663"/>
    <n v="3371626.9480764093"/>
    <n v="5732.3966344316077"/>
    <n v="5936215.907910822"/>
    <n v="2476.5341001940014"/>
    <n v="2564588.9598344127"/>
    <x v="2663"/>
    <x v="2555"/>
    <m/>
  </r>
  <r>
    <x v="17"/>
    <x v="2"/>
    <s v="Low End"/>
    <x v="3"/>
    <x v="62"/>
    <n v="637.4502309285657"/>
    <x v="2664"/>
    <n v="1053898.3930692931"/>
    <n v="3513.2784247711925"/>
    <n v="2239540.1431867443"/>
    <n v="1859.9754029272867"/>
    <n v="1185641.7501174512"/>
    <x v="2664"/>
    <x v="2556"/>
    <m/>
  </r>
  <r>
    <x v="17"/>
    <x v="2"/>
    <s v="Low End"/>
    <x v="3"/>
    <x v="130"/>
    <n v="636.31334657051673"/>
    <x v="2665"/>
    <n v="895410.54231121554"/>
    <n v="3631.3030342927018"/>
    <n v="2310646.586162461"/>
    <n v="2224.1181196006987"/>
    <n v="1415236.0438512454"/>
    <x v="2665"/>
    <x v="2557"/>
    <m/>
  </r>
  <r>
    <x v="17"/>
    <x v="2"/>
    <s v="Low End"/>
    <x v="3"/>
    <x v="130"/>
    <n v="495.34784192391805"/>
    <x v="2666"/>
    <n v="536613.65798069537"/>
    <n v="3363.816833934437"/>
    <n v="1666259.40931677"/>
    <n v="2280.5100895333671"/>
    <n v="1129645.7513360747"/>
    <x v="2666"/>
    <x v="2558"/>
    <m/>
  </r>
  <r>
    <x v="17"/>
    <x v="2"/>
    <s v="High End"/>
    <x v="2"/>
    <x v="29"/>
    <n v="1401.0629930398045"/>
    <x v="2667"/>
    <n v="3881059.3145659645"/>
    <n v="5195.0934694465523"/>
    <n v="7278653.2054243283"/>
    <n v="2425.011514640611"/>
    <n v="3397593.8908583638"/>
    <x v="2667"/>
    <x v="2559"/>
    <m/>
  </r>
  <r>
    <x v="17"/>
    <x v="2"/>
    <s v="High End"/>
    <x v="2"/>
    <x v="70"/>
    <n v="867.77969791476278"/>
    <x v="2668"/>
    <n v="2455550.3753513442"/>
    <n v="5398.4149107114745"/>
    <n v="4684634.8604357541"/>
    <n v="2568.7216357340512"/>
    <n v="2229084.4850844098"/>
    <x v="2668"/>
    <x v="2560"/>
    <m/>
  </r>
  <r>
    <x v="17"/>
    <x v="2"/>
    <s v="High End"/>
    <x v="2"/>
    <x v="61"/>
    <n v="1637.5519268742619"/>
    <x v="2669"/>
    <n v="6941946.8848657869"/>
    <n v="9344.2681499484625"/>
    <n v="15301724.314177899"/>
    <n v="5105.0457039668645"/>
    <n v="8359777.4293121118"/>
    <x v="2669"/>
    <x v="2561"/>
    <m/>
  </r>
  <r>
    <x v="17"/>
    <x v="2"/>
    <s v="High End"/>
    <x v="2"/>
    <x v="96"/>
    <n v="1412.7951455401667"/>
    <x v="2670"/>
    <n v="4099904.4222425707"/>
    <n v="6666.4691427031612"/>
    <n v="9418355.2427043431"/>
    <n v="3764.4883175390023"/>
    <n v="5318450.8204617724"/>
    <x v="2670"/>
    <x v="2562"/>
    <m/>
  </r>
  <r>
    <x v="17"/>
    <x v="2"/>
    <s v="High End"/>
    <x v="2"/>
    <x v="61"/>
    <n v="754.8683299461419"/>
    <x v="2671"/>
    <n v="1445275.1578339175"/>
    <n v="4547.1568857878838"/>
    <n v="3432504.7243777993"/>
    <n v="2632.5512512700934"/>
    <n v="1987229.5665438818"/>
    <x v="2671"/>
    <x v="2563"/>
    <m/>
  </r>
  <r>
    <x v="17"/>
    <x v="2"/>
    <s v="High End"/>
    <x v="2"/>
    <x v="8"/>
    <n v="1731.5181850397432"/>
    <x v="2672"/>
    <n v="7477368.7261738479"/>
    <n v="10783.498501818169"/>
    <n v="18671823.754246987"/>
    <n v="6465.1097082276347"/>
    <n v="11194455.028073139"/>
    <x v="2672"/>
    <x v="2564"/>
    <m/>
  </r>
  <r>
    <x v="17"/>
    <x v="2"/>
    <s v="High End"/>
    <x v="2"/>
    <x v="60"/>
    <n v="1179.2982236680136"/>
    <x v="2673"/>
    <n v="3609476.9765998139"/>
    <n v="7666.1083197180878"/>
    <n v="9040627.9238901213"/>
    <n v="4605.4092495769255"/>
    <n v="5431150.9472903069"/>
    <x v="2673"/>
    <x v="2565"/>
    <m/>
  </r>
  <r>
    <x v="17"/>
    <x v="2"/>
    <s v="High End"/>
    <x v="2"/>
    <x v="9"/>
    <n v="705.48710846858421"/>
    <x v="2674"/>
    <n v="1122586.5811270855"/>
    <n v="4193.8781111081862"/>
    <n v="2958726.9418754019"/>
    <n v="2602.6561487906774"/>
    <n v="1836140.3607483164"/>
    <x v="2674"/>
    <x v="2566"/>
    <m/>
  </r>
  <r>
    <x v="17"/>
    <x v="2"/>
    <s v="High End"/>
    <x v="2"/>
    <x v="27"/>
    <n v="701.2697728446152"/>
    <x v="2675"/>
    <n v="866827.73757590854"/>
    <n v="3910.0181694954781"/>
    <n v="2741977.5535404119"/>
    <n v="2673.9350369518816"/>
    <n v="1875149.8159645032"/>
    <x v="2675"/>
    <x v="2567"/>
    <m/>
  </r>
  <r>
    <x v="17"/>
    <x v="2"/>
    <s v="Low End"/>
    <x v="0"/>
    <x v="30"/>
    <n v="1173.9351318879321"/>
    <x v="2676"/>
    <n v="4605503.8552991524"/>
    <n v="6815.1049574161189"/>
    <n v="8000491.1370143918"/>
    <n v="2891.9717874491012"/>
    <n v="3394987.2817152394"/>
    <x v="2676"/>
    <x v="2568"/>
    <m/>
  </r>
  <r>
    <x v="17"/>
    <x v="3"/>
    <s v="Low End"/>
    <x v="0"/>
    <x v="29"/>
    <n v="1453.7104648338018"/>
    <x v="2677"/>
    <n v="7897550.1576276198"/>
    <n v="9472.0583251959433"/>
    <n v="13769630.310853478"/>
    <n v="4039.3739298679357"/>
    <n v="5872080.1532258578"/>
    <x v="2677"/>
    <x v="2569"/>
    <m/>
  </r>
  <r>
    <x v="17"/>
    <x v="3"/>
    <s v="Low End"/>
    <x v="0"/>
    <x v="97"/>
    <n v="1302.5485271946068"/>
    <x v="2678"/>
    <n v="5568822.0089145778"/>
    <n v="8485.891700186703"/>
    <n v="11053285.736011127"/>
    <n v="4210.5638389602555"/>
    <n v="5484463.7270965492"/>
    <x v="2678"/>
    <x v="2570"/>
    <m/>
  </r>
  <r>
    <x v="17"/>
    <x v="3"/>
    <s v="Low End"/>
    <x v="0"/>
    <x v="116"/>
    <n v="1002.7459095478548"/>
    <x v="2679"/>
    <n v="2636707.8117009667"/>
    <n v="5934.9032817824891"/>
    <n v="5951199.9893695302"/>
    <n v="3305.415804850395"/>
    <n v="3314492.1776685636"/>
    <x v="2679"/>
    <x v="2571"/>
    <m/>
  </r>
  <r>
    <x v="17"/>
    <x v="3"/>
    <s v="Low End"/>
    <x v="0"/>
    <x v="127"/>
    <n v="816.3641709437685"/>
    <x v="2680"/>
    <n v="1829553.7527462298"/>
    <n v="5623.1979195364438"/>
    <n v="4590577.3076350931"/>
    <n v="3382.097908212882"/>
    <n v="2761023.5548888631"/>
    <x v="2680"/>
    <x v="2572"/>
    <m/>
  </r>
  <r>
    <x v="17"/>
    <x v="3"/>
    <s v="Low End"/>
    <x v="0"/>
    <x v="128"/>
    <n v="824.98726051450069"/>
    <x v="2681"/>
    <n v="1323618.916113697"/>
    <n v="5476.6233232710802"/>
    <n v="4518144.4723352287"/>
    <n v="3872.2119832847802"/>
    <n v="3194525.5562215317"/>
    <x v="2681"/>
    <x v="2573"/>
    <m/>
  </r>
  <r>
    <x v="17"/>
    <x v="3"/>
    <s v="High End"/>
    <x v="1"/>
    <x v="20"/>
    <n v="1075.3388274877834"/>
    <x v="2682"/>
    <n v="4770030.15758425"/>
    <n v="7008.5335683177545"/>
    <n v="7536548.2697635852"/>
    <n v="2572.6943373211034"/>
    <n v="2766518.1121793352"/>
    <x v="2682"/>
    <x v="2574"/>
    <m/>
  </r>
  <r>
    <x v="17"/>
    <x v="3"/>
    <s v="High End"/>
    <x v="1"/>
    <x v="152"/>
    <n v="1310.7940346213563"/>
    <x v="2683"/>
    <n v="5707999.4437896097"/>
    <n v="8194.666285404408"/>
    <n v="10741519.682620848"/>
    <n v="3840.054276936994"/>
    <n v="5033520.2388312379"/>
    <x v="2683"/>
    <x v="2575"/>
    <m/>
  </r>
  <r>
    <x v="17"/>
    <x v="3"/>
    <s v="High End"/>
    <x v="1"/>
    <x v="152"/>
    <n v="1050.1725730935036"/>
    <x v="2684"/>
    <n v="3699960.9435607675"/>
    <n v="6951.6278155088739"/>
    <n v="7300408.870201326"/>
    <n v="3428.4345438908995"/>
    <n v="3600447.9266405585"/>
    <x v="2684"/>
    <x v="2576"/>
    <m/>
  </r>
  <r>
    <x v="17"/>
    <x v="3"/>
    <s v="High End"/>
    <x v="1"/>
    <x v="81"/>
    <n v="1035.6673576724038"/>
    <x v="2685"/>
    <n v="3230738.0816221465"/>
    <n v="6856.9490597736476"/>
    <n v="7101518.3144300468"/>
    <n v="3737.474396709028"/>
    <n v="3870780.2328079003"/>
    <x v="2685"/>
    <x v="2577"/>
    <m/>
  </r>
  <r>
    <x v="17"/>
    <x v="3"/>
    <s v="High End"/>
    <x v="1"/>
    <x v="119"/>
    <n v="991.64067805102252"/>
    <x v="2686"/>
    <n v="2402259.4527626727"/>
    <n v="5396.9636540415459"/>
    <n v="5351848.6973104831"/>
    <n v="2974.4536603167116"/>
    <n v="2949589.2445478104"/>
    <x v="2686"/>
    <x v="2578"/>
    <m/>
  </r>
  <r>
    <x v="17"/>
    <x v="3"/>
    <s v="High End"/>
    <x v="1"/>
    <x v="95"/>
    <n v="1094.5760706507017"/>
    <x v="2687"/>
    <n v="3555085.6451736074"/>
    <n v="7576.3828381057665"/>
    <n v="8292927.3566792216"/>
    <n v="4328.4718518367299"/>
    <n v="4737841.7115056142"/>
    <x v="2687"/>
    <x v="2579"/>
    <m/>
  </r>
  <r>
    <x v="17"/>
    <x v="3"/>
    <s v="High End"/>
    <x v="1"/>
    <x v="110"/>
    <n v="1042.8937653592468"/>
    <x v="2688"/>
    <n v="2755170.9631113568"/>
    <n v="6190.2245567698819"/>
    <n v="6455746.5964290164"/>
    <n v="3548.3725727739088"/>
    <n v="3700575.6333176596"/>
    <x v="2688"/>
    <x v="2580"/>
    <m/>
  </r>
  <r>
    <x v="17"/>
    <x v="3"/>
    <s v="High End"/>
    <x v="1"/>
    <x v="30"/>
    <n v="1445.8445890724267"/>
    <x v="2689"/>
    <n v="5324749.5527528422"/>
    <n v="9617.8579743156643"/>
    <n v="13905927.910631394"/>
    <n v="5935.0627465319476"/>
    <n v="8581178.3578785509"/>
    <x v="2689"/>
    <x v="2581"/>
    <m/>
  </r>
  <r>
    <x v="17"/>
    <x v="3"/>
    <s v="High End"/>
    <x v="1"/>
    <x v="47"/>
    <n v="702.94087771681188"/>
    <x v="2690"/>
    <n v="972007.17283216713"/>
    <n v="4477.5008828674418"/>
    <n v="3147418.4005806395"/>
    <n v="3094.7285848766114"/>
    <n v="2175411.2277484722"/>
    <x v="2690"/>
    <x v="2582"/>
    <m/>
  </r>
  <r>
    <x v="17"/>
    <x v="3"/>
    <s v="Low End"/>
    <x v="3"/>
    <x v="31"/>
    <n v="1239.1112505161407"/>
    <x v="2691"/>
    <n v="4730759.0390834101"/>
    <n v="7306.3903732397184"/>
    <n v="9053430.5121441595"/>
    <n v="3488.5257245950911"/>
    <n v="4322671.4730607495"/>
    <x v="2691"/>
    <x v="2583"/>
    <m/>
  </r>
  <r>
    <x v="17"/>
    <x v="3"/>
    <s v="Low End"/>
    <x v="3"/>
    <x v="62"/>
    <n v="691.19525402142233"/>
    <x v="2692"/>
    <n v="1339987.3850998483"/>
    <n v="4477.8778675390586"/>
    <n v="3095087.9301305646"/>
    <n v="2539.2253995081974"/>
    <n v="1755100.5450307163"/>
    <x v="2692"/>
    <x v="2584"/>
    <m/>
  </r>
  <r>
    <x v="17"/>
    <x v="3"/>
    <s v="Low End"/>
    <x v="3"/>
    <x v="130"/>
    <n v="799.94468122756848"/>
    <x v="2693"/>
    <n v="1320038.3727640915"/>
    <n v="4628.6047359042177"/>
    <n v="3702627.7399913133"/>
    <n v="2978.4426637739243"/>
    <n v="2382589.3672272218"/>
    <x v="2693"/>
    <x v="2585"/>
    <m/>
  </r>
  <r>
    <x v="17"/>
    <x v="3"/>
    <s v="Low End"/>
    <x v="3"/>
    <x v="130"/>
    <n v="734.88262611630989"/>
    <x v="2694"/>
    <n v="933349.90707599162"/>
    <n v="4286.6652846910229"/>
    <n v="3150195.841695358"/>
    <n v="3016.598645602633"/>
    <n v="2216845.9346193662"/>
    <x v="2694"/>
    <x v="2586"/>
    <m/>
  </r>
  <r>
    <x v="17"/>
    <x v="3"/>
    <s v="High End"/>
    <x v="2"/>
    <x v="29"/>
    <n v="1541.1692923437852"/>
    <x v="2695"/>
    <n v="5006045.8120442973"/>
    <n v="6621.5153892945846"/>
    <n v="10204876.186762618"/>
    <n v="3373.3025959867291"/>
    <n v="5198830.3747183206"/>
    <x v="2695"/>
    <x v="2587"/>
    <m/>
  </r>
  <r>
    <x v="17"/>
    <x v="3"/>
    <s v="High End"/>
    <x v="2"/>
    <x v="70"/>
    <n v="1144.557667706239"/>
    <x v="2696"/>
    <n v="3797559.4843422784"/>
    <n v="6880.2778443061243"/>
    <n v="7874874.7626499273"/>
    <n v="3562.3502365580489"/>
    <n v="4077315.2783076488"/>
    <x v="2696"/>
    <x v="2588"/>
    <m/>
  </r>
  <r>
    <x v="17"/>
    <x v="3"/>
    <s v="High End"/>
    <x v="2"/>
    <x v="61"/>
    <n v="1901.3071195616883"/>
    <x v="2697"/>
    <n v="9451577.2838435899"/>
    <n v="11910.315742746048"/>
    <n v="22645168.11791072"/>
    <n v="6939.2212853590272"/>
    <n v="13193590.83406713"/>
    <x v="2697"/>
    <x v="2589"/>
    <m/>
  </r>
  <r>
    <x v="17"/>
    <x v="3"/>
    <s v="High End"/>
    <x v="2"/>
    <x v="96"/>
    <n v="1554.0746600941834"/>
    <x v="2698"/>
    <n v="5287757.2768643126"/>
    <n v="8495.9733179190844"/>
    <n v="13203376.846214352"/>
    <n v="5093.4615772387151"/>
    <n v="7915619.5693500396"/>
    <x v="2698"/>
    <x v="2590"/>
    <m/>
  </r>
  <r>
    <x v="17"/>
    <x v="3"/>
    <s v="High End"/>
    <x v="2"/>
    <x v="61"/>
    <n v="800.35516294075614"/>
    <x v="2699"/>
    <n v="1796555.2034722203"/>
    <n v="5794.6951602521058"/>
    <n v="4637814.1891755853"/>
    <n v="3549.9976976017588"/>
    <n v="2841258.9857033649"/>
    <x v="2699"/>
    <x v="2591"/>
    <m/>
  </r>
  <r>
    <x v="17"/>
    <x v="3"/>
    <s v="High End"/>
    <x v="2"/>
    <x v="8"/>
    <n v="2094.6700035437179"/>
    <x v="2700"/>
    <n v="10604210.843694966"/>
    <n v="13740.826485344798"/>
    <n v="28782497.062750801"/>
    <n v="8678.353243375901"/>
    <n v="18178286.219055835"/>
    <x v="2700"/>
    <x v="2592"/>
    <m/>
  </r>
  <r>
    <x v="17"/>
    <x v="3"/>
    <s v="High End"/>
    <x v="2"/>
    <x v="60"/>
    <n v="1487.2280460348152"/>
    <x v="2701"/>
    <n v="5337950.0334690437"/>
    <n v="9771.5493550594492"/>
    <n v="14532522.254057823"/>
    <n v="6182.3553187441303"/>
    <n v="9194572.2205887791"/>
    <x v="2701"/>
    <x v="2593"/>
    <m/>
  </r>
  <r>
    <x v="17"/>
    <x v="3"/>
    <s v="High End"/>
    <x v="2"/>
    <x v="9"/>
    <n v="766.03581931544272"/>
    <x v="2702"/>
    <n v="1429442.4338451335"/>
    <n v="5345.8258324882891"/>
    <n v="4095094.0715078251"/>
    <n v="3479.8002527412023"/>
    <n v="2665651.6376626915"/>
    <x v="2702"/>
    <x v="2594"/>
    <m/>
  </r>
  <r>
    <x v="17"/>
    <x v="3"/>
    <s v="High End"/>
    <x v="2"/>
    <x v="27"/>
    <n v="761.39675012907674"/>
    <x v="2703"/>
    <n v="1103650.3441821162"/>
    <n v="4983.8361090691451"/>
    <n v="3794676.6166211898"/>
    <n v="3534.3285507626269"/>
    <n v="2691026.2724390738"/>
    <x v="2703"/>
    <x v="2595"/>
    <m/>
  </r>
  <r>
    <x v="17"/>
    <x v="3"/>
    <s v="Low End"/>
    <x v="0"/>
    <x v="59"/>
    <n v="255"/>
    <x v="2704"/>
    <n v="80790.910173854922"/>
    <n v="570.09389909999936"/>
    <n v="145373.94427049984"/>
    <n v="253.26680037899968"/>
    <n v="64583.034096644915"/>
    <x v="2704"/>
    <x v="2596"/>
    <m/>
  </r>
  <r>
    <x v="17"/>
    <x v="3"/>
    <s v="Low End"/>
    <x v="0"/>
    <x v="15"/>
    <n v="224"/>
    <x v="2705"/>
    <n v="62508.448469913434"/>
    <n v="532.74566943999855"/>
    <n v="119335.02995455968"/>
    <n v="253.69009591359929"/>
    <n v="56826.581484646245"/>
    <x v="2705"/>
    <x v="2597"/>
    <m/>
  </r>
  <r>
    <x v="17"/>
    <x v="3"/>
    <s v="Low End"/>
    <x v="0"/>
    <x v="1"/>
    <n v="219"/>
    <x v="2706"/>
    <n v="59609.563238747534"/>
    <n v="525.33744992999857"/>
    <n v="115048.90153466968"/>
    <n v="253.14766345169932"/>
    <n v="55439.338295922149"/>
    <x v="2706"/>
    <x v="2598"/>
    <m/>
  </r>
  <r>
    <x v="17"/>
    <x v="3"/>
    <s v="Low End"/>
    <x v="0"/>
    <x v="38"/>
    <n v="205"/>
    <x v="2707"/>
    <n v="50756.92198720498"/>
    <n v="493.89532709999975"/>
    <n v="101248.54205549994"/>
    <n v="246.30058569899984"/>
    <n v="50491.620068294964"/>
    <x v="2707"/>
    <x v="2599"/>
    <m/>
  </r>
  <r>
    <x v="17"/>
    <x v="3"/>
    <s v="Low End"/>
    <x v="0"/>
    <x v="72"/>
    <n v="823"/>
    <x v="2708"/>
    <n v="608839.52350699971"/>
    <n v="1950.3424918099995"/>
    <n v="1605131.8707596296"/>
    <n v="1210.5617828099998"/>
    <n v="996292.34725262993"/>
    <x v="2708"/>
    <x v="2600"/>
    <m/>
  </r>
  <r>
    <x v="17"/>
    <x v="3"/>
    <s v="High End"/>
    <x v="1"/>
    <x v="93"/>
    <n v="220"/>
    <x v="2709"/>
    <n v="65244.908401199835"/>
    <n v="555.58956599999863"/>
    <n v="122229.70451999969"/>
    <n v="259.02180053999939"/>
    <n v="56984.796118799859"/>
    <x v="2709"/>
    <x v="2601"/>
    <m/>
  </r>
  <r>
    <x v="17"/>
    <x v="3"/>
    <s v="High End"/>
    <x v="1"/>
    <x v="65"/>
    <n v="159"/>
    <x v="2710"/>
    <n v="31948.434707087014"/>
    <n v="450.28960198999874"/>
    <n v="71596.046716409794"/>
    <n v="249.35605037309929"/>
    <n v="39647.61200932278"/>
    <x v="2710"/>
    <x v="2602"/>
    <m/>
  </r>
  <r>
    <x v="17"/>
    <x v="3"/>
    <s v="High End"/>
    <x v="1"/>
    <x v="3"/>
    <n v="123"/>
    <x v="2711"/>
    <n v="17422.17309407908"/>
    <n v="380.97615706999954"/>
    <n v="46860.067319609945"/>
    <n v="239.33247337829971"/>
    <n v="29437.894225530865"/>
    <x v="2711"/>
    <x v="2603"/>
    <m/>
  </r>
  <r>
    <x v="17"/>
    <x v="3"/>
    <s v="Low End"/>
    <x v="3"/>
    <x v="43"/>
    <n v="219"/>
    <x v="2712"/>
    <n v="47692.33356106437"/>
    <n v="485.41520195999976"/>
    <n v="106305.92922923995"/>
    <n v="267.64198935239989"/>
    <n v="58613.595668175578"/>
    <x v="2712"/>
    <x v="2604"/>
    <m/>
  </r>
  <r>
    <x v="17"/>
    <x v="4"/>
    <s v="Low End"/>
    <x v="3"/>
    <x v="66"/>
    <n v="214"/>
    <x v="2713"/>
    <n v="45646.742194679886"/>
    <n v="476.29930199999887"/>
    <n v="101928.05062799976"/>
    <n v="262.99676837999937"/>
    <n v="56281.308433319879"/>
    <x v="2713"/>
    <x v="1262"/>
    <m/>
  </r>
  <r>
    <x v="17"/>
    <x v="4"/>
    <s v="Low End"/>
    <x v="3"/>
    <x v="129"/>
    <n v="214"/>
    <x v="2714"/>
    <n v="47478.914889523076"/>
    <n v="503.87125247999876"/>
    <n v="107828.44803071974"/>
    <n v="282.00716421119932"/>
    <n v="60349.533141196662"/>
    <x v="2714"/>
    <x v="2605"/>
    <m/>
  </r>
  <r>
    <x v="17"/>
    <x v="4"/>
    <s v="Low End"/>
    <x v="3"/>
    <x v="45"/>
    <n v="188"/>
    <x v="2715"/>
    <n v="36194.7164510527"/>
    <n v="457.04221775999872"/>
    <n v="85923.936938879764"/>
    <n v="264.51713025439926"/>
    <n v="49729.220487827064"/>
    <x v="2715"/>
    <x v="2606"/>
    <m/>
  </r>
  <r>
    <x v="17"/>
    <x v="4"/>
    <s v="High End"/>
    <x v="2"/>
    <x v="66"/>
    <n v="209"/>
    <x v="2716"/>
    <n v="60646.782543269946"/>
    <n v="538.30461299999945"/>
    <n v="112505.66411699989"/>
    <n v="248.1286199699997"/>
    <n v="51858.881573729945"/>
    <x v="2716"/>
    <x v="2607"/>
    <m/>
  </r>
  <r>
    <x v="17"/>
    <x v="4"/>
    <s v="High End"/>
    <x v="2"/>
    <x v="9"/>
    <n v="209"/>
    <x v="2717"/>
    <n v="62778.312315361327"/>
    <n v="564.89995184999839"/>
    <n v="118064.08993664966"/>
    <n v="264.5252517764992"/>
    <n v="55285.777621288333"/>
    <x v="2717"/>
    <x v="2608"/>
    <m/>
  </r>
  <r>
    <x v="17"/>
    <x v="4"/>
    <s v="High End"/>
    <x v="2"/>
    <x v="49"/>
    <n v="209"/>
    <x v="2718"/>
    <n v="63362.91346996044"/>
    <n v="580.05157994999934"/>
    <n v="121230.78020954986"/>
    <n v="276.87974516549963"/>
    <n v="57867.866739589423"/>
    <x v="2718"/>
    <x v="2609"/>
    <m/>
  </r>
  <r>
    <x v="17"/>
    <x v="4"/>
    <s v="High End"/>
    <x v="2"/>
    <x v="34"/>
    <n v="190"/>
    <x v="2719"/>
    <n v="49633.477753199979"/>
    <n v="515.92138799999975"/>
    <n v="98025.063719999947"/>
    <n v="254.69255771999985"/>
    <n v="48391.585966799968"/>
    <x v="2719"/>
    <x v="2610"/>
    <m/>
  </r>
  <r>
    <x v="17"/>
    <x v="4"/>
    <s v="High End"/>
    <x v="2"/>
    <x v="35"/>
    <n v="867"/>
    <x v="2720"/>
    <n v="863230.62733199773"/>
    <n v="2084.9328656399948"/>
    <n v="1807636.7945098756"/>
    <n v="1089.2804696399976"/>
    <n v="944406.16717787785"/>
    <x v="2720"/>
    <x v="2611"/>
    <m/>
  </r>
  <r>
    <x v="17"/>
    <x v="4"/>
    <s v="High End"/>
    <x v="2"/>
    <x v="33"/>
    <n v="858"/>
    <x v="2721"/>
    <n v="828171.24904799974"/>
    <n v="2024.7542600399991"/>
    <n v="1737239.1551143192"/>
    <n v="1059.5197040399994"/>
    <n v="909067.90606631944"/>
    <x v="2721"/>
    <x v="2612"/>
    <m/>
  </r>
  <r>
    <x v="17"/>
    <x v="4"/>
    <s v="High End"/>
    <x v="2"/>
    <x v="36"/>
    <n v="819"/>
    <x v="2722"/>
    <n v="768623.68837799807"/>
    <n v="1984.3423165799952"/>
    <n v="1625176.3572790162"/>
    <n v="1045.8518545799975"/>
    <n v="856552.6689010181"/>
    <x v="2722"/>
    <x v="2613"/>
    <m/>
  </r>
  <r>
    <x v="17"/>
    <x v="4"/>
    <s v="Low End"/>
    <x v="0"/>
    <x v="0"/>
    <n v="222"/>
    <x v="2723"/>
    <n v="94893.977552014228"/>
    <n v="700.95355913999583"/>
    <n v="155611.69012907907"/>
    <n v="273.50320980659842"/>
    <n v="60717.712577064842"/>
    <x v="2723"/>
    <x v="2614"/>
    <m/>
  </r>
  <r>
    <x v="17"/>
    <x v="4"/>
    <s v="Low End"/>
    <x v="0"/>
    <x v="15"/>
    <n v="297"/>
    <x v="2724"/>
    <n v="116404.32211302438"/>
    <n v="662.47312092999607"/>
    <n v="196754.51691620884"/>
    <n v="270.53937644169849"/>
    <n v="80350.194803184466"/>
    <x v="2724"/>
    <x v="2615"/>
    <m/>
  </r>
  <r>
    <x v="17"/>
    <x v="4"/>
    <s v="Low End"/>
    <x v="0"/>
    <x v="30"/>
    <n v="265"/>
    <x v="2725"/>
    <n v="91600.009622946978"/>
    <n v="611.81073764999644"/>
    <n v="162129.84547724907"/>
    <n v="266.15032397849842"/>
    <n v="70529.835854302088"/>
    <x v="2725"/>
    <x v="2616"/>
    <m/>
  </r>
  <r>
    <x v="17"/>
    <x v="4"/>
    <s v="Low End"/>
    <x v="0"/>
    <x v="48"/>
    <n v="206"/>
    <x v="2726"/>
    <n v="54028.528457198081"/>
    <n v="521.87933543999679"/>
    <n v="107507.14310063934"/>
    <n v="259.60492545359836"/>
    <n v="53478.614643441259"/>
    <x v="2726"/>
    <x v="2617"/>
    <m/>
  </r>
  <r>
    <x v="17"/>
    <x v="4"/>
    <s v="Low End"/>
    <x v="0"/>
    <x v="50"/>
    <n v="148"/>
    <x v="2727"/>
    <n v="26129.115072057481"/>
    <n v="425.02821551999813"/>
    <n v="62904.175896959721"/>
    <n v="248.48014070879893"/>
    <n v="36775.060824902241"/>
    <x v="2727"/>
    <x v="2618"/>
    <m/>
  </r>
  <r>
    <x v="17"/>
    <x v="4"/>
    <s v="High End"/>
    <x v="1"/>
    <x v="74"/>
    <n v="309"/>
    <x v="2728"/>
    <n v="139233.42648908889"/>
    <n v="733.43851042999586"/>
    <n v="226632.49972286873"/>
    <n v="282.84489719669847"/>
    <n v="87399.07323377984"/>
    <x v="2728"/>
    <x v="2619"/>
    <m/>
  </r>
  <r>
    <x v="17"/>
    <x v="4"/>
    <s v="High End"/>
    <x v="1"/>
    <x v="5"/>
    <n v="304"/>
    <x v="2729"/>
    <n v="134761.10321180083"/>
    <n v="725.78291183999568"/>
    <n v="220638.00519935868"/>
    <n v="282.48980916959823"/>
    <n v="85876.901987557852"/>
    <x v="2729"/>
    <x v="77"/>
    <m/>
  </r>
  <r>
    <x v="17"/>
    <x v="4"/>
    <s v="High End"/>
    <x v="1"/>
    <x v="82"/>
    <n v="299"/>
    <x v="2730"/>
    <n v="130161.06308424103"/>
    <n v="717.03816521999579"/>
    <n v="214394.41140077874"/>
    <n v="281.71688400179835"/>
    <n v="84233.348316537711"/>
    <x v="2730"/>
    <x v="78"/>
    <m/>
  </r>
  <r>
    <x v="17"/>
    <x v="4"/>
    <s v="High End"/>
    <x v="1"/>
    <x v="51"/>
    <n v="267"/>
    <x v="2731"/>
    <n v="100183.13331245363"/>
    <n v="645.5426701999977"/>
    <n v="172359.89294339938"/>
    <n v="270.32494243799908"/>
    <n v="72176.759630945744"/>
    <x v="2731"/>
    <x v="2620"/>
    <m/>
  </r>
  <r>
    <x v="17"/>
    <x v="4"/>
    <s v="High End"/>
    <x v="1"/>
    <x v="74"/>
    <n v="254"/>
    <x v="2732"/>
    <n v="90550.198611152795"/>
    <n v="626.10417717999724"/>
    <n v="159030.46100371931"/>
    <n v="269.60733225419881"/>
    <n v="68480.26239256651"/>
    <x v="2732"/>
    <x v="2621"/>
    <m/>
  </r>
  <r>
    <x v="17"/>
    <x v="4"/>
    <s v="High End"/>
    <x v="1"/>
    <x v="78"/>
    <n v="173"/>
    <x v="2733"/>
    <n v="39702.171872062463"/>
    <n v="488.46547728999712"/>
    <n v="84504.527571169499"/>
    <n v="258.97315433009851"/>
    <n v="44802.355699107036"/>
    <x v="2733"/>
    <x v="2622"/>
    <m/>
  </r>
  <r>
    <x v="17"/>
    <x v="4"/>
    <s v="High End"/>
    <x v="1"/>
    <x v="93"/>
    <n v="154"/>
    <x v="2734"/>
    <n v="30579.067504154227"/>
    <n v="454.20733355999738"/>
    <n v="69947.929368239595"/>
    <n v="255.64196015639851"/>
    <n v="39368.861864085367"/>
    <x v="2734"/>
    <x v="23"/>
    <m/>
  </r>
  <r>
    <x v="17"/>
    <x v="4"/>
    <s v="High End"/>
    <x v="1"/>
    <x v="92"/>
    <n v="114"/>
    <x v="2735"/>
    <n v="15205.594403357907"/>
    <n v="381.94889369999771"/>
    <n v="43542.173881799739"/>
    <n v="248.56648665299852"/>
    <n v="28336.579478441832"/>
    <x v="2735"/>
    <x v="2623"/>
    <m/>
  </r>
  <r>
    <x v="17"/>
    <x v="4"/>
    <s v="Low End"/>
    <x v="3"/>
    <x v="28"/>
    <n v="300"/>
    <x v="2736"/>
    <n v="120267.19441799953"/>
    <n v="729.24402599999723"/>
    <n v="218773.20779999916"/>
    <n v="328.35337793999878"/>
    <n v="98506.013381999626"/>
    <x v="2736"/>
    <x v="2624"/>
    <m/>
  </r>
  <r>
    <x v="17"/>
    <x v="4"/>
    <s v="Low End"/>
    <x v="3"/>
    <x v="29"/>
    <n v="237"/>
    <x v="2737"/>
    <n v="82179.128168263313"/>
    <n v="663.46169753999607"/>
    <n v="157240.42231697906"/>
    <n v="316.71432130259814"/>
    <n v="75061.294148715751"/>
    <x v="2737"/>
    <x v="2625"/>
    <m/>
  </r>
  <r>
    <x v="17"/>
    <x v="4"/>
    <s v="Low End"/>
    <x v="3"/>
    <x v="29"/>
    <n v="204"/>
    <x v="2738"/>
    <n v="64045.439223796406"/>
    <n v="620.94106931999625"/>
    <n v="126671.97814127924"/>
    <n v="306.99283783079818"/>
    <n v="62626.538917482831"/>
    <x v="2738"/>
    <x v="2626"/>
    <m/>
  </r>
  <r>
    <x v="17"/>
    <x v="4"/>
    <s v="Low End"/>
    <x v="3"/>
    <x v="55"/>
    <n v="222"/>
    <x v="2739"/>
    <n v="50502.213394505809"/>
    <n v="504.34257329999809"/>
    <n v="111964.05127259958"/>
    <n v="276.85512557699894"/>
    <n v="61461.837878093771"/>
    <x v="2739"/>
    <x v="2627"/>
    <m/>
  </r>
  <r>
    <x v="17"/>
    <x v="5"/>
    <s v="High End"/>
    <x v="2"/>
    <x v="90"/>
    <n v="278"/>
    <x v="2740"/>
    <n v="120867.71267730651"/>
    <n v="723.66157703999579"/>
    <n v="201177.91841711884"/>
    <n v="288.88563215759825"/>
    <n v="80310.205739812329"/>
    <x v="2740"/>
    <x v="2628"/>
    <m/>
  </r>
  <r>
    <x v="17"/>
    <x v="5"/>
    <s v="High End"/>
    <x v="2"/>
    <x v="63"/>
    <n v="613"/>
    <x v="2741"/>
    <n v="444066.51882599742"/>
    <n v="1621.2327931799909"/>
    <n v="993815.70221933443"/>
    <n v="896.81759117999513"/>
    <n v="549749.18339333707"/>
    <x v="2741"/>
    <x v="2629"/>
    <m/>
  </r>
  <r>
    <x v="17"/>
    <x v="5"/>
    <s v="High End"/>
    <x v="2"/>
    <x v="84"/>
    <n v="153"/>
    <x v="2742"/>
    <n v="31867.651767723994"/>
    <n v="468.48399893999698"/>
    <n v="71678.051837819541"/>
    <n v="260.19869326859833"/>
    <n v="39810.400070095551"/>
    <x v="2742"/>
    <x v="2630"/>
    <m/>
  </r>
  <r>
    <x v="17"/>
    <x v="5"/>
    <s v="High End"/>
    <x v="2"/>
    <x v="83"/>
    <n v="106"/>
    <x v="2743"/>
    <n v="11784.390910790344"/>
    <n v="354.8458166399983"/>
    <n v="37613.656563839817"/>
    <n v="243.67231748159884"/>
    <n v="25829.265653049471"/>
    <x v="2743"/>
    <x v="2631"/>
    <m/>
  </r>
  <r>
    <x v="17"/>
    <x v="5"/>
    <s v="Low End"/>
    <x v="0"/>
    <x v="0"/>
    <n v="384"/>
    <x v="2744"/>
    <n v="261221.91728762642"/>
    <n v="1483.334198719991"/>
    <n v="569600.33230847656"/>
    <n v="803.06878911679723"/>
    <n v="308378.41502085014"/>
    <x v="2744"/>
    <x v="2632"/>
    <m/>
  </r>
  <r>
    <x v="17"/>
    <x v="5"/>
    <s v="Low End"/>
    <x v="0"/>
    <x v="71"/>
    <n v="338"/>
    <x v="2745"/>
    <n v="206210.48723536381"/>
    <n v="1406.161196519992"/>
    <n v="475282.4844237573"/>
    <n v="796.07099759879736"/>
    <n v="269071.99718839349"/>
    <x v="2745"/>
    <x v="2633"/>
    <m/>
  </r>
  <r>
    <x v="17"/>
    <x v="5"/>
    <s v="Low End"/>
    <x v="0"/>
    <x v="86"/>
    <n v="336"/>
    <x v="2746"/>
    <n v="201752.61197414246"/>
    <n v="1393.0078783999932"/>
    <n v="468050.64714239771"/>
    <n v="792.55367609599773"/>
    <n v="266298.03516825521"/>
    <x v="2746"/>
    <x v="2634"/>
    <m/>
  </r>
  <r>
    <x v="17"/>
    <x v="5"/>
    <s v="Low End"/>
    <x v="0"/>
    <x v="25"/>
    <n v="278"/>
    <x v="2747"/>
    <n v="145201.83245790951"/>
    <n v="810.95779305999292"/>
    <n v="225446.26647067803"/>
    <n v="288.64904321139761"/>
    <n v="80244.434012768528"/>
    <x v="2747"/>
    <x v="2635"/>
    <m/>
  </r>
  <r>
    <x v="17"/>
    <x v="5"/>
    <s v="Low End"/>
    <x v="0"/>
    <x v="13"/>
    <n v="284"/>
    <x v="2748"/>
    <n v="109134.67639140382"/>
    <n v="661.07052111999405"/>
    <n v="187744.02799807832"/>
    <n v="276.79349157279751"/>
    <n v="78609.351606674507"/>
    <x v="2748"/>
    <x v="2636"/>
    <m/>
  </r>
  <r>
    <x v="17"/>
    <x v="5"/>
    <s v="Low End"/>
    <x v="0"/>
    <x v="38"/>
    <n v="202"/>
    <x v="2749"/>
    <n v="53532.416392315899"/>
    <n v="532.66291721999505"/>
    <n v="107597.90927843899"/>
    <n v="267.65095488179753"/>
    <n v="54065.492886123095"/>
    <x v="2749"/>
    <x v="2637"/>
    <m/>
  </r>
  <r>
    <x v="17"/>
    <x v="5"/>
    <s v="Low End"/>
    <x v="0"/>
    <x v="44"/>
    <n v="645"/>
    <x v="2750"/>
    <n v="406328.28929999628"/>
    <n v="1314.6323399999881"/>
    <n v="847937.85929999233"/>
    <n v="684.6659999999938"/>
    <n v="441609.56999999605"/>
    <x v="2750"/>
    <x v="2229"/>
    <m/>
  </r>
  <r>
    <x v="17"/>
    <x v="5"/>
    <s v="Low End"/>
    <x v="0"/>
    <x v="12"/>
    <n v="177"/>
    <x v="2751"/>
    <n v="40226.11186788234"/>
    <n v="490.76612820999554"/>
    <n v="86865.604693169211"/>
    <n v="263.49995946489759"/>
    <n v="46639.49282528687"/>
    <x v="2751"/>
    <x v="1827"/>
    <m/>
  </r>
  <r>
    <x v="17"/>
    <x v="5"/>
    <s v="Low End"/>
    <x v="0"/>
    <x v="130"/>
    <n v="645"/>
    <x v="2752"/>
    <n v="406576.65622499626"/>
    <n v="1514.3291950499859"/>
    <n v="976742.33080724091"/>
    <n v="883.97779004999165"/>
    <n v="570165.6745822446"/>
    <x v="2752"/>
    <x v="2638"/>
    <m/>
  </r>
  <r>
    <x v="17"/>
    <x v="5"/>
    <s v="High End"/>
    <x v="1"/>
    <x v="107"/>
    <n v="558"/>
    <x v="2753"/>
    <n v="608061.53986887762"/>
    <n v="2025.8529718399859"/>
    <n v="1130425.9582867122"/>
    <n v="936.13695056959591"/>
    <n v="522364.41841783456"/>
    <x v="2753"/>
    <x v="2639"/>
    <m/>
  </r>
  <r>
    <x v="17"/>
    <x v="5"/>
    <s v="High End"/>
    <x v="1"/>
    <x v="22"/>
    <n v="297"/>
    <x v="2754"/>
    <n v="181871.30963028889"/>
    <n v="1420.170764149992"/>
    <n v="421790.71695254761"/>
    <n v="807.80945226349741"/>
    <n v="239919.40732225872"/>
    <x v="2754"/>
    <x v="2640"/>
    <m/>
  </r>
  <r>
    <x v="17"/>
    <x v="5"/>
    <s v="High End"/>
    <x v="1"/>
    <x v="65"/>
    <n v="295"/>
    <x v="2755"/>
    <n v="176463.12405901877"/>
    <n v="1400.1583275999938"/>
    <n v="413046.70664199814"/>
    <n v="801.97824604399796"/>
    <n v="236583.58258297938"/>
    <x v="2755"/>
    <x v="2641"/>
    <m/>
  </r>
  <r>
    <x v="17"/>
    <x v="5"/>
    <s v="High End"/>
    <x v="1"/>
    <x v="52"/>
    <n v="295"/>
    <x v="2756"/>
    <n v="177710.99140885365"/>
    <n v="1406.5238398999929"/>
    <n v="414924.5327704979"/>
    <n v="804.11369953099756"/>
    <n v="237213.54136164425"/>
    <x v="2756"/>
    <x v="2642"/>
    <m/>
  </r>
  <r>
    <x v="17"/>
    <x v="5"/>
    <s v="High End"/>
    <x v="1"/>
    <x v="5"/>
    <n v="282"/>
    <x v="2757"/>
    <n v="166228.01411776408"/>
    <n v="1395.7023966799916"/>
    <n v="393588.07586375764"/>
    <n v="806.24135370919703"/>
    <n v="227360.06174599356"/>
    <x v="2757"/>
    <x v="2643"/>
    <m/>
  </r>
  <r>
    <x v="17"/>
    <x v="5"/>
    <s v="High End"/>
    <x v="1"/>
    <x v="6"/>
    <n v="264"/>
    <x v="2758"/>
    <n v="147639.95079926262"/>
    <n v="862.22979959999202"/>
    <n v="227628.66709439788"/>
    <n v="302.98756172399726"/>
    <n v="79988.716295135266"/>
    <x v="2758"/>
    <x v="2644"/>
    <m/>
  </r>
  <r>
    <x v="17"/>
    <x v="5"/>
    <s v="High End"/>
    <x v="1"/>
    <x v="4"/>
    <n v="267"/>
    <x v="2759"/>
    <n v="103579.90049343345"/>
    <n v="667.43016845999523"/>
    <n v="178203.85497881874"/>
    <n v="279.49046623739804"/>
    <n v="74623.954485385286"/>
    <x v="2759"/>
    <x v="1881"/>
    <m/>
  </r>
  <r>
    <x v="17"/>
    <x v="5"/>
    <s v="High End"/>
    <x v="1"/>
    <x v="52"/>
    <n v="789"/>
    <x v="2760"/>
    <n v="684788.66302499408"/>
    <n v="1712.914928999985"/>
    <n v="1351489.8789809882"/>
    <n v="844.99520399999255"/>
    <n v="666701.21595599409"/>
    <x v="2760"/>
    <x v="2645"/>
    <m/>
  </r>
  <r>
    <x v="17"/>
    <x v="5"/>
    <s v="High End"/>
    <x v="1"/>
    <x v="5"/>
    <n v="558"/>
    <x v="2761"/>
    <n v="343909.32209999685"/>
    <n v="1324.1634779999879"/>
    <n v="738883.22072399326"/>
    <n v="707.83852799999352"/>
    <n v="394973.89862399641"/>
    <x v="2761"/>
    <x v="2646"/>
    <m/>
  </r>
  <r>
    <x v="17"/>
    <x v="5"/>
    <s v="High End"/>
    <x v="1"/>
    <x v="35"/>
    <n v="789"/>
    <x v="2762"/>
    <n v="685208.86469999398"/>
    <n v="1996.8498745199824"/>
    <n v="1575514.5509962661"/>
    <n v="1128.39757451999"/>
    <n v="890305.68629627209"/>
    <x v="2762"/>
    <x v="2647"/>
    <m/>
  </r>
  <r>
    <x v="17"/>
    <x v="5"/>
    <s v="Low End"/>
    <x v="1"/>
    <x v="54"/>
    <n v="241"/>
    <x v="2763"/>
    <n v="84555.653346989246"/>
    <n v="630.32526899999425"/>
    <n v="151908.38982899862"/>
    <n v="279.47193560999739"/>
    <n v="67352.736482009379"/>
    <x v="2763"/>
    <x v="2648"/>
    <m/>
  </r>
  <r>
    <x v="17"/>
    <x v="5"/>
    <s v="Low End"/>
    <x v="3"/>
    <x v="43"/>
    <n v="467"/>
    <x v="2764"/>
    <n v="270204.71186246752"/>
    <n v="940.53851099999122"/>
    <n v="439231.48463699588"/>
    <n v="361.94169758999658"/>
    <n v="169026.77277452836"/>
    <x v="2764"/>
    <x v="2649"/>
    <m/>
  </r>
  <r>
    <x v="17"/>
    <x v="5"/>
    <s v="Low End"/>
    <x v="3"/>
    <x v="143"/>
    <n v="467"/>
    <x v="2765"/>
    <n v="287645.78296062711"/>
    <n v="1060.8245507399902"/>
    <n v="495405.06519557541"/>
    <n v="444.88069001059591"/>
    <n v="207759.2822349483"/>
    <x v="2765"/>
    <x v="2650"/>
    <m/>
  </r>
  <r>
    <x v="17"/>
    <x v="5"/>
    <s v="Low End"/>
    <x v="3"/>
    <x v="25"/>
    <n v="370"/>
    <x v="2766"/>
    <n v="182406.27468200837"/>
    <n v="859.39090829999236"/>
    <n v="317974.63607099716"/>
    <n v="366.40097672699676"/>
    <n v="135568.36138898879"/>
    <x v="2766"/>
    <x v="2651"/>
    <m/>
  </r>
  <r>
    <x v="17"/>
    <x v="5"/>
    <s v="Low End"/>
    <x v="3"/>
    <x v="29"/>
    <n v="346"/>
    <x v="2767"/>
    <n v="162728.1791958469"/>
    <n v="830.85776333999229"/>
    <n v="287476.78611563734"/>
    <n v="360.54510670459666"/>
    <n v="124748.60691979044"/>
    <x v="2767"/>
    <x v="2652"/>
    <m/>
  </r>
  <r>
    <x v="17"/>
    <x v="5"/>
    <s v="Low End"/>
    <x v="3"/>
    <x v="26"/>
    <n v="240"/>
    <x v="2768"/>
    <n v="86386.481400959223"/>
    <n v="686.81829839999386"/>
    <n v="164836.39161599852"/>
    <n v="326.8746258959971"/>
    <n v="78449.910215039301"/>
    <x v="2768"/>
    <x v="2653"/>
    <m/>
  </r>
  <r>
    <x v="17"/>
    <x v="5"/>
    <s v="Low End"/>
    <x v="3"/>
    <x v="45"/>
    <n v="228"/>
    <x v="2769"/>
    <n v="79570.092391487255"/>
    <n v="673.45688159999372"/>
    <n v="153548.16900479858"/>
    <n v="324.46524830399699"/>
    <n v="73978.076613311321"/>
    <x v="2769"/>
    <x v="2654"/>
    <m/>
  </r>
  <r>
    <x v="17"/>
    <x v="5"/>
    <s v="Low End"/>
    <x v="3"/>
    <x v="26"/>
    <n v="259"/>
    <x v="2770"/>
    <n v="71736.970533819564"/>
    <n v="579.19183937999492"/>
    <n v="150010.68639941869"/>
    <n v="302.21511917219738"/>
    <n v="78273.715865599122"/>
    <x v="2770"/>
    <x v="2655"/>
    <m/>
  </r>
  <r>
    <x v="17"/>
    <x v="5"/>
    <s v="Low End"/>
    <x v="3"/>
    <x v="26"/>
    <n v="198"/>
    <x v="2771"/>
    <n v="42476.468198313218"/>
    <n v="498.23747471999548"/>
    <n v="98651.019994559101"/>
    <n v="283.70985755679737"/>
    <n v="56174.551796245883"/>
    <x v="2771"/>
    <x v="2656"/>
    <m/>
  </r>
  <r>
    <x v="17"/>
    <x v="5"/>
    <s v="Low End"/>
    <x v="3"/>
    <x v="21"/>
    <n v="175"/>
    <x v="2772"/>
    <n v="32973.8318437497"/>
    <n v="459.47587499999582"/>
    <n v="80408.278124999269"/>
    <n v="271.05397874999755"/>
    <n v="47434.446281249569"/>
    <x v="2772"/>
    <x v="360"/>
    <m/>
  </r>
  <r>
    <x v="17"/>
    <x v="5"/>
    <s v="Low End"/>
    <x v="3"/>
    <x v="1"/>
    <n v="175"/>
    <x v="2773"/>
    <n v="34024.330060874687"/>
    <n v="478.80965549999564"/>
    <n v="83791.689712499239"/>
    <n v="284.38491229499743"/>
    <n v="49767.359651624552"/>
    <x v="2773"/>
    <x v="2657"/>
    <m/>
  </r>
  <r>
    <x v="17"/>
    <x v="5"/>
    <s v="High End"/>
    <x v="2"/>
    <x v="77"/>
    <n v="370"/>
    <x v="2774"/>
    <n v="229849.22085983792"/>
    <n v="1442.1162271999915"/>
    <n v="533583.00406399684"/>
    <n v="820.90211676799709"/>
    <n v="303733.78320415888"/>
    <x v="2774"/>
    <x v="2658"/>
    <m/>
  </r>
  <r>
    <x v="17"/>
    <x v="5"/>
    <s v="High End"/>
    <x v="2"/>
    <x v="30"/>
    <n v="304"/>
    <x v="2775"/>
    <n v="151762.3834142962"/>
    <n v="804.8555822399926"/>
    <n v="244676.09700095776"/>
    <n v="305.63721574559719"/>
    <n v="92913.713586661557"/>
    <x v="2775"/>
    <x v="2659"/>
    <m/>
  </r>
  <r>
    <x v="18"/>
    <x v="0"/>
    <s v="High End"/>
    <x v="2"/>
    <x v="35"/>
    <n v="906"/>
    <x v="2776"/>
    <n v="1002932.7207479909"/>
    <n v="2141.8760579999807"/>
    <n v="1940539.7085479826"/>
    <n v="1034.8862999999908"/>
    <n v="937606.98779999174"/>
    <x v="2776"/>
    <x v="2660"/>
    <m/>
  </r>
  <r>
    <x v="18"/>
    <x v="0"/>
    <s v="High End"/>
    <x v="2"/>
    <x v="37"/>
    <n v="769"/>
    <x v="2777"/>
    <n v="720047.06720999372"/>
    <n v="1867.1535899999835"/>
    <n v="1435841.1107099873"/>
    <n v="930.81149999999172"/>
    <n v="715794.04349999363"/>
    <x v="2777"/>
    <x v="2661"/>
    <m/>
  </r>
  <r>
    <x v="18"/>
    <x v="0"/>
    <s v="High End"/>
    <x v="2"/>
    <x v="56"/>
    <n v="906"/>
    <x v="2778"/>
    <n v="1003545.8852399909"/>
    <n v="2515.9220033999768"/>
    <n v="2279425.3350803792"/>
    <n v="1408.2554633999869"/>
    <n v="1275879.4498403883"/>
    <x v="2778"/>
    <x v="2662"/>
    <m/>
  </r>
  <r>
    <x v="18"/>
    <x v="0"/>
    <s v="High End"/>
    <x v="2"/>
    <x v="25"/>
    <n v="769"/>
    <x v="2779"/>
    <n v="720488.8138769936"/>
    <n v="2183.5771404299808"/>
    <n v="1679170.8209906551"/>
    <n v="1246.6606074299891"/>
    <n v="958682.0071136615"/>
    <x v="2779"/>
    <x v="2663"/>
    <m/>
  </r>
  <r>
    <x v="18"/>
    <x v="0"/>
    <s v="Low End"/>
    <x v="0"/>
    <x v="49"/>
    <n v="433"/>
    <x v="2780"/>
    <n v="330472.4025217492"/>
    <n v="1576.9211264899886"/>
    <n v="682806.84777016507"/>
    <n v="813.70541627809678"/>
    <n v="352334.44524841587"/>
    <x v="2780"/>
    <x v="2664"/>
    <m/>
  </r>
  <r>
    <x v="18"/>
    <x v="0"/>
    <s v="Low End"/>
    <x v="0"/>
    <x v="2"/>
    <n v="404"/>
    <x v="2781"/>
    <n v="294674.98509044293"/>
    <n v="1543.4649143599877"/>
    <n v="623559.82540143502"/>
    <n v="814.07138690839633"/>
    <n v="328884.84031099209"/>
    <x v="2781"/>
    <x v="2665"/>
    <m/>
  </r>
  <r>
    <x v="18"/>
    <x v="0"/>
    <s v="Low End"/>
    <x v="0"/>
    <x v="30"/>
    <n v="467"/>
    <x v="2782"/>
    <n v="398309.08758966118"/>
    <n v="1734.417005799985"/>
    <n v="809972.74170859298"/>
    <n v="881.50675400199532"/>
    <n v="411663.65411893179"/>
    <x v="2782"/>
    <x v="2666"/>
    <m/>
  </r>
  <r>
    <x v="18"/>
    <x v="0"/>
    <s v="Low End"/>
    <x v="0"/>
    <x v="61"/>
    <n v="264"/>
    <x v="2783"/>
    <n v="136922.22651697756"/>
    <n v="815.18569487999014"/>
    <n v="215209.0234483174"/>
    <n v="296.54089746719637"/>
    <n v="78286.796931339835"/>
    <x v="2783"/>
    <x v="2667"/>
    <m/>
  </r>
  <r>
    <x v="18"/>
    <x v="0"/>
    <s v="Low End"/>
    <x v="0"/>
    <x v="44"/>
    <n v="467"/>
    <x v="2784"/>
    <n v="219428.93881599739"/>
    <n v="1085.184447999987"/>
    <n v="506781.13721599395"/>
    <n v="615.31519999999261"/>
    <n v="287352.19839999656"/>
    <x v="2784"/>
    <x v="341"/>
    <m/>
  </r>
  <r>
    <x v="18"/>
    <x v="0"/>
    <s v="High End"/>
    <x v="1"/>
    <x v="52"/>
    <n v="410"/>
    <x v="2785"/>
    <n v="339117.29773447604"/>
    <n v="1665.9269687999865"/>
    <n v="683030.05720799451"/>
    <n v="838.81160847199624"/>
    <n v="343912.75947351847"/>
    <x v="2785"/>
    <x v="2668"/>
    <m/>
  </r>
  <r>
    <x v="18"/>
    <x v="0"/>
    <s v="High End"/>
    <x v="1"/>
    <x v="16"/>
    <n v="384"/>
    <x v="2786"/>
    <n v="300983.47713699477"/>
    <n v="1618.4307689599866"/>
    <n v="621477.41528063489"/>
    <n v="834.6196305823961"/>
    <n v="320493.93814364012"/>
    <x v="2786"/>
    <x v="2669"/>
    <m/>
  </r>
  <r>
    <x v="18"/>
    <x v="0"/>
    <s v="High End"/>
    <x v="1"/>
    <x v="11"/>
    <n v="384"/>
    <x v="2787"/>
    <n v="294915.02197432017"/>
    <n v="1595.8808700799891"/>
    <n v="612818.25411071582"/>
    <n v="827.87300035519695"/>
    <n v="317903.23213639564"/>
    <x v="2787"/>
    <x v="2670"/>
    <m/>
  </r>
  <r>
    <x v="18"/>
    <x v="0"/>
    <s v="High End"/>
    <x v="1"/>
    <x v="51"/>
    <n v="295"/>
    <x v="2788"/>
    <n v="134603.05191743086"/>
    <n v="755.29808684999091"/>
    <n v="222812.93562074733"/>
    <n v="299.0165549264965"/>
    <n v="88209.883703316475"/>
    <x v="2788"/>
    <x v="2671"/>
    <m/>
  </r>
  <r>
    <x v="18"/>
    <x v="0"/>
    <s v="High End"/>
    <x v="1"/>
    <x v="17"/>
    <n v="278"/>
    <x v="2789"/>
    <n v="116320.9385158084"/>
    <n v="708.42723271999284"/>
    <n v="196942.770696158"/>
    <n v="290.00659057679712"/>
    <n v="80621.832180349593"/>
    <x v="2789"/>
    <x v="2672"/>
    <m/>
  </r>
  <r>
    <x v="18"/>
    <x v="0"/>
    <s v="Low End"/>
    <x v="3"/>
    <x v="77"/>
    <n v="704"/>
    <x v="2790"/>
    <n v="618441.83625297283"/>
    <n v="1424.9177980799855"/>
    <n v="1003142.1298483098"/>
    <n v="546.44928067519447"/>
    <n v="384700.29359533696"/>
    <x v="2790"/>
    <x v="2673"/>
    <m/>
  </r>
  <r>
    <x v="18"/>
    <x v="0"/>
    <s v="Low End"/>
    <x v="3"/>
    <x v="79"/>
    <n v="318"/>
    <x v="2791"/>
    <n v="141769.50525868536"/>
    <n v="801.21872345999179"/>
    <n v="254787.55406027738"/>
    <n v="355.40266918739633"/>
    <n v="113018.04880159203"/>
    <x v="2791"/>
    <x v="2674"/>
    <m/>
  </r>
  <r>
    <x v="18"/>
    <x v="0"/>
    <s v="Low End"/>
    <x v="3"/>
    <x v="45"/>
    <n v="704"/>
    <x v="2792"/>
    <n v="578219.93123839411"/>
    <n v="1641.4681599999874"/>
    <n v="1155593.5846399912"/>
    <n v="820.13303039999573"/>
    <n v="577373.65340159705"/>
    <x v="2792"/>
    <x v="2675"/>
    <m/>
  </r>
  <r>
    <x v="18"/>
    <x v="0"/>
    <s v="High End"/>
    <x v="2"/>
    <x v="66"/>
    <n v="307"/>
    <x v="2793"/>
    <n v="218771.93806874534"/>
    <n v="1553.2212358699876"/>
    <n v="476838.91941208619"/>
    <n v="840.60905975029596"/>
    <n v="258066.98134334086"/>
    <x v="2793"/>
    <x v="2676"/>
    <m/>
  </r>
  <r>
    <x v="18"/>
    <x v="0"/>
    <s v="High End"/>
    <x v="2"/>
    <x v="91"/>
    <n v="383"/>
    <x v="2794"/>
    <n v="255615.13544390781"/>
    <n v="1502.4805013299879"/>
    <n v="575450.03200938541"/>
    <n v="835.0780589176959"/>
    <n v="319834.8965654776"/>
    <x v="2794"/>
    <x v="2677"/>
    <m/>
  </r>
  <r>
    <x v="18"/>
    <x v="0"/>
    <s v="High End"/>
    <x v="2"/>
    <x v="94"/>
    <n v="380"/>
    <x v="2795"/>
    <n v="251001.061786317"/>
    <n v="1494.3030643999882"/>
    <n v="567835.16447199555"/>
    <n v="833.77395443599607"/>
    <n v="316834.10268567852"/>
    <x v="2795"/>
    <x v="2678"/>
    <m/>
  </r>
  <r>
    <x v="18"/>
    <x v="0"/>
    <s v="High End"/>
    <x v="2"/>
    <x v="83"/>
    <n v="255"/>
    <x v="2796"/>
    <n v="106635.95571163374"/>
    <n v="719.74544669999148"/>
    <n v="183535.08890849783"/>
    <n v="301.56522822299644"/>
    <n v="76899.133196864088"/>
    <x v="2796"/>
    <x v="2679"/>
    <m/>
  </r>
  <r>
    <x v="18"/>
    <x v="0"/>
    <s v="Low End"/>
    <x v="0"/>
    <x v="48"/>
    <n v="293"/>
    <x v="2797"/>
    <n v="169753.30638411228"/>
    <n v="888.60237555998674"/>
    <n v="260360.49603907613"/>
    <n v="309.23955513639532"/>
    <n v="90607.189654963848"/>
    <x v="2797"/>
    <x v="2680"/>
    <m/>
  </r>
  <r>
    <x v="18"/>
    <x v="0"/>
    <s v="Low End"/>
    <x v="0"/>
    <x v="30"/>
    <n v="530"/>
    <x v="2798"/>
    <n v="286985.97939999617"/>
    <n v="1271.8576281999831"/>
    <n v="674084.54294599104"/>
    <n v="730.37464819999036"/>
    <n v="387098.56354599487"/>
    <x v="2798"/>
    <x v="2681"/>
    <m/>
  </r>
  <r>
    <x v="18"/>
    <x v="0"/>
    <s v="Low End"/>
    <x v="0"/>
    <x v="1"/>
    <n v="517"/>
    <x v="2799"/>
    <n v="276962.9907769959"/>
    <n v="1267.8809122899813"/>
    <n v="655494.43165392033"/>
    <n v="732.16913128998931"/>
    <n v="378531.44087692443"/>
    <x v="2799"/>
    <x v="2682"/>
    <m/>
  </r>
  <r>
    <x v="18"/>
    <x v="0"/>
    <s v="Low End"/>
    <x v="0"/>
    <x v="87"/>
    <n v="516"/>
    <x v="2800"/>
    <n v="270594.10900799651"/>
    <n v="1241.866942919984"/>
    <n v="640803.34254671179"/>
    <n v="717.45975491999081"/>
    <n v="370209.23353871529"/>
    <x v="2800"/>
    <x v="2683"/>
    <m/>
  </r>
  <r>
    <x v="18"/>
    <x v="0"/>
    <s v="Low End"/>
    <x v="0"/>
    <x v="39"/>
    <n v="507"/>
    <x v="2801"/>
    <n v="266403.527207996"/>
    <n v="1251.1510149599815"/>
    <n v="634333.56458471064"/>
    <n v="725.70027095998933"/>
    <n v="367930.03737671464"/>
    <x v="2801"/>
    <x v="2684"/>
    <m/>
  </r>
  <r>
    <x v="18"/>
    <x v="0"/>
    <s v="Low End"/>
    <x v="0"/>
    <x v="48"/>
    <n v="481"/>
    <x v="2802"/>
    <n v="235176.60561199699"/>
    <n v="1183.8439226799846"/>
    <n v="569428.92680907261"/>
    <n v="694.91127067999093"/>
    <n v="334252.32119707565"/>
    <x v="2802"/>
    <x v="2685"/>
    <m/>
  </r>
  <r>
    <x v="18"/>
    <x v="0"/>
    <s v="Low End"/>
    <x v="0"/>
    <x v="87"/>
    <n v="469"/>
    <x v="2803"/>
    <n v="228053.36518999661"/>
    <n v="1187.1078258999823"/>
    <n v="556753.57034709177"/>
    <n v="700.85331589998964"/>
    <n v="328700.20515709516"/>
    <x v="2803"/>
    <x v="2686"/>
    <m/>
  </r>
  <r>
    <x v="18"/>
    <x v="1"/>
    <s v="Low End"/>
    <x v="0"/>
    <x v="15"/>
    <n v="464"/>
    <x v="2804"/>
    <n v="218889.50553599716"/>
    <n v="1155.769424159985"/>
    <n v="536277.01281023305"/>
    <n v="684.02480015999117"/>
    <n v="317387.50727423589"/>
    <x v="2804"/>
    <x v="2687"/>
    <m/>
  </r>
  <r>
    <x v="18"/>
    <x v="1"/>
    <s v="High End"/>
    <x v="1"/>
    <x v="1"/>
    <n v="423"/>
    <x v="2805"/>
    <n v="370139.44164159865"/>
    <n v="1726.513922569982"/>
    <n v="730315.38924710243"/>
    <n v="851.47978157329487"/>
    <n v="360175.94760550378"/>
    <x v="2805"/>
    <x v="2688"/>
    <m/>
  </r>
  <r>
    <x v="18"/>
    <x v="1"/>
    <s v="High End"/>
    <x v="1"/>
    <x v="42"/>
    <n v="417"/>
    <x v="2806"/>
    <n v="360497.8025578747"/>
    <n v="1714.881043999982"/>
    <n v="715105.39534799254"/>
    <n v="850.37792035999473"/>
    <n v="354607.59279011784"/>
    <x v="2806"/>
    <x v="2689"/>
    <m/>
  </r>
  <r>
    <x v="18"/>
    <x v="1"/>
    <s v="High End"/>
    <x v="1"/>
    <x v="88"/>
    <n v="415"/>
    <x v="2807"/>
    <n v="350211.65785785305"/>
    <n v="1686.939154549985"/>
    <n v="700079.74913824373"/>
    <n v="843.05564163949578"/>
    <n v="349868.09128039068"/>
    <x v="2807"/>
    <x v="2690"/>
    <m/>
  </r>
  <r>
    <x v="18"/>
    <x v="1"/>
    <s v="High End"/>
    <x v="1"/>
    <x v="75"/>
    <n v="387"/>
    <x v="2808"/>
    <n v="310056.98524056206"/>
    <n v="1641.5373077899847"/>
    <n v="635274.93811472401"/>
    <n v="840.35646737509558"/>
    <n v="325217.95287416194"/>
    <x v="2808"/>
    <x v="2691"/>
    <m/>
  </r>
  <r>
    <x v="18"/>
    <x v="1"/>
    <s v="High End"/>
    <x v="1"/>
    <x v="16"/>
    <n v="302"/>
    <x v="2809"/>
    <n v="195816.77016680664"/>
    <n v="1470.8759716599875"/>
    <n v="444204.54344131623"/>
    <n v="822.47607044539598"/>
    <n v="248387.77327450959"/>
    <x v="2809"/>
    <x v="2692"/>
    <m/>
  </r>
  <r>
    <x v="18"/>
    <x v="1"/>
    <s v="High End"/>
    <x v="1"/>
    <x v="78"/>
    <n v="282"/>
    <x v="2810"/>
    <n v="175970.31531147822"/>
    <n v="1448.1977752399862"/>
    <n v="408391.77261767612"/>
    <n v="824.18956491559538"/>
    <n v="232421.4573061979"/>
    <x v="2810"/>
    <x v="2693"/>
    <m/>
  </r>
  <r>
    <x v="18"/>
    <x v="1"/>
    <s v="High End"/>
    <x v="1"/>
    <x v="11"/>
    <n v="503"/>
    <x v="2811"/>
    <n v="296362.09214999562"/>
    <n v="1386.5984733799796"/>
    <n v="697459.03211012972"/>
    <n v="797.40942337998831"/>
    <n v="401096.9399601341"/>
    <x v="2811"/>
    <x v="2694"/>
    <m/>
  </r>
  <r>
    <x v="18"/>
    <x v="1"/>
    <s v="Low End"/>
    <x v="3"/>
    <x v="26"/>
    <n v="427"/>
    <x v="2812"/>
    <n v="247121.99170893445"/>
    <n v="981.56702393998671"/>
    <n v="419129.11922237434"/>
    <n v="402.82699651859457"/>
    <n v="172007.12751343989"/>
    <x v="2812"/>
    <x v="2695"/>
    <m/>
  </r>
  <r>
    <x v="18"/>
    <x v="1"/>
    <s v="Low End"/>
    <x v="3"/>
    <x v="29"/>
    <n v="704"/>
    <x v="2813"/>
    <n v="613780.70976470248"/>
    <n v="1760.6954809599824"/>
    <n v="1239529.6185958276"/>
    <n v="888.84788186239371"/>
    <n v="625748.90883112513"/>
    <x v="2813"/>
    <x v="2696"/>
    <m/>
  </r>
  <r>
    <x v="18"/>
    <x v="1"/>
    <s v="High End"/>
    <x v="2"/>
    <x v="32"/>
    <n v="314"/>
    <x v="2814"/>
    <n v="172209.77836364388"/>
    <n v="874.64013095998723"/>
    <n v="274637.00112143601"/>
    <n v="326.20134636239527"/>
    <n v="102427.22275779213"/>
    <x v="2814"/>
    <x v="2697"/>
    <m/>
  </r>
  <r>
    <x v="18"/>
    <x v="1"/>
    <s v="Low End"/>
    <x v="0"/>
    <x v="59"/>
    <n v="564"/>
    <x v="2815"/>
    <n v="600578.91155919258"/>
    <n v="1995.1475424799737"/>
    <n v="1125263.2139587051"/>
    <n v="930.29131631119253"/>
    <n v="524684.3023995125"/>
    <x v="2815"/>
    <x v="2698"/>
    <m/>
  </r>
  <r>
    <x v="18"/>
    <x v="1"/>
    <s v="Low End"/>
    <x v="0"/>
    <x v="13"/>
    <n v="422"/>
    <x v="2816"/>
    <n v="333983.20151748299"/>
    <n v="1622.3921596199818"/>
    <n v="684649.49135963235"/>
    <n v="830.96277213779467"/>
    <n v="350666.28984214936"/>
    <x v="2816"/>
    <x v="2699"/>
    <m/>
  </r>
  <r>
    <x v="18"/>
    <x v="1"/>
    <s v="Low End"/>
    <x v="0"/>
    <x v="71"/>
    <n v="347"/>
    <x v="2817"/>
    <n v="230763.37501502599"/>
    <n v="1455.0772789999835"/>
    <n v="504911.81581299426"/>
    <n v="790.05314350999504"/>
    <n v="274148.4407979683"/>
    <x v="2817"/>
    <x v="2700"/>
    <m/>
  </r>
  <r>
    <x v="18"/>
    <x v="1"/>
    <s v="Low End"/>
    <x v="0"/>
    <x v="56"/>
    <n v="347"/>
    <x v="2818"/>
    <n v="243422.62749301438"/>
    <n v="1072.0928809799814"/>
    <n v="372016.22970005352"/>
    <n v="370.58674987619349"/>
    <n v="128593.60220703913"/>
    <x v="2818"/>
    <x v="2701"/>
    <m/>
  </r>
  <r>
    <x v="18"/>
    <x v="1"/>
    <s v="Low End"/>
    <x v="0"/>
    <x v="71"/>
    <n v="919"/>
    <x v="2819"/>
    <n v="895968.58350898465"/>
    <n v="1864.6825109999681"/>
    <n v="1713643.2276089708"/>
    <n v="889.74389999998482"/>
    <n v="817674.64409998618"/>
    <x v="2819"/>
    <x v="2702"/>
    <m/>
  </r>
  <r>
    <x v="18"/>
    <x v="1"/>
    <s v="Low End"/>
    <x v="0"/>
    <x v="15"/>
    <n v="564"/>
    <x v="2820"/>
    <n v="338660.9063999941"/>
    <n v="1303.4525999999771"/>
    <n v="735147.26639998704"/>
    <n v="702.98999999998762"/>
    <n v="396486.35999999294"/>
    <x v="2820"/>
    <x v="2703"/>
    <m/>
  </r>
  <r>
    <x v="18"/>
    <x v="1"/>
    <s v="Low End"/>
    <x v="0"/>
    <x v="80"/>
    <n v="689"/>
    <x v="2821"/>
    <n v="503900.20098599134"/>
    <n v="1597.8103146599728"/>
    <n v="1100891.3068007212"/>
    <n v="866.4602406599854"/>
    <n v="596991.10581472982"/>
    <x v="2821"/>
    <x v="2704"/>
    <m/>
  </r>
  <r>
    <x v="18"/>
    <x v="1"/>
    <s v="Low End"/>
    <x v="0"/>
    <x v="120"/>
    <n v="919"/>
    <x v="2822"/>
    <n v="896808.92170398461"/>
    <n v="2174.3400133599625"/>
    <n v="1998218.4722778057"/>
    <n v="1198.4869973599793"/>
    <n v="1101409.5505738212"/>
    <x v="2822"/>
    <x v="2705"/>
    <m/>
  </r>
  <r>
    <x v="18"/>
    <x v="1"/>
    <s v="Low End"/>
    <x v="0"/>
    <x v="85"/>
    <n v="552"/>
    <x v="2823"/>
    <n v="324585.02188799437"/>
    <n v="1364.4921189599763"/>
    <n v="753199.64966590691"/>
    <n v="776.47577495998655"/>
    <n v="428614.62777791254"/>
    <x v="2823"/>
    <x v="2706"/>
    <m/>
  </r>
  <r>
    <x v="18"/>
    <x v="1"/>
    <s v="Low End"/>
    <x v="0"/>
    <x v="85"/>
    <n v="463"/>
    <x v="2824"/>
    <n v="228483.912435996"/>
    <n v="1209.9007434799787"/>
    <n v="560184.04423123016"/>
    <n v="716.41497147998734"/>
    <n v="331700.13179523416"/>
    <x v="2824"/>
    <x v="2707"/>
    <m/>
  </r>
  <r>
    <x v="18"/>
    <x v="1"/>
    <s v="Low End"/>
    <x v="0"/>
    <x v="85"/>
    <n v="455"/>
    <x v="2825"/>
    <n v="220697.55207499617"/>
    <n v="1196.1594408499793"/>
    <n v="544252.5455867406"/>
    <n v="711.1098758499877"/>
    <n v="323554.99351174443"/>
    <x v="2825"/>
    <x v="1012"/>
    <m/>
  </r>
  <r>
    <x v="18"/>
    <x v="1"/>
    <s v="High End"/>
    <x v="1"/>
    <x v="73"/>
    <n v="418"/>
    <x v="2826"/>
    <n v="373179.83107071707"/>
    <n v="1754.066985419978"/>
    <n v="733199.99990555085"/>
    <n v="861.29226993979364"/>
    <n v="360020.16883483378"/>
    <x v="2826"/>
    <x v="2708"/>
    <m/>
  </r>
  <r>
    <x v="18"/>
    <x v="1"/>
    <s v="High End"/>
    <x v="1"/>
    <x v="18"/>
    <n v="406"/>
    <x v="2827"/>
    <n v="353579.00060200982"/>
    <n v="1729.8330255999786"/>
    <n v="702312.20839359134"/>
    <n v="858.9487876639937"/>
    <n v="348733.20779158152"/>
    <x v="2827"/>
    <x v="2709"/>
    <m/>
  </r>
  <r>
    <x v="18"/>
    <x v="1"/>
    <s v="High End"/>
    <x v="1"/>
    <x v="40"/>
    <n v="749"/>
    <x v="2828"/>
    <n v="673032.89969998843"/>
    <n v="1793.6901319999695"/>
    <n v="1343473.9088679771"/>
    <n v="895.11483199998486"/>
    <n v="670441.00916798867"/>
    <x v="2828"/>
    <x v="2099"/>
    <m/>
  </r>
  <r>
    <x v="18"/>
    <x v="1"/>
    <s v="High End"/>
    <x v="1"/>
    <x v="22"/>
    <n v="623"/>
    <x v="2829"/>
    <n v="465900.34837499209"/>
    <n v="1664.4956190499718"/>
    <n v="1036980.7706681325"/>
    <n v="916.66199404998451"/>
    <n v="571080.42229314032"/>
    <x v="2829"/>
    <x v="2710"/>
    <m/>
  </r>
  <r>
    <x v="18"/>
    <x v="1"/>
    <s v="High End"/>
    <x v="1"/>
    <x v="52"/>
    <n v="592"/>
    <x v="2830"/>
    <n v="420845.93279999273"/>
    <n v="1602.1819166399725"/>
    <n v="948491.69465086376"/>
    <n v="891.29351663998477"/>
    <n v="527645.76185087103"/>
    <x v="2830"/>
    <x v="2711"/>
    <m/>
  </r>
  <r>
    <x v="18"/>
    <x v="1"/>
    <s v="High End"/>
    <x v="1"/>
    <x v="115"/>
    <n v="749"/>
    <x v="2831"/>
    <n v="673790.25104998844"/>
    <n v="2088.7338309799643"/>
    <n v="1564461.6394039933"/>
    <n v="1189.1473809799797"/>
    <n v="890671.38835400483"/>
    <x v="2831"/>
    <x v="2712"/>
    <m/>
  </r>
  <r>
    <x v="18"/>
    <x v="1"/>
    <s v="High End"/>
    <x v="1"/>
    <x v="20"/>
    <n v="516"/>
    <x v="2832"/>
    <n v="316132.40519999492"/>
    <n v="1431.6055621199771"/>
    <n v="738708.47005390818"/>
    <n v="818.94586211998694"/>
    <n v="422576.06485391327"/>
    <x v="2832"/>
    <x v="105"/>
    <m/>
  </r>
  <r>
    <x v="18"/>
    <x v="1"/>
    <s v="High End"/>
    <x v="1"/>
    <x v="82"/>
    <n v="513"/>
    <x v="2833"/>
    <n v="317026.53584999446"/>
    <n v="1446.3848668199748"/>
    <n v="741995.43667864706"/>
    <n v="828.39941681998562"/>
    <n v="424968.90082865261"/>
    <x v="2833"/>
    <x v="2713"/>
    <m/>
  </r>
  <r>
    <x v="18"/>
    <x v="1"/>
    <s v="Low End"/>
    <x v="3"/>
    <x v="44"/>
    <n v="764"/>
    <x v="2834"/>
    <n v="735674.50616432598"/>
    <n v="1485.4814396399765"/>
    <n v="1134907.8198849421"/>
    <n v="522.55669335159178"/>
    <n v="399233.31372061616"/>
    <x v="2834"/>
    <x v="2714"/>
    <m/>
  </r>
  <r>
    <x v="18"/>
    <x v="1"/>
    <s v="Low End"/>
    <x v="3"/>
    <x v="1"/>
    <n v="715"/>
    <x v="2835"/>
    <n v="660691.1923912185"/>
    <n v="1438.9229861999752"/>
    <n v="1028829.9351329822"/>
    <n v="514.87936047799121"/>
    <n v="368138.74274176371"/>
    <x v="2835"/>
    <x v="2715"/>
    <m/>
  </r>
  <r>
    <x v="18"/>
    <x v="1"/>
    <s v="Low End"/>
    <x v="3"/>
    <x v="40"/>
    <n v="972"/>
    <x v="2836"/>
    <n v="1224598.6217694173"/>
    <n v="1967.650404119966"/>
    <n v="1912556.1928046069"/>
    <n v="707.77527884278766"/>
    <n v="687957.57103518955"/>
    <x v="2836"/>
    <x v="2716"/>
    <m/>
  </r>
  <r>
    <x v="18"/>
    <x v="1"/>
    <s v="Low End"/>
    <x v="3"/>
    <x v="25"/>
    <n v="972"/>
    <x v="2837"/>
    <n v="1141611.3424742201"/>
    <n v="2094.1976319999708"/>
    <n v="2035560.0983039716"/>
    <n v="919.70036607999123"/>
    <n v="893948.75582975149"/>
    <x v="2837"/>
    <x v="2717"/>
    <m/>
  </r>
  <r>
    <x v="18"/>
    <x v="2"/>
    <s v="High End"/>
    <x v="2"/>
    <x v="81"/>
    <n v="420"/>
    <x v="2838"/>
    <n v="429359.74709795241"/>
    <n v="1989.1346197999737"/>
    <n v="835436.54031598894"/>
    <n v="966.84950766199188"/>
    <n v="406076.79321803653"/>
    <x v="2838"/>
    <x v="2718"/>
    <m/>
  </r>
  <r>
    <x v="18"/>
    <x v="2"/>
    <s v="High End"/>
    <x v="2"/>
    <x v="15"/>
    <n v="361"/>
    <x v="2839"/>
    <n v="323584.14451720408"/>
    <n v="1836.6779127799766"/>
    <n v="663040.72651357157"/>
    <n v="940.32294181819248"/>
    <n v="339456.58199636749"/>
    <x v="2839"/>
    <x v="2719"/>
    <m/>
  </r>
  <r>
    <x v="18"/>
    <x v="2"/>
    <s v="High End"/>
    <x v="2"/>
    <x v="76"/>
    <n v="420"/>
    <x v="2840"/>
    <n v="235079.10719999592"/>
    <n v="1298.2881599999776"/>
    <n v="545281.02719999058"/>
    <n v="738.57599999998729"/>
    <n v="310201.91999999469"/>
    <x v="2840"/>
    <x v="1270"/>
    <m/>
  </r>
  <r>
    <x v="18"/>
    <x v="2"/>
    <s v="High End"/>
    <x v="2"/>
    <x v="66"/>
    <n v="510"/>
    <x v="2841"/>
    <n v="345779.80109999405"/>
    <n v="1584.6370898999728"/>
    <n v="808164.91584898613"/>
    <n v="906.63747989998444"/>
    <n v="462385.11474899208"/>
    <x v="2841"/>
    <x v="2720"/>
    <m/>
  </r>
  <r>
    <x v="18"/>
    <x v="2"/>
    <s v="High End"/>
    <x v="2"/>
    <x v="56"/>
    <n v="361"/>
    <x v="2842"/>
    <n v="173769.36979499695"/>
    <n v="1172.9538449999798"/>
    <n v="423436.33804499271"/>
    <n v="691.59824999998818"/>
    <n v="249666.96824999576"/>
    <x v="2842"/>
    <x v="367"/>
    <m/>
  </r>
  <r>
    <x v="18"/>
    <x v="2"/>
    <s v="Low End"/>
    <x v="0"/>
    <x v="12"/>
    <n v="833"/>
    <x v="2843"/>
    <n v="748276.71370898618"/>
    <n v="1877.5915395699651"/>
    <n v="1564033.752461781"/>
    <n v="979.30016656998168"/>
    <n v="815757.03875279485"/>
    <x v="2843"/>
    <x v="2721"/>
    <m/>
  </r>
  <r>
    <x v="18"/>
    <x v="2"/>
    <s v="Low End"/>
    <x v="0"/>
    <x v="44"/>
    <n v="655"/>
    <x v="2844"/>
    <n v="462054.77669999149"/>
    <n v="1561.2053225999714"/>
    <n v="1022589.4863029813"/>
    <n v="855.77818259998435"/>
    <n v="560534.70960298972"/>
    <x v="2844"/>
    <x v="2722"/>
    <m/>
  </r>
  <r>
    <x v="18"/>
    <x v="2"/>
    <s v="High End"/>
    <x v="1"/>
    <x v="93"/>
    <n v="652"/>
    <x v="2845"/>
    <n v="518509.97639999038"/>
    <n v="1751.1311017199675"/>
    <n v="1141737.4783214189"/>
    <n v="955.87040171998228"/>
    <n v="623227.50192142848"/>
    <x v="2845"/>
    <x v="2723"/>
    <m/>
  </r>
  <r>
    <x v="18"/>
    <x v="2"/>
    <s v="High End"/>
    <x v="1"/>
    <x v="41"/>
    <n v="625"/>
    <x v="2846"/>
    <n v="476630.85937499109"/>
    <n v="1696.0771437499684"/>
    <n v="1060048.2148437302"/>
    <n v="933.46776874998261"/>
    <n v="583417.35546873906"/>
    <x v="2846"/>
    <x v="2724"/>
    <m/>
  </r>
  <r>
    <x v="18"/>
    <x v="2"/>
    <s v="High End"/>
    <x v="1"/>
    <x v="78"/>
    <n v="617"/>
    <x v="2847"/>
    <n v="464592.85559999134"/>
    <n v="1679.8831492799686"/>
    <n v="1036487.9031057407"/>
    <n v="926.8963492799827"/>
    <n v="571895.04750574939"/>
    <x v="2847"/>
    <x v="2725"/>
    <m/>
  </r>
  <r>
    <x v="18"/>
    <x v="2"/>
    <s v="High End"/>
    <x v="1"/>
    <x v="75"/>
    <n v="559"/>
    <x v="2848"/>
    <n v="384656.29897499253"/>
    <n v="1573.7287184899697"/>
    <n v="879714.35363589309"/>
    <n v="885.61369348998301"/>
    <n v="495058.05466090055"/>
    <x v="2848"/>
    <x v="2726"/>
    <m/>
  </r>
  <r>
    <x v="18"/>
    <x v="2"/>
    <s v="Low End"/>
    <x v="3"/>
    <x v="24"/>
    <n v="876"/>
    <x v="2849"/>
    <n v="990174.50709154049"/>
    <n v="2212.3345009999666"/>
    <n v="1938005.0228759707"/>
    <n v="1081.9983056899889"/>
    <n v="947830.5157844302"/>
    <x v="2849"/>
    <x v="2727"/>
    <m/>
  </r>
  <r>
    <x v="18"/>
    <x v="2"/>
    <s v="Low End"/>
    <x v="3"/>
    <x v="56"/>
    <n v="869"/>
    <x v="2850"/>
    <n v="964786.91339989181"/>
    <n v="2183.5922506399688"/>
    <n v="1897541.6658061328"/>
    <n v="1073.3656529415894"/>
    <n v="932754.75240624102"/>
    <x v="2850"/>
    <x v="2728"/>
    <m/>
  </r>
  <r>
    <x v="18"/>
    <x v="2"/>
    <s v="Low End"/>
    <x v="3"/>
    <x v="44"/>
    <n v="832"/>
    <x v="2851"/>
    <n v="900163.75370852626"/>
    <n v="2149.9599631999672"/>
    <n v="1788766.6893823727"/>
    <n v="1068.0323746079885"/>
    <n v="888602.9356738464"/>
    <x v="2851"/>
    <x v="2729"/>
    <m/>
  </r>
  <r>
    <x v="18"/>
    <x v="2"/>
    <s v="Low End"/>
    <x v="3"/>
    <x v="68"/>
    <n v="924"/>
    <x v="2852"/>
    <n v="1095014.7816388491"/>
    <n v="2183.3352661599656"/>
    <n v="2017401.7859318082"/>
    <n v="998.25433365038862"/>
    <n v="922387.00429295911"/>
    <x v="2852"/>
    <x v="2730"/>
    <m/>
  </r>
  <r>
    <x v="18"/>
    <x v="2"/>
    <s v="High End"/>
    <x v="2"/>
    <x v="8"/>
    <n v="609"/>
    <x v="2853"/>
    <n v="507275.08391698997"/>
    <n v="1866.852023669963"/>
    <n v="1136912.8824150076"/>
    <n v="1033.8880106699794"/>
    <n v="629637.7984980176"/>
    <x v="2853"/>
    <x v="2731"/>
    <m/>
  </r>
  <r>
    <x v="18"/>
    <x v="2"/>
    <s v="High End"/>
    <x v="2"/>
    <x v="37"/>
    <n v="592"/>
    <x v="2854"/>
    <n v="473415.53279999114"/>
    <n v="1803.6319559999665"/>
    <n v="1067750.1179519801"/>
    <n v="1003.9435559999815"/>
    <n v="594334.58515198901"/>
    <x v="2854"/>
    <x v="2732"/>
    <m/>
  </r>
  <r>
    <x v="18"/>
    <x v="2"/>
    <s v="High End"/>
    <x v="2"/>
    <x v="29"/>
    <n v="556"/>
    <x v="2855"/>
    <n v="421206.45580799185"/>
    <n v="1733.5841011199666"/>
    <n v="963872.76022270147"/>
    <n v="976.01853311998127"/>
    <n v="542666.30441470956"/>
    <x v="2855"/>
    <x v="2733"/>
    <m/>
  </r>
  <r>
    <x v="18"/>
    <x v="2"/>
    <s v="High End"/>
    <x v="2"/>
    <x v="34"/>
    <n v="550"/>
    <x v="2856"/>
    <n v="412842.62249999191"/>
    <n v="1722.1329404999663"/>
    <n v="947173.11727498146"/>
    <n v="971.50999049998097"/>
    <n v="534330.49477498955"/>
    <x v="2856"/>
    <x v="2734"/>
    <m/>
  </r>
  <r>
    <x v="18"/>
    <x v="2"/>
    <s v="High End"/>
    <x v="2"/>
    <x v="76"/>
    <n v="473"/>
    <x v="2857"/>
    <n v="301605.93269399443"/>
    <n v="1519.7770960199719"/>
    <n v="718854.56641744671"/>
    <n v="882.13241801998367"/>
    <n v="417248.63372345228"/>
    <x v="2857"/>
    <x v="2735"/>
    <m/>
  </r>
  <r>
    <x v="18"/>
    <x v="2"/>
    <s v="Low End"/>
    <x v="0"/>
    <x v="39"/>
    <n v="898"/>
    <x v="2858"/>
    <n v="900100.88716398051"/>
    <n v="2062.2452126199555"/>
    <n v="1851896.20093272"/>
    <n v="1059.9056946199771"/>
    <n v="951795.31376873946"/>
    <x v="2858"/>
    <x v="2736"/>
    <m/>
  </r>
  <r>
    <x v="18"/>
    <x v="2"/>
    <s v="Low End"/>
    <x v="0"/>
    <x v="1"/>
    <n v="838"/>
    <x v="2859"/>
    <n v="771400.98911998433"/>
    <n v="1921.5814415999612"/>
    <n v="1610285.2480607675"/>
    <n v="1001.0552015999799"/>
    <n v="838884.25894078321"/>
    <x v="2859"/>
    <x v="2737"/>
    <m/>
  </r>
  <r>
    <x v="18"/>
    <x v="2"/>
    <s v="High End"/>
    <x v="1"/>
    <x v="6"/>
    <n v="785"/>
    <x v="2860"/>
    <n v="765490.1006249846"/>
    <n v="2062.7662338499586"/>
    <n v="1619271.4935722174"/>
    <n v="1087.6196088499782"/>
    <n v="853781.39294723282"/>
    <x v="2860"/>
    <x v="2738"/>
    <m/>
  </r>
  <r>
    <x v="18"/>
    <x v="2"/>
    <s v="High End"/>
    <x v="1"/>
    <x v="3"/>
    <n v="742"/>
    <x v="2861"/>
    <n v="694082.27069998509"/>
    <n v="2001.7514246599569"/>
    <n v="1485299.5570976881"/>
    <n v="1066.3305746599772"/>
    <n v="791217.28639770299"/>
    <x v="2861"/>
    <x v="2739"/>
    <m/>
  </r>
  <r>
    <x v="18"/>
    <x v="2"/>
    <s v="High End"/>
    <x v="1"/>
    <x v="92"/>
    <n v="689"/>
    <x v="2862"/>
    <n v="598575.70889998705"/>
    <n v="1889.1223539599594"/>
    <n v="1301605.301878412"/>
    <n v="1020.3622539599781"/>
    <n v="703029.59297842497"/>
    <x v="2862"/>
    <x v="2740"/>
    <m/>
  </r>
  <r>
    <x v="18"/>
    <x v="2"/>
    <s v="High End"/>
    <x v="1"/>
    <x v="7"/>
    <n v="685"/>
    <x v="2863"/>
    <n v="592384.83187498723"/>
    <n v="1882.9441493499592"/>
    <n v="1289816.7423047221"/>
    <n v="1018.1487743499779"/>
    <n v="697431.91042973485"/>
    <x v="2863"/>
    <x v="2741"/>
    <m/>
  </r>
  <r>
    <x v="18"/>
    <x v="2"/>
    <s v="Low End"/>
    <x v="3"/>
    <x v="89"/>
    <n v="974"/>
    <x v="2864"/>
    <n v="1239641.9366655699"/>
    <n v="2403.0935307199588"/>
    <n v="2340613.0989212398"/>
    <n v="1130.3605361967864"/>
    <n v="1100971.1622556699"/>
    <x v="2864"/>
    <x v="2742"/>
    <m/>
  </r>
  <r>
    <x v="18"/>
    <x v="2"/>
    <s v="High End"/>
    <x v="2"/>
    <x v="91"/>
    <n v="680"/>
    <x v="2865"/>
    <n v="646152.21119998605"/>
    <n v="2080.5861455999548"/>
    <n v="1414798.5790079692"/>
    <n v="1130.3623055999753"/>
    <n v="768646.36780798319"/>
    <x v="2865"/>
    <x v="2743"/>
    <m/>
  </r>
  <r>
    <x v="18"/>
    <x v="2"/>
    <s v="High End"/>
    <x v="2"/>
    <x v="56"/>
    <n v="638"/>
    <x v="2866"/>
    <n v="569001.10898398759"/>
    <n v="1978.7810641199571"/>
    <n v="1262462.3189085326"/>
    <n v="1086.9297961199766"/>
    <n v="693461.20992454502"/>
    <x v="2866"/>
    <x v="2744"/>
    <m/>
  </r>
  <r>
    <x v="18"/>
    <x v="2"/>
    <s v="High End"/>
    <x v="2"/>
    <x v="90"/>
    <n v="623"/>
    <x v="2867"/>
    <n v="541690.29820498824"/>
    <n v="1939.0437526499582"/>
    <n v="1208024.257900924"/>
    <n v="1069.5569176499771"/>
    <n v="666333.95969593571"/>
    <x v="2867"/>
    <x v="2745"/>
    <m/>
  </r>
  <r>
    <x v="18"/>
    <x v="2"/>
    <s v="High End"/>
    <x v="2"/>
    <x v="29"/>
    <n v="607"/>
    <x v="2868"/>
    <n v="514315.74840598891"/>
    <n v="1900.3800142199589"/>
    <n v="1153530.668631515"/>
    <n v="1053.0723562199771"/>
    <n v="639214.92022552609"/>
    <x v="2868"/>
    <x v="2746"/>
    <m/>
  </r>
  <r>
    <x v="18"/>
    <x v="2"/>
    <s v="High End"/>
    <x v="2"/>
    <x v="77"/>
    <n v="590"/>
    <x v="2869"/>
    <n v="485997.3782999895"/>
    <n v="1859.2638182999599"/>
    <n v="1096965.6527969763"/>
    <n v="1035.5394482999777"/>
    <n v="610968.27449698676"/>
    <x v="2869"/>
    <x v="2747"/>
    <m/>
  </r>
  <r>
    <x v="18"/>
    <x v="3"/>
    <s v="High End"/>
    <x v="2"/>
    <x v="56"/>
    <n v="486"/>
    <x v="2870"/>
    <n v="330292.70726399287"/>
    <n v="1608.232916159965"/>
    <n v="781601.19725374295"/>
    <n v="928.61829215997977"/>
    <n v="451308.48998975009"/>
    <x v="2870"/>
    <x v="2748"/>
    <m/>
  </r>
  <r>
    <x v="18"/>
    <x v="3"/>
    <s v="Low End"/>
    <x v="0"/>
    <x v="25"/>
    <n v="218"/>
    <x v="2871"/>
    <n v="108284.03620319747"/>
    <n v="801.84103999998138"/>
    <n v="174801.34671999593"/>
    <n v="305.12527759999301"/>
    <n v="66517.310516798461"/>
    <x v="2871"/>
    <x v="2749"/>
    <m/>
  </r>
  <r>
    <x v="18"/>
    <x v="3"/>
    <s v="Low End"/>
    <x v="0"/>
    <x v="144"/>
    <n v="318"/>
    <x v="2872"/>
    <n v="165732.0210896433"/>
    <n v="880.44539883997948"/>
    <n v="279981.63683111349"/>
    <n v="359.27552119959171"/>
    <n v="114249.61574147019"/>
    <x v="2872"/>
    <x v="2750"/>
    <m/>
  </r>
  <r>
    <x v="18"/>
    <x v="3"/>
    <s v="Low End"/>
    <x v="0"/>
    <x v="30"/>
    <n v="932"/>
    <x v="2873"/>
    <n v="987181.6211359771"/>
    <n v="2163.0305133199499"/>
    <n v="2015944.4384141932"/>
    <n v="1103.8227653199745"/>
    <n v="1028762.8172782161"/>
    <x v="2873"/>
    <x v="2751"/>
    <m/>
  </r>
  <r>
    <x v="18"/>
    <x v="3"/>
    <s v="Low End"/>
    <x v="0"/>
    <x v="2"/>
    <n v="931"/>
    <x v="2874"/>
    <n v="977302.49737397803"/>
    <n v="2144.1402418599519"/>
    <n v="1996194.5651716152"/>
    <n v="1094.4060878599755"/>
    <n v="1018892.0677976372"/>
    <x v="2874"/>
    <x v="2752"/>
    <m/>
  </r>
  <r>
    <x v="18"/>
    <x v="3"/>
    <s v="Low End"/>
    <x v="0"/>
    <x v="49"/>
    <n v="930"/>
    <x v="2875"/>
    <n v="983121.45119997719"/>
    <n v="2159.6860655999499"/>
    <n v="2008508.0410079535"/>
    <n v="1102.5662255999744"/>
    <n v="1025386.5898079763"/>
    <x v="2875"/>
    <x v="2753"/>
    <m/>
  </r>
  <r>
    <x v="18"/>
    <x v="3"/>
    <s v="Low End"/>
    <x v="0"/>
    <x v="61"/>
    <n v="902"/>
    <x v="2876"/>
    <n v="927080.60429597832"/>
    <n v="2112.7269153199504"/>
    <n v="1905679.6776185953"/>
    <n v="1084.9213673199745"/>
    <n v="978599.07332261698"/>
    <x v="2876"/>
    <x v="2754"/>
    <m/>
  </r>
  <r>
    <x v="18"/>
    <x v="3"/>
    <s v="Low End"/>
    <x v="0"/>
    <x v="71"/>
    <n v="899"/>
    <x v="2877"/>
    <n v="911595.77033197938"/>
    <n v="2085.7848341199528"/>
    <n v="1875120.5658738376"/>
    <n v="1071.7739661199757"/>
    <n v="963524.79554185818"/>
    <x v="2877"/>
    <x v="2755"/>
    <m/>
  </r>
  <r>
    <x v="18"/>
    <x v="3"/>
    <s v="Low End"/>
    <x v="0"/>
    <x v="49"/>
    <n v="886"/>
    <x v="2878"/>
    <n v="892451.7474519792"/>
    <n v="2078.1395133799519"/>
    <n v="1841231.6088546375"/>
    <n v="1070.8576313799754"/>
    <n v="948779.86140265828"/>
    <x v="2878"/>
    <x v="2756"/>
    <m/>
  </r>
  <r>
    <x v="18"/>
    <x v="3"/>
    <s v="Low End"/>
    <x v="0"/>
    <x v="80"/>
    <n v="796"/>
    <x v="2879"/>
    <n v="714927.94127998385"/>
    <n v="1896.1861211999574"/>
    <n v="1509364.1524751661"/>
    <n v="998.03544119997764"/>
    <n v="794436.21119518229"/>
    <x v="2879"/>
    <x v="2757"/>
    <m/>
  </r>
  <r>
    <x v="18"/>
    <x v="3"/>
    <s v="High End"/>
    <x v="1"/>
    <x v="53"/>
    <n v="903"/>
    <x v="2880"/>
    <n v="1049981.7840749754"/>
    <n v="2232.8112809999475"/>
    <n v="2016228.5867429525"/>
    <n v="1070.0407559999746"/>
    <n v="966246.80266797706"/>
    <x v="2880"/>
    <x v="2758"/>
    <m/>
  </r>
  <r>
    <x v="18"/>
    <x v="3"/>
    <s v="High End"/>
    <x v="1"/>
    <x v="78"/>
    <n v="687"/>
    <x v="2881"/>
    <n v="606362.17274998594"/>
    <n v="1797.2967299999584"/>
    <n v="1234742.8535099714"/>
    <n v="914.67347999997889"/>
    <n v="628380.68075998547"/>
    <x v="2881"/>
    <x v="2759"/>
    <m/>
  </r>
  <r>
    <x v="18"/>
    <x v="3"/>
    <s v="High End"/>
    <x v="1"/>
    <x v="42"/>
    <n v="938"/>
    <x v="2882"/>
    <n v="1121867.0882999746"/>
    <n v="2447.1498948599451"/>
    <n v="2295426.6013786285"/>
    <n v="1251.1295448599722"/>
    <n v="1173559.513078654"/>
    <x v="2882"/>
    <x v="2760"/>
    <m/>
  </r>
  <r>
    <x v="18"/>
    <x v="3"/>
    <s v="High End"/>
    <x v="1"/>
    <x v="11"/>
    <n v="923"/>
    <x v="2883"/>
    <n v="1097391.0431249742"/>
    <n v="2439.5280117499433"/>
    <n v="2251684.3548451979"/>
    <n v="1250.5886367499711"/>
    <n v="1154293.3117202236"/>
    <x v="2883"/>
    <x v="213"/>
    <m/>
  </r>
  <r>
    <x v="18"/>
    <x v="3"/>
    <s v="High End"/>
    <x v="1"/>
    <x v="64"/>
    <n v="788"/>
    <x v="2884"/>
    <n v="800272.62719998113"/>
    <n v="2146.6429222399497"/>
    <n v="1691554.6227250805"/>
    <n v="1131.0685222399736"/>
    <n v="891281.99552509934"/>
    <x v="2884"/>
    <x v="2761"/>
    <m/>
  </r>
  <r>
    <x v="18"/>
    <x v="3"/>
    <s v="High End"/>
    <x v="1"/>
    <x v="18"/>
    <n v="722"/>
    <x v="2885"/>
    <n v="671948.10809998424"/>
    <n v="2003.1793385799531"/>
    <n v="1446295.4824547262"/>
    <n v="1072.5032885799751"/>
    <n v="774347.374354742"/>
    <x v="2885"/>
    <x v="2762"/>
    <m/>
  </r>
  <r>
    <x v="18"/>
    <x v="3"/>
    <s v="High End"/>
    <x v="1"/>
    <x v="19"/>
    <n v="674"/>
    <x v="2886"/>
    <n v="584142.15149998642"/>
    <n v="1893.9300830999562"/>
    <n v="1276508.8760093704"/>
    <n v="1027.2503330999764"/>
    <n v="692366.72450938402"/>
    <x v="2886"/>
    <x v="2763"/>
    <m/>
  </r>
  <r>
    <x v="18"/>
    <x v="3"/>
    <s v="High End"/>
    <x v="1"/>
    <x v="73"/>
    <n v="632"/>
    <x v="2887"/>
    <n v="515047.2623999879"/>
    <n v="1807.6669767199576"/>
    <n v="1142445.5292870132"/>
    <n v="992.71877671997674"/>
    <n v="627398.26688702533"/>
    <x v="2887"/>
    <x v="2764"/>
    <m/>
  </r>
  <r>
    <x v="18"/>
    <x v="3"/>
    <s v="High End"/>
    <x v="1"/>
    <x v="133"/>
    <n v="903"/>
    <x v="2888"/>
    <n v="1051632.9872999752"/>
    <n v="2615.6713508399384"/>
    <n v="2361951.2298084642"/>
    <n v="1451.0722508399658"/>
    <n v="1310318.2425084889"/>
    <x v="2888"/>
    <x v="2765"/>
    <m/>
  </r>
  <r>
    <x v="18"/>
    <x v="3"/>
    <s v="High End"/>
    <x v="1"/>
    <x v="116"/>
    <n v="687"/>
    <x v="2889"/>
    <n v="607211.71694998583"/>
    <n v="2087.7174491399514"/>
    <n v="1434261.8875591466"/>
    <n v="1203.8575991399721"/>
    <n v="827050.17060916079"/>
    <x v="2889"/>
    <x v="2766"/>
    <m/>
  </r>
  <r>
    <x v="18"/>
    <x v="3"/>
    <s v="Low End"/>
    <x v="3"/>
    <x v="44"/>
    <n v="772"/>
    <x v="2890"/>
    <n v="793878.06244062132"/>
    <n v="2032.2853519999637"/>
    <n v="1568924.2917439721"/>
    <n v="1003.9458928799879"/>
    <n v="775046.22930335079"/>
    <x v="2890"/>
    <x v="2767"/>
    <m/>
  </r>
  <r>
    <x v="18"/>
    <x v="3"/>
    <s v="Low End"/>
    <x v="3"/>
    <x v="1"/>
    <n v="686"/>
    <x v="2891"/>
    <n v="635376.92666754522"/>
    <n v="1905.8102659999674"/>
    <n v="1307385.8424759777"/>
    <n v="979.60483353998904"/>
    <n v="672008.9158084325"/>
    <x v="2891"/>
    <x v="2768"/>
    <m/>
  </r>
  <r>
    <x v="18"/>
    <x v="3"/>
    <s v="Low End"/>
    <x v="3"/>
    <x v="157"/>
    <n v="772"/>
    <x v="2892"/>
    <n v="849421.43681915593"/>
    <n v="1764.0623717999583"/>
    <n v="1361856.1510295679"/>
    <n v="663.77553654198437"/>
    <n v="512434.714210412"/>
    <x v="2892"/>
    <x v="2769"/>
    <m/>
  </r>
  <r>
    <x v="18"/>
    <x v="3"/>
    <s v="Low End"/>
    <x v="3"/>
    <x v="31"/>
    <n v="686"/>
    <x v="2893"/>
    <n v="679240.71024641255"/>
    <n v="1611.5195417399623"/>
    <n v="1105502.4056336142"/>
    <n v="621.37273380058537"/>
    <n v="426261.69538720162"/>
    <x v="2893"/>
    <x v="2770"/>
    <m/>
  </r>
  <r>
    <x v="18"/>
    <x v="3"/>
    <s v="High End"/>
    <x v="2"/>
    <x v="30"/>
    <n v="863"/>
    <x v="2894"/>
    <n v="1061501.3812439749"/>
    <n v="2400.2849879999435"/>
    <n v="2071445.9446439513"/>
    <n v="1170.2717999999725"/>
    <n v="1009944.5633999764"/>
    <x v="2894"/>
    <x v="2771"/>
    <m/>
  </r>
  <r>
    <x v="18"/>
    <x v="3"/>
    <s v="High End"/>
    <x v="2"/>
    <x v="10"/>
    <n v="652"/>
    <x v="2895"/>
    <n v="606525.63407998567"/>
    <n v="2054.556363599952"/>
    <n v="1339570.7490671687"/>
    <n v="1124.302323599974"/>
    <n v="733045.11498718301"/>
    <x v="2895"/>
    <x v="2772"/>
    <m/>
  </r>
  <r>
    <x v="18"/>
    <x v="3"/>
    <s v="High End"/>
    <x v="2"/>
    <x v="32"/>
    <n v="630"/>
    <x v="2896"/>
    <n v="564901.41959998687"/>
    <n v="1994.8457027999534"/>
    <n v="1256752.7927639706"/>
    <n v="1098.1767827999743"/>
    <n v="691851.37316398369"/>
    <x v="2896"/>
    <x v="2773"/>
    <m/>
  </r>
  <r>
    <x v="18"/>
    <x v="3"/>
    <s v="High End"/>
    <x v="2"/>
    <x v="83"/>
    <n v="596"/>
    <x v="2897"/>
    <n v="505661.6981279882"/>
    <n v="1910.6577601199554"/>
    <n v="1138752.0250314933"/>
    <n v="1062.2320921199753"/>
    <n v="633090.32690350502"/>
    <x v="2897"/>
    <x v="2774"/>
    <m/>
  </r>
  <r>
    <x v="18"/>
    <x v="3"/>
    <s v="High End"/>
    <x v="2"/>
    <x v="139"/>
    <n v="863"/>
    <x v="2898"/>
    <n v="1063170.4085729748"/>
    <n v="2818.6166654099334"/>
    <n v="2432466.1822487726"/>
    <n v="1586.6694944099625"/>
    <n v="1369295.7736757977"/>
    <x v="2898"/>
    <x v="2775"/>
    <m/>
  </r>
  <r>
    <x v="18"/>
    <x v="3"/>
    <s v="Low End"/>
    <x v="0"/>
    <x v="25"/>
    <n v="997"/>
    <x v="2899"/>
    <n v="1156384.3461859708"/>
    <n v="2181.1601379999452"/>
    <n v="2174616.6575859454"/>
    <n v="1021.2961999999745"/>
    <n v="1018232.3113999746"/>
    <x v="2899"/>
    <x v="371"/>
    <m/>
  </r>
  <r>
    <x v="18"/>
    <x v="3"/>
    <s v="Low End"/>
    <x v="0"/>
    <x v="38"/>
    <n v="877"/>
    <x v="2900"/>
    <n v="897065.14873097721"/>
    <n v="2114.7840132699462"/>
    <n v="1854665.5796377428"/>
    <n v="1091.9047102699722"/>
    <n v="957600.43090676563"/>
    <x v="2900"/>
    <x v="2776"/>
    <m/>
  </r>
  <r>
    <x v="18"/>
    <x v="3"/>
    <s v="Low End"/>
    <x v="0"/>
    <x v="39"/>
    <n v="832"/>
    <x v="2901"/>
    <n v="795383.3738239808"/>
    <n v="1998.7112108799515"/>
    <n v="1662927.7274521196"/>
    <n v="1042.7215788799745"/>
    <n v="867544.35362813878"/>
    <x v="2901"/>
    <x v="2777"/>
    <m/>
  </r>
  <r>
    <x v="18"/>
    <x v="3"/>
    <s v="Low End"/>
    <x v="0"/>
    <x v="0"/>
    <n v="997"/>
    <x v="2902"/>
    <n v="1158164.6163049708"/>
    <n v="2551.0506086499354"/>
    <n v="2543397.4568239856"/>
    <n v="1389.4010436499648"/>
    <n v="1385232.8405190147"/>
    <x v="2902"/>
    <x v="2778"/>
    <m/>
  </r>
  <r>
    <x v="18"/>
    <x v="3"/>
    <s v="High End"/>
    <x v="1"/>
    <x v="92"/>
    <n v="927"/>
    <x v="2903"/>
    <n v="1130705.0981999715"/>
    <n v="2500.839129359937"/>
    <n v="2318277.8729166617"/>
    <n v="1281.0925293599678"/>
    <n v="1187572.7747166902"/>
    <x v="2903"/>
    <x v="2779"/>
    <m/>
  </r>
  <r>
    <x v="18"/>
    <x v="3"/>
    <s v="High End"/>
    <x v="1"/>
    <x v="1"/>
    <n v="926"/>
    <x v="2904"/>
    <n v="1128459.8528999717"/>
    <n v="2499.0417513399366"/>
    <n v="2314112.6617407813"/>
    <n v="1280.4026013399673"/>
    <n v="1185652.8088408096"/>
    <x v="2904"/>
    <x v="2780"/>
    <m/>
  </r>
  <r>
    <x v="18"/>
    <x v="3"/>
    <s v="High End"/>
    <x v="1"/>
    <x v="20"/>
    <n v="909"/>
    <x v="2905"/>
    <n v="1087592.3662499725"/>
    <n v="2461.6372364999379"/>
    <n v="2237628.2479784437"/>
    <n v="1265.1659864999681"/>
    <n v="1150035.8817284713"/>
    <x v="2905"/>
    <x v="2781"/>
    <m/>
  </r>
  <r>
    <x v="18"/>
    <x v="4"/>
    <s v="High End"/>
    <x v="1"/>
    <x v="74"/>
    <n v="890"/>
    <x v="2906"/>
    <n v="1042779.8474999736"/>
    <n v="2419.7682298999389"/>
    <n v="2153593.7246109457"/>
    <n v="1248.1054798999685"/>
    <n v="1110813.8771109721"/>
    <x v="2906"/>
    <x v="2782"/>
    <m/>
  </r>
  <r>
    <x v="18"/>
    <x v="4"/>
    <s v="High End"/>
    <x v="1"/>
    <x v="20"/>
    <n v="884"/>
    <x v="2907"/>
    <n v="1028943.1151999739"/>
    <n v="2406.8248388799389"/>
    <n v="2127633.1575698662"/>
    <n v="1242.8620388799684"/>
    <n v="1098690.0423698924"/>
    <x v="2907"/>
    <x v="216"/>
    <m/>
  </r>
  <r>
    <x v="18"/>
    <x v="4"/>
    <s v="High End"/>
    <x v="1"/>
    <x v="64"/>
    <n v="878"/>
    <x v="2908"/>
    <n v="1016757.4517999741"/>
    <n v="2397.5578827599388"/>
    <n v="2105055.8210632261"/>
    <n v="1239.5197827599684"/>
    <n v="1088298.369263252"/>
    <x v="2908"/>
    <x v="2783"/>
    <m/>
  </r>
  <r>
    <x v="18"/>
    <x v="4"/>
    <s v="High End"/>
    <x v="1"/>
    <x v="75"/>
    <n v="830"/>
    <x v="2909"/>
    <n v="907384.63499997696"/>
    <n v="2287.393716199942"/>
    <n v="1898536.7844459519"/>
    <n v="1194.1592161999697"/>
    <n v="991152.14944597497"/>
    <x v="2909"/>
    <x v="2784"/>
    <m/>
  </r>
  <r>
    <x v="18"/>
    <x v="4"/>
    <s v="Low End"/>
    <x v="3"/>
    <x v="66"/>
    <n v="992"/>
    <x v="2910"/>
    <n v="1340252.7131172523"/>
    <n v="2515.8619443199486"/>
    <n v="2495735.0487653892"/>
    <n v="1164.8007415807829"/>
    <n v="1155482.3356481369"/>
    <x v="2910"/>
    <x v="2785"/>
    <m/>
  </r>
  <r>
    <x v="18"/>
    <x v="4"/>
    <s v="Low End"/>
    <x v="3"/>
    <x v="80"/>
    <n v="951"/>
    <x v="2911"/>
    <n v="1273425.3964914689"/>
    <n v="2096.1323284199484"/>
    <n v="1993421.8443273709"/>
    <n v="757.09405660978132"/>
    <n v="719996.44783590198"/>
    <x v="2911"/>
    <x v="2786"/>
    <m/>
  </r>
  <r>
    <x v="18"/>
    <x v="4"/>
    <s v="Low End"/>
    <x v="3"/>
    <x v="66"/>
    <n v="951"/>
    <x v="2912"/>
    <n v="1188220.2967374008"/>
    <n v="2207.4988029999558"/>
    <n v="2099331.3616529582"/>
    <n v="958.05579906998651"/>
    <n v="911111.06491555739"/>
    <x v="2912"/>
    <x v="2787"/>
    <m/>
  </r>
  <r>
    <x v="18"/>
    <x v="4"/>
    <s v="High End"/>
    <x v="2"/>
    <x v="84"/>
    <n v="883"/>
    <x v="2913"/>
    <n v="1136316.4095329712"/>
    <n v="2686.6764270899325"/>
    <n v="2372335.2851204104"/>
    <n v="1399.7948760899651"/>
    <n v="1236018.8755874392"/>
    <x v="2913"/>
    <x v="2788"/>
    <m/>
  </r>
  <r>
    <x v="18"/>
    <x v="4"/>
    <s v="High End"/>
    <x v="2"/>
    <x v="29"/>
    <n v="838"/>
    <x v="2914"/>
    <n v="1012781.9147519751"/>
    <n v="2545.3209273599377"/>
    <n v="2132978.9371276279"/>
    <n v="1336.7506233599674"/>
    <n v="1120197.0223756528"/>
    <x v="2914"/>
    <x v="2789"/>
    <m/>
  </r>
  <r>
    <x v="18"/>
    <x v="4"/>
    <s v="High End"/>
    <x v="2"/>
    <x v="77"/>
    <n v="830"/>
    <x v="2915"/>
    <n v="993708.6272999756"/>
    <n v="2525.6049128999384"/>
    <n v="2096252.0777069489"/>
    <n v="1328.3656028999678"/>
    <n v="1102543.4504069733"/>
    <x v="2915"/>
    <x v="2790"/>
    <m/>
  </r>
  <r>
    <x v="18"/>
    <x v="4"/>
    <s v="High End"/>
    <x v="2"/>
    <x v="91"/>
    <n v="788"/>
    <x v="2916"/>
    <n v="906662.68838397693"/>
    <n v="2449.4460451199375"/>
    <n v="1930163.4835545106"/>
    <n v="1298.8588771199668"/>
    <n v="1023500.7951705337"/>
    <x v="2916"/>
    <x v="2791"/>
    <m/>
  </r>
  <r>
    <x v="18"/>
    <x v="4"/>
    <s v="High End"/>
    <x v="2"/>
    <x v="46"/>
    <n v="754"/>
    <x v="2917"/>
    <n v="817936.47655198025"/>
    <n v="2328.0841249199439"/>
    <n v="1755375.4301896377"/>
    <n v="1243.28773691997"/>
    <n v="937438.95363765745"/>
    <x v="2917"/>
    <x v="2792"/>
    <m/>
  </r>
  <r>
    <x v="18"/>
    <x v="4"/>
    <s v="High End"/>
    <x v="2"/>
    <x v="46"/>
    <n v="748"/>
    <x v="2918"/>
    <n v="817091.24903997907"/>
    <n v="2347.8338681999403"/>
    <n v="1756179.7334135554"/>
    <n v="1255.4658881999683"/>
    <n v="939088.48437357636"/>
    <x v="2918"/>
    <x v="2793"/>
    <m/>
  </r>
  <r>
    <x v="18"/>
    <x v="4"/>
    <s v="High End"/>
    <x v="2"/>
    <x v="10"/>
    <n v="706"/>
    <x v="2919"/>
    <n v="728032.56842398155"/>
    <n v="2241.0845343599431"/>
    <n v="1582205.6812581199"/>
    <n v="1209.8769303599693"/>
    <n v="854173.11283413833"/>
    <x v="2919"/>
    <x v="2794"/>
    <m/>
  </r>
  <r>
    <x v="18"/>
    <x v="4"/>
    <s v="High End"/>
    <x v="2"/>
    <x v="83"/>
    <n v="704"/>
    <x v="2920"/>
    <n v="715151.58527998254"/>
    <n v="2208.918628799946"/>
    <n v="1555078.714675162"/>
    <n v="1193.0783087999707"/>
    <n v="839927.12939517945"/>
    <x v="2920"/>
    <x v="2795"/>
    <m/>
  </r>
  <r>
    <x v="18"/>
    <x v="4"/>
    <s v="High End"/>
    <x v="2"/>
    <x v="32"/>
    <n v="638"/>
    <x v="2921"/>
    <n v="587447.5289759856"/>
    <n v="2042.93107367995"/>
    <n v="1303390.0250078081"/>
    <n v="1122.1669216799728"/>
    <n v="715942.49603182252"/>
    <x v="2921"/>
    <x v="2796"/>
    <m/>
  </r>
  <r>
    <x v="18"/>
    <x v="4"/>
    <s v="High End"/>
    <x v="2"/>
    <x v="33"/>
    <n v="620"/>
    <x v="2922"/>
    <n v="561563.42519998562"/>
    <n v="2022.0275213999487"/>
    <n v="1253657.0632679681"/>
    <n v="1116.2800613999718"/>
    <n v="692093.63806798251"/>
    <x v="2922"/>
    <x v="2797"/>
    <m/>
  </r>
  <r>
    <x v="18"/>
    <x v="4"/>
    <s v="Low End"/>
    <x v="0"/>
    <x v="86"/>
    <n v="231"/>
    <x v="2923"/>
    <n v="85000.917985827706"/>
    <n v="683.52980299998137"/>
    <n v="157895.38449299568"/>
    <n v="315.56046106999133"/>
    <n v="72894.466507167977"/>
    <x v="2923"/>
    <x v="2798"/>
    <m/>
  </r>
  <r>
    <x v="18"/>
    <x v="4"/>
    <s v="Low End"/>
    <x v="0"/>
    <x v="50"/>
    <n v="210"/>
    <x v="2924"/>
    <n v="69583.78753199811"/>
    <n v="646.04531999998244"/>
    <n v="135669.51719999631"/>
    <n v="314.69395079999146"/>
    <n v="66085.729667998196"/>
    <x v="2924"/>
    <x v="2799"/>
    <m/>
  </r>
  <r>
    <x v="18"/>
    <x v="4"/>
    <s v="Low End"/>
    <x v="0"/>
    <x v="0"/>
    <n v="809"/>
    <x v="2925"/>
    <n v="768035.41694298014"/>
    <n v="1868.7062269999515"/>
    <n v="1511783.3376429607"/>
    <n v="919.34229999997603"/>
    <n v="743747.92069998058"/>
    <x v="2925"/>
    <x v="2800"/>
    <m/>
  </r>
  <r>
    <x v="18"/>
    <x v="4"/>
    <s v="Low End"/>
    <x v="0"/>
    <x v="81"/>
    <n v="576"/>
    <x v="2926"/>
    <n v="391188.78719998972"/>
    <n v="1464.8021999999612"/>
    <n v="843726.0671999777"/>
    <n v="785.65499999997905"/>
    <n v="452537.27999998798"/>
    <x v="2926"/>
    <x v="2801"/>
    <m/>
  </r>
  <r>
    <x v="18"/>
    <x v="4"/>
    <s v="Low End"/>
    <x v="0"/>
    <x v="50"/>
    <n v="551"/>
    <x v="2927"/>
    <n v="361351.67861899023"/>
    <n v="1433.938768999961"/>
    <n v="790100.26171897852"/>
    <n v="778.12809999997876"/>
    <n v="428748.58309998829"/>
    <x v="2927"/>
    <x v="2802"/>
    <m/>
  </r>
  <r>
    <x v="18"/>
    <x v="4"/>
    <s v="High End"/>
    <x v="1"/>
    <x v="6"/>
    <n v="338"/>
    <x v="2928"/>
    <n v="275311.13286819245"/>
    <n v="1656.8071899999684"/>
    <n v="560000.83021998929"/>
    <n v="842.27721109999072"/>
    <n v="284689.69735179684"/>
    <x v="2928"/>
    <x v="2803"/>
    <m/>
  </r>
  <r>
    <x v="18"/>
    <x v="4"/>
    <s v="High End"/>
    <x v="1"/>
    <x v="92"/>
    <n v="305"/>
    <x v="2929"/>
    <n v="225699.11601849404"/>
    <n v="1575.2430699999716"/>
    <n v="480449.13634999131"/>
    <n v="835.24596829999109"/>
    <n v="254750.02033149728"/>
    <x v="2929"/>
    <x v="2804"/>
    <m/>
  </r>
  <r>
    <x v="18"/>
    <x v="4"/>
    <s v="High End"/>
    <x v="1"/>
    <x v="82"/>
    <n v="273"/>
    <x v="2930"/>
    <n v="186983.86635746487"/>
    <n v="1521.151168999972"/>
    <n v="415274.26913699234"/>
    <n v="836.22858160999078"/>
    <n v="228290.40277952747"/>
    <x v="2930"/>
    <x v="2805"/>
    <m/>
  </r>
  <r>
    <x v="18"/>
    <x v="4"/>
    <s v="High End"/>
    <x v="1"/>
    <x v="19"/>
    <n v="771"/>
    <x v="2931"/>
    <n v="791929.16122497921"/>
    <n v="2037.2917589999463"/>
    <n v="1570751.9461889586"/>
    <n v="1010.1462839999733"/>
    <n v="778822.78496397939"/>
    <x v="2931"/>
    <x v="2806"/>
    <m/>
  </r>
  <r>
    <x v="18"/>
    <x v="4"/>
    <s v="High End"/>
    <x v="1"/>
    <x v="4"/>
    <n v="735"/>
    <x v="2932"/>
    <n v="728088.24374998012"/>
    <n v="1985.7748499999459"/>
    <n v="1459544.5147499603"/>
    <n v="995.1785999999729"/>
    <n v="731456.27099998016"/>
    <x v="2932"/>
    <x v="2807"/>
    <m/>
  </r>
  <r>
    <x v="18"/>
    <x v="4"/>
    <s v="High End"/>
    <x v="1"/>
    <x v="40"/>
    <n v="576"/>
    <x v="2933"/>
    <n v="446404.6079999879"/>
    <n v="1650.6235199999551"/>
    <n v="950759.14751997415"/>
    <n v="875.61551999997607"/>
    <n v="504354.53951998625"/>
    <x v="2933"/>
    <x v="2808"/>
    <m/>
  </r>
  <r>
    <x v="18"/>
    <x v="4"/>
    <s v="High End"/>
    <x v="1"/>
    <x v="65"/>
    <n v="465"/>
    <x v="2934"/>
    <n v="291563.19562499208"/>
    <n v="1422.0490049999612"/>
    <n v="661252.787324982"/>
    <n v="795.0313799999783"/>
    <n v="369689.59169998992"/>
    <x v="2934"/>
    <x v="2809"/>
    <m/>
  </r>
  <r>
    <x v="18"/>
    <x v="4"/>
    <s v="Low End"/>
    <x v="3"/>
    <x v="55"/>
    <n v="922"/>
    <x v="2935"/>
    <n v="1159116.6438241282"/>
    <n v="2326.2496879999499"/>
    <n v="2144802.212335954"/>
    <n v="1069.0732847199843"/>
    <n v="985685.56851182575"/>
    <x v="2935"/>
    <x v="2810"/>
    <m/>
  </r>
  <r>
    <x v="18"/>
    <x v="4"/>
    <s v="Low End"/>
    <x v="3"/>
    <x v="79"/>
    <n v="438"/>
    <x v="2936"/>
    <n v="293736.685283272"/>
    <n v="1104.0038759999698"/>
    <n v="483553.69768798677"/>
    <n v="433.37217443998804"/>
    <n v="189817.01240471477"/>
    <x v="2936"/>
    <x v="446"/>
    <m/>
  </r>
  <r>
    <x v="18"/>
    <x v="4"/>
    <s v="Low End"/>
    <x v="3"/>
    <x v="23"/>
    <n v="192"/>
    <x v="2937"/>
    <n v="48212.904959998683"/>
    <n v="587.44799999998395"/>
    <n v="112790.01599999692"/>
    <n v="336.33911999999077"/>
    <n v="64577.111039998235"/>
    <x v="2937"/>
    <x v="2811"/>
    <m/>
  </r>
  <r>
    <x v="18"/>
    <x v="4"/>
    <s v="High End"/>
    <x v="2"/>
    <x v="91"/>
    <n v="298"/>
    <x v="2938"/>
    <n v="170678.1718855155"/>
    <n v="908.91980399997635"/>
    <n v="270858.10159199295"/>
    <n v="336.1742607599914"/>
    <n v="100179.92970647744"/>
    <x v="2938"/>
    <x v="2812"/>
    <m/>
  </r>
  <r>
    <x v="18"/>
    <x v="4"/>
    <s v="High End"/>
    <x v="2"/>
    <x v="8"/>
    <n v="237"/>
    <x v="2939"/>
    <n v="105402.56283584713"/>
    <n v="776.03305499997896"/>
    <n v="183919.834034995"/>
    <n v="331.29650294999107"/>
    <n v="78517.271199147872"/>
    <x v="2939"/>
    <x v="2813"/>
    <m/>
  </r>
  <r>
    <x v="18"/>
    <x v="4"/>
    <s v="High End"/>
    <x v="2"/>
    <x v="70"/>
    <n v="992"/>
    <x v="2940"/>
    <n v="1444708.2946559626"/>
    <n v="2775.8839679999278"/>
    <n v="2753676.8962559286"/>
    <n v="1319.5247999999656"/>
    <n v="1308968.6015999659"/>
    <x v="2940"/>
    <x v="2814"/>
    <m/>
  </r>
  <r>
    <x v="18"/>
    <x v="4"/>
    <s v="High End"/>
    <x v="2"/>
    <x v="63"/>
    <n v="734"/>
    <x v="2941"/>
    <n v="802084.30887597834"/>
    <n v="2199.4708139999402"/>
    <n v="1614411.5774759562"/>
    <n v="1106.7128999999697"/>
    <n v="812327.26859997783"/>
    <x v="2941"/>
    <x v="2815"/>
    <m/>
  </r>
  <r>
    <x v="18"/>
    <x v="5"/>
    <s v="High End"/>
    <x v="2"/>
    <x v="57"/>
    <n v="148"/>
    <x v="2942"/>
    <n v="35886.148045439069"/>
    <n v="554.93188799998563"/>
    <n v="82129.919423997868"/>
    <n v="312.45791471999189"/>
    <n v="46243.771378558798"/>
    <x v="2942"/>
    <x v="2816"/>
    <m/>
  </r>
  <r>
    <x v="18"/>
    <x v="5"/>
    <s v="High End"/>
    <x v="2"/>
    <x v="79"/>
    <n v="132"/>
    <x v="2943"/>
    <n v="27808.379691839244"/>
    <n v="525.6425519999857"/>
    <n v="69384.816863998116"/>
    <n v="314.97300887999143"/>
    <n v="41576.437172158869"/>
    <x v="2943"/>
    <x v="2817"/>
    <m/>
  </r>
  <r>
    <x v="18"/>
    <x v="5"/>
    <s v="Low End"/>
    <x v="0"/>
    <x v="14"/>
    <n v="342"/>
    <x v="2944"/>
    <n v="254137.19285555289"/>
    <n v="1570.8155779999699"/>
    <n v="537218.92767598969"/>
    <n v="827.72437081999078"/>
    <n v="283081.7348204368"/>
    <x v="2944"/>
    <x v="2818"/>
    <m/>
  </r>
  <r>
    <x v="18"/>
    <x v="5"/>
    <s v="Low End"/>
    <x v="0"/>
    <x v="62"/>
    <n v="301"/>
    <x v="2945"/>
    <n v="205634.63380487397"/>
    <n v="1515.07384799997"/>
    <n v="456037.22824799095"/>
    <n v="831.90230711999004"/>
    <n v="250402.59444311698"/>
    <x v="2945"/>
    <x v="2819"/>
    <m/>
  </r>
  <r>
    <x v="18"/>
    <x v="5"/>
    <s v="Low End"/>
    <x v="0"/>
    <x v="12"/>
    <n v="994"/>
    <x v="2946"/>
    <n v="1207438.2861239647"/>
    <n v="2285.7170459999329"/>
    <n v="2272002.7437239331"/>
    <n v="1070.9903999999685"/>
    <n v="1064564.4575999684"/>
    <x v="2946"/>
    <x v="2820"/>
    <m/>
  </r>
  <r>
    <x v="18"/>
    <x v="5"/>
    <s v="Low End"/>
    <x v="0"/>
    <x v="72"/>
    <n v="959"/>
    <x v="2947"/>
    <n v="1126466.6744449667"/>
    <n v="2226.5158549999342"/>
    <n v="2135228.704944937"/>
    <n v="1051.8894999999688"/>
    <n v="1008762.0304999703"/>
    <x v="2947"/>
    <x v="2821"/>
    <m/>
  </r>
  <r>
    <x v="18"/>
    <x v="5"/>
    <s v="Low End"/>
    <x v="0"/>
    <x v="25"/>
    <n v="947"/>
    <x v="2948"/>
    <n v="1083104.0303789694"/>
    <n v="2173.6305569999386"/>
    <n v="2058428.1374789418"/>
    <n v="1029.9092999999709"/>
    <n v="975324.10709997243"/>
    <x v="2948"/>
    <x v="2822"/>
    <m/>
  </r>
  <r>
    <x v="18"/>
    <x v="5"/>
    <s v="Low End"/>
    <x v="0"/>
    <x v="14"/>
    <n v="922"/>
    <x v="2949"/>
    <n v="1041390.3036959693"/>
    <n v="2158.7737679999364"/>
    <n v="1990389.4140959412"/>
    <n v="1029.2831999999696"/>
    <n v="948999.11039997195"/>
    <x v="2949"/>
    <x v="2823"/>
    <m/>
  </r>
  <r>
    <x v="18"/>
    <x v="5"/>
    <s v="Low End"/>
    <x v="0"/>
    <x v="72"/>
    <n v="685"/>
    <x v="2950"/>
    <n v="575194.7739999831"/>
    <n v="1723.660399999949"/>
    <n v="1180707.3739999651"/>
    <n v="883.95999999997377"/>
    <n v="605512.59999998205"/>
    <x v="2950"/>
    <x v="2824"/>
    <m/>
  </r>
  <r>
    <x v="18"/>
    <x v="5"/>
    <s v="Low End"/>
    <x v="0"/>
    <x v="14"/>
    <n v="190"/>
    <x v="2951"/>
    <n v="58021.906430998271"/>
    <n v="628.68278999998131"/>
    <n v="119449.73009999645"/>
    <n v="323.3043350999904"/>
    <n v="61427.823668998179"/>
    <x v="2951"/>
    <x v="2825"/>
    <m/>
  </r>
  <r>
    <x v="18"/>
    <x v="5"/>
    <s v="Low End"/>
    <x v="0"/>
    <x v="2"/>
    <n v="448"/>
    <x v="2952"/>
    <n v="245551.71020799276"/>
    <n v="1284.6368959999622"/>
    <n v="575517.32940798311"/>
    <n v="736.53039999997839"/>
    <n v="329965.61919999035"/>
    <x v="2952"/>
    <x v="2826"/>
    <m/>
  </r>
  <r>
    <x v="18"/>
    <x v="5"/>
    <s v="High End"/>
    <x v="1"/>
    <x v="5"/>
    <n v="325"/>
    <x v="2953"/>
    <n v="258206.64024999275"/>
    <n v="1638.0869999999682"/>
    <n v="532378.27499998966"/>
    <n v="843.60502999999051"/>
    <n v="274171.63474999694"/>
    <x v="2953"/>
    <x v="2827"/>
    <m/>
  </r>
  <r>
    <x v="18"/>
    <x v="5"/>
    <s v="High End"/>
    <x v="1"/>
    <x v="41"/>
    <n v="318"/>
    <x v="2954"/>
    <n v="252643.99718843252"/>
    <n v="1643.6033179999663"/>
    <n v="522665.85512398928"/>
    <n v="849.12533941998981"/>
    <n v="270021.85793555679"/>
    <x v="2954"/>
    <x v="2828"/>
    <m/>
  </r>
  <r>
    <x v="18"/>
    <x v="5"/>
    <s v="High End"/>
    <x v="1"/>
    <x v="1"/>
    <n v="309"/>
    <x v="2955"/>
    <n v="174594.225791365"/>
    <n v="899.92510299997423"/>
    <n v="278076.85682699207"/>
    <n v="334.89524606999043"/>
    <n v="103482.63103562707"/>
    <x v="2955"/>
    <x v="2829"/>
    <m/>
  </r>
  <r>
    <x v="18"/>
    <x v="5"/>
    <s v="High End"/>
    <x v="1"/>
    <x v="40"/>
    <n v="988"/>
    <x v="2956"/>
    <n v="1348982.2007999604"/>
    <n v="2578.4853039999243"/>
    <n v="2547543.4803519254"/>
    <n v="1213.1187039999643"/>
    <n v="1198561.279551965"/>
    <x v="2956"/>
    <x v="2830"/>
    <m/>
  </r>
  <r>
    <x v="18"/>
    <x v="5"/>
    <s v="High End"/>
    <x v="1"/>
    <x v="64"/>
    <n v="917"/>
    <x v="2957"/>
    <n v="1142011.3508999681"/>
    <n v="2384.4191879999335"/>
    <n v="2186512.3953959388"/>
    <n v="1139.0414879999682"/>
    <n v="1044501.0444959707"/>
    <x v="2957"/>
    <x v="2831"/>
    <m/>
  </r>
  <r>
    <x v="18"/>
    <x v="5"/>
    <s v="High End"/>
    <x v="1"/>
    <x v="7"/>
    <n v="717"/>
    <x v="2958"/>
    <n v="712296.01394997898"/>
    <n v="2002.7848139999408"/>
    <n v="1435996.7116379575"/>
    <n v="1009.3454639999701"/>
    <n v="723700.69768797851"/>
    <x v="2958"/>
    <x v="2832"/>
    <m/>
  </r>
  <r>
    <x v="18"/>
    <x v="5"/>
    <s v="High End"/>
    <x v="1"/>
    <x v="11"/>
    <n v="716"/>
    <x v="2959"/>
    <n v="710425.86839997908"/>
    <n v="2000.9605559999409"/>
    <n v="1432687.7580959576"/>
    <n v="1008.7456559999702"/>
    <n v="722261.88969597849"/>
    <x v="2959"/>
    <x v="2833"/>
    <m/>
  </r>
  <r>
    <x v="18"/>
    <x v="5"/>
    <s v="High End"/>
    <x v="1"/>
    <x v="22"/>
    <n v="476"/>
    <x v="2960"/>
    <n v="309701.06999999122"/>
    <n v="1464.8282999999583"/>
    <n v="697258.27079998015"/>
    <n v="814.19579999997677"/>
    <n v="387557.20079998893"/>
    <x v="2960"/>
    <x v="894"/>
    <m/>
  </r>
  <r>
    <x v="18"/>
    <x v="5"/>
    <s v="Low End"/>
    <x v="1"/>
    <x v="54"/>
    <n v="308"/>
    <x v="2961"/>
    <n v="238427.72738399295"/>
    <n v="1622.3257999999671"/>
    <n v="499676.34639998985"/>
    <n v="848.20980199998996"/>
    <n v="261248.6190159969"/>
    <x v="2961"/>
    <x v="2834"/>
    <m/>
  </r>
  <r>
    <x v="18"/>
    <x v="5"/>
    <s v="Low End"/>
    <x v="3"/>
    <x v="55"/>
    <n v="753"/>
    <x v="2962"/>
    <n v="814973.98181154591"/>
    <n v="2118.8189989999519"/>
    <n v="1595470.7062469637"/>
    <n v="1036.5162343099839"/>
    <n v="780496.7244354178"/>
    <x v="2962"/>
    <x v="2835"/>
    <m/>
  </r>
  <r>
    <x v="18"/>
    <x v="5"/>
    <s v="Low End"/>
    <x v="3"/>
    <x v="28"/>
    <n v="696"/>
    <x v="2963"/>
    <n v="703929.60617469915"/>
    <n v="2031.5390719999546"/>
    <n v="1413951.1941119684"/>
    <n v="1020.1459596799846"/>
    <n v="710021.58793726924"/>
    <x v="2963"/>
    <x v="2836"/>
    <m/>
  </r>
  <r>
    <x v="18"/>
    <x v="5"/>
    <s v="Low End"/>
    <x v="3"/>
    <x v="68"/>
    <n v="521"/>
    <x v="2964"/>
    <n v="407469.09901476844"/>
    <n v="1245.1617779999644"/>
    <n v="648729.28633798147"/>
    <n v="463.07137681998665"/>
    <n v="241260.18732321303"/>
    <x v="2964"/>
    <x v="2837"/>
    <m/>
  </r>
  <r>
    <x v="18"/>
    <x v="5"/>
    <s v="Low End"/>
    <x v="3"/>
    <x v="25"/>
    <n v="333"/>
    <x v="2965"/>
    <n v="183511.06480043475"/>
    <n v="960.76702799997258"/>
    <n v="319935.42032399087"/>
    <n v="409.68274931998837"/>
    <n v="136424.35552355612"/>
    <x v="2965"/>
    <x v="2838"/>
    <m/>
  </r>
  <r>
    <x v="18"/>
    <x v="5"/>
    <s v="Low End"/>
    <x v="3"/>
    <x v="23"/>
    <n v="122"/>
    <x v="2966"/>
    <n v="19250.135145999458"/>
    <n v="474.84029999998666"/>
    <n v="57930.516599998373"/>
    <n v="317.05230699999106"/>
    <n v="38680.381453998911"/>
    <x v="2966"/>
    <x v="2839"/>
    <m/>
  </r>
  <r>
    <x v="19"/>
    <x v="0"/>
    <s v="High End"/>
    <x v="2"/>
    <x v="70"/>
    <n v="279"/>
    <x v="2967"/>
    <n v="218805.43295555352"/>
    <n v="1648.4826439999661"/>
    <n v="459926.65767599054"/>
    <n v="864.23378035998928"/>
    <n v="241121.22472043702"/>
    <x v="2967"/>
    <x v="2840"/>
    <m/>
  </r>
  <r>
    <x v="19"/>
    <x v="0"/>
    <s v="High End"/>
    <x v="2"/>
    <x v="70"/>
    <n v="268"/>
    <x v="2968"/>
    <n v="203472.36772895398"/>
    <n v="1621.7927119999667"/>
    <n v="434640.44681599108"/>
    <n v="862.56745927998918"/>
    <n v="231168.0790870371"/>
    <x v="2968"/>
    <x v="2841"/>
    <m/>
  </r>
  <r>
    <x v="19"/>
    <x v="0"/>
    <s v="High End"/>
    <x v="2"/>
    <x v="79"/>
    <n v="311"/>
    <x v="2969"/>
    <n v="194970.36013496426"/>
    <n v="979.489916999971"/>
    <n v="304621.36418699101"/>
    <n v="352.57557572998951"/>
    <n v="109651.00405202675"/>
    <x v="2969"/>
    <x v="2842"/>
    <m/>
  </r>
  <r>
    <x v="19"/>
    <x v="0"/>
    <s v="High End"/>
    <x v="2"/>
    <x v="63"/>
    <n v="959"/>
    <x v="2970"/>
    <n v="1406979.4959359586"/>
    <n v="2811.7463039999175"/>
    <n v="2696464.7055359208"/>
    <n v="1344.6143999999606"/>
    <n v="1289485.2095999622"/>
    <x v="2970"/>
    <x v="1185"/>
    <m/>
  </r>
  <r>
    <x v="19"/>
    <x v="0"/>
    <s v="High End"/>
    <x v="2"/>
    <x v="57"/>
    <n v="820"/>
    <x v="2971"/>
    <n v="1030851.7331999696"/>
    <n v="2476.2222599999268"/>
    <n v="2030502.2531999401"/>
    <n v="1219.0859999999639"/>
    <n v="999650.51999997045"/>
    <x v="2971"/>
    <x v="2843"/>
    <m/>
  </r>
  <r>
    <x v="19"/>
    <x v="0"/>
    <s v="High End"/>
    <x v="2"/>
    <x v="94"/>
    <n v="790"/>
    <x v="2972"/>
    <n v="954938.53049997182"/>
    <n v="2397.8404499999297"/>
    <n v="1894293.9554999445"/>
    <n v="1189.0574999999653"/>
    <n v="939355.42499997269"/>
    <x v="2972"/>
    <x v="2844"/>
    <m/>
  </r>
  <r>
    <x v="19"/>
    <x v="0"/>
    <s v="High End"/>
    <x v="2"/>
    <x v="66"/>
    <n v="650"/>
    <x v="2973"/>
    <n v="646574.56499998097"/>
    <n v="2054.9150999999397"/>
    <n v="1335694.8149999608"/>
    <n v="1060.184999999969"/>
    <n v="689120.24999997986"/>
    <x v="2973"/>
    <x v="2845"/>
    <m/>
  </r>
  <r>
    <x v="19"/>
    <x v="0"/>
    <s v="High End"/>
    <x v="2"/>
    <x v="33"/>
    <n v="644"/>
    <x v="2974"/>
    <n v="636241.93550398119"/>
    <n v="2045.1809159999395"/>
    <n v="1317096.5099039611"/>
    <n v="1057.2275999999688"/>
    <n v="680854.5743999799"/>
    <x v="2974"/>
    <x v="2846"/>
    <m/>
  </r>
  <r>
    <x v="19"/>
    <x v="0"/>
    <s v="High End"/>
    <x v="2"/>
    <x v="33"/>
    <n v="555"/>
    <x v="2975"/>
    <n v="472614.46244998608"/>
    <n v="1826.6940899999458"/>
    <n v="1013815.2199499699"/>
    <n v="975.13649999997097"/>
    <n v="541200.75749998377"/>
    <x v="2975"/>
    <x v="2111"/>
    <m/>
  </r>
  <r>
    <x v="19"/>
    <x v="0"/>
    <s v="High End"/>
    <x v="2"/>
    <x v="37"/>
    <n v="426"/>
    <x v="2976"/>
    <n v="277767.71002799179"/>
    <n v="1505.8551779999557"/>
    <n v="641494.30582798109"/>
    <n v="853.8182999999749"/>
    <n v="363726.5957999893"/>
    <x v="2976"/>
    <x v="2847"/>
    <m/>
  </r>
  <r>
    <x v="19"/>
    <x v="0"/>
    <s v="Low End"/>
    <x v="0"/>
    <x v="62"/>
    <n v="348"/>
    <x v="2977"/>
    <n v="274257.77132591134"/>
    <n v="1631.0714839999644"/>
    <n v="567612.87643198762"/>
    <n v="842.97443995998924"/>
    <n v="293355.10510607628"/>
    <x v="2977"/>
    <x v="2848"/>
    <m/>
  </r>
  <r>
    <x v="19"/>
    <x v="0"/>
    <s v="Low End"/>
    <x v="0"/>
    <x v="59"/>
    <n v="206"/>
    <x v="2978"/>
    <n v="108533.92654247656"/>
    <n v="863.54726799997275"/>
    <n v="177890.73720799439"/>
    <n v="336.68354691998945"/>
    <n v="69356.810665517827"/>
    <x v="2978"/>
    <x v="2849"/>
    <m/>
  </r>
  <r>
    <x v="19"/>
    <x v="0"/>
    <s v="Low End"/>
    <x v="0"/>
    <x v="81"/>
    <n v="957"/>
    <x v="2979"/>
    <n v="1150386.9387119638"/>
    <n v="2279.5346159999281"/>
    <n v="2181514.6275119311"/>
    <n v="1077.4583999999659"/>
    <n v="1031127.6887999673"/>
    <x v="2979"/>
    <x v="2850"/>
    <m/>
  </r>
  <r>
    <x v="19"/>
    <x v="0"/>
    <s v="Low End"/>
    <x v="0"/>
    <x v="81"/>
    <n v="702"/>
    <x v="2980"/>
    <n v="619201.3267439804"/>
    <n v="1798.8459719999432"/>
    <n v="1262789.8723439602"/>
    <n v="916.79279999997107"/>
    <n v="643588.54559997981"/>
    <x v="2980"/>
    <x v="2091"/>
    <m/>
  </r>
  <r>
    <x v="19"/>
    <x v="0"/>
    <s v="Low End"/>
    <x v="0"/>
    <x v="61"/>
    <n v="628"/>
    <x v="2981"/>
    <n v="487768.21543998527"/>
    <n v="1633.1279799999506"/>
    <n v="1025604.3714399691"/>
    <n v="856.4269999999741"/>
    <n v="537836.15599998378"/>
    <x v="2981"/>
    <x v="123"/>
    <m/>
  </r>
  <r>
    <x v="19"/>
    <x v="0"/>
    <s v="Low End"/>
    <x v="0"/>
    <x v="72"/>
    <n v="496"/>
    <x v="2982"/>
    <n v="310045.84627199016"/>
    <n v="1414.184231999955"/>
    <n v="701435.37907197769"/>
    <n v="789.09179999997491"/>
    <n v="391389.53279998753"/>
    <x v="2982"/>
    <x v="464"/>
    <m/>
  </r>
  <r>
    <x v="19"/>
    <x v="0"/>
    <s v="High End"/>
    <x v="1"/>
    <x v="40"/>
    <n v="316"/>
    <x v="2983"/>
    <n v="253456.44879359225"/>
    <n v="1656.1721599999646"/>
    <n v="523350.40255998884"/>
    <n v="854.09479039998917"/>
    <n v="269893.95376639662"/>
    <x v="2983"/>
    <x v="2851"/>
    <m/>
  </r>
  <r>
    <x v="19"/>
    <x v="0"/>
    <s v="High End"/>
    <x v="1"/>
    <x v="18"/>
    <n v="291"/>
    <x v="2984"/>
    <n v="217544.42845340338"/>
    <n v="1598.0204209999667"/>
    <n v="465023.94251099031"/>
    <n v="850.44506548998947"/>
    <n v="247479.51405758693"/>
    <x v="2984"/>
    <x v="2852"/>
    <m/>
  </r>
  <r>
    <x v="19"/>
    <x v="0"/>
    <s v="High End"/>
    <x v="1"/>
    <x v="41"/>
    <n v="251"/>
    <x v="2985"/>
    <n v="169520.14910760464"/>
    <n v="1527.4630809999676"/>
    <n v="383393.23333099188"/>
    <n v="852.08400088998894"/>
    <n v="213873.08422338724"/>
    <x v="2985"/>
    <x v="2853"/>
    <m/>
  </r>
  <r>
    <x v="19"/>
    <x v="0"/>
    <s v="High End"/>
    <x v="1"/>
    <x v="82"/>
    <n v="272"/>
    <x v="2986"/>
    <n v="136314.30913215587"/>
    <n v="840.00918799997453"/>
    <n v="228482.49913599307"/>
    <n v="338.8536397199897"/>
    <n v="92168.190003837197"/>
    <x v="2986"/>
    <x v="2854"/>
    <m/>
  </r>
  <r>
    <x v="19"/>
    <x v="0"/>
    <s v="High End"/>
    <x v="1"/>
    <x v="42"/>
    <n v="740"/>
    <x v="2987"/>
    <n v="777824.72999997553"/>
    <n v="2103.8703799999334"/>
    <n v="1556864.0811999508"/>
    <n v="1052.7558799999665"/>
    <n v="779039.35119997524"/>
    <x v="2987"/>
    <x v="315"/>
    <m/>
  </r>
  <r>
    <x v="19"/>
    <x v="0"/>
    <s v="High End"/>
    <x v="1"/>
    <x v="88"/>
    <n v="731"/>
    <x v="2988"/>
    <n v="760823.19179997593"/>
    <n v="2088.9930319999339"/>
    <n v="1527053.9063919517"/>
    <n v="1048.1952319999668"/>
    <n v="766230.71459197579"/>
    <x v="2988"/>
    <x v="2855"/>
    <m/>
  </r>
  <r>
    <x v="19"/>
    <x v="0"/>
    <s v="High End"/>
    <x v="1"/>
    <x v="17"/>
    <n v="707"/>
    <x v="2989"/>
    <n v="711797.47222497745"/>
    <n v="2036.3114469999352"/>
    <n v="1439672.1930289543"/>
    <n v="1029.5257719999672"/>
    <n v="727874.72080397687"/>
    <x v="2989"/>
    <x v="2856"/>
    <m/>
  </r>
  <r>
    <x v="19"/>
    <x v="0"/>
    <s v="High End"/>
    <x v="1"/>
    <x v="53"/>
    <n v="629"/>
    <x v="2990"/>
    <n v="563491.69424998213"/>
    <n v="1864.3179299999408"/>
    <n v="1172655.9779699629"/>
    <n v="968.46467999996923"/>
    <n v="609164.28371998074"/>
    <x v="2990"/>
    <x v="2857"/>
    <m/>
  </r>
  <r>
    <x v="19"/>
    <x v="0"/>
    <s v="High End"/>
    <x v="1"/>
    <x v="17"/>
    <n v="536"/>
    <x v="2991"/>
    <n v="409245.96959998703"/>
    <n v="1659.1271839999476"/>
    <n v="889292.17062397196"/>
    <n v="895.60858399997187"/>
    <n v="480046.20102398493"/>
    <x v="2991"/>
    <x v="502"/>
    <m/>
  </r>
  <r>
    <x v="19"/>
    <x v="0"/>
    <s v="High End"/>
    <x v="1"/>
    <x v="88"/>
    <n v="158"/>
    <x v="2992"/>
    <n v="42654.975887558641"/>
    <n v="603.92952199998069"/>
    <n v="95420.864475996947"/>
    <n v="333.96132017998929"/>
    <n v="52765.888588438305"/>
    <x v="2992"/>
    <x v="2048"/>
    <m/>
  </r>
  <r>
    <x v="19"/>
    <x v="0"/>
    <s v="High End"/>
    <x v="1"/>
    <x v="53"/>
    <n v="443"/>
    <x v="2993"/>
    <n v="279684.26234999107"/>
    <n v="1454.3307379999535"/>
    <n v="644268.51693397935"/>
    <n v="822.98928799997361"/>
    <n v="364584.25458398828"/>
    <x v="2993"/>
    <x v="2858"/>
    <m/>
  </r>
  <r>
    <x v="19"/>
    <x v="0"/>
    <s v="Low End"/>
    <x v="1"/>
    <x v="54"/>
    <n v="856"/>
    <x v="2994"/>
    <n v="1028101.8815999686"/>
    <n v="2330.6675839999289"/>
    <n v="1995051.451903939"/>
    <n v="1129.6139839999655"/>
    <n v="966949.57030397037"/>
    <x v="2994"/>
    <x v="499"/>
    <m/>
  </r>
  <r>
    <x v="19"/>
    <x v="0"/>
    <s v="Low End"/>
    <x v="3"/>
    <x v="56"/>
    <n v="665"/>
    <x v="2995"/>
    <n v="664486.24334397889"/>
    <n v="2024.3465599999515"/>
    <n v="1346190.4623999677"/>
    <n v="1025.1191263999833"/>
    <n v="681704.21905598883"/>
    <x v="2995"/>
    <x v="2859"/>
    <m/>
  </r>
  <r>
    <x v="19"/>
    <x v="0"/>
    <s v="Low End"/>
    <x v="3"/>
    <x v="21"/>
    <n v="609"/>
    <x v="2996"/>
    <n v="556459.81475236302"/>
    <n v="1414.6931219999565"/>
    <n v="861548.11129797355"/>
    <n v="500.96600417998445"/>
    <n v="305088.29654561053"/>
    <x v="2996"/>
    <x v="2860"/>
    <m/>
  </r>
  <r>
    <x v="19"/>
    <x v="0"/>
    <s v="Low End"/>
    <x v="3"/>
    <x v="1"/>
    <n v="537"/>
    <x v="2997"/>
    <n v="442087.1602969364"/>
    <n v="1303.41268499996"/>
    <n v="699932.61184497853"/>
    <n v="480.15912764998529"/>
    <n v="257845.45154804213"/>
    <x v="2997"/>
    <x v="2861"/>
    <m/>
  </r>
  <r>
    <x v="19"/>
    <x v="0"/>
    <s v="Low End"/>
    <x v="3"/>
    <x v="21"/>
    <n v="535"/>
    <x v="2998"/>
    <n v="444433.19356273598"/>
    <n v="1316.1270149999584"/>
    <n v="704127.9530249777"/>
    <n v="485.41076534998467"/>
    <n v="259694.75946224172"/>
    <x v="2998"/>
    <x v="2862"/>
    <m/>
  </r>
  <r>
    <x v="19"/>
    <x v="0"/>
    <s v="Low End"/>
    <x v="3"/>
    <x v="28"/>
    <n v="326"/>
    <x v="2999"/>
    <n v="184229.46286071412"/>
    <n v="989.83081199996855"/>
    <n v="322684.84471198975"/>
    <n v="424.70976027998654"/>
    <n v="138455.38185127563"/>
    <x v="2999"/>
    <x v="2863"/>
    <m/>
  </r>
  <r>
    <x v="19"/>
    <x v="0"/>
    <s v="Low End"/>
    <x v="3"/>
    <x v="21"/>
    <n v="296"/>
    <x v="3000"/>
    <n v="155527.33076991508"/>
    <n v="940.25539199997024"/>
    <n v="278315.59603199118"/>
    <n v="414.82522047998691"/>
    <n v="122788.26526207611"/>
    <x v="3000"/>
    <x v="2864"/>
    <m/>
  </r>
  <r>
    <x v="19"/>
    <x v="0"/>
    <s v="Low End"/>
    <x v="3"/>
    <x v="43"/>
    <n v="271"/>
    <x v="3001"/>
    <n v="134068.49212280574"/>
    <n v="903.17438099997116"/>
    <n v="244760.25725099217"/>
    <n v="408.45669788998691"/>
    <n v="110691.76512818644"/>
    <x v="3001"/>
    <x v="2865"/>
    <m/>
  </r>
  <r>
    <x v="19"/>
    <x v="0"/>
    <s v="Low End"/>
    <x v="3"/>
    <x v="24"/>
    <n v="148"/>
    <x v="3002"/>
    <n v="30844.410474239023"/>
    <n v="549.88444799998263"/>
    <n v="81382.898303997426"/>
    <n v="341.47626911998924"/>
    <n v="50538.487829758407"/>
    <x v="3002"/>
    <x v="2866"/>
    <m/>
  </r>
  <r>
    <x v="19"/>
    <x v="1"/>
    <s v="High End"/>
    <x v="2"/>
    <x v="35"/>
    <n v="302"/>
    <x v="3003"/>
    <n v="255014.59804967226"/>
    <n v="1715.6065639999631"/>
    <n v="518113.18232798885"/>
    <n v="871.18736515998876"/>
    <n v="263098.58427831659"/>
    <x v="3003"/>
    <x v="2867"/>
    <m/>
  </r>
  <r>
    <x v="19"/>
    <x v="1"/>
    <s v="High End"/>
    <x v="2"/>
    <x v="36"/>
    <n v="341"/>
    <x v="3004"/>
    <n v="243598.62057101232"/>
    <n v="1581.3825619999659"/>
    <n v="539251.45364198834"/>
    <n v="867.01710577998847"/>
    <n v="295652.83307097602"/>
    <x v="3004"/>
    <x v="2868"/>
    <m/>
  </r>
  <r>
    <x v="19"/>
    <x v="1"/>
    <s v="High End"/>
    <x v="2"/>
    <x v="36"/>
    <n v="270"/>
    <x v="3005"/>
    <n v="146056.28286599551"/>
    <n v="892.11617999997259"/>
    <n v="240871.36859999259"/>
    <n v="351.1669841999892"/>
    <n v="94815.085733997083"/>
    <x v="3005"/>
    <x v="2869"/>
    <m/>
  </r>
  <r>
    <x v="19"/>
    <x v="1"/>
    <s v="High End"/>
    <x v="2"/>
    <x v="30"/>
    <n v="920"/>
    <x v="3006"/>
    <n v="1308990.6095999605"/>
    <n v="2745.7588799999171"/>
    <n v="2526098.1695999238"/>
    <n v="1322.94299999996"/>
    <n v="1217107.5599999633"/>
    <x v="3006"/>
    <x v="2870"/>
    <m/>
  </r>
  <r>
    <x v="19"/>
    <x v="1"/>
    <s v="High End"/>
    <x v="2"/>
    <x v="9"/>
    <n v="835"/>
    <x v="3007"/>
    <n v="1098424.3011749652"/>
    <n v="2582.4599549999184"/>
    <n v="2156354.0624249317"/>
    <n v="1266.9817499999601"/>
    <n v="1057929.7612499665"/>
    <x v="3007"/>
    <x v="2871"/>
    <m/>
  </r>
  <r>
    <x v="19"/>
    <x v="1"/>
    <s v="High End"/>
    <x v="2"/>
    <x v="37"/>
    <n v="676"/>
    <x v="3008"/>
    <n v="711737.83511997806"/>
    <n v="2156.2486199999335"/>
    <n v="1457624.0671199551"/>
    <n v="1103.381999999966"/>
    <n v="745886.23199997703"/>
    <x v="3008"/>
    <x v="2872"/>
    <m/>
  </r>
  <r>
    <x v="19"/>
    <x v="1"/>
    <s v="Low End"/>
    <x v="0"/>
    <x v="12"/>
    <n v="299"/>
    <x v="3009"/>
    <n v="214557.21347423276"/>
    <n v="1567.948895999964"/>
    <n v="468816.71990398923"/>
    <n v="850.3662422399882"/>
    <n v="254259.50642975647"/>
    <x v="3009"/>
    <x v="2873"/>
    <m/>
  </r>
  <r>
    <x v="19"/>
    <x v="1"/>
    <s v="Low End"/>
    <x v="0"/>
    <x v="62"/>
    <n v="262"/>
    <x v="3010"/>
    <n v="167810.28848135451"/>
    <n v="985.34998799996765"/>
    <n v="258161.69685599153"/>
    <n v="344.85270371998865"/>
    <n v="90351.408374637016"/>
    <x v="3010"/>
    <x v="2874"/>
    <m/>
  </r>
  <r>
    <x v="19"/>
    <x v="1"/>
    <s v="Low End"/>
    <x v="0"/>
    <x v="58"/>
    <n v="188"/>
    <x v="3011"/>
    <n v="93867.061755836927"/>
    <n v="838.96952799997268"/>
    <n v="157726.27126399486"/>
    <n v="339.676646319989"/>
    <n v="63859.209508157932"/>
    <x v="3011"/>
    <x v="2875"/>
    <m/>
  </r>
  <r>
    <x v="19"/>
    <x v="1"/>
    <s v="Low End"/>
    <x v="0"/>
    <x v="72"/>
    <n v="823"/>
    <x v="3012"/>
    <n v="860759.17580597196"/>
    <n v="2050.3977219999333"/>
    <n v="1687477.3252059452"/>
    <n v="1004.5177999999673"/>
    <n v="826718.14939997322"/>
    <x v="3012"/>
    <x v="1244"/>
    <m/>
  </r>
  <r>
    <x v="19"/>
    <x v="1"/>
    <s v="Low End"/>
    <x v="0"/>
    <x v="80"/>
    <n v="796"/>
    <x v="3013"/>
    <n v="809116.86052797339"/>
    <n v="2008.546667999934"/>
    <n v="1598803.1477279474"/>
    <n v="992.06819999996742"/>
    <n v="789686.28719997406"/>
    <x v="3013"/>
    <x v="2876"/>
    <m/>
  </r>
  <r>
    <x v="19"/>
    <x v="1"/>
    <s v="Low End"/>
    <x v="0"/>
    <x v="86"/>
    <n v="733"/>
    <x v="3014"/>
    <n v="693700.27536797675"/>
    <n v="1908.5554959999358"/>
    <n v="1398971.1785679529"/>
    <n v="962.17039999996757"/>
    <n v="705270.90319997619"/>
    <x v="3014"/>
    <x v="2877"/>
    <m/>
  </r>
  <r>
    <x v="19"/>
    <x v="1"/>
    <s v="Low End"/>
    <x v="0"/>
    <x v="59"/>
    <n v="666"/>
    <x v="3015"/>
    <n v="572768.7419159807"/>
    <n v="1778.8555259999403"/>
    <n v="1184717.7803159603"/>
    <n v="918.8423999999693"/>
    <n v="611949.03839997959"/>
    <x v="3015"/>
    <x v="2878"/>
    <m/>
  </r>
  <r>
    <x v="19"/>
    <x v="1"/>
    <s v="Low End"/>
    <x v="0"/>
    <x v="58"/>
    <n v="656"/>
    <x v="3016"/>
    <n v="556896.52659198118"/>
    <n v="1763.2494319999405"/>
    <n v="1156691.6273919609"/>
    <n v="914.32179999996913"/>
    <n v="599795.10079997976"/>
    <x v="3016"/>
    <x v="2879"/>
    <m/>
  </r>
  <r>
    <x v="19"/>
    <x v="1"/>
    <s v="Low End"/>
    <x v="0"/>
    <x v="44"/>
    <n v="642"/>
    <x v="3017"/>
    <n v="533462.21654398192"/>
    <n v="1736.2948319999412"/>
    <n v="1114701.2821439621"/>
    <n v="905.35679999996933"/>
    <n v="581239.06559998018"/>
    <x v="3017"/>
    <x v="2880"/>
    <m/>
  </r>
  <r>
    <x v="19"/>
    <x v="1"/>
    <s v="Low End"/>
    <x v="0"/>
    <x v="58"/>
    <n v="167"/>
    <x v="3018"/>
    <n v="46516.369389688436"/>
    <n v="618.56979699997908"/>
    <n v="103301.15609899651"/>
    <n v="340.02866292998846"/>
    <n v="56784.786709308071"/>
    <x v="3018"/>
    <x v="2881"/>
    <m/>
  </r>
  <r>
    <x v="19"/>
    <x v="1"/>
    <s v="High End"/>
    <x v="1"/>
    <x v="42"/>
    <n v="362"/>
    <x v="3019"/>
    <n v="338201.35303782864"/>
    <n v="1807.488971999956"/>
    <n v="654311.00786398409"/>
    <n v="873.23109067998746"/>
    <n v="316109.65482615546"/>
    <x v="3019"/>
    <x v="2882"/>
    <m/>
  </r>
  <r>
    <x v="19"/>
    <x v="1"/>
    <s v="High End"/>
    <x v="1"/>
    <x v="19"/>
    <n v="268"/>
    <x v="3020"/>
    <n v="195962.76452431339"/>
    <n v="1594.9524039999631"/>
    <n v="427447.24427199009"/>
    <n v="863.74805875998777"/>
    <n v="231484.4797476767"/>
    <x v="3020"/>
    <x v="2883"/>
    <m/>
  </r>
  <r>
    <x v="19"/>
    <x v="1"/>
    <s v="High End"/>
    <x v="1"/>
    <x v="7"/>
    <n v="520"/>
    <x v="3021"/>
    <n v="388767.5999999874"/>
    <n v="1638.9071999999469"/>
    <n v="852231.74399997236"/>
    <n v="891.27719999997112"/>
    <n v="463464.14399998495"/>
    <x v="3021"/>
    <x v="2884"/>
    <m/>
  </r>
  <r>
    <x v="19"/>
    <x v="1"/>
    <s v="High End"/>
    <x v="1"/>
    <x v="4"/>
    <n v="146"/>
    <x v="3022"/>
    <n v="36665.648300398752"/>
    <n v="592.76153999997985"/>
    <n v="86543.184839997062"/>
    <n v="341.62696259998836"/>
    <n v="49877.53653959831"/>
    <x v="3022"/>
    <x v="1341"/>
    <m/>
  </r>
  <r>
    <x v="19"/>
    <x v="1"/>
    <s v="High End"/>
    <x v="1"/>
    <x v="3"/>
    <n v="389"/>
    <x v="3023"/>
    <n v="221068.63192499254"/>
    <n v="1368.4711729999538"/>
    <n v="532335.28629698197"/>
    <n v="800.17134799997291"/>
    <n v="311266.65437198943"/>
    <x v="3023"/>
    <x v="2885"/>
    <m/>
  </r>
  <r>
    <x v="19"/>
    <x v="1"/>
    <s v="Low End"/>
    <x v="3"/>
    <x v="89"/>
    <n v="731"/>
    <x v="3024"/>
    <n v="803245.40059013362"/>
    <n v="2151.0900559999454"/>
    <n v="1572446.8309359602"/>
    <n v="1052.2591386399815"/>
    <n v="769201.43034582655"/>
    <x v="3024"/>
    <x v="2886"/>
    <m/>
  </r>
  <r>
    <x v="19"/>
    <x v="1"/>
    <s v="Low End"/>
    <x v="3"/>
    <x v="56"/>
    <n v="692"/>
    <x v="3025"/>
    <n v="734821.61313725507"/>
    <n v="2109.4804639999456"/>
    <n v="1459760.4810879624"/>
    <n v="1047.5995201599817"/>
    <n v="724938.86795070732"/>
    <x v="3025"/>
    <x v="2887"/>
    <m/>
  </r>
  <r>
    <x v="19"/>
    <x v="1"/>
    <s v="High End"/>
    <x v="2"/>
    <x v="9"/>
    <n v="289"/>
    <x v="3026"/>
    <n v="246268.42152542164"/>
    <n v="1738.353676999958"/>
    <n v="502384.21265298786"/>
    <n v="886.21381012998688"/>
    <n v="256115.79112756622"/>
    <x v="3026"/>
    <x v="2888"/>
    <m/>
  </r>
  <r>
    <x v="19"/>
    <x v="1"/>
    <s v="High End"/>
    <x v="2"/>
    <x v="79"/>
    <n v="349"/>
    <x v="3027"/>
    <n v="260140.38744086144"/>
    <n v="1619.8564729999632"/>
    <n v="565329.90907698718"/>
    <n v="874.46854336998774"/>
    <n v="305189.52163612575"/>
    <x v="3027"/>
    <x v="2889"/>
    <m/>
  </r>
  <r>
    <x v="19"/>
    <x v="1"/>
    <s v="High End"/>
    <x v="2"/>
    <x v="35"/>
    <n v="867"/>
    <x v="3028"/>
    <n v="1216795.8170609588"/>
    <n v="2736.4854329999075"/>
    <n v="2372532.8704109197"/>
    <n v="1333.0300499999551"/>
    <n v="1155737.0533499608"/>
    <x v="3028"/>
    <x v="2108"/>
    <m/>
  </r>
  <r>
    <x v="19"/>
    <x v="1"/>
    <s v="High End"/>
    <x v="2"/>
    <x v="33"/>
    <n v="858"/>
    <x v="3029"/>
    <n v="1170401.3778599619"/>
    <n v="2664.7286699999136"/>
    <n v="2286337.1988599258"/>
    <n v="1300.6244999999578"/>
    <n v="1115935.8209999639"/>
    <x v="3029"/>
    <x v="2890"/>
    <m/>
  </r>
  <r>
    <x v="19"/>
    <x v="1"/>
    <s v="High End"/>
    <x v="2"/>
    <x v="36"/>
    <n v="819"/>
    <x v="3030"/>
    <n v="1083288.4056539636"/>
    <n v="2605.9515659999124"/>
    <n v="2134274.3325539283"/>
    <n v="1283.2550999999569"/>
    <n v="1050985.9268999647"/>
    <x v="3030"/>
    <x v="275"/>
    <m/>
  </r>
  <r>
    <x v="19"/>
    <x v="1"/>
    <s v="High End"/>
    <x v="2"/>
    <x v="63"/>
    <n v="613"/>
    <x v="3031"/>
    <n v="607246.46168997954"/>
    <n v="2074.1196299999301"/>
    <n v="1271435.3331899571"/>
    <n v="1083.5054999999634"/>
    <n v="664188.87149997754"/>
    <x v="3031"/>
    <x v="2891"/>
    <m/>
  </r>
  <r>
    <x v="19"/>
    <x v="1"/>
    <s v="High End"/>
    <x v="2"/>
    <x v="76"/>
    <n v="583"/>
    <x v="3032"/>
    <n v="550533.5083049814"/>
    <n v="2001.0485849999322"/>
    <n v="1166611.3250549606"/>
    <n v="1056.7372499999642"/>
    <n v="616077.81674997916"/>
    <x v="3032"/>
    <x v="2892"/>
    <m/>
  </r>
  <r>
    <x v="19"/>
    <x v="1"/>
    <s v="High End"/>
    <x v="2"/>
    <x v="76"/>
    <n v="431"/>
    <x v="3033"/>
    <n v="300931.70543398982"/>
    <n v="1606.7803139999457"/>
    <n v="692522.31533397664"/>
    <n v="908.56289999996932"/>
    <n v="391590.60989998683"/>
    <x v="3033"/>
    <x v="2893"/>
    <m/>
  </r>
  <r>
    <x v="19"/>
    <x v="1"/>
    <s v="Low End"/>
    <x v="0"/>
    <x v="61"/>
    <n v="264"/>
    <x v="3034"/>
    <n v="176962.54904063363"/>
    <n v="1029.216095999963"/>
    <n v="271713.04934399022"/>
    <n v="358.90341023998712"/>
    <n v="94750.500303356588"/>
    <x v="3034"/>
    <x v="2894"/>
    <m/>
  </r>
  <r>
    <x v="19"/>
    <x v="2"/>
    <s v="Low End"/>
    <x v="0"/>
    <x v="13"/>
    <n v="945"/>
    <x v="3035"/>
    <n v="1182850.9055999578"/>
    <n v="2379.8860799999156"/>
    <n v="2248992.3455999205"/>
    <n v="1128.1919999999602"/>
    <n v="1066141.4399999627"/>
    <x v="3035"/>
    <x v="2895"/>
    <m/>
  </r>
  <r>
    <x v="19"/>
    <x v="2"/>
    <s v="Low End"/>
    <x v="0"/>
    <x v="38"/>
    <n v="877"/>
    <x v="3036"/>
    <n v="1021500.2222539635"/>
    <n v="2250.6263019999196"/>
    <n v="1973799.2668539295"/>
    <n v="1085.8597999999613"/>
    <n v="952299.04459996603"/>
    <x v="3036"/>
    <x v="2896"/>
    <m/>
  </r>
  <r>
    <x v="19"/>
    <x v="2"/>
    <s v="Low End"/>
    <x v="0"/>
    <x v="39"/>
    <n v="832"/>
    <x v="3037"/>
    <n v="903794.65113596886"/>
    <n v="2124.2418479999264"/>
    <n v="1767369.2175359388"/>
    <n v="1037.9501999999638"/>
    <n v="863574.56639996998"/>
    <x v="3037"/>
    <x v="2897"/>
    <m/>
  </r>
  <r>
    <x v="19"/>
    <x v="2"/>
    <s v="Low End"/>
    <x v="0"/>
    <x v="38"/>
    <n v="202"/>
    <x v="3038"/>
    <n v="71615.649803637425"/>
    <n v="705.67612199997461"/>
    <n v="142546.57664399486"/>
    <n v="351.14320217998738"/>
    <n v="70930.926840357439"/>
    <x v="3038"/>
    <x v="2898"/>
    <m/>
  </r>
  <r>
    <x v="19"/>
    <x v="2"/>
    <s v="Low End"/>
    <x v="0"/>
    <x v="12"/>
    <n v="177"/>
    <x v="3039"/>
    <n v="53948.740990678074"/>
    <n v="653.61736399997665"/>
    <n v="115690.27342799587"/>
    <n v="348.82221715998753"/>
    <n v="61741.532437317794"/>
    <x v="3039"/>
    <x v="2151"/>
    <m/>
  </r>
  <r>
    <x v="19"/>
    <x v="2"/>
    <s v="Low End"/>
    <x v="0"/>
    <x v="85"/>
    <n v="455"/>
    <x v="3040"/>
    <n v="275284.86894999014"/>
    <n v="1410.2026899999494"/>
    <n v="641642.22394997696"/>
    <n v="805.18099999997105"/>
    <n v="366357.35499998683"/>
    <x v="3040"/>
    <x v="1220"/>
    <m/>
  </r>
  <r>
    <x v="19"/>
    <x v="2"/>
    <s v="Low End"/>
    <x v="0"/>
    <x v="50"/>
    <n v="148"/>
    <x v="3041"/>
    <n v="36408.946679038731"/>
    <n v="590.08060799997929"/>
    <n v="87331.929983996932"/>
    <n v="344.0742115199879"/>
    <n v="50922.983304958201"/>
    <x v="3041"/>
    <x v="2899"/>
    <m/>
  </r>
  <r>
    <x v="19"/>
    <x v="2"/>
    <s v="High End"/>
    <x v="1"/>
    <x v="16"/>
    <n v="302"/>
    <x v="3042"/>
    <n v="245669.89891091149"/>
    <n v="1684.673665999959"/>
    <n v="508771.4471319876"/>
    <n v="871.19717953998713"/>
    <n v="263101.54822107614"/>
    <x v="3042"/>
    <x v="2900"/>
    <m/>
  </r>
  <r>
    <x v="19"/>
    <x v="2"/>
    <s v="High End"/>
    <x v="1"/>
    <x v="51"/>
    <n v="295"/>
    <x v="3043"/>
    <n v="174058.57576799372"/>
    <n v="956.75183999996557"/>
    <n v="282241.79279998987"/>
    <n v="366.7227695999868"/>
    <n v="108183.21703199614"/>
    <x v="3043"/>
    <x v="2901"/>
    <m/>
  </r>
  <r>
    <x v="19"/>
    <x v="2"/>
    <s v="High End"/>
    <x v="1"/>
    <x v="51"/>
    <n v="843"/>
    <x v="3044"/>
    <n v="1067305.9668749617"/>
    <n v="2464.4567249999118"/>
    <n v="2077537.0191749258"/>
    <n v="1198.3760999999572"/>
    <n v="1010231.052299964"/>
    <x v="3044"/>
    <x v="2902"/>
    <m/>
  </r>
  <r>
    <x v="19"/>
    <x v="2"/>
    <s v="High End"/>
    <x v="1"/>
    <x v="53"/>
    <n v="806"/>
    <x v="3045"/>
    <n v="959155.07219996687"/>
    <n v="2338.0012279999191"/>
    <n v="1884428.9897679349"/>
    <n v="1147.9825279999602"/>
    <n v="925273.91756796802"/>
    <x v="3045"/>
    <x v="2903"/>
    <m/>
  </r>
  <r>
    <x v="19"/>
    <x v="2"/>
    <s v="High End"/>
    <x v="1"/>
    <x v="19"/>
    <n v="674"/>
    <x v="3046"/>
    <n v="680425.94969997578"/>
    <n v="2065.1744819999267"/>
    <n v="1391927.6008679506"/>
    <n v="1055.6404319999626"/>
    <n v="711501.65116797481"/>
    <x v="3046"/>
    <x v="2904"/>
    <m/>
  </r>
  <r>
    <x v="19"/>
    <x v="2"/>
    <s v="High End"/>
    <x v="1"/>
    <x v="73"/>
    <n v="632"/>
    <x v="3047"/>
    <n v="600154.53119997843"/>
    <n v="1973.8031039999291"/>
    <n v="1247443.5617279552"/>
    <n v="1024.1915039999631"/>
    <n v="647289.03052797681"/>
    <x v="3047"/>
    <x v="2905"/>
    <m/>
  </r>
  <r>
    <x v="19"/>
    <x v="2"/>
    <s v="High End"/>
    <x v="1"/>
    <x v="93"/>
    <n v="154"/>
    <x v="3048"/>
    <n v="42356.87331875848"/>
    <n v="625.85897399997771"/>
    <n v="96382.281995996571"/>
    <n v="350.81434205998755"/>
    <n v="54025.408677238091"/>
    <x v="3048"/>
    <x v="2906"/>
    <m/>
  </r>
  <r>
    <x v="19"/>
    <x v="2"/>
    <s v="High End"/>
    <x v="1"/>
    <x v="73"/>
    <n v="418"/>
    <x v="3049"/>
    <n v="262767.42359999055"/>
    <n v="1476.3752879999467"/>
    <n v="617124.87038397777"/>
    <n v="847.74508799996931"/>
    <n v="354357.44678398722"/>
    <x v="3049"/>
    <x v="2907"/>
    <m/>
  </r>
  <r>
    <x v="19"/>
    <x v="2"/>
    <s v="High End"/>
    <x v="1"/>
    <x v="92"/>
    <n v="114"/>
    <x v="3050"/>
    <n v="21228.931442039244"/>
    <n v="532.91950599998097"/>
    <n v="60752.823683997827"/>
    <n v="346.7008091399876"/>
    <n v="39523.892241958587"/>
    <x v="3050"/>
    <x v="2908"/>
    <m/>
  </r>
  <r>
    <x v="19"/>
    <x v="2"/>
    <s v="Low End"/>
    <x v="1"/>
    <x v="54"/>
    <n v="241"/>
    <x v="3051"/>
    <n v="112807.65363434599"/>
    <n v="827.85298499997043"/>
    <n v="199512.56938499288"/>
    <n v="359.7714346499871"/>
    <n v="86704.915750646891"/>
    <x v="3051"/>
    <x v="2909"/>
    <m/>
  </r>
  <r>
    <x v="19"/>
    <x v="2"/>
    <s v="Low End"/>
    <x v="3"/>
    <x v="66"/>
    <n v="992"/>
    <x v="3052"/>
    <n v="1479176.5188658673"/>
    <n v="2645.2172959999234"/>
    <n v="2624055.5576319238"/>
    <n v="1154.1119342399766"/>
    <n v="1144879.0387660565"/>
    <x v="3052"/>
    <x v="2910"/>
    <m/>
  </r>
  <r>
    <x v="19"/>
    <x v="2"/>
    <s v="Low End"/>
    <x v="3"/>
    <x v="26"/>
    <n v="427"/>
    <x v="3053"/>
    <n v="308879.60621649923"/>
    <n v="1196.9131229999582"/>
    <n v="511081.90352098213"/>
    <n v="473.54167986998345"/>
    <n v="202202.2973044829"/>
    <x v="3053"/>
    <x v="297"/>
    <m/>
  </r>
  <r>
    <x v="19"/>
    <x v="2"/>
    <s v="Low End"/>
    <x v="3"/>
    <x v="26"/>
    <n v="240"/>
    <x v="3054"/>
    <n v="114829.47590399589"/>
    <n v="898.31015999996794"/>
    <n v="215594.4383999923"/>
    <n v="419.85401039998504"/>
    <n v="100764.96249599641"/>
    <x v="3054"/>
    <x v="2911"/>
    <m/>
  </r>
  <r>
    <x v="19"/>
    <x v="2"/>
    <s v="Low End"/>
    <x v="3"/>
    <x v="26"/>
    <n v="259"/>
    <x v="3055"/>
    <n v="95659.02531212657"/>
    <n v="763.97819699997274"/>
    <n v="197870.35302299293"/>
    <n v="394.63833092998595"/>
    <n v="102211.32771086636"/>
    <x v="3055"/>
    <x v="2912"/>
    <m/>
  </r>
  <r>
    <x v="19"/>
    <x v="2"/>
    <s v="Low End"/>
    <x v="3"/>
    <x v="26"/>
    <n v="198"/>
    <x v="3056"/>
    <n v="56873.721049197957"/>
    <n v="663.01133999997626"/>
    <n v="131276.2453199953"/>
    <n v="375.77032459998657"/>
    <n v="74402.524270797352"/>
    <x v="3056"/>
    <x v="2913"/>
    <m/>
  </r>
  <r>
    <x v="19"/>
    <x v="2"/>
    <s v="High End"/>
    <x v="2"/>
    <x v="83"/>
    <n v="255"/>
    <x v="3057"/>
    <n v="137673.72347399508"/>
    <n v="911.93507999996746"/>
    <n v="232543.4453999917"/>
    <n v="372.03812519998678"/>
    <n v="94869.721925996622"/>
    <x v="3057"/>
    <x v="2914"/>
    <m/>
  </r>
  <r>
    <x v="19"/>
    <x v="2"/>
    <s v="High End"/>
    <x v="2"/>
    <x v="57"/>
    <n v="741"/>
    <x v="3058"/>
    <n v="912750.52424396726"/>
    <n v="2474.5194839999117"/>
    <n v="1833618.9376439345"/>
    <n v="1242.7373999999559"/>
    <n v="920868.41339996725"/>
    <x v="3058"/>
    <x v="2915"/>
    <m/>
  </r>
  <r>
    <x v="19"/>
    <x v="2"/>
    <s v="High End"/>
    <x v="2"/>
    <x v="10"/>
    <n v="735"/>
    <x v="3059"/>
    <n v="898163.49892496783"/>
    <n v="2458.9054049999122"/>
    <n v="1807295.4726749354"/>
    <n v="1236.9142499999559"/>
    <n v="909131.97374996752"/>
    <x v="3059"/>
    <x v="2916"/>
    <m/>
  </r>
  <r>
    <x v="19"/>
    <x v="2"/>
    <s v="High End"/>
    <x v="2"/>
    <x v="32"/>
    <n v="638"/>
    <x v="3060"/>
    <n v="668429.33981997659"/>
    <n v="2173.461389999924"/>
    <n v="1386668.3668199515"/>
    <n v="1125.7664999999606"/>
    <n v="718239.02699997486"/>
    <x v="3060"/>
    <x v="2917"/>
    <m/>
  </r>
  <r>
    <x v="19"/>
    <x v="2"/>
    <s v="High End"/>
    <x v="2"/>
    <x v="33"/>
    <n v="620"/>
    <x v="3061"/>
    <n v="639284.49239997705"/>
    <n v="2153.176019999923"/>
    <n v="1334969.1323999523"/>
    <n v="1122.0719999999601"/>
    <n v="695684.63999997522"/>
    <x v="3061"/>
    <x v="2918"/>
    <m/>
  </r>
  <r>
    <x v="19"/>
    <x v="2"/>
    <s v="High End"/>
    <x v="2"/>
    <x v="83"/>
    <n v="596"/>
    <x v="3062"/>
    <n v="588892.00387197908"/>
    <n v="2082.6490319999257"/>
    <n v="1241258.8230719557"/>
    <n v="1094.5751999999609"/>
    <n v="652366.81919997663"/>
    <x v="3062"/>
    <x v="2919"/>
    <m/>
  </r>
  <r>
    <x v="19"/>
    <x v="3"/>
    <s v="High End"/>
    <x v="2"/>
    <x v="56"/>
    <n v="486"/>
    <x v="3063"/>
    <n v="392869.53071998595"/>
    <n v="1796.3455199999357"/>
    <n v="873023.92271996872"/>
    <n v="987.97199999996462"/>
    <n v="480154.39199998276"/>
    <x v="3063"/>
    <x v="2920"/>
    <m/>
  </r>
  <r>
    <x v="19"/>
    <x v="3"/>
    <s v="High End"/>
    <x v="2"/>
    <x v="84"/>
    <n v="153"/>
    <x v="3064"/>
    <n v="44088.513900208411"/>
    <n v="644.28104699997675"/>
    <n v="98575.000190996449"/>
    <n v="356.12082542998712"/>
    <n v="54486.486290788038"/>
    <x v="3064"/>
    <x v="1358"/>
    <m/>
  </r>
  <r>
    <x v="19"/>
    <x v="3"/>
    <s v="High End"/>
    <x v="2"/>
    <x v="83"/>
    <n v="106"/>
    <x v="3065"/>
    <n v="16569.002011379416"/>
    <n v="498.91518299998245"/>
    <n v="52885.009397998139"/>
    <n v="342.60384326998792"/>
    <n v="36316.007386618723"/>
    <x v="3065"/>
    <x v="2921"/>
    <m/>
  </r>
  <r>
    <x v="19"/>
    <x v="3"/>
    <s v="Low End"/>
    <x v="0"/>
    <x v="48"/>
    <n v="293"/>
    <x v="3066"/>
    <n v="218483.46385178177"/>
    <n v="1615.3214129999581"/>
    <n v="473289.17400898773"/>
    <n v="869.64406196998618"/>
    <n v="254805.71015720596"/>
    <x v="3066"/>
    <x v="2922"/>
    <m/>
  </r>
  <r>
    <x v="19"/>
    <x v="3"/>
    <s v="Low End"/>
    <x v="0"/>
    <x v="13"/>
    <n v="284"/>
    <x v="3067"/>
    <n v="149554.65337343435"/>
    <n v="890.08953599996642"/>
    <n v="252785.42822399046"/>
    <n v="363.48864383998625"/>
    <n v="103230.7748505561"/>
    <x v="3067"/>
    <x v="2923"/>
    <m/>
  </r>
  <r>
    <x v="19"/>
    <x v="3"/>
    <s v="Low End"/>
    <x v="0"/>
    <x v="48"/>
    <n v="206"/>
    <x v="3068"/>
    <n v="76560.820725237121"/>
    <n v="732.02753399997232"/>
    <n v="150797.67200399429"/>
    <n v="360.37306445998632"/>
    <n v="74236.851278757167"/>
    <x v="3068"/>
    <x v="2924"/>
    <m/>
  </r>
  <r>
    <x v="19"/>
    <x v="3"/>
    <s v="Low End"/>
    <x v="0"/>
    <x v="44"/>
    <n v="655"/>
    <x v="3069"/>
    <n v="575434.07149997901"/>
    <n v="1825.4952999999332"/>
    <n v="1195699.4214999562"/>
    <n v="946.96999999996524"/>
    <n v="620265.34999997716"/>
    <x v="3069"/>
    <x v="2925"/>
    <m/>
  </r>
  <r>
    <x v="19"/>
    <x v="3"/>
    <s v="Low End"/>
    <x v="0"/>
    <x v="85"/>
    <n v="552"/>
    <x v="3070"/>
    <n v="415660.43807998433"/>
    <n v="1645.5290399999378"/>
    <n v="908332.03007996571"/>
    <n v="892.52099999996619"/>
    <n v="492671.59199998138"/>
    <x v="3070"/>
    <x v="2926"/>
    <m/>
  </r>
  <r>
    <x v="19"/>
    <x v="3"/>
    <s v="Low End"/>
    <x v="0"/>
    <x v="85"/>
    <n v="463"/>
    <x v="3071"/>
    <n v="292473.05893598899"/>
    <n v="1463.3240719999446"/>
    <n v="677519.04533597431"/>
    <n v="831.63279999996848"/>
    <n v="385045.98639998533"/>
    <x v="3071"/>
    <x v="2927"/>
    <m/>
  </r>
  <r>
    <x v="19"/>
    <x v="3"/>
    <s v="Low End"/>
    <x v="0"/>
    <x v="13"/>
    <n v="422"/>
    <x v="3072"/>
    <n v="239920.10731999113"/>
    <n v="1361.9750599999497"/>
    <n v="574753.47531997878"/>
    <n v="793.44399999997074"/>
    <n v="334833.36799998768"/>
    <x v="3072"/>
    <x v="2928"/>
    <m/>
  </r>
  <r>
    <x v="19"/>
    <x v="3"/>
    <s v="High End"/>
    <x v="1"/>
    <x v="78"/>
    <n v="282"/>
    <x v="3073"/>
    <n v="226182.3739750715"/>
    <n v="1686.6993739999552"/>
    <n v="475649.22346798738"/>
    <n v="884.63421805998541"/>
    <n v="249466.84949291588"/>
    <x v="3073"/>
    <x v="2929"/>
    <m/>
  </r>
  <r>
    <x v="19"/>
    <x v="3"/>
    <s v="High End"/>
    <x v="1"/>
    <x v="17"/>
    <n v="278"/>
    <x v="3074"/>
    <n v="154736.14063831436"/>
    <n v="924.47652399996628"/>
    <n v="257004.47367199062"/>
    <n v="367.8717015599866"/>
    <n v="102268.33303367626"/>
    <x v="3074"/>
    <x v="2930"/>
    <m/>
  </r>
  <r>
    <x v="19"/>
    <x v="3"/>
    <s v="High End"/>
    <x v="1"/>
    <x v="4"/>
    <n v="267"/>
    <x v="3075"/>
    <n v="142079.10084794482"/>
    <n v="898.99383499996713"/>
    <n v="240031.35394499122"/>
    <n v="366.86237114998653"/>
    <n v="97952.253097046399"/>
    <x v="3075"/>
    <x v="261"/>
    <m/>
  </r>
  <r>
    <x v="19"/>
    <x v="3"/>
    <s v="High End"/>
    <x v="1"/>
    <x v="42"/>
    <n v="938"/>
    <x v="3076"/>
    <n v="1339628.4782999507"/>
    <n v="2722.7836539998998"/>
    <n v="2553971.0674519059"/>
    <n v="1294.6083039999523"/>
    <n v="1214342.5891519552"/>
    <x v="3076"/>
    <x v="2931"/>
    <m/>
  </r>
  <r>
    <x v="19"/>
    <x v="3"/>
    <s v="High End"/>
    <x v="1"/>
    <x v="75"/>
    <n v="830"/>
    <x v="3077"/>
    <n v="1059752.0924999602"/>
    <n v="2493.2487899999064"/>
    <n v="2069396.4956999223"/>
    <n v="1216.4390399999543"/>
    <n v="1009644.4031999621"/>
    <x v="3077"/>
    <x v="2932"/>
    <m/>
  </r>
  <r>
    <x v="19"/>
    <x v="3"/>
    <s v="High End"/>
    <x v="1"/>
    <x v="18"/>
    <n v="722"/>
    <x v="3078"/>
    <n v="803428.9649999697"/>
    <n v="2239.7992999999155"/>
    <n v="1617135.094599939"/>
    <n v="1127.0167999999576"/>
    <n v="813706.12959996925"/>
    <x v="3078"/>
    <x v="2933"/>
    <m/>
  </r>
  <r>
    <x v="19"/>
    <x v="3"/>
    <s v="High End"/>
    <x v="1"/>
    <x v="78"/>
    <n v="173"/>
    <x v="3079"/>
    <n v="56351.539273967872"/>
    <n v="687.96601899997404"/>
    <n v="119018.12128699551"/>
    <n v="362.23457810998633"/>
    <n v="62666.582013027633"/>
    <x v="3079"/>
    <x v="2934"/>
    <m/>
  </r>
  <r>
    <x v="19"/>
    <x v="3"/>
    <s v="High End"/>
    <x v="1"/>
    <x v="75"/>
    <n v="559"/>
    <x v="3080"/>
    <n v="480908.25899998192"/>
    <n v="1847.4224399999305"/>
    <n v="1032709.1439599611"/>
    <n v="987.12143999996283"/>
    <n v="551800.88495997922"/>
    <x v="3080"/>
    <x v="2935"/>
    <m/>
  </r>
  <r>
    <x v="19"/>
    <x v="3"/>
    <s v="High End"/>
    <x v="1"/>
    <x v="18"/>
    <n v="406"/>
    <x v="3081"/>
    <n v="254313.10169999039"/>
    <n v="1485.8707579999439"/>
    <n v="603263.52774797718"/>
    <n v="859.48380799996755"/>
    <n v="348950.42604798678"/>
    <x v="3081"/>
    <x v="2936"/>
    <m/>
  </r>
  <r>
    <x v="19"/>
    <x v="3"/>
    <s v="High End"/>
    <x v="1"/>
    <x v="3"/>
    <n v="123"/>
    <x v="3082"/>
    <n v="25776.093433289047"/>
    <n v="562.84003299997926"/>
    <n v="69229.324058997445"/>
    <n v="353.27829776998703"/>
    <n v="43453.230625708398"/>
    <x v="3082"/>
    <x v="2937"/>
    <m/>
  </r>
  <r>
    <x v="19"/>
    <x v="3"/>
    <s v="Low End"/>
    <x v="3"/>
    <x v="79"/>
    <n v="318"/>
    <x v="3083"/>
    <n v="187807.03148375315"/>
    <n v="1040.111771999962"/>
    <n v="330755.54349598789"/>
    <n v="449.52362267998353"/>
    <n v="142948.51201223474"/>
    <x v="3083"/>
    <x v="2938"/>
    <m/>
  </r>
  <r>
    <x v="19"/>
    <x v="3"/>
    <s v="Low End"/>
    <x v="3"/>
    <x v="45"/>
    <n v="228"/>
    <x v="3084"/>
    <n v="108467.88442559591"/>
    <n v="903.95591999996589"/>
    <n v="206101.94975999222"/>
    <n v="428.21958479998381"/>
    <n v="97634.065334396306"/>
    <x v="3084"/>
    <x v="2939"/>
    <m/>
  </r>
  <r>
    <x v="19"/>
    <x v="3"/>
    <s v="Low End"/>
    <x v="3"/>
    <x v="55"/>
    <n v="222"/>
    <x v="3085"/>
    <n v="71803.894229997357"/>
    <n v="711.30149999997388"/>
    <n v="157908.9329999942"/>
    <n v="387.86053499998576"/>
    <n v="86105.038769996841"/>
    <x v="3085"/>
    <x v="2940"/>
    <m/>
  </r>
  <r>
    <x v="19"/>
    <x v="3"/>
    <s v="High End"/>
    <x v="2"/>
    <x v="32"/>
    <n v="314"/>
    <x v="3086"/>
    <n v="221393.15520779169"/>
    <n v="1097.8421699999587"/>
    <n v="344722.44137998705"/>
    <n v="392.76842729998521"/>
    <n v="123329.28617219537"/>
    <x v="3086"/>
    <x v="2941"/>
    <m/>
  </r>
  <r>
    <x v="19"/>
    <x v="3"/>
    <s v="High End"/>
    <x v="2"/>
    <x v="91"/>
    <n v="788"/>
    <x v="3087"/>
    <n v="1058958.5185439601"/>
    <n v="2667.0827879998997"/>
    <n v="2101661.2369439211"/>
    <n v="1323.2267999999503"/>
    <n v="1042702.718399961"/>
    <x v="3087"/>
    <x v="2942"/>
    <m/>
  </r>
  <r>
    <x v="19"/>
    <x v="4"/>
    <s v="High End"/>
    <x v="2"/>
    <x v="10"/>
    <n v="706"/>
    <x v="3088"/>
    <n v="850281.47396396799"/>
    <n v="2443.7105939999078"/>
    <n v="1725259.679363935"/>
    <n v="1239.3458999999532"/>
    <n v="874978.20539996703"/>
    <x v="3088"/>
    <x v="2943"/>
    <m/>
  </r>
  <r>
    <x v="19"/>
    <x v="4"/>
    <s v="High End"/>
    <x v="2"/>
    <x v="10"/>
    <n v="652"/>
    <x v="3089"/>
    <n v="725290.33939197275"/>
    <n v="2296.4340959999136"/>
    <n v="1497275.0305919435"/>
    <n v="1184.0255999999554"/>
    <n v="771984.69119997078"/>
    <x v="3089"/>
    <x v="2944"/>
    <m/>
  </r>
  <r>
    <x v="19"/>
    <x v="4"/>
    <s v="High End"/>
    <x v="2"/>
    <x v="32"/>
    <n v="630"/>
    <x v="3090"/>
    <n v="675885.37589997461"/>
    <n v="2232.0444299999158"/>
    <n v="1406187.990899947"/>
    <n v="1159.210499999956"/>
    <n v="730302.6149999724"/>
    <x v="3090"/>
    <x v="2945"/>
    <m/>
  </r>
  <r>
    <x v="19"/>
    <x v="4"/>
    <s v="High End"/>
    <x v="2"/>
    <x v="76"/>
    <n v="473"/>
    <x v="3091"/>
    <n v="375531.14006098628"/>
    <n v="1777.783706999935"/>
    <n v="840891.69341096922"/>
    <n v="983.84894999996402"/>
    <n v="465360.55334998295"/>
    <x v="3091"/>
    <x v="2946"/>
    <m/>
  </r>
  <r>
    <x v="19"/>
    <x v="4"/>
    <s v="Low End"/>
    <x v="0"/>
    <x v="0"/>
    <n v="384"/>
    <x v="3092"/>
    <n v="365653.66210558551"/>
    <n v="1836.3046399999471"/>
    <n v="705140.98175997962"/>
    <n v="884.08156159998487"/>
    <n v="339487.31965439412"/>
    <x v="3092"/>
    <x v="2947"/>
    <m/>
  </r>
  <r>
    <x v="19"/>
    <x v="4"/>
    <s v="Low End"/>
    <x v="0"/>
    <x v="71"/>
    <n v="338"/>
    <x v="3093"/>
    <n v="289470.61415842857"/>
    <n v="1737.5397979999509"/>
    <n v="587288.45172398339"/>
    <n v="881.11786261998475"/>
    <n v="297817.83756555483"/>
    <x v="3093"/>
    <x v="2948"/>
    <m/>
  </r>
  <r>
    <x v="19"/>
    <x v="4"/>
    <s v="Low End"/>
    <x v="0"/>
    <x v="0"/>
    <n v="222"/>
    <x v="3094"/>
    <n v="137561.07286835453"/>
    <n v="995.44249799996055"/>
    <n v="220988.23455599125"/>
    <n v="375.7980256199852"/>
    <n v="83427.161687636719"/>
    <x v="3094"/>
    <x v="2949"/>
    <m/>
  </r>
  <r>
    <x v="19"/>
    <x v="4"/>
    <s v="Low End"/>
    <x v="0"/>
    <x v="59"/>
    <n v="255"/>
    <x v="3095"/>
    <n v="121314.23309024531"/>
    <n v="843.22640499996737"/>
    <n v="215022.73327499168"/>
    <n v="367.48431444998579"/>
    <n v="93708.500184746372"/>
    <x v="3095"/>
    <x v="2950"/>
    <m/>
  </r>
  <r>
    <x v="19"/>
    <x v="4"/>
    <s v="Low End"/>
    <x v="0"/>
    <x v="2"/>
    <n v="931"/>
    <x v="3096"/>
    <n v="1197048.9466599538"/>
    <n v="2452.3808599999052"/>
    <n v="2283166.5806599115"/>
    <n v="1166.6139999999548"/>
    <n v="1086117.6339999577"/>
    <x v="3096"/>
    <x v="2951"/>
    <m/>
  </r>
  <r>
    <x v="19"/>
    <x v="4"/>
    <s v="Low End"/>
    <x v="0"/>
    <x v="39"/>
    <n v="898"/>
    <x v="3097"/>
    <n v="1128937.3758599553"/>
    <n v="2416.5365699999043"/>
    <n v="2170049.839859914"/>
    <n v="1159.367999999954"/>
    <n v="1041112.4639999587"/>
    <x v="3097"/>
    <x v="2952"/>
    <m/>
  </r>
  <r>
    <x v="19"/>
    <x v="4"/>
    <s v="Low End"/>
    <x v="0"/>
    <x v="1"/>
    <n v="838"/>
    <x v="3098"/>
    <n v="965788.44851596304"/>
    <n v="2249.9589819999137"/>
    <n v="1885465.6269159277"/>
    <n v="1097.4667999999579"/>
    <n v="919677.1783999647"/>
    <x v="3098"/>
    <x v="2953"/>
    <m/>
  </r>
  <r>
    <x v="19"/>
    <x v="4"/>
    <s v="Low End"/>
    <x v="0"/>
    <x v="12"/>
    <n v="833"/>
    <x v="3099"/>
    <n v="958578.51016196306"/>
    <n v="2249.6731139999133"/>
    <n v="1873977.7039619277"/>
    <n v="1098.9185999999577"/>
    <n v="915399.19379996462"/>
    <x v="3099"/>
    <x v="2954"/>
    <m/>
  </r>
  <r>
    <x v="19"/>
    <x v="4"/>
    <s v="High End"/>
    <x v="1"/>
    <x v="74"/>
    <n v="309"/>
    <x v="3100"/>
    <n v="201775.01353169204"/>
    <n v="1040.0252299999588"/>
    <n v="321367.79606998729"/>
    <n v="387.03165869998463"/>
    <n v="119592.78253829526"/>
    <x v="3100"/>
    <x v="2955"/>
    <m/>
  </r>
  <r>
    <x v="19"/>
    <x v="4"/>
    <s v="High End"/>
    <x v="1"/>
    <x v="74"/>
    <n v="890"/>
    <x v="3101"/>
    <n v="1251478.3949999507"/>
    <n v="2707.7534199998931"/>
    <n v="2409900.5437999051"/>
    <n v="1301.5979199999485"/>
    <n v="1158422.1487999544"/>
    <x v="3101"/>
    <x v="2956"/>
    <m/>
  </r>
  <r>
    <x v="19"/>
    <x v="4"/>
    <s v="High End"/>
    <x v="1"/>
    <x v="6"/>
    <n v="785"/>
    <x v="3102"/>
    <n v="958491.77062496322"/>
    <n v="2412.3950449999074"/>
    <n v="1893730.1103249274"/>
    <n v="1191.3864199999543"/>
    <n v="935238.33969996416"/>
    <x v="3102"/>
    <x v="2957"/>
    <m/>
  </r>
  <r>
    <x v="19"/>
    <x v="4"/>
    <s v="High End"/>
    <x v="1"/>
    <x v="3"/>
    <n v="742"/>
    <x v="3103"/>
    <n v="869987.46869996574"/>
    <n v="2345.3870339999075"/>
    <n v="1740277.1792279314"/>
    <n v="1172.8971839999538"/>
    <n v="870289.71052796568"/>
    <x v="3103"/>
    <x v="2958"/>
    <m/>
  </r>
  <r>
    <x v="19"/>
    <x v="4"/>
    <s v="High End"/>
    <x v="1"/>
    <x v="22"/>
    <n v="623"/>
    <x v="3104"/>
    <n v="613486.40062497579"/>
    <n v="2054.2996749999188"/>
    <n v="1279828.6975249494"/>
    <n v="1069.5702999999576"/>
    <n v="666342.29689997365"/>
    <x v="3104"/>
    <x v="2959"/>
    <m/>
  </r>
  <r>
    <x v="19"/>
    <x v="4"/>
    <s v="High End"/>
    <x v="1"/>
    <x v="52"/>
    <n v="592"/>
    <x v="3105"/>
    <n v="554031.0143999781"/>
    <n v="1978.5778079999218"/>
    <n v="1171318.0623359536"/>
    <n v="1042.7146079999588"/>
    <n v="617287.04793597548"/>
    <x v="3105"/>
    <x v="2960"/>
    <m/>
  </r>
  <r>
    <x v="19"/>
    <x v="4"/>
    <s v="High End"/>
    <x v="1"/>
    <x v="11"/>
    <n v="503"/>
    <x v="3106"/>
    <n v="400709.32897498412"/>
    <n v="1763.6003329999303"/>
    <n v="887090.96749896498"/>
    <n v="966.9615079999619"/>
    <n v="486381.63852398086"/>
    <x v="3106"/>
    <x v="2961"/>
    <m/>
  </r>
  <r>
    <x v="19"/>
    <x v="4"/>
    <s v="High End"/>
    <x v="1"/>
    <x v="52"/>
    <n v="410"/>
    <x v="3107"/>
    <n v="265816.52999998949"/>
    <n v="1532.7365199999394"/>
    <n v="628421.97319997521"/>
    <n v="884.40351999996506"/>
    <n v="362605.44319998572"/>
    <x v="3107"/>
    <x v="2962"/>
    <m/>
  </r>
  <r>
    <x v="19"/>
    <x v="4"/>
    <s v="High End"/>
    <x v="1"/>
    <x v="73"/>
    <n v="119"/>
    <x v="3108"/>
    <n v="24369.601000569062"/>
    <n v="565.13141299997824"/>
    <n v="67250.638146997415"/>
    <n v="360.34484996998611"/>
    <n v="42881.037146428353"/>
    <x v="3108"/>
    <x v="2963"/>
    <m/>
  </r>
  <r>
    <x v="19"/>
    <x v="4"/>
    <s v="Low End"/>
    <x v="3"/>
    <x v="29"/>
    <n v="704"/>
    <x v="3109"/>
    <n v="806593.48875772906"/>
    <n v="2231.7980239999333"/>
    <n v="1571185.808895953"/>
    <n v="1086.0686365599772"/>
    <n v="764592.32013822393"/>
    <x v="3109"/>
    <x v="2964"/>
    <m/>
  </r>
  <r>
    <x v="19"/>
    <x v="4"/>
    <s v="Low End"/>
    <x v="3"/>
    <x v="25"/>
    <n v="370"/>
    <x v="3110"/>
    <n v="255137.21095198989"/>
    <n v="1175.2581599999535"/>
    <n v="434845.51919998281"/>
    <n v="485.69813039998076"/>
    <n v="179708.30824799291"/>
    <x v="3110"/>
    <x v="2965"/>
    <m/>
  </r>
  <r>
    <x v="19"/>
    <x v="4"/>
    <s v="Low End"/>
    <x v="3"/>
    <x v="29"/>
    <n v="237"/>
    <x v="3111"/>
    <n v="118845.30553505529"/>
    <n v="944.25559799996256"/>
    <n v="223788.57672599112"/>
    <n v="442.79861261998246"/>
    <n v="104943.27119093583"/>
    <x v="3111"/>
    <x v="2966"/>
    <m/>
  </r>
  <r>
    <x v="19"/>
    <x v="4"/>
    <s v="Low End"/>
    <x v="3"/>
    <x v="68"/>
    <n v="147"/>
    <x v="3112"/>
    <n v="33866.464114138653"/>
    <n v="609.86890199997583"/>
    <n v="89650.728593996449"/>
    <n v="379.48479237998498"/>
    <n v="55784.264479857797"/>
    <x v="3112"/>
    <x v="2967"/>
    <m/>
  </r>
  <r>
    <x v="19"/>
    <x v="4"/>
    <s v="High End"/>
    <x v="2"/>
    <x v="9"/>
    <n v="209"/>
    <x v="3113"/>
    <n v="94047.233770046267"/>
    <n v="834.76909499996691"/>
    <n v="174466.74085499308"/>
    <n v="384.78233054998475"/>
    <n v="80419.507084946817"/>
    <x v="3113"/>
    <x v="2968"/>
    <m/>
  </r>
  <r>
    <x v="19"/>
    <x v="4"/>
    <s v="High End"/>
    <x v="2"/>
    <x v="77"/>
    <n v="830"/>
    <x v="3114"/>
    <n v="1190975.1422999538"/>
    <n v="2820.0383099998908"/>
    <n v="2340631.7972999094"/>
    <n v="1385.1284999999464"/>
    <n v="1149656.6549999556"/>
    <x v="3114"/>
    <x v="2969"/>
    <m/>
  </r>
  <r>
    <x v="19"/>
    <x v="4"/>
    <s v="High End"/>
    <x v="2"/>
    <x v="91"/>
    <n v="680"/>
    <x v="3115"/>
    <n v="810338.42879996786"/>
    <n v="2437.4001599999033"/>
    <n v="1657432.1087999342"/>
    <n v="1245.7259999999505"/>
    <n v="847093.67999996629"/>
    <x v="3115"/>
    <x v="519"/>
    <m/>
  </r>
  <r>
    <x v="19"/>
    <x v="4"/>
    <s v="High End"/>
    <x v="2"/>
    <x v="8"/>
    <n v="609"/>
    <x v="3116"/>
    <n v="651432.44892597408"/>
    <n v="2243.1085139999109"/>
    <n v="1366053.0850259457"/>
    <n v="1173.4328999999534"/>
    <n v="714620.6360999716"/>
    <x v="3116"/>
    <x v="2970"/>
    <m/>
  </r>
  <r>
    <x v="19"/>
    <x v="4"/>
    <s v="High End"/>
    <x v="2"/>
    <x v="37"/>
    <n v="592"/>
    <x v="3117"/>
    <n v="605971.88198397658"/>
    <n v="2161.0283519999166"/>
    <n v="1279328.7843839505"/>
    <n v="1137.4271999999562"/>
    <n v="673356.90239997394"/>
    <x v="3117"/>
    <x v="2060"/>
    <m/>
  </r>
  <r>
    <x v="19"/>
    <x v="4"/>
    <s v="High End"/>
    <x v="2"/>
    <x v="34"/>
    <n v="132"/>
    <x v="3118"/>
    <n v="32720.930320318701"/>
    <n v="618.50109599997552"/>
    <n v="81642.144671996764"/>
    <n v="370.61526023998533"/>
    <n v="48921.214351678063"/>
    <x v="3118"/>
    <x v="2817"/>
    <m/>
  </r>
  <r>
    <x v="19"/>
    <x v="4"/>
    <s v="Low End"/>
    <x v="0"/>
    <x v="15"/>
    <n v="197"/>
    <x v="3119"/>
    <n v="115119.23780039522"/>
    <n v="969.45771999995964"/>
    <n v="190983.17083999206"/>
    <n v="385.09610679998389"/>
    <n v="75863.933039596843"/>
    <x v="3119"/>
    <x v="2971"/>
    <m/>
  </r>
  <r>
    <x v="19"/>
    <x v="4"/>
    <s v="Low End"/>
    <x v="0"/>
    <x v="30"/>
    <n v="265"/>
    <x v="3120"/>
    <n v="136625.89989074433"/>
    <n v="898.07170499996278"/>
    <n v="237989.00182499015"/>
    <n v="382.50227144998416"/>
    <n v="101363.10193424582"/>
    <x v="3120"/>
    <x v="2972"/>
    <m/>
  </r>
  <r>
    <x v="19"/>
    <x v="4"/>
    <s v="Low End"/>
    <x v="0"/>
    <x v="49"/>
    <n v="930"/>
    <x v="3121"/>
    <n v="1241466.2162999487"/>
    <n v="2546.6939099998945"/>
    <n v="2368425.3362999018"/>
    <n v="1211.7839999999496"/>
    <n v="1126959.1199999531"/>
    <x v="3121"/>
    <x v="2973"/>
    <m/>
  </r>
  <r>
    <x v="19"/>
    <x v="4"/>
    <s v="Low End"/>
    <x v="0"/>
    <x v="61"/>
    <n v="902"/>
    <x v="3122"/>
    <n v="1170589.0270799515"/>
    <n v="2492.1665399998965"/>
    <n v="2247934.2190799066"/>
    <n v="1194.3959999999504"/>
    <n v="1077345.1919999551"/>
    <x v="3122"/>
    <x v="392"/>
    <m/>
  </r>
  <r>
    <x v="19"/>
    <x v="4"/>
    <s v="Low End"/>
    <x v="0"/>
    <x v="71"/>
    <n v="899"/>
    <x v="3123"/>
    <n v="1147697.1448639533"/>
    <n v="2453.3639359999006"/>
    <n v="2205574.1784639107"/>
    <n v="1176.7263999999525"/>
    <n v="1057877.0335999574"/>
    <x v="3123"/>
    <x v="2974"/>
    <m/>
  </r>
  <r>
    <x v="19"/>
    <x v="5"/>
    <s v="Low End"/>
    <x v="0"/>
    <x v="49"/>
    <n v="886"/>
    <x v="3124"/>
    <n v="1126929.2676559535"/>
    <n v="2452.1395959998986"/>
    <n v="2172595.6820559101"/>
    <n v="1180.2103999999511"/>
    <n v="1045666.4143999566"/>
    <x v="3124"/>
    <x v="2975"/>
    <m/>
  </r>
  <r>
    <x v="19"/>
    <x v="5"/>
    <s v="Low End"/>
    <x v="0"/>
    <x v="49"/>
    <n v="433"/>
    <x v="3125"/>
    <n v="266395.62053998921"/>
    <n v="1459.8943799999408"/>
    <n v="632134.26653997437"/>
    <n v="844.66199999996581"/>
    <n v="365738.64599998516"/>
    <x v="3125"/>
    <x v="2976"/>
    <m/>
  </r>
  <r>
    <x v="19"/>
    <x v="5"/>
    <s v="Low End"/>
    <x v="0"/>
    <x v="2"/>
    <n v="404"/>
    <x v="3126"/>
    <n v="234473.00449599032"/>
    <n v="1413.4513239999415"/>
    <n v="571034.33489597635"/>
    <n v="833.07259999996541"/>
    <n v="336561.33039998601"/>
    <x v="3126"/>
    <x v="2977"/>
    <m/>
  </r>
  <r>
    <x v="19"/>
    <x v="5"/>
    <s v="Low End"/>
    <x v="0"/>
    <x v="30"/>
    <n v="122"/>
    <x v="3127"/>
    <n v="26157.37460291891"/>
    <n v="589.56420599997557"/>
    <n v="71926.833131997017"/>
    <n v="375.15949613998453"/>
    <n v="45769.458529078111"/>
    <x v="3127"/>
    <x v="2978"/>
    <m/>
  </r>
  <r>
    <x v="19"/>
    <x v="5"/>
    <s v="Low End"/>
    <x v="0"/>
    <x v="85"/>
    <n v="116"/>
    <x v="3128"/>
    <n v="20639.415580079167"/>
    <n v="546.54289799997798"/>
    <n v="63398.976167997447"/>
    <n v="368.61690161998513"/>
    <n v="42759.560587918284"/>
    <x v="3128"/>
    <x v="1170"/>
    <m/>
  </r>
  <r>
    <x v="19"/>
    <x v="5"/>
    <s v="High End"/>
    <x v="1"/>
    <x v="82"/>
    <n v="299"/>
    <x v="3129"/>
    <n v="193837.89360740193"/>
    <n v="1045.6807889999566"/>
    <n v="312658.55591098702"/>
    <n v="397.39351940998358"/>
    <n v="118820.66230358509"/>
    <x v="3129"/>
    <x v="2979"/>
    <m/>
  </r>
  <r>
    <x v="19"/>
    <x v="5"/>
    <s v="High End"/>
    <x v="1"/>
    <x v="51"/>
    <n v="267"/>
    <x v="3130"/>
    <n v="149809.72056791399"/>
    <n v="947.90869599996165"/>
    <n v="253091.62183198976"/>
    <n v="386.82360023998422"/>
    <n v="103281.90126407577"/>
    <x v="3130"/>
    <x v="2980"/>
    <m/>
  </r>
  <r>
    <x v="19"/>
    <x v="5"/>
    <s v="High End"/>
    <x v="1"/>
    <x v="93"/>
    <n v="220"/>
    <x v="3131"/>
    <n v="100494.62438399583"/>
    <n v="844.34111999996503"/>
    <n v="185755.04639999231"/>
    <n v="387.54737279998398"/>
    <n v="85260.422015996475"/>
    <x v="3131"/>
    <x v="2981"/>
    <m/>
  </r>
  <r>
    <x v="19"/>
    <x v="5"/>
    <s v="High End"/>
    <x v="1"/>
    <x v="11"/>
    <n v="923"/>
    <x v="3132"/>
    <n v="1385683.8167249425"/>
    <n v="2870.8310829998809"/>
    <n v="2649777.08960889"/>
    <n v="1369.5485079999432"/>
    <n v="1264093.2728839475"/>
    <x v="3132"/>
    <x v="2982"/>
    <m/>
  </r>
  <r>
    <x v="19"/>
    <x v="5"/>
    <s v="High End"/>
    <x v="1"/>
    <x v="7"/>
    <n v="685"/>
    <x v="3133"/>
    <n v="763417.3443749682"/>
    <n v="2271.0040149999058"/>
    <n v="1555637.7502749355"/>
    <n v="1156.5261399999522"/>
    <n v="792220.4058999673"/>
    <x v="3133"/>
    <x v="22"/>
    <m/>
  </r>
  <r>
    <x v="19"/>
    <x v="5"/>
    <s v="High End"/>
    <x v="1"/>
    <x v="78"/>
    <n v="617"/>
    <x v="3134"/>
    <n v="611405.56844997522"/>
    <n v="2072.3969539999157"/>
    <n v="1278668.9206179481"/>
    <n v="1081.464103999956"/>
    <n v="667263.35216797283"/>
    <x v="3134"/>
    <x v="2983"/>
    <m/>
  </r>
  <r>
    <x v="19"/>
    <x v="5"/>
    <s v="High End"/>
    <x v="1"/>
    <x v="65"/>
    <n v="159"/>
    <x v="3135"/>
    <n v="49407.859834377938"/>
    <n v="692.27002199997116"/>
    <n v="110070.93349799541"/>
    <n v="381.52876517998413"/>
    <n v="60663.073663617477"/>
    <x v="3135"/>
    <x v="2984"/>
    <m/>
  </r>
  <r>
    <x v="19"/>
    <x v="5"/>
    <s v="High End"/>
    <x v="1"/>
    <x v="42"/>
    <n v="417"/>
    <x v="3136"/>
    <n v="282404.43044998834"/>
    <n v="1591.807193999934"/>
    <n v="663783.59989797254"/>
    <n v="914.57834399996204"/>
    <n v="381379.1694479842"/>
    <x v="3136"/>
    <x v="2985"/>
    <m/>
  </r>
  <r>
    <x v="19"/>
    <x v="5"/>
    <s v="High End"/>
    <x v="1"/>
    <x v="88"/>
    <n v="415"/>
    <x v="3137"/>
    <n v="274858.18312498892"/>
    <n v="1559.2896549999373"/>
    <n v="647105.20682497392"/>
    <n v="896.98077999996394"/>
    <n v="372247.023699985"/>
    <x v="3137"/>
    <x v="2986"/>
    <m/>
  </r>
  <r>
    <x v="19"/>
    <x v="5"/>
    <s v="High End"/>
    <x v="1"/>
    <x v="75"/>
    <n v="387"/>
    <x v="3138"/>
    <n v="240637.59652499019"/>
    <n v="1500.0598829999392"/>
    <n v="580523.1747209765"/>
    <n v="878.2573079999645"/>
    <n v="339885.57819598634"/>
    <x v="3138"/>
    <x v="2987"/>
    <m/>
  </r>
  <r>
    <x v="19"/>
    <x v="5"/>
    <s v="High End"/>
    <x v="1"/>
    <x v="16"/>
    <n v="121"/>
    <x v="3139"/>
    <n v="26508.552776968896"/>
    <n v="596.30894699997521"/>
    <n v="72153.382586997002"/>
    <n v="377.22999842998433"/>
    <n v="45644.82981002811"/>
    <x v="3139"/>
    <x v="2988"/>
    <m/>
  </r>
  <r>
    <x v="19"/>
    <x v="5"/>
    <s v="Low End"/>
    <x v="3"/>
    <x v="68"/>
    <n v="924"/>
    <x v="3140"/>
    <n v="1401459.5393567421"/>
    <n v="2702.6487199999092"/>
    <n v="2497247.4172799159"/>
    <n v="1185.9176167999719"/>
    <n v="1095787.8779231738"/>
    <x v="3140"/>
    <x v="2989"/>
    <m/>
  </r>
  <r>
    <x v="19"/>
    <x v="5"/>
    <s v="Low End"/>
    <x v="3"/>
    <x v="56"/>
    <n v="869"/>
    <x v="3141"/>
    <n v="1229076.8056622606"/>
    <n v="2571.4275289999164"/>
    <n v="2234570.5227009272"/>
    <n v="1157.0698700099733"/>
    <n v="1005493.7170386666"/>
    <x v="3141"/>
    <x v="2990"/>
    <m/>
  </r>
  <r>
    <x v="19"/>
    <x v="5"/>
    <s v="Low End"/>
    <x v="3"/>
    <x v="28"/>
    <n v="300"/>
    <x v="3142"/>
    <n v="179049.14729999279"/>
    <n v="1064.816099999957"/>
    <n v="319444.82999998709"/>
    <n v="467.98560899998108"/>
    <n v="140395.6826999943"/>
    <x v="3142"/>
    <x v="2991"/>
    <m/>
  </r>
  <r>
    <x v="19"/>
    <x v="5"/>
    <s v="Low End"/>
    <x v="3"/>
    <x v="29"/>
    <n v="204"/>
    <x v="3143"/>
    <n v="95272.291988636032"/>
    <n v="910.88883599996211"/>
    <n v="185821.32254399228"/>
    <n v="443.86779683998157"/>
    <n v="90549.03055535625"/>
    <x v="3143"/>
    <x v="2992"/>
    <m/>
  </r>
  <r>
    <x v="19"/>
    <x v="5"/>
    <s v="Low End"/>
    <x v="3"/>
    <x v="89"/>
    <n v="124"/>
    <x v="3144"/>
    <n v="25187.537656318953"/>
    <n v="585.29452799997568"/>
    <n v="72576.521471996981"/>
    <n v="382.1692243199841"/>
    <n v="47388.983815678032"/>
    <x v="3144"/>
    <x v="2993"/>
    <m/>
  </r>
  <r>
    <x v="19"/>
    <x v="5"/>
    <s v="High End"/>
    <x v="2"/>
    <x v="91"/>
    <n v="283"/>
    <x v="3145"/>
    <n v="263630.30017015908"/>
    <n v="1859.9553289999435"/>
    <n v="526367.35810698406"/>
    <n v="928.39949800998215"/>
    <n v="262737.05793682497"/>
    <x v="3145"/>
    <x v="2994"/>
    <m/>
  </r>
  <r>
    <x v="19"/>
    <x v="5"/>
    <s v="High End"/>
    <x v="2"/>
    <x v="94"/>
    <n v="280"/>
    <x v="3146"/>
    <n v="257998.35801598933"/>
    <n v="1848.3051199999443"/>
    <n v="517525.43359998439"/>
    <n v="926.88241279998238"/>
    <n v="259527.07558399506"/>
    <x v="3146"/>
    <x v="2995"/>
    <m/>
  </r>
  <r>
    <x v="19"/>
    <x v="5"/>
    <s v="High End"/>
    <x v="2"/>
    <x v="77"/>
    <n v="270"/>
    <x v="3147"/>
    <n v="241551.35242198996"/>
    <n v="1819.6760599999452"/>
    <n v="491312.53619998519"/>
    <n v="925.04142139998237"/>
    <n v="249761.18377799523"/>
    <x v="3147"/>
    <x v="2996"/>
    <m/>
  </r>
  <r>
    <x v="19"/>
    <x v="5"/>
    <s v="High End"/>
    <x v="2"/>
    <x v="30"/>
    <n v="304"/>
    <x v="3148"/>
    <n v="218448.21812351092"/>
    <n v="1131.9942479999529"/>
    <n v="344126.25139198569"/>
    <n v="413.41458311998281"/>
    <n v="125678.03326847477"/>
    <x v="3148"/>
    <x v="2997"/>
    <m/>
  </r>
  <r>
    <x v="19"/>
    <x v="5"/>
    <s v="High End"/>
    <x v="2"/>
    <x v="56"/>
    <n v="638"/>
    <x v="3149"/>
    <n v="733093.16374796943"/>
    <n v="2383.721945999901"/>
    <n v="1520814.6015479369"/>
    <n v="1234.6730999999488"/>
    <n v="787721.43779996748"/>
    <x v="3149"/>
    <x v="2917"/>
    <m/>
  </r>
  <r>
    <x v="19"/>
    <x v="5"/>
    <s v="High End"/>
    <x v="2"/>
    <x v="29"/>
    <n v="607"/>
    <x v="3150"/>
    <n v="661931.52421497263"/>
    <n v="2288.5474949999052"/>
    <n v="1389148.3294649424"/>
    <n v="1198.0507499999503"/>
    <n v="727216.80524996982"/>
    <x v="3150"/>
    <x v="2998"/>
    <m/>
  </r>
  <r>
    <x v="19"/>
    <x v="5"/>
    <s v="High End"/>
    <x v="2"/>
    <x v="77"/>
    <n v="590"/>
    <x v="3151"/>
    <n v="625460.51039997418"/>
    <n v="2239.9185599999073"/>
    <n v="1321551.9503999453"/>
    <n v="1179.8159999999511"/>
    <n v="696091.43999997107"/>
    <x v="3151"/>
    <x v="2999"/>
    <m/>
  </r>
  <r>
    <x v="19"/>
    <x v="5"/>
    <s v="High End"/>
    <x v="2"/>
    <x v="29"/>
    <n v="556"/>
    <x v="3152"/>
    <n v="555527.59348797705"/>
    <n v="2142.3231479999113"/>
    <n v="1191131.6702879507"/>
    <n v="1143.1727999999525"/>
    <n v="635604.07679997361"/>
    <x v="3152"/>
    <x v="3000"/>
    <m/>
  </r>
  <r>
    <x v="19"/>
    <x v="5"/>
    <s v="High End"/>
    <x v="2"/>
    <x v="34"/>
    <n v="550"/>
    <x v="3153"/>
    <n v="544882.96499997738"/>
    <n v="2130.0512999999114"/>
    <n v="1171528.2149999512"/>
    <n v="1139.3549999999525"/>
    <n v="626645.24999997381"/>
    <x v="3153"/>
    <x v="3001"/>
    <m/>
  </r>
  <r>
    <x v="19"/>
    <x v="5"/>
    <s v="High End"/>
    <x v="2"/>
    <x v="8"/>
    <n v="132"/>
    <x v="3154"/>
    <n v="33547.427495998614"/>
    <n v="634.12379999997381"/>
    <n v="83704.341599996536"/>
    <n v="379.97662199998433"/>
    <n v="50156.914103997922"/>
    <x v="3154"/>
    <x v="3002"/>
    <m/>
  </r>
  <r>
    <x v="19"/>
    <x v="5"/>
    <s v="Low End"/>
    <x v="0"/>
    <x v="86"/>
    <n v="336"/>
    <x v="3155"/>
    <n v="298643.50897918729"/>
    <n v="1786.1511199999454"/>
    <n v="600146.77631998167"/>
    <n v="897.33115279998322"/>
    <n v="301503.26734079438"/>
    <x v="3155"/>
    <x v="3003"/>
    <m/>
  </r>
  <r>
    <x v="19"/>
    <x v="5"/>
    <s v="Low End"/>
    <x v="0"/>
    <x v="15"/>
    <n v="224"/>
    <x v="3156"/>
    <n v="98946.402024955722"/>
    <n v="833.17298399996389"/>
    <n v="186630.7484159919"/>
    <n v="391.44797495998301"/>
    <n v="87684.346391036175"/>
    <x v="3156"/>
    <x v="3004"/>
    <m/>
  </r>
  <r>
    <x v="19"/>
    <x v="5"/>
    <s v="Low End"/>
    <x v="0"/>
    <x v="30"/>
    <n v="932"/>
    <x v="3157"/>
    <n v="1279999.9832799449"/>
    <n v="2618.9115399998868"/>
    <n v="2440825.5552798947"/>
    <n v="1245.5209999999461"/>
    <n v="1160825.5719999499"/>
    <x v="3157"/>
    <x v="3005"/>
    <m/>
  </r>
  <r>
    <x v="20"/>
    <x v="0"/>
    <s v="Low End"/>
    <x v="0"/>
    <x v="1"/>
    <n v="219"/>
    <x v="3158"/>
    <n v="94376.0467741459"/>
    <n v="822.16973499996425"/>
    <n v="180055.17196499216"/>
    <n v="391.22888214998295"/>
    <n v="85679.125190846258"/>
    <x v="3158"/>
    <x v="3006"/>
    <m/>
  </r>
  <r>
    <x v="20"/>
    <x v="0"/>
    <s v="Low End"/>
    <x v="0"/>
    <x v="38"/>
    <n v="205"/>
    <x v="3159"/>
    <n v="80760.142451996595"/>
    <n v="777.96023999996714"/>
    <n v="159481.84919999327"/>
    <n v="384.00832559998378"/>
    <n v="78721.706747996679"/>
    <x v="3159"/>
    <x v="3007"/>
    <m/>
  </r>
  <r>
    <x v="20"/>
    <x v="0"/>
    <s v="Low End"/>
    <x v="0"/>
    <x v="1"/>
    <n v="517"/>
    <x v="3160"/>
    <n v="395152.30621898285"/>
    <n v="1705.5721069999261"/>
    <n v="881780.77931896178"/>
    <n v="941.25429999995924"/>
    <n v="486628.47309997893"/>
    <x v="3160"/>
    <x v="3008"/>
    <m/>
  </r>
  <r>
    <x v="20"/>
    <x v="0"/>
    <s v="Low End"/>
    <x v="0"/>
    <x v="87"/>
    <n v="516"/>
    <x v="3161"/>
    <n v="386790.09119998367"/>
    <n v="1673.7731999999296"/>
    <n v="863666.97119996371"/>
    <n v="924.1799999999613"/>
    <n v="476876.87999998004"/>
    <x v="3161"/>
    <x v="3009"/>
    <m/>
  </r>
  <r>
    <x v="20"/>
    <x v="0"/>
    <s v="Low End"/>
    <x v="0"/>
    <x v="80"/>
    <n v="163"/>
    <x v="3162"/>
    <n v="50359.120635417814"/>
    <n v="696.45821399996987"/>
    <n v="113522.68888199508"/>
    <n v="387.5065536599833"/>
    <n v="63163.56824657727"/>
    <x v="3162"/>
    <x v="3010"/>
    <m/>
  </r>
  <r>
    <x v="20"/>
    <x v="0"/>
    <s v="Low End"/>
    <x v="0"/>
    <x v="87"/>
    <n v="137"/>
    <x v="3163"/>
    <n v="34684.878498568491"/>
    <n v="640.05053099997224"/>
    <n v="87686.922746996192"/>
    <n v="386.87623538998321"/>
    <n v="53002.044248427701"/>
    <x v="3163"/>
    <x v="3011"/>
    <m/>
  </r>
  <r>
    <x v="20"/>
    <x v="0"/>
    <s v="High End"/>
    <x v="1"/>
    <x v="52"/>
    <n v="295"/>
    <x v="3164"/>
    <n v="262850.14407723886"/>
    <n v="1804.5881049999446"/>
    <n v="532353.49097498367"/>
    <n v="913.57066744998235"/>
    <n v="269503.34689774481"/>
    <x v="3164"/>
    <x v="3012"/>
    <m/>
  </r>
  <r>
    <x v="20"/>
    <x v="0"/>
    <s v="High End"/>
    <x v="1"/>
    <x v="65"/>
    <n v="295"/>
    <x v="3165"/>
    <n v="261917.92422373896"/>
    <n v="1799.9612749999451"/>
    <n v="530988.57612498384"/>
    <n v="912.10390474998258"/>
    <n v="269070.65190124488"/>
    <x v="3165"/>
    <x v="3013"/>
    <m/>
  </r>
  <r>
    <x v="20"/>
    <x v="0"/>
    <s v="High End"/>
    <x v="1"/>
    <x v="5"/>
    <n v="304"/>
    <x v="3166"/>
    <n v="206125.34836031107"/>
    <n v="1086.674867999953"/>
    <n v="330349.15987198573"/>
    <n v="408.63095891998239"/>
    <n v="124223.81151167466"/>
    <x v="3166"/>
    <x v="3014"/>
    <m/>
  </r>
  <r>
    <x v="20"/>
    <x v="0"/>
    <s v="High End"/>
    <x v="1"/>
    <x v="74"/>
    <n v="254"/>
    <x v="3167"/>
    <n v="138933.27645343408"/>
    <n v="944.48065599995994"/>
    <n v="239898.08662398983"/>
    <n v="397.49925263998318"/>
    <n v="100964.81017055575"/>
    <x v="3167"/>
    <x v="3015"/>
    <m/>
  </r>
  <r>
    <x v="20"/>
    <x v="0"/>
    <s v="High End"/>
    <x v="1"/>
    <x v="92"/>
    <n v="927"/>
    <x v="3168"/>
    <n v="1431942.8791499382"/>
    <n v="2951.4613379998727"/>
    <n v="2736004.660325882"/>
    <n v="1406.7548879999395"/>
    <n v="1304061.7811759438"/>
    <x v="3168"/>
    <x v="3016"/>
    <m/>
  </r>
  <r>
    <x v="20"/>
    <x v="0"/>
    <s v="High End"/>
    <x v="1"/>
    <x v="1"/>
    <n v="926"/>
    <x v="3169"/>
    <n v="1429048.0646999383"/>
    <n v="2949.2748179998725"/>
    <n v="2731028.4814678822"/>
    <n v="1406.0263679999391"/>
    <n v="1301980.4167679439"/>
    <x v="3169"/>
    <x v="3017"/>
    <m/>
  </r>
  <r>
    <x v="20"/>
    <x v="0"/>
    <s v="High End"/>
    <x v="1"/>
    <x v="64"/>
    <n v="878"/>
    <x v="3170"/>
    <n v="1288204.9802999443"/>
    <n v="2832.8211939998773"/>
    <n v="2487217.0083318921"/>
    <n v="1365.6173439999409"/>
    <n v="1199012.0280319478"/>
    <x v="3170"/>
    <x v="3018"/>
    <m/>
  </r>
  <r>
    <x v="20"/>
    <x v="0"/>
    <s v="High End"/>
    <x v="1"/>
    <x v="92"/>
    <n v="689"/>
    <x v="3171"/>
    <n v="791478.58724996576"/>
    <n v="2337.5660099998991"/>
    <n v="1610582.9808899304"/>
    <n v="1188.8307599999487"/>
    <n v="819104.39363996463"/>
    <x v="3171"/>
    <x v="3019"/>
    <m/>
  </r>
  <r>
    <x v="20"/>
    <x v="0"/>
    <s v="High End"/>
    <x v="1"/>
    <x v="41"/>
    <n v="625"/>
    <x v="3172"/>
    <n v="643974.60937497276"/>
    <n v="2147.7268749999089"/>
    <n v="1342329.296874943"/>
    <n v="1117.3674999999525"/>
    <n v="698354.6874999702"/>
    <x v="3172"/>
    <x v="3020"/>
    <m/>
  </r>
  <r>
    <x v="20"/>
    <x v="0"/>
    <s v="High End"/>
    <x v="1"/>
    <x v="1"/>
    <n v="423"/>
    <x v="3173"/>
    <n v="298399.89329998713"/>
    <n v="1650.1113239999288"/>
    <n v="697997.09005196986"/>
    <n v="944.67422399995928"/>
    <n v="399597.19675198273"/>
    <x v="3173"/>
    <x v="3021"/>
    <m/>
  </r>
  <r>
    <x v="20"/>
    <x v="0"/>
    <s v="High End"/>
    <x v="1"/>
    <x v="16"/>
    <n v="384"/>
    <x v="3174"/>
    <n v="246542.74559998931"/>
    <n v="1553.1978959999326"/>
    <n v="596427.99206397415"/>
    <n v="911.15949599996043"/>
    <n v="349885.24646398483"/>
    <x v="3174"/>
    <x v="3022"/>
    <m/>
  </r>
  <r>
    <x v="20"/>
    <x v="0"/>
    <s v="High End"/>
    <x v="1"/>
    <x v="11"/>
    <n v="384"/>
    <x v="3175"/>
    <n v="242262.83519998979"/>
    <n v="1526.2348319999355"/>
    <n v="586074.17548797524"/>
    <n v="895.34203199996216"/>
    <n v="343811.34028798545"/>
    <x v="3175"/>
    <x v="3022"/>
    <m/>
  </r>
  <r>
    <x v="20"/>
    <x v="0"/>
    <s v="Low End"/>
    <x v="3"/>
    <x v="89"/>
    <n v="974"/>
    <x v="3176"/>
    <n v="1589993.8394620914"/>
    <n v="2854.1377639998987"/>
    <n v="2779930.1821359014"/>
    <n v="1221.7005571599691"/>
    <n v="1189936.34267381"/>
    <x v="3176"/>
    <x v="3023"/>
    <m/>
  </r>
  <r>
    <x v="20"/>
    <x v="0"/>
    <s v="Low End"/>
    <x v="3"/>
    <x v="44"/>
    <n v="832"/>
    <x v="3177"/>
    <n v="1183953.0548018685"/>
    <n v="2597.0725759999091"/>
    <n v="2160764.3832319244"/>
    <n v="1174.0520774399708"/>
    <n v="976811.32843005587"/>
    <x v="3177"/>
    <x v="3024"/>
    <m/>
  </r>
  <r>
    <x v="20"/>
    <x v="0"/>
    <s v="Low End"/>
    <x v="3"/>
    <x v="44"/>
    <n v="764"/>
    <x v="3178"/>
    <n v="992012.29091739794"/>
    <n v="2437.8142159999179"/>
    <n v="1862490.0610239373"/>
    <n v="1139.368809039973"/>
    <n v="870477.77010653936"/>
    <x v="3178"/>
    <x v="3025"/>
    <m/>
  </r>
  <r>
    <x v="20"/>
    <x v="0"/>
    <s v="Low End"/>
    <x v="3"/>
    <x v="1"/>
    <n v="715"/>
    <x v="3179"/>
    <n v="889953.4640067115"/>
    <n v="2376.7605949999188"/>
    <n v="1699383.825424942"/>
    <n v="1132.0704355499727"/>
    <n v="809430.36141823046"/>
    <x v="3179"/>
    <x v="3026"/>
    <m/>
  </r>
  <r>
    <x v="20"/>
    <x v="0"/>
    <s v="Low End"/>
    <x v="3"/>
    <x v="45"/>
    <n v="188"/>
    <x v="3180"/>
    <n v="57376.409192957508"/>
    <n v="720.63763199996868"/>
    <n v="135479.87481599412"/>
    <n v="415.44396607998192"/>
    <n v="78103.465623036609"/>
    <x v="3180"/>
    <x v="3027"/>
    <m/>
  </r>
  <r>
    <x v="20"/>
    <x v="0"/>
    <s v="Low End"/>
    <x v="3"/>
    <x v="24"/>
    <n v="157"/>
    <x v="3181"/>
    <n v="40062.899298778299"/>
    <n v="654.49823399997217"/>
    <n v="102756.22273799563"/>
    <n v="399.32053145998299"/>
    <n v="62693.323439217333"/>
    <x v="3181"/>
    <x v="3028"/>
    <m/>
  </r>
  <r>
    <x v="20"/>
    <x v="0"/>
    <s v="Low End"/>
    <x v="3"/>
    <x v="44"/>
    <n v="115"/>
    <x v="3182"/>
    <n v="20752.0888014991"/>
    <n v="567.11030999997547"/>
    <n v="65217.685649997176"/>
    <n v="386.6573638999833"/>
    <n v="44465.596848498077"/>
    <x v="3182"/>
    <x v="3029"/>
    <m/>
  </r>
  <r>
    <x v="20"/>
    <x v="0"/>
    <s v="High End"/>
    <x v="2"/>
    <x v="90"/>
    <n v="278"/>
    <x v="3183"/>
    <n v="184750.42295927202"/>
    <n v="1083.1911959999532"/>
    <n v="301127.15248798695"/>
    <n v="418.62132923998183"/>
    <n v="116376.72952871493"/>
    <x v="3183"/>
    <x v="3030"/>
    <m/>
  </r>
  <r>
    <x v="20"/>
    <x v="0"/>
    <s v="High End"/>
    <x v="2"/>
    <x v="90"/>
    <n v="992"/>
    <x v="3184"/>
    <n v="1814216.4541439218"/>
    <n v="3485.8624319998498"/>
    <n v="3457975.5325438511"/>
    <n v="1657.0151999999287"/>
    <n v="1643759.0783999292"/>
    <x v="3184"/>
    <x v="2814"/>
    <m/>
  </r>
  <r>
    <x v="20"/>
    <x v="0"/>
    <s v="High End"/>
    <x v="2"/>
    <x v="30"/>
    <n v="981"/>
    <x v="3185"/>
    <n v="1762942.3793729248"/>
    <n v="3431.444582999854"/>
    <n v="3366247.1359228566"/>
    <n v="1634.3575499999306"/>
    <n v="1603304.7565499318"/>
    <x v="3185"/>
    <x v="3031"/>
    <m/>
  </r>
  <r>
    <x v="20"/>
    <x v="0"/>
    <s v="High End"/>
    <x v="2"/>
    <x v="46"/>
    <n v="930"/>
    <x v="3186"/>
    <n v="1599264.1025999305"/>
    <n v="3312.5158199998564"/>
    <n v="3080639.7125998666"/>
    <n v="1592.8769999999311"/>
    <n v="1481375.6099999361"/>
    <x v="3186"/>
    <x v="3032"/>
    <m/>
  </r>
  <r>
    <x v="20"/>
    <x v="0"/>
    <s v="High End"/>
    <x v="2"/>
    <x v="84"/>
    <n v="883"/>
    <x v="3187"/>
    <n v="1438208.0918879381"/>
    <n v="3165.5643359998635"/>
    <n v="2795193.3086878792"/>
    <n v="1536.7895999999337"/>
    <n v="1356985.2167999411"/>
    <x v="3187"/>
    <x v="3033"/>
    <m/>
  </r>
  <r>
    <x v="20"/>
    <x v="0"/>
    <s v="High End"/>
    <x v="2"/>
    <x v="46"/>
    <n v="754"/>
    <x v="3188"/>
    <n v="1032683.7307799564"/>
    <n v="2741.7965699998845"/>
    <n v="2067314.6137799129"/>
    <n v="1372.1894999999422"/>
    <n v="1034630.8829999565"/>
    <x v="3188"/>
    <x v="3034"/>
    <m/>
  </r>
  <r>
    <x v="20"/>
    <x v="0"/>
    <s v="High End"/>
    <x v="2"/>
    <x v="83"/>
    <n v="704"/>
    <x v="3189"/>
    <n v="904089.8211839617"/>
    <n v="2607.2940959998896"/>
    <n v="1835535.0435839223"/>
    <n v="1323.075599999944"/>
    <n v="931445.22239996062"/>
    <x v="3189"/>
    <x v="3035"/>
    <m/>
  </r>
  <r>
    <x v="20"/>
    <x v="0"/>
    <s v="High End"/>
    <x v="2"/>
    <x v="84"/>
    <n v="141"/>
    <x v="3190"/>
    <n v="40327.458316468263"/>
    <n v="678.1578569999707"/>
    <n v="95620.257836995865"/>
    <n v="392.14751432998304"/>
    <n v="55292.799520527602"/>
    <x v="3190"/>
    <x v="3036"/>
    <m/>
  </r>
  <r>
    <x v="20"/>
    <x v="0"/>
    <s v="Low End"/>
    <x v="0"/>
    <x v="25"/>
    <n v="278"/>
    <x v="3191"/>
    <n v="220739.23639559012"/>
    <n v="1703.308419999946"/>
    <n v="473519.740759985"/>
    <n v="909.2823897999815"/>
    <n v="252780.50436439487"/>
    <x v="3191"/>
    <x v="3037"/>
    <m/>
  </r>
  <r>
    <x v="20"/>
    <x v="0"/>
    <s v="Low End"/>
    <x v="0"/>
    <x v="80"/>
    <n v="689"/>
    <x v="3192"/>
    <n v="718251.4488369677"/>
    <n v="2136.5266329999045"/>
    <n v="1472066.8501369341"/>
    <n v="1094.0716999999513"/>
    <n v="753815.40129996638"/>
    <x v="3192"/>
    <x v="3038"/>
    <m/>
  </r>
  <r>
    <x v="20"/>
    <x v="0"/>
    <s v="Low End"/>
    <x v="0"/>
    <x v="30"/>
    <n v="530"/>
    <x v="3193"/>
    <n v="420752.52569998137"/>
    <n v="1757.3286899999223"/>
    <n v="931384.20569995884"/>
    <n v="963.45599999995738"/>
    <n v="510631.67999997747"/>
    <x v="3193"/>
    <x v="3039"/>
    <m/>
  </r>
  <r>
    <x v="20"/>
    <x v="1"/>
    <s v="Low End"/>
    <x v="0"/>
    <x v="39"/>
    <n v="507"/>
    <x v="3194"/>
    <n v="389783.96261998243"/>
    <n v="1726.6386599999225"/>
    <n v="875405.80061996076"/>
    <n v="957.8339999999572"/>
    <n v="485621.83799997834"/>
    <x v="3194"/>
    <x v="3040"/>
    <m/>
  </r>
  <r>
    <x v="20"/>
    <x v="1"/>
    <s v="Low End"/>
    <x v="0"/>
    <x v="48"/>
    <n v="481"/>
    <x v="3195"/>
    <n v="344984.00662698486"/>
    <n v="1639.610766999928"/>
    <n v="788652.77892696543"/>
    <n v="922.38829999995949"/>
    <n v="443668.77229998057"/>
    <x v="3195"/>
    <x v="3041"/>
    <m/>
  </r>
  <r>
    <x v="20"/>
    <x v="1"/>
    <s v="Low End"/>
    <x v="0"/>
    <x v="87"/>
    <n v="469"/>
    <x v="3196"/>
    <n v="333588.23341898492"/>
    <n v="1640.2754509999261"/>
    <n v="769289.18651896529"/>
    <n v="928.99989999995819"/>
    <n v="435700.95309998037"/>
    <x v="3196"/>
    <x v="3042"/>
    <m/>
  </r>
  <r>
    <x v="20"/>
    <x v="1"/>
    <s v="Low End"/>
    <x v="0"/>
    <x v="15"/>
    <n v="464"/>
    <x v="3197"/>
    <n v="321072.21657598589"/>
    <n v="1601.7375839999295"/>
    <n v="743206.23897596728"/>
    <n v="909.7715999999599"/>
    <n v="422134.02239998139"/>
    <x v="3197"/>
    <x v="1195"/>
    <m/>
  </r>
  <r>
    <x v="20"/>
    <x v="1"/>
    <s v="High End"/>
    <x v="1"/>
    <x v="22"/>
    <n v="297"/>
    <x v="3198"/>
    <n v="276136.97584966756"/>
    <n v="1859.192023999939"/>
    <n v="552180.03112798184"/>
    <n v="929.4378965599808"/>
    <n v="276043.05527831428"/>
    <x v="3198"/>
    <x v="3043"/>
    <m/>
  </r>
  <r>
    <x v="20"/>
    <x v="1"/>
    <s v="High End"/>
    <x v="1"/>
    <x v="5"/>
    <n v="282"/>
    <x v="3199"/>
    <n v="251963.79319186867"/>
    <n v="1821.9654139999404"/>
    <n v="513794.24674798321"/>
    <n v="928.47678565998058"/>
    <n v="261830.45355611455"/>
    <x v="3199"/>
    <x v="3044"/>
    <m/>
  </r>
  <r>
    <x v="20"/>
    <x v="1"/>
    <s v="High End"/>
    <x v="1"/>
    <x v="6"/>
    <n v="264"/>
    <x v="3200"/>
    <n v="223840.71806974988"/>
    <n v="1774.2448639999427"/>
    <n v="468400.64409598487"/>
    <n v="926.36335615998098"/>
    <n v="244559.92602623499"/>
    <x v="3200"/>
    <x v="3045"/>
    <m/>
  </r>
  <r>
    <x v="20"/>
    <x v="1"/>
    <s v="High End"/>
    <x v="1"/>
    <x v="20"/>
    <n v="909"/>
    <x v="3201"/>
    <n v="1413126.4232249365"/>
    <n v="2981.4238409998661"/>
    <n v="2710114.2714688783"/>
    <n v="1426.8293159999359"/>
    <n v="1296987.8482439418"/>
    <x v="3201"/>
    <x v="3046"/>
    <m/>
  </r>
  <r>
    <x v="20"/>
    <x v="1"/>
    <s v="High End"/>
    <x v="1"/>
    <x v="20"/>
    <n v="884"/>
    <x v="3202"/>
    <n v="1336641.4151999399"/>
    <n v="2915.4886319998691"/>
    <n v="2577291.9506878844"/>
    <n v="1403.450831999937"/>
    <n v="1240650.5354879445"/>
    <x v="3202"/>
    <x v="377"/>
    <m/>
  </r>
  <r>
    <x v="20"/>
    <x v="1"/>
    <s v="High End"/>
    <x v="1"/>
    <x v="64"/>
    <n v="788"/>
    <x v="3203"/>
    <n v="1063909.9259999522"/>
    <n v="2665.3413799998802"/>
    <n v="2100289.0074399058"/>
    <n v="1315.201879999941"/>
    <n v="1036379.0814399535"/>
    <x v="3203"/>
    <x v="3047"/>
    <m/>
  </r>
  <r>
    <x v="20"/>
    <x v="1"/>
    <s v="High End"/>
    <x v="1"/>
    <x v="93"/>
    <n v="652"/>
    <x v="3204"/>
    <n v="719562.91319996829"/>
    <n v="2276.0686039998996"/>
    <n v="1483996.7298079345"/>
    <n v="1172.4445039999482"/>
    <n v="764433.8166079662"/>
    <x v="3204"/>
    <x v="3048"/>
    <m/>
  </r>
  <r>
    <x v="20"/>
    <x v="1"/>
    <s v="High End"/>
    <x v="1"/>
    <x v="20"/>
    <n v="516"/>
    <x v="3205"/>
    <n v="450804.6899999801"/>
    <n v="1919.5070999999152"/>
    <n v="990465.66359995632"/>
    <n v="1045.8545999999537"/>
    <n v="539660.97359997616"/>
    <x v="3205"/>
    <x v="3049"/>
    <m/>
  </r>
  <r>
    <x v="20"/>
    <x v="1"/>
    <s v="High End"/>
    <x v="1"/>
    <x v="82"/>
    <n v="513"/>
    <x v="3206"/>
    <n v="451144.0374749797"/>
    <n v="1935.5079029999129"/>
    <n v="992915.55423895526"/>
    <n v="1056.0848279999523"/>
    <n v="541771.51676397561"/>
    <x v="3206"/>
    <x v="3050"/>
    <m/>
  </r>
  <r>
    <x v="20"/>
    <x v="1"/>
    <s v="Low End"/>
    <x v="3"/>
    <x v="24"/>
    <n v="876"/>
    <x v="3207"/>
    <n v="1335552.6309249001"/>
    <n v="2730.3805159998997"/>
    <n v="2391813.332015912"/>
    <n v="1205.7770560399681"/>
    <n v="1056260.701091012"/>
    <x v="3207"/>
    <x v="3051"/>
    <m/>
  </r>
  <r>
    <x v="20"/>
    <x v="1"/>
    <s v="Low End"/>
    <x v="3"/>
    <x v="29"/>
    <n v="346"/>
    <x v="3208"/>
    <n v="245905.3200549889"/>
    <n v="1228.7992499999445"/>
    <n v="425164.54049998079"/>
    <n v="518.09023249997665"/>
    <n v="179259.22044499189"/>
    <x v="3208"/>
    <x v="3052"/>
    <m/>
  </r>
  <r>
    <x v="20"/>
    <x v="1"/>
    <s v="Low End"/>
    <x v="3"/>
    <x v="43"/>
    <n v="219"/>
    <x v="3209"/>
    <n v="77686.954877816577"/>
    <n v="784.52323799996543"/>
    <n v="171810.58912199244"/>
    <n v="429.78828421998105"/>
    <n v="94123.634244175861"/>
    <x v="3209"/>
    <x v="33"/>
    <m/>
  </r>
  <r>
    <x v="20"/>
    <x v="1"/>
    <s v="High End"/>
    <x v="2"/>
    <x v="66"/>
    <n v="307"/>
    <x v="3210"/>
    <n v="321455.49501484557"/>
    <n v="2002.1317579999327"/>
    <n v="614654.44970597932"/>
    <n v="955.04545501997973"/>
    <n v="293198.95469113375"/>
    <x v="3210"/>
    <x v="3053"/>
    <m/>
  </r>
  <r>
    <x v="20"/>
    <x v="1"/>
    <s v="High End"/>
    <x v="2"/>
    <x v="34"/>
    <n v="190"/>
    <x v="3211"/>
    <n v="80896.371002996428"/>
    <n v="831.49226999996336"/>
    <n v="157983.53129999305"/>
    <n v="405.72189629998212"/>
    <n v="77087.160296996619"/>
    <x v="3211"/>
    <x v="3054"/>
    <m/>
  </r>
  <r>
    <x v="20"/>
    <x v="1"/>
    <s v="High End"/>
    <x v="2"/>
    <x v="29"/>
    <n v="838"/>
    <x v="3212"/>
    <n v="1314762.9863639418"/>
    <n v="3077.992877999864"/>
    <n v="2579358.0317638861"/>
    <n v="1509.0632999999334"/>
    <n v="1264595.0453999443"/>
    <x v="3212"/>
    <x v="3055"/>
    <m/>
  </r>
  <r>
    <x v="20"/>
    <x v="1"/>
    <s v="High End"/>
    <x v="2"/>
    <x v="46"/>
    <n v="748"/>
    <x v="3213"/>
    <n v="1061173.7500319523"/>
    <n v="2844.5838839998719"/>
    <n v="2127748.7452319041"/>
    <n v="1425.9023999999358"/>
    <n v="1066574.9951999518"/>
    <x v="3213"/>
    <x v="1212"/>
    <m/>
  </r>
  <r>
    <x v="20"/>
    <x v="1"/>
    <s v="High End"/>
    <x v="2"/>
    <x v="90"/>
    <n v="623"/>
    <x v="3214"/>
    <n v="734881.89608396706"/>
    <n v="2460.4795079998894"/>
    <n v="1532878.733483931"/>
    <n v="1280.8937999999423"/>
    <n v="797996.83739996399"/>
    <x v="3214"/>
    <x v="3056"/>
    <m/>
  </r>
  <r>
    <x v="20"/>
    <x v="1"/>
    <s v="High End"/>
    <x v="2"/>
    <x v="66"/>
    <n v="510"/>
    <x v="3215"/>
    <n v="492537.06449997792"/>
    <n v="2117.9164499999051"/>
    <n v="1080137.3894999516"/>
    <n v="1152.1574999999484"/>
    <n v="587600.32499997364"/>
    <x v="3215"/>
    <x v="3057"/>
    <m/>
  </r>
  <r>
    <x v="20"/>
    <x v="1"/>
    <s v="Low End"/>
    <x v="0"/>
    <x v="80"/>
    <n v="705"/>
    <x v="3216"/>
    <n v="1408074.8395446844"/>
    <n v="3469.9807449998621"/>
    <n v="2446336.4252249026"/>
    <n v="1472.711469049955"/>
    <n v="1038261.5856802182"/>
    <x v="3216"/>
    <x v="3058"/>
    <m/>
  </r>
  <r>
    <x v="20"/>
    <x v="1"/>
    <s v="Low End"/>
    <x v="0"/>
    <x v="30"/>
    <n v="540"/>
    <x v="3217"/>
    <n v="874578.1208039599"/>
    <n v="2573.721459999882"/>
    <n v="1389809.5883999362"/>
    <n v="954.13234739995619"/>
    <n v="515231.46759597631"/>
    <x v="3217"/>
    <x v="3059"/>
    <m/>
  </r>
  <r>
    <x v="20"/>
    <x v="1"/>
    <s v="Low End"/>
    <x v="0"/>
    <x v="39"/>
    <n v="523"/>
    <x v="3218"/>
    <n v="829845.03048495133"/>
    <n v="2551.0179229998812"/>
    <n v="1334182.3737289379"/>
    <n v="964.31614386995511"/>
    <n v="504337.3432439866"/>
    <x v="3218"/>
    <x v="3060"/>
    <m/>
  </r>
  <r>
    <x v="20"/>
    <x v="1"/>
    <s v="Low End"/>
    <x v="0"/>
    <x v="48"/>
    <n v="485"/>
    <x v="3219"/>
    <n v="728774.77727856673"/>
    <n v="2449.8051959998884"/>
    <n v="1188155.5200599458"/>
    <n v="947.17678923995686"/>
    <n v="459380.74278137903"/>
    <x v="3219"/>
    <x v="3061"/>
    <m/>
  </r>
  <r>
    <x v="20"/>
    <x v="1"/>
    <s v="Low End"/>
    <x v="0"/>
    <x v="87"/>
    <n v="479"/>
    <x v="3220"/>
    <n v="718650.8798842465"/>
    <n v="2462.5845719998852"/>
    <n v="1179578.009987945"/>
    <n v="962.26958267995496"/>
    <n v="460927.13010369847"/>
    <x v="3220"/>
    <x v="3062"/>
    <m/>
  </r>
  <r>
    <x v="20"/>
    <x v="1"/>
    <s v="Low End"/>
    <x v="0"/>
    <x v="15"/>
    <n v="477"/>
    <x v="3221"/>
    <n v="698669.58904916805"/>
    <n v="2411.0611599998897"/>
    <n v="1150076.1733199474"/>
    <n v="946.34504039995659"/>
    <n v="451406.58427077939"/>
    <x v="3221"/>
    <x v="3063"/>
    <m/>
  </r>
  <r>
    <x v="20"/>
    <x v="1"/>
    <s v="Low End"/>
    <x v="0"/>
    <x v="25"/>
    <n v="389"/>
    <x v="3222"/>
    <n v="413735.31803396082"/>
    <n v="2013.6097219999065"/>
    <n v="783294.18185796356"/>
    <n v="950.0227861799558"/>
    <n v="369558.86382400274"/>
    <x v="3222"/>
    <x v="3064"/>
    <m/>
  </r>
  <r>
    <x v="20"/>
    <x v="1"/>
    <s v="High End"/>
    <x v="1"/>
    <x v="64"/>
    <n v="798"/>
    <x v="3223"/>
    <n v="1979912.7263478281"/>
    <n v="4013.2436839998363"/>
    <n v="3202568.4598318692"/>
    <n v="1532.1500419599515"/>
    <n v="1222655.7334840412"/>
    <x v="3223"/>
    <x v="3065"/>
    <m/>
  </r>
  <r>
    <x v="20"/>
    <x v="1"/>
    <s v="High End"/>
    <x v="1"/>
    <x v="93"/>
    <n v="668"/>
    <x v="3224"/>
    <n v="1404127.2721256958"/>
    <n v="3605.255271999858"/>
    <n v="2408310.5216959054"/>
    <n v="1503.2683376799541"/>
    <n v="1004183.2495702095"/>
    <x v="3224"/>
    <x v="3066"/>
    <m/>
  </r>
  <r>
    <x v="20"/>
    <x v="1"/>
    <s v="High End"/>
    <x v="1"/>
    <x v="20"/>
    <n v="527"/>
    <x v="3225"/>
    <n v="923773.20108523767"/>
    <n v="2739.8281439998746"/>
    <n v="1443889.431887934"/>
    <n v="986.9378193599548"/>
    <n v="520116.23080269631"/>
    <x v="3225"/>
    <x v="3067"/>
    <m/>
  </r>
  <r>
    <x v="20"/>
    <x v="2"/>
    <s v="High End"/>
    <x v="1"/>
    <x v="82"/>
    <n v="528"/>
    <x v="3226"/>
    <n v="932679.38580955646"/>
    <n v="2765.0289699998712"/>
    <n v="1459935.2961599319"/>
    <n v="998.59073929995361"/>
    <n v="527255.91035037546"/>
    <x v="3226"/>
    <x v="3068"/>
    <m/>
  </r>
  <r>
    <x v="20"/>
    <x v="2"/>
    <s v="High End"/>
    <x v="1"/>
    <x v="22"/>
    <n v="406"/>
    <x v="3227"/>
    <n v="488344.08932397736"/>
    <n v="2173.4933999998989"/>
    <n v="882438.32039995899"/>
    <n v="970.67544599995472"/>
    <n v="394094.23107598163"/>
    <x v="3227"/>
    <x v="3069"/>
    <m/>
  </r>
  <r>
    <x v="20"/>
    <x v="2"/>
    <s v="High End"/>
    <x v="1"/>
    <x v="5"/>
    <n v="395"/>
    <x v="3228"/>
    <n v="460539.84495737852"/>
    <n v="2136.4882519999001"/>
    <n v="843912.85953996051"/>
    <n v="970.56459387995437"/>
    <n v="383373.01458258199"/>
    <x v="3228"/>
    <x v="3070"/>
    <m/>
  </r>
  <r>
    <x v="20"/>
    <x v="2"/>
    <s v="High End"/>
    <x v="1"/>
    <x v="6"/>
    <n v="366"/>
    <x v="3229"/>
    <n v="409628.30912638083"/>
    <n v="2087.6678399999028"/>
    <n v="764086.42943996435"/>
    <n v="968.46480959995506"/>
    <n v="354458.12031358352"/>
    <x v="3229"/>
    <x v="3071"/>
    <m/>
  </r>
  <r>
    <x v="20"/>
    <x v="2"/>
    <s v="High End"/>
    <x v="1"/>
    <x v="20"/>
    <n v="917"/>
    <x v="3230"/>
    <n v="1468530.3835999318"/>
    <n v="3835.5418719998215"/>
    <n v="3517191.8966238364"/>
    <n v="2234.0910719998956"/>
    <n v="2048661.5130239045"/>
    <x v="3230"/>
    <x v="3072"/>
    <m/>
  </r>
  <r>
    <x v="20"/>
    <x v="2"/>
    <s v="High End"/>
    <x v="1"/>
    <x v="20"/>
    <n v="897"/>
    <x v="3231"/>
    <n v="1397365.167899935"/>
    <n v="3768.0401879998249"/>
    <n v="3379932.0486358427"/>
    <n v="2210.219487999897"/>
    <n v="1982566.8807359077"/>
    <x v="3231"/>
    <x v="3073"/>
    <m/>
  </r>
  <r>
    <x v="20"/>
    <x v="2"/>
    <s v="Low End"/>
    <x v="3"/>
    <x v="24"/>
    <n v="882"/>
    <x v="3232"/>
    <n v="1597987.0729316857"/>
    <n v="3065.1878279998573"/>
    <n v="2703495.6642958741"/>
    <n v="1253.4111013199415"/>
    <n v="1105508.5913641884"/>
    <x v="3232"/>
    <x v="3074"/>
    <m/>
  </r>
  <r>
    <x v="20"/>
    <x v="2"/>
    <s v="Low End"/>
    <x v="3"/>
    <x v="29"/>
    <n v="454"/>
    <x v="3233"/>
    <n v="444295.15791133937"/>
    <n v="2041.1796639999047"/>
    <n v="926695.56745595671"/>
    <n v="1062.5559681599502"/>
    <n v="482400.40954461735"/>
    <x v="3233"/>
    <x v="3075"/>
    <m/>
  </r>
  <r>
    <x v="20"/>
    <x v="2"/>
    <s v="Low End"/>
    <x v="3"/>
    <x v="43"/>
    <n v="325"/>
    <x v="3234"/>
    <n v="198191.26609424097"/>
    <n v="1573.4077589999283"/>
    <n v="511357.52167497668"/>
    <n v="963.58847870995612"/>
    <n v="313166.25558073574"/>
    <x v="3234"/>
    <x v="3076"/>
    <m/>
  </r>
  <r>
    <x v="20"/>
    <x v="2"/>
    <s v="High End"/>
    <x v="2"/>
    <x v="46"/>
    <n v="750"/>
    <x v="3235"/>
    <n v="1956033.5347199091"/>
    <n v="4196.7132159998282"/>
    <n v="3147534.911999871"/>
    <n v="1588.6685030399494"/>
    <n v="1191501.3772799619"/>
    <x v="3235"/>
    <x v="3077"/>
    <m/>
  </r>
  <r>
    <x v="20"/>
    <x v="2"/>
    <s v="High End"/>
    <x v="2"/>
    <x v="90"/>
    <n v="624"/>
    <x v="3236"/>
    <n v="1397931.7065666548"/>
    <n v="3801.359137999847"/>
    <n v="2372048.1021119044"/>
    <n v="1561.0839672199513"/>
    <n v="974116.39554524957"/>
    <x v="3236"/>
    <x v="3078"/>
    <m/>
  </r>
  <r>
    <x v="20"/>
    <x v="2"/>
    <s v="High End"/>
    <x v="2"/>
    <x v="66"/>
    <n v="611"/>
    <x v="3237"/>
    <n v="1168555.5442963457"/>
    <n v="2950.7080399998631"/>
    <n v="1802882.6124399165"/>
    <n v="1038.1785075999519"/>
    <n v="634327.0681435708"/>
    <x v="3237"/>
    <x v="3079"/>
    <m/>
  </r>
  <r>
    <x v="20"/>
    <x v="2"/>
    <s v="High End"/>
    <x v="2"/>
    <x v="66"/>
    <n v="411"/>
    <x v="3238"/>
    <n v="543775.25250171474"/>
    <n v="2319.8504139998922"/>
    <n v="953458.52015395567"/>
    <n v="996.79627165995362"/>
    <n v="409683.26765224093"/>
    <x v="3238"/>
    <x v="3080"/>
    <m/>
  </r>
  <r>
    <x v="20"/>
    <x v="2"/>
    <s v="High End"/>
    <x v="2"/>
    <x v="34"/>
    <n v="291"/>
    <x v="3239"/>
    <n v="198646.39645679094"/>
    <n v="1621.476079999926"/>
    <n v="471849.53927997849"/>
    <n v="938.84241519995714"/>
    <n v="273203.14282318752"/>
    <x v="3239"/>
    <x v="3081"/>
    <m/>
  </r>
  <r>
    <x v="20"/>
    <x v="2"/>
    <s v="High End"/>
    <x v="2"/>
    <x v="29"/>
    <n v="841"/>
    <x v="3240"/>
    <n v="1359295.1450779377"/>
    <n v="3926.6716579998201"/>
    <n v="3302330.8643778488"/>
    <n v="2310.3872999998939"/>
    <n v="1943035.7192999111"/>
    <x v="3240"/>
    <x v="3082"/>
    <m/>
  </r>
  <r>
    <x v="20"/>
    <x v="2"/>
    <s v="Low End"/>
    <x v="0"/>
    <x v="80"/>
    <n v="704"/>
    <x v="3241"/>
    <n v="1100328.9737509871"/>
    <n v="3202.4738459998466"/>
    <n v="2254541.587583892"/>
    <n v="1639.5065537399216"/>
    <n v="1154212.613832905"/>
    <x v="3241"/>
    <x v="3083"/>
    <m/>
  </r>
  <r>
    <x v="20"/>
    <x v="2"/>
    <s v="Low End"/>
    <x v="0"/>
    <x v="30"/>
    <n v="539"/>
    <x v="3242"/>
    <n v="703531.6687860667"/>
    <n v="2794.8872899998673"/>
    <n v="1506444.2493099284"/>
    <n v="1489.6337300999292"/>
    <n v="802912.58052386169"/>
    <x v="3242"/>
    <x v="3084"/>
    <m/>
  </r>
  <r>
    <x v="20"/>
    <x v="2"/>
    <s v="Low End"/>
    <x v="0"/>
    <x v="39"/>
    <n v="522"/>
    <x v="3243"/>
    <n v="670932.49015922786"/>
    <n v="2773.0905929998667"/>
    <n v="1447553.2895459305"/>
    <n v="1487.7793091699282"/>
    <n v="776620.79938670259"/>
    <x v="3243"/>
    <x v="3085"/>
    <m/>
  </r>
  <r>
    <x v="20"/>
    <x v="2"/>
    <s v="Low End"/>
    <x v="0"/>
    <x v="48"/>
    <n v="584"/>
    <x v="3244"/>
    <n v="715760.26010996627"/>
    <n v="2668.1996249998742"/>
    <n v="1558228.5809999267"/>
    <n v="1442.582741249932"/>
    <n v="842468.32088996039"/>
    <x v="3244"/>
    <x v="3086"/>
    <m/>
  </r>
  <r>
    <x v="20"/>
    <x v="2"/>
    <s v="Low End"/>
    <x v="0"/>
    <x v="87"/>
    <n v="578"/>
    <x v="3245"/>
    <n v="709136.36442112597"/>
    <n v="2682.5184619998709"/>
    <n v="1550495.6710359254"/>
    <n v="1455.6389387799297"/>
    <n v="841359.30661479943"/>
    <x v="3245"/>
    <x v="3087"/>
    <m/>
  </r>
  <r>
    <x v="20"/>
    <x v="2"/>
    <s v="Low End"/>
    <x v="0"/>
    <x v="15"/>
    <n v="575"/>
    <x v="3246"/>
    <n v="689984.39919196744"/>
    <n v="2628.5047359998757"/>
    <n v="1511390.2231999286"/>
    <n v="1428.5318678399324"/>
    <n v="821405.8240079612"/>
    <x v="3246"/>
    <x v="3088"/>
    <m/>
  </r>
  <r>
    <x v="20"/>
    <x v="2"/>
    <s v="Low End"/>
    <x v="0"/>
    <x v="25"/>
    <n v="388"/>
    <x v="3247"/>
    <n v="361219.22413838265"/>
    <n v="2222.1947799998934"/>
    <n v="862211.57463995868"/>
    <n v="1291.2173981999381"/>
    <n v="500992.35050157603"/>
    <x v="3247"/>
    <x v="3089"/>
    <m/>
  </r>
  <r>
    <x v="20"/>
    <x v="2"/>
    <s v="High End"/>
    <x v="1"/>
    <x v="20"/>
    <n v="915"/>
    <x v="3248"/>
    <n v="1842373.1466455115"/>
    <n v="4089.7321439998036"/>
    <n v="3742104.9117598203"/>
    <n v="2076.2095793599001"/>
    <n v="1899731.7651143088"/>
    <x v="3248"/>
    <x v="3090"/>
    <m/>
  </r>
  <r>
    <x v="20"/>
    <x v="2"/>
    <s v="High End"/>
    <x v="1"/>
    <x v="20"/>
    <n v="895"/>
    <x v="3249"/>
    <n v="1765132.273386915"/>
    <n v="4020.5752599998068"/>
    <n v="3598414.8576998273"/>
    <n v="2048.3604293999015"/>
    <n v="1833282.5843129123"/>
    <x v="3249"/>
    <x v="3091"/>
    <m/>
  </r>
  <r>
    <x v="20"/>
    <x v="2"/>
    <s v="High End"/>
    <x v="1"/>
    <x v="64"/>
    <n v="797"/>
    <x v="3250"/>
    <n v="1447013.8747902501"/>
    <n v="3759.155975999819"/>
    <n v="2996047.3128718557"/>
    <n v="1943.5802234399066"/>
    <n v="1549033.4380816056"/>
    <x v="3250"/>
    <x v="3092"/>
    <m/>
  </r>
  <r>
    <x v="20"/>
    <x v="2"/>
    <s v="High End"/>
    <x v="1"/>
    <x v="93"/>
    <n v="667"/>
    <x v="3251"/>
    <n v="1047751.7415837104"/>
    <n v="3340.6644879998416"/>
    <n v="2228223.2134958943"/>
    <n v="1769.822296719916"/>
    <n v="1180471.4719121838"/>
    <x v="3251"/>
    <x v="3093"/>
    <m/>
  </r>
  <r>
    <x v="20"/>
    <x v="2"/>
    <s v="High End"/>
    <x v="1"/>
    <x v="20"/>
    <n v="626"/>
    <x v="3252"/>
    <n v="843537.56682532013"/>
    <n v="2966.5393559998597"/>
    <n v="1857053.6368559122"/>
    <n v="1619.0352556399234"/>
    <n v="1013516.070030592"/>
    <x v="3252"/>
    <x v="3094"/>
    <m/>
  </r>
  <r>
    <x v="20"/>
    <x v="2"/>
    <s v="High End"/>
    <x v="1"/>
    <x v="82"/>
    <n v="626"/>
    <x v="3253"/>
    <n v="850434.15502061904"/>
    <n v="2993.4181109998558"/>
    <n v="1873879.7374859098"/>
    <n v="1634.8970965899211"/>
    <n v="1023445.5824652908"/>
    <x v="3253"/>
    <x v="3095"/>
    <m/>
  </r>
  <r>
    <x v="20"/>
    <x v="3"/>
    <s v="High End"/>
    <x v="1"/>
    <x v="22"/>
    <n v="405"/>
    <x v="3254"/>
    <n v="403840.24124263058"/>
    <n v="2386.5361229998853"/>
    <n v="966547.12981495354"/>
    <n v="1389.3997248699332"/>
    <n v="562706.8885723229"/>
    <x v="3254"/>
    <x v="3096"/>
    <m/>
  </r>
  <r>
    <x v="20"/>
    <x v="3"/>
    <s v="High End"/>
    <x v="1"/>
    <x v="5"/>
    <n v="393"/>
    <x v="3255"/>
    <n v="382784.59280962159"/>
    <n v="2349.1045079998867"/>
    <n v="923198.07164395542"/>
    <n v="1375.0979105199335"/>
    <n v="540413.47883433383"/>
    <x v="3255"/>
    <x v="3097"/>
    <m/>
  </r>
  <r>
    <x v="20"/>
    <x v="3"/>
    <s v="High End"/>
    <x v="1"/>
    <x v="6"/>
    <n v="465"/>
    <x v="3256"/>
    <n v="439017.03928077884"/>
    <n v="2299.0979519998896"/>
    <n v="1069080.5476799486"/>
    <n v="1354.9752868799351"/>
    <n v="630063.50839916978"/>
    <x v="3256"/>
    <x v="3098"/>
    <m/>
  </r>
  <r>
    <x v="20"/>
    <x v="3"/>
    <s v="Low End"/>
    <x v="3"/>
    <x v="24"/>
    <n v="880"/>
    <x v="3257"/>
    <n v="1532642.0177375267"/>
    <n v="3297.9688919998416"/>
    <n v="2902212.6249598605"/>
    <n v="1556.330235479925"/>
    <n v="1369570.6072223338"/>
    <x v="3257"/>
    <x v="3099"/>
    <m/>
  </r>
  <r>
    <x v="20"/>
    <x v="3"/>
    <s v="Low End"/>
    <x v="3"/>
    <x v="29"/>
    <n v="452"/>
    <x v="3258"/>
    <n v="449596.81033237837"/>
    <n v="2250.6377699998916"/>
    <n v="1017288.2720399509"/>
    <n v="1255.9545612999395"/>
    <n v="567691.46170757257"/>
    <x v="3258"/>
    <x v="3100"/>
    <m/>
  </r>
  <r>
    <x v="20"/>
    <x v="3"/>
    <s v="Low End"/>
    <x v="3"/>
    <x v="43"/>
    <n v="323"/>
    <x v="3259"/>
    <n v="213863.65249435991"/>
    <n v="1769.8676489999166"/>
    <n v="571667.25062697311"/>
    <n v="1107.7510778099477"/>
    <n v="357803.59813261323"/>
    <x v="3259"/>
    <x v="3101"/>
    <m/>
  </r>
  <r>
    <x v="20"/>
    <x v="3"/>
    <s v="High End"/>
    <x v="2"/>
    <x v="29"/>
    <n v="840"/>
    <x v="3260"/>
    <n v="1662510.4833791214"/>
    <n v="4184.0772479998022"/>
    <n v="3514624.8883198337"/>
    <n v="2204.8981011198957"/>
    <n v="1852114.4049407123"/>
    <x v="3260"/>
    <x v="3102"/>
    <m/>
  </r>
  <r>
    <x v="20"/>
    <x v="3"/>
    <s v="High End"/>
    <x v="2"/>
    <x v="46"/>
    <n v="749"/>
    <x v="3261"/>
    <n v="1379778.5590399336"/>
    <n v="3947.6159999998104"/>
    <n v="2956764.3839998581"/>
    <n v="2105.4550399998989"/>
    <n v="1576985.8249599244"/>
    <x v="3261"/>
    <x v="3103"/>
    <m/>
  </r>
  <r>
    <x v="20"/>
    <x v="3"/>
    <s v="High End"/>
    <x v="2"/>
    <x v="90"/>
    <n v="639"/>
    <x v="3262"/>
    <n v="1032522.3636568604"/>
    <n v="3542.8494989998303"/>
    <n v="2263880.8298608917"/>
    <n v="1927.0085543099078"/>
    <n v="1231358.4662040314"/>
    <x v="3262"/>
    <x v="3104"/>
    <m/>
  </r>
  <r>
    <x v="20"/>
    <x v="3"/>
    <s v="High End"/>
    <x v="2"/>
    <x v="66"/>
    <n v="626"/>
    <x v="3263"/>
    <n v="885245.89156715758"/>
    <n v="3183.1381199998473"/>
    <n v="1992644.4631199045"/>
    <n v="1769.0073027999151"/>
    <n v="1107398.5715527469"/>
    <x v="3263"/>
    <x v="3105"/>
    <m/>
  </r>
  <r>
    <x v="20"/>
    <x v="3"/>
    <s v="High End"/>
    <x v="2"/>
    <x v="66"/>
    <n v="510"/>
    <x v="3264"/>
    <n v="536484.12525357434"/>
    <n v="2537.4040559998784"/>
    <n v="1294076.0685599381"/>
    <n v="1485.4743986399287"/>
    <n v="757591.94330636377"/>
    <x v="3264"/>
    <x v="3106"/>
    <m/>
  </r>
  <r>
    <x v="20"/>
    <x v="3"/>
    <s v="High End"/>
    <x v="2"/>
    <x v="34"/>
    <n v="306"/>
    <x v="3265"/>
    <n v="200334.20608799055"/>
    <n v="1819.570799999914"/>
    <n v="556788.66479997372"/>
    <n v="1164.8838519999449"/>
    <n v="356454.45871198317"/>
    <x v="3265"/>
    <x v="3107"/>
    <m/>
  </r>
  <r>
    <x v="20"/>
    <x v="3"/>
    <s v="Low End"/>
    <x v="0"/>
    <x v="80"/>
    <n v="700"/>
    <x v="3266"/>
    <n v="1164175.6281119424"/>
    <n v="3442.1859359998302"/>
    <n v="2409530.1551998812"/>
    <n v="1779.0778958399123"/>
    <n v="1245354.5270879387"/>
    <x v="3266"/>
    <x v="3108"/>
    <m/>
  </r>
  <r>
    <x v="20"/>
    <x v="3"/>
    <s v="Low End"/>
    <x v="0"/>
    <x v="30"/>
    <n v="536"/>
    <x v="3267"/>
    <n v="749845.15579436335"/>
    <n v="3023.9865899998522"/>
    <n v="1620856.8122399207"/>
    <n v="1625.0217470999205"/>
    <n v="871011.65644555737"/>
    <x v="3267"/>
    <x v="3109"/>
    <m/>
  </r>
  <r>
    <x v="20"/>
    <x v="3"/>
    <s v="Low End"/>
    <x v="0"/>
    <x v="39"/>
    <n v="618"/>
    <x v="3268"/>
    <n v="852162.86452549789"/>
    <n v="3002.7632629998516"/>
    <n v="1855707.6965339084"/>
    <n v="1623.8589514699197"/>
    <n v="1003544.8320084105"/>
    <x v="3268"/>
    <x v="3110"/>
    <m/>
  </r>
  <r>
    <x v="20"/>
    <x v="3"/>
    <s v="Low End"/>
    <x v="0"/>
    <x v="48"/>
    <n v="582"/>
    <x v="3269"/>
    <n v="766661.51289866271"/>
    <n v="2893.8752349998595"/>
    <n v="1684235.3867699183"/>
    <n v="1576.5874121499235"/>
    <n v="917573.87387125555"/>
    <x v="3269"/>
    <x v="3111"/>
    <m/>
  </r>
  <r>
    <x v="20"/>
    <x v="3"/>
    <s v="Low End"/>
    <x v="0"/>
    <x v="87"/>
    <n v="575"/>
    <x v="3270"/>
    <n v="758476.19174396247"/>
    <n v="2910.0523519998555"/>
    <n v="1673280.1023999169"/>
    <n v="1590.9633228799207"/>
    <n v="914803.91065595439"/>
    <x v="3270"/>
    <x v="3112"/>
    <m/>
  </r>
  <r>
    <x v="20"/>
    <x v="3"/>
    <s v="Low End"/>
    <x v="0"/>
    <x v="15"/>
    <n v="573"/>
    <x v="3271"/>
    <n v="739759.68493484403"/>
    <n v="2853.2345759998611"/>
    <n v="1634903.4120479205"/>
    <n v="1562.205457439924"/>
    <n v="895143.72711307649"/>
    <x v="3271"/>
    <x v="3113"/>
    <m/>
  </r>
  <r>
    <x v="20"/>
    <x v="3"/>
    <s v="Low End"/>
    <x v="0"/>
    <x v="25"/>
    <n v="486"/>
    <x v="3272"/>
    <n v="493825.45905357559"/>
    <n v="2438.6379599998795"/>
    <n v="1185178.0485599414"/>
    <n v="1422.5361923999299"/>
    <n v="691352.58950636582"/>
    <x v="3272"/>
    <x v="3114"/>
    <m/>
  </r>
  <r>
    <x v="20"/>
    <x v="3"/>
    <s v="High End"/>
    <x v="1"/>
    <x v="20"/>
    <n v="912"/>
    <x v="3273"/>
    <n v="1937433.9759003839"/>
    <n v="4350.5379339997853"/>
    <n v="3967690.5958078043"/>
    <n v="2226.1585744598906"/>
    <n v="2030256.6199074204"/>
    <x v="3273"/>
    <x v="3115"/>
    <m/>
  </r>
  <r>
    <x v="20"/>
    <x v="3"/>
    <s v="High End"/>
    <x v="1"/>
    <x v="20"/>
    <n v="893"/>
    <x v="3274"/>
    <n v="1859306.7477389078"/>
    <n v="4279.7432999997882"/>
    <n v="3821810.7668998106"/>
    <n v="2197.6528769998913"/>
    <n v="1962504.0191609028"/>
    <x v="3274"/>
    <x v="3116"/>
    <m/>
  </r>
  <r>
    <x v="20"/>
    <x v="3"/>
    <s v="High End"/>
    <x v="1"/>
    <x v="64"/>
    <n v="794"/>
    <x v="3275"/>
    <n v="1525872.7231317642"/>
    <n v="4012.2182559998014"/>
    <n v="3185701.2952638422"/>
    <n v="2090.4641966398967"/>
    <n v="1659828.572132078"/>
    <x v="3275"/>
    <x v="3117"/>
    <m/>
  </r>
  <r>
    <x v="20"/>
    <x v="3"/>
    <s v="High End"/>
    <x v="1"/>
    <x v="93"/>
    <n v="663"/>
    <x v="3276"/>
    <n v="1107828.2266021858"/>
    <n v="3582.8686079998247"/>
    <n v="2375441.8871038835"/>
    <n v="1911.9361395199064"/>
    <n v="1267613.6605016978"/>
    <x v="3276"/>
    <x v="3118"/>
    <m/>
  </r>
  <r>
    <x v="20"/>
    <x v="3"/>
    <s v="High End"/>
    <x v="1"/>
    <x v="20"/>
    <n v="624"/>
    <x v="3277"/>
    <n v="899956.41712699609"/>
    <n v="3199.785315999844"/>
    <n v="1996666.0371839027"/>
    <n v="1757.5474680399143"/>
    <n v="1096709.6200569067"/>
    <x v="3277"/>
    <x v="3119"/>
    <m/>
  </r>
  <r>
    <x v="20"/>
    <x v="3"/>
    <s v="High End"/>
    <x v="1"/>
    <x v="82"/>
    <n v="623"/>
    <x v="3278"/>
    <n v="905754.7137812851"/>
    <n v="3228.3451409998397"/>
    <n v="2011259.0228429001"/>
    <n v="1774.4852472899117"/>
    <n v="1105504.309061615"/>
    <x v="3278"/>
    <x v="3120"/>
    <m/>
  </r>
  <r>
    <x v="20"/>
    <x v="4"/>
    <s v="High End"/>
    <x v="1"/>
    <x v="22"/>
    <n v="501"/>
    <x v="3279"/>
    <n v="543003.21867480315"/>
    <n v="2606.9001929998708"/>
    <n v="1306056.9966929352"/>
    <n v="1523.0614331699244"/>
    <n v="763053.77801813208"/>
    <x v="3279"/>
    <x v="3121"/>
    <m/>
  </r>
  <r>
    <x v="20"/>
    <x v="4"/>
    <s v="High End"/>
    <x v="1"/>
    <x v="5"/>
    <n v="491"/>
    <x v="3280"/>
    <n v="520573.47878085414"/>
    <n v="2568.7739279998723"/>
    <n v="1261267.9986479373"/>
    <n v="1508.5428103199249"/>
    <n v="740694.51986708317"/>
    <x v="3280"/>
    <x v="3122"/>
    <m/>
  </r>
  <r>
    <x v="20"/>
    <x v="4"/>
    <s v="High End"/>
    <x v="1"/>
    <x v="6"/>
    <n v="479"/>
    <x v="3281"/>
    <n v="493198.9373740555"/>
    <n v="2517.5937919998751"/>
    <n v="1205927.4263679401"/>
    <n v="1487.9509164799263"/>
    <n v="712728.48899388465"/>
    <x v="3281"/>
    <x v="3123"/>
    <m/>
  </r>
  <r>
    <x v="20"/>
    <x v="4"/>
    <s v="Low End"/>
    <x v="3"/>
    <x v="24"/>
    <n v="878"/>
    <x v="3282"/>
    <n v="1620807.9833852798"/>
    <n v="3539.9224519998247"/>
    <n v="3108051.9128558459"/>
    <n v="1693.899691879916"/>
    <n v="1487243.9294705661"/>
    <x v="3282"/>
    <x v="3124"/>
    <m/>
  </r>
  <r>
    <x v="20"/>
    <x v="4"/>
    <s v="Low End"/>
    <x v="3"/>
    <x v="29"/>
    <n v="449"/>
    <x v="3283"/>
    <n v="485545.76200567605"/>
    <n v="2467.9570299998777"/>
    <n v="1108112.7064699451"/>
    <n v="1386.5633506999311"/>
    <n v="622566.94446426909"/>
    <x v="3283"/>
    <x v="3125"/>
    <m/>
  </r>
  <r>
    <x v="20"/>
    <x v="4"/>
    <s v="Low End"/>
    <x v="3"/>
    <x v="43"/>
    <n v="421"/>
    <x v="3284"/>
    <n v="311630.36221487483"/>
    <n v="1973.9275389999041"/>
    <n v="831023.49391895963"/>
    <n v="1233.7129019099402"/>
    <n v="519393.13170408481"/>
    <x v="3284"/>
    <x v="3126"/>
    <m/>
  </r>
  <r>
    <x v="20"/>
    <x v="4"/>
    <s v="High End"/>
    <x v="2"/>
    <x v="29"/>
    <n v="854"/>
    <x v="3285"/>
    <n v="1784073.7808526333"/>
    <n v="4446.5360279997831"/>
    <n v="3797341.7679118146"/>
    <n v="2357.4566593198847"/>
    <n v="2013267.9870591813"/>
    <x v="3285"/>
    <x v="3127"/>
    <m/>
  </r>
  <r>
    <x v="20"/>
    <x v="4"/>
    <s v="High End"/>
    <x v="2"/>
    <x v="46"/>
    <n v="763"/>
    <x v="3286"/>
    <n v="1487068.1407763266"/>
    <n v="4205.1718799997916"/>
    <n v="3208546.1444398412"/>
    <n v="2256.1965971998879"/>
    <n v="1721478.0036635145"/>
    <x v="3286"/>
    <x v="3128"/>
    <m/>
  </r>
  <r>
    <x v="20"/>
    <x v="4"/>
    <s v="High End"/>
    <x v="2"/>
    <x v="90"/>
    <n v="736"/>
    <x v="3287"/>
    <n v="1263890.5020725776"/>
    <n v="3790.669128999813"/>
    <n v="2789932.4789438625"/>
    <n v="2073.4265990098975"/>
    <n v="1526041.9768712849"/>
    <x v="3287"/>
    <x v="3129"/>
    <m/>
  </r>
  <r>
    <x v="20"/>
    <x v="4"/>
    <s v="High End"/>
    <x v="2"/>
    <x v="66"/>
    <n v="623"/>
    <x v="3288"/>
    <n v="941189.44891855353"/>
    <n v="3422.4112199998303"/>
    <n v="2132162.1900598942"/>
    <n v="1911.673741799905"/>
    <n v="1190972.7411413407"/>
    <x v="3288"/>
    <x v="3130"/>
    <m/>
  </r>
  <r>
    <x v="20"/>
    <x v="4"/>
    <s v="High End"/>
    <x v="2"/>
    <x v="66"/>
    <n v="508"/>
    <x v="3289"/>
    <n v="579089.21269045142"/>
    <n v="2761.3677259998635"/>
    <n v="1402774.8048079307"/>
    <n v="1621.4283309399198"/>
    <n v="823685.5921174793"/>
    <x v="3289"/>
    <x v="3131"/>
    <m/>
  </r>
  <r>
    <x v="20"/>
    <x v="4"/>
    <s v="High End"/>
    <x v="2"/>
    <x v="34"/>
    <n v="403"/>
    <x v="3290"/>
    <n v="295242.45344098558"/>
    <n v="2024.8436999999014"/>
    <n v="816012.01109996031"/>
    <n v="1292.2321529999372"/>
    <n v="520769.55765897472"/>
    <x v="3290"/>
    <x v="3132"/>
    <m/>
  </r>
  <r>
    <x v="20"/>
    <x v="4"/>
    <s v="Low End"/>
    <x v="0"/>
    <x v="80"/>
    <n v="698"/>
    <x v="3291"/>
    <n v="1613003.6030137984"/>
    <n v="3605.8380259998171"/>
    <n v="2516874.9421478724"/>
    <n v="1294.944611939934"/>
    <n v="903871.33913407405"/>
    <x v="3291"/>
    <x v="3133"/>
    <m/>
  </r>
  <r>
    <x v="20"/>
    <x v="4"/>
    <s v="Low End"/>
    <x v="0"/>
    <x v="30"/>
    <n v="633"/>
    <x v="3292"/>
    <n v="1205985.9076208393"/>
    <n v="3178.5828299998402"/>
    <n v="2012042.9313898988"/>
    <n v="1273.391822699936"/>
    <n v="806057.02376905945"/>
    <x v="3292"/>
    <x v="3134"/>
    <m/>
  </r>
  <r>
    <x v="20"/>
    <x v="4"/>
    <s v="Low End"/>
    <x v="0"/>
    <x v="39"/>
    <n v="616"/>
    <x v="3293"/>
    <n v="1152125.0719809013"/>
    <n v="3156.6025259998396"/>
    <n v="1944467.1560159011"/>
    <n v="1286.2696169399348"/>
    <n v="792342.08403499983"/>
    <x v="3293"/>
    <x v="3135"/>
    <m/>
  </r>
  <r>
    <x v="20"/>
    <x v="4"/>
    <s v="Low End"/>
    <x v="0"/>
    <x v="48"/>
    <n v="596"/>
    <x v="3294"/>
    <n v="1060515.9077421471"/>
    <n v="3044.6008449998476"/>
    <n v="1814582.1036199091"/>
    <n v="1265.2117380499365"/>
    <n v="754066.19587776205"/>
    <x v="3294"/>
    <x v="3136"/>
    <m/>
  </r>
  <r>
    <x v="20"/>
    <x v="4"/>
    <s v="Low End"/>
    <x v="0"/>
    <x v="87"/>
    <n v="572"/>
    <x v="3295"/>
    <n v="1016808.3809483082"/>
    <n v="3061.7314729998438"/>
    <n v="1751310.4025559106"/>
    <n v="1284.0944433699344"/>
    <n v="734502.02160760248"/>
    <x v="3295"/>
    <x v="3137"/>
    <m/>
  </r>
  <r>
    <x v="20"/>
    <x v="4"/>
    <s v="Low End"/>
    <x v="0"/>
    <x v="15"/>
    <n v="570"/>
    <x v="3296"/>
    <n v="991039.26942715049"/>
    <n v="3003.0044159998497"/>
    <n v="1711712.5171199143"/>
    <n v="1264.3390310399366"/>
    <n v="720673.24769276381"/>
    <x v="3296"/>
    <x v="3138"/>
    <m/>
  </r>
  <r>
    <x v="20"/>
    <x v="4"/>
    <s v="Low End"/>
    <x v="0"/>
    <x v="25"/>
    <n v="482"/>
    <x v="3297"/>
    <n v="630878.701005248"/>
    <n v="2579.5973839998692"/>
    <n v="1243365.9390879369"/>
    <n v="1270.7204109599356"/>
    <n v="612487.23808268888"/>
    <x v="3297"/>
    <x v="3139"/>
    <m/>
  </r>
  <r>
    <x v="20"/>
    <x v="4"/>
    <s v="High End"/>
    <x v="1"/>
    <x v="20"/>
    <n v="910"/>
    <x v="3298"/>
    <n v="2877615.7726041535"/>
    <n v="5034.7614829997692"/>
    <n v="4581632.9495297903"/>
    <n v="1872.5463482699301"/>
    <n v="1704017.1769256368"/>
    <x v="3298"/>
    <x v="3140"/>
    <m/>
  </r>
  <r>
    <x v="20"/>
    <x v="4"/>
    <s v="High End"/>
    <x v="1"/>
    <x v="20"/>
    <n v="890"/>
    <x v="3299"/>
    <n v="2752701.67064146"/>
    <n v="4962.3278239997735"/>
    <n v="4416471.7633597981"/>
    <n v="1869.4045985599309"/>
    <n v="1663770.0927183381"/>
    <x v="3299"/>
    <x v="3141"/>
    <m/>
  </r>
  <r>
    <x v="20"/>
    <x v="4"/>
    <s v="High End"/>
    <x v="1"/>
    <x v="64"/>
    <n v="791"/>
    <x v="3300"/>
    <n v="2238891.7795749665"/>
    <n v="4689.6005479997866"/>
    <n v="3709474.0334678311"/>
    <n v="1859.1431781199303"/>
    <n v="1470582.2538928646"/>
    <x v="3300"/>
    <x v="3142"/>
    <m/>
  </r>
  <r>
    <x v="20"/>
    <x v="4"/>
    <s v="High End"/>
    <x v="1"/>
    <x v="93"/>
    <n v="661"/>
    <x v="3301"/>
    <n v="1601787.1914837195"/>
    <n v="3749.3601799998114"/>
    <n v="2478327.0789798754"/>
    <n v="1326.081524199933"/>
    <n v="876539.88749615592"/>
    <x v="3301"/>
    <x v="3143"/>
    <m/>
  </r>
  <r>
    <x v="20"/>
    <x v="4"/>
    <s v="High End"/>
    <x v="1"/>
    <x v="20"/>
    <n v="620"/>
    <x v="3302"/>
    <n v="1269975.6629575363"/>
    <n v="3356.9311079998315"/>
    <n v="2081297.2869598956"/>
    <n v="1308.5832645199343"/>
    <n v="811321.62400235934"/>
    <x v="3302"/>
    <x v="3144"/>
    <m/>
  </r>
  <r>
    <x v="20"/>
    <x v="4"/>
    <s v="High End"/>
    <x v="1"/>
    <x v="82"/>
    <n v="621"/>
    <x v="3303"/>
    <n v="1281250.3019384046"/>
    <n v="3386.2340969998277"/>
    <n v="2102851.3742368929"/>
    <n v="1323.0291019299329"/>
    <n v="821601.07229848835"/>
    <x v="3303"/>
    <x v="3145"/>
    <m/>
  </r>
  <r>
    <x v="20"/>
    <x v="4"/>
    <s v="High End"/>
    <x v="1"/>
    <x v="22"/>
    <n v="499"/>
    <x v="3304"/>
    <n v="727686.90786843305"/>
    <n v="2751.1542629998598"/>
    <n v="1372825.97723693"/>
    <n v="1292.863866469934"/>
    <n v="645139.069368497"/>
    <x v="3304"/>
    <x v="3146"/>
    <m/>
  </r>
  <r>
    <x v="20"/>
    <x v="4"/>
    <s v="High End"/>
    <x v="1"/>
    <x v="5"/>
    <n v="488"/>
    <x v="3305"/>
    <n v="692385.29621036467"/>
    <n v="2711.8599299998618"/>
    <n v="1323387.6458399326"/>
    <n v="1293.0376016999342"/>
    <n v="631002.34962956794"/>
    <x v="3305"/>
    <x v="3147"/>
    <m/>
  </r>
  <r>
    <x v="20"/>
    <x v="4"/>
    <s v="High End"/>
    <x v="1"/>
    <x v="6"/>
    <n v="475"/>
    <x v="3306"/>
    <n v="650131.15753596683"/>
    <n v="2659.5024959998645"/>
    <n v="1263263.6855999357"/>
    <n v="1290.8053222399344"/>
    <n v="613132.52806396887"/>
    <x v="3306"/>
    <x v="3148"/>
    <m/>
  </r>
  <r>
    <x v="20"/>
    <x v="4"/>
    <s v="Low End"/>
    <x v="3"/>
    <x v="24"/>
    <n v="892"/>
    <x v="3307"/>
    <n v="1883742.642480544"/>
    <n v="3708.0616319998112"/>
    <n v="3307590.9757438316"/>
    <n v="1596.2425260799187"/>
    <n v="1423848.3332632876"/>
    <x v="3307"/>
    <x v="3149"/>
    <m/>
  </r>
  <r>
    <x v="20"/>
    <x v="4"/>
    <s v="Low End"/>
    <x v="3"/>
    <x v="29"/>
    <n v="447"/>
    <x v="3308"/>
    <n v="544382.21997483226"/>
    <n v="2609.648597999867"/>
    <n v="1166512.9233059406"/>
    <n v="1391.791282619929"/>
    <n v="622130.70333110832"/>
    <x v="3308"/>
    <x v="3150"/>
    <m/>
  </r>
  <r>
    <x v="20"/>
    <x v="4"/>
    <s v="Low End"/>
    <x v="3"/>
    <x v="43"/>
    <n v="435"/>
    <x v="3309"/>
    <n v="356832.95279098215"/>
    <n v="2103.2520599998948"/>
    <n v="914914.64609995426"/>
    <n v="1282.9464213999358"/>
    <n v="558081.69330897206"/>
    <x v="3309"/>
    <x v="3151"/>
    <m/>
  </r>
  <r>
    <x v="20"/>
    <x v="4"/>
    <s v="High End"/>
    <x v="2"/>
    <x v="29"/>
    <n v="851"/>
    <x v="3310"/>
    <n v="2730886.012101463"/>
    <n v="5131.517359999767"/>
    <n v="4366921.2733598016"/>
    <n v="1922.4856183999277"/>
    <n v="1636035.2612583386"/>
    <x v="3310"/>
    <x v="3152"/>
    <m/>
  </r>
  <r>
    <x v="20"/>
    <x v="4"/>
    <s v="High End"/>
    <x v="2"/>
    <x v="46"/>
    <n v="759"/>
    <x v="3311"/>
    <n v="2251191.9669121257"/>
    <n v="4885.4808559997773"/>
    <n v="3708079.9697038308"/>
    <n v="1919.4835346399282"/>
    <n v="1456888.0027917051"/>
    <x v="3311"/>
    <x v="3153"/>
    <m/>
  </r>
  <r>
    <x v="20"/>
    <x v="4"/>
    <s v="High End"/>
    <x v="2"/>
    <x v="90"/>
    <n v="733"/>
    <x v="3312"/>
    <n v="1885056.8715190543"/>
    <n v="3961.4716049997992"/>
    <n v="2903758.6864648527"/>
    <n v="1389.7705524499297"/>
    <n v="1018701.8149457984"/>
    <x v="3312"/>
    <x v="3154"/>
    <m/>
  </r>
  <r>
    <x v="20"/>
    <x v="4"/>
    <s v="High End"/>
    <x v="2"/>
    <x v="66"/>
    <n v="620"/>
    <x v="3313"/>
    <n v="1376367.96912593"/>
    <n v="3585.1758299998173"/>
    <n v="2222809.0145998867"/>
    <n v="1365.2274926999303"/>
    <n v="846441.04547395674"/>
    <x v="3313"/>
    <x v="3155"/>
    <m/>
  </r>
  <r>
    <x v="20"/>
    <x v="4"/>
    <s v="High End"/>
    <x v="2"/>
    <x v="66"/>
    <n v="522"/>
    <x v="3314"/>
    <n v="828577.55892289791"/>
    <n v="2908.1689169998526"/>
    <n v="1518064.1746739231"/>
    <n v="1320.8555857299332"/>
    <n v="689486.61575102515"/>
    <x v="3314"/>
    <x v="3156"/>
    <m/>
  </r>
  <r>
    <x v="20"/>
    <x v="5"/>
    <s v="High End"/>
    <x v="2"/>
    <x v="34"/>
    <n v="400"/>
    <x v="3315"/>
    <n v="359405.58155998198"/>
    <n v="2154.8556899998921"/>
    <n v="861942.27599995688"/>
    <n v="1256.3417360999372"/>
    <n v="502536.6944399749"/>
    <x v="3315"/>
    <x v="3157"/>
    <m/>
  </r>
  <r>
    <x v="20"/>
    <x v="5"/>
    <s v="Low End"/>
    <x v="0"/>
    <x v="44"/>
    <n v="905"/>
    <x v="3316"/>
    <n v="2526029.3726848685"/>
    <n v="4514.6966999997912"/>
    <n v="4085800.5134998113"/>
    <n v="1723.5040229999368"/>
    <n v="1559771.1408149428"/>
    <x v="3316"/>
    <x v="3158"/>
    <m/>
  </r>
  <r>
    <x v="20"/>
    <x v="5"/>
    <s v="Low End"/>
    <x v="0"/>
    <x v="30"/>
    <n v="531"/>
    <x v="3317"/>
    <n v="992185.80077424878"/>
    <n v="3060.664629999842"/>
    <n v="1625212.9185299161"/>
    <n v="1192.1414646999385"/>
    <n v="633027.11775566731"/>
    <x v="3317"/>
    <x v="3159"/>
    <m/>
  </r>
  <r>
    <x v="20"/>
    <x v="5"/>
    <s v="Low End"/>
    <x v="0"/>
    <x v="39"/>
    <n v="513"/>
    <x v="3318"/>
    <n v="939564.2230678309"/>
    <n v="3035.2851959998416"/>
    <n v="1557101.3055479187"/>
    <n v="1203.7759892399372"/>
    <n v="617537.08248008776"/>
    <x v="3318"/>
    <x v="3160"/>
    <m/>
  </r>
  <r>
    <x v="20"/>
    <x v="5"/>
    <s v="Low End"/>
    <x v="0"/>
    <x v="48"/>
    <n v="592"/>
    <x v="3319"/>
    <n v="1030274.0463815471"/>
    <n v="2924.6639549998499"/>
    <n v="1731401.0613599112"/>
    <n v="1184.3361739499392"/>
    <n v="701127.01497836411"/>
    <x v="3319"/>
    <x v="3161"/>
    <m/>
  </r>
  <r>
    <x v="20"/>
    <x v="5"/>
    <s v="Low End"/>
    <x v="0"/>
    <x v="87"/>
    <n v="570"/>
    <x v="3320"/>
    <n v="989917.77480204834"/>
    <n v="2938.2328629998465"/>
    <n v="1674792.7319099125"/>
    <n v="1201.5350124699371"/>
    <n v="684874.9571078642"/>
    <x v="3320"/>
    <x v="3162"/>
    <m/>
  </r>
  <r>
    <x v="20"/>
    <x v="5"/>
    <s v="Low End"/>
    <x v="0"/>
    <x v="15"/>
    <n v="567"/>
    <x v="3321"/>
    <n v="963135.92517907056"/>
    <n v="2882.0792559998517"/>
    <n v="1634138.938151916"/>
    <n v="1183.426830639939"/>
    <n v="671003.01297284546"/>
    <x v="3321"/>
    <x v="3163"/>
    <m/>
  </r>
  <r>
    <x v="20"/>
    <x v="5"/>
    <s v="Low End"/>
    <x v="0"/>
    <x v="128"/>
    <n v="371"/>
    <x v="3322"/>
    <n v="272930.37496282579"/>
    <n v="1910.8938839999003"/>
    <n v="708941.63096396299"/>
    <n v="1175.2324959599387"/>
    <n v="436011.2560011372"/>
    <x v="3322"/>
    <x v="3164"/>
    <m/>
  </r>
  <r>
    <x v="20"/>
    <x v="5"/>
    <s v="High End"/>
    <x v="1"/>
    <x v="98"/>
    <n v="874"/>
    <x v="3323"/>
    <n v="2627516.675676465"/>
    <n v="4778.31688999978"/>
    <n v="4176248.9618598078"/>
    <n v="1772.0049040999343"/>
    <n v="1548732.2861833428"/>
    <x v="3323"/>
    <x v="3165"/>
    <m/>
  </r>
  <r>
    <x v="20"/>
    <x v="5"/>
    <s v="High End"/>
    <x v="1"/>
    <x v="41"/>
    <n v="782"/>
    <x v="3324"/>
    <n v="2183584.4460989456"/>
    <n v="4571.5262929997871"/>
    <n v="3574933.5611258335"/>
    <n v="1779.2188171699331"/>
    <n v="1391349.115026888"/>
    <x v="3324"/>
    <x v="3166"/>
    <m/>
  </r>
  <r>
    <x v="20"/>
    <x v="5"/>
    <s v="High End"/>
    <x v="1"/>
    <x v="21"/>
    <n v="626"/>
    <x v="3325"/>
    <n v="1431546.9562865261"/>
    <n v="3529.6241099998169"/>
    <n v="2209544.6928598853"/>
    <n v="1242.8078858999352"/>
    <n v="777997.73657335923"/>
    <x v="3325"/>
    <x v="3167"/>
    <m/>
  </r>
  <r>
    <x v="20"/>
    <x v="5"/>
    <s v="High End"/>
    <x v="1"/>
    <x v="111"/>
    <n v="526"/>
    <x v="3326"/>
    <n v="771867.07219135971"/>
    <n v="2678.7036899998602"/>
    <n v="1408998.1409399265"/>
    <n v="1211.2757960999368"/>
    <n v="637131.06874856679"/>
    <x v="3326"/>
    <x v="1530"/>
    <m/>
  </r>
  <r>
    <x v="20"/>
    <x v="5"/>
    <s v="High End"/>
    <x v="1"/>
    <x v="19"/>
    <n v="462"/>
    <x v="3327"/>
    <n v="583755.68256386986"/>
    <n v="2458.4614949998731"/>
    <n v="1135809.2106899414"/>
    <n v="1194.9210565499384"/>
    <n v="552053.52812607156"/>
    <x v="3327"/>
    <x v="3168"/>
    <m/>
  </r>
  <r>
    <x v="20"/>
    <x v="5"/>
    <s v="Low End"/>
    <x v="3"/>
    <x v="23"/>
    <n v="796"/>
    <x v="3328"/>
    <n v="1524039.9039244007"/>
    <n v="3395.9580479998235"/>
    <n v="2703182.6062078597"/>
    <n v="1481.3350531199233"/>
    <n v="1179142.702283459"/>
    <x v="3328"/>
    <x v="3169"/>
    <m/>
  </r>
  <r>
    <x v="20"/>
    <x v="5"/>
    <s v="Low End"/>
    <x v="3"/>
    <x v="31"/>
    <n v="486"/>
    <x v="3329"/>
    <n v="595347.98212796869"/>
    <n v="2552.2607999998663"/>
    <n v="1240398.748799935"/>
    <n v="1327.2649519999306"/>
    <n v="645050.7666719663"/>
    <x v="3329"/>
    <x v="3170"/>
    <m/>
  </r>
  <r>
    <x v="20"/>
    <x v="5"/>
    <s v="High End"/>
    <x v="2"/>
    <x v="90"/>
    <n v="731"/>
    <x v="3330"/>
    <n v="1863359.3825232526"/>
    <n v="4358.9637349997993"/>
    <n v="3186402.4902848531"/>
    <n v="1809.9084921499325"/>
    <n v="1323043.1077616005"/>
    <x v="3330"/>
    <x v="3171"/>
    <m/>
  </r>
  <r>
    <x v="20"/>
    <x v="5"/>
    <s v="High End"/>
    <x v="2"/>
    <x v="100"/>
    <n v="553"/>
    <x v="3331"/>
    <n v="1087814.7816374442"/>
    <n v="3218.7712499998352"/>
    <n v="1779980.5012499089"/>
    <n v="1251.655912499936"/>
    <n v="692165.71961246477"/>
    <x v="3331"/>
    <x v="3172"/>
    <m/>
  </r>
  <r>
    <x v="20"/>
    <x v="5"/>
    <s v="High End"/>
    <x v="2"/>
    <x v="27"/>
    <n v="313"/>
    <x v="3332"/>
    <n v="185815.50590663045"/>
    <n v="1751.79088799991"/>
    <n v="548310.54794397182"/>
    <n v="1158.1311247199405"/>
    <n v="362495.04203734139"/>
    <x v="3332"/>
    <x v="3173"/>
    <m/>
  </r>
  <r>
    <x v="20"/>
    <x v="5"/>
    <s v="Low End"/>
    <x v="0"/>
    <x v="71"/>
    <n v="878"/>
    <x v="3333"/>
    <n v="2428348.4544551312"/>
    <n v="4511.7378069997867"/>
    <n v="3961305.7945458125"/>
    <n v="1745.9650798299335"/>
    <n v="1532957.3400906813"/>
    <x v="3333"/>
    <x v="3174"/>
    <m/>
  </r>
  <r>
    <x v="20"/>
    <x v="5"/>
    <s v="Low End"/>
    <x v="0"/>
    <x v="38"/>
    <n v="807"/>
    <x v="3334"/>
    <n v="2074654.1244427904"/>
    <n v="4302.9873699997988"/>
    <n v="3472510.8075898378"/>
    <n v="1732.1644152999347"/>
    <n v="1397856.6831470474"/>
    <x v="3334"/>
    <x v="3175"/>
    <m/>
  </r>
  <r>
    <x v="20"/>
    <x v="5"/>
    <s v="Low End"/>
    <x v="0"/>
    <x v="80"/>
    <n v="692"/>
    <x v="3335"/>
    <n v="1614429.3151830337"/>
    <n v="3572.8372059998092"/>
    <n v="2472403.3465518681"/>
    <n v="1239.8468661399338"/>
    <n v="857974.03136883443"/>
    <x v="3335"/>
    <x v="3176"/>
    <m/>
  </r>
  <r>
    <x v="20"/>
    <x v="5"/>
    <s v="Low End"/>
    <x v="0"/>
    <x v="30"/>
    <n v="545"/>
    <x v="3336"/>
    <n v="757702.3476104599"/>
    <n v="2877.1839899998477"/>
    <n v="1568065.2745499171"/>
    <n v="1486.9044530999213"/>
    <n v="810362.92693945719"/>
    <x v="3336"/>
    <x v="3177"/>
    <m/>
  </r>
  <r>
    <x v="20"/>
    <x v="5"/>
    <s v="Low End"/>
    <x v="0"/>
    <x v="39"/>
    <n v="510"/>
    <x v="3337"/>
    <n v="696930.57011126284"/>
    <n v="2848.139772999848"/>
    <n v="1452551.2842299226"/>
    <n v="1481.6092433699209"/>
    <n v="755620.71411865973"/>
    <x v="3337"/>
    <x v="2440"/>
    <m/>
  </r>
  <r>
    <x v="20"/>
    <x v="5"/>
    <s v="Low End"/>
    <x v="0"/>
    <x v="48"/>
    <n v="490"/>
    <x v="3338"/>
    <n v="638772.01892346644"/>
    <n v="2740.0495649998556"/>
    <n v="1342624.2868499293"/>
    <n v="1436.4331998499242"/>
    <n v="703852.26792646281"/>
    <x v="3338"/>
    <x v="3178"/>
    <m/>
  </r>
  <r>
    <x v="20"/>
    <x v="5"/>
    <s v="Low End"/>
    <x v="0"/>
    <x v="87"/>
    <n v="484"/>
    <x v="3339"/>
    <n v="630424.14094084629"/>
    <n v="2748.9110219998529"/>
    <n v="1330472.9346479287"/>
    <n v="1446.3818051799226"/>
    <n v="700048.7937070824"/>
    <x v="3339"/>
    <x v="2441"/>
    <m/>
  </r>
  <r>
    <x v="20"/>
    <x v="5"/>
    <s v="Low End"/>
    <x v="0"/>
    <x v="25"/>
    <n v="394"/>
    <x v="3340"/>
    <n v="385612.59694997949"/>
    <n v="2245.4424999998801"/>
    <n v="884704.34499995271"/>
    <n v="1266.7303249999322"/>
    <n v="499091.74804997322"/>
    <x v="3340"/>
    <x v="3179"/>
    <m/>
  </r>
  <r>
    <x v="20"/>
    <x v="5"/>
    <s v="High End"/>
    <x v="1"/>
    <x v="20"/>
    <n v="920"/>
    <x v="3341"/>
    <n v="2965215.8435674417"/>
    <n v="5044.095562999757"/>
    <n v="4640567.9179597767"/>
    <n v="1821.034863469929"/>
    <n v="1675352.074392335"/>
    <x v="3341"/>
    <x v="3180"/>
    <m/>
  </r>
  <r>
    <x v="20"/>
    <x v="5"/>
    <s v="High End"/>
    <x v="1"/>
    <x v="20"/>
    <n v="885"/>
    <x v="3342"/>
    <n v="2788275.699062251"/>
    <n v="4968.3239039997616"/>
    <n v="4396966.6550397892"/>
    <n v="1817.7298937599298"/>
    <n v="1608690.9559775381"/>
    <x v="3342"/>
    <x v="3181"/>
    <m/>
  </r>
  <r>
    <x v="20"/>
    <x v="5"/>
    <s v="High End"/>
    <x v="1"/>
    <x v="64"/>
    <n v="803"/>
    <x v="3343"/>
    <n v="2309292.5005593165"/>
    <n v="4682.5276079997766"/>
    <n v="3760069.6692238208"/>
    <n v="1806.6963495199302"/>
    <n v="1450777.1686645043"/>
    <x v="3343"/>
    <x v="3182"/>
    <m/>
  </r>
  <r>
    <x v="20"/>
    <x v="5"/>
    <s v="High End"/>
    <x v="1"/>
    <x v="93"/>
    <n v="655"/>
    <x v="3344"/>
    <n v="1606272.1775559152"/>
    <n v="4226.3659199998028"/>
    <n v="2768269.6775998711"/>
    <n v="1774.0419847999324"/>
    <n v="1161997.5000439559"/>
    <x v="3344"/>
    <x v="3183"/>
    <m/>
  </r>
  <r>
    <x v="20"/>
    <x v="5"/>
    <s v="High End"/>
    <x v="1"/>
    <x v="20"/>
    <n v="532"/>
    <x v="3345"/>
    <n v="764244.07106427965"/>
    <n v="3065.2196959998382"/>
    <n v="1630696.8782719139"/>
    <n v="1628.6706902399142"/>
    <n v="866452.80720763421"/>
    <x v="3345"/>
    <x v="3184"/>
    <m/>
  </r>
  <r>
    <x v="20"/>
    <x v="5"/>
    <s v="High End"/>
    <x v="1"/>
    <x v="82"/>
    <n v="615"/>
    <x v="3346"/>
    <n v="889691.4330151024"/>
    <n v="3089.2817309998345"/>
    <n v="1899908.2645648983"/>
    <n v="1642.6289943899119"/>
    <n v="1010216.8315497959"/>
    <x v="3346"/>
    <x v="3185"/>
    <m/>
  </r>
  <r>
    <x v="20"/>
    <x v="5"/>
    <s v="High End"/>
    <x v="1"/>
    <x v="52"/>
    <n v="445"/>
    <x v="3347"/>
    <n v="496888.2665144733"/>
    <n v="2538.2753099998636"/>
    <n v="1129532.5129499394"/>
    <n v="1421.6724638999235"/>
    <n v="632644.24643546599"/>
    <x v="3347"/>
    <x v="3186"/>
    <m/>
  </r>
  <r>
    <x v="20"/>
    <x v="5"/>
    <s v="High End"/>
    <x v="1"/>
    <x v="22"/>
    <n v="410"/>
    <x v="3348"/>
    <n v="430970.52827127697"/>
    <n v="2425.3659029998703"/>
    <n v="994400.02022994682"/>
    <n v="1374.2182730699265"/>
    <n v="563429.49195866985"/>
    <x v="3348"/>
    <x v="3187"/>
    <m/>
  </r>
  <r>
    <x v="21"/>
    <x v="0"/>
    <s v="Low End"/>
    <x v="3"/>
    <x v="31"/>
    <n v="483"/>
    <x v="3349"/>
    <n v="532527.86540517141"/>
    <n v="2353.2892399998736"/>
    <n v="1136638.7029199391"/>
    <n v="1250.7470755999327"/>
    <n v="604110.83751476766"/>
    <x v="3349"/>
    <x v="3188"/>
    <m/>
  </r>
  <r>
    <x v="21"/>
    <x v="0"/>
    <s v="Low End"/>
    <x v="3"/>
    <x v="29"/>
    <n v="457"/>
    <x v="3350"/>
    <n v="479041.27730767435"/>
    <n v="2275.8673099998782"/>
    <n v="1040071.3606699443"/>
    <n v="1227.6369438999343"/>
    <n v="561030.08336226991"/>
    <x v="3350"/>
    <x v="3189"/>
    <m/>
  </r>
  <r>
    <x v="21"/>
    <x v="0"/>
    <s v="Low End"/>
    <x v="3"/>
    <x v="43"/>
    <n v="329"/>
    <x v="3351"/>
    <n v="225589.60823089807"/>
    <n v="1754.8487089999076"/>
    <n v="577345.2252609696"/>
    <n v="1069.1660092099437"/>
    <n v="351755.61703007156"/>
    <x v="3351"/>
    <x v="3190"/>
    <m/>
  </r>
  <r>
    <x v="21"/>
    <x v="0"/>
    <s v="High End"/>
    <x v="2"/>
    <x v="29"/>
    <n v="846"/>
    <x v="3352"/>
    <n v="2770017.7378390539"/>
    <n v="5149.2249199997541"/>
    <n v="4356244.2823197916"/>
    <n v="1874.9722747999267"/>
    <n v="1586226.5444807378"/>
    <x v="3352"/>
    <x v="3191"/>
    <m/>
  </r>
  <r>
    <x v="21"/>
    <x v="0"/>
    <s v="High End"/>
    <x v="2"/>
    <x v="46"/>
    <n v="754"/>
    <x v="3353"/>
    <n v="2275227.9324277183"/>
    <n v="4887.3376159997661"/>
    <n v="3685052.5624638237"/>
    <n v="1869.7939390399274"/>
    <n v="1409824.6300361054"/>
    <x v="3353"/>
    <x v="3192"/>
    <m/>
  </r>
  <r>
    <x v="21"/>
    <x v="0"/>
    <s v="High End"/>
    <x v="2"/>
    <x v="66"/>
    <n v="614"/>
    <x v="3354"/>
    <n v="925829.5036967505"/>
    <n v="3297.908519999824"/>
    <n v="2024915.831279892"/>
    <n v="1790.0428787999047"/>
    <n v="1099086.3275831416"/>
    <x v="3354"/>
    <x v="3193"/>
    <m/>
  </r>
  <r>
    <x v="21"/>
    <x v="0"/>
    <s v="High End"/>
    <x v="2"/>
    <x v="34"/>
    <n v="978"/>
    <x v="3355"/>
    <n v="2086586.7164998893"/>
    <n v="5143.6492499997266"/>
    <n v="5030488.9664997328"/>
    <n v="3010.1249999998399"/>
    <n v="2943902.2499998435"/>
    <x v="3355"/>
    <x v="692"/>
    <m/>
  </r>
  <r>
    <x v="21"/>
    <x v="0"/>
    <s v="High End"/>
    <x v="2"/>
    <x v="34"/>
    <n v="394"/>
    <x v="3356"/>
    <n v="266944.35513598594"/>
    <n v="1809.3023999999045"/>
    <n v="712865.14559996244"/>
    <n v="1131.7786559999404"/>
    <n v="445920.7904639765"/>
    <x v="3356"/>
    <x v="3194"/>
    <m/>
  </r>
  <r>
    <x v="21"/>
    <x v="0"/>
    <s v="Low End"/>
    <x v="0"/>
    <x v="62"/>
    <n v="997"/>
    <x v="3357"/>
    <n v="2229940.5317502781"/>
    <n v="4214.8467199997685"/>
    <n v="4202202.1798397694"/>
    <n v="1978.1962367998908"/>
    <n v="1972261.6480894913"/>
    <x v="3357"/>
    <x v="3195"/>
    <m/>
  </r>
  <r>
    <x v="21"/>
    <x v="0"/>
    <s v="Low End"/>
    <x v="0"/>
    <x v="61"/>
    <n v="875"/>
    <x v="3358"/>
    <n v="1732403.0866186568"/>
    <n v="3803.2201349997958"/>
    <n v="3327817.6181248212"/>
    <n v="1823.3308931499023"/>
    <n v="1595414.5315061645"/>
    <x v="3358"/>
    <x v="3196"/>
    <m/>
  </r>
  <r>
    <x v="21"/>
    <x v="0"/>
    <s v="Low End"/>
    <x v="0"/>
    <x v="80"/>
    <n v="690"/>
    <x v="3359"/>
    <n v="1177842.1049114356"/>
    <n v="3390.9307849998149"/>
    <n v="2339742.2416498722"/>
    <n v="1683.9132416499081"/>
    <n v="1161900.1367384365"/>
    <x v="3359"/>
    <x v="3197"/>
    <m/>
  </r>
  <r>
    <x v="21"/>
    <x v="0"/>
    <s v="Low End"/>
    <x v="0"/>
    <x v="48"/>
    <n v="487"/>
    <x v="3360"/>
    <n v="648756.79937028512"/>
    <n v="2800.0228559998491"/>
    <n v="1363611.1308719264"/>
    <n v="1467.8733706399207"/>
    <n v="714854.33150164131"/>
    <x v="3360"/>
    <x v="3178"/>
    <m/>
  </r>
  <r>
    <x v="21"/>
    <x v="0"/>
    <s v="Low End"/>
    <x v="0"/>
    <x v="25"/>
    <n v="391"/>
    <x v="3361"/>
    <n v="390986.00642277871"/>
    <n v="2294.2006799998749"/>
    <n v="897032.46587995102"/>
    <n v="1294.2364691999292"/>
    <n v="506046.45945717231"/>
    <x v="3361"/>
    <x v="3179"/>
    <m/>
  </r>
  <r>
    <x v="21"/>
    <x v="0"/>
    <s v="High End"/>
    <x v="1"/>
    <x v="74"/>
    <n v="771"/>
    <x v="3362"/>
    <n v="1510046.8740235569"/>
    <n v="3963.6327639997821"/>
    <n v="3055960.8610438318"/>
    <n v="2005.0765071598898"/>
    <n v="1545913.9870202749"/>
    <x v="3362"/>
    <x v="3198"/>
    <m/>
  </r>
  <r>
    <x v="21"/>
    <x v="0"/>
    <s v="High End"/>
    <x v="1"/>
    <x v="93"/>
    <n v="653"/>
    <x v="3363"/>
    <n v="1122039.6722437791"/>
    <n v="3551.6810879998079"/>
    <n v="2319247.7504638745"/>
    <n v="1833.3967507199011"/>
    <n v="1197208.0782200955"/>
    <x v="3363"/>
    <x v="3199"/>
    <m/>
  </r>
  <r>
    <x v="21"/>
    <x v="0"/>
    <s v="High End"/>
    <x v="1"/>
    <x v="20"/>
    <n v="529"/>
    <x v="3364"/>
    <n v="776590.04067739798"/>
    <n v="3132.4006559998306"/>
    <n v="1657039.9470239105"/>
    <n v="1664.36655263991"/>
    <n v="880449.90634651249"/>
    <x v="3364"/>
    <x v="3184"/>
    <m/>
  </r>
  <r>
    <x v="21"/>
    <x v="0"/>
    <s v="High End"/>
    <x v="1"/>
    <x v="82"/>
    <n v="529"/>
    <x v="3365"/>
    <n v="781872.1387663472"/>
    <n v="3156.2637609998274"/>
    <n v="1669663.5295689087"/>
    <n v="1678.2445950899082"/>
    <n v="887791.39080256154"/>
    <x v="3365"/>
    <x v="3185"/>
    <m/>
  </r>
  <r>
    <x v="21"/>
    <x v="0"/>
    <s v="High End"/>
    <x v="1"/>
    <x v="52"/>
    <n v="441"/>
    <x v="3366"/>
    <n v="503062.15451307234"/>
    <n v="2593.1226099998576"/>
    <n v="1143567.0710099372"/>
    <n v="1452.3921008999203"/>
    <n v="640504.91649686487"/>
    <x v="3366"/>
    <x v="3200"/>
    <m/>
  </r>
  <r>
    <x v="21"/>
    <x v="0"/>
    <s v="High End"/>
    <x v="1"/>
    <x v="22"/>
    <n v="507"/>
    <x v="3367"/>
    <n v="544502.76040638029"/>
    <n v="2478.0249729998645"/>
    <n v="1256358.6613109312"/>
    <n v="1404.0550313699232"/>
    <n v="711855.90090455092"/>
    <x v="3367"/>
    <x v="3187"/>
    <m/>
  </r>
  <r>
    <x v="21"/>
    <x v="0"/>
    <s v="High End"/>
    <x v="1"/>
    <x v="5"/>
    <n v="497"/>
    <x v="3368"/>
    <n v="520758.31886453152"/>
    <n v="2435.2976079998666"/>
    <n v="1210342.9111759337"/>
    <n v="1387.4941495199239"/>
    <n v="689584.59231140208"/>
    <x v="3368"/>
    <x v="3201"/>
    <m/>
  </r>
  <r>
    <x v="21"/>
    <x v="0"/>
    <s v="High End"/>
    <x v="1"/>
    <x v="6"/>
    <n v="467"/>
    <x v="3369"/>
    <n v="473703.69726001401"/>
    <n v="2379.30165199987"/>
    <n v="1111133.8714839392"/>
    <n v="1364.9468398799258"/>
    <n v="637430.17422392522"/>
    <x v="3369"/>
    <x v="3202"/>
    <m/>
  </r>
  <r>
    <x v="21"/>
    <x v="0"/>
    <s v="Low End"/>
    <x v="3"/>
    <x v="24"/>
    <n v="884"/>
    <x v="3370"/>
    <n v="1685987.986895588"/>
    <n v="3498.3771919998089"/>
    <n v="3092565.4377278313"/>
    <n v="1591.150962479913"/>
    <n v="1406577.4508322433"/>
    <x v="3370"/>
    <x v="3203"/>
    <m/>
  </r>
  <r>
    <x v="21"/>
    <x v="0"/>
    <s v="Low End"/>
    <x v="3"/>
    <x v="55"/>
    <n v="505"/>
    <x v="3371"/>
    <n v="662359.55419301393"/>
    <n v="2660.0828309998547"/>
    <n v="1343341.8296549267"/>
    <n v="1348.4797533899261"/>
    <n v="680982.27546191274"/>
    <x v="3371"/>
    <x v="3204"/>
    <m/>
  </r>
  <r>
    <x v="21"/>
    <x v="0"/>
    <s v="Low End"/>
    <x v="3"/>
    <x v="29"/>
    <n v="455"/>
    <x v="3372"/>
    <n v="487283.60894847335"/>
    <n v="2325.2015699998728"/>
    <n v="1057966.714349942"/>
    <n v="1254.2485832999314"/>
    <n v="570683.1054014687"/>
    <x v="3372"/>
    <x v="3189"/>
    <m/>
  </r>
  <r>
    <x v="21"/>
    <x v="0"/>
    <s v="Low End"/>
    <x v="3"/>
    <x v="43"/>
    <n v="327"/>
    <x v="3373"/>
    <n v="229149.53883061762"/>
    <n v="1793.4435989999033"/>
    <n v="586456.05687296833"/>
    <n v="1092.6804833099413"/>
    <n v="357306.51804235071"/>
    <x v="3373"/>
    <x v="3205"/>
    <m/>
  </r>
  <r>
    <x v="21"/>
    <x v="0"/>
    <s v="High End"/>
    <x v="2"/>
    <x v="29"/>
    <n v="842"/>
    <x v="3374"/>
    <n v="1832194.5959701007"/>
    <n v="4497.1180099997564"/>
    <n v="3786573.3644197951"/>
    <n v="2321.1149268998743"/>
    <n v="1954378.7684496944"/>
    <x v="3374"/>
    <x v="3206"/>
    <m/>
  </r>
  <r>
    <x v="21"/>
    <x v="0"/>
    <s v="High End"/>
    <x v="2"/>
    <x v="90"/>
    <n v="725"/>
    <x v="3375"/>
    <n v="1280598.8679876802"/>
    <n v="3772.1021489997943"/>
    <n v="2734774.0580248507"/>
    <n v="2005.7588828098906"/>
    <n v="1454175.1900371704"/>
    <x v="3375"/>
    <x v="3207"/>
    <m/>
  </r>
  <r>
    <x v="21"/>
    <x v="0"/>
    <s v="High End"/>
    <x v="2"/>
    <x v="66"/>
    <n v="612"/>
    <x v="3376"/>
    <n v="942856.59554634849"/>
    <n v="3369.5366199998161"/>
    <n v="2062156.4114398875"/>
    <n v="1828.9212677999003"/>
    <n v="1119299.815893539"/>
    <x v="3376"/>
    <x v="3193"/>
    <m/>
  </r>
  <r>
    <x v="21"/>
    <x v="0"/>
    <s v="High End"/>
    <x v="2"/>
    <x v="34"/>
    <n v="392"/>
    <x v="3377"/>
    <n v="271429.81325598533"/>
    <n v="1849.0902999999003"/>
    <n v="724843.39759996091"/>
    <n v="1156.6673069999376"/>
    <n v="453413.58434397558"/>
    <x v="3377"/>
    <x v="3194"/>
    <m/>
  </r>
  <r>
    <x v="21"/>
    <x v="0"/>
    <s v="Low End"/>
    <x v="0"/>
    <x v="121"/>
    <n v="1134.0075030005059"/>
    <x v="3378"/>
    <n v="3279352.6916050636"/>
    <n v="4777.0593260449023"/>
    <n v="5417221.1180134593"/>
    <n v="1885.2330524725303"/>
    <n v="2137868.4264083956"/>
    <x v="3378"/>
    <x v="3208"/>
    <m/>
  </r>
  <r>
    <x v="21"/>
    <x v="0"/>
    <s v="Low End"/>
    <x v="0"/>
    <x v="80"/>
    <n v="1184.7432359415511"/>
    <x v="3379"/>
    <n v="4029717.6014228486"/>
    <n v="6548.034142539288"/>
    <n v="7757739.1590877557"/>
    <n v="3146.6915738093548"/>
    <n v="3728021.5576649071"/>
    <x v="3379"/>
    <x v="3209"/>
    <m/>
  </r>
  <r>
    <x v="21"/>
    <x v="0"/>
    <s v="Low End"/>
    <x v="0"/>
    <x v="87"/>
    <n v="847.14985852885172"/>
    <x v="3380"/>
    <n v="2165676.9083625232"/>
    <n v="5012.4474608547616"/>
    <n v="4246294.1573464135"/>
    <n v="2456.0202991676824"/>
    <n v="2080617.2489838903"/>
    <x v="3380"/>
    <x v="3210"/>
    <m/>
  </r>
  <r>
    <x v="21"/>
    <x v="0"/>
    <s v="Low End"/>
    <x v="0"/>
    <x v="62"/>
    <n v="1497.5283955792891"/>
    <x v="3381"/>
    <n v="4538866.5099674044"/>
    <n v="6471.6494625852902"/>
    <n v="9691478.8364569172"/>
    <n v="3440.7443235801402"/>
    <n v="5152612.3264895128"/>
    <x v="3381"/>
    <x v="3211"/>
    <m/>
  </r>
  <r>
    <x v="21"/>
    <x v="0"/>
    <s v="Low End"/>
    <x v="0"/>
    <x v="25"/>
    <n v="847.40705878158246"/>
    <x v="3382"/>
    <n v="1696962.933898404"/>
    <n v="5050.1813025483389"/>
    <n v="4279559.2839062288"/>
    <n v="3047.6455479626638"/>
    <n v="2582596.3500078246"/>
    <x v="3382"/>
    <x v="3212"/>
    <m/>
  </r>
  <r>
    <x v="21"/>
    <x v="0"/>
    <s v="Low End"/>
    <x v="0"/>
    <x v="0"/>
    <n v="553.97301195580178"/>
    <x v="3383"/>
    <n v="612414.29728010006"/>
    <n v="2929.1314570735826"/>
    <n v="1622659.7756895388"/>
    <n v="1823.6366332048688"/>
    <n v="1010245.4784094387"/>
    <x v="3383"/>
    <x v="3213"/>
    <m/>
  </r>
  <r>
    <x v="21"/>
    <x v="0"/>
    <s v="High End"/>
    <x v="1"/>
    <x v="119"/>
    <n v="654.95220142355538"/>
    <x v="3384"/>
    <n v="1309528.9465688514"/>
    <n v="3753.9427691783148"/>
    <n v="2458653.0806913748"/>
    <n v="1754.5160267037393"/>
    <n v="1149124.1341225235"/>
    <x v="3384"/>
    <x v="3214"/>
    <m/>
  </r>
  <r>
    <x v="21"/>
    <x v="1"/>
    <s v="High End"/>
    <x v="1"/>
    <x v="22"/>
    <n v="742.58743682542513"/>
    <x v="3385"/>
    <n v="1465733.5293664709"/>
    <n v="3940.4250235346976"/>
    <n v="2926110.1182293966"/>
    <n v="1966.6055691785771"/>
    <n v="1460376.5888629258"/>
    <x v="3385"/>
    <x v="3215"/>
    <m/>
  </r>
  <r>
    <x v="21"/>
    <x v="1"/>
    <s v="High End"/>
    <x v="1"/>
    <x v="5"/>
    <n v="785.47540760219408"/>
    <x v="3386"/>
    <n v="1756154.3088851827"/>
    <n v="4517.1441228119111"/>
    <n v="3548105.6210635412"/>
    <n v="2281.358900399714"/>
    <n v="1791951.3121783584"/>
    <x v="3386"/>
    <x v="3216"/>
    <m/>
  </r>
  <r>
    <x v="21"/>
    <x v="1"/>
    <s v="High End"/>
    <x v="1"/>
    <x v="6"/>
    <n v="597.15627879697513"/>
    <x v="3387"/>
    <n v="921771.47821404366"/>
    <n v="3147.9017251553837"/>
    <n v="1879789.2802123672"/>
    <n v="1604.2999730796373"/>
    <n v="958017.80199832353"/>
    <x v="3387"/>
    <x v="3217"/>
    <m/>
  </r>
  <r>
    <x v="21"/>
    <x v="1"/>
    <s v="High End"/>
    <x v="1"/>
    <x v="93"/>
    <n v="1050.970168921747"/>
    <x v="3388"/>
    <n v="2716911.6793207778"/>
    <n v="5738.1403253585322"/>
    <n v="6030614.3070387449"/>
    <n v="3152.9939913686535"/>
    <n v="3313702.6277179671"/>
    <x v="3388"/>
    <x v="3218"/>
    <m/>
  </r>
  <r>
    <x v="21"/>
    <x v="1"/>
    <s v="High End"/>
    <x v="1"/>
    <x v="20"/>
    <n v="1634.4719816184916"/>
    <x v="3389"/>
    <n v="4576965.5655535646"/>
    <n v="6351.3589844032585"/>
    <n v="10381118.305208003"/>
    <n v="3551.087326628282"/>
    <n v="5804152.7396544386"/>
    <x v="3389"/>
    <x v="3219"/>
    <m/>
  </r>
  <r>
    <x v="21"/>
    <x v="1"/>
    <s v="Low End"/>
    <x v="3"/>
    <x v="24"/>
    <n v="1424.9404271946967"/>
    <x v="3390"/>
    <n v="5857389.713414425"/>
    <n v="8129.92607287176"/>
    <n v="11584660.331339188"/>
    <n v="4019.3053047137792"/>
    <n v="5727270.6179247629"/>
    <x v="3390"/>
    <x v="3220"/>
    <m/>
  </r>
  <r>
    <x v="21"/>
    <x v="1"/>
    <s v="Low End"/>
    <x v="3"/>
    <x v="29"/>
    <n v="828.06617259920222"/>
    <x v="3391"/>
    <n v="1684597.5430269956"/>
    <n v="4939.4628140155128"/>
    <n v="4090202.0670979107"/>
    <n v="2905.0873030110697"/>
    <n v="2405604.5240709148"/>
    <x v="3391"/>
    <x v="3221"/>
    <m/>
  </r>
  <r>
    <x v="21"/>
    <x v="1"/>
    <s v="High End"/>
    <x v="2"/>
    <x v="66"/>
    <n v="802.06333478417412"/>
    <x v="3392"/>
    <n v="2167607.2057507527"/>
    <n v="4617.8796309908093"/>
    <n v="3703831.9364644"/>
    <n v="1915.3409264456996"/>
    <n v="1536224.7307136473"/>
    <x v="3392"/>
    <x v="3222"/>
    <m/>
  </r>
  <r>
    <x v="21"/>
    <x v="1"/>
    <s v="High End"/>
    <x v="2"/>
    <x v="66"/>
    <n v="692.2800443078421"/>
    <x v="3393"/>
    <n v="1454899.5122694133"/>
    <n v="4016.1316520479227"/>
    <n v="2780287.7980258632"/>
    <n v="1914.5262046107428"/>
    <n v="1325388.2857564499"/>
    <x v="3393"/>
    <x v="3223"/>
    <m/>
  </r>
  <r>
    <x v="21"/>
    <x v="1"/>
    <s v="High End"/>
    <x v="2"/>
    <x v="104"/>
    <n v="1188.2063032441067"/>
    <x v="3394"/>
    <n v="4281883.9528692281"/>
    <n v="7308.8619250520005"/>
    <n v="8684435.8088876437"/>
    <n v="3705.2082992644655"/>
    <n v="4402551.8560184157"/>
    <x v="3394"/>
    <x v="3224"/>
    <m/>
  </r>
  <r>
    <x v="21"/>
    <x v="1"/>
    <s v="High End"/>
    <x v="2"/>
    <x v="90"/>
    <n v="1190.0228936586907"/>
    <x v="3395"/>
    <n v="2841349.8839716366"/>
    <n v="5137.6575949868875"/>
    <n v="6113930.1578138452"/>
    <n v="2750.0145512165368"/>
    <n v="3272580.2738422086"/>
    <x v="3395"/>
    <x v="3225"/>
    <m/>
  </r>
  <r>
    <x v="21"/>
    <x v="1"/>
    <s v="High End"/>
    <x v="2"/>
    <x v="34"/>
    <n v="580.13100114806377"/>
    <x v="3396"/>
    <n v="821748.59776677878"/>
    <n v="3333.1891526815748"/>
    <n v="1933686.3601610283"/>
    <n v="1916.7011592101687"/>
    <n v="1111937.7623942494"/>
    <x v="3396"/>
    <x v="3226"/>
    <m/>
  </r>
  <r>
    <x v="21"/>
    <x v="1"/>
    <s v="High End"/>
    <x v="2"/>
    <x v="34"/>
    <n v="746.59913232845304"/>
    <x v="3397"/>
    <n v="1239616.563636774"/>
    <n v="4816.8559298328655"/>
    <n v="3596260.4577643811"/>
    <n v="3156.5049999158632"/>
    <n v="2356643.8941276073"/>
    <x v="3397"/>
    <x v="3227"/>
    <m/>
  </r>
  <r>
    <x v="21"/>
    <x v="1"/>
    <s v="Low End"/>
    <x v="0"/>
    <x v="80"/>
    <n v="1123.1795535955162"/>
    <x v="3398"/>
    <n v="4791936.5347023327"/>
    <n v="6852.8199704709277"/>
    <n v="7696947.2753039747"/>
    <n v="2586.4170437417042"/>
    <n v="2905010.7406016421"/>
    <x v="3398"/>
    <x v="3228"/>
    <m/>
  </r>
  <r>
    <x v="21"/>
    <x v="1"/>
    <s v="Low End"/>
    <x v="0"/>
    <x v="87"/>
    <n v="715.99959858192335"/>
    <x v="3399"/>
    <n v="1784266.3306993803"/>
    <n v="4015.4043148498595"/>
    <n v="2875027.8775766222"/>
    <n v="1523.4108357568293"/>
    <n v="1090761.5468772419"/>
    <x v="3399"/>
    <x v="3229"/>
    <m/>
  </r>
  <r>
    <x v="21"/>
    <x v="1"/>
    <s v="Low End"/>
    <x v="0"/>
    <x v="121"/>
    <n v="870.8135197197156"/>
    <x v="3400"/>
    <n v="2640140.9266255456"/>
    <n v="5067.3703113823403"/>
    <n v="4412734.5765780471"/>
    <n v="2035.5605532204381"/>
    <n v="1772593.6499525015"/>
    <x v="3400"/>
    <x v="3230"/>
    <m/>
  </r>
  <r>
    <x v="21"/>
    <x v="1"/>
    <s v="Low End"/>
    <x v="0"/>
    <x v="62"/>
    <n v="1552.3484910694904"/>
    <x v="3401"/>
    <n v="4228065.9162640227"/>
    <n v="5168.0802850036816"/>
    <n v="8022661.6321514472"/>
    <n v="2444.4225879158989"/>
    <n v="3794595.7158874245"/>
    <x v="3401"/>
    <x v="3231"/>
    <m/>
  </r>
  <r>
    <x v="21"/>
    <x v="1"/>
    <s v="Low End"/>
    <x v="0"/>
    <x v="0"/>
    <n v="492.71489328826851"/>
    <x v="3402"/>
    <n v="566277.09594779881"/>
    <n v="2869.8577097395869"/>
    <n v="1414021.6352068551"/>
    <n v="1720.5579754275334"/>
    <n v="847744.53925905633"/>
    <x v="3402"/>
    <x v="3232"/>
    <m/>
  </r>
  <r>
    <x v="21"/>
    <x v="1"/>
    <s v="Low End"/>
    <x v="0"/>
    <x v="25"/>
    <n v="898.69318311531572"/>
    <x v="3403"/>
    <n v="1927366.1755276227"/>
    <n v="5637.1361515077679"/>
    <n v="5066055.8316529365"/>
    <n v="3492.5041327731683"/>
    <n v="3138689.6561253136"/>
    <x v="3403"/>
    <x v="3233"/>
    <m/>
  </r>
  <r>
    <x v="21"/>
    <x v="1"/>
    <s v="High End"/>
    <x v="1"/>
    <x v="119"/>
    <n v="792.70612887177697"/>
    <x v="3404"/>
    <n v="2295904.7664254447"/>
    <n v="4615.5785584343366"/>
    <n v="3658797.41156006"/>
    <n v="1719.2911666702503"/>
    <n v="1362892.6451346152"/>
    <x v="3404"/>
    <x v="3234"/>
    <m/>
  </r>
  <r>
    <x v="21"/>
    <x v="1"/>
    <s v="High End"/>
    <x v="1"/>
    <x v="22"/>
    <n v="680.02090317881311"/>
    <x v="3405"/>
    <n v="1335594.2270627415"/>
    <n v="3878.6833413572135"/>
    <n v="2637585.748934349"/>
    <n v="1914.6345587103897"/>
    <n v="1301991.5218716075"/>
    <x v="3405"/>
    <x v="3235"/>
    <m/>
  </r>
  <r>
    <x v="21"/>
    <x v="1"/>
    <s v="High End"/>
    <x v="1"/>
    <x v="5"/>
    <n v="887.06231787329853"/>
    <x v="3406"/>
    <n v="2333966.636998984"/>
    <n v="5217.201320423761"/>
    <n v="4627982.6961067347"/>
    <n v="2586.0821871089911"/>
    <n v="2294016.0591077507"/>
    <x v="3406"/>
    <x v="3236"/>
    <m/>
  </r>
  <r>
    <x v="21"/>
    <x v="1"/>
    <s v="High End"/>
    <x v="1"/>
    <x v="6"/>
    <n v="910.4088529443485"/>
    <x v="3407"/>
    <n v="2170731.8634562497"/>
    <n v="5004.0622850375794"/>
    <n v="4555742.6049831379"/>
    <n v="2619.7139162405306"/>
    <n v="2385010.7415268882"/>
    <x v="3407"/>
    <x v="3237"/>
    <m/>
  </r>
  <r>
    <x v="21"/>
    <x v="1"/>
    <s v="High End"/>
    <x v="1"/>
    <x v="20"/>
    <n v="1153.0254710782585"/>
    <x v="3408"/>
    <n v="3205535.9831384914"/>
    <n v="5880.6602074998063"/>
    <n v="6780551.0060036341"/>
    <n v="3100.5516465494438"/>
    <n v="3575015.0228651427"/>
    <x v="3408"/>
    <x v="3238"/>
    <m/>
  </r>
  <r>
    <x v="21"/>
    <x v="1"/>
    <s v="High End"/>
    <x v="1"/>
    <x v="93"/>
    <n v="1046.226419628465"/>
    <x v="3409"/>
    <n v="2768497.6426690468"/>
    <n v="6128.5377217457808"/>
    <n v="6411838.0781800784"/>
    <n v="3482.3632505904898"/>
    <n v="3643340.4355110317"/>
    <x v="3409"/>
    <x v="3239"/>
    <m/>
  </r>
  <r>
    <x v="21"/>
    <x v="1"/>
    <s v="Low End"/>
    <x v="3"/>
    <x v="24"/>
    <n v="1190.3708615138289"/>
    <x v="3410"/>
    <n v="3936664.9189089783"/>
    <n v="6899.5710903801855"/>
    <n v="8213048.3829317698"/>
    <n v="3592.4799592157278"/>
    <n v="4276383.464022791"/>
    <x v="3410"/>
    <x v="3240"/>
    <m/>
  </r>
  <r>
    <x v="21"/>
    <x v="1"/>
    <s v="Low End"/>
    <x v="3"/>
    <x v="29"/>
    <n v="759.80861325154103"/>
    <x v="3411"/>
    <n v="1589982.3720955076"/>
    <n v="4563.4750074743533"/>
    <n v="3467367.6170371543"/>
    <n v="2470.8659683489564"/>
    <n v="1877385.2449416467"/>
    <x v="3411"/>
    <x v="3241"/>
    <m/>
  </r>
  <r>
    <x v="21"/>
    <x v="1"/>
    <s v="High End"/>
    <x v="2"/>
    <x v="66"/>
    <n v="661.54233102475723"/>
    <x v="3412"/>
    <n v="1458612.2855883392"/>
    <n v="3787.7397532794821"/>
    <n v="2505750.1856996473"/>
    <n v="1582.8736136797884"/>
    <n v="1047137.9001113081"/>
    <x v="3412"/>
    <x v="3242"/>
    <m/>
  </r>
  <r>
    <x v="21"/>
    <x v="1"/>
    <s v="High End"/>
    <x v="2"/>
    <x v="66"/>
    <n v="950.83687133321018"/>
    <x v="3413"/>
    <n v="2823918.6286114915"/>
    <n v="6048.2136491763722"/>
    <n v="5750864.5433376795"/>
    <n v="3078.283986423653"/>
    <n v="2926945.9147261879"/>
    <x v="3413"/>
    <x v="3243"/>
    <m/>
  </r>
  <r>
    <x v="21"/>
    <x v="1"/>
    <s v="High End"/>
    <x v="2"/>
    <x v="104"/>
    <n v="1274.745402715324"/>
    <x v="3414"/>
    <n v="3837920.3693083441"/>
    <n v="6983.4450306274784"/>
    <n v="8902114.4479075521"/>
    <n v="3972.7102116328592"/>
    <n v="5064194.078599208"/>
    <x v="3414"/>
    <x v="3244"/>
    <m/>
  </r>
  <r>
    <x v="21"/>
    <x v="1"/>
    <s v="High End"/>
    <x v="2"/>
    <x v="34"/>
    <n v="862.18493825266023"/>
    <x v="3415"/>
    <n v="1871864.918388359"/>
    <n v="5604.6761851955289"/>
    <n v="4832267.3906589625"/>
    <n v="3433.6049505460833"/>
    <n v="2960402.4722706033"/>
    <x v="3415"/>
    <x v="3245"/>
    <m/>
  </r>
  <r>
    <x v="21"/>
    <x v="1"/>
    <s v="High End"/>
    <x v="2"/>
    <x v="90"/>
    <n v="1311.5515141274341"/>
    <x v="3416"/>
    <n v="3763112.3794153105"/>
    <n v="7610.0961585425521"/>
    <n v="9981033.1393918544"/>
    <n v="4740.8894679316363"/>
    <n v="6217920.7599765435"/>
    <x v="3416"/>
    <x v="3246"/>
    <m/>
  </r>
  <r>
    <x v="21"/>
    <x v="2"/>
    <s v="High End"/>
    <x v="2"/>
    <x v="34"/>
    <n v="743.99928123282973"/>
    <x v="3417"/>
    <n v="1097735.4213049207"/>
    <n v="4100.9809065640275"/>
    <n v="3051126.8468331951"/>
    <n v="2625.5286460646098"/>
    <n v="1953391.4255282744"/>
    <x v="3417"/>
    <x v="3247"/>
    <m/>
  </r>
  <r>
    <x v="21"/>
    <x v="2"/>
    <s v="Low End"/>
    <x v="0"/>
    <x v="87"/>
    <n v="703.99263588881263"/>
    <x v="3418"/>
    <n v="1738153.4223632691"/>
    <n v="3956.9615352850851"/>
    <n v="2785671.7813359899"/>
    <n v="1487.9677791660365"/>
    <n v="1047518.3589727208"/>
    <x v="3418"/>
    <x v="3248"/>
    <m/>
  </r>
  <r>
    <x v="21"/>
    <x v="2"/>
    <s v="Low End"/>
    <x v="0"/>
    <x v="62"/>
    <n v="1292.2864968035583"/>
    <x v="3419"/>
    <n v="4251085.3992933203"/>
    <n v="5340.7485571499601"/>
    <n v="6901777.2432279801"/>
    <n v="2051.1642352458894"/>
    <n v="2650691.8439346598"/>
    <x v="3419"/>
    <x v="3249"/>
    <m/>
  </r>
  <r>
    <x v="21"/>
    <x v="2"/>
    <s v="Low End"/>
    <x v="0"/>
    <x v="25"/>
    <n v="558.89582262566694"/>
    <x v="3420"/>
    <n v="1132382.8658165149"/>
    <n v="3451.3255289743956"/>
    <n v="1928931.42066511"/>
    <n v="1425.2183011611116"/>
    <n v="796548.55484859506"/>
    <x v="3420"/>
    <x v="3250"/>
    <m/>
  </r>
  <r>
    <x v="21"/>
    <x v="2"/>
    <s v="Low End"/>
    <x v="0"/>
    <x v="121"/>
    <n v="1187.5030378003187"/>
    <x v="3421"/>
    <n v="4129737.8857021495"/>
    <n v="6677.9125395845513"/>
    <n v="7930041.4269214952"/>
    <n v="3200.2474269530044"/>
    <n v="3800303.5412193458"/>
    <x v="3421"/>
    <x v="3251"/>
    <m/>
  </r>
  <r>
    <x v="21"/>
    <x v="2"/>
    <s v="Low End"/>
    <x v="0"/>
    <x v="80"/>
    <n v="1247.5796602173405"/>
    <x v="3422"/>
    <n v="4990501.8291153759"/>
    <n v="8210.7188244094032"/>
    <n v="10243525.801096804"/>
    <n v="4210.5719895002949"/>
    <n v="5253023.9719814286"/>
    <x v="3422"/>
    <x v="3252"/>
    <m/>
  </r>
  <r>
    <x v="21"/>
    <x v="2"/>
    <s v="Low End"/>
    <x v="0"/>
    <x v="0"/>
    <n v="598.52140587409474"/>
    <x v="3423"/>
    <n v="823379.79700342647"/>
    <n v="3480.7812029270285"/>
    <n v="2083322.0591160078"/>
    <n v="2105.0913964765086"/>
    <n v="1259942.2621125812"/>
    <x v="3423"/>
    <x v="3253"/>
    <m/>
  </r>
  <r>
    <x v="21"/>
    <x v="2"/>
    <s v="High End"/>
    <x v="1"/>
    <x v="22"/>
    <n v="615.3964583850302"/>
    <x v="3424"/>
    <n v="1221784.4180407093"/>
    <n v="3590.6513145591289"/>
    <n v="2209674.1022752412"/>
    <n v="1605.289843277659"/>
    <n v="987889.68423453183"/>
    <x v="3424"/>
    <x v="3254"/>
    <m/>
  </r>
  <r>
    <x v="21"/>
    <x v="2"/>
    <s v="High End"/>
    <x v="1"/>
    <x v="6"/>
    <n v="721.5210089525591"/>
    <x v="3425"/>
    <n v="1574596.9024635442"/>
    <n v="4165.2793440552623"/>
    <n v="3005336.5548920063"/>
    <n v="1982.9494008850616"/>
    <n v="1430739.6524284622"/>
    <x v="3425"/>
    <x v="3255"/>
    <m/>
  </r>
  <r>
    <x v="21"/>
    <x v="2"/>
    <s v="High End"/>
    <x v="1"/>
    <x v="20"/>
    <n v="1296.5599759397567"/>
    <x v="3426"/>
    <n v="5013059.6022156766"/>
    <n v="7515.1646679189525"/>
    <n v="9743861.7210203074"/>
    <n v="3648.7337312535101"/>
    <n v="4730802.1188046308"/>
    <x v="3426"/>
    <x v="3256"/>
    <m/>
  </r>
  <r>
    <x v="21"/>
    <x v="2"/>
    <s v="High End"/>
    <x v="1"/>
    <x v="5"/>
    <n v="623.62997354241702"/>
    <x v="3427"/>
    <n v="1186780.7524719704"/>
    <n v="3729.1810085637044"/>
    <n v="2325629.0537054669"/>
    <n v="1826.1603026622906"/>
    <n v="1138848.3012334965"/>
    <x v="3427"/>
    <x v="3257"/>
    <m/>
  </r>
  <r>
    <x v="21"/>
    <x v="2"/>
    <s v="High End"/>
    <x v="1"/>
    <x v="119"/>
    <n v="1026.0750889976125"/>
    <x v="3428"/>
    <n v="3132679.8885872089"/>
    <n v="6584.449933383522"/>
    <n v="6756140.0513968207"/>
    <n v="3531.3791375146066"/>
    <n v="3623460.1628096118"/>
    <x v="3428"/>
    <x v="3258"/>
    <m/>
  </r>
  <r>
    <x v="21"/>
    <x v="2"/>
    <s v="High End"/>
    <x v="1"/>
    <x v="93"/>
    <n v="1275.3348066249682"/>
    <x v="3429"/>
    <n v="3315685.3309158781"/>
    <n v="6301.9212207172723"/>
    <n v="8037059.4813892459"/>
    <n v="3702.0664110689177"/>
    <n v="4721374.1504733674"/>
    <x v="3429"/>
    <x v="3259"/>
    <m/>
  </r>
  <r>
    <x v="21"/>
    <x v="2"/>
    <s v="Low End"/>
    <x v="3"/>
    <x v="24"/>
    <n v="896.54740312680894"/>
    <x v="3430"/>
    <n v="2589519.0169860246"/>
    <n v="4810.4228934755092"/>
    <n v="4312772.1530872183"/>
    <n v="1922.0993001498373"/>
    <n v="1723253.1361011937"/>
    <x v="3430"/>
    <x v="3260"/>
    <m/>
  </r>
  <r>
    <x v="21"/>
    <x v="2"/>
    <s v="Low End"/>
    <x v="3"/>
    <x v="29"/>
    <n v="768.90003240681915"/>
    <x v="3431"/>
    <n v="1487132.8815218708"/>
    <n v="4917.4626695765992"/>
    <n v="3781037.2059967704"/>
    <n v="2983.358340218163"/>
    <n v="2293904.3244748996"/>
    <x v="3431"/>
    <x v="3261"/>
    <m/>
  </r>
  <r>
    <x v="21"/>
    <x v="2"/>
    <s v="High End"/>
    <x v="2"/>
    <x v="66"/>
    <n v="1146.1046585043919"/>
    <x v="3432"/>
    <n v="4765136.1052789642"/>
    <n v="7657.3061518379382"/>
    <n v="8776074.2522157989"/>
    <n v="3499.6264234462715"/>
    <n v="4010938.1469368348"/>
    <x v="3432"/>
    <x v="3262"/>
    <m/>
  </r>
  <r>
    <x v="21"/>
    <x v="2"/>
    <s v="High End"/>
    <x v="2"/>
    <x v="66"/>
    <n v="1024.8315231105435"/>
    <x v="3433"/>
    <n v="2848065.3708455302"/>
    <n v="6416.2956199791315"/>
    <n v="6575622.0129507221"/>
    <n v="3637.2384709551125"/>
    <n v="3727556.6421051919"/>
    <x v="3433"/>
    <x v="3263"/>
    <m/>
  </r>
  <r>
    <x v="21"/>
    <x v="2"/>
    <s v="High End"/>
    <x v="2"/>
    <x v="104"/>
    <n v="1381.300895759327"/>
    <x v="3434"/>
    <n v="4460827.3867798941"/>
    <n v="7707.8565112968217"/>
    <n v="10646869.103438661"/>
    <n v="4478.4172193403119"/>
    <n v="6186041.7166587664"/>
    <x v="3434"/>
    <x v="3264"/>
    <m/>
  </r>
  <r>
    <x v="21"/>
    <x v="2"/>
    <s v="High End"/>
    <x v="2"/>
    <x v="90"/>
    <n v="929.11612392324855"/>
    <x v="3435"/>
    <n v="2079286.3075420535"/>
    <n v="5363.8289811605691"/>
    <n v="4983619.9923630953"/>
    <n v="3125.9103249196869"/>
    <n v="2904333.6848210418"/>
    <x v="3435"/>
    <x v="3265"/>
    <m/>
  </r>
  <r>
    <x v="21"/>
    <x v="2"/>
    <s v="High End"/>
    <x v="2"/>
    <x v="34"/>
    <n v="703.04138188254728"/>
    <x v="3436"/>
    <n v="1166226.0219252524"/>
    <n v="4282.2957162869661"/>
    <n v="3010631.0980081013"/>
    <n v="2623.4658778464081"/>
    <n v="1844405.0760828489"/>
    <x v="3436"/>
    <x v="3266"/>
    <m/>
  </r>
  <r>
    <x v="21"/>
    <x v="2"/>
    <s v="High End"/>
    <x v="2"/>
    <x v="34"/>
    <n v="528.8058861154833"/>
    <x v="3437"/>
    <n v="523314.85743399372"/>
    <n v="2585.6393887067979"/>
    <n v="1367301.3281201948"/>
    <n v="1596.0232154108194"/>
    <n v="843986.47068620112"/>
    <x v="3437"/>
    <x v="3267"/>
    <m/>
  </r>
  <r>
    <x v="21"/>
    <x v="2"/>
    <s v="Low End"/>
    <x v="0"/>
    <x v="87"/>
    <n v="974.22567848594417"/>
    <x v="3438"/>
    <n v="3390456.2335385699"/>
    <n v="6112.187259475133"/>
    <n v="5954649.7798953056"/>
    <n v="2632.0323955551853"/>
    <n v="2564193.5463567358"/>
    <x v="3438"/>
    <x v="3268"/>
    <m/>
  </r>
  <r>
    <x v="21"/>
    <x v="2"/>
    <s v="Low End"/>
    <x v="0"/>
    <x v="121"/>
    <n v="1086.4465414595211"/>
    <x v="3439"/>
    <n v="3549557.4862619126"/>
    <n v="6450.1282140855983"/>
    <n v="7007719.4901637761"/>
    <n v="3183.0024505910837"/>
    <n v="3458162.0039018635"/>
    <x v="3439"/>
    <x v="3269"/>
    <m/>
  </r>
  <r>
    <x v="21"/>
    <x v="2"/>
    <s v="Low End"/>
    <x v="0"/>
    <x v="62"/>
    <n v="1648.1795362769979"/>
    <x v="3440"/>
    <n v="7263281.3605674151"/>
    <n v="8739.8624124865328"/>
    <n v="14404862.378136817"/>
    <n v="4333.0115805837595"/>
    <n v="7141581.0175694022"/>
    <x v="3440"/>
    <x v="3270"/>
    <m/>
  </r>
  <r>
    <x v="21"/>
    <x v="2"/>
    <s v="Low End"/>
    <x v="0"/>
    <x v="80"/>
    <n v="1200.7894493726546"/>
    <x v="3441"/>
    <n v="4013540.2622463568"/>
    <n v="6693.7760123656317"/>
    <n v="8037815.6121124104"/>
    <n v="3351.3580186505742"/>
    <n v="4024275.3498660536"/>
    <x v="3441"/>
    <x v="3271"/>
    <m/>
  </r>
  <r>
    <x v="21"/>
    <x v="2"/>
    <s v="Low End"/>
    <x v="0"/>
    <x v="0"/>
    <n v="934.17386791377817"/>
    <x v="3442"/>
    <n v="2064704.7937305188"/>
    <n v="5462.4874909562095"/>
    <n v="5102913.0678571919"/>
    <n v="3252.2942232495543"/>
    <n v="3038208.2741266731"/>
    <x v="3442"/>
    <x v="3272"/>
    <m/>
  </r>
  <r>
    <x v="21"/>
    <x v="2"/>
    <s v="Low End"/>
    <x v="0"/>
    <x v="25"/>
    <n v="763.99044094089004"/>
    <x v="3443"/>
    <n v="1402550.4143886005"/>
    <n v="4545.4645472095954"/>
    <n v="3472691.4637038419"/>
    <n v="2709.642605954291"/>
    <n v="2070141.0493152414"/>
    <x v="3443"/>
    <x v="3273"/>
    <m/>
  </r>
  <r>
    <x v="21"/>
    <x v="2"/>
    <s v="High End"/>
    <x v="1"/>
    <x v="6"/>
    <n v="739.86829551188293"/>
    <x v="3444"/>
    <n v="1857688.2915701903"/>
    <n v="4632.2613221564206"/>
    <n v="3427263.2887894921"/>
    <n v="2121.4248626958406"/>
    <n v="1569574.9972193018"/>
    <x v="3444"/>
    <x v="3274"/>
    <m/>
  </r>
  <r>
    <x v="21"/>
    <x v="3"/>
    <s v="High End"/>
    <x v="1"/>
    <x v="22"/>
    <n v="685.53419564598039"/>
    <x v="3445"/>
    <n v="1518264.9988803279"/>
    <n v="4425.1076241374958"/>
    <n v="3033562.5957599934"/>
    <n v="2210.3895130304877"/>
    <n v="1515297.5968796655"/>
    <x v="3445"/>
    <x v="3275"/>
    <m/>
  </r>
  <r>
    <x v="21"/>
    <x v="3"/>
    <s v="High End"/>
    <x v="1"/>
    <x v="93"/>
    <n v="915.83661763802945"/>
    <x v="3446"/>
    <n v="2513410.7642944576"/>
    <n v="5682.4957591002212"/>
    <n v="5204237.695756793"/>
    <n v="2938.1080420239805"/>
    <n v="2690826.9314623354"/>
    <x v="3446"/>
    <x v="3276"/>
    <m/>
  </r>
  <r>
    <x v="21"/>
    <x v="3"/>
    <s v="High End"/>
    <x v="1"/>
    <x v="119"/>
    <n v="915.62320664963556"/>
    <x v="3447"/>
    <n v="2554815.3417399018"/>
    <n v="5853.6433257371209"/>
    <n v="5359731.6724946601"/>
    <n v="3063.3958492798042"/>
    <n v="2804916.3307547583"/>
    <x v="3447"/>
    <x v="3277"/>
    <m/>
  </r>
  <r>
    <x v="21"/>
    <x v="3"/>
    <s v="High End"/>
    <x v="1"/>
    <x v="20"/>
    <n v="1374.5491146830232"/>
    <x v="3448"/>
    <n v="3620757.9317660378"/>
    <n v="5651.0037195062141"/>
    <n v="7767582.1597177377"/>
    <n v="3016.8614447130722"/>
    <n v="4146824.2279516999"/>
    <x v="3448"/>
    <x v="3278"/>
    <m/>
  </r>
  <r>
    <x v="21"/>
    <x v="3"/>
    <s v="High End"/>
    <x v="1"/>
    <x v="5"/>
    <n v="816.13470906083342"/>
    <x v="3449"/>
    <n v="1647426.9605348348"/>
    <n v="4848.3491668859833"/>
    <n v="3956906.0367418262"/>
    <n v="2829.7768132721903"/>
    <n v="2309479.0762069914"/>
    <x v="3449"/>
    <x v="3279"/>
    <m/>
  </r>
  <r>
    <x v="21"/>
    <x v="3"/>
    <s v="Low End"/>
    <x v="3"/>
    <x v="24"/>
    <n v="1110.8106164683238"/>
    <x v="3450"/>
    <n v="3188142.7165682139"/>
    <n v="5256.927704283321"/>
    <n v="5839451.1039243657"/>
    <n v="2386.8230534072841"/>
    <n v="2651308.3873561518"/>
    <x v="3450"/>
    <x v="3280"/>
    <m/>
  </r>
  <r>
    <x v="21"/>
    <x v="3"/>
    <s v="Low End"/>
    <x v="3"/>
    <x v="29"/>
    <n v="867.93864181564959"/>
    <x v="3451"/>
    <n v="1822213.3553142895"/>
    <n v="5235.0672985235324"/>
    <n v="4543717.2008940363"/>
    <n v="3135.5947465210279"/>
    <n v="2721503.8455797471"/>
    <x v="3451"/>
    <x v="3281"/>
    <m/>
  </r>
  <r>
    <x v="21"/>
    <x v="3"/>
    <s v="High End"/>
    <x v="2"/>
    <x v="66"/>
    <n v="967.63672934196234"/>
    <x v="3452"/>
    <n v="3296491.0309576257"/>
    <n v="5797.3170473539631"/>
    <n v="5609696.9066599905"/>
    <n v="2390.5726245793212"/>
    <n v="2313205.8757023648"/>
    <x v="3452"/>
    <x v="3282"/>
    <m/>
  </r>
  <r>
    <x v="21"/>
    <x v="3"/>
    <s v="High End"/>
    <x v="2"/>
    <x v="66"/>
    <n v="980.29101913573436"/>
    <x v="3453"/>
    <n v="3169914.1794086061"/>
    <n v="6391.6660730548356"/>
    <n v="6265692.8487302223"/>
    <n v="3158.020025574634"/>
    <n v="3095778.6693216162"/>
    <x v="3453"/>
    <x v="3283"/>
    <m/>
  </r>
  <r>
    <x v="21"/>
    <x v="3"/>
    <s v="High End"/>
    <x v="2"/>
    <x v="34"/>
    <n v="546.02326426272566"/>
    <x v="3454"/>
    <n v="825202.31025129219"/>
    <n v="3016.7606585171079"/>
    <n v="1647221.502262881"/>
    <n v="1505.4655100117941"/>
    <n v="822019.19201158884"/>
    <x v="3454"/>
    <x v="3284"/>
    <m/>
  </r>
  <r>
    <x v="21"/>
    <x v="3"/>
    <s v="High End"/>
    <x v="2"/>
    <x v="104"/>
    <n v="1130.6205836827198"/>
    <x v="3455"/>
    <n v="4154972.3533151043"/>
    <n v="7624.4301335217115"/>
    <n v="8620337.6478104349"/>
    <n v="3949.4816907989557"/>
    <n v="4465365.2944953311"/>
    <x v="3455"/>
    <x v="3285"/>
    <m/>
  </r>
  <r>
    <x v="21"/>
    <x v="3"/>
    <s v="High End"/>
    <x v="2"/>
    <x v="34"/>
    <n v="464.72049553530667"/>
    <x v="3456"/>
    <n v="504856.7011829486"/>
    <n v="2663.3994863591279"/>
    <n v="1237736.3291092953"/>
    <n v="1577.0331521146925"/>
    <n v="732879.62792634661"/>
    <x v="3456"/>
    <x v="3286"/>
    <m/>
  </r>
  <r>
    <x v="21"/>
    <x v="3"/>
    <s v="High End"/>
    <x v="2"/>
    <x v="90"/>
    <n v="886.24288824732582"/>
    <x v="3457"/>
    <n v="2071184.2752013507"/>
    <n v="5993.5378829797382"/>
    <n v="5311730.3242317261"/>
    <n v="3656.4987905731195"/>
    <n v="3240546.0490303757"/>
    <x v="3457"/>
    <x v="3287"/>
    <m/>
  </r>
  <r>
    <x v="21"/>
    <x v="3"/>
    <s v="Low End"/>
    <x v="0"/>
    <x v="87"/>
    <n v="1261.6482463345387"/>
    <x v="3458"/>
    <n v="5147633.840010534"/>
    <n v="7788.9624954017927"/>
    <n v="9826930.8730891645"/>
    <n v="3708.8761044715689"/>
    <n v="4679297.0330786305"/>
    <x v="3458"/>
    <x v="3288"/>
    <m/>
  </r>
  <r>
    <x v="21"/>
    <x v="3"/>
    <s v="Low End"/>
    <x v="0"/>
    <x v="121"/>
    <n v="1185.0911956054731"/>
    <x v="3459"/>
    <n v="4539161.348065312"/>
    <n v="8219.3697277651263"/>
    <n v="9740702.6978006046"/>
    <n v="4389.1485895967544"/>
    <n v="5201541.3497352926"/>
    <x v="3459"/>
    <x v="3289"/>
    <m/>
  </r>
  <r>
    <x v="21"/>
    <x v="3"/>
    <s v="Low End"/>
    <x v="0"/>
    <x v="62"/>
    <n v="1912.9974899046979"/>
    <x v="3460"/>
    <n v="9883252.5998891778"/>
    <n v="11137.146009947481"/>
    <n v="21305332.361731652"/>
    <n v="5970.7761364660764"/>
    <n v="11422079.761842474"/>
    <x v="3460"/>
    <x v="3290"/>
    <m/>
  </r>
  <r>
    <x v="21"/>
    <x v="3"/>
    <s v="Low End"/>
    <x v="0"/>
    <x v="80"/>
    <n v="1310.8683943099202"/>
    <x v="3461"/>
    <n v="5136907.6759782936"/>
    <n v="8530.3186729365461"/>
    <n v="11182125.14174426"/>
    <n v="4611.6127995811103"/>
    <n v="6045217.4657659661"/>
    <x v="3461"/>
    <x v="3291"/>
    <m/>
  </r>
  <r>
    <x v="21"/>
    <x v="3"/>
    <s v="Low End"/>
    <x v="0"/>
    <x v="0"/>
    <n v="997.59125470515608"/>
    <x v="3462"/>
    <n v="2585055.8695434388"/>
    <n v="6961.2892057735226"/>
    <n v="6944521.2331530675"/>
    <n v="4369.9915602188139"/>
    <n v="4359465.3636096288"/>
    <x v="3462"/>
    <x v="3292"/>
    <m/>
  </r>
  <r>
    <x v="21"/>
    <x v="3"/>
    <s v="Low End"/>
    <x v="0"/>
    <x v="25"/>
    <n v="830.38948503497909"/>
    <x v="3463"/>
    <n v="1787269.4199943235"/>
    <n v="5792.5271069867604"/>
    <n v="4810053.6014218936"/>
    <n v="3640.2004552119765"/>
    <n v="3022784.1814275701"/>
    <x v="3463"/>
    <x v="3293"/>
    <m/>
  </r>
  <r>
    <x v="21"/>
    <x v="3"/>
    <s v="High End"/>
    <x v="1"/>
    <x v="6"/>
    <n v="1003.8551250630712"/>
    <x v="3464"/>
    <n v="2955007.2296119248"/>
    <n v="5903.0206839342645"/>
    <n v="5925777.5669207275"/>
    <n v="2959.3616281255245"/>
    <n v="2970770.3373088026"/>
    <x v="3464"/>
    <x v="3294"/>
    <m/>
  </r>
  <r>
    <x v="21"/>
    <x v="3"/>
    <s v="High End"/>
    <x v="1"/>
    <x v="22"/>
    <n v="944.08761521057852"/>
    <x v="3465"/>
    <n v="2451396.2720397236"/>
    <n v="5639.2165751643843"/>
    <n v="5323914.5281029092"/>
    <n v="3042.6394857668706"/>
    <n v="2872518.2560631856"/>
    <x v="3465"/>
    <x v="3295"/>
    <m/>
  </r>
  <r>
    <x v="21"/>
    <x v="3"/>
    <s v="High End"/>
    <x v="1"/>
    <x v="93"/>
    <n v="1197.4202794018324"/>
    <x v="3466"/>
    <n v="3853383.1073652687"/>
    <n v="7242.7151676376097"/>
    <n v="8672574.0196605157"/>
    <n v="4024.6444754574054"/>
    <n v="4819190.9122952465"/>
    <x v="3466"/>
    <x v="3296"/>
    <m/>
  </r>
  <r>
    <x v="21"/>
    <x v="3"/>
    <s v="High End"/>
    <x v="1"/>
    <x v="119"/>
    <n v="1197.1855273145993"/>
    <x v="3467"/>
    <n v="3916990.8303082273"/>
    <n v="7460.8241161801679"/>
    <n v="8931990.6537306346"/>
    <n v="4188.9913543070688"/>
    <n v="5014999.8234224077"/>
    <x v="3467"/>
    <x v="3297"/>
    <m/>
  </r>
  <r>
    <x v="21"/>
    <x v="3"/>
    <s v="High End"/>
    <x v="1"/>
    <x v="20"/>
    <n v="1512.0040261513257"/>
    <x v="3468"/>
    <n v="4669530.6110653151"/>
    <n v="7201.4312121066278"/>
    <n v="10888592.986757042"/>
    <n v="4113.1255394351083"/>
    <n v="6219062.3756917268"/>
    <x v="3468"/>
    <x v="3298"/>
    <m/>
  </r>
  <r>
    <x v="21"/>
    <x v="3"/>
    <s v="High End"/>
    <x v="1"/>
    <x v="5"/>
    <n v="887.74817996691684"/>
    <x v="3469"/>
    <n v="2100872.8979815845"/>
    <n v="6178.3389280543925"/>
    <n v="5484809.1385990391"/>
    <n v="3811.8199698742965"/>
    <n v="3383936.2406174545"/>
    <x v="3469"/>
    <x v="3299"/>
    <m/>
  </r>
  <r>
    <x v="21"/>
    <x v="4"/>
    <s v="Low End"/>
    <x v="3"/>
    <x v="24"/>
    <n v="1221.8916781151563"/>
    <x v="3470"/>
    <n v="4111638.4299273426"/>
    <n v="6699.2880911131397"/>
    <n v="8185804.3678271165"/>
    <n v="3334.3102427740791"/>
    <n v="4074165.9378997739"/>
    <x v="3470"/>
    <x v="3300"/>
    <m/>
  </r>
  <r>
    <x v="21"/>
    <x v="4"/>
    <s v="Low End"/>
    <x v="3"/>
    <x v="29"/>
    <n v="1144.7325059972145"/>
    <x v="3471"/>
    <n v="2817598.0011710702"/>
    <n v="6671.1277264146165"/>
    <n v="7636656.7600861043"/>
    <n v="4209.7684250845941"/>
    <n v="4819058.7589150341"/>
    <x v="3471"/>
    <x v="3301"/>
    <m/>
  </r>
  <r>
    <x v="21"/>
    <x v="4"/>
    <s v="High End"/>
    <x v="2"/>
    <x v="66"/>
    <n v="1254.4004022761587"/>
    <x v="3472"/>
    <n v="5010269.3317088876"/>
    <n v="7387.9603983832612"/>
    <n v="9267460.4957322925"/>
    <n v="3393.8056431571331"/>
    <n v="4257191.1640234049"/>
    <x v="3472"/>
    <x v="3302"/>
    <m/>
  </r>
  <r>
    <x v="21"/>
    <x v="4"/>
    <s v="High End"/>
    <x v="2"/>
    <x v="66"/>
    <n v="1048.320121049308"/>
    <x v="3473"/>
    <n v="3974385.8002151274"/>
    <n v="8145.3522539716423"/>
    <n v="8538936.6608728059"/>
    <n v="4354.1574458084669"/>
    <n v="4564550.8606576789"/>
    <x v="3473"/>
    <x v="3303"/>
    <m/>
  </r>
  <r>
    <x v="21"/>
    <x v="4"/>
    <s v="High End"/>
    <x v="2"/>
    <x v="34"/>
    <n v="590.62559068899827"/>
    <x v="3474"/>
    <n v="1046541.1784864079"/>
    <n v="3844.5702535331866"/>
    <n v="2270701.5769383903"/>
    <n v="2072.6504536045072"/>
    <n v="1224160.3984519825"/>
    <x v="3474"/>
    <x v="3304"/>
    <m/>
  </r>
  <r>
    <x v="21"/>
    <x v="4"/>
    <s v="High End"/>
    <x v="2"/>
    <x v="104"/>
    <n v="1433.6826420509919"/>
    <x v="3475"/>
    <n v="6177721.980913233"/>
    <n v="9717.2559854513675"/>
    <n v="13931461.234707732"/>
    <n v="5408.2675107945688"/>
    <n v="7753739.2537944987"/>
    <x v="3475"/>
    <x v="3305"/>
    <m/>
  </r>
  <r>
    <x v="21"/>
    <x v="4"/>
    <s v="High End"/>
    <x v="2"/>
    <x v="34"/>
    <n v="501.19254508883739"/>
    <x v="3476"/>
    <n v="638495.85602355993"/>
    <n v="3394.889680153407"/>
    <n v="1701493.3990919152"/>
    <n v="2120.9364614151173"/>
    <n v="1062997.5430683554"/>
    <x v="3476"/>
    <x v="3306"/>
    <m/>
  </r>
  <r>
    <x v="21"/>
    <x v="4"/>
    <s v="High End"/>
    <x v="2"/>
    <x v="90"/>
    <n v="1164.8671770720584"/>
    <x v="3477"/>
    <n v="3191678.6397521207"/>
    <n v="7637.8688930829385"/>
    <n v="8897102.7763320096"/>
    <n v="4897.9181909140134"/>
    <n v="5705424.1365798889"/>
    <x v="3477"/>
    <x v="3307"/>
    <m/>
  </r>
  <r>
    <x v="21"/>
    <x v="4"/>
    <s v="Low End"/>
    <x v="0"/>
    <x v="22"/>
    <n v="493"/>
    <x v="3478"/>
    <n v="392070.79408003023"/>
    <n v="1640.6378399399998"/>
    <n v="808834.45509041985"/>
    <n v="845.36239555859981"/>
    <n v="416763.66101038962"/>
    <x v="3478"/>
    <x v="3308"/>
    <m/>
  </r>
  <r>
    <x v="21"/>
    <x v="4"/>
    <s v="Low End"/>
    <x v="0"/>
    <x v="140"/>
    <n v="234"/>
    <x v="3479"/>
    <n v="66906.469213365592"/>
    <n v="534.73576163999996"/>
    <n v="125128.16822375999"/>
    <n v="248.81067953159999"/>
    <n v="58221.699010394397"/>
    <x v="3479"/>
    <x v="3309"/>
    <m/>
  </r>
  <r>
    <x v="21"/>
    <x v="4"/>
    <s v="Low End"/>
    <x v="0"/>
    <x v="127"/>
    <n v="222"/>
    <x v="3480"/>
    <n v="59887.075269574794"/>
    <n v="517.22791713999993"/>
    <n v="114824.59760507998"/>
    <n v="247.46631682659995"/>
    <n v="54937.522335505186"/>
    <x v="3480"/>
    <x v="3310"/>
    <m/>
  </r>
  <r>
    <x v="21"/>
    <x v="4"/>
    <s v="Low End"/>
    <x v="0"/>
    <x v="125"/>
    <n v="189"/>
    <x v="3481"/>
    <n v="43768.893027207458"/>
    <n v="482.17176963999844"/>
    <n v="91130.464461959709"/>
    <n v="250.59032505159919"/>
    <n v="47361.571434752252"/>
    <x v="3481"/>
    <x v="3311"/>
    <m/>
  </r>
  <r>
    <x v="21"/>
    <x v="4"/>
    <s v="Low End"/>
    <x v="0"/>
    <x v="155"/>
    <n v="171"/>
    <x v="3482"/>
    <n v="35341.941889377784"/>
    <n v="455.26965078999854"/>
    <n v="77851.110285089744"/>
    <n v="248.59162804509921"/>
    <n v="42509.16839571196"/>
    <x v="3482"/>
    <x v="3312"/>
    <m/>
  </r>
  <r>
    <x v="21"/>
    <x v="4"/>
    <s v="Low End"/>
    <x v="0"/>
    <x v="118"/>
    <n v="493"/>
    <x v="3483"/>
    <n v="217698.746251"/>
    <n v="1001.0539069999999"/>
    <n v="493519.57615099993"/>
    <n v="559.47429999999986"/>
    <n v="275820.8298999999"/>
    <x v="3483"/>
    <x v="3313"/>
    <m/>
  </r>
  <r>
    <x v="21"/>
    <x v="4"/>
    <s v="High End"/>
    <x v="1"/>
    <x v="5"/>
    <n v="240"/>
    <x v="3484"/>
    <n v="77028.986922240001"/>
    <n v="577.67132960000004"/>
    <n v="138641.11910400001"/>
    <n v="256.71721742400001"/>
    <n v="61612.132181760011"/>
    <x v="3484"/>
    <x v="3314"/>
    <m/>
  </r>
  <r>
    <x v="21"/>
    <x v="4"/>
    <s v="High End"/>
    <x v="1"/>
    <x v="102"/>
    <n v="888"/>
    <x v="3485"/>
    <n v="820401.17759999761"/>
    <n v="1779.8330879999946"/>
    <n v="1580491.7821439952"/>
    <n v="855.9578879999973"/>
    <n v="760090.60454399756"/>
    <x v="3485"/>
    <x v="2097"/>
    <m/>
  </r>
  <r>
    <x v="21"/>
    <x v="4"/>
    <s v="High End"/>
    <x v="1"/>
    <x v="111"/>
    <n v="193"/>
    <x v="3486"/>
    <n v="49317.10643194845"/>
    <n v="511.4922544199984"/>
    <n v="98718.005103059695"/>
    <n v="255.96320554979917"/>
    <n v="49400.898671111245"/>
    <x v="3486"/>
    <x v="3315"/>
    <m/>
  </r>
  <r>
    <x v="21"/>
    <x v="4"/>
    <s v="High End"/>
    <x v="1"/>
    <x v="21"/>
    <n v="943"/>
    <x v="3487"/>
    <n v="900364.61250000005"/>
    <n v="1951.7698350000001"/>
    <n v="1840518.954405"/>
    <n v="996.98233500000003"/>
    <n v="940154.34190499992"/>
    <x v="3487"/>
    <x v="3316"/>
    <m/>
  </r>
  <r>
    <x v="21"/>
    <x v="4"/>
    <s v="High End"/>
    <x v="1"/>
    <x v="112"/>
    <n v="180"/>
    <x v="3488"/>
    <n v="41793.151249439921"/>
    <n v="482.98765679999906"/>
    <n v="86937.778223999834"/>
    <n v="250.8034831919995"/>
    <n v="45144.626974559913"/>
    <x v="3488"/>
    <x v="1808"/>
    <m/>
  </r>
  <r>
    <x v="21"/>
    <x v="4"/>
    <s v="High End"/>
    <x v="1"/>
    <x v="141"/>
    <n v="180"/>
    <x v="3489"/>
    <n v="42285.801362399863"/>
    <n v="488.68102799999843"/>
    <n v="87962.585039999714"/>
    <n v="253.7599093199992"/>
    <n v="45676.783677599851"/>
    <x v="3489"/>
    <x v="3317"/>
    <m/>
  </r>
  <r>
    <x v="21"/>
    <x v="4"/>
    <s v="High End"/>
    <x v="1"/>
    <x v="149"/>
    <n v="175"/>
    <x v="3490"/>
    <n v="39103.395939562441"/>
    <n v="472.41081224999925"/>
    <n v="82671.892143749865"/>
    <n v="248.9628354524996"/>
    <n v="43568.496204187424"/>
    <x v="3490"/>
    <x v="3318"/>
    <m/>
  </r>
  <r>
    <x v="21"/>
    <x v="4"/>
    <s v="High End"/>
    <x v="1"/>
    <x v="141"/>
    <n v="174"/>
    <x v="3491"/>
    <n v="39233.793047725077"/>
    <n v="478.30812657999849"/>
    <n v="83225.614024919734"/>
    <n v="252.8265573401992"/>
    <n v="43991.820977194657"/>
    <x v="3491"/>
    <x v="3319"/>
    <m/>
  </r>
  <r>
    <x v="21"/>
    <x v="4"/>
    <s v="High End"/>
    <x v="1"/>
    <x v="133"/>
    <n v="888"/>
    <x v="3492"/>
    <n v="820933.44479999761"/>
    <n v="2082.1200170399939"/>
    <n v="1848922.5751315146"/>
    <n v="1157.6454170399966"/>
    <n v="1027989.130331517"/>
    <x v="3492"/>
    <x v="3320"/>
    <m/>
  </r>
  <r>
    <x v="21"/>
    <x v="4"/>
    <s v="High End"/>
    <x v="1"/>
    <x v="113"/>
    <n v="134"/>
    <x v="3493"/>
    <n v="21111.253790478797"/>
    <n v="396.84587121999994"/>
    <n v="53177.34674347999"/>
    <n v="239.29920114179995"/>
    <n v="32066.092953001193"/>
    <x v="3493"/>
    <x v="3321"/>
    <m/>
  </r>
  <r>
    <x v="21"/>
    <x v="4"/>
    <s v="High End"/>
    <x v="1"/>
    <x v="122"/>
    <n v="127"/>
    <x v="3494"/>
    <n v="18929.846613751462"/>
    <n v="390.9678559499992"/>
    <n v="49652.917705649896"/>
    <n v="241.91394560549949"/>
    <n v="30723.071091898433"/>
    <x v="3494"/>
    <x v="3322"/>
    <m/>
  </r>
  <r>
    <x v="21"/>
    <x v="4"/>
    <s v="Low End"/>
    <x v="3"/>
    <x v="118"/>
    <n v="495"/>
    <x v="3495"/>
    <n v="300987.69666792656"/>
    <n v="1037.5373479499967"/>
    <n v="513580.98723524838"/>
    <n v="429.48139508549866"/>
    <n v="212593.29056732182"/>
    <x v="3495"/>
    <x v="3323"/>
    <m/>
  </r>
  <r>
    <x v="21"/>
    <x v="4"/>
    <s v="Low End"/>
    <x v="3"/>
    <x v="49"/>
    <n v="345"/>
    <x v="3496"/>
    <n v="148562.41529249953"/>
    <n v="744.9901499999977"/>
    <n v="257021.60174999922"/>
    <n v="314.37445349999905"/>
    <n v="108459.18645749969"/>
    <x v="3496"/>
    <x v="3324"/>
    <m/>
  </r>
  <r>
    <x v="21"/>
    <x v="4"/>
    <s v="Low End"/>
    <x v="3"/>
    <x v="49"/>
    <n v="345"/>
    <x v="3497"/>
    <n v="157529.476489522"/>
    <n v="828.69452654999736"/>
    <n v="285899.61165974906"/>
    <n v="372.0873483194988"/>
    <n v="128370.13517022706"/>
    <x v="3497"/>
    <x v="3325"/>
    <m/>
  </r>
  <r>
    <x v="21"/>
    <x v="4"/>
    <s v="Low End"/>
    <x v="3"/>
    <x v="129"/>
    <n v="226"/>
    <x v="3498"/>
    <n v="51991.460820424632"/>
    <n v="506.45874707999832"/>
    <n v="114459.67684007961"/>
    <n v="276.40803548519909"/>
    <n v="62468.216019654981"/>
    <x v="3498"/>
    <x v="3326"/>
    <m/>
  </r>
  <r>
    <x v="21"/>
    <x v="4"/>
    <s v="Low End"/>
    <x v="3"/>
    <x v="49"/>
    <n v="495"/>
    <x v="3499"/>
    <n v="282541.04178299912"/>
    <n v="1317.5241399999973"/>
    <n v="652174.4492999987"/>
    <n v="746.73415659999898"/>
    <n v="369633.40751699958"/>
    <x v="3499"/>
    <x v="3327"/>
    <m/>
  </r>
  <r>
    <x v="21"/>
    <x v="4"/>
    <s v="Low End"/>
    <x v="3"/>
    <x v="107"/>
    <n v="194"/>
    <x v="3500"/>
    <n v="37559.350590067188"/>
    <n v="453.51258047999988"/>
    <n v="87981.440613119979"/>
    <n v="259.90768053119996"/>
    <n v="50422.090023052791"/>
    <x v="3500"/>
    <x v="3328"/>
    <m/>
  </r>
  <r>
    <x v="21"/>
    <x v="4"/>
    <s v="Low End"/>
    <x v="3"/>
    <x v="129"/>
    <n v="179"/>
    <x v="3501"/>
    <n v="33032.891872303888"/>
    <n v="447.48804959999853"/>
    <n v="80100.360878399733"/>
    <n v="262.94675422399916"/>
    <n v="47067.469006095846"/>
    <x v="3501"/>
    <x v="3329"/>
    <m/>
  </r>
  <r>
    <x v="21"/>
    <x v="4"/>
    <s v="Low End"/>
    <x v="3"/>
    <x v="61"/>
    <n v="122"/>
    <x v="3502"/>
    <n v="14537.96108855995"/>
    <n v="361.94230799999877"/>
    <n v="44156.961575999849"/>
    <n v="242.7786925199992"/>
    <n v="29619.000487439898"/>
    <x v="3502"/>
    <x v="3330"/>
    <m/>
  </r>
  <r>
    <x v="21"/>
    <x v="4"/>
    <s v="Low End"/>
    <x v="3"/>
    <x v="66"/>
    <n v="122"/>
    <x v="3503"/>
    <n v="14651.254259611151"/>
    <n v="364.93305815999878"/>
    <n v="44521.833095519854"/>
    <n v="244.84081013039918"/>
    <n v="29870.578835908702"/>
    <x v="3503"/>
    <x v="3331"/>
    <m/>
  </r>
  <r>
    <x v="21"/>
    <x v="4"/>
    <s v="High End"/>
    <x v="2"/>
    <x v="132"/>
    <n v="208"/>
    <x v="3504"/>
    <n v="59502.527260800001"/>
    <n v="532.00445999999999"/>
    <n v="110656.92767999999"/>
    <n v="245.93461739999998"/>
    <n v="51154.400419199992"/>
    <x v="3504"/>
    <x v="3332"/>
    <m/>
  </r>
  <r>
    <x v="21"/>
    <x v="4"/>
    <s v="High End"/>
    <x v="2"/>
    <x v="65"/>
    <n v="208"/>
    <x v="3505"/>
    <n v="62172.570277708794"/>
    <n v="573.15307055999983"/>
    <n v="119215.83867647997"/>
    <n v="274.24648268639987"/>
    <n v="57043.268398771172"/>
    <x v="3505"/>
    <x v="3333"/>
    <m/>
  </r>
  <r>
    <x v="21"/>
    <x v="5"/>
    <s v="High End"/>
    <x v="2"/>
    <x v="11"/>
    <n v="196"/>
    <x v="3506"/>
    <n v="54572.091403468628"/>
    <n v="540.90905087999829"/>
    <n v="106018.17397247966"/>
    <n v="262.48001310719917"/>
    <n v="51446.082569011036"/>
    <x v="3506"/>
    <x v="1817"/>
    <m/>
  </r>
  <r>
    <x v="21"/>
    <x v="5"/>
    <s v="High End"/>
    <x v="2"/>
    <x v="49"/>
    <n v="181"/>
    <x v="3507"/>
    <n v="43612.211727809998"/>
    <n v="483.90137099999993"/>
    <n v="87586.148150999987"/>
    <n v="242.94992498999994"/>
    <n v="43973.936423189989"/>
    <x v="3507"/>
    <x v="3334"/>
    <m/>
  </r>
  <r>
    <x v="21"/>
    <x v="5"/>
    <s v="High End"/>
    <x v="2"/>
    <x v="49"/>
    <n v="181"/>
    <x v="3508"/>
    <n v="44357.950794530989"/>
    <n v="497.12697209999988"/>
    <n v="89979.981950099973"/>
    <n v="252.05542074899995"/>
    <n v="45622.031155568984"/>
    <x v="3508"/>
    <x v="3335"/>
    <m/>
  </r>
  <r>
    <x v="21"/>
    <x v="5"/>
    <s v="High End"/>
    <x v="2"/>
    <x v="132"/>
    <n v="181"/>
    <x v="3509"/>
    <n v="45349.42628213788"/>
    <n v="514.73212088999981"/>
    <n v="93166.513881089966"/>
    <n v="264.18280441409991"/>
    <n v="47817.087598952086"/>
    <x v="3509"/>
    <x v="3336"/>
    <m/>
  </r>
  <r>
    <x v="21"/>
    <x v="5"/>
    <s v="High End"/>
    <x v="2"/>
    <x v="96"/>
    <n v="895"/>
    <x v="3510"/>
    <n v="911510.37824999855"/>
    <n v="2121.5971364999969"/>
    <n v="1898829.4371674971"/>
    <n v="1103.1497864999983"/>
    <n v="987319.05891749857"/>
    <x v="3510"/>
    <x v="3337"/>
    <m/>
  </r>
  <r>
    <x v="21"/>
    <x v="5"/>
    <s v="High End"/>
    <x v="2"/>
    <x v="144"/>
    <n v="852"/>
    <x v="3511"/>
    <n v="823135.93718399887"/>
    <n v="2029.0042792799975"/>
    <n v="1728711.6459465579"/>
    <n v="1062.8822872799988"/>
    <n v="905575.70876255899"/>
    <x v="3511"/>
    <x v="220"/>
    <m/>
  </r>
  <r>
    <x v="21"/>
    <x v="5"/>
    <s v="High End"/>
    <x v="2"/>
    <x v="137"/>
    <n v="750"/>
    <x v="3512"/>
    <n v="647929.12499999814"/>
    <n v="1855.8702449999946"/>
    <n v="1391902.6837499959"/>
    <n v="991.96474499999715"/>
    <n v="743973.55874999776"/>
    <x v="3512"/>
    <x v="3338"/>
    <m/>
  </r>
  <r>
    <x v="21"/>
    <x v="5"/>
    <s v="Low End"/>
    <x v="0"/>
    <x v="158"/>
    <n v="260"/>
    <x v="3513"/>
    <n v="125475.29202935925"/>
    <n v="761.30463559999532"/>
    <n v="197939.20525599879"/>
    <n v="278.70735856399824"/>
    <n v="72463.913226639546"/>
    <x v="3513"/>
    <x v="3339"/>
    <m/>
  </r>
  <r>
    <x v="21"/>
    <x v="5"/>
    <s v="Low End"/>
    <x v="0"/>
    <x v="121"/>
    <n v="255"/>
    <x v="3514"/>
    <n v="119712.81534556445"/>
    <n v="744.0517772999965"/>
    <n v="189733.20321149912"/>
    <n v="274.58975633699868"/>
    <n v="70020.387865934666"/>
    <x v="3514"/>
    <x v="3340"/>
    <m/>
  </r>
  <r>
    <x v="21"/>
    <x v="5"/>
    <s v="Low End"/>
    <x v="0"/>
    <x v="127"/>
    <n v="214"/>
    <x v="3515"/>
    <n v="86990.899199836509"/>
    <n v="672.77355151999768"/>
    <n v="143973.54002527951"/>
    <n v="266.27402254879905"/>
    <n v="56982.640825442999"/>
    <x v="3515"/>
    <x v="3341"/>
    <m/>
  </r>
  <r>
    <x v="21"/>
    <x v="5"/>
    <s v="Low End"/>
    <x v="0"/>
    <x v="150"/>
    <n v="207"/>
    <x v="3516"/>
    <n v="82955.135501365119"/>
    <n v="668.86552214999688"/>
    <n v="138455.16308504937"/>
    <n v="268.11607528349873"/>
    <n v="55500.027583684248"/>
    <x v="3516"/>
    <x v="3342"/>
    <m/>
  </r>
  <r>
    <x v="21"/>
    <x v="5"/>
    <s v="Low End"/>
    <x v="0"/>
    <x v="150"/>
    <n v="163"/>
    <x v="3517"/>
    <n v="31976.608420824483"/>
    <n v="444.60746381999837"/>
    <n v="72471.016602659729"/>
    <n v="248.4319520357991"/>
    <n v="40494.408181835242"/>
    <x v="3517"/>
    <x v="3343"/>
    <m/>
  </r>
  <r>
    <x v="21"/>
    <x v="5"/>
    <s v="High End"/>
    <x v="1"/>
    <x v="122"/>
    <n v="263"/>
    <x v="3518"/>
    <n v="99270.034432172484"/>
    <n v="653.38557226999592"/>
    <n v="171840.40550700892"/>
    <n v="275.93296986629827"/>
    <n v="72570.371074836439"/>
    <x v="3518"/>
    <x v="3344"/>
    <m/>
  </r>
  <r>
    <x v="21"/>
    <x v="5"/>
    <s v="High End"/>
    <x v="1"/>
    <x v="98"/>
    <n v="257"/>
    <x v="3519"/>
    <n v="92145.684359792591"/>
    <n v="626.6030448699978"/>
    <n v="161036.98253158943"/>
    <n v="268.05952596029903"/>
    <n v="68891.298171796836"/>
    <x v="3519"/>
    <x v="3345"/>
    <m/>
  </r>
  <r>
    <x v="21"/>
    <x v="5"/>
    <s v="High End"/>
    <x v="1"/>
    <x v="110"/>
    <n v="981"/>
    <x v="3520"/>
    <n v="1018779.413624995"/>
    <n v="2108.69729804999"/>
    <n v="2068632.0493870401"/>
    <n v="1070.186173049995"/>
    <n v="1049852.6357620452"/>
    <x v="3520"/>
    <x v="918"/>
    <m/>
  </r>
  <r>
    <x v="21"/>
    <x v="5"/>
    <s v="High End"/>
    <x v="1"/>
    <x v="102"/>
    <n v="176"/>
    <x v="3521"/>
    <n v="41450.870040729336"/>
    <n v="496.27970015999682"/>
    <n v="87345.227228159434"/>
    <n v="260.76339311039828"/>
    <n v="45894.357187430098"/>
    <x v="3521"/>
    <x v="3346"/>
    <m/>
  </r>
  <r>
    <x v="21"/>
    <x v="5"/>
    <s v="Low End"/>
    <x v="3"/>
    <x v="117"/>
    <n v="274"/>
    <x v="3522"/>
    <n v="105348.11393725015"/>
    <n v="712.92554081999549"/>
    <n v="195341.59818467876"/>
    <n v="328.44337316579788"/>
    <n v="89993.484247428612"/>
    <x v="3522"/>
    <x v="3347"/>
    <m/>
  </r>
  <r>
    <x v="21"/>
    <x v="5"/>
    <s v="Low End"/>
    <x v="3"/>
    <x v="143"/>
    <n v="262"/>
    <x v="3523"/>
    <n v="96082.835827187155"/>
    <n v="686.56816457999685"/>
    <n v="179880.85911995918"/>
    <n v="319.83978356019855"/>
    <n v="83798.023292772021"/>
    <x v="3523"/>
    <x v="3348"/>
    <m/>
  </r>
  <r>
    <x v="21"/>
    <x v="5"/>
    <s v="Low End"/>
    <x v="3"/>
    <x v="154"/>
    <n v="224"/>
    <x v="3524"/>
    <n v="73044.136878898949"/>
    <n v="631.72224767999774"/>
    <n v="141505.78348031949"/>
    <n v="305.63235089919885"/>
    <n v="68461.646601420536"/>
    <x v="3524"/>
    <x v="3349"/>
    <m/>
  </r>
  <r>
    <x v="21"/>
    <x v="5"/>
    <s v="Low End"/>
    <x v="3"/>
    <x v="129"/>
    <n v="221"/>
    <x v="3525"/>
    <n v="73293.861892650952"/>
    <n v="644.402206139996"/>
    <n v="142412.88755693912"/>
    <n v="312.75577223659803"/>
    <n v="69119.025664288172"/>
    <x v="3525"/>
    <x v="3350"/>
    <m/>
  </r>
  <r>
    <x v="21"/>
    <x v="5"/>
    <s v="Low End"/>
    <x v="3"/>
    <x v="154"/>
    <n v="214"/>
    <x v="3526"/>
    <n v="67715.772664834556"/>
    <n v="619.22933621999778"/>
    <n v="132515.07795107953"/>
    <n v="302.80049199179894"/>
    <n v="64799.305286244969"/>
    <x v="3526"/>
    <x v="945"/>
    <m/>
  </r>
  <r>
    <x v="21"/>
    <x v="5"/>
    <s v="Low End"/>
    <x v="3"/>
    <x v="103"/>
    <n v="171"/>
    <x v="3527"/>
    <n v="30639.497246763156"/>
    <n v="443.35232732999788"/>
    <n v="75813.247973429636"/>
    <n v="264.17398085769872"/>
    <n v="45173.750726666476"/>
    <x v="3527"/>
    <x v="3351"/>
    <m/>
  </r>
  <r>
    <x v="21"/>
    <x v="5"/>
    <s v="Low End"/>
    <x v="3"/>
    <x v="103"/>
    <n v="167"/>
    <x v="3528"/>
    <n v="28967.06423039439"/>
    <n v="433.7737078499984"/>
    <n v="72440.209210949732"/>
    <n v="260.31823341649908"/>
    <n v="43473.144980555342"/>
    <x v="3528"/>
    <x v="3352"/>
    <m/>
  </r>
  <r>
    <x v="21"/>
    <x v="5"/>
    <s v="Low End"/>
    <x v="3"/>
    <x v="101"/>
    <n v="146"/>
    <x v="3529"/>
    <n v="22127.211834239915"/>
    <n v="402.52982399999848"/>
    <n v="58769.354303999782"/>
    <n v="250.97357855999905"/>
    <n v="36642.14246975987"/>
    <x v="3529"/>
    <x v="3353"/>
    <m/>
  </r>
  <r>
    <x v="21"/>
    <x v="5"/>
    <s v="Low End"/>
    <x v="3"/>
    <x v="1"/>
    <n v="146"/>
    <x v="3530"/>
    <n v="22638.951753158715"/>
    <n v="413.81794637999849"/>
    <n v="60417.420171479782"/>
    <n v="258.75663300219907"/>
    <n v="37778.468418321063"/>
    <x v="3530"/>
    <x v="3354"/>
    <m/>
  </r>
  <r>
    <x v="21"/>
    <x v="5"/>
    <s v="High End"/>
    <x v="2"/>
    <x v="159"/>
    <n v="241"/>
    <x v="3531"/>
    <n v="88959.630789856557"/>
    <n v="650.39374100999601"/>
    <n v="156744.89158340904"/>
    <n v="281.26664229689828"/>
    <n v="67785.260793552487"/>
    <x v="3531"/>
    <x v="3355"/>
    <m/>
  </r>
  <r>
    <x v="21"/>
    <x v="5"/>
    <s v="High End"/>
    <x v="2"/>
    <x v="27"/>
    <n v="204"/>
    <x v="3532"/>
    <n v="59454.957887999721"/>
    <n v="547.53119999999751"/>
    <n v="111696.36479999949"/>
    <n v="256.08532799999887"/>
    <n v="52241.406911999766"/>
    <x v="3532"/>
    <x v="3356"/>
    <m/>
  </r>
  <r>
    <x v="21"/>
    <x v="5"/>
    <s v="High End"/>
    <x v="2"/>
    <x v="5"/>
    <n v="204"/>
    <x v="3533"/>
    <n v="62058.251310998101"/>
    <n v="588.61296215999721"/>
    <n v="120077.04428063943"/>
    <n v="284.40584789039866"/>
    <n v="58018.792969641327"/>
    <x v="3533"/>
    <x v="3357"/>
    <m/>
  </r>
  <r>
    <x v="21"/>
    <x v="5"/>
    <s v="High End"/>
    <x v="2"/>
    <x v="96"/>
    <n v="182"/>
    <x v="3534"/>
    <n v="47557.381372409698"/>
    <n v="528.41401049999672"/>
    <n v="96171.349910999401"/>
    <n v="267.10971724499836"/>
    <n v="48613.968538589703"/>
    <x v="3534"/>
    <x v="3358"/>
    <m/>
  </r>
  <r>
    <x v="21"/>
    <x v="5"/>
    <s v="High End"/>
    <x v="2"/>
    <x v="112"/>
    <n v="153"/>
    <x v="3535"/>
    <n v="31860.982104315095"/>
    <n v="468.38594870999702"/>
    <n v="71663.050152629541"/>
    <n v="260.14423560989837"/>
    <n v="39802.068048314446"/>
    <x v="3535"/>
    <x v="2630"/>
    <m/>
  </r>
  <r>
    <x v="21"/>
    <x v="5"/>
    <s v="High End"/>
    <x v="2"/>
    <x v="114"/>
    <n v="149"/>
    <x v="3536"/>
    <n v="29947.771491885709"/>
    <n v="460.26830960999706"/>
    <n v="68579.978131889569"/>
    <n v="259.27655463089832"/>
    <n v="38632.20664000386"/>
    <x v="3536"/>
    <x v="3359"/>
    <m/>
  </r>
  <r>
    <x v="21"/>
    <x v="5"/>
    <s v="Low End"/>
    <x v="0"/>
    <x v="145"/>
    <n v="337"/>
    <x v="3537"/>
    <n v="206362.84856156565"/>
    <n v="1410.1111430799915"/>
    <n v="475207.45521795715"/>
    <n v="797.75847672519728"/>
    <n v="268844.60665639152"/>
    <x v="3537"/>
    <x v="3360"/>
    <m/>
  </r>
  <r>
    <x v="21"/>
    <x v="5"/>
    <s v="Low End"/>
    <x v="0"/>
    <x v="69"/>
    <n v="295"/>
    <x v="3538"/>
    <n v="118805.74361761387"/>
    <n v="682.5093686999935"/>
    <n v="201340.26376649807"/>
    <n v="279.77803440299732"/>
    <n v="82534.520148884199"/>
    <x v="3538"/>
    <x v="3361"/>
    <m/>
  </r>
  <r>
    <x v="21"/>
    <x v="5"/>
    <s v="Low End"/>
    <x v="0"/>
    <x v="116"/>
    <n v="255"/>
    <x v="3539"/>
    <n v="87674.67993107166"/>
    <n v="618.66861044999405"/>
    <n v="157760.49566474848"/>
    <n v="274.84633621049733"/>
    <n v="70085.81573367682"/>
    <x v="3539"/>
    <x v="2596"/>
    <m/>
  </r>
  <r>
    <x v="22"/>
    <x v="0"/>
    <s v="Low End"/>
    <x v="0"/>
    <x v="134"/>
    <n v="229"/>
    <x v="3540"/>
    <n v="68993.804068043726"/>
    <n v="569.17714256999534"/>
    <n v="130341.56564852894"/>
    <n v="267.89415537329785"/>
    <n v="61347.76158048521"/>
    <x v="3540"/>
    <x v="3362"/>
    <m/>
  </r>
  <r>
    <x v="22"/>
    <x v="0"/>
    <s v="Low End"/>
    <x v="0"/>
    <x v="128"/>
    <n v="226"/>
    <x v="3541"/>
    <n v="66259.024010238747"/>
    <n v="557.34249731999614"/>
    <n v="125959.40439431912"/>
    <n v="264.16097515079815"/>
    <n v="59700.380384080374"/>
    <x v="3541"/>
    <x v="3363"/>
    <m/>
  </r>
  <r>
    <x v="22"/>
    <x v="0"/>
    <s v="High End"/>
    <x v="1"/>
    <x v="119"/>
    <n v="332"/>
    <x v="3542"/>
    <n v="224038.59521170674"/>
    <n v="1490.7795026399908"/>
    <n v="494938.79487647698"/>
    <n v="815.96445682159708"/>
    <n v="270900.19966477028"/>
    <x v="3542"/>
    <x v="3364"/>
    <m/>
  </r>
  <r>
    <x v="22"/>
    <x v="0"/>
    <s v="High End"/>
    <x v="1"/>
    <x v="141"/>
    <n v="298"/>
    <x v="3543"/>
    <n v="181899.8299847529"/>
    <n v="1416.5703678799923"/>
    <n v="422137.96962823771"/>
    <n v="806.16825383719731"/>
    <n v="240238.13964348481"/>
    <x v="3543"/>
    <x v="3365"/>
    <m/>
  </r>
  <r>
    <x v="22"/>
    <x v="0"/>
    <s v="High End"/>
    <x v="1"/>
    <x v="95"/>
    <n v="248"/>
    <x v="3544"/>
    <n v="128834.8919552439"/>
    <n v="812.33203895999452"/>
    <n v="201458.34566207865"/>
    <n v="292.83650688239811"/>
    <n v="72623.453706834742"/>
    <x v="3544"/>
    <x v="3366"/>
    <m/>
  </r>
  <r>
    <x v="22"/>
    <x v="0"/>
    <s v="High End"/>
    <x v="1"/>
    <x v="146"/>
    <n v="332"/>
    <x v="3545"/>
    <n v="163802.42874496846"/>
    <n v="783.46132087999456"/>
    <n v="260109.15853215818"/>
    <n v="290.08051140719795"/>
    <n v="96306.729787189717"/>
    <x v="3545"/>
    <x v="3367"/>
    <m/>
  </r>
  <r>
    <x v="22"/>
    <x v="0"/>
    <s v="High End"/>
    <x v="1"/>
    <x v="151"/>
    <n v="180"/>
    <x v="3546"/>
    <n v="43818.490602719699"/>
    <n v="506.39373839999649"/>
    <n v="91150.872911999366"/>
    <n v="262.95767949599815"/>
    <n v="47332.382309279667"/>
    <x v="3546"/>
    <x v="1808"/>
    <m/>
  </r>
  <r>
    <x v="22"/>
    <x v="0"/>
    <s v="Low End"/>
    <x v="3"/>
    <x v="31"/>
    <n v="380"/>
    <x v="3547"/>
    <n v="192322.4752014782"/>
    <n v="877.67508659999169"/>
    <n v="333516.53290799685"/>
    <n v="371.56330975399646"/>
    <n v="141194.05770651865"/>
    <x v="3547"/>
    <x v="3368"/>
    <m/>
  </r>
  <r>
    <x v="22"/>
    <x v="0"/>
    <s v="Low End"/>
    <x v="3"/>
    <x v="117"/>
    <n v="367"/>
    <x v="3548"/>
    <n v="180863.59669544149"/>
    <n v="860.46561215999179"/>
    <n v="315790.87966271699"/>
    <n v="367.64927239039645"/>
    <n v="134927.2829672755"/>
    <x v="3548"/>
    <x v="3369"/>
    <m/>
  </r>
  <r>
    <x v="22"/>
    <x v="0"/>
    <s v="Low End"/>
    <x v="3"/>
    <x v="81"/>
    <n v="330"/>
    <x v="3549"/>
    <n v="146178.59244218899"/>
    <n v="790.07800529999463"/>
    <n v="260725.74174899823"/>
    <n v="347.11257365699765"/>
    <n v="114547.14930680924"/>
    <x v="3549"/>
    <x v="3370"/>
    <m/>
  </r>
  <r>
    <x v="22"/>
    <x v="0"/>
    <s v="Low End"/>
    <x v="3"/>
    <x v="129"/>
    <n v="317"/>
    <x v="3550"/>
    <n v="138240.93056405184"/>
    <n v="784.25004389999356"/>
    <n v="248607.26391629796"/>
    <n v="348.15878029099719"/>
    <n v="110366.33335224612"/>
    <x v="3550"/>
    <x v="3371"/>
    <m/>
  </r>
  <r>
    <x v="22"/>
    <x v="0"/>
    <s v="High End"/>
    <x v="2"/>
    <x v="58"/>
    <n v="335"/>
    <x v="3551"/>
    <n v="187175.33825081072"/>
    <n v="872.72896124999181"/>
    <n v="292364.20201874728"/>
    <n v="313.99660826249715"/>
    <n v="105188.86376793656"/>
    <x v="3551"/>
    <x v="3372"/>
    <m/>
  </r>
  <r>
    <x v="22"/>
    <x v="0"/>
    <s v="Low End"/>
    <x v="0"/>
    <x v="109"/>
    <n v="405"/>
    <x v="3552"/>
    <n v="293320.96305810427"/>
    <n v="1535.5887306499887"/>
    <n v="621913.43591324543"/>
    <n v="811.33943914849669"/>
    <n v="328592.47285514115"/>
    <x v="3552"/>
    <x v="3373"/>
    <m/>
  </r>
  <r>
    <x v="22"/>
    <x v="0"/>
    <s v="Low End"/>
    <x v="0"/>
    <x v="49"/>
    <n v="377"/>
    <x v="3553"/>
    <n v="260795.38310538247"/>
    <n v="1503.7847191099877"/>
    <n v="566926.83910446533"/>
    <n v="812.01977718589626"/>
    <n v="306131.45599908289"/>
    <x v="3553"/>
    <x v="3374"/>
    <m/>
  </r>
  <r>
    <x v="22"/>
    <x v="0"/>
    <s v="Low End"/>
    <x v="0"/>
    <x v="158"/>
    <n v="359"/>
    <x v="3554"/>
    <n v="238555.05924442445"/>
    <n v="1474.2165750599879"/>
    <n v="529243.75044653565"/>
    <n v="809.71780279139614"/>
    <n v="290688.69120211119"/>
    <x v="3554"/>
    <x v="3375"/>
    <m/>
  </r>
  <r>
    <x v="22"/>
    <x v="0"/>
    <s v="Low End"/>
    <x v="0"/>
    <x v="8"/>
    <n v="429"/>
    <x v="3555"/>
    <n v="341240.50792581338"/>
    <n v="1668.3051432499856"/>
    <n v="715702.90645424381"/>
    <n v="872.87272384249525"/>
    <n v="374462.39852843044"/>
    <x v="3555"/>
    <x v="3376"/>
    <m/>
  </r>
  <r>
    <x v="22"/>
    <x v="0"/>
    <s v="Low End"/>
    <x v="0"/>
    <x v="97"/>
    <n v="298"/>
    <x v="3556"/>
    <n v="168534.2040541661"/>
    <n v="864.04832359999023"/>
    <n v="257486.40043279709"/>
    <n v="298.49730328399664"/>
    <n v="88952.196378630993"/>
    <x v="3556"/>
    <x v="3377"/>
    <m/>
  </r>
  <r>
    <x v="22"/>
    <x v="0"/>
    <s v="Low End"/>
    <x v="0"/>
    <x v="61"/>
    <n v="429"/>
    <x v="3557"/>
    <n v="185537.98949399777"/>
    <n v="1029.7708859999875"/>
    <n v="441771.71009399462"/>
    <n v="597.2813999999928"/>
    <n v="256233.72059999686"/>
    <x v="3557"/>
    <x v="3378"/>
    <m/>
  </r>
  <r>
    <x v="22"/>
    <x v="0"/>
    <s v="High End"/>
    <x v="1"/>
    <x v="108"/>
    <n v="406"/>
    <x v="3558"/>
    <n v="329897.12350945204"/>
    <n v="1647.4617464599876"/>
    <n v="668869.469062755"/>
    <n v="834.90725505739636"/>
    <n v="338972.34555330296"/>
    <x v="3558"/>
    <x v="3379"/>
    <m/>
  </r>
  <r>
    <x v="22"/>
    <x v="0"/>
    <s v="High End"/>
    <x v="1"/>
    <x v="61"/>
    <n v="396"/>
    <x v="3559"/>
    <n v="319200.15558372095"/>
    <n v="1643.555480479986"/>
    <n v="650847.97027007444"/>
    <n v="837.49448153119579"/>
    <n v="331647.81468635349"/>
    <x v="3559"/>
    <x v="3380"/>
    <m/>
  </r>
  <r>
    <x v="22"/>
    <x v="0"/>
    <s v="High End"/>
    <x v="1"/>
    <x v="117"/>
    <n v="484"/>
    <x v="3560"/>
    <n v="479664.4127098677"/>
    <n v="1916.2195968399828"/>
    <n v="927450.28487055167"/>
    <n v="925.177421819595"/>
    <n v="447785.87216068397"/>
    <x v="3560"/>
    <x v="3381"/>
    <m/>
  </r>
  <r>
    <x v="22"/>
    <x v="0"/>
    <s v="High End"/>
    <x v="1"/>
    <x v="98"/>
    <n v="379"/>
    <x v="3561"/>
    <n v="290582.98842178122"/>
    <n v="1596.7536515599882"/>
    <n v="605169.63394123549"/>
    <n v="830.04391957639655"/>
    <n v="314586.64551945427"/>
    <x v="3561"/>
    <x v="3382"/>
    <m/>
  </r>
  <r>
    <x v="22"/>
    <x v="0"/>
    <s v="High End"/>
    <x v="1"/>
    <x v="29"/>
    <n v="349"/>
    <x v="3562"/>
    <n v="249714.86721773987"/>
    <n v="1540.0620285399887"/>
    <n v="537481.64796045609"/>
    <n v="824.54664969259647"/>
    <n v="287766.78074271622"/>
    <x v="3562"/>
    <x v="3383"/>
    <m/>
  </r>
  <r>
    <x v="22"/>
    <x v="0"/>
    <s v="High End"/>
    <x v="1"/>
    <x v="81"/>
    <n v="318"/>
    <x v="3563"/>
    <n v="210652.80192242051"/>
    <n v="1481.2236926599892"/>
    <n v="471029.13426587655"/>
    <n v="818.79349793539643"/>
    <n v="260376.33234345604"/>
    <x v="3563"/>
    <x v="3384"/>
    <m/>
  </r>
  <r>
    <x v="22"/>
    <x v="0"/>
    <s v="High End"/>
    <x v="1"/>
    <x v="47"/>
    <n v="303"/>
    <x v="3564"/>
    <n v="139282.37231980363"/>
    <n v="753.50498849999258"/>
    <n v="228312.01151549775"/>
    <n v="293.82719206499712"/>
    <n v="89029.639195694122"/>
    <x v="3564"/>
    <x v="3385"/>
    <m/>
  </r>
  <r>
    <x v="22"/>
    <x v="0"/>
    <s v="High End"/>
    <x v="1"/>
    <x v="102"/>
    <n v="277"/>
    <x v="3565"/>
    <n v="118174.91099794231"/>
    <n v="723.33412073999102"/>
    <n v="200363.55144497752"/>
    <n v="296.70989331059639"/>
    <n v="82188.640447035214"/>
    <x v="3565"/>
    <x v="3386"/>
    <m/>
  </r>
  <r>
    <x v="22"/>
    <x v="0"/>
    <s v="High End"/>
    <x v="1"/>
    <x v="29"/>
    <n v="613"/>
    <x v="3566"/>
    <n v="418089.98362499592"/>
    <n v="1428.7934649999859"/>
    <n v="875850.39404499135"/>
    <n v="746.75433999999257"/>
    <n v="457760.41041999543"/>
    <x v="3566"/>
    <x v="3387"/>
    <m/>
  </r>
  <r>
    <x v="22"/>
    <x v="0"/>
    <s v="High End"/>
    <x v="1"/>
    <x v="30"/>
    <n v="484"/>
    <x v="3567"/>
    <n v="266963.99399999675"/>
    <n v="1235.434539999985"/>
    <n v="597950.31735999277"/>
    <n v="683.85603999999171"/>
    <n v="330986.32335999602"/>
    <x v="3567"/>
    <x v="3388"/>
    <m/>
  </r>
  <r>
    <x v="22"/>
    <x v="0"/>
    <s v="High End"/>
    <x v="1"/>
    <x v="142"/>
    <n v="613"/>
    <x v="3568"/>
    <n v="418259.0796749958"/>
    <n v="1651.6240701899835"/>
    <n v="1012445.5550264599"/>
    <n v="969.30909518999033"/>
    <n v="594186.475351464"/>
    <x v="3568"/>
    <x v="3389"/>
    <m/>
  </r>
  <r>
    <x v="22"/>
    <x v="0"/>
    <s v="High End"/>
    <x v="1"/>
    <x v="152"/>
    <n v="438"/>
    <x v="3569"/>
    <n v="216385.6436999976"/>
    <n v="1211.2389545399865"/>
    <n v="530522.66208851407"/>
    <n v="717.20780453999191"/>
    <n v="314137.0183885165"/>
    <x v="3569"/>
    <x v="3390"/>
    <m/>
  </r>
  <r>
    <x v="22"/>
    <x v="0"/>
    <s v="High End"/>
    <x v="1"/>
    <x v="108"/>
    <n v="433"/>
    <x v="3570"/>
    <n v="208731.50369999793"/>
    <n v="1186.1223384399882"/>
    <n v="513590.97254451487"/>
    <n v="704.06343843999298"/>
    <n v="304859.4688445169"/>
    <x v="3570"/>
    <x v="3391"/>
    <m/>
  </r>
  <r>
    <x v="22"/>
    <x v="0"/>
    <s v="Low End"/>
    <x v="3"/>
    <x v="101"/>
    <n v="336"/>
    <x v="3571"/>
    <n v="155636.84133204323"/>
    <n v="823.1576932799918"/>
    <n v="276580.98494207725"/>
    <n v="359.95280836319648"/>
    <n v="120944.14361003402"/>
    <x v="3571"/>
    <x v="3392"/>
    <m/>
  </r>
  <r>
    <x v="22"/>
    <x v="0"/>
    <s v="Low End"/>
    <x v="3"/>
    <x v="106"/>
    <n v="301"/>
    <x v="3572"/>
    <n v="125419.75510525875"/>
    <n v="742.84734599999251"/>
    <n v="223597.05114599774"/>
    <n v="326.17041873999665"/>
    <n v="98177.296040738991"/>
    <x v="3572"/>
    <x v="3393"/>
    <m/>
  </r>
  <r>
    <x v="22"/>
    <x v="0"/>
    <s v="Low End"/>
    <x v="3"/>
    <x v="142"/>
    <n v="962"/>
    <x v="3573"/>
    <n v="1062283.335387547"/>
    <n v="1995.0221979999806"/>
    <n v="1919211.3544759813"/>
    <n v="890.7775666199941"/>
    <n v="856928.01908843429"/>
    <x v="3573"/>
    <x v="3394"/>
    <m/>
  </r>
  <r>
    <x v="22"/>
    <x v="0"/>
    <s v="Low End"/>
    <x v="3"/>
    <x v="154"/>
    <n v="285"/>
    <x v="3574"/>
    <n v="118303.18884697369"/>
    <n v="763.28276849999156"/>
    <n v="217535.58902249759"/>
    <n v="348.18386026499616"/>
    <n v="99232.400175523901"/>
    <x v="3574"/>
    <x v="3395"/>
    <m/>
  </r>
  <r>
    <x v="22"/>
    <x v="0"/>
    <s v="Low End"/>
    <x v="3"/>
    <x v="44"/>
    <n v="301"/>
    <x v="3575"/>
    <n v="132722.14922920315"/>
    <n v="820.98547694999172"/>
    <n v="247116.62856194749"/>
    <n v="380.04810409549617"/>
    <n v="114394.47933274435"/>
    <x v="3575"/>
    <x v="3396"/>
    <m/>
  </r>
  <r>
    <x v="22"/>
    <x v="1"/>
    <s v="Low End"/>
    <x v="3"/>
    <x v="7"/>
    <n v="962"/>
    <x v="3576"/>
    <n v="1139926.5886883226"/>
    <n v="2252.6624964399771"/>
    <n v="2167061.3215752579"/>
    <n v="1067.7076225435919"/>
    <n v="1027134.7328869354"/>
    <x v="3576"/>
    <x v="3397"/>
    <m/>
  </r>
  <r>
    <x v="22"/>
    <x v="1"/>
    <s v="High End"/>
    <x v="2"/>
    <x v="1"/>
    <n v="352"/>
    <x v="3577"/>
    <n v="282607.34393548459"/>
    <n v="1656.407782399986"/>
    <n v="583055.53940479504"/>
    <n v="853.54600985599575"/>
    <n v="300448.19546931045"/>
    <x v="3577"/>
    <x v="3398"/>
    <m/>
  </r>
  <r>
    <x v="22"/>
    <x v="1"/>
    <s v="High End"/>
    <x v="2"/>
    <x v="159"/>
    <n v="382"/>
    <x v="3578"/>
    <n v="254959.11424642726"/>
    <n v="1503.2440911199876"/>
    <n v="574239.24280783522"/>
    <n v="835.81185487279583"/>
    <n v="319280.12856140797"/>
    <x v="3578"/>
    <x v="3399"/>
    <m/>
  </r>
  <r>
    <x v="22"/>
    <x v="1"/>
    <s v="High End"/>
    <x v="2"/>
    <x v="137"/>
    <n v="325"/>
    <x v="3579"/>
    <n v="180930.44135643524"/>
    <n v="877.92927524998913"/>
    <n v="285327.01445624646"/>
    <n v="321.22022492249607"/>
    <n v="104396.57309981121"/>
    <x v="3579"/>
    <x v="3400"/>
    <m/>
  </r>
  <r>
    <x v="22"/>
    <x v="1"/>
    <s v="High End"/>
    <x v="2"/>
    <x v="81"/>
    <n v="722"/>
    <x v="3580"/>
    <n v="641729.79590399365"/>
    <n v="1795.0576319999823"/>
    <n v="1296031.6103039873"/>
    <n v="906.2351999999911"/>
    <n v="654301.81439999363"/>
    <x v="3580"/>
    <x v="3401"/>
    <m/>
  </r>
  <r>
    <x v="22"/>
    <x v="1"/>
    <s v="High End"/>
    <x v="2"/>
    <x v="114"/>
    <n v="612"/>
    <x v="3581"/>
    <n v="472276.01318399434"/>
    <n v="1616.3680319999805"/>
    <n v="989217.23558398813"/>
    <n v="844.67519999998979"/>
    <n v="516941.2223999938"/>
    <x v="3581"/>
    <x v="3402"/>
    <m/>
  </r>
  <r>
    <x v="22"/>
    <x v="1"/>
    <s v="High End"/>
    <x v="2"/>
    <x v="133"/>
    <n v="853"/>
    <x v="3582"/>
    <n v="900075.61648799048"/>
    <n v="2215.6198466399769"/>
    <n v="1889923.7291839004"/>
    <n v="1160.431550639988"/>
    <n v="989848.11269590992"/>
    <x v="3582"/>
    <x v="3403"/>
    <m/>
  </r>
  <r>
    <x v="22"/>
    <x v="1"/>
    <s v="High End"/>
    <x v="2"/>
    <x v="81"/>
    <n v="608"/>
    <x v="3583"/>
    <n v="457378.24358399527"/>
    <n v="1686.6042163199827"/>
    <n v="1025455.3635225495"/>
    <n v="934.33736831999045"/>
    <n v="568077.11993855424"/>
    <x v="3583"/>
    <x v="3404"/>
    <m/>
  </r>
  <r>
    <x v="22"/>
    <x v="1"/>
    <s v="High End"/>
    <x v="2"/>
    <x v="89"/>
    <n v="722"/>
    <x v="3584"/>
    <n v="641989.39533599361"/>
    <n v="2094.9988834799792"/>
    <n v="1512589.1938725449"/>
    <n v="1205.816895479988"/>
    <n v="870599.7985365513"/>
    <x v="3584"/>
    <x v="3405"/>
    <m/>
  </r>
  <r>
    <x v="22"/>
    <x v="1"/>
    <s v="High End"/>
    <x v="2"/>
    <x v="81"/>
    <n v="612"/>
    <x v="3585"/>
    <n v="472555.79755199427"/>
    <n v="1877.1587211599772"/>
    <n v="1148821.1373499061"/>
    <n v="1105.0087251599866"/>
    <n v="676265.33979791193"/>
    <x v="3585"/>
    <x v="3406"/>
    <m/>
  </r>
  <r>
    <x v="22"/>
    <x v="1"/>
    <s v="Low End"/>
    <x v="0"/>
    <x v="138"/>
    <n v="390"/>
    <x v="3586"/>
    <n v="278872.74552617641"/>
    <n v="1530.3307801999867"/>
    <n v="596829.00427799486"/>
    <n v="815.27245833799589"/>
    <n v="317956.25875181844"/>
    <x v="3586"/>
    <x v="3407"/>
    <m/>
  </r>
  <r>
    <x v="22"/>
    <x v="1"/>
    <s v="Low End"/>
    <x v="0"/>
    <x v="116"/>
    <n v="366"/>
    <x v="3587"/>
    <n v="253973.6289353302"/>
    <n v="1513.1861578999847"/>
    <n v="553826.13379139442"/>
    <n v="819.26913895099506"/>
    <n v="299852.50485606422"/>
    <x v="3587"/>
    <x v="3408"/>
    <m/>
  </r>
  <r>
    <x v="22"/>
    <x v="1"/>
    <s v="Low End"/>
    <x v="0"/>
    <x v="61"/>
    <n v="175"/>
    <x v="3588"/>
    <n v="41223.28612499938"/>
    <n v="508.55849999999236"/>
    <n v="88997.737499998664"/>
    <n v="272.99686499999586"/>
    <n v="47774.451374999284"/>
    <x v="3588"/>
    <x v="3409"/>
    <m/>
  </r>
  <r>
    <x v="22"/>
    <x v="1"/>
    <s v="Low End"/>
    <x v="0"/>
    <x v="90"/>
    <n v="175"/>
    <x v="3589"/>
    <n v="42565.027744311854"/>
    <n v="533.24291924999193"/>
    <n v="93317.510868748592"/>
    <n v="290.01418928249564"/>
    <n v="50752.483124436738"/>
    <x v="3589"/>
    <x v="3410"/>
    <m/>
  </r>
  <r>
    <x v="22"/>
    <x v="1"/>
    <s v="Low End"/>
    <x v="0"/>
    <x v="61"/>
    <n v="644"/>
    <x v="3590"/>
    <n v="425207.25452799408"/>
    <n v="1467.7328780799799"/>
    <n v="945219.97348350706"/>
    <n v="807.47316607998903"/>
    <n v="520012.71895551297"/>
    <x v="3590"/>
    <x v="3411"/>
    <m/>
  </r>
  <r>
    <x v="22"/>
    <x v="1"/>
    <s v="Low End"/>
    <x v="0"/>
    <x v="125"/>
    <n v="568"/>
    <x v="3591"/>
    <n v="334685.94348799495"/>
    <n v="1355.98929543998"/>
    <n v="770201.91980990861"/>
    <n v="766.75347943998884"/>
    <n v="435515.97632191365"/>
    <x v="3591"/>
    <x v="1900"/>
    <m/>
  </r>
  <r>
    <x v="22"/>
    <x v="1"/>
    <s v="Low End"/>
    <x v="0"/>
    <x v="69"/>
    <n v="524"/>
    <x v="3592"/>
    <n v="281672.41671999608"/>
    <n v="1266.9796101999823"/>
    <n v="663897.31574479071"/>
    <n v="729.4368301999898"/>
    <n v="382224.89902479463"/>
    <x v="3592"/>
    <x v="3412"/>
    <m/>
  </r>
  <r>
    <x v="22"/>
    <x v="1"/>
    <s v="Low End"/>
    <x v="0"/>
    <x v="1"/>
    <n v="472"/>
    <x v="3593"/>
    <n v="228098.51231999687"/>
    <n v="1177.327880399984"/>
    <n v="555698.7595487925"/>
    <n v="694.06832039999063"/>
    <n v="327600.24722879566"/>
    <x v="3593"/>
    <x v="3413"/>
    <m/>
  </r>
  <r>
    <x v="22"/>
    <x v="1"/>
    <s v="High End"/>
    <x v="1"/>
    <x v="81"/>
    <n v="417"/>
    <x v="3594"/>
    <n v="353287.84650671785"/>
    <n v="1690.5834231199847"/>
    <n v="704973.28744103364"/>
    <n v="843.37036195279552"/>
    <n v="351685.44093431579"/>
    <x v="3594"/>
    <x v="3414"/>
    <m/>
  </r>
  <r>
    <x v="22"/>
    <x v="1"/>
    <s v="High End"/>
    <x v="1"/>
    <x v="152"/>
    <n v="281"/>
    <x v="3595"/>
    <n v="175315.58493200698"/>
    <n v="1448.765415359986"/>
    <n v="407103.0817161561"/>
    <n v="824.86653659839533"/>
    <n v="231787.49678414912"/>
    <x v="3595"/>
    <x v="3415"/>
    <m/>
  </r>
  <r>
    <x v="22"/>
    <x v="1"/>
    <s v="High End"/>
    <x v="1"/>
    <x v="146"/>
    <n v="975"/>
    <x v="3596"/>
    <n v="1089131.0624999863"/>
    <n v="2270.5215269999712"/>
    <n v="2213758.488824972"/>
    <n v="1153.4640269999854"/>
    <n v="1124627.4263249857"/>
    <x v="3596"/>
    <x v="3416"/>
    <m/>
  </r>
  <r>
    <x v="22"/>
    <x v="1"/>
    <s v="High End"/>
    <x v="1"/>
    <x v="148"/>
    <n v="557"/>
    <x v="3597"/>
    <n v="359710.44682499504"/>
    <n v="1478.3357706099798"/>
    <n v="823433.02422975877"/>
    <n v="832.53604560998872"/>
    <n v="463722.57740476372"/>
    <x v="3597"/>
    <x v="3417"/>
    <m/>
  </r>
  <r>
    <x v="22"/>
    <x v="1"/>
    <s v="High End"/>
    <x v="1"/>
    <x v="7"/>
    <n v="487"/>
    <x v="3598"/>
    <n v="278234.81234999583"/>
    <n v="1356.9939193799798"/>
    <n v="660856.03873805015"/>
    <n v="785.66986937998843"/>
    <n v="382621.22638805432"/>
    <x v="3598"/>
    <x v="3418"/>
    <m/>
  </r>
  <r>
    <x v="22"/>
    <x v="1"/>
    <s v="High End"/>
    <x v="1"/>
    <x v="151"/>
    <n v="466"/>
    <x v="3599"/>
    <n v="248893.34939999683"/>
    <n v="1285.0687796399839"/>
    <n v="598842.05131223251"/>
    <n v="750.96287963999066"/>
    <n v="349948.7019122357"/>
    <x v="3599"/>
    <x v="3419"/>
    <m/>
  </r>
  <r>
    <x v="22"/>
    <x v="1"/>
    <s v="High End"/>
    <x v="1"/>
    <x v="56"/>
    <n v="435"/>
    <x v="3600"/>
    <n v="220754.6156249968"/>
    <n v="1246.8802447499822"/>
    <n v="542392.90646624228"/>
    <n v="739.39836974998957"/>
    <n v="321638.29084124544"/>
    <x v="3600"/>
    <x v="3420"/>
    <m/>
  </r>
  <r>
    <x v="22"/>
    <x v="1"/>
    <s v="Low End"/>
    <x v="3"/>
    <x v="103"/>
    <n v="423"/>
    <x v="3601"/>
    <n v="241191.77681475045"/>
    <n v="968.7720187199875"/>
    <n v="409790.56391855469"/>
    <n v="398.57869291679492"/>
    <n v="168598.78710380424"/>
    <x v="3601"/>
    <x v="3421"/>
    <m/>
  </r>
  <r>
    <x v="22"/>
    <x v="1"/>
    <s v="Low End"/>
    <x v="3"/>
    <x v="31"/>
    <n v="249"/>
    <x v="3602"/>
    <n v="94686.474725728651"/>
    <n v="707.88416699999004"/>
    <n v="176263.15758299752"/>
    <n v="327.61720022999543"/>
    <n v="81576.682857268868"/>
    <x v="3602"/>
    <x v="3422"/>
    <m/>
  </r>
  <r>
    <x v="22"/>
    <x v="1"/>
    <s v="Low End"/>
    <x v="3"/>
    <x v="28"/>
    <n v="249"/>
    <x v="3603"/>
    <n v="99898.795049081789"/>
    <n v="775.30961327998909"/>
    <n v="193052.09370671728"/>
    <n v="374.10963316319476"/>
    <n v="93153.298657635489"/>
    <x v="3603"/>
    <x v="3423"/>
    <m/>
  </r>
  <r>
    <x v="22"/>
    <x v="1"/>
    <s v="High End"/>
    <x v="2"/>
    <x v="1"/>
    <n v="402"/>
    <x v="3604"/>
    <n v="369073.33365887118"/>
    <n v="1791.8906832199818"/>
    <n v="720340.05465443269"/>
    <n v="873.79781342179479"/>
    <n v="351266.72099556151"/>
    <x v="3604"/>
    <x v="3424"/>
    <m/>
  </r>
  <r>
    <x v="22"/>
    <x v="1"/>
    <s v="High End"/>
    <x v="2"/>
    <x v="120"/>
    <n v="343"/>
    <x v="3605"/>
    <n v="270968.28483878652"/>
    <n v="1643.2880629999854"/>
    <n v="563647.80560899503"/>
    <n v="853.29306346999556"/>
    <n v="292679.5207702085"/>
    <x v="3605"/>
    <x v="3425"/>
    <m/>
  </r>
  <r>
    <x v="22"/>
    <x v="1"/>
    <s v="High End"/>
    <x v="2"/>
    <x v="136"/>
    <n v="371"/>
    <x v="3606"/>
    <n v="243113.16433615552"/>
    <n v="1493.0392808899865"/>
    <n v="553917.57321018493"/>
    <n v="837.74773281409557"/>
    <n v="310804.40887402941"/>
    <x v="3606"/>
    <x v="3426"/>
    <m/>
  </r>
  <r>
    <x v="22"/>
    <x v="2"/>
    <s v="High End"/>
    <x v="2"/>
    <x v="100"/>
    <n v="954"/>
    <x v="3607"/>
    <n v="1154169.9762119856"/>
    <n v="2495.0817850199683"/>
    <n v="2380308.0229090499"/>
    <n v="1285.2600070199835"/>
    <n v="1226138.0466970643"/>
    <x v="3607"/>
    <x v="3427"/>
    <m/>
  </r>
  <r>
    <x v="22"/>
    <x v="2"/>
    <s v="Low End"/>
    <x v="0"/>
    <x v="140"/>
    <n v="668"/>
    <x v="3608"/>
    <n v="476315.56166399154"/>
    <n v="1570.0850683199724"/>
    <n v="1048816.8256377415"/>
    <n v="857.03782031998503"/>
    <n v="572501.26397374994"/>
    <x v="3608"/>
    <x v="3428"/>
    <m/>
  </r>
  <r>
    <x v="22"/>
    <x v="2"/>
    <s v="Low End"/>
    <x v="0"/>
    <x v="158"/>
    <n v="662"/>
    <x v="3609"/>
    <n v="462041.52568799246"/>
    <n v="1540.4063211599748"/>
    <n v="1019748.9846079033"/>
    <n v="842.45839715998625"/>
    <n v="557707.45891991083"/>
    <x v="3609"/>
    <x v="3429"/>
    <m/>
  </r>
  <r>
    <x v="22"/>
    <x v="2"/>
    <s v="Low End"/>
    <x v="0"/>
    <x v="125"/>
    <n v="597"/>
    <x v="3610"/>
    <n v="375833.64690899377"/>
    <n v="1428.4422627299766"/>
    <n v="852780.03084979602"/>
    <n v="798.90516572998706"/>
    <n v="476946.38394080225"/>
    <x v="3610"/>
    <x v="3430"/>
    <m/>
  </r>
  <r>
    <x v="22"/>
    <x v="2"/>
    <s v="Low End"/>
    <x v="0"/>
    <x v="121"/>
    <n v="566"/>
    <x v="3611"/>
    <n v="342087.02890399395"/>
    <n v="1392.2895119599755"/>
    <n v="788035.86376934615"/>
    <n v="787.89546795998615"/>
    <n v="445948.8348653522"/>
    <x v="3611"/>
    <x v="3431"/>
    <m/>
  </r>
  <r>
    <x v="22"/>
    <x v="2"/>
    <s v="Low End"/>
    <x v="0"/>
    <x v="126"/>
    <n v="501"/>
    <x v="3612"/>
    <n v="264231.26270999573"/>
    <n v="1260.5060138999797"/>
    <n v="631513.51296388987"/>
    <n v="733.09830389998831"/>
    <n v="367282.25025389413"/>
    <x v="3612"/>
    <x v="3432"/>
    <m/>
  </r>
  <r>
    <x v="22"/>
    <x v="2"/>
    <s v="Low End"/>
    <x v="0"/>
    <x v="118"/>
    <n v="500"/>
    <x v="3613"/>
    <n v="263227.24999999569"/>
    <n v="1259.0199049999794"/>
    <n v="629509.95249998965"/>
    <n v="732.565404999988"/>
    <n v="366282.70249999396"/>
    <x v="3613"/>
    <x v="3433"/>
    <m/>
  </r>
  <r>
    <x v="22"/>
    <x v="2"/>
    <s v="High End"/>
    <x v="1"/>
    <x v="95"/>
    <n v="426"/>
    <x v="3614"/>
    <n v="378361.38890589616"/>
    <n v="1743.3516916999808"/>
    <n v="742667.82066419185"/>
    <n v="855.17941727299456"/>
    <n v="364306.43175829569"/>
    <x v="3614"/>
    <x v="3434"/>
    <m/>
  </r>
  <r>
    <x v="22"/>
    <x v="2"/>
    <s v="High End"/>
    <x v="1"/>
    <x v="98"/>
    <n v="647"/>
    <x v="3615"/>
    <n v="493634.19802499237"/>
    <n v="1683.0175400699743"/>
    <n v="1088912.3484252733"/>
    <n v="920.05896506998613"/>
    <n v="595278.15040028095"/>
    <x v="3615"/>
    <x v="3435"/>
    <m/>
  </r>
  <r>
    <x v="22"/>
    <x v="2"/>
    <s v="High End"/>
    <x v="1"/>
    <x v="35"/>
    <n v="505"/>
    <x v="3616"/>
    <n v="304289.45437499497"/>
    <n v="1416.4686861499767"/>
    <n v="715316.6865057383"/>
    <n v="813.91531114998668"/>
    <n v="411027.23213074333"/>
    <x v="3616"/>
    <x v="3436"/>
    <m/>
  </r>
  <r>
    <x v="22"/>
    <x v="2"/>
    <s v="High End"/>
    <x v="1"/>
    <x v="112"/>
    <n v="503"/>
    <x v="3617"/>
    <n v="305641.19722499454"/>
    <n v="1430.0129088699748"/>
    <n v="719296.49316159729"/>
    <n v="822.37633386998561"/>
    <n v="413655.29593660275"/>
    <x v="3617"/>
    <x v="3437"/>
    <m/>
  </r>
  <r>
    <x v="22"/>
    <x v="2"/>
    <s v="High End"/>
    <x v="1"/>
    <x v="81"/>
    <n v="488"/>
    <x v="3618"/>
    <n v="280878.94079999567"/>
    <n v="1366.275299359979"/>
    <n v="666742.34608766972"/>
    <n v="790.70369935998792"/>
    <n v="385863.40528767405"/>
    <x v="3618"/>
    <x v="3438"/>
    <m/>
  </r>
  <r>
    <x v="22"/>
    <x v="2"/>
    <s v="Low End"/>
    <x v="3"/>
    <x v="130"/>
    <n v="769"/>
    <x v="3619"/>
    <n v="742879.45706457738"/>
    <n v="1488.9325939199769"/>
    <n v="1144989.1647244622"/>
    <n v="522.89948980479176"/>
    <n v="402109.70765988482"/>
    <x v="3619"/>
    <x v="3439"/>
    <m/>
  </r>
  <r>
    <x v="22"/>
    <x v="2"/>
    <s v="Low End"/>
    <x v="3"/>
    <x v="81"/>
    <n v="743"/>
    <x v="3620"/>
    <n v="696692.82514204632"/>
    <n v="1452.1758998699775"/>
    <n v="1078966.6936033932"/>
    <n v="514.50049591029199"/>
    <n v="382273.86846134684"/>
    <x v="3620"/>
    <x v="3440"/>
    <m/>
  </r>
  <r>
    <x v="22"/>
    <x v="2"/>
    <s v="Low End"/>
    <x v="3"/>
    <x v="131"/>
    <n v="688"/>
    <x v="3621"/>
    <n v="610250.82329094678"/>
    <n v="1389.0015345599768"/>
    <n v="955633.05577726406"/>
    <n v="502.00905884639144"/>
    <n v="345382.23248631728"/>
    <x v="3621"/>
    <x v="3441"/>
    <m/>
  </r>
  <r>
    <x v="22"/>
    <x v="2"/>
    <s v="Low End"/>
    <x v="3"/>
    <x v="103"/>
    <n v="598"/>
    <x v="3622"/>
    <n v="465720.45018260111"/>
    <n v="1246.0789981799805"/>
    <n v="745155.24091162835"/>
    <n v="467.28225874419275"/>
    <n v="279434.79072902724"/>
    <x v="3622"/>
    <x v="3442"/>
    <m/>
  </r>
  <r>
    <x v="22"/>
    <x v="2"/>
    <s v="Low End"/>
    <x v="3"/>
    <x v="31"/>
    <n v="906"/>
    <x v="3623"/>
    <n v="1035162.2862663693"/>
    <n v="2123.5402576599699"/>
    <n v="1923927.4734399328"/>
    <n v="980.97702778539019"/>
    <n v="888765.18717356352"/>
    <x v="3623"/>
    <x v="3443"/>
    <m/>
  </r>
  <r>
    <x v="22"/>
    <x v="2"/>
    <s v="Low End"/>
    <x v="3"/>
    <x v="62"/>
    <n v="873"/>
    <x v="3624"/>
    <n v="953417.62428856955"/>
    <n v="2055.158574579973"/>
    <n v="1794153.4356083164"/>
    <n v="963.04216646019108"/>
    <n v="840735.81131974689"/>
    <x v="3624"/>
    <x v="3444"/>
    <m/>
  </r>
  <r>
    <x v="22"/>
    <x v="2"/>
    <s v="High End"/>
    <x v="2"/>
    <x v="61"/>
    <n v="389"/>
    <x v="3625"/>
    <n v="355424.72519875364"/>
    <n v="1792.9330470499788"/>
    <n v="697450.95530244173"/>
    <n v="879.24480746449376"/>
    <n v="342026.23010368808"/>
    <x v="3625"/>
    <x v="3445"/>
    <m/>
  </r>
  <r>
    <x v="22"/>
    <x v="2"/>
    <s v="High End"/>
    <x v="2"/>
    <x v="133"/>
    <n v="842"/>
    <x v="3626"/>
    <n v="925027.8686399858"/>
    <n v="2311.8577127999647"/>
    <n v="1946584.1941775703"/>
    <n v="1213.2497927999816"/>
    <n v="1021556.3255375845"/>
    <x v="3626"/>
    <x v="3446"/>
    <m/>
  </r>
  <r>
    <x v="22"/>
    <x v="2"/>
    <s v="High End"/>
    <x v="2"/>
    <x v="25"/>
    <n v="568"/>
    <x v="3627"/>
    <n v="425766.89279999299"/>
    <n v="1706.753063999972"/>
    <n v="969435.74035198416"/>
    <n v="957.1634639999844"/>
    <n v="543668.84755199123"/>
    <x v="3627"/>
    <x v="3447"/>
    <m/>
  </r>
  <r>
    <x v="22"/>
    <x v="2"/>
    <s v="High End"/>
    <x v="2"/>
    <x v="100"/>
    <n v="450"/>
    <x v="3628"/>
    <n v="264365.16749999591"/>
    <n v="1419.3299084999783"/>
    <n v="638698.4588249902"/>
    <n v="831.85175849998734"/>
    <n v="374333.29132499429"/>
    <x v="3628"/>
    <x v="3448"/>
    <m/>
  </r>
  <r>
    <x v="22"/>
    <x v="2"/>
    <s v="High End"/>
    <x v="2"/>
    <x v="132"/>
    <n v="432"/>
    <x v="3629"/>
    <n v="243685.40774399621"/>
    <n v="1378.5485932799786"/>
    <n v="595532.99229695078"/>
    <n v="814.46200127998736"/>
    <n v="351847.58455295453"/>
    <x v="3629"/>
    <x v="3449"/>
    <m/>
  </r>
  <r>
    <x v="22"/>
    <x v="2"/>
    <s v="Low End"/>
    <x v="0"/>
    <x v="3"/>
    <n v="408"/>
    <x v="3630"/>
    <n v="337112.77309406683"/>
    <n v="1724.5793703199756"/>
    <n v="703628.38309055008"/>
    <n v="898.32257352079228"/>
    <n v="366515.60999648325"/>
    <x v="3630"/>
    <x v="3450"/>
    <m/>
  </r>
  <r>
    <x v="22"/>
    <x v="2"/>
    <s v="Low End"/>
    <x v="0"/>
    <x v="61"/>
    <n v="403"/>
    <x v="3631"/>
    <n v="323721.78965675051"/>
    <n v="1693.2106034799781"/>
    <n v="682363.87320243113"/>
    <n v="889.93072840119271"/>
    <n v="358642.08354568062"/>
    <x v="3631"/>
    <x v="3451"/>
    <m/>
  </r>
  <r>
    <x v="22"/>
    <x v="2"/>
    <s v="Low End"/>
    <x v="0"/>
    <x v="140"/>
    <n v="956"/>
    <x v="3632"/>
    <n v="979933.1464319824"/>
    <n v="1944.227471999965"/>
    <n v="1858681.4632319666"/>
    <n v="919.19279999998344"/>
    <n v="878748.3167999842"/>
    <x v="3632"/>
    <x v="3452"/>
    <m/>
  </r>
  <r>
    <x v="22"/>
    <x v="2"/>
    <s v="Low End"/>
    <x v="0"/>
    <x v="155"/>
    <n v="835"/>
    <x v="3633"/>
    <n v="761586.53697498504"/>
    <n v="1905.4231916499627"/>
    <n v="1591028.3650277189"/>
    <n v="993.34350664998067"/>
    <n v="829441.82805273391"/>
    <x v="3633"/>
    <x v="3453"/>
    <m/>
  </r>
  <r>
    <x v="22"/>
    <x v="2"/>
    <s v="Low End"/>
    <x v="0"/>
    <x v="138"/>
    <n v="834"/>
    <x v="3634"/>
    <n v="745921.90551598661"/>
    <n v="1868.9533776599662"/>
    <n v="1558707.116968412"/>
    <n v="974.5626036599823"/>
    <n v="812785.21145242534"/>
    <x v="3634"/>
    <x v="1983"/>
    <m/>
  </r>
  <r>
    <x v="22"/>
    <x v="3"/>
    <s v="Low End"/>
    <x v="0"/>
    <x v="49"/>
    <n v="724"/>
    <x v="3635"/>
    <n v="572771.83278398868"/>
    <n v="1707.4749904399666"/>
    <n v="1236211.8930785358"/>
    <n v="916.35367443998223"/>
    <n v="663440.06029454712"/>
    <x v="3635"/>
    <x v="3454"/>
    <m/>
  </r>
  <r>
    <x v="22"/>
    <x v="3"/>
    <s v="Low End"/>
    <x v="0"/>
    <x v="126"/>
    <n v="708"/>
    <x v="3636"/>
    <n v="537760.53057599033"/>
    <n v="1648.2674134799704"/>
    <n v="1166973.3287438191"/>
    <n v="888.71864147998406"/>
    <n v="629212.79816782882"/>
    <x v="3636"/>
    <x v="3455"/>
    <m/>
  </r>
  <r>
    <x v="22"/>
    <x v="3"/>
    <s v="Low End"/>
    <x v="0"/>
    <x v="1"/>
    <n v="700"/>
    <x v="3637"/>
    <n v="525773.9199999905"/>
    <n v="1634.5147039999706"/>
    <n v="1144160.2927999794"/>
    <n v="883.40910399998415"/>
    <n v="618386.37279998895"/>
    <x v="3637"/>
    <x v="3456"/>
    <m/>
  </r>
  <r>
    <x v="22"/>
    <x v="3"/>
    <s v="Low End"/>
    <x v="0"/>
    <x v="28"/>
    <n v="956"/>
    <x v="3638"/>
    <n v="981206.25927998207"/>
    <n v="2270.6003397999589"/>
    <n v="2170693.9248487605"/>
    <n v="1244.2339597999776"/>
    <n v="1189487.6655687783"/>
    <x v="3638"/>
    <x v="3457"/>
    <m/>
  </r>
  <r>
    <x v="22"/>
    <x v="3"/>
    <s v="Low End"/>
    <x v="0"/>
    <x v="127"/>
    <n v="648"/>
    <x v="3639"/>
    <n v="450894.59481599182"/>
    <n v="1544.279513279972"/>
    <n v="1000693.1246054218"/>
    <n v="848.45452127998465"/>
    <n v="549798.52978942997"/>
    <x v="3639"/>
    <x v="3458"/>
    <m/>
  </r>
  <r>
    <x v="22"/>
    <x v="3"/>
    <s v="Low End"/>
    <x v="0"/>
    <x v="29"/>
    <n v="646"/>
    <x v="3640"/>
    <n v="456087.99492799095"/>
    <n v="1568.173927119969"/>
    <n v="1013040.3569194999"/>
    <n v="862.15535911998302"/>
    <n v="556952.36199150898"/>
    <x v="3640"/>
    <x v="3459"/>
    <m/>
  </r>
  <r>
    <x v="22"/>
    <x v="3"/>
    <s v="Low End"/>
    <x v="0"/>
    <x v="128"/>
    <n v="644"/>
    <x v="3641"/>
    <n v="445427.70820799185"/>
    <n v="1537.529957879972"/>
    <n v="990169.29287470202"/>
    <n v="845.87202587998468"/>
    <n v="544741.58466671011"/>
    <x v="3641"/>
    <x v="3411"/>
    <m/>
  </r>
  <r>
    <x v="22"/>
    <x v="3"/>
    <s v="Low End"/>
    <x v="0"/>
    <x v="25"/>
    <n v="528"/>
    <x v="3642"/>
    <n v="302077.7971199943"/>
    <n v="1345.3532135999744"/>
    <n v="710346.49678078655"/>
    <n v="773.23617359998525"/>
    <n v="408268.69966079225"/>
    <x v="3642"/>
    <x v="126"/>
    <m/>
  </r>
  <r>
    <x v="22"/>
    <x v="3"/>
    <s v="Low End"/>
    <x v="0"/>
    <x v="140"/>
    <n v="408"/>
    <x v="3643"/>
    <n v="182194.84799999639"/>
    <n v="1083.4559999999785"/>
    <n v="442050.04799999122"/>
    <n v="636.89999999998736"/>
    <n v="259855.19999999483"/>
    <x v="3643"/>
    <x v="3460"/>
    <m/>
  </r>
  <r>
    <x v="22"/>
    <x v="3"/>
    <s v="Low End"/>
    <x v="0"/>
    <x v="140"/>
    <n v="403"/>
    <x v="3644"/>
    <n v="174557.03079099683"/>
    <n v="1055.8792969999809"/>
    <n v="425519.35669099231"/>
    <n v="622.73529999998868"/>
    <n v="250962.32589999549"/>
    <x v="3644"/>
    <x v="3461"/>
    <m/>
  </r>
  <r>
    <x v="22"/>
    <x v="3"/>
    <s v="High End"/>
    <x v="1"/>
    <x v="135"/>
    <n v="312"/>
    <x v="3645"/>
    <n v="158326.06714079712"/>
    <n v="805.28013999998529"/>
    <n v="251247.40367999542"/>
    <n v="297.82479659999456"/>
    <n v="92921.336539198295"/>
    <x v="3645"/>
    <x v="3462"/>
    <m/>
  </r>
  <r>
    <x v="22"/>
    <x v="3"/>
    <s v="High End"/>
    <x v="1"/>
    <x v="140"/>
    <n v="312"/>
    <x v="3646"/>
    <n v="166479.41572479054"/>
    <n v="889.42474487998368"/>
    <n v="277500.52040255489"/>
    <n v="355.83687396719347"/>
    <n v="111021.10467776435"/>
    <x v="3646"/>
    <x v="3463"/>
    <m/>
  </r>
  <r>
    <x v="22"/>
    <x v="3"/>
    <s v="High End"/>
    <x v="1"/>
    <x v="108"/>
    <n v="679"/>
    <x v="3647"/>
    <n v="559438.67542498989"/>
    <n v="1797.4782172699674"/>
    <n v="1220487.7095263079"/>
    <n v="973.56264226998235"/>
    <n v="661049.03410131799"/>
    <x v="3647"/>
    <x v="3464"/>
    <m/>
  </r>
  <r>
    <x v="22"/>
    <x v="3"/>
    <s v="High End"/>
    <x v="1"/>
    <x v="153"/>
    <n v="677"/>
    <x v="3648"/>
    <n v="556250.99084998993"/>
    <n v="1793.7076525799675"/>
    <n v="1214340.080796638"/>
    <n v="972.06660257998249"/>
    <n v="658089.08994664811"/>
    <x v="3648"/>
    <x v="3465"/>
    <m/>
  </r>
  <r>
    <x v="22"/>
    <x v="3"/>
    <s v="High End"/>
    <x v="1"/>
    <x v="5"/>
    <n v="618"/>
    <x v="3649"/>
    <n v="463865.79419999156"/>
    <n v="1673.8840652399697"/>
    <n v="1034460.3523183012"/>
    <n v="923.29216523998332"/>
    <n v="570594.55811830959"/>
    <x v="3649"/>
    <x v="3466"/>
    <m/>
  </r>
  <r>
    <x v="22"/>
    <x v="3"/>
    <s v="High End"/>
    <x v="1"/>
    <x v="21"/>
    <n v="611"/>
    <x v="3650"/>
    <n v="456104.93174999143"/>
    <n v="1669.3476692999686"/>
    <n v="1019971.4259422808"/>
    <n v="922.85841929998264"/>
    <n v="563866.49419228942"/>
    <x v="3650"/>
    <x v="3467"/>
    <m/>
  </r>
  <r>
    <x v="22"/>
    <x v="3"/>
    <s v="High End"/>
    <x v="1"/>
    <x v="122"/>
    <n v="561"/>
    <x v="3651"/>
    <n v="389113.17637499224"/>
    <n v="1584.8130049499687"/>
    <n v="889080.09577693243"/>
    <n v="891.20662994998247"/>
    <n v="499966.91940194019"/>
    <x v="3651"/>
    <x v="3468"/>
    <m/>
  </r>
  <r>
    <x v="22"/>
    <x v="3"/>
    <s v="High End"/>
    <x v="1"/>
    <x v="7"/>
    <n v="479"/>
    <x v="3652"/>
    <n v="281145.52934999467"/>
    <n v="1400.8004599399737"/>
    <n v="670983.42031124746"/>
    <n v="813.85780993998492"/>
    <n v="389837.89096125279"/>
    <x v="3652"/>
    <x v="3469"/>
    <m/>
  </r>
  <r>
    <x v="22"/>
    <x v="3"/>
    <s v="Low End"/>
    <x v="3"/>
    <x v="142"/>
    <n v="981"/>
    <x v="3653"/>
    <n v="1221649.4781547578"/>
    <n v="2260.5125009199646"/>
    <n v="2217562.7634024853"/>
    <n v="1015.2021256347884"/>
    <n v="995913.28524772753"/>
    <x v="3653"/>
    <x v="3470"/>
    <m/>
  </r>
  <r>
    <x v="22"/>
    <x v="3"/>
    <s v="Low End"/>
    <x v="3"/>
    <x v="117"/>
    <n v="911"/>
    <x v="3654"/>
    <n v="1061960.959435082"/>
    <n v="2157.2538430299664"/>
    <n v="1965258.2510002994"/>
    <n v="991.54477669068865"/>
    <n v="903297.29156521731"/>
    <x v="3654"/>
    <x v="3471"/>
    <m/>
  </r>
  <r>
    <x v="22"/>
    <x v="3"/>
    <s v="Low End"/>
    <x v="3"/>
    <x v="130"/>
    <n v="108"/>
    <x v="3655"/>
    <n v="13931.187190919743"/>
    <n v="409.5640289999925"/>
    <n v="44232.915131999187"/>
    <n v="280.57155500999488"/>
    <n v="30301.727941079444"/>
    <x v="3655"/>
    <x v="3472"/>
    <m/>
  </r>
  <r>
    <x v="22"/>
    <x v="3"/>
    <s v="Low End"/>
    <x v="3"/>
    <x v="150"/>
    <n v="108"/>
    <x v="3656"/>
    <n v="13962.166557580544"/>
    <n v="410.48812895999242"/>
    <n v="44332.717927679179"/>
    <n v="281.20880898239477"/>
    <n v="30370.551370098634"/>
    <x v="3656"/>
    <x v="3473"/>
    <m/>
  </r>
  <r>
    <x v="22"/>
    <x v="3"/>
    <s v="High End"/>
    <x v="2"/>
    <x v="156"/>
    <n v="680"/>
    <x v="3657"/>
    <n v="631760.01119998761"/>
    <n v="1900.2578399999625"/>
    <n v="1292175.3311999745"/>
    <n v="971.19899999998074"/>
    <n v="660415.31999998691"/>
    <x v="3657"/>
    <x v="519"/>
    <m/>
  </r>
  <r>
    <x v="22"/>
    <x v="3"/>
    <s v="High End"/>
    <x v="2"/>
    <x v="58"/>
    <n v="622"/>
    <x v="3658"/>
    <n v="528681.62860798964"/>
    <n v="1773.6008639999652"/>
    <n v="1103179.7374079784"/>
    <n v="923.63039999998193"/>
    <n v="574498.10879998875"/>
    <x v="3658"/>
    <x v="47"/>
    <m/>
  </r>
  <r>
    <x v="22"/>
    <x v="3"/>
    <s v="High End"/>
    <x v="2"/>
    <x v="58"/>
    <n v="836"/>
    <x v="3659"/>
    <n v="955397.82095998118"/>
    <n v="2407.8303323999526"/>
    <n v="2012946.1578863603"/>
    <n v="1265.0099723999751"/>
    <n v="1057548.3369263792"/>
    <x v="3659"/>
    <x v="3474"/>
    <m/>
  </r>
  <r>
    <x v="22"/>
    <x v="4"/>
    <s v="High End"/>
    <x v="2"/>
    <x v="104"/>
    <n v="591"/>
    <x v="3660"/>
    <n v="477818.50368599052"/>
    <n v="1824.1827641399641"/>
    <n v="1078092.0136067187"/>
    <n v="1015.6912181399802"/>
    <n v="600273.50992072816"/>
    <x v="3660"/>
    <x v="3475"/>
    <m/>
  </r>
  <r>
    <x v="22"/>
    <x v="4"/>
    <s v="High End"/>
    <x v="2"/>
    <x v="25"/>
    <n v="554"/>
    <x v="3661"/>
    <n v="420015.77366399165"/>
    <n v="1736.4070094399656"/>
    <n v="961969.48322974087"/>
    <n v="978.25579343998061"/>
    <n v="541953.70956574916"/>
    <x v="3661"/>
    <x v="3476"/>
    <m/>
  </r>
  <r>
    <x v="22"/>
    <x v="4"/>
    <s v="High End"/>
    <x v="2"/>
    <x v="60"/>
    <n v="517"/>
    <x v="3662"/>
    <n v="359396.78939999337"/>
    <n v="1619.1817379999704"/>
    <n v="837116.9585459847"/>
    <n v="924.0235379999832"/>
    <n v="477720.16914599133"/>
    <x v="3662"/>
    <x v="3477"/>
    <m/>
  </r>
  <r>
    <x v="22"/>
    <x v="4"/>
    <s v="High End"/>
    <x v="2"/>
    <x v="49"/>
    <n v="680"/>
    <x v="3663"/>
    <n v="632911.38719998742"/>
    <n v="2216.9247083999558"/>
    <n v="1507508.80171197"/>
    <n v="1286.1726683999741"/>
    <n v="874597.41451198258"/>
    <x v="3663"/>
    <x v="3478"/>
    <m/>
  </r>
  <r>
    <x v="22"/>
    <x v="4"/>
    <s v="High End"/>
    <x v="2"/>
    <x v="140"/>
    <n v="622"/>
    <x v="3664"/>
    <n v="529644.96976798947"/>
    <n v="2063.3739992399592"/>
    <n v="1283418.6275272546"/>
    <n v="1211.8547552399762"/>
    <n v="753773.65775926516"/>
    <x v="3664"/>
    <x v="3479"/>
    <m/>
  </r>
  <r>
    <x v="22"/>
    <x v="4"/>
    <s v="High End"/>
    <x v="2"/>
    <x v="156"/>
    <n v="444"/>
    <x v="3665"/>
    <n v="269928.66513599461"/>
    <n v="1474.2821199599707"/>
    <n v="654581.26126222697"/>
    <n v="866.33467595998286"/>
    <n v="384652.59612623235"/>
    <x v="3665"/>
    <x v="3480"/>
    <m/>
  </r>
  <r>
    <x v="22"/>
    <x v="4"/>
    <s v="High End"/>
    <x v="2"/>
    <x v="133"/>
    <n v="432"/>
    <x v="3666"/>
    <n v="251027.56915199541"/>
    <n v="1420.0838102399741"/>
    <n v="613476.20602366887"/>
    <n v="839.00147423998476"/>
    <n v="362448.63687167346"/>
    <x v="3666"/>
    <x v="3449"/>
    <m/>
  </r>
  <r>
    <x v="22"/>
    <x v="4"/>
    <s v="High End"/>
    <x v="2"/>
    <x v="144"/>
    <n v="424"/>
    <x v="3667"/>
    <n v="241861.10227199559"/>
    <n v="1401.5481415199743"/>
    <n v="594256.41200446908"/>
    <n v="831.12101351998467"/>
    <n v="352395.30973247346"/>
    <x v="3667"/>
    <x v="3481"/>
    <m/>
  </r>
  <r>
    <x v="22"/>
    <x v="4"/>
    <s v="Low End"/>
    <x v="0"/>
    <x v="145"/>
    <n v="895"/>
    <x v="3668"/>
    <n v="895372.12757498049"/>
    <n v="2059.6946406499555"/>
    <n v="1843426.7033817102"/>
    <n v="1059.2788556499772"/>
    <n v="948054.57580672973"/>
    <x v="3668"/>
    <x v="3482"/>
    <m/>
  </r>
  <r>
    <x v="22"/>
    <x v="4"/>
    <s v="Low End"/>
    <x v="0"/>
    <x v="128"/>
    <n v="865"/>
    <x v="3669"/>
    <n v="825781.51414998283"/>
    <n v="1979.4347838999593"/>
    <n v="1712211.0880734648"/>
    <n v="1024.7740738999792"/>
    <n v="886429.57392348198"/>
    <x v="3669"/>
    <x v="3483"/>
    <m/>
  </r>
  <r>
    <x v="22"/>
    <x v="4"/>
    <s v="Low End"/>
    <x v="0"/>
    <x v="125"/>
    <n v="789"/>
    <x v="3670"/>
    <n v="696215.03597998479"/>
    <n v="1866.6436037999595"/>
    <n v="1472781.8033981679"/>
    <n v="984.24178379997875"/>
    <n v="776566.76741818315"/>
    <x v="3670"/>
    <x v="3484"/>
    <m/>
  </r>
  <r>
    <x v="22"/>
    <x v="4"/>
    <s v="Low End"/>
    <x v="0"/>
    <x v="157"/>
    <n v="778"/>
    <x v="3671"/>
    <n v="664169.65922398656"/>
    <n v="1811.6687017199636"/>
    <n v="1409478.2499381315"/>
    <n v="957.98019371998078"/>
    <n v="745308.59071414499"/>
    <x v="3671"/>
    <x v="3485"/>
    <m/>
  </r>
  <r>
    <x v="22"/>
    <x v="4"/>
    <s v="High End"/>
    <x v="1"/>
    <x v="102"/>
    <n v="754"/>
    <x v="3672"/>
    <n v="710573.93549998524"/>
    <n v="2009.9608726999581"/>
    <n v="1515510.4980157684"/>
    <n v="1067.5551226999778"/>
    <n v="804936.56251578312"/>
    <x v="3672"/>
    <x v="1057"/>
    <m/>
  </r>
  <r>
    <x v="22"/>
    <x v="4"/>
    <s v="High End"/>
    <x v="1"/>
    <x v="149"/>
    <n v="745"/>
    <x v="3673"/>
    <n v="688716.64687498612"/>
    <n v="1976.6060567499603"/>
    <n v="1472571.5122787205"/>
    <n v="1052.154181749979"/>
    <n v="783854.86540373438"/>
    <x v="3673"/>
    <x v="3486"/>
    <m/>
  </r>
  <r>
    <x v="22"/>
    <x v="4"/>
    <s v="High End"/>
    <x v="2"/>
    <x v="133"/>
    <n v="870"/>
    <x v="3674"/>
    <n v="1045432.5506999785"/>
    <n v="2514.8528198999484"/>
    <n v="2187921.9533129549"/>
    <n v="1313.2062098999731"/>
    <n v="1142489.4026129763"/>
    <x v="3674"/>
    <x v="3487"/>
    <m/>
  </r>
  <r>
    <x v="22"/>
    <x v="4"/>
    <s v="High End"/>
    <x v="2"/>
    <x v="60"/>
    <n v="613"/>
    <x v="3675"/>
    <n v="526498.58858698839"/>
    <n v="1922.1822434099579"/>
    <n v="1178297.7152103041"/>
    <n v="1063.2938444099768"/>
    <n v="651799.12662331574"/>
    <x v="3675"/>
    <x v="2629"/>
    <m/>
  </r>
  <r>
    <x v="22"/>
    <x v="4"/>
    <s v="High End"/>
    <x v="2"/>
    <x v="120"/>
    <n v="601"/>
    <x v="3676"/>
    <n v="496103.79428399005"/>
    <n v="1855.4770995599627"/>
    <n v="1115141.7368355375"/>
    <n v="1030.0132155599792"/>
    <n v="619037.94255154743"/>
    <x v="3676"/>
    <x v="3488"/>
    <m/>
  </r>
  <r>
    <x v="22"/>
    <x v="4"/>
    <s v="High End"/>
    <x v="2"/>
    <x v="81"/>
    <n v="597"/>
    <x v="3677"/>
    <n v="492628.16339098976"/>
    <n v="1857.5936897699617"/>
    <n v="1108983.4327926671"/>
    <n v="1032.4208867699788"/>
    <n v="616355.2694016773"/>
    <x v="3677"/>
    <x v="3489"/>
    <m/>
  </r>
  <r>
    <x v="22"/>
    <x v="4"/>
    <s v="High End"/>
    <x v="2"/>
    <x v="115"/>
    <n v="449"/>
    <x v="3678"/>
    <n v="276945.94653299445"/>
    <n v="1491.1049130299698"/>
    <n v="669506.10595045646"/>
    <n v="874.29879602998221"/>
    <n v="392560.15941746201"/>
    <x v="3678"/>
    <x v="3490"/>
    <m/>
  </r>
  <r>
    <x v="22"/>
    <x v="4"/>
    <s v="Low End"/>
    <x v="0"/>
    <x v="138"/>
    <n v="982"/>
    <x v="3679"/>
    <n v="1089802.8032039753"/>
    <n v="2243.4527179799488"/>
    <n v="2203070.5690563098"/>
    <n v="1133.6738959799741"/>
    <n v="1113267.7658523344"/>
    <x v="3679"/>
    <x v="3491"/>
    <m/>
  </r>
  <r>
    <x v="22"/>
    <x v="4"/>
    <s v="Low End"/>
    <x v="0"/>
    <x v="140"/>
    <n v="937"/>
    <x v="3680"/>
    <n v="1002519.4382779764"/>
    <n v="2182.6070704599488"/>
    <n v="2045102.8250209719"/>
    <n v="1112.682376459974"/>
    <n v="1042583.3867429956"/>
    <x v="3680"/>
    <x v="3492"/>
    <m/>
  </r>
  <r>
    <x v="22"/>
    <x v="4"/>
    <s v="Low End"/>
    <x v="0"/>
    <x v="140"/>
    <n v="921"/>
    <x v="3681"/>
    <n v="958783.76711997809"/>
    <n v="2130.9264647999516"/>
    <n v="1962583.2740807554"/>
    <n v="1089.9017447999754"/>
    <n v="1003799.5069607773"/>
    <x v="3681"/>
    <x v="1072"/>
    <m/>
  </r>
  <r>
    <x v="22"/>
    <x v="4"/>
    <s v="Low End"/>
    <x v="0"/>
    <x v="116"/>
    <n v="881"/>
    <x v="3682"/>
    <n v="878237.03775397991"/>
    <n v="2059.0524730599532"/>
    <n v="1814025.2287658188"/>
    <n v="1062.1886390599759"/>
    <n v="935788.19101183885"/>
    <x v="3682"/>
    <x v="3493"/>
    <m/>
  </r>
  <r>
    <x v="22"/>
    <x v="4"/>
    <s v="Low End"/>
    <x v="0"/>
    <x v="157"/>
    <n v="864"/>
    <x v="3683"/>
    <n v="837391.59244798147"/>
    <n v="2010.0766348799559"/>
    <n v="1736706.2125362819"/>
    <n v="1040.8734028799772"/>
    <n v="899314.62008830043"/>
    <x v="3683"/>
    <x v="3494"/>
    <m/>
  </r>
  <r>
    <x v="22"/>
    <x v="4"/>
    <s v="Low End"/>
    <x v="0"/>
    <x v="97"/>
    <n v="816"/>
    <x v="3684"/>
    <n v="760448.16921598196"/>
    <n v="1956.6693518399541"/>
    <n v="1596642.1911014025"/>
    <n v="1024.7475758399762"/>
    <n v="836194.02188542055"/>
    <x v="3684"/>
    <x v="3495"/>
    <m/>
  </r>
  <r>
    <x v="22"/>
    <x v="4"/>
    <s v="High End"/>
    <x v="1"/>
    <x v="147"/>
    <n v="804"/>
    <x v="3685"/>
    <n v="827574.08399998106"/>
    <n v="2167.0344515999504"/>
    <n v="1742295.6990863602"/>
    <n v="1137.713451599974"/>
    <n v="914721.61508637911"/>
    <x v="3685"/>
    <x v="3496"/>
    <m/>
  </r>
  <r>
    <x v="22"/>
    <x v="4"/>
    <s v="High End"/>
    <x v="1"/>
    <x v="30"/>
    <n v="787"/>
    <x v="3686"/>
    <n v="800054.42152498104"/>
    <n v="2149.3309084699495"/>
    <n v="1691523.4249658503"/>
    <n v="1132.7433334699735"/>
    <n v="891469.00344086927"/>
    <x v="3686"/>
    <x v="3497"/>
    <m/>
  </r>
  <r>
    <x v="22"/>
    <x v="4"/>
    <s v="High End"/>
    <x v="2"/>
    <x v="156"/>
    <n v="746"/>
    <x v="3687"/>
    <n v="788616.00644398201"/>
    <n v="2273.2293162599481"/>
    <n v="1695829.0699299213"/>
    <n v="1216.1033022599722"/>
    <n v="907213.06348593929"/>
    <x v="3687"/>
    <x v="3498"/>
    <m/>
  </r>
  <r>
    <x v="22"/>
    <x v="4"/>
    <s v="High End"/>
    <x v="2"/>
    <x v="132"/>
    <n v="699"/>
    <x v="3688"/>
    <n v="685928.37706198485"/>
    <n v="2136.8137834199529"/>
    <n v="1493632.8346105472"/>
    <n v="1155.5142454199745"/>
    <n v="807704.45754856232"/>
    <x v="3688"/>
    <x v="3499"/>
    <m/>
  </r>
  <r>
    <x v="22"/>
    <x v="4"/>
    <s v="High End"/>
    <x v="2"/>
    <x v="137"/>
    <n v="692"/>
    <x v="3689"/>
    <n v="684898.10918398376"/>
    <n v="2159.5011436799487"/>
    <n v="1494374.7914265245"/>
    <n v="1169.7639916799722"/>
    <n v="809476.68224254076"/>
    <x v="3689"/>
    <x v="3500"/>
    <m/>
  </r>
  <r>
    <x v="22"/>
    <x v="4"/>
    <s v="High End"/>
    <x v="2"/>
    <x v="25"/>
    <n v="615"/>
    <x v="3690"/>
    <n v="541052.75362498709"/>
    <n v="1967.4881392499533"/>
    <n v="1210005.2056387214"/>
    <n v="1087.7275642499742"/>
    <n v="668952.45201373426"/>
    <x v="3690"/>
    <x v="3501"/>
    <m/>
  </r>
  <r>
    <x v="22"/>
    <x v="4"/>
    <s v="Low End"/>
    <x v="0"/>
    <x v="155"/>
    <n v="960"/>
    <x v="3691"/>
    <n v="1066094.8991999738"/>
    <n v="2254.7092367999444"/>
    <n v="2164520.8673279467"/>
    <n v="1144.1937167999718"/>
    <n v="1098425.9681279729"/>
    <x v="3691"/>
    <x v="3502"/>
    <m/>
  </r>
  <r>
    <x v="22"/>
    <x v="4"/>
    <s v="Low End"/>
    <x v="0"/>
    <x v="139"/>
    <n v="190"/>
    <x v="3692"/>
    <n v="54278.557628998693"/>
    <n v="588.1226099999858"/>
    <n v="111743.29589999731"/>
    <n v="302.44599089999269"/>
    <n v="57464.738270998612"/>
    <x v="3692"/>
    <x v="2825"/>
    <m/>
  </r>
  <r>
    <x v="22"/>
    <x v="4"/>
    <s v="Low End"/>
    <x v="0"/>
    <x v="61"/>
    <n v="853"/>
    <x v="3693"/>
    <n v="849797.10697897826"/>
    <n v="2071.7642188699469"/>
    <n v="1767214.8786960647"/>
    <n v="1075.5190758699723"/>
    <n v="917417.77171708643"/>
    <x v="3693"/>
    <x v="3503"/>
    <m/>
  </r>
  <r>
    <x v="22"/>
    <x v="4"/>
    <s v="Low End"/>
    <x v="0"/>
    <x v="35"/>
    <n v="190"/>
    <x v="3694"/>
    <n v="56209.172015878634"/>
    <n v="620.84266919998493"/>
    <n v="117960.10714799713"/>
    <n v="325.00492174799211"/>
    <n v="61750.935132118495"/>
    <x v="3694"/>
    <x v="3504"/>
    <m/>
  </r>
  <r>
    <x v="22"/>
    <x v="4"/>
    <s v="High End"/>
    <x v="1"/>
    <x v="1"/>
    <n v="557"/>
    <x v="3695"/>
    <n v="724927.646760509"/>
    <n v="2322.8264542799534"/>
    <n v="1293814.3350339341"/>
    <n v="1021.3405534531869"/>
    <n v="568886.6882734251"/>
    <x v="3695"/>
    <x v="3505"/>
    <m/>
  </r>
  <r>
    <x v="22"/>
    <x v="5"/>
    <s v="High End"/>
    <x v="1"/>
    <x v="117"/>
    <n v="437"/>
    <x v="3696"/>
    <n v="450642.34837378998"/>
    <n v="1997.0309306399638"/>
    <n v="872702.51668966422"/>
    <n v="965.81274214158861"/>
    <n v="422060.16831587424"/>
    <x v="3696"/>
    <x v="3506"/>
    <m/>
  </r>
  <r>
    <x v="22"/>
    <x v="5"/>
    <s v="High End"/>
    <x v="1"/>
    <x v="119"/>
    <n v="977"/>
    <x v="3697"/>
    <n v="1260264.6386999676"/>
    <n v="2621.0042247599331"/>
    <n v="2560721.1275904546"/>
    <n v="1331.0711247599661"/>
    <n v="1300456.488890487"/>
    <x v="3697"/>
    <x v="3507"/>
    <m/>
  </r>
  <r>
    <x v="22"/>
    <x v="5"/>
    <s v="High End"/>
    <x v="1"/>
    <x v="151"/>
    <n v="948"/>
    <x v="3698"/>
    <n v="1172808.7199999711"/>
    <n v="2526.6463439999379"/>
    <n v="2395260.734111941"/>
    <n v="1289.5063439999683"/>
    <n v="1222452.0141119699"/>
    <x v="3698"/>
    <x v="3508"/>
    <m/>
  </r>
  <r>
    <x v="22"/>
    <x v="5"/>
    <s v="High End"/>
    <x v="1"/>
    <x v="29"/>
    <n v="882"/>
    <x v="3699"/>
    <n v="1008539.5697999758"/>
    <n v="2365.4255744399429"/>
    <n v="2086305.3566560296"/>
    <n v="1221.9566744399704"/>
    <n v="1077765.7868560539"/>
    <x v="3699"/>
    <x v="3509"/>
    <m/>
  </r>
  <r>
    <x v="22"/>
    <x v="5"/>
    <s v="High End"/>
    <x v="1"/>
    <x v="35"/>
    <n v="841"/>
    <x v="3700"/>
    <n v="934141.38074997603"/>
    <n v="2318.2086346999408"/>
    <n v="1949613.4617826503"/>
    <n v="1207.4578846999693"/>
    <n v="1015472.0810326743"/>
    <x v="3700"/>
    <x v="3510"/>
    <m/>
  </r>
  <r>
    <x v="22"/>
    <x v="5"/>
    <s v="High End"/>
    <x v="1"/>
    <x v="110"/>
    <n v="557"/>
    <x v="3701"/>
    <n v="409900.97879998951"/>
    <n v="1581.8756959999596"/>
    <n v="881104.76267197751"/>
    <n v="845.96729599997843"/>
    <n v="471203.78387198801"/>
    <x v="3701"/>
    <x v="3511"/>
    <m/>
  </r>
  <r>
    <x v="22"/>
    <x v="5"/>
    <s v="High End"/>
    <x v="1"/>
    <x v="108"/>
    <n v="437"/>
    <x v="3702"/>
    <n v="247796.600174994"/>
    <n v="1312.0674709999685"/>
    <n v="573373.48482698621"/>
    <n v="745.02719599998215"/>
    <n v="325576.88465199224"/>
    <x v="3702"/>
    <x v="3512"/>
    <m/>
  </r>
  <r>
    <x v="22"/>
    <x v="5"/>
    <s v="Low End"/>
    <x v="3"/>
    <x v="117"/>
    <n v="878"/>
    <x v="3703"/>
    <n v="1035988.9558368934"/>
    <n v="2225.6164939999553"/>
    <n v="1954091.2817319608"/>
    <n v="1045.6746308599857"/>
    <n v="918102.32589506742"/>
    <x v="3703"/>
    <x v="3513"/>
    <m/>
  </r>
  <r>
    <x v="22"/>
    <x v="5"/>
    <s v="Low End"/>
    <x v="3"/>
    <x v="107"/>
    <n v="589"/>
    <x v="3704"/>
    <n v="483662.61612529826"/>
    <n v="1278.762308999969"/>
    <n v="753191.00000098173"/>
    <n v="457.60336820998896"/>
    <n v="269528.38387568347"/>
    <x v="3704"/>
    <x v="3514"/>
    <m/>
  </r>
  <r>
    <x v="22"/>
    <x v="5"/>
    <s v="Low End"/>
    <x v="3"/>
    <x v="9"/>
    <n v="878"/>
    <x v="3705"/>
    <n v="1109616.4434711563"/>
    <n v="1995.7727403599483"/>
    <n v="1752288.4660360347"/>
    <n v="731.97269084838081"/>
    <n v="642672.02256487845"/>
    <x v="3705"/>
    <x v="3515"/>
    <m/>
  </r>
  <r>
    <x v="22"/>
    <x v="5"/>
    <s v="Low End"/>
    <x v="3"/>
    <x v="110"/>
    <n v="589"/>
    <x v="3706"/>
    <n v="516194.36505457049"/>
    <n v="1456.6931036999649"/>
    <n v="857992.23807927931"/>
    <n v="580.30199155298612"/>
    <n v="341797.87302470882"/>
    <x v="3706"/>
    <x v="3516"/>
    <m/>
  </r>
  <r>
    <x v="22"/>
    <x v="5"/>
    <s v="High End"/>
    <x v="2"/>
    <x v="66"/>
    <n v="562"/>
    <x v="3707"/>
    <n v="816521.69796912908"/>
    <n v="2534.6768824999481"/>
    <n v="1424488.4079649709"/>
    <n v="1081.7912989249853"/>
    <n v="607966.70999584184"/>
    <x v="3707"/>
    <x v="3517"/>
    <m/>
  </r>
  <r>
    <x v="22"/>
    <x v="5"/>
    <s v="High End"/>
    <x v="2"/>
    <x v="104"/>
    <n v="858"/>
    <x v="3708"/>
    <n v="1066467.5358479735"/>
    <n v="2607.3528740399352"/>
    <n v="2237108.7659262642"/>
    <n v="1364.383718039966"/>
    <n v="1170641.2300782907"/>
    <x v="3708"/>
    <x v="2612"/>
    <m/>
  </r>
  <r>
    <x v="22"/>
    <x v="5"/>
    <s v="High End"/>
    <x v="2"/>
    <x v="1"/>
    <n v="562"/>
    <x v="3709"/>
    <n v="461725.71087598818"/>
    <n v="1756.8262979999552"/>
    <n v="987336.37947597483"/>
    <n v="935.25029999997616"/>
    <n v="525610.6685999867"/>
    <x v="3709"/>
    <x v="3518"/>
    <m/>
  </r>
  <r>
    <x v="22"/>
    <x v="5"/>
    <s v="High End"/>
    <x v="2"/>
    <x v="136"/>
    <n v="766"/>
    <x v="3710"/>
    <n v="842279.43665997975"/>
    <n v="2352.9332108999438"/>
    <n v="1802346.8395493568"/>
    <n v="1253.3517008999702"/>
    <n v="960067.40288937709"/>
    <x v="3710"/>
    <x v="3519"/>
    <m/>
  </r>
  <r>
    <x v="22"/>
    <x v="5"/>
    <s v="High End"/>
    <x v="2"/>
    <x v="67"/>
    <n v="734"/>
    <x v="3711"/>
    <n v="778473.86593198089"/>
    <n v="2287.6815238199438"/>
    <n v="1679158.2384838387"/>
    <n v="1227.0904258199698"/>
    <n v="900684.37255185784"/>
    <x v="3711"/>
    <x v="3520"/>
    <m/>
  </r>
  <r>
    <x v="22"/>
    <x v="5"/>
    <s v="High End"/>
    <x v="2"/>
    <x v="156"/>
    <n v="681"/>
    <x v="3712"/>
    <n v="678308.89638598263"/>
    <n v="2180.2743725399441"/>
    <n v="1484766.847699702"/>
    <n v="1184.2260665399697"/>
    <n v="806457.95131371939"/>
    <x v="3712"/>
    <x v="3521"/>
    <m/>
  </r>
  <r>
    <x v="22"/>
    <x v="5"/>
    <s v="Low End"/>
    <x v="0"/>
    <x v="139"/>
    <n v="282"/>
    <x v="3713"/>
    <n v="175303.82495951542"/>
    <n v="1438.7016559999756"/>
    <n v="405713.86699199316"/>
    <n v="817.05688663999183"/>
    <n v="230410.04203247774"/>
    <x v="3713"/>
    <x v="3522"/>
    <m/>
  </r>
  <r>
    <x v="22"/>
    <x v="5"/>
    <s v="Low End"/>
    <x v="0"/>
    <x v="139"/>
    <n v="262"/>
    <x v="3714"/>
    <n v="108855.43919147718"/>
    <n v="727.4201339999812"/>
    <n v="190584.07510799507"/>
    <n v="311.94135845999193"/>
    <n v="81728.635916517887"/>
    <x v="3714"/>
    <x v="3523"/>
    <m/>
  </r>
  <r>
    <x v="22"/>
    <x v="5"/>
    <s v="Low End"/>
    <x v="0"/>
    <x v="121"/>
    <n v="841"/>
    <x v="3715"/>
    <n v="844915.76075697679"/>
    <n v="1959.7333769999464"/>
    <n v="1648135.7700569548"/>
    <n v="955.077299999974"/>
    <n v="803220.00929997803"/>
    <x v="3715"/>
    <x v="3524"/>
    <m/>
  </r>
  <r>
    <x v="22"/>
    <x v="5"/>
    <s v="Low End"/>
    <x v="0"/>
    <x v="127"/>
    <n v="660"/>
    <x v="3716"/>
    <n v="514298.54519998643"/>
    <n v="1615.7932199999573"/>
    <n v="1066423.5251999719"/>
    <n v="836.55299999997783"/>
    <n v="552124.97999998543"/>
    <x v="3716"/>
    <x v="3525"/>
    <m/>
  </r>
  <r>
    <x v="22"/>
    <x v="5"/>
    <s v="Low End"/>
    <x v="0"/>
    <x v="126"/>
    <n v="116"/>
    <x v="3717"/>
    <n v="19090.230292799508"/>
    <n v="470.32667999998779"/>
    <n v="54557.894879998581"/>
    <n v="305.75572919999206"/>
    <n v="35467.664587199077"/>
    <x v="3717"/>
    <x v="3526"/>
    <m/>
  </r>
  <r>
    <x v="22"/>
    <x v="5"/>
    <s v="High End"/>
    <x v="1"/>
    <x v="99"/>
    <n v="307"/>
    <x v="3718"/>
    <n v="226965.44211158413"/>
    <n v="1572.6401269999724"/>
    <n v="482800.51898899151"/>
    <n v="833.33901262999154"/>
    <n v="255835.07687740738"/>
    <x v="3718"/>
    <x v="3527"/>
    <m/>
  </r>
  <r>
    <x v="22"/>
    <x v="5"/>
    <s v="High End"/>
    <x v="1"/>
    <x v="30"/>
    <n v="882"/>
    <x v="3719"/>
    <n v="1050547.465799971"/>
    <n v="2297.6736359999368"/>
    <n v="2026548.1469519443"/>
    <n v="1106.5767359999695"/>
    <n v="976000.68115197332"/>
    <x v="3719"/>
    <x v="3528"/>
    <m/>
  </r>
  <r>
    <x v="22"/>
    <x v="5"/>
    <s v="High End"/>
    <x v="1"/>
    <x v="95"/>
    <n v="877"/>
    <x v="3720"/>
    <n v="1026556.4762999729"/>
    <n v="2260.52503599994"/>
    <n v="1982480.4565719473"/>
    <n v="1089.9931359999709"/>
    <n v="955923.98027197446"/>
    <x v="3720"/>
    <x v="3529"/>
    <m/>
  </r>
  <r>
    <x v="22"/>
    <x v="5"/>
    <s v="High End"/>
    <x v="1"/>
    <x v="111"/>
    <n v="657"/>
    <x v="3721"/>
    <n v="583211.75512498396"/>
    <n v="1827.2794649999496"/>
    <n v="1200522.6085049668"/>
    <n v="939.59033999997405"/>
    <n v="617310.85337998287"/>
    <x v="3721"/>
    <x v="3530"/>
    <m/>
  </r>
  <r>
    <x v="22"/>
    <x v="5"/>
    <s v="High End"/>
    <x v="1"/>
    <x v="99"/>
    <n v="520"/>
    <x v="3722"/>
    <n v="358104.23999999074"/>
    <n v="1509.6412799999612"/>
    <n v="785013.46559997986"/>
    <n v="820.97927999997898"/>
    <n v="426909.22559998912"/>
    <x v="3722"/>
    <x v="3531"/>
    <m/>
  </r>
  <r>
    <x v="22"/>
    <x v="5"/>
    <s v="Low End"/>
    <x v="3"/>
    <x v="143"/>
    <n v="863"/>
    <x v="3723"/>
    <n v="1005126.109307874"/>
    <n v="2207.4344299999557"/>
    <n v="1905015.9130899617"/>
    <n v="1042.7460066999859"/>
    <n v="899889.80378208775"/>
    <x v="3723"/>
    <x v="3532"/>
    <m/>
  </r>
  <r>
    <x v="22"/>
    <x v="5"/>
    <s v="Low End"/>
    <x v="3"/>
    <x v="101"/>
    <n v="994"/>
    <x v="3724"/>
    <n v="1323024.5771142049"/>
    <n v="2314.3956159999489"/>
    <n v="2300509.2423039493"/>
    <n v="983.38497503998428"/>
    <n v="977484.66518974444"/>
    <x v="3724"/>
    <x v="3533"/>
    <m/>
  </r>
  <r>
    <x v="22"/>
    <x v="5"/>
    <s v="High End"/>
    <x v="2"/>
    <x v="132"/>
    <n v="272"/>
    <x v="3725"/>
    <n v="201280.96174847463"/>
    <n v="1589.7892639999711"/>
    <n v="432422.67980799213"/>
    <n v="849.78572815999087"/>
    <n v="231141.7180595175"/>
    <x v="3725"/>
    <x v="3534"/>
    <m/>
  </r>
  <r>
    <x v="22"/>
    <x v="5"/>
    <s v="High End"/>
    <x v="2"/>
    <x v="27"/>
    <n v="894"/>
    <x v="3726"/>
    <n v="1170973.4513759699"/>
    <n v="2540.1581039999342"/>
    <n v="2270901.3449759413"/>
    <n v="1230.3443999999679"/>
    <n v="1099927.8935999714"/>
    <x v="3726"/>
    <x v="3535"/>
    <m/>
  </r>
  <r>
    <x v="22"/>
    <x v="5"/>
    <s v="High End"/>
    <x v="2"/>
    <x v="104"/>
    <n v="656"/>
    <x v="3727"/>
    <n v="643564.90598398237"/>
    <n v="2022.4844639999444"/>
    <n v="1326749.8083839635"/>
    <n v="1041.4403999999713"/>
    <n v="683184.90239998116"/>
    <x v="3727"/>
    <x v="3536"/>
    <m/>
  </r>
  <r>
    <x v="22"/>
    <x v="5"/>
    <s v="High End"/>
    <x v="2"/>
    <x v="120"/>
    <n v="490"/>
    <x v="3728"/>
    <n v="351953.70629999088"/>
    <n v="1592.4923699999588"/>
    <n v="780321.26129997976"/>
    <n v="874.21949999997742"/>
    <n v="428367.55499998888"/>
    <x v="3728"/>
    <x v="3537"/>
    <m/>
  </r>
  <r>
    <x v="22"/>
    <x v="5"/>
    <s v="Low End"/>
    <x v="0"/>
    <x v="145"/>
    <n v="967"/>
    <x v="3729"/>
    <n v="1135104.5370999672"/>
    <n v="2221.2112999999358"/>
    <n v="2147911.3270999379"/>
    <n v="1047.3699999999697"/>
    <n v="1012806.7899999707"/>
    <x v="3729"/>
    <x v="3538"/>
    <m/>
  </r>
  <r>
    <x v="23"/>
    <x v="0"/>
    <s v="Low End"/>
    <x v="0"/>
    <x v="134"/>
    <n v="908"/>
    <x v="3730"/>
    <n v="988183.58772797277"/>
    <n v="2086.9213159999422"/>
    <n v="1894924.5549279475"/>
    <n v="998.61339999997222"/>
    <n v="906740.96719997469"/>
    <x v="3730"/>
    <x v="3539"/>
    <m/>
  </r>
  <r>
    <x v="23"/>
    <x v="0"/>
    <s v="Low End"/>
    <x v="0"/>
    <x v="140"/>
    <n v="724"/>
    <x v="3731"/>
    <n v="636610.17947198171"/>
    <n v="1778.8780279999489"/>
    <n v="1287907.692271963"/>
    <n v="899.58219999997425"/>
    <n v="651297.51279998128"/>
    <x v="3731"/>
    <x v="3540"/>
    <m/>
  </r>
  <r>
    <x v="23"/>
    <x v="0"/>
    <s v="Low End"/>
    <x v="0"/>
    <x v="49"/>
    <n v="714"/>
    <x v="3732"/>
    <n v="619247.16201598209"/>
    <n v="1760.9185439999494"/>
    <n v="1257295.8404159639"/>
    <n v="893.6255999999745"/>
    <n v="638048.67839998181"/>
    <x v="3732"/>
    <x v="3541"/>
    <m/>
  </r>
  <r>
    <x v="23"/>
    <x v="0"/>
    <s v="Low End"/>
    <x v="0"/>
    <x v="109"/>
    <n v="698"/>
    <x v="3733"/>
    <n v="584242.3694959837"/>
    <n v="1709.5882519999525"/>
    <n v="1193292.5998959669"/>
    <n v="872.56479999997578"/>
    <n v="609050.23039998324"/>
    <x v="3733"/>
    <x v="3542"/>
    <m/>
  </r>
  <r>
    <x v="23"/>
    <x v="0"/>
    <s v="Low End"/>
    <x v="0"/>
    <x v="134"/>
    <n v="432"/>
    <x v="3734"/>
    <n v="224017.47763199374"/>
    <n v="1231.5413759999658"/>
    <n v="532025.8744319852"/>
    <n v="712.98239999998032"/>
    <n v="308008.39679999149"/>
    <x v="3734"/>
    <x v="3543"/>
    <m/>
  </r>
  <r>
    <x v="23"/>
    <x v="0"/>
    <s v="Low End"/>
    <x v="0"/>
    <x v="105"/>
    <n v="401"/>
    <x v="3735"/>
    <n v="194908.33930899441"/>
    <n v="1187.1298089999659"/>
    <n v="476039.05340898631"/>
    <n v="701.07409999997981"/>
    <n v="281130.71409999189"/>
    <x v="3735"/>
    <x v="3544"/>
    <m/>
  </r>
  <r>
    <x v="23"/>
    <x v="0"/>
    <s v="High End"/>
    <x v="1"/>
    <x v="61"/>
    <n v="279"/>
    <x v="3736"/>
    <n v="200274.35566382407"/>
    <n v="1564.7356669999683"/>
    <n v="436561.25109299115"/>
    <n v="846.9064352299896"/>
    <n v="236286.89542916708"/>
    <x v="3736"/>
    <x v="3545"/>
    <m/>
  </r>
  <r>
    <x v="23"/>
    <x v="0"/>
    <s v="High End"/>
    <x v="1"/>
    <x v="61"/>
    <n v="249"/>
    <x v="3737"/>
    <n v="163391.80978781515"/>
    <n v="1500.2243779999703"/>
    <n v="373555.8701219926"/>
    <n v="844.03237081998986"/>
    <n v="210164.06033417745"/>
    <x v="3737"/>
    <x v="3546"/>
    <m/>
  </r>
  <r>
    <x v="23"/>
    <x v="0"/>
    <s v="High End"/>
    <x v="1"/>
    <x v="147"/>
    <n v="857"/>
    <x v="3738"/>
    <n v="1020094.5773249697"/>
    <n v="2309.2760889999313"/>
    <n v="1979049.6082729411"/>
    <n v="1118.9673639999667"/>
    <n v="958955.03094797139"/>
    <x v="3738"/>
    <x v="3547"/>
    <m/>
  </r>
  <r>
    <x v="23"/>
    <x v="0"/>
    <s v="High End"/>
    <x v="1"/>
    <x v="47"/>
    <n v="629"/>
    <x v="3739"/>
    <n v="541860.02257498447"/>
    <n v="1792.7493269999488"/>
    <n v="1127639.3266829678"/>
    <n v="931.28665199997351"/>
    <n v="585779.30410798336"/>
    <x v="3739"/>
    <x v="2857"/>
    <m/>
  </r>
  <r>
    <x v="23"/>
    <x v="0"/>
    <s v="High End"/>
    <x v="1"/>
    <x v="152"/>
    <n v="585"/>
    <x v="3740"/>
    <n v="475478.85937498586"/>
    <n v="1723.8438749999486"/>
    <n v="1008448.66687497"/>
    <n v="911.05949999997279"/>
    <n v="532969.80749998405"/>
    <x v="3740"/>
    <x v="3548"/>
    <m/>
  </r>
  <r>
    <x v="23"/>
    <x v="0"/>
    <s v="High End"/>
    <x v="1"/>
    <x v="135"/>
    <n v="551"/>
    <x v="3741"/>
    <n v="411842.34652498853"/>
    <n v="1611.5456709999551"/>
    <n v="887961.66472097521"/>
    <n v="864.10039599997583"/>
    <n v="476119.31819598668"/>
    <x v="3741"/>
    <x v="3549"/>
    <m/>
  </r>
  <r>
    <x v="23"/>
    <x v="0"/>
    <s v="High End"/>
    <x v="1"/>
    <x v="112"/>
    <n v="162"/>
    <x v="3742"/>
    <n v="43965.826085158697"/>
    <n v="597.31947799998215"/>
    <n v="96765.755435997111"/>
    <n v="325.92548981999022"/>
    <n v="52799.929350838414"/>
    <x v="3742"/>
    <x v="3550"/>
    <m/>
  </r>
  <r>
    <x v="23"/>
    <x v="0"/>
    <s v="High End"/>
    <x v="1"/>
    <x v="146"/>
    <n v="482"/>
    <x v="3743"/>
    <n v="318341.96099999087"/>
    <n v="1481.1976199999579"/>
    <n v="713937.25283997972"/>
    <n v="820.73711999997681"/>
    <n v="395595.29183998884"/>
    <x v="3743"/>
    <x v="3551"/>
    <m/>
  </r>
  <r>
    <x v="23"/>
    <x v="0"/>
    <s v="High End"/>
    <x v="1"/>
    <x v="147"/>
    <n v="413"/>
    <x v="3744"/>
    <n v="237022.68239999292"/>
    <n v="1353.3901119999596"/>
    <n v="558950.11625598336"/>
    <n v="779.48531199997672"/>
    <n v="321927.43385599041"/>
    <x v="3744"/>
    <x v="2267"/>
    <m/>
  </r>
  <r>
    <x v="23"/>
    <x v="0"/>
    <s v="Low End"/>
    <x v="3"/>
    <x v="62"/>
    <n v="507"/>
    <x v="3745"/>
    <n v="393976.0510884783"/>
    <n v="1243.480496999963"/>
    <n v="630444.61197898118"/>
    <n v="466.40741792998608"/>
    <n v="236468.56089050288"/>
    <x v="3745"/>
    <x v="3552"/>
    <m/>
  </r>
  <r>
    <x v="23"/>
    <x v="0"/>
    <s v="Low End"/>
    <x v="3"/>
    <x v="49"/>
    <n v="380"/>
    <x v="3746"/>
    <n v="235033.03847999297"/>
    <n v="1048.2515999999687"/>
    <n v="398335.60799998807"/>
    <n v="429.74360399998716"/>
    <n v="163302.5695199951"/>
    <x v="3746"/>
    <x v="3553"/>
    <m/>
  </r>
  <r>
    <x v="23"/>
    <x v="0"/>
    <s v="Low End"/>
    <x v="3"/>
    <x v="61"/>
    <n v="210"/>
    <x v="3747"/>
    <n v="59057.19619799823"/>
    <n v="632.97497999998109"/>
    <n v="132924.74579999602"/>
    <n v="351.7502361999895"/>
    <n v="73867.549601997787"/>
    <x v="3747"/>
    <x v="3554"/>
    <m/>
  </r>
  <r>
    <x v="23"/>
    <x v="0"/>
    <s v="High End"/>
    <x v="2"/>
    <x v="27"/>
    <n v="334"/>
    <x v="3748"/>
    <n v="297676.09692611173"/>
    <n v="1756.4687779999649"/>
    <n v="586660.57185198832"/>
    <n v="865.22297881998975"/>
    <n v="288984.4749258766"/>
    <x v="3748"/>
    <x v="3555"/>
    <m/>
  </r>
  <r>
    <x v="23"/>
    <x v="0"/>
    <s v="High End"/>
    <x v="2"/>
    <x v="112"/>
    <n v="222"/>
    <x v="3749"/>
    <n v="93637.865922477242"/>
    <n v="759.13556399997776"/>
    <n v="168528.09520799507"/>
    <n v="337.34337515999016"/>
    <n v="74890.229285517824"/>
    <x v="3749"/>
    <x v="3556"/>
    <m/>
  </r>
  <r>
    <x v="23"/>
    <x v="0"/>
    <s v="High End"/>
    <x v="2"/>
    <x v="60"/>
    <n v="847"/>
    <x v="3750"/>
    <n v="1076096.2821839703"/>
    <n v="2487.6288719999316"/>
    <n v="2107021.6545839421"/>
    <n v="1217.1491999999666"/>
    <n v="1030925.3723999718"/>
    <x v="3750"/>
    <x v="3557"/>
    <m/>
  </r>
  <r>
    <x v="23"/>
    <x v="0"/>
    <s v="High End"/>
    <x v="2"/>
    <x v="123"/>
    <n v="827"/>
    <x v="3751"/>
    <n v="1038990.0564209701"/>
    <n v="2470.7402729999289"/>
    <n v="2043302.2057709412"/>
    <n v="1214.4040499999651"/>
    <n v="1004312.1493499711"/>
    <x v="3751"/>
    <x v="3558"/>
    <m/>
  </r>
  <r>
    <x v="23"/>
    <x v="0"/>
    <s v="High End"/>
    <x v="2"/>
    <x v="61"/>
    <n v="785"/>
    <x v="3752"/>
    <n v="924476.1506249744"/>
    <n v="2338.9953749999349"/>
    <n v="1836111.369374949"/>
    <n v="1161.3187499999676"/>
    <n v="911635.21874997462"/>
    <x v="3752"/>
    <x v="3559"/>
    <m/>
  </r>
  <r>
    <x v="23"/>
    <x v="0"/>
    <s v="High End"/>
    <x v="2"/>
    <x v="159"/>
    <n v="538"/>
    <x v="3753"/>
    <n v="440068.92093598726"/>
    <n v="1768.6761719999488"/>
    <n v="951547.78053597244"/>
    <n v="950.7041999999725"/>
    <n v="511478.85959998518"/>
    <x v="3753"/>
    <x v="3560"/>
    <m/>
  </r>
  <r>
    <x v="23"/>
    <x v="0"/>
    <s v="High End"/>
    <x v="2"/>
    <x v="115"/>
    <n v="502"/>
    <x v="3754"/>
    <n v="378376.44587998948"/>
    <n v="1660.0469399999538"/>
    <n v="833343.56387997675"/>
    <n v="906.30899999997473"/>
    <n v="454967.11799998727"/>
    <x v="3754"/>
    <x v="3561"/>
    <m/>
  </r>
  <r>
    <x v="23"/>
    <x v="0"/>
    <s v="Low End"/>
    <x v="0"/>
    <x v="124"/>
    <n v="374"/>
    <x v="3755"/>
    <n v="314249.66236354993"/>
    <n v="1686.1582739999621"/>
    <n v="630623.19447598583"/>
    <n v="845.91853505998904"/>
    <n v="316373.5321124359"/>
    <x v="3755"/>
    <x v="3562"/>
    <m/>
  </r>
  <r>
    <x v="23"/>
    <x v="0"/>
    <s v="Low End"/>
    <x v="0"/>
    <x v="128"/>
    <n v="366"/>
    <x v="3756"/>
    <n v="295205.71147055109"/>
    <n v="1644.2285359999655"/>
    <n v="601787.64417598734"/>
    <n v="837.65555383998992"/>
    <n v="306581.93270543625"/>
    <x v="3756"/>
    <x v="3563"/>
    <m/>
  </r>
  <r>
    <x v="23"/>
    <x v="0"/>
    <s v="Low End"/>
    <x v="0"/>
    <x v="25"/>
    <n v="249"/>
    <x v="3757"/>
    <n v="151625.81705318514"/>
    <n v="949.16330099996958"/>
    <n v="236341.66194899243"/>
    <n v="340.2242766899891"/>
    <n v="84715.844895807299"/>
    <x v="3757"/>
    <x v="3564"/>
    <m/>
  </r>
  <r>
    <x v="23"/>
    <x v="0"/>
    <s v="Low End"/>
    <x v="0"/>
    <x v="25"/>
    <n v="208"/>
    <x v="3758"/>
    <n v="72362.682512637679"/>
    <n v="681.73336799997821"/>
    <n v="141800.54054399548"/>
    <n v="333.83585591998934"/>
    <n v="69437.858031357799"/>
    <x v="3758"/>
    <x v="3565"/>
    <m/>
  </r>
  <r>
    <x v="23"/>
    <x v="0"/>
    <s v="Low End"/>
    <x v="0"/>
    <x v="124"/>
    <n v="785"/>
    <x v="3759"/>
    <n v="769005.04802497616"/>
    <n v="1942.22276499994"/>
    <n v="1524644.8705249529"/>
    <n v="962.59849999997027"/>
    <n v="755639.82249997673"/>
    <x v="3759"/>
    <x v="3566"/>
    <m/>
  </r>
  <r>
    <x v="23"/>
    <x v="0"/>
    <s v="Low End"/>
    <x v="0"/>
    <x v="139"/>
    <n v="765"/>
    <x v="3760"/>
    <n v="728339.43284997751"/>
    <n v="1899.5586899999414"/>
    <n v="1453162.3978499551"/>
    <n v="947.48099999997078"/>
    <n v="724822.96499997762"/>
    <x v="3760"/>
    <x v="2181"/>
    <m/>
  </r>
  <r>
    <x v="23"/>
    <x v="0"/>
    <s v="Low End"/>
    <x v="0"/>
    <x v="124"/>
    <n v="533"/>
    <x v="3761"/>
    <n v="358819.46371698857"/>
    <n v="1487.5273489999524"/>
    <n v="792852.07701697468"/>
    <n v="814.32009999997388"/>
    <n v="434032.61329998611"/>
    <x v="3761"/>
    <x v="3567"/>
    <m/>
  </r>
  <r>
    <x v="23"/>
    <x v="0"/>
    <s v="Low End"/>
    <x v="0"/>
    <x v="118"/>
    <n v="120"/>
    <x v="3762"/>
    <n v="21666.267647999342"/>
    <n v="502.72383999998482"/>
    <n v="60326.860799998176"/>
    <n v="322.17160959999029"/>
    <n v="38660.593151998837"/>
    <x v="3762"/>
    <x v="3568"/>
    <m/>
  </r>
  <r>
    <x v="23"/>
    <x v="0"/>
    <s v="Low End"/>
    <x v="0"/>
    <x v="1"/>
    <n v="114"/>
    <x v="3763"/>
    <n v="17282.81756375948"/>
    <n v="473.10096399998571"/>
    <n v="53933.509895998373"/>
    <n v="321.49730115999029"/>
    <n v="36650.69233223889"/>
    <x v="3763"/>
    <x v="3569"/>
    <m/>
  </r>
  <r>
    <x v="23"/>
    <x v="0"/>
    <s v="High End"/>
    <x v="1"/>
    <x v="111"/>
    <n v="237"/>
    <x v="3764"/>
    <n v="152037.34961435528"/>
    <n v="989.80678799996929"/>
    <n v="234584.20875599273"/>
    <n v="348.29898371998922"/>
    <n v="82546.859141637455"/>
    <x v="3764"/>
    <x v="3570"/>
    <m/>
  </r>
  <r>
    <x v="23"/>
    <x v="0"/>
    <s v="High End"/>
    <x v="1"/>
    <x v="30"/>
    <n v="214"/>
    <x v="3765"/>
    <n v="127030.74228871606"/>
    <n v="939.72870799997088"/>
    <n v="201101.94351199377"/>
    <n v="346.12710851998929"/>
    <n v="74071.201223277705"/>
    <x v="3765"/>
    <x v="3571"/>
    <m/>
  </r>
  <r>
    <x v="23"/>
    <x v="1"/>
    <s v="High End"/>
    <x v="1"/>
    <x v="7"/>
    <n v="287"/>
    <x v="3766"/>
    <n v="155971.60754671498"/>
    <n v="890.95057599997153"/>
    <n v="255702.81531199184"/>
    <n v="347.49549743998898"/>
    <n v="99731.207765276864"/>
    <x v="3766"/>
    <x v="3572"/>
    <m/>
  </r>
  <r>
    <x v="23"/>
    <x v="1"/>
    <s v="High End"/>
    <x v="1"/>
    <x v="135"/>
    <n v="912"/>
    <x v="3767"/>
    <n v="1159721.4527999652"/>
    <n v="2437.2057359999267"/>
    <n v="2222731.6312319329"/>
    <n v="1165.5813359999649"/>
    <n v="1063010.1784319677"/>
    <x v="3767"/>
    <x v="3573"/>
    <m/>
  </r>
  <r>
    <x v="23"/>
    <x v="1"/>
    <s v="High End"/>
    <x v="1"/>
    <x v="141"/>
    <n v="173"/>
    <x v="3768"/>
    <n v="52310.556977558328"/>
    <n v="638.6318119999795"/>
    <n v="110483.30347599645"/>
    <n v="336.25865027998918"/>
    <n v="58172.746498438122"/>
    <x v="3768"/>
    <x v="2934"/>
    <m/>
  </r>
  <r>
    <x v="23"/>
    <x v="1"/>
    <s v="High End"/>
    <x v="1"/>
    <x v="113"/>
    <n v="519"/>
    <x v="3769"/>
    <n v="375819.20122498873"/>
    <n v="1588.2683309999522"/>
    <n v="824311.26378897519"/>
    <n v="864.146555999974"/>
    <n v="448492.06256398646"/>
    <x v="3769"/>
    <x v="3574"/>
    <m/>
  </r>
  <r>
    <x v="23"/>
    <x v="1"/>
    <s v="High End"/>
    <x v="1"/>
    <x v="5"/>
    <n v="510"/>
    <x v="3770"/>
    <n v="366116.75999998872"/>
    <n v="1582.7054399999513"/>
    <n v="807179.7743999752"/>
    <n v="864.82943999997337"/>
    <n v="441063.01439998648"/>
    <x v="3770"/>
    <x v="3575"/>
    <m/>
  </r>
  <r>
    <x v="23"/>
    <x v="1"/>
    <s v="High End"/>
    <x v="1"/>
    <x v="21"/>
    <n v="500"/>
    <x v="3771"/>
    <n v="348862.49999998952"/>
    <n v="1547.3989999999535"/>
    <n v="773699.49999997672"/>
    <n v="849.67399999997451"/>
    <n v="424836.99999998719"/>
    <x v="3771"/>
    <x v="1317"/>
    <m/>
  </r>
  <r>
    <x v="23"/>
    <x v="1"/>
    <s v="High End"/>
    <x v="1"/>
    <x v="153"/>
    <n v="494"/>
    <x v="3772"/>
    <n v="343559.98169998941"/>
    <n v="1548.0193419999523"/>
    <n v="764721.55494797649"/>
    <n v="852.55379199997378"/>
    <n v="421161.57324798708"/>
    <x v="3772"/>
    <x v="3576"/>
    <m/>
  </r>
  <r>
    <x v="23"/>
    <x v="1"/>
    <s v="Low End"/>
    <x v="3"/>
    <x v="81"/>
    <n v="998"/>
    <x v="3773"/>
    <n v="1406803.8774325966"/>
    <n v="2526.4165279999374"/>
    <n v="2521363.6949439375"/>
    <n v="1116.7934043199809"/>
    <n v="1114559.8175113408"/>
    <x v="3773"/>
    <x v="3577"/>
    <m/>
  </r>
  <r>
    <x v="23"/>
    <x v="1"/>
    <s v="Low End"/>
    <x v="3"/>
    <x v="131"/>
    <n v="899"/>
    <x v="3774"/>
    <n v="1170380.6297064628"/>
    <n v="2397.7038499999394"/>
    <n v="2155535.7611499457"/>
    <n v="1095.8344064999808"/>
    <n v="985155.13144348282"/>
    <x v="3774"/>
    <x v="3578"/>
    <m/>
  </r>
  <r>
    <x v="23"/>
    <x v="1"/>
    <s v="Low End"/>
    <x v="3"/>
    <x v="49"/>
    <n v="412"/>
    <x v="3775"/>
    <n v="275733.0067201514"/>
    <n v="1115.4302279999654"/>
    <n v="459557.25393598573"/>
    <n v="446.17535731998623"/>
    <n v="183824.24721583433"/>
    <x v="3775"/>
    <x v="3579"/>
    <m/>
  </r>
  <r>
    <x v="23"/>
    <x v="1"/>
    <s v="Low End"/>
    <x v="3"/>
    <x v="62"/>
    <n v="397"/>
    <x v="3776"/>
    <n v="261090.59869962168"/>
    <n v="1104.4881089999647"/>
    <n v="438481.77927298599"/>
    <n v="446.82917020998559"/>
    <n v="177391.18057336431"/>
    <x v="3776"/>
    <x v="3580"/>
    <m/>
  </r>
  <r>
    <x v="23"/>
    <x v="1"/>
    <s v="Low End"/>
    <x v="3"/>
    <x v="130"/>
    <n v="211"/>
    <x v="3777"/>
    <n v="87144.087903337291"/>
    <n v="799.15937399997517"/>
    <n v="168622.62791399477"/>
    <n v="386.15421805998801"/>
    <n v="81478.540010657482"/>
    <x v="3777"/>
    <x v="3581"/>
    <m/>
  </r>
  <r>
    <x v="23"/>
    <x v="1"/>
    <s v="High End"/>
    <x v="2"/>
    <x v="112"/>
    <n v="984"/>
    <x v="3778"/>
    <n v="1529029.2084479514"/>
    <n v="2965.6206719999054"/>
    <n v="2918170.7412479068"/>
    <n v="1411.729199999955"/>
    <n v="1389141.5327999555"/>
    <x v="3778"/>
    <x v="3582"/>
    <m/>
  </r>
  <r>
    <x v="23"/>
    <x v="1"/>
    <s v="High End"/>
    <x v="2"/>
    <x v="27"/>
    <n v="195"/>
    <x v="3779"/>
    <n v="70983.186943497858"/>
    <n v="700.68842999997878"/>
    <n v="136634.24384999587"/>
    <n v="336.67208669998973"/>
    <n v="65651.056906498008"/>
    <x v="3779"/>
    <x v="3583"/>
    <m/>
  </r>
  <r>
    <x v="23"/>
    <x v="1"/>
    <s v="High End"/>
    <x v="2"/>
    <x v="61"/>
    <n v="830"/>
    <x v="3780"/>
    <n v="1063180.7477999679"/>
    <n v="2517.441659999924"/>
    <n v="2089476.577799937"/>
    <n v="1236.5009999999627"/>
    <n v="1026295.8299999691"/>
    <x v="3780"/>
    <x v="2969"/>
    <m/>
  </r>
  <r>
    <x v="23"/>
    <x v="1"/>
    <s v="High End"/>
    <x v="2"/>
    <x v="123"/>
    <n v="173"/>
    <x v="3781"/>
    <n v="55472.49002354822"/>
    <n v="661.72708499997873"/>
    <n v="114478.78570499632"/>
    <n v="341.076853649989"/>
    <n v="59006.2956814481"/>
    <x v="3781"/>
    <x v="3584"/>
    <m/>
  </r>
  <r>
    <x v="23"/>
    <x v="1"/>
    <s v="High End"/>
    <x v="2"/>
    <x v="49"/>
    <n v="647"/>
    <x v="3782"/>
    <n v="646144.34055898048"/>
    <n v="2065.2154469999382"/>
    <n v="1336194.39420896"/>
    <n v="1066.5379499999683"/>
    <n v="690050.05364997953"/>
    <x v="3782"/>
    <x v="3585"/>
    <m/>
  </r>
  <r>
    <x v="23"/>
    <x v="1"/>
    <s v="High End"/>
    <x v="2"/>
    <x v="123"/>
    <n v="588"/>
    <x v="3783"/>
    <n v="546242.67431998253"/>
    <n v="1964.4881399999372"/>
    <n v="1155119.0263199632"/>
    <n v="1035.5039999999669"/>
    <n v="608876.35199998063"/>
    <x v="3783"/>
    <x v="3586"/>
    <m/>
  </r>
  <r>
    <x v="23"/>
    <x v="1"/>
    <s v="High End"/>
    <x v="2"/>
    <x v="81"/>
    <n v="541"/>
    <x v="3784"/>
    <n v="451840.92779998638"/>
    <n v="1803.3257999999457"/>
    <n v="975599.25779997068"/>
    <n v="968.12999999997089"/>
    <n v="523758.3299999843"/>
    <x v="3784"/>
    <x v="3587"/>
    <m/>
  </r>
  <r>
    <x v="23"/>
    <x v="1"/>
    <s v="High End"/>
    <x v="2"/>
    <x v="96"/>
    <n v="538"/>
    <x v="3785"/>
    <n v="457366.09437598538"/>
    <n v="1838.1950519999411"/>
    <n v="988948.93797596835"/>
    <n v="988.07219999996835"/>
    <n v="531582.84359998303"/>
    <x v="3785"/>
    <x v="3560"/>
    <m/>
  </r>
  <r>
    <x v="23"/>
    <x v="1"/>
    <s v="High End"/>
    <x v="2"/>
    <x v="115"/>
    <n v="439"/>
    <x v="3786"/>
    <n v="297666.64238699101"/>
    <n v="1551.748682999953"/>
    <n v="681217.67183697934"/>
    <n v="873.69254999997349"/>
    <n v="383551.02944998833"/>
    <x v="3786"/>
    <x v="1269"/>
    <m/>
  </r>
  <r>
    <x v="23"/>
    <x v="1"/>
    <s v="High End"/>
    <x v="2"/>
    <x v="96"/>
    <n v="106"/>
    <x v="3787"/>
    <n v="15917.960674979489"/>
    <n v="479.31144299998465"/>
    <n v="50807.01295799837"/>
    <n v="329.14200266998944"/>
    <n v="34889.052283018878"/>
    <x v="3787"/>
    <x v="2921"/>
    <m/>
  </r>
  <r>
    <x v="23"/>
    <x v="1"/>
    <s v="Low End"/>
    <x v="0"/>
    <x v="69"/>
    <n v="277"/>
    <x v="3788"/>
    <n v="187943.90603720359"/>
    <n v="1529.163782999965"/>
    <n v="423578.36789099028"/>
    <n v="850.66592726998806"/>
    <n v="235634.46185378669"/>
    <x v="3788"/>
    <x v="3588"/>
    <m/>
  </r>
  <r>
    <x v="23"/>
    <x v="1"/>
    <s v="Low End"/>
    <x v="0"/>
    <x v="150"/>
    <n v="200"/>
    <x v="3789"/>
    <n v="104106.28799999661"/>
    <n v="860.02399999997215"/>
    <n v="172004.79999999443"/>
    <n v="339.49255999998911"/>
    <n v="67898.51199999782"/>
    <x v="3789"/>
    <x v="3589"/>
    <m/>
  </r>
  <r>
    <x v="23"/>
    <x v="1"/>
    <s v="Low End"/>
    <x v="0"/>
    <x v="105"/>
    <n v="199"/>
    <x v="3790"/>
    <n v="103231.59906788665"/>
    <n v="858.2508809999722"/>
    <n v="170791.92531899447"/>
    <n v="339.49912688998904"/>
    <n v="67560.326251107821"/>
    <x v="3790"/>
    <x v="3590"/>
    <m/>
  </r>
  <r>
    <x v="23"/>
    <x v="1"/>
    <s v="Low End"/>
    <x v="0"/>
    <x v="118"/>
    <n v="987"/>
    <x v="3791"/>
    <n v="1235079.7091009603"/>
    <n v="2357.9899229999241"/>
    <n v="2327336.0540009253"/>
    <n v="1106.6426999999644"/>
    <n v="1092256.344899965"/>
    <x v="3791"/>
    <x v="3591"/>
    <m/>
  </r>
  <r>
    <x v="23"/>
    <x v="1"/>
    <s v="Low End"/>
    <x v="0"/>
    <x v="29"/>
    <n v="223"/>
    <x v="3792"/>
    <n v="85112.499389547185"/>
    <n v="721.52053499997601"/>
    <n v="160899.07930499464"/>
    <n v="339.85013414998866"/>
    <n v="75786.579915447452"/>
    <x v="3792"/>
    <x v="2177"/>
    <m/>
  </r>
  <r>
    <x v="23"/>
    <x v="1"/>
    <s v="Low End"/>
    <x v="0"/>
    <x v="105"/>
    <n v="120"/>
    <x v="3793"/>
    <n v="22277.027447999273"/>
    <n v="516.89533999998321"/>
    <n v="62027.440799997989"/>
    <n v="331.25344459998928"/>
    <n v="39750.413351998715"/>
    <x v="3793"/>
    <x v="3568"/>
    <m/>
  </r>
  <r>
    <x v="23"/>
    <x v="1"/>
    <s v="Low End"/>
    <x v="0"/>
    <x v="25"/>
    <n v="122"/>
    <x v="3794"/>
    <n v="20610.588022979293"/>
    <n v="507.24453899998269"/>
    <n v="61883.833757997891"/>
    <n v="338.30529290998845"/>
    <n v="41273.245735018601"/>
    <x v="3794"/>
    <x v="3592"/>
    <m/>
  </r>
  <r>
    <x v="23"/>
    <x v="1"/>
    <s v="High End"/>
    <x v="1"/>
    <x v="113"/>
    <n v="312"/>
    <x v="3795"/>
    <n v="255471.96085631155"/>
    <n v="1683.6870559999609"/>
    <n v="525310.3614719878"/>
    <n v="864.86666863998801"/>
    <n v="269838.40061567625"/>
    <x v="3795"/>
    <x v="3593"/>
    <m/>
  </r>
  <r>
    <x v="23"/>
    <x v="1"/>
    <s v="High End"/>
    <x v="1"/>
    <x v="135"/>
    <n v="288"/>
    <x v="3796"/>
    <n v="159326.11771775471"/>
    <n v="905.68189199996993"/>
    <n v="260836.38489599133"/>
    <n v="352.46620547998828"/>
    <n v="101510.26717823662"/>
    <x v="3796"/>
    <x v="3594"/>
    <m/>
  </r>
  <r>
    <x v="23"/>
    <x v="2"/>
    <s v="High End"/>
    <x v="1"/>
    <x v="61"/>
    <n v="282"/>
    <x v="3797"/>
    <n v="152659.54739267493"/>
    <n v="893.85665399997015"/>
    <n v="252067.57642799159"/>
    <n v="352.51074125998809"/>
    <n v="99408.029035316664"/>
    <x v="3797"/>
    <x v="3595"/>
    <m/>
  </r>
  <r>
    <x v="23"/>
    <x v="2"/>
    <s v="High End"/>
    <x v="1"/>
    <x v="119"/>
    <n v="277"/>
    <x v="3798"/>
    <n v="146997.74007953514"/>
    <n v="882.73294199997065"/>
    <n v="244517.02493399187"/>
    <n v="352.05517997998822"/>
    <n v="97519.284854456724"/>
    <x v="3798"/>
    <x v="3596"/>
    <m/>
  </r>
  <r>
    <x v="23"/>
    <x v="2"/>
    <s v="High End"/>
    <x v="1"/>
    <x v="110"/>
    <n v="214"/>
    <x v="3799"/>
    <n v="85516.725144237091"/>
    <n v="749.09343599997453"/>
    <n v="160305.99530399454"/>
    <n v="349.48257083998811"/>
    <n v="74789.270159757449"/>
    <x v="3799"/>
    <x v="3597"/>
    <m/>
  </r>
  <r>
    <x v="23"/>
    <x v="2"/>
    <s v="High End"/>
    <x v="1"/>
    <x v="21"/>
    <n v="943"/>
    <x v="3800"/>
    <n v="1274916.2912999589"/>
    <n v="2574.9698039999171"/>
    <n v="2428196.5251719216"/>
    <n v="1222.9907039999607"/>
    <n v="1153280.2338719626"/>
    <x v="3800"/>
    <x v="3598"/>
    <m/>
  </r>
  <r>
    <x v="23"/>
    <x v="2"/>
    <s v="High End"/>
    <x v="1"/>
    <x v="148"/>
    <n v="842"/>
    <x v="3801"/>
    <n v="1039093.0865999648"/>
    <n v="2402.7410119999186"/>
    <n v="2023107.9321039314"/>
    <n v="1168.6637119999605"/>
    <n v="984014.84550396667"/>
    <x v="3801"/>
    <x v="3599"/>
    <m/>
  </r>
  <r>
    <x v="23"/>
    <x v="2"/>
    <s v="High End"/>
    <x v="1"/>
    <x v="148"/>
    <n v="774"/>
    <x v="3802"/>
    <n v="878170.53149997012"/>
    <n v="2248.4958899999237"/>
    <n v="1740335.8188599411"/>
    <n v="1113.9086399999624"/>
    <n v="862165.28735997097"/>
    <x v="3802"/>
    <x v="3600"/>
    <m/>
  </r>
  <r>
    <x v="23"/>
    <x v="2"/>
    <s v="High End"/>
    <x v="1"/>
    <x v="110"/>
    <n v="660"/>
    <x v="3803"/>
    <n v="638731.16999997827"/>
    <n v="1989.9007799999324"/>
    <n v="1313334.5147999553"/>
    <n v="1022.1262799999653"/>
    <n v="674603.34479997703"/>
    <x v="3803"/>
    <x v="317"/>
    <m/>
  </r>
  <r>
    <x v="23"/>
    <x v="2"/>
    <s v="High End"/>
    <x v="1"/>
    <x v="151"/>
    <n v="647"/>
    <x v="3804"/>
    <n v="600536.4713999806"/>
    <n v="1917.9199279999382"/>
    <n v="1240894.1934159601"/>
    <n v="989.73372799996821"/>
    <n v="640357.72201597947"/>
    <x v="3804"/>
    <x v="3601"/>
    <m/>
  </r>
  <r>
    <x v="23"/>
    <x v="2"/>
    <s v="High End"/>
    <x v="1"/>
    <x v="56"/>
    <n v="536"/>
    <x v="3805"/>
    <n v="421333.94879998564"/>
    <n v="1708.1331519999421"/>
    <n v="915559.36947196897"/>
    <n v="922.06235199996888"/>
    <n v="494225.42067198333"/>
    <x v="3805"/>
    <x v="502"/>
    <m/>
  </r>
  <r>
    <x v="23"/>
    <x v="2"/>
    <s v="High End"/>
    <x v="1"/>
    <x v="56"/>
    <n v="482"/>
    <x v="3806"/>
    <n v="340767.03509998845"/>
    <n v="1585.5381419999462"/>
    <n v="764229.38444397412"/>
    <n v="878.55259199997022"/>
    <n v="423462.34934398567"/>
    <x v="3806"/>
    <x v="2240"/>
    <m/>
  </r>
  <r>
    <x v="23"/>
    <x v="2"/>
    <s v="Low End"/>
    <x v="3"/>
    <x v="106"/>
    <n v="933"/>
    <x v="3807"/>
    <n v="1260710.0761430291"/>
    <n v="2459.760508999937"/>
    <n v="2294956.5548969414"/>
    <n v="1108.5171262099807"/>
    <n v="1034246.4787539123"/>
    <x v="3807"/>
    <x v="3602"/>
    <m/>
  </r>
  <r>
    <x v="23"/>
    <x v="2"/>
    <s v="Low End"/>
    <x v="3"/>
    <x v="106"/>
    <n v="816"/>
    <x v="3808"/>
    <n v="979669.88635388843"/>
    <n v="2274.2575519999427"/>
    <n v="1855794.1624319532"/>
    <n v="1073.6817108799814"/>
    <n v="876124.27607806481"/>
    <x v="3808"/>
    <x v="3603"/>
    <m/>
  </r>
  <r>
    <x v="23"/>
    <x v="2"/>
    <s v="Low End"/>
    <x v="3"/>
    <x v="143"/>
    <n v="803"/>
    <x v="3809"/>
    <n v="950749.6456280594"/>
    <n v="2253.8869129999434"/>
    <n v="1809871.1911389546"/>
    <n v="1069.8898449699816"/>
    <n v="859121.5455108952"/>
    <x v="3809"/>
    <x v="3604"/>
    <m/>
  </r>
  <r>
    <x v="23"/>
    <x v="2"/>
    <s v="Low End"/>
    <x v="3"/>
    <x v="142"/>
    <n v="432"/>
    <x v="3810"/>
    <n v="311652.67529086937"/>
    <n v="1190.8910639999594"/>
    <n v="514464.93964798248"/>
    <n v="469.47283415998402"/>
    <n v="202812.2643571131"/>
    <x v="3810"/>
    <x v="3605"/>
    <m/>
  </r>
  <r>
    <x v="23"/>
    <x v="2"/>
    <s v="Low End"/>
    <x v="3"/>
    <x v="107"/>
    <n v="221"/>
    <x v="3811"/>
    <n v="96716.398751176792"/>
    <n v="837.6468179999722"/>
    <n v="185119.94677799384"/>
    <n v="400.01605441998674"/>
    <n v="88403.54802681705"/>
    <x v="3811"/>
    <x v="3606"/>
    <m/>
  </r>
  <r>
    <x v="23"/>
    <x v="2"/>
    <s v="Low End"/>
    <x v="3"/>
    <x v="106"/>
    <n v="212"/>
    <x v="3812"/>
    <n v="90306.552880477015"/>
    <n v="823.33808399997281"/>
    <n v="174547.67380799423"/>
    <n v="397.36377795998686"/>
    <n v="84241.120927517215"/>
    <x v="3812"/>
    <x v="3607"/>
    <m/>
  </r>
  <r>
    <x v="23"/>
    <x v="2"/>
    <s v="Low End"/>
    <x v="3"/>
    <x v="131"/>
    <n v="167"/>
    <x v="3813"/>
    <n v="62157.180468477876"/>
    <n v="761.05382399997404"/>
    <n v="127095.98860799566"/>
    <n v="388.85513855998676"/>
    <n v="64938.808139517787"/>
    <x v="3813"/>
    <x v="3608"/>
    <m/>
  </r>
  <r>
    <x v="23"/>
    <x v="2"/>
    <s v="High End"/>
    <x v="2"/>
    <x v="144"/>
    <n v="216"/>
    <x v="3814"/>
    <n v="91646.289924477038"/>
    <n v="774.03448799997489"/>
    <n v="167191.44940799457"/>
    <n v="349.74610871998863"/>
    <n v="75545.159483517535"/>
    <x v="3814"/>
    <x v="3609"/>
    <m/>
  </r>
  <r>
    <x v="23"/>
    <x v="2"/>
    <s v="High End"/>
    <x v="2"/>
    <x v="144"/>
    <n v="852"/>
    <x v="3815"/>
    <n v="1162223.1172799617"/>
    <n v="2668.1156399999118"/>
    <n v="2273234.5252799247"/>
    <n v="1304.0039999999567"/>
    <n v="1111011.407999963"/>
    <x v="3815"/>
    <x v="516"/>
    <m/>
  </r>
  <r>
    <x v="23"/>
    <x v="2"/>
    <s v="High End"/>
    <x v="2"/>
    <x v="137"/>
    <n v="750"/>
    <x v="3816"/>
    <n v="912647.24999996903"/>
    <n v="2438.6129999999171"/>
    <n v="1828959.7499999378"/>
    <n v="1221.7499999999584"/>
    <n v="916312.4999999688"/>
    <x v="3816"/>
    <x v="2140"/>
    <m/>
  </r>
  <r>
    <x v="23"/>
    <x v="2"/>
    <s v="High End"/>
    <x v="2"/>
    <x v="1"/>
    <n v="630"/>
    <x v="3817"/>
    <n v="637045.93259997887"/>
    <n v="2103.7810199999303"/>
    <n v="1325382.042599956"/>
    <n v="1092.5969999999638"/>
    <n v="688336.10999997717"/>
    <x v="3817"/>
    <x v="3610"/>
    <m/>
  </r>
  <r>
    <x v="23"/>
    <x v="2"/>
    <s v="High End"/>
    <x v="2"/>
    <x v="81"/>
    <n v="608"/>
    <x v="3818"/>
    <n v="589280.6430719808"/>
    <n v="2033.2239839999338"/>
    <n v="1236200.1822719597"/>
    <n v="1064.0123999999655"/>
    <n v="646919.53919997893"/>
    <x v="3818"/>
    <x v="3611"/>
    <m/>
  </r>
  <r>
    <x v="23"/>
    <x v="2"/>
    <s v="High End"/>
    <x v="2"/>
    <x v="114"/>
    <n v="377"/>
    <x v="3819"/>
    <n v="228266.28044999242"/>
    <n v="1453.9783499999517"/>
    <n v="548149.8379499818"/>
    <n v="848.49749999997175"/>
    <n v="319883.5574999894"/>
    <x v="3819"/>
    <x v="3612"/>
    <m/>
  </r>
  <r>
    <x v="23"/>
    <x v="2"/>
    <s v="Low End"/>
    <x v="0"/>
    <x v="97"/>
    <n v="298"/>
    <x v="3820"/>
    <n v="217510.2692849923"/>
    <n v="1587.1757499999617"/>
    <n v="472978.37349998858"/>
    <n v="857.27551749998747"/>
    <n v="255468.10421499627"/>
    <x v="3820"/>
    <x v="3613"/>
    <m/>
  </r>
  <r>
    <x v="23"/>
    <x v="2"/>
    <s v="Low End"/>
    <x v="0"/>
    <x v="69"/>
    <n v="195"/>
    <x v="3821"/>
    <n v="104689.25707499623"/>
    <n v="893.14349999996773"/>
    <n v="174162.9824999937"/>
    <n v="356.27551499998708"/>
    <n v="69473.725424997465"/>
    <x v="3821"/>
    <x v="3614"/>
    <m/>
  </r>
  <r>
    <x v="23"/>
    <x v="2"/>
    <s v="Low End"/>
    <x v="0"/>
    <x v="128"/>
    <n v="226"/>
    <x v="3822"/>
    <n v="88903.716068636946"/>
    <n v="738.69074399997453"/>
    <n v="166944.10814399424"/>
    <n v="345.31146935998805"/>
    <n v="78040.392075357289"/>
    <x v="3822"/>
    <x v="3615"/>
    <m/>
  </r>
  <r>
    <x v="23"/>
    <x v="2"/>
    <s v="Low End"/>
    <x v="0"/>
    <x v="109"/>
    <n v="977"/>
    <x v="3823"/>
    <n v="1243421.0199659574"/>
    <n v="2403.1871579999174"/>
    <n v="2347913.8533659191"/>
    <n v="1130.494199999961"/>
    <n v="1104492.8333999617"/>
    <x v="3823"/>
    <x v="3616"/>
    <m/>
  </r>
  <r>
    <x v="23"/>
    <x v="2"/>
    <s v="Low End"/>
    <x v="0"/>
    <x v="97"/>
    <n v="967"/>
    <x v="3824"/>
    <n v="1244893.3365899553"/>
    <n v="2436.0497699999123"/>
    <n v="2355660.1275899154"/>
    <n v="1148.6729999999586"/>
    <n v="1110766.7909999602"/>
    <x v="3824"/>
    <x v="3538"/>
    <m/>
  </r>
  <r>
    <x v="23"/>
    <x v="3"/>
    <s v="Low End"/>
    <x v="0"/>
    <x v="61"/>
    <n v="853"/>
    <x v="3825"/>
    <n v="968817.93198096519"/>
    <n v="2208.3444769999205"/>
    <n v="1883717.8388809322"/>
    <n v="1072.5672999999613"/>
    <n v="914899.906899967"/>
    <x v="3825"/>
    <x v="3617"/>
    <m/>
  </r>
  <r>
    <x v="23"/>
    <x v="3"/>
    <s v="Low End"/>
    <x v="0"/>
    <x v="97"/>
    <n v="816"/>
    <x v="3826"/>
    <n v="886725.76204796811"/>
    <n v="2134.6409279999234"/>
    <n v="1741866.9972479376"/>
    <n v="1047.9671999999625"/>
    <n v="855141.23519996949"/>
    <x v="3826"/>
    <x v="3618"/>
    <m/>
  </r>
  <r>
    <x v="23"/>
    <x v="3"/>
    <s v="Low End"/>
    <x v="0"/>
    <x v="25"/>
    <n v="528"/>
    <x v="3827"/>
    <n v="367208.98790398712"/>
    <n v="1541.3797679999459"/>
    <n v="813848.51750397147"/>
    <n v="845.90819999997029"/>
    <n v="446639.52959998435"/>
    <x v="3827"/>
    <x v="3619"/>
    <m/>
  </r>
  <r>
    <x v="23"/>
    <x v="3"/>
    <s v="Low End"/>
    <x v="0"/>
    <x v="150"/>
    <n v="163"/>
    <x v="3828"/>
    <n v="44496.781612378465"/>
    <n v="615.38304599997878"/>
    <n v="100307.43649799655"/>
    <n v="342.3966557399882"/>
    <n v="55810.654885618082"/>
    <x v="3828"/>
    <x v="3620"/>
    <m/>
  </r>
  <r>
    <x v="23"/>
    <x v="3"/>
    <s v="Low End"/>
    <x v="0"/>
    <x v="126"/>
    <n v="501"/>
    <x v="3829"/>
    <n v="330114.25619098847"/>
    <n v="1485.6965909999478"/>
    <n v="744333.99209097389"/>
    <n v="826.78589999997087"/>
    <n v="414219.73589998542"/>
    <x v="3829"/>
    <x v="2092"/>
    <m/>
  </r>
  <r>
    <x v="23"/>
    <x v="3"/>
    <s v="Low End"/>
    <x v="0"/>
    <x v="118"/>
    <n v="500"/>
    <x v="3830"/>
    <n v="328847.49999998847"/>
    <n v="1483.9449999999479"/>
    <n v="741972.49999997392"/>
    <n v="826.2499999999709"/>
    <n v="413124.99999998545"/>
    <x v="3830"/>
    <x v="3621"/>
    <m/>
  </r>
  <r>
    <x v="23"/>
    <x v="3"/>
    <s v="High End"/>
    <x v="1"/>
    <x v="152"/>
    <n v="281"/>
    <x v="3831"/>
    <n v="219911.81039063208"/>
    <n v="1658.8700239999582"/>
    <n v="466142.47674398829"/>
    <n v="876.26571655998646"/>
    <n v="246230.66635335621"/>
    <x v="3831"/>
    <x v="3622"/>
    <m/>
  </r>
  <r>
    <x v="23"/>
    <x v="3"/>
    <s v="High End"/>
    <x v="1"/>
    <x v="149"/>
    <n v="875"/>
    <x v="3832"/>
    <n v="1127823.0468749614"/>
    <n v="2490.3151249999146"/>
    <n v="2179025.7343749255"/>
    <n v="1201.3744999999587"/>
    <n v="1051202.6874999641"/>
    <x v="3832"/>
    <x v="3623"/>
    <m/>
  </r>
  <r>
    <x v="23"/>
    <x v="3"/>
    <s v="High End"/>
    <x v="1"/>
    <x v="47"/>
    <n v="846"/>
    <x v="3833"/>
    <n v="1054464.3827999637"/>
    <n v="2424.4231919999165"/>
    <n v="2051062.0204319293"/>
    <n v="1178.0113919999594"/>
    <n v="996597.63763196557"/>
    <x v="3833"/>
    <x v="3624"/>
    <m/>
  </r>
  <r>
    <x v="23"/>
    <x v="3"/>
    <s v="High End"/>
    <x v="1"/>
    <x v="151"/>
    <n v="180"/>
    <x v="3834"/>
    <n v="58901.111351997977"/>
    <n v="674.84643999997684"/>
    <n v="121472.35919999583"/>
    <n v="347.61804359998808"/>
    <n v="62571.247847997853"/>
    <x v="3834"/>
    <x v="3625"/>
    <m/>
  </r>
  <r>
    <x v="23"/>
    <x v="3"/>
    <s v="High End"/>
    <x v="1"/>
    <x v="7"/>
    <n v="479"/>
    <x v="3835"/>
    <n v="341752.36949998798"/>
    <n v="1603.1720199999436"/>
    <n v="767919.39757997298"/>
    <n v="889.7015199999687"/>
    <n v="426167.028079985"/>
    <x v="3835"/>
    <x v="3626"/>
    <m/>
  </r>
  <r>
    <x v="23"/>
    <x v="3"/>
    <s v="Low End"/>
    <x v="3"/>
    <x v="154"/>
    <n v="285"/>
    <x v="3836"/>
    <n v="152470.01314124468"/>
    <n v="965.55847499996617"/>
    <n v="275184.16537499038"/>
    <n v="430.57597274998489"/>
    <n v="122714.1522337457"/>
    <x v="3836"/>
    <x v="3627"/>
    <m/>
  </r>
  <r>
    <x v="23"/>
    <x v="3"/>
    <s v="High End"/>
    <x v="2"/>
    <x v="137"/>
    <n v="325"/>
    <x v="3837"/>
    <n v="233152.06346249161"/>
    <n v="1103.6629499999601"/>
    <n v="358690.45874998701"/>
    <n v="386.27198549998593"/>
    <n v="125538.3952874954"/>
    <x v="3837"/>
    <x v="3628"/>
    <m/>
  </r>
  <r>
    <x v="23"/>
    <x v="3"/>
    <s v="High End"/>
    <x v="2"/>
    <x v="96"/>
    <n v="895"/>
    <x v="3838"/>
    <n v="1319994.6790499538"/>
    <n v="2859.6708899998998"/>
    <n v="2559405.4465499101"/>
    <n v="1384.8164999999515"/>
    <n v="1239410.7674999563"/>
    <x v="3838"/>
    <x v="3629"/>
    <m/>
  </r>
  <r>
    <x v="23"/>
    <x v="3"/>
    <s v="High End"/>
    <x v="2"/>
    <x v="156"/>
    <n v="681"/>
    <x v="3839"/>
    <n v="772884.14087697223"/>
    <n v="2320.5902669999164"/>
    <n v="1580321.9718269431"/>
    <n v="1185.6649499999571"/>
    <n v="807437.83094997087"/>
    <x v="3839"/>
    <x v="3630"/>
    <m/>
  </r>
  <r>
    <x v="23"/>
    <x v="3"/>
    <s v="High End"/>
    <x v="2"/>
    <x v="115"/>
    <n v="449"/>
    <x v="3840"/>
    <n v="328801.15094998869"/>
    <n v="1664.6890499999429"/>
    <n v="747445.38344997435"/>
    <n v="932.39249999996809"/>
    <n v="418644.23249998566"/>
    <x v="3840"/>
    <x v="3631"/>
    <m/>
  </r>
  <r>
    <x v="23"/>
    <x v="3"/>
    <s v="High End"/>
    <x v="2"/>
    <x v="114"/>
    <n v="149"/>
    <x v="3841"/>
    <n v="41453.610442378507"/>
    <n v="633.68080199997712"/>
    <n v="94418.439497996587"/>
    <n v="355.46865137998714"/>
    <n v="52964.82905561808"/>
    <x v="3841"/>
    <x v="3632"/>
    <m/>
  </r>
  <r>
    <x v="23"/>
    <x v="3"/>
    <s v="High End"/>
    <x v="2"/>
    <x v="156"/>
    <n v="444"/>
    <x v="3842"/>
    <n v="328587.46761598816"/>
    <n v="1687.9322639999391"/>
    <n v="749441.92521597294"/>
    <n v="947.8703999999658"/>
    <n v="420854.45759998477"/>
    <x v="3842"/>
    <x v="1359"/>
    <m/>
  </r>
  <r>
    <x v="23"/>
    <x v="3"/>
    <s v="High End"/>
    <x v="2"/>
    <x v="144"/>
    <n v="424"/>
    <x v="3843"/>
    <n v="293250.43142398994"/>
    <n v="1599.5969759999452"/>
    <n v="678229.11782397679"/>
    <n v="907.968599999969"/>
    <n v="384978.68639998685"/>
    <x v="3843"/>
    <x v="2087"/>
    <m/>
  </r>
  <r>
    <x v="23"/>
    <x v="3"/>
    <s v="High End"/>
    <x v="2"/>
    <x v="61"/>
    <n v="389"/>
    <x v="3844"/>
    <n v="249133.07854799129"/>
    <n v="1522.1551319999464"/>
    <n v="592118.34634797915"/>
    <n v="881.71019999996884"/>
    <n v="342985.26779998787"/>
    <x v="3844"/>
    <x v="3633"/>
    <m/>
  </r>
  <r>
    <x v="23"/>
    <x v="3"/>
    <s v="Low End"/>
    <x v="0"/>
    <x v="116"/>
    <n v="366"/>
    <x v="3845"/>
    <n v="326991.23939806758"/>
    <n v="1767.4304479999519"/>
    <n v="646879.5439679824"/>
    <n v="874.01176111998575"/>
    <n v="319888.30456991482"/>
    <x v="3845"/>
    <x v="3634"/>
    <m/>
  </r>
  <r>
    <x v="23"/>
    <x v="3"/>
    <s v="Low End"/>
    <x v="0"/>
    <x v="116"/>
    <n v="255"/>
    <x v="3846"/>
    <n v="120039.81389099544"/>
    <n v="834.36821999996835"/>
    <n v="212763.89609999192"/>
    <n v="363.6238517999862"/>
    <n v="92724.082208996479"/>
    <x v="3846"/>
    <x v="3635"/>
    <m/>
  </r>
  <r>
    <x v="23"/>
    <x v="3"/>
    <s v="Low End"/>
    <x v="0"/>
    <x v="134"/>
    <n v="229"/>
    <x v="3847"/>
    <n v="94673.767593386481"/>
    <n v="771.26066099997149"/>
    <n v="176618.69136899346"/>
    <n v="357.83809508998684"/>
    <n v="81944.923775606978"/>
    <x v="3847"/>
    <x v="3636"/>
    <m/>
  </r>
  <r>
    <x v="23"/>
    <x v="3"/>
    <s v="Low End"/>
    <x v="0"/>
    <x v="155"/>
    <n v="960"/>
    <x v="3848"/>
    <n v="1246192.1279999537"/>
    <n v="2460.061799999909"/>
    <n v="2361659.3279999127"/>
    <n v="1161.9449999999572"/>
    <n v="1115467.199999959"/>
    <x v="3848"/>
    <x v="3637"/>
    <m/>
  </r>
  <r>
    <x v="23"/>
    <x v="3"/>
    <s v="Low End"/>
    <x v="0"/>
    <x v="125"/>
    <n v="789"/>
    <x v="3849"/>
    <n v="850819.37137196783"/>
    <n v="2135.3367479999192"/>
    <n v="1684780.6941719363"/>
    <n v="1056.9851999999601"/>
    <n v="833961.32279996842"/>
    <x v="3849"/>
    <x v="3638"/>
    <m/>
  </r>
  <r>
    <x v="23"/>
    <x v="4"/>
    <s v="Low End"/>
    <x v="0"/>
    <x v="29"/>
    <n v="646"/>
    <x v="3850"/>
    <n v="570525.22307997837"/>
    <n v="1842.2179799999301"/>
    <n v="1190072.8150799549"/>
    <n v="959.05199999996364"/>
    <n v="619547.59199997655"/>
    <x v="3850"/>
    <x v="3639"/>
    <m/>
  </r>
  <r>
    <x v="23"/>
    <x v="4"/>
    <s v="Low End"/>
    <x v="0"/>
    <x v="128"/>
    <n v="644"/>
    <x v="3851"/>
    <n v="554948.28793597978"/>
    <n v="1799.0465439999346"/>
    <n v="1158585.9743359578"/>
    <n v="937.3255999999659"/>
    <n v="603637.686399978"/>
    <x v="3851"/>
    <x v="281"/>
    <m/>
  </r>
  <r>
    <x v="23"/>
    <x v="4"/>
    <s v="Low End"/>
    <x v="0"/>
    <x v="138"/>
    <n v="390"/>
    <x v="3852"/>
    <n v="203642.4311999926"/>
    <n v="1289.152079999953"/>
    <n v="502769.31119998166"/>
    <n v="766.99199999997199"/>
    <n v="299126.87999998906"/>
    <x v="3852"/>
    <x v="1147"/>
    <m/>
  </r>
  <r>
    <x v="23"/>
    <x v="4"/>
    <s v="High End"/>
    <x v="1"/>
    <x v="47"/>
    <n v="303"/>
    <x v="3853"/>
    <n v="185392.10173571325"/>
    <n v="981.84200399996428"/>
    <n v="297498.12721198919"/>
    <n v="369.98688275998654"/>
    <n v="112106.02547627594"/>
    <x v="3853"/>
    <x v="3640"/>
    <m/>
  </r>
  <r>
    <x v="23"/>
    <x v="4"/>
    <s v="High End"/>
    <x v="1"/>
    <x v="102"/>
    <n v="277"/>
    <x v="3854"/>
    <n v="156586.52975624407"/>
    <n v="940.31437499996434"/>
    <n v="260467.08187499014"/>
    <n v="375.0200437499858"/>
    <n v="103880.55211874607"/>
    <x v="3854"/>
    <x v="3641"/>
    <m/>
  </r>
  <r>
    <x v="23"/>
    <x v="4"/>
    <s v="High End"/>
    <x v="1"/>
    <x v="35"/>
    <n v="992"/>
    <x v="3855"/>
    <n v="1519788.4415999425"/>
    <n v="2891.1717119998907"/>
    <n v="2868042.3383038915"/>
    <n v="1359.1269119999486"/>
    <n v="1348253.896703949"/>
    <x v="3855"/>
    <x v="3642"/>
    <m/>
  </r>
  <r>
    <x v="23"/>
    <x v="4"/>
    <s v="High End"/>
    <x v="1"/>
    <x v="110"/>
    <n v="981"/>
    <x v="3856"/>
    <n v="1471113.1426499456"/>
    <n v="2835.6049859998952"/>
    <n v="2781728.4912658972"/>
    <n v="1335.9993359999507"/>
    <n v="1310615.3486159516"/>
    <x v="3856"/>
    <x v="1313"/>
    <m/>
  </r>
  <r>
    <x v="23"/>
    <x v="4"/>
    <s v="High End"/>
    <x v="1"/>
    <x v="146"/>
    <n v="975"/>
    <x v="3857"/>
    <n v="1437558.8906249478"/>
    <n v="2791.0632749998986"/>
    <n v="2721286.693124901"/>
    <n v="1316.6438999999521"/>
    <n v="1283727.8024999532"/>
    <x v="3857"/>
    <x v="3643"/>
    <m/>
  </r>
  <r>
    <x v="23"/>
    <x v="4"/>
    <s v="High End"/>
    <x v="1"/>
    <x v="35"/>
    <n v="841"/>
    <x v="3858"/>
    <n v="1092643.0528499587"/>
    <n v="2530.1827939999043"/>
    <n v="2127883.7297539194"/>
    <n v="1230.9639439999535"/>
    <n v="1035240.6769039608"/>
    <x v="3858"/>
    <x v="3644"/>
    <m/>
  </r>
  <r>
    <x v="23"/>
    <x v="4"/>
    <s v="High End"/>
    <x v="1"/>
    <x v="102"/>
    <n v="176"/>
    <x v="3859"/>
    <n v="58806.847397757767"/>
    <n v="698.38359599997352"/>
    <n v="122915.51289599534"/>
    <n v="364.25378123998621"/>
    <n v="64108.665498237577"/>
    <x v="3859"/>
    <x v="3645"/>
    <m/>
  </r>
  <r>
    <x v="23"/>
    <x v="4"/>
    <s v="High End"/>
    <x v="1"/>
    <x v="95"/>
    <n v="426"/>
    <x v="3860"/>
    <n v="274636.70459999004"/>
    <n v="1504.4313239999451"/>
    <n v="640887.74402397661"/>
    <n v="859.74422399996854"/>
    <n v="366251.03942398657"/>
    <x v="3860"/>
    <x v="3646"/>
    <m/>
  </r>
  <r>
    <x v="23"/>
    <x v="4"/>
    <s v="High End"/>
    <x v="1"/>
    <x v="113"/>
    <n v="134"/>
    <x v="3861"/>
    <n v="31211.347879038858"/>
    <n v="585.12937599997861"/>
    <n v="78407.336383997128"/>
    <n v="352.2088694399871"/>
    <n v="47195.988504958266"/>
    <x v="3861"/>
    <x v="2102"/>
    <m/>
  </r>
  <r>
    <x v="23"/>
    <x v="4"/>
    <s v="High End"/>
    <x v="1"/>
    <x v="122"/>
    <n v="127"/>
    <x v="3862"/>
    <n v="27884.615194588961"/>
    <n v="574.83620699997857"/>
    <n v="73004.198288997271"/>
    <n v="355.27230782998674"/>
    <n v="45119.583094408314"/>
    <x v="3862"/>
    <x v="2050"/>
    <m/>
  </r>
  <r>
    <x v="23"/>
    <x v="4"/>
    <s v="Low End"/>
    <x v="3"/>
    <x v="103"/>
    <n v="598"/>
    <x v="3863"/>
    <n v="580262.36452753888"/>
    <n v="1507.084361999945"/>
    <n v="901236.44847596716"/>
    <n v="536.74595977998035"/>
    <n v="320974.08394842828"/>
    <x v="3863"/>
    <x v="3647"/>
    <m/>
  </r>
  <r>
    <x v="23"/>
    <x v="4"/>
    <s v="Low End"/>
    <x v="3"/>
    <x v="103"/>
    <n v="423"/>
    <x v="3864"/>
    <n v="309801.51956581871"/>
    <n v="1214.1416909999557"/>
    <n v="513581.93529298127"/>
    <n v="481.75039178998236"/>
    <n v="203780.41572716256"/>
    <x v="3864"/>
    <x v="3648"/>
    <m/>
  </r>
  <r>
    <x v="23"/>
    <x v="4"/>
    <s v="Low End"/>
    <x v="3"/>
    <x v="101"/>
    <n v="336"/>
    <x v="3865"/>
    <n v="206319.27004415245"/>
    <n v="1068.4433759999611"/>
    <n v="358996.97433598689"/>
    <n v="454.3979294399835"/>
    <n v="152677.70429183444"/>
    <x v="3865"/>
    <x v="3649"/>
    <m/>
  </r>
  <r>
    <x v="23"/>
    <x v="4"/>
    <s v="Low End"/>
    <x v="3"/>
    <x v="103"/>
    <n v="171"/>
    <x v="3866"/>
    <n v="43676.219461678382"/>
    <n v="629.4757679999766"/>
    <n v="107640.35632799599"/>
    <n v="374.05927991998607"/>
    <n v="63964.136866317611"/>
    <x v="3866"/>
    <x v="3650"/>
    <m/>
  </r>
  <r>
    <x v="23"/>
    <x v="4"/>
    <s v="Low End"/>
    <x v="3"/>
    <x v="103"/>
    <n v="167"/>
    <x v="3867"/>
    <n v="41386.938083848494"/>
    <n v="617.48500499997749"/>
    <n v="103119.99583499624"/>
    <n v="369.65902844998652"/>
    <n v="61733.057751147746"/>
    <x v="3867"/>
    <x v="3651"/>
    <m/>
  </r>
  <r>
    <x v="23"/>
    <x v="4"/>
    <s v="High End"/>
    <x v="2"/>
    <x v="136"/>
    <n v="271"/>
    <x v="3868"/>
    <n v="228528.30958022154"/>
    <n v="1742.896522999954"/>
    <n v="472324.95773298753"/>
    <n v="899.61862786998518"/>
    <n v="243796.64815276599"/>
    <x v="3868"/>
    <x v="3652"/>
    <m/>
  </r>
  <r>
    <x v="23"/>
    <x v="4"/>
    <s v="High End"/>
    <x v="2"/>
    <x v="11"/>
    <n v="965"/>
    <x v="3869"/>
    <n v="1591822.0466249397"/>
    <n v="3158.1402749998806"/>
    <n v="3047605.3653748846"/>
    <n v="1508.5837499999432"/>
    <n v="1455783.3187499449"/>
    <x v="3869"/>
    <x v="3653"/>
    <m/>
  </r>
  <r>
    <x v="23"/>
    <x v="4"/>
    <s v="High End"/>
    <x v="2"/>
    <x v="100"/>
    <n v="943"/>
    <x v="3870"/>
    <n v="1524054.5158829421"/>
    <n v="3106.0019309998816"/>
    <n v="2928959.8209328884"/>
    <n v="1489.825349999943"/>
    <n v="1404905.3050499463"/>
    <x v="3870"/>
    <x v="3654"/>
    <m/>
  </r>
  <r>
    <x v="23"/>
    <x v="4"/>
    <s v="High End"/>
    <x v="2"/>
    <x v="133"/>
    <n v="853"/>
    <x v="3871"/>
    <n v="1223653.525313955"/>
    <n v="2805.2536379998969"/>
    <n v="2392881.3532139119"/>
    <n v="1370.7242999999496"/>
    <n v="1169227.8278999568"/>
    <x v="3871"/>
    <x v="3655"/>
    <m/>
  </r>
  <r>
    <x v="23"/>
    <x v="4"/>
    <s v="High End"/>
    <x v="2"/>
    <x v="133"/>
    <n v="842"/>
    <x v="3872"/>
    <n v="1186824.8780279569"/>
    <n v="2762.8706339998998"/>
    <n v="2326337.0738279158"/>
    <n v="1353.3398999999511"/>
    <n v="1139512.1957999589"/>
    <x v="3872"/>
    <x v="3656"/>
    <m/>
  </r>
  <r>
    <x v="23"/>
    <x v="4"/>
    <s v="High End"/>
    <x v="2"/>
    <x v="58"/>
    <n v="836"/>
    <x v="3873"/>
    <n v="1195030.3891679547"/>
    <n v="2805.6089879998935"/>
    <n v="2345489.1139679109"/>
    <n v="1376.1467999999477"/>
    <n v="1150458.7247999562"/>
    <x v="3873"/>
    <x v="3657"/>
    <m/>
  </r>
  <r>
    <x v="23"/>
    <x v="4"/>
    <s v="High End"/>
    <x v="2"/>
    <x v="96"/>
    <n v="182"/>
    <x v="3874"/>
    <n v="67359.868801677454"/>
    <n v="740.88440399997194"/>
    <n v="134840.96152799489"/>
    <n v="370.77523475998595"/>
    <n v="67481.092726317438"/>
    <x v="3874"/>
    <x v="3658"/>
    <m/>
  </r>
  <r>
    <x v="23"/>
    <x v="4"/>
    <s v="High End"/>
    <x v="2"/>
    <x v="112"/>
    <n v="153"/>
    <x v="3875"/>
    <n v="45266.225284798282"/>
    <n v="661.49135999997486"/>
    <n v="101208.17807999616"/>
    <n v="365.63367839998608"/>
    <n v="55941.952795197874"/>
    <x v="3875"/>
    <x v="1358"/>
    <m/>
  </r>
  <r>
    <x v="23"/>
    <x v="4"/>
    <s v="High End"/>
    <x v="2"/>
    <x v="133"/>
    <n v="432"/>
    <x v="3876"/>
    <n v="312506.55359998869"/>
    <n v="1663.5497999999398"/>
    <n v="718653.51359997399"/>
    <n v="940.15499999996598"/>
    <n v="406146.95999998529"/>
    <x v="3876"/>
    <x v="3659"/>
    <m/>
  </r>
  <r>
    <x v="23"/>
    <x v="4"/>
    <s v="Low End"/>
    <x v="0"/>
    <x v="145"/>
    <n v="337"/>
    <x v="3877"/>
    <n v="289152.11057497846"/>
    <n v="1740.7110169999507"/>
    <n v="586619.6127289834"/>
    <n v="882.69288472998494"/>
    <n v="297467.50215400493"/>
    <x v="3877"/>
    <x v="3660"/>
    <m/>
  </r>
  <r>
    <x v="23"/>
    <x v="4"/>
    <s v="Low End"/>
    <x v="0"/>
    <x v="138"/>
    <n v="982"/>
    <x v="3878"/>
    <n v="1334092.1091519485"/>
    <n v="2562.6323359999005"/>
    <n v="2516504.9539519022"/>
    <n v="1204.0863999999531"/>
    <n v="1182412.8447999537"/>
    <x v="3878"/>
    <x v="3661"/>
    <m/>
  </r>
  <r>
    <x v="23"/>
    <x v="4"/>
    <s v="Low End"/>
    <x v="0"/>
    <x v="145"/>
    <n v="895"/>
    <x v="3879"/>
    <n v="1123638.6197749553"/>
    <n v="2415.0226449999041"/>
    <n v="2161445.2672749143"/>
    <n v="1159.5604999999539"/>
    <n v="1037806.647499959"/>
    <x v="3879"/>
    <x v="492"/>
    <m/>
  </r>
  <r>
    <x v="23"/>
    <x v="4"/>
    <s v="Low End"/>
    <x v="0"/>
    <x v="155"/>
    <n v="835"/>
    <x v="3880"/>
    <n v="978449.30929996108"/>
    <n v="2289.5375799999092"/>
    <n v="1911763.8792999242"/>
    <n v="1117.7419999999559"/>
    <n v="933314.56999996316"/>
    <x v="3880"/>
    <x v="3662"/>
    <m/>
  </r>
  <r>
    <x v="23"/>
    <x v="4"/>
    <s v="Low End"/>
    <x v="0"/>
    <x v="138"/>
    <n v="834"/>
    <x v="3881"/>
    <n v="955067.94359996344"/>
    <n v="2238.1253999999144"/>
    <n v="1866596.5835999285"/>
    <n v="1092.9599999999582"/>
    <n v="911528.63999996509"/>
    <x v="3881"/>
    <x v="3663"/>
    <m/>
  </r>
  <r>
    <x v="23"/>
    <x v="4"/>
    <s v="Low End"/>
    <x v="0"/>
    <x v="125"/>
    <n v="189"/>
    <x v="3882"/>
    <n v="65700.621549357384"/>
    <n v="717.7801039999714"/>
    <n v="135660.43965599459"/>
    <n v="370.15776775998523"/>
    <n v="69959.818106637205"/>
    <x v="3882"/>
    <x v="3664"/>
    <m/>
  </r>
  <r>
    <x v="23"/>
    <x v="4"/>
    <s v="Low End"/>
    <x v="0"/>
    <x v="61"/>
    <n v="644"/>
    <x v="3883"/>
    <n v="575333.80654397758"/>
    <n v="1865.1328759999274"/>
    <n v="1201145.5721439533"/>
    <n v="971.75739999996222"/>
    <n v="625811.76559997571"/>
    <x v="3883"/>
    <x v="281"/>
    <m/>
  </r>
  <r>
    <x v="23"/>
    <x v="4"/>
    <s v="Low End"/>
    <x v="0"/>
    <x v="125"/>
    <n v="568"/>
    <x v="3884"/>
    <n v="453010.55385598197"/>
    <n v="1727.5345919999311"/>
    <n v="981239.6482559609"/>
    <n v="929.98079999996287"/>
    <n v="528229.09439997887"/>
    <x v="3884"/>
    <x v="2230"/>
    <m/>
  </r>
  <r>
    <x v="23"/>
    <x v="4"/>
    <s v="High End"/>
    <x v="1"/>
    <x v="119"/>
    <n v="332"/>
    <x v="3885"/>
    <n v="313645.08038990753"/>
    <n v="1846.9554759999464"/>
    <n v="613189.21803198219"/>
    <n v="902.24137843998403"/>
    <n v="299544.13764207467"/>
    <x v="3885"/>
    <x v="3665"/>
    <m/>
  </r>
  <r>
    <x v="23"/>
    <x v="5"/>
    <s v="High End"/>
    <x v="1"/>
    <x v="98"/>
    <n v="257"/>
    <x v="3886"/>
    <n v="134127.95377216488"/>
    <n v="896.48025099996562"/>
    <n v="230395.42450699117"/>
    <n v="374.58159818998558"/>
    <n v="96267.470734826289"/>
    <x v="3886"/>
    <x v="3666"/>
    <m/>
  </r>
  <r>
    <x v="23"/>
    <x v="5"/>
    <s v="High End"/>
    <x v="1"/>
    <x v="5"/>
    <n v="240"/>
    <x v="3887"/>
    <n v="115882.97107199556"/>
    <n v="855.62487999996722"/>
    <n v="205349.97119999214"/>
    <n v="372.77916719998569"/>
    <n v="89467.00012799658"/>
    <x v="3887"/>
    <x v="3667"/>
    <m/>
  </r>
  <r>
    <x v="23"/>
    <x v="5"/>
    <s v="High End"/>
    <x v="1"/>
    <x v="119"/>
    <n v="977"/>
    <x v="3888"/>
    <n v="1513692.0881999398"/>
    <n v="2931.7777039998832"/>
    <n v="2864346.8168078861"/>
    <n v="1382.4511039999447"/>
    <n v="1350654.7286079463"/>
    <x v="3888"/>
    <x v="3668"/>
    <m/>
  </r>
  <r>
    <x v="23"/>
    <x v="5"/>
    <s v="High End"/>
    <x v="1"/>
    <x v="151"/>
    <n v="948"/>
    <x v="3889"/>
    <n v="1405955.0051999455"/>
    <n v="2821.8889559998906"/>
    <n v="2675150.7302878965"/>
    <n v="1338.8140559999481"/>
    <n v="1269195.7250879509"/>
    <x v="3889"/>
    <x v="3669"/>
    <m/>
  </r>
  <r>
    <x v="23"/>
    <x v="5"/>
    <s v="High End"/>
    <x v="1"/>
    <x v="108"/>
    <n v="679"/>
    <x v="3890"/>
    <n v="716077.35517497256"/>
    <n v="2153.5358129999177"/>
    <n v="1462250.8170269441"/>
    <n v="1098.929987999958"/>
    <n v="746173.46185197157"/>
    <x v="3890"/>
    <x v="3670"/>
    <m/>
  </r>
  <r>
    <x v="23"/>
    <x v="5"/>
    <s v="High End"/>
    <x v="1"/>
    <x v="98"/>
    <n v="647"/>
    <x v="3891"/>
    <n v="650267.22059997509"/>
    <n v="2076.7439119999208"/>
    <n v="1343653.3110639488"/>
    <n v="1071.6941119999592"/>
    <n v="693386.0904639737"/>
    <x v="3891"/>
    <x v="3601"/>
    <m/>
  </r>
  <r>
    <x v="23"/>
    <x v="5"/>
    <s v="High End"/>
    <x v="1"/>
    <x v="149"/>
    <n v="175"/>
    <x v="3892"/>
    <n v="58789.173974997721"/>
    <n v="704.58269999997265"/>
    <n v="123301.97249999522"/>
    <n v="368.64456299998568"/>
    <n v="64512.798524997495"/>
    <x v="3892"/>
    <x v="3671"/>
    <m/>
  </r>
  <r>
    <x v="23"/>
    <x v="5"/>
    <s v="High End"/>
    <x v="1"/>
    <x v="148"/>
    <n v="557"/>
    <x v="3893"/>
    <n v="486757.41232498107"/>
    <n v="1878.4773889999269"/>
    <n v="1046311.9056729593"/>
    <n v="1004.5861639999609"/>
    <n v="559554.49334797822"/>
    <x v="3893"/>
    <x v="3511"/>
    <m/>
  </r>
  <r>
    <x v="23"/>
    <x v="5"/>
    <s v="High End"/>
    <x v="1"/>
    <x v="152"/>
    <n v="438"/>
    <x v="3894"/>
    <n v="301118.34239998827"/>
    <n v="1589.5653119999379"/>
    <n v="696229.60665597278"/>
    <n v="902.08051199996464"/>
    <n v="395111.26425598451"/>
    <x v="3894"/>
    <x v="1340"/>
    <m/>
  </r>
  <r>
    <x v="23"/>
    <x v="5"/>
    <s v="High End"/>
    <x v="1"/>
    <x v="108"/>
    <n v="433"/>
    <x v="3895"/>
    <n v="291287.59762498888"/>
    <n v="1561.3378849999403"/>
    <n v="676059.30420497421"/>
    <n v="888.61825999996609"/>
    <n v="384771.70657998533"/>
    <x v="3895"/>
    <x v="3672"/>
    <m/>
  </r>
  <r>
    <x v="23"/>
    <x v="5"/>
    <s v="High End"/>
    <x v="1"/>
    <x v="99"/>
    <n v="115"/>
    <x v="3896"/>
    <n v="19959.918385499222"/>
    <n v="534.60566999997923"/>
    <n v="61479.65204999761"/>
    <n v="361.04116229998601"/>
    <n v="41519.733664498388"/>
    <x v="3896"/>
    <x v="3673"/>
    <m/>
  </r>
  <r>
    <x v="23"/>
    <x v="5"/>
    <s v="Low End"/>
    <x v="3"/>
    <x v="142"/>
    <n v="981"/>
    <x v="3897"/>
    <n v="1516933.607676961"/>
    <n v="2727.8590819999131"/>
    <n v="2676029.759441915"/>
    <n v="1181.5455165799733"/>
    <n v="1159096.151764954"/>
    <x v="3897"/>
    <x v="3674"/>
    <m/>
  </r>
  <r>
    <x v="23"/>
    <x v="5"/>
    <s v="Low End"/>
    <x v="3"/>
    <x v="31"/>
    <n v="906"/>
    <x v="3898"/>
    <n v="1320427.0757303475"/>
    <n v="2622.1936399999154"/>
    <n v="2375707.4378399234"/>
    <n v="1164.7686115999732"/>
    <n v="1055280.3621095759"/>
    <x v="3898"/>
    <x v="3675"/>
    <m/>
  </r>
  <r>
    <x v="23"/>
    <x v="5"/>
    <s v="Low End"/>
    <x v="3"/>
    <x v="62"/>
    <n v="873"/>
    <x v="3899"/>
    <n v="1217082.5532072424"/>
    <n v="2540.4990829999206"/>
    <n v="2217855.6994589306"/>
    <n v="1146.360992269975"/>
    <n v="1000773.1462516882"/>
    <x v="3899"/>
    <x v="3676"/>
    <m/>
  </r>
  <r>
    <x v="23"/>
    <x v="5"/>
    <s v="Low End"/>
    <x v="3"/>
    <x v="129"/>
    <n v="226"/>
    <x v="3900"/>
    <n v="77811.233201036899"/>
    <n v="751.63868399997"/>
    <n v="169870.34258399322"/>
    <n v="407.34119195998369"/>
    <n v="92059.109382956318"/>
    <x v="3900"/>
    <x v="3677"/>
    <m/>
  </r>
  <r>
    <x v="23"/>
    <x v="5"/>
    <s v="Low End"/>
    <x v="3"/>
    <x v="61"/>
    <n v="174"/>
    <x v="3901"/>
    <n v="46449.204501838183"/>
    <n v="652.67403599997442"/>
    <n v="113565.28226399556"/>
    <n v="385.72458483998486"/>
    <n v="67116.077762157365"/>
    <x v="3901"/>
    <x v="247"/>
    <m/>
  </r>
  <r>
    <x v="23"/>
    <x v="5"/>
    <s v="High End"/>
    <x v="2"/>
    <x v="159"/>
    <n v="241"/>
    <x v="3902"/>
    <n v="129005.99522117485"/>
    <n v="926.95105799996315"/>
    <n v="223395.20497799112"/>
    <n v="391.65647201998456"/>
    <n v="94389.209756816272"/>
    <x v="3902"/>
    <x v="3678"/>
    <m/>
  </r>
  <r>
    <x v="23"/>
    <x v="5"/>
    <s v="High End"/>
    <x v="2"/>
    <x v="11"/>
    <n v="196"/>
    <x v="3903"/>
    <n v="81715.625987516745"/>
    <n v="800.26615199996809"/>
    <n v="156852.16579199376"/>
    <n v="383.34969287998473"/>
    <n v="75136.539804477012"/>
    <x v="3903"/>
    <x v="3679"/>
    <m/>
  </r>
  <r>
    <x v="23"/>
    <x v="5"/>
    <s v="High End"/>
    <x v="2"/>
    <x v="136"/>
    <n v="766"/>
    <x v="3904"/>
    <n v="1008397.6880879615"/>
    <n v="2627.1358679998998"/>
    <n v="2012386.0748879232"/>
    <n v="1310.6897999999501"/>
    <n v="1003988.3867999617"/>
    <x v="3904"/>
    <x v="3680"/>
    <m/>
  </r>
  <r>
    <x v="23"/>
    <x v="5"/>
    <s v="High End"/>
    <x v="2"/>
    <x v="156"/>
    <n v="746"/>
    <x v="3905"/>
    <n v="965711.64099596231"/>
    <n v="2597.0257259998989"/>
    <n v="1937381.1915959246"/>
    <n v="1302.5060999999494"/>
    <n v="971669.55059996224"/>
    <x v="3905"/>
    <x v="3681"/>
    <m/>
  </r>
  <r>
    <x v="23"/>
    <x v="5"/>
    <s v="High End"/>
    <x v="2"/>
    <x v="25"/>
    <n v="568"/>
    <x v="3906"/>
    <n v="560084.29747197812"/>
    <n v="2102.9783039999184"/>
    <n v="1194491.6766719536"/>
    <n v="1116.9143999999569"/>
    <n v="634407.37919997552"/>
    <x v="3906"/>
    <x v="3682"/>
    <m/>
  </r>
  <r>
    <x v="23"/>
    <x v="5"/>
    <s v="High End"/>
    <x v="2"/>
    <x v="136"/>
    <n v="164"/>
    <x v="3907"/>
    <n v="53370.327044157966"/>
    <n v="694.60322399997335"/>
    <n v="113914.92873599564"/>
    <n v="369.17440055998577"/>
    <n v="60544.60169183767"/>
    <x v="3907"/>
    <x v="3683"/>
    <m/>
  </r>
  <r>
    <x v="23"/>
    <x v="5"/>
    <s v="High End"/>
    <x v="2"/>
    <x v="11"/>
    <n v="160"/>
    <x v="3908"/>
    <n v="51559.126559997952"/>
    <n v="699.01109999997209"/>
    <n v="111841.77599999553"/>
    <n v="376.76655899998491"/>
    <n v="60282.649439997578"/>
    <x v="3908"/>
    <x v="3684"/>
    <m/>
  </r>
  <r>
    <x v="23"/>
    <x v="5"/>
    <s v="Low End"/>
    <x v="0"/>
    <x v="49"/>
    <n v="377"/>
    <x v="3909"/>
    <n v="364065.4977144748"/>
    <n v="1860.8040269999433"/>
    <n v="701523.11817897856"/>
    <n v="895.1130516299836"/>
    <n v="337457.62046450377"/>
    <x v="3909"/>
    <x v="3685"/>
    <m/>
  </r>
  <r>
    <x v="23"/>
    <x v="5"/>
    <s v="Low End"/>
    <x v="0"/>
    <x v="150"/>
    <n v="207"/>
    <x v="3910"/>
    <n v="123966.75501440492"/>
    <n v="980.29077299995981"/>
    <n v="202920.19001099168"/>
    <n v="381.41756036998436"/>
    <n v="78953.434996586759"/>
    <x v="3910"/>
    <x v="3686"/>
    <m/>
  </r>
  <r>
    <x v="23"/>
    <x v="5"/>
    <s v="Low End"/>
    <x v="0"/>
    <x v="140"/>
    <n v="234"/>
    <x v="3911"/>
    <n v="103536.62118071585"/>
    <n v="816.73846799996716"/>
    <n v="191116.80151199232"/>
    <n v="374.27427491998486"/>
    <n v="87580.180331276468"/>
    <x v="3911"/>
    <x v="3687"/>
    <m/>
  </r>
  <r>
    <x v="23"/>
    <x v="5"/>
    <s v="Low End"/>
    <x v="0"/>
    <x v="128"/>
    <n v="865"/>
    <x v="3912"/>
    <n v="1064909.7347999564"/>
    <n v="2386.1575199999029"/>
    <n v="2064026.2547999159"/>
    <n v="1155.0479999999532"/>
    <n v="999116.51999995951"/>
    <x v="3912"/>
    <x v="1274"/>
    <m/>
  </r>
  <r>
    <x v="23"/>
    <x v="5"/>
    <s v="Low End"/>
    <x v="0"/>
    <x v="49"/>
    <n v="724"/>
    <x v="3913"/>
    <n v="755733.36887996853"/>
    <n v="2111.7436199999124"/>
    <n v="1528902.3808799365"/>
    <n v="1067.9129999999559"/>
    <n v="773169.01199996797"/>
    <x v="3913"/>
    <x v="3540"/>
    <m/>
  </r>
  <r>
    <x v="23"/>
    <x v="5"/>
    <s v="Low End"/>
    <x v="0"/>
    <x v="158"/>
    <n v="662"/>
    <x v="3914"/>
    <n v="625386.8970759745"/>
    <n v="1957.2383979999199"/>
    <n v="1295691.8194759469"/>
    <n v="1012.5451999999585"/>
    <n v="670304.92239997245"/>
    <x v="3914"/>
    <x v="3688"/>
    <m/>
  </r>
  <r>
    <x v="23"/>
    <x v="5"/>
    <s v="Low End"/>
    <x v="0"/>
    <x v="155"/>
    <n v="171"/>
    <x v="3915"/>
    <n v="54536.983393947718"/>
    <n v="698.14139499997088"/>
    <n v="119382.17854499503"/>
    <n v="379.21166754998421"/>
    <n v="64845.195151047308"/>
    <x v="3915"/>
    <x v="3689"/>
    <m/>
  </r>
  <r>
    <x v="23"/>
    <x v="5"/>
    <s v="Low End"/>
    <x v="0"/>
    <x v="1"/>
    <n v="472"/>
    <x v="3916"/>
    <n v="317342.88652798702"/>
    <n v="1547.0442239999368"/>
    <n v="730204.87372797017"/>
    <n v="874.70759999996426"/>
    <n v="412861.98719998315"/>
    <x v="3916"/>
    <x v="3690"/>
    <m/>
  </r>
  <r>
    <x v="23"/>
    <x v="5"/>
    <s v="High End"/>
    <x v="1"/>
    <x v="29"/>
    <n v="882"/>
    <x v="3917"/>
    <n v="1240283.1293999502"/>
    <n v="2712.648347999891"/>
    <n v="2392555.8429359039"/>
    <n v="1306.4316479999475"/>
    <n v="1152272.7135359538"/>
    <x v="3917"/>
    <x v="3528"/>
    <m/>
  </r>
  <r>
    <x v="23"/>
    <x v="5"/>
    <s v="High End"/>
    <x v="1"/>
    <x v="147"/>
    <n v="804"/>
    <x v="3918"/>
    <n v="1042394.2811999574"/>
    <n v="2548.5565319998959"/>
    <n v="2049039.4517279163"/>
    <n v="1252.046231999949"/>
    <n v="1006645.1705279589"/>
    <x v="3918"/>
    <x v="3691"/>
    <m/>
  </r>
  <r>
    <x v="23"/>
    <x v="5"/>
    <s v="High End"/>
    <x v="1"/>
    <x v="102"/>
    <n v="754"/>
    <x v="3919"/>
    <n v="917030.5208999624"/>
    <n v="2424.1686739999009"/>
    <n v="1827823.1801959253"/>
    <n v="1207.9478239999507"/>
    <n v="910792.65929596289"/>
    <x v="3919"/>
    <x v="3692"/>
    <m/>
  </r>
  <r>
    <x v="24"/>
    <x v="0"/>
    <s v="High End"/>
    <x v="1"/>
    <x v="149"/>
    <n v="745"/>
    <x v="3920"/>
    <n v="885153.86999996437"/>
    <n v="2374.5154399999051"/>
    <n v="1769014.0027999294"/>
    <n v="1186.3894399999529"/>
    <n v="883860.13279996498"/>
    <x v="3920"/>
    <x v="3693"/>
    <m/>
  </r>
  <r>
    <x v="24"/>
    <x v="0"/>
    <s v="High End"/>
    <x v="1"/>
    <x v="141"/>
    <n v="180"/>
    <x v="3921"/>
    <n v="65162.217743997287"/>
    <n v="746.58167999996886"/>
    <n v="134384.70239999439"/>
    <n v="384.56935919998392"/>
    <n v="69222.484655997105"/>
    <x v="3921"/>
    <x v="3625"/>
    <m/>
  </r>
  <r>
    <x v="24"/>
    <x v="0"/>
    <s v="High End"/>
    <x v="1"/>
    <x v="5"/>
    <n v="618"/>
    <x v="3922"/>
    <n v="609264.26099997561"/>
    <n v="2060.9353799999176"/>
    <n v="1273658.0648399491"/>
    <n v="1075.070879999957"/>
    <n v="664393.80383997352"/>
    <x v="3922"/>
    <x v="3694"/>
    <m/>
  </r>
  <r>
    <x v="24"/>
    <x v="0"/>
    <s v="High End"/>
    <x v="1"/>
    <x v="81"/>
    <n v="488"/>
    <x v="3923"/>
    <n v="379952.79839998478"/>
    <n v="1739.5073919999302"/>
    <n v="848879.60729596589"/>
    <n v="960.91559199996141"/>
    <n v="468926.80889598111"/>
    <x v="3923"/>
    <x v="3695"/>
    <m/>
  </r>
  <r>
    <x v="24"/>
    <x v="0"/>
    <s v="High End"/>
    <x v="1"/>
    <x v="81"/>
    <n v="417"/>
    <x v="3924"/>
    <n v="277474.67729998886"/>
    <n v="1564.0200359999371"/>
    <n v="652196.35501197376"/>
    <n v="898.6131359999639"/>
    <n v="374721.6777119849"/>
    <x v="3924"/>
    <x v="3696"/>
    <m/>
  </r>
  <r>
    <x v="24"/>
    <x v="0"/>
    <s v="High End"/>
    <x v="1"/>
    <x v="29"/>
    <n v="113"/>
    <x v="3925"/>
    <n v="19452.689809589217"/>
    <n v="539.85765299997831"/>
    <n v="61003.91478899755"/>
    <n v="367.70995556998525"/>
    <n v="41551.224979408333"/>
    <x v="3925"/>
    <x v="3697"/>
    <m/>
  </r>
  <r>
    <x v="24"/>
    <x v="0"/>
    <s v="Low End"/>
    <x v="3"/>
    <x v="130"/>
    <n v="769"/>
    <x v="3926"/>
    <n v="975183.13453601091"/>
    <n v="2390.682694999924"/>
    <n v="1838434.9924549416"/>
    <n v="1122.5641845499749"/>
    <n v="863251.85791893071"/>
    <x v="3926"/>
    <x v="3698"/>
    <m/>
  </r>
  <r>
    <x v="24"/>
    <x v="0"/>
    <s v="Low End"/>
    <x v="3"/>
    <x v="81"/>
    <n v="743"/>
    <x v="3927"/>
    <n v="914628.54075172334"/>
    <n v="2345.0096719999256"/>
    <n v="1742342.1862959447"/>
    <n v="1114.015673679975"/>
    <n v="827713.64554422139"/>
    <x v="3927"/>
    <x v="3699"/>
    <m/>
  </r>
  <r>
    <x v="24"/>
    <x v="0"/>
    <s v="Low End"/>
    <x v="3"/>
    <x v="129"/>
    <n v="317"/>
    <x v="3928"/>
    <n v="198662.26752924183"/>
    <n v="1104.4692749999547"/>
    <n v="350116.76017498563"/>
    <n v="477.77442474998043"/>
    <n v="151454.4926457438"/>
    <x v="3928"/>
    <x v="3700"/>
    <m/>
  </r>
  <r>
    <x v="24"/>
    <x v="0"/>
    <s v="Low End"/>
    <x v="3"/>
    <x v="129"/>
    <n v="179"/>
    <x v="3929"/>
    <n v="50943.786740237876"/>
    <n v="686.93277599997134"/>
    <n v="122960.96690399486"/>
    <n v="402.33061543998321"/>
    <n v="72017.180163756988"/>
    <x v="3929"/>
    <x v="3701"/>
    <m/>
  </r>
  <r>
    <x v="24"/>
    <x v="0"/>
    <s v="High End"/>
    <x v="2"/>
    <x v="159"/>
    <n v="282"/>
    <x v="3930"/>
    <n v="262408.67180998909"/>
    <n v="1859.5054999999434"/>
    <n v="524380.55099998403"/>
    <n v="928.97829499998215"/>
    <n v="261971.87918999494"/>
    <x v="3930"/>
    <x v="3702"/>
    <m/>
  </r>
  <r>
    <x v="24"/>
    <x v="0"/>
    <s v="High End"/>
    <x v="2"/>
    <x v="67"/>
    <n v="734"/>
    <x v="3931"/>
    <n v="959710.84557596082"/>
    <n v="2631.7133639998924"/>
    <n v="1931677.609175921"/>
    <n v="1324.2053999999457"/>
    <n v="971966.76359996013"/>
    <x v="3931"/>
    <x v="2815"/>
    <m/>
  </r>
  <r>
    <x v="24"/>
    <x v="0"/>
    <s v="High End"/>
    <x v="2"/>
    <x v="137"/>
    <n v="692"/>
    <x v="3932"/>
    <n v="863992.28745596402"/>
    <n v="2544.1285679998941"/>
    <n v="1760536.9690559267"/>
    <n v="1295.5847999999462"/>
    <n v="896544.68159996264"/>
    <x v="3932"/>
    <x v="3703"/>
    <m/>
  </r>
  <r>
    <x v="24"/>
    <x v="0"/>
    <s v="High End"/>
    <x v="2"/>
    <x v="60"/>
    <n v="613"/>
    <x v="3933"/>
    <n v="679666.91798397154"/>
    <n v="2321.4799679999028"/>
    <n v="1423067.2203839405"/>
    <n v="1212.7247999999493"/>
    <n v="743400.30239996896"/>
    <x v="3933"/>
    <x v="1388"/>
    <m/>
  </r>
  <r>
    <x v="24"/>
    <x v="0"/>
    <s v="High End"/>
    <x v="2"/>
    <x v="81"/>
    <n v="597"/>
    <x v="3934"/>
    <n v="634976.49235497415"/>
    <n v="2240.9674649999088"/>
    <n v="1337857.5766049456"/>
    <n v="1177.3552499999521"/>
    <n v="702881.08424997143"/>
    <x v="3934"/>
    <x v="3704"/>
    <m/>
  </r>
  <r>
    <x v="24"/>
    <x v="0"/>
    <s v="High End"/>
    <x v="2"/>
    <x v="25"/>
    <n v="554"/>
    <x v="3935"/>
    <n v="553830.84274797689"/>
    <n v="2145.4453619999108"/>
    <n v="1188576.7305479506"/>
    <n v="1145.7506999999523"/>
    <n v="634745.88779997372"/>
    <x v="3935"/>
    <x v="3705"/>
    <m/>
  </r>
  <r>
    <x v="24"/>
    <x v="0"/>
    <s v="Low End"/>
    <x v="0"/>
    <x v="127"/>
    <n v="222"/>
    <x v="3936"/>
    <n v="95219.296988396003"/>
    <n v="812.67461999996578"/>
    <n v="180413.7656399924"/>
    <n v="383.75886779998382"/>
    <n v="85194.468651596399"/>
    <x v="3936"/>
    <x v="3706"/>
    <m/>
  </r>
  <r>
    <x v="24"/>
    <x v="0"/>
    <s v="Low End"/>
    <x v="0"/>
    <x v="140"/>
    <n v="937"/>
    <x v="3937"/>
    <n v="1299711.0668089436"/>
    <n v="2642.0575569998855"/>
    <n v="2475607.9309088928"/>
    <n v="1254.9592999999456"/>
    <n v="1175896.8640999491"/>
    <x v="3937"/>
    <x v="3707"/>
    <m/>
  </r>
  <r>
    <x v="24"/>
    <x v="0"/>
    <s v="Low End"/>
    <x v="0"/>
    <x v="140"/>
    <n v="921"/>
    <x v="3938"/>
    <n v="1238991.6990599474"/>
    <n v="2571.7818599998905"/>
    <n v="2368611.0930598993"/>
    <n v="1226.5139999999476"/>
    <n v="1129619.3939999519"/>
    <x v="3938"/>
    <x v="3708"/>
    <m/>
  </r>
  <r>
    <x v="24"/>
    <x v="0"/>
    <s v="Low End"/>
    <x v="0"/>
    <x v="157"/>
    <n v="864"/>
    <x v="3939"/>
    <n v="1081018.0270079544"/>
    <n v="2425.6860719998986"/>
    <n v="2095792.7662079125"/>
    <n v="1174.5077999999512"/>
    <n v="1014774.739199958"/>
    <x v="3939"/>
    <x v="3709"/>
    <m/>
  </r>
  <r>
    <x v="24"/>
    <x v="0"/>
    <s v="Low End"/>
    <x v="0"/>
    <x v="157"/>
    <n v="778"/>
    <x v="3940"/>
    <n v="876646.13344796328"/>
    <n v="2238.8729159999061"/>
    <n v="1741843.128647927"/>
    <n v="1112.0783999999533"/>
    <n v="865196.99519996368"/>
    <x v="3940"/>
    <x v="3710"/>
    <m/>
  </r>
  <r>
    <x v="24"/>
    <x v="0"/>
    <s v="Low End"/>
    <x v="0"/>
    <x v="1"/>
    <n v="700"/>
    <x v="3941"/>
    <n v="709872.79999997024"/>
    <n v="2069.7039999999133"/>
    <n v="1448792.7999999393"/>
    <n v="1055.5999999999558"/>
    <n v="738919.99999996903"/>
    <x v="3941"/>
    <x v="3711"/>
    <m/>
  </r>
  <r>
    <x v="24"/>
    <x v="0"/>
    <s v="Low End"/>
    <x v="0"/>
    <x v="127"/>
    <n v="648"/>
    <x v="3942"/>
    <n v="608406.88377597451"/>
    <n v="1956.7833119999179"/>
    <n v="1267995.5861759468"/>
    <n v="1017.8837999999573"/>
    <n v="659588.70239997224"/>
    <x v="3942"/>
    <x v="3712"/>
    <m/>
  </r>
  <r>
    <x v="24"/>
    <x v="0"/>
    <s v="Low End"/>
    <x v="0"/>
    <x v="125"/>
    <n v="597"/>
    <x v="3943"/>
    <n v="522081.80315097771"/>
    <n v="1866.0355829999201"/>
    <n v="1114023.2430509522"/>
    <n v="991.52669999995737"/>
    <n v="591941.4398999745"/>
    <x v="3943"/>
    <x v="3713"/>
    <m/>
  </r>
  <r>
    <x v="24"/>
    <x v="0"/>
    <s v="Low End"/>
    <x v="0"/>
    <x v="69"/>
    <n v="524"/>
    <x v="3944"/>
    <n v="402428.1957599828"/>
    <n v="1706.2937399999273"/>
    <n v="894097.91975996189"/>
    <n v="938.30099999996014"/>
    <n v="491669.72399997909"/>
    <x v="3944"/>
    <x v="3714"/>
    <m/>
  </r>
  <r>
    <x v="24"/>
    <x v="0"/>
    <s v="Low End"/>
    <x v="0"/>
    <x v="157"/>
    <n v="156"/>
    <x v="3945"/>
    <n v="45418.624243198057"/>
    <n v="674.77711999997121"/>
    <n v="105265.23071999551"/>
    <n v="383.63209279998364"/>
    <n v="59846.606476797453"/>
    <x v="3945"/>
    <x v="3715"/>
    <m/>
  </r>
  <r>
    <x v="24"/>
    <x v="0"/>
    <s v="Low End"/>
    <x v="0"/>
    <x v="29"/>
    <n v="146"/>
    <x v="3946"/>
    <n v="39899.561268118268"/>
    <n v="661.48356199997113"/>
    <n v="96576.600051995789"/>
    <n v="388.19889577998299"/>
    <n v="56677.03878387752"/>
    <x v="3946"/>
    <x v="3716"/>
    <m/>
  </r>
  <r>
    <x v="24"/>
    <x v="0"/>
    <s v="High End"/>
    <x v="1"/>
    <x v="95"/>
    <n v="248"/>
    <x v="3947"/>
    <n v="191372.07743487196"/>
    <n v="1677.3909759999506"/>
    <n v="415992.96204798773"/>
    <n v="905.72937343998296"/>
    <n v="224620.88461311578"/>
    <x v="3947"/>
    <x v="3717"/>
    <m/>
  </r>
  <r>
    <x v="24"/>
    <x v="0"/>
    <s v="High End"/>
    <x v="1"/>
    <x v="141"/>
    <n v="174"/>
    <x v="3948"/>
    <n v="62117.296886877302"/>
    <n v="751.3553519999673"/>
    <n v="130735.83124799431"/>
    <n v="394.35939287998281"/>
    <n v="68618.53436111701"/>
    <x v="3948"/>
    <x v="3718"/>
    <m/>
  </r>
  <r>
    <x v="24"/>
    <x v="0"/>
    <s v="High End"/>
    <x v="1"/>
    <x v="122"/>
    <n v="561"/>
    <x v="3949"/>
    <n v="527055.3906749771"/>
    <n v="2015.4825269999126"/>
    <n v="1130685.6976469511"/>
    <n v="1075.9898519999533"/>
    <n v="603630.30697197397"/>
    <x v="3949"/>
    <x v="3719"/>
    <m/>
  </r>
  <r>
    <x v="24"/>
    <x v="1"/>
    <s v="High End"/>
    <x v="1"/>
    <x v="35"/>
    <n v="505"/>
    <x v="3950"/>
    <n v="422550.92249998194"/>
    <n v="1850.1681799999208"/>
    <n v="934334.93089995999"/>
    <n v="1013.4336799999566"/>
    <n v="511784.00839997805"/>
    <x v="3950"/>
    <x v="3720"/>
    <m/>
  </r>
  <r>
    <x v="24"/>
    <x v="1"/>
    <s v="High End"/>
    <x v="1"/>
    <x v="112"/>
    <n v="503"/>
    <x v="3951"/>
    <n v="423764.77409998159"/>
    <n v="1865.071867999919"/>
    <n v="938131.14960395929"/>
    <n v="1022.5971679999557"/>
    <n v="514366.3755039777"/>
    <x v="3951"/>
    <x v="3721"/>
    <m/>
  </r>
  <r>
    <x v="24"/>
    <x v="1"/>
    <s v="High End"/>
    <x v="1"/>
    <x v="7"/>
    <n v="487"/>
    <x v="3952"/>
    <n v="397287.72112498275"/>
    <n v="1823.7495349999208"/>
    <n v="888166.02354496147"/>
    <n v="1007.9636599999562"/>
    <n v="490878.30241997872"/>
    <x v="3952"/>
    <x v="3722"/>
    <m/>
  </r>
  <r>
    <x v="24"/>
    <x v="1"/>
    <s v="High End"/>
    <x v="1"/>
    <x v="151"/>
    <n v="466"/>
    <x v="3953"/>
    <n v="355896.96839998505"/>
    <n v="1730.9260559999275"/>
    <n v="806611.54209596617"/>
    <n v="967.19865599995956"/>
    <n v="450714.57369598112"/>
    <x v="3953"/>
    <x v="2101"/>
    <m/>
  </r>
  <r>
    <x v="24"/>
    <x v="1"/>
    <s v="High End"/>
    <x v="1"/>
    <x v="56"/>
    <n v="435"/>
    <x v="3954"/>
    <n v="314804.17124998645"/>
    <n v="1677.070109999928"/>
    <n v="729525.49784996873"/>
    <n v="953.38235999995914"/>
    <n v="414721.32659998228"/>
    <x v="3954"/>
    <x v="3723"/>
    <m/>
  </r>
  <r>
    <x v="24"/>
    <x v="1"/>
    <s v="High End"/>
    <x v="1"/>
    <x v="108"/>
    <n v="406"/>
    <x v="3955"/>
    <n v="272486.27069998835"/>
    <n v="1592.0508179999322"/>
    <n v="646372.63210797252"/>
    <n v="920.9023679999608"/>
    <n v="373886.36140798416"/>
    <x v="3955"/>
    <x v="2936"/>
    <m/>
  </r>
  <r>
    <x v="24"/>
    <x v="1"/>
    <s v="High End"/>
    <x v="1"/>
    <x v="61"/>
    <n v="396"/>
    <x v="3956"/>
    <n v="262721.68559998862"/>
    <n v="1587.516983999931"/>
    <n v="628656.72566397267"/>
    <n v="924.07838399995978"/>
    <n v="365935.04006398405"/>
    <x v="3956"/>
    <x v="3724"/>
    <m/>
  </r>
  <r>
    <x v="24"/>
    <x v="1"/>
    <s v="High End"/>
    <x v="1"/>
    <x v="98"/>
    <n v="379"/>
    <x v="3957"/>
    <n v="237513.98452498988"/>
    <n v="1523.2345789999351"/>
    <n v="577305.90544097545"/>
    <n v="896.54860399996187"/>
    <n v="339791.9209159856"/>
    <x v="3957"/>
    <x v="240"/>
    <m/>
  </r>
  <r>
    <x v="24"/>
    <x v="1"/>
    <s v="Low End"/>
    <x v="3"/>
    <x v="131"/>
    <n v="688"/>
    <x v="3958"/>
    <n v="823127.78873980464"/>
    <n v="2315.0731279999222"/>
    <n v="1592770.3120639464"/>
    <n v="1118.6664583199736"/>
    <n v="769642.52332414174"/>
    <x v="3958"/>
    <x v="3725"/>
    <m/>
  </r>
  <r>
    <x v="24"/>
    <x v="1"/>
    <s v="Low End"/>
    <x v="3"/>
    <x v="81"/>
    <n v="330"/>
    <x v="3959"/>
    <n v="216417.63339899093"/>
    <n v="1145.6121299999518"/>
    <n v="378052.00289998407"/>
    <n v="489.80111969997927"/>
    <n v="161634.36950099314"/>
    <x v="3959"/>
    <x v="3726"/>
    <m/>
  </r>
  <r>
    <x v="24"/>
    <x v="1"/>
    <s v="Low End"/>
    <x v="3"/>
    <x v="129"/>
    <n v="221"/>
    <x v="3960"/>
    <n v="111864.93124728512"/>
    <n v="968.84607899995785"/>
    <n v="214114.9834589907"/>
    <n v="462.66991950997993"/>
    <n v="102250.05221170558"/>
    <x v="3960"/>
    <x v="3727"/>
    <m/>
  </r>
  <r>
    <x v="24"/>
    <x v="1"/>
    <s v="Low End"/>
    <x v="3"/>
    <x v="154"/>
    <n v="214"/>
    <x v="3961"/>
    <n v="103787.33571283563"/>
    <n v="935.33322599996075"/>
    <n v="200161.31036399159"/>
    <n v="450.34567593998116"/>
    <n v="96373.974651155964"/>
    <x v="3961"/>
    <x v="1261"/>
    <m/>
  </r>
  <r>
    <x v="24"/>
    <x v="1"/>
    <s v="High End"/>
    <x v="2"/>
    <x v="58"/>
    <n v="335"/>
    <x v="3962"/>
    <n v="276609.33836248796"/>
    <n v="1757.2992499999455"/>
    <n v="588695.24874998175"/>
    <n v="931.59973249998143"/>
    <n v="312085.91038749379"/>
    <x v="3962"/>
    <x v="3728"/>
    <m/>
  </r>
  <r>
    <x v="24"/>
    <x v="1"/>
    <s v="High End"/>
    <x v="2"/>
    <x v="159"/>
    <n v="961"/>
    <x v="3963"/>
    <n v="1710878.0637599258"/>
    <n v="3410.7861599998514"/>
    <n v="3277765.4997598571"/>
    <n v="1630.4759999999287"/>
    <n v="1566887.4359999313"/>
    <x v="3963"/>
    <x v="3729"/>
    <m/>
  </r>
  <r>
    <x v="24"/>
    <x v="1"/>
    <s v="High End"/>
    <x v="2"/>
    <x v="67"/>
    <n v="933"/>
    <x v="3964"/>
    <n v="1577085.813035934"/>
    <n v="3254.3146919998635"/>
    <n v="3036275.6076358724"/>
    <n v="1563.9761999999344"/>
    <n v="1459189.7945999384"/>
    <x v="3964"/>
    <x v="3730"/>
    <m/>
  </r>
  <r>
    <x v="24"/>
    <x v="1"/>
    <s v="High End"/>
    <x v="2"/>
    <x v="49"/>
    <n v="181"/>
    <x v="3965"/>
    <n v="70530.105992277036"/>
    <n v="782.57014799996716"/>
    <n v="141645.19678799406"/>
    <n v="392.90105411998354"/>
    <n v="71115.090795717028"/>
    <x v="3965"/>
    <x v="3334"/>
    <m/>
  </r>
  <r>
    <x v="24"/>
    <x v="1"/>
    <s v="High End"/>
    <x v="2"/>
    <x v="132"/>
    <n v="699"/>
    <x v="3966"/>
    <n v="885575.14307096286"/>
    <n v="2576.0453789998919"/>
    <n v="1800655.7199209244"/>
    <n v="1309.128149999945"/>
    <n v="915080.57684996154"/>
    <x v="3966"/>
    <x v="1301"/>
    <m/>
  </r>
  <r>
    <x v="24"/>
    <x v="1"/>
    <s v="High End"/>
    <x v="2"/>
    <x v="25"/>
    <n v="615"/>
    <x v="3967"/>
    <n v="700872.8620499695"/>
    <n v="2384.3051699998964"/>
    <n v="1466347.6795499362"/>
    <n v="1244.674499999946"/>
    <n v="765474.81749996671"/>
    <x v="3967"/>
    <x v="3731"/>
    <m/>
  </r>
  <r>
    <x v="24"/>
    <x v="1"/>
    <s v="High End"/>
    <x v="2"/>
    <x v="60"/>
    <n v="517"/>
    <x v="3968"/>
    <n v="484719.78096297965"/>
    <n v="2048.584088999914"/>
    <n v="1059117.9740129556"/>
    <n v="1111.0216499999533"/>
    <n v="574398.1930499759"/>
    <x v="3968"/>
    <x v="3732"/>
    <m/>
  </r>
  <r>
    <x v="24"/>
    <x v="1"/>
    <s v="High End"/>
    <x v="2"/>
    <x v="132"/>
    <n v="432"/>
    <x v="3969"/>
    <n v="338529.40415998583"/>
    <n v="1802.0758799999246"/>
    <n v="778496.78015996749"/>
    <n v="1018.4429999999575"/>
    <n v="439967.37599998165"/>
    <x v="3969"/>
    <x v="3659"/>
    <m/>
  </r>
  <r>
    <x v="24"/>
    <x v="1"/>
    <s v="High End"/>
    <x v="2"/>
    <x v="67"/>
    <n v="137"/>
    <x v="3970"/>
    <n v="37007.713043728443"/>
    <n v="654.6415589999724"/>
    <n v="89685.893582996214"/>
    <n v="384.51226670998375"/>
    <n v="52678.180539267771"/>
    <x v="3970"/>
    <x v="3733"/>
    <m/>
  </r>
  <r>
    <x v="24"/>
    <x v="1"/>
    <s v="High End"/>
    <x v="2"/>
    <x v="1"/>
    <n v="352"/>
    <x v="3971"/>
    <n v="229755.55891199"/>
    <n v="1604.4412559999303"/>
    <n v="564763.3221119754"/>
    <n v="951.72659999995869"/>
    <n v="335007.76319998538"/>
    <x v="3971"/>
    <x v="2195"/>
    <m/>
  </r>
  <r>
    <x v="24"/>
    <x v="1"/>
    <s v="Low End"/>
    <x v="0"/>
    <x v="158"/>
    <n v="359"/>
    <x v="3972"/>
    <n v="350752.27327513421"/>
    <n v="1892.1735349999371"/>
    <n v="679290.29906497744"/>
    <n v="915.14770414998111"/>
    <n v="328538.02578984323"/>
    <x v="3972"/>
    <x v="3734"/>
    <m/>
  </r>
  <r>
    <x v="24"/>
    <x v="1"/>
    <s v="Low End"/>
    <x v="0"/>
    <x v="158"/>
    <n v="260"/>
    <x v="3973"/>
    <n v="196728.13118399112"/>
    <n v="1166.3226399999473"/>
    <n v="303243.88639998628"/>
    <n v="409.67598159998147"/>
    <n v="106515.75521599516"/>
    <x v="3973"/>
    <x v="3735"/>
    <m/>
  </r>
  <r>
    <x v="24"/>
    <x v="1"/>
    <s v="Low End"/>
    <x v="0"/>
    <x v="121"/>
    <n v="255"/>
    <x v="3974"/>
    <n v="188237.84130224164"/>
    <n v="1143.5634449999491"/>
    <n v="291608.67847498698"/>
    <n v="405.37583204998191"/>
    <n v="103370.83717274535"/>
    <x v="3974"/>
    <x v="3736"/>
    <m/>
  </r>
  <r>
    <x v="24"/>
    <x v="1"/>
    <s v="Low End"/>
    <x v="0"/>
    <x v="127"/>
    <n v="214"/>
    <x v="3975"/>
    <n v="137136.33959519397"/>
    <n v="1039.6152799999545"/>
    <n v="222477.66991999027"/>
    <n v="398.79126319998261"/>
    <n v="85341.33032479629"/>
    <x v="3975"/>
    <x v="3737"/>
    <m/>
  </r>
  <r>
    <x v="24"/>
    <x v="1"/>
    <s v="Low End"/>
    <x v="0"/>
    <x v="116"/>
    <n v="881"/>
    <x v="3976"/>
    <n v="1165679.7263329483"/>
    <n v="2554.0481929998869"/>
    <n v="2250116.4580329005"/>
    <n v="1230.9156999999454"/>
    <n v="1084436.7316999522"/>
    <x v="3976"/>
    <x v="3738"/>
    <m/>
  </r>
  <r>
    <x v="24"/>
    <x v="1"/>
    <s v="Low End"/>
    <x v="0"/>
    <x v="126"/>
    <n v="708"/>
    <x v="3977"/>
    <n v="745143.97391996754"/>
    <n v="2141.5892399999066"/>
    <n v="1516245.1819199338"/>
    <n v="1089.1259999999525"/>
    <n v="771101.20799996622"/>
    <x v="3977"/>
    <x v="3739"/>
    <m/>
  </r>
  <r>
    <x v="24"/>
    <x v="1"/>
    <s v="Low End"/>
    <x v="0"/>
    <x v="140"/>
    <n v="668"/>
    <x v="3978"/>
    <n v="677710.73203196935"/>
    <n v="2096.7546239999051"/>
    <n v="1400632.0888319367"/>
    <n v="1082.2175999999508"/>
    <n v="722921.35679996735"/>
    <x v="3978"/>
    <x v="3740"/>
    <m/>
  </r>
  <r>
    <x v="24"/>
    <x v="1"/>
    <s v="Low End"/>
    <x v="0"/>
    <x v="121"/>
    <n v="566"/>
    <x v="3979"/>
    <n v="486673.94309597806"/>
    <n v="1864.4823559999161"/>
    <n v="1055297.0134959526"/>
    <n v="1004.6343999999549"/>
    <n v="568623.07039997447"/>
    <x v="3979"/>
    <x v="3741"/>
    <m/>
  </r>
  <r>
    <x v="24"/>
    <x v="1"/>
    <s v="Low End"/>
    <x v="0"/>
    <x v="109"/>
    <n v="405"/>
    <x v="3980"/>
    <n v="246112.95149998911"/>
    <n v="1478.5562999999345"/>
    <n v="598815.30149997352"/>
    <n v="870.86999999996135"/>
    <n v="352702.34999998438"/>
    <x v="3980"/>
    <x v="3742"/>
    <m/>
  </r>
  <r>
    <x v="24"/>
    <x v="1"/>
    <s v="High End"/>
    <x v="1"/>
    <x v="29"/>
    <n v="349"/>
    <x v="3981"/>
    <n v="367225.02105777379"/>
    <n v="1984.0763409999342"/>
    <n v="692442.64300897706"/>
    <n v="931.85565028998076"/>
    <n v="325217.62195120327"/>
    <x v="3981"/>
    <x v="3743"/>
    <m/>
  </r>
  <r>
    <x v="24"/>
    <x v="1"/>
    <s v="High End"/>
    <x v="1"/>
    <x v="81"/>
    <n v="318"/>
    <x v="3982"/>
    <n v="309878.19593350624"/>
    <n v="1902.6762439999377"/>
    <n v="605051.04559198022"/>
    <n v="928.21650835998105"/>
    <n v="295172.84965847398"/>
    <x v="3982"/>
    <x v="3744"/>
    <m/>
  </r>
  <r>
    <x v="24"/>
    <x v="1"/>
    <s v="High End"/>
    <x v="1"/>
    <x v="141"/>
    <n v="298"/>
    <x v="3983"/>
    <n v="275996.27777606773"/>
    <n v="1852.8971159999398"/>
    <n v="552163.34056798206"/>
    <n v="926.73511003998112"/>
    <n v="276167.06279191433"/>
    <x v="3983"/>
    <x v="3745"/>
    <m/>
  </r>
  <r>
    <x v="24"/>
    <x v="1"/>
    <s v="High End"/>
    <x v="1"/>
    <x v="146"/>
    <n v="232"/>
    <x v="3984"/>
    <n v="174443.93159167236"/>
    <n v="1166.3287039999489"/>
    <n v="270588.25932798814"/>
    <n v="414.41520575998186"/>
    <n v="96144.327736315783"/>
    <x v="3984"/>
    <x v="3746"/>
    <m/>
  </r>
  <r>
    <x v="24"/>
    <x v="1"/>
    <s v="High End"/>
    <x v="1"/>
    <x v="122"/>
    <n v="263"/>
    <x v="3985"/>
    <n v="155822.40064828296"/>
    <n v="1007.4847929999544"/>
    <n v="264968.50055898802"/>
    <n v="415.00418216998116"/>
    <n v="109146.09991070506"/>
    <x v="3985"/>
    <x v="3747"/>
    <m/>
  </r>
  <r>
    <x v="24"/>
    <x v="1"/>
    <s v="High End"/>
    <x v="1"/>
    <x v="30"/>
    <n v="787"/>
    <x v="3986"/>
    <n v="1063301.7307499519"/>
    <n v="2667.9286899998797"/>
    <n v="2099659.8790299054"/>
    <n v="1316.8464399999407"/>
    <n v="1036358.1482799535"/>
    <x v="3986"/>
    <x v="3748"/>
    <m/>
  </r>
  <r>
    <x v="24"/>
    <x v="1"/>
    <s v="High End"/>
    <x v="1"/>
    <x v="111"/>
    <n v="193"/>
    <x v="3987"/>
    <n v="79993.990003016384"/>
    <n v="821.18639399996289"/>
    <n v="158488.97404199283"/>
    <n v="406.7097618599816"/>
    <n v="78494.984038976443"/>
    <x v="3987"/>
    <x v="3749"/>
    <m/>
  </r>
  <r>
    <x v="24"/>
    <x v="1"/>
    <s v="High End"/>
    <x v="1"/>
    <x v="153"/>
    <n v="677"/>
    <x v="3988"/>
    <n v="770439.5907749664"/>
    <n v="2325.5205829998986"/>
    <n v="1574377.4346909313"/>
    <n v="1187.5005079999482"/>
    <n v="803937.84391596494"/>
    <x v="3988"/>
    <x v="3750"/>
    <m/>
  </r>
  <r>
    <x v="24"/>
    <x v="2"/>
    <s v="High End"/>
    <x v="1"/>
    <x v="112"/>
    <n v="180"/>
    <x v="3989"/>
    <n v="67937.944967996984"/>
    <n v="778.38395999996533"/>
    <n v="140109.11279999375"/>
    <n v="400.95093239998209"/>
    <n v="72171.167831996761"/>
    <x v="3989"/>
    <x v="3625"/>
    <m/>
  </r>
  <r>
    <x v="24"/>
    <x v="2"/>
    <s v="High End"/>
    <x v="1"/>
    <x v="21"/>
    <n v="611"/>
    <x v="3990"/>
    <n v="633171.08204997191"/>
    <n v="2172.7455819999036"/>
    <n v="1327547.5506019411"/>
    <n v="1136.4590319999495"/>
    <n v="694376.46855196916"/>
    <x v="3990"/>
    <x v="3751"/>
    <m/>
  </r>
  <r>
    <x v="24"/>
    <x v="2"/>
    <s v="High End"/>
    <x v="1"/>
    <x v="146"/>
    <n v="131"/>
    <x v="3991"/>
    <n v="32925.27690614856"/>
    <n v="642.35521499997185"/>
    <n v="84148.533164996319"/>
    <n v="391.01722334998283"/>
    <n v="51223.256258847759"/>
    <x v="3991"/>
    <x v="3752"/>
    <m/>
  </r>
  <r>
    <x v="24"/>
    <x v="2"/>
    <s v="High End"/>
    <x v="1"/>
    <x v="153"/>
    <n v="122"/>
    <x v="3992"/>
    <n v="23367.25837461897"/>
    <n v="579.81574099997454"/>
    <n v="70737.520401996895"/>
    <n v="388.28083628998297"/>
    <n v="47370.262027377925"/>
    <x v="3992"/>
    <x v="2078"/>
    <m/>
  </r>
  <r>
    <x v="24"/>
    <x v="2"/>
    <s v="Low End"/>
    <x v="3"/>
    <x v="117"/>
    <n v="911"/>
    <x v="3993"/>
    <n v="1428140.5786133662"/>
    <n v="2780.9973229998986"/>
    <n v="2533488.5612529078"/>
    <n v="1213.3347778699685"/>
    <n v="1105347.9826395416"/>
    <x v="3993"/>
    <x v="3753"/>
    <m/>
  </r>
  <r>
    <x v="24"/>
    <x v="2"/>
    <s v="Low End"/>
    <x v="3"/>
    <x v="31"/>
    <n v="380"/>
    <x v="3994"/>
    <n v="290482.58056798688"/>
    <n v="1295.5575599999415"/>
    <n v="492311.87279997778"/>
    <n v="531.12971639997602"/>
    <n v="201829.2922319909"/>
    <x v="3994"/>
    <x v="3553"/>
    <m/>
  </r>
  <r>
    <x v="24"/>
    <x v="2"/>
    <s v="Low End"/>
    <x v="3"/>
    <x v="117"/>
    <n v="367"/>
    <x v="3995"/>
    <n v="273248.56447238766"/>
    <n v="1271.1661199999426"/>
    <n v="466517.9660399789"/>
    <n v="526.61962279997624"/>
    <n v="193269.40156759124"/>
    <x v="3995"/>
    <x v="3754"/>
    <m/>
  </r>
  <r>
    <x v="24"/>
    <x v="2"/>
    <s v="Low End"/>
    <x v="3"/>
    <x v="117"/>
    <n v="274"/>
    <x v="3996"/>
    <n v="164664.43971803255"/>
    <n v="1094.3898659999506"/>
    <n v="299862.82328398648"/>
    <n v="493.4247575399778"/>
    <n v="135198.38356595393"/>
    <x v="3996"/>
    <x v="3755"/>
    <m/>
  </r>
  <r>
    <x v="24"/>
    <x v="2"/>
    <s v="Low End"/>
    <x v="3"/>
    <x v="143"/>
    <n v="262"/>
    <x v="3997"/>
    <n v="150678.40606619333"/>
    <n v="1058.0957099999532"/>
    <n v="277221.07601998775"/>
    <n v="482.98728989997869"/>
    <n v="126542.66995379442"/>
    <x v="3997"/>
    <x v="3756"/>
    <m/>
  </r>
  <r>
    <x v="24"/>
    <x v="2"/>
    <s v="Low End"/>
    <x v="3"/>
    <x v="154"/>
    <n v="224"/>
    <x v="3998"/>
    <n v="114887.13834751496"/>
    <n v="978.59680799995715"/>
    <n v="219205.68499199039"/>
    <n v="465.70779751997964"/>
    <n v="104318.54664447543"/>
    <x v="3998"/>
    <x v="3757"/>
    <m/>
  </r>
  <r>
    <x v="24"/>
    <x v="2"/>
    <s v="Low End"/>
    <x v="3"/>
    <x v="107"/>
    <n v="194"/>
    <x v="3999"/>
    <n v="61351.114110557304"/>
    <n v="736.47050399996772"/>
    <n v="142875.27777599375"/>
    <n v="420.22764775998161"/>
    <n v="81524.163665436441"/>
    <x v="3999"/>
    <x v="3758"/>
    <m/>
  </r>
  <r>
    <x v="24"/>
    <x v="2"/>
    <s v="High End"/>
    <x v="2"/>
    <x v="120"/>
    <n v="343"/>
    <x v="4000"/>
    <n v="387364.63467973308"/>
    <n v="2083.6310749999302"/>
    <n v="714685.45872497605"/>
    <n v="954.28811674997951"/>
    <n v="327320.82404524297"/>
    <x v="4000"/>
    <x v="3759"/>
    <m/>
  </r>
  <r>
    <x v="24"/>
    <x v="2"/>
    <s v="High End"/>
    <x v="2"/>
    <x v="100"/>
    <n v="954"/>
    <x v="4001"/>
    <n v="1692389.825711926"/>
    <n v="3402.7643279998515"/>
    <n v="3246237.1689118585"/>
    <n v="1628.7707999999291"/>
    <n v="1553847.3431999325"/>
    <x v="4001"/>
    <x v="3760"/>
    <m/>
  </r>
  <r>
    <x v="24"/>
    <x v="2"/>
    <s v="High End"/>
    <x v="2"/>
    <x v="133"/>
    <n v="870"/>
    <x v="4002"/>
    <n v="1419918.6653999372"/>
    <n v="3180.3274199998596"/>
    <n v="2766884.8553998778"/>
    <n v="1548.2369999999316"/>
    <n v="1346966.1899999406"/>
    <x v="4002"/>
    <x v="2083"/>
    <m/>
  </r>
  <r>
    <x v="24"/>
    <x v="2"/>
    <s v="High End"/>
    <x v="2"/>
    <x v="104"/>
    <n v="858"/>
    <x v="4003"/>
    <n v="1383768.2069639387"/>
    <n v="3150.5147579998602"/>
    <n v="2703141.6623638798"/>
    <n v="1537.7312999999317"/>
    <n v="1319373.4553999412"/>
    <x v="4003"/>
    <x v="3761"/>
    <m/>
  </r>
  <r>
    <x v="24"/>
    <x v="2"/>
    <s v="High End"/>
    <x v="2"/>
    <x v="120"/>
    <n v="601"/>
    <x v="4004"/>
    <n v="672024.57412797061"/>
    <n v="2352.1781279998968"/>
    <n v="1413659.0549279379"/>
    <n v="1234.0007999999457"/>
    <n v="741634.48079996731"/>
    <x v="4004"/>
    <x v="3762"/>
    <m/>
  </r>
  <r>
    <x v="24"/>
    <x v="2"/>
    <s v="High End"/>
    <x v="2"/>
    <x v="104"/>
    <n v="591"/>
    <x v="4005"/>
    <n v="663849.40637697"/>
    <n v="2372.405096999893"/>
    <n v="1402091.4123269368"/>
    <n v="1249.1404499999437"/>
    <n v="738242.00594996684"/>
    <x v="4005"/>
    <x v="3763"/>
    <m/>
  </r>
  <r>
    <x v="24"/>
    <x v="2"/>
    <s v="High End"/>
    <x v="2"/>
    <x v="100"/>
    <n v="450"/>
    <x v="4006"/>
    <n v="376807.3424999835"/>
    <n v="1902.2521499999168"/>
    <n v="856013.46749996254"/>
    <n v="1064.9024999999533"/>
    <n v="479206.12499997905"/>
    <x v="4006"/>
    <x v="3764"/>
    <m/>
  </r>
  <r>
    <x v="24"/>
    <x v="2"/>
    <s v="High End"/>
    <x v="2"/>
    <x v="1"/>
    <n v="402"/>
    <x v="4007"/>
    <n v="304853.6640959864"/>
    <n v="1783.3752479999205"/>
    <n v="716916.84969596798"/>
    <n v="1025.0327999999542"/>
    <n v="412063.18559998157"/>
    <x v="4007"/>
    <x v="3765"/>
    <m/>
  </r>
  <r>
    <x v="24"/>
    <x v="2"/>
    <s v="Low End"/>
    <x v="0"/>
    <x v="116"/>
    <n v="887"/>
    <x v="4008"/>
    <n v="2143293.0298026716"/>
    <n v="3892.9246409998441"/>
    <n v="3453024.1565668616"/>
    <n v="1476.5852612899548"/>
    <n v="1309731.1267641899"/>
    <x v="4008"/>
    <x v="3766"/>
    <m/>
  </r>
  <r>
    <x v="24"/>
    <x v="2"/>
    <s v="Low End"/>
    <x v="0"/>
    <x v="126"/>
    <n v="719"/>
    <x v="4009"/>
    <n v="1442065.9998164945"/>
    <n v="3462.8341039998659"/>
    <n v="2489777.7207759037"/>
    <n v="1457.1790277599569"/>
    <n v="1047711.7209594091"/>
    <x v="4009"/>
    <x v="3767"/>
    <m/>
  </r>
  <r>
    <x v="24"/>
    <x v="2"/>
    <s v="Low End"/>
    <x v="0"/>
    <x v="140"/>
    <n v="672"/>
    <x v="4010"/>
    <n v="1314952.0944536987"/>
    <n v="3431.9031679998629"/>
    <n v="2306238.9288959079"/>
    <n v="1475.1292179199543"/>
    <n v="991286.83444220922"/>
    <x v="4010"/>
    <x v="3768"/>
    <m/>
  </r>
  <r>
    <x v="24"/>
    <x v="2"/>
    <s v="Low End"/>
    <x v="0"/>
    <x v="121"/>
    <n v="570"/>
    <x v="4011"/>
    <n v="982800.65503495408"/>
    <n v="2693.6310499998744"/>
    <n v="1535369.6984999285"/>
    <n v="969.41937449995498"/>
    <n v="552569.04346497438"/>
    <x v="4011"/>
    <x v="3769"/>
    <m/>
  </r>
  <r>
    <x v="24"/>
    <x v="2"/>
    <s v="Low End"/>
    <x v="0"/>
    <x v="109"/>
    <n v="514"/>
    <x v="4012"/>
    <n v="688983.68403626839"/>
    <n v="2289.1104449998948"/>
    <n v="1176602.7687299459"/>
    <n v="948.67526204995625"/>
    <n v="487619.08469367749"/>
    <x v="4012"/>
    <x v="3770"/>
    <m/>
  </r>
  <r>
    <x v="24"/>
    <x v="3"/>
    <s v="Low End"/>
    <x v="0"/>
    <x v="158"/>
    <n v="465"/>
    <x v="4013"/>
    <n v="582133.25469387276"/>
    <n v="2209.6006659998966"/>
    <n v="1027464.3096899519"/>
    <n v="957.70119353995506"/>
    <n v="445331.05499607918"/>
    <x v="4013"/>
    <x v="3771"/>
    <m/>
  </r>
  <r>
    <x v="24"/>
    <x v="3"/>
    <s v="Low End"/>
    <x v="0"/>
    <x v="158"/>
    <n v="361"/>
    <x v="4014"/>
    <n v="370399.26090178272"/>
    <n v="1978.1959799999076"/>
    <n v="714128.74877996661"/>
    <n v="952.15924619995553"/>
    <n v="343729.48787818389"/>
    <x v="4014"/>
    <x v="3772"/>
    <m/>
  </r>
  <r>
    <x v="24"/>
    <x v="3"/>
    <s v="Low End"/>
    <x v="0"/>
    <x v="121"/>
    <n v="358"/>
    <x v="4015"/>
    <n v="359753.88653518335"/>
    <n v="1947.6512399999101"/>
    <n v="697259.14391996781"/>
    <n v="942.7521155999566"/>
    <n v="337505.25738478446"/>
    <x v="4015"/>
    <x v="3773"/>
    <m/>
  </r>
  <r>
    <x v="24"/>
    <x v="3"/>
    <s v="Low End"/>
    <x v="0"/>
    <x v="127"/>
    <n v="315"/>
    <x v="4016"/>
    <n v="284337.68071588705"/>
    <n v="1833.2616059999168"/>
    <n v="577477.40588997374"/>
    <n v="930.60230213995783"/>
    <n v="293139.72517408669"/>
    <x v="4016"/>
    <x v="3774"/>
    <m/>
  </r>
  <r>
    <x v="24"/>
    <x v="3"/>
    <s v="High End"/>
    <x v="1"/>
    <x v="30"/>
    <n v="798"/>
    <x v="4017"/>
    <n v="1981383.7380736475"/>
    <n v="4016.8143229998359"/>
    <n v="3205417.8297538692"/>
    <n v="1533.8773078699519"/>
    <n v="1224034.0916802217"/>
    <x v="4017"/>
    <x v="3775"/>
    <m/>
  </r>
  <r>
    <x v="24"/>
    <x v="3"/>
    <s v="High End"/>
    <x v="1"/>
    <x v="153"/>
    <n v="688"/>
    <x v="4018"/>
    <n v="1480135.1195757727"/>
    <n v="3650.7624529998566"/>
    <n v="2511724.5676639015"/>
    <n v="1499.4032675699546"/>
    <n v="1031589.4480881288"/>
    <x v="4018"/>
    <x v="3776"/>
    <m/>
  </r>
  <r>
    <x v="24"/>
    <x v="3"/>
    <s v="High End"/>
    <x v="1"/>
    <x v="21"/>
    <n v="619"/>
    <x v="4019"/>
    <n v="1238303.3326615333"/>
    <n v="3500.6992309998623"/>
    <n v="2166932.823988915"/>
    <n v="1500.2091943899541"/>
    <n v="928629.49132738169"/>
    <x v="4019"/>
    <x v="3777"/>
    <m/>
  </r>
  <r>
    <x v="24"/>
    <x v="3"/>
    <s v="High End"/>
    <x v="1"/>
    <x v="29"/>
    <n v="455"/>
    <x v="4020"/>
    <n v="603464.47657857218"/>
    <n v="2294.8653319998948"/>
    <n v="1044163.7260599522"/>
    <n v="968.56977907995588"/>
    <n v="440699.24948137999"/>
    <x v="4020"/>
    <x v="3778"/>
    <m/>
  </r>
  <r>
    <x v="24"/>
    <x v="3"/>
    <s v="High End"/>
    <x v="1"/>
    <x v="81"/>
    <n v="434"/>
    <x v="4021"/>
    <n v="541021.70045921509"/>
    <n v="2211.4988059998982"/>
    <n v="959790.48180395586"/>
    <n v="964.90502613995568"/>
    <n v="418768.78134474077"/>
    <x v="4021"/>
    <x v="3779"/>
    <m/>
  </r>
  <r>
    <x v="24"/>
    <x v="3"/>
    <s v="High End"/>
    <x v="1"/>
    <x v="141"/>
    <n v="406"/>
    <x v="4022"/>
    <n v="486262.06082997756"/>
    <n v="2162.2654999999004"/>
    <n v="877879.79299995955"/>
    <n v="964.57569499995566"/>
    <n v="391617.73216998199"/>
    <x v="4022"/>
    <x v="3780"/>
    <m/>
  </r>
  <r>
    <x v="24"/>
    <x v="3"/>
    <s v="High End"/>
    <x v="1"/>
    <x v="146"/>
    <n v="345"/>
    <x v="4023"/>
    <n v="350747.39419198403"/>
    <n v="1963.2745599999107"/>
    <n v="677329.72319996916"/>
    <n v="946.61544639995702"/>
    <n v="326582.32900798513"/>
    <x v="4023"/>
    <x v="3781"/>
    <m/>
  </r>
  <r>
    <x v="24"/>
    <x v="3"/>
    <s v="High End"/>
    <x v="1"/>
    <x v="122"/>
    <n v="367"/>
    <x v="4024"/>
    <n v="314872.83390067529"/>
    <n v="1815.907096999915"/>
    <n v="666437.9045989688"/>
    <n v="957.94297192995509"/>
    <n v="351565.07069829351"/>
    <x v="4024"/>
    <x v="3782"/>
    <m/>
  </r>
  <r>
    <x v="24"/>
    <x v="3"/>
    <s v="High End"/>
    <x v="1"/>
    <x v="111"/>
    <n v="296"/>
    <x v="4025"/>
    <n v="199945.58348855062"/>
    <n v="1625.0106809999238"/>
    <n v="481003.16157597746"/>
    <n v="949.51884488995552"/>
    <n v="281057.57808742684"/>
    <x v="4025"/>
    <x v="3783"/>
    <m/>
  </r>
  <r>
    <x v="24"/>
    <x v="3"/>
    <s v="High End"/>
    <x v="1"/>
    <x v="112"/>
    <n v="288"/>
    <x v="4026"/>
    <n v="182930.34988799156"/>
    <n v="1573.6445999999273"/>
    <n v="453209.64479997905"/>
    <n v="938.4697739999566"/>
    <n v="270279.2949119875"/>
    <x v="4026"/>
    <x v="3784"/>
    <m/>
  </r>
  <r>
    <x v="24"/>
    <x v="3"/>
    <s v="High End"/>
    <x v="1"/>
    <x v="146"/>
    <n v="337"/>
    <x v="4027"/>
    <n v="169640.2595986723"/>
    <n v="1426.3466439999352"/>
    <n v="480678.81902797817"/>
    <n v="922.96308435995797"/>
    <n v="311038.55942930584"/>
    <x v="4027"/>
    <x v="3785"/>
    <m/>
  </r>
  <r>
    <x v="24"/>
    <x v="3"/>
    <s v="High End"/>
    <x v="1"/>
    <x v="153"/>
    <n v="320"/>
    <x v="4028"/>
    <n v="141477.48151679354"/>
    <n v="1362.4073539999379"/>
    <n v="435970.35327998013"/>
    <n v="920.29022425995799"/>
    <n v="294492.87176318659"/>
    <x v="4028"/>
    <x v="3786"/>
    <m/>
  </r>
  <r>
    <x v="24"/>
    <x v="3"/>
    <s v="Low End"/>
    <x v="3"/>
    <x v="117"/>
    <n v="913"/>
    <x v="4029"/>
    <n v="1693816.3688330818"/>
    <n v="3113.4485719998565"/>
    <n v="2842578.5462358692"/>
    <n v="1258.2280146799421"/>
    <n v="1148762.1774027874"/>
    <x v="4029"/>
    <x v="3787"/>
    <m/>
  </r>
  <r>
    <x v="24"/>
    <x v="4"/>
    <s v="Low End"/>
    <x v="3"/>
    <x v="31"/>
    <n v="396"/>
    <x v="4030"/>
    <n v="409492.3313447808"/>
    <n v="2110.8549799999014"/>
    <n v="835898.57207996096"/>
    <n v="1076.7834361999498"/>
    <n v="426406.24073518015"/>
    <x v="4030"/>
    <x v="3788"/>
    <m/>
  </r>
  <r>
    <x v="24"/>
    <x v="4"/>
    <s v="Low End"/>
    <x v="3"/>
    <x v="117"/>
    <n v="470"/>
    <x v="4031"/>
    <n v="476402.67177297774"/>
    <n v="2085.7788899999023"/>
    <n v="980316.07829995407"/>
    <n v="1072.1561840999498"/>
    <n v="503913.40652697632"/>
    <x v="4031"/>
    <x v="3789"/>
    <m/>
  </r>
  <r>
    <x v="24"/>
    <x v="4"/>
    <s v="Low End"/>
    <x v="3"/>
    <x v="117"/>
    <n v="384"/>
    <x v="4032"/>
    <n v="332778.7276492645"/>
    <n v="1904.9460319999112"/>
    <n v="731499.27628796594"/>
    <n v="1038.3347620799516"/>
    <n v="398720.54863870144"/>
    <x v="4032"/>
    <x v="3790"/>
    <m/>
  </r>
  <r>
    <x v="24"/>
    <x v="4"/>
    <s v="Low End"/>
    <x v="3"/>
    <x v="143"/>
    <n v="378"/>
    <x v="4033"/>
    <n v="316468.84326622548"/>
    <n v="1858.4811679999145"/>
    <n v="702505.88150396768"/>
    <n v="1021.2620059199529"/>
    <n v="386037.03823774221"/>
    <x v="4033"/>
    <x v="3791"/>
    <m/>
  </r>
  <r>
    <x v="24"/>
    <x v="4"/>
    <s v="Low End"/>
    <x v="3"/>
    <x v="154"/>
    <n v="330"/>
    <x v="4034"/>
    <n v="254610.92495518841"/>
    <n v="1770.9750239999196"/>
    <n v="584421.75791997346"/>
    <n v="999.42676655995467"/>
    <n v="329810.83296478505"/>
    <x v="4034"/>
    <x v="3792"/>
    <m/>
  </r>
  <r>
    <x v="24"/>
    <x v="4"/>
    <s v="Low End"/>
    <x v="3"/>
    <x v="107"/>
    <n v="303"/>
    <x v="4035"/>
    <n v="172683.85882649213"/>
    <n v="1522.7660499999306"/>
    <n v="461398.11314997898"/>
    <n v="952.85232449995658"/>
    <n v="288714.25432348682"/>
    <x v="4035"/>
    <x v="3793"/>
    <m/>
  </r>
  <r>
    <x v="24"/>
    <x v="4"/>
    <s v="High End"/>
    <x v="2"/>
    <x v="120"/>
    <n v="609"/>
    <x v="4036"/>
    <n v="1303132.5700811706"/>
    <n v="3678.6047369998555"/>
    <n v="2240270.284832912"/>
    <n v="1538.8139815299528"/>
    <n v="937137.71475174138"/>
    <x v="4036"/>
    <x v="3794"/>
    <m/>
  </r>
  <r>
    <x v="24"/>
    <x v="4"/>
    <s v="High End"/>
    <x v="2"/>
    <x v="104"/>
    <n v="604"/>
    <x v="4037"/>
    <n v="1301809.104650619"/>
    <n v="3713.7588069998501"/>
    <n v="2243110.3194279093"/>
    <n v="1558.445719829951"/>
    <n v="941301.21477729036"/>
    <x v="4037"/>
    <x v="3795"/>
    <m/>
  </r>
  <r>
    <x v="24"/>
    <x v="4"/>
    <s v="High End"/>
    <x v="2"/>
    <x v="100"/>
    <n v="563"/>
    <x v="4038"/>
    <n v="962037.10013595631"/>
    <n v="2717.2711999998769"/>
    <n v="1529823.6855999306"/>
    <n v="1008.5019279999544"/>
    <n v="567786.58546397428"/>
    <x v="4038"/>
    <x v="3796"/>
    <m/>
  </r>
  <r>
    <x v="24"/>
    <x v="4"/>
    <s v="High End"/>
    <x v="2"/>
    <x v="1"/>
    <n v="511"/>
    <x v="4039"/>
    <n v="813915.38772302237"/>
    <n v="2605.0362659998796"/>
    <n v="1331173.5319259386"/>
    <n v="1012.2468575399532"/>
    <n v="517258.14420291618"/>
    <x v="4039"/>
    <x v="3797"/>
    <m/>
  </r>
  <r>
    <x v="24"/>
    <x v="4"/>
    <s v="High End"/>
    <x v="2"/>
    <x v="120"/>
    <n v="458"/>
    <x v="4040"/>
    <n v="642808.38068473083"/>
    <n v="2390.6957619998911"/>
    <n v="1094938.6589959501"/>
    <n v="987.18401377995474"/>
    <n v="452130.2783112193"/>
    <x v="4040"/>
    <x v="3798"/>
    <m/>
  </r>
  <r>
    <x v="24"/>
    <x v="4"/>
    <s v="High End"/>
    <x v="2"/>
    <x v="100"/>
    <n v="962"/>
    <x v="4041"/>
    <n v="1757596.9090679202"/>
    <n v="4255.692713999807"/>
    <n v="4093976.3908678144"/>
    <n v="2428.6688999998896"/>
    <n v="2336379.481799894"/>
    <x v="4041"/>
    <x v="3799"/>
    <m/>
  </r>
  <r>
    <x v="24"/>
    <x v="4"/>
    <s v="High End"/>
    <x v="2"/>
    <x v="133"/>
    <n v="881"/>
    <x v="4042"/>
    <n v="1481129.931749932"/>
    <n v="4033.4542499998151"/>
    <n v="3553473.1942498372"/>
    <n v="2352.2624999998925"/>
    <n v="2072343.2624999052"/>
    <x v="4042"/>
    <x v="3800"/>
    <m/>
  </r>
  <r>
    <x v="24"/>
    <x v="4"/>
    <s v="High End"/>
    <x v="2"/>
    <x v="104"/>
    <n v="873"/>
    <x v="4043"/>
    <n v="1449965.5219079335"/>
    <n v="4003.1923959998157"/>
    <n v="3494786.9617078393"/>
    <n v="2342.292599999892"/>
    <n v="2044821.4397999058"/>
    <x v="4043"/>
    <x v="3801"/>
    <m/>
  </r>
  <r>
    <x v="24"/>
    <x v="4"/>
    <s v="Low End"/>
    <x v="0"/>
    <x v="116"/>
    <n v="885"/>
    <x v="4044"/>
    <n v="1633169.6435144222"/>
    <n v="3635.2626699998277"/>
    <n v="3217207.4629498473"/>
    <n v="1789.8732422999155"/>
    <n v="1584037.8194354251"/>
    <x v="4044"/>
    <x v="3802"/>
    <m/>
  </r>
  <r>
    <x v="24"/>
    <x v="4"/>
    <s v="Low End"/>
    <x v="0"/>
    <x v="126"/>
    <n v="718"/>
    <x v="4045"/>
    <n v="1123877.7579813073"/>
    <n v="3192.9388919998501"/>
    <n v="2292530.1244558925"/>
    <n v="1627.6495354799235"/>
    <n v="1168652.3664745851"/>
    <x v="4045"/>
    <x v="3803"/>
    <m/>
  </r>
  <r>
    <x v="24"/>
    <x v="4"/>
    <s v="Low End"/>
    <x v="0"/>
    <x v="140"/>
    <n v="671"/>
    <x v="4046"/>
    <n v="1030282.7200964702"/>
    <n v="3162.1980519998474"/>
    <n v="2121834.8928918978"/>
    <n v="1626.7543558799216"/>
    <n v="1091552.1727954275"/>
    <x v="4046"/>
    <x v="3804"/>
    <m/>
  </r>
  <r>
    <x v="24"/>
    <x v="4"/>
    <s v="Low End"/>
    <x v="0"/>
    <x v="121"/>
    <n v="569"/>
    <x v="4047"/>
    <n v="784469.20910886209"/>
    <n v="2919.3355099998594"/>
    <n v="1661101.90518992"/>
    <n v="1540.655001899926"/>
    <n v="876632.69608105789"/>
    <x v="4047"/>
    <x v="3805"/>
    <m/>
  </r>
  <r>
    <x v="24"/>
    <x v="4"/>
    <s v="Low End"/>
    <x v="0"/>
    <x v="109"/>
    <n v="513"/>
    <x v="4048"/>
    <n v="572979.15094767266"/>
    <n v="2504.1045899998808"/>
    <n v="1284605.6546699388"/>
    <n v="1387.186167099934"/>
    <n v="711626.50372226618"/>
    <x v="4048"/>
    <x v="3806"/>
    <m/>
  </r>
  <r>
    <x v="24"/>
    <x v="4"/>
    <s v="Low End"/>
    <x v="0"/>
    <x v="158"/>
    <n v="463"/>
    <x v="4049"/>
    <n v="490555.93971084629"/>
    <n v="2424.4724789998827"/>
    <n v="1122530.7577769456"/>
    <n v="1364.9564105099339"/>
    <n v="631974.81806609931"/>
    <x v="4049"/>
    <x v="3807"/>
    <m/>
  </r>
  <r>
    <x v="24"/>
    <x v="4"/>
    <s v="Low End"/>
    <x v="0"/>
    <x v="158"/>
    <n v="376"/>
    <x v="4050"/>
    <n v="340945.23326238355"/>
    <n v="2187.6475399998944"/>
    <n v="822555.47503996035"/>
    <n v="1280.8783025999383"/>
    <n v="481610.2417775768"/>
    <x v="4050"/>
    <x v="3808"/>
    <m/>
  </r>
  <r>
    <x v="24"/>
    <x v="4"/>
    <s v="Low End"/>
    <x v="0"/>
    <x v="121"/>
    <n v="457"/>
    <x v="4051"/>
    <n v="406815.28300928063"/>
    <n v="2154.2277899998971"/>
    <n v="984482.10002995294"/>
    <n v="1264.0411750999397"/>
    <n v="577666.81702067237"/>
    <x v="4051"/>
    <x v="3809"/>
    <m/>
  </r>
  <r>
    <x v="24"/>
    <x v="4"/>
    <s v="Low End"/>
    <x v="0"/>
    <x v="127"/>
    <n v="430"/>
    <x v="4052"/>
    <n v="352261.09316938347"/>
    <n v="2036.4069179999044"/>
    <n v="875654.97473995888"/>
    <n v="1217.1950734199429"/>
    <n v="523393.88157057541"/>
    <x v="4052"/>
    <x v="3810"/>
    <m/>
  </r>
  <r>
    <x v="24"/>
    <x v="4"/>
    <s v="High End"/>
    <x v="1"/>
    <x v="30"/>
    <n v="797"/>
    <x v="4053"/>
    <n v="1448398.1277662602"/>
    <n v="3763.4096189998186"/>
    <n v="2999437.4663428552"/>
    <n v="1946.0970371099061"/>
    <n v="1551039.3385765951"/>
    <x v="4053"/>
    <x v="3811"/>
    <m/>
  </r>
  <r>
    <x v="24"/>
    <x v="4"/>
    <s v="High End"/>
    <x v="1"/>
    <x v="153"/>
    <n v="687"/>
    <x v="4054"/>
    <n v="1100153.8473016883"/>
    <n v="3387.2181419998406"/>
    <n v="2327018.8635538905"/>
    <n v="1785.8297179799158"/>
    <n v="1226865.0162522022"/>
    <x v="4054"/>
    <x v="3812"/>
    <m/>
  </r>
  <r>
    <x v="24"/>
    <x v="4"/>
    <s v="High End"/>
    <x v="1"/>
    <x v="21"/>
    <n v="617"/>
    <x v="4055"/>
    <n v="929214.58235755586"/>
    <n v="3233.2528799998463"/>
    <n v="1994917.0269599052"/>
    <n v="1727.2324871999178"/>
    <n v="1065702.4446023493"/>
    <x v="4055"/>
    <x v="3813"/>
    <m/>
  </r>
  <r>
    <x v="24"/>
    <x v="4"/>
    <s v="High End"/>
    <x v="1"/>
    <x v="29"/>
    <n v="453"/>
    <x v="4056"/>
    <n v="486714.36197886692"/>
    <n v="2510.0143229998807"/>
    <n v="1137036.488318946"/>
    <n v="1435.5896828699317"/>
    <n v="650322.12634007912"/>
    <x v="4056"/>
    <x v="3814"/>
    <m/>
  </r>
  <r>
    <x v="24"/>
    <x v="4"/>
    <s v="High End"/>
    <x v="1"/>
    <x v="81"/>
    <n v="433"/>
    <x v="4057"/>
    <n v="443140.69722661888"/>
    <n v="2424.6013679998846"/>
    <n v="1049852.39234395"/>
    <n v="1401.1817439199333"/>
    <n v="606711.69511733111"/>
    <x v="4057"/>
    <x v="3815"/>
    <m/>
  </r>
  <r>
    <x v="24"/>
    <x v="4"/>
    <s v="High End"/>
    <x v="1"/>
    <x v="141"/>
    <n v="404"/>
    <x v="4058"/>
    <n v="400990.40742166084"/>
    <n v="2374.3748819998868"/>
    <n v="959247.45232795423"/>
    <n v="1381.8243685799343"/>
    <n v="558257.04490629339"/>
    <x v="4058"/>
    <x v="3816"/>
    <m/>
  </r>
  <r>
    <x v="24"/>
    <x v="4"/>
    <s v="High End"/>
    <x v="1"/>
    <x v="146"/>
    <n v="443"/>
    <x v="4059"/>
    <n v="387469.1211292618"/>
    <n v="2169.6604159998979"/>
    <n v="961159.56428795471"/>
    <n v="1295.0122870399391"/>
    <n v="573690.44315869291"/>
    <x v="4059"/>
    <x v="3817"/>
    <m/>
  </r>
  <r>
    <x v="24"/>
    <x v="4"/>
    <s v="High End"/>
    <x v="1"/>
    <x v="122"/>
    <n v="366"/>
    <x v="4060"/>
    <n v="284494.76983744628"/>
    <n v="2020.8894009999024"/>
    <n v="739645.52076596429"/>
    <n v="1243.58128668994"/>
    <n v="455150.75092851801"/>
    <x v="4060"/>
    <x v="3818"/>
    <m/>
  </r>
  <r>
    <x v="24"/>
    <x v="4"/>
    <s v="High End"/>
    <x v="1"/>
    <x v="111"/>
    <n v="395"/>
    <x v="4061"/>
    <n v="260885.19183158735"/>
    <n v="1825.1149679999116"/>
    <n v="720920.41235996515"/>
    <n v="1164.6461279199436"/>
    <n v="460035.2205283778"/>
    <x v="4061"/>
    <x v="3819"/>
    <m/>
  </r>
  <r>
    <x v="24"/>
    <x v="4"/>
    <s v="High End"/>
    <x v="1"/>
    <x v="112"/>
    <n v="386"/>
    <x v="4062"/>
    <n v="244161.56681118833"/>
    <n v="1771.3223199999154"/>
    <n v="683730.41551996733"/>
    <n v="1138.7794007999455"/>
    <n v="439568.84870877897"/>
    <x v="4062"/>
    <x v="3820"/>
    <m/>
  </r>
  <r>
    <x v="24"/>
    <x v="4"/>
    <s v="High End"/>
    <x v="1"/>
    <x v="146"/>
    <n v="335"/>
    <x v="4063"/>
    <n v="182910.13488104142"/>
    <n v="1619.1780729999239"/>
    <n v="542424.65445497446"/>
    <n v="1073.1776703699495"/>
    <n v="359514.51957393304"/>
    <x v="4063"/>
    <x v="3821"/>
    <m/>
  </r>
  <r>
    <x v="24"/>
    <x v="4"/>
    <s v="High End"/>
    <x v="1"/>
    <x v="153"/>
    <n v="318"/>
    <x v="4064"/>
    <n v="161169.16696685241"/>
    <n v="1553.6789669999268"/>
    <n v="494069.91150597675"/>
    <n v="1046.8576872299507"/>
    <n v="332900.74453912431"/>
    <x v="4064"/>
    <x v="3822"/>
    <m/>
  </r>
  <r>
    <x v="24"/>
    <x v="4"/>
    <s v="Low End"/>
    <x v="3"/>
    <x v="117"/>
    <n v="912"/>
    <x v="4065"/>
    <n v="1622475.7645722427"/>
    <n v="3344.7614309998403"/>
    <n v="3050422.4250718541"/>
    <n v="1565.7309873899251"/>
    <n v="1427946.6604996114"/>
    <x v="4065"/>
    <x v="3823"/>
    <m/>
  </r>
  <r>
    <x v="24"/>
    <x v="4"/>
    <s v="Low End"/>
    <x v="3"/>
    <x v="31"/>
    <n v="495"/>
    <x v="4066"/>
    <n v="517013.83671297505"/>
    <n v="2321.8835399998879"/>
    <n v="1149332.3522999445"/>
    <n v="1277.4111425999383"/>
    <n v="632318.51558696944"/>
    <x v="4066"/>
    <x v="3824"/>
    <m/>
  </r>
  <r>
    <x v="24"/>
    <x v="4"/>
    <s v="Low End"/>
    <x v="3"/>
    <x v="117"/>
    <n v="469"/>
    <x v="4067"/>
    <n v="481256.59139863675"/>
    <n v="2296.2188939998891"/>
    <n v="1076926.661285948"/>
    <n v="1270.0854368599387"/>
    <n v="595670.0698873112"/>
    <x v="4067"/>
    <x v="3825"/>
    <m/>
  </r>
  <r>
    <x v="24"/>
    <x v="4"/>
    <s v="Low End"/>
    <x v="3"/>
    <x v="117"/>
    <n v="383"/>
    <x v="4068"/>
    <n v="342490.27429958357"/>
    <n v="2111.0725199998983"/>
    <n v="808540.77515996108"/>
    <n v="1216.8420387999413"/>
    <n v="466050.50086037751"/>
    <x v="4068"/>
    <x v="3826"/>
    <m/>
  </r>
  <r>
    <x v="24"/>
    <x v="4"/>
    <s v="Low End"/>
    <x v="3"/>
    <x v="143"/>
    <n v="377"/>
    <x v="4069"/>
    <n v="326778.77685048449"/>
    <n v="2062.386149999902"/>
    <n v="777519.57854996307"/>
    <n v="1195.5989434999433"/>
    <n v="450740.80169947859"/>
    <x v="4069"/>
    <x v="3827"/>
    <m/>
  </r>
  <r>
    <x v="24"/>
    <x v="5"/>
    <s v="Low End"/>
    <x v="3"/>
    <x v="154"/>
    <n v="428"/>
    <x v="4070"/>
    <n v="345291.05508478376"/>
    <n v="1971.0993599999076"/>
    <n v="843630.52607996052"/>
    <n v="1164.3445583999455"/>
    <n v="498339.47099517676"/>
    <x v="4070"/>
    <x v="3828"/>
    <m/>
  </r>
  <r>
    <x v="24"/>
    <x v="5"/>
    <s v="Low End"/>
    <x v="3"/>
    <x v="107"/>
    <n v="302"/>
    <x v="4071"/>
    <n v="189106.26781751111"/>
    <n v="1717.9815959999191"/>
    <n v="518830.44199197559"/>
    <n v="1091.8019012399486"/>
    <n v="329724.17417446448"/>
    <x v="4071"/>
    <x v="3829"/>
    <m/>
  </r>
  <r>
    <x v="24"/>
    <x v="5"/>
    <s v="High End"/>
    <x v="2"/>
    <x v="100"/>
    <n v="960"/>
    <x v="4072"/>
    <n v="2083371.4481087024"/>
    <n v="4520.548037999788"/>
    <n v="4339726.1164797964"/>
    <n v="2350.3694462198896"/>
    <n v="2256354.6683710939"/>
    <x v="4072"/>
    <x v="3830"/>
    <m/>
  </r>
  <r>
    <x v="24"/>
    <x v="5"/>
    <s v="High End"/>
    <x v="2"/>
    <x v="133"/>
    <n v="880"/>
    <x v="4073"/>
    <n v="1794412.3076879149"/>
    <n v="4292.0432099997961"/>
    <n v="3776998.0247998205"/>
    <n v="2252.9383148998927"/>
    <n v="1982585.7171119056"/>
    <x v="4073"/>
    <x v="3831"/>
    <m/>
  </r>
  <r>
    <x v="24"/>
    <x v="5"/>
    <s v="High End"/>
    <x v="2"/>
    <x v="104"/>
    <n v="871"/>
    <x v="4074"/>
    <n v="1761546.3014876163"/>
    <n v="4263.8087699997968"/>
    <n v="3713777.4386698231"/>
    <n v="2241.367551299893"/>
    <n v="1952231.1371822068"/>
    <x v="4074"/>
    <x v="3832"/>
    <m/>
  </r>
  <r>
    <x v="24"/>
    <x v="5"/>
    <s v="High End"/>
    <x v="2"/>
    <x v="120"/>
    <n v="707"/>
    <x v="4075"/>
    <n v="1096329.1286964284"/>
    <n v="3415.7809439998396"/>
    <n v="2414957.1274078866"/>
    <n v="1865.1032513599125"/>
    <n v="1318627.9987114582"/>
    <x v="4075"/>
    <x v="3833"/>
    <m/>
  </r>
  <r>
    <x v="24"/>
    <x v="5"/>
    <s v="High End"/>
    <x v="2"/>
    <x v="104"/>
    <n v="702"/>
    <x v="4076"/>
    <n v="1098158.7703132271"/>
    <n v="3453.3649439998335"/>
    <n v="2424262.1906878832"/>
    <n v="1889.036211359909"/>
    <n v="1326103.4203746561"/>
    <x v="4076"/>
    <x v="3834"/>
    <m/>
  </r>
  <r>
    <x v="24"/>
    <x v="5"/>
    <s v="High End"/>
    <x v="2"/>
    <x v="100"/>
    <n v="561"/>
    <x v="4077"/>
    <n v="721158.59885846614"/>
    <n v="2942.839349999862"/>
    <n v="1650932.8753499226"/>
    <n v="1657.3516514999224"/>
    <n v="929774.27649145643"/>
    <x v="4077"/>
    <x v="3835"/>
    <m/>
  </r>
  <r>
    <x v="24"/>
    <x v="5"/>
    <s v="High End"/>
    <x v="2"/>
    <x v="1"/>
    <n v="510"/>
    <x v="4078"/>
    <n v="620526.80802417034"/>
    <n v="2828.6126819998649"/>
    <n v="1442592.467819931"/>
    <n v="1611.893450579923"/>
    <n v="822065.65979576064"/>
    <x v="4078"/>
    <x v="3836"/>
    <m/>
  </r>
  <r>
    <x v="24"/>
    <x v="5"/>
    <s v="High End"/>
    <x v="2"/>
    <x v="120"/>
    <n v="456"/>
    <x v="4079"/>
    <n v="500556.25728165638"/>
    <n v="2608.0641629998772"/>
    <n v="1189277.258327944"/>
    <n v="1510.353072469929"/>
    <n v="688721.00104628759"/>
    <x v="4079"/>
    <x v="3837"/>
    <m/>
  </r>
  <r>
    <x v="24"/>
    <x v="5"/>
    <s v="Low End"/>
    <x v="0"/>
    <x v="116"/>
    <n v="883"/>
    <x v="4080"/>
    <n v="1723729.2949043154"/>
    <n v="3884.7622799998098"/>
    <n v="3430245.0932398322"/>
    <n v="1932.6339731999055"/>
    <n v="1706515.7983355168"/>
    <x v="4080"/>
    <x v="3838"/>
    <m/>
  </r>
  <r>
    <x v="24"/>
    <x v="5"/>
    <s v="Low End"/>
    <x v="0"/>
    <x v="126"/>
    <n v="716"/>
    <x v="4081"/>
    <n v="1192349.9955253822"/>
    <n v="3431.4570639998337"/>
    <n v="2456923.2578238808"/>
    <n v="1766.1637741599145"/>
    <n v="1264573.2622984985"/>
    <x v="4081"/>
    <x v="3839"/>
    <m/>
  </r>
  <r>
    <x v="24"/>
    <x v="5"/>
    <s v="Low End"/>
    <x v="0"/>
    <x v="140"/>
    <n v="669"/>
    <x v="4082"/>
    <n v="1093820.4262054255"/>
    <n v="3401.2171319998311"/>
    <n v="2275414.2613078868"/>
    <n v="1766.2090210799124"/>
    <n v="1181593.8351024613"/>
    <x v="4082"/>
    <x v="3840"/>
    <m/>
  </r>
  <r>
    <x v="24"/>
    <x v="5"/>
    <s v="Low End"/>
    <x v="0"/>
    <x v="121"/>
    <n v="567"/>
    <x v="4083"/>
    <n v="836064.96852685849"/>
    <n v="3152.6399699998437"/>
    <n v="1787546.8629899113"/>
    <n v="1678.098579299917"/>
    <n v="951481.89446305286"/>
    <x v="4083"/>
    <x v="3841"/>
    <m/>
  </r>
  <r>
    <x v="24"/>
    <x v="5"/>
    <s v="Low End"/>
    <x v="0"/>
    <x v="109"/>
    <n v="509"/>
    <x v="4084"/>
    <n v="613939.92856556992"/>
    <n v="2726.4026399998666"/>
    <n v="1387738.9437599322"/>
    <n v="1520.2338215999257"/>
    <n v="773799.01519436226"/>
    <x v="4084"/>
    <x v="3842"/>
    <m/>
  </r>
  <r>
    <x v="24"/>
    <x v="5"/>
    <s v="Low End"/>
    <x v="0"/>
    <x v="158"/>
    <n v="461"/>
    <x v="4085"/>
    <n v="529149.28581276361"/>
    <n v="2646.0972689998684"/>
    <n v="1219850.8410089393"/>
    <n v="1498.2680156099257"/>
    <n v="690701.5551961757"/>
    <x v="4085"/>
    <x v="3843"/>
    <m/>
  </r>
  <r>
    <x v="24"/>
    <x v="5"/>
    <s v="Low End"/>
    <x v="0"/>
    <x v="158"/>
    <n v="473"/>
    <x v="4086"/>
    <n v="468966.88196817675"/>
    <n v="2403.6881399998806"/>
    <n v="1136944.4902199435"/>
    <n v="1412.2148165999297"/>
    <n v="667977.60825176677"/>
    <x v="4086"/>
    <x v="3844"/>
    <m/>
  </r>
  <r>
    <x v="24"/>
    <x v="5"/>
    <s v="Low End"/>
    <x v="0"/>
    <x v="121"/>
    <n v="471"/>
    <x v="4087"/>
    <n v="458800.79168337747"/>
    <n v="2368.4043399998836"/>
    <n v="1115518.4441399451"/>
    <n v="1394.3049945999314"/>
    <n v="656717.65245656762"/>
    <x v="4087"/>
    <x v="3845"/>
    <m/>
  </r>
  <r>
    <x v="24"/>
    <x v="5"/>
    <s v="Low End"/>
    <x v="0"/>
    <x v="127"/>
    <n v="427"/>
    <x v="4088"/>
    <n v="384733.49893144134"/>
    <n v="2246.6742579998913"/>
    <n v="959329.90816595359"/>
    <n v="1345.659038019935"/>
    <n v="574596.40923451225"/>
    <x v="4088"/>
    <x v="3846"/>
    <m/>
  </r>
  <r>
    <x v="24"/>
    <x v="5"/>
    <s v="High End"/>
    <x v="1"/>
    <x v="30"/>
    <n v="795"/>
    <x v="4089"/>
    <n v="1529235.6319089741"/>
    <n v="4016.7055889998005"/>
    <n v="3193280.9432548415"/>
    <n v="2093.1387564098959"/>
    <n v="1664045.3113458673"/>
    <x v="4089"/>
    <x v="3847"/>
    <m/>
  </r>
  <r>
    <x v="24"/>
    <x v="5"/>
    <s v="High End"/>
    <x v="1"/>
    <x v="153"/>
    <n v="685"/>
    <x v="4090"/>
    <n v="1165916.0345481432"/>
    <n v="3630.0400119998239"/>
    <n v="2486577.4082198795"/>
    <n v="1927.9728082799068"/>
    <n v="1320661.3736717363"/>
    <x v="4090"/>
    <x v="3848"/>
    <m/>
  </r>
  <r>
    <x v="24"/>
    <x v="5"/>
    <s v="High End"/>
    <x v="1"/>
    <x v="21"/>
    <n v="614"/>
    <x v="4091"/>
    <n v="985222.35531855177"/>
    <n v="3473.0182899998294"/>
    <n v="2132433.2300598952"/>
    <n v="1868.4216200999081"/>
    <n v="1147210.8747413433"/>
    <x v="4091"/>
    <x v="3849"/>
    <m/>
  </r>
  <r>
    <x v="24"/>
    <x v="5"/>
    <s v="High End"/>
    <x v="1"/>
    <x v="29"/>
    <n v="551"/>
    <x v="4092"/>
    <n v="640625.83578549873"/>
    <n v="2732.4665129998666"/>
    <n v="1505589.0486629265"/>
    <n v="1569.8061939699235"/>
    <n v="864963.21287742781"/>
    <x v="4092"/>
    <x v="3850"/>
    <m/>
  </r>
  <r>
    <x v="24"/>
    <x v="5"/>
    <s v="High End"/>
    <x v="1"/>
    <x v="81"/>
    <n v="529"/>
    <x v="4093"/>
    <n v="587421.04809249111"/>
    <n v="2645.0179479998701"/>
    <n v="1399214.4944919313"/>
    <n v="1534.5811841199247"/>
    <n v="811793.44639944017"/>
    <x v="4093"/>
    <x v="3851"/>
    <m/>
  </r>
  <r>
    <x v="24"/>
    <x v="5"/>
    <s v="High End"/>
    <x v="1"/>
    <x v="141"/>
    <n v="501"/>
    <x v="4094"/>
    <n v="540532.62304119347"/>
    <n v="2593.8052619998725"/>
    <n v="1299496.4362619361"/>
    <n v="1514.8978307799255"/>
    <n v="758963.81322074262"/>
    <x v="4094"/>
    <x v="3852"/>
    <m/>
  </r>
  <r>
    <x v="24"/>
    <x v="5"/>
    <s v="High End"/>
    <x v="1"/>
    <x v="146"/>
    <n v="441"/>
    <x v="4095"/>
    <n v="422383.64547453955"/>
    <n v="2383.1343359998841"/>
    <n v="1050962.2421759488"/>
    <n v="1425.3482918399304"/>
    <n v="628578.5967014092"/>
    <x v="4095"/>
    <x v="3853"/>
    <m/>
  </r>
  <r>
    <x v="24"/>
    <x v="5"/>
    <s v="High End"/>
    <x v="1"/>
    <x v="122"/>
    <n v="464"/>
    <x v="4096"/>
    <n v="398555.75039502018"/>
    <n v="2233.0079309998887"/>
    <n v="1036115.6799839484"/>
    <n v="1374.0515723899314"/>
    <n v="637559.92958892812"/>
    <x v="4096"/>
    <x v="3854"/>
    <m/>
  </r>
  <r>
    <x v="24"/>
    <x v="5"/>
    <s v="High End"/>
    <x v="1"/>
    <x v="111"/>
    <n v="409"/>
    <x v="4097"/>
    <n v="302396.5456684049"/>
    <n v="2032.6117979998987"/>
    <n v="831338.22538195853"/>
    <n v="1293.2559406199357"/>
    <n v="528941.67971355363"/>
    <x v="4097"/>
    <x v="3855"/>
    <m/>
  </r>
  <r>
    <x v="24"/>
    <x v="5"/>
    <s v="High End"/>
    <x v="1"/>
    <x v="112"/>
    <n v="383"/>
    <x v="4098"/>
    <n v="272050.68605758663"/>
    <n v="1976.3971199999028"/>
    <n v="756960.09695996274"/>
    <n v="1266.0820127999377"/>
    <n v="484909.41090237611"/>
    <x v="4098"/>
    <x v="3856"/>
    <m/>
  </r>
  <r>
    <x v="24"/>
    <x v="5"/>
    <s v="High End"/>
    <x v="1"/>
    <x v="146"/>
    <n v="333"/>
    <x v="4099"/>
    <n v="206868.27189607997"/>
    <n v="1819.4236829999118"/>
    <n v="605868.08643897064"/>
    <n v="1198.1976412699419"/>
    <n v="398999.81454289064"/>
    <x v="4099"/>
    <x v="3857"/>
    <m/>
  </r>
  <r>
    <x v="24"/>
    <x v="5"/>
    <s v="High End"/>
    <x v="1"/>
    <x v="153"/>
    <n v="316"/>
    <x v="4100"/>
    <n v="183631.6993005111"/>
    <n v="1752.3731369999148"/>
    <n v="553749.91129197308"/>
    <n v="1171.2601645299428"/>
    <n v="370118.21199146198"/>
    <x v="4100"/>
    <x v="3858"/>
    <m/>
  </r>
  <r>
    <x v="24"/>
    <x v="5"/>
    <s v="Low End"/>
    <x v="3"/>
    <x v="117"/>
    <n v="926"/>
    <x v="4101"/>
    <n v="1744747.9582173743"/>
    <n v="3587.2908409998236"/>
    <n v="3321831.3187658368"/>
    <n v="1703.1137802899161"/>
    <n v="1577083.3605484625"/>
    <x v="4101"/>
    <x v="3859"/>
    <m/>
  </r>
  <r>
    <x v="24"/>
    <x v="5"/>
    <s v="Low End"/>
    <x v="3"/>
    <x v="31"/>
    <n v="491"/>
    <x v="4102"/>
    <n v="556018.17846137239"/>
    <n v="2541.0513399998736"/>
    <n v="1247656.2079399379"/>
    <n v="1408.6314245999299"/>
    <n v="691638.02947856556"/>
    <x v="4102"/>
    <x v="3860"/>
    <m/>
  </r>
  <r>
    <x v="24"/>
    <x v="5"/>
    <s v="Low End"/>
    <x v="3"/>
    <x v="117"/>
    <n v="483"/>
    <x v="4103"/>
    <n v="537893.44065069326"/>
    <n v="2514.7916639998748"/>
    <n v="1214644.3737119394"/>
    <n v="1401.1406481599302"/>
    <n v="676750.93306124618"/>
    <x v="4103"/>
    <x v="3861"/>
    <m/>
  </r>
  <r>
    <x v="24"/>
    <x v="5"/>
    <s v="Low End"/>
    <x v="3"/>
    <x v="117"/>
    <n v="480"/>
    <x v="4104"/>
    <n v="469743.59644797677"/>
    <n v="2325.2854599998846"/>
    <n v="1116137.0207999446"/>
    <n v="1346.652967399933"/>
    <n v="646393.42435196787"/>
    <x v="4104"/>
    <x v="3862"/>
    <m/>
  </r>
  <r>
    <x v="24"/>
    <x v="5"/>
    <s v="Low End"/>
    <x v="3"/>
    <x v="143"/>
    <n v="473"/>
    <x v="4105"/>
    <n v="449375.41178307805"/>
    <n v="2274.1313699998886"/>
    <n v="1075664.1380099473"/>
    <n v="1324.0776452999351"/>
    <n v="626288.72622686927"/>
    <x v="4105"/>
    <x v="3863"/>
    <m/>
  </r>
  <r>
    <x v="24"/>
    <x v="5"/>
    <s v="Low End"/>
    <x v="3"/>
    <x v="154"/>
    <n v="426"/>
    <x v="4106"/>
    <n v="378390.88240798167"/>
    <n v="2179.7467999998944"/>
    <n v="928572.13679995504"/>
    <n v="1291.5052919999375"/>
    <n v="550181.25439197337"/>
    <x v="4106"/>
    <x v="3864"/>
    <m/>
  </r>
  <r>
    <x v="24"/>
    <x v="5"/>
    <s v="Low End"/>
    <x v="3"/>
    <x v="107"/>
    <n v="398"/>
    <x v="4107"/>
    <n v="279927.73124766641"/>
    <n v="1920.5987359999067"/>
    <n v="764398.29692796292"/>
    <n v="1217.2627278399409"/>
    <n v="484470.56568029651"/>
    <x v="4107"/>
    <x v="3865"/>
    <m/>
  </r>
  <r>
    <x v="24"/>
    <x v="5"/>
    <s v="High End"/>
    <x v="2"/>
    <x v="100"/>
    <n v="957"/>
    <x v="4108"/>
    <n v="2186377.7428091546"/>
    <n v="4790.7807779997684"/>
    <n v="4584777.2045457782"/>
    <n v="2506.1645368198788"/>
    <n v="2398399.4617366237"/>
    <x v="4108"/>
    <x v="3866"/>
    <m/>
  </r>
  <r>
    <x v="24"/>
    <x v="5"/>
    <s v="High End"/>
    <x v="2"/>
    <x v="133"/>
    <n v="878"/>
    <x v="4109"/>
    <n v="1888108.4913437075"/>
    <n v="4557.1879099997768"/>
    <n v="4001210.9849798041"/>
    <n v="2406.7226578998821"/>
    <n v="2113102.4936360968"/>
    <x v="4109"/>
    <x v="3867"/>
    <m/>
  </r>
  <r>
    <x v="25"/>
    <x v="0"/>
    <s v="High End"/>
    <x v="2"/>
    <x v="104"/>
    <n v="868"/>
    <x v="4110"/>
    <n v="1851817.3810499094"/>
    <n v="4528.4037499997776"/>
    <n v="3930654.4549998068"/>
    <n v="2394.9735874998819"/>
    <n v="2078837.0739498974"/>
    <x v="4110"/>
    <x v="3868"/>
    <m/>
  </r>
  <r>
    <x v="25"/>
    <x v="0"/>
    <s v="High End"/>
    <x v="2"/>
    <x v="120"/>
    <n v="704"/>
    <x v="4111"/>
    <n v="1161695.4298329037"/>
    <n v="3659.3127539998227"/>
    <n v="2576156.1788158752"/>
    <n v="2009.1772002599027"/>
    <n v="1414460.7489829715"/>
    <x v="4111"/>
    <x v="3869"/>
    <m/>
  </r>
  <r>
    <x v="25"/>
    <x v="0"/>
    <s v="High End"/>
    <x v="2"/>
    <x v="104"/>
    <n v="700"/>
    <x v="4112"/>
    <n v="1165215.5079179422"/>
    <n v="3699.3386539998164"/>
    <n v="2589537.0577998715"/>
    <n v="2034.7450712598991"/>
    <n v="1424321.5498819293"/>
    <x v="4112"/>
    <x v="3870"/>
    <m/>
  </r>
  <r>
    <x v="25"/>
    <x v="0"/>
    <s v="High End"/>
    <x v="2"/>
    <x v="100"/>
    <n v="559"/>
    <x v="4113"/>
    <n v="770601.3967664626"/>
    <n v="3174.943849999846"/>
    <n v="1774793.6121499138"/>
    <n v="1796.4082564999128"/>
    <n v="1004192.2153834512"/>
    <x v="4113"/>
    <x v="3871"/>
    <m/>
  </r>
  <r>
    <x v="25"/>
    <x v="0"/>
    <s v="High End"/>
    <x v="2"/>
    <x v="1"/>
    <n v="606"/>
    <x v="4114"/>
    <n v="792958.5590136809"/>
    <n v="3059.1183019998493"/>
    <n v="1853825.6910119087"/>
    <n v="1750.6058283799139"/>
    <n v="1060867.1319982279"/>
    <x v="4114"/>
    <x v="3872"/>
    <m/>
  </r>
  <r>
    <x v="25"/>
    <x v="0"/>
    <s v="High End"/>
    <x v="2"/>
    <x v="120"/>
    <n v="553"/>
    <x v="4115"/>
    <n v="655983.4026099582"/>
    <n v="2832.0969929998623"/>
    <n v="1566149.6371289238"/>
    <n v="1645.8702251699199"/>
    <n v="910166.23451896559"/>
    <x v="4115"/>
    <x v="3873"/>
    <m/>
  </r>
  <r>
    <x v="25"/>
    <x v="0"/>
    <s v="Low End"/>
    <x v="0"/>
    <x v="116"/>
    <n v="897"/>
    <x v="4116"/>
    <n v="2476457.4020821755"/>
    <n v="4558.761889999796"/>
    <n v="4089209.4153298172"/>
    <n v="1797.9398140999347"/>
    <n v="1612752.0132476417"/>
    <x v="4116"/>
    <x v="3874"/>
    <m/>
  </r>
  <r>
    <x v="25"/>
    <x v="0"/>
    <s v="Low End"/>
    <x v="0"/>
    <x v="126"/>
    <n v="712"/>
    <x v="4117"/>
    <n v="1651686.0365218376"/>
    <n v="3595.285235999821"/>
    <n v="2559843.0880318726"/>
    <n v="1275.5014768399369"/>
    <n v="908157.05151003506"/>
    <x v="4117"/>
    <x v="3875"/>
    <m/>
  </r>
  <r>
    <x v="25"/>
    <x v="0"/>
    <s v="Low End"/>
    <x v="0"/>
    <x v="140"/>
    <n v="683"/>
    <x v="4118"/>
    <n v="1548689.1360121209"/>
    <n v="3565.6251399998177"/>
    <n v="2435321.9706198755"/>
    <n v="1298.1447065999337"/>
    <n v="886632.8346077546"/>
    <x v="4118"/>
    <x v="3876"/>
    <m/>
  </r>
  <r>
    <x v="25"/>
    <x v="0"/>
    <s v="Low End"/>
    <x v="0"/>
    <x v="121"/>
    <n v="581"/>
    <x v="4119"/>
    <n v="1172428.6884569803"/>
    <n v="3309.9886639998313"/>
    <n v="1923103.4137839021"/>
    <n v="1292.0391141599341"/>
    <n v="750674.72532692179"/>
    <x v="4119"/>
    <x v="3877"/>
    <m/>
  </r>
  <r>
    <x v="25"/>
    <x v="0"/>
    <s v="Low End"/>
    <x v="0"/>
    <x v="109"/>
    <n v="507"/>
    <x v="4120"/>
    <n v="813977.19587725913"/>
    <n v="2873.280689999855"/>
    <n v="1456753.3098299266"/>
    <n v="1267.8029860999357"/>
    <n v="642776.11395266745"/>
    <x v="4120"/>
    <x v="3878"/>
    <m/>
  </r>
  <r>
    <x v="25"/>
    <x v="0"/>
    <s v="Low End"/>
    <x v="0"/>
    <x v="158"/>
    <n v="475"/>
    <x v="4121"/>
    <n v="717810.72033821326"/>
    <n v="2790.6673769998574"/>
    <n v="1325567.0040749323"/>
    <n v="1279.4869131299347"/>
    <n v="607756.28373671905"/>
    <x v="4121"/>
    <x v="3879"/>
    <m/>
  </r>
  <r>
    <x v="25"/>
    <x v="0"/>
    <s v="Low End"/>
    <x v="0"/>
    <x v="158"/>
    <n v="470"/>
    <x v="4122"/>
    <n v="596358.92716396961"/>
    <n v="2542.4105199998703"/>
    <n v="1194932.9443999392"/>
    <n v="1273.561738799935"/>
    <n v="598574.01723596954"/>
    <x v="4122"/>
    <x v="3880"/>
    <m/>
  </r>
  <r>
    <x v="25"/>
    <x v="0"/>
    <s v="Low End"/>
    <x v="0"/>
    <x v="121"/>
    <n v="468"/>
    <x v="4123"/>
    <n v="582837.08972577052"/>
    <n v="2507.2621349998731"/>
    <n v="1173398.6791799406"/>
    <n v="1261.8837381499361"/>
    <n v="590561.58945417008"/>
    <x v="4123"/>
    <x v="3881"/>
    <m/>
  </r>
  <r>
    <x v="25"/>
    <x v="0"/>
    <s v="Low End"/>
    <x v="0"/>
    <x v="127"/>
    <n v="424"/>
    <x v="4124"/>
    <n v="481166.85719309596"/>
    <n v="2382.1115979998813"/>
    <n v="1010015.3175519496"/>
    <n v="1247.284104619938"/>
    <n v="528848.46035885368"/>
    <x v="4124"/>
    <x v="3882"/>
    <m/>
  </r>
  <r>
    <x v="25"/>
    <x v="0"/>
    <s v="High End"/>
    <x v="1"/>
    <x v="30"/>
    <n v="791"/>
    <x v="4125"/>
    <n v="2240153.6760180457"/>
    <n v="4693.1718959997861"/>
    <n v="3712298.969735831"/>
    <n v="1861.1192082399307"/>
    <n v="1472145.2937177853"/>
    <x v="4125"/>
    <x v="3883"/>
    <m/>
  </r>
  <r>
    <x v="25"/>
    <x v="0"/>
    <s v="High End"/>
    <x v="1"/>
    <x v="153"/>
    <n v="681"/>
    <x v="4126"/>
    <n v="1686392.4392228757"/>
    <n v="3797.1993359998105"/>
    <n v="2585892.7478158711"/>
    <n v="1320.8521418399341"/>
    <n v="899500.3085929954"/>
    <x v="4126"/>
    <x v="3884"/>
    <m/>
  </r>
  <r>
    <x v="25"/>
    <x v="0"/>
    <s v="High End"/>
    <x v="1"/>
    <x v="21"/>
    <n v="712"/>
    <x v="4127"/>
    <n v="1647768.3902639169"/>
    <n v="3637.3836999998166"/>
    <n v="2589817.1943998695"/>
    <n v="1323.1022529999332"/>
    <n v="942048.80413595261"/>
    <x v="4127"/>
    <x v="3885"/>
    <m/>
  </r>
  <r>
    <x v="25"/>
    <x v="0"/>
    <s v="High End"/>
    <x v="1"/>
    <x v="29"/>
    <n v="565"/>
    <x v="4128"/>
    <n v="898520.10620540462"/>
    <n v="2879.4887029998554"/>
    <n v="1626911.1171949182"/>
    <n v="1289.1876300699357"/>
    <n v="728391.0109895136"/>
    <x v="4128"/>
    <x v="3886"/>
    <m/>
  </r>
  <r>
    <x v="25"/>
    <x v="0"/>
    <s v="High End"/>
    <x v="1"/>
    <x v="81"/>
    <n v="527"/>
    <x v="4129"/>
    <n v="792988.23243932007"/>
    <n v="2789.9945279998592"/>
    <n v="1470327.1162559257"/>
    <n v="1285.2730243199351"/>
    <n v="677338.88381660567"/>
    <x v="4129"/>
    <x v="3887"/>
    <m/>
  </r>
  <r>
    <x v="25"/>
    <x v="0"/>
    <s v="High End"/>
    <x v="1"/>
    <x v="141"/>
    <n v="499"/>
    <x v="4130"/>
    <n v="724723.89701094339"/>
    <n v="2737.6256419998617"/>
    <n v="1366075.1953579311"/>
    <n v="1285.2731429799351"/>
    <n v="641351.29834698769"/>
    <x v="4130"/>
    <x v="3888"/>
    <m/>
  </r>
  <r>
    <x v="25"/>
    <x v="0"/>
    <s v="High End"/>
    <x v="1"/>
    <x v="146"/>
    <n v="438"/>
    <x v="4131"/>
    <n v="550638.36166461254"/>
    <n v="2521.4822879998742"/>
    <n v="1104409.2421439448"/>
    <n v="1264.3170787199369"/>
    <n v="553770.88047933229"/>
    <x v="4131"/>
    <x v="3889"/>
    <m/>
  </r>
  <r>
    <x v="25"/>
    <x v="0"/>
    <s v="High End"/>
    <x v="1"/>
    <x v="122"/>
    <n v="478"/>
    <x v="4132"/>
    <n v="520333.05087529332"/>
    <n v="2368.4145739998789"/>
    <n v="1132102.166371942"/>
    <n v="1279.8517060599347"/>
    <n v="611769.11549664871"/>
    <x v="4132"/>
    <x v="3890"/>
    <m/>
  </r>
  <r>
    <x v="25"/>
    <x v="0"/>
    <s v="High End"/>
    <x v="1"/>
    <x v="111"/>
    <n v="406"/>
    <x v="4133"/>
    <n v="362482.06772006152"/>
    <n v="2163.6686279998894"/>
    <n v="878449.46296795504"/>
    <n v="1270.8556533199348"/>
    <n v="515967.39524789352"/>
    <x v="4133"/>
    <x v="3891"/>
    <m/>
  </r>
  <r>
    <x v="25"/>
    <x v="0"/>
    <s v="High End"/>
    <x v="1"/>
    <x v="112"/>
    <n v="381"/>
    <x v="4134"/>
    <n v="323264.28687118361"/>
    <n v="2105.8119199998932"/>
    <n v="802314.34151995927"/>
    <n v="1257.3492247999361"/>
    <n v="479050.05464877567"/>
    <x v="4134"/>
    <x v="3892"/>
    <m/>
  </r>
  <r>
    <x v="25"/>
    <x v="0"/>
    <s v="High End"/>
    <x v="1"/>
    <x v="146"/>
    <n v="347"/>
    <x v="4135"/>
    <n v="244901.87972299775"/>
    <n v="1944.7992929999029"/>
    <n v="674845.35467096628"/>
    <n v="1239.0301871699382"/>
    <n v="429943.4749479685"/>
    <x v="4135"/>
    <x v="3893"/>
    <m/>
  </r>
  <r>
    <x v="25"/>
    <x v="0"/>
    <s v="High End"/>
    <x v="1"/>
    <x v="153"/>
    <n v="313"/>
    <x v="4136"/>
    <n v="200312.68837319996"/>
    <n v="1876.177306999906"/>
    <n v="587243.49709097063"/>
    <n v="1236.2006668299382"/>
    <n v="386930.80871777068"/>
    <x v="4136"/>
    <x v="3894"/>
    <m/>
  </r>
  <r>
    <x v="25"/>
    <x v="0"/>
    <s v="Low End"/>
    <x v="3"/>
    <x v="117"/>
    <n v="922"/>
    <x v="4137"/>
    <n v="1989735.2464475394"/>
    <n v="3758.3968019998097"/>
    <n v="3465241.8514438244"/>
    <n v="1600.3325433799187"/>
    <n v="1475506.6049962849"/>
    <x v="4137"/>
    <x v="3895"/>
    <m/>
  </r>
  <r>
    <x v="25"/>
    <x v="0"/>
    <s v="Low End"/>
    <x v="3"/>
    <x v="31"/>
    <n v="489"/>
    <x v="4138"/>
    <n v="624692.84471996804"/>
    <n v="2684.8079999998627"/>
    <n v="1312871.1119999329"/>
    <n v="1407.317519999928"/>
    <n v="688178.26727996487"/>
    <x v="4138"/>
    <x v="3896"/>
    <m/>
  </r>
  <r>
    <x v="25"/>
    <x v="1"/>
    <s v="Low End"/>
    <x v="3"/>
    <x v="117"/>
    <n v="480"/>
    <x v="4139"/>
    <n v="602669.17715036916"/>
    <n v="2657.933582999864"/>
    <n v="1275808.1198399346"/>
    <n v="1402.3727972699282"/>
    <n v="673138.94268956548"/>
    <x v="4139"/>
    <x v="3897"/>
    <m/>
  </r>
  <r>
    <x v="25"/>
    <x v="1"/>
    <s v="Low End"/>
    <x v="3"/>
    <x v="117"/>
    <n v="477"/>
    <x v="4140"/>
    <n v="523675.62064383342"/>
    <n v="2463.9780779998741"/>
    <n v="1175317.5432059399"/>
    <n v="1366.1256238199298"/>
    <n v="651641.92256210651"/>
    <x v="4140"/>
    <x v="3898"/>
    <m/>
  </r>
  <r>
    <x v="25"/>
    <x v="1"/>
    <s v="Low End"/>
    <x v="3"/>
    <x v="143"/>
    <n v="471"/>
    <x v="4141"/>
    <n v="501687.97695663472"/>
    <n v="2411.0070659998787"/>
    <n v="1135584.3280859429"/>
    <n v="1345.8521255399323"/>
    <n v="633896.35112930811"/>
    <x v="4141"/>
    <x v="3899"/>
    <m/>
  </r>
  <r>
    <x v="25"/>
    <x v="1"/>
    <s v="Low End"/>
    <x v="3"/>
    <x v="154"/>
    <n v="440"/>
    <x v="4142"/>
    <n v="437297.04356797819"/>
    <n v="2314.9981199998847"/>
    <n v="1018599.1727999493"/>
    <n v="1321.1412027999343"/>
    <n v="581302.12923197111"/>
    <x v="4142"/>
    <x v="3900"/>
    <m/>
  </r>
  <r>
    <x v="25"/>
    <x v="1"/>
    <s v="Low End"/>
    <x v="3"/>
    <x v="107"/>
    <n v="396"/>
    <x v="4143"/>
    <n v="307784.59333774465"/>
    <n v="2048.3558759998978"/>
    <n v="811148.92689595954"/>
    <n v="1271.1220544399366"/>
    <n v="503364.33355821489"/>
    <x v="4143"/>
    <x v="3901"/>
    <m/>
  </r>
  <r>
    <x v="25"/>
    <x v="1"/>
    <s v="High End"/>
    <x v="2"/>
    <x v="100"/>
    <n v="955"/>
    <x v="4144"/>
    <n v="3385907.8249088316"/>
    <n v="5484.466579999752"/>
    <n v="5237665.5838997634"/>
    <n v="1939.0133601999282"/>
    <n v="1851757.7589909318"/>
    <x v="4144"/>
    <x v="3902"/>
    <m/>
  </r>
  <r>
    <x v="25"/>
    <x v="1"/>
    <s v="High End"/>
    <x v="2"/>
    <x v="133"/>
    <n v="874"/>
    <x v="4145"/>
    <n v="2896585.9161710544"/>
    <n v="5246.3904799997617"/>
    <n v="4585345.2795197917"/>
    <n v="1932.2189511999281"/>
    <n v="1688759.3633487374"/>
    <x v="4145"/>
    <x v="3903"/>
    <m/>
  </r>
  <r>
    <x v="25"/>
    <x v="1"/>
    <s v="High End"/>
    <x v="2"/>
    <x v="104"/>
    <n v="866"/>
    <x v="4146"/>
    <n v="2842389.2946037366"/>
    <n v="5214.0446779997628"/>
    <n v="4515362.6911477949"/>
    <n v="1931.8399498199283"/>
    <n v="1672973.3965440583"/>
    <x v="4146"/>
    <x v="3904"/>
    <m/>
  </r>
  <r>
    <x v="25"/>
    <x v="1"/>
    <s v="High End"/>
    <x v="2"/>
    <x v="120"/>
    <n v="702"/>
    <x v="4147"/>
    <n v="1729668.2636328337"/>
    <n v="3827.1549659998091"/>
    <n v="2686662.7861318658"/>
    <n v="1363.2400605399321"/>
    <n v="956994.52249903209"/>
    <x v="4147"/>
    <x v="3905"/>
    <m/>
  </r>
  <r>
    <x v="25"/>
    <x v="1"/>
    <s v="High End"/>
    <x v="2"/>
    <x v="104"/>
    <n v="697"/>
    <x v="4148"/>
    <n v="1728914.8965501317"/>
    <n v="3868.030745999803"/>
    <n v="2696017.4299618625"/>
    <n v="1387.5215687399295"/>
    <n v="967102.53341173078"/>
    <x v="4148"/>
    <x v="3906"/>
    <m/>
  </r>
  <r>
    <x v="25"/>
    <x v="1"/>
    <s v="High End"/>
    <x v="2"/>
    <x v="100"/>
    <n v="556"/>
    <x v="4149"/>
    <n v="1112433.5229299446"/>
    <n v="3331.4692499998337"/>
    <n v="1852296.9029999075"/>
    <n v="1330.6895324999334"/>
    <n v="739863.38006996294"/>
    <x v="4149"/>
    <x v="3907"/>
    <m/>
  </r>
  <r>
    <x v="25"/>
    <x v="1"/>
    <s v="High End"/>
    <x v="2"/>
    <x v="1"/>
    <n v="604"/>
    <x v="4150"/>
    <n v="1133493.6805297027"/>
    <n v="3213.4485239998376"/>
    <n v="1940922.9084959019"/>
    <n v="1336.8033575599325"/>
    <n v="807429.22796619916"/>
    <x v="4150"/>
    <x v="3908"/>
    <m/>
  </r>
  <r>
    <x v="25"/>
    <x v="1"/>
    <s v="High End"/>
    <x v="2"/>
    <x v="120"/>
    <n v="551"/>
    <x v="4151"/>
    <n v="921708.36598724406"/>
    <n v="2980.6161089998509"/>
    <n v="1642319.4760589178"/>
    <n v="1307.8241562099342"/>
    <n v="720611.11007167376"/>
    <x v="4151"/>
    <x v="3909"/>
    <m/>
  </r>
  <r>
    <x v="25"/>
    <x v="1"/>
    <s v="Low End"/>
    <x v="0"/>
    <x v="61"/>
    <n v="881"/>
    <x v="4152"/>
    <n v="2359854.8495517289"/>
    <n v="4383.2178349998012"/>
    <n v="3861614.9126348249"/>
    <n v="1704.6084711499384"/>
    <n v="1501760.0630830959"/>
    <x v="4152"/>
    <x v="3910"/>
    <m/>
  </r>
  <r>
    <x v="25"/>
    <x v="1"/>
    <s v="Low End"/>
    <x v="0"/>
    <x v="29"/>
    <n v="694"/>
    <x v="4153"/>
    <n v="1588248.305537917"/>
    <n v="3503.501699999817"/>
    <n v="2431430.1797998729"/>
    <n v="1214.9594729999367"/>
    <n v="843181.87426195596"/>
    <x v="4153"/>
    <x v="3911"/>
    <m/>
  </r>
  <r>
    <x v="25"/>
    <x v="1"/>
    <s v="Low End"/>
    <x v="0"/>
    <x v="0"/>
    <n v="682"/>
    <x v="4154"/>
    <n v="1520185.199771621"/>
    <n v="3433.6981349998223"/>
    <n v="2341782.128069879"/>
    <n v="1204.687578149938"/>
    <n v="821596.92829825799"/>
    <x v="4154"/>
    <x v="3912"/>
    <m/>
  </r>
  <r>
    <x v="25"/>
    <x v="1"/>
    <s v="Low End"/>
    <x v="0"/>
    <x v="155"/>
    <n v="584"/>
    <x v="4155"/>
    <n v="1162759.6437539395"/>
    <n v="3192.7219749998344"/>
    <n v="1864549.6333999033"/>
    <n v="1201.695187749938"/>
    <n v="701789.98964596377"/>
    <x v="4155"/>
    <x v="3913"/>
    <m/>
  </r>
  <r>
    <x v="25"/>
    <x v="1"/>
    <s v="Low End"/>
    <x v="0"/>
    <x v="121"/>
    <n v="577"/>
    <x v="4156"/>
    <n v="1143765.7754878202"/>
    <n v="3191.7081239998329"/>
    <n v="1841615.5875479036"/>
    <n v="1209.4450815599366"/>
    <n v="697849.8120600835"/>
    <x v="4156"/>
    <x v="3914"/>
    <m/>
  </r>
  <r>
    <x v="25"/>
    <x v="1"/>
    <s v="Low End"/>
    <x v="0"/>
    <x v="25"/>
    <n v="480"/>
    <x v="4157"/>
    <n v="603579.16264316859"/>
    <n v="2445.4955639998725"/>
    <n v="1173837.8707199388"/>
    <n v="1188.038975159938"/>
    <n v="570258.70807677018"/>
    <x v="4157"/>
    <x v="3915"/>
    <m/>
  </r>
  <r>
    <x v="25"/>
    <x v="1"/>
    <s v="Low End"/>
    <x v="0"/>
    <x v="158"/>
    <n v="468"/>
    <x v="4158"/>
    <n v="569174.33064957021"/>
    <n v="2406.7011199998742"/>
    <n v="1126336.1241599412"/>
    <n v="1190.5166527999379"/>
    <n v="557161.793510371"/>
    <x v="4158"/>
    <x v="3916"/>
    <m/>
  </r>
  <r>
    <x v="25"/>
    <x v="1"/>
    <s v="Low End"/>
    <x v="0"/>
    <x v="121"/>
    <n v="465"/>
    <x v="4159"/>
    <n v="554813.6350927212"/>
    <n v="2372.9561849998768"/>
    <n v="1103424.6260249426"/>
    <n v="1179.8085826499387"/>
    <n v="548610.99093222141"/>
    <x v="4159"/>
    <x v="3917"/>
    <m/>
  </r>
  <r>
    <x v="25"/>
    <x v="1"/>
    <s v="Low End"/>
    <x v="0"/>
    <x v="127"/>
    <n v="422"/>
    <x v="4160"/>
    <n v="456162.68806461658"/>
    <n v="2247.0099519998848"/>
    <n v="948238.19974395144"/>
    <n v="1166.0557148799403"/>
    <n v="492075.51167933486"/>
    <x v="4160"/>
    <x v="3918"/>
    <m/>
  </r>
  <r>
    <x v="25"/>
    <x v="1"/>
    <s v="Low End"/>
    <x v="0"/>
    <x v="124"/>
    <n v="343"/>
    <x v="4161"/>
    <n v="216897.66917950872"/>
    <n v="1803.3773439999063"/>
    <n v="618558.42899196781"/>
    <n v="1171.0226233599392"/>
    <n v="401660.75981245912"/>
    <x v="4161"/>
    <x v="3919"/>
    <m/>
  </r>
  <r>
    <x v="25"/>
    <x v="1"/>
    <s v="High End"/>
    <x v="1"/>
    <x v="22"/>
    <n v="812"/>
    <x v="4162"/>
    <n v="2306292.3976331595"/>
    <n v="4621.4886239997841"/>
    <n v="3752648.7626878247"/>
    <n v="1781.2270505599326"/>
    <n v="1446356.3650546651"/>
    <x v="4162"/>
    <x v="3920"/>
    <m/>
  </r>
  <r>
    <x v="25"/>
    <x v="1"/>
    <s v="High End"/>
    <x v="1"/>
    <x v="64"/>
    <n v="789"/>
    <x v="4163"/>
    <n v="2219811.1045254041"/>
    <n v="4591.8003279997865"/>
    <n v="3622930.4587918315"/>
    <n v="1778.3515263199333"/>
    <n v="1403119.3542664275"/>
    <x v="4163"/>
    <x v="3921"/>
    <m/>
  </r>
  <r>
    <x v="25"/>
    <x v="1"/>
    <s v="High End"/>
    <x v="1"/>
    <x v="152"/>
    <n v="585"/>
    <x v="4164"/>
    <n v="1276105.5467549341"/>
    <n v="3417.3112999998239"/>
    <n v="1999127.110499897"/>
    <n v="1235.9342969999366"/>
    <n v="723021.56374496291"/>
    <x v="4164"/>
    <x v="3922"/>
    <m/>
  </r>
  <r>
    <x v="25"/>
    <x v="1"/>
    <s v="High End"/>
    <x v="1"/>
    <x v="20"/>
    <n v="652"/>
    <x v="4165"/>
    <n v="1370043.2049722481"/>
    <n v="3349.8608359998248"/>
    <n v="2184109.2650718857"/>
    <n v="1248.5675768399351"/>
    <n v="814066.0600996376"/>
    <x v="4165"/>
    <x v="3923"/>
    <m/>
  </r>
  <r>
    <x v="25"/>
    <x v="1"/>
    <s v="High End"/>
    <x v="1"/>
    <x v="82"/>
    <n v="617"/>
    <x v="4166"/>
    <n v="1251750.0407112245"/>
    <n v="3270.1536269998292"/>
    <n v="2017684.7878588946"/>
    <n v="1241.3853276299353"/>
    <n v="765934.74714767002"/>
    <x v="4166"/>
    <x v="3924"/>
    <m/>
  </r>
  <r>
    <x v="25"/>
    <x v="1"/>
    <s v="High End"/>
    <x v="1"/>
    <x v="29"/>
    <n v="462"/>
    <x v="4167"/>
    <n v="714354.20679542306"/>
    <n v="2754.2883929998579"/>
    <n v="1272481.2375659344"/>
    <n v="1208.067166169938"/>
    <n v="558127.03077051137"/>
    <x v="4167"/>
    <x v="3925"/>
    <m/>
  </r>
  <r>
    <x v="25"/>
    <x v="1"/>
    <s v="High End"/>
    <x v="1"/>
    <x v="141"/>
    <n v="513"/>
    <x v="4168"/>
    <n v="720700.10130362259"/>
    <n v="2608.6385219998647"/>
    <n v="1338231.5617859305"/>
    <n v="1203.7650301799376"/>
    <n v="617531.46048230794"/>
    <x v="4168"/>
    <x v="3926"/>
    <m/>
  </r>
  <r>
    <x v="25"/>
    <x v="1"/>
    <s v="High End"/>
    <x v="1"/>
    <x v="40"/>
    <n v="494"/>
    <x v="4169"/>
    <n v="693093.85299644363"/>
    <n v="2619.1264319998627"/>
    <n v="1293848.4574079323"/>
    <n v="1216.1024380799363"/>
    <n v="600754.60441148863"/>
    <x v="4169"/>
    <x v="3927"/>
    <m/>
  </r>
  <r>
    <x v="25"/>
    <x v="1"/>
    <s v="High End"/>
    <x v="1"/>
    <x v="5"/>
    <n v="485"/>
    <x v="4170"/>
    <n v="664316.15139746538"/>
    <n v="2580.3718499998649"/>
    <n v="1251480.3472499344"/>
    <n v="1210.6478264999364"/>
    <n v="587164.19585246907"/>
    <x v="4170"/>
    <x v="3928"/>
    <m/>
  </r>
  <r>
    <x v="25"/>
    <x v="1"/>
    <s v="High End"/>
    <x v="1"/>
    <x v="6"/>
    <n v="473"/>
    <x v="4171"/>
    <n v="623626.79520764737"/>
    <n v="2526.798335999868"/>
    <n v="1195175.6129279376"/>
    <n v="1208.3484518399368"/>
    <n v="571548.81772029027"/>
    <x v="4171"/>
    <x v="3929"/>
    <m/>
  </r>
  <r>
    <x v="25"/>
    <x v="1"/>
    <s v="High End"/>
    <x v="1"/>
    <x v="122"/>
    <n v="374"/>
    <x v="4172"/>
    <n v="385882.00327773968"/>
    <n v="2228.6531039998831"/>
    <n v="833516.26089595631"/>
    <n v="1196.8830417599374"/>
    <n v="447634.25761821662"/>
    <x v="4172"/>
    <x v="3930"/>
    <m/>
  </r>
  <r>
    <x v="25"/>
    <x v="1"/>
    <s v="High End"/>
    <x v="1"/>
    <x v="51"/>
    <n v="351"/>
    <x v="4173"/>
    <n v="237066.78773464778"/>
    <n v="1838.6767859999052"/>
    <n v="645375.55188596668"/>
    <n v="1163.2728323399401"/>
    <n v="408308.76415131893"/>
    <x v="4173"/>
    <x v="3931"/>
    <m/>
  </r>
  <r>
    <x v="25"/>
    <x v="1"/>
    <s v="High End"/>
    <x v="1"/>
    <x v="146"/>
    <n v="344"/>
    <x v="4174"/>
    <n v="220878.45085590868"/>
    <n v="1799.7724029999076"/>
    <n v="619121.70663196826"/>
    <n v="1157.6838830699405"/>
    <n v="398243.25577605958"/>
    <x v="4174"/>
    <x v="3932"/>
    <m/>
  </r>
  <r>
    <x v="25"/>
    <x v="2"/>
    <s v="High End"/>
    <x v="1"/>
    <x v="153"/>
    <n v="310"/>
    <x v="4175"/>
    <n v="178174.90493969087"/>
    <n v="1729.5139769999112"/>
    <n v="536149.33286997245"/>
    <n v="1154.7562191299407"/>
    <n v="357974.42793028161"/>
    <x v="4175"/>
    <x v="3933"/>
    <m/>
  </r>
  <r>
    <x v="25"/>
    <x v="2"/>
    <s v="Low End"/>
    <x v="3"/>
    <x v="29"/>
    <n v="461"/>
    <x v="4176"/>
    <n v="536686.84676175204"/>
    <n v="2475.7853579998705"/>
    <n v="1141337.0500379403"/>
    <n v="1311.6056470199312"/>
    <n v="604650.20327618823"/>
    <x v="4176"/>
    <x v="3934"/>
    <m/>
  </r>
  <r>
    <x v="25"/>
    <x v="2"/>
    <s v="Low End"/>
    <x v="3"/>
    <x v="117"/>
    <n v="475"/>
    <x v="4177"/>
    <n v="494597.21302547422"/>
    <n v="2326.3485179998784"/>
    <n v="1105015.5460499423"/>
    <n v="1285.0912274199327"/>
    <n v="610418.33302446804"/>
    <x v="4177"/>
    <x v="3935"/>
    <m/>
  </r>
  <r>
    <x v="25"/>
    <x v="2"/>
    <s v="Low End"/>
    <x v="3"/>
    <x v="143"/>
    <n v="468"/>
    <x v="4178"/>
    <n v="472215.92355285562"/>
    <n v="2274.9697859998823"/>
    <n v="1064685.8598479449"/>
    <n v="1265.9614023399345"/>
    <n v="592469.93629508931"/>
    <x v="4178"/>
    <x v="3936"/>
    <m/>
  </r>
  <r>
    <x v="25"/>
    <x v="2"/>
    <s v="Low End"/>
    <x v="3"/>
    <x v="154"/>
    <n v="437"/>
    <x v="4179"/>
    <n v="409398.20538817905"/>
    <n v="2178.5580599998884"/>
    <n v="952029.87221995124"/>
    <n v="1241.7200613999364"/>
    <n v="542631.66683177219"/>
    <x v="4179"/>
    <x v="3937"/>
    <m/>
  </r>
  <r>
    <x v="25"/>
    <x v="2"/>
    <s v="High End"/>
    <x v="2"/>
    <x v="133"/>
    <n v="872"/>
    <x v="4180"/>
    <n v="2886032.0968174511"/>
    <n v="5164.1601799997588"/>
    <n v="4503147.6769597894"/>
    <n v="1854.4903441999295"/>
    <n v="1617115.5801423383"/>
    <x v="4180"/>
    <x v="3938"/>
    <m/>
  </r>
  <r>
    <x v="25"/>
    <x v="2"/>
    <s v="High End"/>
    <x v="2"/>
    <x v="104"/>
    <n v="862"/>
    <x v="4181"/>
    <n v="2824541.3694566144"/>
    <n v="5130.6121579997607"/>
    <n v="4422587.6801957935"/>
    <n v="1853.8820310199299"/>
    <n v="1598046.3107391791"/>
    <x v="4181"/>
    <x v="3939"/>
    <m/>
  </r>
  <r>
    <x v="25"/>
    <x v="2"/>
    <s v="High End"/>
    <x v="2"/>
    <x v="29"/>
    <n v="848"/>
    <x v="4182"/>
    <n v="2715648.5080030602"/>
    <n v="5047.2211399997659"/>
    <n v="4280043.5267198011"/>
    <n v="1844.8054465999307"/>
    <n v="1564395.0187167409"/>
    <x v="4182"/>
    <x v="3940"/>
    <m/>
  </r>
  <r>
    <x v="25"/>
    <x v="2"/>
    <s v="High End"/>
    <x v="2"/>
    <x v="25"/>
    <n v="751"/>
    <x v="4183"/>
    <n v="2186027.3544430863"/>
    <n v="4741.9107199997798"/>
    <n v="3561174.9507198348"/>
    <n v="1831.0886767999309"/>
    <n v="1375147.5962767485"/>
    <x v="4183"/>
    <x v="3941"/>
    <m/>
  </r>
  <r>
    <x v="25"/>
    <x v="2"/>
    <s v="High End"/>
    <x v="2"/>
    <x v="84"/>
    <n v="686"/>
    <x v="4184"/>
    <n v="1866535.0681487031"/>
    <n v="4538.8416799997904"/>
    <n v="3113645.392479856"/>
    <n v="1817.9450791999316"/>
    <n v="1247110.324331153"/>
    <x v="4184"/>
    <x v="3942"/>
    <m/>
  </r>
  <r>
    <x v="25"/>
    <x v="2"/>
    <s v="High End"/>
    <x v="2"/>
    <x v="115"/>
    <n v="677"/>
    <x v="4185"/>
    <n v="1797482.5133763878"/>
    <n v="4459.3867039997967"/>
    <n v="3019004.7986078626"/>
    <n v="1804.316521759933"/>
    <n v="1221522.2852314748"/>
    <x v="4185"/>
    <x v="3943"/>
    <m/>
  </r>
  <r>
    <x v="25"/>
    <x v="2"/>
    <s v="High End"/>
    <x v="2"/>
    <x v="120"/>
    <n v="716"/>
    <x v="4186"/>
    <n v="1747721.9732168703"/>
    <n v="4225.9267759998093"/>
    <n v="3025763.5716158636"/>
    <n v="1784.9742994399344"/>
    <n v="1278041.5983989933"/>
    <x v="4186"/>
    <x v="3944"/>
    <m/>
  </r>
  <r>
    <x v="25"/>
    <x v="2"/>
    <s v="High End"/>
    <x v="2"/>
    <x v="104"/>
    <n v="694"/>
    <x v="4187"/>
    <n v="1703993.9103277507"/>
    <n v="3762.4444559998033"/>
    <n v="2611136.4524638634"/>
    <n v="1307.1218186399319"/>
    <n v="907142.54213611269"/>
    <x v="4187"/>
    <x v="3945"/>
    <m/>
  </r>
  <r>
    <x v="25"/>
    <x v="2"/>
    <s v="High End"/>
    <x v="2"/>
    <x v="1"/>
    <n v="518"/>
    <x v="4188"/>
    <n v="952397.87103547051"/>
    <n v="3094.7941439998394"/>
    <n v="1603103.3665919169"/>
    <n v="1256.1882153599349"/>
    <n v="650705.49555644637"/>
    <x v="4188"/>
    <x v="3946"/>
    <m/>
  </r>
  <r>
    <x v="25"/>
    <x v="2"/>
    <s v="High End"/>
    <x v="2"/>
    <x v="120"/>
    <n v="547"/>
    <x v="4189"/>
    <n v="892447.91379418434"/>
    <n v="2859.761438999853"/>
    <n v="1564289.5071329195"/>
    <n v="1228.2296039099365"/>
    <n v="671841.59333873517"/>
    <x v="4189"/>
    <x v="3947"/>
    <m/>
  </r>
  <r>
    <x v="25"/>
    <x v="2"/>
    <s v="High End"/>
    <x v="2"/>
    <x v="34"/>
    <n v="398"/>
    <x v="4190"/>
    <n v="333973.81080418284"/>
    <n v="2014.3260899998963"/>
    <n v="801701.7838199588"/>
    <n v="1175.1959120999395"/>
    <n v="467727.97301577596"/>
    <x v="4190"/>
    <x v="3948"/>
    <m/>
  </r>
  <r>
    <x v="25"/>
    <x v="2"/>
    <s v="High End"/>
    <x v="2"/>
    <x v="100"/>
    <n v="969"/>
    <x v="4191"/>
    <n v="1962610.0030798996"/>
    <n v="4910.089319999749"/>
    <n v="4757876.5510797566"/>
    <n v="2884.6919999998527"/>
    <n v="2795266.547999857"/>
    <x v="4191"/>
    <x v="3949"/>
    <m/>
  </r>
  <r>
    <x v="25"/>
    <x v="2"/>
    <s v="Low End"/>
    <x v="0"/>
    <x v="0"/>
    <n v="765"/>
    <x v="4192"/>
    <n v="1921951.3965942475"/>
    <n v="4254.6705089997995"/>
    <n v="3254822.9393848465"/>
    <n v="1742.3157422099334"/>
    <n v="1332871.5427905989"/>
    <x v="4192"/>
    <x v="3950"/>
    <m/>
  </r>
  <r>
    <x v="25"/>
    <x v="2"/>
    <s v="Low End"/>
    <x v="0"/>
    <x v="126"/>
    <n v="724"/>
    <x v="4193"/>
    <n v="1697958.7279141506"/>
    <n v="4067.4356959998127"/>
    <n v="2944823.4439038644"/>
    <n v="1722.1888342399361"/>
    <n v="1246864.7159897138"/>
    <x v="4193"/>
    <x v="3951"/>
    <m/>
  </r>
  <r>
    <x v="25"/>
    <x v="2"/>
    <s v="Low End"/>
    <x v="0"/>
    <x v="140"/>
    <n v="677"/>
    <x v="4194"/>
    <n v="1110917.6310959405"/>
    <n v="3275.1107999998244"/>
    <n v="2217250.0115998811"/>
    <n v="1634.1689519999125"/>
    <n v="1106332.3805039406"/>
    <x v="4194"/>
    <x v="3952"/>
    <m/>
  </r>
  <r>
    <x v="25"/>
    <x v="2"/>
    <s v="Low End"/>
    <x v="0"/>
    <x v="121"/>
    <n v="575"/>
    <x v="4195"/>
    <n v="844469.15634795476"/>
    <n v="3007.833583999839"/>
    <n v="1729504.3107999074"/>
    <n v="1539.1915729599177"/>
    <n v="885035.15445195267"/>
    <x v="4195"/>
    <x v="3953"/>
    <m/>
  </r>
  <r>
    <x v="25"/>
    <x v="2"/>
    <s v="Low End"/>
    <x v="0"/>
    <x v="158"/>
    <n v="469"/>
    <x v="4196"/>
    <n v="524800.48177918186"/>
    <n v="2465.5031389998676"/>
    <n v="1156320.972190938"/>
    <n v="1346.5255659099275"/>
    <n v="631520.49041175609"/>
    <x v="4196"/>
    <x v="3954"/>
    <m/>
  </r>
  <r>
    <x v="25"/>
    <x v="2"/>
    <s v="Low End"/>
    <x v="0"/>
    <x v="158"/>
    <n v="464"/>
    <x v="4197"/>
    <n v="441599.66520957631"/>
    <n v="2206.1384399998819"/>
    <n v="1023648.2361599453"/>
    <n v="1254.415023599933"/>
    <n v="582048.57095036888"/>
    <x v="4197"/>
    <x v="3955"/>
    <m/>
  </r>
  <r>
    <x v="25"/>
    <x v="2"/>
    <s v="Low End"/>
    <x v="0"/>
    <x v="121"/>
    <n v="363"/>
    <x v="4198"/>
    <n v="339324.08980468201"/>
    <n v="2173.2809899998842"/>
    <n v="788900.99936995795"/>
    <n v="1238.5038830999338"/>
    <n v="449576.90956527594"/>
    <x v="4198"/>
    <x v="3956"/>
    <m/>
  </r>
  <r>
    <x v="25"/>
    <x v="2"/>
    <s v="Low End"/>
    <x v="0"/>
    <x v="127"/>
    <n v="418"/>
    <x v="4199"/>
    <n v="358672.06055734114"/>
    <n v="2047.6042919998924"/>
    <n v="855898.59405595507"/>
    <n v="1189.5371614799376"/>
    <n v="497226.53349861392"/>
    <x v="4199"/>
    <x v="3957"/>
    <m/>
  </r>
  <r>
    <x v="25"/>
    <x v="2"/>
    <s v="High End"/>
    <x v="1"/>
    <x v="30"/>
    <n v="803"/>
    <x v="4200"/>
    <n v="2310372.9616953563"/>
    <n v="4685.6738359997762"/>
    <n v="3762596.0903078201"/>
    <n v="1808.4970468399301"/>
    <n v="1452223.1286124638"/>
    <x v="4200"/>
    <x v="3958"/>
    <m/>
  </r>
  <r>
    <x v="25"/>
    <x v="3"/>
    <s v="High End"/>
    <x v="1"/>
    <x v="81"/>
    <n v="705"/>
    <x v="4201"/>
    <n v="1814668.449197304"/>
    <n v="4351.408387999797"/>
    <n v="3067742.9135398567"/>
    <n v="1777.4105877199331"/>
    <n v="1253074.4643425527"/>
    <x v="4201"/>
    <x v="3959"/>
    <m/>
  </r>
  <r>
    <x v="25"/>
    <x v="3"/>
    <s v="High End"/>
    <x v="1"/>
    <x v="153"/>
    <n v="693"/>
    <x v="4202"/>
    <n v="1738778.5478169885"/>
    <n v="4278.7130759998017"/>
    <n v="2965148.1616678624"/>
    <n v="1769.6531224399337"/>
    <n v="1226369.6138508739"/>
    <x v="4202"/>
    <x v="3960"/>
    <m/>
  </r>
  <r>
    <x v="25"/>
    <x v="3"/>
    <s v="High End"/>
    <x v="1"/>
    <x v="53"/>
    <n v="642"/>
    <x v="4203"/>
    <n v="1544326.5338498782"/>
    <n v="3681.1873979998049"/>
    <n v="2363322.3095158748"/>
    <n v="1275.6943546199323"/>
    <n v="818995.7756659966"/>
    <x v="4203"/>
    <x v="3961"/>
    <m/>
  </r>
  <r>
    <x v="25"/>
    <x v="3"/>
    <s v="High End"/>
    <x v="1"/>
    <x v="21"/>
    <n v="622"/>
    <x v="4204"/>
    <n v="1454231.9577463227"/>
    <n v="3608.6145199998082"/>
    <n v="2244558.2314398806"/>
    <n v="1270.6210187999322"/>
    <n v="790326.27369355783"/>
    <x v="4204"/>
    <x v="3962"/>
    <m/>
  </r>
  <r>
    <x v="25"/>
    <x v="3"/>
    <s v="High End"/>
    <x v="1"/>
    <x v="111"/>
    <n v="422"/>
    <x v="4205"/>
    <n v="458941.69985661539"/>
    <n v="2485.2347519998671"/>
    <n v="1048769.0653439439"/>
    <n v="1397.6951788799254"/>
    <n v="589827.3654873285"/>
    <x v="4205"/>
    <x v="2425"/>
    <m/>
  </r>
  <r>
    <x v="25"/>
    <x v="3"/>
    <s v="High End"/>
    <x v="1"/>
    <x v="40"/>
    <n v="408"/>
    <x v="4206"/>
    <n v="427337.86097661703"/>
    <n v="2422.4887679998697"/>
    <n v="988375.41734394687"/>
    <n v="1375.092049919926"/>
    <n v="561037.55636732979"/>
    <x v="4206"/>
    <x v="732"/>
    <m/>
  </r>
  <r>
    <x v="25"/>
    <x v="3"/>
    <s v="High End"/>
    <x v="1"/>
    <x v="7"/>
    <n v="472"/>
    <x v="4207"/>
    <n v="469588.54365501495"/>
    <n v="2328.7860719998762"/>
    <n v="1099187.0259839415"/>
    <n v="1333.8950896799292"/>
    <n v="629598.48232892656"/>
    <x v="4207"/>
    <x v="3963"/>
    <m/>
  </r>
  <r>
    <x v="25"/>
    <x v="3"/>
    <s v="High End"/>
    <x v="1"/>
    <x v="146"/>
    <n v="433"/>
    <x v="4208"/>
    <n v="397963.00171569904"/>
    <n v="2194.2775639998845"/>
    <n v="950122.18521194998"/>
    <n v="1275.1944191599327"/>
    <n v="552159.183496251"/>
    <x v="4208"/>
    <x v="3964"/>
    <m/>
  </r>
  <r>
    <x v="25"/>
    <x v="3"/>
    <s v="High End"/>
    <x v="1"/>
    <x v="122"/>
    <n v="372"/>
    <x v="4209"/>
    <n v="301308.09470170381"/>
    <n v="2023.4890209998914"/>
    <n v="752737.91581195965"/>
    <n v="1213.5210244899349"/>
    <n v="451429.82111025584"/>
    <x v="4209"/>
    <x v="3965"/>
    <m/>
  </r>
  <r>
    <x v="25"/>
    <x v="3"/>
    <s v="High End"/>
    <x v="1"/>
    <x v="111"/>
    <n v="401"/>
    <x v="4210"/>
    <n v="273501.38806126534"/>
    <n v="1809.1262879999026"/>
    <n v="725459.64148796094"/>
    <n v="1127.0779387199391"/>
    <n v="451958.25342669559"/>
    <x v="4210"/>
    <x v="3966"/>
    <m/>
  </r>
  <r>
    <x v="25"/>
    <x v="3"/>
    <s v="High End"/>
    <x v="1"/>
    <x v="112"/>
    <n v="391"/>
    <x v="4211"/>
    <n v="255099.88804918647"/>
    <n v="1753.562519999907"/>
    <n v="685642.94531996362"/>
    <n v="1101.1331387999417"/>
    <n v="430543.05727077718"/>
    <x v="4211"/>
    <x v="3967"/>
    <m/>
  </r>
  <r>
    <x v="25"/>
    <x v="3"/>
    <s v="High End"/>
    <x v="1"/>
    <x v="146"/>
    <n v="341"/>
    <x v="4212"/>
    <n v="190449.31977422"/>
    <n v="1590.1200129999163"/>
    <n v="542230.92443297151"/>
    <n v="1031.6176089699456"/>
    <n v="351781.60465875152"/>
    <x v="4212"/>
    <x v="3968"/>
    <m/>
  </r>
  <r>
    <x v="25"/>
    <x v="3"/>
    <s v="High End"/>
    <x v="1"/>
    <x v="153"/>
    <n v="308"/>
    <x v="4213"/>
    <n v="158779.10219555165"/>
    <n v="1518.2121469999199"/>
    <n v="467609.34127597534"/>
    <n v="1002.6955814299471"/>
    <n v="308830.23908042372"/>
    <x v="4213"/>
    <x v="3969"/>
    <m/>
  </r>
  <r>
    <x v="25"/>
    <x v="3"/>
    <s v="Low End"/>
    <x v="3"/>
    <x v="31"/>
    <n v="985"/>
    <x v="4214"/>
    <n v="2244204.5231023813"/>
    <n v="3858.7531499997958"/>
    <n v="3800871.8527497989"/>
    <n v="1580.3729234999164"/>
    <n v="1556667.3296474176"/>
    <x v="4214"/>
    <x v="3970"/>
    <m/>
  </r>
  <r>
    <x v="25"/>
    <x v="3"/>
    <s v="Low End"/>
    <x v="3"/>
    <x v="81"/>
    <n v="443"/>
    <x v="4215"/>
    <n v="518023.92344697274"/>
    <n v="2435.5458999998714"/>
    <n v="1078946.833699943"/>
    <n v="1266.191670999933"/>
    <n v="560922.91025297029"/>
    <x v="4215"/>
    <x v="3971"/>
    <m/>
  </r>
  <r>
    <x v="25"/>
    <x v="3"/>
    <s v="Low End"/>
    <x v="3"/>
    <x v="62"/>
    <n v="469"/>
    <x v="4216"/>
    <n v="496435.77370657376"/>
    <n v="2281.6869399998795"/>
    <n v="1070111.1748599436"/>
    <n v="1223.1884885999355"/>
    <n v="573675.40115336981"/>
    <x v="4216"/>
    <x v="3972"/>
    <m/>
  </r>
  <r>
    <x v="25"/>
    <x v="3"/>
    <s v="Low End"/>
    <x v="3"/>
    <x v="117"/>
    <n v="389"/>
    <x v="4217"/>
    <n v="364886.60062518046"/>
    <n v="2122.3542799998863"/>
    <n v="825595.8149199558"/>
    <n v="1184.3424531999367"/>
    <n v="460709.21429477533"/>
    <x v="4217"/>
    <x v="3973"/>
    <m/>
  </r>
  <r>
    <x v="25"/>
    <x v="3"/>
    <s v="Low End"/>
    <x v="3"/>
    <x v="143"/>
    <n v="365"/>
    <x v="4218"/>
    <n v="331891.23161478242"/>
    <n v="2073.20079199989"/>
    <n v="756718.28907995985"/>
    <n v="1163.9097464799383"/>
    <n v="424827.05746517744"/>
    <x v="4218"/>
    <x v="3974"/>
    <m/>
  </r>
  <r>
    <x v="25"/>
    <x v="3"/>
    <s v="Low End"/>
    <x v="3"/>
    <x v="154"/>
    <n v="334"/>
    <x v="4219"/>
    <n v="282079.47528478521"/>
    <n v="1976.3591199998964"/>
    <n v="660103.94607996545"/>
    <n v="1131.8097927999406"/>
    <n v="378024.47079518024"/>
    <x v="4219"/>
    <x v="3975"/>
    <m/>
  </r>
  <r>
    <x v="25"/>
    <x v="3"/>
    <s v="Low End"/>
    <x v="3"/>
    <x v="107"/>
    <n v="307"/>
    <x v="4220"/>
    <n v="198457.03651650957"/>
    <n v="1698.5111559999107"/>
    <n v="521442.92489197257"/>
    <n v="1052.0712976399445"/>
    <n v="322985.88837546296"/>
    <x v="4220"/>
    <x v="3976"/>
    <m/>
  </r>
  <r>
    <x v="25"/>
    <x v="3"/>
    <s v="High End"/>
    <x v="2"/>
    <x v="133"/>
    <n v="886"/>
    <x v="4221"/>
    <n v="2998022.6501206416"/>
    <n v="5268.5898799997476"/>
    <n v="4667970.6336797765"/>
    <n v="1884.8171371999265"/>
    <n v="1669947.9835591349"/>
    <x v="4221"/>
    <x v="3977"/>
    <m/>
  </r>
  <r>
    <x v="25"/>
    <x v="3"/>
    <s v="High End"/>
    <x v="2"/>
    <x v="104"/>
    <n v="860"/>
    <x v="4222"/>
    <n v="2880985.6386706475"/>
    <n v="5234.1321379997489"/>
    <n v="4501353.6386797838"/>
    <n v="1884.1488372199265"/>
    <n v="1620368.0000091363"/>
    <x v="4222"/>
    <x v="3978"/>
    <m/>
  </r>
  <r>
    <x v="25"/>
    <x v="3"/>
    <s v="High End"/>
    <x v="2"/>
    <x v="84"/>
    <n v="783"/>
    <x v="4223"/>
    <n v="2177950.0472602844"/>
    <n v="4628.8674799997807"/>
    <n v="3624403.2368398281"/>
    <n v="1847.3220811999286"/>
    <n v="1446453.1895795437"/>
    <x v="4223"/>
    <x v="3979"/>
    <m/>
  </r>
  <r>
    <x v="25"/>
    <x v="3"/>
    <s v="High End"/>
    <x v="2"/>
    <x v="90"/>
    <n v="727"/>
    <x v="4224"/>
    <n v="1894320.4965249489"/>
    <n v="4444.6683649997904"/>
    <n v="3231273.9013548475"/>
    <n v="1839.0005568499296"/>
    <n v="1336953.4048298986"/>
    <x v="4224"/>
    <x v="3980"/>
    <m/>
  </r>
  <r>
    <x v="25"/>
    <x v="4"/>
    <s v="High End"/>
    <x v="2"/>
    <x v="100"/>
    <n v="551"/>
    <x v="4225"/>
    <n v="754667.98879846034"/>
    <n v="3042.2318499998401"/>
    <n v="1676269.7493499119"/>
    <n v="1672.5984764999121"/>
    <n v="921601.76055145159"/>
    <x v="4225"/>
    <x v="3981"/>
    <m/>
  </r>
  <r>
    <x v="25"/>
    <x v="4"/>
    <s v="High End"/>
    <x v="2"/>
    <x v="1"/>
    <n v="515"/>
    <x v="4226"/>
    <n v="665497.86558826454"/>
    <n v="2911.2566619998452"/>
    <n v="1499297.1809299202"/>
    <n v="1619.0277967799141"/>
    <n v="833799.31534165563"/>
    <x v="4226"/>
    <x v="3982"/>
    <m/>
  </r>
  <r>
    <x v="25"/>
    <x v="4"/>
    <s v="High End"/>
    <x v="2"/>
    <x v="81"/>
    <n v="532"/>
    <x v="4227"/>
    <n v="617053.97504936683"/>
    <n v="2680.4609449998561"/>
    <n v="1426005.2227399235"/>
    <n v="1520.5850520499184"/>
    <n v="808951.24769055669"/>
    <x v="4227"/>
    <x v="3983"/>
    <m/>
  </r>
  <r>
    <x v="25"/>
    <x v="4"/>
    <s v="High End"/>
    <x v="2"/>
    <x v="8"/>
    <n v="978"/>
    <x v="4228"/>
    <n v="2098796.3961298876"/>
    <n v="5175.5158349997218"/>
    <n v="5061654.4866297282"/>
    <n v="3029.5072499998369"/>
    <n v="2962858.0904998407"/>
    <x v="4228"/>
    <x v="3984"/>
    <m/>
  </r>
  <r>
    <x v="25"/>
    <x v="4"/>
    <s v="High End"/>
    <x v="2"/>
    <x v="61"/>
    <n v="965"/>
    <x v="4229"/>
    <n v="2001887.4974398946"/>
    <n v="5032.6514159997341"/>
    <n v="4856508.616439743"/>
    <n v="2958.1565999998434"/>
    <n v="2854621.1189998481"/>
    <x v="4229"/>
    <x v="3985"/>
    <m/>
  </r>
  <r>
    <x v="25"/>
    <x v="4"/>
    <s v="Low End"/>
    <x v="0"/>
    <x v="71"/>
    <n v="874"/>
    <x v="4230"/>
    <n v="1746497.9698723448"/>
    <n v="3839.8162259997912"/>
    <n v="3355999.3815238173"/>
    <n v="1841.5347959399001"/>
    <n v="1609501.4116514726"/>
    <x v="4230"/>
    <x v="3986"/>
    <m/>
  </r>
  <r>
    <x v="25"/>
    <x v="4"/>
    <s v="Low End"/>
    <x v="0"/>
    <x v="121"/>
    <n v="858"/>
    <x v="4231"/>
    <n v="1683821.8185530684"/>
    <n v="3784.370941999794"/>
    <n v="3246990.2682358231"/>
    <n v="1821.8746499799008"/>
    <n v="1563168.4496827547"/>
    <x v="4231"/>
    <x v="3987"/>
    <m/>
  </r>
  <r>
    <x v="25"/>
    <x v="4"/>
    <s v="Low End"/>
    <x v="0"/>
    <x v="126"/>
    <n v="721"/>
    <x v="4232"/>
    <n v="1235673.7336237736"/>
    <n v="3390.4599839998177"/>
    <n v="2444521.6484638685"/>
    <n v="1676.6267889599098"/>
    <n v="1208847.914840095"/>
    <x v="4232"/>
    <x v="3988"/>
    <m/>
  </r>
  <r>
    <x v="25"/>
    <x v="4"/>
    <s v="Low End"/>
    <x v="0"/>
    <x v="140"/>
    <n v="674"/>
    <x v="4233"/>
    <n v="1129438.114250818"/>
    <n v="3344.5319519998166"/>
    <n v="2254214.5356478766"/>
    <n v="1668.8077468799086"/>
    <n v="1124776.4213970585"/>
    <x v="4233"/>
    <x v="3952"/>
    <m/>
  </r>
  <r>
    <x v="25"/>
    <x v="4"/>
    <s v="Low End"/>
    <x v="0"/>
    <x v="121"/>
    <n v="572"/>
    <x v="4234"/>
    <n v="858154.83816915296"/>
    <n v="3072.6103099998318"/>
    <n v="1757533.0973199038"/>
    <n v="1572.339613899914"/>
    <n v="899378.25915075082"/>
    <x v="4234"/>
    <x v="3953"/>
    <m/>
  </r>
  <r>
    <x v="25"/>
    <x v="4"/>
    <s v="Low End"/>
    <x v="0"/>
    <x v="30"/>
    <n v="541"/>
    <x v="4235"/>
    <n v="768629.84531585837"/>
    <n v="2940.2582899998406"/>
    <n v="1590679.7348899138"/>
    <n v="1519.5007200999175"/>
    <n v="822049.88957405544"/>
    <x v="4235"/>
    <x v="3177"/>
    <m/>
  </r>
  <r>
    <x v="25"/>
    <x v="4"/>
    <s v="Low End"/>
    <x v="0"/>
    <x v="49"/>
    <n v="495"/>
    <x v="4236"/>
    <n v="586406.2810121678"/>
    <n v="2584.2830759998583"/>
    <n v="1279220.12261993"/>
    <n v="1399.6239224399233"/>
    <n v="692813.84160776215"/>
    <x v="4236"/>
    <x v="3989"/>
    <m/>
  </r>
  <r>
    <x v="25"/>
    <x v="4"/>
    <s v="Low End"/>
    <x v="0"/>
    <x v="158"/>
    <n v="467"/>
    <x v="4237"/>
    <n v="533872.11543130071"/>
    <n v="2518.8629289998617"/>
    <n v="1176308.9878429354"/>
    <n v="1375.6678210099244"/>
    <n v="642436.87241163466"/>
    <x v="4237"/>
    <x v="3954"/>
    <m/>
  </r>
  <r>
    <x v="25"/>
    <x v="4"/>
    <s v="Low End"/>
    <x v="0"/>
    <x v="158"/>
    <n v="462"/>
    <x v="4238"/>
    <n v="449210.20100877545"/>
    <n v="2253.8740399998765"/>
    <n v="1041289.8064799429"/>
    <n v="1281.5575875999298"/>
    <n v="592079.60547116748"/>
    <x v="4238"/>
    <x v="3955"/>
    <m/>
  </r>
  <r>
    <x v="25"/>
    <x v="4"/>
    <s v="Low End"/>
    <x v="0"/>
    <x v="121"/>
    <n v="459"/>
    <x v="4239"/>
    <n v="438430.87311657617"/>
    <n v="2220.732539999879"/>
    <n v="1019316.2358599445"/>
    <n v="1265.545452599931"/>
    <n v="580885.36274336837"/>
    <x v="4239"/>
    <x v="3990"/>
    <m/>
  </r>
  <r>
    <x v="25"/>
    <x v="4"/>
    <s v="Low End"/>
    <x v="0"/>
    <x v="127"/>
    <n v="416"/>
    <x v="4240"/>
    <n v="364822.03926270036"/>
    <n v="2092.7266319998876"/>
    <n v="870574.27891195321"/>
    <n v="1215.7505760799347"/>
    <n v="505752.23964925285"/>
    <x v="4240"/>
    <x v="3957"/>
    <m/>
  </r>
  <r>
    <x v="25"/>
    <x v="4"/>
    <s v="High End"/>
    <x v="1"/>
    <x v="64"/>
    <n v="799"/>
    <x v="4241"/>
    <n v="1589600.0063813531"/>
    <n v="4013.2853759997806"/>
    <n v="3206615.0154238245"/>
    <n v="2023.7985094398894"/>
    <n v="1617015.0090424714"/>
    <x v="4241"/>
    <x v="3991"/>
    <m/>
  </r>
  <r>
    <x v="25"/>
    <x v="4"/>
    <s v="High End"/>
    <x v="1"/>
    <x v="153"/>
    <n v="690"/>
    <x v="4242"/>
    <n v="1210409.6555834347"/>
    <n v="3608.0512649998054"/>
    <n v="2489555.3728498658"/>
    <n v="1853.8343728498999"/>
    <n v="1279145.7172664311"/>
    <x v="4242"/>
    <x v="3992"/>
    <m/>
  </r>
  <r>
    <x v="25"/>
    <x v="4"/>
    <s v="High End"/>
    <x v="1"/>
    <x v="21"/>
    <n v="620"/>
    <x v="4243"/>
    <n v="1020078.7015459447"/>
    <n v="3430.374929999814"/>
    <n v="2126832.4565998847"/>
    <n v="1785.0867016999032"/>
    <n v="1106753.75505394"/>
    <x v="4243"/>
    <x v="3993"/>
    <m/>
  </r>
  <r>
    <x v="25"/>
    <x v="4"/>
    <s v="High End"/>
    <x v="1"/>
    <x v="102"/>
    <n v="472"/>
    <x v="4244"/>
    <n v="570029.232779969"/>
    <n v="2700.972749999853"/>
    <n v="1274859.1379999307"/>
    <n v="1493.2836974999186"/>
    <n v="704829.90521996166"/>
    <x v="4244"/>
    <x v="3994"/>
    <m/>
  </r>
  <r>
    <x v="25"/>
    <x v="4"/>
    <s v="High End"/>
    <x v="1"/>
    <x v="29"/>
    <n v="457"/>
    <x v="4245"/>
    <n v="530970.01526088128"/>
    <n v="2620.2057729998583"/>
    <n v="1197434.0382609351"/>
    <n v="1458.345783369921"/>
    <n v="666464.02300005383"/>
    <x v="4245"/>
    <x v="1569"/>
    <m/>
  </r>
  <r>
    <x v="25"/>
    <x v="4"/>
    <s v="High End"/>
    <x v="1"/>
    <x v="81"/>
    <n v="519"/>
    <x v="4246"/>
    <n v="573413.82969746878"/>
    <n v="2524.7777499998629"/>
    <n v="1310359.6522499288"/>
    <n v="1419.934147499923"/>
    <n v="736945.82255246001"/>
    <x v="4246"/>
    <x v="2425"/>
    <m/>
  </r>
  <r>
    <x v="25"/>
    <x v="4"/>
    <s v="High End"/>
    <x v="1"/>
    <x v="141"/>
    <n v="507"/>
    <x v="4247"/>
    <n v="542396.24932191044"/>
    <n v="2467.2702819998658"/>
    <n v="1250906.0329739319"/>
    <n v="1397.4551945799242"/>
    <n v="708509.78365202143"/>
    <x v="4247"/>
    <x v="2426"/>
    <m/>
  </r>
  <r>
    <x v="25"/>
    <x v="4"/>
    <s v="High End"/>
    <x v="1"/>
    <x v="146"/>
    <n v="447"/>
    <x v="4248"/>
    <n v="419882.43658785737"/>
    <n v="2242.6264839998789"/>
    <n v="1002454.0383479459"/>
    <n v="1303.2921739599296"/>
    <n v="582571.60176008847"/>
    <x v="4248"/>
    <x v="3964"/>
    <m/>
  </r>
  <r>
    <x v="25"/>
    <x v="4"/>
    <s v="High End"/>
    <x v="1"/>
    <x v="122"/>
    <n v="369"/>
    <x v="4249"/>
    <n v="305343.73280887323"/>
    <n v="2067.2625509998866"/>
    <n v="762819.88131895813"/>
    <n v="1239.7727601899319"/>
    <n v="457476.14851008489"/>
    <x v="4249"/>
    <x v="3965"/>
    <m/>
  </r>
  <r>
    <x v="25"/>
    <x v="4"/>
    <s v="High End"/>
    <x v="1"/>
    <x v="111"/>
    <n v="397"/>
    <x v="4250"/>
    <n v="276630.08298224484"/>
    <n v="1848.2581179998983"/>
    <n v="733758.47284595959"/>
    <n v="1151.4569014199365"/>
    <n v="457128.38986371475"/>
    <x v="4250"/>
    <x v="3966"/>
    <m/>
  </r>
  <r>
    <x v="25"/>
    <x v="4"/>
    <s v="High End"/>
    <x v="1"/>
    <x v="112"/>
    <n v="389"/>
    <x v="4251"/>
    <n v="259333.85946878593"/>
    <n v="1791.8323199999027"/>
    <n v="697022.77247996209"/>
    <n v="1125.1643007999387"/>
    <n v="437688.91301117616"/>
    <x v="4251"/>
    <x v="3995"/>
    <m/>
  </r>
  <r>
    <x v="25"/>
    <x v="4"/>
    <s v="High End"/>
    <x v="1"/>
    <x v="146"/>
    <n v="339"/>
    <x v="4252"/>
    <n v="193502.14687105958"/>
    <n v="1625.1406229999125"/>
    <n v="550922.67119697027"/>
    <n v="1054.3378298699431"/>
    <n v="357420.52432591072"/>
    <x v="4252"/>
    <x v="3968"/>
    <m/>
  </r>
  <r>
    <x v="25"/>
    <x v="4"/>
    <s v="High End"/>
    <x v="1"/>
    <x v="153"/>
    <n v="322"/>
    <x v="4253"/>
    <n v="169651.36986293085"/>
    <n v="1551.6413169999162"/>
    <n v="499628.50407397299"/>
    <n v="1024.7737087299447"/>
    <n v="329977.13421104214"/>
    <x v="4253"/>
    <x v="3996"/>
    <m/>
  </r>
  <r>
    <x v="25"/>
    <x v="4"/>
    <s v="Low End"/>
    <x v="3"/>
    <x v="117"/>
    <n v="914"/>
    <x v="4254"/>
    <n v="1782996.005616443"/>
    <n v="3554.6099809998072"/>
    <n v="3248913.522633824"/>
    <n v="1603.8484868899134"/>
    <n v="1465917.517017381"/>
    <x v="4254"/>
    <x v="3997"/>
    <m/>
  </r>
  <r>
    <x v="25"/>
    <x v="4"/>
    <s v="Low End"/>
    <x v="3"/>
    <x v="31"/>
    <n v="481"/>
    <x v="4255"/>
    <n v="541742.51511117036"/>
    <n v="2403.9639199998683"/>
    <n v="1156306.6455199367"/>
    <n v="1277.6801047999299"/>
    <n v="614564.13040876633"/>
    <x v="4255"/>
    <x v="3188"/>
    <m/>
  </r>
  <r>
    <x v="25"/>
    <x v="4"/>
    <s v="Low End"/>
    <x v="3"/>
    <x v="117"/>
    <n v="471"/>
    <x v="4256"/>
    <n v="520810.23616458138"/>
    <n v="2375.2058609998699"/>
    <n v="1118721.9605309388"/>
    <n v="1269.4516440899306"/>
    <n v="597911.72436635743"/>
    <x v="4256"/>
    <x v="1577"/>
    <m/>
  </r>
  <r>
    <x v="25"/>
    <x v="4"/>
    <s v="Low End"/>
    <x v="3"/>
    <x v="117"/>
    <n v="385"/>
    <x v="4257"/>
    <n v="368949.53795697977"/>
    <n v="2168.2822199998814"/>
    <n v="834788.65469995432"/>
    <n v="1209.9717317999339"/>
    <n v="465839.11674297455"/>
    <x v="4257"/>
    <x v="3998"/>
    <m/>
  </r>
  <r>
    <x v="25"/>
    <x v="4"/>
    <s v="Low End"/>
    <x v="3"/>
    <x v="143"/>
    <n v="363"/>
    <x v="4258"/>
    <n v="337294.4140803417"/>
    <n v="2118.5610119998851"/>
    <n v="769037.64735595824"/>
    <n v="1189.3752982799356"/>
    <n v="431743.23327561654"/>
    <x v="4258"/>
    <x v="3974"/>
    <m/>
  </r>
  <r>
    <x v="25"/>
    <x v="4"/>
    <s v="Low End"/>
    <x v="3"/>
    <x v="154"/>
    <n v="432"/>
    <x v="4259"/>
    <n v="372887.14331517997"/>
    <n v="2019.9215599998915"/>
    <n v="872606.11391995312"/>
    <n v="1156.7568763999379"/>
    <n v="499718.97060477315"/>
    <x v="4259"/>
    <x v="3975"/>
    <m/>
  </r>
  <r>
    <x v="25"/>
    <x v="4"/>
    <s v="Low End"/>
    <x v="3"/>
    <x v="107"/>
    <n v="304"/>
    <x v="4260"/>
    <n v="200846.30101502917"/>
    <n v="1735.9232959999065"/>
    <n v="527720.68198397162"/>
    <n v="1075.244674239942"/>
    <n v="326874.38096894242"/>
    <x v="4260"/>
    <x v="3976"/>
    <m/>
  </r>
  <r>
    <x v="25"/>
    <x v="4"/>
    <s v="High End"/>
    <x v="2"/>
    <x v="100"/>
    <n v="963"/>
    <x v="4261"/>
    <n v="2303416.0989653962"/>
    <n v="4878.701383999738"/>
    <n v="4698189.4327917481"/>
    <n v="2486.7843549598665"/>
    <n v="2394773.3338263519"/>
    <x v="4261"/>
    <x v="3999"/>
    <m/>
  </r>
  <r>
    <x v="25"/>
    <x v="4"/>
    <s v="High End"/>
    <x v="2"/>
    <x v="133"/>
    <n v="883"/>
    <x v="4262"/>
    <n v="1980059.1779631933"/>
    <n v="4616.4262099997504"/>
    <n v="4076304.3434297796"/>
    <n v="2374.0035848998714"/>
    <n v="2096245.1654665864"/>
    <x v="4262"/>
    <x v="4000"/>
    <m/>
  </r>
  <r>
    <x v="25"/>
    <x v="5"/>
    <s v="High End"/>
    <x v="2"/>
    <x v="104"/>
    <n v="874"/>
    <x v="4263"/>
    <n v="1943229.8581311747"/>
    <n v="4583.7720119997512"/>
    <n v="4006216.7384877824"/>
    <n v="2360.3968882798717"/>
    <n v="2062986.8803566077"/>
    <x v="4263"/>
    <x v="4001"/>
    <m/>
  </r>
  <r>
    <x v="25"/>
    <x v="5"/>
    <s v="High End"/>
    <x v="2"/>
    <x v="37"/>
    <n v="800"/>
    <x v="4264"/>
    <n v="1667372.7095199097"/>
    <n v="4334.3689899997653"/>
    <n v="3467495.1919998121"/>
    <n v="2250.1531030998781"/>
    <n v="1800122.4824799024"/>
    <x v="4264"/>
    <x v="4002"/>
    <m/>
  </r>
  <r>
    <x v="25"/>
    <x v="5"/>
    <s v="High End"/>
    <x v="2"/>
    <x v="60"/>
    <n v="697"/>
    <x v="4265"/>
    <n v="1295515.90683718"/>
    <n v="3929.0576749997886"/>
    <n v="2738553.1994748525"/>
    <n v="2070.3547957498886"/>
    <n v="1443037.2926376725"/>
    <x v="4265"/>
    <x v="4003"/>
    <m/>
  </r>
  <r>
    <x v="25"/>
    <x v="5"/>
    <s v="High End"/>
    <x v="2"/>
    <x v="84"/>
    <n v="681"/>
    <x v="4266"/>
    <n v="1276037.8774811307"/>
    <n v="3961.5669199997842"/>
    <n v="2697827.0725198532"/>
    <n v="2087.7961747998861"/>
    <n v="1421789.1950387226"/>
    <x v="4266"/>
    <x v="4004"/>
    <m/>
  </r>
  <r>
    <x v="25"/>
    <x v="5"/>
    <s v="High End"/>
    <x v="2"/>
    <x v="115"/>
    <n v="672"/>
    <x v="4267"/>
    <n v="1231378.2540460136"/>
    <n v="3883.2677939997902"/>
    <n v="2609555.957567859"/>
    <n v="2050.8596778598894"/>
    <n v="1378177.7035218454"/>
    <x v="4267"/>
    <x v="4005"/>
    <m/>
  </r>
  <r>
    <x v="25"/>
    <x v="5"/>
    <s v="High End"/>
    <x v="2"/>
    <x v="120"/>
    <n v="610"/>
    <x v="4268"/>
    <n v="1035240.7649653443"/>
    <n v="3639.5109939998042"/>
    <n v="2220101.7063398804"/>
    <n v="1942.3949858598955"/>
    <n v="1184860.9413745361"/>
    <x v="4268"/>
    <x v="4006"/>
    <m/>
  </r>
  <r>
    <x v="25"/>
    <x v="5"/>
    <s v="High End"/>
    <x v="2"/>
    <x v="104"/>
    <n v="706"/>
    <x v="4269"/>
    <n v="1206043.2546922539"/>
    <n v="3670.6831119997992"/>
    <n v="2591502.2770718583"/>
    <n v="1962.4065472798927"/>
    <n v="1385459.0223796044"/>
    <x v="4269"/>
    <x v="4007"/>
    <m/>
  </r>
  <r>
    <x v="25"/>
    <x v="5"/>
    <s v="High End"/>
    <x v="2"/>
    <x v="100"/>
    <n v="565"/>
    <x v="4270"/>
    <n v="790905.65545245749"/>
    <n v="3109.3113499998326"/>
    <n v="1756760.9127499054"/>
    <n v="1709.4783314999079"/>
    <n v="965855.25729744788"/>
    <x v="4270"/>
    <x v="4008"/>
    <m/>
  </r>
  <r>
    <x v="25"/>
    <x v="5"/>
    <s v="High End"/>
    <x v="2"/>
    <x v="136"/>
    <n v="463"/>
    <x v="4271"/>
    <n v="556973.17095597007"/>
    <n v="2758.2251999998516"/>
    <n v="1277058.2675999312"/>
    <n v="1555.2593879999163"/>
    <n v="720085.09664396115"/>
    <x v="4271"/>
    <x v="2435"/>
    <m/>
  </r>
  <r>
    <x v="25"/>
    <x v="5"/>
    <s v="High End"/>
    <x v="2"/>
    <x v="81"/>
    <n v="530"/>
    <x v="4272"/>
    <n v="628014.43957046547"/>
    <n v="2738.3674349998496"/>
    <n v="1451334.7405499204"/>
    <n v="1553.4345301499147"/>
    <n v="823320.30097945489"/>
    <x v="4272"/>
    <x v="3983"/>
    <m/>
  </r>
  <r>
    <x v="25"/>
    <x v="5"/>
    <s v="Low End"/>
    <x v="0"/>
    <x v="109"/>
    <n v="614.55878493746263"/>
    <x v="4273"/>
    <n v="1342652.6919902067"/>
    <n v="3559.0807440534077"/>
    <n v="2187264.3375597824"/>
    <n v="1374.3382509055232"/>
    <n v="844611.64556957572"/>
    <x v="4273"/>
    <x v="4009"/>
    <m/>
  </r>
  <r>
    <x v="25"/>
    <x v="5"/>
    <s v="Low End"/>
    <x v="0"/>
    <x v="39"/>
    <n v="686.02582769395747"/>
    <x v="4274"/>
    <n v="1700107.2346863113"/>
    <n v="4082.8145265879407"/>
    <n v="2800916.2149234051"/>
    <n v="1604.6174003935243"/>
    <n v="1100808.9802370938"/>
    <x v="4274"/>
    <x v="4010"/>
    <m/>
  </r>
  <r>
    <x v="25"/>
    <x v="5"/>
    <s v="Low End"/>
    <x v="0"/>
    <x v="118"/>
    <n v="700.62448189686222"/>
    <x v="4275"/>
    <n v="1571858.5299567694"/>
    <n v="3706.3023943728617"/>
    <n v="2596726.1948105861"/>
    <n v="1462.7916827557929"/>
    <n v="1024867.6648538166"/>
    <x v="4275"/>
    <x v="4011"/>
    <m/>
  </r>
  <r>
    <x v="25"/>
    <x v="5"/>
    <s v="Low End"/>
    <x v="0"/>
    <x v="126"/>
    <n v="977.46677738310825"/>
    <x v="4276"/>
    <n v="3117074.8500885735"/>
    <n v="5357.3256907523282"/>
    <n v="5236607.8783314126"/>
    <n v="2168.3939314206577"/>
    <n v="2119533.028242839"/>
    <x v="4276"/>
    <x v="4012"/>
    <m/>
  </r>
  <r>
    <x v="25"/>
    <x v="5"/>
    <s v="Low End"/>
    <x v="0"/>
    <x v="118"/>
    <n v="1117.2827252234047"/>
    <x v="4277"/>
    <n v="4148427.8269921341"/>
    <n v="6532.8323486310001"/>
    <n v="7299020.7299060589"/>
    <n v="2819.8707737864224"/>
    <n v="3150592.9029139248"/>
    <x v="4277"/>
    <x v="4013"/>
    <m/>
  </r>
  <r>
    <x v="25"/>
    <x v="5"/>
    <s v="Low End"/>
    <x v="0"/>
    <x v="158"/>
    <n v="699.35990654843192"/>
    <x v="4278"/>
    <n v="1532350.9642255593"/>
    <n v="4030.5771864932631"/>
    <n v="2818824.0844821702"/>
    <n v="1839.5008181206344"/>
    <n v="1286473.1202566109"/>
    <x v="4278"/>
    <x v="4014"/>
    <m/>
  </r>
  <r>
    <x v="25"/>
    <x v="5"/>
    <s v="Low End"/>
    <x v="0"/>
    <x v="39"/>
    <n v="1045.8173446325834"/>
    <x v="4279"/>
    <n v="3169497.455780121"/>
    <n v="5752.658081743909"/>
    <n v="6016229.5996285854"/>
    <n v="2722.0165724527919"/>
    <n v="2846732.1438484644"/>
    <x v="4279"/>
    <x v="4015"/>
    <m/>
  </r>
  <r>
    <x v="25"/>
    <x v="5"/>
    <s v="Low End"/>
    <x v="0"/>
    <x v="140"/>
    <n v="960.26974165354727"/>
    <x v="4280"/>
    <n v="2700984.5725591849"/>
    <n v="5513.8206625926596"/>
    <n v="5294755.1431918442"/>
    <n v="2701.0853910342803"/>
    <n v="2593770.5706326594"/>
    <x v="4280"/>
    <x v="4016"/>
    <m/>
  </r>
  <r>
    <x v="25"/>
    <x v="5"/>
    <s v="Low End"/>
    <x v="0"/>
    <x v="1"/>
    <n v="1199.6580668165334"/>
    <x v="4281"/>
    <n v="4263140.7509564497"/>
    <n v="7015.2855460570163"/>
    <n v="8415943.8963487297"/>
    <n v="3461.6556669454526"/>
    <n v="4152803.1453922801"/>
    <x v="4281"/>
    <x v="4017"/>
    <m/>
  </r>
  <r>
    <x v="25"/>
    <x v="5"/>
    <s v="Low End"/>
    <x v="0"/>
    <x v="116"/>
    <n v="1190.2382728441116"/>
    <x v="4282"/>
    <n v="3804548.0333446586"/>
    <n v="6436.6544172880394"/>
    <n v="7661152.4365273379"/>
    <n v="3240.1952543226512"/>
    <n v="3856604.4031826793"/>
    <x v="4282"/>
    <x v="4018"/>
    <m/>
  </r>
  <r>
    <x v="25"/>
    <x v="5"/>
    <s v="Low End"/>
    <x v="0"/>
    <x v="158"/>
    <n v="731.61098480470866"/>
    <x v="4283"/>
    <n v="1673384.1167112824"/>
    <n v="4630.8315861849624"/>
    <n v="3387967.2572335312"/>
    <n v="2343.5721662652841"/>
    <n v="1714583.1405222488"/>
    <x v="4283"/>
    <x v="4019"/>
    <m/>
  </r>
  <r>
    <x v="25"/>
    <x v="5"/>
    <s v="Low End"/>
    <x v="0"/>
    <x v="61"/>
    <n v="595.17368435180015"/>
    <x v="4284"/>
    <n v="919441.156040848"/>
    <n v="3592.1032815923841"/>
    <n v="2137925.3446775312"/>
    <n v="2047.2749731260824"/>
    <n v="1218484.1886366832"/>
    <x v="4284"/>
    <x v="4020"/>
    <m/>
  </r>
  <r>
    <x v="25"/>
    <x v="5"/>
    <s v="High End"/>
    <x v="1"/>
    <x v="29"/>
    <n v="642.55276674593244"/>
    <x v="4285"/>
    <n v="1354386.5335022528"/>
    <n v="3346.8469400704289"/>
    <n v="2150525.7612174121"/>
    <n v="1239.0254449405484"/>
    <n v="796139.2277151593"/>
    <x v="4285"/>
    <x v="4021"/>
    <m/>
  </r>
  <r>
    <x v="25"/>
    <x v="5"/>
    <s v="High End"/>
    <x v="1"/>
    <x v="21"/>
    <n v="1107.7056798657793"/>
    <x v="4286"/>
    <n v="4069738.3581602206"/>
    <n v="6038.4871543553445"/>
    <n v="6688866.5186759615"/>
    <n v="2364.4621564395165"/>
    <n v="2619128.160515741"/>
    <x v="4286"/>
    <x v="4022"/>
    <m/>
  </r>
  <r>
    <x v="25"/>
    <x v="5"/>
    <s v="High End"/>
    <x v="1"/>
    <x v="1"/>
    <n v="529.69506859539706"/>
    <x v="4287"/>
    <n v="778783.06671811279"/>
    <n v="2787.3008894551522"/>
    <n v="1476419.5358359581"/>
    <n v="1317.0529810061887"/>
    <n v="697636.46911784529"/>
    <x v="4287"/>
    <x v="4023"/>
    <m/>
  </r>
  <r>
    <x v="25"/>
    <x v="5"/>
    <s v="High End"/>
    <x v="1"/>
    <x v="30"/>
    <n v="1067.9687730801029"/>
    <x v="4288"/>
    <n v="2537766.2897591381"/>
    <n v="4788.686174432858"/>
    <n v="5114167.2983747106"/>
    <n v="2412.4310312791608"/>
    <n v="2576401.0086155725"/>
    <x v="4288"/>
    <x v="4024"/>
    <m/>
  </r>
  <r>
    <x v="25"/>
    <x v="5"/>
    <s v="High End"/>
    <x v="1"/>
    <x v="5"/>
    <n v="467.01970700350057"/>
    <x v="4289"/>
    <n v="597617.82154527493"/>
    <n v="2690.9486410899581"/>
    <n v="1256726.0459233003"/>
    <n v="1411.3070915294049"/>
    <n v="659108.22437802539"/>
    <x v="4289"/>
    <x v="4025"/>
    <m/>
  </r>
  <r>
    <x v="25"/>
    <x v="5"/>
    <s v="High End"/>
    <x v="1"/>
    <x v="153"/>
    <n v="1241.8707714996549"/>
    <x v="4290"/>
    <n v="3704372.9317992851"/>
    <n v="6644.0218107185119"/>
    <n v="8251016.4919375321"/>
    <n v="3661.1245424898952"/>
    <n v="4546643.560138247"/>
    <x v="4290"/>
    <x v="4026"/>
    <m/>
  </r>
  <r>
    <x v="25"/>
    <x v="5"/>
    <s v="High End"/>
    <x v="1"/>
    <x v="141"/>
    <n v="872.79236315154708"/>
    <x v="4291"/>
    <n v="2074991.6099921169"/>
    <n v="5296.0576197301234"/>
    <n v="4622358.6453110119"/>
    <n v="2918.6403809958447"/>
    <n v="2547367.0353188952"/>
    <x v="4291"/>
    <x v="4027"/>
    <m/>
  </r>
  <r>
    <x v="25"/>
    <x v="5"/>
    <s v="High End"/>
    <x v="1"/>
    <x v="146"/>
    <n v="884.53128070999423"/>
    <x v="4292"/>
    <n v="2032601.3811436312"/>
    <n v="5199.7015808558808"/>
    <n v="4599298.6986242337"/>
    <n v="2901.7598059622833"/>
    <n v="2566697.3174806023"/>
    <x v="4292"/>
    <x v="4028"/>
    <m/>
  </r>
  <r>
    <x v="25"/>
    <x v="5"/>
    <s v="High End"/>
    <x v="1"/>
    <x v="7"/>
    <n v="1277.4928141954019"/>
    <x v="4293"/>
    <n v="3872025.8495529131"/>
    <n v="7038.5240036314635"/>
    <n v="8991663.8371810466"/>
    <n v="4007.566955163355"/>
    <n v="5119637.987628134"/>
    <x v="4293"/>
    <x v="4029"/>
    <m/>
  </r>
  <r>
    <x v="25"/>
    <x v="5"/>
    <s v="High End"/>
    <x v="1"/>
    <x v="81"/>
    <n v="780.08909219082932"/>
    <x v="4294"/>
    <n v="1708003.2625381532"/>
    <n v="5143.3075654812819"/>
    <n v="4012238.1296145176"/>
    <n v="2953.8098790806971"/>
    <n v="2304234.8670763643"/>
    <x v="4294"/>
    <x v="4030"/>
    <m/>
  </r>
  <r>
    <x v="25"/>
    <x v="5"/>
    <s v="High End"/>
    <x v="1"/>
    <x v="22"/>
    <n v="1237.2247516839163"/>
    <x v="4295"/>
    <n v="3204555.3251421908"/>
    <n v="6396.1818095681683"/>
    <n v="7913514.4510681601"/>
    <n v="3806.06605187689"/>
    <n v="4708959.1259259693"/>
    <x v="4295"/>
    <x v="4031"/>
    <m/>
  </r>
  <r>
    <x v="25"/>
    <x v="5"/>
    <s v="High End"/>
    <x v="1"/>
    <x v="146"/>
    <n v="626.94052883101631"/>
    <x v="4296"/>
    <n v="868643.76704196574"/>
    <n v="4318.7011470319912"/>
    <n v="2707568.7809833535"/>
    <n v="2933.1729715579545"/>
    <n v="1838925.0139413876"/>
    <x v="4296"/>
    <x v="4032"/>
    <m/>
  </r>
  <r>
    <x v="25"/>
    <x v="5"/>
    <s v="High End"/>
    <x v="1"/>
    <x v="153"/>
    <n v="430.60173618744477"/>
    <x v="4297"/>
    <n v="307838.03512334515"/>
    <n v="2246.2774171231013"/>
    <n v="967250.95577185648"/>
    <n v="1531.3754340309092"/>
    <n v="659412.92064851127"/>
    <x v="4297"/>
    <x v="4033"/>
    <m/>
  </r>
  <r>
    <x v="25"/>
    <x v="5"/>
    <s v="Low End"/>
    <x v="3"/>
    <x v="117"/>
    <n v="1151.2145610838982"/>
    <x v="4298"/>
    <n v="3744428.2487917594"/>
    <n v="6476.8574405548434"/>
    <n v="7456252.5956313238"/>
    <n v="3224.268066367043"/>
    <n v="3711824.3468395644"/>
    <x v="4298"/>
    <x v="4034"/>
    <m/>
  </r>
  <r>
    <x v="25"/>
    <x v="5"/>
    <s v="Low End"/>
    <x v="3"/>
    <x v="117"/>
    <n v="714.13788314291526"/>
    <x v="4299"/>
    <n v="1242990.7129765842"/>
    <n v="4277.2873414553678"/>
    <n v="3054572.9276209241"/>
    <n v="2536.7401133679964"/>
    <n v="1811582.2146443399"/>
    <x v="4299"/>
    <x v="4035"/>
    <m/>
  </r>
  <r>
    <x v="26"/>
    <x v="0"/>
    <s v="Low End"/>
    <x v="3"/>
    <x v="31"/>
    <n v="787.50044656071975"/>
    <x v="4300"/>
    <n v="1421953.4388556911"/>
    <n v="4670.5063661908362"/>
    <n v="3678025.8490399681"/>
    <n v="2864.852229655623"/>
    <n v="2256072.4101842772"/>
    <x v="4300"/>
    <x v="4036"/>
    <m/>
  </r>
  <r>
    <x v="26"/>
    <x v="0"/>
    <s v="Low End"/>
    <x v="3"/>
    <x v="154"/>
    <n v="831.97480693347802"/>
    <x v="4301"/>
    <n v="1495962.2088807591"/>
    <n v="5221.114791130266"/>
    <n v="4343835.9703281298"/>
    <n v="3423.0288437989648"/>
    <n v="2847873.761447371"/>
    <x v="4301"/>
    <x v="4037"/>
    <m/>
  </r>
  <r>
    <x v="26"/>
    <x v="0"/>
    <s v="Low End"/>
    <x v="3"/>
    <x v="49"/>
    <n v="822.90167415958103"/>
    <x v="4302"/>
    <n v="1238695.9355448335"/>
    <n v="4499.0455118386744"/>
    <n v="3702272.0838121944"/>
    <n v="2993.7673304448913"/>
    <n v="2463576.1482673609"/>
    <x v="4302"/>
    <x v="4038"/>
    <m/>
  </r>
  <r>
    <x v="26"/>
    <x v="0"/>
    <s v="Low End"/>
    <x v="3"/>
    <x v="43"/>
    <n v="602.96989751745616"/>
    <x v="4303"/>
    <n v="614234.95516069536"/>
    <n v="3198.9928740776891"/>
    <n v="1928896.4054416968"/>
    <n v="2180.3102537850018"/>
    <n v="1314661.4502810014"/>
    <x v="4303"/>
    <x v="4039"/>
    <m/>
  </r>
  <r>
    <x v="26"/>
    <x v="0"/>
    <s v="Low End"/>
    <x v="3"/>
    <x v="107"/>
    <n v="516.81752719130134"/>
    <x v="4304"/>
    <n v="505151.68198696629"/>
    <n v="3081.1998397928369"/>
    <n v="1592418.0819839679"/>
    <n v="2103.7723041357826"/>
    <n v="1087266.3999970015"/>
    <x v="4304"/>
    <x v="4040"/>
    <m/>
  </r>
  <r>
    <x v="26"/>
    <x v="0"/>
    <s v="High End"/>
    <x v="2"/>
    <x v="136"/>
    <n v="679.01333355135887"/>
    <x v="4305"/>
    <n v="1436347.9198860864"/>
    <n v="3751.4446430456492"/>
    <n v="2547280.9327078136"/>
    <n v="1636.0989658499825"/>
    <n v="1110933.0128217272"/>
    <x v="4305"/>
    <x v="4041"/>
    <m/>
  </r>
  <r>
    <x v="26"/>
    <x v="0"/>
    <s v="High End"/>
    <x v="2"/>
    <x v="81"/>
    <n v="775.52094337735912"/>
    <x v="4306"/>
    <n v="1835863.5689737385"/>
    <n v="4466.0889324350646"/>
    <n v="3463545.5020892238"/>
    <n v="2098.8239544208868"/>
    <n v="1627681.9331154854"/>
    <x v="4306"/>
    <x v="4042"/>
    <m/>
  </r>
  <r>
    <x v="26"/>
    <x v="0"/>
    <s v="High End"/>
    <x v="2"/>
    <x v="115"/>
    <n v="1258.7891138394018"/>
    <x v="4307"/>
    <n v="4530893.4505663235"/>
    <n v="7318.118348160815"/>
    <n v="9211967.7104532197"/>
    <n v="3718.7120609974659"/>
    <n v="4681074.2598868962"/>
    <x v="4307"/>
    <x v="4043"/>
    <m/>
  </r>
  <r>
    <x v="26"/>
    <x v="0"/>
    <s v="High End"/>
    <x v="2"/>
    <x v="37"/>
    <n v="1300.1903570917905"/>
    <x v="4308"/>
    <n v="4838055.4130949397"/>
    <n v="7709.0898565673324"/>
    <n v="10023284.293462981"/>
    <n v="3988.0536354431483"/>
    <n v="5185228.8803680409"/>
    <x v="4308"/>
    <x v="4044"/>
    <m/>
  </r>
  <r>
    <x v="26"/>
    <x v="0"/>
    <s v="High End"/>
    <x v="2"/>
    <x v="58"/>
    <n v="1268.6201154924997"/>
    <x v="4309"/>
    <n v="3104693.1087200595"/>
    <n v="5116.789531414418"/>
    <n v="6491262.1262937728"/>
    <n v="2669.4902407873219"/>
    <n v="3386569.0175737133"/>
    <x v="4309"/>
    <x v="4045"/>
    <m/>
  </r>
  <r>
    <x v="26"/>
    <x v="0"/>
    <s v="High End"/>
    <x v="2"/>
    <x v="34"/>
    <n v="1744.4500505456299"/>
    <x v="4310"/>
    <n v="6922477.0918682776"/>
    <n v="8610.18966095223"/>
    <n v="15020045.789255578"/>
    <n v="4641.9034439275219"/>
    <n v="8097568.6973873004"/>
    <x v="4310"/>
    <x v="4046"/>
    <m/>
  </r>
  <r>
    <x v="26"/>
    <x v="0"/>
    <s v="High End"/>
    <x v="2"/>
    <x v="25"/>
    <n v="1311.0657698710811"/>
    <x v="4311"/>
    <n v="4786039.4156145155"/>
    <n v="8415.9926465317694"/>
    <n v="11033919.878354531"/>
    <n v="4765.4973581946069"/>
    <n v="6247880.4627400152"/>
    <x v="4311"/>
    <x v="4047"/>
    <m/>
  </r>
  <r>
    <x v="26"/>
    <x v="0"/>
    <s v="High End"/>
    <x v="2"/>
    <x v="104"/>
    <n v="1131.5482934198913"/>
    <x v="4312"/>
    <n v="2320935.5832514623"/>
    <n v="5211.7274301341922"/>
    <n v="5897321.2793379808"/>
    <n v="3160.6125137421818"/>
    <n v="3576385.6960865185"/>
    <x v="4312"/>
    <x v="4048"/>
    <m/>
  </r>
  <r>
    <x v="26"/>
    <x v="0"/>
    <s v="High End"/>
    <x v="2"/>
    <x v="120"/>
    <n v="1150.2042296750426"/>
    <x v="4313"/>
    <n v="3033480.8956525433"/>
    <n v="7152.0761023918676"/>
    <n v="8226348.183928919"/>
    <n v="4514.7349960132487"/>
    <n v="5192867.2882763762"/>
    <x v="4313"/>
    <x v="4049"/>
    <m/>
  </r>
  <r>
    <x v="26"/>
    <x v="0"/>
    <s v="Low End"/>
    <x v="0"/>
    <x v="39"/>
    <n v="781.77706706257811"/>
    <x v="4314"/>
    <n v="2176501.6863153386"/>
    <n v="4511.1410693527678"/>
    <n v="3526706.6343041491"/>
    <n v="1727.0971545149355"/>
    <n v="1350204.9479888105"/>
    <x v="4314"/>
    <x v="4050"/>
    <m/>
  </r>
  <r>
    <x v="26"/>
    <x v="0"/>
    <s v="Low End"/>
    <x v="0"/>
    <x v="109"/>
    <n v="684.72046750601135"/>
    <x v="4315"/>
    <n v="1775985.9922756359"/>
    <n v="4174.4647634966004"/>
    <n v="2858341.4644487635"/>
    <n v="1580.7260386350654"/>
    <n v="1082355.4721731276"/>
    <x v="4315"/>
    <x v="4051"/>
    <m/>
  </r>
  <r>
    <x v="26"/>
    <x v="0"/>
    <s v="Low End"/>
    <x v="0"/>
    <x v="140"/>
    <n v="1127.6180447794391"/>
    <x v="4316"/>
    <n v="5388336.931485421"/>
    <n v="7775.7704330702245"/>
    <n v="8768099.0523924194"/>
    <n v="2997.257924839324"/>
    <n v="3379762.1209069984"/>
    <x v="4316"/>
    <x v="4052"/>
    <m/>
  </r>
  <r>
    <x v="26"/>
    <x v="0"/>
    <s v="Low End"/>
    <x v="0"/>
    <x v="1"/>
    <n v="1040.5841125316333"/>
    <x v="4317"/>
    <n v="2398881.3502843152"/>
    <n v="4076.6670937753288"/>
    <n v="4242115.0098631131"/>
    <n v="1771.345187170311"/>
    <n v="1843233.6595787979"/>
    <x v="4317"/>
    <x v="4053"/>
    <m/>
  </r>
  <r>
    <x v="26"/>
    <x v="0"/>
    <s v="Low End"/>
    <x v="0"/>
    <x v="39"/>
    <n v="794.60994161870053"/>
    <x v="4318"/>
    <n v="2069809.1529018441"/>
    <n v="4686.4108437673658"/>
    <n v="3723868.6469672318"/>
    <n v="2081.5992947381224"/>
    <n v="1654059.4940653876"/>
    <x v="4318"/>
    <x v="4054"/>
    <m/>
  </r>
  <r>
    <x v="26"/>
    <x v="0"/>
    <s v="Low End"/>
    <x v="0"/>
    <x v="118"/>
    <n v="1072.5744191792619"/>
    <x v="4319"/>
    <n v="2132582.0655944226"/>
    <n v="3902.7723244395697"/>
    <n v="4186013.7590746693"/>
    <n v="1914.4887820945241"/>
    <n v="2053431.6934802467"/>
    <x v="4319"/>
    <x v="4055"/>
    <m/>
  </r>
  <r>
    <x v="26"/>
    <x v="0"/>
    <s v="Low End"/>
    <x v="0"/>
    <x v="116"/>
    <n v="1586.3678091739669"/>
    <x v="4320"/>
    <n v="5343564.3814868731"/>
    <n v="6845.7907046401197"/>
    <n v="10859942.002183454"/>
    <n v="3477.3635652434209"/>
    <n v="5516377.620696581"/>
    <x v="4320"/>
    <x v="4056"/>
    <m/>
  </r>
  <r>
    <x v="26"/>
    <x v="0"/>
    <s v="Low End"/>
    <x v="0"/>
    <x v="158"/>
    <n v="814.20215286035204"/>
    <x v="4321"/>
    <n v="1954907.5785730395"/>
    <n v="4990.053336059249"/>
    <n v="4062912.1691074222"/>
    <n v="2589.0432531144847"/>
    <n v="2108004.5905343825"/>
    <x v="4321"/>
    <x v="4057"/>
    <m/>
  </r>
  <r>
    <x v="26"/>
    <x v="0"/>
    <s v="Low End"/>
    <x v="0"/>
    <x v="118"/>
    <n v="830.23873755669808"/>
    <x v="4322"/>
    <n v="2019793.0617627893"/>
    <n v="5264.995579721498"/>
    <n v="4371203.2833495727"/>
    <n v="2832.2097189860428"/>
    <n v="2351410.2215867834"/>
    <x v="4322"/>
    <x v="4058"/>
    <m/>
  </r>
  <r>
    <x v="26"/>
    <x v="0"/>
    <s v="Low End"/>
    <x v="0"/>
    <x v="158"/>
    <n v="598.46048871259904"/>
    <x v="4323"/>
    <n v="815194.85265829973"/>
    <n v="3050.966012491383"/>
    <n v="1825882.6108811228"/>
    <n v="1688.812841089981"/>
    <n v="1010687.758222823"/>
    <x v="4323"/>
    <x v="4059"/>
    <m/>
  </r>
  <r>
    <x v="26"/>
    <x v="0"/>
    <s v="Low End"/>
    <x v="0"/>
    <x v="126"/>
    <n v="1189.5412249820645"/>
    <x v="4324"/>
    <n v="2377868.815105848"/>
    <n v="4752.7860146788462"/>
    <n v="5653634.8979786988"/>
    <n v="2753.8062692381609"/>
    <n v="3275766.0828728508"/>
    <x v="4324"/>
    <x v="4060"/>
    <m/>
  </r>
  <r>
    <x v="26"/>
    <x v="0"/>
    <s v="Low End"/>
    <x v="0"/>
    <x v="61"/>
    <n v="572.86561909415104"/>
    <x v="4325"/>
    <n v="793377.65048424504"/>
    <n v="3756.5134506666127"/>
    <n v="2151977.4035516349"/>
    <n v="2371.5854255936811"/>
    <n v="1358599.7530673898"/>
    <x v="4325"/>
    <x v="4061"/>
    <m/>
  </r>
  <r>
    <x v="26"/>
    <x v="0"/>
    <s v="High End"/>
    <x v="1"/>
    <x v="21"/>
    <n v="1030.6280732420032"/>
    <x v="4326"/>
    <n v="4603105.9813875612"/>
    <n v="7014.7580957540949"/>
    <n v="7229606.6204857863"/>
    <n v="2548.4466290891469"/>
    <n v="2626500.6390982252"/>
    <x v="4326"/>
    <x v="4062"/>
    <m/>
  </r>
  <r>
    <x v="26"/>
    <x v="0"/>
    <s v="High End"/>
    <x v="1"/>
    <x v="7"/>
    <n v="1021.8177308790544"/>
    <x v="4327"/>
    <n v="3057108.3976211469"/>
    <n v="5896.3422596017235"/>
    <n v="6024987.068192509"/>
    <n v="2904.5088775452555"/>
    <n v="2967878.6705713621"/>
    <x v="4327"/>
    <x v="4063"/>
    <m/>
  </r>
  <r>
    <x v="26"/>
    <x v="0"/>
    <s v="High End"/>
    <x v="1"/>
    <x v="81"/>
    <n v="685.66741034632537"/>
    <x v="4328"/>
    <n v="1201957.5574377452"/>
    <n v="3514.0052314816671"/>
    <n v="2409438.8670134745"/>
    <n v="1761.0306270292758"/>
    <n v="1207481.3095757293"/>
    <x v="4328"/>
    <x v="4064"/>
    <m/>
  </r>
  <r>
    <x v="26"/>
    <x v="1"/>
    <s v="High End"/>
    <x v="1"/>
    <x v="22"/>
    <n v="1518.2297941508677"/>
    <x v="4329"/>
    <n v="4919067.2786411233"/>
    <n v="6858.4110065259729"/>
    <n v="10412643.930639973"/>
    <n v="3618.4091981091428"/>
    <n v="5493576.6519988496"/>
    <x v="4329"/>
    <x v="4065"/>
    <m/>
  </r>
  <r>
    <x v="26"/>
    <x v="1"/>
    <s v="High End"/>
    <x v="1"/>
    <x v="29"/>
    <n v="995.99395231575181"/>
    <x v="4330"/>
    <n v="2849098.3747106153"/>
    <n v="6306.4002262115819"/>
    <n v="6281136.486189425"/>
    <n v="3445.8423201256333"/>
    <n v="3432038.1114788097"/>
    <x v="4330"/>
    <x v="4066"/>
    <m/>
  </r>
  <r>
    <x v="26"/>
    <x v="1"/>
    <s v="High End"/>
    <x v="1"/>
    <x v="153"/>
    <n v="1044.8326496447346"/>
    <x v="4331"/>
    <n v="2923885.6429253714"/>
    <n v="6218.2948124404156"/>
    <n v="6497077.4451542273"/>
    <n v="3419.8699700318684"/>
    <n v="3573191.8022288559"/>
    <x v="4331"/>
    <x v="4067"/>
    <m/>
  </r>
  <r>
    <x v="26"/>
    <x v="1"/>
    <s v="High End"/>
    <x v="1"/>
    <x v="30"/>
    <n v="1517.7576387792681"/>
    <x v="4332"/>
    <n v="3996051.1583586931"/>
    <n v="6052.8103896008079"/>
    <n v="9186699.2048991434"/>
    <n v="3419.9452626147131"/>
    <n v="5190648.0465404503"/>
    <x v="4332"/>
    <x v="4068"/>
    <m/>
  </r>
  <r>
    <x v="26"/>
    <x v="1"/>
    <s v="High End"/>
    <x v="1"/>
    <x v="141"/>
    <n v="769.70767659374383"/>
    <x v="4333"/>
    <n v="1608309.476657622"/>
    <n v="5019.6488721419973"/>
    <n v="3863662.2706928235"/>
    <n v="2930.1420040605749"/>
    <n v="2255352.7940352014"/>
    <x v="4333"/>
    <x v="4069"/>
    <m/>
  </r>
  <r>
    <x v="26"/>
    <x v="1"/>
    <s v="High End"/>
    <x v="1"/>
    <x v="146"/>
    <n v="910.82956691366996"/>
    <x v="4334"/>
    <n v="1965563.6002548293"/>
    <n v="5189.2015195492149"/>
    <n v="4726478.1726787696"/>
    <n v="3031.2087713393526"/>
    <n v="2760914.5724239405"/>
    <x v="4334"/>
    <x v="4070"/>
    <m/>
  </r>
  <r>
    <x v="26"/>
    <x v="1"/>
    <s v="High End"/>
    <x v="1"/>
    <x v="5"/>
    <n v="690.64329482199685"/>
    <x v="4335"/>
    <n v="1342305.7946772974"/>
    <n v="4711.273554376201"/>
    <n v="3253809.4904021197"/>
    <n v="2767.7148392752933"/>
    <n v="1911503.6957248223"/>
    <x v="4335"/>
    <x v="4071"/>
    <m/>
  </r>
  <r>
    <x v="26"/>
    <x v="1"/>
    <s v="High End"/>
    <x v="1"/>
    <x v="1"/>
    <n v="607.60464835249138"/>
    <x v="4336"/>
    <n v="809934.39748638473"/>
    <n v="3479.4794187602442"/>
    <n v="2114147.8686855491"/>
    <n v="2146.4836958300352"/>
    <n v="1304213.4711991644"/>
    <x v="4336"/>
    <x v="4072"/>
    <m/>
  </r>
  <r>
    <x v="26"/>
    <x v="1"/>
    <s v="High End"/>
    <x v="1"/>
    <x v="146"/>
    <n v="464.33588835769456"/>
    <x v="4337"/>
    <n v="414590.82060812565"/>
    <n v="2772.2998485521407"/>
    <n v="1287278.3129713603"/>
    <n v="1879.4314939769899"/>
    <n v="872687.49236323463"/>
    <x v="4337"/>
    <x v="4073"/>
    <m/>
  </r>
  <r>
    <x v="26"/>
    <x v="1"/>
    <s v="High End"/>
    <x v="1"/>
    <x v="153"/>
    <n v="656.42014243164192"/>
    <x v="4338"/>
    <n v="801096.39621511579"/>
    <n v="3901.1829087759425"/>
    <n v="2560815.0406305911"/>
    <n v="2680.780997817611"/>
    <n v="1759718.6444154754"/>
    <x v="4338"/>
    <x v="4074"/>
    <m/>
  </r>
  <r>
    <x v="26"/>
    <x v="1"/>
    <s v="Low End"/>
    <x v="3"/>
    <x v="117"/>
    <n v="1155.738463577055"/>
    <x v="4339"/>
    <n v="4962731.5798647394"/>
    <n v="7644.9559388429525"/>
    <n v="8835569.6308726352"/>
    <n v="3350.9640572325625"/>
    <n v="3872838.0510078957"/>
    <x v="4339"/>
    <x v="4075"/>
    <m/>
  </r>
  <r>
    <x v="26"/>
    <x v="1"/>
    <s v="Low End"/>
    <x v="3"/>
    <x v="117"/>
    <n v="654.50014804959665"/>
    <x v="4340"/>
    <n v="1121444.3249285"/>
    <n v="3337.7844930895849"/>
    <n v="2184580.4448847813"/>
    <n v="1624.348173372329"/>
    <n v="1063136.1199562813"/>
    <x v="4340"/>
    <x v="4076"/>
    <m/>
  </r>
  <r>
    <x v="26"/>
    <x v="1"/>
    <s v="Low End"/>
    <x v="3"/>
    <x v="31"/>
    <n v="747.93109498484853"/>
    <x v="4341"/>
    <n v="1414831.1252347357"/>
    <n v="4789.2012719058566"/>
    <n v="3581992.5513993767"/>
    <n v="2897.541552552435"/>
    <n v="2167161.426164641"/>
    <x v="4341"/>
    <x v="4077"/>
    <m/>
  </r>
  <r>
    <x v="26"/>
    <x v="1"/>
    <s v="Low End"/>
    <x v="3"/>
    <x v="107"/>
    <n v="575.6463872276089"/>
    <x v="4342"/>
    <n v="648612.52142272447"/>
    <n v="3143.3654181724496"/>
    <n v="1809466.9467071728"/>
    <n v="2016.6102854832125"/>
    <n v="1160854.4252844483"/>
    <x v="4342"/>
    <x v="4078"/>
    <m/>
  </r>
  <r>
    <x v="26"/>
    <x v="1"/>
    <s v="Low End"/>
    <x v="3"/>
    <x v="154"/>
    <n v="790.81699568023453"/>
    <x v="4343"/>
    <n v="1491547.0196123016"/>
    <n v="5273.9889485290723"/>
    <n v="4170760.0955265202"/>
    <n v="3387.9052809299428"/>
    <n v="2679213.0759142186"/>
    <x v="4343"/>
    <x v="4079"/>
    <m/>
  </r>
  <r>
    <x v="26"/>
    <x v="1"/>
    <s v="Low End"/>
    <x v="3"/>
    <x v="49"/>
    <n v="765.66654072335587"/>
    <x v="4344"/>
    <n v="1241593.1490141654"/>
    <n v="4600.5437936630415"/>
    <n v="3522482.451940285"/>
    <n v="2978.9590919975062"/>
    <n v="2280889.3029261194"/>
    <x v="4344"/>
    <x v="4080"/>
    <m/>
  </r>
  <r>
    <x v="26"/>
    <x v="1"/>
    <s v="Low End"/>
    <x v="3"/>
    <x v="43"/>
    <n v="775.7863455954714"/>
    <x v="4345"/>
    <n v="1215552.9092186943"/>
    <n v="4677.6748532143965"/>
    <n v="3628876.2802590299"/>
    <n v="3110.8092901376572"/>
    <n v="2413323.3710403359"/>
    <x v="4345"/>
    <x v="4081"/>
    <m/>
  </r>
  <r>
    <x v="26"/>
    <x v="1"/>
    <s v="High End"/>
    <x v="2"/>
    <x v="136"/>
    <n v="632.26075101967535"/>
    <x v="4346"/>
    <n v="1205363.1478129134"/>
    <n v="3447.0419348714631"/>
    <n v="2179429.3225381463"/>
    <n v="1540.6083220480036"/>
    <n v="974066.17472523288"/>
    <x v="4346"/>
    <x v="4082"/>
    <m/>
  </r>
  <r>
    <x v="26"/>
    <x v="1"/>
    <s v="High End"/>
    <x v="2"/>
    <x v="81"/>
    <n v="781.64526673699118"/>
    <x v="4347"/>
    <n v="2159783.4234704534"/>
    <n v="5032.3138840267375"/>
    <n v="3933484.3281843434"/>
    <n v="2269.1890812801489"/>
    <n v="1773700.90471389"/>
    <x v="4347"/>
    <x v="4083"/>
    <m/>
  </r>
  <r>
    <x v="26"/>
    <x v="1"/>
    <s v="High End"/>
    <x v="2"/>
    <x v="115"/>
    <n v="1535.6351299196253"/>
    <x v="4348"/>
    <n v="3944957.7621114338"/>
    <n v="4820.5434900758364"/>
    <n v="7402595.9286658112"/>
    <n v="2251.6013727397271"/>
    <n v="3457638.1665543774"/>
    <x v="4348"/>
    <x v="4084"/>
    <m/>
  </r>
  <r>
    <x v="26"/>
    <x v="1"/>
    <s v="High End"/>
    <x v="2"/>
    <x v="34"/>
    <n v="1633.3205603854926"/>
    <x v="4349"/>
    <n v="6383030.720789141"/>
    <n v="7835.4850782613776"/>
    <n v="12797858.878918039"/>
    <n v="3927.4765246418524"/>
    <n v="6414828.1581288977"/>
    <x v="4349"/>
    <x v="4085"/>
    <m/>
  </r>
  <r>
    <x v="26"/>
    <x v="1"/>
    <s v="High End"/>
    <x v="2"/>
    <x v="58"/>
    <n v="1589.2342457040018"/>
    <x v="4350"/>
    <n v="5382871.838914278"/>
    <n v="7431.5147259573932"/>
    <n v="11810417.699945079"/>
    <n v="4044.4294970396363"/>
    <n v="6427545.8610308012"/>
    <x v="4350"/>
    <x v="4086"/>
    <m/>
  </r>
  <r>
    <x v="26"/>
    <x v="1"/>
    <s v="High End"/>
    <x v="2"/>
    <x v="25"/>
    <n v="1373.163389799477"/>
    <x v="4351"/>
    <n v="4894101.7740779752"/>
    <n v="8339.142464775714"/>
    <n v="11451005.134952186"/>
    <n v="4775.0350829202598"/>
    <n v="6556903.3608742105"/>
    <x v="4351"/>
    <x v="4087"/>
    <m/>
  </r>
  <r>
    <x v="26"/>
    <x v="1"/>
    <s v="High End"/>
    <x v="2"/>
    <x v="104"/>
    <n v="1190.8851040044651"/>
    <x v="4352"/>
    <n v="3346506.5948231216"/>
    <n v="6833.6836718026261"/>
    <n v="8138132.0902282856"/>
    <n v="4023.5833660970857"/>
    <n v="4791625.4954051636"/>
    <x v="4352"/>
    <x v="4088"/>
    <m/>
  </r>
  <r>
    <x v="26"/>
    <x v="1"/>
    <s v="High End"/>
    <x v="2"/>
    <x v="37"/>
    <n v="1452.9051128177944"/>
    <x v="4353"/>
    <n v="4882745.1702486873"/>
    <n v="8258.0662855281244"/>
    <n v="11998186.728232063"/>
    <n v="4897.3890278240824"/>
    <n v="7115441.5579833761"/>
    <x v="4353"/>
    <x v="4089"/>
    <m/>
  </r>
  <r>
    <x v="26"/>
    <x v="1"/>
    <s v="High End"/>
    <x v="2"/>
    <x v="120"/>
    <n v="1141.1643767034084"/>
    <x v="4354"/>
    <n v="3206585.8628825429"/>
    <n v="7595.4435601891601"/>
    <n v="8667649.6161491796"/>
    <n v="4785.518953056122"/>
    <n v="5461063.7532666363"/>
    <x v="4354"/>
    <x v="4090"/>
    <m/>
  </r>
  <r>
    <x v="26"/>
    <x v="1"/>
    <s v="Low End"/>
    <x v="0"/>
    <x v="1"/>
    <n v="760.31385237465713"/>
    <x v="4355"/>
    <n v="2188155.5864009443"/>
    <n v="4643.903422415704"/>
    <n v="3530824.1011527386"/>
    <n v="1765.9398293984682"/>
    <n v="1342668.5147517943"/>
    <x v="4355"/>
    <x v="4091"/>
    <m/>
  </r>
  <r>
    <x v="26"/>
    <x v="1"/>
    <s v="Low End"/>
    <x v="0"/>
    <x v="118"/>
    <n v="962.74476107432019"/>
    <x v="4356"/>
    <n v="3126360.3501077672"/>
    <n v="5528.2783322102778"/>
    <n v="5322321.0020961249"/>
    <n v="2280.9375244357611"/>
    <n v="2195960.6519883578"/>
    <x v="4356"/>
    <x v="4092"/>
    <m/>
  </r>
  <r>
    <x v="26"/>
    <x v="1"/>
    <s v="Low End"/>
    <x v="0"/>
    <x v="118"/>
    <n v="799.0677273864319"/>
    <x v="4357"/>
    <n v="2064522.6035947888"/>
    <n v="4467.7581128271913"/>
    <n v="3570041.3217291175"/>
    <n v="1884.0940092256469"/>
    <n v="1505518.7181343287"/>
    <x v="4357"/>
    <x v="4093"/>
    <m/>
  </r>
  <r>
    <x v="26"/>
    <x v="1"/>
    <s v="Low End"/>
    <x v="0"/>
    <x v="158"/>
    <n v="728.55519438706563"/>
    <x v="4358"/>
    <n v="1603144.9380735636"/>
    <n v="3840.5352809976748"/>
    <n v="2798041.9281976447"/>
    <n v="1640.0912371908203"/>
    <n v="1194896.990124081"/>
    <x v="4358"/>
    <x v="4094"/>
    <m/>
  </r>
  <r>
    <x v="26"/>
    <x v="1"/>
    <s v="Low End"/>
    <x v="0"/>
    <x v="126"/>
    <n v="1265.8739046405904"/>
    <x v="4359"/>
    <n v="5525780.0386352688"/>
    <n v="7651.8236619349645"/>
    <n v="9686243.8965548743"/>
    <n v="3286.6337181512981"/>
    <n v="4160463.8579196054"/>
    <x v="4359"/>
    <x v="4095"/>
    <m/>
  </r>
  <r>
    <x v="26"/>
    <x v="1"/>
    <s v="Low End"/>
    <x v="0"/>
    <x v="140"/>
    <n v="1300.2786535144041"/>
    <x v="4360"/>
    <n v="3852332.857297672"/>
    <n v="5316.4898631377055"/>
    <n v="6912918.2806636747"/>
    <n v="2353.7919468983255"/>
    <n v="3060585.4233660027"/>
    <x v="4360"/>
    <x v="4096"/>
    <m/>
  </r>
  <r>
    <x v="26"/>
    <x v="1"/>
    <s v="Low End"/>
    <x v="0"/>
    <x v="39"/>
    <n v="928.36915464105778"/>
    <x v="4361"/>
    <n v="3058215.6012451164"/>
    <n v="6057.3216607275881"/>
    <n v="5623430.5895586396"/>
    <n v="2763.1411227846434"/>
    <n v="2565214.9883135231"/>
    <x v="4361"/>
    <x v="4097"/>
    <m/>
  </r>
  <r>
    <x v="26"/>
    <x v="2"/>
    <s v="Low End"/>
    <x v="0"/>
    <x v="39"/>
    <n v="1075.2576557485277"/>
    <x v="4362"/>
    <n v="3642778.4175884947"/>
    <n v="6860.6159546073804"/>
    <n v="7376929.8283420792"/>
    <n v="3472.7968601665989"/>
    <n v="3734151.4107535845"/>
    <x v="4362"/>
    <x v="4098"/>
    <m/>
  </r>
  <r>
    <x v="26"/>
    <x v="2"/>
    <s v="Low End"/>
    <x v="0"/>
    <x v="116"/>
    <n v="1086.6153975368088"/>
    <x v="4363"/>
    <n v="3433599.0250382749"/>
    <n v="6484.5088255016926"/>
    <n v="7046167.1352534667"/>
    <n v="3324.6060366936936"/>
    <n v="3612568.1102151917"/>
    <x v="4363"/>
    <x v="4099"/>
    <m/>
  </r>
  <r>
    <x v="26"/>
    <x v="2"/>
    <s v="Low End"/>
    <x v="0"/>
    <x v="158"/>
    <n v="724.6510763339777"/>
    <x v="4364"/>
    <n v="1649911.9687049019"/>
    <n v="4721.1279172043596"/>
    <n v="3421170.4267125297"/>
    <n v="2444.2914884891288"/>
    <n v="1771258.4580076279"/>
    <x v="4364"/>
    <x v="4100"/>
    <m/>
  </r>
  <r>
    <x v="26"/>
    <x v="2"/>
    <s v="Low End"/>
    <x v="0"/>
    <x v="109"/>
    <n v="807.22909598248441"/>
    <x v="4365"/>
    <n v="1614120.5865382664"/>
    <n v="4396.7367365022847"/>
    <n v="3549173.8210797179"/>
    <n v="2397.1549640270141"/>
    <n v="1935053.2345414516"/>
    <x v="4365"/>
    <x v="4101"/>
    <m/>
  </r>
  <r>
    <x v="26"/>
    <x v="2"/>
    <s v="Low End"/>
    <x v="0"/>
    <x v="61"/>
    <n v="846.59913232845304"/>
    <x v="4366"/>
    <n v="1637059.7675925323"/>
    <n v="5100.2385929139946"/>
    <n v="4317857.5674290778"/>
    <n v="3166.5491936701901"/>
    <n v="2680797.7998365453"/>
    <x v="4366"/>
    <x v="4102"/>
    <m/>
  </r>
  <r>
    <x v="26"/>
    <x v="2"/>
    <s v="High End"/>
    <x v="1"/>
    <x v="81"/>
    <n v="566.58060399789679"/>
    <x v="4367"/>
    <n v="1214607.2512234992"/>
    <n v="3363.3543810273186"/>
    <n v="1905611.3566614306"/>
    <n v="1219.6042373531309"/>
    <n v="691004.10543793137"/>
    <x v="4367"/>
    <x v="4103"/>
    <m/>
  </r>
  <r>
    <x v="26"/>
    <x v="2"/>
    <s v="High End"/>
    <x v="1"/>
    <x v="22"/>
    <n v="909.14509213181657"/>
    <x v="4368"/>
    <n v="2673293.9840090731"/>
    <n v="5006.5475850307785"/>
    <n v="4551678.1654551309"/>
    <n v="2066.0994572841091"/>
    <n v="1878384.1814460577"/>
    <x v="4368"/>
    <x v="4104"/>
    <m/>
  </r>
  <r>
    <x v="26"/>
    <x v="2"/>
    <s v="High End"/>
    <x v="1"/>
    <x v="21"/>
    <n v="1301.0943163674892"/>
    <x v="4369"/>
    <n v="6071744.6436593188"/>
    <n v="8140.8724083700199"/>
    <n v="10592042.820803147"/>
    <n v="3474.2279020663145"/>
    <n v="4520298.177143828"/>
    <x v="4369"/>
    <x v="4105"/>
    <m/>
  </r>
  <r>
    <x v="26"/>
    <x v="2"/>
    <s v="High End"/>
    <x v="1"/>
    <x v="141"/>
    <n v="775.91004642411372"/>
    <x v="4370"/>
    <n v="2048881.6450509417"/>
    <n v="4766.6348098108692"/>
    <n v="3698479.8365671481"/>
    <n v="2126.0173123400095"/>
    <n v="1649598.1915162064"/>
    <x v="4370"/>
    <x v="4106"/>
    <m/>
  </r>
  <r>
    <x v="26"/>
    <x v="2"/>
    <s v="High End"/>
    <x v="1"/>
    <x v="146"/>
    <n v="678.65667479997592"/>
    <x v="4371"/>
    <n v="1256641.0977659055"/>
    <n v="3640.1086020957187"/>
    <n v="2470383.9998090691"/>
    <n v="1788.4490746383601"/>
    <n v="1213742.9020431635"/>
    <x v="4371"/>
    <x v="4107"/>
    <m/>
  </r>
  <r>
    <x v="26"/>
    <x v="2"/>
    <s v="High End"/>
    <x v="1"/>
    <x v="29"/>
    <n v="877.00361626386484"/>
    <x v="4372"/>
    <n v="2400979.2604917795"/>
    <n v="5860.763478881875"/>
    <n v="5139910.7650465937"/>
    <n v="3123.0561126109988"/>
    <n v="2738931.5045548142"/>
    <x v="4372"/>
    <x v="4108"/>
    <m/>
  </r>
  <r>
    <x v="26"/>
    <x v="2"/>
    <s v="High End"/>
    <x v="1"/>
    <x v="1"/>
    <n v="639.21057452225159"/>
    <x v="4373"/>
    <n v="1156218.2823505355"/>
    <n v="4096.1852442100881"/>
    <n v="2618324.9233010998"/>
    <n v="2287.3630368886625"/>
    <n v="1462106.6409505643"/>
    <x v="4373"/>
    <x v="4109"/>
    <m/>
  </r>
  <r>
    <x v="26"/>
    <x v="2"/>
    <s v="High End"/>
    <x v="1"/>
    <x v="5"/>
    <n v="584.34903408885509"/>
    <x v="4374"/>
    <n v="784981.92552629136"/>
    <n v="3091.3033947636095"/>
    <n v="1806400.1528057139"/>
    <n v="1747.9591266409238"/>
    <n v="1021418.2272794226"/>
    <x v="4374"/>
    <x v="4110"/>
    <m/>
  </r>
  <r>
    <x v="26"/>
    <x v="2"/>
    <s v="High End"/>
    <x v="1"/>
    <x v="153"/>
    <n v="1301.8489973728711"/>
    <x v="4375"/>
    <n v="3385548.7167549976"/>
    <n v="6102.1435694327593"/>
    <n v="7944069.4876913503"/>
    <n v="3501.574130437124"/>
    <n v="4558520.7709363531"/>
    <x v="4375"/>
    <x v="4111"/>
    <m/>
  </r>
  <r>
    <x v="26"/>
    <x v="2"/>
    <s v="High End"/>
    <x v="1"/>
    <x v="30"/>
    <n v="1142.2005562900442"/>
    <x v="4376"/>
    <n v="3428971.3313431428"/>
    <n v="7208.1692567291902"/>
    <n v="8233174.9348688759"/>
    <n v="4206.0946101533673"/>
    <n v="4804203.6035257336"/>
    <x v="4376"/>
    <x v="4112"/>
    <m/>
  </r>
  <r>
    <x v="26"/>
    <x v="2"/>
    <s v="High End"/>
    <x v="1"/>
    <x v="7"/>
    <n v="1406.301726934553"/>
    <x v="4377"/>
    <n v="4848046.5473600999"/>
    <n v="8376.0009500436445"/>
    <n v="11779184.600851834"/>
    <n v="4928.6279898128141"/>
    <n v="6931138.053491734"/>
    <x v="4377"/>
    <x v="4113"/>
    <m/>
  </r>
  <r>
    <x v="26"/>
    <x v="2"/>
    <s v="High End"/>
    <x v="1"/>
    <x v="146"/>
    <n v="445.83366248685422"/>
    <x v="4378"/>
    <n v="386360.43966519856"/>
    <n v="2686.9843759520982"/>
    <n v="1197948.0853756783"/>
    <n v="1820.3821604305399"/>
    <n v="811587.6457104797"/>
    <x v="4378"/>
    <x v="4114"/>
    <m/>
  </r>
  <r>
    <x v="26"/>
    <x v="2"/>
    <s v="High End"/>
    <x v="1"/>
    <x v="153"/>
    <n v="552.79253017577923"/>
    <x v="4379"/>
    <n v="505297.00700229272"/>
    <n v="2912.9060369841859"/>
    <n v="1610232.6983487902"/>
    <n v="1998.8252934516777"/>
    <n v="1104935.6913464975"/>
    <x v="4379"/>
    <x v="4115"/>
    <m/>
  </r>
  <r>
    <x v="26"/>
    <x v="2"/>
    <s v="Low End"/>
    <x v="3"/>
    <x v="117"/>
    <n v="1146.8903306092354"/>
    <x v="4380"/>
    <n v="4385362.4878489003"/>
    <n v="6550.1366042756135"/>
    <n v="7512288.3356133131"/>
    <n v="2726.438408547197"/>
    <n v="3126925.8477644129"/>
    <x v="4380"/>
    <x v="4116"/>
    <m/>
  </r>
  <r>
    <x v="26"/>
    <x v="2"/>
    <s v="Low End"/>
    <x v="3"/>
    <x v="31"/>
    <n v="679.96456097467956"/>
    <x v="4381"/>
    <n v="1225446.7870051027"/>
    <n v="4045.6822344623806"/>
    <n v="2750920.5443992731"/>
    <n v="2243.460681550102"/>
    <n v="1525473.7573941704"/>
    <x v="4381"/>
    <x v="4117"/>
    <m/>
  </r>
  <r>
    <x v="26"/>
    <x v="2"/>
    <s v="Low End"/>
    <x v="3"/>
    <x v="117"/>
    <n v="852.24728828284617"/>
    <x v="4382"/>
    <n v="1791465.2131315756"/>
    <n v="5205.5998844513015"/>
    <n v="4436458.3854091186"/>
    <n v="3103.5512915586019"/>
    <n v="2644993.1722775428"/>
    <x v="4382"/>
    <x v="4118"/>
    <m/>
  </r>
  <r>
    <x v="26"/>
    <x v="2"/>
    <s v="Low End"/>
    <x v="3"/>
    <x v="154"/>
    <n v="507.21324645291662"/>
    <x v="4383"/>
    <n v="556426.91332915425"/>
    <n v="2963.7994667025755"/>
    <n v="1503278.3493416363"/>
    <n v="1866.7719004463656"/>
    <n v="946851.43601248204"/>
    <x v="4383"/>
    <x v="4119"/>
    <m/>
  </r>
  <r>
    <x v="26"/>
    <x v="2"/>
    <s v="Low End"/>
    <x v="3"/>
    <x v="43"/>
    <n v="507.74922254504577"/>
    <x v="4384"/>
    <n v="516525.54839769838"/>
    <n v="2850.1231500000185"/>
    <n v="1447147.8135701462"/>
    <n v="1832.8383852717495"/>
    <n v="930622.26517244778"/>
    <x v="4384"/>
    <x v="4120"/>
    <m/>
  </r>
  <r>
    <x v="26"/>
    <x v="2"/>
    <s v="Low End"/>
    <x v="3"/>
    <x v="107"/>
    <n v="796.01174692423524"/>
    <x v="4385"/>
    <n v="1162424.9969056011"/>
    <n v="4233.6777796222968"/>
    <n v="3370057.245271462"/>
    <n v="2773.3664193978084"/>
    <n v="2207632.2483658609"/>
    <x v="4385"/>
    <x v="4121"/>
    <m/>
  </r>
  <r>
    <x v="26"/>
    <x v="2"/>
    <s v="Low End"/>
    <x v="3"/>
    <x v="49"/>
    <n v="844.77334950335432"/>
    <x v="4386"/>
    <n v="1270660.371512789"/>
    <n v="4517.988977074132"/>
    <n v="3816676.6811821479"/>
    <n v="3013.8454428826053"/>
    <n v="2546016.3096693587"/>
    <x v="4386"/>
    <x v="4122"/>
    <m/>
  </r>
  <r>
    <x v="26"/>
    <x v="2"/>
    <s v="High End"/>
    <x v="2"/>
    <x v="136"/>
    <n v="618.14205087049027"/>
    <x v="4387"/>
    <n v="1358122.0827409662"/>
    <n v="3709.3073699118072"/>
    <n v="2292878.864946309"/>
    <n v="1512.203838727658"/>
    <n v="934756.78220534278"/>
    <x v="4387"/>
    <x v="4123"/>
    <m/>
  </r>
  <r>
    <x v="26"/>
    <x v="2"/>
    <s v="High End"/>
    <x v="2"/>
    <x v="58"/>
    <n v="1512.0434443576175"/>
    <x v="4388"/>
    <n v="4524080.7364561763"/>
    <n v="5709.6735498415628"/>
    <n v="8633274.4604600221"/>
    <n v="2717.6426307972993"/>
    <n v="4109193.7240038458"/>
    <x v="4388"/>
    <x v="4124"/>
    <m/>
  </r>
  <r>
    <x v="26"/>
    <x v="2"/>
    <s v="High End"/>
    <x v="2"/>
    <x v="37"/>
    <n v="1021.9132403985345"/>
    <x v="4389"/>
    <n v="3231438.5136944605"/>
    <n v="6146.4439667912147"/>
    <n v="6281132.4710316332"/>
    <n v="2984.2983110267037"/>
    <n v="3049693.9573371727"/>
    <x v="4389"/>
    <x v="4125"/>
    <m/>
  </r>
  <r>
    <x v="26"/>
    <x v="3"/>
    <s v="High End"/>
    <x v="2"/>
    <x v="34"/>
    <n v="1816.3125553172622"/>
    <x v="4390"/>
    <n v="6489190.5631045308"/>
    <n v="7250.1120642642527"/>
    <n v="13168469.569780316"/>
    <n v="3677.3841523707847"/>
    <n v="6679279.0066757854"/>
    <x v="4390"/>
    <x v="4126"/>
    <m/>
  </r>
  <r>
    <x v="26"/>
    <x v="3"/>
    <s v="High End"/>
    <x v="2"/>
    <x v="25"/>
    <n v="1153.1795296218156"/>
    <x v="4391"/>
    <n v="3839692.2116008052"/>
    <n v="7256.8021995005183"/>
    <n v="8368395.7469785651"/>
    <n v="3927.1452701410199"/>
    <n v="4528703.5353777595"/>
    <x v="4391"/>
    <x v="4127"/>
    <m/>
  </r>
  <r>
    <x v="26"/>
    <x v="3"/>
    <s v="High End"/>
    <x v="2"/>
    <x v="115"/>
    <n v="1058.7249020128004"/>
    <x v="4392"/>
    <n v="2840770.9045804138"/>
    <n v="5935.1558079637789"/>
    <n v="6283697.2512171548"/>
    <n v="3251.9555741923173"/>
    <n v="3442926.346636741"/>
    <x v="4392"/>
    <x v="4128"/>
    <m/>
  </r>
  <r>
    <x v="26"/>
    <x v="3"/>
    <s v="High End"/>
    <x v="2"/>
    <x v="120"/>
    <n v="860.45063910555234"/>
    <x v="4393"/>
    <n v="1886044.6408276707"/>
    <n v="4954.319209387224"/>
    <n v="4262947.1300501516"/>
    <n v="2762.3926128909575"/>
    <n v="2376902.4892224809"/>
    <x v="4393"/>
    <x v="4129"/>
    <m/>
  </r>
  <r>
    <x v="26"/>
    <x v="3"/>
    <s v="High End"/>
    <x v="2"/>
    <x v="81"/>
    <n v="951.33001342194405"/>
    <x v="4394"/>
    <n v="2408579.4129624115"/>
    <n v="5944.502154367914"/>
    <n v="5655183.3143016025"/>
    <n v="3412.699962719691"/>
    <n v="3246603.901339191"/>
    <x v="4394"/>
    <x v="4130"/>
    <m/>
  </r>
  <r>
    <x v="26"/>
    <x v="3"/>
    <s v="High End"/>
    <x v="2"/>
    <x v="104"/>
    <n v="1262.3616973860414"/>
    <x v="4395"/>
    <n v="3968200.6130457548"/>
    <n v="7479.8488523772239"/>
    <n v="9442274.6934779473"/>
    <n v="4336.3752970066325"/>
    <n v="5474074.0804321924"/>
    <x v="4395"/>
    <x v="4131"/>
    <m/>
  </r>
  <r>
    <x v="26"/>
    <x v="3"/>
    <s v="Low End"/>
    <x v="0"/>
    <x v="39"/>
    <n v="776.78367846513333"/>
    <x v="4396"/>
    <n v="2444290.2373371366"/>
    <n v="4905.4355600800154"/>
    <n v="3810462.2788326261"/>
    <n v="1758.7548237302608"/>
    <n v="1366172.0414954894"/>
    <x v="4396"/>
    <x v="4132"/>
    <m/>
  </r>
  <r>
    <x v="26"/>
    <x v="3"/>
    <s v="Low End"/>
    <x v="0"/>
    <x v="1"/>
    <n v="743.36880636236776"/>
    <x v="4397"/>
    <n v="2135273.1934246374"/>
    <n v="4780.110777753308"/>
    <n v="3553385.2431383659"/>
    <n v="1907.6830202940287"/>
    <n v="1418112.0497137285"/>
    <x v="4397"/>
    <x v="4133"/>
    <m/>
  </r>
  <r>
    <x v="26"/>
    <x v="3"/>
    <s v="Low End"/>
    <x v="0"/>
    <x v="126"/>
    <n v="870.98419726842587"/>
    <x v="4398"/>
    <n v="2775698.5507252039"/>
    <n v="5275.8608855240782"/>
    <n v="4595191.4582780758"/>
    <n v="2089.0079444140915"/>
    <n v="1819492.9075528719"/>
    <x v="4398"/>
    <x v="4134"/>
    <m/>
  </r>
  <r>
    <x v="26"/>
    <x v="3"/>
    <s v="Low End"/>
    <x v="0"/>
    <x v="158"/>
    <n v="602.46504644079107"/>
    <x v="4399"/>
    <n v="1234888.1655606297"/>
    <n v="3556.6831608714297"/>
    <n v="2142777.2856895854"/>
    <n v="1506.9573338611622"/>
    <n v="907889.12012895569"/>
    <x v="4399"/>
    <x v="4135"/>
    <m/>
  </r>
  <r>
    <x v="26"/>
    <x v="3"/>
    <s v="Low End"/>
    <x v="0"/>
    <x v="140"/>
    <n v="1068.8305006178607"/>
    <x v="4400"/>
    <n v="3886176.254359188"/>
    <n v="6752.1992002757588"/>
    <n v="7216956.451502258"/>
    <n v="3116.284757234791"/>
    <n v="3330780.1971430699"/>
    <x v="4400"/>
    <x v="4136"/>
    <m/>
  </r>
  <r>
    <x v="26"/>
    <x v="3"/>
    <s v="Low End"/>
    <x v="0"/>
    <x v="39"/>
    <n v="1092.4840506838373"/>
    <x v="4401"/>
    <n v="3650359.43307831"/>
    <n v="6612.9245452522091"/>
    <n v="7224514.5940637058"/>
    <n v="3271.5856663977506"/>
    <n v="3574155.1609853958"/>
    <x v="4401"/>
    <x v="4137"/>
    <m/>
  </r>
  <r>
    <x v="26"/>
    <x v="3"/>
    <s v="Low End"/>
    <x v="0"/>
    <x v="118"/>
    <n v="1192.0704751906378"/>
    <x v="4402"/>
    <n v="4328872.1341157388"/>
    <n v="7268.2799420549009"/>
    <n v="8664301.9243439678"/>
    <n v="3636.8905030844753"/>
    <n v="4335429.790228229"/>
    <x v="4402"/>
    <x v="4138"/>
    <m/>
  </r>
  <r>
    <x v="26"/>
    <x v="3"/>
    <s v="Low End"/>
    <x v="0"/>
    <x v="118"/>
    <n v="1287.2316894748215"/>
    <x v="4403"/>
    <n v="4827324.2661619931"/>
    <n v="7533.5847593129274"/>
    <n v="9697469.0375321452"/>
    <n v="3783.4251682827403"/>
    <n v="4870144.771370152"/>
    <x v="4403"/>
    <x v="4139"/>
    <m/>
  </r>
  <r>
    <x v="26"/>
    <x v="3"/>
    <s v="Low End"/>
    <x v="0"/>
    <x v="116"/>
    <n v="1580.8134655647814"/>
    <x v="4404"/>
    <n v="6300525.9542912012"/>
    <n v="8144.4209722640981"/>
    <n v="12874810.342183296"/>
    <n v="4158.7983219407115"/>
    <n v="6574284.3878920944"/>
    <x v="4404"/>
    <x v="4140"/>
    <m/>
  </r>
  <r>
    <x v="26"/>
    <x v="3"/>
    <s v="Low End"/>
    <x v="0"/>
    <x v="109"/>
    <n v="918.30065542107707"/>
    <x v="4405"/>
    <n v="2706047.2813947983"/>
    <n v="6066.3228788404149"/>
    <n v="5570708.2756350283"/>
    <n v="3119.5240658155358"/>
    <n v="2864660.9942402299"/>
    <x v="4405"/>
    <x v="4141"/>
    <m/>
  </r>
  <r>
    <x v="26"/>
    <x v="3"/>
    <s v="Low End"/>
    <x v="0"/>
    <x v="158"/>
    <n v="868.27737446589913"/>
    <x v="4406"/>
    <n v="2294571.823136264"/>
    <n v="6047.8885767526253"/>
    <n v="5251244.8144850731"/>
    <n v="3405.2171325638174"/>
    <n v="2956672.9913488091"/>
    <x v="4406"/>
    <x v="4142"/>
    <m/>
  </r>
  <r>
    <x v="26"/>
    <x v="3"/>
    <s v="Low End"/>
    <x v="0"/>
    <x v="61"/>
    <n v="600.50076269669523"/>
    <x v="4407"/>
    <n v="800168.16372199426"/>
    <n v="3344.613500771015"/>
    <n v="2008442.9581386584"/>
    <n v="2012.1120063038909"/>
    <n v="1208274.7944166642"/>
    <x v="4407"/>
    <x v="4143"/>
    <m/>
  </r>
  <r>
    <x v="26"/>
    <x v="3"/>
    <s v="High End"/>
    <x v="1"/>
    <x v="81"/>
    <n v="686.44823100347821"/>
    <x v="4408"/>
    <n v="1602789.6687747405"/>
    <n v="4047.2157260462714"/>
    <n v="2778204.0756339207"/>
    <n v="1712.3132579727258"/>
    <n v="1175414.4068591802"/>
    <x v="4408"/>
    <x v="4144"/>
    <m/>
  </r>
  <r>
    <x v="26"/>
    <x v="3"/>
    <s v="High End"/>
    <x v="1"/>
    <x v="29"/>
    <n v="827.35744428133546"/>
    <x v="4409"/>
    <n v="2442016.3428578512"/>
    <n v="5025.7931987563707"/>
    <n v="4158127.4164095884"/>
    <n v="2074.207569428951"/>
    <n v="1716111.0735517372"/>
    <x v="4409"/>
    <x v="4145"/>
    <m/>
  </r>
  <r>
    <x v="26"/>
    <x v="3"/>
    <s v="High End"/>
    <x v="1"/>
    <x v="21"/>
    <n v="1050.4174661056049"/>
    <x v="4410"/>
    <n v="3291154.0259119319"/>
    <n v="5964.4956246103047"/>
    <n v="6265210.3806011239"/>
    <n v="2831.3089325479586"/>
    <n v="2974056.354689192"/>
    <x v="4410"/>
    <x v="4146"/>
    <m/>
  </r>
  <r>
    <x v="26"/>
    <x v="4"/>
    <s v="High End"/>
    <x v="1"/>
    <x v="22"/>
    <n v="1373.6250653432085"/>
    <x v="4411"/>
    <n v="4091233.2625733097"/>
    <n v="5747.9049321830762"/>
    <n v="7895466.2880565282"/>
    <n v="2769.4842802920957"/>
    <n v="3804233.0254832185"/>
    <x v="4411"/>
    <x v="4147"/>
    <m/>
  </r>
  <r>
    <x v="26"/>
    <x v="4"/>
    <s v="High End"/>
    <x v="1"/>
    <x v="7"/>
    <n v="1230.4470493189388"/>
    <x v="4412"/>
    <n v="3262087.4333534557"/>
    <n v="5374.74986569871"/>
    <n v="6613345.1130763404"/>
    <n v="2723.6098307341463"/>
    <n v="3351257.6797228847"/>
    <x v="4412"/>
    <x v="4148"/>
    <m/>
  </r>
  <r>
    <x v="26"/>
    <x v="4"/>
    <s v="High End"/>
    <x v="1"/>
    <x v="141"/>
    <n v="748.38524213444998"/>
    <x v="4413"/>
    <n v="1448438.3671909035"/>
    <n v="4104.2552072527405"/>
    <n v="3071564.0270614196"/>
    <n v="2168.837075462955"/>
    <n v="1623125.659870516"/>
    <x v="4413"/>
    <x v="4149"/>
    <m/>
  </r>
  <r>
    <x v="26"/>
    <x v="4"/>
    <s v="High End"/>
    <x v="1"/>
    <x v="5"/>
    <n v="619.01709081549188"/>
    <x v="4414"/>
    <n v="937374.00042259018"/>
    <n v="3271.7774590089734"/>
    <n v="2025286.164471437"/>
    <n v="1757.4832426930789"/>
    <n v="1087912.1640488468"/>
    <x v="4414"/>
    <x v="4150"/>
    <m/>
  </r>
  <r>
    <x v="26"/>
    <x v="4"/>
    <s v="High End"/>
    <x v="1"/>
    <x v="30"/>
    <n v="1356.2832171414429"/>
    <x v="4415"/>
    <n v="4738734.2909220858"/>
    <n v="7895.3550007230133"/>
    <n v="10708337.480854388"/>
    <n v="4401.4429394135532"/>
    <n v="5969603.1899323026"/>
    <x v="4415"/>
    <x v="4151"/>
    <m/>
  </r>
  <r>
    <x v="26"/>
    <x v="4"/>
    <s v="High End"/>
    <x v="1"/>
    <x v="146"/>
    <n v="649.2373342165788"/>
    <x v="4416"/>
    <n v="1161401.4105072236"/>
    <n v="4100.1962285880827"/>
    <n v="2662000.4692133968"/>
    <n v="2311.325889040123"/>
    <n v="1500599.0587061732"/>
    <x v="4416"/>
    <x v="4152"/>
    <m/>
  </r>
  <r>
    <x v="26"/>
    <x v="4"/>
    <s v="High End"/>
    <x v="1"/>
    <x v="153"/>
    <n v="1050.8885760441901"/>
    <x v="4417"/>
    <n v="2630128.0936411782"/>
    <n v="5745.4086528040161"/>
    <n v="6037784.3179371813"/>
    <n v="3242.6427520254156"/>
    <n v="3407656.2242960031"/>
    <x v="4417"/>
    <x v="4153"/>
    <m/>
  </r>
  <r>
    <x v="26"/>
    <x v="4"/>
    <s v="High End"/>
    <x v="1"/>
    <x v="1"/>
    <n v="635.18502555951727"/>
    <x v="4418"/>
    <n v="1010306.5246020956"/>
    <n v="4130.0958306047423"/>
    <n v="2623375.0257259291"/>
    <n v="2539.5253921531366"/>
    <n v="1613068.5011238335"/>
    <x v="4418"/>
    <x v="4154"/>
    <m/>
  </r>
  <r>
    <x v="26"/>
    <x v="4"/>
    <s v="High End"/>
    <x v="1"/>
    <x v="153"/>
    <n v="423.28235496954261"/>
    <x v="4419"/>
    <n v="374334.34525397333"/>
    <n v="2790.9898541276434"/>
    <n v="1181376.758151249"/>
    <n v="1906.628999348075"/>
    <n v="807042.41289727576"/>
    <x v="4419"/>
    <x v="4155"/>
    <m/>
  </r>
  <r>
    <x v="26"/>
    <x v="4"/>
    <s v="High End"/>
    <x v="1"/>
    <x v="146"/>
    <n v="454.90034882867701"/>
    <x v="4420"/>
    <n v="415878.10555531096"/>
    <n v="2887.2969050258612"/>
    <n v="1313432.3692682239"/>
    <n v="1973.0788644678455"/>
    <n v="897554.26371291291"/>
    <x v="4420"/>
    <x v="4156"/>
    <m/>
  </r>
  <r>
    <x v="26"/>
    <x v="4"/>
    <s v="Low End"/>
    <x v="3"/>
    <x v="117"/>
    <n v="1546.7017071035366"/>
    <x v="4421"/>
    <n v="6026900.0786723234"/>
    <n v="6287.5230786988568"/>
    <n v="9724922.6792764068"/>
    <n v="2390.9087211969668"/>
    <n v="3698022.6006040834"/>
    <x v="4421"/>
    <x v="4157"/>
    <m/>
  </r>
  <r>
    <x v="26"/>
    <x v="4"/>
    <s v="Low End"/>
    <x v="3"/>
    <x v="117"/>
    <n v="814.4072240962106"/>
    <x v="4422"/>
    <n v="1923641.8878871212"/>
    <n v="5038.0394527209983"/>
    <n v="4103015.7255777004"/>
    <n v="2676.0246879061538"/>
    <n v="2179373.8376905792"/>
    <x v="4422"/>
    <x v="4158"/>
    <m/>
  </r>
  <r>
    <x v="26"/>
    <x v="4"/>
    <s v="Low End"/>
    <x v="3"/>
    <x v="154"/>
    <n v="795.05840997645566"/>
    <x v="4423"/>
    <n v="1681776.0010919797"/>
    <n v="5342.9445022730088"/>
    <n v="4247952.9605696239"/>
    <n v="3227.6584050643992"/>
    <n v="2566176.9594776444"/>
    <x v="4423"/>
    <x v="4159"/>
    <m/>
  </r>
  <r>
    <x v="26"/>
    <x v="4"/>
    <s v="Low End"/>
    <x v="3"/>
    <x v="31"/>
    <n v="864.45249414516945"/>
    <x v="4424"/>
    <n v="1892452.4900150397"/>
    <n v="5649.8797057491211"/>
    <n v="4884052.6032550037"/>
    <n v="3460.6876994417903"/>
    <n v="2991600.113239964"/>
    <x v="4424"/>
    <x v="4160"/>
    <m/>
  </r>
  <r>
    <x v="26"/>
    <x v="4"/>
    <s v="Low End"/>
    <x v="3"/>
    <x v="43"/>
    <n v="583.11362723141872"/>
    <x v="4425"/>
    <n v="673769.98034388968"/>
    <n v="3281.2385208288856"/>
    <n v="1913334.8956919867"/>
    <n v="2125.7690739169675"/>
    <n v="1239564.915348097"/>
    <x v="4425"/>
    <x v="4161"/>
    <m/>
  </r>
  <r>
    <x v="26"/>
    <x v="4"/>
    <s v="Low End"/>
    <x v="3"/>
    <x v="49"/>
    <n v="791.7933983925235"/>
    <x v="4426"/>
    <n v="1225909.1746786351"/>
    <n v="4622.5808366695328"/>
    <n v="3660128.9900107239"/>
    <n v="3074.3118347209929"/>
    <n v="2434219.8153320886"/>
    <x v="4426"/>
    <x v="4162"/>
    <m/>
  </r>
  <r>
    <x v="26"/>
    <x v="4"/>
    <s v="Low End"/>
    <x v="3"/>
    <x v="107"/>
    <n v="484.03547740275485"/>
    <x v="4427"/>
    <n v="440235.05510355451"/>
    <n v="2761.3571534900143"/>
    <n v="1336594.8280690513"/>
    <n v="1851.8472608148436"/>
    <n v="896359.77296549676"/>
    <x v="4427"/>
    <x v="4163"/>
    <m/>
  </r>
  <r>
    <x v="26"/>
    <x v="4"/>
    <s v="High End"/>
    <x v="2"/>
    <x v="34"/>
    <n v="1245.3629331425707"/>
    <x v="4428"/>
    <n v="3658597.1333477842"/>
    <n v="5585.9299485304336"/>
    <n v="6956510.10503079"/>
    <n v="2648.1541114773618"/>
    <n v="3297912.9716830058"/>
    <x v="4428"/>
    <x v="4164"/>
    <m/>
  </r>
  <r>
    <x v="26"/>
    <x v="4"/>
    <s v="High End"/>
    <x v="2"/>
    <x v="58"/>
    <n v="1406.9977645366796"/>
    <x v="4429"/>
    <n v="4269969.2127116779"/>
    <n v="6331.8249366861055"/>
    <n v="8908863.5313549526"/>
    <n v="3297.0161258009175"/>
    <n v="4638894.3186432747"/>
    <x v="4429"/>
    <x v="4165"/>
    <m/>
  </r>
  <r>
    <x v="26"/>
    <x v="4"/>
    <s v="High End"/>
    <x v="2"/>
    <x v="25"/>
    <n v="1177.3430587671976"/>
    <x v="4430"/>
    <n v="4282485.6283136541"/>
    <n v="7867.3907103170159"/>
    <n v="9262617.84340127"/>
    <n v="4229.9754332457196"/>
    <n v="4980132.2150876159"/>
    <x v="4430"/>
    <x v="4166"/>
    <m/>
  </r>
  <r>
    <x v="26"/>
    <x v="4"/>
    <s v="High End"/>
    <x v="2"/>
    <x v="136"/>
    <n v="878.80953521345339"/>
    <x v="4431"/>
    <n v="2382335.5261194762"/>
    <n v="5928.7855785360562"/>
    <n v="5210273.2986534964"/>
    <n v="3217.9188541088656"/>
    <n v="2827937.7725340202"/>
    <x v="4431"/>
    <x v="4167"/>
    <m/>
  </r>
  <r>
    <x v="26"/>
    <x v="4"/>
    <s v="High End"/>
    <x v="2"/>
    <x v="81"/>
    <n v="1147.2802533373422"/>
    <x v="4432"/>
    <n v="3455721.4724315866"/>
    <n v="6736.4295490570676"/>
    <n v="7728572.5996313505"/>
    <n v="3724.330750721454"/>
    <n v="4272851.1271997634"/>
    <x v="4432"/>
    <x v="4168"/>
    <m/>
  </r>
  <r>
    <x v="26"/>
    <x v="4"/>
    <s v="High End"/>
    <x v="2"/>
    <x v="37"/>
    <n v="1269.0469093271474"/>
    <x v="4433"/>
    <n v="3991157.771910565"/>
    <n v="7315.7261223647929"/>
    <n v="9283999.6250709165"/>
    <n v="4170.7219916453942"/>
    <n v="5292841.8531603515"/>
    <x v="4433"/>
    <x v="4169"/>
    <m/>
  </r>
  <r>
    <x v="26"/>
    <x v="4"/>
    <s v="High End"/>
    <x v="2"/>
    <x v="104"/>
    <n v="1084.9064800104416"/>
    <x v="4434"/>
    <n v="3330864.0805961797"/>
    <n v="7565.370682242572"/>
    <n v="8207719.6768459817"/>
    <n v="4495.1852404853043"/>
    <n v="4876855.596249802"/>
    <x v="4434"/>
    <x v="4170"/>
    <m/>
  </r>
  <r>
    <x v="26"/>
    <x v="4"/>
    <s v="High End"/>
    <x v="2"/>
    <x v="120"/>
    <n v="1027.5738945469384"/>
    <x v="4435"/>
    <n v="2772258.2578631076"/>
    <n v="6995.1796525565242"/>
    <n v="7188063.9986330066"/>
    <n v="4297.3121098184829"/>
    <n v="4415805.7407698985"/>
    <x v="4435"/>
    <x v="4171"/>
    <m/>
  </r>
  <r>
    <x v="26"/>
    <x v="4"/>
    <s v="High End"/>
    <x v="2"/>
    <x v="115"/>
    <n v="1387.3214651084168"/>
    <x v="4436"/>
    <n v="4809778.9414996551"/>
    <n v="9170.619834151641"/>
    <n v="12722597.744267561"/>
    <n v="5703.6663828664487"/>
    <n v="7912818.8027679054"/>
    <x v="4436"/>
    <x v="4172"/>
    <m/>
  </r>
  <r>
    <x v="26"/>
    <x v="4"/>
    <s v="Low End"/>
    <x v="0"/>
    <x v="39"/>
    <n v="844.46204631164676"/>
    <x v="4437"/>
    <n v="3115339.015573414"/>
    <n v="6114.014410032938"/>
    <n v="5163053.1198753109"/>
    <n v="2424.8740523575789"/>
    <n v="2047714.1043018969"/>
    <x v="4437"/>
    <x v="4173"/>
    <m/>
  </r>
  <r>
    <x v="26"/>
    <x v="4"/>
    <s v="Low End"/>
    <x v="0"/>
    <x v="1"/>
    <n v="807.70568699860462"/>
    <x v="4438"/>
    <n v="2720725.3082291158"/>
    <n v="5455.6892207557448"/>
    <n v="4406591.2101014005"/>
    <n v="2087.2279705456594"/>
    <n v="1685865.9018722847"/>
    <x v="4438"/>
    <x v="4174"/>
    <m/>
  </r>
  <r>
    <x v="26"/>
    <x v="4"/>
    <s v="Low End"/>
    <x v="0"/>
    <x v="126"/>
    <n v="1058.0826169952684"/>
    <x v="4439"/>
    <n v="3954409.3214928466"/>
    <n v="6087.848819688048"/>
    <n v="6441447.0110070854"/>
    <n v="2350.5137023958505"/>
    <n v="2487037.6895142389"/>
    <x v="4439"/>
    <x v="4175"/>
    <m/>
  </r>
  <r>
    <x v="26"/>
    <x v="4"/>
    <s v="Low End"/>
    <x v="0"/>
    <x v="158"/>
    <n v="762.71155108487028"/>
    <x v="4440"/>
    <n v="1832813.8297608849"/>
    <n v="4532.3100059051976"/>
    <n v="3456845.194601431"/>
    <n v="2129.2864419459052"/>
    <n v="1624031.3648405462"/>
    <x v="4440"/>
    <x v="4176"/>
    <m/>
  </r>
  <r>
    <x v="26"/>
    <x v="4"/>
    <s v="Low End"/>
    <x v="0"/>
    <x v="140"/>
    <n v="1365.7135506796469"/>
    <x v="4441"/>
    <n v="5821474.1526305862"/>
    <n v="8604.3311913614725"/>
    <n v="11751051.702577913"/>
    <n v="4341.7432206017684"/>
    <n v="5929577.549947327"/>
    <x v="4441"/>
    <x v="4177"/>
    <m/>
  </r>
  <r>
    <x v="26"/>
    <x v="4"/>
    <s v="Low End"/>
    <x v="0"/>
    <x v="39"/>
    <n v="1171.7324557522211"/>
    <x v="4442"/>
    <n v="4590665.6322222473"/>
    <n v="8428.1531332259583"/>
    <n v="9875540.5682506282"/>
    <n v="4510.3085692336072"/>
    <n v="5284874.9360283809"/>
    <x v="4442"/>
    <x v="4178"/>
    <m/>
  </r>
  <r>
    <x v="26"/>
    <x v="4"/>
    <s v="Low End"/>
    <x v="0"/>
    <x v="118"/>
    <n v="1281.2775227097018"/>
    <x v="4443"/>
    <n v="5456126.92503196"/>
    <n v="9264.2923135951351"/>
    <n v="11870129.505221706"/>
    <n v="5005.9432609300229"/>
    <n v="6414002.5801897459"/>
    <x v="4443"/>
    <x v="4179"/>
    <m/>
  </r>
  <r>
    <x v="26"/>
    <x v="4"/>
    <s v="Low End"/>
    <x v="0"/>
    <x v="118"/>
    <n v="1405.9548584223037"/>
    <x v="4444"/>
    <n v="6183024.0704979571"/>
    <n v="9602.7066508407916"/>
    <n v="13500972.069753779"/>
    <n v="5204.9665431418462"/>
    <n v="7317947.999255822"/>
    <x v="4444"/>
    <x v="4180"/>
    <m/>
  </r>
  <r>
    <x v="26"/>
    <x v="4"/>
    <s v="Low End"/>
    <x v="0"/>
    <x v="116"/>
    <n v="1738.8948121212597"/>
    <x v="4445"/>
    <n v="8126345.8659037855"/>
    <n v="10380.020197154621"/>
    <n v="18049763.270546068"/>
    <n v="5706.7381738500944"/>
    <n v="9923417.4046422821"/>
    <x v="4445"/>
    <x v="4181"/>
    <m/>
  </r>
  <r>
    <x v="26"/>
    <x v="4"/>
    <s v="Low End"/>
    <x v="0"/>
    <x v="109"/>
    <n v="1200.130720963185"/>
    <x v="4446"/>
    <n v="4146845.4753335463"/>
    <n v="7731.7269402043066"/>
    <n v="9279083.0270378757"/>
    <n v="4276.3987806139703"/>
    <n v="5132237.5517043294"/>
    <x v="4446"/>
    <x v="4182"/>
    <m/>
  </r>
  <r>
    <x v="26"/>
    <x v="4"/>
    <s v="Low End"/>
    <x v="0"/>
    <x v="158"/>
    <n v="1145.1051119124891"/>
    <x v="4447"/>
    <n v="3547669.1952796024"/>
    <n v="7706.7371268060915"/>
    <n v="8825024.0800714232"/>
    <n v="4608.6204924698004"/>
    <n v="5277354.8847918212"/>
    <x v="4447"/>
    <x v="4183"/>
    <m/>
  </r>
  <r>
    <x v="26"/>
    <x v="4"/>
    <s v="Low End"/>
    <x v="0"/>
    <x v="61"/>
    <n v="650.55083896636484"/>
    <x v="4448"/>
    <n v="1016278.896468749"/>
    <n v="4262.084663301127"/>
    <n v="2772702.7534562247"/>
    <n v="2699.9025314888377"/>
    <n v="1756423.8569874757"/>
    <x v="4448"/>
    <x v="4184"/>
    <m/>
  </r>
  <r>
    <x v="26"/>
    <x v="4"/>
    <s v="High End"/>
    <x v="1"/>
    <x v="81"/>
    <n v="745.09305410382603"/>
    <x v="4449"/>
    <n v="2039963.5845595005"/>
    <n v="4521.0876799244252"/>
    <n v="3368631.027306071"/>
    <n v="1783.2234986335352"/>
    <n v="1328667.4427465706"/>
    <x v="4449"/>
    <x v="4185"/>
    <m/>
  </r>
  <r>
    <x v="26"/>
    <x v="4"/>
    <s v="High End"/>
    <x v="1"/>
    <x v="29"/>
    <n v="1100.0931887094689"/>
    <x v="4450"/>
    <n v="3807380.4990783334"/>
    <n v="6405.5762489602794"/>
    <n v="7046730.8012403529"/>
    <n v="2944.6144521284928"/>
    <n v="3239350.3021620195"/>
    <x v="4450"/>
    <x v="4186"/>
    <m/>
  </r>
  <r>
    <x v="26"/>
    <x v="4"/>
    <s v="High End"/>
    <x v="1"/>
    <x v="21"/>
    <n v="1145.4592127161657"/>
    <x v="4451"/>
    <n v="4208297.678475664"/>
    <n v="7601.975169661313"/>
    <n v="8707752.4929280877"/>
    <n v="3928.0794676076757"/>
    <n v="4499454.8144524237"/>
    <x v="4451"/>
    <x v="4187"/>
    <m/>
  </r>
  <r>
    <x v="26"/>
    <x v="4"/>
    <s v="High End"/>
    <x v="1"/>
    <x v="22"/>
    <n v="1510.9875718775295"/>
    <x v="4452"/>
    <n v="5276012.0009012306"/>
    <n v="7324.5440820475424"/>
    <n v="11067295.077642944"/>
    <n v="3832.7800866988973"/>
    <n v="5791283.0767417131"/>
    <x v="4452"/>
    <x v="4188"/>
    <m/>
  </r>
  <r>
    <x v="26"/>
    <x v="4"/>
    <s v="High End"/>
    <x v="1"/>
    <x v="7"/>
    <n v="1353.4917542508326"/>
    <x v="4453"/>
    <n v="4207268.9102000147"/>
    <n v="6849.871413043712"/>
    <n v="9271244.4752331637"/>
    <n v="3741.4158964242047"/>
    <n v="5063975.565033149"/>
    <x v="4453"/>
    <x v="4189"/>
    <m/>
  </r>
  <r>
    <x v="26"/>
    <x v="5"/>
    <s v="High End"/>
    <x v="1"/>
    <x v="141"/>
    <n v="813.22376634789509"/>
    <x v="4454"/>
    <n v="1845474.6529824005"/>
    <n v="5230.8196612957563"/>
    <n v="4253826.866045556"/>
    <n v="2961.4877389513827"/>
    <n v="2408352.2130631553"/>
    <x v="4454"/>
    <x v="4190"/>
    <m/>
  </r>
  <r>
    <x v="26"/>
    <x v="5"/>
    <s v="High End"/>
    <x v="1"/>
    <x v="5"/>
    <n v="670.91879989704114"/>
    <x v="4455"/>
    <n v="1191450.0568338607"/>
    <n v="4170.5328456839379"/>
    <n v="2798088.8917574594"/>
    <n v="2394.6844762289456"/>
    <n v="1606638.8349235987"/>
    <x v="4455"/>
    <x v="4191"/>
    <m/>
  </r>
  <r>
    <x v="26"/>
    <x v="5"/>
    <s v="High End"/>
    <x v="1"/>
    <x v="30"/>
    <n v="1591.9115388555874"/>
    <x v="4456"/>
    <n v="6520581.7368566431"/>
    <n v="10060.956639658853"/>
    <n v="16016152.966598663"/>
    <n v="5964.8862376915185"/>
    <n v="9495571.2297420204"/>
    <x v="4456"/>
    <x v="4192"/>
    <m/>
  </r>
  <r>
    <x v="26"/>
    <x v="5"/>
    <s v="High End"/>
    <x v="1"/>
    <x v="146"/>
    <n v="904.16106763823677"/>
    <x v="4457"/>
    <n v="1896779.1434931341"/>
    <n v="5226.475441342156"/>
    <n v="4725575.6150289485"/>
    <n v="3128.6421996967051"/>
    <n v="2828796.4715358145"/>
    <x v="4457"/>
    <x v="4193"/>
    <m/>
  </r>
  <r>
    <x v="26"/>
    <x v="5"/>
    <s v="High End"/>
    <x v="1"/>
    <x v="153"/>
    <n v="1145.9774336486091"/>
    <x v="4458"/>
    <n v="3363469.6677531269"/>
    <n v="7323.594963781914"/>
    <n v="8392674.5616766755"/>
    <n v="4388.572362992667"/>
    <n v="5029204.893923549"/>
    <x v="4458"/>
    <x v="4194"/>
    <m/>
  </r>
  <r>
    <x v="26"/>
    <x v="5"/>
    <s v="High End"/>
    <x v="1"/>
    <x v="1"/>
    <n v="888.703528115469"/>
    <x v="4459"/>
    <n v="1657461.3844135709"/>
    <n v="5263.8791427578299"/>
    <n v="4678027.9657423142"/>
    <n v="3398.8461683436481"/>
    <n v="3020566.5813287431"/>
    <x v="4459"/>
    <x v="4195"/>
    <m/>
  </r>
  <r>
    <x v="26"/>
    <x v="5"/>
    <s v="High End"/>
    <x v="1"/>
    <x v="153"/>
    <n v="655.61059046649689"/>
    <x v="4460"/>
    <n v="679924.27059344877"/>
    <n v="3557.5867854508901"/>
    <n v="2332391.5730452645"/>
    <n v="2520.5012342402979"/>
    <n v="1652467.3024518157"/>
    <x v="4460"/>
    <x v="4196"/>
    <m/>
  </r>
  <r>
    <x v="26"/>
    <x v="5"/>
    <s v="High End"/>
    <x v="1"/>
    <x v="146"/>
    <n v="690.3903837115447"/>
    <x v="4461"/>
    <n v="740165.29172251117"/>
    <n v="3680.3389109662189"/>
    <n v="2540870.5929304962"/>
    <n v="2608.2421535586545"/>
    <n v="1800705.301207985"/>
    <x v="4461"/>
    <x v="4197"/>
    <m/>
  </r>
  <r>
    <x v="26"/>
    <x v="5"/>
    <s v="Low End"/>
    <x v="3"/>
    <x v="117"/>
    <n v="1701.3718778138905"/>
    <x v="4462"/>
    <n v="7773519.3563738251"/>
    <n v="8013.5098061848093"/>
    <n v="13633960.226828674"/>
    <n v="3444.5384615061275"/>
    <n v="5860440.8704548487"/>
    <x v="4462"/>
    <x v="4198"/>
    <m/>
  </r>
  <r>
    <x v="26"/>
    <x v="5"/>
    <s v="Low End"/>
    <x v="3"/>
    <x v="117"/>
    <n v="1085.8479465058317"/>
    <x v="4463"/>
    <n v="3006823.3631172013"/>
    <n v="6419.9261224718093"/>
    <n v="6971063.5968051609"/>
    <n v="3650.8244514755079"/>
    <n v="3964240.2336879596"/>
    <x v="4463"/>
    <x v="4199"/>
    <m/>
  </r>
  <r>
    <x v="26"/>
    <x v="5"/>
    <s v="Low End"/>
    <x v="3"/>
    <x v="154"/>
    <n v="1064.5642509741012"/>
    <x v="4464"/>
    <n v="2640763.9206782016"/>
    <n v="6810.5380015654791"/>
    <n v="7250255.2863672068"/>
    <n v="4329.9325160235394"/>
    <n v="4609491.3656890057"/>
    <x v="4464"/>
    <x v="4200"/>
    <m/>
  </r>
  <r>
    <x v="26"/>
    <x v="5"/>
    <s v="Low End"/>
    <x v="3"/>
    <x v="31"/>
    <n v="1140.8977435596864"/>
    <x v="4465"/>
    <n v="2928072.0874501858"/>
    <n v="7199.5037711591885"/>
    <n v="8213897.6072649714"/>
    <n v="4633.0405592026273"/>
    <n v="5285825.5198147856"/>
    <x v="4465"/>
    <x v="4201"/>
    <m/>
  </r>
  <r>
    <x v="26"/>
    <x v="5"/>
    <s v="Low End"/>
    <x v="3"/>
    <x v="43"/>
    <n v="631.4249899545606"/>
    <x v="4466"/>
    <n v="855566.77643376554"/>
    <n v="4182.3815817499526"/>
    <n v="2640860.2482426031"/>
    <n v="2827.4038883657631"/>
    <n v="1785293.4718088377"/>
    <x v="4466"/>
    <x v="4202"/>
    <m/>
  </r>
  <r>
    <x v="26"/>
    <x v="5"/>
    <s v="Low End"/>
    <x v="3"/>
    <x v="49"/>
    <n v="840.97273823177591"/>
    <x v="4467"/>
    <n v="1526765.5825709102"/>
    <n v="5891.7011832707394"/>
    <n v="4954760.0769385882"/>
    <n v="4076.2254690625978"/>
    <n v="3427994.4943676777"/>
    <x v="4467"/>
    <x v="4203"/>
    <m/>
  </r>
  <r>
    <x v="26"/>
    <x v="5"/>
    <s v="Low End"/>
    <x v="3"/>
    <x v="107"/>
    <n v="522.43902514303045"/>
    <x v="4468"/>
    <n v="557222.94109036762"/>
    <n v="3519.8220295308533"/>
    <n v="1838892.3897850621"/>
    <n v="2453.2421718377682"/>
    <n v="1281669.4486946943"/>
    <x v="4468"/>
    <x v="4204"/>
    <m/>
  </r>
  <r>
    <x v="26"/>
    <x v="5"/>
    <s v="High End"/>
    <x v="2"/>
    <x v="34"/>
    <n v="1369.8992264568278"/>
    <x v="4469"/>
    <n v="4718497.9013868179"/>
    <n v="7118.7566809714681"/>
    <n v="9751979.2705971897"/>
    <n v="3674.3442670810214"/>
    <n v="5033481.3692103717"/>
    <x v="4469"/>
    <x v="4205"/>
    <m/>
  </r>
  <r>
    <x v="26"/>
    <x v="5"/>
    <s v="High End"/>
    <x v="2"/>
    <x v="58"/>
    <n v="1547.6975409903478"/>
    <x v="4470"/>
    <n v="5506616.128642316"/>
    <n v="8068.7906057687842"/>
    <n v="12488047.379314367"/>
    <n v="4510.8498694161772"/>
    <n v="6981431.2506720508"/>
    <x v="4470"/>
    <x v="4206"/>
    <m/>
  </r>
  <r>
    <x v="26"/>
    <x v="5"/>
    <s v="High End"/>
    <x v="2"/>
    <x v="25"/>
    <n v="1485.0773646439175"/>
    <x v="4471"/>
    <n v="6333598.1503488198"/>
    <n v="10026.547860768727"/>
    <n v="14890199.27354653"/>
    <n v="5761.7207876906523"/>
    <n v="8556601.1231977101"/>
    <x v="4471"/>
    <x v="4207"/>
    <m/>
  </r>
  <r>
    <x v="26"/>
    <x v="5"/>
    <s v="High End"/>
    <x v="2"/>
    <x v="136"/>
    <n v="1156.6904887347987"/>
    <x v="4472"/>
    <n v="3677223.8540065615"/>
    <n v="7557.4042596983027"/>
    <n v="8741577.6267168801"/>
    <n v="4378.3136647468818"/>
    <n v="5064353.7727103187"/>
    <x v="4472"/>
    <x v="4208"/>
    <m/>
  </r>
  <r>
    <x v="26"/>
    <x v="5"/>
    <s v="High End"/>
    <x v="2"/>
    <x v="81"/>
    <n v="1232.0082786710764"/>
    <x v="4473"/>
    <n v="4350371.8943689466"/>
    <n v="8583.9166181778855"/>
    <n v="10575456.337017383"/>
    <n v="5052.794328105665"/>
    <n v="6225084.4426484369"/>
    <x v="4473"/>
    <x v="4209"/>
    <m/>
  </r>
  <r>
    <x v="26"/>
    <x v="5"/>
    <s v="High End"/>
    <x v="2"/>
    <x v="37"/>
    <n v="1385.9516002598623"/>
    <x v="4474"/>
    <n v="5110985.2412937842"/>
    <n v="9324.0577252425373"/>
    <n v="12922692.725215226"/>
    <n v="5636.3494096451614"/>
    <n v="7811707.4839214422"/>
    <x v="4474"/>
    <x v="4210"/>
    <m/>
  </r>
  <r>
    <x v="26"/>
    <x v="5"/>
    <s v="High End"/>
    <x v="2"/>
    <x v="104"/>
    <n v="1383.3971280114858"/>
    <x v="4475"/>
    <n v="4979254.9994575568"/>
    <n v="9640.4049071382324"/>
    <n v="13336508.461402865"/>
    <n v="6041.1094491414333"/>
    <n v="8357253.4619453084"/>
    <x v="4475"/>
    <x v="4211"/>
    <m/>
  </r>
  <r>
    <x v="26"/>
    <x v="5"/>
    <s v="High End"/>
    <x v="2"/>
    <x v="120"/>
    <n v="1320.3312840016324"/>
    <x v="4476"/>
    <n v="4177257.4612581292"/>
    <n v="8916.5890625534357"/>
    <n v="11772851.485876089"/>
    <n v="5752.7941030052643"/>
    <n v="7595594.0246179597"/>
    <x v="4476"/>
    <x v="4212"/>
    <m/>
  </r>
  <r>
    <x v="26"/>
    <x v="5"/>
    <s v="High End"/>
    <x v="2"/>
    <x v="115"/>
    <n v="1716.0536116192586"/>
    <x v="4477"/>
    <n v="6976754.1109423181"/>
    <n v="11689.216907176798"/>
    <n v="20059322.890561644"/>
    <n v="7623.6364010065445"/>
    <n v="13082568.779619325"/>
    <x v="4477"/>
    <x v="4213"/>
    <m/>
  </r>
  <r>
    <x v="26"/>
    <x v="5"/>
    <s v="Low End"/>
    <x v="0"/>
    <x v="105"/>
    <n v="231"/>
    <x v="4478"/>
    <n v="65487.496885549146"/>
    <n v="533.39015971999959"/>
    <n v="123213.1268953199"/>
    <n v="249.89450220679981"/>
    <n v="57725.630009770757"/>
    <x v="4478"/>
    <x v="4214"/>
    <m/>
  </r>
  <r>
    <x v="26"/>
    <x v="5"/>
    <s v="Low End"/>
    <x v="0"/>
    <x v="121"/>
    <n v="185"/>
    <x v="4479"/>
    <n v="41497.591208272403"/>
    <n v="472.53351234999889"/>
    <n v="87418.699784749799"/>
    <n v="248.22220852149943"/>
    <n v="45921.108576477396"/>
    <x v="4479"/>
    <x v="4215"/>
    <m/>
  </r>
  <r>
    <x v="26"/>
    <x v="5"/>
    <s v="Low End"/>
    <x v="0"/>
    <x v="25"/>
    <n v="157"/>
    <x v="4480"/>
    <n v="29091.409511236736"/>
    <n v="429.70498703999908"/>
    <n v="67463.682965279862"/>
    <n v="244.40938505759948"/>
    <n v="38372.273454043127"/>
    <x v="4480"/>
    <x v="4216"/>
    <m/>
  </r>
  <r>
    <x v="26"/>
    <x v="5"/>
    <s v="Low End"/>
    <x v="0"/>
    <x v="127"/>
    <n v="122"/>
    <x v="4481"/>
    <n v="16511.858433117588"/>
    <n v="372.5588706799997"/>
    <n v="45452.182222959964"/>
    <n v="237.2157687691998"/>
    <n v="28940.323789842376"/>
    <x v="4481"/>
    <x v="4217"/>
    <m/>
  </r>
  <r>
    <x v="26"/>
    <x v="5"/>
    <s v="High End"/>
    <x v="1"/>
    <x v="47"/>
    <n v="235"/>
    <x v="4482"/>
    <n v="74034.298481174948"/>
    <n v="572.38973549999957"/>
    <n v="134511.5878424999"/>
    <n v="257.35016749499977"/>
    <n v="60477.289361324947"/>
    <x v="4482"/>
    <x v="4218"/>
    <m/>
  </r>
  <r>
    <x v="26"/>
    <x v="5"/>
    <s v="High End"/>
    <x v="1"/>
    <x v="30"/>
    <n v="203"/>
    <x v="4483"/>
    <n v="54563.268435866987"/>
    <n v="523.98225346999891"/>
    <n v="106368.39745440977"/>
    <n v="255.19767989429948"/>
    <n v="51805.129018542786"/>
    <x v="4483"/>
    <x v="4219"/>
    <m/>
  </r>
  <r>
    <x v="26"/>
    <x v="5"/>
    <s v="High End"/>
    <x v="1"/>
    <x v="122"/>
    <n v="984"/>
    <x v="4484"/>
    <n v="999094.95359999791"/>
    <n v="2060.5972958399957"/>
    <n v="2027627.7391065557"/>
    <n v="1045.2568958399979"/>
    <n v="1028532.7855065578"/>
    <x v="4484"/>
    <x v="4220"/>
    <m/>
  </r>
  <r>
    <x v="26"/>
    <x v="5"/>
    <s v="High End"/>
    <x v="1"/>
    <x v="146"/>
    <n v="922"/>
    <x v="4485"/>
    <n v="888252.77159999707"/>
    <n v="1977.1273648799936"/>
    <n v="1822911.430419354"/>
    <n v="1013.7295648799968"/>
    <n v="934658.65881935693"/>
    <x v="4485"/>
    <x v="4221"/>
    <m/>
  </r>
  <r>
    <x v="26"/>
    <x v="5"/>
    <s v="High End"/>
    <x v="1"/>
    <x v="35"/>
    <n v="915"/>
    <x v="4486"/>
    <n v="868600.00687499775"/>
    <n v="1950.799516649995"/>
    <n v="1784981.5577347453"/>
    <n v="1001.5098916499975"/>
    <n v="916381.55085974757"/>
    <x v="4486"/>
    <x v="4222"/>
    <m/>
  </r>
  <r>
    <x v="26"/>
    <x v="5"/>
    <s v="High End"/>
    <x v="1"/>
    <x v="112"/>
    <n v="121"/>
    <x v="4487"/>
    <n v="16927.179934493361"/>
    <n v="381.24967433999916"/>
    <n v="46131.210595139899"/>
    <n v="241.35562529459949"/>
    <n v="29204.030660646538"/>
    <x v="4487"/>
    <x v="4223"/>
    <m/>
  </r>
  <r>
    <x v="26"/>
    <x v="5"/>
    <s v="Low End"/>
    <x v="3"/>
    <x v="117"/>
    <n v="226"/>
    <x v="4488"/>
    <n v="51453.386193563892"/>
    <n v="501.21725939999891"/>
    <n v="113275.10062439975"/>
    <n v="273.54740898599937"/>
    <n v="61821.714430835862"/>
    <x v="4488"/>
    <x v="4224"/>
    <m/>
  </r>
  <r>
    <x v="26"/>
    <x v="5"/>
    <s v="High End"/>
    <x v="2"/>
    <x v="61"/>
    <n v="228"/>
    <x v="4489"/>
    <n v="75977.345022105423"/>
    <n v="601.59768191999854"/>
    <n v="137164.27147775967"/>
    <n v="268.36371252479933"/>
    <n v="61186.926455654248"/>
    <x v="4489"/>
    <x v="4225"/>
    <m/>
  </r>
  <r>
    <x v="27"/>
    <x v="0"/>
    <s v="High End"/>
    <x v="2"/>
    <x v="112"/>
    <n v="210"/>
    <x v="4490"/>
    <n v="63079.450859879871"/>
    <n v="563.5903787999988"/>
    <n v="118353.97954799976"/>
    <n v="263.21204137199942"/>
    <n v="55274.528688119884"/>
    <x v="4490"/>
    <x v="4226"/>
    <m/>
  </r>
  <r>
    <x v="27"/>
    <x v="0"/>
    <s v="High End"/>
    <x v="2"/>
    <x v="27"/>
    <n v="181"/>
    <x v="4491"/>
    <n v="44584.166508117261"/>
    <n v="499.66220942999962"/>
    <n v="90438.859906829937"/>
    <n v="253.34084750669982"/>
    <n v="45854.693398712676"/>
    <x v="4491"/>
    <x v="3335"/>
    <m/>
  </r>
  <r>
    <x v="27"/>
    <x v="0"/>
    <s v="High End"/>
    <x v="2"/>
    <x v="58"/>
    <n v="931"/>
    <x v="4492"/>
    <n v="989982.34404299792"/>
    <n v="2201.3068502699953"/>
    <n v="2049416.6776013656"/>
    <n v="1137.9530972699974"/>
    <n v="1059434.3335583676"/>
    <x v="4492"/>
    <x v="4227"/>
    <m/>
  </r>
  <r>
    <x v="27"/>
    <x v="0"/>
    <s v="High End"/>
    <x v="2"/>
    <x v="159"/>
    <n v="813"/>
    <x v="4493"/>
    <n v="756250.98619499826"/>
    <n v="1969.333508849996"/>
    <n v="1601068.1426950467"/>
    <n v="1039.1354938499981"/>
    <n v="844817.15650004847"/>
    <x v="4493"/>
    <x v="4228"/>
    <m/>
  </r>
  <r>
    <x v="27"/>
    <x v="0"/>
    <s v="High End"/>
    <x v="2"/>
    <x v="137"/>
    <n v="156"/>
    <x v="4494"/>
    <n v="32045.500752969532"/>
    <n v="456.13862135999904"/>
    <n v="71157.624932159844"/>
    <n v="250.71874473839947"/>
    <n v="39112.124179190316"/>
    <x v="4494"/>
    <x v="4229"/>
    <m/>
  </r>
  <r>
    <x v="27"/>
    <x v="0"/>
    <s v="Low End"/>
    <x v="0"/>
    <x v="145"/>
    <n v="274"/>
    <x v="4495"/>
    <n v="136214.37665527372"/>
    <n v="774.50708875999612"/>
    <n v="212214.94232023894"/>
    <n v="277.37432724439856"/>
    <n v="76000.565664965223"/>
    <x v="4495"/>
    <x v="4230"/>
    <m/>
  </r>
  <r>
    <x v="27"/>
    <x v="0"/>
    <s v="Low End"/>
    <x v="0"/>
    <x v="25"/>
    <n v="219"/>
    <x v="4496"/>
    <n v="91894.657898387231"/>
    <n v="690.44752592999646"/>
    <n v="151208.00817866923"/>
    <n v="270.83721589169858"/>
    <n v="59313.350280282"/>
    <x v="4496"/>
    <x v="4231"/>
    <m/>
  </r>
  <r>
    <x v="27"/>
    <x v="0"/>
    <s v="Low End"/>
    <x v="0"/>
    <x v="157"/>
    <n v="205"/>
    <x v="4497"/>
    <n v="81245.962935689662"/>
    <n v="663.11080779999736"/>
    <n v="135937.71559899946"/>
    <n v="266.78903738199904"/>
    <n v="54691.752663309802"/>
    <x v="4497"/>
    <x v="4232"/>
    <m/>
  </r>
  <r>
    <x v="27"/>
    <x v="0"/>
    <s v="Low End"/>
    <x v="0"/>
    <x v="1"/>
    <n v="650"/>
    <x v="4498"/>
    <n v="392641.92499999842"/>
    <n v="1257.8644999999949"/>
    <n v="817611.92499999667"/>
    <n v="653.79999999999734"/>
    <n v="424969.99999999825"/>
    <x v="4498"/>
    <x v="4233"/>
    <m/>
  </r>
  <r>
    <x v="27"/>
    <x v="0"/>
    <s v="Low End"/>
    <x v="0"/>
    <x v="19"/>
    <n v="650"/>
    <x v="4499"/>
    <n v="392726.00249999843"/>
    <n v="1448.773708499994"/>
    <n v="941702.91052499611"/>
    <n v="844.57985849999636"/>
    <n v="548976.90802499768"/>
    <x v="4499"/>
    <x v="4234"/>
    <m/>
  </r>
  <r>
    <x v="27"/>
    <x v="0"/>
    <s v="High End"/>
    <x v="1"/>
    <x v="112"/>
    <n v="247"/>
    <x v="4500"/>
    <n v="122869.50634022939"/>
    <n v="1259.7497389999962"/>
    <n v="311158.18553299905"/>
    <n v="762.30234490999874"/>
    <n v="188288.67919276966"/>
    <x v="4500"/>
    <x v="4235"/>
    <m/>
  </r>
  <r>
    <x v="27"/>
    <x v="0"/>
    <s v="High End"/>
    <x v="1"/>
    <x v="2"/>
    <n v="347"/>
    <x v="4501"/>
    <n v="181907.58751567468"/>
    <n v="845.60535107999578"/>
    <n v="293425.05682475853"/>
    <n v="321.3759922451984"/>
    <n v="111517.46930908386"/>
    <x v="4501"/>
    <x v="4236"/>
    <m/>
  </r>
  <r>
    <x v="27"/>
    <x v="0"/>
    <s v="High End"/>
    <x v="1"/>
    <x v="146"/>
    <n v="303"/>
    <x v="4502"/>
    <n v="131516.32489348808"/>
    <n v="711.49137701999712"/>
    <n v="215581.88723705913"/>
    <n v="277.44410014379883"/>
    <n v="84065.562343571044"/>
    <x v="4502"/>
    <x v="4237"/>
    <m/>
  </r>
  <r>
    <x v="27"/>
    <x v="0"/>
    <s v="High End"/>
    <x v="1"/>
    <x v="5"/>
    <n v="278"/>
    <x v="4503"/>
    <n v="107296.27076299957"/>
    <n v="641.04534999999737"/>
    <n v="178210.60729999928"/>
    <n v="255.08754149999891"/>
    <n v="70914.336536999705"/>
    <x v="4503"/>
    <x v="4238"/>
    <m/>
  </r>
  <r>
    <x v="27"/>
    <x v="0"/>
    <s v="High End"/>
    <x v="1"/>
    <x v="99"/>
    <n v="281"/>
    <x v="4504"/>
    <n v="112130.44469520822"/>
    <n v="672.80614016999732"/>
    <n v="189058.52538776924"/>
    <n v="273.765411717299"/>
    <n v="76928.080692561023"/>
    <x v="4504"/>
    <x v="4239"/>
    <m/>
  </r>
  <r>
    <x v="27"/>
    <x v="0"/>
    <s v="High End"/>
    <x v="1"/>
    <x v="99"/>
    <n v="269"/>
    <x v="4505"/>
    <n v="102186.50750192137"/>
    <n v="651.59529861999715"/>
    <n v="175279.13532877923"/>
    <n v="271.71980604779873"/>
    <n v="73092.627826857861"/>
    <x v="4505"/>
    <x v="4240"/>
    <m/>
  </r>
  <r>
    <x v="27"/>
    <x v="0"/>
    <s v="High End"/>
    <x v="1"/>
    <x v="112"/>
    <n v="278"/>
    <x v="4506"/>
    <n v="112648.54155519592"/>
    <n v="702.63429397999698"/>
    <n v="195332.33372643916"/>
    <n v="297.42371284619873"/>
    <n v="82683.792171243244"/>
    <x v="4506"/>
    <x v="4241"/>
    <m/>
  </r>
  <r>
    <x v="27"/>
    <x v="0"/>
    <s v="High End"/>
    <x v="1"/>
    <x v="99"/>
    <n v="256"/>
    <x v="4507"/>
    <n v="94011.548944895403"/>
    <n v="642.83584859999587"/>
    <n v="164565.97724159894"/>
    <n v="275.6032355339982"/>
    <n v="70554.42829670354"/>
    <x v="4507"/>
    <x v="4242"/>
    <m/>
  </r>
  <r>
    <x v="27"/>
    <x v="0"/>
    <s v="Low End"/>
    <x v="3"/>
    <x v="31"/>
    <n v="398"/>
    <x v="4508"/>
    <n v="194806.00526243899"/>
    <n v="821.58733799999584"/>
    <n v="326991.76052399835"/>
    <n v="332.12501321999838"/>
    <n v="132185.75526155936"/>
    <x v="4508"/>
    <x v="4243"/>
    <m/>
  </r>
  <r>
    <x v="27"/>
    <x v="0"/>
    <s v="Low End"/>
    <x v="3"/>
    <x v="14"/>
    <n v="398"/>
    <x v="4509"/>
    <n v="207010.74074307052"/>
    <n v="920.18625581999527"/>
    <n v="366234.12981635809"/>
    <n v="400.05876651579797"/>
    <n v="159223.38907328757"/>
    <x v="4509"/>
    <x v="4244"/>
    <m/>
  </r>
  <r>
    <x v="27"/>
    <x v="0"/>
    <s v="Low End"/>
    <x v="3"/>
    <x v="154"/>
    <n v="316"/>
    <x v="4510"/>
    <n v="132119.18112556747"/>
    <n v="752.38282079999681"/>
    <n v="237752.97137279899"/>
    <n v="334.28414635199852"/>
    <n v="105633.79024723152"/>
    <x v="4510"/>
    <x v="4245"/>
    <m/>
  </r>
  <r>
    <x v="27"/>
    <x v="0"/>
    <s v="Low End"/>
    <x v="3"/>
    <x v="143"/>
    <n v="304"/>
    <x v="4511"/>
    <n v="123557.87022748109"/>
    <n v="737.29794383999695"/>
    <n v="224138.57492735906"/>
    <n v="330.85758124959864"/>
    <n v="100580.70469987797"/>
    <x v="4511"/>
    <x v="4246"/>
    <m/>
  </r>
  <r>
    <x v="27"/>
    <x v="0"/>
    <s v="Low End"/>
    <x v="3"/>
    <x v="142"/>
    <n v="249"/>
    <x v="4512"/>
    <n v="88584.395949122845"/>
    <n v="673.41048806999652"/>
    <n v="167679.21152942913"/>
    <n v="317.64986176829836"/>
    <n v="79094.815580306284"/>
    <x v="4512"/>
    <x v="4247"/>
    <m/>
  </r>
  <r>
    <x v="27"/>
    <x v="0"/>
    <s v="Low End"/>
    <x v="3"/>
    <x v="103"/>
    <n v="669"/>
    <x v="4513"/>
    <n v="495449.75533247803"/>
    <n v="1528.6664319999954"/>
    <n v="1022677.8430079969"/>
    <n v="788.08383807999837"/>
    <n v="527228.08767551882"/>
    <x v="4513"/>
    <x v="4248"/>
    <m/>
  </r>
  <r>
    <x v="27"/>
    <x v="0"/>
    <s v="Low End"/>
    <x v="3"/>
    <x v="1"/>
    <n v="669"/>
    <x v="4514"/>
    <n v="529458.03867994261"/>
    <n v="1692.3789457299947"/>
    <n v="1132201.5146933664"/>
    <n v="900.96184755369791"/>
    <n v="602743.47601342376"/>
    <x v="4514"/>
    <x v="4249"/>
    <m/>
  </r>
  <r>
    <x v="27"/>
    <x v="0"/>
    <s v="High End"/>
    <x v="2"/>
    <x v="34"/>
    <n v="557"/>
    <x v="4515"/>
    <n v="643827.11947118794"/>
    <n v="2120.5229093599919"/>
    <n v="1181131.2605135154"/>
    <n v="964.63939145839777"/>
    <n v="537304.14104232751"/>
    <x v="4515"/>
    <x v="4250"/>
    <m/>
  </r>
  <r>
    <x v="27"/>
    <x v="0"/>
    <s v="High End"/>
    <x v="2"/>
    <x v="123"/>
    <n v="279"/>
    <x v="4516"/>
    <n v="121041.27840259919"/>
    <n v="721.14106301999641"/>
    <n v="201198.356582579"/>
    <n v="287.3013554837986"/>
    <n v="80157.078179979813"/>
    <x v="4516"/>
    <x v="4251"/>
    <m/>
  </r>
  <r>
    <x v="27"/>
    <x v="1"/>
    <s v="High End"/>
    <x v="2"/>
    <x v="58"/>
    <n v="221"/>
    <x v="4517"/>
    <n v="73021.056355489694"/>
    <n v="605.0659055099967"/>
    <n v="133719.56511770928"/>
    <n v="274.65388580189853"/>
    <n v="60698.508762219586"/>
    <x v="4517"/>
    <x v="8"/>
    <m/>
  </r>
  <r>
    <x v="27"/>
    <x v="1"/>
    <s v="High End"/>
    <x v="2"/>
    <x v="136"/>
    <n v="964"/>
    <x v="4518"/>
    <n v="1080381.8729759958"/>
    <n v="2307.6683775599909"/>
    <n v="2224592.3159678313"/>
    <n v="1186.9402935599953"/>
    <n v="1144210.4429918355"/>
    <x v="4518"/>
    <x v="4252"/>
    <m/>
  </r>
  <r>
    <x v="27"/>
    <x v="1"/>
    <s v="High End"/>
    <x v="2"/>
    <x v="1"/>
    <n v="176"/>
    <x v="4519"/>
    <n v="43749.712910322953"/>
    <n v="512.3880847199971"/>
    <n v="90180.302910719489"/>
    <n v="263.81017045679846"/>
    <n v="46430.590000396536"/>
    <x v="4519"/>
    <x v="4253"/>
    <m/>
  </r>
  <r>
    <x v="27"/>
    <x v="1"/>
    <s v="High End"/>
    <x v="2"/>
    <x v="133"/>
    <n v="170"/>
    <x v="4520"/>
    <n v="39270.326501999836"/>
    <n v="481.91825999999793"/>
    <n v="81926.104199999652"/>
    <n v="250.91633939999889"/>
    <n v="42655.777697999816"/>
    <x v="4520"/>
    <x v="4254"/>
    <m/>
  </r>
  <r>
    <x v="27"/>
    <x v="1"/>
    <s v="High End"/>
    <x v="2"/>
    <x v="24"/>
    <n v="170"/>
    <x v="4521"/>
    <n v="40726.235447729821"/>
    <n v="509.4883898999978"/>
    <n v="86613.026282999621"/>
    <n v="269.92229903099883"/>
    <n v="45886.7908352698"/>
    <x v="4521"/>
    <x v="4255"/>
    <m/>
  </r>
  <r>
    <x v="27"/>
    <x v="1"/>
    <s v="High End"/>
    <x v="2"/>
    <x v="11"/>
    <n v="557"/>
    <x v="4522"/>
    <n v="363934.17671099823"/>
    <n v="1400.3117729999931"/>
    <n v="779973.65756099613"/>
    <n v="746.92904999999621"/>
    <n v="416039.4808499979"/>
    <x v="4522"/>
    <x v="4256"/>
    <m/>
  </r>
  <r>
    <x v="27"/>
    <x v="1"/>
    <s v="High End"/>
    <x v="2"/>
    <x v="159"/>
    <n v="137"/>
    <x v="4523"/>
    <n v="24248.369806877272"/>
    <n v="430.49923241999772"/>
    <n v="58978.394841539688"/>
    <n v="253.50383236979866"/>
    <n v="34730.025034662416"/>
    <x v="4523"/>
    <x v="11"/>
    <m/>
  </r>
  <r>
    <x v="27"/>
    <x v="1"/>
    <s v="Low End"/>
    <x v="0"/>
    <x v="29"/>
    <n v="354"/>
    <x v="4524"/>
    <n v="223326.28924226094"/>
    <n v="1427.6834382199922"/>
    <n v="505399.93712987727"/>
    <n v="796.81821437179747"/>
    <n v="282073.6478876163"/>
    <x v="4524"/>
    <x v="4257"/>
    <m/>
  </r>
  <r>
    <x v="27"/>
    <x v="1"/>
    <s v="Low End"/>
    <x v="0"/>
    <x v="97"/>
    <n v="270"/>
    <x v="4525"/>
    <n v="137286.77011892883"/>
    <n v="794.9300288999932"/>
    <n v="214631.10780299816"/>
    <n v="286.46050994099755"/>
    <n v="77344.337684069324"/>
    <x v="4525"/>
    <x v="4258"/>
    <m/>
  </r>
  <r>
    <x v="27"/>
    <x v="1"/>
    <s v="Low End"/>
    <x v="0"/>
    <x v="138"/>
    <n v="290"/>
    <x v="4526"/>
    <n v="112368.16933187917"/>
    <n v="661.06376119999504"/>
    <n v="191708.49074799856"/>
    <n v="273.58731522799792"/>
    <n v="79340.32141611939"/>
    <x v="4526"/>
    <x v="4259"/>
    <m/>
  </r>
  <r>
    <x v="27"/>
    <x v="1"/>
    <s v="Low End"/>
    <x v="0"/>
    <x v="69"/>
    <n v="273"/>
    <x v="4527"/>
    <n v="100145.75179444204"/>
    <n v="641.27764082999454"/>
    <n v="175068.79594658851"/>
    <n v="274.44338517269767"/>
    <n v="74923.044152146467"/>
    <x v="4527"/>
    <x v="1797"/>
    <m/>
  </r>
  <r>
    <x v="27"/>
    <x v="1"/>
    <s v="Low End"/>
    <x v="0"/>
    <x v="1"/>
    <n v="259"/>
    <x v="4528"/>
    <n v="87103.427348699348"/>
    <n v="591.87302999999565"/>
    <n v="153295.11476999888"/>
    <n v="255.56636069999814"/>
    <n v="66191.687421299532"/>
    <x v="4528"/>
    <x v="4260"/>
    <m/>
  </r>
  <r>
    <x v="27"/>
    <x v="1"/>
    <s v="Low End"/>
    <x v="0"/>
    <x v="107"/>
    <n v="259"/>
    <x v="4529"/>
    <n v="91031.584555037014"/>
    <n v="640.49144012999523"/>
    <n v="165887.28299366878"/>
    <n v="289.01814068969787"/>
    <n v="74855.698438631764"/>
    <x v="4529"/>
    <x v="4261"/>
    <m/>
  </r>
  <r>
    <x v="27"/>
    <x v="1"/>
    <s v="Low End"/>
    <x v="0"/>
    <x v="1"/>
    <n v="188"/>
    <x v="4530"/>
    <n v="46141.575641442738"/>
    <n v="512.49063543999489"/>
    <n v="96348.239462719037"/>
    <n v="267.05672245359733"/>
    <n v="50206.663821276299"/>
    <x v="4530"/>
    <x v="4262"/>
    <m/>
  </r>
  <r>
    <x v="27"/>
    <x v="1"/>
    <s v="High End"/>
    <x v="1"/>
    <x v="122"/>
    <n v="296"/>
    <x v="4531"/>
    <n v="180282.01167435365"/>
    <n v="1415.8698395199922"/>
    <n v="419097.47249791771"/>
    <n v="806.8089892687974"/>
    <n v="238815.46082356406"/>
    <x v="4531"/>
    <x v="4263"/>
    <m/>
  </r>
  <r>
    <x v="27"/>
    <x v="1"/>
    <s v="High End"/>
    <x v="1"/>
    <x v="111"/>
    <n v="295"/>
    <x v="4532"/>
    <n v="178885.45479693351"/>
    <n v="1412.5149102999922"/>
    <n v="416691.89853849768"/>
    <n v="806.12353810699722"/>
    <n v="237806.44374156417"/>
    <x v="4532"/>
    <x v="4264"/>
    <m/>
  </r>
  <r>
    <x v="27"/>
    <x v="1"/>
    <s v="High End"/>
    <x v="1"/>
    <x v="35"/>
    <n v="274"/>
    <x v="4533"/>
    <n v="156565.96292804868"/>
    <n v="873.75765749999266"/>
    <n v="239409.59815499798"/>
    <n v="302.34903367499749"/>
    <n v="82843.635226949293"/>
    <x v="4533"/>
    <x v="4265"/>
    <m/>
  </r>
  <r>
    <x v="27"/>
    <x v="1"/>
    <s v="High End"/>
    <x v="1"/>
    <x v="7"/>
    <n v="268"/>
    <x v="4534"/>
    <n v="150480.16704422917"/>
    <n v="862.80761487999268"/>
    <n v="231232.44078783804"/>
    <n v="301.31445426719733"/>
    <n v="80752.273743608879"/>
    <x v="4534"/>
    <x v="4266"/>
    <m/>
  </r>
  <r>
    <x v="27"/>
    <x v="1"/>
    <s v="High End"/>
    <x v="1"/>
    <x v="98"/>
    <n v="215"/>
    <x v="4535"/>
    <n v="66592.933007196843"/>
    <n v="586.72966814999427"/>
    <n v="126146.87865224876"/>
    <n v="276.9950960234973"/>
    <n v="59553.945645051921"/>
    <x v="4535"/>
    <x v="4267"/>
    <m/>
  </r>
  <r>
    <x v="27"/>
    <x v="1"/>
    <s v="Low End"/>
    <x v="3"/>
    <x v="143"/>
    <n v="335"/>
    <x v="4536"/>
    <n v="151013.00702047136"/>
    <n v="801.57087284999398"/>
    <n v="268526.24240474799"/>
    <n v="350.78577726649735"/>
    <n v="117513.23538427663"/>
    <x v="4536"/>
    <x v="4268"/>
    <m/>
  </r>
  <r>
    <x v="27"/>
    <x v="1"/>
    <s v="Low End"/>
    <x v="3"/>
    <x v="101"/>
    <n v="334"/>
    <x v="4537"/>
    <n v="150255.86391896207"/>
    <n v="800.42534207999392"/>
    <n v="267342.06425471796"/>
    <n v="350.55748603519731"/>
    <n v="117086.20033575589"/>
    <x v="4537"/>
    <x v="4269"/>
    <m/>
  </r>
  <r>
    <x v="27"/>
    <x v="1"/>
    <s v="Low End"/>
    <x v="3"/>
    <x v="130"/>
    <n v="920"/>
    <x v="4538"/>
    <n v="949526.474111991"/>
    <n v="1899.7225599999856"/>
    <n v="1747744.7551999867"/>
    <n v="867.62856639999541"/>
    <n v="798218.28108799574"/>
    <x v="4538"/>
    <x v="4270"/>
    <m/>
  </r>
  <r>
    <x v="27"/>
    <x v="1"/>
    <s v="Low End"/>
    <x v="3"/>
    <x v="124"/>
    <n v="920"/>
    <x v="4539"/>
    <n v="1018225.02525231"/>
    <n v="2138.7462315999828"/>
    <n v="1967646.5330719843"/>
    <n v="1031.9798998039937"/>
    <n v="949421.50781967433"/>
    <x v="4539"/>
    <x v="4271"/>
    <m/>
  </r>
  <r>
    <x v="27"/>
    <x v="1"/>
    <s v="Low End"/>
    <x v="3"/>
    <x v="130"/>
    <n v="221"/>
    <x v="4540"/>
    <n v="51883.346398968111"/>
    <n v="521.40934934999609"/>
    <n v="115231.46620634914"/>
    <n v="286.64307605149781"/>
    <n v="63348.11980738103"/>
    <x v="4540"/>
    <x v="4272"/>
    <m/>
  </r>
  <r>
    <x v="27"/>
    <x v="1"/>
    <s v="High End"/>
    <x v="2"/>
    <x v="104"/>
    <n v="328"/>
    <x v="4541"/>
    <n v="177216.52989697768"/>
    <n v="849.54994343999283"/>
    <n v="278652.38144831767"/>
    <n v="309.25564497359744"/>
    <n v="101435.85155133999"/>
    <x v="4541"/>
    <x v="4273"/>
    <m/>
  </r>
  <r>
    <x v="27"/>
    <x v="1"/>
    <s v="High End"/>
    <x v="2"/>
    <x v="1"/>
    <n v="315"/>
    <x v="4542"/>
    <n v="162592.33640579862"/>
    <n v="822.307571999993"/>
    <n v="259026.8851799978"/>
    <n v="306.14142467999739"/>
    <n v="96434.548774199182"/>
    <x v="4542"/>
    <x v="4274"/>
    <m/>
  </r>
  <r>
    <x v="27"/>
    <x v="1"/>
    <s v="High End"/>
    <x v="2"/>
    <x v="120"/>
    <n v="218"/>
    <x v="4543"/>
    <n v="72229.336511733054"/>
    <n v="610.62788291999539"/>
    <n v="133116.87847655898"/>
    <n v="279.30065121479788"/>
    <n v="60887.541964825927"/>
    <x v="4543"/>
    <x v="4275"/>
    <m/>
  </r>
  <r>
    <x v="27"/>
    <x v="1"/>
    <s v="High End"/>
    <x v="2"/>
    <x v="11"/>
    <n v="209"/>
    <x v="4544"/>
    <n v="66491.958959368218"/>
    <n v="598.31656871999473"/>
    <n v="125048.1628624789"/>
    <n v="280.1732244167975"/>
    <n v="58556.203903110683"/>
    <x v="4544"/>
    <x v="2608"/>
    <m/>
  </r>
  <r>
    <x v="27"/>
    <x v="1"/>
    <s v="Low End"/>
    <x v="0"/>
    <x v="134"/>
    <n v="445"/>
    <x v="4545"/>
    <n v="354730.14207370806"/>
    <n v="1618.8522957499861"/>
    <n v="720389.27160874382"/>
    <n v="821.70590906749601"/>
    <n v="365659.12953503575"/>
    <x v="4545"/>
    <x v="4276"/>
    <m/>
  </r>
  <r>
    <x v="27"/>
    <x v="1"/>
    <s v="Low End"/>
    <x v="0"/>
    <x v="145"/>
    <n v="405"/>
    <x v="4546"/>
    <n v="294845.31745336909"/>
    <n v="1540.9705629499881"/>
    <n v="624093.07799474522"/>
    <n v="812.95743343549645"/>
    <n v="329247.76054137613"/>
    <x v="4546"/>
    <x v="4277"/>
    <m/>
  </r>
  <r>
    <x v="27"/>
    <x v="1"/>
    <s v="Low End"/>
    <x v="0"/>
    <x v="49"/>
    <n v="277"/>
    <x v="4547"/>
    <n v="148544.44435053607"/>
    <n v="833.32698693999021"/>
    <n v="230831.57538237728"/>
    <n v="297.06545498859646"/>
    <n v="82287.131031841214"/>
    <x v="4547"/>
    <x v="4278"/>
    <m/>
  </r>
  <r>
    <x v="27"/>
    <x v="1"/>
    <s v="Low End"/>
    <x v="0"/>
    <x v="134"/>
    <n v="259"/>
    <x v="4548"/>
    <n v="130087.31141799616"/>
    <n v="793.06818274999171"/>
    <n v="205404.65933224786"/>
    <n v="290.80057109749691"/>
    <n v="75317.347914251703"/>
    <x v="4548"/>
    <x v="4279"/>
    <m/>
  </r>
  <r>
    <x v="27"/>
    <x v="1"/>
    <s v="Low End"/>
    <x v="0"/>
    <x v="134"/>
    <n v="222"/>
    <x v="4549"/>
    <n v="99282.599595621752"/>
    <n v="733.37100353999222"/>
    <n v="162808.36278587827"/>
    <n v="286.15208644259695"/>
    <n v="63525.763190256519"/>
    <x v="4549"/>
    <x v="4280"/>
    <m/>
  </r>
  <r>
    <x v="27"/>
    <x v="1"/>
    <s v="Low End"/>
    <x v="0"/>
    <x v="69"/>
    <n v="473"/>
    <x v="4550"/>
    <n v="224124.1054139974"/>
    <n v="1153.5684346199866"/>
    <n v="545637.86957525369"/>
    <n v="679.73311661999219"/>
    <n v="321513.76416125626"/>
    <x v="4550"/>
    <x v="4281"/>
    <m/>
  </r>
  <r>
    <x v="27"/>
    <x v="1"/>
    <s v="Low End"/>
    <x v="0"/>
    <x v="105"/>
    <n v="457"/>
    <x v="4551"/>
    <n v="211295.87488399734"/>
    <n v="1138.5153830799857"/>
    <n v="520301.53006755345"/>
    <n v="676.1611710799915"/>
    <n v="309005.65518355614"/>
    <x v="4551"/>
    <x v="4282"/>
    <m/>
  </r>
  <r>
    <x v="27"/>
    <x v="1"/>
    <s v="Low End"/>
    <x v="0"/>
    <x v="138"/>
    <n v="455"/>
    <x v="4552"/>
    <n v="204753.93574999788"/>
    <n v="1109.7465784999886"/>
    <n v="504934.69321749482"/>
    <n v="659.73792849999325"/>
    <n v="300180.75746749691"/>
    <x v="4552"/>
    <x v="1012"/>
    <m/>
  </r>
  <r>
    <x v="27"/>
    <x v="2"/>
    <s v="High End"/>
    <x v="1"/>
    <x v="113"/>
    <n v="411"/>
    <x v="4553"/>
    <n v="335459.67647438264"/>
    <n v="1650.0334432099883"/>
    <n v="678163.74515930517"/>
    <n v="833.82985081489664"/>
    <n v="342704.06868492253"/>
    <x v="4553"/>
    <x v="4283"/>
    <m/>
  </r>
  <r>
    <x v="27"/>
    <x v="2"/>
    <s v="High End"/>
    <x v="1"/>
    <x v="102"/>
    <n v="370"/>
    <x v="4554"/>
    <n v="279801.42108962673"/>
    <n v="1586.7413128999874"/>
    <n v="587094.28577299532"/>
    <n v="830.52125590099627"/>
    <n v="307292.86468336859"/>
    <x v="4554"/>
    <x v="4284"/>
    <m/>
  </r>
  <r>
    <x v="27"/>
    <x v="2"/>
    <s v="High End"/>
    <x v="1"/>
    <x v="111"/>
    <n v="367"/>
    <x v="4555"/>
    <n v="275247.92860465386"/>
    <n v="1579.4906640999875"/>
    <n v="579673.07372469536"/>
    <n v="829.4963082289961"/>
    <n v="304425.1451200415"/>
    <x v="4555"/>
    <x v="4285"/>
    <m/>
  </r>
  <r>
    <x v="27"/>
    <x v="2"/>
    <s v="High End"/>
    <x v="1"/>
    <x v="147"/>
    <n v="326"/>
    <x v="4556"/>
    <n v="221839.05479670182"/>
    <n v="1502.8298327399884"/>
    <n v="489922.52547323622"/>
    <n v="822.34193459059634"/>
    <n v="268083.4706765344"/>
    <x v="4556"/>
    <x v="4286"/>
    <m/>
  </r>
  <r>
    <x v="27"/>
    <x v="2"/>
    <s v="High End"/>
    <x v="1"/>
    <x v="111"/>
    <n v="318"/>
    <x v="4557"/>
    <n v="212041.16670441351"/>
    <n v="1487.6907151999885"/>
    <n v="473085.64743359637"/>
    <n v="820.8945934879963"/>
    <n v="261044.48072918286"/>
    <x v="4557"/>
    <x v="4287"/>
    <m/>
  </r>
  <r>
    <x v="27"/>
    <x v="2"/>
    <s v="High End"/>
    <x v="1"/>
    <x v="141"/>
    <n v="236"/>
    <x v="4558"/>
    <n v="123695.52550860817"/>
    <n v="828.99187955999059"/>
    <n v="195642.08357615778"/>
    <n v="304.85829689639661"/>
    <n v="71946.558067549602"/>
    <x v="4558"/>
    <x v="4288"/>
    <m/>
  </r>
  <r>
    <x v="27"/>
    <x v="2"/>
    <s v="Low End"/>
    <x v="3"/>
    <x v="117"/>
    <n v="604"/>
    <x v="4559"/>
    <n v="454679.00685702352"/>
    <n v="1202.5429441199863"/>
    <n v="726335.93824847171"/>
    <n v="449.76313144279504"/>
    <n v="271656.93139144819"/>
    <x v="4559"/>
    <x v="4289"/>
    <m/>
  </r>
  <r>
    <x v="27"/>
    <x v="2"/>
    <s v="Low End"/>
    <x v="3"/>
    <x v="130"/>
    <n v="465"/>
    <x v="4560"/>
    <n v="278926.89500965207"/>
    <n v="1001.6017256999894"/>
    <n v="465744.80245049507"/>
    <n v="401.75894073299571"/>
    <n v="186817.907440843"/>
    <x v="4560"/>
    <x v="4290"/>
    <m/>
  </r>
  <r>
    <x v="27"/>
    <x v="2"/>
    <s v="Low End"/>
    <x v="3"/>
    <x v="81"/>
    <n v="434"/>
    <x v="4561"/>
    <n v="246423.98348584541"/>
    <n v="960.10386119998998"/>
    <n v="416685.07576079568"/>
    <n v="392.30666422799595"/>
    <n v="170261.09227495026"/>
    <x v="4561"/>
    <x v="4291"/>
    <m/>
  </r>
  <r>
    <x v="27"/>
    <x v="2"/>
    <s v="High End"/>
    <x v="2"/>
    <x v="81"/>
    <n v="329"/>
    <x v="4562"/>
    <n v="250252.61443006757"/>
    <n v="1609.4003789299861"/>
    <n v="529492.72466796543"/>
    <n v="848.75413446169568"/>
    <n v="279240.11023789784"/>
    <x v="4562"/>
    <x v="4292"/>
    <m/>
  </r>
  <r>
    <x v="27"/>
    <x v="2"/>
    <s v="High End"/>
    <x v="2"/>
    <x v="27"/>
    <n v="306"/>
    <x v="4563"/>
    <n v="219102.14266584563"/>
    <n v="1558.9316389399867"/>
    <n v="477033.08151563595"/>
    <n v="842.91156486859575"/>
    <n v="257930.93884979031"/>
    <x v="4563"/>
    <x v="4293"/>
    <m/>
  </r>
  <r>
    <x v="27"/>
    <x v="2"/>
    <s v="High End"/>
    <x v="2"/>
    <x v="115"/>
    <n v="373"/>
    <x v="4564"/>
    <n v="237540.68486835412"/>
    <n v="1463.61515881999"/>
    <n v="545928.45423985634"/>
    <n v="826.77686158579672"/>
    <n v="308387.76937150222"/>
    <x v="4564"/>
    <x v="4294"/>
    <m/>
  </r>
  <r>
    <x v="27"/>
    <x v="2"/>
    <s v="High End"/>
    <x v="2"/>
    <x v="123"/>
    <n v="969"/>
    <x v="4565"/>
    <n v="1175319.0798029867"/>
    <n v="2495.5425003299715"/>
    <n v="2418180.6828197422"/>
    <n v="1282.6229133299853"/>
    <n v="1242861.6030167555"/>
    <x v="4565"/>
    <x v="68"/>
    <m/>
  </r>
  <r>
    <x v="27"/>
    <x v="2"/>
    <s v="Low End"/>
    <x v="0"/>
    <x v="125"/>
    <n v="405"/>
    <x v="4566"/>
    <n v="304108.70185536309"/>
    <n v="1573.6755438499845"/>
    <n v="637338.59525924374"/>
    <n v="822.78986025649533"/>
    <n v="333229.89340388065"/>
    <x v="4566"/>
    <x v="4295"/>
    <m/>
  </r>
  <r>
    <x v="27"/>
    <x v="2"/>
    <s v="Low End"/>
    <x v="0"/>
    <x v="69"/>
    <n v="337"/>
    <x v="4567"/>
    <n v="211897.41719852699"/>
    <n v="1409.2219989999871"/>
    <n v="474907.81366299564"/>
    <n v="780.44628030999604"/>
    <n v="263010.39646446868"/>
    <x v="4567"/>
    <x v="4296"/>
    <m/>
  </r>
  <r>
    <x v="27"/>
    <x v="2"/>
    <s v="Low End"/>
    <x v="0"/>
    <x v="61"/>
    <n v="345"/>
    <x v="4568"/>
    <n v="226928.30937526919"/>
    <n v="1472.620711549986"/>
    <n v="508054.14548474515"/>
    <n v="814.85749596949563"/>
    <n v="281125.83610947593"/>
    <x v="4568"/>
    <x v="4297"/>
    <m/>
  </r>
  <r>
    <x v="27"/>
    <x v="2"/>
    <s v="Low End"/>
    <x v="0"/>
    <x v="7"/>
    <n v="337"/>
    <x v="4569"/>
    <n v="223462.41713800241"/>
    <n v="1019.2746384799855"/>
    <n v="343495.55316775508"/>
    <n v="356.18141255119497"/>
    <n v="120033.13602975267"/>
    <x v="4569"/>
    <x v="4298"/>
    <m/>
  </r>
  <r>
    <x v="27"/>
    <x v="2"/>
    <s v="Low End"/>
    <x v="0"/>
    <x v="69"/>
    <n v="246"/>
    <x v="4570"/>
    <n v="120993.80013107827"/>
    <n v="769.06405799998902"/>
    <n v="189189.7582679973"/>
    <n v="277.21934201999602"/>
    <n v="68195.958136919027"/>
    <x v="4570"/>
    <x v="4299"/>
    <m/>
  </r>
  <r>
    <x v="27"/>
    <x v="2"/>
    <s v="Low End"/>
    <x v="0"/>
    <x v="105"/>
    <n v="221"/>
    <x v="4571"/>
    <n v="99443.415017698673"/>
    <n v="723.73526999999024"/>
    <n v="159945.49466999783"/>
    <n v="273.76506629999625"/>
    <n v="60502.079652299159"/>
    <x v="4571"/>
    <x v="4300"/>
    <m/>
  </r>
  <r>
    <x v="27"/>
    <x v="2"/>
    <s v="Low End"/>
    <x v="0"/>
    <x v="1"/>
    <n v="246"/>
    <x v="4572"/>
    <n v="127190.18197903858"/>
    <n v="849.68576153998788"/>
    <n v="209022.69733883702"/>
    <n v="332.6525014625953"/>
    <n v="81832.515359798446"/>
    <x v="4572"/>
    <x v="4301"/>
    <m/>
  </r>
  <r>
    <x v="27"/>
    <x v="2"/>
    <s v="Low End"/>
    <x v="0"/>
    <x v="69"/>
    <n v="321"/>
    <x v="4573"/>
    <n v="151583.31825293676"/>
    <n v="795.23208787998919"/>
    <n v="255269.50020947654"/>
    <n v="323.00991263719555"/>
    <n v="103686.18195653977"/>
    <x v="4573"/>
    <x v="4302"/>
    <m/>
  </r>
  <r>
    <x v="27"/>
    <x v="2"/>
    <s v="Low End"/>
    <x v="0"/>
    <x v="118"/>
    <n v="496"/>
    <x v="4574"/>
    <n v="250758.69644799668"/>
    <n v="1212.128265919984"/>
    <n v="601215.61989631201"/>
    <n v="706.5663779199906"/>
    <n v="350456.92344831536"/>
    <x v="4574"/>
    <x v="97"/>
    <m/>
  </r>
  <r>
    <x v="27"/>
    <x v="2"/>
    <s v="Low End"/>
    <x v="0"/>
    <x v="145"/>
    <n v="484"/>
    <x v="4575"/>
    <n v="241662.2376959965"/>
    <n v="1206.5264409599829"/>
    <n v="583958.79742463178"/>
    <n v="707.22429695999017"/>
    <n v="342296.55972863524"/>
    <x v="4575"/>
    <x v="4303"/>
    <m/>
  </r>
  <r>
    <x v="27"/>
    <x v="2"/>
    <s v="Low End"/>
    <x v="0"/>
    <x v="157"/>
    <n v="476"/>
    <x v="4576"/>
    <n v="231034.10937599692"/>
    <n v="1179.2023118399845"/>
    <n v="561300.30043583259"/>
    <n v="693.83653583999103"/>
    <n v="330266.19105983566"/>
    <x v="4576"/>
    <x v="4304"/>
    <m/>
  </r>
  <r>
    <x v="27"/>
    <x v="2"/>
    <s v="Low End"/>
    <x v="0"/>
    <x v="140"/>
    <n v="468"/>
    <x v="4577"/>
    <n v="227910.02270399654"/>
    <n v="1189.7328265199819"/>
    <n v="556794.96281135152"/>
    <n v="702.74559851998924"/>
    <n v="328884.94010735501"/>
    <x v="4577"/>
    <x v="4305"/>
    <m/>
  </r>
  <r>
    <x v="27"/>
    <x v="2"/>
    <s v="High End"/>
    <x v="1"/>
    <x v="146"/>
    <n v="422"/>
    <x v="4578"/>
    <n v="363337.69592122163"/>
    <n v="1707.3422605199842"/>
    <n v="720498.43393943331"/>
    <n v="846.35245975879548"/>
    <n v="357160.73801821168"/>
    <x v="4578"/>
    <x v="4306"/>
    <m/>
  </r>
  <r>
    <x v="27"/>
    <x v="2"/>
    <s v="High End"/>
    <x v="1"/>
    <x v="129"/>
    <n v="386"/>
    <x v="4579"/>
    <n v="320806.89265610505"/>
    <n v="1731.4323855599825"/>
    <n v="668332.90082615323"/>
    <n v="900.32644603639437"/>
    <n v="347526.00817004818"/>
    <x v="4579"/>
    <x v="4307"/>
    <m/>
  </r>
  <r>
    <x v="27"/>
    <x v="2"/>
    <s v="High End"/>
    <x v="1"/>
    <x v="7"/>
    <n v="386"/>
    <x v="4580"/>
    <n v="173286.07289999755"/>
    <n v="1084.0116659999849"/>
    <n v="418428.50307599414"/>
    <n v="635.08401599999115"/>
    <n v="245142.43017599659"/>
    <x v="4580"/>
    <x v="1342"/>
    <m/>
  </r>
  <r>
    <x v="27"/>
    <x v="3"/>
    <s v="High End"/>
    <x v="1"/>
    <x v="61"/>
    <n v="441"/>
    <x v="4581"/>
    <n v="226230.0232499968"/>
    <n v="1255.0733876999823"/>
    <n v="553487.36397569219"/>
    <n v="742.08013769998956"/>
    <n v="327257.34072569537"/>
    <x v="4581"/>
    <x v="137"/>
    <m/>
  </r>
  <r>
    <x v="27"/>
    <x v="3"/>
    <s v="High End"/>
    <x v="1"/>
    <x v="5"/>
    <n v="436"/>
    <x v="4582"/>
    <n v="219204.4499999971"/>
    <n v="1234.4011449999837"/>
    <n v="538198.89921999292"/>
    <n v="731.63864499999033"/>
    <n v="318994.44921999582"/>
    <x v="4582"/>
    <x v="4308"/>
    <m/>
  </r>
  <r>
    <x v="27"/>
    <x v="3"/>
    <s v="Low End"/>
    <x v="3"/>
    <x v="103"/>
    <n v="662"/>
    <x v="4583"/>
    <n v="560592.46154481021"/>
    <n v="1333.7247005399797"/>
    <n v="882925.75175746658"/>
    <n v="486.90829337259265"/>
    <n v="322333.29021265637"/>
    <x v="4583"/>
    <x v="4309"/>
    <m/>
  </r>
  <r>
    <x v="27"/>
    <x v="3"/>
    <s v="Low End"/>
    <x v="3"/>
    <x v="61"/>
    <n v="650"/>
    <x v="4584"/>
    <n v="537231.42530199222"/>
    <n v="1305.3544679999809"/>
    <n v="848480.40419998753"/>
    <n v="478.84458291999294"/>
    <n v="311248.97889799532"/>
    <x v="4584"/>
    <x v="4310"/>
    <m/>
  </r>
  <r>
    <x v="27"/>
    <x v="3"/>
    <s v="Low End"/>
    <x v="3"/>
    <x v="61"/>
    <n v="611"/>
    <x v="4585"/>
    <n v="477923.40935982205"/>
    <n v="1247.2663902899824"/>
    <n v="762079.76446717919"/>
    <n v="465.06768430009356"/>
    <n v="284156.35510735714"/>
    <x v="4585"/>
    <x v="4311"/>
    <m/>
  </r>
  <r>
    <x v="27"/>
    <x v="3"/>
    <s v="Low End"/>
    <x v="3"/>
    <x v="81"/>
    <n v="569"/>
    <x v="4586"/>
    <n v="415301.53211443056"/>
    <n v="1177.2170799899843"/>
    <n v="669836.51851430105"/>
    <n v="447.337410193094"/>
    <n v="254534.98639987048"/>
    <x v="4586"/>
    <x v="1883"/>
    <m/>
  </r>
  <r>
    <x v="27"/>
    <x v="3"/>
    <s v="Low End"/>
    <x v="3"/>
    <x v="68"/>
    <n v="720"/>
    <x v="4587"/>
    <n v="673185.07226879045"/>
    <n v="1512.1911839999784"/>
    <n v="1088777.6524799846"/>
    <n v="577.21191695999175"/>
    <n v="415592.58021119412"/>
    <x v="4587"/>
    <x v="4312"/>
    <m/>
  </r>
  <r>
    <x v="27"/>
    <x v="3"/>
    <s v="Low End"/>
    <x v="3"/>
    <x v="129"/>
    <n v="720"/>
    <x v="4588"/>
    <n v="629048.65679999103"/>
    <n v="1715.8989999999815"/>
    <n v="1235447.2799999868"/>
    <n v="842.2203099999939"/>
    <n v="606398.62319999572"/>
    <x v="4588"/>
    <x v="4313"/>
    <m/>
  </r>
  <r>
    <x v="27"/>
    <x v="3"/>
    <s v="High End"/>
    <x v="2"/>
    <x v="104"/>
    <n v="389"/>
    <x v="4589"/>
    <n v="347168.40013748029"/>
    <n v="1762.8989082799822"/>
    <n v="685767.67532091308"/>
    <n v="870.43515471319483"/>
    <n v="338599.27518343279"/>
    <x v="4589"/>
    <x v="4314"/>
    <m/>
  </r>
  <r>
    <x v="27"/>
    <x v="3"/>
    <s v="High End"/>
    <x v="2"/>
    <x v="120"/>
    <n v="314"/>
    <x v="4590"/>
    <n v="231497.52830076168"/>
    <n v="1584.8886027199856"/>
    <n v="497655.02125407546"/>
    <n v="847.63532787679549"/>
    <n v="266157.49295331375"/>
    <x v="4590"/>
    <x v="4315"/>
    <m/>
  </r>
  <r>
    <x v="27"/>
    <x v="3"/>
    <s v="High End"/>
    <x v="2"/>
    <x v="136"/>
    <n v="362"/>
    <x v="4591"/>
    <n v="229880.36056155653"/>
    <n v="1469.1061881799869"/>
    <n v="531816.44012115523"/>
    <n v="834.07756784419541"/>
    <n v="301936.0795595987"/>
    <x v="4591"/>
    <x v="4316"/>
    <m/>
  </r>
  <r>
    <x v="27"/>
    <x v="3"/>
    <s v="High End"/>
    <x v="2"/>
    <x v="60"/>
    <n v="757"/>
    <x v="4592"/>
    <n v="729997.95231599046"/>
    <n v="1928.9519879999746"/>
    <n v="1460216.6549159808"/>
    <n v="964.62179999998716"/>
    <n v="730218.7025999903"/>
    <x v="4592"/>
    <x v="4317"/>
    <m/>
  </r>
  <r>
    <x v="27"/>
    <x v="3"/>
    <s v="High End"/>
    <x v="2"/>
    <x v="67"/>
    <n v="700"/>
    <x v="4593"/>
    <n v="624325.16999999178"/>
    <n v="1812.9530999999761"/>
    <n v="1269067.1699999832"/>
    <n v="921.05999999998778"/>
    <n v="644741.99999999139"/>
    <x v="4593"/>
    <x v="4318"/>
    <m/>
  </r>
  <r>
    <x v="27"/>
    <x v="3"/>
    <s v="High End"/>
    <x v="2"/>
    <x v="123"/>
    <n v="757"/>
    <x v="4594"/>
    <n v="730426.01991899032"/>
    <n v="2254.7763215699697"/>
    <n v="1706865.6754284671"/>
    <n v="1289.8806545699824"/>
    <n v="976439.65550947678"/>
    <x v="4594"/>
    <x v="4319"/>
    <m/>
  </r>
  <r>
    <x v="27"/>
    <x v="3"/>
    <s v="High End"/>
    <x v="2"/>
    <x v="153"/>
    <n v="700"/>
    <x v="4595"/>
    <n v="624691.1999999918"/>
    <n v="2114.3193599999718"/>
    <n v="1480023.5519999804"/>
    <n v="1221.9033599999834"/>
    <n v="855332.35199998855"/>
    <x v="4595"/>
    <x v="4320"/>
    <m/>
  </r>
  <r>
    <x v="27"/>
    <x v="3"/>
    <s v="Low End"/>
    <x v="0"/>
    <x v="140"/>
    <n v="719"/>
    <x v="4596"/>
    <n v="547193.39624099073"/>
    <n v="1645.3224935099722"/>
    <n v="1182986.8728336701"/>
    <n v="884.27465450998511"/>
    <n v="635793.47659267939"/>
    <x v="4596"/>
    <x v="4321"/>
    <m/>
  </r>
  <r>
    <x v="27"/>
    <x v="3"/>
    <s v="Low End"/>
    <x v="0"/>
    <x v="139"/>
    <n v="659"/>
    <x v="4597"/>
    <n v="464604.23654399172"/>
    <n v="1557.8287334399722"/>
    <n v="1026609.1353369417"/>
    <n v="852.81471743998475"/>
    <n v="562004.89879294997"/>
    <x v="4597"/>
    <x v="4322"/>
    <m/>
  </r>
  <r>
    <x v="27"/>
    <x v="3"/>
    <s v="Low End"/>
    <x v="0"/>
    <x v="139"/>
    <n v="580"/>
    <x v="4598"/>
    <n v="352658.88479999441"/>
    <n v="1390.8984503999779"/>
    <n v="806721.10123198724"/>
    <n v="782.86589039998762"/>
    <n v="454062.21643199283"/>
    <x v="4598"/>
    <x v="4323"/>
    <m/>
  </r>
  <r>
    <x v="27"/>
    <x v="3"/>
    <s v="Low End"/>
    <x v="0"/>
    <x v="155"/>
    <n v="575"/>
    <x v="4599"/>
    <n v="349368.13124999421"/>
    <n v="1393.3347074999767"/>
    <n v="801167.45681248663"/>
    <n v="785.73795749998681"/>
    <n v="451799.32556249242"/>
    <x v="4599"/>
    <x v="4324"/>
    <m/>
  </r>
  <r>
    <x v="27"/>
    <x v="3"/>
    <s v="High End"/>
    <x v="1"/>
    <x v="56"/>
    <n v="645"/>
    <x v="4600"/>
    <n v="497981.92499999161"/>
    <n v="1704.3388739999714"/>
    <n v="1099298.5737299814"/>
    <n v="932.2738739999844"/>
    <n v="601316.64872998977"/>
    <x v="4600"/>
    <x v="4325"/>
    <m/>
  </r>
  <r>
    <x v="27"/>
    <x v="4"/>
    <s v="High End"/>
    <x v="1"/>
    <x v="153"/>
    <n v="631"/>
    <x v="4601"/>
    <n v="481705.13182499143"/>
    <n v="1693.9631436699699"/>
    <n v="1068890.743655751"/>
    <n v="930.56356866998351"/>
    <n v="587185.61183075956"/>
    <x v="4601"/>
    <x v="4326"/>
    <m/>
  </r>
  <r>
    <x v="27"/>
    <x v="4"/>
    <s v="High End"/>
    <x v="1"/>
    <x v="108"/>
    <n v="626"/>
    <x v="4602"/>
    <n v="474189.55379999155"/>
    <n v="1684.0489574799699"/>
    <n v="1054214.6473824612"/>
    <n v="926.55765747998339"/>
    <n v="580025.09358246974"/>
    <x v="4602"/>
    <x v="4327"/>
    <m/>
  </r>
  <r>
    <x v="27"/>
    <x v="4"/>
    <s v="High End"/>
    <x v="1"/>
    <x v="35"/>
    <n v="568"/>
    <x v="4603"/>
    <n v="385382.43359999359"/>
    <n v="1545.3059199199743"/>
    <n v="877733.76251454535"/>
    <n v="866.81571991998555"/>
    <n v="492351.32891455176"/>
    <x v="4603"/>
    <x v="4328"/>
    <m/>
  </r>
  <r>
    <x v="27"/>
    <x v="4"/>
    <s v="High End"/>
    <x v="1"/>
    <x v="5"/>
    <n v="536"/>
    <x v="4604"/>
    <n v="340596.59039999451"/>
    <n v="1469.5228354399767"/>
    <n v="787664.23979582754"/>
    <n v="834.08143543998688"/>
    <n v="447067.64939583302"/>
    <x v="4604"/>
    <x v="4329"/>
    <m/>
  </r>
  <r>
    <x v="27"/>
    <x v="4"/>
    <s v="High End"/>
    <x v="1"/>
    <x v="21"/>
    <n v="507"/>
    <x v="4605"/>
    <n v="304795.85174999514"/>
    <n v="1411.6636748999777"/>
    <n v="715713.48317428865"/>
    <n v="810.48842489998719"/>
    <n v="410917.6314242935"/>
    <x v="4605"/>
    <x v="4330"/>
    <m/>
  </r>
  <r>
    <x v="27"/>
    <x v="4"/>
    <s v="High End"/>
    <x v="1"/>
    <x v="61"/>
    <n v="502"/>
    <x v="4606"/>
    <n v="301875.59159999486"/>
    <n v="1416.002025679976"/>
    <n v="710833.01689134794"/>
    <n v="814.65622567998616"/>
    <n v="408957.42529135308"/>
    <x v="4606"/>
    <x v="4331"/>
    <m/>
  </r>
  <r>
    <x v="27"/>
    <x v="4"/>
    <s v="High End"/>
    <x v="1"/>
    <x v="122"/>
    <n v="446"/>
    <x v="4607"/>
    <n v="237789.15929999604"/>
    <n v="1299.8937751799783"/>
    <n v="579752.62373027031"/>
    <n v="766.73422517998722"/>
    <n v="341963.46443027427"/>
    <x v="4607"/>
    <x v="4332"/>
    <m/>
  </r>
  <r>
    <x v="27"/>
    <x v="4"/>
    <s v="Low End"/>
    <x v="3"/>
    <x v="101"/>
    <n v="783"/>
    <x v="4608"/>
    <n v="772095.8902115064"/>
    <n v="1516.0614801899758"/>
    <n v="1187076.138988751"/>
    <n v="529.98754633109149"/>
    <n v="414980.24877724459"/>
    <x v="4608"/>
    <x v="139"/>
    <m/>
  </r>
  <r>
    <x v="27"/>
    <x v="4"/>
    <s v="Low End"/>
    <x v="3"/>
    <x v="101"/>
    <n v="756"/>
    <x v="4609"/>
    <n v="738592.07760161394"/>
    <n v="1509.3617665199729"/>
    <n v="1141077.4954890995"/>
    <n v="532.38811889879037"/>
    <n v="402485.41788748559"/>
    <x v="4609"/>
    <x v="4333"/>
    <m/>
  </r>
  <r>
    <x v="27"/>
    <x v="4"/>
    <s v="Low End"/>
    <x v="3"/>
    <x v="49"/>
    <n v="743"/>
    <x v="4610"/>
    <n v="705452.91781862674"/>
    <n v="1470.4353034499754"/>
    <n v="1092533.4304633318"/>
    <n v="520.96973438049122"/>
    <n v="387080.51264470501"/>
    <x v="4610"/>
    <x v="4334"/>
    <m/>
  </r>
  <r>
    <x v="27"/>
    <x v="4"/>
    <s v="Low End"/>
    <x v="3"/>
    <x v="119"/>
    <n v="899"/>
    <x v="4611"/>
    <n v="1041154.9362163761"/>
    <n v="1824.0641105399709"/>
    <n v="1639833.6353754338"/>
    <n v="665.93848627258922"/>
    <n v="598678.69915905769"/>
    <x v="4611"/>
    <x v="4335"/>
    <m/>
  </r>
  <r>
    <x v="27"/>
    <x v="4"/>
    <s v="Low End"/>
    <x v="3"/>
    <x v="154"/>
    <n v="899"/>
    <x v="4612"/>
    <n v="971692.39052166464"/>
    <n v="1975.5424719999749"/>
    <n v="1776012.6823279774"/>
    <n v="894.68330567999192"/>
    <n v="804320.29180631274"/>
    <x v="4612"/>
    <x v="4336"/>
    <m/>
  </r>
  <r>
    <x v="27"/>
    <x v="4"/>
    <s v="Low End"/>
    <x v="3"/>
    <x v="107"/>
    <n v="886"/>
    <x v="4613"/>
    <n v="995178.15152129973"/>
    <n v="2099.1174343599696"/>
    <n v="1859818.0468429332"/>
    <n v="975.89152970838973"/>
    <n v="864639.89532163343"/>
    <x v="4613"/>
    <x v="4337"/>
    <m/>
  </r>
  <r>
    <x v="27"/>
    <x v="4"/>
    <s v="High End"/>
    <x v="2"/>
    <x v="120"/>
    <n v="910"/>
    <x v="4614"/>
    <n v="1107895.9436999804"/>
    <n v="2353.8575699999578"/>
    <n v="2142010.3886999618"/>
    <n v="1136.3894999999793"/>
    <n v="1034114.4449999814"/>
    <x v="4614"/>
    <x v="4338"/>
    <m/>
  </r>
  <r>
    <x v="27"/>
    <x v="4"/>
    <s v="High End"/>
    <x v="2"/>
    <x v="61"/>
    <n v="952"/>
    <x v="4615"/>
    <n v="1188602.2888319811"/>
    <n v="2575.7437634399594"/>
    <n v="2452108.0627948414"/>
    <n v="1327.2119474399792"/>
    <n v="1263505.7739628602"/>
    <x v="4615"/>
    <x v="4339"/>
    <m/>
  </r>
  <r>
    <x v="27"/>
    <x v="4"/>
    <s v="High End"/>
    <x v="2"/>
    <x v="49"/>
    <n v="838"/>
    <x v="4616"/>
    <n v="918533.04526798555"/>
    <n v="2308.4549087399637"/>
    <n v="1934485.2135240897"/>
    <n v="1212.3534227399809"/>
    <n v="1015952.1682561041"/>
    <x v="4616"/>
    <x v="2789"/>
    <m/>
  </r>
  <r>
    <x v="27"/>
    <x v="4"/>
    <s v="High End"/>
    <x v="2"/>
    <x v="135"/>
    <n v="910"/>
    <x v="4617"/>
    <n v="1109133.1250999803"/>
    <n v="2766.6289430999504"/>
    <n v="2517632.3382209549"/>
    <n v="1547.8013330999722"/>
    <n v="1408499.2131209746"/>
    <x v="4617"/>
    <x v="4340"/>
    <m/>
  </r>
  <r>
    <x v="27"/>
    <x v="4"/>
    <s v="High End"/>
    <x v="2"/>
    <x v="112"/>
    <n v="528"/>
    <x v="4618"/>
    <n v="368674.83417599386"/>
    <n v="1617.9031012799728"/>
    <n v="854252.83747582568"/>
    <n v="919.65530927998441"/>
    <n v="485578.00329983182"/>
    <x v="4618"/>
    <x v="4341"/>
    <m/>
  </r>
  <r>
    <x v="27"/>
    <x v="4"/>
    <s v="High End"/>
    <x v="2"/>
    <x v="104"/>
    <n v="477"/>
    <x v="4619"/>
    <n v="300949.87795199495"/>
    <n v="1500.385395839975"/>
    <n v="715683.83381566813"/>
    <n v="869.46321983998553"/>
    <n v="414733.95586367318"/>
    <x v="4619"/>
    <x v="4342"/>
    <m/>
  </r>
  <r>
    <x v="27"/>
    <x v="4"/>
    <s v="Low End"/>
    <x v="0"/>
    <x v="140"/>
    <n v="836"/>
    <x v="4620"/>
    <n v="758683.05831998552"/>
    <n v="1895.3984457999638"/>
    <n v="1584553.1006887697"/>
    <n v="987.88282579998122"/>
    <n v="825870.0423687842"/>
    <x v="4620"/>
    <x v="4343"/>
    <m/>
  </r>
  <r>
    <x v="27"/>
    <x v="4"/>
    <s v="Low End"/>
    <x v="0"/>
    <x v="49"/>
    <n v="825"/>
    <x v="4621"/>
    <n v="738984.50999998581"/>
    <n v="1876.1860919999642"/>
    <n v="1547853.5258999704"/>
    <n v="980.44729199998142"/>
    <n v="808869.01589998463"/>
    <x v="4621"/>
    <x v="4344"/>
    <m/>
  </r>
  <r>
    <x v="27"/>
    <x v="4"/>
    <s v="Low End"/>
    <x v="0"/>
    <x v="116"/>
    <n v="786"/>
    <x v="4622"/>
    <n v="670891.24162798712"/>
    <n v="1807.1688238199652"/>
    <n v="1420434.6955224925"/>
    <n v="953.61762581998153"/>
    <n v="749543.45389450539"/>
    <x v="4622"/>
    <x v="4345"/>
    <m/>
  </r>
  <r>
    <x v="27"/>
    <x v="4"/>
    <s v="Low End"/>
    <x v="0"/>
    <x v="140"/>
    <n v="775"/>
    <x v="4623"/>
    <n v="652364.03874998749"/>
    <n v="1787.9330044999658"/>
    <n v="1385648.0784874735"/>
    <n v="946.17295449998198"/>
    <n v="733284.03973748605"/>
    <x v="4623"/>
    <x v="4346"/>
    <m/>
  </r>
  <r>
    <x v="27"/>
    <x v="4"/>
    <s v="Low End"/>
    <x v="0"/>
    <x v="127"/>
    <n v="696"/>
    <x v="4624"/>
    <n v="530578.9071359894"/>
    <n v="1661.2908134399668"/>
    <n v="1156258.406154217"/>
    <n v="898.96479743998202"/>
    <n v="625679.49901822757"/>
    <x v="4624"/>
    <x v="4347"/>
    <m/>
  </r>
  <r>
    <x v="27"/>
    <x v="4"/>
    <s v="Low End"/>
    <x v="0"/>
    <x v="158"/>
    <n v="636"/>
    <x v="4625"/>
    <n v="439903.55735999148"/>
    <n v="1542.6534233999703"/>
    <n v="981127.57728238113"/>
    <n v="850.98116339998364"/>
    <n v="541224.01992238965"/>
    <x v="4625"/>
    <x v="4348"/>
    <m/>
  </r>
  <r>
    <x v="27"/>
    <x v="4"/>
    <s v="High End"/>
    <x v="1"/>
    <x v="152"/>
    <n v="461"/>
    <x v="4626"/>
    <n v="261512.40352499491"/>
    <n v="1369.2681156899737"/>
    <n v="631232.60133307788"/>
    <n v="801.99609068998473"/>
    <n v="369720.19780808297"/>
    <x v="4626"/>
    <x v="4349"/>
    <m/>
  </r>
  <r>
    <x v="27"/>
    <x v="4"/>
    <s v="Low End"/>
    <x v="3"/>
    <x v="81"/>
    <n v="853"/>
    <x v="4627"/>
    <n v="931908.38659853302"/>
    <n v="2160.6859711399693"/>
    <n v="1843065.1333823937"/>
    <n v="1068.1790700865895"/>
    <n v="911156.74678386073"/>
    <x v="4627"/>
    <x v="4350"/>
    <m/>
  </r>
  <r>
    <x v="27"/>
    <x v="4"/>
    <s v="Low End"/>
    <x v="3"/>
    <x v="129"/>
    <n v="689"/>
    <x v="4628"/>
    <n v="629774.18898657209"/>
    <n v="1431.0521383799726"/>
    <n v="985994.92334380106"/>
    <n v="517.01122548219018"/>
    <n v="356220.73435722897"/>
    <x v="4628"/>
    <x v="4351"/>
    <m/>
  </r>
  <r>
    <x v="27"/>
    <x v="4"/>
    <s v="Low End"/>
    <x v="3"/>
    <x v="154"/>
    <n v="634"/>
    <x v="4629"/>
    <n v="544511.11545563268"/>
    <n v="1361.6244833399728"/>
    <n v="863269.92243754282"/>
    <n v="502.77414350459003"/>
    <n v="318758.80698191014"/>
    <x v="4629"/>
    <x v="4352"/>
    <m/>
  </r>
  <r>
    <x v="27"/>
    <x v="4"/>
    <s v="High End"/>
    <x v="2"/>
    <x v="25"/>
    <n v="626"/>
    <x v="4630"/>
    <n v="532673.51991598972"/>
    <n v="1895.6577299399635"/>
    <n v="1186681.7389424171"/>
    <n v="1044.7415639399799"/>
    <n v="654008.21902642737"/>
    <x v="4630"/>
    <x v="4353"/>
    <m/>
  </r>
  <r>
    <x v="27"/>
    <x v="4"/>
    <s v="High End"/>
    <x v="2"/>
    <x v="114"/>
    <n v="568"/>
    <x v="4631"/>
    <n v="438620.2329599915"/>
    <n v="1758.2776847999662"/>
    <n v="998701.72496638086"/>
    <n v="986.05896479998114"/>
    <n v="560081.49200638942"/>
    <x v="4631"/>
    <x v="3447"/>
    <m/>
  </r>
  <r>
    <x v="27"/>
    <x v="4"/>
    <s v="High End"/>
    <x v="2"/>
    <x v="137"/>
    <n v="518"/>
    <x v="4632"/>
    <n v="364864.02363599295"/>
    <n v="1639.8475381799685"/>
    <n v="849441.02477722371"/>
    <n v="935.47683617998212"/>
    <n v="484577.00114123075"/>
    <x v="4632"/>
    <x v="4354"/>
    <m/>
  </r>
  <r>
    <x v="27"/>
    <x v="4"/>
    <s v="Low End"/>
    <x v="0"/>
    <x v="121"/>
    <n v="842"/>
    <x v="4633"/>
    <n v="785272.63117598346"/>
    <n v="1944.8506805199593"/>
    <n v="1637564.2729978056"/>
    <n v="1012.2228525199789"/>
    <n v="852291.64182182215"/>
    <x v="4633"/>
    <x v="4355"/>
    <m/>
  </r>
  <r>
    <x v="27"/>
    <x v="4"/>
    <s v="Low End"/>
    <x v="0"/>
    <x v="29"/>
    <n v="633"/>
    <x v="4634"/>
    <n v="443896.4969369907"/>
    <n v="1471.1743889999691"/>
    <n v="931253.38823698042"/>
    <n v="769.91609999998377"/>
    <n v="487356.89129998971"/>
    <x v="4634"/>
    <x v="4356"/>
    <m/>
  </r>
  <r>
    <x v="27"/>
    <x v="4"/>
    <s v="Low End"/>
    <x v="0"/>
    <x v="105"/>
    <n v="807"/>
    <x v="4635"/>
    <n v="716161.59282598551"/>
    <n v="1867.8397786199619"/>
    <n v="1507346.7013463092"/>
    <n v="980.40286061997983"/>
    <n v="791185.10852032364"/>
    <x v="4635"/>
    <x v="4357"/>
    <m/>
  </r>
  <r>
    <x v="27"/>
    <x v="4"/>
    <s v="Low End"/>
    <x v="0"/>
    <x v="127"/>
    <n v="705"/>
    <x v="4636"/>
    <n v="546862.19377498887"/>
    <n v="1685.0542549499658"/>
    <n v="1187963.2497397258"/>
    <n v="909.36319994998155"/>
    <n v="641101.05596473697"/>
    <x v="4636"/>
    <x v="4358"/>
    <m/>
  </r>
  <r>
    <x v="27"/>
    <x v="4"/>
    <s v="Low End"/>
    <x v="0"/>
    <x v="157"/>
    <n v="693"/>
    <x v="4637"/>
    <n v="537578.72437498823"/>
    <n v="1692.312918749963"/>
    <n v="1172772.8526937244"/>
    <n v="916.58604374998004"/>
    <n v="635194.12831873621"/>
    <x v="4637"/>
    <x v="4359"/>
    <m/>
  </r>
  <r>
    <x v="27"/>
    <x v="4"/>
    <s v="Low End"/>
    <x v="0"/>
    <x v="29"/>
    <n v="633"/>
    <x v="4638"/>
    <n v="444853.34226899059"/>
    <n v="1696.0889175299642"/>
    <n v="1073624.2847964673"/>
    <n v="993.31902452997906"/>
    <n v="628770.9425274767"/>
    <x v="4638"/>
    <x v="4360"/>
    <m/>
  </r>
  <r>
    <x v="27"/>
    <x v="4"/>
    <s v="High End"/>
    <x v="1"/>
    <x v="149"/>
    <n v="287"/>
    <x v="4639"/>
    <n v="135910.39794884721"/>
    <n v="776.35570499998414"/>
    <n v="222814.08733499545"/>
    <n v="302.80031144999384"/>
    <n v="86903.689386148239"/>
    <x v="4639"/>
    <x v="4361"/>
    <m/>
  </r>
  <r>
    <x v="27"/>
    <x v="4"/>
    <s v="High End"/>
    <x v="1"/>
    <x v="101"/>
    <n v="287"/>
    <x v="4640"/>
    <n v="142711.07222870176"/>
    <n v="852.52208950998249"/>
    <n v="244673.83968936498"/>
    <n v="355.27096676189274"/>
    <n v="101962.76746066322"/>
    <x v="4640"/>
    <x v="4362"/>
    <m/>
  </r>
  <r>
    <x v="27"/>
    <x v="4"/>
    <s v="High End"/>
    <x v="1"/>
    <x v="56"/>
    <n v="206"/>
    <x v="4641"/>
    <n v="67371.165714558578"/>
    <n v="625.37449599998672"/>
    <n v="128827.14617599726"/>
    <n v="298.33000223999363"/>
    <n v="61455.980461438681"/>
    <x v="4641"/>
    <x v="4363"/>
    <m/>
  </r>
  <r>
    <x v="27"/>
    <x v="5"/>
    <s v="High End"/>
    <x v="1"/>
    <x v="149"/>
    <n v="206"/>
    <x v="4642"/>
    <n v="70154.014799192504"/>
    <n v="668.87490289998573"/>
    <n v="137788.22999739705"/>
    <n v="328.32143300099295"/>
    <n v="67634.215198204547"/>
    <x v="4642"/>
    <x v="4364"/>
    <m/>
  </r>
  <r>
    <x v="27"/>
    <x v="5"/>
    <s v="High End"/>
    <x v="1"/>
    <x v="148"/>
    <n v="941"/>
    <x v="4643"/>
    <n v="1108533.6638999768"/>
    <n v="2409.02176683995"/>
    <n v="2266889.4825963932"/>
    <n v="1230.9838668399748"/>
    <n v="1158355.8186964164"/>
    <x v="4643"/>
    <x v="4365"/>
    <m/>
  </r>
  <r>
    <x v="27"/>
    <x v="5"/>
    <s v="High End"/>
    <x v="1"/>
    <x v="110"/>
    <n v="932"/>
    <x v="4644"/>
    <n v="1091730.0743999768"/>
    <n v="2399.4222823199493"/>
    <n v="2236261.5671221926"/>
    <n v="1228.0380823199744"/>
    <n v="1144531.4927222158"/>
    <x v="4644"/>
    <x v="4366"/>
    <m/>
  </r>
  <r>
    <x v="27"/>
    <x v="5"/>
    <s v="High End"/>
    <x v="1"/>
    <x v="81"/>
    <n v="696"/>
    <x v="4645"/>
    <n v="602516.62079998769"/>
    <n v="1878.2229100799618"/>
    <n v="1307243.1454156535"/>
    <n v="1012.5381100799794"/>
    <n v="704726.52461566578"/>
    <x v="4645"/>
    <x v="4367"/>
    <m/>
  </r>
  <r>
    <x v="27"/>
    <x v="5"/>
    <s v="High End"/>
    <x v="1"/>
    <x v="135"/>
    <n v="690"/>
    <x v="4646"/>
    <n v="592387.42499998794"/>
    <n v="1866.2804369999621"/>
    <n v="1287733.5015299739"/>
    <n v="1007.7479369999796"/>
    <n v="695346.07652998599"/>
    <x v="4646"/>
    <x v="4368"/>
    <m/>
  </r>
  <r>
    <x v="27"/>
    <x v="5"/>
    <s v="High End"/>
    <x v="1"/>
    <x v="61"/>
    <n v="653"/>
    <x v="4647"/>
    <n v="534301.13722498878"/>
    <n v="1801.0576483699622"/>
    <n v="1176090.6443855853"/>
    <n v="982.83232336997935"/>
    <n v="641789.50716059655"/>
    <x v="4647"/>
    <x v="4369"/>
    <m/>
  </r>
  <r>
    <x v="27"/>
    <x v="5"/>
    <s v="High End"/>
    <x v="1"/>
    <x v="148"/>
    <n v="643"/>
    <x v="4648"/>
    <n v="518154.95924998907"/>
    <n v="1780.1922190999626"/>
    <n v="1144663.596881276"/>
    <n v="974.35246909997954"/>
    <n v="626508.63763128687"/>
    <x v="4648"/>
    <x v="4370"/>
    <m/>
  </r>
  <r>
    <x v="27"/>
    <x v="5"/>
    <s v="High End"/>
    <x v="1"/>
    <x v="141"/>
    <n v="635"/>
    <x v="4649"/>
    <n v="505432.45687498932"/>
    <n v="1763.557709849963"/>
    <n v="1119859.1457547266"/>
    <n v="967.60108484997977"/>
    <n v="614426.68887973728"/>
    <x v="4649"/>
    <x v="4371"/>
    <m/>
  </r>
  <r>
    <x v="27"/>
    <x v="5"/>
    <s v="High End"/>
    <x v="1"/>
    <x v="119"/>
    <n v="634"/>
    <x v="4650"/>
    <n v="503932.23719998938"/>
    <n v="1761.7546256799628"/>
    <n v="1116952.4326810965"/>
    <n v="966.9088256799796"/>
    <n v="613020.1954811071"/>
    <x v="4650"/>
    <x v="4372"/>
    <m/>
  </r>
  <r>
    <x v="27"/>
    <x v="5"/>
    <s v="High End"/>
    <x v="1"/>
    <x v="119"/>
    <n v="558"/>
    <x v="4651"/>
    <n v="391618.07099999167"/>
    <n v="1605.8324801999659"/>
    <n v="896054.52395158098"/>
    <n v="904.00798019998081"/>
    <n v="504436.45295158931"/>
    <x v="4651"/>
    <x v="4373"/>
    <m/>
  </r>
  <r>
    <x v="27"/>
    <x v="5"/>
    <s v="High End"/>
    <x v="1"/>
    <x v="56"/>
    <n v="542"/>
    <x v="4652"/>
    <n v="368622.41129999224"/>
    <n v="1568.153240939967"/>
    <n v="849939.0565894621"/>
    <n v="888.03809093998132"/>
    <n v="481316.64528946986"/>
    <x v="4652"/>
    <x v="4374"/>
    <m/>
  </r>
  <r>
    <x v="27"/>
    <x v="5"/>
    <s v="High End"/>
    <x v="1"/>
    <x v="29"/>
    <n v="521"/>
    <x v="4653"/>
    <n v="337862.61269999313"/>
    <n v="1511.3070505199692"/>
    <n v="787390.97332090396"/>
    <n v="862.81835051998235"/>
    <n v="449528.36062091083"/>
    <x v="4653"/>
    <x v="4375"/>
    <m/>
  </r>
  <r>
    <x v="27"/>
    <x v="5"/>
    <s v="Low End"/>
    <x v="3"/>
    <x v="49"/>
    <n v="755"/>
    <x v="4654"/>
    <n v="741063.64450498414"/>
    <n v="1967.5120999999688"/>
    <n v="1485471.6354999763"/>
    <n v="985.9708489999897"/>
    <n v="744407.9909949922"/>
    <x v="4654"/>
    <x v="4376"/>
    <m/>
  </r>
  <r>
    <x v="27"/>
    <x v="5"/>
    <s v="Low End"/>
    <x v="3"/>
    <x v="143"/>
    <n v="904"/>
    <x v="4655"/>
    <n v="1080555.6776855441"/>
    <n v="2303.5966231999605"/>
    <n v="2082451.3473727643"/>
    <n v="1108.2916700079868"/>
    <n v="1001895.6696872201"/>
    <x v="4655"/>
    <x v="4377"/>
    <m/>
  </r>
  <r>
    <x v="27"/>
    <x v="5"/>
    <s v="Low End"/>
    <x v="3"/>
    <x v="143"/>
    <n v="892"/>
    <x v="4656"/>
    <n v="1035455.919869814"/>
    <n v="2254.5016847599645"/>
    <n v="2011015.5028058884"/>
    <n v="1093.6766624843883"/>
    <n v="975559.58293607447"/>
    <x v="4656"/>
    <x v="4378"/>
    <m/>
  </r>
  <r>
    <x v="27"/>
    <x v="5"/>
    <s v="Low End"/>
    <x v="3"/>
    <x v="142"/>
    <n v="864"/>
    <x v="4657"/>
    <n v="983593.1040141104"/>
    <n v="2227.6191756799635"/>
    <n v="1924662.9677874884"/>
    <n v="1089.2012312191875"/>
    <n v="941069.86377337796"/>
    <x v="4657"/>
    <x v="4379"/>
    <m/>
  </r>
  <r>
    <x v="27"/>
    <x v="5"/>
    <s v="Low End"/>
    <x v="3"/>
    <x v="101"/>
    <n v="612"/>
    <x v="4658"/>
    <n v="497827.85622622981"/>
    <n v="1258.3651919999743"/>
    <n v="770119.49750398425"/>
    <n v="444.92098247999093"/>
    <n v="272291.64127775445"/>
    <x v="4658"/>
    <x v="4380"/>
    <m/>
  </r>
  <r>
    <x v="27"/>
    <x v="5"/>
    <s v="Low End"/>
    <x v="3"/>
    <x v="83"/>
    <n v="755"/>
    <x v="4659"/>
    <n v="793049.25518502574"/>
    <n v="1688.7120628499642"/>
    <n v="1274977.607451723"/>
    <n v="638.31569836648646"/>
    <n v="481928.35226669721"/>
    <x v="4659"/>
    <x v="4381"/>
    <m/>
  </r>
  <r>
    <x v="27"/>
    <x v="5"/>
    <s v="Low End"/>
    <x v="3"/>
    <x v="49"/>
    <n v="612"/>
    <x v="4660"/>
    <n v="531618.60419803066"/>
    <n v="1435.9801612799706"/>
    <n v="878819.85870334203"/>
    <n v="567.32231128318847"/>
    <n v="347201.25450531137"/>
    <x v="4660"/>
    <x v="4382"/>
    <m/>
  </r>
  <r>
    <x v="27"/>
    <x v="5"/>
    <s v="High End"/>
    <x v="2"/>
    <x v="49"/>
    <n v="187"/>
    <x v="4661"/>
    <n v="57656.359512178824"/>
    <n v="607.59059399998762"/>
    <n v="113619.44107799769"/>
    <n v="299.2678158599939"/>
    <n v="55963.081565818866"/>
    <x v="4661"/>
    <x v="4383"/>
    <m/>
  </r>
  <r>
    <x v="27"/>
    <x v="5"/>
    <s v="High End"/>
    <x v="2"/>
    <x v="38"/>
    <n v="187"/>
    <x v="4662"/>
    <n v="60007.472460614663"/>
    <n v="648.07812146998663"/>
    <n v="121190.60871488749"/>
    <n v="327.18254681429323"/>
    <n v="61183.136254272831"/>
    <x v="4662"/>
    <x v="4384"/>
    <m/>
  </r>
  <r>
    <x v="27"/>
    <x v="5"/>
    <s v="High End"/>
    <x v="2"/>
    <x v="96"/>
    <n v="622"/>
    <x v="4663"/>
    <n v="536966.36258398858"/>
    <n v="1925.8951474799594"/>
    <n v="1197906.7817325348"/>
    <n v="1062.6051754799778"/>
    <n v="660940.41914854618"/>
    <x v="4663"/>
    <x v="4385"/>
    <m/>
  </r>
  <r>
    <x v="27"/>
    <x v="5"/>
    <s v="High End"/>
    <x v="2"/>
    <x v="25"/>
    <n v="579"/>
    <x v="4664"/>
    <n v="468712.1755349898"/>
    <n v="1835.0543773499601"/>
    <n v="1062496.4844856269"/>
    <n v="1025.5342123499777"/>
    <n v="593784.30895063712"/>
    <x v="4664"/>
    <x v="4386"/>
    <m/>
  </r>
  <r>
    <x v="27"/>
    <x v="5"/>
    <s v="High End"/>
    <x v="2"/>
    <x v="159"/>
    <n v="492"/>
    <x v="4665"/>
    <n v="336208.01500799286"/>
    <n v="1611.9065661599659"/>
    <n v="793058.03055070317"/>
    <n v="928.55694215998039"/>
    <n v="456850.01554271032"/>
    <x v="4665"/>
    <x v="4387"/>
    <m/>
  </r>
  <r>
    <x v="27"/>
    <x v="5"/>
    <s v="High End"/>
    <x v="2"/>
    <x v="115"/>
    <n v="492"/>
    <x v="4666"/>
    <n v="339281.9857439925"/>
    <n v="1626.6443278799643"/>
    <n v="800309.00931694242"/>
    <n v="937.04679587997953"/>
    <n v="461027.02357294993"/>
    <x v="4666"/>
    <x v="4387"/>
    <m/>
  </r>
  <r>
    <x v="27"/>
    <x v="5"/>
    <s v="Low End"/>
    <x v="0"/>
    <x v="109"/>
    <n v="955"/>
    <x v="4667"/>
    <n v="1043040.1273249753"/>
    <n v="2219.7445553499474"/>
    <n v="2119856.0503591998"/>
    <n v="1127.5559403499733"/>
    <n v="1076815.9230342244"/>
    <x v="4667"/>
    <x v="4388"/>
    <m/>
  </r>
  <r>
    <x v="27"/>
    <x v="5"/>
    <s v="Low End"/>
    <x v="0"/>
    <x v="150"/>
    <n v="949"/>
    <x v="4668"/>
    <n v="1013128.3931469773"/>
    <n v="2172.383399269952"/>
    <n v="2061591.8459071843"/>
    <n v="1104.8086962699758"/>
    <n v="1048463.452760207"/>
    <x v="4668"/>
    <x v="4389"/>
    <m/>
  </r>
  <r>
    <x v="27"/>
    <x v="5"/>
    <s v="Low End"/>
    <x v="0"/>
    <x v="139"/>
    <n v="919"/>
    <x v="4669"/>
    <n v="950254.43090597866"/>
    <n v="2117.4868336599525"/>
    <n v="1945970.4001334964"/>
    <n v="1083.4776596599756"/>
    <n v="995715.96922751772"/>
    <x v="4669"/>
    <x v="4390"/>
    <m/>
  </r>
  <r>
    <x v="27"/>
    <x v="5"/>
    <s v="Low End"/>
    <x v="0"/>
    <x v="116"/>
    <n v="831"/>
    <x v="4670"/>
    <n v="782478.81246598205"/>
    <n v="1969.1629097399548"/>
    <n v="1636374.3779939024"/>
    <n v="1027.5518237399765"/>
    <n v="853895.56552792038"/>
    <x v="4670"/>
    <x v="4391"/>
    <m/>
  </r>
  <r>
    <x v="27"/>
    <x v="5"/>
    <s v="Low End"/>
    <x v="0"/>
    <x v="109"/>
    <n v="775"/>
    <x v="4671"/>
    <n v="676268.91374998481"/>
    <n v="1853.4490544999585"/>
    <n v="1436423.0172374679"/>
    <n v="980.84400449997804"/>
    <n v="760154.10348748311"/>
    <x v="4671"/>
    <x v="4346"/>
    <m/>
  </r>
  <r>
    <x v="27"/>
    <x v="5"/>
    <s v="Low End"/>
    <x v="0"/>
    <x v="29"/>
    <n v="176"/>
    <x v="4672"/>
    <n v="45563.77900799895"/>
    <n v="557.02679999998713"/>
    <n v="98036.716799997739"/>
    <n v="298.1416919999931"/>
    <n v="52472.937791998789"/>
    <x v="4672"/>
    <x v="4392"/>
    <m/>
  </r>
  <r>
    <x v="27"/>
    <x v="5"/>
    <s v="Low End"/>
    <x v="0"/>
    <x v="131"/>
    <n v="176"/>
    <x v="4673"/>
    <n v="47056.09927962131"/>
    <n v="584.32992403998651"/>
    <n v="102842.06663103763"/>
    <n v="316.96572358759272"/>
    <n v="55785.967351416315"/>
    <x v="4673"/>
    <x v="4393"/>
    <m/>
  </r>
  <r>
    <x v="27"/>
    <x v="5"/>
    <s v="Low End"/>
    <x v="0"/>
    <x v="109"/>
    <n v="687"/>
    <x v="4674"/>
    <n v="531597.5634599881"/>
    <n v="1691.7749621999621"/>
    <n v="1162249.3990313739"/>
    <n v="917.97938219997945"/>
    <n v="630651.8355713858"/>
    <x v="4674"/>
    <x v="4394"/>
    <m/>
  </r>
  <r>
    <x v="27"/>
    <x v="5"/>
    <s v="High End"/>
    <x v="1"/>
    <x v="95"/>
    <n v="809"/>
    <x v="4675"/>
    <n v="832892.5205999813"/>
    <n v="2164.8435586399514"/>
    <n v="1751358.4389397206"/>
    <n v="1135.3101586399746"/>
    <n v="918465.91833973932"/>
    <x v="4675"/>
    <x v="4395"/>
    <m/>
  </r>
  <r>
    <x v="27"/>
    <x v="5"/>
    <s v="High End"/>
    <x v="1"/>
    <x v="147"/>
    <n v="796"/>
    <x v="4676"/>
    <n v="811899.70199998131"/>
    <n v="2151.6072201999509"/>
    <n v="1712679.347279161"/>
    <n v="1131.6327201999743"/>
    <n v="900779.64527917968"/>
    <x v="4676"/>
    <x v="1076"/>
    <m/>
  </r>
  <r>
    <x v="27"/>
    <x v="5"/>
    <s v="High End"/>
    <x v="1"/>
    <x v="30"/>
    <n v="775"/>
    <x v="4677"/>
    <n v="769760.9999999823"/>
    <n v="2106.4819039999516"/>
    <n v="1632523.4755999625"/>
    <n v="1113.2419039999745"/>
    <n v="862762.47559998021"/>
    <x v="4677"/>
    <x v="4396"/>
    <m/>
  </r>
  <r>
    <x v="27"/>
    <x v="5"/>
    <s v="High End"/>
    <x v="1"/>
    <x v="135"/>
    <n v="772"/>
    <x v="4678"/>
    <n v="771188.39639998158"/>
    <n v="2120.2586665199497"/>
    <n v="1636839.6905534011"/>
    <n v="1121.3099665199734"/>
    <n v="865651.29415341956"/>
    <x v="4678"/>
    <x v="4397"/>
    <m/>
  </r>
  <r>
    <x v="27"/>
    <x v="5"/>
    <s v="High End"/>
    <x v="1"/>
    <x v="95"/>
    <n v="734"/>
    <x v="4679"/>
    <n v="685984.54589998466"/>
    <n v="2004.5362994599552"/>
    <n v="1471329.6438036072"/>
    <n v="1069.9524494599762"/>
    <n v="785345.09790362255"/>
    <x v="4679"/>
    <x v="4398"/>
    <m/>
  </r>
  <r>
    <x v="28"/>
    <x v="0"/>
    <s v="Low End"/>
    <x v="3"/>
    <x v="131"/>
    <n v="277"/>
    <x v="4680"/>
    <n v="125313.92579907709"/>
    <n v="821.79788399998097"/>
    <n v="227638.01386799474"/>
    <n v="369.40103995999146"/>
    <n v="102324.08806891766"/>
    <x v="4680"/>
    <x v="4399"/>
    <m/>
  </r>
  <r>
    <x v="28"/>
    <x v="0"/>
    <s v="Low End"/>
    <x v="3"/>
    <x v="147"/>
    <n v="277"/>
    <x v="4681"/>
    <n v="132436.55948781082"/>
    <n v="904.63289696997902"/>
    <n v="250583.31246068419"/>
    <n v="426.52257390929014"/>
    <n v="118146.75297287336"/>
    <x v="4681"/>
    <x v="4400"/>
    <m/>
  </r>
  <r>
    <x v="28"/>
    <x v="0"/>
    <s v="High End"/>
    <x v="2"/>
    <x v="25"/>
    <n v="740"/>
    <x v="4682"/>
    <n v="776799.62279998208"/>
    <n v="2260.7598797999481"/>
    <n v="1672962.3110519615"/>
    <n v="1211.0306597999722"/>
    <n v="896162.68825197942"/>
    <x v="4682"/>
    <x v="4401"/>
    <m/>
  </r>
  <r>
    <x v="28"/>
    <x v="0"/>
    <s v="High End"/>
    <x v="2"/>
    <x v="115"/>
    <n v="666"/>
    <x v="4683"/>
    <n v="625231.65848398593"/>
    <n v="2064.2839896599539"/>
    <n v="1374813.1371135293"/>
    <n v="1125.497715659975"/>
    <n v="749581.47862954333"/>
    <x v="4683"/>
    <x v="4402"/>
    <m/>
  </r>
  <r>
    <x v="28"/>
    <x v="0"/>
    <s v="High End"/>
    <x v="2"/>
    <x v="136"/>
    <n v="602"/>
    <x v="4684"/>
    <n v="510930.93055198854"/>
    <n v="1907.0511728399572"/>
    <n v="1148044.8060496543"/>
    <n v="1058.3286968399761"/>
    <n v="637113.87549766572"/>
    <x v="4684"/>
    <x v="4403"/>
    <m/>
  </r>
  <r>
    <x v="28"/>
    <x v="0"/>
    <s v="High End"/>
    <x v="2"/>
    <x v="60"/>
    <n v="565"/>
    <x v="4685"/>
    <n v="457765.77697498904"/>
    <n v="1847.0503798499558"/>
    <n v="1043583.464615225"/>
    <n v="1036.8454648499751"/>
    <n v="585817.68764023599"/>
    <x v="4685"/>
    <x v="4404"/>
    <m/>
  </r>
  <r>
    <x v="28"/>
    <x v="0"/>
    <s v="High End"/>
    <x v="1"/>
    <x v="152"/>
    <n v="998"/>
    <x v="4686"/>
    <n v="1306732.3478999673"/>
    <n v="2651.0593685799336"/>
    <n v="2645757.2498427737"/>
    <n v="1341.7083185799663"/>
    <n v="1339024.9019428063"/>
    <x v="4686"/>
    <x v="4405"/>
    <m/>
  </r>
  <r>
    <x v="28"/>
    <x v="0"/>
    <s v="High End"/>
    <x v="1"/>
    <x v="113"/>
    <n v="892"/>
    <x v="4687"/>
    <n v="1034940.0563999747"/>
    <n v="2395.2169873199418"/>
    <n v="2136533.5526893879"/>
    <n v="1234.9702873199701"/>
    <n v="1101593.4962894132"/>
    <x v="4687"/>
    <x v="1095"/>
    <m/>
  </r>
  <r>
    <x v="28"/>
    <x v="0"/>
    <s v="High End"/>
    <x v="1"/>
    <x v="98"/>
    <n v="870"/>
    <x v="4688"/>
    <n v="984859.35749997606"/>
    <n v="2347.6475960999433"/>
    <n v="2042453.4086069507"/>
    <n v="1215.6253460999708"/>
    <n v="1057594.0511069745"/>
    <x v="4688"/>
    <x v="4406"/>
    <m/>
  </r>
  <r>
    <x v="28"/>
    <x v="0"/>
    <s v="High End"/>
    <x v="1"/>
    <x v="7"/>
    <n v="864"/>
    <x v="4689"/>
    <n v="979552.05119997542"/>
    <n v="2354.2281676799412"/>
    <n v="2034053.1368754692"/>
    <n v="1220.4873676799696"/>
    <n v="1054501.0856754938"/>
    <x v="4689"/>
    <x v="4407"/>
    <m/>
  </r>
  <r>
    <x v="28"/>
    <x v="0"/>
    <s v="High End"/>
    <x v="1"/>
    <x v="112"/>
    <n v="860"/>
    <x v="4690"/>
    <n v="972333.62999997556"/>
    <n v="2349.7776417999407"/>
    <n v="2020808.771947949"/>
    <n v="1219.1571417999692"/>
    <n v="1048475.1419479734"/>
    <x v="4690"/>
    <x v="4408"/>
    <m/>
  </r>
  <r>
    <x v="28"/>
    <x v="0"/>
    <s v="High End"/>
    <x v="1"/>
    <x v="95"/>
    <n v="832"/>
    <x v="4691"/>
    <n v="915812.35199997644"/>
    <n v="2302.0265855999405"/>
    <n v="1915286.1192191504"/>
    <n v="1201.2905855999688"/>
    <n v="999473.76721917395"/>
    <x v="4691"/>
    <x v="4409"/>
    <m/>
  </r>
  <r>
    <x v="28"/>
    <x v="0"/>
    <s v="High End"/>
    <x v="1"/>
    <x v="112"/>
    <n v="799"/>
    <x v="4692"/>
    <n v="838140.71287497901"/>
    <n v="2211.1591876499447"/>
    <n v="1766716.1909323058"/>
    <n v="1162.1720626499709"/>
    <n v="928575.47805732675"/>
    <x v="4692"/>
    <x v="200"/>
    <m/>
  </r>
  <r>
    <x v="28"/>
    <x v="0"/>
    <s v="High End"/>
    <x v="1"/>
    <x v="56"/>
    <n v="777"/>
    <x v="4693"/>
    <n v="792756.54989998008"/>
    <n v="2162.696534519946"/>
    <n v="1680415.207321998"/>
    <n v="1142.4178345199716"/>
    <n v="887658.65742201789"/>
    <x v="4693"/>
    <x v="4410"/>
    <m/>
  </r>
  <r>
    <x v="28"/>
    <x v="0"/>
    <s v="High End"/>
    <x v="1"/>
    <x v="81"/>
    <n v="719"/>
    <x v="4694"/>
    <n v="684288.35167498235"/>
    <n v="2050.312509569947"/>
    <n v="1474174.6943807919"/>
    <n v="1098.5901845699714"/>
    <n v="789886.34270580951"/>
    <x v="4694"/>
    <x v="4411"/>
    <m/>
  </r>
  <r>
    <x v="28"/>
    <x v="0"/>
    <s v="Low End"/>
    <x v="3"/>
    <x v="62"/>
    <n v="951"/>
    <x v="4695"/>
    <n v="1233726.585882233"/>
    <n v="2445.3677143999512"/>
    <n v="2325544.6963943536"/>
    <n v="1148.0737229359838"/>
    <n v="1091818.1105121206"/>
    <x v="4695"/>
    <x v="4412"/>
    <m/>
  </r>
  <r>
    <x v="28"/>
    <x v="0"/>
    <s v="High End"/>
    <x v="2"/>
    <x v="120"/>
    <n v="808"/>
    <x v="4696"/>
    <n v="940265.17862397723"/>
    <n v="2466.33970751994"/>
    <n v="1992802.4836761116"/>
    <n v="1302.6451795199682"/>
    <n v="1052537.3050521342"/>
    <x v="4696"/>
    <x v="4413"/>
    <m/>
  </r>
  <r>
    <x v="28"/>
    <x v="0"/>
    <s v="High End"/>
    <x v="2"/>
    <x v="132"/>
    <n v="808"/>
    <x v="4697"/>
    <n v="940427.74175997719"/>
    <n v="2466.7661147999397"/>
    <n v="1993147.0207583513"/>
    <n v="1302.8703947999679"/>
    <n v="1052719.278998374"/>
    <x v="4697"/>
    <x v="4414"/>
    <m/>
  </r>
  <r>
    <x v="28"/>
    <x v="0"/>
    <s v="High End"/>
    <x v="2"/>
    <x v="115"/>
    <n v="805"/>
    <x v="4698"/>
    <n v="932166.46582497749"/>
    <n v="2455.8174313499403"/>
    <n v="1976933.032236702"/>
    <n v="1297.8466663499682"/>
    <n v="1044766.5664117245"/>
    <x v="4698"/>
    <x v="4415"/>
    <m/>
  </r>
  <r>
    <x v="28"/>
    <x v="0"/>
    <s v="High End"/>
    <x v="2"/>
    <x v="27"/>
    <n v="797"/>
    <x v="4699"/>
    <n v="915312.66626697755"/>
    <n v="2439.9338634899409"/>
    <n v="1944627.2892014829"/>
    <n v="1291.486352489969"/>
    <n v="1029314.6229345053"/>
    <x v="4699"/>
    <x v="223"/>
    <m/>
  </r>
  <r>
    <x v="28"/>
    <x v="0"/>
    <s v="High End"/>
    <x v="2"/>
    <x v="144"/>
    <n v="795"/>
    <x v="4700"/>
    <n v="910882.01429997769"/>
    <n v="2435.3209685999409"/>
    <n v="1936080.1700369529"/>
    <n v="1289.5574285999689"/>
    <n v="1025198.1557369753"/>
    <x v="4700"/>
    <x v="4416"/>
    <m/>
  </r>
  <r>
    <x v="28"/>
    <x v="0"/>
    <s v="High End"/>
    <x v="2"/>
    <x v="96"/>
    <n v="788"/>
    <x v="4701"/>
    <n v="902488.08187197719"/>
    <n v="2438.1678999599389"/>
    <n v="1921276.305168432"/>
    <n v="1292.8784559599678"/>
    <n v="1018788.2232964548"/>
    <x v="4701"/>
    <x v="4417"/>
    <m/>
  </r>
  <r>
    <x v="28"/>
    <x v="0"/>
    <s v="Low End"/>
    <x v="0"/>
    <x v="118"/>
    <n v="316"/>
    <x v="4702"/>
    <n v="215780.16412223436"/>
    <n v="1502.6673439999738"/>
    <n v="474842.88070399174"/>
    <n v="819.81872335999162"/>
    <n v="259062.71658175738"/>
    <x v="4702"/>
    <x v="4418"/>
    <m/>
  </r>
  <r>
    <x v="28"/>
    <x v="0"/>
    <s v="Low End"/>
    <x v="0"/>
    <x v="29"/>
    <n v="292"/>
    <x v="4703"/>
    <n v="189103.12624367489"/>
    <n v="1469.4656839999739"/>
    <n v="429083.97972799238"/>
    <n v="821.85223795999138"/>
    <n v="239980.85348431749"/>
    <x v="4703"/>
    <x v="4419"/>
    <m/>
  </r>
  <r>
    <x v="28"/>
    <x v="0"/>
    <s v="Low End"/>
    <x v="0"/>
    <x v="126"/>
    <n v="947"/>
    <x v="4704"/>
    <n v="1054014.2368459725"/>
    <n v="2115.2516179999448"/>
    <n v="2003143.2822459477"/>
    <n v="1002.2481999999738"/>
    <n v="949129.04539997526"/>
    <x v="4704"/>
    <x v="2822"/>
    <m/>
  </r>
  <r>
    <x v="28"/>
    <x v="0"/>
    <s v="Low End"/>
    <x v="0"/>
    <x v="158"/>
    <n v="838"/>
    <x v="4705"/>
    <n v="831631.75475597777"/>
    <n v="1937.4194619999482"/>
    <n v="1623557.5091559566"/>
    <n v="945.01879999997482"/>
    <n v="791925.75439997879"/>
    <x v="4705"/>
    <x v="4420"/>
    <m/>
  </r>
  <r>
    <x v="28"/>
    <x v="0"/>
    <s v="Low End"/>
    <x v="0"/>
    <x v="126"/>
    <n v="587"/>
    <x v="4706"/>
    <n v="405449.86290298944"/>
    <n v="1481.2833689999613"/>
    <n v="869513.33760297729"/>
    <n v="790.56809999997938"/>
    <n v="464063.47469998786"/>
    <x v="4706"/>
    <x v="4421"/>
    <m/>
  </r>
  <r>
    <x v="28"/>
    <x v="1"/>
    <s v="Low End"/>
    <x v="0"/>
    <x v="155"/>
    <n v="522"/>
    <x v="4707"/>
    <n v="322797.35314799135"/>
    <n v="1375.607333999963"/>
    <n v="718067.0283479807"/>
    <n v="757.2215999999795"/>
    <n v="395269.67519998935"/>
    <x v="4707"/>
    <x v="4422"/>
    <m/>
  </r>
  <r>
    <x v="28"/>
    <x v="1"/>
    <s v="Low End"/>
    <x v="0"/>
    <x v="49"/>
    <n v="487"/>
    <x v="4708"/>
    <n v="281008.74097399245"/>
    <n v="1313.5298019999648"/>
    <n v="639689.01357398287"/>
    <n v="736.50979999998026"/>
    <n v="358680.27259999042"/>
    <x v="4708"/>
    <x v="4423"/>
    <m/>
  </r>
  <r>
    <x v="28"/>
    <x v="1"/>
    <s v="Low End"/>
    <x v="0"/>
    <x v="118"/>
    <n v="438"/>
    <x v="4709"/>
    <n v="229596.21338399369"/>
    <n v="1238.6554679999658"/>
    <n v="542531.09498398507"/>
    <n v="714.46319999998025"/>
    <n v="312934.88159999135"/>
    <x v="4709"/>
    <x v="4424"/>
    <m/>
  </r>
  <r>
    <x v="28"/>
    <x v="1"/>
    <s v="High End"/>
    <x v="1"/>
    <x v="5"/>
    <n v="274"/>
    <x v="4710"/>
    <n v="188812.59579903478"/>
    <n v="1526.4860159999716"/>
    <n v="418257.16838399222"/>
    <n v="837.38895103999073"/>
    <n v="229444.57258495744"/>
    <x v="4710"/>
    <x v="4425"/>
    <m/>
  </r>
  <r>
    <x v="28"/>
    <x v="1"/>
    <s v="High End"/>
    <x v="1"/>
    <x v="21"/>
    <n v="979"/>
    <x v="4711"/>
    <n v="1295836.1930249643"/>
    <n v="2503.7760389999312"/>
    <n v="2451196.7421809328"/>
    <n v="1180.1435639999677"/>
    <n v="1155360.5491559685"/>
    <x v="4711"/>
    <x v="4426"/>
    <m/>
  </r>
  <r>
    <x v="28"/>
    <x v="1"/>
    <s v="High End"/>
    <x v="1"/>
    <x v="95"/>
    <n v="841"/>
    <x v="4712"/>
    <n v="940029.49507497542"/>
    <n v="2176.7826629999431"/>
    <n v="1830674.2195829521"/>
    <n v="1059.0305879999723"/>
    <n v="890644.72450797667"/>
    <x v="4712"/>
    <x v="3644"/>
    <m/>
  </r>
  <r>
    <x v="28"/>
    <x v="1"/>
    <s v="High End"/>
    <x v="1"/>
    <x v="47"/>
    <n v="805"/>
    <x v="4713"/>
    <n v="861419.63249997736"/>
    <n v="2102.9230599999451"/>
    <n v="1692853.0632999558"/>
    <n v="1032.8365599999731"/>
    <n v="831433.43079997844"/>
    <x v="4713"/>
    <x v="4427"/>
    <m/>
  </r>
  <r>
    <x v="28"/>
    <x v="1"/>
    <s v="High End"/>
    <x v="1"/>
    <x v="148"/>
    <n v="627"/>
    <x v="4714"/>
    <n v="527539.8050999858"/>
    <n v="1752.3603719999528"/>
    <n v="1098729.9532439704"/>
    <n v="910.98907199997541"/>
    <n v="571190.14814398461"/>
    <x v="4714"/>
    <x v="378"/>
    <m/>
  </r>
  <r>
    <x v="28"/>
    <x v="1"/>
    <s v="High End"/>
    <x v="1"/>
    <x v="110"/>
    <n v="152"/>
    <x v="4715"/>
    <n v="36764.668743359012"/>
    <n v="555.2552279999851"/>
    <n v="84398.794655997728"/>
    <n v="313.38240731999156"/>
    <n v="47634.125912638716"/>
    <x v="4715"/>
    <x v="4428"/>
    <m/>
  </r>
  <r>
    <x v="28"/>
    <x v="1"/>
    <s v="High End"/>
    <x v="1"/>
    <x v="30"/>
    <n v="106"/>
    <x v="4716"/>
    <n v="14941.413022779596"/>
    <n v="450.36097299998778"/>
    <n v="47738.263137998707"/>
    <n v="309.4042463699916"/>
    <n v="32796.850115219109"/>
    <x v="4716"/>
    <x v="1255"/>
    <m/>
  </r>
  <r>
    <x v="28"/>
    <x v="1"/>
    <s v="Low End"/>
    <x v="3"/>
    <x v="142"/>
    <n v="842"/>
    <x v="4717"/>
    <n v="972806.85095633368"/>
    <n v="2199.6929179999543"/>
    <n v="1852141.4369559614"/>
    <n v="1044.3403634199856"/>
    <n v="879334.58599962771"/>
    <x v="4717"/>
    <x v="4429"/>
    <m/>
  </r>
  <r>
    <x v="28"/>
    <x v="1"/>
    <s v="Low End"/>
    <x v="3"/>
    <x v="106"/>
    <n v="751"/>
    <x v="4718"/>
    <n v="778062.49582820956"/>
    <n v="2050.2480829999595"/>
    <n v="1539736.3103329695"/>
    <n v="1014.2128022699867"/>
    <n v="761673.81450475997"/>
    <x v="4718"/>
    <x v="4430"/>
    <m/>
  </r>
  <r>
    <x v="28"/>
    <x v="1"/>
    <s v="Low End"/>
    <x v="3"/>
    <x v="129"/>
    <n v="665"/>
    <x v="4719"/>
    <n v="626626.46843123308"/>
    <n v="1937.4953749999611"/>
    <n v="1288434.4243749741"/>
    <n v="995.1999337499866"/>
    <n v="661807.95594374102"/>
    <x v="4719"/>
    <x v="4431"/>
    <m/>
  </r>
  <r>
    <x v="28"/>
    <x v="1"/>
    <s v="High End"/>
    <x v="2"/>
    <x v="114"/>
    <n v="333"/>
    <x v="4720"/>
    <n v="292257.77171795216"/>
    <n v="1738.0558519999668"/>
    <n v="578772.59871598892"/>
    <n v="860.40488587999027"/>
    <n v="286514.82699803676"/>
    <x v="4720"/>
    <x v="4432"/>
    <m/>
  </r>
  <r>
    <x v="28"/>
    <x v="1"/>
    <s v="High End"/>
    <x v="2"/>
    <x v="137"/>
    <n v="234"/>
    <x v="4721"/>
    <n v="102040.08999911725"/>
    <n v="765.40042799997934"/>
    <n v="179103.70015199517"/>
    <n v="329.33166731999108"/>
    <n v="77063.610152877925"/>
    <x v="4721"/>
    <x v="4433"/>
    <m/>
  </r>
  <r>
    <x v="28"/>
    <x v="1"/>
    <s v="High End"/>
    <x v="2"/>
    <x v="100"/>
    <n v="771"/>
    <x v="4722"/>
    <n v="874625.41538097709"/>
    <n v="2260.9547609999408"/>
    <n v="1743196.1207309545"/>
    <n v="1126.5508499999705"/>
    <n v="868570.70534997736"/>
    <x v="4722"/>
    <x v="4434"/>
    <m/>
  </r>
  <r>
    <x v="28"/>
    <x v="1"/>
    <s v="High End"/>
    <x v="2"/>
    <x v="81"/>
    <n v="729"/>
    <x v="4723"/>
    <n v="782063.26118997962"/>
    <n v="2162.2976099999432"/>
    <n v="1576314.9576899586"/>
    <n v="1089.5084999999713"/>
    <n v="794251.69649997901"/>
    <x v="4723"/>
    <x v="4435"/>
    <m/>
  </r>
  <r>
    <x v="28"/>
    <x v="1"/>
    <s v="High End"/>
    <x v="2"/>
    <x v="100"/>
    <n v="583"/>
    <x v="4724"/>
    <n v="500261.88587098691"/>
    <n v="1818.3240869999524"/>
    <n v="1060082.9427209722"/>
    <n v="960.24194999997485"/>
    <n v="559821.05684998538"/>
    <x v="4724"/>
    <x v="2892"/>
    <m/>
  </r>
  <r>
    <x v="28"/>
    <x v="1"/>
    <s v="High End"/>
    <x v="2"/>
    <x v="81"/>
    <n v="569"/>
    <x v="4725"/>
    <n v="476604.68296798749"/>
    <n v="1785.6072719999531"/>
    <n v="1016010.5377679734"/>
    <n v="947.98919999997509"/>
    <n v="539405.85479998589"/>
    <x v="4725"/>
    <x v="4436"/>
    <m/>
  </r>
  <r>
    <x v="28"/>
    <x v="1"/>
    <s v="High End"/>
    <x v="2"/>
    <x v="11"/>
    <n v="159"/>
    <x v="4726"/>
    <n v="42870.011144398843"/>
    <n v="587.30435999998417"/>
    <n v="93381.393239997487"/>
    <n v="317.68164839999145"/>
    <n v="50511.382095598645"/>
    <x v="4726"/>
    <x v="4437"/>
    <m/>
  </r>
  <r>
    <x v="28"/>
    <x v="1"/>
    <s v="High End"/>
    <x v="2"/>
    <x v="123"/>
    <n v="365"/>
    <x v="4727"/>
    <n v="197545.36387499471"/>
    <n v="1313.8814249999648"/>
    <n v="479566.72012498713"/>
    <n v="772.6612499999793"/>
    <n v="282021.35624999239"/>
    <x v="4727"/>
    <x v="4438"/>
    <m/>
  </r>
  <r>
    <x v="28"/>
    <x v="1"/>
    <s v="Low End"/>
    <x v="0"/>
    <x v="97"/>
    <n v="246"/>
    <x v="4728"/>
    <n v="143360.24145335582"/>
    <n v="911.23023599997339"/>
    <n v="224162.63805599345"/>
    <n v="328.4650268399904"/>
    <n v="80802.396602637629"/>
    <x v="4728"/>
    <x v="4439"/>
    <m/>
  </r>
  <r>
    <x v="28"/>
    <x v="1"/>
    <s v="Low End"/>
    <x v="0"/>
    <x v="150"/>
    <n v="231"/>
    <x v="4729"/>
    <n v="87925.61969036737"/>
    <n v="707.04861699997878"/>
    <n v="163328.23052699509"/>
    <n v="326.41822872999018"/>
    <n v="75402.610836627719"/>
    <x v="4729"/>
    <x v="4440"/>
    <m/>
  </r>
  <r>
    <x v="28"/>
    <x v="1"/>
    <s v="Low End"/>
    <x v="0"/>
    <x v="61"/>
    <n v="723"/>
    <x v="4730"/>
    <n v="635789.0099519816"/>
    <n v="1779.6738239999486"/>
    <n v="1286704.1747519628"/>
    <n v="900.29759999997407"/>
    <n v="650915.16479998117"/>
    <x v="4730"/>
    <x v="4441"/>
    <m/>
  </r>
  <r>
    <x v="28"/>
    <x v="1"/>
    <s v="Low End"/>
    <x v="0"/>
    <x v="126"/>
    <n v="707"/>
    <x v="4731"/>
    <n v="602390.02325598313"/>
    <n v="1734.3960079999511"/>
    <n v="1226217.9776559654"/>
    <n v="882.35919999997498"/>
    <n v="623827.95439998223"/>
    <x v="4731"/>
    <x v="4442"/>
    <m/>
  </r>
  <r>
    <x v="28"/>
    <x v="1"/>
    <s v="Low End"/>
    <x v="0"/>
    <x v="124"/>
    <n v="620"/>
    <x v="4732"/>
    <n v="467694.0983999864"/>
    <n v="1591.9633199999539"/>
    <n v="987017.25839997141"/>
    <n v="837.61799999997584"/>
    <n v="519323.15999998502"/>
    <x v="4732"/>
    <x v="4443"/>
    <m/>
  </r>
  <r>
    <x v="28"/>
    <x v="1"/>
    <s v="Low End"/>
    <x v="0"/>
    <x v="155"/>
    <n v="430"/>
    <x v="4733"/>
    <n v="225038.83159999346"/>
    <n v="1245.0341199999639"/>
    <n v="535364.67159998452"/>
    <n v="721.68799999997907"/>
    <n v="310325.83999999106"/>
    <x v="4733"/>
    <x v="2260"/>
    <m/>
  </r>
  <r>
    <x v="28"/>
    <x v="1"/>
    <s v="Low End"/>
    <x v="0"/>
    <x v="124"/>
    <n v="116"/>
    <x v="4734"/>
    <n v="19831.818543359426"/>
    <n v="488.59721599998579"/>
    <n v="56677.277055998355"/>
    <n v="317.63326303999077"/>
    <n v="36845.458512638928"/>
    <x v="4734"/>
    <x v="3526"/>
    <m/>
  </r>
  <r>
    <x v="28"/>
    <x v="1"/>
    <s v="High End"/>
    <x v="1"/>
    <x v="153"/>
    <n v="302"/>
    <x v="4735"/>
    <n v="226703.15020559361"/>
    <n v="1593.2118799999691"/>
    <n v="481149.98775999068"/>
    <n v="842.53919719999033"/>
    <n v="254446.83755439706"/>
    <x v="4735"/>
    <x v="4444"/>
    <m/>
  </r>
  <r>
    <x v="28"/>
    <x v="1"/>
    <s v="High End"/>
    <x v="1"/>
    <x v="153"/>
    <n v="232"/>
    <x v="4736"/>
    <n v="141482.00656639598"/>
    <n v="945.94591999997317"/>
    <n v="219459.45343999378"/>
    <n v="336.10968479999053"/>
    <n v="77977.446873597801"/>
    <x v="4736"/>
    <x v="4445"/>
    <m/>
  </r>
  <r>
    <x v="28"/>
    <x v="1"/>
    <s v="High End"/>
    <x v="1"/>
    <x v="152"/>
    <n v="245"/>
    <x v="4737"/>
    <n v="107353.48594424687"/>
    <n v="769.07941499997764"/>
    <n v="188424.45667499452"/>
    <n v="330.9019213499904"/>
    <n v="81070.970730747649"/>
    <x v="4737"/>
    <x v="4446"/>
    <m/>
  </r>
  <r>
    <x v="28"/>
    <x v="1"/>
    <s v="High End"/>
    <x v="1"/>
    <x v="151"/>
    <n v="913"/>
    <x v="4738"/>
    <n v="1135070.9072999679"/>
    <n v="2382.291123999933"/>
    <n v="2175031.7962119388"/>
    <n v="1139.0590239999681"/>
    <n v="1039960.8889119709"/>
    <x v="4738"/>
    <x v="4447"/>
    <m/>
  </r>
  <r>
    <x v="28"/>
    <x v="1"/>
    <s v="High End"/>
    <x v="1"/>
    <x v="149"/>
    <n v="779"/>
    <x v="4739"/>
    <n v="826745.00737497676"/>
    <n v="2100.3039049999406"/>
    <n v="1636136.7419949537"/>
    <n v="1039.0137799999704"/>
    <n v="809391.73461997695"/>
    <x v="4739"/>
    <x v="4448"/>
    <m/>
  </r>
  <r>
    <x v="28"/>
    <x v="1"/>
    <s v="High End"/>
    <x v="1"/>
    <x v="7"/>
    <n v="658"/>
    <x v="4740"/>
    <n v="597068.18009998254"/>
    <n v="1867.1508179999455"/>
    <n v="1228585.238243964"/>
    <n v="959.75236799997197"/>
    <n v="631517.0581439815"/>
    <x v="4740"/>
    <x v="4449"/>
    <m/>
  </r>
  <r>
    <x v="28"/>
    <x v="1"/>
    <s v="High End"/>
    <x v="1"/>
    <x v="151"/>
    <n v="634"/>
    <x v="4741"/>
    <n v="547795.68569998455"/>
    <n v="1794.4831619999493"/>
    <n v="1137702.3247079679"/>
    <n v="930.45211199997368"/>
    <n v="589906.63900798338"/>
    <x v="4741"/>
    <x v="4450"/>
    <m/>
  </r>
  <r>
    <x v="28"/>
    <x v="1"/>
    <s v="High End"/>
    <x v="1"/>
    <x v="110"/>
    <n v="586"/>
    <x v="4742"/>
    <n v="472469.97149998631"/>
    <n v="1709.2281099999507"/>
    <n v="1001607.672459971"/>
    <n v="902.965359999974"/>
    <n v="529137.70095998468"/>
    <x v="4742"/>
    <x v="4451"/>
    <m/>
  </r>
  <r>
    <x v="28"/>
    <x v="2"/>
    <s v="High End"/>
    <x v="1"/>
    <x v="149"/>
    <n v="550"/>
    <x v="4743"/>
    <n v="412322.62499998836"/>
    <n v="1617.1830999999543"/>
    <n v="889450.70499997481"/>
    <n v="867.5055999999754"/>
    <n v="477128.07999998645"/>
    <x v="4743"/>
    <x v="4452"/>
    <m/>
  </r>
  <r>
    <x v="28"/>
    <x v="2"/>
    <s v="High End"/>
    <x v="1"/>
    <x v="29"/>
    <n v="451"/>
    <x v="4744"/>
    <n v="283332.50797499152"/>
    <n v="1438.7822089999568"/>
    <n v="648890.77625898051"/>
    <n v="810.55048399997554"/>
    <n v="365558.26828398899"/>
    <x v="4744"/>
    <x v="4453"/>
    <m/>
  </r>
  <r>
    <x v="28"/>
    <x v="2"/>
    <s v="High End"/>
    <x v="1"/>
    <x v="113"/>
    <n v="113"/>
    <x v="4745"/>
    <n v="16975.54773494949"/>
    <n v="471.11116499998587"/>
    <n v="53235.561644998401"/>
    <n v="320.88507884999035"/>
    <n v="36260.01391004891"/>
    <x v="4745"/>
    <x v="4454"/>
    <m/>
  </r>
  <r>
    <x v="28"/>
    <x v="2"/>
    <s v="Low End"/>
    <x v="3"/>
    <x v="103"/>
    <n v="941"/>
    <x v="4746"/>
    <n v="1217335.8258899755"/>
    <n v="2374.1032309999473"/>
    <n v="2234031.1403709506"/>
    <n v="1080.4413543899839"/>
    <n v="1016695.314480975"/>
    <x v="4746"/>
    <x v="4455"/>
    <m/>
  </r>
  <r>
    <x v="28"/>
    <x v="2"/>
    <s v="Low End"/>
    <x v="3"/>
    <x v="31"/>
    <n v="919"/>
    <x v="4747"/>
    <n v="1175250.2705549959"/>
    <n v="2358.534226999946"/>
    <n v="2167492.9546129503"/>
    <n v="1079.6982416299832"/>
    <n v="992242.68405795447"/>
    <x v="4747"/>
    <x v="4456"/>
    <m/>
  </r>
  <r>
    <x v="28"/>
    <x v="2"/>
    <s v="Low End"/>
    <x v="3"/>
    <x v="31"/>
    <n v="888"/>
    <x v="4748"/>
    <n v="1101739.9101004479"/>
    <n v="2311.6132159999474"/>
    <n v="2052712.5358079532"/>
    <n v="1070.9151190399834"/>
    <n v="950972.62570750527"/>
    <x v="4748"/>
    <x v="4457"/>
    <m/>
  </r>
  <r>
    <x v="28"/>
    <x v="2"/>
    <s v="Low End"/>
    <x v="3"/>
    <x v="106"/>
    <n v="796"/>
    <x v="4749"/>
    <n v="888797.21902045491"/>
    <n v="2156.1626479999532"/>
    <n v="1716305.4678079628"/>
    <n v="1039.5832271199847"/>
    <n v="827508.24878750788"/>
    <x v="4749"/>
    <x v="4458"/>
    <m/>
  </r>
  <r>
    <x v="28"/>
    <x v="2"/>
    <s v="Low End"/>
    <x v="3"/>
    <x v="61"/>
    <n v="360"/>
    <x v="4750"/>
    <n v="211660.95052799385"/>
    <n v="1007.9260799999707"/>
    <n v="362853.38879998948"/>
    <n v="419.97899519998782"/>
    <n v="151192.43827199563"/>
    <x v="4750"/>
    <x v="2270"/>
    <m/>
  </r>
  <r>
    <x v="28"/>
    <x v="2"/>
    <s v="Low End"/>
    <x v="3"/>
    <x v="49"/>
    <n v="320"/>
    <x v="4751"/>
    <n v="172721.29907199496"/>
    <n v="949.27115999997216"/>
    <n v="303766.77119999111"/>
    <n v="409.51710039998795"/>
    <n v="131045.47212799615"/>
    <x v="4751"/>
    <x v="920"/>
    <m/>
  </r>
  <r>
    <x v="28"/>
    <x v="2"/>
    <s v="Low End"/>
    <x v="3"/>
    <x v="107"/>
    <n v="309"/>
    <x v="4752"/>
    <n v="160685.63086373545"/>
    <n v="921.67410599997379"/>
    <n v="284797.2987539919"/>
    <n v="401.65588313998853"/>
    <n v="124111.66789025645"/>
    <x v="4752"/>
    <x v="4459"/>
    <m/>
  </r>
  <r>
    <x v="28"/>
    <x v="2"/>
    <s v="Low End"/>
    <x v="3"/>
    <x v="31"/>
    <n v="139"/>
    <x v="4753"/>
    <n v="26572.827018599222"/>
    <n v="520.12553999998477"/>
    <n v="72297.450059997878"/>
    <n v="328.95412259999034"/>
    <n v="45724.623041398656"/>
    <x v="4753"/>
    <x v="4460"/>
    <m/>
  </r>
  <r>
    <x v="28"/>
    <x v="2"/>
    <s v="High End"/>
    <x v="2"/>
    <x v="156"/>
    <n v="258"/>
    <x v="4754"/>
    <n v="129666.72034403624"/>
    <n v="844.67899799997554"/>
    <n v="217927.18148399369"/>
    <n v="342.09481061999014"/>
    <n v="88260.46113995745"/>
    <x v="4754"/>
    <x v="4461"/>
    <m/>
  </r>
  <r>
    <x v="28"/>
    <x v="2"/>
    <s v="High End"/>
    <x v="2"/>
    <x v="49"/>
    <n v="939"/>
    <x v="4755"/>
    <n v="1357688.1033359596"/>
    <n v="2780.7036239999175"/>
    <n v="2611080.7029359224"/>
    <n v="1334.8163999999606"/>
    <n v="1253392.5995999628"/>
    <x v="4755"/>
    <x v="4462"/>
    <m/>
  </r>
  <r>
    <x v="28"/>
    <x v="2"/>
    <s v="High End"/>
    <x v="2"/>
    <x v="144"/>
    <n v="825"/>
    <x v="4756"/>
    <n v="1026005.4337499711"/>
    <n v="2446.8754499999309"/>
    <n v="2018672.246249943"/>
    <n v="1203.232499999966"/>
    <n v="992666.81249997194"/>
    <x v="4756"/>
    <x v="4463"/>
    <m/>
  </r>
  <r>
    <x v="28"/>
    <x v="2"/>
    <s v="High End"/>
    <x v="2"/>
    <x v="156"/>
    <n v="692"/>
    <x v="4757"/>
    <n v="730685.16940797865"/>
    <n v="2151.5898239999374"/>
    <n v="1488900.1582079567"/>
    <n v="1095.6863999999682"/>
    <n v="758214.98879997805"/>
    <x v="4757"/>
    <x v="4464"/>
    <m/>
  </r>
  <r>
    <x v="28"/>
    <x v="2"/>
    <s v="High End"/>
    <x v="2"/>
    <x v="133"/>
    <n v="683"/>
    <x v="4758"/>
    <n v="718771.84906797844"/>
    <n v="2150.4351959999358"/>
    <n v="1468747.2388679562"/>
    <n v="1098.0605999999673"/>
    <n v="749975.38979997777"/>
    <x v="4758"/>
    <x v="4465"/>
    <m/>
  </r>
  <r>
    <x v="28"/>
    <x v="2"/>
    <s v="High End"/>
    <x v="2"/>
    <x v="11"/>
    <n v="417"/>
    <x v="4759"/>
    <n v="263167.4381579925"/>
    <n v="1467.1258739999582"/>
    <n v="611791.48945798259"/>
    <n v="836.02889999997626"/>
    <n v="348624.0512999901"/>
    <x v="4759"/>
    <x v="4466"/>
    <m/>
  </r>
  <r>
    <x v="28"/>
    <x v="2"/>
    <s v="Low End"/>
    <x v="0"/>
    <x v="116"/>
    <n v="223"/>
    <x v="4760"/>
    <n v="124186.10407706609"/>
    <n v="893.55683899997189"/>
    <n v="199263.17509699374"/>
    <n v="336.6684799099894"/>
    <n v="75077.071019927651"/>
    <x v="4760"/>
    <x v="4467"/>
    <m/>
  </r>
  <r>
    <x v="28"/>
    <x v="2"/>
    <s v="Low End"/>
    <x v="0"/>
    <x v="158"/>
    <n v="966"/>
    <x v="4761"/>
    <n v="1167297.9045839636"/>
    <n v="2287.0605239999286"/>
    <n v="2209300.4661839311"/>
    <n v="1078.6775999999663"/>
    <n v="1042002.5615999675"/>
    <x v="4761"/>
    <x v="4468"/>
    <m/>
  </r>
  <r>
    <x v="28"/>
    <x v="2"/>
    <s v="Low End"/>
    <x v="0"/>
    <x v="128"/>
    <n v="868"/>
    <x v="4762"/>
    <n v="933022.9528479717"/>
    <n v="2081.7926359999369"/>
    <n v="1806996.0080479453"/>
    <n v="1006.8813999999695"/>
    <n v="873973.05519997363"/>
    <x v="4762"/>
    <x v="4469"/>
    <m/>
  </r>
  <r>
    <x v="28"/>
    <x v="2"/>
    <s v="Low End"/>
    <x v="0"/>
    <x v="121"/>
    <n v="819"/>
    <x v="4763"/>
    <n v="839464.76987097377"/>
    <n v="2011.7316089999372"/>
    <n v="1647608.1877709485"/>
    <n v="986.74409999996919"/>
    <n v="808143.41789997474"/>
    <x v="4763"/>
    <x v="4470"/>
    <m/>
  </r>
  <r>
    <x v="28"/>
    <x v="2"/>
    <s v="Low End"/>
    <x v="0"/>
    <x v="155"/>
    <n v="704"/>
    <x v="4764"/>
    <n v="621551.03436798044"/>
    <n v="1799.1957919999436"/>
    <n v="1266633.8375679604"/>
    <n v="916.31079999997132"/>
    <n v="645082.80319997994"/>
    <x v="4764"/>
    <x v="4471"/>
    <m/>
  </r>
  <r>
    <x v="28"/>
    <x v="2"/>
    <s v="Low End"/>
    <x v="0"/>
    <x v="128"/>
    <n v="673"/>
    <x v="4765"/>
    <n v="573245.05955998157"/>
    <n v="1756.8037199999435"/>
    <n v="1182328.9035599621"/>
    <n v="905.0279999999708"/>
    <n v="609083.84399998048"/>
    <x v="4765"/>
    <x v="4472"/>
    <m/>
  </r>
  <r>
    <x v="28"/>
    <x v="2"/>
    <s v="Low End"/>
    <x v="0"/>
    <x v="126"/>
    <n v="529"/>
    <x v="4766"/>
    <n v="354567.78175298864"/>
    <n v="1484.5997569999522"/>
    <n v="785353.27145297476"/>
    <n v="814.33929999997372"/>
    <n v="430785.48969998612"/>
    <x v="4766"/>
    <x v="4473"/>
    <m/>
  </r>
  <r>
    <x v="28"/>
    <x v="2"/>
    <s v="Low End"/>
    <x v="0"/>
    <x v="128"/>
    <n v="159"/>
    <x v="4767"/>
    <n v="40110.340404148767"/>
    <n v="577.61663499998235"/>
    <n v="91841.0449649972"/>
    <n v="325.35034314999007"/>
    <n v="51730.704560848433"/>
    <x v="4767"/>
    <x v="4474"/>
    <m/>
  </r>
  <r>
    <x v="28"/>
    <x v="2"/>
    <s v="Low End"/>
    <x v="0"/>
    <x v="1"/>
    <n v="412"/>
    <x v="4768"/>
    <n v="210443.51887999359"/>
    <n v="1234.7112399999623"/>
    <n v="508701.03087998449"/>
    <n v="723.92599999997788"/>
    <n v="298257.51199999091"/>
    <x v="4768"/>
    <x v="4475"/>
    <m/>
  </r>
  <r>
    <x v="28"/>
    <x v="2"/>
    <s v="Low End"/>
    <x v="0"/>
    <x v="61"/>
    <n v="140"/>
    <x v="4769"/>
    <n v="30787.546271999036"/>
    <n v="547.67407999998284"/>
    <n v="76674.371199997593"/>
    <n v="327.76303519998976"/>
    <n v="45886.824927998561"/>
    <x v="4769"/>
    <x v="4476"/>
    <m/>
  </r>
  <r>
    <x v="28"/>
    <x v="2"/>
    <s v="High End"/>
    <x v="1"/>
    <x v="81"/>
    <n v="215"/>
    <x v="4770"/>
    <n v="82505.427850747481"/>
    <n v="717.63645499997801"/>
    <n v="154291.83782499528"/>
    <n v="333.89027894998975"/>
    <n v="71786.409974247799"/>
    <x v="4770"/>
    <x v="4477"/>
    <m/>
  </r>
  <r>
    <x v="28"/>
    <x v="3"/>
    <s v="High End"/>
    <x v="1"/>
    <x v="47"/>
    <n v="905"/>
    <x v="4771"/>
    <n v="1171656.2137499624"/>
    <n v="2484.99250999992"/>
    <n v="2248918.2215499277"/>
    <n v="1190.3447599999615"/>
    <n v="1077262.0077999653"/>
    <x v="4771"/>
    <x v="4478"/>
    <m/>
  </r>
  <r>
    <x v="28"/>
    <x v="3"/>
    <s v="High End"/>
    <x v="1"/>
    <x v="102"/>
    <n v="810"/>
    <x v="4772"/>
    <n v="928250.27999997092"/>
    <n v="2249.15471999993"/>
    <n v="1821815.3231999432"/>
    <n v="1103.1667199999658"/>
    <n v="893565.04319997225"/>
    <x v="4772"/>
    <x v="4479"/>
    <m/>
  </r>
  <r>
    <x v="28"/>
    <x v="3"/>
    <s v="High End"/>
    <x v="1"/>
    <x v="119"/>
    <n v="693"/>
    <x v="4773"/>
    <n v="679780.45327497867"/>
    <n v="1993.3473869999377"/>
    <n v="1381389.7391909568"/>
    <n v="1012.4232119999684"/>
    <n v="701609.28591597814"/>
    <x v="4773"/>
    <x v="267"/>
    <m/>
  </r>
  <r>
    <x v="28"/>
    <x v="3"/>
    <s v="High End"/>
    <x v="1"/>
    <x v="152"/>
    <n v="566"/>
    <x v="4774"/>
    <n v="453527.98919998587"/>
    <n v="1714.7839279999464"/>
    <n v="970567.70324796962"/>
    <n v="913.4977279999714"/>
    <n v="517039.71404798375"/>
    <x v="4774"/>
    <x v="4480"/>
    <m/>
  </r>
  <r>
    <x v="28"/>
    <x v="3"/>
    <s v="Low End"/>
    <x v="3"/>
    <x v="117"/>
    <n v="497"/>
    <x v="4775"/>
    <n v="387929.38217066781"/>
    <n v="1253.7339239999606"/>
    <n v="623105.76022798044"/>
    <n v="473.19190755998511"/>
    <n v="235176.37805731263"/>
    <x v="4775"/>
    <x v="4481"/>
    <m/>
  </r>
  <r>
    <x v="28"/>
    <x v="3"/>
    <s v="Low End"/>
    <x v="3"/>
    <x v="107"/>
    <n v="309"/>
    <x v="4776"/>
    <n v="165082.89672647495"/>
    <n v="946.89631199997098"/>
    <n v="292590.96040799102"/>
    <n v="412.6474552799873"/>
    <n v="127508.06368151607"/>
    <x v="4776"/>
    <x v="4459"/>
    <m/>
  </r>
  <r>
    <x v="28"/>
    <x v="3"/>
    <s v="High End"/>
    <x v="2"/>
    <x v="96"/>
    <n v="993"/>
    <x v="4777"/>
    <n v="1546569.5400989517"/>
    <n v="2968.1328929999067"/>
    <n v="2947355.9627489075"/>
    <n v="1410.6610499999554"/>
    <n v="1400786.4226499558"/>
    <x v="4777"/>
    <x v="4482"/>
    <m/>
  </r>
  <r>
    <x v="28"/>
    <x v="3"/>
    <s v="High End"/>
    <x v="2"/>
    <x v="144"/>
    <n v="971"/>
    <x v="4778"/>
    <n v="1460722.8187979558"/>
    <n v="2877.2332379999125"/>
    <n v="2793793.474097915"/>
    <n v="1372.8842999999581"/>
    <n v="1333070.6552999592"/>
    <x v="4778"/>
    <x v="4483"/>
    <m/>
  </r>
  <r>
    <x v="28"/>
    <x v="3"/>
    <s v="High End"/>
    <x v="2"/>
    <x v="114"/>
    <n v="885"/>
    <x v="4779"/>
    <n v="1226109.7581749617"/>
    <n v="2691.5590049999159"/>
    <n v="2382029.7194249257"/>
    <n v="1306.1242499999591"/>
    <n v="1155919.9612499641"/>
    <x v="4779"/>
    <x v="4484"/>
    <m/>
  </r>
  <r>
    <x v="28"/>
    <x v="3"/>
    <s v="High End"/>
    <x v="2"/>
    <x v="60"/>
    <n v="807"/>
    <x v="4780"/>
    <n v="1009614.3922259692"/>
    <n v="2471.6784179999245"/>
    <n v="1994644.4833259392"/>
    <n v="1220.6072999999626"/>
    <n v="985030.09109996993"/>
    <x v="4780"/>
    <x v="4485"/>
    <m/>
  </r>
  <r>
    <x v="28"/>
    <x v="3"/>
    <s v="High End"/>
    <x v="2"/>
    <x v="100"/>
    <n v="651"/>
    <x v="4781"/>
    <n v="671253.74208897853"/>
    <n v="2129.3383889999313"/>
    <n v="1386199.2912389552"/>
    <n v="1098.2266499999644"/>
    <n v="714945.54914997669"/>
    <x v="4781"/>
    <x v="4486"/>
    <m/>
  </r>
  <r>
    <x v="28"/>
    <x v="3"/>
    <s v="High End"/>
    <x v="2"/>
    <x v="133"/>
    <n v="532"/>
    <x v="4782"/>
    <n v="438835.22155198664"/>
    <n v="1788.8178359999454"/>
    <n v="951651.08875197091"/>
    <n v="963.93959999997048"/>
    <n v="512815.86719998426"/>
    <x v="4782"/>
    <x v="4487"/>
    <m/>
  </r>
  <r>
    <x v="28"/>
    <x v="3"/>
    <s v="High End"/>
    <x v="2"/>
    <x v="60"/>
    <n v="527"/>
    <x v="4783"/>
    <n v="430694.35678798688"/>
    <n v="1776.680243999946"/>
    <n v="936310.48858797154"/>
    <n v="959.42339999997091"/>
    <n v="505616.13179998467"/>
    <x v="4783"/>
    <x v="4488"/>
    <m/>
  </r>
  <r>
    <x v="28"/>
    <x v="3"/>
    <s v="High End"/>
    <x v="2"/>
    <x v="156"/>
    <n v="350"/>
    <x v="4784"/>
    <n v="192013.23749999399"/>
    <n v="1351.2217499999576"/>
    <n v="472927.61249998515"/>
    <n v="802.61249999997483"/>
    <n v="280914.37499999115"/>
    <x v="4784"/>
    <x v="4489"/>
    <m/>
  </r>
  <r>
    <x v="28"/>
    <x v="3"/>
    <s v="Low End"/>
    <x v="0"/>
    <x v="97"/>
    <n v="277"/>
    <x v="4785"/>
    <n v="186358.73277665378"/>
    <n v="1520.4835179999659"/>
    <n v="421173.93448599055"/>
    <n v="847.70830941998838"/>
    <n v="234815.20170933678"/>
    <x v="4785"/>
    <x v="4490"/>
    <m/>
  </r>
  <r>
    <x v="28"/>
    <x v="3"/>
    <s v="Low End"/>
    <x v="0"/>
    <x v="109"/>
    <n v="214"/>
    <x v="4786"/>
    <n v="117519.24288839614"/>
    <n v="890.9002599999709"/>
    <n v="190652.65563999378"/>
    <n v="341.74491939998893"/>
    <n v="73133.412751597643"/>
    <x v="4786"/>
    <x v="4491"/>
    <m/>
  </r>
  <r>
    <x v="28"/>
    <x v="3"/>
    <s v="Low End"/>
    <x v="0"/>
    <x v="140"/>
    <n v="277"/>
    <x v="4787"/>
    <n v="132994.61989211568"/>
    <n v="820.24227599997312"/>
    <n v="227207.11045199254"/>
    <n v="340.11729443998877"/>
    <n v="94212.490559876867"/>
    <x v="4787"/>
    <x v="4492"/>
    <m/>
  </r>
  <r>
    <x v="28"/>
    <x v="3"/>
    <s v="Low End"/>
    <x v="0"/>
    <x v="140"/>
    <n v="984"/>
    <x v="4788"/>
    <n v="1232592.7927679599"/>
    <n v="2361.8747519999229"/>
    <n v="2324084.7559679239"/>
    <n v="1109.2397999999637"/>
    <n v="1091491.963199964"/>
    <x v="4788"/>
    <x v="4493"/>
    <m/>
  </r>
  <r>
    <x v="28"/>
    <x v="3"/>
    <s v="Low End"/>
    <x v="0"/>
    <x v="158"/>
    <n v="626"/>
    <x v="4789"/>
    <n v="503694.28971598321"/>
    <n v="1693.3818659999436"/>
    <n v="1060057.0481159647"/>
    <n v="888.75839999997038"/>
    <n v="556362.75839998154"/>
    <x v="4789"/>
    <x v="4494"/>
    <m/>
  </r>
  <r>
    <x v="28"/>
    <x v="3"/>
    <s v="Low End"/>
    <x v="0"/>
    <x v="138"/>
    <n v="509"/>
    <x v="4790"/>
    <n v="336977.32978398848"/>
    <n v="1484.9203759999491"/>
    <n v="755824.47138397407"/>
    <n v="822.88239999997177"/>
    <n v="418847.1415999856"/>
    <x v="4790"/>
    <x v="4495"/>
    <m/>
  </r>
  <r>
    <x v="28"/>
    <x v="4"/>
    <s v="Low End"/>
    <x v="0"/>
    <x v="25"/>
    <n v="507"/>
    <x v="4791"/>
    <n v="331316.36822698888"/>
    <n v="1467.6428609999509"/>
    <n v="744094.93052697508"/>
    <n v="814.15889999997285"/>
    <n v="412778.5622999862"/>
    <x v="4791"/>
    <x v="4496"/>
    <m/>
  </r>
  <r>
    <x v="28"/>
    <x v="4"/>
    <s v="Low End"/>
    <x v="0"/>
    <x v="125"/>
    <n v="470"/>
    <x v="4792"/>
    <n v="284063.70419999055"/>
    <n v="1392.7548599999536"/>
    <n v="654594.78419997822"/>
    <n v="788.36399999997377"/>
    <n v="370531.07999998768"/>
    <x v="4792"/>
    <x v="4497"/>
    <m/>
  </r>
  <r>
    <x v="28"/>
    <x v="4"/>
    <s v="Low End"/>
    <x v="0"/>
    <x v="150"/>
    <n v="151"/>
    <x v="4793"/>
    <n v="36925.748781658789"/>
    <n v="578.857085999981"/>
    <n v="87407.419985997127"/>
    <n v="334.315703339989"/>
    <n v="50481.671204338338"/>
    <x v="4793"/>
    <x v="4498"/>
    <m/>
  </r>
  <r>
    <x v="28"/>
    <x v="4"/>
    <s v="High End"/>
    <x v="1"/>
    <x v="149"/>
    <n v="316"/>
    <x v="4794"/>
    <n v="265682.4730062309"/>
    <n v="1711.9426439999584"/>
    <n v="540973.87550398684"/>
    <n v="871.17532435998714"/>
    <n v="275291.40249775595"/>
    <x v="4794"/>
    <x v="4499"/>
    <m/>
  </r>
  <r>
    <x v="28"/>
    <x v="4"/>
    <s v="High End"/>
    <x v="1"/>
    <x v="111"/>
    <n v="270"/>
    <x v="4795"/>
    <n v="197615.98471499342"/>
    <n v="1594.0719499999634"/>
    <n v="430399.42649999011"/>
    <n v="862.16089549998776"/>
    <n v="232783.44178499668"/>
    <x v="4795"/>
    <x v="4500"/>
    <m/>
  </r>
  <r>
    <x v="28"/>
    <x v="4"/>
    <s v="High End"/>
    <x v="1"/>
    <x v="146"/>
    <n v="922"/>
    <x v="4796"/>
    <n v="1248985.9169999575"/>
    <n v="2590.9603399999119"/>
    <n v="2388865.4334799186"/>
    <n v="1236.311839999958"/>
    <n v="1139879.5164799611"/>
    <x v="4796"/>
    <x v="4501"/>
    <m/>
  </r>
  <r>
    <x v="28"/>
    <x v="4"/>
    <s v="High End"/>
    <x v="1"/>
    <x v="35"/>
    <n v="915"/>
    <x v="4797"/>
    <n v="1224441.5624999586"/>
    <n v="2563.1774999999134"/>
    <n v="2345307.4124999209"/>
    <n v="1224.9899999999586"/>
    <n v="1120865.8499999624"/>
    <x v="4797"/>
    <x v="4502"/>
    <m/>
  </r>
  <r>
    <x v="28"/>
    <x v="4"/>
    <s v="High End"/>
    <x v="1"/>
    <x v="108"/>
    <n v="841"/>
    <x v="4798"/>
    <n v="1018325.5017749668"/>
    <n v="2358.0890909999234"/>
    <n v="1983152.9255309356"/>
    <n v="1147.2383159999629"/>
    <n v="964827.4237559688"/>
    <x v="4798"/>
    <x v="4503"/>
    <m/>
  </r>
  <r>
    <x v="28"/>
    <x v="4"/>
    <s v="High End"/>
    <x v="1"/>
    <x v="108"/>
    <n v="571"/>
    <x v="4799"/>
    <n v="469792.47689998464"/>
    <n v="1756.4827159999427"/>
    <n v="1002951.6308359673"/>
    <n v="933.72881599996958"/>
    <n v="533159.15393598261"/>
    <x v="4799"/>
    <x v="4504"/>
    <m/>
  </r>
  <r>
    <x v="28"/>
    <x v="4"/>
    <s v="High End"/>
    <x v="1"/>
    <x v="98"/>
    <n v="560"/>
    <x v="4800"/>
    <n v="451936.7999999852"/>
    <n v="1732.1681999999435"/>
    <n v="970014.19199996837"/>
    <n v="925.13819999996986"/>
    <n v="518077.39199998317"/>
    <x v="4800"/>
    <x v="4505"/>
    <m/>
  </r>
  <r>
    <x v="28"/>
    <x v="4"/>
    <s v="High End"/>
    <x v="1"/>
    <x v="102"/>
    <n v="479"/>
    <x v="4801"/>
    <n v="333492.49349998886"/>
    <n v="1564.4246599999478"/>
    <n v="749359.412139975"/>
    <n v="868.19815999997104"/>
    <n v="415866.91863998614"/>
    <x v="4801"/>
    <x v="3626"/>
    <m/>
  </r>
  <r>
    <x v="28"/>
    <x v="4"/>
    <s v="High End"/>
    <x v="1"/>
    <x v="147"/>
    <n v="449"/>
    <x v="4802"/>
    <n v="293072.41372499027"/>
    <n v="1497.0201609999503"/>
    <n v="672162.05228897766"/>
    <n v="844.29763599997204"/>
    <n v="379089.63856398739"/>
    <x v="4802"/>
    <x v="4506"/>
    <m/>
  </r>
  <r>
    <x v="28"/>
    <x v="4"/>
    <s v="High End"/>
    <x v="1"/>
    <x v="98"/>
    <n v="413"/>
    <x v="4803"/>
    <n v="245888.00617499196"/>
    <n v="1404.0107589999541"/>
    <n v="579856.44346698106"/>
    <n v="808.64028399997358"/>
    <n v="333968.4372919891"/>
    <x v="4803"/>
    <x v="2267"/>
    <m/>
  </r>
  <r>
    <x v="28"/>
    <x v="4"/>
    <s v="Low End"/>
    <x v="3"/>
    <x v="62"/>
    <n v="951"/>
    <x v="4804"/>
    <n v="1324731.3744719257"/>
    <n v="2515.1569369999324"/>
    <n v="2391914.2470869357"/>
    <n v="1122.169161529979"/>
    <n v="1067182.87261501"/>
    <x v="4804"/>
    <x v="4507"/>
    <m/>
  </r>
  <r>
    <x v="28"/>
    <x v="4"/>
    <s v="Low End"/>
    <x v="3"/>
    <x v="62"/>
    <n v="415"/>
    <x v="4805"/>
    <n v="287593.45742424042"/>
    <n v="1153.2924449999614"/>
    <n v="478616.36467498395"/>
    <n v="460.29616204998445"/>
    <n v="191022.90725074353"/>
    <x v="4805"/>
    <x v="4508"/>
    <m/>
  </r>
  <r>
    <x v="28"/>
    <x v="4"/>
    <s v="Low End"/>
    <x v="3"/>
    <x v="62"/>
    <n v="301"/>
    <x v="4806"/>
    <n v="163774.80738310455"/>
    <n v="970.0200809999676"/>
    <n v="291976.04438099026"/>
    <n v="425.91773088998571"/>
    <n v="128201.23699788572"/>
    <x v="4806"/>
    <x v="3393"/>
    <m/>
  </r>
  <r>
    <x v="28"/>
    <x v="4"/>
    <s v="Low End"/>
    <x v="3"/>
    <x v="131"/>
    <n v="227"/>
    <x v="4807"/>
    <n v="71860.255249697584"/>
    <n v="689.85080999997695"/>
    <n v="156596.13386999478"/>
    <n v="373.28580889998756"/>
    <n v="84735.878620297197"/>
    <x v="4807"/>
    <x v="4509"/>
    <m/>
  </r>
  <r>
    <x v="28"/>
    <x v="4"/>
    <s v="Low End"/>
    <x v="3"/>
    <x v="62"/>
    <n v="200"/>
    <x v="4808"/>
    <n v="56353.211599998111"/>
    <n v="647.55179999997824"/>
    <n v="129510.35999999565"/>
    <n v="365.78574199998769"/>
    <n v="73157.148399997532"/>
    <x v="4808"/>
    <x v="4510"/>
    <m/>
  </r>
  <r>
    <x v="28"/>
    <x v="4"/>
    <s v="High End"/>
    <x v="2"/>
    <x v="58"/>
    <n v="335"/>
    <x v="4809"/>
    <n v="238552.34885624214"/>
    <n v="1584.3151249999644"/>
    <n v="530745.56687498803"/>
    <n v="872.21856124998783"/>
    <n v="292193.21801874589"/>
    <x v="4809"/>
    <x v="4511"/>
    <m/>
  </r>
  <r>
    <x v="28"/>
    <x v="4"/>
    <s v="High End"/>
    <x v="2"/>
    <x v="58"/>
    <n v="243"/>
    <x v="4810"/>
    <n v="120307.09491107597"/>
    <n v="854.14467599997158"/>
    <n v="207557.15626799309"/>
    <n v="359.05375043998816"/>
    <n v="87250.061356917126"/>
    <x v="4810"/>
    <x v="4512"/>
    <m/>
  </r>
  <r>
    <x v="28"/>
    <x v="4"/>
    <s v="High End"/>
    <x v="2"/>
    <x v="136"/>
    <n v="964"/>
    <x v="4811"/>
    <n v="1480463.3161919517"/>
    <n v="2940.7511279999044"/>
    <n v="2834884.0873919078"/>
    <n v="1405.0007999999543"/>
    <n v="1354420.7711999561"/>
    <x v="4811"/>
    <x v="4513"/>
    <m/>
  </r>
  <r>
    <x v="28"/>
    <x v="4"/>
    <s v="High End"/>
    <x v="2"/>
    <x v="58"/>
    <n v="931"/>
    <x v="4812"/>
    <n v="1393356.4449839536"/>
    <n v="2882.4038639999044"/>
    <n v="2683517.9973839112"/>
    <n v="1385.7803999999542"/>
    <n v="1290161.5523999576"/>
    <x v="4812"/>
    <x v="4514"/>
    <m/>
  </r>
  <r>
    <x v="28"/>
    <x v="4"/>
    <s v="High End"/>
    <x v="2"/>
    <x v="159"/>
    <n v="813"/>
    <x v="4813"/>
    <n v="1065170.0506319643"/>
    <n v="2584.8326639999136"/>
    <n v="2101468.9558319296"/>
    <n v="1274.6603999999575"/>
    <n v="1036298.9051999652"/>
    <x v="4813"/>
    <x v="4515"/>
    <m/>
  </r>
  <r>
    <x v="28"/>
    <x v="4"/>
    <s v="High End"/>
    <x v="2"/>
    <x v="100"/>
    <n v="700"/>
    <x v="4814"/>
    <n v="780986.00999997463"/>
    <n v="2267.8742999999263"/>
    <n v="1587512.0099999483"/>
    <n v="1152.1799999999625"/>
    <n v="806525.99999997369"/>
    <x v="4814"/>
    <x v="4318"/>
    <m/>
  </r>
  <r>
    <x v="28"/>
    <x v="4"/>
    <s v="High End"/>
    <x v="2"/>
    <x v="67"/>
    <n v="566"/>
    <x v="4815"/>
    <n v="510758.62753198331"/>
    <n v="1926.2401019999372"/>
    <n v="1090251.8977319645"/>
    <n v="1023.8396999999667"/>
    <n v="579493.27019998117"/>
    <x v="4815"/>
    <x v="4516"/>
    <m/>
  </r>
  <r>
    <x v="28"/>
    <x v="4"/>
    <s v="High End"/>
    <x v="2"/>
    <x v="61"/>
    <n v="155"/>
    <x v="4816"/>
    <n v="43486.118519248572"/>
    <n v="621.7082849999797"/>
    <n v="96364.78417499685"/>
    <n v="341.15268164998889"/>
    <n v="52878.665655748278"/>
    <x v="4816"/>
    <x v="4517"/>
    <m/>
  </r>
  <r>
    <x v="28"/>
    <x v="4"/>
    <s v="Low End"/>
    <x v="0"/>
    <x v="134"/>
    <n v="259"/>
    <x v="4817"/>
    <n v="168500.97637064414"/>
    <n v="1003.823984999965"/>
    <n v="259990.41211499093"/>
    <n v="353.24106464998761"/>
    <n v="91489.435744346789"/>
    <x v="4817"/>
    <x v="4518"/>
    <m/>
  </r>
  <r>
    <x v="28"/>
    <x v="4"/>
    <s v="Low End"/>
    <x v="0"/>
    <x v="134"/>
    <n v="222"/>
    <x v="4818"/>
    <n v="128691.20678651551"/>
    <n v="931.25688599996761"/>
    <n v="206739.0286919928"/>
    <n v="351.5667653399878"/>
    <n v="78047.821905477293"/>
    <x v="4818"/>
    <x v="4519"/>
    <m/>
  </r>
  <r>
    <x v="28"/>
    <x v="4"/>
    <s v="Low End"/>
    <x v="0"/>
    <x v="125"/>
    <n v="974"/>
    <x v="4819"/>
    <n v="1251843.440643956"/>
    <n v="2428.4446059999145"/>
    <n v="2365305.0462439167"/>
    <n v="1143.1843999999599"/>
    <n v="1113461.6055999608"/>
    <x v="4819"/>
    <x v="337"/>
    <m/>
  </r>
  <r>
    <x v="28"/>
    <x v="4"/>
    <s v="Low End"/>
    <x v="0"/>
    <x v="109"/>
    <n v="775"/>
    <x v="4820"/>
    <n v="786231.33874997275"/>
    <n v="2017.63704999993"/>
    <n v="1563668.7137499459"/>
    <n v="1003.1449999999652"/>
    <n v="777437.37499997311"/>
    <x v="4820"/>
    <x v="4520"/>
    <m/>
  </r>
  <r>
    <x v="28"/>
    <x v="4"/>
    <s v="Low End"/>
    <x v="0"/>
    <x v="109"/>
    <n v="687"/>
    <x v="4821"/>
    <n v="617911.72614897857"/>
    <n v="1844.8371269999361"/>
    <n v="1267403.1062489562"/>
    <n v="945.40229999996723"/>
    <n v="649491.3800999776"/>
    <x v="4821"/>
    <x v="4521"/>
    <m/>
  </r>
  <r>
    <x v="28"/>
    <x v="4"/>
    <s v="Low End"/>
    <x v="0"/>
    <x v="1"/>
    <n v="188"/>
    <x v="4822"/>
    <n v="61792.757379837763"/>
    <n v="680.71532799997533"/>
    <n v="127974.48166399536"/>
    <n v="352.03044831998722"/>
    <n v="66181.724284157594"/>
    <x v="4822"/>
    <x v="4522"/>
    <m/>
  </r>
  <r>
    <x v="28"/>
    <x v="4"/>
    <s v="Low End"/>
    <x v="0"/>
    <x v="125"/>
    <n v="405"/>
    <x v="4823"/>
    <n v="217095.12472499229"/>
    <n v="1304.2278449999537"/>
    <n v="528212.27722498123"/>
    <n v="768.19049999997276"/>
    <n v="311117.15249998891"/>
    <x v="4823"/>
    <x v="4523"/>
    <m/>
  </r>
  <r>
    <x v="28"/>
    <x v="4"/>
    <s v="High End"/>
    <x v="1"/>
    <x v="122"/>
    <n v="984"/>
    <x v="4824"/>
    <n v="1444831.603199949"/>
    <n v="2774.9349119999019"/>
    <n v="2730535.9534079037"/>
    <n v="1306.6101119999537"/>
    <n v="1285704.3502079546"/>
    <x v="4824"/>
    <x v="4524"/>
    <m/>
  </r>
  <r>
    <x v="28"/>
    <x v="4"/>
    <s v="High End"/>
    <x v="1"/>
    <x v="151"/>
    <n v="827"/>
    <x v="4825"/>
    <n v="1031946.2716499626"/>
    <n v="2438.4558379999121"/>
    <n v="2016602.9780259272"/>
    <n v="1190.6368879999573"/>
    <n v="984656.70637596457"/>
    <x v="4825"/>
    <x v="4525"/>
    <m/>
  </r>
  <r>
    <x v="28"/>
    <x v="4"/>
    <s v="High End"/>
    <x v="1"/>
    <x v="29"/>
    <n v="823"/>
    <x v="4826"/>
    <n v="1002328.3874249653"/>
    <n v="2382.3669789999176"/>
    <n v="1960688.0237169322"/>
    <n v="1164.4710039999597"/>
    <n v="958359.63629196689"/>
    <x v="4826"/>
    <x v="4526"/>
    <m/>
  </r>
  <r>
    <x v="28"/>
    <x v="4"/>
    <s v="High End"/>
    <x v="1"/>
    <x v="56"/>
    <n v="777"/>
    <x v="4827"/>
    <n v="901020.25282496819"/>
    <n v="2296.165508999919"/>
    <n v="1784120.600492937"/>
    <n v="1136.5512839999599"/>
    <n v="883100.34766796883"/>
    <x v="4827"/>
    <x v="4527"/>
    <m/>
  </r>
  <r>
    <x v="28"/>
    <x v="4"/>
    <s v="High End"/>
    <x v="1"/>
    <x v="81"/>
    <n v="719"/>
    <x v="4828"/>
    <n v="780132.92107497179"/>
    <n v="2186.0192169999209"/>
    <n v="1571747.8170229432"/>
    <n v="1100.9942919999601"/>
    <n v="791614.89594797138"/>
    <x v="4828"/>
    <x v="4528"/>
    <m/>
  </r>
  <r>
    <x v="28"/>
    <x v="4"/>
    <s v="High End"/>
    <x v="1"/>
    <x v="119"/>
    <n v="558"/>
    <x v="4829"/>
    <n v="465598.15739998349"/>
    <n v="1792.7053319999366"/>
    <n v="1000329.5752559646"/>
    <n v="958.30003199996611"/>
    <n v="534731.41785598116"/>
    <x v="4829"/>
    <x v="2646"/>
    <m/>
  </r>
  <r>
    <x v="28"/>
    <x v="4"/>
    <s v="High End"/>
    <x v="1"/>
    <x v="56"/>
    <n v="542"/>
    <x v="4830"/>
    <n v="438685.12529998447"/>
    <n v="1753.216645999938"/>
    <n v="950243.42213196645"/>
    <n v="943.83449599996663"/>
    <n v="511558.29683198198"/>
    <x v="4830"/>
    <x v="4529"/>
    <m/>
  </r>
  <r>
    <x v="28"/>
    <x v="4"/>
    <s v="High End"/>
    <x v="1"/>
    <x v="29"/>
    <n v="521"/>
    <x v="4831"/>
    <n v="401990.54894998606"/>
    <n v="1690.4484779999414"/>
    <n v="880723.65703796945"/>
    <n v="918.87352799996813"/>
    <n v="478733.10808798339"/>
    <x v="4831"/>
    <x v="2047"/>
    <m/>
  </r>
  <r>
    <x v="28"/>
    <x v="5"/>
    <s v="High End"/>
    <x v="1"/>
    <x v="152"/>
    <n v="461"/>
    <x v="4832"/>
    <n v="317888.91179998877"/>
    <n v="1568.1900719999446"/>
    <n v="722935.62319197448"/>
    <n v="878.62627199996905"/>
    <n v="405046.71139198571"/>
    <x v="4832"/>
    <x v="4530"/>
    <m/>
  </r>
  <r>
    <x v="28"/>
    <x v="5"/>
    <s v="High End"/>
    <x v="1"/>
    <x v="122"/>
    <n v="446"/>
    <x v="4833"/>
    <n v="297135.74789998948"/>
    <n v="1531.3119059999458"/>
    <n v="682965.11007597577"/>
    <n v="865.08825599996942"/>
    <n v="385829.36217598629"/>
    <x v="4833"/>
    <x v="4531"/>
    <m/>
  </r>
  <r>
    <x v="28"/>
    <x v="5"/>
    <s v="Low End"/>
    <x v="3"/>
    <x v="154"/>
    <n v="634"/>
    <x v="4834"/>
    <n v="645008.50609349657"/>
    <n v="1564.3937879999432"/>
    <n v="991825.66159196396"/>
    <n v="547.03021371998022"/>
    <n v="346817.15549846739"/>
    <x v="4834"/>
    <x v="4532"/>
    <m/>
  </r>
  <r>
    <x v="28"/>
    <x v="5"/>
    <s v="Low End"/>
    <x v="3"/>
    <x v="130"/>
    <n v="221"/>
    <x v="4835"/>
    <n v="69491.634286097571"/>
    <n v="692.8001099999758"/>
    <n v="153108.82430999464"/>
    <n v="378.35832589998677"/>
    <n v="83617.19002389707"/>
    <x v="4835"/>
    <x v="4533"/>
    <m/>
  </r>
  <r>
    <x v="28"/>
    <x v="5"/>
    <s v="High End"/>
    <x v="2"/>
    <x v="120"/>
    <n v="314"/>
    <x v="4836"/>
    <n v="289956.41924890992"/>
    <n v="1818.4827379999542"/>
    <n v="571003.57973198558"/>
    <n v="895.05465121998634"/>
    <n v="281047.16048307566"/>
    <x v="4836"/>
    <x v="4534"/>
    <m/>
  </r>
  <r>
    <x v="28"/>
    <x v="5"/>
    <s v="High End"/>
    <x v="2"/>
    <x v="136"/>
    <n v="262"/>
    <x v="4837"/>
    <n v="208544.46265823275"/>
    <n v="1682.078191999959"/>
    <n v="440704.48630398925"/>
    <n v="886.1069604799867"/>
    <n v="232160.0236457565"/>
    <x v="4837"/>
    <x v="4535"/>
    <m/>
  </r>
  <r>
    <x v="28"/>
    <x v="5"/>
    <s v="High End"/>
    <x v="2"/>
    <x v="136"/>
    <n v="602"/>
    <x v="4838"/>
    <n v="593769.96167997946"/>
    <n v="2074.0028399999278"/>
    <n v="1248549.7096799565"/>
    <n v="1087.673999999962"/>
    <n v="654779.74799997709"/>
    <x v="4838"/>
    <x v="4536"/>
    <m/>
  </r>
  <r>
    <x v="28"/>
    <x v="5"/>
    <s v="High End"/>
    <x v="2"/>
    <x v="60"/>
    <n v="565"/>
    <x v="4839"/>
    <n v="533357.93774998072"/>
    <n v="2015.918849999927"/>
    <n v="1138994.1502499587"/>
    <n v="1071.9224999999612"/>
    <n v="605636.21249997802"/>
    <x v="4839"/>
    <x v="4537"/>
    <m/>
  </r>
  <r>
    <x v="28"/>
    <x v="5"/>
    <s v="High End"/>
    <x v="2"/>
    <x v="159"/>
    <n v="492"/>
    <x v="4840"/>
    <n v="400098.38716798584"/>
    <n v="1800.9425039999362"/>
    <n v="886063.71196796861"/>
    <n v="987.73439999996504"/>
    <n v="485965.32479998277"/>
    <x v="4840"/>
    <x v="1160"/>
    <m/>
  </r>
  <r>
    <x v="28"/>
    <x v="5"/>
    <s v="High End"/>
    <x v="2"/>
    <x v="115"/>
    <n v="492"/>
    <x v="4841"/>
    <n v="404498.38449598529"/>
    <n v="1820.7479879999341"/>
    <n v="895808.01009596756"/>
    <n v="998.59679999996399"/>
    <n v="491309.62559998228"/>
    <x v="4841"/>
    <x v="4538"/>
    <m/>
  </r>
  <r>
    <x v="28"/>
    <x v="5"/>
    <s v="High End"/>
    <x v="2"/>
    <x v="159"/>
    <n v="137"/>
    <x v="4842"/>
    <n v="33704.268481618812"/>
    <n v="596.20584599997892"/>
    <n v="81680.200901997116"/>
    <n v="350.18928773998761"/>
    <n v="47975.932420378304"/>
    <x v="4842"/>
    <x v="3733"/>
    <m/>
  </r>
  <r>
    <x v="28"/>
    <x v="5"/>
    <s v="Low End"/>
    <x v="0"/>
    <x v="61"/>
    <n v="345"/>
    <x v="4843"/>
    <n v="291826.34556298907"/>
    <n v="1716.4423399999544"/>
    <n v="592172.6072999842"/>
    <n v="870.56887459998597"/>
    <n v="300346.26173699513"/>
    <x v="4843"/>
    <x v="4539"/>
    <m/>
  </r>
  <r>
    <x v="28"/>
    <x v="5"/>
    <s v="Low End"/>
    <x v="0"/>
    <x v="49"/>
    <n v="277"/>
    <x v="4844"/>
    <n v="196907.34029231258"/>
    <n v="1578.2467359999596"/>
    <n v="437174.3458719888"/>
    <n v="867.38991183998633"/>
    <n v="240267.00557967622"/>
    <x v="4844"/>
    <x v="4540"/>
    <m/>
  </r>
  <r>
    <x v="28"/>
    <x v="5"/>
    <s v="Low End"/>
    <x v="0"/>
    <x v="138"/>
    <n v="190"/>
    <x v="4845"/>
    <n v="101104.95087599629"/>
    <n v="891.5628399999672"/>
    <n v="169396.93959999376"/>
    <n v="359.4315195999867"/>
    <n v="68291.988723997463"/>
    <x v="4845"/>
    <x v="4541"/>
    <m/>
  </r>
  <r>
    <x v="28"/>
    <x v="5"/>
    <s v="Low End"/>
    <x v="0"/>
    <x v="69"/>
    <n v="273"/>
    <x v="4846"/>
    <n v="137262.23668520484"/>
    <n v="864.40486699996768"/>
    <n v="235982.52869099117"/>
    <n v="361.61279122998656"/>
    <n v="98720.292005786323"/>
    <x v="4846"/>
    <x v="2175"/>
    <m/>
  </r>
  <r>
    <x v="28"/>
    <x v="5"/>
    <s v="Low End"/>
    <x v="0"/>
    <x v="127"/>
    <n v="705"/>
    <x v="4847"/>
    <n v="668420.09504997544"/>
    <n v="1931.4026099999289"/>
    <n v="1361638.8400499499"/>
    <n v="983.28899999996372"/>
    <n v="693218.7449999745"/>
    <x v="4847"/>
    <x v="4542"/>
    <m/>
  </r>
  <r>
    <x v="28"/>
    <x v="5"/>
    <s v="Low End"/>
    <x v="0"/>
    <x v="157"/>
    <n v="693"/>
    <x v="4848"/>
    <n v="658091.92818597483"/>
    <n v="1943.277401999926"/>
    <n v="1346691.2395859486"/>
    <n v="993.64979999996228"/>
    <n v="688599.31139997381"/>
    <x v="4848"/>
    <x v="4543"/>
    <m/>
  </r>
  <r>
    <x v="28"/>
    <x v="5"/>
    <s v="Low End"/>
    <x v="0"/>
    <x v="158"/>
    <n v="636"/>
    <x v="4849"/>
    <n v="549376.35479997948"/>
    <n v="1809.7442999999325"/>
    <n v="1150997.374799957"/>
    <n v="945.94499999996481"/>
    <n v="601621.01999997755"/>
    <x v="4849"/>
    <x v="4544"/>
    <m/>
  </r>
  <r>
    <x v="28"/>
    <x v="5"/>
    <s v="Low End"/>
    <x v="0"/>
    <x v="127"/>
    <n v="122"/>
    <x v="4850"/>
    <n v="24488.833065359097"/>
    <n v="551.95674799997971"/>
    <n v="67338.723255997524"/>
    <n v="351.22860811998714"/>
    <n v="42849.890190638427"/>
    <x v="4850"/>
    <x v="2978"/>
    <m/>
  </r>
  <r>
    <x v="28"/>
    <x v="5"/>
    <s v="High End"/>
    <x v="1"/>
    <x v="141"/>
    <n v="236"/>
    <x v="4851"/>
    <n v="163958.4242865539"/>
    <n v="1073.0651159999597"/>
    <n v="253243.36737599049"/>
    <n v="378.32603003998565"/>
    <n v="89284.943089436594"/>
    <x v="4851"/>
    <x v="4545"/>
    <m/>
  </r>
  <r>
    <x v="28"/>
    <x v="5"/>
    <s v="High End"/>
    <x v="1"/>
    <x v="98"/>
    <n v="215"/>
    <x v="4852"/>
    <n v="91241.763865746529"/>
    <n v="793.62555499996972"/>
    <n v="170629.49432499349"/>
    <n v="369.2452579499859"/>
    <n v="79387.730459246959"/>
    <x v="4852"/>
    <x v="4477"/>
    <m/>
  </r>
  <r>
    <x v="28"/>
    <x v="5"/>
    <s v="High End"/>
    <x v="1"/>
    <x v="148"/>
    <n v="941"/>
    <x v="4853"/>
    <n v="1356778.2622499496"/>
    <n v="2747.2152899998978"/>
    <n v="2585129.5878899037"/>
    <n v="1305.3680399999514"/>
    <n v="1228351.3256399541"/>
    <x v="4853"/>
    <x v="4546"/>
    <m/>
  </r>
  <r>
    <x v="28"/>
    <x v="5"/>
    <s v="High End"/>
    <x v="1"/>
    <x v="112"/>
    <n v="799"/>
    <x v="4854"/>
    <n v="978477.21269996359"/>
    <n v="2410.4330119999104"/>
    <n v="1925935.9765879284"/>
    <n v="1185.805711999956"/>
    <n v="947458.76388796477"/>
    <x v="4854"/>
    <x v="4547"/>
    <m/>
  </r>
  <r>
    <x v="28"/>
    <x v="5"/>
    <s v="High End"/>
    <x v="1"/>
    <x v="135"/>
    <n v="772"/>
    <x v="4855"/>
    <n v="923253.71399996476"/>
    <n v="2371.3867799999098"/>
    <n v="1830710.5941599302"/>
    <n v="1175.4622799999554"/>
    <n v="907456.88015996548"/>
    <x v="4855"/>
    <x v="4548"/>
    <m/>
  </r>
  <r>
    <x v="28"/>
    <x v="5"/>
    <s v="High End"/>
    <x v="1"/>
    <x v="95"/>
    <n v="734"/>
    <x v="4856"/>
    <n v="819084.21569997002"/>
    <n v="2237.6886619999177"/>
    <n v="1642463.4779079396"/>
    <n v="1121.7701119999585"/>
    <n v="823379.26220796956"/>
    <x v="4856"/>
    <x v="4549"/>
    <m/>
  </r>
  <r>
    <x v="28"/>
    <x v="5"/>
    <s v="High End"/>
    <x v="1"/>
    <x v="141"/>
    <n v="635"/>
    <x v="4857"/>
    <n v="618204.40874997701"/>
    <n v="2021.1346099999246"/>
    <n v="1283420.4773499521"/>
    <n v="1047.5843599999607"/>
    <n v="665216.06859997509"/>
    <x v="4857"/>
    <x v="4550"/>
    <m/>
  </r>
  <r>
    <x v="28"/>
    <x v="5"/>
    <s v="High End"/>
    <x v="1"/>
    <x v="119"/>
    <n v="634"/>
    <x v="4858"/>
    <n v="616349.28149997699"/>
    <n v="2019.0527899999245"/>
    <n v="1280079.4688599522"/>
    <n v="1046.8930399999608"/>
    <n v="663730.18735997519"/>
    <x v="4858"/>
    <x v="4450"/>
    <m/>
  </r>
  <r>
    <x v="28"/>
    <x v="5"/>
    <s v="High End"/>
    <x v="1"/>
    <x v="112"/>
    <n v="121"/>
    <x v="4859"/>
    <n v="24967.740859379068"/>
    <n v="561.64843799997902"/>
    <n v="67959.460997997463"/>
    <n v="355.3034722199867"/>
    <n v="42991.720138618395"/>
    <x v="4859"/>
    <x v="4551"/>
    <m/>
  </r>
  <r>
    <x v="28"/>
    <x v="5"/>
    <s v="Low End"/>
    <x v="3"/>
    <x v="143"/>
    <n v="904"/>
    <x v="4860"/>
    <n v="1283268.7219455512"/>
    <n v="2567.6614399999212"/>
    <n v="2321165.9417599286"/>
    <n v="1148.1163935999753"/>
    <n v="1037897.2198143774"/>
    <x v="4860"/>
    <x v="4552"/>
    <m/>
  </r>
  <r>
    <x v="28"/>
    <x v="5"/>
    <s v="Low End"/>
    <x v="3"/>
    <x v="143"/>
    <n v="892"/>
    <x v="4861"/>
    <n v="1227894.3104257148"/>
    <n v="2508.7471879999262"/>
    <n v="2237802.491695934"/>
    <n v="1132.1840597199769"/>
    <n v="1009908.1812702192"/>
    <x v="4861"/>
    <x v="4553"/>
    <m/>
  </r>
  <r>
    <x v="28"/>
    <x v="5"/>
    <s v="Low End"/>
    <x v="3"/>
    <x v="142"/>
    <n v="864"/>
    <x v="4862"/>
    <n v="1165857.1528780367"/>
    <n v="2477.857111999926"/>
    <n v="2140868.5447679362"/>
    <n v="1128.4854072799762"/>
    <n v="975011.3918898995"/>
    <x v="4862"/>
    <x v="4554"/>
    <m/>
  </r>
  <r>
    <x v="28"/>
    <x v="5"/>
    <s v="Low End"/>
    <x v="3"/>
    <x v="129"/>
    <n v="689"/>
    <x v="4863"/>
    <n v="763637.06073379132"/>
    <n v="2181.0528979999372"/>
    <n v="1502745.4467219566"/>
    <n v="1072.7262496199787"/>
    <n v="739108.38598816528"/>
    <x v="4863"/>
    <x v="4555"/>
    <m/>
  </r>
  <r>
    <x v="28"/>
    <x v="5"/>
    <s v="High End"/>
    <x v="2"/>
    <x v="120"/>
    <n v="218"/>
    <x v="4864"/>
    <n v="99144.982193396354"/>
    <n v="825.88472999996964"/>
    <n v="180042.87113999337"/>
    <n v="371.09123369998639"/>
    <n v="80897.888946597013"/>
    <x v="4864"/>
    <x v="4556"/>
    <m/>
  </r>
  <r>
    <x v="28"/>
    <x v="5"/>
    <s v="High End"/>
    <x v="2"/>
    <x v="11"/>
    <n v="209"/>
    <x v="4865"/>
    <n v="91230.489082256579"/>
    <n v="809.7674939999697"/>
    <n v="169241.40624599365"/>
    <n v="373.25797685998606"/>
    <n v="78010.917163737075"/>
    <x v="4865"/>
    <x v="2968"/>
    <m/>
  </r>
  <r>
    <x v="28"/>
    <x v="5"/>
    <s v="High End"/>
    <x v="2"/>
    <x v="132"/>
    <n v="808"/>
    <x v="4866"/>
    <n v="1098113.9836799598"/>
    <n v="2684.3829599999017"/>
    <n v="2168981.4316799208"/>
    <n v="1325.3309999999515"/>
    <n v="1070867.447999961"/>
    <x v="4866"/>
    <x v="4557"/>
    <m/>
  </r>
  <r>
    <x v="28"/>
    <x v="5"/>
    <s v="High End"/>
    <x v="2"/>
    <x v="144"/>
    <n v="795"/>
    <x v="4867"/>
    <n v="1063220.2640999609"/>
    <n v="2649.7369799999028"/>
    <n v="2106540.8990999227"/>
    <n v="1312.3529999999519"/>
    <n v="1043320.6349999618"/>
    <x v="4867"/>
    <x v="4558"/>
    <m/>
  </r>
  <r>
    <x v="28"/>
    <x v="5"/>
    <s v="High End"/>
    <x v="2"/>
    <x v="1"/>
    <n v="176"/>
    <x v="4868"/>
    <n v="62041.988342397679"/>
    <n v="719.88953999997295"/>
    <n v="126700.55903999523"/>
    <n v="367.37824259998615"/>
    <n v="64658.570697597555"/>
    <x v="4868"/>
    <x v="4559"/>
    <m/>
  </r>
  <r>
    <x v="28"/>
    <x v="5"/>
    <s v="High End"/>
    <x v="2"/>
    <x v="25"/>
    <n v="579"/>
    <x v="4869"/>
    <n v="572137.71168597846"/>
    <n v="2097.4679339999211"/>
    <n v="1214433.9337859543"/>
    <n v="1109.3198999999584"/>
    <n v="642296.2220999758"/>
    <x v="4869"/>
    <x v="4560"/>
    <m/>
  </r>
  <r>
    <x v="29"/>
    <x v="0"/>
    <s v="Low End"/>
    <x v="0"/>
    <x v="145"/>
    <n v="274"/>
    <x v="4870"/>
    <n v="197829.39024311226"/>
    <n v="1598.168147999957"/>
    <n v="437898.07255198824"/>
    <n v="876.16307411998525"/>
    <n v="240068.68230887598"/>
    <x v="4870"/>
    <x v="4561"/>
    <m/>
  </r>
  <r>
    <x v="29"/>
    <x v="0"/>
    <s v="Low End"/>
    <x v="0"/>
    <x v="105"/>
    <n v="231"/>
    <x v="4871"/>
    <n v="98474.422440236216"/>
    <n v="791.8761839999695"/>
    <n v="182923.39850399297"/>
    <n v="365.5799829599859"/>
    <n v="84448.976063756752"/>
    <x v="4871"/>
    <x v="4440"/>
    <m/>
  </r>
  <r>
    <x v="29"/>
    <x v="0"/>
    <s v="Low End"/>
    <x v="0"/>
    <x v="109"/>
    <n v="955"/>
    <x v="4872"/>
    <n v="1282610.8543249487"/>
    <n v="2547.9715149998983"/>
    <n v="2433312.7968249028"/>
    <n v="1204.9234999999519"/>
    <n v="1150701.942499954"/>
    <x v="4872"/>
    <x v="255"/>
    <m/>
  </r>
  <r>
    <x v="29"/>
    <x v="0"/>
    <s v="Low End"/>
    <x v="0"/>
    <x v="150"/>
    <n v="949"/>
    <x v="4873"/>
    <n v="1240916.5034759522"/>
    <n v="2483.9919239999044"/>
    <n v="2357308.3358759093"/>
    <n v="1176.3875999999548"/>
    <n v="1116391.8323999571"/>
    <x v="4873"/>
    <x v="4562"/>
    <m/>
  </r>
  <r>
    <x v="29"/>
    <x v="0"/>
    <s v="Low End"/>
    <x v="0"/>
    <x v="140"/>
    <n v="836"/>
    <x v="4874"/>
    <n v="972171.32495996205"/>
    <n v="2271.4983599999109"/>
    <n v="1898972.6289599256"/>
    <n v="1108.6139999999564"/>
    <n v="926801.30399996357"/>
    <x v="4874"/>
    <x v="4563"/>
    <m/>
  </r>
  <r>
    <x v="29"/>
    <x v="0"/>
    <s v="Low End"/>
    <x v="0"/>
    <x v="49"/>
    <n v="825"/>
    <x v="4875"/>
    <n v="946891.62562496285"/>
    <n v="2248.8299249999118"/>
    <n v="1855284.6881249272"/>
    <n v="1101.0824999999568"/>
    <n v="908393.06249996438"/>
    <x v="4875"/>
    <x v="4564"/>
    <m/>
  </r>
  <r>
    <x v="29"/>
    <x v="0"/>
    <s v="Low End"/>
    <x v="0"/>
    <x v="140"/>
    <n v="775"/>
    <x v="4876"/>
    <n v="835833.95437496726"/>
    <n v="2144.9279249999158"/>
    <n v="1662319.1418749348"/>
    <n v="1066.4324999999581"/>
    <n v="826485.18749996752"/>
    <x v="4876"/>
    <x v="4565"/>
    <m/>
  </r>
  <r>
    <x v="29"/>
    <x v="0"/>
    <s v="Low End"/>
    <x v="0"/>
    <x v="140"/>
    <n v="719"/>
    <x v="4877"/>
    <n v="720949.67491197167"/>
    <n v="2032.18684799992"/>
    <n v="1461142.3437119424"/>
    <n v="1029.4751999999594"/>
    <n v="740192.66879997076"/>
    <x v="4877"/>
    <x v="4566"/>
    <m/>
  </r>
  <r>
    <x v="29"/>
    <x v="0"/>
    <s v="Low End"/>
    <x v="0"/>
    <x v="69"/>
    <n v="473"/>
    <x v="4878"/>
    <n v="312188.76185198774"/>
    <n v="1517.5861239999404"/>
    <n v="717818.23665197182"/>
    <n v="857.56759999996632"/>
    <n v="405629.47479998408"/>
    <x v="4878"/>
    <x v="4567"/>
    <m/>
  </r>
  <r>
    <x v="29"/>
    <x v="0"/>
    <s v="Low End"/>
    <x v="0"/>
    <x v="145"/>
    <n v="405"/>
    <x v="4879"/>
    <n v="228388.90207499109"/>
    <n v="1372.0767149999463"/>
    <n v="555691.0695749782"/>
    <n v="808.15349999996829"/>
    <n v="327302.16749998712"/>
    <x v="4879"/>
    <x v="3742"/>
    <m/>
  </r>
  <r>
    <x v="29"/>
    <x v="0"/>
    <s v="High End"/>
    <x v="1"/>
    <x v="122"/>
    <n v="296"/>
    <x v="4880"/>
    <n v="253064.54690559005"/>
    <n v="1750.8025599999507"/>
    <n v="518237.55775998544"/>
    <n v="895.85476639998433"/>
    <n v="265173.0108543954"/>
    <x v="4880"/>
    <x v="4568"/>
    <m/>
  </r>
  <r>
    <x v="29"/>
    <x v="0"/>
    <s v="High End"/>
    <x v="1"/>
    <x v="146"/>
    <n v="303"/>
    <x v="4881"/>
    <n v="190872.34954400265"/>
    <n v="1010.8655569999611"/>
    <n v="306292.26377098821"/>
    <n v="380.92380932998537"/>
    <n v="115419.91422698557"/>
    <x v="4881"/>
    <x v="3640"/>
    <m/>
  </r>
  <r>
    <x v="29"/>
    <x v="0"/>
    <s v="High End"/>
    <x v="1"/>
    <x v="99"/>
    <n v="281"/>
    <x v="4882"/>
    <n v="162760.77152187371"/>
    <n v="957.78750799996317"/>
    <n v="269138.28974798968"/>
    <n v="378.56768051998552"/>
    <n v="106377.51822611596"/>
    <x v="4882"/>
    <x v="4569"/>
    <m/>
  </r>
  <r>
    <x v="29"/>
    <x v="0"/>
    <s v="High End"/>
    <x v="1"/>
    <x v="47"/>
    <n v="235"/>
    <x v="4883"/>
    <n v="111197.19607124572"/>
    <n v="846.86752499996737"/>
    <n v="199013.86837499234"/>
    <n v="373.6879672499856"/>
    <n v="87816.672303746614"/>
    <x v="4883"/>
    <x v="4570"/>
    <m/>
  </r>
  <r>
    <x v="29"/>
    <x v="0"/>
    <s v="High End"/>
    <x v="1"/>
    <x v="152"/>
    <n v="998"/>
    <x v="4884"/>
    <n v="1565792.9882999386"/>
    <n v="2957.6110739998849"/>
    <n v="2951695.8518518852"/>
    <n v="1388.6802239999463"/>
    <n v="1385902.8635519466"/>
    <x v="4884"/>
    <x v="4571"/>
    <m/>
  </r>
  <r>
    <x v="29"/>
    <x v="0"/>
    <s v="High End"/>
    <x v="1"/>
    <x v="95"/>
    <n v="809"/>
    <x v="4885"/>
    <n v="1019910.4663499608"/>
    <n v="2474.9437659999048"/>
    <n v="2002229.5066939229"/>
    <n v="1214.2386159999533"/>
    <n v="982319.04034396214"/>
    <x v="4885"/>
    <x v="4572"/>
    <m/>
  </r>
  <r>
    <x v="29"/>
    <x v="0"/>
    <s v="High End"/>
    <x v="1"/>
    <x v="147"/>
    <n v="796"/>
    <x v="4886"/>
    <n v="996804.69119996089"/>
    <n v="2466.8055679999034"/>
    <n v="1963577.2321279231"/>
    <n v="1214.5383679999525"/>
    <n v="966772.54092796217"/>
    <x v="4886"/>
    <x v="4573"/>
    <m/>
  </r>
  <r>
    <x v="29"/>
    <x v="0"/>
    <s v="High End"/>
    <x v="1"/>
    <x v="56"/>
    <n v="645"/>
    <x v="4887"/>
    <n v="656081.82562497421"/>
    <n v="2103.4359449999174"/>
    <n v="1356716.1845249468"/>
    <n v="1086.2548199999574"/>
    <n v="700634.35889997263"/>
    <x v="4887"/>
    <x v="4574"/>
    <m/>
  </r>
  <r>
    <x v="29"/>
    <x v="0"/>
    <s v="High End"/>
    <x v="1"/>
    <x v="153"/>
    <n v="631"/>
    <x v="4888"/>
    <n v="633822.54187497462"/>
    <n v="2088.6744249999165"/>
    <n v="1317953.5621749472"/>
    <n v="1084.2012999999565"/>
    <n v="684131.02029997262"/>
    <x v="4888"/>
    <x v="4575"/>
    <m/>
  </r>
  <r>
    <x v="29"/>
    <x v="0"/>
    <s v="High End"/>
    <x v="1"/>
    <x v="108"/>
    <n v="626"/>
    <x v="4889"/>
    <n v="623905.7795999751"/>
    <n v="2076.6220239999166"/>
    <n v="1299965.3870239477"/>
    <n v="1079.9674239999563"/>
    <n v="676059.60742397257"/>
    <x v="4889"/>
    <x v="4576"/>
    <m/>
  </r>
  <r>
    <x v="29"/>
    <x v="0"/>
    <s v="High End"/>
    <x v="1"/>
    <x v="113"/>
    <n v="411"/>
    <x v="4890"/>
    <n v="263352.06202498986"/>
    <n v="1513.563830999942"/>
    <n v="622074.73454097612"/>
    <n v="872.80455599996662"/>
    <n v="358722.67251598625"/>
    <x v="4890"/>
    <x v="4577"/>
    <m/>
  </r>
  <r>
    <x v="29"/>
    <x v="0"/>
    <s v="Low End"/>
    <x v="3"/>
    <x v="107"/>
    <n v="886"/>
    <x v="4891"/>
    <n v="1269928.9516616294"/>
    <n v="2593.5383479999159"/>
    <n v="2297874.9763279255"/>
    <n v="1160.2099601199732"/>
    <n v="1027946.0246662961"/>
    <x v="4891"/>
    <x v="4578"/>
    <m/>
  </r>
  <r>
    <x v="29"/>
    <x v="0"/>
    <s v="Low End"/>
    <x v="3"/>
    <x v="117"/>
    <n v="604"/>
    <x v="4892"/>
    <n v="614636.0292799758"/>
    <n v="1577.7719999999381"/>
    <n v="952974.28799996257"/>
    <n v="560.16267999997808"/>
    <n v="338338.25871998677"/>
    <x v="4892"/>
    <x v="4579"/>
    <m/>
  </r>
  <r>
    <x v="29"/>
    <x v="0"/>
    <s v="Low End"/>
    <x v="3"/>
    <x v="143"/>
    <n v="335"/>
    <x v="4893"/>
    <n v="211345.01074849183"/>
    <n v="1098.4496099999576"/>
    <n v="367980.61934998579"/>
    <n v="467.56898089998197"/>
    <n v="156635.60860149396"/>
    <x v="4893"/>
    <x v="4580"/>
    <m/>
  </r>
  <r>
    <x v="29"/>
    <x v="0"/>
    <s v="Low End"/>
    <x v="3"/>
    <x v="142"/>
    <n v="249"/>
    <x v="4894"/>
    <n v="128349.92625875495"/>
    <n v="959.55500399996231"/>
    <n v="238929.19599599062"/>
    <n v="444.0934527599826"/>
    <n v="110579.26973723568"/>
    <x v="4894"/>
    <x v="358"/>
    <m/>
  </r>
  <r>
    <x v="29"/>
    <x v="0"/>
    <s v="Low End"/>
    <x v="3"/>
    <x v="106"/>
    <n v="153"/>
    <x v="4895"/>
    <n v="36814.192901638526"/>
    <n v="624.787547999975"/>
    <n v="95592.494843996174"/>
    <n v="384.17190811998466"/>
    <n v="58778.301942357648"/>
    <x v="4895"/>
    <x v="4581"/>
    <m/>
  </r>
  <r>
    <x v="29"/>
    <x v="0"/>
    <s v="High End"/>
    <x v="2"/>
    <x v="1"/>
    <n v="315"/>
    <x v="4896"/>
    <n v="227981.82593024103"/>
    <n v="1125.6557849999558"/>
    <n v="354581.57227498607"/>
    <n v="401.90395664998425"/>
    <n v="126599.74634474504"/>
    <x v="4896"/>
    <x v="4582"/>
    <m/>
  </r>
  <r>
    <x v="29"/>
    <x v="1"/>
    <s v="High End"/>
    <x v="2"/>
    <x v="123"/>
    <n v="279"/>
    <x v="4897"/>
    <n v="175745.02755257307"/>
    <n v="1025.2398419999597"/>
    <n v="286041.91591798875"/>
    <n v="395.3293489799845"/>
    <n v="110296.88836541568"/>
    <x v="4897"/>
    <x v="4583"/>
    <m/>
  </r>
  <r>
    <x v="29"/>
    <x v="1"/>
    <s v="High End"/>
    <x v="2"/>
    <x v="112"/>
    <n v="210"/>
    <x v="4898"/>
    <n v="94481.947916996287"/>
    <n v="832.5866699999674"/>
    <n v="174843.20069999315"/>
    <n v="382.67263229998508"/>
    <n v="80361.25278299686"/>
    <x v="4898"/>
    <x v="4584"/>
    <m/>
  </r>
  <r>
    <x v="29"/>
    <x v="1"/>
    <s v="High End"/>
    <x v="2"/>
    <x v="49"/>
    <n v="967"/>
    <x v="4899"/>
    <n v="1612397.3399249378"/>
    <n v="3191.2685249998772"/>
    <n v="3085956.6636748812"/>
    <n v="1523.8462499999414"/>
    <n v="1473559.3237499434"/>
    <x v="4899"/>
    <x v="4585"/>
    <m/>
  </r>
  <r>
    <x v="29"/>
    <x v="1"/>
    <s v="High End"/>
    <x v="2"/>
    <x v="1"/>
    <n v="935"/>
    <x v="4900"/>
    <n v="1521161.9906999406"/>
    <n v="3131.0782199998771"/>
    <n v="2927558.135699885"/>
    <n v="1504.1669999999406"/>
    <n v="1406396.1449999444"/>
    <x v="4900"/>
    <x v="4586"/>
    <m/>
  </r>
  <r>
    <x v="29"/>
    <x v="1"/>
    <s v="High End"/>
    <x v="2"/>
    <x v="120"/>
    <n v="808"/>
    <x v="4901"/>
    <n v="1126074.8430719567"/>
    <n v="2752.7343839998939"/>
    <n v="2224209.3822719143"/>
    <n v="1359.0773999999476"/>
    <n v="1098134.5391999576"/>
    <x v="4901"/>
    <x v="4557"/>
    <m/>
  </r>
  <r>
    <x v="29"/>
    <x v="1"/>
    <s v="High End"/>
    <x v="2"/>
    <x v="25"/>
    <n v="626"/>
    <x v="4902"/>
    <n v="682551.98237997317"/>
    <n v="2271.7941299999106"/>
    <n v="1422143.125379944"/>
    <n v="1181.4554999999534"/>
    <n v="739591.14299997082"/>
    <x v="4902"/>
    <x v="4587"/>
    <m/>
  </r>
  <r>
    <x v="29"/>
    <x v="1"/>
    <s v="High End"/>
    <x v="2"/>
    <x v="112"/>
    <n v="528"/>
    <x v="4903"/>
    <n v="485642.84313598095"/>
    <n v="1998.5613119999216"/>
    <n v="1055240.3727359585"/>
    <n v="1078.7831999999576"/>
    <n v="569597.52959997766"/>
    <x v="4903"/>
    <x v="4588"/>
    <m/>
  </r>
  <r>
    <x v="29"/>
    <x v="1"/>
    <s v="High End"/>
    <x v="2"/>
    <x v="67"/>
    <n v="157"/>
    <x v="4904"/>
    <n v="48458.086142968139"/>
    <n v="678.04319099997383"/>
    <n v="106452.78098699589"/>
    <n v="369.39296078998569"/>
    <n v="57994.694844027748"/>
    <x v="4904"/>
    <x v="4589"/>
    <m/>
  </r>
  <r>
    <x v="29"/>
    <x v="1"/>
    <s v="High End"/>
    <x v="2"/>
    <x v="132"/>
    <n v="112"/>
    <x v="4905"/>
    <n v="18645.754001279282"/>
    <n v="525.88652399997966"/>
    <n v="58899.290687997724"/>
    <n v="359.40657755998609"/>
    <n v="40253.536686718442"/>
    <x v="4905"/>
    <x v="4590"/>
    <m/>
  </r>
  <r>
    <x v="29"/>
    <x v="1"/>
    <s v="Low End"/>
    <x v="0"/>
    <x v="157"/>
    <n v="205"/>
    <x v="4906"/>
    <n v="121384.84364249509"/>
    <n v="971.78334999996059"/>
    <n v="199215.58674999193"/>
    <n v="379.66216149998456"/>
    <n v="77830.743107496834"/>
    <x v="4906"/>
    <x v="4591"/>
    <m/>
  </r>
  <r>
    <x v="29"/>
    <x v="1"/>
    <s v="Low End"/>
    <x v="0"/>
    <x v="139"/>
    <n v="919"/>
    <x v="4907"/>
    <n v="1196305.4544019517"/>
    <n v="2489.7411579998993"/>
    <n v="2288072.1242019073"/>
    <n v="1187.9941999999519"/>
    <n v="1091766.6697999556"/>
    <x v="4907"/>
    <x v="2702"/>
    <m/>
  </r>
  <r>
    <x v="29"/>
    <x v="1"/>
    <s v="Low End"/>
    <x v="0"/>
    <x v="105"/>
    <n v="807"/>
    <x v="4908"/>
    <n v="922871.28167096269"/>
    <n v="2252.3224529999088"/>
    <n v="1817624.2195709264"/>
    <n v="1108.7396999999551"/>
    <n v="894752.9378999637"/>
    <x v="4908"/>
    <x v="4592"/>
    <m/>
  </r>
  <r>
    <x v="29"/>
    <x v="1"/>
    <s v="Low End"/>
    <x v="0"/>
    <x v="116"/>
    <n v="786"/>
    <x v="4909"/>
    <n v="882719.28071996383"/>
    <n v="2225.9005199999087"/>
    <n v="1749557.8087199284"/>
    <n v="1102.8479999999547"/>
    <n v="866838.52799996454"/>
    <x v="4909"/>
    <x v="4593"/>
    <m/>
  </r>
  <r>
    <x v="29"/>
    <x v="1"/>
    <s v="Low End"/>
    <x v="0"/>
    <x v="139"/>
    <n v="659"/>
    <x v="4910"/>
    <n v="627682.39769697376"/>
    <n v="1975.8337829999173"/>
    <n v="1302074.4629969455"/>
    <n v="1023.3566999999571"/>
    <n v="674392.06529997173"/>
    <x v="4910"/>
    <x v="4594"/>
    <m/>
  </r>
  <r>
    <x v="29"/>
    <x v="1"/>
    <s v="Low End"/>
    <x v="0"/>
    <x v="121"/>
    <n v="185"/>
    <x v="4911"/>
    <n v="64074.13447724736"/>
    <n v="723.89173499997014"/>
    <n v="133919.97097499447"/>
    <n v="377.5450621499844"/>
    <n v="69845.836497747106"/>
    <x v="4911"/>
    <x v="4595"/>
    <m/>
  </r>
  <r>
    <x v="29"/>
    <x v="1"/>
    <s v="Low End"/>
    <x v="0"/>
    <x v="157"/>
    <n v="476"/>
    <x v="4912"/>
    <n v="321211.35737598699"/>
    <n v="1548.2161759999371"/>
    <n v="736950.89977597003"/>
    <n v="873.40239999996447"/>
    <n v="415739.54239998304"/>
    <x v="4912"/>
    <x v="4596"/>
    <m/>
  </r>
  <r>
    <x v="29"/>
    <x v="1"/>
    <s v="Low End"/>
    <x v="0"/>
    <x v="140"/>
    <n v="468"/>
    <x v="4913"/>
    <n v="316694.24841598677"/>
    <n v="1561.6959119999344"/>
    <n v="730873.6868159693"/>
    <n v="884.99879999996267"/>
    <n v="414179.43839998252"/>
    <x v="4913"/>
    <x v="4597"/>
    <m/>
  </r>
  <r>
    <x v="29"/>
    <x v="1"/>
    <s v="Low End"/>
    <x v="0"/>
    <x v="145"/>
    <n v="143"/>
    <x v="4914"/>
    <n v="36831.659624758482"/>
    <n v="632.21897199997397"/>
    <n v="90407.312995996283"/>
    <n v="374.65491867998458"/>
    <n v="53575.6533712378"/>
    <x v="4914"/>
    <x v="4598"/>
    <m/>
  </r>
  <r>
    <x v="29"/>
    <x v="1"/>
    <s v="High End"/>
    <x v="1"/>
    <x v="111"/>
    <n v="295"/>
    <x v="4915"/>
    <n v="257615.37105373942"/>
    <n v="1778.6066749999475"/>
    <n v="524688.96912498446"/>
    <n v="905.33423074998336"/>
    <n v="267073.59807124501"/>
    <x v="4915"/>
    <x v="4599"/>
    <m/>
  </r>
  <r>
    <x v="29"/>
    <x v="1"/>
    <s v="High End"/>
    <x v="1"/>
    <x v="35"/>
    <n v="274"/>
    <x v="4916"/>
    <n v="225533.13055383071"/>
    <n v="1726.1184359999497"/>
    <n v="472956.45146398625"/>
    <n v="903.00482083998361"/>
    <n v="247423.32091015554"/>
    <x v="4916"/>
    <x v="4600"/>
    <m/>
  </r>
  <r>
    <x v="29"/>
    <x v="1"/>
    <s v="High End"/>
    <x v="1"/>
    <x v="99"/>
    <n v="256"/>
    <x v="4917"/>
    <n v="140065.44018431412"/>
    <n v="941.44621199996061"/>
    <n v="241010.23027198992"/>
    <n v="394.31558627998356"/>
    <n v="100944.79008767579"/>
    <x v="4917"/>
    <x v="4601"/>
    <m/>
  </r>
  <r>
    <x v="29"/>
    <x v="1"/>
    <s v="High End"/>
    <x v="1"/>
    <x v="141"/>
    <n v="988"/>
    <x v="4918"/>
    <n v="1580694.3827999348"/>
    <n v="3021.3869639998757"/>
    <n v="2985130.3204318769"/>
    <n v="1421.4938639999416"/>
    <n v="1404435.9376319421"/>
    <x v="4918"/>
    <x v="4602"/>
    <m/>
  </r>
  <r>
    <x v="29"/>
    <x v="1"/>
    <s v="High End"/>
    <x v="1"/>
    <x v="110"/>
    <n v="932"/>
    <x v="4919"/>
    <n v="1406779.999199942"/>
    <n v="2881.1290639998811"/>
    <n v="2685212.287647889"/>
    <n v="1371.7084639999432"/>
    <n v="1278432.288447947"/>
    <x v="4919"/>
    <x v="4603"/>
    <m/>
  </r>
  <r>
    <x v="29"/>
    <x v="1"/>
    <s v="High End"/>
    <x v="1"/>
    <x v="30"/>
    <n v="203"/>
    <x v="4920"/>
    <n v="84048.730554316542"/>
    <n v="797.93082399996717"/>
    <n v="161979.95727199333"/>
    <n v="383.8976685599842"/>
    <n v="77931.226717676793"/>
    <x v="4920"/>
    <x v="4604"/>
    <m/>
  </r>
  <r>
    <x v="29"/>
    <x v="1"/>
    <s v="High End"/>
    <x v="1"/>
    <x v="112"/>
    <n v="860"/>
    <x v="4921"/>
    <n v="1197985.5899999507"/>
    <n v="2700.6328599998888"/>
    <n v="2322544.2595999045"/>
    <n v="1307.6263599999461"/>
    <n v="1124558.6695999538"/>
    <x v="4921"/>
    <x v="4605"/>
    <m/>
  </r>
  <r>
    <x v="29"/>
    <x v="1"/>
    <s v="High End"/>
    <x v="1"/>
    <x v="95"/>
    <n v="832"/>
    <x v="4922"/>
    <n v="1130436.4031999528"/>
    <n v="2651.8409439998891"/>
    <n v="2206331.6654079077"/>
    <n v="1293.1433439999457"/>
    <n v="1075895.2622079549"/>
    <x v="4922"/>
    <x v="4606"/>
    <m/>
  </r>
  <r>
    <x v="29"/>
    <x v="1"/>
    <s v="High End"/>
    <x v="1"/>
    <x v="30"/>
    <n v="775"/>
    <x v="4923"/>
    <n v="970174.54687496019"/>
    <n v="2480.1650249998984"/>
    <n v="1922127.8943749212"/>
    <n v="1228.3268999999498"/>
    <n v="951953.34749996103"/>
    <x v="4923"/>
    <x v="4607"/>
    <m/>
  </r>
  <r>
    <x v="29"/>
    <x v="1"/>
    <s v="High End"/>
    <x v="1"/>
    <x v="35"/>
    <n v="568"/>
    <x v="4924"/>
    <n v="521271.66239997861"/>
    <n v="1962.0789919999193"/>
    <n v="1114460.8674559542"/>
    <n v="1044.347191999957"/>
    <n v="593189.20505597559"/>
    <x v="4924"/>
    <x v="4608"/>
    <m/>
  </r>
  <r>
    <x v="29"/>
    <x v="1"/>
    <s v="High End"/>
    <x v="1"/>
    <x v="5"/>
    <n v="436"/>
    <x v="4925"/>
    <n v="304747.64999998763"/>
    <n v="1618.5434999999347"/>
    <n v="705684.96599997149"/>
    <n v="919.58099999996307"/>
    <n v="400937.31599998387"/>
    <x v="4925"/>
    <x v="4609"/>
    <m/>
  </r>
  <r>
    <x v="29"/>
    <x v="1"/>
    <s v="High End"/>
    <x v="1"/>
    <x v="146"/>
    <n v="422"/>
    <x v="4926"/>
    <n v="285530.98139998841"/>
    <n v="1583.9530279999358"/>
    <n v="668428.17781597294"/>
    <n v="907.33932799996319"/>
    <n v="382897.19641598454"/>
    <x v="4926"/>
    <x v="4610"/>
    <m/>
  </r>
  <r>
    <x v="29"/>
    <x v="1"/>
    <s v="High End"/>
    <x v="1"/>
    <x v="111"/>
    <n v="367"/>
    <x v="4927"/>
    <n v="217711.29959999106"/>
    <n v="1458.9482719999401"/>
    <n v="535434.015823978"/>
    <n v="865.7294719999644"/>
    <n v="317722.71622398694"/>
    <x v="4927"/>
    <x v="4611"/>
    <m/>
  </r>
  <r>
    <x v="29"/>
    <x v="1"/>
    <s v="High End"/>
    <x v="1"/>
    <x v="21"/>
    <n v="127"/>
    <x v="4928"/>
    <n v="29207.383693318814"/>
    <n v="602.10483599997565"/>
    <n v="76467.314171996914"/>
    <n v="372.12543683998501"/>
    <n v="47259.930478678099"/>
    <x v="4928"/>
    <x v="4612"/>
    <m/>
  </r>
  <r>
    <x v="29"/>
    <x v="1"/>
    <s v="Low End"/>
    <x v="3"/>
    <x v="101"/>
    <n v="783"/>
    <x v="4929"/>
    <n v="1013211.486663529"/>
    <n v="2424.054808999922"/>
    <n v="1898034.9154469389"/>
    <n v="1130.0426932099745"/>
    <n v="884823.42878341"/>
    <x v="4929"/>
    <x v="4613"/>
    <m/>
  </r>
  <r>
    <x v="29"/>
    <x v="1"/>
    <s v="Low End"/>
    <x v="3"/>
    <x v="101"/>
    <n v="756"/>
    <x v="4930"/>
    <n v="967764.59425291955"/>
    <n v="2413.5206359999202"/>
    <n v="1824621.6008159397"/>
    <n v="1133.4087388399737"/>
    <n v="856857.00656302017"/>
    <x v="4930"/>
    <x v="4614"/>
    <m/>
  </r>
  <r>
    <x v="29"/>
    <x v="1"/>
    <s v="Low End"/>
    <x v="3"/>
    <x v="49"/>
    <n v="743"/>
    <x v="4931"/>
    <n v="926357.85264693189"/>
    <n v="2368.6703089999228"/>
    <n v="1759922.0395869426"/>
    <n v="1121.8898882099741"/>
    <n v="833564.18694001075"/>
    <x v="4931"/>
    <x v="4615"/>
    <m/>
  </r>
  <r>
    <x v="29"/>
    <x v="1"/>
    <s v="Low End"/>
    <x v="3"/>
    <x v="61"/>
    <n v="650"/>
    <x v="4932"/>
    <n v="724374.66887497006"/>
    <n v="1706.5042499999297"/>
    <n v="1109227.7624999543"/>
    <n v="592.08168249997584"/>
    <n v="384853.09362498426"/>
    <x v="4932"/>
    <x v="4616"/>
    <m/>
  </r>
  <r>
    <x v="29"/>
    <x v="2"/>
    <s v="Low End"/>
    <x v="3"/>
    <x v="130"/>
    <n v="465"/>
    <x v="4933"/>
    <n v="388742.82122473419"/>
    <n v="1360.1062649999449"/>
    <n v="632449.41322497441"/>
    <n v="524.10019784997883"/>
    <n v="243706.59200024023"/>
    <x v="4933"/>
    <x v="4617"/>
    <m/>
  </r>
  <r>
    <x v="29"/>
    <x v="2"/>
    <s v="Low End"/>
    <x v="3"/>
    <x v="101"/>
    <n v="334"/>
    <x v="4934"/>
    <n v="216219.1054808312"/>
    <n v="1127.8817459999541"/>
    <n v="376712.50316398469"/>
    <n v="480.51915473998042"/>
    <n v="160493.39768315348"/>
    <x v="4934"/>
    <x v="4618"/>
    <m/>
  </r>
  <r>
    <x v="29"/>
    <x v="2"/>
    <s v="Low End"/>
    <x v="3"/>
    <x v="117"/>
    <n v="226"/>
    <x v="4935"/>
    <n v="79220.777193356742"/>
    <n v="765.25455599996849"/>
    <n v="172947.52965599287"/>
    <n v="414.72014363998289"/>
    <n v="93726.752462636126"/>
    <x v="4935"/>
    <x v="3677"/>
    <m/>
  </r>
  <r>
    <x v="29"/>
    <x v="2"/>
    <s v="High End"/>
    <x v="2"/>
    <x v="27"/>
    <n v="306"/>
    <x v="4936"/>
    <n v="305341.04170510726"/>
    <n v="1932.47919199994"/>
    <n v="591338.63275198161"/>
    <n v="934.63265047998163"/>
    <n v="285997.59104687435"/>
    <x v="4936"/>
    <x v="4619"/>
    <m/>
  </r>
  <r>
    <x v="29"/>
    <x v="2"/>
    <s v="High End"/>
    <x v="2"/>
    <x v="104"/>
    <n v="328"/>
    <x v="4937"/>
    <n v="255189.72277342956"/>
    <n v="1193.1727079999509"/>
    <n v="391360.64822398394"/>
    <n v="415.15526051998279"/>
    <n v="136170.92545055438"/>
    <x v="4937"/>
    <x v="4620"/>
    <m/>
  </r>
  <r>
    <x v="29"/>
    <x v="2"/>
    <s v="High End"/>
    <x v="2"/>
    <x v="58"/>
    <n v="221"/>
    <x v="4938"/>
    <n v="108841.9698077355"/>
    <n v="888.34847399996329"/>
    <n v="196325.01275399188"/>
    <n v="395.85087305998366"/>
    <n v="87483.042946256377"/>
    <x v="4938"/>
    <x v="4621"/>
    <m/>
  </r>
  <r>
    <x v="29"/>
    <x v="2"/>
    <s v="High End"/>
    <x v="2"/>
    <x v="49"/>
    <n v="838"/>
    <x v="4939"/>
    <n v="1242021.7438679498"/>
    <n v="2907.698285999883"/>
    <n v="2436651.1636679019"/>
    <n v="1425.5720999999428"/>
    <n v="1194629.4197999521"/>
    <x v="4939"/>
    <x v="4622"/>
    <m/>
  </r>
  <r>
    <x v="29"/>
    <x v="2"/>
    <s v="High End"/>
    <x v="2"/>
    <x v="27"/>
    <n v="797"/>
    <x v="4940"/>
    <n v="1126465.6660019543"/>
    <n v="2798.9673659998871"/>
    <n v="2230776.9907019101"/>
    <n v="1385.5850999999443"/>
    <n v="1104311.3246999558"/>
    <x v="4940"/>
    <x v="518"/>
    <m/>
  </r>
  <r>
    <x v="29"/>
    <x v="2"/>
    <s v="High End"/>
    <x v="2"/>
    <x v="104"/>
    <n v="477"/>
    <x v="4941"/>
    <n v="406894.2062219833"/>
    <n v="1905.5497859999218"/>
    <n v="908947.24792196276"/>
    <n v="1052.5220999999569"/>
    <n v="502053.04169997945"/>
    <x v="4941"/>
    <x v="4623"/>
    <m/>
  </r>
  <r>
    <x v="29"/>
    <x v="2"/>
    <s v="Low End"/>
    <x v="0"/>
    <x v="29"/>
    <n v="354"/>
    <x v="4942"/>
    <n v="330639.7111873058"/>
    <n v="1835.1860179999428"/>
    <n v="649655.85037197976"/>
    <n v="901.17553441998291"/>
    <n v="319016.13918467396"/>
    <x v="4942"/>
    <x v="4624"/>
    <m/>
  </r>
  <r>
    <x v="29"/>
    <x v="2"/>
    <s v="Low End"/>
    <x v="0"/>
    <x v="116"/>
    <n v="831"/>
    <x v="4943"/>
    <n v="1013622.0092639567"/>
    <n v="2385.9073439998979"/>
    <n v="1982689.0028639152"/>
    <n v="1166.14559999995"/>
    <n v="969066.99359995848"/>
    <x v="4943"/>
    <x v="4625"/>
    <m/>
  </r>
  <r>
    <x v="29"/>
    <x v="2"/>
    <s v="Low End"/>
    <x v="0"/>
    <x v="139"/>
    <n v="580"/>
    <x v="4944"/>
    <n v="489759.37759997934"/>
    <n v="1817.440719999923"/>
    <n v="1054115.6175999553"/>
    <n v="973.02799999995864"/>
    <n v="564356.23999997601"/>
    <x v="4944"/>
    <x v="2118"/>
    <m/>
  </r>
  <r>
    <x v="29"/>
    <x v="2"/>
    <s v="Low End"/>
    <x v="0"/>
    <x v="145"/>
    <n v="484"/>
    <x v="4945"/>
    <n v="344639.06699198519"/>
    <n v="1624.36038799993"/>
    <n v="786190.42779196613"/>
    <n v="912.29619999996066"/>
    <n v="441551.36079998093"/>
    <x v="4945"/>
    <x v="4626"/>
    <m/>
  </r>
  <r>
    <x v="29"/>
    <x v="2"/>
    <s v="Low End"/>
    <x v="0"/>
    <x v="105"/>
    <n v="457"/>
    <x v="4946"/>
    <n v="309920.01160698646"/>
    <n v="1578.2218509999313"/>
    <n v="721247.38590696862"/>
    <n v="900.05989999996098"/>
    <n v="411327.37429998216"/>
    <x v="4946"/>
    <x v="4627"/>
    <m/>
  </r>
  <r>
    <x v="29"/>
    <x v="2"/>
    <s v="Low End"/>
    <x v="0"/>
    <x v="138"/>
    <n v="455"/>
    <x v="4947"/>
    <n v="301610.37497498724"/>
    <n v="1545.0604449999344"/>
    <n v="703002.50247497018"/>
    <n v="882.18049999996242"/>
    <n v="401392.12749998295"/>
    <x v="4947"/>
    <x v="1220"/>
    <m/>
  </r>
  <r>
    <x v="29"/>
    <x v="2"/>
    <s v="Low End"/>
    <x v="0"/>
    <x v="134"/>
    <n v="445"/>
    <x v="4948"/>
    <n v="293897.21954998717"/>
    <n v="1551.6741899999324"/>
    <n v="690495.01454996993"/>
    <n v="891.23099999996123"/>
    <n v="396597.79499998275"/>
    <x v="4948"/>
    <x v="4628"/>
    <m/>
  </r>
  <r>
    <x v="29"/>
    <x v="2"/>
    <s v="High End"/>
    <x v="1"/>
    <x v="147"/>
    <n v="326"/>
    <x v="4949"/>
    <n v="317908.0952537863"/>
    <n v="1895.9837299999399"/>
    <n v="618090.6959799804"/>
    <n v="920.8055236999819"/>
    <n v="300182.6007261941"/>
    <x v="4949"/>
    <x v="4629"/>
    <m/>
  </r>
  <r>
    <x v="29"/>
    <x v="2"/>
    <s v="High End"/>
    <x v="1"/>
    <x v="113"/>
    <n v="892"/>
    <x v="4950"/>
    <n v="1309205.4371999446"/>
    <n v="2825.0704039998805"/>
    <n v="2519962.8003678932"/>
    <n v="1357.3513039999425"/>
    <n v="1210757.3631679486"/>
    <x v="4950"/>
    <x v="1314"/>
    <m/>
  </r>
  <r>
    <x v="29"/>
    <x v="2"/>
    <s v="High End"/>
    <x v="1"/>
    <x v="135"/>
    <n v="690"/>
    <x v="4951"/>
    <n v="783601.08749996684"/>
    <n v="2310.1501499999022"/>
    <n v="1594003.6034999324"/>
    <n v="1174.4963999999502"/>
    <n v="810402.5159999656"/>
    <x v="4951"/>
    <x v="4630"/>
    <m/>
  </r>
  <r>
    <x v="29"/>
    <x v="2"/>
    <s v="High End"/>
    <x v="1"/>
    <x v="61"/>
    <n v="653"/>
    <x v="4952"/>
    <n v="707860.26044996968"/>
    <n v="2234.774065999904"/>
    <n v="1459307.4650979373"/>
    <n v="1150.7614159999505"/>
    <n v="751447.20464796759"/>
    <x v="4952"/>
    <x v="4631"/>
    <m/>
  </r>
  <r>
    <x v="29"/>
    <x v="2"/>
    <s v="High End"/>
    <x v="1"/>
    <x v="148"/>
    <n v="643"/>
    <x v="4953"/>
    <n v="686439.0384749705"/>
    <n v="2209.3242529999052"/>
    <n v="1420595.494678939"/>
    <n v="1141.767427999951"/>
    <n v="734156.4562039685"/>
    <x v="4953"/>
    <x v="4632"/>
    <m/>
  </r>
  <r>
    <x v="29"/>
    <x v="2"/>
    <s v="High End"/>
    <x v="1"/>
    <x v="5"/>
    <n v="536"/>
    <x v="4954"/>
    <n v="472982.58719997999"/>
    <n v="1917.5222879999192"/>
    <n v="1027791.9463679567"/>
    <n v="1035.0920879999567"/>
    <n v="554809.35916797677"/>
    <x v="4954"/>
    <x v="4633"/>
    <m/>
  </r>
  <r>
    <x v="29"/>
    <x v="2"/>
    <s v="High End"/>
    <x v="1"/>
    <x v="21"/>
    <n v="507"/>
    <x v="4955"/>
    <n v="423301.86697498208"/>
    <n v="1843.9708169999221"/>
    <n v="934893.20421896048"/>
    <n v="1009.0558919999575"/>
    <n v="511591.3372439784"/>
    <x v="4955"/>
    <x v="4634"/>
    <m/>
  </r>
  <r>
    <x v="29"/>
    <x v="2"/>
    <s v="High End"/>
    <x v="1"/>
    <x v="61"/>
    <n v="502"/>
    <x v="4956"/>
    <n v="419076.35189998196"/>
    <n v="1849.2134179999205"/>
    <n v="928305.13583596004"/>
    <n v="1014.3999679999564"/>
    <n v="509228.78393597808"/>
    <x v="4956"/>
    <x v="4635"/>
    <m/>
  </r>
  <r>
    <x v="29"/>
    <x v="2"/>
    <s v="High End"/>
    <x v="1"/>
    <x v="61"/>
    <n v="441"/>
    <x v="4957"/>
    <n v="322979.45872498618"/>
    <n v="1689.5773289999277"/>
    <n v="745103.60208896815"/>
    <n v="957.19760399995903"/>
    <n v="422124.14336398197"/>
    <x v="4957"/>
    <x v="353"/>
    <m/>
  </r>
  <r>
    <x v="29"/>
    <x v="2"/>
    <s v="Low End"/>
    <x v="3"/>
    <x v="103"/>
    <n v="662"/>
    <x v="4958"/>
    <n v="775944.40557992621"/>
    <n v="2289.4313179999217"/>
    <n v="1515603.5325159482"/>
    <n v="1117.3098594199728"/>
    <n v="739659.12693602196"/>
    <x v="4958"/>
    <x v="4636"/>
    <m/>
  </r>
  <r>
    <x v="29"/>
    <x v="2"/>
    <s v="Low End"/>
    <x v="3"/>
    <x v="61"/>
    <n v="611"/>
    <x v="4959"/>
    <n v="662432.04480411171"/>
    <n v="1677.6486539999282"/>
    <n v="1025043.3275939561"/>
    <n v="593.4718212599746"/>
    <n v="362611.28278984444"/>
    <x v="4959"/>
    <x v="409"/>
    <m/>
  </r>
  <r>
    <x v="29"/>
    <x v="2"/>
    <s v="Low End"/>
    <x v="3"/>
    <x v="143"/>
    <n v="304"/>
    <x v="4960"/>
    <n v="188593.547185912"/>
    <n v="1103.5468079999532"/>
    <n v="335478.22963198577"/>
    <n v="483.17329751997954"/>
    <n v="146884.68244607377"/>
    <x v="4960"/>
    <x v="4637"/>
    <m/>
  </r>
  <r>
    <x v="29"/>
    <x v="3"/>
    <s v="High End"/>
    <x v="2"/>
    <x v="27"/>
    <n v="181"/>
    <x v="4961"/>
    <n v="70839.618251157008"/>
    <n v="786.00435599996672"/>
    <n v="142266.78843599398"/>
    <n v="394.62524963998328"/>
    <n v="71427.17018483697"/>
    <x v="4961"/>
    <x v="3334"/>
    <m/>
  </r>
  <r>
    <x v="29"/>
    <x v="3"/>
    <s v="High End"/>
    <x v="2"/>
    <x v="137"/>
    <n v="518"/>
    <x v="4962"/>
    <n v="493077.54887997883"/>
    <n v="2078.813159999911"/>
    <n v="1076825.2168799539"/>
    <n v="1126.9259999999517"/>
    <n v="583747.66799997503"/>
    <x v="4962"/>
    <x v="4638"/>
    <m/>
  </r>
  <r>
    <x v="29"/>
    <x v="3"/>
    <s v="High End"/>
    <x v="2"/>
    <x v="137"/>
    <n v="156"/>
    <x v="4963"/>
    <n v="50843.390158077818"/>
    <n v="719.08012799996914"/>
    <n v="112176.49996799519"/>
    <n v="393.16096031998313"/>
    <n v="61333.109809917369"/>
    <x v="4963"/>
    <x v="4639"/>
    <m/>
  </r>
  <r>
    <x v="29"/>
    <x v="3"/>
    <s v="High End"/>
    <x v="2"/>
    <x v="104"/>
    <n v="389"/>
    <x v="4964"/>
    <n v="278145.85387798806"/>
    <n v="1699.4176019999268"/>
    <n v="661073.44717797148"/>
    <n v="984.38969999995743"/>
    <n v="382927.59329998342"/>
    <x v="4964"/>
    <x v="3633"/>
    <m/>
  </r>
  <r>
    <x v="29"/>
    <x v="3"/>
    <s v="High End"/>
    <x v="2"/>
    <x v="132"/>
    <n v="138"/>
    <x v="4965"/>
    <n v="38546.109563758313"/>
    <n v="673.14949199997056"/>
    <n v="92894.629895995939"/>
    <n v="393.82985747998276"/>
    <n v="54348.520332237626"/>
    <x v="4965"/>
    <x v="4640"/>
    <m/>
  </r>
  <r>
    <x v="29"/>
    <x v="3"/>
    <s v="High End"/>
    <x v="2"/>
    <x v="112"/>
    <n v="123"/>
    <x v="4966"/>
    <n v="28976.008344028753"/>
    <n v="623.16233099997316"/>
    <n v="76648.966712996698"/>
    <n v="387.58502738998334"/>
    <n v="47672.958368967942"/>
    <x v="4966"/>
    <x v="4641"/>
    <m/>
  </r>
  <r>
    <x v="29"/>
    <x v="3"/>
    <s v="Low End"/>
    <x v="0"/>
    <x v="97"/>
    <n v="270"/>
    <x v="4967"/>
    <n v="208711.01017799065"/>
    <n v="1680.1219399999472"/>
    <n v="453632.92379998573"/>
    <n v="907.11819859998184"/>
    <n v="244921.91362199507"/>
    <x v="4967"/>
    <x v="4642"/>
    <m/>
  </r>
  <r>
    <x v="29"/>
    <x v="3"/>
    <s v="Low End"/>
    <x v="0"/>
    <x v="25"/>
    <n v="219"/>
    <x v="4968"/>
    <n v="144637.72520219351"/>
    <n v="1064.8459799999523"/>
    <n v="233201.26961998956"/>
    <n v="404.39974619998191"/>
    <n v="88563.544417796045"/>
    <x v="4968"/>
    <x v="4643"/>
    <m/>
  </r>
  <r>
    <x v="29"/>
    <x v="3"/>
    <s v="Low End"/>
    <x v="0"/>
    <x v="121"/>
    <n v="842"/>
    <x v="4969"/>
    <n v="1067863.5546839524"/>
    <n v="2473.2313019998896"/>
    <n v="2082460.756283907"/>
    <n v="1204.9847999999463"/>
    <n v="1014597.2015999546"/>
    <x v="4969"/>
    <x v="4644"/>
    <m/>
  </r>
  <r>
    <x v="29"/>
    <x v="3"/>
    <s v="Low End"/>
    <x v="0"/>
    <x v="127"/>
    <n v="696"/>
    <x v="4970"/>
    <n v="737065.1024639667"/>
    <n v="2164.613183999902"/>
    <n v="1506570.7760639319"/>
    <n v="1105.6115999999499"/>
    <n v="769505.67359996517"/>
    <x v="4970"/>
    <x v="4645"/>
    <m/>
  </r>
  <r>
    <x v="29"/>
    <x v="3"/>
    <s v="Low End"/>
    <x v="0"/>
    <x v="155"/>
    <n v="575"/>
    <x v="4971"/>
    <n v="498392.39062497776"/>
    <n v="1870.4568749999166"/>
    <n v="1075512.703124952"/>
    <n v="1003.6874999999553"/>
    <n v="577120.31249997427"/>
    <x v="4971"/>
    <x v="4646"/>
    <m/>
  </r>
  <r>
    <x v="29"/>
    <x v="3"/>
    <s v="Low End"/>
    <x v="0"/>
    <x v="118"/>
    <n v="496"/>
    <x v="4972"/>
    <n v="367472.62310398382"/>
    <n v="1676.1198239999262"/>
    <n v="831355.43270396336"/>
    <n v="935.24759999995888"/>
    <n v="463882.80959997955"/>
    <x v="4972"/>
    <x v="464"/>
    <m/>
  </r>
  <r>
    <x v="29"/>
    <x v="3"/>
    <s v="Low End"/>
    <x v="0"/>
    <x v="25"/>
    <n v="157"/>
    <x v="4973"/>
    <n v="47461.485863607879"/>
    <n v="697.77798299996891"/>
    <n v="109551.14333099512"/>
    <n v="395.47552526998243"/>
    <n v="62089.657467387246"/>
    <x v="4973"/>
    <x v="4647"/>
    <m/>
  </r>
  <r>
    <x v="29"/>
    <x v="3"/>
    <s v="Low End"/>
    <x v="0"/>
    <x v="124"/>
    <n v="128"/>
    <x v="4974"/>
    <n v="30562.76889599863"/>
    <n v="633.62719999997159"/>
    <n v="81104.281599996364"/>
    <n v="394.85556799998233"/>
    <n v="50541.512703997738"/>
    <x v="4974"/>
    <x v="4648"/>
    <m/>
  </r>
  <r>
    <x v="29"/>
    <x v="3"/>
    <s v="High End"/>
    <x v="1"/>
    <x v="111"/>
    <n v="318"/>
    <x v="4975"/>
    <n v="311932.54621150595"/>
    <n v="1911.9753439999367"/>
    <n v="608008.15939197992"/>
    <n v="931.05538735998084"/>
    <n v="296075.61318047397"/>
    <x v="4975"/>
    <x v="4649"/>
    <m/>
  </r>
  <r>
    <x v="29"/>
    <x v="3"/>
    <s v="High End"/>
    <x v="1"/>
    <x v="7"/>
    <n v="268"/>
    <x v="4976"/>
    <n v="228537.76616910982"/>
    <n v="1776.9669639999431"/>
    <n v="476227.14635198476"/>
    <n v="924.21410515998116"/>
    <n v="247689.38018287494"/>
    <x v="4976"/>
    <x v="4650"/>
    <m/>
  </r>
  <r>
    <x v="29"/>
    <x v="3"/>
    <s v="High End"/>
    <x v="1"/>
    <x v="99"/>
    <n v="269"/>
    <x v="4977"/>
    <n v="160745.91983148293"/>
    <n v="1006.3312909999556"/>
    <n v="270703.11727898807"/>
    <n v="408.76281578998191"/>
    <n v="109957.19744750514"/>
    <x v="4977"/>
    <x v="4651"/>
    <m/>
  </r>
  <r>
    <x v="29"/>
    <x v="3"/>
    <s v="High End"/>
    <x v="1"/>
    <x v="98"/>
    <n v="870"/>
    <x v="4978"/>
    <n v="1277439.0524999439"/>
    <n v="2840.1036299998755"/>
    <n v="2470890.1580998916"/>
    <n v="1371.78287999994"/>
    <n v="1193451.1055999477"/>
    <x v="4978"/>
    <x v="4652"/>
    <m/>
  </r>
  <r>
    <x v="29"/>
    <x v="3"/>
    <s v="High End"/>
    <x v="1"/>
    <x v="7"/>
    <n v="864"/>
    <x v="4979"/>
    <n v="1270965.4271999435"/>
    <n v="2849.2479119998729"/>
    <n v="2461750.1959678903"/>
    <n v="1378.2231119999385"/>
    <n v="1190784.7687679469"/>
    <x v="4979"/>
    <x v="4653"/>
    <m/>
  </r>
  <r>
    <x v="29"/>
    <x v="3"/>
    <s v="High End"/>
    <x v="1"/>
    <x v="81"/>
    <n v="696"/>
    <x v="4980"/>
    <n v="817887.97439996398"/>
    <n v="2385.5516159998951"/>
    <n v="1660343.924735927"/>
    <n v="1210.4252159999469"/>
    <n v="842455.95033596305"/>
    <x v="4980"/>
    <x v="4654"/>
    <m/>
  </r>
  <r>
    <x v="29"/>
    <x v="4"/>
    <s v="High End"/>
    <x v="1"/>
    <x v="135"/>
    <n v="148"/>
    <x v="4981"/>
    <n v="43641.174944638071"/>
    <n v="689.42452799996954"/>
    <n v="102034.8301439955"/>
    <n v="394.55172431998255"/>
    <n v="58393.655199357425"/>
    <x v="4981"/>
    <x v="4655"/>
    <m/>
  </r>
  <r>
    <x v="29"/>
    <x v="4"/>
    <s v="High End"/>
    <x v="1"/>
    <x v="102"/>
    <n v="370"/>
    <x v="4982"/>
    <n v="233821.77749998952"/>
    <n v="1549.5508299999306"/>
    <n v="573333.80709997425"/>
    <n v="917.60007999995889"/>
    <n v="339512.02959998476"/>
    <x v="4982"/>
    <x v="4656"/>
    <m/>
  </r>
  <r>
    <x v="29"/>
    <x v="4"/>
    <s v="High End"/>
    <x v="1"/>
    <x v="113"/>
    <n v="138"/>
    <x v="4983"/>
    <n v="37247.404673758363"/>
    <n v="663.37719199997071"/>
    <n v="91546.052495995958"/>
    <n v="393.46846247998258"/>
    <n v="54298.647822237595"/>
    <x v="4983"/>
    <x v="4657"/>
    <m/>
  </r>
  <r>
    <x v="29"/>
    <x v="4"/>
    <s v="Low End"/>
    <x v="3"/>
    <x v="81"/>
    <n v="853"/>
    <x v="4984"/>
    <n v="1253274.9854209148"/>
    <n v="2657.4892789999049"/>
    <n v="2266838.3549869186"/>
    <n v="1188.2337275099696"/>
    <n v="1013563.3695660038"/>
    <x v="4984"/>
    <x v="4658"/>
    <m/>
  </r>
  <r>
    <x v="29"/>
    <x v="4"/>
    <s v="Low End"/>
    <x v="3"/>
    <x v="81"/>
    <n v="569"/>
    <x v="4985"/>
    <n v="590886.8638042839"/>
    <n v="1627.0576289999283"/>
    <n v="925795.79090095917"/>
    <n v="588.59213900997406"/>
    <n v="334908.92709667527"/>
    <x v="4985"/>
    <x v="2245"/>
    <m/>
  </r>
  <r>
    <x v="29"/>
    <x v="4"/>
    <s v="Low End"/>
    <x v="3"/>
    <x v="81"/>
    <n v="434"/>
    <x v="4986"/>
    <n v="361788.23929638404"/>
    <n v="1374.8256599999395"/>
    <n v="596674.33643997379"/>
    <n v="541.21220539997626"/>
    <n v="234886.09714358975"/>
    <x v="4986"/>
    <x v="4659"/>
    <m/>
  </r>
  <r>
    <x v="29"/>
    <x v="4"/>
    <s v="Low End"/>
    <x v="3"/>
    <x v="154"/>
    <n v="316"/>
    <x v="4987"/>
    <n v="206857.07741567088"/>
    <n v="1154.4742079999492"/>
    <n v="364813.84972798394"/>
    <n v="499.86320351997801"/>
    <n v="157956.77231231306"/>
    <x v="4987"/>
    <x v="4660"/>
    <m/>
  </r>
  <r>
    <x v="29"/>
    <x v="4"/>
    <s v="Low End"/>
    <x v="3"/>
    <x v="81"/>
    <n v="108"/>
    <x v="4988"/>
    <n v="19728.333700919105"/>
    <n v="579.99477899997373"/>
    <n v="62639.436131997165"/>
    <n v="397.32502250998198"/>
    <n v="42911.102431078063"/>
    <x v="4988"/>
    <x v="4661"/>
    <m/>
  </r>
  <r>
    <x v="29"/>
    <x v="4"/>
    <s v="High End"/>
    <x v="2"/>
    <x v="81"/>
    <n v="329"/>
    <x v="4989"/>
    <n v="367120.35041848337"/>
    <n v="2077.9731499999289"/>
    <n v="683653.16634997656"/>
    <n v="962.10582349997935"/>
    <n v="316532.81593149318"/>
    <x v="4989"/>
    <x v="4662"/>
    <m/>
  </r>
  <r>
    <x v="29"/>
    <x v="4"/>
    <s v="High End"/>
    <x v="2"/>
    <x v="115"/>
    <n v="273"/>
    <x v="4990"/>
    <n v="256198.96027906871"/>
    <n v="1880.9239159999393"/>
    <n v="513492.2290679834"/>
    <n v="942.46618603998058"/>
    <n v="257293.26878891469"/>
    <x v="4990"/>
    <x v="4663"/>
    <m/>
  </r>
  <r>
    <x v="29"/>
    <x v="4"/>
    <s v="High End"/>
    <x v="2"/>
    <x v="61"/>
    <n v="228"/>
    <x v="4991"/>
    <n v="123127.59913055449"/>
    <n v="959.53399199995692"/>
    <n v="218773.75017599016"/>
    <n v="419.50066247998109"/>
    <n v="95646.151045435676"/>
    <x v="4991"/>
    <x v="4664"/>
    <m/>
  </r>
  <r>
    <x v="29"/>
    <x v="4"/>
    <s v="High End"/>
    <x v="2"/>
    <x v="123"/>
    <n v="969"/>
    <x v="4992"/>
    <n v="1768940.5525739212"/>
    <n v="3492.7001459998442"/>
    <n v="3384426.4414738491"/>
    <n v="1667.1680999999255"/>
    <n v="1615485.888899928"/>
    <x v="4992"/>
    <x v="514"/>
    <m/>
  </r>
  <r>
    <x v="29"/>
    <x v="4"/>
    <s v="High End"/>
    <x v="2"/>
    <x v="61"/>
    <n v="952"/>
    <x v="4993"/>
    <n v="1692522.7199999257"/>
    <n v="3411.3599999998496"/>
    <n v="3247614.7199998568"/>
    <n v="1633.4999999999277"/>
    <n v="1555091.9999999311"/>
    <x v="4993"/>
    <x v="1186"/>
    <m/>
  </r>
  <r>
    <x v="29"/>
    <x v="4"/>
    <s v="High End"/>
    <x v="2"/>
    <x v="115"/>
    <n v="805"/>
    <x v="4994"/>
    <n v="1208250.388799947"/>
    <n v="2966.7081599998696"/>
    <n v="2388200.0687998952"/>
    <n v="1465.7759999999355"/>
    <n v="1179949.6799999482"/>
    <x v="4994"/>
    <x v="4665"/>
    <m/>
  </r>
  <r>
    <x v="29"/>
    <x v="4"/>
    <s v="High End"/>
    <x v="2"/>
    <x v="96"/>
    <n v="788"/>
    <x v="4995"/>
    <n v="1170435.9739199476"/>
    <n v="2947.8488399998687"/>
    <n v="2322904.8859198964"/>
    <n v="1462.5239999999351"/>
    <n v="1152468.9119999488"/>
    <x v="4995"/>
    <x v="2942"/>
    <m/>
  </r>
  <r>
    <x v="29"/>
    <x v="4"/>
    <s v="High End"/>
    <x v="2"/>
    <x v="25"/>
    <n v="740"/>
    <x v="4996"/>
    <n v="1032324.0203999539"/>
    <n v="2803.238459999875"/>
    <n v="2074396.4603999075"/>
    <n v="1408.2059999999371"/>
    <n v="1042072.4399999536"/>
    <x v="4996"/>
    <x v="4666"/>
    <m/>
  </r>
  <r>
    <x v="29"/>
    <x v="4"/>
    <s v="High End"/>
    <x v="2"/>
    <x v="115"/>
    <n v="666"/>
    <x v="4997"/>
    <n v="828893.0572199634"/>
    <n v="2557.2086699998877"/>
    <n v="1703100.9742199252"/>
    <n v="1312.6244999999426"/>
    <n v="874207.91699996183"/>
    <x v="4997"/>
    <x v="4667"/>
    <m/>
  </r>
  <r>
    <x v="29"/>
    <x v="4"/>
    <s v="High End"/>
    <x v="2"/>
    <x v="96"/>
    <n v="622"/>
    <x v="4998"/>
    <n v="729538.26046796748"/>
    <n v="2447.4269939998908"/>
    <n v="1522299.590267932"/>
    <n v="1274.535899999943"/>
    <n v="792761.32979996456"/>
    <x v="4998"/>
    <x v="47"/>
    <m/>
  </r>
  <r>
    <x v="29"/>
    <x v="4"/>
    <s v="High End"/>
    <x v="2"/>
    <x v="114"/>
    <n v="568"/>
    <x v="4999"/>
    <n v="608444.98982397292"/>
    <n v="2284.5607679998984"/>
    <n v="1297630.5162239424"/>
    <n v="1213.3547999999462"/>
    <n v="689185.52639996947"/>
    <x v="4999"/>
    <x v="4668"/>
    <m/>
  </r>
  <r>
    <x v="29"/>
    <x v="4"/>
    <s v="High End"/>
    <x v="2"/>
    <x v="112"/>
    <n v="139"/>
    <x v="5000"/>
    <n v="39821.441079178228"/>
    <n v="686.63350199996933"/>
    <n v="95442.056777995735"/>
    <n v="400.14831437998208"/>
    <n v="55620.615698817506"/>
    <x v="5000"/>
    <x v="4669"/>
    <m/>
  </r>
  <r>
    <x v="29"/>
    <x v="4"/>
    <s v="Low End"/>
    <x v="0"/>
    <x v="121"/>
    <n v="857"/>
    <x v="5001"/>
    <n v="2001026.4209573676"/>
    <n v="3812.0688379998469"/>
    <n v="3266942.994165869"/>
    <n v="1477.1488602199547"/>
    <n v="1265916.5732085013"/>
    <x v="5001"/>
    <x v="4670"/>
    <m/>
  </r>
  <r>
    <x v="29"/>
    <x v="4"/>
    <s v="Low End"/>
    <x v="0"/>
    <x v="127"/>
    <n v="709"/>
    <x v="5002"/>
    <n v="1435039.058721853"/>
    <n v="3502.3860479998593"/>
    <n v="2483191.7080319002"/>
    <n v="1478.3535251199539"/>
    <n v="1048152.6493100473"/>
    <x v="5002"/>
    <x v="4671"/>
    <m/>
  </r>
  <r>
    <x v="29"/>
    <x v="4"/>
    <s v="Low End"/>
    <x v="0"/>
    <x v="155"/>
    <n v="577"/>
    <x v="5003"/>
    <n v="999132.3982584537"/>
    <n v="2694.2195499998757"/>
    <n v="1554564.6803499283"/>
    <n v="962.62093949995597"/>
    <n v="555432.28209147463"/>
    <x v="5003"/>
    <x v="4672"/>
    <m/>
  </r>
  <r>
    <x v="29"/>
    <x v="4"/>
    <s v="Low End"/>
    <x v="0"/>
    <x v="118"/>
    <n v="497"/>
    <x v="5004"/>
    <n v="764807.28865012503"/>
    <n v="2488.4708879998861"/>
    <n v="1236770.0313359434"/>
    <n v="949.6232247199564"/>
    <n v="471962.74268581835"/>
    <x v="5004"/>
    <x v="4673"/>
    <m/>
  </r>
  <r>
    <x v="29"/>
    <x v="4"/>
    <s v="Low End"/>
    <x v="0"/>
    <x v="97"/>
    <n v="385"/>
    <x v="5005"/>
    <n v="400873.14613498148"/>
    <n v="1987.0220999999083"/>
    <n v="765003.50849996472"/>
    <n v="945.79314899995643"/>
    <n v="364130.36236498324"/>
    <x v="5005"/>
    <x v="4674"/>
    <m/>
  </r>
  <r>
    <x v="29"/>
    <x v="4"/>
    <s v="Low End"/>
    <x v="0"/>
    <x v="25"/>
    <n v="334"/>
    <x v="5006"/>
    <n v="309203.86832652567"/>
    <n v="1868.7778509999134"/>
    <n v="624171.80223397107"/>
    <n v="943.01776618995632"/>
    <n v="314967.9339074454"/>
    <x v="5006"/>
    <x v="4675"/>
    <m/>
  </r>
  <r>
    <x v="29"/>
    <x v="4"/>
    <s v="Low End"/>
    <x v="0"/>
    <x v="25"/>
    <n v="272"/>
    <x v="5007"/>
    <n v="151945.41159871299"/>
    <n v="1492.5581959999311"/>
    <n v="405975.82931198127"/>
    <n v="933.93535923995682"/>
    <n v="254030.41771326828"/>
    <x v="5007"/>
    <x v="4676"/>
    <m/>
  </r>
  <r>
    <x v="29"/>
    <x v="4"/>
    <s v="Low End"/>
    <x v="0"/>
    <x v="124"/>
    <n v="336"/>
    <x v="5008"/>
    <n v="166012.33828031228"/>
    <n v="1428.6512519999337"/>
    <n v="480026.82067197771"/>
    <n v="934.56691187995671"/>
    <n v="314014.48239166546"/>
    <x v="5008"/>
    <x v="4677"/>
    <m/>
  </r>
  <r>
    <x v="29"/>
    <x v="4"/>
    <s v="High End"/>
    <x v="1"/>
    <x v="81"/>
    <n v="700"/>
    <x v="5009"/>
    <n v="1546935.7729279292"/>
    <n v="3716.189183999853"/>
    <n v="2601332.428799897"/>
    <n v="1506.280936959954"/>
    <n v="1054396.6558719678"/>
    <x v="5009"/>
    <x v="4678"/>
    <m/>
  </r>
  <r>
    <x v="29"/>
    <x v="4"/>
    <s v="High End"/>
    <x v="1"/>
    <x v="102"/>
    <n v="471"/>
    <x v="5010"/>
    <n v="654371.03625656967"/>
    <n v="2366.7396599998906"/>
    <n v="1114734.3798599485"/>
    <n v="977.41686539995499"/>
    <n v="460363.34360337886"/>
    <x v="5010"/>
    <x v="4679"/>
    <m/>
  </r>
  <r>
    <x v="29"/>
    <x v="4"/>
    <s v="High End"/>
    <x v="1"/>
    <x v="111"/>
    <n v="419"/>
    <x v="5011"/>
    <n v="525767.57101229555"/>
    <n v="2226.0838879998964"/>
    <n v="932729.14907195664"/>
    <n v="971.26868271995477"/>
    <n v="406961.57805966109"/>
    <x v="5011"/>
    <x v="4680"/>
    <m/>
  </r>
  <r>
    <x v="29"/>
    <x v="4"/>
    <s v="High End"/>
    <x v="1"/>
    <x v="7"/>
    <n v="369"/>
    <x v="5012"/>
    <n v="414375.73940410087"/>
    <n v="2086.2251079999037"/>
    <n v="769817.06485196447"/>
    <n v="963.25562451995552"/>
    <n v="355441.32544786361"/>
    <x v="5012"/>
    <x v="4681"/>
    <m/>
  </r>
  <r>
    <x v="29"/>
    <x v="4"/>
    <s v="High End"/>
    <x v="1"/>
    <x v="99"/>
    <n v="372"/>
    <x v="5013"/>
    <n v="319632.9146618254"/>
    <n v="1802.1216619999177"/>
    <n v="670389.25826396933"/>
    <n v="942.8933967799569"/>
    <n v="350756.34360214393"/>
    <x v="5013"/>
    <x v="4682"/>
    <m/>
  </r>
  <r>
    <x v="29"/>
    <x v="4"/>
    <s v="High End"/>
    <x v="1"/>
    <x v="98"/>
    <n v="885"/>
    <x v="5014"/>
    <n v="1339359.8849999388"/>
    <n v="3681.6219599998321"/>
    <n v="3258235.4345998513"/>
    <n v="2168.2209599999014"/>
    <n v="1918875.5495999125"/>
    <x v="5014"/>
    <x v="4683"/>
    <m/>
  </r>
  <r>
    <x v="29"/>
    <x v="4"/>
    <s v="High End"/>
    <x v="1"/>
    <x v="7"/>
    <n v="880"/>
    <x v="5015"/>
    <n v="1334003.6159999385"/>
    <n v="3696.96628799983"/>
    <n v="3253330.3334398502"/>
    <n v="2181.0530879999001"/>
    <n v="1919326.7174399118"/>
    <x v="5015"/>
    <x v="4684"/>
    <m/>
  </r>
  <r>
    <x v="29"/>
    <x v="4"/>
    <s v="High End"/>
    <x v="1"/>
    <x v="135"/>
    <n v="264"/>
    <x v="5016"/>
    <n v="144917.05525439337"/>
    <n v="1477.4491599999324"/>
    <n v="390046.57823998213"/>
    <n v="928.5209203999575"/>
    <n v="245129.52298558876"/>
    <x v="5016"/>
    <x v="4685"/>
    <m/>
  </r>
  <r>
    <x v="29"/>
    <x v="4"/>
    <s v="High End"/>
    <x v="1"/>
    <x v="113"/>
    <n v="400"/>
    <x v="5017"/>
    <n v="209356.70901599043"/>
    <n v="1450.9352339999336"/>
    <n v="580374.09359997348"/>
    <n v="927.5434614599576"/>
    <n v="371017.38458398305"/>
    <x v="5017"/>
    <x v="4686"/>
    <m/>
  </r>
  <r>
    <x v="29"/>
    <x v="4"/>
    <s v="Low End"/>
    <x v="3"/>
    <x v="81"/>
    <n v="862"/>
    <x v="5018"/>
    <n v="1511063.3318652511"/>
    <n v="2982.1821059998638"/>
    <n v="2570640.9753718828"/>
    <n v="1229.2084031399438"/>
    <n v="1059577.6435066317"/>
    <x v="5018"/>
    <x v="4687"/>
    <m/>
  </r>
  <r>
    <x v="29"/>
    <x v="4"/>
    <s v="Low End"/>
    <x v="3"/>
    <x v="81"/>
    <n v="577"/>
    <x v="5019"/>
    <n v="756608.58711896546"/>
    <n v="2438.4436999998884"/>
    <n v="1406982.0148999356"/>
    <n v="1127.1636529999482"/>
    <n v="650373.42778097012"/>
    <x v="5019"/>
    <x v="4688"/>
    <m/>
  </r>
  <r>
    <x v="29"/>
    <x v="4"/>
    <s v="Low End"/>
    <x v="3"/>
    <x v="81"/>
    <n v="438"/>
    <x v="5020"/>
    <n v="482345.98559745797"/>
    <n v="2179.8912659999005"/>
    <n v="954792.37450795644"/>
    <n v="1078.6447235399507"/>
    <n v="472446.38891049847"/>
    <x v="5020"/>
    <x v="4689"/>
    <m/>
  </r>
  <r>
    <x v="29"/>
    <x v="4"/>
    <s v="Low End"/>
    <x v="3"/>
    <x v="154"/>
    <n v="432"/>
    <x v="5021"/>
    <n v="396468.48993982188"/>
    <n v="1954.1278519999107"/>
    <n v="844183.23206396145"/>
    <n v="1036.3767178799526"/>
    <n v="447714.74212413956"/>
    <x v="5021"/>
    <x v="4690"/>
    <m/>
  </r>
  <r>
    <x v="29"/>
    <x v="5"/>
    <s v="Low End"/>
    <x v="3"/>
    <x v="81"/>
    <n v="318"/>
    <x v="5022"/>
    <n v="139399.23091247346"/>
    <n v="1379.2624559999354"/>
    <n v="438605.46100797947"/>
    <n v="940.90009463995591"/>
    <n v="299206.23009550601"/>
    <x v="5022"/>
    <x v="4691"/>
    <m/>
  </r>
  <r>
    <x v="29"/>
    <x v="5"/>
    <s v="High End"/>
    <x v="2"/>
    <x v="96"/>
    <n v="799"/>
    <x v="5023"/>
    <n v="2163169.2122864202"/>
    <n v="4297.3477079998247"/>
    <n v="3433580.81869186"/>
    <n v="1590.0020105199496"/>
    <n v="1270411.6064054398"/>
    <x v="5023"/>
    <x v="4692"/>
    <m/>
  </r>
  <r>
    <x v="29"/>
    <x v="5"/>
    <s v="High End"/>
    <x v="2"/>
    <x v="25"/>
    <n v="744"/>
    <x v="5024"/>
    <n v="1911735.6300767118"/>
    <n v="4150.1581199998318"/>
    <n v="3087717.6412798748"/>
    <n v="1580.6209827999505"/>
    <n v="1175982.0112031631"/>
    <x v="5024"/>
    <x v="4693"/>
    <m/>
  </r>
  <r>
    <x v="29"/>
    <x v="5"/>
    <s v="High End"/>
    <x v="2"/>
    <x v="115"/>
    <n v="670"/>
    <x v="5025"/>
    <n v="1564541.4887009286"/>
    <n v="3891.4481299998452"/>
    <n v="2607270.2470998964"/>
    <n v="1556.3115796999518"/>
    <n v="1042728.7583989678"/>
    <x v="5025"/>
    <x v="4694"/>
    <m/>
  </r>
  <r>
    <x v="29"/>
    <x v="5"/>
    <s v="High End"/>
    <x v="2"/>
    <x v="96"/>
    <n v="624"/>
    <x v="5026"/>
    <n v="1390745.3224204157"/>
    <n v="3785.5539919998487"/>
    <n v="2362185.6910079056"/>
    <n v="1556.7954624799518"/>
    <n v="971440.36858748994"/>
    <x v="5026"/>
    <x v="4695"/>
    <m/>
  </r>
  <r>
    <x v="29"/>
    <x v="5"/>
    <s v="High End"/>
    <x v="2"/>
    <x v="114"/>
    <n v="671"/>
    <x v="5027"/>
    <n v="1390830.6486447356"/>
    <n v="3618.672479999856"/>
    <n v="2428129.2340799035"/>
    <n v="1545.899531199952"/>
    <n v="1037298.5854351679"/>
    <x v="5027"/>
    <x v="4696"/>
    <m/>
  </r>
  <r>
    <x v="29"/>
    <x v="5"/>
    <s v="High End"/>
    <x v="2"/>
    <x v="81"/>
    <n v="445"/>
    <x v="5028"/>
    <n v="620535.4468879709"/>
    <n v="2401.1646399998876"/>
    <n v="1068518.2647999499"/>
    <n v="1006.7029615999531"/>
    <n v="447982.81791197904"/>
    <x v="5028"/>
    <x v="4697"/>
    <m/>
  </r>
  <r>
    <x v="29"/>
    <x v="5"/>
    <s v="High End"/>
    <x v="2"/>
    <x v="115"/>
    <n v="376"/>
    <x v="5029"/>
    <n v="454471.07014085923"/>
    <n v="2185.9539729999001"/>
    <n v="821918.69384796242"/>
    <n v="977.2543183699554"/>
    <n v="367447.62370710319"/>
    <x v="5029"/>
    <x v="4698"/>
    <m/>
  </r>
  <r>
    <x v="29"/>
    <x v="5"/>
    <s v="High End"/>
    <x v="2"/>
    <x v="61"/>
    <n v="337"/>
    <x v="5030"/>
    <n v="270695.11676366738"/>
    <n v="1763.8137439999182"/>
    <n v="594405.23172797239"/>
    <n v="960.56413935995556"/>
    <n v="323710.11496430502"/>
    <x v="5030"/>
    <x v="4699"/>
    <m/>
  </r>
  <r>
    <x v="29"/>
    <x v="5"/>
    <s v="High End"/>
    <x v="2"/>
    <x v="123"/>
    <n v="975"/>
    <x v="5031"/>
    <n v="1832153.1500999155"/>
    <n v="4356.0100359997987"/>
    <n v="4247109.7850998035"/>
    <n v="2476.8785999998854"/>
    <n v="2414956.634999888"/>
    <x v="5031"/>
    <x v="552"/>
    <m/>
  </r>
  <r>
    <x v="29"/>
    <x v="5"/>
    <s v="High End"/>
    <x v="2"/>
    <x v="61"/>
    <n v="961"/>
    <x v="5032"/>
    <n v="1759424.9084479199"/>
    <n v="4267.3359679998048"/>
    <n v="4100909.8652478126"/>
    <n v="2436.5087999998882"/>
    <n v="2341484.9567998927"/>
    <x v="5032"/>
    <x v="4700"/>
    <m/>
  </r>
  <r>
    <x v="29"/>
    <x v="5"/>
    <s v="High End"/>
    <x v="2"/>
    <x v="115"/>
    <n v="809"/>
    <x v="5033"/>
    <n v="1251438.989394943"/>
    <n v="3810.2814049998265"/>
    <n v="3082517.6566448598"/>
    <n v="2263.3852499998966"/>
    <n v="1831078.6672499168"/>
    <x v="5033"/>
    <x v="4701"/>
    <m/>
  </r>
  <r>
    <x v="29"/>
    <x v="5"/>
    <s v="High End"/>
    <x v="2"/>
    <x v="112"/>
    <n v="340"/>
    <x v="5034"/>
    <n v="184428.95584619147"/>
    <n v="1481.2306529999316"/>
    <n v="503618.42201997677"/>
    <n v="938.7925475699567"/>
    <n v="319189.46617378527"/>
    <x v="5034"/>
    <x v="4702"/>
    <m/>
  </r>
  <r>
    <x v="29"/>
    <x v="5"/>
    <s v="Low End"/>
    <x v="0"/>
    <x v="121"/>
    <n v="855"/>
    <x v="5035"/>
    <n v="1530514.0360970269"/>
    <n v="3551.2793419998306"/>
    <n v="3036343.8374098553"/>
    <n v="1761.204445979916"/>
    <n v="1505829.8013128284"/>
    <x v="5035"/>
    <x v="4703"/>
    <m/>
  </r>
  <r>
    <x v="29"/>
    <x v="5"/>
    <s v="Low End"/>
    <x v="0"/>
    <x v="127"/>
    <n v="707"/>
    <x v="5036"/>
    <n v="1118206.4275356261"/>
    <n v="3235.3127039998435"/>
    <n v="2287366.0817278894"/>
    <n v="1653.6911657599198"/>
    <n v="1169159.6541922633"/>
    <x v="5036"/>
    <x v="4704"/>
    <m/>
  </r>
  <r>
    <x v="29"/>
    <x v="5"/>
    <s v="Low End"/>
    <x v="0"/>
    <x v="155"/>
    <n v="576"/>
    <x v="5037"/>
    <n v="795921.351983962"/>
    <n v="2918.1545249998608"/>
    <n v="1680857.0063999197"/>
    <n v="1536.3466222499267"/>
    <n v="884935.65441595775"/>
    <x v="5037"/>
    <x v="4705"/>
    <m/>
  </r>
  <r>
    <x v="29"/>
    <x v="5"/>
    <s v="Low End"/>
    <x v="0"/>
    <x v="118"/>
    <n v="512"/>
    <x v="5038"/>
    <n v="640306.0374322898"/>
    <n v="2708.3252559998718"/>
    <n v="1386662.5310719344"/>
    <n v="1457.7275266399308"/>
    <n v="746356.49363964458"/>
    <x v="5038"/>
    <x v="4706"/>
    <m/>
  </r>
  <r>
    <x v="29"/>
    <x v="5"/>
    <s v="Low End"/>
    <x v="0"/>
    <x v="97"/>
    <n v="383"/>
    <x v="5039"/>
    <n v="350525.94628398318"/>
    <n v="2194.8107999998952"/>
    <n v="840612.53639995982"/>
    <n v="1279.599451999939"/>
    <n v="490086.59011597664"/>
    <x v="5039"/>
    <x v="4707"/>
    <m/>
  </r>
  <r>
    <x v="29"/>
    <x v="5"/>
    <s v="Low End"/>
    <x v="0"/>
    <x v="25"/>
    <n v="432"/>
    <x v="5040"/>
    <n v="361669.19637022272"/>
    <n v="2073.9497219999007"/>
    <n v="895946.27990395715"/>
    <n v="1236.7525081799408"/>
    <n v="534277.08353373443"/>
    <x v="5040"/>
    <x v="4708"/>
    <m/>
  </r>
  <r>
    <x v="29"/>
    <x v="5"/>
    <s v="Low End"/>
    <x v="0"/>
    <x v="25"/>
    <n v="370"/>
    <x v="5041"/>
    <n v="217830.50951228957"/>
    <n v="1688.4984089999195"/>
    <n v="624744.41132997023"/>
    <n v="1099.7673022099477"/>
    <n v="406913.90181768069"/>
    <x v="5041"/>
    <x v="4709"/>
    <m/>
  </r>
  <r>
    <x v="29"/>
    <x v="5"/>
    <s v="Low End"/>
    <x v="0"/>
    <x v="124"/>
    <n v="334"/>
    <x v="5042"/>
    <n v="182207.80297615123"/>
    <n v="1623.3153039999222"/>
    <n v="542187.31153597403"/>
    <n v="1077.7829597599484"/>
    <n v="359979.5085598228"/>
    <x v="5042"/>
    <x v="4710"/>
    <m/>
  </r>
  <r>
    <x v="29"/>
    <x v="5"/>
    <s v="High End"/>
    <x v="1"/>
    <x v="98"/>
    <n v="883"/>
    <x v="5043"/>
    <n v="1699147.7743715199"/>
    <n v="3931.1989199998147"/>
    <n v="3471248.6463598362"/>
    <n v="2006.9092547999055"/>
    <n v="1772100.8719883163"/>
    <x v="5043"/>
    <x v="4711"/>
    <m/>
  </r>
  <r>
    <x v="29"/>
    <x v="5"/>
    <s v="High End"/>
    <x v="1"/>
    <x v="7"/>
    <n v="879"/>
    <x v="5044"/>
    <n v="1697094.7915825588"/>
    <n v="3947.957735999812"/>
    <n v="3470254.8499438348"/>
    <n v="2017.2469378399044"/>
    <n v="1773160.0583612761"/>
    <x v="5044"/>
    <x v="4712"/>
    <m/>
  </r>
  <r>
    <x v="29"/>
    <x v="5"/>
    <s v="High End"/>
    <x v="1"/>
    <x v="81"/>
    <n v="699"/>
    <x v="5045"/>
    <n v="1146026.3624908258"/>
    <n v="3454.1867519998368"/>
    <n v="2414476.5396478861"/>
    <n v="1814.6640588799144"/>
    <n v="1268450.1771570602"/>
    <x v="5045"/>
    <x v="4713"/>
    <m/>
  </r>
  <r>
    <x v="29"/>
    <x v="5"/>
    <s v="High End"/>
    <x v="1"/>
    <x v="102"/>
    <n v="486"/>
    <x v="5046"/>
    <n v="542542.6457549741"/>
    <n v="2584.9367499998762"/>
    <n v="1256279.2604999398"/>
    <n v="1468.5938574999295"/>
    <n v="713736.61474496569"/>
    <x v="5046"/>
    <x v="4714"/>
    <m/>
  </r>
  <r>
    <x v="29"/>
    <x v="5"/>
    <s v="High End"/>
    <x v="1"/>
    <x v="111"/>
    <n v="434"/>
    <x v="5047"/>
    <n v="447078.87380125851"/>
    <n v="2440.5124319998827"/>
    <n v="1059182.395487949"/>
    <n v="1410.3767780799321"/>
    <n v="612103.52168669051"/>
    <x v="5047"/>
    <x v="3815"/>
    <m/>
  </r>
  <r>
    <x v="29"/>
    <x v="5"/>
    <s v="High End"/>
    <x v="1"/>
    <x v="7"/>
    <n v="384"/>
    <x v="5048"/>
    <n v="363006.07031806267"/>
    <n v="2297.0032519998904"/>
    <n v="882049.24876795791"/>
    <n v="1351.6749438799357"/>
    <n v="519043.17844989523"/>
    <x v="5048"/>
    <x v="4715"/>
    <m/>
  </r>
  <r>
    <x v="29"/>
    <x v="5"/>
    <s v="High End"/>
    <x v="1"/>
    <x v="99"/>
    <n v="371"/>
    <x v="5049"/>
    <n v="287402.81647012645"/>
    <n v="2004.9260139999051"/>
    <n v="743827.55119396478"/>
    <n v="1230.2553496599417"/>
    <n v="456424.73472383834"/>
    <x v="5049"/>
    <x v="4716"/>
    <m/>
  </r>
  <r>
    <x v="29"/>
    <x v="5"/>
    <s v="High End"/>
    <x v="1"/>
    <x v="135"/>
    <n v="363"/>
    <x v="5050"/>
    <n v="209073.07181375008"/>
    <n v="1671.9937919999209"/>
    <n v="606933.74649597122"/>
    <n v="1096.0349164799482"/>
    <n v="397860.67468222114"/>
    <x v="5050"/>
    <x v="4717"/>
    <m/>
  </r>
  <r>
    <x v="29"/>
    <x v="5"/>
    <s v="High End"/>
    <x v="1"/>
    <x v="113"/>
    <n v="341"/>
    <x v="5051"/>
    <n v="190844.71320595097"/>
    <n v="1644.8532759999221"/>
    <n v="560894.96711597347"/>
    <n v="1085.1913604399485"/>
    <n v="370050.2539100225"/>
    <x v="5051"/>
    <x v="4718"/>
    <m/>
  </r>
  <r>
    <x v="29"/>
    <x v="5"/>
    <s v="Low End"/>
    <x v="3"/>
    <x v="81"/>
    <n v="861"/>
    <x v="5052"/>
    <n v="1452921.6384340713"/>
    <n v="3211.1031539998485"/>
    <n v="2764759.8155938694"/>
    <n v="1523.6215762599281"/>
    <n v="1311838.1771597981"/>
    <x v="5052"/>
    <x v="4719"/>
    <m/>
  </r>
  <r>
    <x v="29"/>
    <x v="5"/>
    <s v="Low End"/>
    <x v="3"/>
    <x v="81"/>
    <n v="575"/>
    <x v="5053"/>
    <n v="742517.74135121494"/>
    <n v="2654.7296849998747"/>
    <n v="1526469.5688749279"/>
    <n v="1363.3944826499358"/>
    <n v="783951.827523713"/>
    <x v="5053"/>
    <x v="4720"/>
    <m/>
  </r>
  <r>
    <x v="29"/>
    <x v="5"/>
    <s v="Low End"/>
    <x v="3"/>
    <x v="81"/>
    <n v="437"/>
    <x v="5054"/>
    <n v="482194.59654777724"/>
    <n v="2391.1907399998868"/>
    <n v="1044950.3533799505"/>
    <n v="1287.7706105999389"/>
    <n v="562755.75683217333"/>
    <x v="5054"/>
    <x v="4721"/>
    <m/>
  </r>
  <r>
    <x v="29"/>
    <x v="5"/>
    <s v="Low End"/>
    <x v="3"/>
    <x v="154"/>
    <n v="431"/>
    <x v="5055"/>
    <n v="404575.63984206086"/>
    <n v="2159.914127999898"/>
    <n v="930922.98916795605"/>
    <n v="1221.2235483199424"/>
    <n v="526347.34932589519"/>
    <x v="5055"/>
    <x v="4722"/>
    <m/>
  </r>
  <r>
    <x v="29"/>
    <x v="5"/>
    <s v="Low End"/>
    <x v="3"/>
    <x v="81"/>
    <n v="316"/>
    <x v="5056"/>
    <n v="161263.75582867221"/>
    <n v="1573.610132999924"/>
    <n v="497260.80202797597"/>
    <n v="1063.2817917699485"/>
    <n v="335997.04619930376"/>
    <x v="5056"/>
    <x v="4723"/>
    <m/>
  </r>
  <r>
    <x v="29"/>
    <x v="5"/>
    <s v="High End"/>
    <x v="2"/>
    <x v="123"/>
    <n v="973"/>
    <x v="5057"/>
    <n v="2164165.0974304564"/>
    <n v="4625.1297119997789"/>
    <n v="4500251.209775785"/>
    <n v="2400.9107012798854"/>
    <n v="2336086.1123453286"/>
    <x v="5057"/>
    <x v="583"/>
    <m/>
  </r>
  <r>
    <x v="29"/>
    <x v="5"/>
    <s v="High End"/>
    <x v="2"/>
    <x v="61"/>
    <n v="960"/>
    <x v="5058"/>
    <n v="2089004.1739775012"/>
    <n v="4533.8261759997858"/>
    <n v="4352473.1289597945"/>
    <n v="2357.7801614398886"/>
    <n v="2263468.9549822933"/>
    <x v="5058"/>
    <x v="4724"/>
    <m/>
  </r>
  <r>
    <x v="29"/>
    <x v="5"/>
    <s v="High End"/>
    <x v="2"/>
    <x v="115"/>
    <n v="808"/>
    <x v="5059"/>
    <n v="1545750.0417791272"/>
    <n v="4063.4870399998085"/>
    <n v="3283297.5283198454"/>
    <n v="2150.4300575998986"/>
    <n v="1737547.4865407182"/>
    <x v="5059"/>
    <x v="4725"/>
    <m/>
  </r>
  <r>
    <x v="30"/>
    <x v="0"/>
    <s v="High End"/>
    <x v="2"/>
    <x v="96"/>
    <n v="798"/>
    <x v="5060"/>
    <n v="1518384.7204141677"/>
    <n v="4051.8630479998064"/>
    <n v="3233386.7123038457"/>
    <n v="2149.1253031198971"/>
    <n v="1715001.9918896779"/>
    <x v="5060"/>
    <x v="4726"/>
    <m/>
  </r>
  <r>
    <x v="30"/>
    <x v="0"/>
    <s v="High End"/>
    <x v="2"/>
    <x v="25"/>
    <n v="743"/>
    <x v="5061"/>
    <n v="1350449.4375389356"/>
    <n v="3900.0182999998142"/>
    <n v="2897713.5968998619"/>
    <n v="2082.455126999901"/>
    <n v="1547264.1593609264"/>
    <x v="5061"/>
    <x v="4727"/>
    <m/>
  </r>
  <r>
    <x v="30"/>
    <x v="0"/>
    <s v="High End"/>
    <x v="2"/>
    <x v="115"/>
    <n v="669"/>
    <x v="5062"/>
    <n v="1118782.2259356072"/>
    <n v="3635.6519939998284"/>
    <n v="2432251.1839858852"/>
    <n v="1963.3317758599073"/>
    <n v="1313468.958050278"/>
    <x v="5062"/>
    <x v="4728"/>
    <m/>
  </r>
  <r>
    <x v="30"/>
    <x v="0"/>
    <s v="High End"/>
    <x v="2"/>
    <x v="96"/>
    <n v="723"/>
    <x v="5063"/>
    <n v="1162578.0549589247"/>
    <n v="3526.3673459998322"/>
    <n v="2549563.5911578787"/>
    <n v="1918.3755687399087"/>
    <n v="1386985.5361989541"/>
    <x v="5063"/>
    <x v="4729"/>
    <m/>
  </r>
  <r>
    <x v="30"/>
    <x v="0"/>
    <s v="High End"/>
    <x v="2"/>
    <x v="114"/>
    <n v="670"/>
    <x v="5064"/>
    <n v="1013084.9646111515"/>
    <n v="3355.3474559998394"/>
    <n v="2248082.7955198926"/>
    <n v="1843.2803446399118"/>
    <n v="1234997.8309087411"/>
    <x v="5064"/>
    <x v="4730"/>
    <m/>
  </r>
  <r>
    <x v="30"/>
    <x v="0"/>
    <s v="High End"/>
    <x v="2"/>
    <x v="81"/>
    <n v="444"/>
    <x v="5065"/>
    <n v="487126.21743537637"/>
    <n v="2621.5874849998731"/>
    <n v="1163984.8433399436"/>
    <n v="1524.4563646499264"/>
    <n v="676858.62590456719"/>
    <x v="5065"/>
    <x v="4731"/>
    <m/>
  </r>
  <r>
    <x v="30"/>
    <x v="0"/>
    <s v="High End"/>
    <x v="2"/>
    <x v="115"/>
    <n v="475"/>
    <x v="5066"/>
    <n v="464962.82316972798"/>
    <n v="2398.8958109998866"/>
    <n v="1139475.5102249461"/>
    <n v="1420.026709589933"/>
    <n v="674512.68705521803"/>
    <x v="5066"/>
    <x v="4732"/>
    <m/>
  </r>
  <r>
    <x v="30"/>
    <x v="0"/>
    <s v="High End"/>
    <x v="2"/>
    <x v="61"/>
    <n v="336"/>
    <x v="5067"/>
    <n v="245957.87454334821"/>
    <n v="1966.8534959999058"/>
    <n v="660862.7746559683"/>
    <n v="1234.8360122399408"/>
    <n v="414904.90011262009"/>
    <x v="5067"/>
    <x v="4733"/>
    <m/>
  </r>
  <r>
    <x v="30"/>
    <x v="0"/>
    <s v="High End"/>
    <x v="2"/>
    <x v="112"/>
    <n v="355"/>
    <x v="5068"/>
    <n v="202637.91183019031"/>
    <n v="1676.9078039999199"/>
    <n v="595302.27041997155"/>
    <n v="1106.0967847599472"/>
    <n v="392664.35858978122"/>
    <x v="5068"/>
    <x v="4734"/>
    <m/>
  </r>
  <r>
    <x v="30"/>
    <x v="0"/>
    <s v="Low End"/>
    <x v="0"/>
    <x v="121"/>
    <n v="852"/>
    <x v="5069"/>
    <n v="1614993.4703713604"/>
    <n v="3798.9433619998131"/>
    <n v="3236699.7444238407"/>
    <n v="1903.4111197799064"/>
    <n v="1621706.2740524802"/>
    <x v="5069"/>
    <x v="4735"/>
    <m/>
  </r>
  <r>
    <x v="30"/>
    <x v="0"/>
    <s v="Low End"/>
    <x v="0"/>
    <x v="127"/>
    <n v="705"/>
    <x v="5070"/>
    <n v="1186040.227507141"/>
    <n v="3476.2224639998271"/>
    <n v="2450736.8371198783"/>
    <n v="1793.8959001599108"/>
    <n v="1264696.6096127373"/>
    <x v="5070"/>
    <x v="4736"/>
    <m/>
  </r>
  <r>
    <x v="30"/>
    <x v="0"/>
    <s v="Low End"/>
    <x v="0"/>
    <x v="155"/>
    <n v="590"/>
    <x v="5071"/>
    <n v="871737.32229745702"/>
    <n v="3150.7302749998448"/>
    <n v="1858930.8622499085"/>
    <n v="1673.2093897499176"/>
    <n v="987193.53995245148"/>
    <x v="5071"/>
    <x v="4737"/>
    <m/>
  </r>
  <r>
    <x v="30"/>
    <x v="0"/>
    <s v="Low End"/>
    <x v="0"/>
    <x v="118"/>
    <n v="609"/>
    <x v="5072"/>
    <n v="817841.71169060026"/>
    <n v="2935.133015999857"/>
    <n v="1787496.0067439128"/>
    <n v="1592.2073810399222"/>
    <n v="969654.29505331255"/>
    <x v="5072"/>
    <x v="4738"/>
    <m/>
  </r>
  <r>
    <x v="30"/>
    <x v="0"/>
    <s v="Low End"/>
    <x v="0"/>
    <x v="97"/>
    <n v="480"/>
    <x v="5073"/>
    <n v="479909.68559997634"/>
    <n v="2410.1994999998815"/>
    <n v="1156895.7599999432"/>
    <n v="1410.3876549999309"/>
    <n v="676986.07439996686"/>
    <x v="5073"/>
    <x v="4739"/>
    <m/>
  </r>
  <r>
    <x v="30"/>
    <x v="0"/>
    <s v="Low End"/>
    <x v="0"/>
    <x v="25"/>
    <n v="429"/>
    <x v="5074"/>
    <n v="394656.81028486055"/>
    <n v="2286.4811119998872"/>
    <n v="980900.39704795158"/>
    <n v="1366.5351672799325"/>
    <n v="586243.58676309104"/>
    <x v="5074"/>
    <x v="4740"/>
    <m/>
  </r>
  <r>
    <x v="30"/>
    <x v="0"/>
    <s v="Low End"/>
    <x v="0"/>
    <x v="25"/>
    <n v="367"/>
    <x v="5075"/>
    <n v="244259.24999281799"/>
    <n v="1891.846578999907"/>
    <n v="694307.69449296582"/>
    <n v="1226.2900395099398"/>
    <n v="450048.44450014783"/>
    <x v="5075"/>
    <x v="4741"/>
    <m/>
  </r>
  <r>
    <x v="30"/>
    <x v="0"/>
    <s v="Low End"/>
    <x v="0"/>
    <x v="124"/>
    <n v="331"/>
    <x v="5076"/>
    <n v="205697.4195182299"/>
    <n v="1825.39598399991"/>
    <n v="604206.07070397015"/>
    <n v="1203.9536289599405"/>
    <n v="398508.65118574025"/>
    <x v="5076"/>
    <x v="4742"/>
    <m/>
  </r>
  <r>
    <x v="30"/>
    <x v="0"/>
    <s v="High End"/>
    <x v="1"/>
    <x v="98"/>
    <n v="880"/>
    <x v="5077"/>
    <n v="1788893.7195359131"/>
    <n v="4187.4186199997966"/>
    <n v="3684928.3855998209"/>
    <n v="2154.5848477998952"/>
    <n v="1896034.6660639078"/>
    <x v="5077"/>
    <x v="4743"/>
    <m/>
  </r>
  <r>
    <x v="30"/>
    <x v="0"/>
    <s v="High End"/>
    <x v="1"/>
    <x v="7"/>
    <n v="875"/>
    <x v="5078"/>
    <n v="1784591.7849899121"/>
    <n v="4205.1195759997936"/>
    <n v="3679479.6289998195"/>
    <n v="2165.586107439894"/>
    <n v="1894887.8440099075"/>
    <x v="5078"/>
    <x v="4744"/>
    <m/>
  </r>
  <r>
    <x v="30"/>
    <x v="0"/>
    <s v="High End"/>
    <x v="1"/>
    <x v="81"/>
    <n v="697"/>
    <x v="5079"/>
    <n v="1213626.7425877808"/>
    <n v="3698.9485119998199"/>
    <n v="2578167.1128638745"/>
    <n v="1957.7336732799047"/>
    <n v="1364540.3702760937"/>
    <x v="5079"/>
    <x v="4745"/>
    <m/>
  </r>
  <r>
    <x v="30"/>
    <x v="0"/>
    <s v="High End"/>
    <x v="1"/>
    <x v="102"/>
    <n v="483"/>
    <x v="5080"/>
    <n v="582406.06070847134"/>
    <n v="2809.8214499998617"/>
    <n v="1357143.7603499333"/>
    <n v="1604.011800499921"/>
    <n v="774737.69964146195"/>
    <x v="5080"/>
    <x v="4746"/>
    <m/>
  </r>
  <r>
    <x v="30"/>
    <x v="0"/>
    <s v="High End"/>
    <x v="1"/>
    <x v="111"/>
    <n v="531"/>
    <x v="5081"/>
    <n v="593420.74586529064"/>
    <n v="2661.9690119998681"/>
    <n v="1413505.5453719299"/>
    <n v="1544.4158182799235"/>
    <n v="820084.79950663925"/>
    <x v="5081"/>
    <x v="3851"/>
    <m/>
  </r>
  <r>
    <x v="30"/>
    <x v="0"/>
    <s v="High End"/>
    <x v="1"/>
    <x v="7"/>
    <n v="481"/>
    <x v="5082"/>
    <n v="495743.87314449553"/>
    <n v="2514.8443319998764"/>
    <n v="1209640.1236919404"/>
    <n v="1484.1917890799273"/>
    <n v="713896.25054744491"/>
    <x v="5082"/>
    <x v="4747"/>
    <m/>
  </r>
  <r>
    <x v="30"/>
    <x v="0"/>
    <s v="High End"/>
    <x v="1"/>
    <x v="99"/>
    <n v="385"/>
    <x v="5083"/>
    <n v="329391.73391738394"/>
    <n v="2214.8624039998922"/>
    <n v="852722.0255399585"/>
    <n v="1359.2994587599337"/>
    <n v="523330.29162257456"/>
    <x v="5083"/>
    <x v="4748"/>
    <m/>
  </r>
  <r>
    <x v="30"/>
    <x v="0"/>
    <s v="High End"/>
    <x v="1"/>
    <x v="135"/>
    <n v="359"/>
    <x v="5084"/>
    <n v="234096.8163268686"/>
    <n v="1873.9466719999086"/>
    <n v="672746.85524796718"/>
    <n v="1221.8664036799405"/>
    <n v="438650.03892109857"/>
    <x v="5084"/>
    <x v="4749"/>
    <m/>
  </r>
  <r>
    <x v="30"/>
    <x v="0"/>
    <s v="High End"/>
    <x v="1"/>
    <x v="113"/>
    <n v="339"/>
    <x v="5085"/>
    <n v="215401.6669550295"/>
    <n v="1846.1830559999098"/>
    <n v="625856.05598396948"/>
    <n v="1210.7799086399409"/>
    <n v="410454.38902894"/>
    <x v="5085"/>
    <x v="4750"/>
    <m/>
  </r>
  <r>
    <x v="30"/>
    <x v="0"/>
    <s v="Low End"/>
    <x v="3"/>
    <x v="81"/>
    <n v="857"/>
    <x v="5086"/>
    <n v="1534298.8075112053"/>
    <n v="3449.9485839998315"/>
    <n v="2956605.9364878554"/>
    <n v="1659.6349229599186"/>
    <n v="1422307.1289766501"/>
    <x v="5086"/>
    <x v="4751"/>
    <m/>
  </r>
  <r>
    <x v="30"/>
    <x v="1"/>
    <s v="Low End"/>
    <x v="3"/>
    <x v="81"/>
    <n v="572"/>
    <x v="5087"/>
    <n v="792007.90997896134"/>
    <n v="2880.1990749998599"/>
    <n v="1647473.8708999199"/>
    <n v="1495.5698617499274"/>
    <n v="855465.96092095855"/>
    <x v="5087"/>
    <x v="4752"/>
    <m/>
  </r>
  <r>
    <x v="30"/>
    <x v="1"/>
    <s v="Low End"/>
    <x v="3"/>
    <x v="81"/>
    <n v="535"/>
    <x v="5088"/>
    <n v="637910.06798406888"/>
    <n v="2610.6963459998728"/>
    <n v="1396722.5451099321"/>
    <n v="1418.3410787399309"/>
    <n v="758812.4771258632"/>
    <x v="5088"/>
    <x v="4753"/>
    <m/>
  </r>
  <r>
    <x v="30"/>
    <x v="1"/>
    <s v="Low End"/>
    <x v="3"/>
    <x v="154"/>
    <n v="427"/>
    <x v="5089"/>
    <n v="437043.45302853873"/>
    <n v="2373.5540879998844"/>
    <n v="1013507.5955759506"/>
    <n v="1350.0331207199342"/>
    <n v="576464.14254741184"/>
    <x v="5089"/>
    <x v="4754"/>
    <m/>
  </r>
  <r>
    <x v="30"/>
    <x v="1"/>
    <s v="Low End"/>
    <x v="3"/>
    <x v="81"/>
    <n v="313"/>
    <x v="5090"/>
    <n v="183340.7326728809"/>
    <n v="1775.3820629999118"/>
    <n v="555694.58571897238"/>
    <n v="1189.6289234699409"/>
    <n v="372353.85304609151"/>
    <x v="5090"/>
    <x v="4755"/>
    <m/>
  </r>
  <r>
    <x v="30"/>
    <x v="1"/>
    <s v="High End"/>
    <x v="2"/>
    <x v="123"/>
    <n v="971"/>
    <x v="5091"/>
    <n v="2272194.8387979083"/>
    <n v="4898.4796019997584"/>
    <n v="4756423.6935417652"/>
    <n v="2558.4231253798735"/>
    <n v="2484228.8547438569"/>
    <x v="5091"/>
    <x v="4756"/>
    <m/>
  </r>
  <r>
    <x v="30"/>
    <x v="1"/>
    <s v="High End"/>
    <x v="2"/>
    <x v="61"/>
    <n v="956"/>
    <x v="5092"/>
    <n v="2189871.4014424537"/>
    <n v="4804.587295999766"/>
    <n v="4593185.4549757764"/>
    <n v="2513.9268342398773"/>
    <n v="2403314.0535333226"/>
    <x v="5092"/>
    <x v="4757"/>
    <m/>
  </r>
  <r>
    <x v="30"/>
    <x v="1"/>
    <s v="High End"/>
    <x v="2"/>
    <x v="115"/>
    <n v="806"/>
    <x v="5093"/>
    <n v="1629174.4639273207"/>
    <n v="4322.8040899997895"/>
    <n v="3484180.0965398303"/>
    <n v="2301.4958220998878"/>
    <n v="1855005.6326125097"/>
    <x v="5093"/>
    <x v="4758"/>
    <m/>
  </r>
  <r>
    <x v="30"/>
    <x v="1"/>
    <s v="High End"/>
    <x v="2"/>
    <x v="96"/>
    <n v="796"/>
    <x v="5094"/>
    <n v="1600674.7376972013"/>
    <n v="4311.5313279997881"/>
    <n v="3431978.9370878316"/>
    <n v="2300.6334163198871"/>
    <n v="1831304.1993906302"/>
    <x v="5094"/>
    <x v="4759"/>
    <m/>
  </r>
  <r>
    <x v="30"/>
    <x v="1"/>
    <s v="High End"/>
    <x v="2"/>
    <x v="25"/>
    <n v="741"/>
    <x v="5095"/>
    <n v="1425455.0213669299"/>
    <n v="4156.0676999997959"/>
    <n v="3079646.1656998489"/>
    <n v="2232.3767129998905"/>
    <n v="1654191.144332919"/>
    <x v="5095"/>
    <x v="4760"/>
    <m/>
  </r>
  <r>
    <x v="30"/>
    <x v="1"/>
    <s v="High End"/>
    <x v="2"/>
    <x v="115"/>
    <n v="767"/>
    <x v="5096"/>
    <n v="1361110.9312943337"/>
    <n v="3884.3307199998108"/>
    <n v="2979281.6622398547"/>
    <n v="2109.7401967998971"/>
    <n v="1618170.730945521"/>
    <x v="5096"/>
    <x v="4761"/>
    <m/>
  </r>
  <r>
    <x v="30"/>
    <x v="1"/>
    <s v="High End"/>
    <x v="2"/>
    <x v="96"/>
    <n v="737"/>
    <x v="5097"/>
    <n v="1259621.3378959582"/>
    <n v="3773.5111659998147"/>
    <n v="2781077.7293418637"/>
    <n v="2064.3913045398986"/>
    <n v="1521456.3914459054"/>
    <x v="5097"/>
    <x v="4762"/>
    <m/>
  </r>
  <r>
    <x v="30"/>
    <x v="1"/>
    <s v="High End"/>
    <x v="2"/>
    <x v="114"/>
    <n v="684"/>
    <x v="5098"/>
    <n v="1101860.9599333857"/>
    <n v="3598.4175359998226"/>
    <n v="2461317.5946238786"/>
    <n v="1987.5096998399019"/>
    <n v="1359456.6346904929"/>
    <x v="5098"/>
    <x v="4763"/>
    <m/>
  </r>
  <r>
    <x v="30"/>
    <x v="1"/>
    <s v="High End"/>
    <x v="2"/>
    <x v="81"/>
    <n v="540"/>
    <x v="5099"/>
    <n v="640659.77041496802"/>
    <n v="2848.078974999858"/>
    <n v="1537962.6464999234"/>
    <n v="1661.6719927499173"/>
    <n v="897302.87608495541"/>
    <x v="5099"/>
    <x v="4764"/>
    <m/>
  </r>
  <r>
    <x v="30"/>
    <x v="1"/>
    <s v="High End"/>
    <x v="2"/>
    <x v="115"/>
    <n v="489"/>
    <x v="5100"/>
    <n v="520624.36433616455"/>
    <n v="2618.3019409998724"/>
    <n v="1280349.6491489375"/>
    <n v="1553.6304392899244"/>
    <n v="759725.284812773"/>
    <x v="5100"/>
    <x v="4765"/>
    <m/>
  </r>
  <r>
    <x v="30"/>
    <x v="1"/>
    <s v="High End"/>
    <x v="2"/>
    <x v="61"/>
    <n v="432"/>
    <x v="5101"/>
    <n v="350968.56100990268"/>
    <n v="2177.2671759998925"/>
    <n v="940579.4200319536"/>
    <n v="1364.8399514399325"/>
    <n v="589610.85902205086"/>
    <x v="5101"/>
    <x v="4766"/>
    <m/>
  </r>
  <r>
    <x v="30"/>
    <x v="1"/>
    <s v="High End"/>
    <x v="2"/>
    <x v="112"/>
    <n v="352"/>
    <x v="5102"/>
    <n v="227819.63147326876"/>
    <n v="1879.9943939999075"/>
    <n v="661758.02668796747"/>
    <n v="1232.7795318599394"/>
    <n v="433938.39521469874"/>
    <x v="5102"/>
    <x v="4767"/>
    <m/>
  </r>
  <r>
    <x v="30"/>
    <x v="1"/>
    <s v="Low End"/>
    <x v="0"/>
    <x v="121"/>
    <n v="850"/>
    <x v="5103"/>
    <n v="2272617.6999888849"/>
    <n v="4472.8244139997987"/>
    <n v="3801900.7518998291"/>
    <n v="1799.156531659934"/>
    <n v="1529283.0519109443"/>
    <x v="5103"/>
    <x v="4768"/>
    <m/>
  </r>
  <r>
    <x v="30"/>
    <x v="1"/>
    <s v="Low End"/>
    <x v="0"/>
    <x v="127"/>
    <n v="702"/>
    <x v="5104"/>
    <n v="1642443.107235756"/>
    <n v="3641.5384319998138"/>
    <n v="2556359.9792638691"/>
    <n v="1301.8758860799335"/>
    <n v="913916.87202811311"/>
    <x v="5104"/>
    <x v="4769"/>
    <m/>
  </r>
  <r>
    <x v="30"/>
    <x v="1"/>
    <s v="Low End"/>
    <x v="0"/>
    <x v="155"/>
    <n v="586"/>
    <x v="5105"/>
    <n v="1187034.1111334397"/>
    <n v="3309.1637249998325"/>
    <n v="1939169.942849902"/>
    <n v="1283.5082452499353"/>
    <n v="752135.83171646227"/>
    <x v="5105"/>
    <x v="4770"/>
    <m/>
  </r>
  <r>
    <x v="30"/>
    <x v="1"/>
    <s v="Low End"/>
    <x v="0"/>
    <x v="118"/>
    <n v="606"/>
    <x v="5106"/>
    <n v="1101930.2131218647"/>
    <n v="3086.4774719998454"/>
    <n v="1870405.3480319064"/>
    <n v="1268.1107836799365"/>
    <n v="768475.1349100417"/>
    <x v="5106"/>
    <x v="4771"/>
    <m/>
  </r>
  <r>
    <x v="30"/>
    <x v="1"/>
    <s v="Low End"/>
    <x v="0"/>
    <x v="97"/>
    <n v="478"/>
    <x v="5107"/>
    <n v="614022.81008736894"/>
    <n v="2550.0939299998709"/>
    <n v="1218944.8985399383"/>
    <n v="1265.5273816999359"/>
    <n v="604922.08845256933"/>
    <x v="5107"/>
    <x v="4772"/>
    <m/>
  </r>
  <r>
    <x v="30"/>
    <x v="1"/>
    <s v="Low End"/>
    <x v="0"/>
    <x v="25"/>
    <n v="427"/>
    <x v="5108"/>
    <n v="495586.18224371481"/>
    <n v="2423.1925019998771"/>
    <n v="1034703.1983539475"/>
    <n v="1262.5691243799361"/>
    <n v="539117.01611023268"/>
    <x v="5108"/>
    <x v="4773"/>
    <m/>
  </r>
  <r>
    <x v="30"/>
    <x v="1"/>
    <s v="Low End"/>
    <x v="0"/>
    <x v="25"/>
    <n v="365"/>
    <x v="5109"/>
    <n v="279781.34073433588"/>
    <n v="2019.364748999898"/>
    <n v="737068.1333849628"/>
    <n v="1252.8405278099367"/>
    <n v="457286.79265062691"/>
    <x v="5109"/>
    <x v="4774"/>
    <m/>
  </r>
  <r>
    <x v="30"/>
    <x v="1"/>
    <s v="Low End"/>
    <x v="0"/>
    <x v="124"/>
    <n v="329"/>
    <x v="5110"/>
    <n v="229489.22221734835"/>
    <n v="1951.4566639999011"/>
    <n v="642029.24245596747"/>
    <n v="1253.9210341599364"/>
    <n v="412540.02023861912"/>
    <x v="5110"/>
    <x v="4775"/>
    <m/>
  </r>
  <r>
    <x v="30"/>
    <x v="1"/>
    <s v="High End"/>
    <x v="1"/>
    <x v="98"/>
    <n v="878"/>
    <x v="5111"/>
    <n v="2648952.6507240674"/>
    <n v="4868.0696899997811"/>
    <n v="4274165.1878198078"/>
    <n v="1851.0393360999319"/>
    <n v="1625212.5370957404"/>
    <x v="5111"/>
    <x v="4776"/>
    <m/>
  </r>
  <r>
    <x v="30"/>
    <x v="1"/>
    <s v="High End"/>
    <x v="1"/>
    <x v="7"/>
    <n v="873"/>
    <x v="5112"/>
    <n v="2640369.1077365866"/>
    <n v="4885.5183439997791"/>
    <n v="4265057.5143118072"/>
    <n v="1861.0405573599319"/>
    <n v="1624688.4065752206"/>
    <x v="5112"/>
    <x v="4777"/>
    <m/>
  </r>
  <r>
    <x v="30"/>
    <x v="1"/>
    <s v="High End"/>
    <x v="1"/>
    <x v="81"/>
    <n v="711"/>
    <x v="5113"/>
    <n v="1805379.0452307896"/>
    <n v="4368.1623679998065"/>
    <n v="3105763.4436478624"/>
    <n v="1828.9513339199339"/>
    <n v="1300384.3984170728"/>
    <x v="5113"/>
    <x v="4778"/>
    <m/>
  </r>
  <r>
    <x v="30"/>
    <x v="1"/>
    <s v="High End"/>
    <x v="1"/>
    <x v="102"/>
    <n v="580"/>
    <x v="5114"/>
    <n v="961827.68562195124"/>
    <n v="2958.0478899998502"/>
    <n v="1715667.7761999131"/>
    <n v="1299.7242940999342"/>
    <n v="753840.09057796188"/>
    <x v="5114"/>
    <x v="4779"/>
    <m/>
  </r>
  <r>
    <x v="30"/>
    <x v="1"/>
    <s v="High End"/>
    <x v="1"/>
    <x v="111"/>
    <n v="528"/>
    <x v="5115"/>
    <n v="799372.42656475934"/>
    <n v="2807.1296099998572"/>
    <n v="1482164.4340799246"/>
    <n v="1293.1666808999341"/>
    <n v="682792.00751516526"/>
    <x v="5115"/>
    <x v="3887"/>
    <m/>
  </r>
  <r>
    <x v="30"/>
    <x v="1"/>
    <s v="High End"/>
    <x v="1"/>
    <x v="7"/>
    <n v="478"/>
    <x v="5116"/>
    <n v="655961.6144783668"/>
    <n v="2656.5568799998655"/>
    <n v="1269834.1886399358"/>
    <n v="1284.252247199935"/>
    <n v="613872.57416156901"/>
    <x v="5116"/>
    <x v="4780"/>
    <m/>
  </r>
  <r>
    <x v="30"/>
    <x v="1"/>
    <s v="High End"/>
    <x v="1"/>
    <x v="99"/>
    <n v="482"/>
    <x v="5117"/>
    <n v="524603.26520843373"/>
    <n v="2349.3748129998821"/>
    <n v="1132398.6598659432"/>
    <n v="1260.9862959699367"/>
    <n v="607795.39465750952"/>
    <x v="5117"/>
    <x v="4781"/>
    <m/>
  </r>
  <r>
    <x v="30"/>
    <x v="1"/>
    <s v="High End"/>
    <x v="1"/>
    <x v="135"/>
    <n v="357"/>
    <x v="5118"/>
    <n v="269580.7178198265"/>
    <n v="2000.7395519998995"/>
    <n v="714264.02006396407"/>
    <n v="1245.6114908799373"/>
    <n v="444683.30224413757"/>
    <x v="5118"/>
    <x v="4782"/>
    <m/>
  </r>
  <r>
    <x v="30"/>
    <x v="1"/>
    <s v="High End"/>
    <x v="1"/>
    <x v="113"/>
    <n v="353"/>
    <x v="5119"/>
    <n v="256888.36494346711"/>
    <n v="1972.3328359999009"/>
    <n v="696233.491107965"/>
    <n v="1244.6037568399374"/>
    <n v="439345.12616449792"/>
    <x v="5119"/>
    <x v="4783"/>
    <m/>
  </r>
  <r>
    <x v="30"/>
    <x v="1"/>
    <s v="Low End"/>
    <x v="3"/>
    <x v="81"/>
    <n v="855"/>
    <x v="5120"/>
    <n v="1751365.5163095621"/>
    <n v="3616.8357929998183"/>
    <n v="3092394.6030148445"/>
    <n v="1568.4550721699211"/>
    <n v="1341029.0867052823"/>
    <x v="5120"/>
    <x v="4784"/>
    <m/>
  </r>
  <r>
    <x v="30"/>
    <x v="1"/>
    <s v="Low End"/>
    <x v="3"/>
    <x v="81"/>
    <n v="570"/>
    <x v="5121"/>
    <n v="897145.30171165499"/>
    <n v="3032.818550999848"/>
    <n v="1728706.5740699132"/>
    <n v="1458.8794251899269"/>
    <n v="831561.27235825825"/>
    <x v="5121"/>
    <x v="4785"/>
    <m/>
  </r>
  <r>
    <x v="30"/>
    <x v="1"/>
    <s v="Low End"/>
    <x v="3"/>
    <x v="81"/>
    <n v="549"/>
    <x v="5122"/>
    <n v="740238.55301084288"/>
    <n v="2755.1219519998617"/>
    <n v="1512561.951647924"/>
    <n v="1406.7821468799293"/>
    <n v="772323.39863708115"/>
    <x v="5122"/>
    <x v="4786"/>
    <m/>
  </r>
  <r>
    <x v="30"/>
    <x v="2"/>
    <s v="Low End"/>
    <x v="3"/>
    <x v="154"/>
    <n v="425"/>
    <x v="5123"/>
    <n v="489286.02655797539"/>
    <n v="2512.6814159998739"/>
    <n v="1067889.6017999465"/>
    <n v="1361.4201770399318"/>
    <n v="578603.57524197106"/>
    <x v="5123"/>
    <x v="4787"/>
    <m/>
  </r>
  <r>
    <x v="30"/>
    <x v="2"/>
    <s v="Low End"/>
    <x v="3"/>
    <x v="81"/>
    <n v="411"/>
    <x v="5124"/>
    <n v="262479.58622311661"/>
    <n v="1900.5639929999029"/>
    <n v="781131.80112296005"/>
    <n v="1261.9275301699354"/>
    <n v="518652.21489984344"/>
    <x v="5124"/>
    <x v="4788"/>
    <m/>
  </r>
  <r>
    <x v="30"/>
    <x v="2"/>
    <s v="High End"/>
    <x v="2"/>
    <x v="123"/>
    <n v="985"/>
    <x v="5125"/>
    <n v="3579284.4319477682"/>
    <n v="5593.0513369997425"/>
    <n v="5509155.5669447463"/>
    <n v="1959.2600355299269"/>
    <n v="1929871.1349969781"/>
    <x v="5125"/>
    <x v="4789"/>
    <m/>
  </r>
  <r>
    <x v="30"/>
    <x v="2"/>
    <s v="High End"/>
    <x v="2"/>
    <x v="61"/>
    <n v="954"/>
    <x v="5126"/>
    <n v="3389638.67351407"/>
    <n v="5497.2541759997494"/>
    <n v="5244380.483903761"/>
    <n v="1944.1738054399275"/>
    <n v="1854741.810389691"/>
    <x v="5126"/>
    <x v="4790"/>
    <m/>
  </r>
  <r>
    <x v="30"/>
    <x v="2"/>
    <s v="High End"/>
    <x v="2"/>
    <x v="115"/>
    <n v="820"/>
    <x v="5127"/>
    <n v="2538670.7692498728"/>
    <n v="5006.1087499997748"/>
    <n v="4105009.1749998154"/>
    <n v="1910.1687874999297"/>
    <n v="1566338.4057499426"/>
    <x v="5127"/>
    <x v="4791"/>
    <m/>
  </r>
  <r>
    <x v="30"/>
    <x v="2"/>
    <s v="High End"/>
    <x v="2"/>
    <x v="96"/>
    <n v="792"/>
    <x v="5128"/>
    <n v="2433962.1775390771"/>
    <n v="4993.3019599997724"/>
    <n v="3954695.1523198197"/>
    <n v="1920.1173923999277"/>
    <n v="1520732.9747807425"/>
    <x v="5128"/>
    <x v="4792"/>
    <m/>
  </r>
  <r>
    <x v="30"/>
    <x v="2"/>
    <s v="High End"/>
    <x v="2"/>
    <x v="25"/>
    <n v="755"/>
    <x v="5129"/>
    <n v="2208277.0607958883"/>
    <n v="4834.8063199997814"/>
    <n v="3650278.7715998348"/>
    <n v="1909.9360407999293"/>
    <n v="1442001.7108039465"/>
    <x v="5129"/>
    <x v="4793"/>
    <m/>
  </r>
  <r>
    <x v="30"/>
    <x v="2"/>
    <s v="High End"/>
    <x v="2"/>
    <x v="115"/>
    <n v="781"/>
    <x v="5130"/>
    <n v="2088185.5430087354"/>
    <n v="4556.4072439997963"/>
    <n v="3558554.0575638409"/>
    <n v="1882.6741543599301"/>
    <n v="1470368.5145551055"/>
    <x v="5130"/>
    <x v="4794"/>
    <m/>
  </r>
  <r>
    <x v="30"/>
    <x v="2"/>
    <s v="High End"/>
    <x v="2"/>
    <x v="96"/>
    <n v="733"/>
    <x v="5131"/>
    <n v="1876019.3866848052"/>
    <n v="3943.9386299998009"/>
    <n v="2890907.0157898539"/>
    <n v="1384.5670246999302"/>
    <n v="1014887.6291050487"/>
    <x v="5131"/>
    <x v="4795"/>
    <m/>
  </r>
  <r>
    <x v="30"/>
    <x v="2"/>
    <s v="High End"/>
    <x v="2"/>
    <x v="114"/>
    <n v="681"/>
    <x v="5132"/>
    <n v="1628893.7752626375"/>
    <n v="3764.8043519998091"/>
    <n v="2563831.7637118702"/>
    <n v="1372.8898508799302"/>
    <n v="934937.98844923265"/>
    <x v="5132"/>
    <x v="4796"/>
    <m/>
  </r>
  <r>
    <x v="30"/>
    <x v="2"/>
    <s v="High End"/>
    <x v="2"/>
    <x v="81"/>
    <n v="538"/>
    <x v="5133"/>
    <n v="895362.51832113415"/>
    <n v="2996.5953809998468"/>
    <n v="1612168.3149779176"/>
    <n v="1332.352781889932"/>
    <n v="716805.79665678344"/>
    <x v="5133"/>
    <x v="4797"/>
    <m/>
  </r>
  <r>
    <x v="30"/>
    <x v="2"/>
    <s v="High End"/>
    <x v="2"/>
    <x v="115"/>
    <n v="486"/>
    <x v="5134"/>
    <n v="711379.31179136434"/>
    <n v="2761.5762899998617"/>
    <n v="1342126.0769399328"/>
    <n v="1297.8328500999351"/>
    <n v="630746.76514856843"/>
    <x v="5134"/>
    <x v="4798"/>
    <m/>
  </r>
  <r>
    <x v="30"/>
    <x v="2"/>
    <s v="High End"/>
    <x v="2"/>
    <x v="61"/>
    <n v="430"/>
    <x v="5135"/>
    <n v="442683.50418477756"/>
    <n v="2311.5508559998825"/>
    <n v="993966.86807994952"/>
    <n v="1282.0543346399347"/>
    <n v="551283.36389517202"/>
    <x v="5135"/>
    <x v="4799"/>
    <m/>
  </r>
  <r>
    <x v="30"/>
    <x v="2"/>
    <s v="High End"/>
    <x v="2"/>
    <x v="112"/>
    <n v="349"/>
    <x v="5136"/>
    <n v="261458.68587494682"/>
    <n v="2007.2409839998984"/>
    <n v="700527.10341596452"/>
    <n v="1258.0756949599363"/>
    <n v="439068.4175410177"/>
    <x v="5136"/>
    <x v="4800"/>
    <m/>
  </r>
  <r>
    <x v="30"/>
    <x v="2"/>
    <s v="Low End"/>
    <x v="0"/>
    <x v="1"/>
    <n v="905"/>
    <x v="5137"/>
    <n v="2530241.8257492189"/>
    <n v="4519.3329169997915"/>
    <n v="4089996.2898848113"/>
    <n v="1723.4855957299364"/>
    <n v="1559754.4641355923"/>
    <x v="5137"/>
    <x v="4801"/>
    <m/>
  </r>
  <r>
    <x v="30"/>
    <x v="2"/>
    <s v="Low End"/>
    <x v="0"/>
    <x v="116"/>
    <n v="894"/>
    <x v="5138"/>
    <n v="2452606.8101098738"/>
    <n v="4460.3114999997961"/>
    <n v="3987518.4809998176"/>
    <n v="1716.9034349999374"/>
    <n v="1534911.6708899438"/>
    <x v="5138"/>
    <x v="4802"/>
    <m/>
  </r>
  <r>
    <x v="30"/>
    <x v="2"/>
    <s v="Low End"/>
    <x v="0"/>
    <x v="71"/>
    <n v="864"/>
    <x v="5139"/>
    <n v="2337506.2666395591"/>
    <n v="4424.2357769997961"/>
    <n v="3822539.7113278238"/>
    <n v="1718.7887091299363"/>
    <n v="1485033.4446882647"/>
    <x v="5139"/>
    <x v="4803"/>
    <m/>
  </r>
  <r>
    <x v="30"/>
    <x v="2"/>
    <s v="Low End"/>
    <x v="0"/>
    <x v="121"/>
    <n v="846"/>
    <x v="5140"/>
    <n v="2245177.846914723"/>
    <n v="4371.640933999799"/>
    <n v="3698408.2301638299"/>
    <n v="1717.7664104599371"/>
    <n v="1453230.3832491068"/>
    <x v="5140"/>
    <x v="4804"/>
    <m/>
  </r>
  <r>
    <x v="30"/>
    <x v="2"/>
    <s v="Low End"/>
    <x v="0"/>
    <x v="126"/>
    <n v="710"/>
    <x v="5141"/>
    <n v="1628393.1458015167"/>
    <n v="3988.7392159998212"/>
    <n v="2832004.8433598732"/>
    <n v="1695.2277430399386"/>
    <n v="1203611.6975583564"/>
    <x v="5141"/>
    <x v="4805"/>
    <m/>
  </r>
  <r>
    <x v="30"/>
    <x v="2"/>
    <s v="Low End"/>
    <x v="0"/>
    <x v="118"/>
    <n v="623"/>
    <x v="5142"/>
    <n v="1300301.7875319533"/>
    <n v="3279.9197539998313"/>
    <n v="2043390.0067418949"/>
    <n v="1192.7579762599385"/>
    <n v="743088.21920994157"/>
    <x v="5142"/>
    <x v="4806"/>
    <m/>
  </r>
  <r>
    <x v="30"/>
    <x v="2"/>
    <s v="Low End"/>
    <x v="0"/>
    <x v="118"/>
    <n v="504"/>
    <x v="5143"/>
    <n v="897126.80597563391"/>
    <n v="2967.1002319998474"/>
    <n v="1495418.5169279231"/>
    <n v="1187.0867280799389"/>
    <n v="598291.71095228917"/>
    <x v="5143"/>
    <x v="4807"/>
    <m/>
  </r>
  <r>
    <x v="30"/>
    <x v="2"/>
    <s v="Low End"/>
    <x v="0"/>
    <x v="97"/>
    <n v="474"/>
    <x v="5144"/>
    <n v="584440.35062216967"/>
    <n v="2416.2351299998745"/>
    <n v="1145295.4516199406"/>
    <n v="1183.2386096999385"/>
    <n v="560855.1009977709"/>
    <x v="5144"/>
    <x v="4808"/>
    <m/>
  </r>
  <r>
    <x v="30"/>
    <x v="2"/>
    <s v="Low End"/>
    <x v="0"/>
    <x v="25"/>
    <n v="423"/>
    <x v="5145"/>
    <n v="467929.95957393566"/>
    <n v="2286.4138919998813"/>
    <n v="967153.07631594979"/>
    <n v="1180.1964934799389"/>
    <n v="499223.11674201413"/>
    <x v="5145"/>
    <x v="4809"/>
    <m/>
  </r>
  <r>
    <x v="30"/>
    <x v="2"/>
    <s v="High End"/>
    <x v="1"/>
    <x v="7"/>
    <n v="870"/>
    <x v="5146"/>
    <n v="2621096.1818746636"/>
    <n v="4793.8826839997773"/>
    <n v="4170677.9350798065"/>
    <n v="1781.128451959934"/>
    <n v="1549581.7532051429"/>
    <x v="5146"/>
    <x v="4810"/>
    <m/>
  </r>
  <r>
    <x v="30"/>
    <x v="2"/>
    <s v="High End"/>
    <x v="1"/>
    <x v="81"/>
    <n v="707"/>
    <x v="5147"/>
    <n v="1779829.7298086684"/>
    <n v="4266.781627999806"/>
    <n v="3016614.6109958626"/>
    <n v="1749.3421233199356"/>
    <n v="1236784.8811871943"/>
    <x v="5147"/>
    <x v="4811"/>
    <m/>
  </r>
  <r>
    <x v="30"/>
    <x v="2"/>
    <s v="High End"/>
    <x v="1"/>
    <x v="153"/>
    <n v="679"/>
    <x v="5148"/>
    <n v="1666065.3377508544"/>
    <n v="4195.346205999811"/>
    <n v="2848640.0738738715"/>
    <n v="1741.6417321399372"/>
    <n v="1182574.736123017"/>
    <x v="5148"/>
    <x v="4812"/>
    <m/>
  </r>
  <r>
    <x v="30"/>
    <x v="2"/>
    <s v="High End"/>
    <x v="1"/>
    <x v="53"/>
    <n v="644"/>
    <x v="5149"/>
    <n v="1515282.4326594416"/>
    <n v="3600.7381679998134"/>
    <n v="2318875.3801918798"/>
    <n v="1247.8151359199351"/>
    <n v="803592.94753243821"/>
    <x v="5149"/>
    <x v="3961"/>
    <m/>
  </r>
  <r>
    <x v="30"/>
    <x v="2"/>
    <s v="High End"/>
    <x v="1"/>
    <x v="152"/>
    <n v="614"/>
    <x v="5150"/>
    <n v="1223475.5190757769"/>
    <n v="3219.8765759998341"/>
    <n v="1977004.2176638981"/>
    <n v="1227.2454374399369"/>
    <n v="753528.69858812122"/>
    <x v="5150"/>
    <x v="4813"/>
    <m/>
  </r>
  <r>
    <x v="30"/>
    <x v="3"/>
    <s v="High End"/>
    <x v="1"/>
    <x v="75"/>
    <n v="601"/>
    <x v="5151"/>
    <n v="1185528.4494939379"/>
    <n v="3215.1873999998315"/>
    <n v="1932327.6273998988"/>
    <n v="1242.5943059999349"/>
    <n v="746799.17790596094"/>
    <x v="5151"/>
    <x v="4814"/>
    <m/>
  </r>
  <r>
    <x v="30"/>
    <x v="3"/>
    <s v="High End"/>
    <x v="1"/>
    <x v="102"/>
    <n v="478"/>
    <x v="5152"/>
    <n v="772017.5265361598"/>
    <n v="2833.1150899998529"/>
    <n v="1354229.0130199296"/>
    <n v="1218.0156620999369"/>
    <n v="582211.48648376984"/>
    <x v="5152"/>
    <x v="4815"/>
    <m/>
  </r>
  <r>
    <x v="30"/>
    <x v="3"/>
    <s v="High End"/>
    <x v="1"/>
    <x v="95"/>
    <n v="524"/>
    <x v="5153"/>
    <n v="765798.4983839601"/>
    <n v="2674.4435999998605"/>
    <n v="1401408.4463999269"/>
    <n v="1212.9960839999367"/>
    <n v="635609.9480159668"/>
    <x v="5153"/>
    <x v="4816"/>
    <m/>
  </r>
  <r>
    <x v="30"/>
    <x v="3"/>
    <s v="High End"/>
    <x v="1"/>
    <x v="17"/>
    <n v="460"/>
    <x v="5154"/>
    <n v="570253.42166237079"/>
    <n v="2424.6524239998757"/>
    <n v="1115340.1150399428"/>
    <n v="1184.9710725599393"/>
    <n v="545086.693377572"/>
    <x v="5154"/>
    <x v="4817"/>
    <m/>
  </r>
  <r>
    <x v="30"/>
    <x v="3"/>
    <s v="High End"/>
    <x v="1"/>
    <x v="146"/>
    <n v="435"/>
    <x v="5155"/>
    <n v="524725.70977377309"/>
    <n v="2389.9187079998774"/>
    <n v="1039614.6379799467"/>
    <n v="1183.6527085199391"/>
    <n v="514888.92820617359"/>
    <x v="5155"/>
    <x v="4818"/>
    <m/>
  </r>
  <r>
    <x v="30"/>
    <x v="3"/>
    <s v="High End"/>
    <x v="1"/>
    <x v="99"/>
    <n v="379"/>
    <x v="5156"/>
    <n v="391581.97489044984"/>
    <n v="2212.913702999886"/>
    <n v="838694.29343695682"/>
    <n v="1179.7158800699392"/>
    <n v="447112.31854650698"/>
    <x v="5156"/>
    <x v="4819"/>
    <m/>
  </r>
  <r>
    <x v="30"/>
    <x v="3"/>
    <s v="High End"/>
    <x v="1"/>
    <x v="135"/>
    <n v="354"/>
    <x v="5157"/>
    <n v="245056.11198766736"/>
    <n v="1856.1874319999044"/>
    <n v="657090.35092796618"/>
    <n v="1163.9385280799402"/>
    <n v="412034.23894029879"/>
    <x v="5157"/>
    <x v="4820"/>
    <m/>
  </r>
  <r>
    <x v="30"/>
    <x v="3"/>
    <s v="Low End"/>
    <x v="3"/>
    <x v="81"/>
    <n v="869"/>
    <x v="5158"/>
    <n v="1751294.0742138796"/>
    <n v="3509.6137229998189"/>
    <n v="3049854.3252868429"/>
    <n v="1494.3155938699228"/>
    <n v="1298560.2510729632"/>
    <x v="5158"/>
    <x v="4821"/>
    <m/>
  </r>
  <r>
    <x v="30"/>
    <x v="3"/>
    <s v="Low End"/>
    <x v="3"/>
    <x v="81"/>
    <n v="584"/>
    <x v="5159"/>
    <n v="893477.60843859403"/>
    <n v="2912.1154409998499"/>
    <n v="1700675.4175439123"/>
    <n v="1382.1880292899286"/>
    <n v="807197.80910531827"/>
    <x v="5159"/>
    <x v="4822"/>
    <m/>
  </r>
  <r>
    <x v="30"/>
    <x v="3"/>
    <s v="Low End"/>
    <x v="3"/>
    <x v="81"/>
    <n v="445"/>
    <x v="5160"/>
    <n v="578113.93692137022"/>
    <n v="2628.0094919998646"/>
    <n v="1169464.2239399399"/>
    <n v="1328.8770494799314"/>
    <n v="591350.28701856965"/>
    <x v="5160"/>
    <x v="4823"/>
    <m/>
  </r>
  <r>
    <x v="30"/>
    <x v="3"/>
    <s v="Low End"/>
    <x v="3"/>
    <x v="117"/>
    <n v="477"/>
    <x v="5161"/>
    <n v="573619.81751807989"/>
    <n v="2524.7488529998677"/>
    <n v="1204305.2028809369"/>
    <n v="1322.1915835699308"/>
    <n v="630685.38536285702"/>
    <x v="5161"/>
    <x v="4824"/>
    <m/>
  </r>
  <r>
    <x v="30"/>
    <x v="3"/>
    <s v="Low End"/>
    <x v="3"/>
    <x v="154"/>
    <n v="422"/>
    <x v="5162"/>
    <n v="463145.77080829616"/>
    <n v="2379.9413759998774"/>
    <n v="1004335.2606719483"/>
    <n v="1282.4395494399339"/>
    <n v="541189.48986365215"/>
    <x v="5162"/>
    <x v="4825"/>
    <m/>
  </r>
  <r>
    <x v="30"/>
    <x v="3"/>
    <s v="Low End"/>
    <x v="3"/>
    <x v="107"/>
    <n v="410"/>
    <x v="5163"/>
    <n v="293236.64733358496"/>
    <n v="1905.7430159999021"/>
    <n v="781354.63655995985"/>
    <n v="1190.5316810399388"/>
    <n v="488117.98922637489"/>
    <x v="5163"/>
    <x v="4826"/>
    <m/>
  </r>
  <r>
    <x v="30"/>
    <x v="3"/>
    <s v="Low End"/>
    <x v="3"/>
    <x v="130"/>
    <n v="373"/>
    <x v="5164"/>
    <n v="255380.35003938669"/>
    <n v="1883.9203799999018"/>
    <n v="702702.30173996335"/>
    <n v="1199.2545621999375"/>
    <n v="447321.9517005767"/>
    <x v="5164"/>
    <x v="4827"/>
    <m/>
  </r>
  <r>
    <x v="30"/>
    <x v="3"/>
    <s v="Low End"/>
    <x v="3"/>
    <x v="81"/>
    <n v="307"/>
    <x v="5165"/>
    <n v="175444.03339190077"/>
    <n v="1749.7534229999083"/>
    <n v="537174.30086097179"/>
    <n v="1178.2744868699383"/>
    <n v="361730.26746907103"/>
    <x v="5165"/>
    <x v="4828"/>
    <m/>
  </r>
  <r>
    <x v="30"/>
    <x v="3"/>
    <s v="High End"/>
    <x v="2"/>
    <x v="156"/>
    <n v="854"/>
    <x v="5166"/>
    <n v="2753408.5447741584"/>
    <n v="5070.3381949997647"/>
    <n v="4330068.8185297986"/>
    <n v="1846.2064095499304"/>
    <n v="1576660.2737556403"/>
    <x v="5166"/>
    <x v="4829"/>
    <m/>
  </r>
  <r>
    <x v="30"/>
    <x v="3"/>
    <s v="High End"/>
    <x v="2"/>
    <x v="96"/>
    <n v="790"/>
    <x v="5167"/>
    <n v="2419417.8293758743"/>
    <n v="4904.0902399997713"/>
    <n v="3874231.2895998191"/>
    <n v="1841.5360255999303"/>
    <n v="1454813.4602239449"/>
    <x v="5167"/>
    <x v="4830"/>
    <m/>
  </r>
  <r>
    <x v="30"/>
    <x v="3"/>
    <s v="High End"/>
    <x v="2"/>
    <x v="46"/>
    <n v="757"/>
    <x v="5168"/>
    <n v="2234724.3511890033"/>
    <n v="4792.1567359997762"/>
    <n v="3627662.6491518305"/>
    <n v="1840.0770118399305"/>
    <n v="1392938.2979628271"/>
    <x v="5168"/>
    <x v="4831"/>
    <m/>
  </r>
  <r>
    <x v="30"/>
    <x v="3"/>
    <s v="High End"/>
    <x v="2"/>
    <x v="96"/>
    <n v="731"/>
    <x v="5169"/>
    <n v="1854502.5804194037"/>
    <n v="4342.0299499998009"/>
    <n v="3174023.8934498546"/>
    <n v="1805.0907154999327"/>
    <n v="1319521.3130304508"/>
    <x v="5169"/>
    <x v="4832"/>
    <m/>
  </r>
  <r>
    <x v="30"/>
    <x v="3"/>
    <s v="High End"/>
    <x v="2"/>
    <x v="81"/>
    <n v="535"/>
    <x v="5170"/>
    <n v="866883.22466530441"/>
    <n v="2870.7643709998497"/>
    <n v="1535858.9384849195"/>
    <n v="1250.4218949899348"/>
    <n v="668975.71381961508"/>
    <x v="5170"/>
    <x v="4833"/>
    <m/>
  </r>
  <r>
    <x v="30"/>
    <x v="4"/>
    <s v="High End"/>
    <x v="2"/>
    <x v="66"/>
    <n v="518"/>
    <x v="5171"/>
    <n v="798887.21663641836"/>
    <n v="2781.6150869998551"/>
    <n v="1440876.6150659248"/>
    <n v="1239.3617730299354"/>
    <n v="641989.39842950646"/>
    <x v="5171"/>
    <x v="4834"/>
    <m/>
  </r>
  <r>
    <x v="30"/>
    <x v="4"/>
    <s v="High End"/>
    <x v="2"/>
    <x v="10"/>
    <n v="483"/>
    <x v="5172"/>
    <n v="697751.16541826387"/>
    <n v="2670.6167099998615"/>
    <n v="1289907.8709299332"/>
    <n v="1225.9973198999364"/>
    <n v="592156.70551166928"/>
    <x v="5172"/>
    <x v="4835"/>
    <m/>
  </r>
  <r>
    <x v="30"/>
    <x v="4"/>
    <s v="High End"/>
    <x v="2"/>
    <x v="61"/>
    <n v="444"/>
    <x v="5173"/>
    <n v="431445.19721901749"/>
    <n v="2171.3370359998871"/>
    <n v="964073.64398394991"/>
    <n v="1199.6136188399378"/>
    <n v="532628.44676493248"/>
    <x v="5173"/>
    <x v="4836"/>
    <m/>
  </r>
  <r>
    <x v="30"/>
    <x v="4"/>
    <s v="High End"/>
    <x v="2"/>
    <x v="123"/>
    <n v="402"/>
    <x v="5174"/>
    <n v="350232.54887590167"/>
    <n v="2065.8575159998918"/>
    <n v="830474.72143195651"/>
    <n v="1194.6322700399373"/>
    <n v="480242.17255605484"/>
    <x v="5174"/>
    <x v="4837"/>
    <m/>
  </r>
  <r>
    <x v="30"/>
    <x v="4"/>
    <s v="High End"/>
    <x v="2"/>
    <x v="123"/>
    <n v="982"/>
    <x v="5175"/>
    <n v="2043091.5340138939"/>
    <n v="5017.6287269997392"/>
    <n v="4927311.4099137438"/>
    <n v="2937.0874499998472"/>
    <n v="2884219.8758998499"/>
    <x v="5175"/>
    <x v="693"/>
    <m/>
  </r>
  <r>
    <x v="30"/>
    <x v="4"/>
    <s v="High End"/>
    <x v="2"/>
    <x v="61"/>
    <n v="968"/>
    <x v="5176"/>
    <n v="1963961.353727899"/>
    <n v="4922.0052959997465"/>
    <n v="4764501.1265277546"/>
    <n v="2893.1195999998508"/>
    <n v="2800539.7727998556"/>
    <x v="5176"/>
    <x v="3985"/>
    <m/>
  </r>
  <r>
    <x v="30"/>
    <x v="4"/>
    <s v="Low End"/>
    <x v="0"/>
    <x v="121"/>
    <n v="844"/>
    <x v="5177"/>
    <n v="2289802.6707404382"/>
    <n v="4457.9499539997896"/>
    <n v="3762509.7611758225"/>
    <n v="1744.9136142599341"/>
    <n v="1472707.0904353843"/>
    <x v="5177"/>
    <x v="4838"/>
    <m/>
  </r>
  <r>
    <x v="30"/>
    <x v="4"/>
    <s v="Low End"/>
    <x v="0"/>
    <x v="127"/>
    <n v="697"/>
    <x v="5178"/>
    <n v="1646409.7797325519"/>
    <n v="3608.3879519998063"/>
    <n v="2515046.4025438651"/>
    <n v="1246.2505348799327"/>
    <n v="868636.62281131325"/>
    <x v="5178"/>
    <x v="4839"/>
    <m/>
  </r>
  <r>
    <x v="30"/>
    <x v="4"/>
    <s v="Low End"/>
    <x v="0"/>
    <x v="155"/>
    <n v="581"/>
    <x v="5179"/>
    <n v="856425.77866645437"/>
    <n v="3011.4151499998397"/>
    <n v="1749632.2021499069"/>
    <n v="1537.3604534999183"/>
    <n v="893206.42348345253"/>
    <x v="5179"/>
    <x v="4840"/>
    <m/>
  </r>
  <r>
    <x v="30"/>
    <x v="4"/>
    <s v="Low End"/>
    <x v="0"/>
    <x v="118"/>
    <n v="500"/>
    <x v="5180"/>
    <n v="665518.1426199649"/>
    <n v="2783.9264039998529"/>
    <n v="1391963.2019999265"/>
    <n v="1452.8901187599231"/>
    <n v="726445.05937996157"/>
    <x v="5180"/>
    <x v="4841"/>
    <m/>
  </r>
  <r>
    <x v="30"/>
    <x v="4"/>
    <s v="Low End"/>
    <x v="0"/>
    <x v="49"/>
    <n v="498"/>
    <x v="5181"/>
    <n v="577480.58255324897"/>
    <n v="2529.6166559998646"/>
    <n v="1259749.0946879326"/>
    <n v="1370.0170926399269"/>
    <n v="682268.51213468367"/>
    <x v="5181"/>
    <x v="3989"/>
    <m/>
  </r>
  <r>
    <x v="30"/>
    <x v="4"/>
    <s v="Low End"/>
    <x v="0"/>
    <x v="97"/>
    <n v="372"/>
    <x v="5182"/>
    <n v="357832.20739198098"/>
    <n v="2216.8855999998823"/>
    <n v="824681.44319995621"/>
    <n v="1254.9710639999334"/>
    <n v="466849.23580797523"/>
    <x v="5182"/>
    <x v="4842"/>
    <m/>
  </r>
  <r>
    <x v="30"/>
    <x v="4"/>
    <s v="Low End"/>
    <x v="0"/>
    <x v="25"/>
    <n v="421"/>
    <x v="5183"/>
    <n v="368973.83352380031"/>
    <n v="2084.3922819998888"/>
    <n v="877529.15072195325"/>
    <n v="1207.9698745799355"/>
    <n v="508555.31719815294"/>
    <x v="5183"/>
    <x v="4843"/>
    <m/>
  </r>
  <r>
    <x v="30"/>
    <x v="4"/>
    <s v="Low End"/>
    <x v="0"/>
    <x v="25"/>
    <n v="359"/>
    <x v="5184"/>
    <n v="216917.72368979847"/>
    <n v="1662.1065889999115"/>
    <n v="596696.26545096829"/>
    <n v="1057.8789464099436"/>
    <n v="379778.54176116979"/>
    <x v="5184"/>
    <x v="4844"/>
    <m/>
  </r>
  <r>
    <x v="30"/>
    <x v="4"/>
    <s v="Low End"/>
    <x v="0"/>
    <x v="124"/>
    <n v="339"/>
    <x v="5185"/>
    <n v="188719.04817214995"/>
    <n v="1589.9250239999151"/>
    <n v="538984.58313597122"/>
    <n v="1033.2316665599446"/>
    <n v="350265.53496382129"/>
    <x v="5185"/>
    <x v="4845"/>
    <m/>
  </r>
  <r>
    <x v="30"/>
    <x v="4"/>
    <s v="High End"/>
    <x v="1"/>
    <x v="98"/>
    <n v="872"/>
    <x v="5186"/>
    <n v="2680428.1934086587"/>
    <n v="4874.4815899997693"/>
    <n v="4250547.9464797992"/>
    <n v="1800.5960470999312"/>
    <n v="1570119.7530711405"/>
    <x v="5186"/>
    <x v="4846"/>
    <m/>
  </r>
  <r>
    <x v="30"/>
    <x v="4"/>
    <s v="High End"/>
    <x v="1"/>
    <x v="7"/>
    <n v="867"/>
    <x v="5187"/>
    <n v="2670314.8747653379"/>
    <n v="4889.6495239997676"/>
    <n v="4239326.1373077985"/>
    <n v="1809.7015715599314"/>
    <n v="1569011.2625424606"/>
    <x v="5187"/>
    <x v="4847"/>
    <m/>
  </r>
  <r>
    <x v="30"/>
    <x v="4"/>
    <s v="High End"/>
    <x v="1"/>
    <x v="110"/>
    <n v="757"/>
    <x v="5188"/>
    <n v="2061135.0110350512"/>
    <n v="4509.2413479997886"/>
    <n v="3413495.7004358401"/>
    <n v="1786.4738301199322"/>
    <n v="1352360.6894007889"/>
    <x v="5188"/>
    <x v="4848"/>
    <m/>
  </r>
  <r>
    <x v="30"/>
    <x v="4"/>
    <s v="High End"/>
    <x v="1"/>
    <x v="119"/>
    <n v="750"/>
    <x v="5189"/>
    <n v="2016333.5647348932"/>
    <n v="4473.4235579997894"/>
    <n v="3355067.6684998423"/>
    <n v="1784.9788050199318"/>
    <n v="1338734.1037649491"/>
    <x v="5189"/>
    <x v="4849"/>
    <m/>
  </r>
  <r>
    <x v="30"/>
    <x v="4"/>
    <s v="High End"/>
    <x v="1"/>
    <x v="5"/>
    <n v="483"/>
    <x v="5190"/>
    <n v="495352.4778392135"/>
    <n v="2383.6331879998725"/>
    <n v="1151294.8298039385"/>
    <n v="1358.0586997199273"/>
    <n v="655942.35196472495"/>
    <x v="5190"/>
    <x v="3201"/>
    <m/>
  </r>
  <r>
    <x v="30"/>
    <x v="4"/>
    <s v="High End"/>
    <x v="1"/>
    <x v="6"/>
    <n v="470"/>
    <x v="5191"/>
    <n v="466633.79030837497"/>
    <n v="2328.8308119998756"/>
    <n v="1094550.4816399415"/>
    <n v="1335.9929602799289"/>
    <n v="627916.69133156654"/>
    <x v="5191"/>
    <x v="4850"/>
    <m/>
  </r>
  <r>
    <x v="30"/>
    <x v="4"/>
    <s v="High End"/>
    <x v="1"/>
    <x v="19"/>
    <n v="459"/>
    <x v="5192"/>
    <n v="439051.74830691674"/>
    <n v="2261.8430859998803"/>
    <n v="1038185.9764739451"/>
    <n v="1305.3033293399308"/>
    <n v="599134.2281670284"/>
    <x v="5192"/>
    <x v="1599"/>
    <m/>
  </r>
  <r>
    <x v="30"/>
    <x v="4"/>
    <s v="High End"/>
    <x v="1"/>
    <x v="99"/>
    <n v="377"/>
    <x v="5193"/>
    <n v="304948.39258336392"/>
    <n v="2011.8905739998938"/>
    <n v="758482.74639796"/>
    <n v="1203.0088960599364"/>
    <n v="453534.35381459608"/>
    <x v="5193"/>
    <x v="4851"/>
    <m/>
  </r>
  <r>
    <x v="30"/>
    <x v="4"/>
    <s v="High End"/>
    <x v="1"/>
    <x v="135"/>
    <n v="351"/>
    <x v="5194"/>
    <n v="207446.40775870907"/>
    <n v="1646.821311999913"/>
    <n v="578034.28051196947"/>
    <n v="1055.805905279944"/>
    <n v="370587.87275326042"/>
    <x v="5194"/>
    <x v="4852"/>
    <m/>
  </r>
  <r>
    <x v="30"/>
    <x v="4"/>
    <s v="High End"/>
    <x v="1"/>
    <x v="113"/>
    <n v="347"/>
    <x v="5195"/>
    <n v="198875.02484770949"/>
    <n v="1616.9853959999145"/>
    <n v="561093.93241197034"/>
    <n v="1043.8585232399448"/>
    <n v="362218.90756426088"/>
    <x v="5195"/>
    <x v="4853"/>
    <m/>
  </r>
  <r>
    <x v="30"/>
    <x v="4"/>
    <s v="Low End"/>
    <x v="3"/>
    <x v="117"/>
    <n v="917"/>
    <x v="5196"/>
    <n v="1993090.2681482441"/>
    <n v="3733.1026049998013"/>
    <n v="3423255.0887848176"/>
    <n v="1559.6126724499168"/>
    <n v="1430164.8206365735"/>
    <x v="5196"/>
    <x v="4854"/>
    <m/>
  </r>
  <r>
    <x v="30"/>
    <x v="4"/>
    <s v="Low End"/>
    <x v="3"/>
    <x v="24"/>
    <n v="886"/>
    <x v="5197"/>
    <n v="1882385.7828363795"/>
    <n v="3679.1981279998035"/>
    <n v="3259769.5414078259"/>
    <n v="1554.6092083199169"/>
    <n v="1377383.7585714464"/>
    <x v="5197"/>
    <x v="1539"/>
    <m/>
  </r>
  <r>
    <x v="30"/>
    <x v="4"/>
    <s v="Low End"/>
    <x v="3"/>
    <x v="81"/>
    <n v="866"/>
    <x v="5198"/>
    <n v="1784242.3760656659"/>
    <n v="3588.0292559998102"/>
    <n v="3107233.3356958358"/>
    <n v="1527.7031866399188"/>
    <n v="1322990.9596301699"/>
    <x v="5198"/>
    <x v="4855"/>
    <m/>
  </r>
  <r>
    <x v="30"/>
    <x v="4"/>
    <s v="Low End"/>
    <x v="3"/>
    <x v="81"/>
    <n v="580"/>
    <x v="5199"/>
    <n v="798143.07232615782"/>
    <n v="2726.0004689998564"/>
    <n v="1581080.2720199167"/>
    <n v="1349.8917236099292"/>
    <n v="782937.19969375886"/>
    <x v="5199"/>
    <x v="4856"/>
    <m/>
  </r>
  <r>
    <x v="30"/>
    <x v="4"/>
    <s v="Low End"/>
    <x v="3"/>
    <x v="43"/>
    <n v="498"/>
    <x v="5200"/>
    <n v="620344.34847500746"/>
    <n v="2539.6780079998666"/>
    <n v="1264759.6479839336"/>
    <n v="1294.006625519932"/>
    <n v="644415.29950892611"/>
    <x v="5200"/>
    <x v="4857"/>
    <m/>
  </r>
  <r>
    <x v="30"/>
    <x v="4"/>
    <s v="Low End"/>
    <x v="3"/>
    <x v="154"/>
    <n v="419"/>
    <x v="5201"/>
    <n v="414275.75408349809"/>
    <n v="2181.8959679998848"/>
    <n v="914214.41059195169"/>
    <n v="1193.1710179199372"/>
    <n v="499938.6565084536"/>
    <x v="5201"/>
    <x v="4858"/>
    <m/>
  </r>
  <r>
    <x v="30"/>
    <x v="4"/>
    <s v="Low End"/>
    <x v="3"/>
    <x v="81"/>
    <n v="305"/>
    <x v="5202"/>
    <n v="157845.73482614153"/>
    <n v="1533.1993529999177"/>
    <n v="467625.80266497488"/>
    <n v="1015.6723535699455"/>
    <n v="309780.06783883332"/>
    <x v="5202"/>
    <x v="735"/>
    <m/>
  </r>
  <r>
    <x v="30"/>
    <x v="4"/>
    <s v="High End"/>
    <x v="2"/>
    <x v="76"/>
    <n v="916"/>
    <x v="5203"/>
    <n v="3209744.9642688688"/>
    <n v="5404.0032739997387"/>
    <n v="4950066.9989837604"/>
    <n v="1899.9148850599254"/>
    <n v="1740322.0347148916"/>
    <x v="5203"/>
    <x v="4859"/>
    <m/>
  </r>
  <r>
    <x v="30"/>
    <x v="4"/>
    <s v="High End"/>
    <x v="2"/>
    <x v="115"/>
    <n v="814"/>
    <x v="5204"/>
    <n v="2569612.0689688646"/>
    <n v="5019.4878499997621"/>
    <n v="4085863.1098998063"/>
    <n v="1862.7162664999287"/>
    <n v="1516251.0409309417"/>
    <x v="5204"/>
    <x v="4860"/>
    <m/>
  </r>
  <r>
    <x v="30"/>
    <x v="4"/>
    <s v="High End"/>
    <x v="2"/>
    <x v="96"/>
    <n v="804"/>
    <x v="5205"/>
    <n v="2517203.891404666"/>
    <n v="5002.3035199997603"/>
    <n v="4021852.0300798072"/>
    <n v="1871.4529087999267"/>
    <n v="1504648.1386751411"/>
    <x v="5205"/>
    <x v="4861"/>
    <m/>
  </r>
  <r>
    <x v="30"/>
    <x v="4"/>
    <s v="High End"/>
    <x v="2"/>
    <x v="25"/>
    <n v="749"/>
    <x v="5206"/>
    <n v="2228813.9108926812"/>
    <n v="4836.4851199997702"/>
    <n v="3622527.3548798277"/>
    <n v="1860.7656127999285"/>
    <n v="1393713.4439871465"/>
    <x v="5206"/>
    <x v="4862"/>
    <m/>
  </r>
  <r>
    <x v="30"/>
    <x v="4"/>
    <s v="High End"/>
    <x v="2"/>
    <x v="60"/>
    <n v="683"/>
    <x v="5207"/>
    <n v="1883897.1379738706"/>
    <n v="4592.9841889997851"/>
    <n v="3137008.2010868532"/>
    <n v="1834.7160514099305"/>
    <n v="1253111.0631129825"/>
    <x v="5207"/>
    <x v="4863"/>
    <m/>
  </r>
  <r>
    <x v="30"/>
    <x v="4"/>
    <s v="High End"/>
    <x v="2"/>
    <x v="104"/>
    <n v="692"/>
    <x v="5208"/>
    <n v="1736691.1192422267"/>
    <n v="3845.7231659997942"/>
    <n v="2661240.4308718578"/>
    <n v="1336.0539185399289"/>
    <n v="924549.31162963109"/>
    <x v="5208"/>
    <x v="4864"/>
    <m/>
  </r>
  <r>
    <x v="30"/>
    <x v="4"/>
    <s v="High End"/>
    <x v="2"/>
    <x v="120"/>
    <n v="545"/>
    <x v="5209"/>
    <n v="634193.04577781656"/>
    <n v="2674.9669829998593"/>
    <n v="1457857.0057349233"/>
    <n v="1511.3100182699206"/>
    <n v="823663.95995710674"/>
    <x v="5209"/>
    <x v="1612"/>
    <m/>
  </r>
  <r>
    <x v="30"/>
    <x v="4"/>
    <s v="High End"/>
    <x v="2"/>
    <x v="10"/>
    <n v="481"/>
    <x v="5210"/>
    <n v="505244.4781749032"/>
    <n v="2478.7971629998683"/>
    <n v="1192301.4354029368"/>
    <n v="1428.3928424699241"/>
    <n v="687056.95722803357"/>
    <x v="5210"/>
    <x v="1613"/>
    <m/>
  </r>
  <r>
    <x v="30"/>
    <x v="4"/>
    <s v="High End"/>
    <x v="2"/>
    <x v="123"/>
    <n v="979"/>
    <x v="5211"/>
    <n v="2082288.6189928891"/>
    <n v="5129.5636169997269"/>
    <n v="5021842.7810427323"/>
    <n v="3002.6089499998402"/>
    <n v="2939554.162049843"/>
    <x v="5211"/>
    <x v="693"/>
    <m/>
  </r>
  <r>
    <x v="30"/>
    <x v="5"/>
    <s v="High End"/>
    <x v="2"/>
    <x v="61"/>
    <n v="341"/>
    <x v="5212"/>
    <n v="259428.46996834618"/>
    <n v="1965.6787159998951"/>
    <n v="670296.44215596421"/>
    <n v="1204.8914140399356"/>
    <n v="410867.97218761803"/>
    <x v="5212"/>
    <x v="4865"/>
    <m/>
  </r>
  <r>
    <x v="30"/>
    <x v="5"/>
    <s v="High End"/>
    <x v="2"/>
    <x v="112"/>
    <n v="343"/>
    <x v="5213"/>
    <n v="200512.90567810932"/>
    <n v="1649.3681639999122"/>
    <n v="565733.28025196993"/>
    <n v="1064.7824331599434"/>
    <n v="365220.37457386061"/>
    <x v="5213"/>
    <x v="4866"/>
    <m/>
  </r>
  <r>
    <x v="30"/>
    <x v="5"/>
    <s v="Low End"/>
    <x v="0"/>
    <x v="116"/>
    <n v="889"/>
    <x v="5214"/>
    <n v="1800259.3360247025"/>
    <n v="3879.8407199997901"/>
    <n v="3449178.4000798133"/>
    <n v="1854.8020967998996"/>
    <n v="1648919.0640551108"/>
    <x v="5214"/>
    <x v="4867"/>
    <m/>
  </r>
  <r>
    <x v="30"/>
    <x v="5"/>
    <s v="Low End"/>
    <x v="0"/>
    <x v="39"/>
    <n v="838"/>
    <x v="5215"/>
    <n v="1634075.1557552509"/>
    <n v="3763.4392029997957"/>
    <n v="3153762.0521138287"/>
    <n v="1813.4688500699019"/>
    <n v="1519686.8963585778"/>
    <x v="5215"/>
    <x v="4868"/>
    <m/>
  </r>
  <r>
    <x v="30"/>
    <x v="5"/>
    <s v="Low End"/>
    <x v="0"/>
    <x v="127"/>
    <n v="711"/>
    <x v="5216"/>
    <n v="1227866.8722565726"/>
    <n v="3425.2775039998123"/>
    <n v="2435372.3053438663"/>
    <n v="1698.3198777599071"/>
    <n v="1207505.4330872938"/>
    <x v="5216"/>
    <x v="4869"/>
    <m/>
  </r>
  <r>
    <x v="30"/>
    <x v="5"/>
    <s v="Low End"/>
    <x v="0"/>
    <x v="155"/>
    <n v="578"/>
    <x v="5217"/>
    <n v="870083.52610445267"/>
    <n v="3075.3187749998328"/>
    <n v="1777534.2519499033"/>
    <n v="1569.9839547499148"/>
    <n v="907450.72584545065"/>
    <x v="5217"/>
    <x v="4840"/>
    <m/>
  </r>
  <r>
    <x v="30"/>
    <x v="5"/>
    <s v="Low End"/>
    <x v="0"/>
    <x v="39"/>
    <n v="485"/>
    <x v="5218"/>
    <n v="647456.0750283649"/>
    <n v="2809.7012239998476"/>
    <n v="1362705.0936399261"/>
    <n v="1474.74024455992"/>
    <n v="715249.01861156116"/>
    <x v="5218"/>
    <x v="1560"/>
    <m/>
  </r>
  <r>
    <x v="30"/>
    <x v="5"/>
    <s v="Low End"/>
    <x v="0"/>
    <x v="97"/>
    <n v="386"/>
    <x v="5219"/>
    <n v="379389.2416379794"/>
    <n v="2265.1892999998768"/>
    <n v="874363.06979995244"/>
    <n v="1282.3156169999302"/>
    <n v="494973.82816197304"/>
    <x v="5219"/>
    <x v="4842"/>
    <m/>
  </r>
  <r>
    <x v="30"/>
    <x v="5"/>
    <s v="Low End"/>
    <x v="0"/>
    <x v="25"/>
    <n v="435"/>
    <x v="5220"/>
    <n v="389548.75891917874"/>
    <n v="2129.7986719998839"/>
    <n v="926462.42231994949"/>
    <n v="1234.2842836799327"/>
    <n v="536913.66340077075"/>
    <x v="5220"/>
    <x v="4843"/>
    <m/>
  </r>
  <r>
    <x v="30"/>
    <x v="5"/>
    <s v="Low End"/>
    <x v="0"/>
    <x v="25"/>
    <n v="373"/>
    <x v="5221"/>
    <n v="230285.95723315747"/>
    <n v="1698.3097589999077"/>
    <n v="633469.54010696558"/>
    <n v="1080.9211337099414"/>
    <n v="403183.5828738081"/>
    <x v="5221"/>
    <x v="4870"/>
    <m/>
  </r>
  <r>
    <x v="30"/>
    <x v="5"/>
    <s v="Low End"/>
    <x v="0"/>
    <x v="124"/>
    <n v="337"/>
    <x v="5222"/>
    <n v="191683.11234686954"/>
    <n v="1624.4807039999114"/>
    <n v="547449.99724797008"/>
    <n v="1055.6880857599424"/>
    <n v="355766.88490110054"/>
    <x v="5222"/>
    <x v="4871"/>
    <m/>
  </r>
  <r>
    <x v="30"/>
    <x v="5"/>
    <s v="High End"/>
    <x v="1"/>
    <x v="20"/>
    <n v="918"/>
    <x v="5223"/>
    <n v="2030093.1339504088"/>
    <n v="4384.2800939997605"/>
    <n v="4024769.1262917803"/>
    <n v="2172.8496648598816"/>
    <n v="1994675.9923413715"/>
    <x v="5223"/>
    <x v="4872"/>
    <m/>
  </r>
  <r>
    <x v="30"/>
    <x v="5"/>
    <s v="High End"/>
    <x v="1"/>
    <x v="78"/>
    <n v="858"/>
    <x v="5224"/>
    <n v="1795782.3432119028"/>
    <n v="4179.3593999997747"/>
    <n v="3585890.3651998066"/>
    <n v="2086.372985999888"/>
    <n v="1790108.0219879039"/>
    <x v="5224"/>
    <x v="4873"/>
    <m/>
  </r>
  <r>
    <x v="30"/>
    <x v="5"/>
    <s v="High End"/>
    <x v="1"/>
    <x v="73"/>
    <n v="808"/>
    <x v="5225"/>
    <n v="1603734.6934491936"/>
    <n v="3996.9734359997847"/>
    <n v="3229554.536287826"/>
    <n v="2012.1532708398915"/>
    <n v="1625819.8428386324"/>
    <x v="5225"/>
    <x v="4874"/>
    <m/>
  </r>
  <r>
    <x v="30"/>
    <x v="5"/>
    <s v="High End"/>
    <x v="1"/>
    <x v="119"/>
    <n v="747"/>
    <x v="5226"/>
    <n v="1395863.5203481645"/>
    <n v="3803.4034319997941"/>
    <n v="2841142.363703846"/>
    <n v="1934.7775680798952"/>
    <n v="1445278.8433556815"/>
    <x v="5226"/>
    <x v="4875"/>
    <m/>
  </r>
  <r>
    <x v="30"/>
    <x v="5"/>
    <s v="High End"/>
    <x v="1"/>
    <x v="81"/>
    <n v="702"/>
    <x v="5227"/>
    <n v="1260617.308086172"/>
    <n v="3680.1785519998011"/>
    <n v="2583485.3435038603"/>
    <n v="1884.4274008798982"/>
    <n v="1322868.0354176883"/>
    <x v="5227"/>
    <x v="4876"/>
    <m/>
  </r>
  <r>
    <x v="30"/>
    <x v="5"/>
    <s v="High End"/>
    <x v="1"/>
    <x v="11"/>
    <n v="513"/>
    <x v="5228"/>
    <n v="650927.24568680453"/>
    <n v="2803.4478279998475"/>
    <n v="1438168.7357639219"/>
    <n v="1534.5838013199166"/>
    <n v="787241.49007711734"/>
    <x v="5228"/>
    <x v="4877"/>
    <m/>
  </r>
  <r>
    <x v="30"/>
    <x v="5"/>
    <s v="High End"/>
    <x v="1"/>
    <x v="111"/>
    <n v="520"/>
    <x v="5229"/>
    <n v="577820.13271836832"/>
    <n v="2539.2863319998614"/>
    <n v="1320428.892639928"/>
    <n v="1428.0937690799224"/>
    <n v="742608.75992155971"/>
    <x v="5229"/>
    <x v="4878"/>
    <m/>
  </r>
  <r>
    <x v="30"/>
    <x v="5"/>
    <s v="High End"/>
    <x v="1"/>
    <x v="7"/>
    <n v="470"/>
    <x v="5230"/>
    <n v="477786.09854637395"/>
    <n v="2379.5221519998704"/>
    <n v="1118375.4114399392"/>
    <n v="1362.9559848799258"/>
    <n v="640589.31289356528"/>
    <x v="5230"/>
    <x v="4879"/>
    <m/>
  </r>
  <r>
    <x v="30"/>
    <x v="5"/>
    <s v="High End"/>
    <x v="1"/>
    <x v="99"/>
    <n v="373"/>
    <x v="5231"/>
    <n v="308337.02169730334"/>
    <n v="2056.061963999889"/>
    <n v="766911.11257195857"/>
    <n v="1229.4211551599337"/>
    <n v="458574.09087465523"/>
    <x v="5231"/>
    <x v="4880"/>
    <m/>
  </r>
  <r>
    <x v="30"/>
    <x v="5"/>
    <s v="High End"/>
    <x v="1"/>
    <x v="135"/>
    <n v="349"/>
    <x v="5232"/>
    <n v="210791.89908246859"/>
    <n v="1682.9691919999091"/>
    <n v="587356.2480079683"/>
    <n v="1078.9809424799419"/>
    <n v="376564.34892549971"/>
    <x v="5232"/>
    <x v="4881"/>
    <m/>
  </r>
  <r>
    <x v="30"/>
    <x v="5"/>
    <s v="High End"/>
    <x v="1"/>
    <x v="113"/>
    <n v="344"/>
    <x v="5233"/>
    <n v="201482.2291686291"/>
    <n v="1652.4701759999107"/>
    <n v="568449.74054396932"/>
    <n v="1066.7660214399425"/>
    <n v="366967.51137534023"/>
    <x v="5233"/>
    <x v="4882"/>
    <m/>
  </r>
  <r>
    <x v="30"/>
    <x v="5"/>
    <s v="Low End"/>
    <x v="3"/>
    <x v="81"/>
    <n v="863"/>
    <x v="5234"/>
    <n v="1596264.1003890338"/>
    <n v="3408.2423039998162"/>
    <n v="2941313.1083518416"/>
    <n v="1558.5735897599161"/>
    <n v="1345049.0079628078"/>
    <x v="5234"/>
    <x v="4883"/>
    <m/>
  </r>
  <r>
    <x v="30"/>
    <x v="5"/>
    <s v="Low End"/>
    <x v="3"/>
    <x v="43"/>
    <n v="496"/>
    <x v="5235"/>
    <n v="631262.76802060613"/>
    <n v="2594.7986889998606"/>
    <n v="1287020.1497439309"/>
    <n v="1322.0914954099289"/>
    <n v="655757.38172332477"/>
    <x v="5235"/>
    <x v="4857"/>
    <m/>
  </r>
  <r>
    <x v="30"/>
    <x v="5"/>
    <s v="Low End"/>
    <x v="3"/>
    <x v="81"/>
    <n v="440"/>
    <x v="5236"/>
    <n v="525757.88361357176"/>
    <n v="2488.7618739998657"/>
    <n v="1095055.2245599409"/>
    <n v="1293.85759305993"/>
    <n v="569297.34094636911"/>
    <x v="5236"/>
    <x v="3971"/>
    <m/>
  </r>
  <r>
    <x v="30"/>
    <x v="5"/>
    <s v="Low End"/>
    <x v="3"/>
    <x v="154"/>
    <n v="417"/>
    <x v="5237"/>
    <n v="421352.47406253719"/>
    <n v="2229.8109279998798"/>
    <n v="929831.15697594988"/>
    <n v="1219.3733403199344"/>
    <n v="508478.68291341269"/>
    <x v="5237"/>
    <x v="4858"/>
    <m/>
  </r>
  <r>
    <x v="30"/>
    <x v="5"/>
    <s v="High End"/>
    <x v="2"/>
    <x v="123"/>
    <n v="977"/>
    <x v="5238"/>
    <n v="2392098.0454848097"/>
    <n v="4986.2861619997284"/>
    <n v="4871601.5802737344"/>
    <n v="2537.8746517798618"/>
    <n v="2479503.5347889247"/>
    <x v="5238"/>
    <x v="4884"/>
    <m/>
  </r>
  <r>
    <x v="30"/>
    <x v="5"/>
    <s v="High End"/>
    <x v="2"/>
    <x v="61"/>
    <n v="962"/>
    <x v="5239"/>
    <n v="2305845.8380285949"/>
    <n v="4889.9362759997357"/>
    <n v="4704118.6975117456"/>
    <n v="2493.0071304398657"/>
    <n v="2398272.8594831508"/>
    <x v="5239"/>
    <x v="4885"/>
    <m/>
  </r>
  <r>
    <x v="30"/>
    <x v="5"/>
    <s v="High End"/>
    <x v="2"/>
    <x v="115"/>
    <n v="811"/>
    <x v="5240"/>
    <n v="1705541.2197687582"/>
    <n v="4364.6939849997643"/>
    <n v="3539766.8218348087"/>
    <n v="2261.6838496498776"/>
    <n v="1834225.6020660505"/>
    <x v="5240"/>
    <x v="4886"/>
    <m/>
  </r>
  <r>
    <x v="30"/>
    <x v="5"/>
    <s v="High End"/>
    <x v="2"/>
    <x v="25"/>
    <n v="746"/>
    <x v="5241"/>
    <n v="1486836.1268279192"/>
    <n v="4174.3077999997731"/>
    <n v="3114033.6187998308"/>
    <n v="2181.2298819998814"/>
    <n v="1627197.4919719116"/>
    <x v="5241"/>
    <x v="4887"/>
    <m/>
  </r>
  <r>
    <x v="30"/>
    <x v="5"/>
    <s v="High End"/>
    <x v="2"/>
    <x v="96"/>
    <n v="725"/>
    <x v="5242"/>
    <n v="1274855.6188634308"/>
    <n v="3755.8859459997961"/>
    <n v="2723017.3108498524"/>
    <n v="1997.4644027398915"/>
    <n v="1448161.6919864216"/>
    <x v="5242"/>
    <x v="4888"/>
    <m/>
  </r>
  <r>
    <x v="30"/>
    <x v="5"/>
    <s v="High End"/>
    <x v="2"/>
    <x v="114"/>
    <n v="672"/>
    <x v="5243"/>
    <n v="1109483.3671218597"/>
    <n v="3564.3758559998059"/>
    <n v="2395260.5752318697"/>
    <n v="1913.3589406398958"/>
    <n v="1285777.20811001"/>
    <x v="5243"/>
    <x v="4889"/>
    <m/>
  </r>
  <r>
    <x v="30"/>
    <x v="5"/>
    <s v="High End"/>
    <x v="2"/>
    <x v="1"/>
    <n v="512"/>
    <x v="5244"/>
    <n v="676038.89019900316"/>
    <n v="2974.6972819998382"/>
    <n v="1523045.0083839172"/>
    <n v="1654.3088245799102"/>
    <n v="847006.118184914"/>
    <x v="5244"/>
    <x v="3982"/>
    <m/>
  </r>
  <r>
    <x v="30"/>
    <x v="5"/>
    <s v="High End"/>
    <x v="2"/>
    <x v="70"/>
    <n v="569"/>
    <x v="5245"/>
    <n v="708964.18509136152"/>
    <n v="2840.6572599998458"/>
    <n v="1616333.9809399121"/>
    <n v="1594.6745093999134"/>
    <n v="907369.79584855062"/>
    <x v="5245"/>
    <x v="1584"/>
    <m/>
  </r>
  <r>
    <x v="30"/>
    <x v="5"/>
    <s v="High End"/>
    <x v="2"/>
    <x v="56"/>
    <n v="501"/>
    <x v="5246"/>
    <n v="546800.44564515015"/>
    <n v="2567.5301779998604"/>
    <n v="1286332.6191779301"/>
    <n v="1476.1121228199199"/>
    <n v="739532.17353277991"/>
    <x v="5246"/>
    <x v="4890"/>
    <m/>
  </r>
  <r>
    <x v="30"/>
    <x v="5"/>
    <s v="High End"/>
    <x v="2"/>
    <x v="115"/>
    <n v="477"/>
    <x v="5247"/>
    <n v="503441.54477304278"/>
    <n v="2497.5019609998649"/>
    <n v="1191308.4353969356"/>
    <n v="1442.0689530899219"/>
    <n v="687866.89062389277"/>
    <x v="5247"/>
    <x v="1586"/>
    <m/>
  </r>
  <r>
    <x v="30"/>
    <x v="5"/>
    <s v="High End"/>
    <x v="2"/>
    <x v="61"/>
    <n v="338"/>
    <x v="5248"/>
    <n v="262727.93835286563"/>
    <n v="2008.3473959998905"/>
    <n v="678821.41984796303"/>
    <n v="1231.0458032399329"/>
    <n v="416093.4814950974"/>
    <x v="5248"/>
    <x v="4865"/>
    <m/>
  </r>
  <r>
    <x v="31"/>
    <x v="0"/>
    <s v="High End"/>
    <x v="2"/>
    <x v="112"/>
    <n v="341"/>
    <x v="5249"/>
    <n v="203685.2414953289"/>
    <n v="1685.2897539999083"/>
    <n v="574683.80611396872"/>
    <n v="1087.9723302599409"/>
    <n v="370998.56461863982"/>
    <x v="5249"/>
    <x v="4891"/>
    <m/>
  </r>
  <r>
    <x v="31"/>
    <x v="0"/>
    <s v="Low End"/>
    <x v="0"/>
    <x v="14"/>
    <n v="1012.112593703933"/>
    <x v="5250"/>
    <n v="2803489.1068056314"/>
    <n v="4398.8040705076464"/>
    <n v="4452084.9969969122"/>
    <n v="1628.8660969606849"/>
    <n v="1648595.8901912807"/>
    <x v="5250"/>
    <x v="4892"/>
    <m/>
  </r>
  <r>
    <x v="31"/>
    <x v="0"/>
    <s v="Low End"/>
    <x v="0"/>
    <x v="155"/>
    <n v="1102.742028493011"/>
    <x v="5251"/>
    <n v="3858155.830383481"/>
    <n v="5564.2762058751787"/>
    <n v="6135961.2303621899"/>
    <n v="2065.5831927359473"/>
    <n v="2277805.3999787089"/>
    <x v="5251"/>
    <x v="4893"/>
    <m/>
  </r>
  <r>
    <x v="31"/>
    <x v="0"/>
    <s v="Low End"/>
    <x v="0"/>
    <x v="13"/>
    <n v="1337.5636798010494"/>
    <x v="5252"/>
    <n v="4357366.1351065151"/>
    <n v="5710.9406099309281"/>
    <n v="7638746.7373444615"/>
    <n v="2453.2518726331014"/>
    <n v="3281380.6022379464"/>
    <x v="5252"/>
    <x v="4894"/>
    <m/>
  </r>
  <r>
    <x v="31"/>
    <x v="0"/>
    <s v="Low End"/>
    <x v="0"/>
    <x v="15"/>
    <n v="917.77977454430379"/>
    <x v="5253"/>
    <n v="2728504.5492856111"/>
    <n v="5239.5486339717236"/>
    <n v="4808751.7640004838"/>
    <n v="2266.608256591574"/>
    <n v="2080247.2147148727"/>
    <x v="5253"/>
    <x v="4895"/>
    <m/>
  </r>
  <r>
    <x v="31"/>
    <x v="0"/>
    <s v="Low End"/>
    <x v="0"/>
    <x v="127"/>
    <n v="1150.2429079567012"/>
    <x v="5254"/>
    <n v="5038793.5542350644"/>
    <n v="7996.1725268645341"/>
    <n v="9197540.7398241442"/>
    <n v="3615.538210947725"/>
    <n v="4158747.1855890797"/>
    <x v="5254"/>
    <x v="4896"/>
    <m/>
  </r>
  <r>
    <x v="31"/>
    <x v="0"/>
    <s v="Low End"/>
    <x v="0"/>
    <x v="121"/>
    <n v="1176.8803907306542"/>
    <x v="5255"/>
    <n v="4129001.6541834543"/>
    <n v="6732.2038659818736"/>
    <n v="7922998.7162751686"/>
    <n v="3223.7745585481712"/>
    <n v="3793997.0620917142"/>
    <x v="5255"/>
    <x v="4897"/>
    <m/>
  </r>
  <r>
    <x v="31"/>
    <x v="0"/>
    <s v="Low End"/>
    <x v="0"/>
    <x v="1"/>
    <n v="727.30047008283668"/>
    <x v="5256"/>
    <n v="1465873.2272963496"/>
    <n v="4826.5150103582919"/>
    <n v="3510326.6358954529"/>
    <n v="2811.0162067766132"/>
    <n v="2044453.4085991033"/>
    <x v="5256"/>
    <x v="4898"/>
    <m/>
  </r>
  <r>
    <x v="31"/>
    <x v="0"/>
    <s v="Low End"/>
    <x v="0"/>
    <x v="25"/>
    <n v="491.38666749881804"/>
    <x v="5257"/>
    <n v="516252.8811021705"/>
    <n v="3104.4546605445248"/>
    <n v="1525487.6300461486"/>
    <n v="2053.8504922834636"/>
    <n v="1009234.748943978"/>
    <x v="5257"/>
    <x v="4899"/>
    <m/>
  </r>
  <r>
    <x v="31"/>
    <x v="0"/>
    <s v="Low End"/>
    <x v="0"/>
    <x v="124"/>
    <n v="777.76119896614068"/>
    <x v="5258"/>
    <n v="920116.8743439375"/>
    <n v="3646.3388884817186"/>
    <n v="2835980.9057424064"/>
    <n v="2463.3062615429785"/>
    <n v="1915864.0313984689"/>
    <x v="5258"/>
    <x v="4900"/>
    <m/>
  </r>
  <r>
    <x v="31"/>
    <x v="0"/>
    <s v="High End"/>
    <x v="1"/>
    <x v="20"/>
    <n v="1222.2010172867294"/>
    <x v="5259"/>
    <n v="5365599.815183905"/>
    <n v="7717.6418505261845"/>
    <n v="9432509.7207677402"/>
    <n v="3327.5294718804298"/>
    <n v="4066909.9055838352"/>
    <x v="5259"/>
    <x v="4901"/>
    <m/>
  </r>
  <r>
    <x v="31"/>
    <x v="0"/>
    <s v="High End"/>
    <x v="1"/>
    <x v="7"/>
    <n v="707.49837535796473"/>
    <x v="5260"/>
    <n v="1500344.5216545791"/>
    <n v="3811.4158758337467"/>
    <n v="2696570.5399659299"/>
    <n v="1690.7827070360554"/>
    <n v="1196226.0183113508"/>
    <x v="5260"/>
    <x v="4902"/>
    <m/>
  </r>
  <r>
    <x v="31"/>
    <x v="0"/>
    <s v="High End"/>
    <x v="1"/>
    <x v="78"/>
    <n v="1081.2173227649705"/>
    <x v="5261"/>
    <n v="3625264.9436727851"/>
    <n v="6355.0966859251694"/>
    <n v="6871240.6246685479"/>
    <n v="3002.1491634030699"/>
    <n v="3245975.6809957628"/>
    <x v="5261"/>
    <x v="4903"/>
    <m/>
  </r>
  <r>
    <x v="31"/>
    <x v="0"/>
    <s v="High End"/>
    <x v="1"/>
    <x v="64"/>
    <n v="1510.8209280731628"/>
    <x v="5262"/>
    <n v="3492079.6704702545"/>
    <n v="4625.2035236715128"/>
    <n v="6987854.2801606581"/>
    <n v="2313.824586841517"/>
    <n v="3495774.6096904036"/>
    <x v="5262"/>
    <x v="4904"/>
    <m/>
  </r>
  <r>
    <x v="31"/>
    <x v="0"/>
    <s v="High End"/>
    <x v="1"/>
    <x v="102"/>
    <n v="956.0595260644709"/>
    <x v="5263"/>
    <n v="2722920.5179414861"/>
    <n v="5786.8736494262312"/>
    <n v="5532595.6786654172"/>
    <n v="2938.807766802654"/>
    <n v="2809675.1607239312"/>
    <x v="5263"/>
    <x v="4905"/>
    <m/>
  </r>
  <r>
    <x v="31"/>
    <x v="0"/>
    <s v="High End"/>
    <x v="1"/>
    <x v="52"/>
    <n v="602.46290499734471"/>
    <x v="5264"/>
    <n v="1007425.0690430835"/>
    <n v="3458.3881583910379"/>
    <n v="2083550.5765126818"/>
    <n v="1786.2104015754153"/>
    <n v="1076125.5074695982"/>
    <x v="5264"/>
    <x v="4906"/>
    <m/>
  </r>
  <r>
    <x v="31"/>
    <x v="0"/>
    <s v="High End"/>
    <x v="1"/>
    <x v="81"/>
    <n v="1293.0126020353284"/>
    <x v="5265"/>
    <n v="4380379.1128381481"/>
    <n v="7269.2177608346892"/>
    <n v="9399190.1716982853"/>
    <n v="3881.4865771300583"/>
    <n v="5018811.0588601371"/>
    <x v="5265"/>
    <x v="4907"/>
    <m/>
  </r>
  <r>
    <x v="31"/>
    <x v="0"/>
    <s v="High End"/>
    <x v="1"/>
    <x v="111"/>
    <n v="841.71555345146589"/>
    <x v="5266"/>
    <n v="1893219.5077424797"/>
    <n v="4905.7104424986937"/>
    <n v="4129212.7801804235"/>
    <n v="2656.471373576529"/>
    <n v="2235993.2724379441"/>
    <x v="5266"/>
    <x v="4908"/>
    <m/>
  </r>
  <r>
    <x v="31"/>
    <x v="0"/>
    <s v="High End"/>
    <x v="1"/>
    <x v="111"/>
    <n v="544.95352763066319"/>
    <x v="5267"/>
    <n v="669442.39659850404"/>
    <n v="3177.5504314025166"/>
    <n v="1731617.3168171369"/>
    <n v="1949.1110092207925"/>
    <n v="1062174.920218633"/>
    <x v="5267"/>
    <x v="4909"/>
    <m/>
  </r>
  <r>
    <x v="31"/>
    <x v="0"/>
    <s v="High End"/>
    <x v="1"/>
    <x v="112"/>
    <n v="551.78129622777726"/>
    <x v="5268"/>
    <n v="637451.47774261492"/>
    <n v="3012.278068169122"/>
    <n v="1662118.697052863"/>
    <n v="1857.0169491342485"/>
    <n v="1024667.219310248"/>
    <x v="5268"/>
    <x v="4910"/>
    <m/>
  </r>
  <r>
    <x v="31"/>
    <x v="0"/>
    <s v="High End"/>
    <x v="1"/>
    <x v="113"/>
    <n v="741.14101192172529"/>
    <x v="5269"/>
    <n v="930796.69667072198"/>
    <n v="3897.6746488342114"/>
    <n v="2888726.5333786425"/>
    <n v="2641.777752429527"/>
    <n v="1957929.8367079205"/>
    <x v="5269"/>
    <x v="4911"/>
    <m/>
  </r>
  <r>
    <x v="31"/>
    <x v="0"/>
    <s v="High End"/>
    <x v="1"/>
    <x v="135"/>
    <n v="654.37228445844846"/>
    <x v="5270"/>
    <n v="837138.54982554074"/>
    <n v="3994.347105127843"/>
    <n v="2613790.0401024972"/>
    <n v="2715.0469732184547"/>
    <n v="1776651.4902769565"/>
    <x v="5270"/>
    <x v="4912"/>
    <m/>
  </r>
  <r>
    <x v="31"/>
    <x v="0"/>
    <s v="Low End"/>
    <x v="3"/>
    <x v="81"/>
    <n v="971.11798548187164"/>
    <x v="5271"/>
    <n v="2224192.613033989"/>
    <n v="4726.2760983912376"/>
    <n v="4589771.7235008189"/>
    <n v="2435.9337854226051"/>
    <n v="2365579.11046683"/>
    <x v="5271"/>
    <x v="4913"/>
    <m/>
  </r>
  <r>
    <x v="31"/>
    <x v="0"/>
    <s v="Low End"/>
    <x v="3"/>
    <x v="81"/>
    <n v="1042.2808906584642"/>
    <x v="5272"/>
    <n v="2805837.8277721456"/>
    <n v="5624.824623689894"/>
    <n v="5862647.2185771633"/>
    <n v="2932.8076703717256"/>
    <n v="3056809.3908050177"/>
    <x v="5272"/>
    <x v="4914"/>
    <m/>
  </r>
  <r>
    <x v="31"/>
    <x v="0"/>
    <s v="Low End"/>
    <x v="3"/>
    <x v="81"/>
    <n v="902.4610225282255"/>
    <x v="5273"/>
    <n v="2100423.2784340777"/>
    <n v="4895.7253786936462"/>
    <n v="4418201.3312732521"/>
    <n v="2568.2860477962449"/>
    <n v="2317778.0528391744"/>
    <x v="5273"/>
    <x v="4915"/>
    <m/>
  </r>
  <r>
    <x v="31"/>
    <x v="0"/>
    <s v="Low End"/>
    <x v="3"/>
    <x v="154"/>
    <n v="852.74223227008997"/>
    <x v="5274"/>
    <n v="1739442.5791792711"/>
    <n v="4751.7221518493761"/>
    <n v="4051994.1548952726"/>
    <n v="2711.8999015209374"/>
    <n v="2312551.5757160014"/>
    <x v="5274"/>
    <x v="4916"/>
    <m/>
  </r>
  <r>
    <x v="31"/>
    <x v="0"/>
    <s v="Low End"/>
    <x v="3"/>
    <x v="143"/>
    <n v="937.18004690867406"/>
    <x v="5275"/>
    <n v="2014468.1412865433"/>
    <n v="5347.2876375062624"/>
    <n v="5011371.2789522922"/>
    <n v="3197.7880318207303"/>
    <n v="2996903.1376657486"/>
    <x v="5275"/>
    <x v="4917"/>
    <m/>
  </r>
  <r>
    <x v="31"/>
    <x v="1"/>
    <s v="Low End"/>
    <x v="3"/>
    <x v="45"/>
    <n v="769.92972013345479"/>
    <x v="5276"/>
    <n v="1294116.5814556365"/>
    <n v="4516.0005683017625"/>
    <n v="3477003.0536750988"/>
    <n v="2835.1762701680022"/>
    <n v="2182886.4722194625"/>
    <x v="5276"/>
    <x v="4918"/>
    <m/>
  </r>
  <r>
    <x v="31"/>
    <x v="1"/>
    <s v="Low End"/>
    <x v="3"/>
    <x v="81"/>
    <n v="658.19090417248481"/>
    <x v="5277"/>
    <n v="733265.08339206129"/>
    <n v="3532.9594780863654"/>
    <n v="2325361.7932864148"/>
    <n v="2418.8980731905258"/>
    <n v="1592096.7098943535"/>
    <x v="5277"/>
    <x v="4919"/>
    <m/>
  </r>
  <r>
    <x v="31"/>
    <x v="1"/>
    <s v="High End"/>
    <x v="2"/>
    <x v="114"/>
    <n v="1215.5557041178001"/>
    <x v="5278"/>
    <n v="5849721.0450674314"/>
    <n v="8017.3025556144376"/>
    <n v="9745477.8531153463"/>
    <n v="3204.9183717790156"/>
    <n v="3895756.8080479149"/>
    <x v="5278"/>
    <x v="4920"/>
    <m/>
  </r>
  <r>
    <x v="31"/>
    <x v="1"/>
    <s v="High End"/>
    <x v="2"/>
    <x v="156"/>
    <n v="1223.9505356199847"/>
    <x v="5279"/>
    <n v="3786013.5377003015"/>
    <n v="5746.3333026711362"/>
    <n v="7033227.7236552928"/>
    <n v="2653.0599819625349"/>
    <n v="3247214.1859549913"/>
    <x v="5279"/>
    <x v="4921"/>
    <m/>
  </r>
  <r>
    <x v="31"/>
    <x v="1"/>
    <s v="High End"/>
    <x v="2"/>
    <x v="1"/>
    <n v="972.91617442674999"/>
    <x v="5280"/>
    <n v="2952033.2527896604"/>
    <n v="5740.5016884588631"/>
    <n v="5585026.9420256959"/>
    <n v="2706.2903860010515"/>
    <n v="2632993.6892360356"/>
    <x v="5280"/>
    <x v="4922"/>
    <m/>
  </r>
  <r>
    <x v="31"/>
    <x v="1"/>
    <s v="High End"/>
    <x v="2"/>
    <x v="115"/>
    <n v="890.9033355154894"/>
    <x v="5281"/>
    <n v="1929708.1799708337"/>
    <n v="4242.4179262136422"/>
    <n v="3779584.281114439"/>
    <n v="2076.4049559576974"/>
    <n v="1849876.1011436053"/>
    <x v="5281"/>
    <x v="4923"/>
    <m/>
  </r>
  <r>
    <x v="31"/>
    <x v="1"/>
    <s v="High End"/>
    <x v="2"/>
    <x v="56"/>
    <n v="1378.5026098841461"/>
    <x v="5282"/>
    <n v="3330455.4822993693"/>
    <n v="4868.9639152977443"/>
    <n v="6711879.4646696709"/>
    <n v="2452.9688650023577"/>
    <n v="3381423.9823703016"/>
    <x v="5282"/>
    <x v="4924"/>
    <m/>
  </r>
  <r>
    <x v="31"/>
    <x v="1"/>
    <s v="High End"/>
    <x v="2"/>
    <x v="133"/>
    <n v="1709.5376578936084"/>
    <x v="5283"/>
    <n v="5395922.652262643"/>
    <n v="6367.791291222672"/>
    <n v="10885979.009952124"/>
    <n v="3211.4275648387907"/>
    <n v="5490056.3576894812"/>
    <x v="5283"/>
    <x v="4925"/>
    <m/>
  </r>
  <r>
    <x v="31"/>
    <x v="1"/>
    <s v="High End"/>
    <x v="2"/>
    <x v="84"/>
    <n v="1910.0835939906503"/>
    <x v="5284"/>
    <n v="6613419.5873301802"/>
    <n v="8642.6165346752186"/>
    <n v="16508120.052035462"/>
    <n v="5180.2447263749"/>
    <n v="9894700.464705281"/>
    <x v="5284"/>
    <x v="4926"/>
    <m/>
  </r>
  <r>
    <x v="31"/>
    <x v="1"/>
    <s v="High End"/>
    <x v="2"/>
    <x v="115"/>
    <n v="974.51180341552958"/>
    <x v="5285"/>
    <n v="2177063.4918602351"/>
    <n v="5593.2097943031295"/>
    <n v="5450648.9635277456"/>
    <n v="3359.2055634360149"/>
    <n v="3273585.4716675105"/>
    <x v="5285"/>
    <x v="4927"/>
    <m/>
  </r>
  <r>
    <x v="31"/>
    <x v="1"/>
    <s v="High End"/>
    <x v="2"/>
    <x v="96"/>
    <n v="1182.7801201396874"/>
    <x v="5286"/>
    <n v="3187228.1787891868"/>
    <n v="6990.8836517381133"/>
    <n v="8268678.2054853821"/>
    <n v="4296.1916083744054"/>
    <n v="5081450.0266961958"/>
    <x v="5286"/>
    <x v="4928"/>
    <m/>
  </r>
  <r>
    <x v="31"/>
    <x v="1"/>
    <s v="High End"/>
    <x v="2"/>
    <x v="112"/>
    <n v="476.85504697420021"/>
    <x v="5287"/>
    <n v="533677.5082622976"/>
    <n v="3297.5333109218354"/>
    <n v="1572445.4018786217"/>
    <n v="2178.3724429627891"/>
    <n v="1038767.8936163241"/>
    <x v="5287"/>
    <x v="4929"/>
    <m/>
  </r>
  <r>
    <x v="31"/>
    <x v="1"/>
    <s v="Low End"/>
    <x v="0"/>
    <x v="155"/>
    <n v="969.9729265761157"/>
    <x v="5288"/>
    <n v="3471527.8753504725"/>
    <n v="5719.5098694379731"/>
    <n v="5547769.7266397281"/>
    <n v="2140.5152601713662"/>
    <n v="2076241.8512892555"/>
    <x v="5288"/>
    <x v="4930"/>
    <m/>
  </r>
  <r>
    <x v="31"/>
    <x v="1"/>
    <s v="Low End"/>
    <x v="0"/>
    <x v="15"/>
    <n v="729.33024998253165"/>
    <x v="5289"/>
    <n v="1893286.9979944795"/>
    <n v="4209.3989701787978"/>
    <n v="3070042.003196714"/>
    <n v="1613.4734644976252"/>
    <n v="1176755.0052022345"/>
    <x v="5289"/>
    <x v="4931"/>
    <m/>
  </r>
  <r>
    <x v="31"/>
    <x v="1"/>
    <s v="Low End"/>
    <x v="0"/>
    <x v="14"/>
    <n v="696.42498742095597"/>
    <x v="5290"/>
    <n v="1528638.7465765988"/>
    <n v="4074.618344097632"/>
    <n v="2837666.0290333899"/>
    <n v="1879.638591522199"/>
    <n v="1309027.282456791"/>
    <x v="5290"/>
    <x v="4932"/>
    <m/>
  </r>
  <r>
    <x v="31"/>
    <x v="1"/>
    <s v="Low End"/>
    <x v="0"/>
    <x v="121"/>
    <n v="1062.3610250815107"/>
    <x v="5291"/>
    <n v="2817023.992577835"/>
    <n v="5190.3907376984771"/>
    <n v="5514068.8246749323"/>
    <n v="2538.7272014145701"/>
    <n v="2697044.8320970973"/>
    <x v="5291"/>
    <x v="4933"/>
    <m/>
  </r>
  <r>
    <x v="31"/>
    <x v="1"/>
    <s v="Low End"/>
    <x v="0"/>
    <x v="127"/>
    <n v="1351.8499793193669"/>
    <x v="5292"/>
    <n v="4289898.0579977464"/>
    <n v="6258.5801928978626"/>
    <n v="8460661.5043375753"/>
    <n v="3085.2265489102097"/>
    <n v="4170763.4463398289"/>
    <x v="5292"/>
    <x v="4934"/>
    <m/>
  </r>
  <r>
    <x v="31"/>
    <x v="1"/>
    <s v="Low End"/>
    <x v="0"/>
    <x v="13"/>
    <n v="1290.1035433724676"/>
    <x v="5293"/>
    <n v="5181241.7489100257"/>
    <n v="8095.4136150829318"/>
    <n v="10443921.789884208"/>
    <n v="4079.269503606647"/>
    <n v="5262680.0409741821"/>
    <x v="5293"/>
    <x v="4935"/>
    <m/>
  </r>
  <r>
    <x v="31"/>
    <x v="1"/>
    <s v="Low End"/>
    <x v="0"/>
    <x v="1"/>
    <n v="848.75943118557836"/>
    <x v="5294"/>
    <n v="1969380.3625334839"/>
    <n v="5589.1134135980046"/>
    <n v="4743812.7217571288"/>
    <n v="3268.8088724365816"/>
    <n v="2774432.3592236452"/>
    <x v="5294"/>
    <x v="4936"/>
    <m/>
  </r>
  <r>
    <x v="31"/>
    <x v="1"/>
    <s v="Low End"/>
    <x v="0"/>
    <x v="124"/>
    <n v="455.43606953941213"/>
    <x v="5295"/>
    <n v="449947.74847410421"/>
    <n v="3127.0123109228416"/>
    <n v="1424154.1962880532"/>
    <n v="2139.0630057017124"/>
    <n v="974206.44781394897"/>
    <x v="5295"/>
    <x v="4937"/>
    <m/>
  </r>
  <r>
    <x v="31"/>
    <x v="1"/>
    <s v="Low End"/>
    <x v="0"/>
    <x v="25"/>
    <n v="616.6627981971169"/>
    <x v="5296"/>
    <n v="687784.55409799691"/>
    <n v="3565.2994617802919"/>
    <n v="2198587.5425121095"/>
    <n v="2449.9661611355759"/>
    <n v="1510802.9884141125"/>
    <x v="5296"/>
    <x v="4938"/>
    <m/>
  </r>
  <r>
    <x v="31"/>
    <x v="1"/>
    <s v="High End"/>
    <x v="1"/>
    <x v="111"/>
    <n v="765.41767423981878"/>
    <x v="5297"/>
    <n v="2106143.6409999365"/>
    <n v="4817.5379458453181"/>
    <n v="3687428.6900709975"/>
    <n v="2065.911334803613"/>
    <n v="1581285.049071061"/>
    <x v="5297"/>
    <x v="4939"/>
    <m/>
  </r>
  <r>
    <x v="31"/>
    <x v="1"/>
    <s v="High End"/>
    <x v="1"/>
    <x v="102"/>
    <n v="744.61510293213678"/>
    <x v="5298"/>
    <n v="1863242.1734859955"/>
    <n v="4381.0384775492994"/>
    <n v="3262187.4169100234"/>
    <n v="1878.7494880445984"/>
    <n v="1398945.2434240279"/>
    <x v="5298"/>
    <x v="4940"/>
    <m/>
  </r>
  <r>
    <x v="31"/>
    <x v="1"/>
    <s v="High End"/>
    <x v="1"/>
    <x v="20"/>
    <n v="966.29431831870988"/>
    <x v="5299"/>
    <n v="3079629.2450545942"/>
    <n v="5685.0944786242553"/>
    <n v="5493474.4937996864"/>
    <n v="2498.0435080535585"/>
    <n v="2413845.2487450922"/>
    <x v="5299"/>
    <x v="4941"/>
    <m/>
  </r>
  <r>
    <x v="31"/>
    <x v="1"/>
    <s v="High End"/>
    <x v="1"/>
    <x v="78"/>
    <n v="1185.6701038906049"/>
    <x v="5300"/>
    <n v="3994128.0062835715"/>
    <n v="6211.0515799336481"/>
    <n v="7364258.1720498344"/>
    <n v="2842.3843653539616"/>
    <n v="3370130.1657662629"/>
    <x v="5300"/>
    <x v="4942"/>
    <m/>
  </r>
  <r>
    <x v="31"/>
    <x v="1"/>
    <s v="High End"/>
    <x v="1"/>
    <x v="7"/>
    <n v="739.50188210546139"/>
    <x v="5301"/>
    <n v="1666799.5904694954"/>
    <n v="4380.8779059102171"/>
    <n v="3239667.4566948381"/>
    <n v="2126.9288209884958"/>
    <n v="1572867.8662253427"/>
    <x v="5301"/>
    <x v="4943"/>
    <m/>
  </r>
  <r>
    <x v="31"/>
    <x v="1"/>
    <s v="High End"/>
    <x v="1"/>
    <x v="81"/>
    <n v="1096.2490196675535"/>
    <x v="5302"/>
    <n v="2545465.9862874858"/>
    <n v="4772.3020501021801"/>
    <n v="5231631.4439819707"/>
    <n v="2450.324159477093"/>
    <n v="2686165.4576944849"/>
    <x v="5302"/>
    <x v="4944"/>
    <m/>
  </r>
  <r>
    <x v="31"/>
    <x v="1"/>
    <s v="High End"/>
    <x v="1"/>
    <x v="52"/>
    <n v="657.08685294275392"/>
    <x v="5303"/>
    <n v="990848.8188138298"/>
    <n v="3706.479854141563"/>
    <n v="2435479.1828535972"/>
    <n v="2198.5379216918"/>
    <n v="1444630.3640397675"/>
    <x v="5303"/>
    <x v="4945"/>
    <m/>
  </r>
  <r>
    <x v="31"/>
    <x v="1"/>
    <s v="High End"/>
    <x v="1"/>
    <x v="64"/>
    <n v="1203.6580713895228"/>
    <x v="5304"/>
    <n v="3331886.6447052639"/>
    <n v="6976.4111561993077"/>
    <n v="8397213.5974912103"/>
    <n v="4208.2773116275857"/>
    <n v="5065326.9527859464"/>
    <x v="5304"/>
    <x v="4946"/>
    <m/>
  </r>
  <r>
    <x v="31"/>
    <x v="1"/>
    <s v="High End"/>
    <x v="1"/>
    <x v="135"/>
    <n v="677.56559160899872"/>
    <x v="5305"/>
    <n v="836047.81528304378"/>
    <n v="3554.4404045122506"/>
    <n v="2408366.5155222719"/>
    <n v="2320.5409479331447"/>
    <n v="1572318.7002392281"/>
    <x v="5305"/>
    <x v="4947"/>
    <m/>
  </r>
  <r>
    <x v="31"/>
    <x v="1"/>
    <s v="High End"/>
    <x v="1"/>
    <x v="112"/>
    <n v="439.52024979722017"/>
    <x v="5306"/>
    <n v="394813.86225022934"/>
    <n v="2611.2760162451455"/>
    <n v="1147708.6869495562"/>
    <n v="1712.9923480128327"/>
    <n v="752894.82469932688"/>
    <x v="5306"/>
    <x v="4948"/>
    <m/>
  </r>
  <r>
    <x v="31"/>
    <x v="1"/>
    <s v="High End"/>
    <x v="1"/>
    <x v="111"/>
    <n v="728.688542869402"/>
    <x v="5307"/>
    <n v="1177275.4332169439"/>
    <n v="4775.1011789174399"/>
    <n v="3479561.5201193132"/>
    <n v="3159.4926384275436"/>
    <n v="2302286.0869023693"/>
    <x v="5307"/>
    <x v="4949"/>
    <m/>
  </r>
  <r>
    <x v="31"/>
    <x v="1"/>
    <s v="High End"/>
    <x v="1"/>
    <x v="113"/>
    <n v="716.81780983334465"/>
    <x v="5308"/>
    <n v="824979.62529691751"/>
    <n v="3496.4679762867272"/>
    <n v="2506330.5169142787"/>
    <n v="2345.576335510224"/>
    <n v="1681350.8916173612"/>
    <x v="5308"/>
    <x v="4950"/>
    <m/>
  </r>
  <r>
    <x v="31"/>
    <x v="1"/>
    <s v="Low End"/>
    <x v="3"/>
    <x v="81"/>
    <n v="1687.1284192760565"/>
    <x v="5309"/>
    <n v="4483602.4017243758"/>
    <n v="4508.6216284072507"/>
    <n v="7606623.6810485646"/>
    <n v="1851.0868785342795"/>
    <n v="3123021.2793241888"/>
    <x v="5309"/>
    <x v="4951"/>
    <m/>
  </r>
  <r>
    <x v="31"/>
    <x v="1"/>
    <s v="Low End"/>
    <x v="3"/>
    <x v="154"/>
    <n v="610.01032018767171"/>
    <x v="5310"/>
    <n v="1050437.7911306329"/>
    <n v="3428.6480972977829"/>
    <n v="2091510.723643472"/>
    <n v="1706.6480648926554"/>
    <n v="1041072.9325128391"/>
    <x v="5310"/>
    <x v="4952"/>
    <m/>
  </r>
  <r>
    <x v="31"/>
    <x v="1"/>
    <s v="Low End"/>
    <x v="3"/>
    <x v="81"/>
    <n v="922.34472645478718"/>
    <x v="5311"/>
    <n v="2215619.3935520216"/>
    <n v="5264.5795535875868"/>
    <n v="4855757.1882532081"/>
    <n v="2862.4197861997586"/>
    <n v="2640137.7947011865"/>
    <x v="5311"/>
    <x v="4953"/>
    <m/>
  </r>
  <r>
    <x v="31"/>
    <x v="2"/>
    <s v="Low End"/>
    <x v="3"/>
    <x v="143"/>
    <n v="582.75402805530916"/>
    <x v="5312"/>
    <n v="874460.14360009728"/>
    <n v="3445.8425040813449"/>
    <n v="2008078.5992975968"/>
    <n v="1945.2777692167369"/>
    <n v="1133618.4556974997"/>
    <x v="5312"/>
    <x v="4954"/>
    <m/>
  </r>
  <r>
    <x v="31"/>
    <x v="2"/>
    <s v="Low End"/>
    <x v="3"/>
    <x v="81"/>
    <n v="953.57326035525114"/>
    <x v="5313"/>
    <n v="2100784.5142024136"/>
    <n v="5435.0514681130489"/>
    <n v="5182719.7486471543"/>
    <n v="3231.9857976057069"/>
    <n v="3081935.2344447407"/>
    <x v="5313"/>
    <x v="4955"/>
    <m/>
  </r>
  <r>
    <x v="31"/>
    <x v="2"/>
    <s v="Low End"/>
    <x v="3"/>
    <x v="45"/>
    <n v="479.02788325328584"/>
    <x v="5314"/>
    <n v="511649.38729517756"/>
    <n v="2684.5860982820095"/>
    <n v="1285991.5960712286"/>
    <n v="1616.4867137110218"/>
    <n v="774342.20877605106"/>
    <x v="5314"/>
    <x v="4956"/>
    <m/>
  </r>
  <r>
    <x v="31"/>
    <x v="2"/>
    <s v="Low End"/>
    <x v="3"/>
    <x v="81"/>
    <n v="581.61105330618761"/>
    <x v="5315"/>
    <n v="635227.31609394192"/>
    <n v="3461.9236326363352"/>
    <n v="2013493.0504432023"/>
    <n v="2369.7378626394088"/>
    <n v="1378265.7343492603"/>
    <x v="5315"/>
    <x v="4957"/>
    <m/>
  </r>
  <r>
    <x v="31"/>
    <x v="2"/>
    <s v="High End"/>
    <x v="2"/>
    <x v="1"/>
    <n v="1025.9757011917695"/>
    <x v="5316"/>
    <n v="3845939.6839116737"/>
    <n v="6388.050219515073"/>
    <n v="6553984.3032152141"/>
    <n v="2639.4822179101184"/>
    <n v="2708044.6193035403"/>
    <x v="5316"/>
    <x v="4958"/>
    <m/>
  </r>
  <r>
    <x v="31"/>
    <x v="2"/>
    <s v="High End"/>
    <x v="2"/>
    <x v="156"/>
    <n v="1579.9017399358286"/>
    <x v="5317"/>
    <n v="5484935.053623016"/>
    <n v="6541.4300249395892"/>
    <n v="10334816.678070527"/>
    <n v="3069.7362385615834"/>
    <n v="4849881.6244475106"/>
    <x v="5317"/>
    <x v="4959"/>
    <m/>
  </r>
  <r>
    <x v="31"/>
    <x v="2"/>
    <s v="High End"/>
    <x v="2"/>
    <x v="115"/>
    <n v="686.58112622586123"/>
    <x v="5318"/>
    <n v="1483225.9787446267"/>
    <n v="4140.8424576095076"/>
    <n v="2843024.2780693988"/>
    <n v="1980.5355075802736"/>
    <n v="1359798.2993247721"/>
    <x v="5318"/>
    <x v="4960"/>
    <m/>
  </r>
  <r>
    <x v="31"/>
    <x v="2"/>
    <s v="High End"/>
    <x v="2"/>
    <x v="84"/>
    <n v="1981.8821877567545"/>
    <x v="5319"/>
    <n v="6601724.4668434151"/>
    <n v="6417.121728017717"/>
    <n v="12717979.249425158"/>
    <n v="3086.0839359500915"/>
    <n v="6116254.7825817429"/>
    <x v="5319"/>
    <x v="4961"/>
    <m/>
  </r>
  <r>
    <x v="31"/>
    <x v="2"/>
    <s v="High End"/>
    <x v="2"/>
    <x v="114"/>
    <n v="1143.8360768056382"/>
    <x v="5320"/>
    <n v="4173369.6348344018"/>
    <n v="7711.8181383574583"/>
    <n v="8821055.804417355"/>
    <n v="4063.244956010155"/>
    <n v="4647686.1695829537"/>
    <x v="5320"/>
    <x v="4962"/>
    <m/>
  </r>
  <r>
    <x v="31"/>
    <x v="2"/>
    <s v="High End"/>
    <x v="2"/>
    <x v="133"/>
    <n v="1038.7425128721197"/>
    <x v="5321"/>
    <n v="2291224.5713261925"/>
    <n v="4820.4637529983365"/>
    <n v="5007220.6319984607"/>
    <n v="2614.6961609981172"/>
    <n v="2715996.0606722683"/>
    <x v="5321"/>
    <x v="4963"/>
    <m/>
  </r>
  <r>
    <x v="31"/>
    <x v="2"/>
    <s v="High End"/>
    <x v="2"/>
    <x v="115"/>
    <n v="1027.8899220314843"/>
    <x v="5322"/>
    <n v="2997664.425451546"/>
    <n v="6404.4070740684374"/>
    <n v="6583025.4880220927"/>
    <n v="3488.0788163430666"/>
    <n v="3585361.0625705468"/>
    <x v="5322"/>
    <x v="4964"/>
    <m/>
  </r>
  <r>
    <x v="31"/>
    <x v="2"/>
    <s v="High End"/>
    <x v="2"/>
    <x v="96"/>
    <n v="822.23715848996483"/>
    <x v="5323"/>
    <n v="1830881.7634915002"/>
    <n v="4929.0248152262138"/>
    <n v="4052827.3581981258"/>
    <n v="2702.3171742654149"/>
    <n v="2221945.5947066257"/>
    <x v="5323"/>
    <x v="4965"/>
    <m/>
  </r>
  <r>
    <x v="31"/>
    <x v="2"/>
    <s v="High End"/>
    <x v="2"/>
    <x v="56"/>
    <n v="1073.6335402873447"/>
    <x v="5324"/>
    <n v="2915102.4511664538"/>
    <n v="6273.9825205377865"/>
    <n v="6735958.065225902"/>
    <n v="3558.8079830636098"/>
    <n v="3820855.6140594482"/>
    <x v="5324"/>
    <x v="4966"/>
    <m/>
  </r>
  <r>
    <x v="31"/>
    <x v="2"/>
    <s v="High End"/>
    <x v="2"/>
    <x v="112"/>
    <n v="754.90034882867701"/>
    <x v="5325"/>
    <n v="1008288.2862091297"/>
    <n v="4176.6718224311062"/>
    <n v="3152971.0156961484"/>
    <n v="2841.0143574774656"/>
    <n v="2144682.7294870187"/>
    <x v="5325"/>
    <x v="4967"/>
    <m/>
  </r>
  <r>
    <x v="31"/>
    <x v="2"/>
    <s v="Low End"/>
    <x v="0"/>
    <x v="127"/>
    <n v="1367.2133551752893"/>
    <x v="5326"/>
    <n v="6112312.6151881861"/>
    <n v="8281.6711519459022"/>
    <n v="11322811.402110361"/>
    <n v="3811.0356128390367"/>
    <n v="5210498.7869221745"/>
    <x v="5326"/>
    <x v="4968"/>
    <m/>
  </r>
  <r>
    <x v="31"/>
    <x v="2"/>
    <s v="Low End"/>
    <x v="0"/>
    <x v="155"/>
    <n v="1278.4879559609301"/>
    <x v="5327"/>
    <n v="4955625.0711869113"/>
    <n v="7622.4327867584243"/>
    <n v="9745188.5129923541"/>
    <n v="3746.2718514274447"/>
    <n v="4789563.4418054428"/>
    <x v="5327"/>
    <x v="4969"/>
    <m/>
  </r>
  <r>
    <x v="31"/>
    <x v="2"/>
    <s v="Low End"/>
    <x v="0"/>
    <x v="13"/>
    <n v="1190.9828701525862"/>
    <x v="5328"/>
    <n v="3552033.8449456734"/>
    <n v="6699.3735993041137"/>
    <n v="7978839.1975236749"/>
    <n v="3716.9345282110135"/>
    <n v="4426805.3525780011"/>
    <x v="5328"/>
    <x v="4970"/>
    <m/>
  </r>
  <r>
    <x v="31"/>
    <x v="2"/>
    <s v="Low End"/>
    <x v="0"/>
    <x v="121"/>
    <n v="1696.6792594028727"/>
    <x v="5329"/>
    <n v="4731434.8240830144"/>
    <n v="6415.2989099966853"/>
    <n v="10884704.603461232"/>
    <n v="3626.6546816537339"/>
    <n v="6153269.7793782176"/>
    <x v="5329"/>
    <x v="4971"/>
    <m/>
  </r>
  <r>
    <x v="31"/>
    <x v="2"/>
    <s v="Low End"/>
    <x v="0"/>
    <x v="15"/>
    <n v="1058.1032095815654"/>
    <x v="5330"/>
    <n v="3145642.1834250619"/>
    <n v="6910.4348219275244"/>
    <n v="7311953.2646857267"/>
    <n v="3937.5280629838207"/>
    <n v="4166311.0812606649"/>
    <x v="5330"/>
    <x v="4972"/>
    <m/>
  </r>
  <r>
    <x v="31"/>
    <x v="2"/>
    <s v="Low End"/>
    <x v="0"/>
    <x v="14"/>
    <n v="650.08351454873787"/>
    <x v="5331"/>
    <n v="1070070.3580762777"/>
    <n v="3875.306123630261"/>
    <n v="2519272.6248018057"/>
    <n v="2229.2555253173996"/>
    <n v="1449202.2667255281"/>
    <x v="5331"/>
    <x v="4973"/>
    <m/>
  </r>
  <r>
    <x v="31"/>
    <x v="2"/>
    <s v="Low End"/>
    <x v="0"/>
    <x v="1"/>
    <n v="927.96709642178166"/>
    <x v="5332"/>
    <n v="2072882.7434622368"/>
    <n v="5367.3681948206322"/>
    <n v="4980741.0791743221"/>
    <n v="3133.5791397396688"/>
    <n v="2907858.3357120855"/>
    <x v="5332"/>
    <x v="4974"/>
    <m/>
  </r>
  <r>
    <x v="31"/>
    <x v="2"/>
    <s v="Low End"/>
    <x v="0"/>
    <x v="25"/>
    <n v="695.48769803837263"/>
    <x v="5333"/>
    <n v="847062.02487759036"/>
    <n v="3755.1931624622762"/>
    <n v="2611690.6482503251"/>
    <n v="2537.2535392788122"/>
    <n v="1764628.6233727348"/>
    <x v="5333"/>
    <x v="4975"/>
    <m/>
  </r>
  <r>
    <x v="31"/>
    <x v="2"/>
    <s v="Low End"/>
    <x v="0"/>
    <x v="124"/>
    <n v="591.38666749881804"/>
    <x v="5334"/>
    <n v="704367.83236883336"/>
    <n v="3779.2365012014325"/>
    <n v="2234990.0801354079"/>
    <n v="2588.1920102123941"/>
    <n v="1530622.2477665744"/>
    <x v="5334"/>
    <x v="4976"/>
    <m/>
  </r>
  <r>
    <x v="31"/>
    <x v="2"/>
    <s v="High End"/>
    <x v="1"/>
    <x v="20"/>
    <n v="1194.6646867384025"/>
    <x v="5335"/>
    <n v="5141566.1491715582"/>
    <n v="6741.2939655261835"/>
    <n v="8053585.8435368212"/>
    <n v="2437.5205249562314"/>
    <n v="2912019.694365263"/>
    <x v="5335"/>
    <x v="4977"/>
    <m/>
  </r>
  <r>
    <x v="31"/>
    <x v="2"/>
    <s v="High End"/>
    <x v="1"/>
    <x v="64"/>
    <n v="906.53805678300364"/>
    <x v="5336"/>
    <n v="2668102.8080953257"/>
    <n v="5086.1226173678697"/>
    <n v="4610763.714108753"/>
    <n v="2142.9446800140663"/>
    <n v="1942660.9060134273"/>
    <x v="5336"/>
    <x v="4978"/>
    <m/>
  </r>
  <r>
    <x v="31"/>
    <x v="2"/>
    <s v="High End"/>
    <x v="1"/>
    <x v="102"/>
    <n v="893.63982882336086"/>
    <x v="5337"/>
    <n v="2618415.6055421396"/>
    <n v="5490.8338870629223"/>
    <n v="4906827.854932419"/>
    <n v="2560.7769210593374"/>
    <n v="2288412.2493902794"/>
    <x v="5337"/>
    <x v="4979"/>
    <m/>
  </r>
  <r>
    <x v="31"/>
    <x v="2"/>
    <s v="High End"/>
    <x v="1"/>
    <x v="81"/>
    <n v="1161.6279766034254"/>
    <x v="5338"/>
    <n v="3269247.6059423955"/>
    <n v="5912.9357900402629"/>
    <n v="6868631.6375704473"/>
    <n v="3098.5686503114116"/>
    <n v="3599384.0316280518"/>
    <x v="5338"/>
    <x v="4980"/>
    <m/>
  </r>
  <r>
    <x v="31"/>
    <x v="2"/>
    <s v="High End"/>
    <x v="1"/>
    <x v="111"/>
    <n v="903.01450938277924"/>
    <x v="5339"/>
    <n v="2430950.4829114657"/>
    <n v="5897.1560407812558"/>
    <n v="5325217.4689197782"/>
    <n v="3205.1168125599415"/>
    <n v="2894266.9860083126"/>
    <x v="5339"/>
    <x v="4981"/>
    <m/>
  </r>
  <r>
    <x v="31"/>
    <x v="3"/>
    <s v="High End"/>
    <x v="1"/>
    <x v="52"/>
    <n v="765.72603700890693"/>
    <x v="5340"/>
    <n v="1492947.1963417577"/>
    <n v="4330.6276092764483"/>
    <n v="3316074.3170126118"/>
    <n v="2380.9130583993028"/>
    <n v="1823127.1206708541"/>
    <x v="5340"/>
    <x v="4982"/>
    <m/>
  </r>
  <r>
    <x v="31"/>
    <x v="3"/>
    <s v="High End"/>
    <x v="1"/>
    <x v="78"/>
    <n v="1624.888768540867"/>
    <x v="5341"/>
    <n v="5518346.3261841768"/>
    <n v="7651.8813106173257"/>
    <n v="12433455.999829862"/>
    <n v="4255.7434130432084"/>
    <n v="6915109.6736456854"/>
    <x v="5341"/>
    <x v="4983"/>
    <m/>
  </r>
  <r>
    <x v="31"/>
    <x v="3"/>
    <s v="High End"/>
    <x v="1"/>
    <x v="7"/>
    <n v="996.27617695441722"/>
    <x v="5342"/>
    <n v="2640636.6499329931"/>
    <n v="6036.3709238089286"/>
    <n v="6013892.5466511631"/>
    <n v="3385.8642560641165"/>
    <n v="3373255.89671817"/>
    <x v="5342"/>
    <x v="4984"/>
    <m/>
  </r>
  <r>
    <x v="31"/>
    <x v="3"/>
    <s v="High End"/>
    <x v="1"/>
    <x v="135"/>
    <n v="512.64623864708551"/>
    <x v="5343"/>
    <n v="484203.79255413014"/>
    <n v="2669.1816560964594"/>
    <n v="1368345.9362636486"/>
    <n v="1724.6632805554964"/>
    <n v="884142.14370951848"/>
    <x v="5343"/>
    <x v="4985"/>
    <m/>
  </r>
  <r>
    <x v="31"/>
    <x v="3"/>
    <s v="High End"/>
    <x v="1"/>
    <x v="111"/>
    <n v="810.82956691366996"/>
    <x v="5344"/>
    <n v="1263303.0919305969"/>
    <n v="4617.6471913776977"/>
    <n v="3744124.8723449032"/>
    <n v="3059.6094193472381"/>
    <n v="2480821.7804143066"/>
    <x v="5344"/>
    <x v="4986"/>
    <m/>
  </r>
  <r>
    <x v="31"/>
    <x v="3"/>
    <s v="High End"/>
    <x v="1"/>
    <x v="112"/>
    <n v="532.62484154175263"/>
    <x v="5345"/>
    <n v="521277.7938796996"/>
    <n v="2916.8818357193841"/>
    <n v="1553603.7255460534"/>
    <n v="1938.1858508103956"/>
    <n v="1032325.9316663537"/>
    <x v="5345"/>
    <x v="4987"/>
    <m/>
  </r>
  <r>
    <x v="31"/>
    <x v="3"/>
    <s v="High End"/>
    <x v="1"/>
    <x v="113"/>
    <n v="447.3510397343789"/>
    <x v="5346"/>
    <n v="370628.63682278048"/>
    <n v="2562.089927184079"/>
    <n v="1146153.5928187768"/>
    <n v="1733.5937264312061"/>
    <n v="775524.95599599637"/>
    <x v="5346"/>
    <x v="4988"/>
    <m/>
  </r>
  <r>
    <x v="31"/>
    <x v="3"/>
    <s v="Low End"/>
    <x v="3"/>
    <x v="81"/>
    <n v="837.16821734699238"/>
    <x v="5347"/>
    <n v="1865980.9224997524"/>
    <n v="4312.3269619948369"/>
    <n v="3610143.075390589"/>
    <n v="2083.407034273388"/>
    <n v="1744162.1528908366"/>
    <x v="5347"/>
    <x v="4989"/>
    <m/>
  </r>
  <r>
    <x v="31"/>
    <x v="3"/>
    <s v="Low End"/>
    <x v="3"/>
    <x v="81"/>
    <n v="940.66801372923408"/>
    <x v="5348"/>
    <n v="2451380.7648543236"/>
    <n v="5124.7706399662138"/>
    <n v="4820707.8187149139"/>
    <n v="2518.7707238683552"/>
    <n v="2369327.0538605903"/>
    <x v="5348"/>
    <x v="4990"/>
    <m/>
  </r>
  <r>
    <x v="31"/>
    <x v="3"/>
    <s v="Low End"/>
    <x v="3"/>
    <x v="81"/>
    <n v="1294.7058752420276"/>
    <x v="5349"/>
    <n v="4557514.5263485136"/>
    <n v="8119.7748029524946"/>
    <n v="10512720.143024771"/>
    <n v="4599.6590658577297"/>
    <n v="5955205.616676257"/>
    <x v="5349"/>
    <x v="4991"/>
    <m/>
  </r>
  <r>
    <x v="31"/>
    <x v="3"/>
    <s v="Low End"/>
    <x v="3"/>
    <x v="154"/>
    <n v="732.44866995112193"/>
    <x v="5350"/>
    <n v="1246684.412342807"/>
    <n v="4039.1740485877249"/>
    <n v="2958487.6595891672"/>
    <n v="2337.0965331408042"/>
    <n v="1711803.2472463602"/>
    <x v="5350"/>
    <x v="4992"/>
    <m/>
  </r>
  <r>
    <x v="31"/>
    <x v="3"/>
    <s v="Low End"/>
    <x v="3"/>
    <x v="143"/>
    <n v="921.20295941200084"/>
    <x v="5351"/>
    <n v="1999947.545689129"/>
    <n v="5672.6787837094053"/>
    <n v="5225688.4833467733"/>
    <n v="3501.6615010839942"/>
    <n v="3225740.937657644"/>
    <x v="5351"/>
    <x v="4993"/>
    <m/>
  </r>
  <r>
    <x v="31"/>
    <x v="3"/>
    <s v="Low End"/>
    <x v="3"/>
    <x v="45"/>
    <n v="720.68286228482157"/>
    <x v="5352"/>
    <n v="1275141.6575033786"/>
    <n v="5035.4355443274762"/>
    <n v="3628952.100936654"/>
    <n v="3266.0835529942497"/>
    <n v="2353810.4434332754"/>
    <x v="5352"/>
    <x v="4994"/>
    <m/>
  </r>
  <r>
    <x v="31"/>
    <x v="3"/>
    <s v="Low End"/>
    <x v="3"/>
    <x v="81"/>
    <n v="596.01174692423524"/>
    <x v="5353"/>
    <n v="584430.61985753174"/>
    <n v="3130.9243991143139"/>
    <n v="1866067.7206038337"/>
    <n v="2150.3554373890943"/>
    <n v="1281637.1007463019"/>
    <x v="5353"/>
    <x v="4995"/>
    <m/>
  </r>
  <r>
    <x v="31"/>
    <x v="3"/>
    <s v="High End"/>
    <x v="2"/>
    <x v="1"/>
    <n v="753.20425283667396"/>
    <x v="5354"/>
    <n v="2098412.0832698341"/>
    <n v="4485.0363644329582"/>
    <n v="3378148.4638180388"/>
    <n v="1699.0562330583452"/>
    <n v="1279736.3805482048"/>
    <x v="5354"/>
    <x v="4996"/>
    <m/>
  </r>
  <r>
    <x v="31"/>
    <x v="3"/>
    <s v="High End"/>
    <x v="2"/>
    <x v="156"/>
    <n v="937.97387824911425"/>
    <x v="5355"/>
    <n v="2677611.9670956912"/>
    <n v="4960.0368816609816"/>
    <n v="4652385.0301501937"/>
    <n v="2105.3604037894406"/>
    <n v="1974773.0630545025"/>
    <x v="5355"/>
    <x v="4997"/>
    <m/>
  </r>
  <r>
    <x v="31"/>
    <x v="3"/>
    <s v="High End"/>
    <x v="2"/>
    <x v="115"/>
    <n v="640.97689850457743"/>
    <x v="5356"/>
    <n v="1158036.0990507023"/>
    <n v="3297.7439090276198"/>
    <n v="2113777.6628708849"/>
    <n v="1491.070218053042"/>
    <n v="955741.56382018258"/>
    <x v="5356"/>
    <x v="4998"/>
    <m/>
  </r>
  <r>
    <x v="31"/>
    <x v="3"/>
    <s v="High End"/>
    <x v="2"/>
    <x v="56"/>
    <n v="1369.9901472889278"/>
    <x v="5357"/>
    <n v="4041269.6476659733"/>
    <n v="5396.6279459374"/>
    <n v="7393327.114518323"/>
    <n v="2446.7748716921305"/>
    <n v="3352057.4668523497"/>
    <x v="5357"/>
    <x v="4999"/>
    <m/>
  </r>
  <r>
    <x v="31"/>
    <x v="3"/>
    <s v="High End"/>
    <x v="2"/>
    <x v="114"/>
    <n v="855.14159504575446"/>
    <x v="5358"/>
    <n v="2034628.1384136553"/>
    <n v="4657.4070309303797"/>
    <n v="3982742.4772071163"/>
    <n v="2278.1190273982952"/>
    <n v="1948114.338793461"/>
    <x v="5358"/>
    <x v="5000"/>
    <m/>
  </r>
  <r>
    <x v="31"/>
    <x v="3"/>
    <s v="High End"/>
    <x v="2"/>
    <x v="84"/>
    <n v="1986.7763703408473"/>
    <x v="5359"/>
    <n v="8311627.3237402653"/>
    <n v="8191.6305069350856"/>
    <n v="16274937.925741844"/>
    <n v="4008.1564895174433"/>
    <n v="7963310.6020015785"/>
    <x v="5359"/>
    <x v="5001"/>
    <m/>
  </r>
  <r>
    <x v="31"/>
    <x v="4"/>
    <s v="High End"/>
    <x v="2"/>
    <x v="133"/>
    <n v="1414.6018944992304"/>
    <x v="5360"/>
    <n v="4675233.2144754678"/>
    <n v="6517.05383259468"/>
    <n v="9219036.6981419045"/>
    <n v="3212.0722454390216"/>
    <n v="4543803.4836664367"/>
    <x v="5360"/>
    <x v="5002"/>
    <m/>
  </r>
  <r>
    <x v="31"/>
    <x v="4"/>
    <s v="High End"/>
    <x v="2"/>
    <x v="115"/>
    <n v="1078.9511625329901"/>
    <x v="5361"/>
    <n v="2798346.3173426203"/>
    <n v="5996.9194344271264"/>
    <n v="6470383.1953918291"/>
    <n v="3403.3392850039518"/>
    <n v="3672036.8780492088"/>
    <x v="5361"/>
    <x v="5003"/>
    <m/>
  </r>
  <r>
    <x v="31"/>
    <x v="4"/>
    <s v="High End"/>
    <x v="2"/>
    <x v="96"/>
    <n v="1170.3389369912311"/>
    <x v="5362"/>
    <n v="3638407.5997051741"/>
    <n v="7542.3266314401908"/>
    <n v="8827078.532280365"/>
    <n v="4433.4771480085074"/>
    <n v="5188670.9325751904"/>
    <x v="5362"/>
    <x v="5004"/>
    <m/>
  </r>
  <r>
    <x v="31"/>
    <x v="4"/>
    <s v="High End"/>
    <x v="2"/>
    <x v="112"/>
    <n v="506.14464570631765"/>
    <x v="5363"/>
    <n v="430070.22983656725"/>
    <n v="2477.3463008556578"/>
    <n v="1253895.5657384435"/>
    <n v="1627.6480308356117"/>
    <n v="823825.33590187621"/>
    <x v="5363"/>
    <x v="5005"/>
    <m/>
  </r>
  <r>
    <x v="31"/>
    <x v="4"/>
    <s v="Low End"/>
    <x v="0"/>
    <x v="155"/>
    <n v="873.34105418838897"/>
    <x v="5364"/>
    <n v="3065114.2880560178"/>
    <n v="5494.863036411386"/>
    <n v="4798889.4768403322"/>
    <n v="1985.2212150905257"/>
    <n v="1733775.1887843143"/>
    <x v="5364"/>
    <x v="5006"/>
    <m/>
  </r>
  <r>
    <x v="31"/>
    <x v="4"/>
    <s v="Low End"/>
    <x v="0"/>
    <x v="15"/>
    <n v="819.85406313750343"/>
    <x v="5365"/>
    <n v="2473054.7933229175"/>
    <n v="4748.9532830678418"/>
    <n v="3893448.6447733566"/>
    <n v="1732.495959115854"/>
    <n v="1420393.8514504391"/>
    <x v="5365"/>
    <x v="5007"/>
    <m/>
  </r>
  <r>
    <x v="31"/>
    <x v="4"/>
    <s v="Low End"/>
    <x v="0"/>
    <x v="127"/>
    <n v="1145.4281875307177"/>
    <x v="5366"/>
    <n v="4192977.5133066922"/>
    <n v="6799.1672891097114"/>
    <n v="7787957.8646830795"/>
    <n v="3138.5471306816244"/>
    <n v="3594980.3513763873"/>
    <x v="5366"/>
    <x v="5008"/>
    <m/>
  </r>
  <r>
    <x v="31"/>
    <x v="4"/>
    <s v="Low End"/>
    <x v="0"/>
    <x v="121"/>
    <n v="1108.8541317485606"/>
    <x v="5367"/>
    <n v="4225688.0036500217"/>
    <n v="7625.9479569627656"/>
    <n v="8456063.9005776569"/>
    <n v="3815.0878242720014"/>
    <n v="4230375.8969276352"/>
    <x v="5367"/>
    <x v="5009"/>
    <m/>
  </r>
  <r>
    <x v="31"/>
    <x v="4"/>
    <s v="Low End"/>
    <x v="0"/>
    <x v="14"/>
    <n v="1246.4701921078101"/>
    <x v="5368"/>
    <n v="4625748.1167672295"/>
    <n v="7621.6230907043391"/>
    <n v="9500125.9980435595"/>
    <n v="3910.545083339412"/>
    <n v="4874377.88127633"/>
    <x v="5368"/>
    <x v="5010"/>
    <m/>
  </r>
  <r>
    <x v="31"/>
    <x v="4"/>
    <s v="Low End"/>
    <x v="0"/>
    <x v="13"/>
    <n v="1619.4945191055881"/>
    <x v="5369"/>
    <n v="5944023.3614854207"/>
    <n v="8278.3343343248034"/>
    <n v="13406717.081762627"/>
    <n v="4608.0388863549169"/>
    <n v="7462693.720277206"/>
    <x v="5369"/>
    <x v="5011"/>
    <m/>
  </r>
  <r>
    <x v="31"/>
    <x v="4"/>
    <s v="Low End"/>
    <x v="0"/>
    <x v="1"/>
    <n v="856.42014243164192"/>
    <x v="5370"/>
    <n v="2102816.3855994819"/>
    <n v="5624.3984391971771"/>
    <n v="4816848.1123895505"/>
    <n v="3169.0423803953195"/>
    <n v="2714031.7267900687"/>
    <x v="5370"/>
    <x v="5012"/>
    <m/>
  </r>
  <r>
    <x v="31"/>
    <x v="4"/>
    <s v="Low End"/>
    <x v="0"/>
    <x v="25"/>
    <n v="513.42268421418385"/>
    <x v="5371"/>
    <n v="570443.44703592453"/>
    <n v="3143.4057172890734"/>
    <n v="1613895.8009447681"/>
    <n v="2032.3456403292612"/>
    <n v="1043452.3539088436"/>
    <x v="5371"/>
    <x v="5013"/>
    <m/>
  </r>
  <r>
    <x v="31"/>
    <x v="4"/>
    <s v="Low End"/>
    <x v="0"/>
    <x v="124"/>
    <n v="413"/>
    <x v="5372"/>
    <n v="347986.07926234114"/>
    <n v="2690.0041134217422"/>
    <n v="1110971.6988431795"/>
    <n v="1847.4228077017879"/>
    <n v="762985.61958083836"/>
    <x v="5372"/>
    <x v="5014"/>
    <m/>
  </r>
  <r>
    <x v="31"/>
    <x v="4"/>
    <s v="High End"/>
    <x v="1"/>
    <x v="102"/>
    <n v="641.31956583616034"/>
    <x v="5373"/>
    <n v="1726670.8449763004"/>
    <n v="4558.5359434874063"/>
    <n v="2923478.2921258751"/>
    <n v="1866.1639390171454"/>
    <n v="1196807.4471495748"/>
    <x v="5373"/>
    <x v="5015"/>
    <m/>
  </r>
  <r>
    <x v="31"/>
    <x v="4"/>
    <s v="High End"/>
    <x v="1"/>
    <x v="20"/>
    <n v="1169.2010970490637"/>
    <x v="5374"/>
    <n v="4884637.8037367901"/>
    <n v="7568.2241539480483"/>
    <n v="8848775.9835092798"/>
    <n v="3390.4673796300258"/>
    <n v="3964138.1797724897"/>
    <x v="5374"/>
    <x v="5016"/>
    <m/>
  </r>
  <r>
    <x v="31"/>
    <x v="4"/>
    <s v="High End"/>
    <x v="1"/>
    <x v="78"/>
    <n v="1326.8049475827322"/>
    <x v="5375"/>
    <n v="3880670.903358723"/>
    <n v="5310.0155556662739"/>
    <n v="7045354.9109992832"/>
    <n v="2385.1915938406823"/>
    <n v="3164684.0076405602"/>
    <x v="5375"/>
    <x v="5017"/>
    <m/>
  </r>
  <r>
    <x v="31"/>
    <x v="4"/>
    <s v="High End"/>
    <x v="1"/>
    <x v="52"/>
    <n v="548.32638880436355"/>
    <x v="5376"/>
    <n v="884080.38693316956"/>
    <n v="2993.5876480209381"/>
    <n v="1641463.1046086692"/>
    <n v="1381.2625712342378"/>
    <n v="757382.71767549962"/>
    <x v="5376"/>
    <x v="5018"/>
    <m/>
  </r>
  <r>
    <x v="31"/>
    <x v="4"/>
    <s v="High End"/>
    <x v="1"/>
    <x v="64"/>
    <n v="993.89415260875239"/>
    <x v="5377"/>
    <n v="3087775.355131519"/>
    <n v="5949.9007246065012"/>
    <n v="5913571.5387889799"/>
    <n v="2843.1560606734338"/>
    <n v="2825796.1836574608"/>
    <x v="5377"/>
    <x v="5019"/>
    <m/>
  </r>
  <r>
    <x v="31"/>
    <x v="4"/>
    <s v="High End"/>
    <x v="1"/>
    <x v="111"/>
    <n v="745.81018446167036"/>
    <x v="5378"/>
    <n v="1738012.0949900798"/>
    <n v="4696.0422129160934"/>
    <n v="3502356.1090547424"/>
    <n v="2365.6743375503447"/>
    <n v="1764344.0140646626"/>
    <x v="5378"/>
    <x v="5020"/>
    <m/>
  </r>
  <r>
    <x v="31"/>
    <x v="4"/>
    <s v="High End"/>
    <x v="1"/>
    <x v="7"/>
    <n v="817.50517695539179"/>
    <x v="5379"/>
    <n v="2028253.7591715581"/>
    <n v="5186.4565133083015"/>
    <n v="4239955.0496835476"/>
    <n v="2705.4278711101956"/>
    <n v="2211701.2905119895"/>
    <x v="5379"/>
    <x v="5021"/>
    <m/>
  </r>
  <r>
    <x v="31"/>
    <x v="4"/>
    <s v="High End"/>
    <x v="1"/>
    <x v="81"/>
    <n v="1006.3187971109535"/>
    <x v="5380"/>
    <n v="2490804.8506144262"/>
    <n v="5585.3934399043374"/>
    <n v="5620686.4078359436"/>
    <n v="3110.2286533920587"/>
    <n v="3129881.5572215174"/>
    <x v="5380"/>
    <x v="5022"/>
    <m/>
  </r>
  <r>
    <x v="31"/>
    <x v="4"/>
    <s v="High End"/>
    <x v="1"/>
    <x v="111"/>
    <n v="555.23060940223979"/>
    <x v="5381"/>
    <n v="643379.33487237571"/>
    <n v="2948.5352607112995"/>
    <n v="1637117.0296487268"/>
    <n v="1789.7746953220162"/>
    <n v="993737.6947763511"/>
    <x v="5381"/>
    <x v="5023"/>
    <m/>
  </r>
  <r>
    <x v="31"/>
    <x v="4"/>
    <s v="High End"/>
    <x v="1"/>
    <x v="112"/>
    <n v="552.79253017577923"/>
    <x v="5382"/>
    <n v="708354.25553897233"/>
    <n v="3765.6594422192943"/>
    <n v="2081628.4108447172"/>
    <n v="2484.2487558018656"/>
    <n v="1373274.1553057448"/>
    <x v="5382"/>
    <x v="5024"/>
    <m/>
  </r>
  <r>
    <x v="31"/>
    <x v="4"/>
    <s v="High End"/>
    <x v="1"/>
    <x v="135"/>
    <n v="498.81890493499407"/>
    <x v="5383"/>
    <n v="467398.81926446251"/>
    <n v="2771.0770141684502"/>
    <n v="1382265.6016980393"/>
    <n v="1834.0659774167982"/>
    <n v="914866.78243357688"/>
    <x v="5383"/>
    <x v="5025"/>
    <m/>
  </r>
  <r>
    <x v="31"/>
    <x v="4"/>
    <s v="High End"/>
    <x v="1"/>
    <x v="113"/>
    <n v="630.39165921652898"/>
    <x v="5384"/>
    <n v="779641.69703505805"/>
    <n v="3711.3059773675654"/>
    <n v="2339576.3329329612"/>
    <n v="2474.5483432262417"/>
    <n v="1559934.6358979032"/>
    <x v="5384"/>
    <x v="5026"/>
    <m/>
  </r>
  <r>
    <x v="31"/>
    <x v="4"/>
    <s v="Low End"/>
    <x v="3"/>
    <x v="81"/>
    <n v="1480.5190942431614"/>
    <x v="5385"/>
    <n v="5922655.3460741378"/>
    <n v="6885.2277438986093"/>
    <n v="10193711.143054655"/>
    <n v="2884.8366857192564"/>
    <n v="4271055.796980517"/>
    <x v="5385"/>
    <x v="5027"/>
    <m/>
  </r>
  <r>
    <x v="31"/>
    <x v="4"/>
    <s v="Low End"/>
    <x v="3"/>
    <x v="81"/>
    <n v="1013.0067039560641"/>
    <x v="5386"/>
    <n v="3202105.5422040122"/>
    <n v="6063.4996259205891"/>
    <n v="6142365.770492644"/>
    <n v="2902.5081638711008"/>
    <n v="2940260.2282886319"/>
    <x v="5386"/>
    <x v="5028"/>
    <m/>
  </r>
  <r>
    <x v="31"/>
    <x v="4"/>
    <s v="Low End"/>
    <x v="3"/>
    <x v="81"/>
    <n v="708.41868372850547"/>
    <x v="5387"/>
    <n v="1525988.1078695501"/>
    <n v="4609.1921109341456"/>
    <n v="3265237.8082797788"/>
    <n v="2455.1155134084229"/>
    <n v="1739249.7004102287"/>
    <x v="5387"/>
    <x v="5029"/>
    <m/>
  </r>
  <r>
    <x v="31"/>
    <x v="4"/>
    <s v="Low End"/>
    <x v="3"/>
    <x v="143"/>
    <n v="893.55308215871241"/>
    <x v="5388"/>
    <n v="1981757.8497481551"/>
    <n v="5374.0732284171982"/>
    <n v="4802019.6969988095"/>
    <n v="3156.2331366338694"/>
    <n v="2820261.8472506544"/>
    <x v="5388"/>
    <x v="5030"/>
    <m/>
  </r>
  <r>
    <x v="31"/>
    <x v="4"/>
    <s v="Low End"/>
    <x v="3"/>
    <x v="45"/>
    <n v="613.18595217550182"/>
    <x v="5389"/>
    <n v="805345.49472319614"/>
    <n v="3325.4677093021901"/>
    <n v="2039130.0837573484"/>
    <n v="2012.0888038234557"/>
    <n v="1233784.5890341522"/>
    <x v="5389"/>
    <x v="5031"/>
    <m/>
  </r>
  <r>
    <x v="31"/>
    <x v="4"/>
    <s v="Low End"/>
    <x v="3"/>
    <x v="154"/>
    <n v="761.77099092213803"/>
    <x v="5390"/>
    <n v="1168749.3689062686"/>
    <n v="4076.8139388810896"/>
    <n v="3105598.5940266321"/>
    <n v="2542.5610166327961"/>
    <n v="1936849.2251203635"/>
    <x v="5390"/>
    <x v="5032"/>
    <m/>
  </r>
  <r>
    <x v="31"/>
    <x v="4"/>
    <s v="Low End"/>
    <x v="3"/>
    <x v="81"/>
    <n v="545.83366248685422"/>
    <x v="5391"/>
    <n v="595481.69439504261"/>
    <n v="3456.3360372459192"/>
    <n v="1886584.5579952402"/>
    <n v="2365.3778656996856"/>
    <n v="1291102.8636001977"/>
    <x v="5391"/>
    <x v="5033"/>
    <m/>
  </r>
  <r>
    <x v="31"/>
    <x v="4"/>
    <s v="High End"/>
    <x v="2"/>
    <x v="114"/>
    <n v="1085.2833201997601"/>
    <x v="5392"/>
    <n v="4292303.9767452786"/>
    <n v="7079.5065178163277"/>
    <n v="7683270.3390315454"/>
    <n v="3124.4987361107856"/>
    <n v="3390966.3622862669"/>
    <x v="5392"/>
    <x v="5034"/>
    <m/>
  </r>
  <r>
    <x v="31"/>
    <x v="4"/>
    <s v="High End"/>
    <x v="2"/>
    <x v="96"/>
    <n v="1100.9122182946819"/>
    <x v="5393"/>
    <n v="2493483.5619625598"/>
    <n v="4080.6129777397314"/>
    <n v="4492396.6853255155"/>
    <n v="1815.6880177597454"/>
    <n v="1998913.1233629556"/>
    <x v="5393"/>
    <x v="5035"/>
    <m/>
  </r>
  <r>
    <x v="31"/>
    <x v="4"/>
    <s v="High End"/>
    <x v="2"/>
    <x v="115"/>
    <n v="809.29337902293912"/>
    <x v="5394"/>
    <n v="2146859.3881766438"/>
    <n v="4955.8615992441128"/>
    <n v="4010745.9796222951"/>
    <n v="2303.1037195632612"/>
    <n v="1863886.5914456514"/>
    <x v="5394"/>
    <x v="5036"/>
    <m/>
  </r>
  <r>
    <x v="31"/>
    <x v="4"/>
    <s v="High End"/>
    <x v="2"/>
    <x v="133"/>
    <n v="1110.6964888926836"/>
    <x v="5395"/>
    <n v="3470504.1661445769"/>
    <n v="6459.0966005933433"/>
    <n v="7174095.9156976948"/>
    <n v="3334.4768679744716"/>
    <n v="3703591.7495531179"/>
    <x v="5395"/>
    <x v="5037"/>
    <m/>
  </r>
  <r>
    <x v="31"/>
    <x v="4"/>
    <s v="High End"/>
    <x v="2"/>
    <x v="1"/>
    <n v="1094.1773123885903"/>
    <x v="5396"/>
    <n v="3933246.6730814129"/>
    <n v="7616.2162107836984"/>
    <n v="8333490.98408572"/>
    <n v="4021.5093670682763"/>
    <n v="4400244.3110043071"/>
    <x v="5396"/>
    <x v="5038"/>
    <m/>
  </r>
  <r>
    <x v="31"/>
    <x v="4"/>
    <s v="High End"/>
    <x v="2"/>
    <x v="156"/>
    <n v="1455.7574622724362"/>
    <x v="5397"/>
    <n v="6271070.4931048527"/>
    <n v="9724.9338386575455"/>
    <n v="14157145.00573145"/>
    <n v="5417.1623481266179"/>
    <n v="7886074.5126265977"/>
    <x v="5397"/>
    <x v="5039"/>
    <m/>
  </r>
  <r>
    <x v="31"/>
    <x v="4"/>
    <s v="High End"/>
    <x v="2"/>
    <x v="56"/>
    <n v="1117.7737694320203"/>
    <x v="5398"/>
    <n v="3383905.4154004408"/>
    <n v="6921.6275488016217"/>
    <n v="7736813.7158285044"/>
    <n v="3894.2659234524058"/>
    <n v="4352908.3004280636"/>
    <x v="5398"/>
    <x v="5040"/>
    <m/>
  </r>
  <r>
    <x v="31"/>
    <x v="4"/>
    <s v="High End"/>
    <x v="2"/>
    <x v="115"/>
    <n v="1190.818103087463"/>
    <x v="5399"/>
    <n v="3830857.2131456328"/>
    <n v="7941.3996783693528"/>
    <n v="9456762.5008551814"/>
    <n v="4724.4035618228572"/>
    <n v="5625905.2877095491"/>
    <x v="5399"/>
    <x v="5041"/>
    <m/>
  </r>
  <r>
    <x v="31"/>
    <x v="4"/>
    <s v="High End"/>
    <x v="2"/>
    <x v="112"/>
    <n v="693.55308215871241"/>
    <x v="5400"/>
    <n v="892256.15833332471"/>
    <n v="4019.758212560695"/>
    <n v="2787915.6978542665"/>
    <n v="2733.2580422260166"/>
    <n v="1895659.5395209417"/>
    <x v="5400"/>
    <x v="5042"/>
    <m/>
  </r>
  <r>
    <x v="31"/>
    <x v="5"/>
    <s v="Low End"/>
    <x v="0"/>
    <x v="155"/>
    <n v="1150.6751596072279"/>
    <x v="5401"/>
    <n v="4735129.2507332731"/>
    <n v="7003.0197019301522"/>
    <n v="8058200.813251039"/>
    <n v="2887.9319543597912"/>
    <n v="3323071.5625177659"/>
    <x v="5401"/>
    <x v="5043"/>
    <m/>
  </r>
  <r>
    <x v="31"/>
    <x v="5"/>
    <s v="Low End"/>
    <x v="0"/>
    <x v="15"/>
    <n v="891.83946945125388"/>
    <x v="5402"/>
    <n v="3154753.5519032408"/>
    <n v="6053.2921375081896"/>
    <n v="5398564.8483487507"/>
    <n v="2515.9363016598936"/>
    <n v="2243811.2964455099"/>
    <x v="5402"/>
    <x v="5044"/>
    <m/>
  </r>
  <r>
    <x v="31"/>
    <x v="5"/>
    <s v="Low End"/>
    <x v="0"/>
    <x v="127"/>
    <n v="1249.9710062837896"/>
    <x v="5403"/>
    <n v="5364178.8134565521"/>
    <n v="8663.9620155527373"/>
    <n v="10829701.318984985"/>
    <n v="4372.51942489261"/>
    <n v="5465522.5055284332"/>
    <x v="5403"/>
    <x v="5045"/>
    <m/>
  </r>
  <r>
    <x v="31"/>
    <x v="5"/>
    <s v="Low End"/>
    <x v="0"/>
    <x v="121"/>
    <n v="1409.7395449234168"/>
    <x v="5404"/>
    <n v="6299045.4687677948"/>
    <n v="9718.939108194385"/>
    <n v="13701172.795524351"/>
    <n v="5250.7056026144683"/>
    <n v="7402127.3267565565"/>
    <x v="5404"/>
    <x v="5046"/>
    <m/>
  </r>
  <r>
    <x v="31"/>
    <x v="5"/>
    <s v="Low End"/>
    <x v="0"/>
    <x v="14"/>
    <n v="1561.1172113185912"/>
    <x v="5405"/>
    <n v="6792983.2270023832"/>
    <n v="9713.6977888602905"/>
    <n v="15164220.803737143"/>
    <n v="5362.3376361753308"/>
    <n v="8371237.5767347598"/>
    <x v="5405"/>
    <x v="5047"/>
    <m/>
  </r>
  <r>
    <x v="31"/>
    <x v="5"/>
    <s v="Low End"/>
    <x v="0"/>
    <x v="13"/>
    <n v="1781.4439710161471"/>
    <x v="5406"/>
    <n v="7666197.6029028976"/>
    <n v="10550.230578140217"/>
    <n v="18794644.656258091"/>
    <n v="6246.8689638369342"/>
    <n v="11128447.053355195"/>
    <x v="5406"/>
    <x v="5048"/>
    <m/>
  </r>
  <r>
    <x v="31"/>
    <x v="5"/>
    <s v="Low End"/>
    <x v="0"/>
    <x v="1"/>
    <n v="912.06215667480615"/>
    <x v="5407"/>
    <n v="2625589.4703693576"/>
    <n v="7167.639563214685"/>
    <n v="6537332.7982932515"/>
    <n v="4288.8999387775475"/>
    <n v="3911743.3279238939"/>
    <x v="5407"/>
    <x v="5049"/>
    <m/>
  </r>
  <r>
    <x v="31"/>
    <x v="5"/>
    <s v="Low End"/>
    <x v="0"/>
    <x v="25"/>
    <n v="754.76495263560219"/>
    <x v="5408"/>
    <n v="983222.43471098808"/>
    <n v="4006.0385362628622"/>
    <n v="3023617.4860788365"/>
    <n v="2703.35161197256"/>
    <n v="2040395.0513678484"/>
    <x v="5408"/>
    <x v="5050"/>
    <m/>
  </r>
  <r>
    <x v="31"/>
    <x v="5"/>
    <s v="Low End"/>
    <x v="0"/>
    <x v="124"/>
    <n v="644.29999999999995"/>
    <x v="5409"/>
    <n v="636482.02321728494"/>
    <n v="3428.0828398264871"/>
    <n v="2208713.7737002056"/>
    <n v="2440.2169028137832"/>
    <n v="1572231.7504829206"/>
    <x v="5409"/>
    <x v="5051"/>
    <m/>
  </r>
  <r>
    <x v="31"/>
    <x v="5"/>
    <s v="High End"/>
    <x v="1"/>
    <x v="102"/>
    <n v="895.45152241977644"/>
    <x v="5410"/>
    <n v="2826682.7948385663"/>
    <n v="5172.2737140258059"/>
    <n v="4631520.3715961995"/>
    <n v="2015.5614587380733"/>
    <n v="1804837.5767576331"/>
    <x v="5410"/>
    <x v="5052"/>
    <m/>
  </r>
  <r>
    <x v="31"/>
    <x v="5"/>
    <s v="High End"/>
    <x v="1"/>
    <x v="20"/>
    <n v="1476.1212067539702"/>
    <x v="5411"/>
    <n v="7229606.5291794427"/>
    <n v="9643.9655177247805"/>
    <n v="14235662.017917581"/>
    <n v="4746.2603048327173"/>
    <n v="7006055.4887381382"/>
    <x v="5411"/>
    <x v="5053"/>
    <m/>
  </r>
  <r>
    <x v="31"/>
    <x v="5"/>
    <s v="High End"/>
    <x v="1"/>
    <x v="78"/>
    <n v="1459.4854423410056"/>
    <x v="5412"/>
    <n v="5005554.8507402008"/>
    <n v="6768.0053167511487"/>
    <n v="9877805.2334848288"/>
    <n v="3338.3343481176266"/>
    <n v="4872250.382744628"/>
    <x v="5412"/>
    <x v="5054"/>
    <m/>
  </r>
  <r>
    <x v="31"/>
    <x v="5"/>
    <s v="High End"/>
    <x v="1"/>
    <x v="52"/>
    <n v="593.15902768479987"/>
    <x v="5413"/>
    <n v="1121203.1391087589"/>
    <n v="3814.7378860054869"/>
    <n v="2262746.2153353835"/>
    <n v="1924.514376325453"/>
    <n v="1141543.0762266247"/>
    <x v="5413"/>
    <x v="5055"/>
    <m/>
  </r>
  <r>
    <x v="31"/>
    <x v="5"/>
    <s v="High End"/>
    <x v="1"/>
    <x v="64"/>
    <n v="1193.2835678696276"/>
    <x v="5414"/>
    <n v="4346277.4682184849"/>
    <n v="7582.1106716341783"/>
    <n v="9047608.0742300116"/>
    <n v="3939.8268212180478"/>
    <n v="4701330.6060115267"/>
    <x v="5414"/>
    <x v="5056"/>
    <m/>
  </r>
  <r>
    <x v="31"/>
    <x v="5"/>
    <s v="High End"/>
    <x v="1"/>
    <x v="111"/>
    <n v="1010.3912029078375"/>
    <x v="5415"/>
    <n v="2760628.4229971794"/>
    <n v="5984.6406583989246"/>
    <n v="6046828.2738108421"/>
    <n v="3252.4034664555688"/>
    <n v="3286199.8508136626"/>
    <x v="5415"/>
    <x v="5057"/>
    <m/>
  </r>
  <r>
    <x v="31"/>
    <x v="5"/>
    <s v="High End"/>
    <x v="1"/>
    <x v="7"/>
    <n v="1089.255694650931"/>
    <x v="5416"/>
    <n v="3168638.8550958252"/>
    <n v="6609.8870721124022"/>
    <n v="7199857.1342980033"/>
    <n v="3700.8925443295889"/>
    <n v="4031218.2792021781"/>
    <x v="5416"/>
    <x v="5058"/>
    <m/>
  </r>
  <r>
    <x v="31"/>
    <x v="5"/>
    <s v="High End"/>
    <x v="1"/>
    <x v="81"/>
    <n v="1206.950676822049"/>
    <x v="5417"/>
    <n v="3503148.7306786575"/>
    <n v="7119.1948415655606"/>
    <n v="8592517.0324555933"/>
    <n v="4216.7160593318131"/>
    <n v="5089368.3017769363"/>
    <x v="5417"/>
    <x v="5059"/>
    <m/>
  </r>
  <r>
    <x v="31"/>
    <x v="5"/>
    <s v="High End"/>
    <x v="1"/>
    <x v="111"/>
    <n v="600.75367034246381"/>
    <x v="5418"/>
    <n v="816097.74865346332"/>
    <n v="3757.2538518980659"/>
    <n v="2257184.0419361228"/>
    <n v="2398.7973181439884"/>
    <n v="1441086.2932826595"/>
    <x v="5418"/>
    <x v="5060"/>
    <m/>
  </r>
  <r>
    <x v="31"/>
    <x v="5"/>
    <s v="High End"/>
    <x v="1"/>
    <x v="112"/>
    <n v="798.07178319335719"/>
    <x v="5419"/>
    <n v="1199080.4674307588"/>
    <n v="4799.2264721571992"/>
    <n v="3830127.2285832609"/>
    <n v="3296.7545232896059"/>
    <n v="2631046.7611525021"/>
    <x v="5419"/>
    <x v="5061"/>
    <m/>
  </r>
  <r>
    <x v="31"/>
    <x v="5"/>
    <s v="High End"/>
    <x v="1"/>
    <x v="135"/>
    <n v="538.70079542849351"/>
    <x v="5420"/>
    <n v="591903.82877712476"/>
    <n v="3531.9910522007535"/>
    <n v="1902686.3892668677"/>
    <n v="2433.2293020787538"/>
    <n v="1310782.560489743"/>
    <x v="5420"/>
    <x v="5062"/>
    <m/>
  </r>
  <r>
    <x v="31"/>
    <x v="5"/>
    <s v="High End"/>
    <x v="1"/>
    <x v="113"/>
    <n v="793.43082513818194"/>
    <x v="5421"/>
    <n v="1150672.2054742766"/>
    <n v="4730.3893448519466"/>
    <n v="3753236.7211107439"/>
    <n v="3280.1404144881958"/>
    <n v="2602564.5156364674"/>
    <x v="5421"/>
    <x v="5063"/>
    <m/>
  </r>
  <r>
    <x v="31"/>
    <x v="5"/>
    <s v="Low End"/>
    <x v="3"/>
    <x v="81"/>
    <n v="1628.5710036674777"/>
    <x v="5422"/>
    <n v="7639783.9140990525"/>
    <n v="8776.1171501084536"/>
    <n v="14292529.915455488"/>
    <n v="4085.0205403232121"/>
    <n v="6652746.0013564359"/>
    <x v="5422"/>
    <x v="5064"/>
    <m/>
  </r>
  <r>
    <x v="31"/>
    <x v="5"/>
    <s v="Low End"/>
    <x v="3"/>
    <x v="81"/>
    <n v="1304.3073743516707"/>
    <x v="5423"/>
    <n v="4834733.9220494134"/>
    <n v="7728.671227202577"/>
    <n v="10080562.875579897"/>
    <n v="4021.9269297147207"/>
    <n v="5245828.9535304839"/>
    <x v="5423"/>
    <x v="5065"/>
    <m/>
  </r>
  <r>
    <x v="31"/>
    <x v="5"/>
    <s v="Low End"/>
    <x v="3"/>
    <x v="81"/>
    <n v="969.2605521013561"/>
    <x v="5424"/>
    <n v="2448321.0317286351"/>
    <n v="5874.9431118087668"/>
    <n v="5694350.6041158242"/>
    <n v="3348.9752217293894"/>
    <n v="3246029.5723871891"/>
    <x v="5424"/>
    <x v="5066"/>
    <m/>
  </r>
  <r>
    <x v="31"/>
    <x v="5"/>
    <s v="Low End"/>
    <x v="3"/>
    <x v="143"/>
    <n v="952.90839037458375"/>
    <x v="5425"/>
    <n v="2478083.0435929704"/>
    <n v="6849.3636995291272"/>
    <n v="6526816.1380084045"/>
    <n v="4248.8167124060019"/>
    <n v="4048733.0944154342"/>
    <x v="5425"/>
    <x v="5067"/>
    <m/>
  </r>
  <r>
    <x v="31"/>
    <x v="5"/>
    <s v="Low End"/>
    <x v="3"/>
    <x v="45"/>
    <n v="664.50454739305201"/>
    <x v="5426"/>
    <n v="1023309.2240297624"/>
    <n v="4238.2229870185593"/>
    <n v="2816318.4477395965"/>
    <n v="2698.2647910297533"/>
    <n v="1793009.223709834"/>
    <x v="5426"/>
    <x v="5068"/>
    <m/>
  </r>
  <r>
    <x v="31"/>
    <x v="5"/>
    <s v="Low End"/>
    <x v="3"/>
    <x v="154"/>
    <n v="827.94809001435192"/>
    <x v="5427"/>
    <n v="1489569.0450531235"/>
    <n v="5196.2930397451"/>
    <n v="4302260.8974118261"/>
    <n v="3397.1838165723011"/>
    <n v="2812691.8523587026"/>
    <x v="5427"/>
    <x v="5069"/>
    <m/>
  </r>
  <r>
    <x v="31"/>
    <x v="5"/>
    <s v="Low End"/>
    <x v="3"/>
    <x v="81"/>
    <n v="790.4170287355397"/>
    <x v="5428"/>
    <n v="1010887.5430262312"/>
    <n v="4404.1955045238819"/>
    <n v="3481151.1246561878"/>
    <n v="3125.2661466336722"/>
    <n v="2470263.5816299566"/>
    <x v="5428"/>
    <x v="5070"/>
    <m/>
  </r>
  <r>
    <x v="31"/>
    <x v="5"/>
    <s v="High End"/>
    <x v="2"/>
    <x v="114"/>
    <n v="1383.8116522197363"/>
    <x v="5429"/>
    <n v="6417101.4131319998"/>
    <n v="9022.5591065615681"/>
    <n v="12485522.424501192"/>
    <n v="4385.294054747259"/>
    <n v="6068421.011369192"/>
    <x v="5429"/>
    <x v="5071"/>
    <m/>
  </r>
  <r>
    <x v="31"/>
    <x v="5"/>
    <s v="High End"/>
    <x v="2"/>
    <x v="96"/>
    <n v="1211.0034401241503"/>
    <x v="5430"/>
    <n v="3215976.8132862812"/>
    <n v="5200.5741542577953"/>
    <n v="6297913.1914269337"/>
    <n v="2544.9443626887605"/>
    <n v="3081936.3781406526"/>
    <x v="5430"/>
    <x v="5072"/>
    <m/>
  </r>
  <r>
    <x v="31"/>
    <x v="5"/>
    <s v="High End"/>
    <x v="2"/>
    <x v="115"/>
    <n v="1080.222716925233"/>
    <x v="5431"/>
    <n v="3360330.3448323631"/>
    <n v="6316.8766501362797"/>
    <n v="6823633.6574917771"/>
    <n v="3206.1011663570894"/>
    <n v="3463303.312659414"/>
    <x v="5431"/>
    <x v="5073"/>
    <m/>
  </r>
  <r>
    <x v="31"/>
    <x v="5"/>
    <s v="High End"/>
    <x v="2"/>
    <x v="133"/>
    <n v="1321.766137781952"/>
    <x v="5432"/>
    <n v="4842724.2204489904"/>
    <n v="8232.3134432855586"/>
    <n v="10881193.144941995"/>
    <n v="4568.4851138841586"/>
    <n v="6038468.9244930046"/>
    <x v="5432"/>
    <x v="5074"/>
    <m/>
  </r>
  <r>
    <x v="31"/>
    <x v="5"/>
    <s v="High End"/>
    <x v="2"/>
    <x v="1"/>
    <n v="1393.5950436274493"/>
    <x v="5433"/>
    <n v="5873680.7198542515"/>
    <n v="9706.4785921350667"/>
    <n v="13526900.45707537"/>
    <n v="5491.7099283736115"/>
    <n v="7653219.737221119"/>
    <x v="5433"/>
    <x v="5075"/>
    <m/>
  </r>
  <r>
    <x v="31"/>
    <x v="5"/>
    <s v="High End"/>
    <x v="2"/>
    <x v="156"/>
    <n v="1791.33320849968"/>
    <x v="5434"/>
    <n v="9048462.6554129813"/>
    <n v="12394.944643923962"/>
    <n v="22203475.958176233"/>
    <n v="7343.6997875906918"/>
    <n v="13155013.302763252"/>
    <x v="5434"/>
    <x v="5076"/>
    <m/>
  </r>
  <r>
    <x v="31"/>
    <x v="5"/>
    <s v="High End"/>
    <x v="2"/>
    <x v="56"/>
    <n v="1419.5511463752223"/>
    <x v="5435"/>
    <n v="5038533.0342415627"/>
    <n v="8820.8241251436775"/>
    <n v="12521610.998821925"/>
    <n v="5271.4394854233742"/>
    <n v="7483077.9645803627"/>
    <x v="5435"/>
    <x v="5077"/>
    <m/>
  </r>
  <r>
    <x v="31"/>
    <x v="5"/>
    <s v="High End"/>
    <x v="2"/>
    <x v="115"/>
    <n v="1499.8999133962093"/>
    <x v="5436"/>
    <n v="5658158.8119877754"/>
    <n v="10122.121426974983"/>
    <n v="15182169.051705692"/>
    <n v="6349.7638440106248"/>
    <n v="9524010.2397179157"/>
    <x v="5436"/>
    <x v="5078"/>
    <m/>
  </r>
  <r>
    <x v="31"/>
    <x v="5"/>
    <s v="High End"/>
    <x v="2"/>
    <x v="112"/>
    <n v="862.90839037458375"/>
    <x v="5437"/>
    <n v="1301595.956118884"/>
    <n v="5122.8749473112712"/>
    <n v="4420571.7748746499"/>
    <n v="3614.4923998268641"/>
    <n v="3118975.8187557659"/>
    <x v="5437"/>
    <x v="507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FA37EB-D01B-4BF4-B4A7-0936438588EF}" name="PivotTable20"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U1:W35" firstHeaderRow="0" firstDataRow="1" firstDataCol="1"/>
  <pivotFields count="19">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numFmtId="1" showAll="0"/>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pivotField numFmtId="164" showAll="0"/>
    <pivotField numFmtId="164" showAll="0"/>
    <pivotField numFmtId="9" showAll="0"/>
    <pivotField showAll="0"/>
    <pivotField showAll="0"/>
    <pivotField dataField="1" numFmtId="9" showAll="0"/>
    <pivotField dataField="1" numFmtId="9" showAll="0"/>
    <pivotField name="YEAR TO YEAR" axis="axisRow"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18"/>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Average of Change in Revenue" fld="17" subtotal="average" baseField="2" baseItem="0"/>
    <dataField name="Average of Change in Cost" fld="16" subtotal="average" baseField="2" baseItem="0"/>
  </dataFields>
  <formats count="2">
    <format dxfId="32">
      <pivotArea outline="0" collapsedLevelsAreSubtotals="1" fieldPosition="0"/>
    </format>
    <format dxfId="3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E03CED-3775-4463-AD02-40989018A44C}" name="PivotTable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8" firstHeaderRow="0" firstDataRow="1" firstDataCol="1"/>
  <pivotFields count="12">
    <pivotField showAll="0"/>
    <pivotField showAll="0"/>
    <pivotField showAll="0"/>
    <pivotField axis="axisRow" showAll="0">
      <items count="5">
        <item x="0"/>
        <item x="1"/>
        <item x="3"/>
        <item x="2"/>
        <item t="default"/>
      </items>
    </pivotField>
    <pivotField showAll="0"/>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dataField="1"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dataField="1"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3"/>
  </rowFields>
  <rowItems count="5">
    <i>
      <x/>
    </i>
    <i>
      <x v="1"/>
    </i>
    <i>
      <x v="2"/>
    </i>
    <i>
      <x v="3"/>
    </i>
    <i t="grand">
      <x/>
    </i>
  </rowItems>
  <colFields count="1">
    <field x="-2"/>
  </colFields>
  <colItems count="3">
    <i>
      <x/>
    </i>
    <i i="1">
      <x v="1"/>
    </i>
    <i i="2">
      <x v="2"/>
    </i>
  </colItems>
  <dataFields count="3">
    <dataField name="Sum of Cost" fld="6" baseField="0" baseItem="0"/>
    <dataField name="Sum of Revenue" fld="8" baseField="0" baseItem="0"/>
    <dataField name="Sum of Profit" fld="10" baseField="0" baseItem="0"/>
  </dataFields>
  <formats count="1">
    <format dxfId="14">
      <pivotArea outline="0" collapsedLevelsAreSubtotals="1" fieldPosition="0"/>
    </format>
  </formats>
  <chartFormats count="11">
    <chartFormat chart="1" format="0" series="1">
      <pivotArea type="data" outline="0" fieldPosition="0">
        <references count="1">
          <reference field="4294967294" count="1" selected="0">
            <x v="2"/>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 chart="3" format="10">
      <pivotArea type="data" outline="0" fieldPosition="0">
        <references count="2">
          <reference field="4294967294" count="1" selected="0">
            <x v="1"/>
          </reference>
          <reference field="3" count="1" selected="0">
            <x v="3"/>
          </reference>
        </references>
      </pivotArea>
    </chartFormat>
    <chartFormat chart="3" format="11">
      <pivotArea type="data" outline="0" fieldPosition="0">
        <references count="2">
          <reference field="4294967294" count="1" selected="0">
            <x v="1"/>
          </reference>
          <reference field="3" count="1" selected="0">
            <x v="1"/>
          </reference>
        </references>
      </pivotArea>
    </chartFormat>
    <chartFormat chart="3" format="12">
      <pivotArea type="data" outline="0" fieldPosition="0">
        <references count="2">
          <reference field="4294967294" count="1" selected="0">
            <x v="1"/>
          </reference>
          <reference field="3" count="1" selected="0">
            <x v="0"/>
          </reference>
        </references>
      </pivotArea>
    </chartFormat>
    <chartFormat chart="3" format="13">
      <pivotArea type="data" outline="0" fieldPosition="0">
        <references count="2">
          <reference field="4294967294" count="1" selected="0">
            <x v="1"/>
          </reference>
          <reference field="3" count="1" selected="0">
            <x v="2"/>
          </reference>
        </references>
      </pivotArea>
    </chartFormat>
    <chartFormat chart="3" format="14">
      <pivotArea type="data" outline="0" fieldPosition="0">
        <references count="2">
          <reference field="4294967294" count="1" selected="0">
            <x v="2"/>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B773CA-309C-4CA4-95C1-958A3559B66C}" name="PivotTable8"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B15" firstHeaderRow="1" firstDataRow="1" firstDataCol="1"/>
  <pivotFields count="12">
    <pivotField showAll="0"/>
    <pivotField showAll="0"/>
    <pivotField showAll="0"/>
    <pivotField axis="axisRow" showAll="0">
      <items count="5">
        <item x="0"/>
        <item x="1"/>
        <item x="3"/>
        <item x="2"/>
        <item t="default"/>
      </items>
    </pivotField>
    <pivotField showAll="0"/>
    <pivotField dataField="1"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3"/>
  </rowFields>
  <rowItems count="5">
    <i>
      <x/>
    </i>
    <i>
      <x v="1"/>
    </i>
    <i>
      <x v="2"/>
    </i>
    <i>
      <x v="3"/>
    </i>
    <i t="grand">
      <x/>
    </i>
  </rowItems>
  <colItems count="1">
    <i/>
  </colItems>
  <dataFields count="1">
    <dataField name="Sum of Units" fld="5"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0"/>
          </reference>
        </references>
      </pivotArea>
    </chartFormat>
    <chartFormat chart="2" format="12">
      <pivotArea type="data" outline="0" fieldPosition="0">
        <references count="2">
          <reference field="4294967294" count="1" selected="0">
            <x v="0"/>
          </reference>
          <reference field="3" count="1" selected="0">
            <x v="1"/>
          </reference>
        </references>
      </pivotArea>
    </chartFormat>
    <chartFormat chart="2" format="13">
      <pivotArea type="data" outline="0" fieldPosition="0">
        <references count="2">
          <reference field="4294967294" count="1" selected="0">
            <x v="0"/>
          </reference>
          <reference field="3" count="1" selected="0">
            <x v="2"/>
          </reference>
        </references>
      </pivotArea>
    </chartFormat>
    <chartFormat chart="2"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2D92C1-3A4F-4177-9EAD-A6E2CA370A67}"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6" firstHeaderRow="0" firstDataRow="1" firstDataCol="1"/>
  <pivotFields count="12">
    <pivotField showAll="0"/>
    <pivotField showAll="0"/>
    <pivotField axis="axisRow" showAll="0">
      <items count="3">
        <item x="1"/>
        <item x="0"/>
        <item t="default"/>
      </items>
    </pivotField>
    <pivotField showAll="0"/>
    <pivotField showAll="0"/>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dataField="1"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dataField="1"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2"/>
  </rowFields>
  <rowItems count="3">
    <i>
      <x/>
    </i>
    <i>
      <x v="1"/>
    </i>
    <i t="grand">
      <x/>
    </i>
  </rowItems>
  <colFields count="1">
    <field x="-2"/>
  </colFields>
  <colItems count="3">
    <i>
      <x/>
    </i>
    <i i="1">
      <x v="1"/>
    </i>
    <i i="2">
      <x v="2"/>
    </i>
  </colItems>
  <dataFields count="3">
    <dataField name="Sum of Cost" fld="6" baseField="0" baseItem="0"/>
    <dataField name="Sum of Revenue" fld="8" baseField="0" baseItem="0"/>
    <dataField name="Sum of Profit" fld="10" baseField="0" baseItem="0"/>
  </dataFields>
  <formats count="1">
    <format dxfId="13">
      <pivotArea collapsedLevelsAreSubtotals="1" fieldPosition="0">
        <references count="1">
          <reference field="2" count="0"/>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 chart="3" format="10">
      <pivotArea type="data" outline="0" fieldPosition="0">
        <references count="2">
          <reference field="4294967294" count="1" selected="0">
            <x v="1"/>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5C2720-DB89-4A77-9C91-D62B2703293D}" name="PivotTable9"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8:B11" firstHeaderRow="1" firstDataRow="1" firstDataCol="1"/>
  <pivotFields count="12">
    <pivotField showAll="0"/>
    <pivotField showAll="0"/>
    <pivotField axis="axisRow" showAll="0">
      <items count="3">
        <item x="1"/>
        <item x="0"/>
        <item t="default"/>
      </items>
    </pivotField>
    <pivotField showAll="0"/>
    <pivotField showAll="0"/>
    <pivotField dataField="1"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2"/>
  </rowFields>
  <rowItems count="3">
    <i>
      <x/>
    </i>
    <i>
      <x v="1"/>
    </i>
    <i t="grand">
      <x/>
    </i>
  </rowItems>
  <colItems count="1">
    <i/>
  </colItems>
  <dataFields count="1">
    <dataField name="Sum of Units" fld="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FCE11E-55B6-464B-BABA-B8211D641E38}" name="PivotTable1"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G202" firstHeaderRow="1" firstDataRow="1" firstDataCol="1"/>
  <pivotFields count="12">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showAll="0">
      <items count="7">
        <item x="0"/>
        <item x="1"/>
        <item x="2"/>
        <item x="3"/>
        <item x="4"/>
        <item x="5"/>
        <item t="default"/>
      </items>
    </pivotField>
    <pivotField showAll="0"/>
    <pivotField showAll="0"/>
    <pivotField showAll="0"/>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2">
    <field x="1"/>
    <field x="0"/>
  </rowFields>
  <rowItems count="19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t="grand">
      <x/>
    </i>
  </rowItems>
  <colItems count="1">
    <i/>
  </colItems>
  <dataFields count="1">
    <dataField name="Sum of Cost" fld="6" baseField="0" baseItem="0" numFmtId="164"/>
  </dataFields>
  <formats count="2">
    <format dxfId="8">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9FB2F5-7404-4337-BBD8-2D072DA84855}" name="PivotTable10"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2:B19" firstHeaderRow="1" firstDataRow="1" firstDataCol="1"/>
  <pivotFields count="12">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showAll="0">
      <items count="7">
        <item x="0"/>
        <item x="1"/>
        <item x="2"/>
        <item x="3"/>
        <item x="4"/>
        <item x="5"/>
        <item t="default"/>
      </items>
    </pivotField>
    <pivotField showAll="0"/>
    <pivotField showAll="0"/>
    <pivotField showAll="0"/>
    <pivotField dataField="1"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1"/>
  </rowFields>
  <rowItems count="7">
    <i>
      <x/>
    </i>
    <i>
      <x v="1"/>
    </i>
    <i>
      <x v="2"/>
    </i>
    <i>
      <x v="3"/>
    </i>
    <i>
      <x v="4"/>
    </i>
    <i>
      <x v="5"/>
    </i>
    <i t="grand">
      <x/>
    </i>
  </rowItems>
  <colItems count="1">
    <i/>
  </colItems>
  <dataFields count="1">
    <dataField name="Sum of Units" fld="5" baseField="0" baseItem="0"/>
  </dataFields>
  <formats count="1">
    <format dxfId="9">
      <pivotArea outline="0" collapsedLevelsAreSubtotals="1" fieldPosition="0"/>
    </format>
  </formats>
  <chartFormats count="8">
    <chartFormat chart="0" format="15" series="1">
      <pivotArea type="data" outline="0" fieldPosition="0">
        <references count="1">
          <reference field="4294967294" count="1" selected="0">
            <x v="0"/>
          </reference>
        </references>
      </pivotArea>
    </chartFormat>
    <chartFormat chart="2" format="29" series="1">
      <pivotArea type="data" outline="0" fieldPosition="0">
        <references count="1">
          <reference field="4294967294" count="1" selected="0">
            <x v="0"/>
          </reference>
        </references>
      </pivotArea>
    </chartFormat>
    <chartFormat chart="2" format="30">
      <pivotArea type="data" outline="0" fieldPosition="0">
        <references count="2">
          <reference field="4294967294" count="1" selected="0">
            <x v="0"/>
          </reference>
          <reference field="1" count="1" selected="0">
            <x v="4"/>
          </reference>
        </references>
      </pivotArea>
    </chartFormat>
    <chartFormat chart="2" format="31">
      <pivotArea type="data" outline="0" fieldPosition="0">
        <references count="2">
          <reference field="4294967294" count="1" selected="0">
            <x v="0"/>
          </reference>
          <reference field="1" count="1" selected="0">
            <x v="0"/>
          </reference>
        </references>
      </pivotArea>
    </chartFormat>
    <chartFormat chart="2" format="32">
      <pivotArea type="data" outline="0" fieldPosition="0">
        <references count="2">
          <reference field="4294967294" count="1" selected="0">
            <x v="0"/>
          </reference>
          <reference field="1" count="1" selected="0">
            <x v="1"/>
          </reference>
        </references>
      </pivotArea>
    </chartFormat>
    <chartFormat chart="2" format="33">
      <pivotArea type="data" outline="0" fieldPosition="0">
        <references count="2">
          <reference field="4294967294" count="1" selected="0">
            <x v="0"/>
          </reference>
          <reference field="1" count="1" selected="0">
            <x v="2"/>
          </reference>
        </references>
      </pivotArea>
    </chartFormat>
    <chartFormat chart="2" format="34">
      <pivotArea type="data" outline="0" fieldPosition="0">
        <references count="2">
          <reference field="4294967294" count="1" selected="0">
            <x v="0"/>
          </reference>
          <reference field="1" count="1" selected="0">
            <x v="3"/>
          </reference>
        </references>
      </pivotArea>
    </chartFormat>
    <chartFormat chart="2" format="35">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AF8AAC-DEE0-4829-8C96-5999992BCEB3}"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21:P55" firstHeaderRow="1" firstDataRow="2" firstDataCol="1"/>
  <pivotFields count="1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7">
        <item x="0"/>
        <item x="1"/>
        <item x="2"/>
        <item x="3"/>
        <item x="4"/>
        <item x="5"/>
        <item t="default"/>
      </items>
    </pivotField>
    <pivotField showAll="0"/>
    <pivotField multipleItemSelectionAllowed="1" showAll="0">
      <items count="5">
        <item x="0"/>
        <item x="1"/>
        <item x="3"/>
        <item x="2"/>
        <item t="default"/>
      </items>
    </pivotField>
    <pivotField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numFmtId="1" showAll="0"/>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pivotField numFmtId="164" showAll="0"/>
    <pivotField numFmtId="164" showAll="0"/>
    <pivotField numFmtId="164" showAll="0"/>
    <pivotField numFmtId="164" showAll="0">
      <items count="5439">
        <item x="4498"/>
        <item x="3619"/>
        <item x="4608"/>
        <item x="138"/>
        <item x="2834"/>
        <item x="3620"/>
        <item x="1012"/>
        <item x="139"/>
        <item x="1922"/>
        <item x="4610"/>
        <item x="79"/>
        <item x="4559"/>
        <item x="1037"/>
        <item x="140"/>
        <item x="980"/>
        <item x="110"/>
        <item x="4609"/>
        <item x="981"/>
        <item x="913"/>
        <item x="1943"/>
        <item x="3485"/>
        <item x="1996"/>
        <item x="4584"/>
        <item x="1013"/>
        <item x="2022"/>
        <item x="2835"/>
        <item x="2764"/>
        <item x="4583"/>
        <item x="1944"/>
        <item x="1085"/>
        <item x="1014"/>
        <item x="3621"/>
        <item x="969"/>
        <item x="2037"/>
        <item x="2790"/>
        <item x="2836"/>
        <item x="898"/>
        <item x="4611"/>
        <item x="2819"/>
        <item x="3483"/>
        <item x="16"/>
        <item x="1036"/>
        <item x="3632"/>
        <item x="2750"/>
        <item x="4585"/>
        <item x="1057"/>
        <item x="4658"/>
        <item x="2038"/>
        <item x="111"/>
        <item x="112"/>
        <item x="4508"/>
        <item x="4538"/>
        <item x="92"/>
        <item x="4586"/>
        <item x="3487"/>
        <item x="1859"/>
        <item x="183"/>
        <item x="957"/>
        <item x="1863"/>
        <item x="2023"/>
        <item x="3573"/>
        <item x="1918"/>
        <item x="4628"/>
        <item x="912"/>
        <item x="6"/>
        <item x="3622"/>
        <item x="151"/>
        <item x="1058"/>
        <item x="2024"/>
        <item x="63"/>
        <item x="905"/>
        <item x="1945"/>
        <item x="4484"/>
        <item x="3495"/>
        <item x="1861"/>
        <item x="2025"/>
        <item x="4587"/>
        <item x="906"/>
        <item x="982"/>
        <item x="914"/>
        <item x="57"/>
        <item x="1860"/>
        <item x="80"/>
        <item x="1059"/>
        <item x="4486"/>
        <item x="1946"/>
        <item x="81"/>
        <item x="1865"/>
        <item x="2041"/>
        <item x="933"/>
        <item x="4485"/>
        <item x="141"/>
        <item x="4629"/>
        <item x="3520"/>
        <item x="2042"/>
        <item x="4560"/>
        <item x="2837"/>
        <item x="923"/>
        <item x="3496"/>
        <item x="1998"/>
        <item x="907"/>
        <item x="1997"/>
        <item x="1919"/>
        <item x="1907"/>
        <item x="2760"/>
        <item x="3704"/>
        <item x="899"/>
        <item x="1975"/>
        <item x="2899"/>
        <item x="1125"/>
        <item x="1852"/>
        <item x="22"/>
        <item x="4612"/>
        <item x="2911"/>
        <item x="31"/>
        <item x="4561"/>
        <item x="2712"/>
        <item x="4488"/>
        <item x="1864"/>
        <item x="915"/>
        <item x="1851"/>
        <item x="1110"/>
        <item x="58"/>
        <item x="978"/>
        <item x="2713"/>
        <item x="4499"/>
        <item x="1924"/>
        <item x="2724"/>
        <item x="1060"/>
        <item x="4704"/>
        <item x="2704"/>
        <item x="2770"/>
        <item x="1916"/>
        <item x="4659"/>
        <item x="3634"/>
        <item x="3498"/>
        <item x="59"/>
        <item x="930"/>
        <item x="984"/>
        <item x="985"/>
        <item x="123"/>
        <item x="2026"/>
        <item x="901"/>
        <item x="82"/>
        <item x="2843"/>
        <item x="1167"/>
        <item x="255"/>
        <item x="1942"/>
        <item x="4620"/>
        <item x="2765"/>
        <item x="2739"/>
        <item x="3705"/>
        <item x="1"/>
        <item x="4621"/>
        <item x="1069"/>
        <item x="2105"/>
        <item x="3590"/>
        <item x="4526"/>
        <item x="115"/>
        <item x="1166"/>
        <item x="3633"/>
        <item x="3679"/>
        <item x="4513"/>
        <item x="2892"/>
        <item x="2044"/>
        <item x="3479"/>
        <item x="4528"/>
        <item x="162"/>
        <item x="2012"/>
        <item x="1126"/>
        <item x="1068"/>
        <item x="4596"/>
        <item x="3669"/>
        <item x="2043"/>
        <item x="4668"/>
        <item x="124"/>
        <item x="33"/>
        <item x="3601"/>
        <item x="184"/>
        <item x="2859"/>
        <item x="2013"/>
        <item x="0"/>
        <item x="113"/>
        <item x="917"/>
        <item x="2948"/>
        <item x="2045"/>
        <item x="1092"/>
        <item x="2858"/>
        <item x="3729"/>
        <item x="163"/>
        <item x="1903"/>
        <item x="3730"/>
        <item x="2812"/>
        <item x="1948"/>
        <item x="4622"/>
        <item x="2946"/>
        <item x="1044"/>
        <item x="3668"/>
        <item x="1981"/>
        <item x="191"/>
        <item x="1090"/>
        <item x="2874"/>
        <item x="1932"/>
        <item x="4669"/>
        <item x="3653"/>
        <item x="1872"/>
        <item x="2061"/>
        <item x="935"/>
        <item x="4503"/>
        <item x="4623"/>
        <item x="1072"/>
        <item x="909"/>
        <item x="2725"/>
        <item x="4478"/>
        <item x="3547"/>
        <item x="4633"/>
        <item x="2925"/>
        <item x="2820"/>
        <item x="4705"/>
        <item x="4509"/>
        <item x="256"/>
        <item x="2046"/>
        <item x="1908"/>
        <item x="3538"/>
        <item x="2030"/>
        <item x="3681"/>
        <item x="1904"/>
        <item x="1061"/>
        <item x="4635"/>
        <item x="1024"/>
        <item x="9"/>
        <item x="1854"/>
        <item x="1070"/>
        <item x="2821"/>
        <item x="1853"/>
        <item x="145"/>
        <item x="60"/>
        <item x="1873"/>
        <item x="2877"/>
        <item x="1045"/>
        <item x="1091"/>
        <item x="2873"/>
        <item x="2912"/>
        <item x="2947"/>
        <item x="1071"/>
        <item x="2875"/>
        <item x="2766"/>
        <item x="2996"/>
        <item x="2107"/>
        <item x="167"/>
        <item x="2784"/>
        <item x="4634"/>
        <item x="4667"/>
        <item x="4539"/>
        <item x="2069"/>
        <item x="1920"/>
        <item x="3683"/>
        <item x="3609"/>
        <item x="2047"/>
        <item x="2748"/>
        <item x="3636"/>
        <item x="3724"/>
        <item x="3671"/>
        <item x="3596"/>
        <item x="3680"/>
        <item x="165"/>
        <item x="3480"/>
        <item x="3715"/>
        <item x="3566"/>
        <item x="197"/>
        <item x="939"/>
        <item x="1015"/>
        <item x="2792"/>
        <item x="1093"/>
        <item x="1073"/>
        <item x="1982"/>
        <item x="3637"/>
        <item x="193"/>
        <item x="1143"/>
        <item x="970"/>
        <item x="164"/>
        <item x="194"/>
        <item x="3682"/>
        <item x="3500"/>
        <item x="1960"/>
        <item x="1111"/>
        <item x="2039"/>
        <item x="2949"/>
        <item x="192"/>
        <item x="2085"/>
        <item x="3576"/>
        <item x="2876"/>
        <item x="2106"/>
        <item x="125"/>
        <item x="228"/>
        <item x="93"/>
        <item x="3623"/>
        <item x="3548"/>
        <item x="3492"/>
        <item x="1855"/>
        <item x="2068"/>
        <item x="2878"/>
        <item x="1983"/>
        <item x="4660"/>
        <item x="2752"/>
        <item x="4502"/>
        <item x="195"/>
        <item x="3691"/>
        <item x="4527"/>
        <item x="2893"/>
        <item x="3608"/>
        <item x="32"/>
        <item x="2108"/>
        <item x="3624"/>
        <item x="2714"/>
        <item x="2027"/>
        <item x="1984"/>
        <item x="227"/>
        <item x="213"/>
        <item x="3635"/>
        <item x="4540"/>
        <item x="3545"/>
        <item x="2721"/>
        <item x="166"/>
        <item x="2015"/>
        <item x="2852"/>
        <item x="4597"/>
        <item x="2776"/>
        <item x="4492"/>
        <item x="1094"/>
        <item x="2109"/>
        <item x="1874"/>
        <item x="3670"/>
        <item x="2822"/>
        <item x="196"/>
        <item x="4761"/>
        <item x="3654"/>
        <item x="96"/>
        <item x="894"/>
        <item x="4613"/>
        <item x="4670"/>
        <item x="2708"/>
        <item x="3510"/>
        <item x="18"/>
        <item x="949"/>
        <item x="1096"/>
        <item x="1095"/>
        <item x="2761"/>
        <item x="2728"/>
        <item x="925"/>
        <item x="1168"/>
        <item x="3638"/>
        <item x="971"/>
        <item x="1884"/>
        <item x="2086"/>
        <item x="1971"/>
        <item x="146"/>
        <item x="1097"/>
        <item x="2031"/>
        <item x="2705"/>
        <item x="328"/>
        <item x="958"/>
        <item x="903"/>
        <item x="1875"/>
        <item x="4510"/>
        <item x="2014"/>
        <item x="3511"/>
        <item x="2048"/>
        <item x="2979"/>
        <item x="2879"/>
        <item x="1169"/>
        <item x="3639"/>
        <item x="4588"/>
        <item x="2844"/>
        <item x="2"/>
        <item x="94"/>
        <item x="4624"/>
        <item x="19"/>
        <item x="3591"/>
        <item x="2729"/>
        <item x="1209"/>
        <item x="3641"/>
        <item x="3791"/>
        <item x="2049"/>
        <item x="2964"/>
        <item x="4636"/>
        <item x="1987"/>
        <item x="1962"/>
        <item x="2141"/>
        <item x="4671"/>
        <item x="3610"/>
        <item x="4536"/>
        <item x="1961"/>
        <item x="4518"/>
        <item x="1885"/>
        <item x="3549"/>
        <item x="4504"/>
        <item x="2828"/>
        <item x="1856"/>
        <item x="95"/>
        <item x="4537"/>
        <item x="1876"/>
        <item x="2017"/>
        <item x="3684"/>
        <item x="959"/>
        <item x="4598"/>
        <item x="2730"/>
        <item x="4762"/>
        <item x="2706"/>
        <item x="2798"/>
        <item x="4788"/>
        <item x="3557"/>
        <item x="2070"/>
        <item x="2767"/>
        <item x="3497"/>
        <item x="2901"/>
        <item x="1889"/>
        <item x="2016"/>
        <item x="1170"/>
        <item x="1223"/>
        <item x="2720"/>
        <item x="1877"/>
        <item x="1144"/>
        <item x="2800"/>
        <item x="3484"/>
        <item x="83"/>
        <item x="2707"/>
        <item x="37"/>
        <item x="895"/>
        <item x="2900"/>
        <item x="2050"/>
        <item x="1002"/>
        <item x="1003"/>
        <item x="73"/>
        <item x="2731"/>
        <item x="3592"/>
        <item x="61"/>
        <item x="2032"/>
        <item x="26"/>
        <item x="2033"/>
        <item x="931"/>
        <item x="198"/>
        <item x="46"/>
        <item x="4505"/>
        <item x="4493"/>
        <item x="281"/>
        <item x="2722"/>
        <item x="4599"/>
        <item x="142"/>
        <item x="4511"/>
        <item x="4625"/>
        <item x="3539"/>
        <item x="34"/>
        <item x="2997"/>
        <item x="3640"/>
        <item x="1976"/>
        <item x="20"/>
        <item x="2777"/>
        <item x="3693"/>
        <item x="1886"/>
        <item x="932"/>
        <item x="2736"/>
        <item x="2715"/>
        <item x="1004"/>
        <item x="896"/>
        <item x="897"/>
        <item x="4482"/>
        <item x="4501"/>
        <item x="2164"/>
        <item x="1939"/>
        <item x="3519"/>
        <item x="918"/>
        <item x="4550"/>
        <item x="4552"/>
        <item x="4637"/>
        <item x="4574"/>
        <item x="1025"/>
        <item x="97"/>
        <item x="2607"/>
        <item x="3716"/>
        <item x="1210"/>
        <item x="21"/>
        <item x="3733"/>
        <item x="3571"/>
        <item x="2799"/>
        <item x="3745"/>
        <item x="4731"/>
        <item x="4763"/>
        <item x="47"/>
        <item x="3731"/>
        <item x="2059"/>
        <item x="3823"/>
        <item x="3611"/>
        <item x="2998"/>
        <item x="2802"/>
        <item x="4730"/>
        <item x="4674"/>
        <item x="1999"/>
        <item x="2732"/>
        <item x="3541"/>
        <item x="3732"/>
        <item x="2864"/>
        <item x="4834"/>
        <item x="2801"/>
        <item x="3572"/>
        <item x="902"/>
        <item x="977"/>
        <item x="2018"/>
        <item x="2823"/>
        <item x="178"/>
        <item x="2880"/>
        <item x="4529"/>
        <item x="3706"/>
        <item x="3550"/>
        <item x="3759"/>
        <item x="3512"/>
        <item x="1083"/>
        <item x="4576"/>
        <item x="4573"/>
        <item x="1171"/>
        <item x="1016"/>
        <item x="1084"/>
        <item x="1102"/>
        <item x="3760"/>
        <item x="1172"/>
        <item x="3518"/>
        <item x="307"/>
        <item x="3540"/>
        <item x="3580"/>
        <item x="3564"/>
        <item x="916"/>
        <item x="1026"/>
        <item x="2804"/>
        <item x="126"/>
        <item x="4551"/>
        <item x="3012"/>
        <item x="1005"/>
        <item x="1101"/>
        <item x="4575"/>
        <item x="976"/>
        <item x="4819"/>
        <item x="3593"/>
        <item x="1054"/>
        <item x="2051"/>
        <item x="2759"/>
        <item x="3501"/>
        <item x="2813"/>
        <item x="1027"/>
        <item x="1887"/>
        <item x="2096"/>
        <item x="2052"/>
        <item x="4507"/>
        <item x="127"/>
        <item x="2850"/>
        <item x="1926"/>
        <item x="271"/>
        <item x="4522"/>
        <item x="179"/>
        <item x="3612"/>
        <item x="2950"/>
        <item x="2771"/>
        <item x="1921"/>
        <item x="3613"/>
        <item x="3035"/>
        <item x="3824"/>
        <item x="2791"/>
        <item x="27"/>
        <item x="3863"/>
        <item x="2936"/>
        <item x="340"/>
        <item x="98"/>
        <item x="168"/>
        <item x="282"/>
        <item x="180"/>
        <item x="1927"/>
        <item x="4775"/>
        <item x="4746"/>
        <item x="2935"/>
        <item x="3013"/>
        <item x="4706"/>
        <item x="2709"/>
        <item x="2849"/>
        <item x="68"/>
        <item x="1149"/>
        <item x="4506"/>
        <item x="4656"/>
        <item x="128"/>
        <item x="4514"/>
        <item x="1895"/>
        <item x="2762"/>
        <item x="2803"/>
        <item x="104"/>
        <item x="3773"/>
        <item x="77"/>
        <item x="4627"/>
        <item x="2726"/>
        <item x="1124"/>
        <item x="3703"/>
        <item x="2004"/>
        <item x="2087"/>
        <item x="2910"/>
        <item x="941"/>
        <item x="1928"/>
        <item x="4577"/>
        <item x="1933"/>
        <item x="24"/>
        <item x="2926"/>
        <item x="919"/>
        <item x="1046"/>
        <item x="2212"/>
        <item x="257"/>
        <item x="2110"/>
        <item x="296"/>
        <item x="1193"/>
        <item x="3642"/>
        <item x="4592"/>
        <item x="4655"/>
        <item x="2789"/>
        <item x="1866"/>
        <item x="1278"/>
        <item x="3481"/>
        <item x="3567"/>
        <item x="234"/>
        <item x="3037"/>
        <item x="1940"/>
        <item x="4479"/>
        <item x="942"/>
        <item x="2192"/>
        <item x="1892"/>
        <item x="4764"/>
        <item x="936"/>
        <item x="40"/>
        <item x="4711"/>
        <item x="3504"/>
        <item x="3723"/>
        <item x="2902"/>
        <item x="99"/>
        <item x="922"/>
        <item x="4643"/>
        <item x="1056"/>
        <item x="2788"/>
        <item x="955"/>
        <item x="1929"/>
        <item x="2980"/>
        <item x="3848"/>
        <item x="937"/>
        <item x="1858"/>
        <item x="78"/>
        <item x="308"/>
        <item x="3036"/>
        <item x="4747"/>
        <item x="4732"/>
        <item x="986"/>
        <item x="4695"/>
        <item x="1890"/>
        <item x="1211"/>
        <item x="4644"/>
        <item x="4565"/>
        <item x="375"/>
        <item x="2716"/>
        <item x="1941"/>
        <item x="3720"/>
        <item x="4657"/>
        <item x="3645"/>
        <item x="4483"/>
        <item x="1985"/>
        <item x="940"/>
        <item x="2851"/>
        <item x="1917"/>
        <item x="35"/>
        <item x="4516"/>
        <item x="3"/>
        <item x="1252"/>
        <item x="4614"/>
        <item x="2165"/>
        <item x="4712"/>
        <item x="3825"/>
        <item x="230"/>
        <item x="1112"/>
        <item x="4"/>
        <item x="4593"/>
        <item x="4541"/>
        <item x="129"/>
        <item x="65"/>
        <item x="963"/>
        <item x="130"/>
        <item x="3527"/>
        <item x="979"/>
        <item x="1224"/>
        <item x="1153"/>
        <item x="1881"/>
        <item x="2118"/>
        <item x="2225"/>
        <item x="325"/>
        <item x="229"/>
        <item x="3582"/>
        <item x="3528"/>
        <item x="2957"/>
        <item x="2981"/>
        <item x="3615"/>
        <item x="3522"/>
        <item x="2927"/>
        <item x="2740"/>
        <item x="4748"/>
        <item x="4820"/>
        <item x="3014"/>
        <item x="2166"/>
        <item x="3719"/>
        <item x="3551"/>
        <item x="1896"/>
        <item x="4654"/>
        <item x="182"/>
        <item x="1923"/>
        <item x="943"/>
        <item x="415"/>
        <item x="2882"/>
        <item x="4738"/>
        <item x="3878"/>
        <item x="2956"/>
        <item x="4765"/>
        <item x="4542"/>
        <item x="3565"/>
        <item x="4892"/>
        <item x="4713"/>
        <item x="4717"/>
        <item x="41"/>
        <item x="2824"/>
        <item x="2127"/>
        <item x="1988"/>
        <item x="1154"/>
        <item x="3607"/>
        <item x="2763"/>
        <item x="3826"/>
        <item x="2881"/>
        <item x="2125"/>
        <item x="39"/>
        <item x="264"/>
        <item x="1173"/>
        <item x="4873"/>
        <item x="56"/>
        <item x="283"/>
        <item x="1177"/>
        <item x="3644"/>
        <item x="3523"/>
        <item x="904"/>
        <item x="1309"/>
        <item x="1076"/>
        <item x="2258"/>
        <item x="5"/>
        <item x="4932"/>
        <item x="2772"/>
        <item x="377"/>
        <item x="2860"/>
        <item x="2825"/>
        <item x="1869"/>
        <item x="36"/>
        <item x="1930"/>
        <item x="1849"/>
        <item x="2890"/>
        <item x="3096"/>
        <item x="4707"/>
        <item x="1028"/>
        <item x="3807"/>
        <item x="158"/>
        <item x="2749"/>
        <item x="4489"/>
        <item x="231"/>
        <item x="341"/>
        <item x="3581"/>
        <item x="2092"/>
        <item x="983"/>
        <item x="4600"/>
        <item x="2931"/>
        <item x="2112"/>
        <item x="2883"/>
        <item x="1279"/>
        <item x="4804"/>
        <item x="2741"/>
        <item x="2148"/>
        <item x="2073"/>
        <item x="3647"/>
        <item x="2775"/>
        <item x="376"/>
        <item x="3648"/>
        <item x="1957"/>
        <item x="3486"/>
        <item x="1882"/>
        <item x="1280"/>
        <item x="298"/>
        <item x="3673"/>
        <item x="258"/>
        <item x="3597"/>
        <item x="3643"/>
        <item x="4686"/>
        <item x="1857"/>
        <item x="1049"/>
        <item x="2213"/>
        <item x="199"/>
        <item x="3499"/>
        <item x="43"/>
        <item x="3482"/>
        <item x="42"/>
        <item x="1264"/>
        <item x="2056"/>
        <item x="1862"/>
        <item x="2034"/>
        <item x="3698"/>
        <item x="3672"/>
        <item x="1077"/>
        <item x="3052"/>
        <item x="3774"/>
        <item x="1116"/>
        <item x="4872"/>
        <item x="1989"/>
        <item x="2071"/>
        <item x="2072"/>
        <item x="3015"/>
        <item x="2829"/>
        <item x="2126"/>
        <item x="5309"/>
        <item x="3767"/>
        <item x="2283"/>
        <item x="3507"/>
        <item x="2019"/>
        <item x="2035"/>
        <item x="215"/>
        <item x="62"/>
        <item x="2226"/>
        <item x="4675"/>
        <item x="1055"/>
        <item x="2111"/>
        <item x="398"/>
        <item x="1151"/>
        <item x="3574"/>
        <item x="299"/>
        <item x="4638"/>
        <item x="1893"/>
        <item x="1310"/>
        <item x="3699"/>
        <item x="8"/>
        <item x="1914"/>
        <item x="3697"/>
        <item x="2147"/>
        <item x="200"/>
        <item x="3488"/>
        <item x="3881"/>
        <item x="4490"/>
        <item x="38"/>
        <item x="3532"/>
        <item x="4601"/>
        <item x="3098"/>
        <item x="2285"/>
        <item x="4687"/>
        <item x="4821"/>
        <item x="2845"/>
        <item x="1078"/>
        <item x="3016"/>
        <item x="266"/>
        <item x="1120"/>
        <item x="7"/>
        <item x="397"/>
        <item x="216"/>
        <item x="4602"/>
        <item x="1115"/>
        <item x="3097"/>
        <item x="2284"/>
        <item x="326"/>
        <item x="1947"/>
        <item x="3568"/>
        <item x="3738"/>
        <item x="28"/>
        <item x="987"/>
        <item x="1990"/>
        <item x="3685"/>
        <item x="1888"/>
        <item x="4739"/>
        <item x="214"/>
        <item x="4708"/>
        <item x="2903"/>
        <item x="2861"/>
        <item x="3879"/>
        <item x="4688"/>
        <item x="2282"/>
        <item x="4645"/>
        <item x="3531"/>
        <item x="2904"/>
        <item x="2193"/>
        <item x="994"/>
        <item x="3490"/>
        <item x="1905"/>
        <item x="1122"/>
        <item x="2064"/>
        <item x="3099"/>
        <item x="1117"/>
        <item x="1119"/>
        <item x="3579"/>
        <item x="2932"/>
        <item x="187"/>
        <item x="926"/>
        <item x="2717"/>
        <item x="1082"/>
        <item x="4676"/>
        <item x="4512"/>
        <item x="3017"/>
        <item x="2093"/>
        <item x="4646"/>
        <item x="4639"/>
        <item x="4789"/>
        <item x="4615"/>
        <item x="2060"/>
        <item x="3849"/>
        <item x="2830"/>
        <item x="1118"/>
        <item x="242"/>
        <item x="3775"/>
        <item x="267"/>
        <item x="2905"/>
        <item x="3649"/>
        <item x="4749"/>
        <item x="4907"/>
        <item x="131"/>
        <item x="218"/>
        <item x="1155"/>
        <item x="1934"/>
        <item x="232"/>
        <item x="1956"/>
        <item x="66"/>
        <item x="1293"/>
        <item x="2259"/>
        <item x="2846"/>
        <item x="1972"/>
        <item x="993"/>
        <item x="1050"/>
        <item x="1121"/>
        <item x="3489"/>
        <item x="2719"/>
        <item x="235"/>
        <item x="2074"/>
        <item x="4874"/>
        <item x="1051"/>
        <item x="217"/>
        <item x="4677"/>
        <item x="327"/>
        <item x="2906"/>
        <item x="1311"/>
        <item x="2286"/>
        <item x="4603"/>
        <item x="1894"/>
        <item x="2907"/>
        <item x="2847"/>
        <item x="2994"/>
        <item x="44"/>
        <item x="181"/>
        <item x="2057"/>
        <item x="1312"/>
        <item x="2884"/>
        <item x="1098"/>
        <item x="4689"/>
        <item x="4875"/>
        <item x="2020"/>
        <item x="4530"/>
        <item x="3575"/>
        <item x="1031"/>
        <item x="3517"/>
        <item x="4535"/>
        <item x="3123"/>
        <item x="2094"/>
        <item x="4718"/>
        <item x="2075"/>
        <item x="1915"/>
        <item x="219"/>
        <item x="3800"/>
        <item x="2908"/>
        <item x="4679"/>
        <item x="203"/>
        <item x="3686"/>
        <item x="1955"/>
        <item x="3650"/>
        <item x="4690"/>
        <item x="1870"/>
        <item x="220"/>
        <item x="1345"/>
        <item x="2260"/>
        <item x="2773"/>
        <item x="1079"/>
        <item x="272"/>
        <item x="4480"/>
        <item x="1099"/>
        <item x="4517"/>
        <item x="944"/>
        <item x="3121"/>
        <item x="1201"/>
        <item x="1239"/>
        <item x="3570"/>
        <item x="4847"/>
        <item x="284"/>
        <item x="4604"/>
        <item x="2862"/>
        <item x="3880"/>
        <item x="173"/>
        <item x="1081"/>
        <item x="201"/>
        <item x="89"/>
        <item x="2261"/>
        <item x="3626"/>
        <item x="4959"/>
        <item x="1152"/>
        <item x="4771"/>
        <item x="132"/>
        <item x="1347"/>
        <item x="4678"/>
        <item x="3508"/>
        <item x="105"/>
        <item x="1123"/>
        <item x="399"/>
        <item x="1230"/>
        <item x="1145"/>
        <item x="2863"/>
        <item x="3491"/>
        <item x="174"/>
        <item x="202"/>
        <item x="1871"/>
        <item x="2036"/>
        <item x="1200"/>
        <item x="513"/>
        <item x="4616"/>
        <item x="3505"/>
        <item x="2909"/>
        <item x="3700"/>
        <item x="2811"/>
        <item x="3810"/>
        <item x="3529"/>
        <item x="288"/>
        <item x="3599"/>
        <item x="4647"/>
        <item x="3746"/>
        <item x="3912"/>
        <item x="1974"/>
        <item x="3506"/>
        <item x="107"/>
        <item x="329"/>
        <item x="4491"/>
        <item x="3122"/>
        <item x="3569"/>
        <item x="1213"/>
        <item x="147"/>
        <item x="4691"/>
        <item x="2172"/>
        <item x="4692"/>
        <item x="4876"/>
        <item x="3124"/>
        <item x="1231"/>
        <item x="4648"/>
        <item x="2872"/>
        <item x="2179"/>
        <item x="2053"/>
        <item x="207"/>
        <item x="2227"/>
        <item x="1906"/>
        <item x="2751"/>
        <item x="1080"/>
        <item x="243"/>
        <item x="2142"/>
        <item x="114"/>
        <item x="3583"/>
        <item x="2149"/>
        <item x="2832"/>
        <item x="2885"/>
        <item x="2718"/>
        <item x="956"/>
        <item x="3714"/>
        <item x="4772"/>
        <item x="2778"/>
        <item x="4649"/>
        <item x="2171"/>
        <item x="2891"/>
        <item x="1021"/>
        <item x="1991"/>
        <item x="4650"/>
        <item x="4805"/>
        <item x="3897"/>
        <item x="3721"/>
        <item x="2894"/>
        <item x="3776"/>
        <item x="947"/>
        <item x="2337"/>
        <item x="4693"/>
        <item x="4605"/>
        <item x="1422"/>
        <item x="2814"/>
        <item x="309"/>
        <item x="3598"/>
        <item x="175"/>
        <item x="45"/>
        <item x="133"/>
        <item x="3069"/>
        <item x="3808"/>
        <item x="1992"/>
        <item x="2831"/>
        <item x="1233"/>
        <item x="3761"/>
        <item x="4908"/>
        <item x="908"/>
        <item x="1973"/>
        <item x="3938"/>
        <item x="1052"/>
        <item x="2958"/>
        <item x="3851"/>
        <item x="3657"/>
        <item x="2959"/>
        <item x="4714"/>
        <item x="106"/>
        <item x="1240"/>
        <item x="259"/>
        <item x="2058"/>
        <item x="2940"/>
        <item x="928"/>
        <item x="995"/>
        <item x="2737"/>
        <item x="3618"/>
        <item x="4750"/>
        <item x="134"/>
        <item x="2128"/>
        <item x="4543"/>
        <item x="4797"/>
        <item x="268"/>
        <item x="1032"/>
        <item x="3053"/>
        <item x="4798"/>
        <item x="4848"/>
        <item x="1033"/>
        <item x="3616"/>
        <item x="4766"/>
        <item x="3809"/>
        <item x="3939"/>
        <item x="1010"/>
        <item x="4580"/>
        <item x="2886"/>
        <item x="3157"/>
        <item x="433"/>
        <item x="4796"/>
        <item x="1011"/>
        <item x="204"/>
        <item x="1234"/>
        <item x="4861"/>
        <item x="1034"/>
        <item x="3546"/>
        <item x="2962"/>
        <item x="2848"/>
        <item x="416"/>
        <item x="348"/>
        <item x="924"/>
        <item x="467"/>
        <item x="245"/>
        <item x="2833"/>
        <item x="3937"/>
        <item x="3521"/>
        <item x="4824"/>
        <item x="3524"/>
        <item x="4606"/>
        <item x="342"/>
        <item x="2228"/>
        <item x="244"/>
        <item x="2796"/>
        <item x="2733"/>
        <item x="3651"/>
        <item x="2195"/>
        <item x="2180"/>
        <item x="310"/>
        <item x="2119"/>
        <item x="1334"/>
        <item x="4877"/>
        <item x="4495"/>
        <item x="289"/>
        <item x="4709"/>
        <item x="400"/>
        <item x="176"/>
        <item x="4741"/>
        <item x="154"/>
        <item x="1878"/>
        <item x="4582"/>
        <item x="4909"/>
        <item x="2710"/>
        <item x="2101"/>
        <item x="10"/>
        <item x="2084"/>
        <item x="3530"/>
        <item x="4520"/>
        <item x="2298"/>
        <item x="1232"/>
        <item x="4740"/>
        <item x="1348"/>
        <item x="246"/>
        <item x="2779"/>
        <item x="3701"/>
        <item x="4860"/>
        <item x="964"/>
        <item x="136"/>
        <item x="3726"/>
        <item x="1266"/>
        <item x="2262"/>
        <item x="514"/>
        <item x="3602"/>
        <item x="3617"/>
        <item x="2987"/>
        <item x="3509"/>
        <item x="4849"/>
        <item x="4581"/>
        <item x="3832"/>
        <item x="948"/>
        <item x="3739"/>
        <item x="3646"/>
        <item x="3734"/>
        <item x="2982"/>
        <item x="3658"/>
        <item x="4694"/>
        <item x="3850"/>
        <item x="3801"/>
        <item x="206"/>
        <item x="49"/>
        <item x="159"/>
        <item x="205"/>
        <item x="496"/>
        <item x="2173"/>
        <item x="1108"/>
        <item x="1403"/>
        <item x="2988"/>
        <item x="177"/>
        <item x="160"/>
        <item x="4985"/>
        <item x="1925"/>
        <item x="2887"/>
        <item x="1349"/>
        <item x="2768"/>
        <item x="3857"/>
        <item x="4544"/>
        <item x="1706"/>
        <item x="2933"/>
        <item x="3833"/>
        <item x="1053"/>
        <item x="3600"/>
        <item x="311"/>
        <item x="1891"/>
        <item x="316"/>
        <item x="2952"/>
        <item x="2334"/>
        <item x="4862"/>
        <item x="2174"/>
        <item x="135"/>
        <item x="3864"/>
        <item x="1376"/>
        <item x="85"/>
        <item x="4943"/>
        <item x="2727"/>
        <item x="389"/>
        <item x="1931"/>
        <item x="1901"/>
        <item x="148"/>
        <item x="4773"/>
        <item x="3940"/>
        <item x="4651"/>
        <item x="1360"/>
        <item x="2208"/>
        <item x="3659"/>
        <item x="2989"/>
        <item x="417"/>
        <item x="1404"/>
        <item x="13"/>
        <item x="1292"/>
        <item x="1100"/>
        <item x="2965"/>
        <item x="1361"/>
        <item x="3533"/>
        <item x="121"/>
        <item x="2316"/>
        <item x="84"/>
        <item x="3856"/>
        <item x="3674"/>
        <item x="1035"/>
        <item x="1196"/>
        <item x="4652"/>
        <item x="3526"/>
        <item x="3898"/>
        <item x="4826"/>
        <item x="4791"/>
        <item x="4733"/>
        <item x="3883"/>
        <item x="2888"/>
        <item x="388"/>
        <item x="238"/>
        <item x="2299"/>
        <item x="2203"/>
        <item x="3976"/>
        <item x="3556"/>
        <item x="3045"/>
        <item x="4653"/>
        <item x="3584"/>
        <item x="497"/>
        <item x="317"/>
        <item x="3076"/>
        <item x="3722"/>
        <item x="3534"/>
        <item x="498"/>
        <item x="285"/>
        <item x="3802"/>
        <item x="3588"/>
        <item x="150"/>
        <item x="239"/>
        <item x="3899"/>
        <item x="2237"/>
        <item x="4519"/>
        <item x="51"/>
        <item x="2955"/>
        <item x="2167"/>
        <item x="4719"/>
        <item x="3855"/>
        <item x="4607"/>
        <item x="1386"/>
        <item x="2297"/>
        <item x="3525"/>
        <item x="4742"/>
        <item x="3913"/>
        <item x="2747"/>
        <item x="4790"/>
        <item x="1850"/>
        <item x="3514"/>
        <item x="2963"/>
        <item x="2089"/>
        <item x="3827"/>
        <item x="4853"/>
        <item x="499"/>
        <item x="52"/>
        <item x="2102"/>
        <item x="3044"/>
        <item x="4494"/>
        <item x="3652"/>
        <item x="3741"/>
        <item x="2133"/>
        <item x="3140"/>
        <item x="4933"/>
        <item x="1294"/>
        <item x="4891"/>
        <item x="1993"/>
        <item x="3513"/>
        <item x="3176"/>
        <item x="23"/>
        <item x="2970"/>
        <item x="251"/>
        <item x="4722"/>
        <item x="137"/>
        <item x="1405"/>
        <item x="149"/>
        <item x="480"/>
        <item x="3750"/>
        <item x="4969"/>
        <item x="1180"/>
        <item x="4743"/>
        <item x="434"/>
        <item x="2062"/>
        <item x="349"/>
        <item x="318"/>
        <item x="3024"/>
        <item x="4525"/>
        <item x="312"/>
        <item x="2318"/>
        <item x="29"/>
        <item x="3740"/>
        <item x="1253"/>
        <item x="185"/>
        <item x="252"/>
        <item x="4825"/>
        <item x="1225"/>
        <item x="2734"/>
        <item x="3055"/>
        <item x="500"/>
        <item x="965"/>
        <item x="2769"/>
        <item x="276"/>
        <item x="4827"/>
        <item x="3914"/>
        <item x="3941"/>
        <item x="1215"/>
        <item x="343"/>
        <item x="2923"/>
        <item x="3141"/>
        <item x="319"/>
        <item x="2239"/>
        <item x="382"/>
        <item x="67"/>
        <item x="3735"/>
        <item x="4787"/>
        <item x="4755"/>
        <item x="3493"/>
        <item x="359"/>
        <item x="1103"/>
        <item x="4778"/>
        <item x="4792"/>
        <item x="1226"/>
        <item x="4884"/>
        <item x="2990"/>
        <item x="3804"/>
        <item x="2168"/>
        <item x="3829"/>
        <item x="48"/>
        <item x="4756"/>
        <item x="1407"/>
        <item x="4723"/>
        <item x="4751"/>
        <item x="2363"/>
        <item x="3502"/>
        <item x="4680"/>
        <item x="3830"/>
        <item x="2209"/>
        <item x="1902"/>
        <item x="435"/>
        <item x="4626"/>
        <item x="4640"/>
        <item x="938"/>
        <item x="2175"/>
        <item x="2240"/>
        <item x="2143"/>
        <item x="3889"/>
        <item x="1320"/>
        <item x="4594"/>
        <item x="2005"/>
        <item x="3752"/>
        <item x="3070"/>
        <item x="290"/>
        <item x="4752"/>
        <item x="934"/>
        <item x="3006"/>
        <item x="401"/>
        <item x="481"/>
        <item x="1216"/>
        <item x="2319"/>
        <item x="3751"/>
        <item x="320"/>
        <item x="4777"/>
        <item x="1867"/>
        <item x="2140"/>
        <item x="3503"/>
        <item x="2097"/>
        <item x="2287"/>
        <item x="482"/>
        <item x="313"/>
        <item x="1285"/>
        <item x="2941"/>
        <item x="4768"/>
        <item x="4521"/>
        <item x="4910"/>
        <item x="2021"/>
        <item x="1281"/>
        <item x="1086"/>
        <item x="3888"/>
        <item x="1322"/>
        <item x="1174"/>
        <item x="2120"/>
        <item x="3702"/>
        <item x="996"/>
        <item x="1217"/>
        <item x="1227"/>
        <item x="3077"/>
        <item x="3627"/>
        <item x="1319"/>
        <item x="297"/>
        <item x="260"/>
        <item x="1192"/>
        <item x="269"/>
        <item x="4547"/>
        <item x="3858"/>
        <item x="414"/>
        <item x="378"/>
        <item x="2103"/>
        <item x="3778"/>
        <item x="408"/>
        <item x="1423"/>
        <item x="3747"/>
        <item x="3803"/>
        <item x="4854"/>
        <item x="501"/>
        <item x="2191"/>
        <item x="1321"/>
        <item x="1197"/>
        <item x="3942"/>
        <item x="2971"/>
        <item x="4595"/>
        <item x="91"/>
        <item x="2076"/>
        <item x="53"/>
        <item x="2293"/>
        <item x="4569"/>
        <item x="3977"/>
        <item x="2176"/>
        <item x="4630"/>
        <item x="515"/>
        <item x="1897"/>
        <item x="2300"/>
        <item x="4774"/>
        <item x="2292"/>
        <item x="1883"/>
        <item x="2077"/>
        <item x="2797"/>
        <item x="3780"/>
        <item x="2000"/>
        <item x="277"/>
        <item x="2972"/>
        <item x="4641"/>
        <item x="361"/>
        <item x="2999"/>
        <item x="2914"/>
        <item x="3708"/>
        <item x="2889"/>
        <item x="4807"/>
        <item x="2241"/>
        <item x="1879"/>
        <item x="2091"/>
        <item x="4617"/>
        <item x="2197"/>
        <item x="4828"/>
        <item x="303"/>
        <item x="4779"/>
        <item x="3884"/>
        <item x="1353"/>
        <item x="291"/>
        <item x="3101"/>
        <item x="2913"/>
        <item x="402"/>
        <item x="2266"/>
        <item x="2915"/>
        <item x="240"/>
        <item x="2320"/>
        <item x="2738"/>
        <item x="2151"/>
        <item x="2995"/>
        <item x="2205"/>
        <item x="116"/>
        <item x="161"/>
        <item x="25"/>
        <item x="409"/>
        <item x="2854"/>
        <item x="3589"/>
        <item x="3687"/>
        <item x="155"/>
        <item x="1708"/>
        <item x="3025"/>
        <item x="4856"/>
        <item x="2182"/>
        <item x="1022"/>
        <item x="2938"/>
        <item x="2065"/>
        <item x="4811"/>
        <item x="4698"/>
        <item x="2028"/>
        <item x="4696"/>
        <item x="3993"/>
        <item x="4697"/>
        <item x="4481"/>
        <item x="11"/>
        <item x="223"/>
        <item x="262"/>
        <item x="4682"/>
        <item x="452"/>
        <item x="2150"/>
        <item x="221"/>
        <item x="344"/>
        <item x="1074"/>
        <item x="3688"/>
        <item x="4918"/>
        <item x="2934"/>
        <item x="292"/>
        <item x="4885"/>
        <item x="2937"/>
        <item x="2865"/>
        <item x="379"/>
        <item x="14"/>
        <item x="222"/>
        <item x="3769"/>
        <item x="300"/>
        <item x="4729"/>
        <item x="3535"/>
        <item x="5262"/>
        <item x="4699"/>
        <item x="2742"/>
        <item x="4548"/>
        <item x="1359"/>
        <item x="30"/>
        <item x="4780"/>
        <item x="1228"/>
        <item x="762"/>
        <item x="4700"/>
        <item x="304"/>
        <item x="3046"/>
        <item x="4618"/>
        <item x="4776"/>
        <item x="2853"/>
        <item x="188"/>
        <item x="960"/>
        <item x="350"/>
        <item x="3585"/>
        <item x="1323"/>
        <item x="1109"/>
        <item x="2158"/>
        <item x="441"/>
        <item x="2271"/>
        <item x="3710"/>
        <item x="4855"/>
        <item x="2294"/>
        <item x="2079"/>
        <item x="3743"/>
        <item x="3102"/>
        <item x="1131"/>
        <item x="1958"/>
        <item x="3917"/>
        <item x="1314"/>
        <item x="4799"/>
        <item x="2924"/>
        <item x="1315"/>
        <item x="2960"/>
        <item x="156"/>
        <item x="2066"/>
        <item x="208"/>
        <item x="3494"/>
        <item x="1129"/>
        <item x="3727"/>
        <item x="1130"/>
        <item x="263"/>
        <item x="2210"/>
        <item x="2040"/>
        <item x="15"/>
        <item x="1387"/>
        <item x="3660"/>
        <item x="1186"/>
        <item x="3676"/>
        <item x="2917"/>
        <item x="2783"/>
        <item x="2986"/>
        <item x="442"/>
        <item x="3536"/>
        <item x="2818"/>
        <item x="1132"/>
        <item x="189"/>
        <item x="2840"/>
        <item x="4919"/>
        <item x="841"/>
        <item x="3007"/>
        <item x="4800"/>
        <item x="4701"/>
        <item x="3771"/>
        <item x="1295"/>
        <item x="3692"/>
        <item x="2991"/>
        <item x="4631"/>
        <item x="4929"/>
        <item x="4812"/>
        <item x="4663"/>
        <item x="1356"/>
        <item x="2711"/>
        <item x="1088"/>
        <item x="4886"/>
        <item x="1408"/>
        <item x="3040"/>
        <item x="386"/>
        <item x="4683"/>
        <item x="1133"/>
        <item x="3192"/>
        <item x="2866"/>
        <item x="1354"/>
        <item x="3078"/>
        <item x="360"/>
        <item x="3770"/>
        <item x="3766"/>
        <item x="1936"/>
        <item x="1254"/>
        <item x="3029"/>
        <item x="2348"/>
        <item x="210"/>
        <item x="2841"/>
        <item x="2078"/>
        <item x="2916"/>
        <item x="3926"/>
        <item x="4757"/>
        <item x="4970"/>
        <item x="3132"/>
        <item x="224"/>
        <item x="3677"/>
        <item x="1178"/>
        <item x="2867"/>
        <item x="2215"/>
        <item x="3603"/>
        <item x="1104"/>
        <item x="352"/>
        <item x="2327"/>
        <item x="1898"/>
        <item x="2185"/>
        <item x="4984"/>
        <item x="351"/>
        <item x="2224"/>
        <item x="3711"/>
        <item x="3207"/>
        <item x="315"/>
        <item x="2122"/>
        <item x="2855"/>
        <item x="1880"/>
        <item x="2211"/>
        <item x="4724"/>
        <item x="1355"/>
        <item x="1316"/>
        <item x="1087"/>
        <item x="1203"/>
        <item x="72"/>
        <item x="3689"/>
        <item x="3177"/>
        <item x="1245"/>
        <item x="1136"/>
        <item x="3047"/>
        <item x="225"/>
        <item x="293"/>
        <item x="1134"/>
        <item x="1161"/>
        <item x="1325"/>
        <item x="3943"/>
        <item x="3709"/>
        <item x="4570"/>
        <item x="2152"/>
        <item x="2349"/>
        <item x="366"/>
        <item x="1064"/>
        <item x="2131"/>
        <item x="1063"/>
        <item x="209"/>
        <item x="2868"/>
        <item x="2856"/>
        <item x="1105"/>
        <item x="3815"/>
        <item x="2001"/>
        <item x="1041"/>
        <item x="3662"/>
        <item x="2288"/>
        <item x="4944"/>
        <item x="1265"/>
        <item x="3772"/>
        <item x="3067"/>
        <item x="3661"/>
        <item x="1286"/>
        <item x="2216"/>
        <item x="4835"/>
        <item x="3675"/>
        <item x="1176"/>
        <item x="1162"/>
        <item x="2920"/>
        <item x="443"/>
        <item x="4725"/>
        <item x="1331"/>
        <item x="2918"/>
        <item x="3978"/>
        <item x="4737"/>
        <item x="4348"/>
        <item x="1127"/>
        <item x="4921"/>
        <item x="453"/>
        <item x="4523"/>
        <item x="2350"/>
        <item x="3515"/>
        <item x="211"/>
        <item x="1753"/>
        <item x="3796"/>
        <item x="4619"/>
        <item x="1262"/>
        <item x="1204"/>
        <item x="2321"/>
        <item x="4758"/>
        <item x="278"/>
        <item x="2969"/>
        <item x="1179"/>
        <item x="4487"/>
        <item x="2325"/>
        <item x="2895"/>
        <item x="2869"/>
        <item x="3021"/>
        <item x="2326"/>
        <item x="4496"/>
        <item x="2080"/>
        <item x="3628"/>
        <item x="345"/>
        <item x="212"/>
        <item x="3927"/>
        <item x="3028"/>
        <item x="321"/>
        <item x="2723"/>
        <item x="1138"/>
        <item x="2006"/>
        <item x="353"/>
        <item x="3071"/>
        <item x="3103"/>
        <item x="1156"/>
        <item x="2973"/>
        <item x="1218"/>
        <item x="4672"/>
        <item x="4863"/>
        <item x="4632"/>
        <item x="2186"/>
        <item x="4846"/>
        <item x="2896"/>
        <item x="157"/>
        <item x="4950"/>
        <item x="1137"/>
        <item x="4986"/>
        <item x="4684"/>
        <item x="1135"/>
        <item x="2134"/>
        <item x="295"/>
        <item x="4664"/>
        <item x="3797"/>
        <item x="3918"/>
        <item x="1236"/>
        <item x="3109"/>
        <item x="1979"/>
        <item x="3890"/>
        <item x="403"/>
        <item x="1287"/>
        <item x="2919"/>
        <item x="418"/>
        <item x="2974"/>
        <item x="3110"/>
        <item x="190"/>
        <item x="3000"/>
        <item x="2067"/>
        <item x="1911"/>
        <item x="1065"/>
        <item x="4813"/>
        <item x="3865"/>
        <item x="3030"/>
        <item x="4857"/>
        <item x="3168"/>
        <item x="4858"/>
        <item x="3169"/>
        <item x="1326"/>
        <item x="3798"/>
        <item x="3805"/>
        <item x="1237"/>
        <item x="3920"/>
        <item x="4922"/>
        <item x="4931"/>
        <item x="1184"/>
        <item x="4533"/>
        <item x="469"/>
        <item x="3008"/>
        <item x="4744"/>
        <item x="1350"/>
        <item x="3178"/>
        <item x="3629"/>
        <item x="3782"/>
        <item x="2117"/>
        <item x="4930"/>
        <item x="1377"/>
        <item x="483"/>
        <item x="354"/>
        <item x="383"/>
        <item x="1796"/>
        <item x="3838"/>
        <item x="1042"/>
        <item x="2335"/>
        <item x="12"/>
        <item x="3690"/>
        <item x="4923"/>
        <item x="3712"/>
        <item x="2921"/>
        <item x="302"/>
        <item x="1277"/>
        <item x="1332"/>
        <item x="247"/>
        <item x="3085"/>
        <item x="2007"/>
        <item x="1206"/>
        <item x="2897"/>
        <item x="961"/>
        <item x="929"/>
        <item x="1139"/>
        <item x="4878"/>
        <item x="3891"/>
        <item x="1246"/>
        <item x="1075"/>
        <item x="4829"/>
        <item x="2857"/>
        <item x="3919"/>
        <item x="1205"/>
        <item x="4534"/>
        <item x="4823"/>
        <item x="2217"/>
        <item x="226"/>
        <item x="474"/>
        <item x="2156"/>
        <item x="4806"/>
        <item x="2159"/>
        <item x="3170"/>
        <item x="3072"/>
        <item x="451"/>
        <item x="250"/>
        <item x="1185"/>
        <item x="3516"/>
        <item x="248"/>
        <item x="393"/>
        <item x="2256"/>
        <item x="4497"/>
        <item x="4830"/>
        <item x="445"/>
        <item x="3792"/>
        <item x="171"/>
        <item x="4808"/>
        <item x="5319"/>
        <item x="4814"/>
        <item x="3853"/>
        <item x="3043"/>
        <item x="3161"/>
        <item x="4831"/>
        <item x="2218"/>
        <item x="2011"/>
        <item x="4642"/>
        <item x="2160"/>
        <item x="4661"/>
        <item x="2842"/>
        <item x="3728"/>
        <item x="2181"/>
        <item x="2063"/>
        <item x="1335"/>
        <item x="3816"/>
        <item x="4912"/>
        <item x="2029"/>
        <item x="4971"/>
        <item x="186"/>
        <item x="1302"/>
        <item x="3944"/>
        <item x="512"/>
        <item x="910"/>
        <item x="2177"/>
        <item x="3663"/>
        <item x="4887"/>
        <item x="2922"/>
        <item x="1912"/>
        <item x="323"/>
        <item x="1219"/>
        <item x="4978"/>
        <item x="241"/>
        <item x="4681"/>
        <item x="2758"/>
        <item x="4801"/>
        <item x="2898"/>
        <item x="952"/>
        <item x="3694"/>
        <item x="1913"/>
        <item x="3822"/>
        <item x="4685"/>
        <item x="2255"/>
        <item x="3083"/>
        <item x="4781"/>
        <item x="4721"/>
        <item x="1150"/>
        <item x="3846"/>
        <item x="3869"/>
        <item x="4754"/>
        <item x="2939"/>
        <item x="4571"/>
        <item x="2157"/>
        <item x="3544"/>
        <item x="1282"/>
        <item x="814"/>
        <item x="4665"/>
        <item x="3744"/>
        <item x="3758"/>
        <item x="3916"/>
        <item x="4893"/>
        <item x="1409"/>
        <item x="3201"/>
        <item x="3872"/>
        <item x="2187"/>
        <item x="505"/>
        <item x="1868"/>
        <item x="2993"/>
        <item x="2275"/>
        <item x="380"/>
        <item x="3666"/>
        <item x="3753"/>
        <item x="2391"/>
        <item x="367"/>
        <item x="3871"/>
        <item x="1298"/>
        <item x="3806"/>
        <item x="2219"/>
        <item x="2975"/>
        <item x="1362"/>
        <item x="2267"/>
        <item x="3870"/>
        <item x="3979"/>
        <item x="470"/>
        <item x="3104"/>
        <item x="2220"/>
        <item x="4979"/>
        <item x="3202"/>
        <item x="1017"/>
        <item x="3160"/>
        <item x="1066"/>
        <item x="954"/>
        <item x="4899"/>
        <item x="968"/>
        <item x="911"/>
        <item x="4549"/>
        <item x="3005"/>
        <item x="265"/>
        <item x="3080"/>
        <item x="475"/>
        <item x="2336"/>
        <item x="3852"/>
        <item x="3667"/>
        <item x="2132"/>
        <item x="4666"/>
        <item x="2352"/>
        <item x="3095"/>
        <item x="3754"/>
        <item x="446"/>
        <item x="436"/>
        <item x="2951"/>
        <item x="2870"/>
        <item x="4888"/>
        <item x="953"/>
        <item x="1271"/>
        <item x="3133"/>
        <item x="3193"/>
        <item x="4889"/>
        <item x="3664"/>
        <item x="1333"/>
        <item x="404"/>
        <item x="4673"/>
        <item x="3665"/>
        <item x="3678"/>
        <item x="1242"/>
        <item x="4866"/>
        <item x="506"/>
        <item x="3179"/>
        <item x="3074"/>
        <item x="1187"/>
        <item x="1089"/>
        <item x="3900"/>
        <item x="3478"/>
        <item x="385"/>
        <item x="3401"/>
        <item x="274"/>
        <item x="3001"/>
        <item x="2235"/>
        <item x="4867"/>
        <item x="1163"/>
        <item x="789"/>
        <item x="3784"/>
        <item x="4802"/>
        <item x="3922"/>
        <item x="1340"/>
        <item x="4881"/>
        <item x="4913"/>
        <item x="4770"/>
        <item x="3817"/>
        <item x="3058"/>
        <item x="3783"/>
        <item x="3105"/>
        <item x="1067"/>
        <item x="3818"/>
        <item x="422"/>
        <item x="3059"/>
        <item x="1385"/>
        <item x="2221"/>
        <item x="3835"/>
        <item x="2743"/>
        <item x="4951"/>
        <item x="3056"/>
        <item x="4900"/>
        <item x="1724"/>
        <item x="411"/>
        <item x="2735"/>
        <item x="253"/>
        <item x="3873"/>
        <item x="4945"/>
        <item x="1018"/>
        <item x="3134"/>
        <item x="437"/>
        <item x="270"/>
        <item x="4782"/>
        <item x="3958"/>
        <item x="1327"/>
        <item x="355"/>
        <item x="3100"/>
        <item x="407"/>
        <item x="2236"/>
        <item x="3075"/>
        <item x="2277"/>
        <item x="3847"/>
        <item x="287"/>
        <item x="4783"/>
        <item x="3125"/>
        <item x="17"/>
        <item x="3893"/>
        <item x="55"/>
        <item x="1424"/>
        <item x="384"/>
        <item x="2100"/>
        <item x="4934"/>
        <item x="2639"/>
        <item x="1243"/>
        <item x="4972"/>
        <item x="2356"/>
        <item x="1416"/>
        <item x="3203"/>
        <item x="3031"/>
        <item x="3087"/>
        <item x="4935"/>
        <item x="2276"/>
        <item x="4879"/>
        <item x="3836"/>
        <item x="236"/>
        <item x="3120"/>
        <item x="3986"/>
        <item x="3171"/>
        <item x="1339"/>
        <item x="2357"/>
        <item x="2573"/>
        <item x="2088"/>
        <item x="3854"/>
        <item x="4947"/>
        <item x="3837"/>
        <item x="1421"/>
        <item x="3114"/>
        <item x="1417"/>
        <item x="1378"/>
        <item x="1247"/>
        <item x="4803"/>
        <item x="2135"/>
        <item x="975"/>
        <item x="4832"/>
        <item x="476"/>
        <item x="4815"/>
        <item x="3194"/>
        <item x="2329"/>
        <item x="3060"/>
        <item x="4901"/>
        <item x="3839"/>
        <item x="4882"/>
        <item x="3195"/>
        <item x="424"/>
        <item x="3994"/>
        <item x="1969"/>
        <item x="4029"/>
        <item x="423"/>
        <item x="1272"/>
        <item x="1418"/>
        <item x="172"/>
        <item x="507"/>
        <item x="405"/>
        <item x="3785"/>
        <item x="1269"/>
        <item x="447"/>
        <item x="332"/>
        <item x="3749"/>
        <item x="1337"/>
        <item x="368"/>
        <item x="387"/>
        <item x="4952"/>
        <item x="4980"/>
        <item x="4871"/>
        <item x="1296"/>
        <item x="2188"/>
        <item x="2214"/>
        <item x="3904"/>
        <item x="1207"/>
        <item x="3032"/>
        <item x="4833"/>
        <item x="1128"/>
        <item x="3988"/>
        <item x="3051"/>
        <item x="4953"/>
        <item x="3172"/>
        <item x="1238"/>
        <item x="2366"/>
        <item x="2207"/>
        <item x="2364"/>
        <item x="2206"/>
        <item x="4838"/>
        <item x="1410"/>
        <item x="275"/>
        <item x="1304"/>
        <item x="2268"/>
        <item x="1284"/>
        <item x="2113"/>
        <item x="357"/>
        <item x="3197"/>
        <item x="4946"/>
        <item x="1303"/>
        <item x="4572"/>
        <item x="4924"/>
        <item x="4958"/>
        <item x="5018"/>
        <item x="2330"/>
        <item x="237"/>
        <item x="3088"/>
        <item x="2095"/>
        <item x="1388"/>
        <item x="1970"/>
        <item x="3995"/>
        <item x="4662"/>
        <item x="2136"/>
        <item x="4939"/>
        <item x="3959"/>
        <item x="1164"/>
        <item x="3061"/>
        <item x="2358"/>
        <item x="3232"/>
        <item x="459"/>
        <item x="2154"/>
        <item x="3905"/>
        <item x="1202"/>
        <item x="1390"/>
        <item x="2257"/>
        <item x="3928"/>
        <item x="4948"/>
        <item x="2306"/>
        <item x="2278"/>
        <item x="3964"/>
        <item x="3886"/>
        <item x="448"/>
        <item x="3911"/>
        <item x="3204"/>
        <item x="1288"/>
        <item x="3038"/>
        <item x="3062"/>
        <item x="2579"/>
        <item x="3086"/>
        <item x="3129"/>
        <item x="3196"/>
        <item x="3185"/>
        <item x="3126"/>
        <item x="1194"/>
        <item x="412"/>
        <item x="3799"/>
        <item x="2243"/>
        <item x="425"/>
        <item x="1980"/>
        <item x="3106"/>
        <item x="4940"/>
        <item x="4558"/>
        <item x="2269"/>
        <item x="3184"/>
        <item x="1300"/>
        <item x="4810"/>
        <item x="3023"/>
        <item x="4759"/>
        <item x="3089"/>
        <item x="381"/>
        <item x="395"/>
        <item x="1393"/>
        <item x="2250"/>
        <item x="2307"/>
        <item x="426"/>
        <item x="1419"/>
        <item x="1220"/>
        <item x="3860"/>
        <item x="3049"/>
        <item x="5282"/>
        <item x="2419"/>
        <item x="1366"/>
        <item x="3786"/>
        <item x="2976"/>
        <item x="2815"/>
        <item x="1379"/>
        <item x="1428"/>
        <item x="2281"/>
        <item x="3090"/>
        <item x="1195"/>
        <item x="3963"/>
        <item x="3142"/>
        <item x="2301"/>
        <item x="3130"/>
        <item x="3208"/>
        <item x="331"/>
        <item x="3068"/>
        <item x="1268"/>
        <item x="3990"/>
        <item x="1181"/>
        <item x="364"/>
        <item x="3186"/>
        <item x="413"/>
        <item x="3923"/>
        <item x="3887"/>
        <item x="4001"/>
        <item x="4839"/>
        <item x="2322"/>
        <item x="494"/>
        <item x="1357"/>
        <item x="1341"/>
        <item x="1429"/>
        <item x="1140"/>
        <item x="4896"/>
        <item x="392"/>
        <item x="3166"/>
        <item x="793"/>
        <item x="3057"/>
        <item x="4954"/>
        <item x="108"/>
        <item x="306"/>
        <item x="1328"/>
        <item x="2162"/>
        <item x="868"/>
        <item x="3209"/>
        <item x="2264"/>
        <item x="1214"/>
        <item x="4993"/>
        <item x="3814"/>
        <item x="3115"/>
        <item x="3187"/>
        <item x="3931"/>
        <item x="1367"/>
        <item x="2194"/>
        <item x="3949"/>
        <item x="3779"/>
        <item x="2323"/>
        <item x="4727"/>
        <item x="427"/>
        <item x="4883"/>
        <item x="4992"/>
        <item x="3895"/>
        <item x="2359"/>
        <item x="2353"/>
        <item x="1346"/>
        <item x="484"/>
        <item x="519"/>
        <item x="449"/>
        <item x="1289"/>
        <item x="1313"/>
        <item x="2204"/>
        <item x="2189"/>
        <item x="4822"/>
        <item x="4869"/>
        <item x="2104"/>
        <item x="5017"/>
        <item x="2244"/>
        <item x="477"/>
        <item x="4902"/>
        <item x="3894"/>
        <item x="365"/>
        <item x="4960"/>
        <item x="2753"/>
        <item x="4767"/>
        <item x="3188"/>
        <item x="4955"/>
        <item x="109"/>
        <item x="4937"/>
        <item x="4545"/>
        <item x="419"/>
        <item x="4319"/>
        <item x="456"/>
        <item x="520"/>
        <item x="1394"/>
        <item x="2780"/>
        <item x="471"/>
        <item x="807"/>
        <item x="2238"/>
        <item x="2121"/>
        <item x="2272"/>
        <item x="548"/>
        <item x="363"/>
        <item x="3117"/>
        <item x="3980"/>
        <item x="495"/>
        <item x="1395"/>
        <item x="4715"/>
        <item x="4987"/>
        <item x="1235"/>
        <item x="4002"/>
        <item x="2324"/>
        <item x="428"/>
        <item x="521"/>
        <item x="1430"/>
        <item x="3081"/>
        <item x="362"/>
        <item x="4840"/>
        <item x="3936"/>
        <item x="1380"/>
        <item x="3950"/>
        <item x="2369"/>
        <item x="4065"/>
        <item x="504"/>
        <item x="4003"/>
        <item x="2229"/>
        <item x="3212"/>
        <item x="4897"/>
        <item x="1261"/>
        <item x="1381"/>
        <item x="454"/>
        <item x="3932"/>
        <item x="4917"/>
        <item x="472"/>
        <item x="2871"/>
        <item x="3866"/>
        <item x="4890"/>
        <item x="3116"/>
        <item x="4956"/>
        <item x="3966"/>
        <item x="4994"/>
        <item x="2129"/>
        <item x="3742"/>
        <item x="460"/>
        <item x="4852"/>
        <item x="3768"/>
        <item x="775"/>
        <item x="3039"/>
        <item x="900"/>
        <item x="1935"/>
        <item x="4726"/>
        <item x="522"/>
        <item x="2196"/>
        <item x="3063"/>
        <item x="2274"/>
        <item x="3867"/>
        <item x="2365"/>
        <item x="523"/>
        <item x="766"/>
        <item x="4841"/>
        <item x="1832"/>
        <item x="3906"/>
        <item x="3189"/>
        <item x="3018"/>
        <item x="4728"/>
        <item x="1441"/>
        <item x="1994"/>
        <item x="5393"/>
        <item x="1329"/>
        <item x="3840"/>
        <item x="2342"/>
        <item x="3951"/>
        <item x="2667"/>
        <item x="478"/>
        <item x="4925"/>
        <item x="2347"/>
        <item x="69"/>
        <item x="2782"/>
        <item x="3953"/>
        <item x="3002"/>
        <item x="2308"/>
        <item x="536"/>
        <item x="1413"/>
        <item x="3167"/>
        <item x="3156"/>
        <item x="3205"/>
        <item x="333"/>
        <item x="1244"/>
        <item x="466"/>
        <item x="2008"/>
        <item x="1273"/>
        <item x="1431"/>
        <item x="3148"/>
        <item x="5283"/>
        <item x="825"/>
        <item x="3033"/>
        <item x="294"/>
        <item x="5052"/>
        <item x="3149"/>
        <item x="2360"/>
        <item x="3107"/>
        <item x="508"/>
        <item x="2055"/>
        <item x="4995"/>
        <item x="4977"/>
        <item x="4753"/>
        <item x="3054"/>
        <item x="3952"/>
        <item x="1396"/>
        <item x="2555"/>
        <item x="3257"/>
        <item x="3834"/>
        <item x="2332"/>
        <item x="1739"/>
        <item x="2942"/>
        <item x="2309"/>
        <item x="3924"/>
        <item x="1995"/>
        <item x="3901"/>
        <item x="2230"/>
        <item x="1414"/>
        <item x="4926"/>
        <item x="3934"/>
        <item x="3158"/>
        <item x="921"/>
        <item x="3137"/>
        <item x="3091"/>
        <item x="3010"/>
        <item x="2370"/>
        <item x="524"/>
        <item x="3150"/>
        <item x="2317"/>
        <item x="3843"/>
        <item x="3206"/>
        <item x="3828"/>
        <item x="4388"/>
        <item x="1157"/>
        <item x="334"/>
        <item x="1375"/>
        <item x="2009"/>
        <item x="2184"/>
        <item x="5329"/>
        <item x="1221"/>
        <item x="760"/>
        <item x="1398"/>
        <item x="169"/>
        <item x="4903"/>
        <item x="420"/>
        <item x="3933"/>
        <item x="3777"/>
        <item x="4996"/>
        <item x="4864"/>
        <item x="2447"/>
        <item x="3811"/>
        <item x="1382"/>
        <item x="3552"/>
        <item x="3655"/>
        <item x="3159"/>
        <item x="3999"/>
        <item x="3151"/>
        <item x="1392"/>
        <item x="3882"/>
        <item x="2343"/>
        <item x="3656"/>
        <item x="3842"/>
        <item x="2242"/>
        <item x="3213"/>
        <item x="487"/>
        <item x="4546"/>
        <item x="858"/>
        <item x="4515"/>
        <item x="335"/>
        <item x="1415"/>
        <item x="3757"/>
        <item x="2265"/>
        <item x="2371"/>
        <item x="122"/>
        <item x="2251"/>
        <item x="2295"/>
        <item x="3136"/>
        <item x="336"/>
        <item x="2781"/>
        <item x="962"/>
        <item x="488"/>
        <item x="2245"/>
        <item x="2499"/>
        <item x="2992"/>
        <item x="1358"/>
        <item x="3781"/>
        <item x="1364"/>
        <item x="3985"/>
        <item x="4957"/>
        <item x="3180"/>
        <item x="4793"/>
        <item x="509"/>
        <item x="2611"/>
        <item x="3929"/>
        <item x="3131"/>
        <item x="1301"/>
        <item x="537"/>
        <item x="4997"/>
        <item x="70"/>
        <item x="1114"/>
        <item x="2816"/>
        <item x="1453"/>
        <item x="3902"/>
        <item x="170"/>
        <item x="3876"/>
        <item x="1389"/>
        <item x="3152"/>
        <item x="4894"/>
        <item x="3954"/>
        <item x="525"/>
        <item x="3819"/>
        <item x="4784"/>
        <item x="2744"/>
        <item x="3935"/>
        <item x="3153"/>
        <item x="4101"/>
        <item x="1274"/>
        <item x="4865"/>
        <item x="1305"/>
        <item x="4817"/>
        <item x="3138"/>
        <item x="3967"/>
        <item x="2246"/>
        <item x="3812"/>
        <item x="421"/>
        <item x="337"/>
        <item x="4566"/>
        <item x="3389"/>
        <item x="3555"/>
        <item x="4254"/>
        <item x="2966"/>
        <item x="1324"/>
        <item x="3183"/>
        <item x="1222"/>
        <item x="2774"/>
        <item x="3034"/>
        <item x="3173"/>
        <item x="457"/>
        <item x="64"/>
        <item x="370"/>
        <item x="1270"/>
        <item x="4769"/>
        <item x="4911"/>
        <item x="3844"/>
        <item x="2475"/>
        <item x="450"/>
        <item x="4004"/>
        <item x="885"/>
        <item x="1406"/>
        <item x="4214"/>
        <item x="2161"/>
        <item x="4317"/>
        <item x="369"/>
        <item x="991"/>
        <item x="3955"/>
        <item x="322"/>
        <item x="2794"/>
        <item x="1159"/>
        <item x="4564"/>
        <item x="3586"/>
        <item x="1023"/>
        <item x="440"/>
        <item x="1306"/>
        <item x="4920"/>
        <item x="2795"/>
        <item x="992"/>
        <item x="4998"/>
        <item x="3578"/>
        <item x="1432"/>
        <item x="1142"/>
        <item x="5357"/>
        <item x="1427"/>
        <item x="966"/>
        <item x="1954"/>
        <item x="584"/>
        <item x="5234"/>
        <item x="3214"/>
        <item x="314"/>
        <item x="549"/>
        <item x="3370"/>
        <item x="3560"/>
        <item x="1467"/>
        <item x="3968"/>
        <item x="1307"/>
        <item x="4898"/>
        <item x="3084"/>
        <item x="71"/>
        <item x="2153"/>
        <item x="3859"/>
        <item x="1368"/>
        <item x="2183"/>
        <item x="1399"/>
        <item x="2500"/>
        <item x="3175"/>
        <item x="4927"/>
        <item x="3079"/>
        <item x="324"/>
        <item x="2943"/>
        <item x="563"/>
        <item x="2155"/>
        <item x="3111"/>
        <item x="120"/>
        <item x="305"/>
        <item x="3041"/>
        <item x="4332"/>
        <item x="3553"/>
        <item x="4390"/>
        <item x="1384"/>
        <item x="3113"/>
        <item x="3996"/>
        <item x="2361"/>
        <item x="4941"/>
        <item x="1188"/>
        <item x="4324"/>
        <item x="1715"/>
        <item x="1191"/>
        <item x="5375"/>
        <item x="444"/>
        <item x="410"/>
        <item x="1454"/>
        <item x="4760"/>
        <item x="3956"/>
        <item x="1043"/>
        <item x="517"/>
        <item x="394"/>
        <item x="4816"/>
        <item x="4962"/>
        <item x="2123"/>
        <item x="4005"/>
        <item x="4553"/>
        <item x="2311"/>
        <item x="3957"/>
        <item x="518"/>
        <item x="4938"/>
        <item x="489"/>
        <item x="4999"/>
        <item x="3606"/>
        <item x="1899"/>
        <item x="5086"/>
        <item x="3892"/>
        <item x="371"/>
        <item x="1158"/>
        <item x="3282"/>
        <item x="2223"/>
        <item x="4524"/>
        <item x="4309"/>
        <item x="1365"/>
        <item x="3997"/>
        <item x="5158"/>
        <item x="564"/>
        <item x="3174"/>
        <item x="2124"/>
        <item x="374"/>
        <item x="4578"/>
        <item x="972"/>
        <item x="356"/>
        <item x="1584"/>
        <item x="473"/>
        <item x="3594"/>
        <item x="3717"/>
        <item x="719"/>
        <item x="3558"/>
        <item x="4591"/>
        <item x="3022"/>
        <item x="510"/>
        <item x="2785"/>
        <item x="3048"/>
        <item x="2807"/>
        <item x="4421"/>
        <item x="927"/>
        <item x="997"/>
        <item x="967"/>
        <item x="3874"/>
        <item x="1433"/>
        <item x="5196"/>
        <item x="1485"/>
        <item x="4137"/>
        <item x="4736"/>
        <item x="1468"/>
        <item x="2805"/>
        <item x="3915"/>
        <item x="3903"/>
        <item x="2253"/>
        <item x="4895"/>
        <item x="945"/>
        <item x="2344"/>
        <item x="4360"/>
        <item x="4868"/>
        <item x="787"/>
        <item x="550"/>
        <item x="3614"/>
        <item x="458"/>
        <item x="1963"/>
        <item x="254"/>
        <item x="1208"/>
        <item x="1212"/>
        <item x="3554"/>
        <item x="4044"/>
        <item x="565"/>
        <item x="3448"/>
        <item x="2806"/>
        <item x="90"/>
        <item x="804"/>
        <item x="1047"/>
        <item x="1297"/>
        <item x="5359"/>
        <item x="2613"/>
        <item x="2144"/>
        <item x="566"/>
        <item x="2146"/>
        <item x="3419"/>
        <item x="3587"/>
        <item x="1263"/>
        <item x="1770"/>
        <item x="2367"/>
        <item x="5317"/>
        <item x="5198"/>
        <item x="1469"/>
        <item x="1006"/>
        <item x="2746"/>
        <item x="2178"/>
        <item x="429"/>
        <item x="3921"/>
        <item x="2305"/>
        <item x="3112"/>
        <item x="999"/>
        <item x="3763"/>
        <item x="3559"/>
        <item x="5197"/>
        <item x="3215"/>
        <item x="745"/>
        <item x="998"/>
        <item x="5035"/>
        <item x="2787"/>
        <item x="279"/>
        <item x="3307"/>
        <item x="1964"/>
        <item x="3794"/>
        <item x="5014"/>
        <item x="1499"/>
        <item x="2745"/>
        <item x="1198"/>
        <item x="486"/>
        <item x="4786"/>
        <item x="396"/>
        <item x="3181"/>
        <item x="4745"/>
        <item x="973"/>
        <item x="3695"/>
        <item x="3969"/>
        <item x="1401"/>
        <item x="1671"/>
        <item x="1959"/>
        <item x="3764"/>
        <item x="100"/>
        <item x="1343"/>
        <item x="4567"/>
        <item x="3230"/>
        <item x="3537"/>
        <item x="4411"/>
        <item x="1457"/>
        <item x="2345"/>
        <item x="4982"/>
        <item x="2145"/>
        <item x="3762"/>
        <item x="2978"/>
        <item x="2222"/>
        <item x="2817"/>
        <item x="2280"/>
        <item x="1251"/>
        <item x="4818"/>
        <item x="2328"/>
        <item x="2826"/>
        <item x="1909"/>
        <item x="286"/>
        <item x="3231"/>
        <item x="468"/>
        <item x="5015"/>
        <item x="3631"/>
        <item x="74"/>
        <item x="358"/>
        <item x="4991"/>
        <item x="3064"/>
        <item x="4734"/>
        <item x="3378"/>
        <item x="3561"/>
        <item x="1267"/>
        <item x="2786"/>
        <item x="2270"/>
        <item x="1756"/>
        <item x="1746"/>
        <item x="2635"/>
        <item x="5019"/>
        <item x="3630"/>
        <item x="4006"/>
        <item x="3357"/>
        <item x="1712"/>
        <item x="2198"/>
        <item x="5120"/>
        <item x="4027"/>
        <item x="3907"/>
        <item x="1189"/>
        <item x="1636"/>
        <item x="1029"/>
        <item x="1900"/>
        <item x="2808"/>
        <item x="840"/>
        <item x="1336"/>
        <item x="1141"/>
        <item x="4716"/>
        <item x="567"/>
        <item x="2279"/>
        <item x="5008"/>
        <item x="3841"/>
        <item x="3987"/>
        <item x="599"/>
        <item x="4028"/>
        <item x="620"/>
        <item x="2827"/>
        <item x="546"/>
        <item x="1470"/>
        <item x="3328"/>
        <item x="4568"/>
        <item x="5252"/>
        <item x="431"/>
        <item x="3162"/>
        <item x="1801"/>
        <item x="2139"/>
        <item x="1620"/>
        <item x="4554"/>
        <item x="1738"/>
        <item x="1342"/>
        <item x="2312"/>
        <item x="2401"/>
        <item x="5430"/>
        <item x="2169"/>
        <item x="2695"/>
        <item x="989"/>
        <item x="2390"/>
        <item x="585"/>
        <item x="3789"/>
        <item x="1937"/>
        <item x="4555"/>
        <item x="2351"/>
        <item x="3793"/>
        <item x="2575"/>
        <item x="2338"/>
        <item x="3790"/>
        <item x="1106"/>
        <item x="1000"/>
        <item x="465"/>
        <item x="4320"/>
        <item x="3395"/>
        <item x="3948"/>
        <item x="4904"/>
        <item x="601"/>
        <item x="3381"/>
        <item x="3875"/>
        <item x="3965"/>
        <item x="3989"/>
        <item x="2081"/>
        <item x="3945"/>
        <item x="461"/>
        <item x="600"/>
        <item x="568"/>
        <item x="5022"/>
        <item x="75"/>
        <item x="4961"/>
        <item x="5250"/>
        <item x="3358"/>
        <item x="4842"/>
        <item x="2310"/>
        <item x="5302"/>
        <item x="3135"/>
        <item x="5034"/>
        <item x="1486"/>
        <item x="2576"/>
        <item x="5214"/>
        <item x="3861"/>
        <item x="4412"/>
        <item x="920"/>
        <item x="4964"/>
        <item x="3998"/>
        <item x="3908"/>
        <item x="3961"/>
        <item x="1435"/>
        <item x="1698"/>
        <item x="730"/>
        <item x="3211"/>
        <item x="118"/>
        <item x="2536"/>
        <item x="1500"/>
        <item x="1330"/>
        <item x="3960"/>
        <item x="2137"/>
        <item x="1793"/>
        <item x="562"/>
        <item x="1655"/>
        <item x="4008"/>
        <item x="527"/>
        <item x="656"/>
        <item x="3765"/>
        <item x="1464"/>
        <item x="330"/>
        <item x="338"/>
        <item x="4230"/>
        <item x="1697"/>
        <item x="720"/>
        <item x="4080"/>
        <item x="1165"/>
        <item x="779"/>
        <item x="50"/>
        <item x="2392"/>
        <item x="2202"/>
        <item x="2368"/>
        <item x="2252"/>
        <item x="4231"/>
        <item x="3562"/>
        <item x="1397"/>
        <item x="1517"/>
        <item x="4914"/>
        <item x="528"/>
        <item x="4041"/>
        <item x="1402"/>
        <item x="852"/>
        <item x="1001"/>
        <item x="602"/>
        <item x="1465"/>
        <item x="2247"/>
        <item x="4007"/>
        <item x="2594"/>
        <item x="4031"/>
        <item x="2331"/>
        <item x="86"/>
        <item x="5032"/>
        <item x="1007"/>
        <item x="4973"/>
        <item x="1436"/>
        <item x="4045"/>
        <item x="5001"/>
        <item x="1190"/>
        <item x="1693"/>
        <item x="5043"/>
        <item x="4012"/>
        <item x="1260"/>
        <item x="432"/>
        <item x="1048"/>
        <item x="1501"/>
        <item x="586"/>
        <item x="2423"/>
        <item x="3604"/>
        <item x="2378"/>
        <item x="5069"/>
        <item x="946"/>
        <item x="3011"/>
        <item x="3143"/>
        <item x="5031"/>
        <item x="3248"/>
        <item x="574"/>
        <item x="101"/>
        <item x="1259"/>
        <item x="1456"/>
        <item x="4288"/>
        <item x="3094"/>
        <item x="3974"/>
        <item x="4211"/>
        <item x="4428"/>
        <item x="4579"/>
        <item x="3973"/>
        <item x="2010"/>
        <item x="3542"/>
        <item x="557"/>
        <item x="1030"/>
        <item x="5215"/>
        <item x="5044"/>
        <item x="3249"/>
        <item x="3756"/>
        <item x="3233"/>
        <item x="817"/>
        <item x="2163"/>
        <item x="4429"/>
        <item x="455"/>
        <item x="746"/>
        <item x="1619"/>
        <item x="2527"/>
        <item x="764"/>
        <item x="3755"/>
        <item x="3707"/>
        <item x="4210"/>
        <item x="731"/>
        <item x="1786"/>
        <item x="1585"/>
        <item x="988"/>
        <item x="1038"/>
        <item x="4329"/>
        <item x="3787"/>
        <item x="558"/>
        <item x="5021"/>
        <item x="4850"/>
        <item x="5284"/>
        <item x="1420"/>
        <item x="3862"/>
        <item x="1637"/>
        <item x="3946"/>
        <item x="4589"/>
        <item x="2546"/>
        <item x="2428"/>
        <item x="4851"/>
        <item x="2409"/>
        <item x="3241"/>
        <item x="2567"/>
        <item x="780"/>
        <item x="1745"/>
        <item x="5221"/>
        <item x="1656"/>
        <item x="3813"/>
        <item x="3971"/>
        <item x="1621"/>
        <item x="559"/>
        <item x="1434"/>
        <item x="5041"/>
        <item x="2402"/>
        <item x="1965"/>
        <item x="3244"/>
        <item x="3696"/>
        <item x="541"/>
        <item x="3246"/>
        <item x="974"/>
        <item x="1039"/>
        <item x="529"/>
        <item x="2485"/>
        <item x="1008"/>
        <item x="1466"/>
        <item x="3082"/>
        <item x="5036"/>
        <item x="603"/>
        <item x="4042"/>
        <item x="3821"/>
        <item x="2372"/>
        <item x="4043"/>
        <item x="1502"/>
        <item x="1383"/>
        <item x="1437"/>
        <item x="4062"/>
        <item x="1455"/>
        <item x="1490"/>
        <item x="3356"/>
        <item x="2944"/>
        <item x="531"/>
        <item x="2254"/>
        <item x="4070"/>
        <item x="4312"/>
        <item x="5050"/>
        <item x="4251"/>
        <item x="5360"/>
        <item x="76"/>
        <item x="1696"/>
        <item x="3625"/>
        <item x="4963"/>
        <item x="1624"/>
        <item x="4556"/>
        <item x="1473"/>
        <item x="560"/>
        <item x="5053"/>
        <item x="339"/>
        <item x="4061"/>
        <item x="406"/>
        <item x="950"/>
        <item x="5124"/>
        <item x="1019"/>
        <item x="5292"/>
        <item x="5184"/>
        <item x="551"/>
        <item x="1400"/>
        <item x="1977"/>
        <item x="5412"/>
        <item x="3004"/>
        <item x="2138"/>
        <item x="1484"/>
        <item x="153"/>
        <item x="5321"/>
        <item x="3245"/>
        <item x="3027"/>
        <item x="1966"/>
        <item x="4859"/>
        <item x="575"/>
        <item x="152"/>
        <item x="688"/>
        <item x="5163"/>
        <item x="1781"/>
        <item x="3896"/>
        <item x="1949"/>
        <item x="5385"/>
        <item x="1654"/>
        <item x="747"/>
        <item x="2534"/>
        <item x="4250"/>
        <item x="2090"/>
        <item x="438"/>
        <item x="3563"/>
        <item x="4981"/>
        <item x="5195"/>
        <item x="2400"/>
        <item x="721"/>
        <item x="1248"/>
        <item x="849"/>
        <item x="1460"/>
        <item x="4212"/>
        <item x="1471"/>
        <item x="604"/>
        <item x="670"/>
        <item x="1548"/>
        <item x="534"/>
        <item x="1020"/>
        <item x="1986"/>
        <item x="3240"/>
        <item x="621"/>
        <item x="5003"/>
        <item x="3163"/>
        <item x="3050"/>
        <item x="679"/>
        <item x="4259"/>
        <item x="4350"/>
        <item x="545"/>
        <item x="4557"/>
        <item x="1107"/>
        <item x="718"/>
        <item x="1449"/>
        <item x="3118"/>
        <item x="2977"/>
        <item x="4375"/>
        <item x="732"/>
        <item x="5258"/>
        <item x="3284"/>
        <item x="2436"/>
        <item x="5185"/>
        <item x="4066"/>
        <item x="5194"/>
        <item x="4845"/>
        <item x="5279"/>
        <item x="4905"/>
        <item x="2658"/>
        <item x="2002"/>
        <item x="5199"/>
        <item x="4232"/>
        <item x="1491"/>
        <item x="3577"/>
        <item x="561"/>
        <item x="3065"/>
        <item x="1439"/>
        <item x="4072"/>
        <item x="5341"/>
        <item x="5033"/>
        <item x="4462"/>
        <item x="2535"/>
        <item x="1475"/>
        <item x="3128"/>
        <item x="1938"/>
        <item x="4046"/>
        <item x="4051"/>
        <item x="462"/>
        <item x="3250"/>
        <item x="2524"/>
        <item x="3377"/>
        <item x="2313"/>
        <item x="2670"/>
        <item x="117"/>
        <item x="3144"/>
        <item x="4053"/>
        <item x="5058"/>
        <item x="5068"/>
        <item x="4011"/>
        <item x="2393"/>
        <item x="2414"/>
        <item x="430"/>
        <item x="346"/>
        <item x="4809"/>
        <item x="2394"/>
        <item x="2494"/>
        <item x="3450"/>
        <item x="2403"/>
        <item x="2296"/>
        <item x="1518"/>
        <item x="3910"/>
        <item x="4052"/>
        <item x="2838"/>
        <item x="1476"/>
        <item x="2602"/>
        <item x="1978"/>
        <item x="3252"/>
        <item x="4906"/>
        <item x="4928"/>
        <item x="511"/>
        <item x="1551"/>
        <item x="2755"/>
        <item x="493"/>
        <item x="3108"/>
        <item x="2377"/>
        <item x="2620"/>
        <item x="1950"/>
        <item x="4013"/>
        <item x="1249"/>
        <item x="2404"/>
        <item x="3992"/>
        <item x="535"/>
        <item x="5057"/>
        <item x="3543"/>
        <item x="1659"/>
        <item x="1515"/>
        <item x="4197"/>
        <item x="4702"/>
        <item x="2547"/>
        <item x="5077"/>
        <item x="1951"/>
        <item x="1772"/>
        <item x="5281"/>
        <item x="3468"/>
        <item x="577"/>
        <item x="1146"/>
        <item x="530"/>
        <item x="3217"/>
        <item x="1910"/>
        <item x="2756"/>
        <item x="3273"/>
        <item x="2486"/>
        <item x="990"/>
        <item x="588"/>
        <item x="2478"/>
        <item x="2387"/>
        <item x="5223"/>
        <item x="3925"/>
        <item x="3970"/>
        <item x="706"/>
        <item x="2562"/>
        <item x="1489"/>
        <item x="680"/>
        <item x="2379"/>
        <item x="2754"/>
        <item x="3253"/>
        <item x="3092"/>
        <item x="2190"/>
        <item x="610"/>
        <item x="4531"/>
        <item x="1755"/>
        <item x="2410"/>
        <item x="280"/>
        <item x="4532"/>
        <item x="3605"/>
        <item x="738"/>
        <item x="2411"/>
        <item x="4081"/>
        <item x="3274"/>
        <item x="4252"/>
        <item x="951"/>
        <item x="542"/>
        <item x="4349"/>
        <item x="1603"/>
        <item x="143"/>
        <item x="5040"/>
        <item x="729"/>
        <item x="2380"/>
        <item x="372"/>
        <item x="5233"/>
        <item x="589"/>
        <item x="3154"/>
        <item x="571"/>
        <item x="5078"/>
        <item x="696"/>
        <item x="4983"/>
        <item x="4105"/>
        <item x="5213"/>
        <item x="1529"/>
        <item x="3190"/>
        <item x="671"/>
        <item x="4096"/>
        <item x="2537"/>
        <item x="844"/>
        <item x="4009"/>
        <item x="1657"/>
        <item x="5216"/>
        <item x="4253"/>
        <item x="5072"/>
        <item x="1967"/>
        <item x="5222"/>
        <item x="5232"/>
        <item x="5051"/>
        <item x="1374"/>
        <item x="1477"/>
        <item x="1290"/>
        <item x="744"/>
        <item x="4107"/>
        <item x="4038"/>
        <item x="583"/>
        <item x="3845"/>
        <item x="3237"/>
        <item x="2553"/>
        <item x="4075"/>
        <item x="3127"/>
        <item x="576"/>
        <item x="4063"/>
        <item x="633"/>
        <item x="3309"/>
        <item x="1741"/>
        <item x="2362"/>
        <item x="4194"/>
        <item x="4239"/>
        <item x="2587"/>
        <item x="1586"/>
        <item x="3234"/>
        <item x="4104"/>
        <item x="5013"/>
        <item x="4452"/>
        <item x="622"/>
        <item x="1275"/>
        <item x="1530"/>
        <item x="1550"/>
        <item x="54"/>
        <item x="590"/>
        <item x="3975"/>
        <item x="3268"/>
        <item x="103"/>
        <item x="5042"/>
        <item x="4178"/>
        <item x="4968"/>
        <item x="2513"/>
        <item x="2420"/>
        <item x="4246"/>
        <item x="4216"/>
        <item x="1952"/>
        <item x="4247"/>
        <item x="5271"/>
        <item x="2809"/>
        <item x="5224"/>
        <item x="2441"/>
        <item x="2514"/>
        <item x="2248"/>
        <item x="3349"/>
        <item x="1480"/>
        <item x="1450"/>
        <item x="1451"/>
        <item x="5117"/>
        <item x="2563"/>
        <item x="1600"/>
        <item x="2554"/>
        <item x="1062"/>
        <item x="2406"/>
        <item x="4073"/>
        <item x="5063"/>
        <item x="3218"/>
        <item x="5308"/>
        <item x="4965"/>
        <item x="4238"/>
        <item x="1733"/>
        <item x="1615"/>
        <item x="5088"/>
        <item x="1492"/>
        <item x="1494"/>
        <item x="4048"/>
        <item x="526"/>
        <item x="5229"/>
        <item x="2418"/>
        <item x="5291"/>
        <item x="4064"/>
        <item x="820"/>
        <item x="3367"/>
        <item x="1643"/>
        <item x="1763"/>
        <item x="102"/>
        <item x="3437"/>
        <item x="5173"/>
        <item x="2552"/>
        <item x="1291"/>
        <item x="4562"/>
        <item x="635"/>
        <item x="5363"/>
        <item x="1622"/>
        <item x="4074"/>
        <item x="4067"/>
        <item x="5220"/>
        <item x="697"/>
        <item x="4177"/>
        <item x="4059"/>
        <item x="4199"/>
        <item x="3368"/>
        <item x="2054"/>
        <item x="742"/>
        <item x="2928"/>
        <item x="632"/>
        <item x="3991"/>
        <item x="2429"/>
        <item x="1686"/>
        <item x="644"/>
        <item x="1412"/>
        <item x="5209"/>
        <item x="1040"/>
        <item x="1545"/>
        <item x="748"/>
        <item x="1522"/>
        <item x="1503"/>
        <item x="3359"/>
        <item x="867"/>
        <item x="735"/>
        <item x="4033"/>
        <item x="3266"/>
        <item x="591"/>
        <item x="4076"/>
        <item x="1768"/>
        <item x="3119"/>
        <item x="3216"/>
        <item x="701"/>
        <item x="654"/>
        <item x="1638"/>
        <item x="657"/>
        <item x="592"/>
        <item x="2430"/>
        <item x="5192"/>
        <item x="3139"/>
        <item x="1544"/>
        <item x="4213"/>
        <item x="1463"/>
        <item x="4054"/>
        <item x="5070"/>
        <item x="1506"/>
        <item x="3182"/>
        <item x="1479"/>
        <item x="2374"/>
        <item x="4207"/>
        <item x="87"/>
        <item x="5190"/>
        <item x="4310"/>
        <item x="3909"/>
        <item x="1250"/>
        <item x="1607"/>
        <item x="1797"/>
        <item x="1425"/>
        <item x="1606"/>
        <item x="5000"/>
        <item x="5002"/>
        <item x="3319"/>
        <item x="3429"/>
        <item x="5045"/>
        <item x="5249"/>
        <item x="3256"/>
        <item x="1497"/>
        <item x="538"/>
        <item x="5225"/>
        <item x="2593"/>
        <item x="4024"/>
        <item x="1559"/>
        <item x="2757"/>
        <item x="4974"/>
        <item x="5183"/>
        <item x="758"/>
        <item x="2565"/>
        <item x="689"/>
        <item x="4132"/>
        <item x="5191"/>
        <item x="1837"/>
        <item x="2273"/>
        <item x="4092"/>
        <item x="4032"/>
        <item x="595"/>
        <item x="578"/>
        <item x="2454"/>
        <item x="4233"/>
        <item x="1707"/>
        <item x="556"/>
        <item x="1581"/>
        <item x="645"/>
        <item x="4097"/>
        <item x="2424"/>
        <item x="3269"/>
        <item x="611"/>
        <item x="4843"/>
        <item x="4152"/>
        <item x="3264"/>
        <item x="1563"/>
        <item x="1369"/>
        <item x="5020"/>
        <item x="3258"/>
        <item x="3271"/>
        <item x="5056"/>
        <item x="3350"/>
        <item x="3260"/>
        <item x="624"/>
        <item x="2412"/>
        <item x="2538"/>
        <item x="4179"/>
        <item x="2082"/>
        <item x="1344"/>
        <item x="5159"/>
        <item x="3316"/>
        <item x="5138"/>
        <item x="5245"/>
        <item x="3019"/>
        <item x="5137"/>
        <item x="4255"/>
        <item x="4093"/>
        <item x="2556"/>
        <item x="2461"/>
        <item x="1549"/>
        <item x="4108"/>
        <item x="5004"/>
        <item x="1113"/>
        <item x="5064"/>
        <item x="630"/>
        <item x="3251"/>
        <item x="759"/>
        <item x="2539"/>
        <item x="1580"/>
        <item x="5055"/>
        <item x="1009"/>
        <item x="5081"/>
        <item x="2444"/>
        <item x="598"/>
        <item x="2463"/>
        <item x="4248"/>
        <item x="3272"/>
        <item x="2548"/>
        <item x="5122"/>
        <item x="2464"/>
        <item x="2451"/>
        <item x="1443"/>
        <item x="1650"/>
        <item x="1505"/>
        <item x="2533"/>
        <item x="739"/>
        <item x="5073"/>
        <item x="3292"/>
        <item x="4241"/>
        <item x="3346"/>
        <item x="3290"/>
        <item x="1953"/>
        <item x="5010"/>
        <item x="4035"/>
        <item x="5092"/>
        <item x="5202"/>
        <item x="3984"/>
        <item x="1644"/>
        <item x="4087"/>
        <item x="5059"/>
        <item x="675"/>
        <item x="3223"/>
        <item x="4240"/>
        <item x="4703"/>
        <item x="1495"/>
        <item x="2945"/>
        <item x="4017"/>
        <item x="4154"/>
        <item x="5087"/>
        <item x="803"/>
        <item x="823"/>
        <item x="555"/>
        <item x="4227"/>
        <item x="1487"/>
        <item x="5101"/>
        <item x="2953"/>
        <item x="2586"/>
        <item x="2601"/>
        <item x="1308"/>
        <item x="4256"/>
        <item x="4020"/>
        <item x="668"/>
        <item x="606"/>
        <item x="1444"/>
        <item x="5091"/>
        <item x="5251"/>
        <item x="479"/>
        <item x="4590"/>
        <item x="651"/>
        <item x="569"/>
        <item x="4114"/>
        <item x="4153"/>
        <item x="4117"/>
        <item x="5066"/>
        <item x="2487"/>
        <item x="5164"/>
        <item x="1488"/>
        <item x="3219"/>
        <item x="1527"/>
        <item x="4089"/>
        <item x="1507"/>
        <item x="3275"/>
        <item x="2003"/>
        <item x="3221"/>
        <item x="1723"/>
        <item x="1255"/>
        <item x="1438"/>
        <item x="1649"/>
        <item x="1808"/>
        <item x="2793"/>
        <item x="4453"/>
        <item x="2083"/>
        <item x="3270"/>
        <item x="4190"/>
        <item x="713"/>
        <item x="5230"/>
        <item x="1493"/>
        <item x="2578"/>
        <item x="5096"/>
        <item x="1599"/>
        <item x="616"/>
        <item x="4261"/>
        <item x="5037"/>
        <item x="4966"/>
        <item x="1660"/>
        <item x="587"/>
        <item x="4191"/>
        <item x="4208"/>
        <item x="1508"/>
        <item x="768"/>
        <item x="612"/>
        <item x="1546"/>
        <item x="1641"/>
        <item x="2543"/>
        <item x="1537"/>
        <item x="1699"/>
        <item x="5060"/>
        <item x="786"/>
        <item x="5181"/>
        <item x="637"/>
        <item x="1632"/>
        <item x="1575"/>
        <item x="4086"/>
        <item x="4116"/>
        <item x="1829"/>
        <item x="3321"/>
        <item x="5239"/>
        <item x="4082"/>
        <item x="5176"/>
        <item x="3263"/>
        <item x="4168"/>
        <item x="2488"/>
        <item x="1645"/>
        <item x="2839"/>
        <item x="2638"/>
        <item x="5338"/>
        <item x="636"/>
        <item x="5226"/>
        <item x="1602"/>
        <item x="1658"/>
        <item x="3326"/>
        <item x="5106"/>
        <item x="1440"/>
        <item x="4563"/>
        <item x="4157"/>
        <item x="3369"/>
        <item x="1256"/>
        <item x="4021"/>
        <item x="4128"/>
        <item x="625"/>
        <item x="5144"/>
        <item x="491"/>
        <item x="4039"/>
        <item x="4323"/>
        <item x="702"/>
        <item x="4340"/>
        <item x="5200"/>
        <item x="5114"/>
        <item x="3408"/>
        <item x="4500"/>
        <item x="490"/>
        <item x="3713"/>
        <item x="2456"/>
        <item x="4159"/>
        <item x="2551"/>
        <item x="5238"/>
        <item x="676"/>
        <item x="5153"/>
        <item x="1780"/>
        <item x="1601"/>
        <item x="4010"/>
        <item x="3294"/>
        <item x="4127"/>
        <item x="684"/>
        <item x="5175"/>
        <item x="2425"/>
        <item x="3372"/>
        <item x="1565"/>
        <item x="1718"/>
        <item x="5369"/>
        <item x="2630"/>
        <item x="2455"/>
        <item x="1646"/>
        <item x="2510"/>
        <item x="2382"/>
        <item x="2437"/>
        <item x="4106"/>
        <item x="1667"/>
        <item x="722"/>
        <item x="658"/>
        <item x="4141"/>
        <item x="5097"/>
        <item x="2333"/>
        <item x="5139"/>
        <item x="4115"/>
        <item x="3718"/>
        <item x="2431"/>
        <item x="1683"/>
        <item x="1472"/>
        <item x="3293"/>
        <item x="1525"/>
        <item x="5246"/>
        <item x="4328"/>
        <item x="1370"/>
        <item x="2469"/>
        <item x="1560"/>
        <item x="3277"/>
        <item x="879"/>
        <item x="2445"/>
        <item x="4047"/>
        <item x="707"/>
        <item x="2442"/>
        <item x="749"/>
        <item x="2645"/>
        <item x="698"/>
        <item x="2383"/>
        <item x="2438"/>
        <item x="2810"/>
        <item x="4165"/>
        <item x="2439"/>
        <item x="3333"/>
        <item x="5174"/>
        <item x="3093"/>
        <item x="3362"/>
        <item x="3220"/>
        <item x="2585"/>
        <item x="593"/>
        <item x="4158"/>
        <item x="5356"/>
        <item x="2375"/>
        <item x="683"/>
        <item x="2432"/>
        <item x="785"/>
        <item x="3287"/>
        <item x="3322"/>
        <item x="5347"/>
        <item x="1968"/>
        <item x="4404"/>
        <item x="5210"/>
        <item x="3320"/>
        <item x="5075"/>
        <item x="3595"/>
        <item x="1536"/>
        <item x="1595"/>
        <item x="750"/>
        <item x="539"/>
        <item x="1561"/>
        <item x="1391"/>
        <item x="755"/>
        <item x="1631"/>
        <item x="4098"/>
        <item x="1445"/>
        <item x="5005"/>
        <item x="1147"/>
        <item x="1276"/>
        <item x="3335"/>
        <item x="613"/>
        <item x="669"/>
        <item x="2929"/>
        <item x="3877"/>
        <item x="2434"/>
        <item x="4140"/>
        <item x="3291"/>
        <item x="4272"/>
        <item x="699"/>
        <item x="5140"/>
        <item x="1531"/>
        <item x="2954"/>
        <item x="626"/>
        <item x="2405"/>
        <item x="1442"/>
        <item x="4295"/>
        <item x="543"/>
        <item x="4143"/>
        <item x="1509"/>
        <item x="2512"/>
        <item x="4102"/>
        <item x="2596"/>
        <item x="2583"/>
        <item x="3222"/>
        <item x="5178"/>
        <item x="2314"/>
        <item x="4094"/>
        <item x="2458"/>
        <item x="717"/>
        <item x="2376"/>
        <item x="1623"/>
        <item x="5242"/>
        <item x="1534"/>
        <item x="3278"/>
        <item x="1669"/>
        <item x="5179"/>
        <item x="1664"/>
        <item x="4942"/>
        <item x="3242"/>
        <item x="5104"/>
        <item x="2386"/>
        <item x="1566"/>
        <item x="532"/>
        <item x="865"/>
        <item x="4109"/>
        <item x="1478"/>
        <item x="2505"/>
        <item x="2604"/>
        <item x="1633"/>
        <item x="1523"/>
        <item x="2452"/>
        <item x="4469"/>
        <item x="4111"/>
        <item x="3225"/>
        <item x="677"/>
        <item x="4269"/>
        <item x="619"/>
        <item x="3375"/>
        <item x="1634"/>
        <item x="3279"/>
        <item x="741"/>
        <item x="4103"/>
        <item x="5343"/>
        <item x="3285"/>
        <item x="540"/>
        <item x="5201"/>
        <item x="777"/>
        <item x="4285"/>
        <item x="672"/>
        <item x="582"/>
        <item x="2415"/>
        <item x="1576"/>
        <item x="4470"/>
        <item x="751"/>
        <item x="617"/>
        <item x="2526"/>
        <item x="4229"/>
        <item x="1199"/>
        <item x="4297"/>
        <item x="4110"/>
        <item x="4720"/>
        <item x="4040"/>
        <item x="1812"/>
        <item x="5084"/>
        <item x="4118"/>
        <item x="4236"/>
        <item x="572"/>
        <item x="1481"/>
        <item x="249"/>
        <item x="2508"/>
        <item x="638"/>
        <item x="1661"/>
        <item x="1604"/>
        <item x="2525"/>
        <item x="4189"/>
        <item x="4262"/>
        <item x="5082"/>
        <item x="708"/>
        <item x="4242"/>
        <item x="2199"/>
        <item x="4195"/>
        <item x="5235"/>
        <item x="1822"/>
        <item x="2398"/>
        <item x="3280"/>
        <item x="4174"/>
        <item x="614"/>
        <item x="1516"/>
        <item x="5030"/>
        <item x="1583"/>
        <item x="1703"/>
        <item x="5247"/>
        <item x="4049"/>
        <item x="2263"/>
        <item x="3226"/>
        <item x="579"/>
        <item x="4173"/>
        <item x="5300"/>
        <item x="5211"/>
        <item x="4055"/>
        <item x="2421"/>
        <item x="2983"/>
        <item x="5227"/>
        <item x="5157"/>
        <item x="3009"/>
        <item x="5150"/>
        <item x="4263"/>
        <item x="1744"/>
        <item x="3962"/>
        <item x="4077"/>
        <item x="5305"/>
        <item x="1695"/>
        <item x="1574"/>
        <item x="627"/>
        <item x="1764"/>
        <item x="5061"/>
        <item x="765"/>
        <item x="628"/>
        <item x="826"/>
        <item x="1730"/>
        <item x="3329"/>
        <item x="5353"/>
        <item x="3281"/>
        <item x="4196"/>
        <item x="4161"/>
        <item x="3748"/>
        <item x="5269"/>
        <item x="3355"/>
        <item x="1582"/>
        <item x="1532"/>
        <item x="5098"/>
        <item x="4142"/>
        <item x="4088"/>
        <item x="1587"/>
        <item x="4287"/>
        <item x="5103"/>
        <item x="88"/>
        <item x="2515"/>
        <item x="5142"/>
        <item x="2446"/>
        <item x="1711"/>
        <item x="2490"/>
        <item x="2961"/>
        <item x="3371"/>
        <item x="3296"/>
        <item x="4379"/>
        <item x="3261"/>
        <item x="3972"/>
        <item x="5154"/>
        <item x="4358"/>
        <item x="3387"/>
        <item x="2662"/>
        <item x="5099"/>
        <item x="1564"/>
        <item x="4735"/>
        <item x="2549"/>
        <item x="2636"/>
        <item x="3336"/>
        <item x="2511"/>
        <item x="5177"/>
        <item x="4112"/>
        <item x="1687"/>
        <item x="1688"/>
        <item x="2407"/>
        <item x="4414"/>
        <item x="261"/>
        <item x="2520"/>
        <item x="3383"/>
        <item x="2389"/>
        <item x="5355"/>
        <item x="5038"/>
        <item x="4275"/>
        <item x="4374"/>
        <item x="4228"/>
        <item x="5161"/>
        <item x="4129"/>
        <item x="2426"/>
        <item x="687"/>
        <item x="1717"/>
        <item x="736"/>
        <item x="4090"/>
        <item x="4166"/>
        <item x="4169"/>
        <item x="3440"/>
        <item x="5243"/>
        <item x="685"/>
        <item x="4303"/>
        <item x="4018"/>
        <item x="3385"/>
        <item x="5079"/>
        <item x="2395"/>
        <item x="1651"/>
        <item x="5408"/>
        <item x="2114"/>
        <item x="5009"/>
        <item x="2610"/>
        <item x="5381"/>
        <item x="3243"/>
        <item x="5011"/>
        <item x="1461"/>
        <item x="3155"/>
        <item x="5115"/>
        <item x="743"/>
        <item x="714"/>
        <item x="4385"/>
        <item x="5046"/>
        <item x="2625"/>
        <item x="2606"/>
        <item x="4150"/>
        <item x="4170"/>
        <item x="5217"/>
        <item x="5409"/>
        <item x="5121"/>
        <item x="3327"/>
        <item x="1665"/>
        <item x="1791"/>
        <item x="4160"/>
        <item x="2422"/>
        <item x="1777"/>
        <item x="4022"/>
        <item x="3820"/>
        <item x="2388"/>
        <item x="4133"/>
        <item x="2472"/>
        <item x="673"/>
        <item x="5074"/>
        <item x="4030"/>
        <item x="4461"/>
        <item x="2560"/>
        <item x="3334"/>
        <item x="3351"/>
        <item x="573"/>
        <item x="5107"/>
        <item x="5193"/>
        <item x="594"/>
        <item x="5071"/>
        <item x="607"/>
        <item x="703"/>
        <item x="5102"/>
        <item x="3374"/>
        <item x="4171"/>
        <item x="2373"/>
        <item x="2399"/>
        <item x="861"/>
        <item x="5237"/>
        <item x="1283"/>
        <item x="4386"/>
        <item x="1557"/>
        <item x="5151"/>
        <item x="4290"/>
        <item x="5390"/>
        <item x="3297"/>
        <item x="2568"/>
        <item x="681"/>
        <item x="3295"/>
        <item x="2448"/>
        <item x="3227"/>
        <item x="2231"/>
        <item x="5100"/>
        <item x="4084"/>
        <item x="2384"/>
        <item x="1639"/>
        <item x="4123"/>
        <item x="2509"/>
        <item x="5093"/>
        <item x="1694"/>
        <item x="847"/>
        <item x="4371"/>
        <item x="623"/>
        <item x="2440"/>
        <item x="3430"/>
        <item x="5170"/>
        <item x="119"/>
        <item x="1458"/>
        <item x="4034"/>
        <item x="642"/>
        <item x="5277"/>
        <item x="652"/>
        <item x="5171"/>
        <item x="4988"/>
        <item x="752"/>
        <item x="4176"/>
        <item x="3354"/>
        <item x="4234"/>
        <item x="1795"/>
        <item x="2558"/>
        <item x="5135"/>
        <item x="1555"/>
        <item x="753"/>
        <item x="5023"/>
        <item x="1617"/>
        <item x="1616"/>
        <item x="5131"/>
        <item x="2557"/>
        <item x="5240"/>
        <item x="1817"/>
        <item x="845"/>
        <item x="3315"/>
        <item x="5260"/>
        <item x="439"/>
        <item x="1760"/>
        <item x="737"/>
        <item x="5422"/>
        <item x="544"/>
        <item x="2459"/>
        <item x="767"/>
        <item x="5027"/>
        <item x="4237"/>
        <item x="1512"/>
        <item x="5028"/>
        <item x="1618"/>
        <item x="1592"/>
        <item x="3795"/>
        <item x="5272"/>
        <item x="3224"/>
        <item x="5333"/>
        <item x="2644"/>
        <item x="2479"/>
        <item x="876"/>
        <item x="2470"/>
        <item x="2408"/>
        <item x="4095"/>
        <item x="3276"/>
        <item x="5049"/>
        <item x="3312"/>
        <item x="5145"/>
        <item x="144"/>
        <item x="4282"/>
        <item x="2540"/>
        <item x="3228"/>
        <item x="4122"/>
        <item x="4151"/>
        <item x="2396"/>
        <item x="3302"/>
        <item x="1524"/>
        <item x="1749"/>
        <item x="5094"/>
        <item x="4794"/>
        <item x="4264"/>
        <item x="776"/>
        <item x="2483"/>
        <item x="2232"/>
        <item x="4187"/>
        <item x="2413"/>
        <item x="5389"/>
        <item x="1662"/>
        <item x="1761"/>
        <item x="5273"/>
        <item x="4460"/>
        <item x="674"/>
        <item x="2460"/>
        <item x="1528"/>
        <item x="1700"/>
        <item x="639"/>
        <item x="631"/>
        <item x="649"/>
        <item x="1526"/>
        <item x="1511"/>
        <item x="552"/>
        <item x="1482"/>
        <item x="2545"/>
        <item x="5062"/>
        <item x="4235"/>
        <item x="3289"/>
        <item x="815"/>
        <item x="1742"/>
        <item x="2501"/>
        <item x="857"/>
        <item x="3363"/>
        <item x="4209"/>
        <item x="4015"/>
        <item x="2686"/>
        <item x="1648"/>
        <item x="5085"/>
        <item x="1533"/>
        <item x="2544"/>
        <item x="5358"/>
        <item x="4365"/>
        <item x="2473"/>
        <item x="5348"/>
        <item x="1521"/>
        <item x="1635"/>
        <item x="4286"/>
        <item x="4147"/>
        <item x="2381"/>
        <item x="4346"/>
        <item x="3303"/>
        <item x="2484"/>
        <item x="1597"/>
        <item x="4217"/>
        <item x="2642"/>
        <item x="2453"/>
        <item x="2115"/>
        <item x="5268"/>
        <item x="5376"/>
        <item x="3388"/>
        <item x="4342"/>
        <item x="2561"/>
        <item x="4099"/>
        <item x="4026"/>
        <item x="1483"/>
        <item x="5228"/>
        <item x="728"/>
        <item x="2698"/>
        <item x="4155"/>
        <item x="3323"/>
        <item x="4417"/>
        <item x="4302"/>
        <item x="778"/>
        <item x="4069"/>
        <item x="5054"/>
        <item x="856"/>
        <item x="1804"/>
        <item x="690"/>
        <item x="5345"/>
        <item x="3414"/>
        <item x="2462"/>
        <item x="3259"/>
        <item x="4014"/>
        <item x="769"/>
        <item x="4276"/>
        <item x="754"/>
        <item x="3341"/>
        <item x="3470"/>
        <item x="629"/>
        <item x="4413"/>
        <item x="3373"/>
        <item x="1647"/>
        <item x="4130"/>
        <item x="1722"/>
        <item x="848"/>
        <item x="5007"/>
        <item x="836"/>
        <item x="4785"/>
        <item x="1788"/>
        <item x="4025"/>
        <item x="4138"/>
        <item x="2984"/>
        <item x="812"/>
        <item x="1567"/>
        <item x="1568"/>
        <item x="2476"/>
        <item x="3288"/>
        <item x="5155"/>
        <item x="1498"/>
        <item x="3407"/>
        <item x="3283"/>
        <item x="373"/>
        <item x="4215"/>
        <item x="854"/>
        <item x="2443"/>
        <item x="4279"/>
        <item x="4270"/>
        <item x="1608"/>
        <item x="3376"/>
        <item x="4368"/>
        <item x="4293"/>
        <item x="878"/>
        <item x="5146"/>
        <item x="3286"/>
        <item x="2664"/>
        <item x="4068"/>
        <item x="3417"/>
        <item x="5231"/>
        <item x="3066"/>
        <item x="3304"/>
        <item x="2170"/>
        <item x="2465"/>
        <item x="5350"/>
        <item x="5076"/>
        <item x="1562"/>
        <item x="650"/>
        <item x="597"/>
        <item x="3788"/>
        <item x="1519"/>
        <item x="4225"/>
        <item x="4060"/>
        <item x="2200"/>
        <item x="2621"/>
        <item x="605"/>
        <item x="4305"/>
        <item x="3454"/>
        <item x="3379"/>
        <item x="4134"/>
        <item x="5132"/>
        <item x="1713"/>
        <item x="1720"/>
        <item x="5172"/>
        <item x="4156"/>
        <item x="5109"/>
        <item x="4220"/>
        <item x="3298"/>
        <item x="5325"/>
        <item x="4243"/>
        <item x="824"/>
        <item x="1628"/>
        <item x="1596"/>
        <item x="2663"/>
        <item x="4139"/>
        <item x="2516"/>
        <item x="2346"/>
        <item x="4056"/>
        <item x="1652"/>
        <item x="1748"/>
        <item x="727"/>
        <item x="3262"/>
        <item x="5111"/>
        <item x="4100"/>
        <item x="653"/>
        <item x="1653"/>
        <item x="4078"/>
        <item x="4148"/>
        <item x="640"/>
        <item x="1762"/>
        <item x="5380"/>
        <item x="1678"/>
        <item x="2657"/>
        <item x="1726"/>
        <item x="5383"/>
        <item x="1670"/>
        <item x="2634"/>
        <item x="3305"/>
        <item x="5208"/>
        <item x="1504"/>
        <item x="2614"/>
        <item x="5116"/>
        <item x="5361"/>
        <item x="5089"/>
        <item x="2592"/>
        <item x="4083"/>
        <item x="1790"/>
        <item x="4192"/>
        <item x="3885"/>
        <item x="2518"/>
        <item x="1593"/>
        <item x="1629"/>
        <item x="5180"/>
        <item x="1767"/>
        <item x="1830"/>
        <item x="1710"/>
        <item x="4407"/>
        <item x="5133"/>
        <item x="1542"/>
        <item x="4710"/>
        <item x="3314"/>
        <item x="2449"/>
        <item x="2930"/>
        <item x="5428"/>
        <item x="3239"/>
        <item x="5274"/>
        <item x="797"/>
        <item x="1759"/>
        <item x="3441"/>
        <item x="2675"/>
        <item x="3299"/>
        <item x="4126"/>
        <item x="2521"/>
        <item x="771"/>
        <item x="5024"/>
        <item x="2457"/>
        <item x="871"/>
        <item x="3042"/>
        <item x="4175"/>
        <item x="3434"/>
        <item x="3337"/>
        <item x="646"/>
        <item x="1614"/>
        <item x="5119"/>
        <item x="1510"/>
        <item x="5186"/>
        <item x="5149"/>
        <item x="4357"/>
        <item x="3338"/>
        <item x="596"/>
        <item x="5006"/>
        <item x="5241"/>
        <item x="3235"/>
        <item x="5112"/>
        <item x="5016"/>
        <item x="3332"/>
        <item x="1446"/>
        <item x="842"/>
        <item x="3306"/>
        <item x="533"/>
        <item x="4057"/>
        <item x="1668"/>
        <item x="1701"/>
        <item x="347"/>
        <item x="4249"/>
        <item x="5314"/>
        <item x="5118"/>
        <item x="4135"/>
        <item x="4392"/>
        <item x="1672"/>
        <item x="3399"/>
        <item x="3736"/>
        <item x="5095"/>
        <item x="5336"/>
        <item x="4384"/>
        <item x="1569"/>
        <item x="3342"/>
        <item x="1452"/>
        <item x="2433"/>
        <item x="686"/>
        <item x="819"/>
        <item x="5141"/>
        <item x="4193"/>
        <item x="4124"/>
        <item x="655"/>
        <item x="5310"/>
        <item x="3418"/>
        <item x="2498"/>
        <item x="1594"/>
        <item x="2580"/>
        <item x="5265"/>
        <item x="5047"/>
        <item x="3421"/>
        <item x="5328"/>
        <item x="1663"/>
        <item x="4298"/>
        <item x="4425"/>
        <item x="757"/>
        <item x="1547"/>
        <item x="2491"/>
        <item x="1241"/>
        <item x="709"/>
        <item x="2468"/>
        <item x="1462"/>
        <item x="4257"/>
        <item x="463"/>
        <item x="2492"/>
        <item x="4265"/>
        <item x="2116"/>
        <item x="3325"/>
        <item x="2643"/>
        <item x="5162"/>
        <item x="5187"/>
        <item x="829"/>
        <item x="5303"/>
        <item x="554"/>
        <item x="3267"/>
        <item x="1299"/>
        <item x="5335"/>
        <item x="1776"/>
        <item x="3238"/>
        <item x="1605"/>
        <item x="5105"/>
        <item x="2397"/>
        <item x="682"/>
        <item x="799"/>
        <item x="1448"/>
        <item x="4226"/>
        <item x="846"/>
        <item x="5012"/>
        <item x="4019"/>
        <item x="5340"/>
        <item x="5236"/>
        <item x="4091"/>
        <item x="1758"/>
        <item x="2656"/>
        <item x="1351"/>
        <item x="1520"/>
        <item x="2653"/>
        <item x="2502"/>
        <item x="2660"/>
        <item x="806"/>
        <item x="4120"/>
        <item x="2474"/>
        <item x="1609"/>
        <item x="1229"/>
        <item x="1175"/>
        <item x="5090"/>
        <item x="3301"/>
        <item x="5108"/>
        <item x="580"/>
        <item x="892"/>
        <item x="795"/>
        <item x="4410"/>
        <item x="5125"/>
        <item x="3339"/>
        <item x="4113"/>
        <item x="4218"/>
        <item x="3003"/>
        <item x="5134"/>
        <item x="643"/>
        <item x="4353"/>
        <item x="3981"/>
        <item x="659"/>
        <item x="791"/>
        <item x="2130"/>
        <item x="4071"/>
        <item x="634"/>
        <item x="233"/>
        <item x="774"/>
        <item x="4023"/>
        <item x="4162"/>
        <item x="2450"/>
        <item x="1535"/>
        <item x="5344"/>
        <item x="1675"/>
        <item x="553"/>
        <item x="4119"/>
        <item x="4334"/>
        <item x="4844"/>
        <item x="3340"/>
        <item x="5165"/>
        <item x="5313"/>
        <item x="1371"/>
        <item x="1682"/>
        <item x="3405"/>
        <item x="3347"/>
        <item x="3229"/>
        <item x="660"/>
        <item x="4427"/>
        <item x="821"/>
        <item x="3390"/>
        <item x="5275"/>
        <item x="1447"/>
        <item x="756"/>
        <item x="2669"/>
        <item x="2665"/>
        <item x="5311"/>
        <item x="5253"/>
        <item x="4260"/>
        <item x="705"/>
        <item x="4380"/>
        <item x="1640"/>
        <item x="1803"/>
        <item x="1813"/>
        <item x="813"/>
        <item x="2609"/>
        <item x="2590"/>
        <item x="1556"/>
        <item x="2427"/>
        <item x="700"/>
        <item x="4079"/>
        <item x="1833"/>
        <item x="5255"/>
        <item x="1317"/>
        <item x="1541"/>
        <item x="4244"/>
        <item x="2577"/>
        <item x="2550"/>
        <item x="827"/>
        <item x="3412"/>
        <item x="1372"/>
        <item x="4336"/>
        <item x="615"/>
        <item x="5346"/>
        <item x="3247"/>
        <item x="2541"/>
        <item x="691"/>
        <item x="1543"/>
        <item x="1754"/>
        <item x="5039"/>
        <item x="3456"/>
        <item x="3384"/>
        <item x="661"/>
        <item x="4245"/>
        <item x="4203"/>
        <item x="1257"/>
        <item x="4352"/>
        <item x="570"/>
        <item x="5285"/>
        <item x="4085"/>
        <item x="5264"/>
        <item x="4280"/>
        <item x="4356"/>
        <item x="835"/>
        <item x="4144"/>
        <item x="3396"/>
        <item x="1558"/>
        <item x="2489"/>
        <item x="3360"/>
        <item x="3386"/>
        <item x="5136"/>
        <item x="1148"/>
        <item x="5083"/>
        <item x="733"/>
        <item x="859"/>
        <item x="4439"/>
        <item x="710"/>
        <item x="4131"/>
        <item x="3392"/>
        <item x="4393"/>
        <item x="4306"/>
        <item x="667"/>
        <item x="1805"/>
        <item x="2503"/>
        <item x="3345"/>
        <item x="4289"/>
        <item x="5126"/>
        <item x="4278"/>
        <item x="788"/>
        <item x="3317"/>
        <item x="1714"/>
        <item x="5212"/>
        <item x="4433"/>
        <item x="2584"/>
        <item x="4314"/>
        <item x="4327"/>
        <item x="833"/>
        <item x="5289"/>
        <item x="3425"/>
        <item x="712"/>
        <item x="3435"/>
        <item x="1782"/>
        <item x="790"/>
        <item x="5410"/>
        <item x="2591"/>
        <item x="4267"/>
        <item x="618"/>
        <item x="4457"/>
        <item x="301"/>
        <item x="5296"/>
        <item x="1513"/>
        <item x="3313"/>
        <item x="1514"/>
        <item x="5332"/>
        <item x="2693"/>
        <item x="2098"/>
        <item x="818"/>
        <item x="2532"/>
        <item x="4273"/>
        <item x="4836"/>
        <item x="5365"/>
        <item x="5218"/>
        <item x="1789"/>
        <item x="5400"/>
        <item x="5304"/>
        <item x="3410"/>
        <item x="3426"/>
        <item x="1496"/>
        <item x="704"/>
        <item x="2249"/>
        <item x="3393"/>
        <item x="4204"/>
        <item x="3416"/>
        <item x="874"/>
        <item x="1827"/>
        <item x="1774"/>
        <item x="2676"/>
        <item x="831"/>
        <item x="5025"/>
        <item x="866"/>
        <item x="1571"/>
        <item x="5244"/>
        <item x="862"/>
        <item x="4307"/>
        <item x="5029"/>
        <item x="2659"/>
        <item x="5395"/>
        <item x="3423"/>
        <item x="4949"/>
        <item x="4266"/>
        <item x="5080"/>
        <item x="4050"/>
        <item x="2471"/>
        <item x="3400"/>
        <item x="4163"/>
        <item x="1709"/>
        <item x="4016"/>
        <item x="3331"/>
        <item x="4415"/>
        <item x="3460"/>
        <item x="3404"/>
        <item x="4450"/>
        <item x="2435"/>
        <item x="2495"/>
        <item x="3402"/>
        <item x="2417"/>
        <item x="1610"/>
        <item x="3471"/>
        <item x="2482"/>
        <item x="5266"/>
        <item x="1474"/>
        <item x="2637"/>
        <item x="647"/>
        <item x="608"/>
        <item x="5267"/>
        <item x="3343"/>
        <item x="4870"/>
        <item x="2694"/>
        <item x="5130"/>
        <item x="3424"/>
        <item x="4200"/>
        <item x="4258"/>
        <item x="4426"/>
        <item x="3308"/>
        <item x="716"/>
        <item x="5156"/>
        <item x="4164"/>
        <item x="1771"/>
        <item x="4383"/>
        <item x="837"/>
        <item x="5324"/>
        <item x="3725"/>
        <item x="3324"/>
        <item x="4277"/>
        <item x="3442"/>
        <item x="4281"/>
        <item x="5431"/>
        <item x="2647"/>
        <item x="1373"/>
        <item x="1570"/>
        <item x="1642"/>
        <item x="5290"/>
        <item x="2542"/>
        <item x="1704"/>
        <item x="2571"/>
        <item x="4403"/>
        <item x="782"/>
        <item x="5067"/>
        <item x="2416"/>
        <item x="2570"/>
        <item x="3409"/>
        <item x="1705"/>
        <item x="1844"/>
        <item x="5276"/>
        <item x="1552"/>
        <item x="3361"/>
        <item x="1577"/>
        <item x="5219"/>
        <item x="2522"/>
        <item x="2530"/>
        <item x="1578"/>
        <item x="1807"/>
        <item x="641"/>
        <item x="4432"/>
        <item x="2641"/>
        <item x="2652"/>
        <item x="692"/>
        <item x="2618"/>
        <item x="4121"/>
        <item x="666"/>
        <item x="4058"/>
        <item x="891"/>
        <item x="5261"/>
        <item x="4292"/>
        <item x="2385"/>
        <item x="3366"/>
        <item x="3464"/>
        <item x="3406"/>
        <item x="1751"/>
        <item x="5299"/>
        <item x="5298"/>
        <item x="838"/>
        <item x="5143"/>
        <item x="5384"/>
        <item x="1579"/>
        <item x="4205"/>
        <item x="3472"/>
        <item x="1630"/>
        <item x="715"/>
        <item x="3254"/>
        <item x="678"/>
        <item x="734"/>
        <item x="4408"/>
        <item x="2691"/>
        <item x="5288"/>
        <item x="4318"/>
        <item x="2598"/>
        <item x="5417"/>
        <item x="808"/>
        <item x="5203"/>
        <item x="5280"/>
        <item x="2597"/>
        <item x="4186"/>
        <item x="1735"/>
        <item x="3831"/>
        <item x="2523"/>
        <item x="4399"/>
        <item x="4795"/>
        <item x="5065"/>
        <item x="5160"/>
        <item x="1802"/>
        <item x="2504"/>
        <item x="2967"/>
        <item x="1725"/>
        <item x="5286"/>
        <item x="801"/>
        <item x="843"/>
        <item x="4223"/>
        <item x="5123"/>
        <item x="4463"/>
        <item x="5312"/>
        <item x="1734"/>
        <item x="1538"/>
        <item x="2632"/>
        <item x="4880"/>
        <item x="1816"/>
        <item x="2615"/>
        <item x="3348"/>
        <item x="3318"/>
        <item x="3380"/>
        <item x="4219"/>
        <item x="1318"/>
        <item x="2679"/>
        <item x="1598"/>
        <item x="2302"/>
        <item x="3364"/>
        <item x="4180"/>
        <item x="5406"/>
        <item x="5415"/>
        <item x="4459"/>
        <item x="5301"/>
        <item x="502"/>
        <item x="4395"/>
        <item x="5423"/>
        <item x="5152"/>
        <item x="1588"/>
        <item x="3300"/>
        <item x="4308"/>
        <item x="740"/>
        <item x="4300"/>
        <item x="5110"/>
        <item x="2493"/>
        <item x="4125"/>
        <item x="581"/>
        <item x="2688"/>
        <item x="5366"/>
        <item x="4367"/>
        <item x="5437"/>
        <item x="855"/>
        <item x="3439"/>
        <item x="5166"/>
        <item x="4206"/>
        <item x="5169"/>
        <item x="3449"/>
        <item x="5306"/>
        <item x="5248"/>
        <item x="4440"/>
        <item x="4338"/>
        <item x="2674"/>
        <item x="3265"/>
        <item x="4221"/>
        <item x="1539"/>
        <item x="662"/>
        <item x="1182"/>
        <item x="1591"/>
        <item x="3443"/>
        <item x="4381"/>
        <item x="3020"/>
        <item x="4274"/>
        <item x="4331"/>
        <item x="2519"/>
        <item x="4182"/>
        <item x="4181"/>
        <item x="5315"/>
        <item x="5354"/>
        <item x="2477"/>
        <item x="4377"/>
        <item x="1666"/>
        <item x="5188"/>
        <item x="2589"/>
        <item x="4271"/>
        <item x="609"/>
        <item x="4172"/>
        <item x="5182"/>
        <item x="3382"/>
        <item x="2496"/>
        <item x="770"/>
        <item x="464"/>
        <item x="2595"/>
        <item x="5331"/>
        <item x="4167"/>
        <item x="1674"/>
        <item x="4304"/>
        <item x="5421"/>
        <item x="5327"/>
        <item x="851"/>
        <item x="1779"/>
        <item x="648"/>
        <item x="3330"/>
        <item x="1684"/>
        <item x="2517"/>
        <item x="5189"/>
        <item x="3391"/>
        <item x="4268"/>
        <item x="3365"/>
        <item x="1778"/>
        <item x="4363"/>
        <item x="1814"/>
        <item x="4445"/>
        <item x="4337"/>
        <item x="3465"/>
        <item x="4188"/>
        <item x="1691"/>
        <item x="711"/>
        <item x="3255"/>
        <item x="1743"/>
        <item x="2648"/>
        <item x="1732"/>
        <item x="3427"/>
        <item x="883"/>
        <item x="693"/>
        <item x="3073"/>
        <item x="5048"/>
        <item x="2315"/>
        <item x="3982"/>
        <item x="2605"/>
        <item x="2564"/>
        <item x="694"/>
        <item x="5386"/>
        <item x="5377"/>
        <item x="4198"/>
        <item x="1611"/>
        <item x="4299"/>
        <item x="547"/>
        <item x="3452"/>
        <item x="1836"/>
        <item x="4149"/>
        <item x="2559"/>
        <item x="1721"/>
        <item x="4136"/>
        <item x="763"/>
        <item x="5323"/>
        <item x="2628"/>
        <item x="798"/>
        <item x="1572"/>
        <item x="2603"/>
        <item x="4387"/>
        <item x="1553"/>
        <item x="2233"/>
        <item x="4145"/>
        <item x="3411"/>
        <item x="870"/>
        <item x="4344"/>
        <item x="1787"/>
        <item x="2696"/>
        <item x="4975"/>
        <item x="5419"/>
        <item x="5388"/>
        <item x="4389"/>
        <item x="3026"/>
        <item x="772"/>
        <item x="781"/>
        <item x="4146"/>
        <item x="2480"/>
        <item x="2671"/>
        <item x="4366"/>
        <item x="3737"/>
        <item x="4378"/>
        <item x="2339"/>
        <item x="1757"/>
        <item x="4915"/>
        <item x="2506"/>
        <item x="4345"/>
        <item x="3310"/>
        <item x="5318"/>
        <item x="3451"/>
        <item x="5147"/>
        <item x="4284"/>
        <item x="1835"/>
        <item x="4036"/>
        <item x="4359"/>
        <item x="1689"/>
        <item x="2303"/>
        <item x="1676"/>
        <item x="3466"/>
        <item x="2099"/>
        <item x="2466"/>
        <item x="2968"/>
        <item x="5263"/>
        <item x="4401"/>
        <item x="2531"/>
        <item x="2354"/>
        <item x="1183"/>
        <item x="5326"/>
        <item x="4398"/>
        <item x="1692"/>
        <item x="2201"/>
        <item x="663"/>
        <item x="1716"/>
        <item x="5342"/>
        <item x="5424"/>
        <item x="1625"/>
        <item x="1690"/>
        <item x="5026"/>
        <item x="4449"/>
        <item x="4291"/>
        <item x="5416"/>
        <item x="664"/>
        <item x="2507"/>
        <item x="4351"/>
        <item x="4409"/>
        <item x="4000"/>
        <item x="2467"/>
        <item x="1783"/>
        <item x="2528"/>
        <item x="2654"/>
        <item x="830"/>
        <item x="726"/>
        <item x="2627"/>
        <item x="1627"/>
        <item x="1459"/>
        <item x="2985"/>
        <item x="5401"/>
        <item x="4222"/>
        <item x="3352"/>
        <item x="1740"/>
        <item x="3436"/>
        <item x="3236"/>
        <item x="4315"/>
        <item x="492"/>
        <item x="4402"/>
        <item x="802"/>
        <item x="3398"/>
        <item x="3165"/>
        <item x="5270"/>
        <item x="5127"/>
        <item x="4355"/>
        <item x="4382"/>
        <item x="773"/>
        <item x="1540"/>
        <item x="2608"/>
        <item x="4224"/>
        <item x="5368"/>
        <item x="3164"/>
        <item x="863"/>
        <item x="723"/>
        <item x="1685"/>
        <item x="5371"/>
        <item x="5394"/>
        <item x="3191"/>
        <item x="4321"/>
        <item x="1784"/>
        <item x="724"/>
        <item x="1612"/>
        <item x="2566"/>
        <item x="1589"/>
        <item x="4370"/>
        <item x="5113"/>
        <item x="5337"/>
        <item x="4037"/>
        <item x="273"/>
        <item x="3394"/>
        <item x="5351"/>
        <item x="2612"/>
        <item x="5204"/>
        <item x="4201"/>
        <item x="3458"/>
        <item x="4202"/>
        <item x="3420"/>
        <item x="2572"/>
        <item x="5148"/>
        <item x="816"/>
        <item x="1160"/>
        <item x="4422"/>
        <item x="805"/>
        <item x="5398"/>
        <item x="1799"/>
        <item x="390"/>
        <item x="1680"/>
        <item x="3446"/>
        <item x="1258"/>
        <item x="5167"/>
        <item x="1794"/>
        <item x="5435"/>
        <item x="1773"/>
        <item x="864"/>
        <item x="4455"/>
        <item x="1626"/>
        <item x="3983"/>
        <item x="4313"/>
        <item x="1766"/>
        <item x="860"/>
        <item x="2668"/>
        <item x="5205"/>
        <item x="5405"/>
        <item x="4967"/>
        <item x="5316"/>
        <item x="2672"/>
        <item x="761"/>
        <item x="5432"/>
        <item x="665"/>
        <item x="5322"/>
        <item x="3467"/>
        <item x="792"/>
        <item x="2355"/>
        <item x="877"/>
        <item x="2234"/>
        <item x="1590"/>
        <item x="887"/>
        <item x="4394"/>
        <item x="890"/>
        <item x="1731"/>
        <item x="2683"/>
        <item x="834"/>
        <item x="485"/>
        <item x="5418"/>
        <item x="1811"/>
        <item x="2529"/>
        <item x="4369"/>
        <item x="2497"/>
        <item x="3198"/>
        <item x="3433"/>
        <item x="3444"/>
        <item x="391"/>
        <item x="2697"/>
        <item x="888"/>
        <item x="1737"/>
        <item x="2624"/>
        <item x="5349"/>
        <item x="3403"/>
        <item x="1679"/>
        <item x="3438"/>
        <item x="5293"/>
        <item x="4301"/>
        <item x="5427"/>
        <item x="1673"/>
        <item x="800"/>
        <item x="1848"/>
        <item x="725"/>
        <item x="1838"/>
        <item x="1809"/>
        <item x="1554"/>
        <item x="5364"/>
        <item x="4391"/>
        <item x="809"/>
        <item x="5297"/>
        <item x="5378"/>
        <item x="1573"/>
        <item x="4916"/>
        <item x="4441"/>
        <item x="2289"/>
        <item x="872"/>
        <item x="2651"/>
        <item x="2600"/>
        <item x="5128"/>
        <item x="2655"/>
        <item x="4465"/>
        <item x="4376"/>
        <item x="4183"/>
        <item x="5259"/>
        <item x="4396"/>
        <item x="4936"/>
        <item x="4416"/>
        <item x="4989"/>
        <item x="1769"/>
        <item x="4400"/>
        <item x="5257"/>
        <item x="4456"/>
        <item x="4283"/>
        <item x="5168"/>
        <item x="4330"/>
        <item x="5391"/>
        <item x="1729"/>
        <item x="2481"/>
        <item x="4322"/>
        <item x="2616"/>
        <item x="1831"/>
        <item x="5379"/>
        <item x="1677"/>
        <item x="4420"/>
        <item x="850"/>
        <item x="503"/>
        <item x="889"/>
        <item x="5414"/>
        <item x="2340"/>
        <item x="839"/>
        <item x="2599"/>
        <item x="3413"/>
        <item x="1727"/>
        <item x="1800"/>
        <item x="2690"/>
        <item x="2626"/>
        <item x="5426"/>
        <item x="1815"/>
        <item x="4362"/>
        <item x="5334"/>
        <item x="4458"/>
        <item x="3447"/>
        <item x="3431"/>
        <item x="4464"/>
        <item x="1798"/>
        <item x="1613"/>
        <item x="1338"/>
        <item x="2582"/>
        <item x="4341"/>
        <item x="5129"/>
        <item x="4373"/>
        <item x="1820"/>
        <item x="3428"/>
        <item x="4311"/>
        <item x="1834"/>
        <item x="4837"/>
        <item x="884"/>
        <item x="1840"/>
        <item x="4397"/>
        <item x="1736"/>
        <item x="5413"/>
        <item x="3868"/>
        <item x="794"/>
        <item x="4454"/>
        <item x="3311"/>
        <item x="2629"/>
        <item x="4347"/>
        <item x="796"/>
        <item x="4446"/>
        <item x="5362"/>
        <item x="881"/>
        <item x="3397"/>
        <item x="3344"/>
        <item x="3445"/>
        <item x="5206"/>
        <item x="3199"/>
        <item x="1824"/>
        <item x="2649"/>
        <item x="5374"/>
        <item x="2692"/>
        <item x="3353"/>
        <item x="1828"/>
        <item x="3415"/>
        <item x="2673"/>
        <item x="832"/>
        <item x="4418"/>
        <item x="5387"/>
        <item x="2617"/>
        <item x="3461"/>
        <item x="3474"/>
        <item x="1821"/>
        <item x="5372"/>
        <item x="1785"/>
        <item x="2678"/>
        <item x="4364"/>
        <item x="2677"/>
        <item x="2682"/>
        <item x="5429"/>
        <item x="3453"/>
        <item x="4333"/>
        <item x="3210"/>
        <item x="2619"/>
        <item x="5392"/>
        <item x="4361"/>
        <item x="1702"/>
        <item x="1352"/>
        <item x="880"/>
        <item x="5339"/>
        <item x="5330"/>
        <item x="5411"/>
        <item x="4472"/>
        <item x="869"/>
        <item x="4424"/>
        <item x="2290"/>
        <item x="2622"/>
        <item x="1845"/>
        <item x="2703"/>
        <item x="4448"/>
        <item x="5307"/>
        <item x="2569"/>
        <item x="828"/>
        <item x="2291"/>
        <item x="5420"/>
        <item x="3477"/>
        <item x="4325"/>
        <item x="2700"/>
        <item x="1810"/>
        <item x="5370"/>
        <item x="2701"/>
        <item x="3145"/>
        <item x="695"/>
        <item x="2581"/>
        <item x="3422"/>
        <item x="2650"/>
        <item x="5294"/>
        <item x="2623"/>
        <item x="4185"/>
        <item x="875"/>
        <item x="2574"/>
        <item x="4294"/>
        <item x="4419"/>
        <item x="3930"/>
        <item x="5278"/>
        <item x="3146"/>
        <item x="2646"/>
        <item x="4405"/>
        <item x="2661"/>
        <item x="4436"/>
        <item x="4339"/>
        <item x="810"/>
        <item x="4184"/>
        <item x="2684"/>
        <item x="2685"/>
        <item x="1363"/>
        <item x="4466"/>
        <item x="811"/>
        <item x="4976"/>
        <item x="2631"/>
        <item x="5256"/>
        <item x="4451"/>
        <item x="2681"/>
        <item x="1826"/>
        <item x="2689"/>
        <item x="4354"/>
        <item x="1728"/>
        <item x="822"/>
        <item x="5399"/>
        <item x="4343"/>
        <item x="5397"/>
        <item x="3432"/>
        <item x="4430"/>
        <item x="4372"/>
        <item x="1839"/>
        <item x="783"/>
        <item x="1806"/>
        <item x="1747"/>
        <item x="1719"/>
        <item x="1841"/>
        <item x="4423"/>
        <item x="3200"/>
        <item x="5207"/>
        <item x="4474"/>
        <item x="4447"/>
        <item x="873"/>
        <item x="4468"/>
        <item x="3147"/>
        <item x="5320"/>
        <item x="3455"/>
        <item x="886"/>
        <item x="4431"/>
        <item x="5436"/>
        <item x="4471"/>
        <item x="4476"/>
        <item x="4438"/>
        <item x="3457"/>
        <item x="1825"/>
        <item x="3947"/>
        <item x="516"/>
        <item x="3476"/>
        <item x="3475"/>
        <item x="5402"/>
        <item x="2640"/>
        <item x="2666"/>
        <item x="1818"/>
        <item x="2341"/>
        <item x="2588"/>
        <item x="4326"/>
        <item x="4435"/>
        <item x="4477"/>
        <item x="5382"/>
        <item x="893"/>
        <item x="4335"/>
        <item x="853"/>
        <item x="4444"/>
        <item x="1765"/>
        <item x="1426"/>
        <item x="1775"/>
        <item x="5295"/>
        <item x="1843"/>
        <item x="5367"/>
        <item x="2633"/>
        <item x="1750"/>
        <item x="2680"/>
        <item x="4296"/>
        <item x="4990"/>
        <item x="5404"/>
        <item x="4316"/>
        <item x="1681"/>
        <item x="1411"/>
        <item x="1752"/>
        <item x="1792"/>
        <item x="5287"/>
        <item x="5434"/>
        <item x="2687"/>
        <item x="5403"/>
        <item x="3459"/>
        <item x="2304"/>
        <item x="1842"/>
        <item x="5254"/>
        <item x="3469"/>
        <item x="5396"/>
        <item x="5433"/>
        <item x="4406"/>
        <item x="784"/>
        <item x="4473"/>
        <item x="4475"/>
        <item x="4434"/>
        <item x="3463"/>
        <item x="3462"/>
        <item x="2702"/>
        <item x="5352"/>
        <item x="4467"/>
        <item x="882"/>
        <item x="5373"/>
        <item x="1823"/>
        <item x="5425"/>
        <item x="4442"/>
        <item x="4443"/>
        <item x="4437"/>
        <item x="2699"/>
        <item x="1819"/>
        <item x="1847"/>
        <item x="3473"/>
        <item x="1846"/>
        <item x="5407"/>
        <item t="default"/>
      </items>
    </pivotField>
    <pivotField dataField="1" numFmtId="9" showAll="0">
      <items count="5081">
        <item x="1415"/>
        <item x="4839"/>
        <item x="2391"/>
        <item x="1065"/>
        <item x="3377"/>
        <item x="2701"/>
        <item x="507"/>
        <item x="4265"/>
        <item x="325"/>
        <item x="138"/>
        <item x="3961"/>
        <item x="450"/>
        <item x="2416"/>
        <item x="3911"/>
        <item x="1795"/>
        <item x="4616"/>
        <item x="932"/>
        <item x="3176"/>
        <item x="669"/>
        <item x="1852"/>
        <item x="1973"/>
        <item x="1368"/>
        <item x="3945"/>
        <item x="4864"/>
        <item x="810"/>
        <item x="3884"/>
        <item x="4620"/>
        <item x="2680"/>
        <item x="91"/>
        <item x="1766"/>
        <item x="1989"/>
        <item x="2894"/>
        <item x="400"/>
        <item x="4266"/>
        <item x="459"/>
        <item x="2512"/>
        <item x="4298"/>
        <item x="139"/>
        <item x="4532"/>
        <item x="1092"/>
        <item x="1959"/>
        <item x="655"/>
        <item x="2069"/>
        <item x="2874"/>
        <item x="3628"/>
        <item x="654"/>
        <item x="1868"/>
        <item x="183"/>
        <item x="4789"/>
        <item x="2070"/>
        <item x="933"/>
        <item x="2250"/>
        <item x="1378"/>
        <item x="3154"/>
        <item x="3912"/>
        <item x="1909"/>
        <item x="2372"/>
        <item x="4795"/>
        <item x="3439"/>
        <item x="2071"/>
        <item x="3735"/>
        <item x="2644"/>
        <item x="4859"/>
        <item x="948"/>
        <item x="2714"/>
        <item x="3079"/>
        <item x="3570"/>
        <item x="4518"/>
        <item x="1910"/>
        <item x="2499"/>
        <item x="2392"/>
        <item x="3167"/>
        <item x="3962"/>
        <item x="2196"/>
        <item x="4545"/>
        <item x="51"/>
        <item x="4333"/>
        <item x="686"/>
        <item x="1510"/>
        <item x="1225"/>
        <item x="508"/>
        <item x="1583"/>
        <item x="1547"/>
        <item x="3902"/>
        <item x="4380"/>
        <item x="4790"/>
        <item x="3143"/>
        <item x="409"/>
        <item x="52"/>
        <item x="2860"/>
        <item x="534"/>
        <item x="960"/>
        <item x="1974"/>
        <item x="4334"/>
        <item x="3440"/>
        <item x="3736"/>
        <item x="370"/>
        <item x="2125"/>
        <item x="937"/>
        <item x="3875"/>
        <item x="1208"/>
        <item x="37"/>
        <item x="4579"/>
        <item x="1226"/>
        <item x="3746"/>
        <item x="4445"/>
        <item x="1039"/>
        <item x="2144"/>
        <item x="1853"/>
        <item x="2635"/>
        <item x="3647"/>
        <item x="913"/>
        <item x="3905"/>
        <item x="1854"/>
        <item x="4278"/>
        <item x="799"/>
        <item x="1934"/>
        <item x="140"/>
        <item x="1843"/>
        <item x="4582"/>
        <item x="4672"/>
        <item x="4769"/>
        <item x="3977"/>
        <item x="2941"/>
        <item x="425"/>
        <item x="2715"/>
        <item x="3514"/>
        <item x="1949"/>
        <item x="1869"/>
        <item x="4230"/>
        <item x="1103"/>
        <item x="1496"/>
        <item x="3564"/>
        <item x="1580"/>
        <item x="4132"/>
        <item x="3906"/>
        <item x="2362"/>
        <item x="3938"/>
        <item x="3133"/>
        <item x="1960"/>
        <item x="151"/>
        <item x="2716"/>
        <item x="3372"/>
        <item x="1919"/>
        <item x="1543"/>
        <item x="3769"/>
        <item x="938"/>
        <item x="996"/>
        <item x="2842"/>
        <item x="3978"/>
        <item x="3067"/>
        <item x="4258"/>
        <item x="1694"/>
        <item x="4299"/>
        <item x="4439"/>
        <item x="3366"/>
        <item x="1651"/>
        <item x="670"/>
        <item x="2490"/>
        <item x="717"/>
        <item x="1020"/>
        <item x="3180"/>
        <item x="1192"/>
        <item x="3068"/>
        <item x="800"/>
        <item x="2786"/>
        <item x="1555"/>
        <item x="4351"/>
        <item x="5006"/>
        <item x="2456"/>
        <item x="3939"/>
        <item x="2134"/>
        <item x="1179"/>
        <item x="3441"/>
        <item x="4977"/>
        <item x="3922"/>
        <item x="2245"/>
        <item x="1961"/>
        <item x="718"/>
        <item x="656"/>
        <item x="300"/>
        <item x="687"/>
        <item x="675"/>
        <item x="4103"/>
        <item x="2390"/>
        <item x="2290"/>
        <item x="2431"/>
        <item x="65"/>
        <item x="939"/>
        <item x="1489"/>
        <item x="2170"/>
        <item x="1394"/>
        <item x="4062"/>
        <item x="1548"/>
        <item x="688"/>
        <item x="4806"/>
        <item x="3885"/>
        <item x="2667"/>
        <item x="1962"/>
        <item x="1040"/>
        <item x="4273"/>
        <item x="3876"/>
        <item x="4829"/>
        <item x="3191"/>
        <item x="13"/>
        <item x="2462"/>
        <item x="4796"/>
        <item x="55"/>
        <item x="5007"/>
        <item x="4309"/>
        <item x="4335"/>
        <item x="2997"/>
        <item x="426"/>
        <item x="997"/>
        <item x="3940"/>
        <item x="110"/>
        <item x="3181"/>
        <item x="3400"/>
        <item x="3339"/>
        <item x="1870"/>
        <item x="4279"/>
        <item x="1350"/>
        <item x="3515"/>
        <item x="4310"/>
        <item x="2574"/>
        <item x="1844"/>
        <item x="1522"/>
        <item x="546"/>
        <item x="4288"/>
        <item x="1730"/>
        <item x="535"/>
        <item x="2081"/>
        <item x="3903"/>
        <item x="3571"/>
        <item x="961"/>
        <item x="2861"/>
        <item x="695"/>
        <item x="2862"/>
        <item x="3340"/>
        <item x="72"/>
        <item x="1508"/>
        <item x="1264"/>
        <item x="4352"/>
        <item x="2300"/>
        <item x="2546"/>
        <item x="4846"/>
        <item x="1180"/>
        <item x="1041"/>
        <item x="1879"/>
        <item x="1549"/>
        <item x="3462"/>
        <item x="2082"/>
        <item x="2812"/>
        <item x="1413"/>
        <item x="4692"/>
        <item x="4847"/>
        <item x="998"/>
        <item x="665"/>
        <item x="4021"/>
        <item x="1876"/>
        <item x="3367"/>
        <item x="962"/>
        <item x="4892"/>
        <item x="3904"/>
        <item x="3059"/>
        <item x="3165"/>
        <item x="4860"/>
        <item x="3796"/>
        <item x="4893"/>
        <item x="657"/>
        <item x="2057"/>
        <item x="4810"/>
        <item x="487"/>
        <item x="2281"/>
        <item x="719"/>
        <item x="2837"/>
        <item x="3140"/>
        <item x="53"/>
        <item x="703"/>
        <item x="2955"/>
        <item x="2829"/>
        <item x="4274"/>
        <item x="1485"/>
        <item x="3234"/>
        <item x="2410"/>
        <item x="111"/>
        <item x="112"/>
        <item x="658"/>
        <item x="2363"/>
        <item x="3923"/>
        <item x="79"/>
        <item x="4311"/>
        <item x="2697"/>
        <item x="1544"/>
        <item x="2373"/>
        <item x="2384"/>
        <item x="1523"/>
        <item x="2432"/>
        <item x="401"/>
        <item x="1235"/>
        <item x="1581"/>
        <item x="4289"/>
        <item x="4861"/>
        <item x="4930"/>
        <item x="2540"/>
        <item x="1511"/>
        <item x="3152"/>
        <item x="1545"/>
        <item x="3442"/>
        <item x="3552"/>
        <item x="2212"/>
        <item x="2411"/>
        <item x="2364"/>
        <item x="745"/>
        <item x="2251"/>
        <item x="2136"/>
        <item x="965"/>
        <item x="4830"/>
        <item x="966"/>
        <item x="521"/>
        <item x="3014"/>
        <item x="375"/>
        <item x="3248"/>
        <item x="2769"/>
        <item x="3913"/>
        <item x="907"/>
        <item x="509"/>
        <item x="2541"/>
        <item x="3141"/>
        <item x="4467"/>
        <item x="3640"/>
        <item x="1996"/>
        <item x="3228"/>
        <item x="4481"/>
        <item x="4519"/>
        <item x="2949"/>
        <item x="1895"/>
        <item x="66"/>
        <item x="4381"/>
        <item x="3060"/>
        <item x="4300"/>
        <item x="410"/>
        <item x="3077"/>
        <item x="4051"/>
        <item x="1529"/>
        <item x="4996"/>
        <item x="14"/>
        <item x="3914"/>
        <item x="1217"/>
        <item x="3766"/>
        <item x="3229"/>
        <item x="3924"/>
        <item x="1935"/>
        <item x="2659"/>
        <item x="4643"/>
        <item x="1398"/>
        <item x="1379"/>
        <item x="2414"/>
        <item x="629"/>
        <item x="1883"/>
        <item x="380"/>
        <item x="498"/>
        <item x="2979"/>
        <item x="4236"/>
        <item x="4776"/>
        <item x="696"/>
        <item x="4157"/>
        <item x="4091"/>
        <item x="141"/>
        <item x="1796"/>
        <item x="1884"/>
        <item x="532"/>
        <item x="2749"/>
        <item x="3155"/>
        <item x="4693"/>
        <item x="4777"/>
        <item x="2135"/>
        <item x="926"/>
        <item x="4813"/>
        <item x="1164"/>
        <item x="4801"/>
        <item x="4791"/>
        <item x="4673"/>
        <item x="1731"/>
        <item x="4312"/>
        <item x="3158"/>
        <item x="3065"/>
        <item x="2213"/>
        <item x="3775"/>
        <item x="659"/>
        <item x="1517"/>
        <item x="1995"/>
        <item x="1157"/>
        <item x="4174"/>
        <item x="3192"/>
        <item x="4050"/>
        <item x="640"/>
        <item x="522"/>
        <item x="1209"/>
        <item x="185"/>
        <item x="978"/>
        <item x="2901"/>
        <item x="4931"/>
        <item x="1556"/>
        <item x="2673"/>
        <item x="1390"/>
        <item x="3737"/>
        <item x="4491"/>
        <item x="1399"/>
        <item x="511"/>
        <item x="4831"/>
        <item x="1565"/>
        <item x="643"/>
        <item x="2385"/>
        <item x="3249"/>
        <item x="704"/>
        <item x="1509"/>
        <item x="4792"/>
        <item x="1742"/>
        <item x="1295"/>
        <item x="4862"/>
        <item x="15"/>
        <item x="2649"/>
        <item x="4802"/>
        <item x="184"/>
        <item x="1181"/>
        <item x="411"/>
        <item x="4617"/>
        <item x="1936"/>
        <item x="3920"/>
        <item x="4052"/>
        <item x="2770"/>
        <item x="1042"/>
        <item x="4583"/>
        <item x="2619"/>
        <item x="1524"/>
        <item x="3182"/>
        <item x="1333"/>
        <item x="3958"/>
        <item x="4175"/>
        <item x="533"/>
        <item x="4009"/>
        <item x="3941"/>
        <item x="3030"/>
        <item x="4814"/>
        <item x="1369"/>
        <item x="2231"/>
        <item x="3061"/>
        <item x="3174"/>
        <item x="18"/>
        <item x="3921"/>
        <item x="2191"/>
        <item x="413"/>
        <item x="1557"/>
        <item x="2399"/>
        <item x="4670"/>
        <item x="979"/>
        <item x="705"/>
        <item x="4770"/>
        <item x="1395"/>
        <item x="4803"/>
        <item x="3797"/>
        <item x="2471"/>
        <item x="1391"/>
        <item x="38"/>
        <item x="3172"/>
        <item x="3910"/>
        <item x="3686"/>
        <item x="1383"/>
        <item x="1896"/>
        <item x="1837"/>
        <item x="3594"/>
        <item x="3166"/>
        <item x="77"/>
        <item x="3159"/>
        <item x="5052"/>
        <item x="3144"/>
        <item x="296"/>
        <item x="1118"/>
        <item x="2849"/>
        <item x="4237"/>
        <item x="3385"/>
        <item x="4361"/>
        <item x="3572"/>
        <item x="1566"/>
        <item x="4280"/>
        <item x="2614"/>
        <item x="3877"/>
        <item x="2393"/>
        <item x="1748"/>
        <item x="4591"/>
        <item x="3145"/>
        <item x="3062"/>
        <item x="630"/>
        <item x="1920"/>
        <item x="631"/>
        <item x="4838"/>
        <item x="4301"/>
        <item x="4022"/>
        <item x="953"/>
        <item x="1525"/>
        <item x="1885"/>
        <item x="2374"/>
        <item x="4231"/>
        <item x="253"/>
        <item x="3063"/>
        <item x="446"/>
        <item x="2286"/>
        <item x="2415"/>
        <item x="386"/>
        <item x="78"/>
        <item x="19"/>
        <item x="3153"/>
        <item x="4804"/>
        <item x="4010"/>
        <item x="80"/>
        <item x="1490"/>
        <item x="2232"/>
        <item x="2869"/>
        <item x="512"/>
        <item x="4659"/>
        <item x="772"/>
        <item x="1516"/>
        <item x="3605"/>
        <item x="3595"/>
        <item x="3874"/>
        <item x="4185"/>
        <item x="1493"/>
        <item x="3208"/>
        <item x="4011"/>
        <item x="3589"/>
        <item x="81"/>
        <item x="641"/>
        <item x="4793"/>
        <item x="801"/>
        <item x="2214"/>
        <item x="4382"/>
        <item x="4569"/>
        <item x="1158"/>
        <item x="2287"/>
        <item x="3590"/>
        <item x="547"/>
        <item x="297"/>
        <item x="2291"/>
        <item x="3341"/>
        <item x="2295"/>
        <item x="2671"/>
        <item x="4134"/>
        <item x="465"/>
        <item x="967"/>
        <item x="2301"/>
        <item x="4848"/>
        <item x="3142"/>
        <item x="3883"/>
        <item x="3160"/>
        <item x="4173"/>
        <item x="3648"/>
        <item x="39"/>
        <item x="1400"/>
        <item x="886"/>
        <item x="871"/>
        <item x="2971"/>
        <item x="746"/>
        <item x="1915"/>
        <item x="644"/>
        <item x="1526"/>
        <item x="632"/>
        <item x="4238"/>
        <item x="2930"/>
        <item x="1886"/>
        <item x="914"/>
        <item x="477"/>
        <item x="1652"/>
        <item x="1206"/>
        <item x="1486"/>
        <item x="1494"/>
        <item x="2484"/>
        <item x="3516"/>
        <item x="4251"/>
        <item x="1232"/>
        <item x="3596"/>
        <item x="3641"/>
        <item x="3614"/>
        <item x="916"/>
        <item x="1392"/>
        <item x="4849"/>
        <item x="3979"/>
        <item x="4133"/>
        <item x="4508"/>
        <item x="523"/>
        <item x="2628"/>
        <item x="3907"/>
        <item x="4863"/>
        <item x="536"/>
        <item x="3260"/>
        <item x="326"/>
        <item x="2156"/>
        <item x="2064"/>
        <item x="4920"/>
        <item x="1859"/>
        <item x="4694"/>
        <item x="3579"/>
        <item x="40"/>
        <item x="1838"/>
        <item x="3463"/>
        <item x="4807"/>
        <item x="1005"/>
        <item x="942"/>
        <item x="1567"/>
        <item x="2400"/>
        <item x="3942"/>
        <item x="1304"/>
        <item x="447"/>
        <item x="3134"/>
        <item x="642"/>
        <item x="3342"/>
        <item x="2053"/>
        <item x="689"/>
        <item x="57"/>
        <item x="4290"/>
        <item x="2365"/>
        <item x="927"/>
        <item x="3230"/>
        <item x="773"/>
        <item x="1527"/>
        <item x="4768"/>
        <item x="4232"/>
        <item x="697"/>
        <item x="3175"/>
        <item x="1416"/>
        <item x="2433"/>
        <item x="4541"/>
        <item x="2854"/>
        <item x="1487"/>
        <item x="667"/>
        <item x="666"/>
        <item x="3787"/>
        <item x="4243"/>
        <item x="466"/>
        <item x="747"/>
        <item x="898"/>
        <item x="3580"/>
        <item x="3943"/>
        <item x="4012"/>
        <item x="2282"/>
        <item x="2875"/>
        <item x="89"/>
        <item x="3161"/>
        <item x="4461"/>
        <item x="1370"/>
        <item x="1829"/>
        <item x="4678"/>
        <item x="41"/>
        <item x="3946"/>
        <item x="524"/>
        <item x="4302"/>
        <item x="4651"/>
        <item x="1518"/>
        <item x="1615"/>
        <item x="2370"/>
        <item x="4239"/>
        <item x="1997"/>
        <item x="2233"/>
        <item x="3135"/>
        <item x="82"/>
        <item x="4123"/>
        <item x="20"/>
        <item x="2914"/>
        <item x="2750"/>
        <item x="2980"/>
        <item x="261"/>
        <item x="1712"/>
        <item x="2923"/>
        <item x="2615"/>
        <item x="3959"/>
        <item x="4291"/>
        <item x="3074"/>
        <item x="3162"/>
        <item x="2058"/>
        <item x="660"/>
        <item x="2672"/>
        <item x="5015"/>
        <item x="2371"/>
        <item x="3950"/>
        <item x="2403"/>
        <item x="3970"/>
        <item x="2386"/>
        <item x="2302"/>
        <item x="1860"/>
        <item x="3361"/>
        <item x="3553"/>
        <item x="414"/>
        <item x="4811"/>
        <item x="3386"/>
        <item x="113"/>
        <item x="2695"/>
        <item x="4951"/>
        <item x="3163"/>
        <item x="3078"/>
        <item x="3776"/>
        <item x="1495"/>
        <item x="4771"/>
        <item x="1880"/>
        <item x="2114"/>
        <item x="668"/>
        <item x="4695"/>
        <item x="3421"/>
        <item x="915"/>
        <item x="186"/>
        <item x="3747"/>
        <item x="2145"/>
        <item x="1105"/>
        <item x="4687"/>
        <item x="3282"/>
        <item x="5043"/>
        <item x="58"/>
        <item x="4092"/>
        <item x="4104"/>
        <item x="4145"/>
        <item x="3798"/>
        <item x="3250"/>
        <item x="4679"/>
        <item x="999"/>
        <item x="1323"/>
        <item x="1488"/>
        <item x="633"/>
        <item x="4958"/>
        <item x="4794"/>
        <item x="2965"/>
        <item x="2402"/>
        <item x="3960"/>
        <item x="2288"/>
        <item x="3980"/>
        <item x="4259"/>
        <item x="3323"/>
        <item x="1414"/>
        <item x="720"/>
        <item x="3754"/>
        <item x="3770"/>
        <item x="4492"/>
        <item x="3222"/>
        <item x="59"/>
        <item x="4812"/>
        <item x="3171"/>
        <item x="21"/>
        <item x="3136"/>
        <item x="5044"/>
        <item x="4832"/>
        <item x="142"/>
        <item x="262"/>
        <item x="1130"/>
        <item x="3908"/>
        <item x="917"/>
        <item x="4116"/>
        <item x="1568"/>
        <item x="748"/>
        <item x="2270"/>
        <item x="1640"/>
        <item x="4362"/>
        <item x="1491"/>
        <item x="1582"/>
        <item x="3066"/>
        <item x="4240"/>
        <item x="676"/>
        <item x="412"/>
        <item x="2485"/>
        <item x="2379"/>
        <item x="2404"/>
        <item x="4854"/>
        <item x="3666"/>
        <item x="1641"/>
        <item x="1830"/>
        <item x="3242"/>
        <item x="2401"/>
        <item x="844"/>
        <item x="249"/>
        <item x="3794"/>
        <item x="2175"/>
        <item x="1546"/>
        <item x="4778"/>
        <item x="2636"/>
        <item x="1881"/>
        <item x="2620"/>
        <item x="357"/>
        <item x="4601"/>
        <item x="2679"/>
        <item x="5027"/>
        <item x="4697"/>
        <item x="328"/>
        <item x="272"/>
        <item x="451"/>
        <item x="2650"/>
        <item x="3137"/>
        <item x="3795"/>
        <item x="3183"/>
        <item x="1550"/>
        <item x="634"/>
        <item x="2054"/>
        <item x="2176"/>
        <item x="4512"/>
        <item x="3767"/>
        <item x="42"/>
        <item x="3015"/>
        <item x="2434"/>
        <item x="3138"/>
        <item x="1845"/>
        <item x="1528"/>
        <item x="4978"/>
        <item x="3052"/>
        <item x="4093"/>
        <item x="3324"/>
        <item x="1401"/>
        <item x="1846"/>
        <item x="3778"/>
        <item x="4671"/>
        <item x="3344"/>
        <item x="1296"/>
        <item x="3944"/>
        <item x="2547"/>
        <item x="2394"/>
        <item x="3678"/>
        <item x="1539"/>
        <item x="887"/>
        <item x="542"/>
        <item x="1248"/>
        <item x="4144"/>
        <item x="4241"/>
        <item x="3368"/>
        <item x="2375"/>
        <item x="3951"/>
        <item x="928"/>
        <item x="4135"/>
        <item x="525"/>
        <item x="1344"/>
        <item x="2278"/>
        <item x="1732"/>
        <item x="2568"/>
        <item x="3058"/>
        <item x="4997"/>
        <item x="1346"/>
        <item x="1642"/>
        <item x="1713"/>
        <item x="3533"/>
        <item x="1371"/>
        <item x="2183"/>
        <item x="4805"/>
        <item x="3649"/>
        <item x="4580"/>
        <item x="2242"/>
        <item x="4855"/>
        <item x="4821"/>
        <item x="3895"/>
        <item x="2972"/>
        <item x="1006"/>
        <item x="4618"/>
        <item x="802"/>
        <item x="2651"/>
        <item x="2269"/>
        <item x="2838"/>
        <item x="2569"/>
        <item x="2412"/>
        <item x="4105"/>
        <item x="3517"/>
        <item x="488"/>
        <item x="2813"/>
        <item x="1104"/>
        <item x="645"/>
        <item x="4094"/>
        <item x="4696"/>
        <item x="3369"/>
        <item x="3726"/>
        <item x="3345"/>
        <item x="2457"/>
        <item x="1241"/>
        <item x="1797"/>
        <item x="3023"/>
        <item x="376"/>
        <item x="3777"/>
        <item x="4242"/>
        <item x="4939"/>
        <item x="3523"/>
        <item x="158"/>
        <item x="4940"/>
        <item x="2863"/>
        <item x="415"/>
        <item x="1393"/>
        <item x="1861"/>
        <item x="43"/>
        <item x="3947"/>
        <item x="4095"/>
        <item x="1512"/>
        <item x="4894"/>
        <item x="3080"/>
        <item x="1798"/>
        <item x="60"/>
        <item x="3768"/>
        <item x="4198"/>
        <item x="298"/>
        <item x="4815"/>
        <item x="474"/>
        <item x="2021"/>
        <item x="4446"/>
        <item x="4433"/>
        <item x="3149"/>
        <item x="2621"/>
        <item x="3268"/>
        <item x="1153"/>
        <item x="537"/>
        <item x="1767"/>
        <item x="4901"/>
        <item x="1149"/>
        <item x="83"/>
        <item x="920"/>
        <item x="4013"/>
        <item x="1519"/>
        <item x="4260"/>
        <item x="2555"/>
        <item x="2938"/>
        <item x="2366"/>
        <item x="3355"/>
        <item x="940"/>
        <item x="3700"/>
        <item x="4895"/>
        <item x="1616"/>
        <item x="4660"/>
        <item x="3674"/>
        <item x="3771"/>
        <item x="4784"/>
        <item x="2252"/>
        <item x="478"/>
        <item x="1778"/>
        <item x="2652"/>
        <item x="2787"/>
        <item x="1706"/>
        <item x="888"/>
        <item x="4053"/>
        <item x="2909"/>
        <item x="943"/>
        <item x="4244"/>
        <item x="2616"/>
        <item x="4833"/>
        <item x="3667"/>
        <item x="1106"/>
        <item x="4459"/>
        <item x="3635"/>
        <item x="2950"/>
        <item x="1319"/>
        <item x="2387"/>
        <item x="0"/>
        <item x="4041"/>
        <item x="1320"/>
        <item x="3169"/>
        <item x="3753"/>
        <item x="2910"/>
        <item x="4680"/>
        <item x="3779"/>
        <item x="2211"/>
        <item x="2271"/>
        <item x="944"/>
        <item x="475"/>
        <item x="934"/>
        <item x="4664"/>
        <item x="3392"/>
        <item x="56"/>
        <item x="61"/>
        <item x="4268"/>
        <item x="2292"/>
        <item x="803"/>
        <item x="4637"/>
        <item x="1723"/>
        <item x="4269"/>
        <item x="1408"/>
        <item x="2215"/>
        <item x="4075"/>
        <item x="1230"/>
        <item x="476"/>
        <item x="44"/>
        <item x="3925"/>
        <item x="3909"/>
        <item x="2989"/>
        <item x="1257"/>
        <item x="3393"/>
        <item x="2717"/>
        <item x="1784"/>
        <item x="3370"/>
        <item x="4779"/>
        <item x="4941"/>
        <item x="2991"/>
        <item x="2289"/>
        <item x="3505"/>
        <item x="1165"/>
        <item x="2065"/>
        <item x="2027"/>
        <item x="548"/>
        <item x="2395"/>
        <item x="2864"/>
        <item x="3878"/>
        <item x="4570"/>
        <item x="2279"/>
        <item x="5034"/>
        <item x="3051"/>
        <item x="1871"/>
        <item x="2017"/>
        <item x="3577"/>
        <item x="1687"/>
        <item x="322"/>
        <item x="1260"/>
        <item x="4096"/>
        <item x="2518"/>
        <item x="1815"/>
        <item x="2105"/>
        <item x="2648"/>
        <item x="2674"/>
        <item x="4902"/>
        <item x="650"/>
        <item x="1417"/>
        <item x="3371"/>
        <item x="4054"/>
        <item x="3675"/>
        <item x="2596"/>
        <item x="4245"/>
        <item x="3556"/>
        <item x="3314"/>
        <item x="2280"/>
        <item x="543"/>
        <item x="4797"/>
        <item x="5035"/>
        <item x="2451"/>
        <item x="26"/>
        <item x="783"/>
        <item x="448"/>
        <item x="4834"/>
        <item x="480"/>
        <item x="4621"/>
        <item x="1670"/>
        <item x="3627"/>
        <item x="4106"/>
        <item x="4225"/>
        <item x="3780"/>
        <item x="4507"/>
        <item x="1963"/>
        <item x="294"/>
        <item x="3394"/>
        <item x="3069"/>
        <item x="677"/>
        <item x="4082"/>
        <item x="4698"/>
        <item x="3254"/>
        <item x="4658"/>
        <item x="4552"/>
        <item x="4578"/>
        <item x="1832"/>
        <item x="3886"/>
        <item x="5016"/>
        <item x="2163"/>
        <item x="323"/>
        <item x="2519"/>
        <item x="1975"/>
        <item x="269"/>
        <item x="2189"/>
        <item x="2293"/>
        <item x="159"/>
        <item x="4246"/>
        <item x="3325"/>
        <item x="3470"/>
        <item x="2548"/>
        <item x="1862"/>
        <item x="538"/>
        <item x="2283"/>
        <item x="5017"/>
        <item x="4556"/>
        <item x="4399"/>
        <item x="826"/>
        <item x="4218"/>
        <item x="635"/>
        <item x="2396"/>
        <item x="2990"/>
        <item x="1409"/>
        <item x="2624"/>
        <item x="1863"/>
        <item x="489"/>
        <item x="3602"/>
        <item x="3755"/>
        <item x="4083"/>
        <item x="2513"/>
        <item x="3997"/>
        <item x="3676"/>
        <item x="4261"/>
        <item x="4553"/>
        <item x="1347"/>
        <item x="1540"/>
        <item x="2255"/>
        <item x="3609"/>
        <item x="273"/>
        <item x="3024"/>
        <item x="4998"/>
        <item x="4896"/>
        <item x="1530"/>
        <item x="2865"/>
        <item x="1345"/>
        <item x="2542"/>
        <item x="4336"/>
        <item x="2531"/>
        <item x="847"/>
        <item x="968"/>
        <item x="544"/>
        <item x="4999"/>
        <item x="4816"/>
        <item x="8"/>
        <item x="3280"/>
        <item x="790"/>
        <item x="2044"/>
        <item x="3156"/>
        <item x="3070"/>
        <item x="452"/>
        <item x="3203"/>
        <item x="4250"/>
        <item x="774"/>
        <item x="1131"/>
        <item x="4455"/>
        <item x="1964"/>
        <item x="1707"/>
        <item x="2486"/>
        <item x="4554"/>
        <item x="646"/>
        <item x="1551"/>
        <item x="1324"/>
        <item x="27"/>
        <item x="114"/>
        <item x="1086"/>
        <item x="4097"/>
        <item x="3395"/>
        <item x="4014"/>
        <item x="3756"/>
        <item x="921"/>
        <item x="4270"/>
        <item x="324"/>
        <item x="3262"/>
        <item x="3578"/>
        <item x="2730"/>
        <item x="4883"/>
        <item x="4275"/>
        <item x="246"/>
        <item x="682"/>
        <item x="4942"/>
        <item x="1688"/>
        <item x="4456"/>
        <item x="2463"/>
        <item x="3274"/>
        <item x="3759"/>
        <item x="1"/>
        <item x="1887"/>
        <item x="3687"/>
        <item x="1265"/>
        <item x="3879"/>
        <item x="2247"/>
        <item x="1503"/>
        <item x="1833"/>
        <item x="383"/>
        <item x="1864"/>
        <item x="2981"/>
        <item x="1043"/>
        <item x="1799"/>
        <item x="4835"/>
        <item x="506"/>
        <item x="3302"/>
        <item x="2810"/>
        <item x="4584"/>
        <item x="1658"/>
        <item x="3471"/>
        <item x="4186"/>
        <item x="4968"/>
        <item x="763"/>
        <item x="3887"/>
        <item x="3347"/>
        <item x="775"/>
        <item x="2607"/>
        <item x="2968"/>
        <item x="922"/>
        <item x="4932"/>
        <item x="5018"/>
        <item x="3926"/>
        <item x="4136"/>
        <item x="62"/>
        <item x="2323"/>
        <item x="5008"/>
        <item x="1205"/>
        <item x="63"/>
        <item x="2798"/>
        <item x="4440"/>
        <item x="4921"/>
        <item x="4681"/>
        <item x="408"/>
        <item x="678"/>
        <item x="3443"/>
        <item x="2376"/>
        <item x="1676"/>
        <item x="2243"/>
        <item x="1552"/>
        <item x="2639"/>
        <item x="45"/>
        <item x="837"/>
        <item x="4688"/>
        <item x="3332"/>
        <item x="2079"/>
        <item x="2026"/>
        <item x="285"/>
        <item x="358"/>
        <item x="3422"/>
        <item x="1541"/>
        <item x="3396"/>
        <item x="2785"/>
        <item x="4662"/>
        <item x="2520"/>
        <item x="4457"/>
        <item x="929"/>
        <item x="1258"/>
        <item x="661"/>
        <item x="1531"/>
        <item x="3071"/>
        <item x="3636"/>
        <item x="1079"/>
        <item x="3927"/>
        <item x="359"/>
        <item x="651"/>
        <item x="2397"/>
        <item x="5036"/>
        <item x="1102"/>
        <item x="4337"/>
        <item x="4477"/>
        <item x="734"/>
        <item x="713"/>
        <item x="3309"/>
        <item x="1724"/>
        <item x="5064"/>
        <item x="683"/>
        <item x="949"/>
        <item x="1993"/>
        <item x="3348"/>
        <item x="4613"/>
        <item x="2601"/>
        <item x="2698"/>
        <item x="2197"/>
        <item x="1210"/>
        <item x="4979"/>
        <item x="3597"/>
        <item x="1659"/>
        <item x="2559"/>
        <item x="4226"/>
        <item x="4084"/>
        <item x="1513"/>
        <item x="3025"/>
        <item x="3214"/>
        <item x="2911"/>
        <item x="3615"/>
        <item x="460"/>
        <item x="3356"/>
        <item x="28"/>
        <item x="1030"/>
        <item x="1193"/>
        <item x="1140"/>
        <item x="3823"/>
        <item x="254"/>
        <item x="371"/>
        <item x="1660"/>
        <item x="2608"/>
        <item x="2351"/>
        <item x="4214"/>
        <item x="2820"/>
        <item x="3444"/>
        <item x="2575"/>
        <item x="433"/>
        <item x="1141"/>
        <item x="1360"/>
        <item x="2103"/>
        <item x="2198"/>
        <item x="2966"/>
        <item x="2030"/>
        <item x="1184"/>
        <item x="3928"/>
        <item x="2216"/>
        <item x="4959"/>
        <item x="3591"/>
        <item x="3195"/>
        <item x="845"/>
        <item x="118"/>
        <item x="1263"/>
        <item x="3888"/>
        <item x="4412"/>
        <item x="2072"/>
        <item x="4571"/>
        <item x="3698"/>
        <item x="4614"/>
        <item x="4493"/>
        <item x="3743"/>
        <item x="526"/>
        <item x="1504"/>
        <item x="4176"/>
        <item x="1150"/>
        <item x="3004"/>
        <item x="3513"/>
        <item x="3661"/>
        <item x="2234"/>
        <item x="3146"/>
        <item x="4042"/>
        <item x="4798"/>
        <item x="2235"/>
        <item x="2033"/>
        <item x="3642"/>
        <item x="1768"/>
        <item x="115"/>
        <item x="2742"/>
        <item x="2130"/>
        <item x="3616"/>
        <item x="2830"/>
        <item x="4602"/>
        <item x="2051"/>
        <item x="1080"/>
        <item x="2207"/>
        <item x="3362"/>
        <item x="337"/>
        <item x="4524"/>
        <item x="1256"/>
        <item x="485"/>
        <item x="2177"/>
        <item x="2052"/>
        <item x="1313"/>
        <item x="1695"/>
        <item x="804"/>
        <item x="4426"/>
        <item x="4922"/>
        <item x="4400"/>
        <item x="3538"/>
        <item x="3668"/>
        <item x="2157"/>
        <item x="4468"/>
        <item x="84"/>
        <item x="4247"/>
        <item x="2158"/>
        <item x="434"/>
        <item x="3643"/>
        <item x="2073"/>
        <item x="2377"/>
        <item x="3064"/>
        <item x="838"/>
        <item x="2208"/>
        <item x="3099"/>
        <item x="1124"/>
        <item x="1087"/>
        <item x="4267"/>
        <item x="3603"/>
        <item x="1589"/>
        <item x="647"/>
        <item x="3706"/>
        <item x="1402"/>
        <item x="3637"/>
        <item x="3532"/>
        <item x="4903"/>
        <item x="178"/>
        <item x="1198"/>
        <item x="2821"/>
        <item x="2199"/>
        <item x="4023"/>
        <item x="652"/>
        <item x="811"/>
        <item x="2367"/>
        <item x="2850"/>
        <item x="3452"/>
        <item x="1800"/>
        <item x="490"/>
        <item x="255"/>
        <item x="3231"/>
        <item x="1305"/>
        <item x="2236"/>
        <item x="1328"/>
        <item x="85"/>
        <item x="4015"/>
        <item x="263"/>
        <item x="1306"/>
        <item x="2096"/>
        <item x="1622"/>
        <item x="4562"/>
        <item x="2188"/>
        <item x="4615"/>
        <item x="2200"/>
        <item x="2939"/>
        <item x="2822"/>
        <item x="355"/>
        <item x="2178"/>
        <item x="3363"/>
        <item x="2"/>
        <item x="3397"/>
        <item x="2895"/>
        <item x="4164"/>
        <item x="827"/>
        <item x="2244"/>
        <item x="3669"/>
        <item x="4719"/>
        <item x="233"/>
        <item x="4822"/>
        <item x="345"/>
        <item x="1384"/>
        <item x="3604"/>
        <item x="4146"/>
        <item x="2182"/>
        <item x="3859"/>
        <item x="4429"/>
        <item x="2246"/>
        <item x="3598"/>
        <item x="2217"/>
        <item x="3707"/>
        <item x="908"/>
        <item x="1385"/>
        <item x="3699"/>
        <item x="1403"/>
        <item x="4546"/>
        <item x="1242"/>
        <item x="4482"/>
        <item x="2814"/>
        <item x="387"/>
        <item x="2137"/>
        <item x="2931"/>
        <item x="3005"/>
        <item x="1063"/>
        <item x="2951"/>
        <item x="2973"/>
        <item x="2560"/>
        <item x="3006"/>
        <item x="3757"/>
        <item x="1816"/>
        <item x="2653"/>
        <item x="4124"/>
        <item x="4674"/>
        <item x="1064"/>
        <item x="3582"/>
        <item x="3255"/>
        <item x="4603"/>
        <item x="1199"/>
        <item x="2192"/>
        <item x="3288"/>
        <item x="679"/>
        <item x="2597"/>
        <item x="2104"/>
        <item x="3031"/>
        <item x="2089"/>
        <item x="3026"/>
        <item x="362"/>
        <item x="3016"/>
        <item x="3223"/>
        <item x="2438"/>
        <item x="3017"/>
        <item x="2823"/>
        <item x="3147"/>
        <item x="2045"/>
        <item x="116"/>
        <item x="152"/>
        <item x="724"/>
        <item x="3708"/>
        <item x="391"/>
        <item x="1575"/>
        <item x="3053"/>
        <item x="4363"/>
        <item x="402"/>
        <item x="2982"/>
        <item x="479"/>
        <item x="4483"/>
        <item x="2702"/>
        <item x="4501"/>
        <item x="1865"/>
        <item x="1872"/>
        <item x="513"/>
        <item x="2169"/>
        <item x="1801"/>
        <item x="1714"/>
        <item x="514"/>
        <item x="2609"/>
        <item x="2625"/>
        <item x="2583"/>
        <item x="4585"/>
        <item x="2491"/>
        <item x="3606"/>
        <item x="3727"/>
        <item x="974"/>
        <item x="3653"/>
        <item x="2831"/>
        <item x="545"/>
        <item x="4513"/>
        <item x="5019"/>
        <item x="4502"/>
        <item x="3729"/>
        <item x="4867"/>
        <item x="4447"/>
        <item x="2034"/>
        <item x="3"/>
        <item x="1855"/>
        <item x="3929"/>
        <item x="1185"/>
        <item x="445"/>
        <item x="3573"/>
        <item x="435"/>
        <item x="4960"/>
        <item x="1281"/>
        <item x="264"/>
        <item x="3310"/>
        <item x="153"/>
        <item x="416"/>
        <item x="3333"/>
        <item x="3539"/>
        <item x="3124"/>
        <item x="3046"/>
        <item x="1977"/>
        <item x="3760"/>
        <item x="5028"/>
        <item x="496"/>
        <item x="1282"/>
        <item x="1186"/>
        <item x="4897"/>
        <item x="179"/>
        <item x="2138"/>
        <item x="4478"/>
        <item x="3679"/>
        <item x="2273"/>
        <item x="3251"/>
        <item x="2758"/>
        <item x="1866"/>
        <item x="392"/>
        <item x="2159"/>
        <item x="766"/>
        <item x="3196"/>
        <item x="1128"/>
        <item x="1292"/>
        <item x="880"/>
        <item x="3986"/>
        <item x="2974"/>
        <item x="3654"/>
        <item x="2952"/>
        <item x="1221"/>
        <item x="1998"/>
        <item x="491"/>
        <item x="12"/>
        <item x="4462"/>
        <item x="453"/>
        <item x="492"/>
        <item x="2115"/>
        <item x="2201"/>
        <item x="4586"/>
        <item x="1314"/>
        <item x="3583"/>
        <item x="1129"/>
        <item x="3209"/>
        <item x="3730"/>
        <item x="1259"/>
        <item x="2956"/>
        <item x="180"/>
        <item x="4514"/>
        <item x="1088"/>
        <item x="3032"/>
        <item x="1377"/>
        <item x="1307"/>
        <item x="4961"/>
        <item x="2097"/>
        <item x="4785"/>
        <item x="3685"/>
        <item x="4751"/>
        <item x="4377"/>
        <item x="4604"/>
        <item x="1410"/>
        <item x="1266"/>
        <item x="436"/>
        <item x="2975"/>
        <item x="3772"/>
        <item x="1172"/>
        <item x="377"/>
        <item x="3987"/>
        <item x="969"/>
        <item x="2947"/>
        <item x="756"/>
        <item x="1261"/>
        <item x="1335"/>
        <item x="1187"/>
        <item x="1677"/>
        <item x="3528"/>
        <item x="970"/>
        <item x="714"/>
        <item x="1321"/>
        <item x="2654"/>
        <item x="2870"/>
        <item x="4147"/>
        <item x="1283"/>
        <item x="4868"/>
        <item x="2598"/>
        <item x="187"/>
        <item x="1351"/>
        <item x="3738"/>
        <item x="2126"/>
        <item x="3018"/>
        <item x="4458"/>
        <item x="3781"/>
        <item x="3529"/>
        <item x="1678"/>
        <item x="265"/>
        <item x="3623"/>
        <item x="2896"/>
        <item x="467"/>
        <item x="4271"/>
        <item x="3423"/>
        <item x="2248"/>
        <item x="1222"/>
        <item x="3607"/>
        <item x="2193"/>
        <item x="4338"/>
        <item x="1689"/>
        <item x="1834"/>
        <item x="578"/>
        <item x="3381"/>
        <item x="1142"/>
        <item x="372"/>
        <item x="1733"/>
        <item x="1284"/>
        <item x="1759"/>
        <item x="1021"/>
        <item x="2066"/>
        <item x="305"/>
        <item x="4652"/>
        <item x="1422"/>
        <item x="2882"/>
        <item x="1315"/>
        <item x="4989"/>
        <item x="2660"/>
        <item x="3357"/>
        <item x="3581"/>
        <item x="3725"/>
        <item x="160"/>
        <item x="4780"/>
        <item x="1200"/>
        <item x="461"/>
        <item x="839"/>
        <item x="3506"/>
        <item x="4619"/>
        <item x="3734"/>
        <item x="515"/>
        <item x="4469"/>
        <item x="2146"/>
        <item x="2131"/>
        <item x="4653"/>
        <item x="2179"/>
        <item x="1273"/>
        <item x="3349"/>
        <item x="403"/>
        <item x="2184"/>
        <item x="1520"/>
        <item x="417"/>
        <item x="3773"/>
        <item x="301"/>
        <item x="1361"/>
        <item x="1274"/>
        <item x="1942"/>
        <item x="4605"/>
        <item x="3709"/>
        <item x="3629"/>
        <item x="493"/>
        <item x="812"/>
        <item x="3535"/>
        <item x="3547"/>
        <item x="499"/>
        <item x="468"/>
        <item x="2492"/>
        <item x="2493"/>
        <item x="1275"/>
        <item x="1173"/>
        <item x="388"/>
        <item x="2107"/>
        <item x="1297"/>
        <item x="1300"/>
        <item x="1661"/>
        <item x="4378"/>
        <item x="1316"/>
        <item x="1817"/>
        <item x="4484"/>
        <item x="3350"/>
        <item x="3148"/>
        <item x="437"/>
        <item x="3033"/>
        <item x="4943"/>
        <item x="3256"/>
        <item x="4125"/>
        <item x="784"/>
        <item x="4629"/>
        <item x="1749"/>
        <item x="3617"/>
        <item x="3915"/>
        <item x="725"/>
        <item x="1334"/>
        <item x="270"/>
        <item x="3624"/>
        <item x="1590"/>
        <item x="1576"/>
        <item x="2059"/>
        <item x="266"/>
        <item x="757"/>
        <item x="5071"/>
        <item x="3168"/>
        <item x="557"/>
        <item x="2718"/>
        <item x="2902"/>
        <item x="3599"/>
        <item x="3644"/>
        <item x="4503"/>
        <item x="2035"/>
        <item x="2964"/>
        <item x="4076"/>
        <item x="1125"/>
        <item x="2127"/>
        <item x="2185"/>
        <item x="1293"/>
        <item x="29"/>
        <item x="2083"/>
        <item x="4649"/>
        <item x="4219"/>
        <item x="2799"/>
        <item x="2108"/>
        <item x="346"/>
        <item x="4644"/>
        <item x="1386"/>
        <item x="2992"/>
        <item x="1211"/>
        <item x="3524"/>
        <item x="1623"/>
        <item x="2771"/>
        <item x="4606"/>
        <item x="3424"/>
        <item x="2953"/>
        <item x="4420"/>
        <item x="3744"/>
        <item x="302"/>
        <item x="2932"/>
        <item x="1362"/>
        <item x="393"/>
        <item x="241"/>
        <item x="3054"/>
        <item x="1329"/>
        <item x="4636"/>
        <item x="4563"/>
        <item x="3761"/>
        <item x="2890"/>
        <item x="817"/>
        <item x="3662"/>
        <item x="1454"/>
        <item x="715"/>
        <item x="4525"/>
        <item x="4"/>
        <item x="1243"/>
        <item x="3663"/>
        <item x="2219"/>
        <item x="2954"/>
        <item x="3665"/>
        <item x="2261"/>
        <item x="2897"/>
        <item x="3655"/>
        <item x="4817"/>
        <item x="828"/>
        <item x="516"/>
        <item x="4625"/>
        <item x="279"/>
        <item x="4526"/>
        <item x="2194"/>
        <item x="4379"/>
        <item x="945"/>
        <item x="726"/>
        <item x="2727"/>
        <item x="4933"/>
        <item x="5000"/>
        <item x="2886"/>
        <item x="2036"/>
        <item x="2835"/>
        <item x="614"/>
        <item x="3557"/>
        <item x="5001"/>
        <item x="5072"/>
        <item x="517"/>
        <item x="4923"/>
        <item x="684"/>
        <item x="2274"/>
        <item x="1249"/>
        <item x="2122"/>
        <item x="4564"/>
        <item x="1804"/>
        <item x="2227"/>
        <item x="3565"/>
        <item x="3257"/>
        <item x="4808"/>
        <item x="3656"/>
        <item x="4016"/>
        <item x="1244"/>
        <item x="1750"/>
        <item x="274"/>
        <item x="1715"/>
        <item x="1201"/>
        <item x="3210"/>
        <item x="2160"/>
        <item x="776"/>
        <item x="1207"/>
        <item x="3055"/>
        <item x="4622"/>
        <item x="449"/>
        <item x="2139"/>
        <item x="3445"/>
        <item x="2132"/>
        <item x="4479"/>
        <item x="4470"/>
        <item x="3657"/>
        <item x="356"/>
        <item x="3434"/>
        <item x="4055"/>
        <item x="2871"/>
        <item x="4572"/>
        <item x="2153"/>
        <item x="510"/>
        <item x="636"/>
        <item x="67"/>
        <item x="4313"/>
        <item x="4364"/>
        <item x="3618"/>
        <item x="558"/>
        <item x="2903"/>
        <item x="2708"/>
        <item x="4624"/>
        <item x="559"/>
        <item x="4427"/>
        <item x="2969"/>
        <item x="593"/>
        <item x="1022"/>
        <item x="3691"/>
        <item x="248"/>
        <item x="881"/>
        <item x="4107"/>
        <item x="1044"/>
        <item x="2152"/>
        <item x="2147"/>
        <item x="4969"/>
        <item x="4990"/>
        <item x="3558"/>
        <item x="2728"/>
        <item x="1218"/>
        <item x="427"/>
        <item x="4463"/>
        <item x="4555"/>
        <item x="500"/>
        <item x="4547"/>
        <item x="2800"/>
        <item x="2088"/>
        <item x="818"/>
        <item x="286"/>
        <item x="182"/>
        <item x="5053"/>
        <item x="4534"/>
        <item x="923"/>
        <item x="4592"/>
        <item x="1856"/>
        <item x="2924"/>
        <item x="1276"/>
        <item x="2843"/>
        <item x="250"/>
        <item x="1372"/>
        <item x="4573"/>
        <item x="3802"/>
        <item x="1227"/>
        <item x="1916"/>
        <item x="275"/>
        <item x="1888"/>
        <item x="4383"/>
        <item x="1311"/>
        <item x="3555"/>
        <item x="4063"/>
        <item x="3139"/>
        <item x="2405"/>
        <item x="226"/>
        <item x="1497"/>
        <item x="1671"/>
        <item x="5002"/>
        <item x="4934"/>
        <item x="4515"/>
        <item x="2688"/>
        <item x="2576"/>
        <item x="5054"/>
        <item x="2645"/>
        <item x="963"/>
        <item x="1233"/>
        <item x="1132"/>
        <item x="1247"/>
        <item x="4017"/>
        <item x="3047"/>
        <item x="306"/>
        <item x="3269"/>
        <item x="3748"/>
        <item x="3007"/>
        <item x="3235"/>
        <item x="853"/>
        <item x="2610"/>
        <item x="4557"/>
        <item x="242"/>
        <item x="4314"/>
        <item x="1423"/>
        <item x="438"/>
        <item x="4485"/>
        <item x="2957"/>
        <item x="1285"/>
        <item x="2876"/>
        <item x="418"/>
        <item x="1940"/>
        <item x="560"/>
        <item x="2767"/>
        <item x="287"/>
        <item x="4665"/>
        <item x="3283"/>
        <item x="2109"/>
        <item x="494"/>
        <item x="4350"/>
        <item x="1363"/>
        <item x="3220"/>
        <item x="2626"/>
        <item x="3634"/>
        <item x="3988"/>
        <item x="227"/>
        <item x="3916"/>
        <item x="4430"/>
        <item x="4448"/>
        <item x="1373"/>
        <item x="4137"/>
        <item x="1294"/>
        <item x="4689"/>
        <item x="2225"/>
        <item x="1440"/>
        <item x="1802"/>
        <item x="4527"/>
        <item x="3638"/>
        <item x="1143"/>
        <item x="518"/>
        <item x="1325"/>
        <item x="4432"/>
        <item x="439"/>
        <item x="1603"/>
        <item x="4856"/>
        <item x="653"/>
        <item x="1498"/>
        <item x="4607"/>
        <item x="4818"/>
        <item x="3749"/>
        <item x="4558"/>
        <item x="2514"/>
        <item x="3600"/>
        <item x="4593"/>
        <item x="2133"/>
        <item x="2031"/>
        <item x="4872"/>
        <item x="3566"/>
        <item x="3236"/>
        <item x="4548"/>
        <item x="4306"/>
        <item x="3270"/>
        <item x="4869"/>
        <item x="2806"/>
        <item x="2689"/>
        <item x="1387"/>
        <item x="2844"/>
        <item x="4703"/>
        <item x="161"/>
        <item x="1743"/>
        <item x="2275"/>
        <item x="1382"/>
        <item x="594"/>
        <item x="2074"/>
        <item x="2942"/>
        <item x="2570"/>
        <item x="1624"/>
        <item x="501"/>
        <item x="595"/>
        <item x="4772"/>
        <item x="1937"/>
        <item x="251"/>
        <item x="1424"/>
        <item x="1708"/>
        <item x="2439"/>
        <item x="3559"/>
        <item x="2020"/>
        <item x="2709"/>
        <item x="3197"/>
        <item x="2887"/>
        <item x="3710"/>
        <item x="2018"/>
        <item x="874"/>
        <item x="1286"/>
        <item x="1352"/>
        <item x="2729"/>
        <item x="785"/>
        <item x="2098"/>
        <item x="1038"/>
        <item x="469"/>
        <item x="363"/>
        <item x="2180"/>
        <item x="1353"/>
        <item x="419"/>
        <item x="86"/>
        <item x="30"/>
        <item x="4565"/>
        <item x="4520"/>
        <item x="92"/>
        <item x="3917"/>
        <item x="729"/>
        <item x="1214"/>
        <item x="2617"/>
        <item x="882"/>
        <item x="3838"/>
        <item x="2022"/>
        <item x="2898"/>
        <item x="941"/>
        <item x="313"/>
        <item x="3300"/>
        <item x="4952"/>
        <item x="4034"/>
        <item x="384"/>
        <item x="1000"/>
        <item x="527"/>
        <item x="1279"/>
        <item x="314"/>
        <item x="2445"/>
        <item x="1725"/>
        <item x="4434"/>
        <item x="1287"/>
        <item x="3692"/>
        <item x="1505"/>
        <item x="1558"/>
        <item x="1591"/>
        <item x="1031"/>
        <item x="2661"/>
        <item x="1308"/>
        <item x="1593"/>
        <item x="793"/>
        <item x="2599"/>
        <item x="2181"/>
        <item x="1236"/>
        <item x="3414"/>
        <item x="3680"/>
        <item x="1455"/>
        <item x="3952"/>
        <item x="2062"/>
        <item x="3284"/>
        <item x="2099"/>
        <item x="5"/>
        <item x="368"/>
        <item x="3215"/>
        <item x="596"/>
        <item x="338"/>
        <item x="2994"/>
        <item x="4873"/>
        <item x="2503"/>
        <item x="2228"/>
        <item x="495"/>
        <item x="2263"/>
        <item x="3275"/>
        <item x="1903"/>
        <item x="3702"/>
        <item x="2675"/>
        <item x="3693"/>
        <item x="1202"/>
        <item x="2690"/>
        <item x="243"/>
        <item x="1239"/>
        <item x="579"/>
        <item x="3043"/>
        <item x="1231"/>
        <item x="946"/>
        <item x="4317"/>
        <item x="2958"/>
        <item x="3745"/>
        <item x="295"/>
        <item x="4904"/>
        <item x="5009"/>
        <item x="4138"/>
        <item x="315"/>
        <item x="3315"/>
        <item x="3658"/>
        <item x="3034"/>
        <item x="885"/>
        <item x="561"/>
        <item x="3271"/>
        <item x="1425"/>
        <item x="1634"/>
        <item x="1182"/>
        <item x="3880"/>
        <item x="2140"/>
        <item x="4735"/>
        <item x="4663"/>
        <item x="4376"/>
        <item x="420"/>
        <item x="1472"/>
        <item x="4064"/>
        <item x="2807"/>
        <item x="2161"/>
        <item x="4085"/>
        <item x="2090"/>
        <item x="1212"/>
        <item x="4549"/>
        <item x="2264"/>
        <item x="3294"/>
        <item x="3889"/>
        <item x="1643"/>
        <item x="2995"/>
        <item x="1456"/>
        <item x="3681"/>
        <item x="2532"/>
        <item x="2023"/>
        <item x="122"/>
        <item x="3562"/>
        <item x="1625"/>
        <item x="2855"/>
        <item x="1163"/>
        <item x="889"/>
        <item x="245"/>
        <item x="3334"/>
        <item x="234"/>
        <item x="2836"/>
        <item x="4139"/>
        <item x="2915"/>
        <item x="244"/>
        <item x="4666"/>
        <item x="3003"/>
        <item x="1121"/>
        <item x="1374"/>
        <item x="497"/>
        <item x="2637"/>
        <item x="1003"/>
        <item x="1326"/>
        <item x="539"/>
        <item x="100"/>
        <item x="758"/>
        <item x="990"/>
        <item x="2916"/>
        <item x="1690"/>
        <item x="2417"/>
        <item x="2815"/>
        <item x="2933"/>
        <item x="3881"/>
        <item x="1662"/>
        <item x="4018"/>
        <item x="4874"/>
        <item x="1119"/>
        <item x="1013"/>
        <item x="1927"/>
        <item x="2668"/>
        <item x="280"/>
        <item x="549"/>
        <item x="2446"/>
        <item x="4528"/>
        <item x="5020"/>
        <item x="4024"/>
        <item x="143"/>
        <item x="4924"/>
        <item x="4435"/>
        <item x="4935"/>
        <item x="212"/>
        <item x="749"/>
        <item x="2832"/>
        <item x="950"/>
        <item x="562"/>
        <item x="2833"/>
        <item x="2877"/>
        <item x="1144"/>
        <item x="1441"/>
        <item x="2162"/>
        <item x="3991"/>
        <item x="1070"/>
        <item x="1166"/>
        <item x="4925"/>
        <item x="730"/>
        <item x="2141"/>
        <item x="2418"/>
        <item x="2002"/>
        <item x="1272"/>
        <item x="5055"/>
        <item x="2262"/>
        <item x="4177"/>
        <item x="4675"/>
        <item x="764"/>
        <item x="5045"/>
        <item x="1644"/>
        <item x="2696"/>
        <item x="3401"/>
        <item x="4384"/>
        <item x="1594"/>
        <item x="3216"/>
        <item x="385"/>
        <item x="973"/>
        <item x="1322"/>
        <item x="1299"/>
        <item x="864"/>
        <item x="3491"/>
        <item x="4283"/>
        <item x="381"/>
        <item x="1004"/>
        <item x="3358"/>
        <item x="2549"/>
        <item x="327"/>
        <item x="1354"/>
        <item x="2856"/>
        <item x="1126"/>
        <item x="2458"/>
        <item x="2249"/>
        <item x="597"/>
        <item x="4823"/>
        <item x="3540"/>
        <item x="1457"/>
        <item x="2254"/>
        <item x="3198"/>
        <item x="957"/>
        <item x="4441"/>
        <item x="615"/>
        <item x="2024"/>
        <item x="4019"/>
        <item x="4405"/>
        <item x="1696"/>
        <item x="1026"/>
        <item x="4098"/>
        <item x="1343"/>
        <item x="3012"/>
        <item x="1188"/>
        <item x="2859"/>
        <item x="2004"/>
        <item x="580"/>
        <item x="786"/>
        <item x="2005"/>
        <item x="4566"/>
        <item x="3013"/>
        <item x="4148"/>
        <item x="3379"/>
        <item x="1917"/>
        <item x="1904"/>
        <item x="3204"/>
        <item x="716"/>
        <item x="1309"/>
        <item x="3224"/>
        <item x="1805"/>
        <item x="3335"/>
        <item x="3660"/>
        <item x="2948"/>
        <item x="2943"/>
        <item x="4539"/>
        <item x="4126"/>
        <item x="4220"/>
        <item x="897"/>
        <item x="4654"/>
        <item x="1726"/>
        <item x="3035"/>
        <item x="3502"/>
        <item x="1215"/>
        <item x="3541"/>
        <item x="918"/>
        <item x="5073"/>
        <item x="1978"/>
        <item x="4276"/>
        <item x="1159"/>
        <item x="3774"/>
        <item x="1606"/>
        <item x="3090"/>
        <item x="1595"/>
        <item x="316"/>
        <item x="2867"/>
        <item x="1994"/>
        <item x="1679"/>
        <item x="4905"/>
        <item x="3507"/>
        <item x="1626"/>
        <item x="267"/>
        <item x="1418"/>
        <item x="1857"/>
        <item x="4056"/>
        <item x="191"/>
        <item x="4388"/>
        <item x="394"/>
        <item x="3416"/>
        <item x="1882"/>
        <item x="1404"/>
        <item x="4318"/>
        <item x="1071"/>
        <item x="1911"/>
        <item x="4043"/>
        <item x="1301"/>
        <item x="954"/>
        <item x="1760"/>
        <item x="2666"/>
        <item x="840"/>
        <item x="2996"/>
        <item x="299"/>
        <item x="2803"/>
        <item x="4630"/>
        <item x="3739"/>
        <item x="4389"/>
        <item x="3019"/>
        <item x="890"/>
        <item x="1979"/>
        <item x="4875"/>
        <item x="2504"/>
        <item x="4442"/>
        <item x="428"/>
        <item x="235"/>
        <item x="2113"/>
        <item x="1980"/>
        <item x="4499"/>
        <item x="1831"/>
        <item x="2759"/>
        <item x="736"/>
        <item x="3243"/>
        <item x="4884"/>
        <item x="737"/>
        <item x="598"/>
        <item x="4599"/>
        <item x="4542"/>
        <item x="2006"/>
        <item x="3703"/>
        <item x="4464"/>
        <item x="22"/>
        <item x="4471"/>
        <item x="1596"/>
        <item x="2587"/>
        <item x="3563"/>
        <item x="1139"/>
        <item x="3091"/>
        <item x="4857"/>
        <item x="3380"/>
        <item x="1806"/>
        <item x="3044"/>
        <item x="3217"/>
        <item x="2091"/>
        <item x="3999"/>
        <item x="3803"/>
        <item x="3492"/>
        <item x="2888"/>
        <item x="4885"/>
        <item x="2505"/>
        <item x="1267"/>
        <item x="454"/>
        <item x="1680"/>
        <item x="1089"/>
        <item x="3711"/>
        <item x="3788"/>
        <item x="440"/>
        <item x="1473"/>
        <item x="344"/>
        <item x="1268"/>
        <item x="671"/>
        <item x="3670"/>
        <item x="2751"/>
        <item x="1117"/>
        <item x="4559"/>
        <item x="3508"/>
        <item x="3542"/>
        <item x="2752"/>
        <item x="1036"/>
        <item x="2475"/>
        <item x="4711"/>
        <item x="4840"/>
        <item x="2753"/>
        <item x="6"/>
        <item x="2014"/>
        <item x="4786"/>
        <item x="4465"/>
        <item x="4140"/>
        <item x="3750"/>
        <item x="4645"/>
        <item x="1194"/>
        <item x="421"/>
        <item x="3316"/>
        <item x="117"/>
        <item x="1751"/>
        <item x="3630"/>
        <item x="2276"/>
        <item x="3608"/>
        <item x="4712"/>
        <item x="829"/>
        <item x="4365"/>
        <item x="519"/>
        <item x="4704"/>
        <item x="2904"/>
        <item x="2760"/>
        <item x="4543"/>
        <item x="470"/>
        <item x="192"/>
        <item x="1072"/>
        <item x="2142"/>
        <item x="550"/>
        <item x="568"/>
        <item x="4390"/>
        <item x="4568"/>
        <item x="3115"/>
        <item x="2872"/>
        <item x="3953"/>
        <item x="872"/>
        <item x="891"/>
        <item x="4366"/>
        <item x="2306"/>
        <item x="1250"/>
        <item x="2256"/>
        <item x="2691"/>
        <item x="3083"/>
        <item x="2719"/>
        <item x="1355"/>
        <item x="2123"/>
        <item x="481"/>
        <item x="4876"/>
        <item x="3038"/>
        <item x="2550"/>
        <item x="2699"/>
        <item x="2779"/>
        <item x="1818"/>
        <item x="2780"/>
        <item x="616"/>
        <item x="4521"/>
        <item x="1023"/>
        <item x="738"/>
        <item x="213"/>
        <item x="4099"/>
        <item x="1171"/>
        <item x="4221"/>
        <item x="2128"/>
        <item x="1127"/>
        <item x="3252"/>
        <item x="2824"/>
        <item x="1251"/>
        <item x="2110"/>
        <item x="5010"/>
        <item x="9"/>
        <item x="1559"/>
        <item x="3336"/>
        <item x="4667"/>
        <item x="4222"/>
        <item x="429"/>
        <item x="4944"/>
        <item x="3116"/>
        <item x="2754"/>
        <item x="162"/>
        <item x="404"/>
        <item x="4720"/>
        <item x="4431"/>
        <item x="317"/>
        <item x="214"/>
        <item x="3593"/>
        <item x="455"/>
        <item x="1734"/>
        <item x="1093"/>
        <item x="389"/>
        <item x="3992"/>
        <item x="1336"/>
        <item x="1426"/>
        <item x="2755"/>
        <item x="46"/>
        <item x="2781"/>
        <item x="2736"/>
        <item x="68"/>
        <item x="2148"/>
        <item x="2768"/>
        <item x="4449"/>
        <item x="3789"/>
        <item x="193"/>
        <item x="865"/>
        <item x="1094"/>
        <item x="3530"/>
        <item x="4141"/>
        <item x="4000"/>
        <item x="2825"/>
        <item x="194"/>
        <item x="3482"/>
        <item x="680"/>
        <item x="4252"/>
        <item x="2003"/>
        <item x="1981"/>
        <item x="1183"/>
        <item x="3804"/>
        <item x="1607"/>
        <item x="4743"/>
        <item x="2007"/>
        <item x="3839"/>
        <item x="1280"/>
        <item x="4253"/>
        <item x="3536"/>
        <item x="4631"/>
        <item x="4001"/>
        <item x="1073"/>
        <item x="4744"/>
        <item x="2827"/>
        <item x="690"/>
        <item x="2447"/>
        <item x="1875"/>
        <item x="3625"/>
        <item x="2237"/>
        <item x="3427"/>
        <item x="3048"/>
        <item x="4472"/>
        <item x="1364"/>
        <item x="1691"/>
        <item x="276"/>
        <item x="3308"/>
        <item x="4339"/>
        <item x="2756"/>
        <item x="739"/>
        <item x="3398"/>
        <item x="1819"/>
        <item x="794"/>
        <item x="4913"/>
        <item x="2220"/>
        <item x="3584"/>
        <item x="637"/>
        <item x="347"/>
        <item x="1918"/>
        <item x="4248"/>
        <item x="2944"/>
        <item x="604"/>
        <item x="1095"/>
        <item x="830"/>
        <item x="181"/>
        <item x="740"/>
        <item x="2669"/>
        <item x="3664"/>
        <item x="2851"/>
        <item x="2454"/>
        <item x="4486"/>
        <item x="2782"/>
        <item x="1617"/>
        <item x="3493"/>
        <item x="2845"/>
        <item x="2116"/>
        <item x="975"/>
        <item x="1807"/>
        <item x="2664"/>
        <item x="3601"/>
        <item x="4736"/>
        <item x="569"/>
        <item x="3206"/>
        <item x="3740"/>
        <item x="813"/>
        <item x="4205"/>
        <item x="3652"/>
        <item x="4809"/>
        <item x="2296"/>
        <item x="3199"/>
        <item x="854"/>
        <item x="5037"/>
        <item x="215"/>
        <item x="2776"/>
        <item x="1430"/>
        <item x="216"/>
        <item x="958"/>
        <item x="4574"/>
        <item x="3585"/>
        <item x="909"/>
        <item x="4906"/>
        <item x="1096"/>
        <item x="2878"/>
        <item x="2912"/>
        <item x="3509"/>
        <item x="1356"/>
        <item x="2046"/>
        <item x="2828"/>
        <item x="195"/>
        <item x="196"/>
        <item x="4187"/>
        <item x="2334"/>
        <item x="2149"/>
        <item x="1097"/>
        <item x="3177"/>
        <item x="4632"/>
        <item x="2848"/>
        <item x="3108"/>
        <item x="2056"/>
        <item x="2846"/>
        <item x="4227"/>
        <item x="2783"/>
        <item x="3092"/>
        <item x="3276"/>
        <item x="364"/>
        <item x="3811"/>
        <item x="74"/>
        <item x="2900"/>
        <item x="1145"/>
        <item x="4522"/>
        <item x="2419"/>
        <item x="197"/>
        <item x="4044"/>
        <item x="3688"/>
        <item x="1982"/>
        <item x="1445"/>
        <item x="1967"/>
        <item x="1050"/>
        <item x="831"/>
        <item x="1446"/>
        <item x="2533"/>
        <item x="1098"/>
        <item x="1051"/>
        <item x="3483"/>
        <item x="4100"/>
        <item x="3525"/>
        <item x="7"/>
        <item x="2588"/>
        <item x="1431"/>
        <item x="4406"/>
        <item x="1889"/>
        <item x="3494"/>
        <item x="1099"/>
        <item x="2238"/>
        <item x="4594"/>
        <item x="163"/>
        <item x="2917"/>
        <item x="3285"/>
        <item x="2515"/>
        <item x="10"/>
        <item x="2063"/>
        <item x="1597"/>
        <item x="457"/>
        <item x="2239"/>
        <item x="1237"/>
        <item x="4886"/>
        <item x="892"/>
        <item x="1007"/>
        <item x="4550"/>
        <item x="1627"/>
        <item x="1052"/>
        <item x="2543"/>
        <item x="4407"/>
        <item x="4450"/>
        <item x="199"/>
        <item x="2879"/>
        <item x="2084"/>
        <item x="741"/>
        <item x="1458"/>
        <item x="1375"/>
        <item x="570"/>
        <item x="2925"/>
        <item x="2670"/>
        <item x="2307"/>
        <item x="4408"/>
        <item x="4057"/>
        <item x="2905"/>
        <item x="390"/>
        <item x="3918"/>
        <item x="1553"/>
        <item x="582"/>
        <item x="4575"/>
        <item x="583"/>
        <item x="3503"/>
        <item x="4002"/>
        <item x="1532"/>
        <item x="2455"/>
        <item x="1349"/>
        <item x="217"/>
        <item x="648"/>
        <item x="4752"/>
        <item x="3425"/>
        <item x="1608"/>
        <item x="1808"/>
        <item x="3317"/>
        <item x="3840"/>
        <item x="1014"/>
        <item x="2945"/>
        <item x="3610"/>
        <item x="218"/>
        <item x="154"/>
        <item x="2857"/>
        <item x="1941"/>
        <item x="5056"/>
        <item x="1100"/>
        <item x="3311"/>
        <item x="4233"/>
        <item x="3382"/>
        <item x="662"/>
        <item x="378"/>
        <item x="348"/>
        <item x="3971"/>
        <item x="219"/>
        <item x="3830"/>
        <item x="3337"/>
        <item x="4307"/>
        <item x="3170"/>
        <item x="4724"/>
        <item x="4587"/>
        <item x="4576"/>
        <item x="288"/>
        <item x="4650"/>
        <item x="605"/>
        <item x="1216"/>
        <item x="1890"/>
        <item x="1380"/>
        <item x="2308"/>
        <item x="3712"/>
        <item x="2440"/>
        <item x="3020"/>
        <item x="1462"/>
        <item x="3993"/>
        <item x="905"/>
        <item x="5065"/>
        <item x="759"/>
        <item x="2476"/>
        <item x="4355"/>
        <item x="1735"/>
        <item x="1037"/>
        <item x="3075"/>
        <item x="1672"/>
        <item x="3056"/>
        <item x="3639"/>
        <item x="2959"/>
        <item x="4254"/>
        <item x="2314"/>
        <item x="3240"/>
        <item x="4165"/>
        <item x="47"/>
        <item x="2229"/>
        <item x="1477"/>
        <item x="3510"/>
        <item x="3450"/>
        <item x="2737"/>
        <item x="281"/>
        <item x="2788"/>
        <item x="3117"/>
        <item x="4773"/>
        <item x="1990"/>
        <item x="164"/>
        <item x="1084"/>
        <item x="4262"/>
        <item x="3847"/>
        <item x="2918"/>
        <item x="1697"/>
        <item x="4343"/>
        <item x="1663"/>
        <item x="1189"/>
        <item x="3453"/>
        <item x="4914"/>
        <item x="2880"/>
        <item x="1074"/>
        <item x="1983"/>
        <item x="1653"/>
        <item x="4595"/>
        <item x="3645"/>
        <item x="2721"/>
        <item x="2095"/>
        <item x="5021"/>
        <item x="3694"/>
        <item x="1240"/>
        <item x="2777"/>
        <item x="4045"/>
        <item x="2315"/>
        <item x="1463"/>
        <item x="2655"/>
        <item x="4391"/>
        <item x="4409"/>
        <item x="2983"/>
        <item x="256"/>
        <item x="4841"/>
        <item x="1592"/>
        <item x="1609"/>
        <item x="3731"/>
        <item x="2784"/>
        <item x="3045"/>
        <item x="1681"/>
        <item x="3487"/>
        <item x="618"/>
        <item x="4756"/>
        <item x="619"/>
        <item x="691"/>
        <item x="1809"/>
        <item x="2891"/>
        <item x="1388"/>
        <item x="1432"/>
        <item x="1820"/>
        <item x="2611"/>
        <item x="1405"/>
        <item x="4887"/>
        <item x="1081"/>
        <item x="4344"/>
        <item x="3402"/>
        <item x="910"/>
        <item x="3387"/>
        <item x="4544"/>
        <item x="606"/>
        <item x="422"/>
        <item x="1075"/>
        <item x="2834"/>
        <item x="4295"/>
        <item x="584"/>
        <item x="48"/>
        <item x="2117"/>
        <item x="2150"/>
        <item x="3751"/>
        <item x="1223"/>
        <item x="1330"/>
        <item x="3866"/>
        <item x="2970"/>
        <item x="4600"/>
        <item x="750"/>
        <item x="3376"/>
        <item x="171"/>
        <item x="3671"/>
        <item x="4682"/>
        <item x="4757"/>
        <item x="4188"/>
        <item x="2612"/>
        <item x="3611"/>
        <item x="3277"/>
        <item x="4356"/>
        <item x="2257"/>
        <item x="4284"/>
        <item x="2218"/>
        <item x="3504"/>
        <item x="2998"/>
        <item x="1101"/>
        <item x="3237"/>
        <item x="2335"/>
        <item x="1514"/>
        <item x="1873"/>
        <item x="751"/>
        <item x="3882"/>
        <item x="69"/>
        <item x="2085"/>
        <item x="4824"/>
        <item x="3495"/>
        <item x="3403"/>
        <item x="1499"/>
        <item x="220"/>
        <item x="2009"/>
        <item x="2008"/>
        <item x="4980"/>
        <item x="329"/>
        <item x="1984"/>
        <item x="3896"/>
        <item x="3178"/>
        <item x="1769"/>
        <item x="2840"/>
        <item x="2422"/>
        <item x="2448"/>
        <item x="165"/>
        <item x="123"/>
        <item x="221"/>
        <item x="4395"/>
        <item x="4536"/>
        <item x="482"/>
        <item x="4025"/>
        <item x="2929"/>
        <item x="2010"/>
        <item x="4915"/>
        <item x="3762"/>
        <item x="1135"/>
        <item x="2342"/>
        <item x="3446"/>
        <item x="278"/>
        <item x="4494"/>
        <item x="3718"/>
        <item x="1560"/>
        <item x="4357"/>
        <item x="2336"/>
        <item x="3831"/>
        <item x="866"/>
        <item x="814"/>
        <item x="1897"/>
        <item x="3496"/>
        <item x="2037"/>
        <item x="805"/>
        <item x="2100"/>
        <item x="1447"/>
        <item x="4285"/>
        <item x="2789"/>
        <item x="899"/>
        <item x="1821"/>
        <item x="4215"/>
        <item x="1850"/>
        <item x="4713"/>
        <item x="2204"/>
        <item x="3474"/>
        <item x="3704"/>
        <item x="3346"/>
        <item x="791"/>
        <item x="581"/>
        <item x="2919"/>
        <item x="3451"/>
        <item x="200"/>
        <item x="3832"/>
        <item x="1542"/>
        <item x="2258"/>
        <item x="2343"/>
        <item x="166"/>
        <item x="441"/>
        <item x="1076"/>
        <item x="2790"/>
        <item x="120"/>
        <item x="991"/>
        <item x="585"/>
        <item x="4443"/>
        <item x="2441"/>
        <item x="620"/>
        <item x="2521"/>
        <item x="2060"/>
        <item x="2757"/>
        <item x="1464"/>
        <item x="586"/>
        <item x="4705"/>
        <item x="2328"/>
        <item x="3763"/>
        <item x="2934"/>
        <item x="167"/>
        <item x="663"/>
        <item x="1826"/>
        <item x="2999"/>
        <item x="1053"/>
        <item x="4535"/>
        <item x="1785"/>
        <item x="4962"/>
        <item x="2761"/>
        <item x="4003"/>
        <item x="2818"/>
        <item x="3102"/>
        <item x="698"/>
        <item x="2960"/>
        <item x="3318"/>
        <item x="4004"/>
        <item x="3497"/>
        <item x="2613"/>
        <item x="3586"/>
        <item x="3812"/>
        <item x="3238"/>
        <item x="2738"/>
        <item x="1056"/>
        <item x="3484"/>
        <item x="4292"/>
        <item x="1228"/>
        <item x="2665"/>
        <item x="75"/>
        <item x="3782"/>
        <item x="1091"/>
        <item x="4277"/>
        <item x="4065"/>
        <item x="3897"/>
        <item x="4228"/>
        <item x="4345"/>
        <item x="2202"/>
        <item x="3805"/>
        <item x="1891"/>
        <item x="1136"/>
        <item x="1752"/>
        <item x="1077"/>
        <item x="5038"/>
        <item x="2892"/>
        <item x="1442"/>
        <item x="3867"/>
        <item x="4005"/>
        <item x="395"/>
        <item x="4414"/>
        <item x="4413"/>
        <item x="3622"/>
        <item x="4410"/>
        <item x="4451"/>
        <item x="1288"/>
        <item x="2221"/>
        <item x="3373"/>
        <item x="201"/>
        <item x="1478"/>
        <item x="222"/>
        <item x="4149"/>
        <item x="4415"/>
        <item x="4396"/>
        <item x="3548"/>
        <item x="1331"/>
        <item x="2316"/>
        <item x="1822"/>
        <item x="3319"/>
        <item x="1213"/>
        <item x="3485"/>
        <item x="4444"/>
        <item x="846"/>
        <item x="806"/>
        <item x="4397"/>
        <item x="731"/>
        <item x="706"/>
        <item x="3868"/>
        <item x="4560"/>
        <item x="1628"/>
        <item x="1950"/>
        <item x="1054"/>
        <item x="405"/>
        <item x="4346"/>
        <item x="4725"/>
        <item x="1698"/>
        <item x="1988"/>
        <item x="621"/>
        <item x="4745"/>
        <item x="1427"/>
        <item x="223"/>
        <item x="1122"/>
        <item x="202"/>
        <item x="2154"/>
        <item x="289"/>
        <item x="2556"/>
        <item x="260"/>
        <item x="2380"/>
        <item x="1716"/>
        <item x="4416"/>
        <item x="855"/>
        <item x="2041"/>
        <item x="2222"/>
        <item x="622"/>
        <item x="101"/>
        <item x="2356"/>
        <item x="587"/>
        <item x="3934"/>
        <item x="3093"/>
        <item x="4255"/>
        <item x="1197"/>
        <item x="1107"/>
        <item x="3527"/>
        <item x="2272"/>
        <item x="203"/>
        <item x="1108"/>
        <item x="3728"/>
        <item x="2011"/>
        <item x="2622"/>
        <item x="3127"/>
        <item x="70"/>
        <item x="2804"/>
        <item x="1448"/>
        <item x="2791"/>
        <item x="4417"/>
        <item x="2329"/>
        <item x="4690"/>
        <item x="486"/>
        <item x="4726"/>
        <item x="1027"/>
        <item x="1877"/>
        <item x="2808"/>
        <item x="2012"/>
        <item x="832"/>
        <item x="1951"/>
        <item x="760"/>
        <item x="2265"/>
        <item x="1786"/>
        <item x="617"/>
        <item x="1155"/>
        <item x="1109"/>
        <item x="198"/>
        <item x="4436"/>
        <item x="4737"/>
        <item x="4668"/>
        <item x="3682"/>
        <item x="3848"/>
        <item x="224"/>
        <item x="1057"/>
        <item x="777"/>
        <item x="4158"/>
        <item x="145"/>
        <item x="3184"/>
        <item x="3713"/>
        <item x="349"/>
        <item x="3188"/>
        <item x="3683"/>
        <item x="4516"/>
        <item x="4504"/>
        <item x="236"/>
        <item x="3211"/>
        <item x="3185"/>
        <item x="4537"/>
        <item x="3207"/>
        <item x="1433"/>
        <item x="172"/>
        <item x="290"/>
        <item x="4888"/>
        <item x="2841"/>
        <item x="1332"/>
        <item x="1692"/>
        <item x="2028"/>
        <item x="339"/>
        <item x="1970"/>
        <item x="2852"/>
        <item x="4608"/>
        <item x="3841"/>
        <item x="3486"/>
        <item x="3518"/>
        <item x="2449"/>
        <item x="2423"/>
        <item x="4249"/>
        <item x="1905"/>
        <item x="4758"/>
        <item x="2344"/>
        <item x="1533"/>
        <item x="350"/>
        <item x="458"/>
        <item x="1610"/>
        <item x="1682"/>
        <item x="807"/>
        <item x="5029"/>
        <item x="3519"/>
        <item x="2739"/>
        <item x="819"/>
        <item x="4480"/>
        <item x="3407"/>
        <item x="1561"/>
        <item x="2442"/>
        <item x="4108"/>
        <item x="1736"/>
        <item x="761"/>
        <item x="623"/>
        <item x="3084"/>
        <item x="31"/>
        <item x="4819"/>
        <item x="1892"/>
        <item x="307"/>
        <item x="1823"/>
        <item x="1474"/>
        <item x="2025"/>
        <item x="3150"/>
        <item x="1302"/>
        <item x="3103"/>
        <item x="1810"/>
        <item x="4256"/>
        <item x="2297"/>
        <item x="2309"/>
        <item x="1479"/>
        <item x="2042"/>
        <item x="2357"/>
        <item x="1699"/>
        <item x="4759"/>
        <item x="3000"/>
        <item x="1991"/>
        <item x="3118"/>
        <item x="2151"/>
        <item x="4006"/>
        <item x="4421"/>
        <item x="1971"/>
        <item x="4398"/>
        <item x="1459"/>
        <item x="2111"/>
        <item x="3037"/>
        <item x="3719"/>
        <item x="3278"/>
        <item x="1926"/>
        <item x="4727"/>
        <item x="4907"/>
        <item x="3289"/>
        <item x="2551"/>
        <item x="3705"/>
        <item x="2792"/>
        <item x="795"/>
        <item x="4505"/>
        <item x="1085"/>
        <item x="2464"/>
        <item x="3813"/>
        <item x="2935"/>
        <item x="1811"/>
        <item x="1577"/>
        <item x="3338"/>
        <item x="3534"/>
        <item x="1367"/>
        <item x="2646"/>
        <item x="3303"/>
        <item x="707"/>
        <item x="4007"/>
        <item x="207"/>
        <item x="1058"/>
        <item x="2793"/>
        <item x="1683"/>
        <item x="1312"/>
        <item x="3511"/>
        <item x="4315"/>
        <item x="3001"/>
        <item x="3498"/>
        <item x="2075"/>
        <item x="4178"/>
        <item x="4392"/>
        <item x="3225"/>
        <item x="2118"/>
        <item x="3383"/>
        <item x="2762"/>
        <item x="1465"/>
        <item x="4401"/>
        <item x="1709"/>
        <item x="442"/>
        <item x="1867"/>
        <item x="4411"/>
        <item x="257"/>
        <item x="1110"/>
        <item x="951"/>
        <item x="2452"/>
        <item x="3972"/>
        <item x="2552"/>
        <item x="3290"/>
        <item x="1500"/>
        <item x="3549"/>
        <item x="1779"/>
        <item x="3258"/>
        <item x="2801"/>
        <item x="3520"/>
        <item x="1156"/>
        <item x="4452"/>
        <item x="3085"/>
        <item x="3128"/>
        <item x="16"/>
        <item x="4646"/>
        <item x="3454"/>
        <item x="4781"/>
        <item x="2205"/>
        <item x="4889"/>
        <item x="3409"/>
        <item x="1055"/>
        <item x="3587"/>
        <item x="1337"/>
        <item x="237"/>
        <item x="1827"/>
        <item x="3930"/>
        <item x="71"/>
        <item x="1906"/>
        <item x="1146"/>
        <item x="396"/>
        <item x="4760"/>
        <item x="1406"/>
        <item x="4150"/>
        <item x="1562"/>
        <item x="206"/>
        <item x="3109"/>
        <item x="4321"/>
        <item x="2206"/>
        <item x="3560"/>
        <item x="471"/>
        <item x="4166"/>
        <item x="2155"/>
        <item x="1028"/>
        <item x="2190"/>
        <item x="2337"/>
        <item x="4058"/>
        <item x="3849"/>
        <item x="1062"/>
        <item x="483"/>
        <item x="1357"/>
        <item x="4706"/>
        <item x="2230"/>
        <item x="4529"/>
        <item x="238"/>
        <item x="2317"/>
        <item x="2922"/>
        <item x="1761"/>
        <item x="1167"/>
        <item x="1111"/>
        <item x="4721"/>
        <item x="318"/>
        <item x="124"/>
        <item x="2330"/>
        <item x="87"/>
        <item x="588"/>
        <item x="3741"/>
        <item x="4825"/>
        <item x="1921"/>
        <item x="4487"/>
        <item x="1389"/>
        <item x="369"/>
        <item x="3684"/>
        <item x="4367"/>
        <item x="1999"/>
        <item x="3304"/>
        <item x="4046"/>
        <item x="144"/>
        <item x="3455"/>
        <item x="228"/>
        <item x="2703"/>
        <item x="146"/>
        <item x="104"/>
        <item x="3189"/>
        <item x="204"/>
        <item x="3295"/>
        <item x="1753"/>
        <item x="4358"/>
        <item x="4588"/>
        <item x="502"/>
        <item x="4633"/>
        <item x="2889"/>
        <item x="2794"/>
        <item x="528"/>
        <item x="4642"/>
        <item x="3717"/>
        <item x="2119"/>
        <item x="4368"/>
        <item x="3374"/>
        <item x="4488"/>
        <item x="1700"/>
        <item x="4728"/>
        <item x="752"/>
        <item x="2795"/>
        <item x="1618"/>
        <item x="2740"/>
        <item x="3613"/>
        <item x="1112"/>
        <item x="5046"/>
        <item x="992"/>
        <item x="2203"/>
        <item x="4179"/>
        <item x="3890"/>
        <item x="1611"/>
        <item x="3456"/>
        <item x="2076"/>
        <item x="3291"/>
        <item x="3086"/>
        <item x="4293"/>
        <item x="2741"/>
        <item x="3499"/>
        <item x="1082"/>
        <item x="3110"/>
        <item x="2226"/>
        <item x="982"/>
        <item x="4500"/>
        <item x="4437"/>
        <item x="4509"/>
        <item x="4347"/>
        <item x="4127"/>
        <item x="2676"/>
        <item x="3545"/>
        <item x="1428"/>
        <item x="229"/>
        <item x="2632"/>
        <item x="3408"/>
        <item x="3241"/>
        <item x="2124"/>
        <item x="173"/>
        <item x="4908"/>
        <item x="2494"/>
        <item x="2186"/>
        <item x="291"/>
        <item x="2883"/>
        <item x="2522"/>
        <item x="3989"/>
        <item x="4359"/>
        <item x="1365"/>
        <item x="3464"/>
        <item x="765"/>
        <item x="2406"/>
        <item x="3500"/>
        <item x="4787"/>
        <item x="2358"/>
        <item x="2038"/>
        <item x="3465"/>
        <item x="3677"/>
        <item x="624"/>
        <item x="4180"/>
        <item x="2345"/>
        <item x="4638"/>
        <item x="1952"/>
        <item x="2534"/>
        <item x="1113"/>
        <item x="208"/>
        <item x="103"/>
        <item x="2704"/>
        <item x="3732"/>
        <item x="778"/>
        <item x="2873"/>
        <item x="2763"/>
        <item x="2926"/>
        <item x="282"/>
        <item x="4963"/>
        <item x="4393"/>
        <item x="4738"/>
        <item x="1114"/>
        <item x="174"/>
        <item x="4394"/>
        <item x="3087"/>
        <item x="2802"/>
        <item x="2029"/>
        <item x="32"/>
        <item x="4167"/>
        <item x="3193"/>
        <item x="271"/>
        <item x="1737"/>
        <item x="1847"/>
        <item x="2700"/>
        <item x="1059"/>
        <item x="188"/>
        <item x="4761"/>
        <item x="2000"/>
        <item x="3521"/>
        <item x="571"/>
        <item x="462"/>
        <item x="3689"/>
        <item x="4753"/>
        <item x="2743"/>
        <item x="209"/>
        <item x="1203"/>
        <item x="463"/>
        <item x="125"/>
        <item x="5057"/>
        <item x="76"/>
        <item x="3088"/>
        <item x="4981"/>
        <item x="2047"/>
        <item x="1224"/>
        <item x="2013"/>
        <item x="1645"/>
        <item x="4953"/>
        <item x="1893"/>
        <item x="2495"/>
        <item x="1992"/>
        <item x="2884"/>
        <item x="3531"/>
        <item x="3410"/>
        <item x="3104"/>
        <item x="1060"/>
        <item x="308"/>
        <item x="1953"/>
        <item x="1968"/>
        <item x="3057"/>
        <item x="4729"/>
        <item x="3574"/>
        <item x="210"/>
        <item x="1245"/>
        <item x="4086"/>
        <item x="2077"/>
        <item x="1348"/>
        <item x="2381"/>
        <item x="4699"/>
        <item x="1754"/>
        <item x="4964"/>
        <item x="2778"/>
        <item x="1061"/>
        <item x="4589"/>
        <item x="3111"/>
        <item x="3049"/>
        <item x="406"/>
        <item x="1449"/>
        <item x="1008"/>
        <item x="2577"/>
        <item x="3790"/>
        <item x="379"/>
        <item x="1635"/>
        <item x="4101"/>
        <item x="1327"/>
        <item x="4402"/>
        <item x="2039"/>
        <item x="2940"/>
        <item x="1460"/>
        <item x="4418"/>
        <item x="3050"/>
        <item x="3550"/>
        <item x="211"/>
        <item x="1969"/>
        <item x="4369"/>
        <item x="3094"/>
        <item x="4224"/>
        <item x="3326"/>
        <item x="1534"/>
        <item x="1598"/>
        <item x="3428"/>
        <item x="2723"/>
        <item x="3561"/>
        <item x="3833"/>
        <item x="3312"/>
        <item x="90"/>
        <item x="4533"/>
        <item x="3954"/>
        <item x="3095"/>
        <item x="205"/>
        <item x="4189"/>
        <item x="2561"/>
        <item x="309"/>
        <item x="1954"/>
        <item x="4066"/>
        <item x="1168"/>
        <item x="3575"/>
        <item x="230"/>
        <item x="983"/>
        <item x="3435"/>
        <item x="3112"/>
        <item x="607"/>
        <item x="4639"/>
        <item x="2318"/>
        <item x="1762"/>
        <item x="4858"/>
        <item x="2067"/>
        <item x="3429"/>
        <item x="382"/>
        <item x="2266"/>
        <item x="2106"/>
        <item x="3129"/>
        <item x="4325"/>
        <item x="3834"/>
        <item x="4762"/>
        <item x="1976"/>
        <item x="4286"/>
        <item x="4634"/>
        <item x="2772"/>
        <item x="4370"/>
        <item x="3364"/>
        <item x="4877"/>
        <item x="708"/>
        <item x="3567"/>
        <item x="4322"/>
        <item x="292"/>
        <item x="1338"/>
        <item x="1174"/>
        <item x="3113"/>
        <item x="867"/>
        <item x="3720"/>
        <item x="1738"/>
        <item x="33"/>
        <item x="4128"/>
        <item x="1480"/>
        <item x="1654"/>
        <item x="1134"/>
        <item x="3457"/>
        <item x="2487"/>
        <item x="2523"/>
        <item x="293"/>
        <item x="1985"/>
        <item x="1083"/>
        <item x="900"/>
        <item x="2722"/>
        <item x="4561"/>
        <item x="4965"/>
        <item x="3039"/>
        <item x="2868"/>
        <item x="3721"/>
        <item x="2961"/>
        <item x="672"/>
        <item x="1972"/>
        <item x="2043"/>
        <item x="1160"/>
        <item x="4538"/>
        <item x="1501"/>
        <item x="1957"/>
        <item x="4473"/>
        <item x="225"/>
        <item x="4635"/>
        <item x="4425"/>
        <item x="779"/>
        <item x="2516"/>
        <item x="4371"/>
        <item x="848"/>
        <item x="4517"/>
        <item x="3619"/>
        <item x="373"/>
        <item x="4372"/>
        <item x="1673"/>
        <item x="2627"/>
        <item x="3537"/>
        <item x="1032"/>
        <item x="3869"/>
        <item x="2259"/>
        <item x="2819"/>
        <item x="1317"/>
        <item x="1803"/>
        <item x="572"/>
        <item x="2428"/>
        <item x="2764"/>
        <item x="3375"/>
        <item x="3119"/>
        <item x="1376"/>
        <item x="2744"/>
        <item x="2796"/>
        <item x="4326"/>
        <item x="4730"/>
        <item x="1033"/>
        <item x="2310"/>
        <item x="3458"/>
        <item x="1148"/>
        <item x="1115"/>
        <item x="3218"/>
        <item x="1755"/>
        <item x="3791"/>
        <item x="1664"/>
        <item x="4540"/>
        <item x="4229"/>
        <item x="3120"/>
        <item x="2881"/>
        <item x="2805"/>
        <item x="4272"/>
        <item x="4181"/>
        <item x="3459"/>
        <item x="4982"/>
        <item x="4008"/>
        <item x="3981"/>
        <item x="3714"/>
        <item x="1717"/>
        <item x="1955"/>
        <item x="4067"/>
        <item x="2920"/>
        <item x="175"/>
        <item x="3870"/>
        <item x="1787"/>
        <item x="856"/>
        <item x="3411"/>
        <item x="3824"/>
        <item x="119"/>
        <item x="1277"/>
        <item x="4327"/>
        <item x="2346"/>
        <item x="2724"/>
        <item x="1339"/>
        <item x="4422"/>
        <item x="2773"/>
        <item x="952"/>
        <item x="984"/>
        <item x="4511"/>
        <item x="2710"/>
        <item x="2086"/>
        <item x="3576"/>
        <item x="638"/>
        <item x="4026"/>
        <item x="780"/>
        <item x="959"/>
        <item x="4027"/>
        <item x="4353"/>
        <item x="2984"/>
        <item x="2578"/>
        <item x="2705"/>
        <item x="351"/>
        <item x="2040"/>
        <item x="2604"/>
        <item x="503"/>
        <item x="3466"/>
        <item x="2745"/>
        <item x="901"/>
        <item x="4348"/>
        <item x="4385"/>
        <item x="2725"/>
        <item x="4287"/>
        <item x="1899"/>
        <item x="472"/>
        <item x="2465"/>
        <item x="3008"/>
        <item x="2524"/>
        <item x="893"/>
        <item x="5047"/>
        <item x="102"/>
        <item x="2797"/>
        <item x="1701"/>
        <item x="3009"/>
        <item x="1262"/>
        <item x="1922"/>
        <item x="1986"/>
        <item x="4763"/>
        <item x="4623"/>
        <item x="3695"/>
        <item x="1175"/>
        <item x="3935"/>
        <item x="4836"/>
        <item x="883"/>
        <item x="608"/>
        <item x="1770"/>
        <item x="3722"/>
        <item x="340"/>
        <item x="1358"/>
        <item x="3384"/>
        <item x="2506"/>
        <item x="3467"/>
        <item x="3501"/>
        <item x="4168"/>
        <item x="2424"/>
        <item x="3994"/>
        <item x="121"/>
        <item x="407"/>
        <item x="2048"/>
        <item x="4182"/>
        <item x="3825"/>
        <item x="2629"/>
        <item x="1068"/>
        <item x="1878"/>
        <item x="2338"/>
        <item x="1450"/>
        <item x="808"/>
        <item x="4297"/>
        <item x="2112"/>
        <item x="2946"/>
        <item x="1718"/>
        <item x="155"/>
        <item x="1563"/>
        <item x="2443"/>
        <item x="4059"/>
        <item x="3388"/>
        <item x="1310"/>
        <item x="2602"/>
        <item x="4296"/>
        <item x="2731"/>
        <item x="1219"/>
        <item x="1090"/>
        <item x="3806"/>
        <item x="3404"/>
        <item x="2527"/>
        <item x="2240"/>
        <item x="3551"/>
        <item x="2746"/>
        <item x="4495"/>
        <item x="1907"/>
        <item x="1923"/>
        <item x="3860"/>
        <item x="857"/>
        <item x="3898"/>
        <item x="88"/>
        <item x="4117"/>
        <item x="156"/>
        <item x="4799"/>
        <item x="4496"/>
        <item x="3040"/>
        <item x="2324"/>
        <item x="2765"/>
        <item x="4970"/>
        <item x="1848"/>
        <item x="232"/>
        <item x="2528"/>
        <item x="5074"/>
        <item x="4403"/>
        <item x="189"/>
        <item x="3626"/>
        <item x="3488"/>
        <item x="2187"/>
        <item x="1190"/>
        <item x="147"/>
        <item x="2630"/>
        <item x="1874"/>
        <item x="924"/>
        <item x="980"/>
        <item x="3296"/>
        <item x="3554"/>
        <item x="3105"/>
        <item x="3489"/>
        <item x="2677"/>
        <item x="34"/>
        <item x="894"/>
        <item x="397"/>
        <item x="2774"/>
        <item x="3320"/>
        <item x="3399"/>
        <item x="1924"/>
        <item x="1684"/>
        <item x="1176"/>
        <item x="1481"/>
        <item x="3982"/>
        <item x="4983"/>
        <item x="529"/>
        <item x="1278"/>
        <item x="858"/>
        <item x="3588"/>
        <item x="2711"/>
        <item x="3620"/>
        <item x="3010"/>
        <item x="252"/>
        <item x="93"/>
        <item x="3936"/>
        <item x="2092"/>
        <item x="935"/>
        <item x="3305"/>
        <item x="1569"/>
        <item x="2732"/>
        <item x="5011"/>
        <item x="1078"/>
        <item x="1928"/>
        <item x="1137"/>
        <item x="443"/>
        <item x="319"/>
        <item x="3475"/>
        <item x="3621"/>
        <item x="5022"/>
        <item x="2284"/>
        <item x="2571"/>
        <item x="2747"/>
        <item x="5039"/>
        <item x="3861"/>
        <item x="2223"/>
        <item x="2001"/>
        <item x="1015"/>
        <item x="4151"/>
        <item x="4490"/>
        <item x="4129"/>
        <item x="3842"/>
        <item x="1238"/>
        <item x="2853"/>
        <item x="2678"/>
        <item x="464"/>
        <item x="3998"/>
        <item x="3973"/>
        <item x="3100"/>
        <item x="4028"/>
        <item x="2171"/>
        <item x="4257"/>
        <item x="320"/>
        <item x="131"/>
        <item x="3899"/>
        <item x="1685"/>
        <item x="1965"/>
        <item x="563"/>
        <item x="1298"/>
        <item x="4109"/>
        <item x="1151"/>
        <item x="3130"/>
        <item x="321"/>
        <item x="2352"/>
        <item x="3343"/>
        <item x="2101"/>
        <item x="190"/>
        <item x="4386"/>
        <item x="303"/>
        <item x="3313"/>
        <item x="1771"/>
        <item x="849"/>
        <item x="2488"/>
        <item x="4206"/>
        <item x="2809"/>
        <item x="2015"/>
        <item x="3219"/>
        <item x="1948"/>
        <item x="2692"/>
        <item x="3430"/>
        <item x="4419"/>
        <item x="4340"/>
        <item x="1929"/>
        <item x="976"/>
        <item x="2605"/>
        <item x="2662"/>
        <item x="3764"/>
        <item x="5058"/>
        <item x="168"/>
        <item x="3186"/>
        <item x="3200"/>
        <item x="3631"/>
        <item x="176"/>
        <item x="4530"/>
        <item x="2016"/>
        <item x="374"/>
        <item x="1943"/>
        <item x="352"/>
        <item x="2906"/>
        <item x="4423"/>
        <item x="3447"/>
        <item x="2319"/>
        <item x="4984"/>
        <item x="4328"/>
        <item x="3632"/>
        <item x="3426"/>
        <item x="177"/>
        <item x="4404"/>
        <item x="1584"/>
        <item x="2472"/>
        <item x="3974"/>
        <item x="902"/>
        <item x="3297"/>
        <item x="1289"/>
        <item x="1359"/>
        <item x="977"/>
        <item x="4626"/>
        <item x="599"/>
        <item x="3125"/>
        <item x="2535"/>
        <item x="1756"/>
        <item x="304"/>
        <item x="310"/>
        <item x="3468"/>
        <item x="2425"/>
        <item x="4878"/>
        <item x="1841"/>
        <item x="330"/>
        <item x="573"/>
        <item x="985"/>
        <item x="1123"/>
        <item x="3041"/>
        <item x="3546"/>
        <item x="5040"/>
        <item x="947"/>
        <item x="239"/>
        <item x="2726"/>
        <item x="787"/>
        <item x="23"/>
        <item x="1956"/>
        <item x="4323"/>
        <item x="430"/>
        <item x="2775"/>
        <item x="4373"/>
        <item x="709"/>
        <item x="3807"/>
        <item x="2733"/>
        <item x="1269"/>
        <item x="4142"/>
        <item x="1252"/>
        <item x="673"/>
        <item x="2816"/>
        <item x="1744"/>
        <item x="3417"/>
        <item x="699"/>
        <item x="3835"/>
        <item x="4474"/>
        <item x="3359"/>
        <item x="4453"/>
        <item x="3476"/>
        <item x="5012"/>
        <item x="1739"/>
        <item x="930"/>
        <item x="2061"/>
        <item x="1152"/>
        <item x="2398"/>
        <item x="4152"/>
        <item x="1366"/>
        <item x="258"/>
        <item x="2435"/>
        <item x="2347"/>
        <item x="4324"/>
        <item x="132"/>
        <item x="4506"/>
        <item x="2734"/>
        <item x="3179"/>
        <item x="2120"/>
        <item x="4596"/>
        <item x="3792"/>
        <item x="94"/>
        <item x="639"/>
        <item x="4153"/>
        <item x="4428"/>
        <item x="1419"/>
        <item x="4954"/>
        <item x="993"/>
        <item x="2129"/>
        <item x="2562"/>
        <item x="4510"/>
        <item x="4294"/>
        <item x="4531"/>
        <item x="1612"/>
        <item x="1420"/>
        <item x="2368"/>
        <item x="850"/>
        <item x="4068"/>
        <item x="1034"/>
        <item x="4567"/>
        <item x="2647"/>
        <item x="964"/>
        <item x="3659"/>
        <item x="2143"/>
        <item x="4971"/>
        <item x="1629"/>
        <item x="4722"/>
        <item x="2507"/>
        <item x="3690"/>
        <item x="609"/>
        <item x="4110"/>
        <item x="2893"/>
        <item x="1900"/>
        <item x="133"/>
        <item x="1788"/>
        <item x="231"/>
        <item x="3360"/>
        <item x="2253"/>
        <item x="5075"/>
        <item x="1894"/>
        <item x="3871"/>
        <item x="2858"/>
        <item x="3431"/>
        <item x="95"/>
        <item x="4497"/>
        <item x="4842"/>
        <item x="2633"/>
        <item x="4190"/>
        <item x="3843"/>
        <item x="4047"/>
        <item x="4374"/>
        <item x="2496"/>
        <item x="3042"/>
        <item x="2477"/>
        <item x="2426"/>
        <item x="4991"/>
        <item x="873"/>
        <item x="353"/>
        <item x="3187"/>
        <item x="4597"/>
        <item x="2913"/>
        <item x="4647"/>
        <item x="3327"/>
        <item x="1636"/>
        <item x="2544"/>
        <item x="3263"/>
        <item x="2847"/>
        <item x="341"/>
        <item x="157"/>
        <item x="1045"/>
        <item x="2584"/>
        <item x="2536"/>
        <item x="4966"/>
        <item x="1901"/>
        <item x="3983"/>
        <item x="1839"/>
        <item x="986"/>
        <item x="710"/>
        <item x="1340"/>
        <item x="5003"/>
        <item x="2466"/>
        <item x="134"/>
        <item x="4329"/>
        <item x="2087"/>
        <item x="1046"/>
        <item x="732"/>
        <item x="2325"/>
        <item x="4316"/>
        <item x="3512"/>
        <item x="3522"/>
        <item x="809"/>
        <item x="1195"/>
        <item x="1727"/>
        <item x="4714"/>
        <item x="859"/>
        <item x="4609"/>
        <item x="3239"/>
        <item x="2927"/>
        <item x="1009"/>
        <item x="2537"/>
        <item x="4341"/>
        <item x="551"/>
        <item x="3723"/>
        <item x="3715"/>
        <item x="1728"/>
        <item x="3955"/>
        <item x="552"/>
        <item x="283"/>
        <item x="4199"/>
        <item x="4754"/>
        <item x="4216"/>
        <item x="2640"/>
        <item x="3244"/>
        <item x="1270"/>
        <item x="2634"/>
        <item x="2093"/>
        <item x="792"/>
        <item x="2706"/>
        <item x="3365"/>
        <item x="2693"/>
        <item x="1912"/>
        <item x="3672"/>
        <item x="1138"/>
        <item x="331"/>
        <item x="2658"/>
        <item x="1120"/>
        <item x="2712"/>
        <item x="3415"/>
        <item x="4029"/>
        <item x="2656"/>
        <item x="1719"/>
        <item x="431"/>
        <item x="3201"/>
        <item x="4972"/>
        <item x="4263"/>
        <item x="4466"/>
        <item x="3836"/>
        <item x="3956"/>
        <item x="3990"/>
        <item x="4020"/>
        <item x="3937"/>
        <item x="96"/>
        <item x="5066"/>
        <item x="4169"/>
        <item x="1772"/>
        <item x="4627"/>
        <item x="2311"/>
        <item x="4354"/>
        <item x="3758"/>
        <item x="3477"/>
        <item x="1010"/>
        <item x="3799"/>
        <item x="3900"/>
        <item x="4264"/>
        <item x="4916"/>
        <item x="54"/>
        <item x="4746"/>
        <item x="4375"/>
        <item x="2663"/>
        <item x="2353"/>
        <item x="4700"/>
        <item x="1220"/>
        <item x="2478"/>
        <item x="742"/>
        <item x="3298"/>
        <item x="1646"/>
        <item x="2579"/>
        <item x="3646"/>
        <item x="2172"/>
        <item x="2642"/>
        <item x="3814"/>
        <item x="767"/>
        <item x="105"/>
        <item x="4319"/>
        <item x="2720"/>
        <item x="2467"/>
        <item x="3872"/>
        <item x="148"/>
        <item x="4655"/>
        <item x="332"/>
        <item x="3021"/>
        <item x="936"/>
        <item x="2811"/>
        <item x="4087"/>
        <item x="1930"/>
        <item x="3975"/>
        <item x="2713"/>
        <item x="2641"/>
        <item x="4879"/>
        <item x="3963"/>
        <item x="4610"/>
        <item x="3328"/>
        <item x="1024"/>
        <item x="2580"/>
        <item x="2303"/>
        <item x="2339"/>
        <item x="2826"/>
        <item x="365"/>
        <item x="1035"/>
        <item x="971"/>
        <item x="1840"/>
        <item x="4850"/>
        <item x="3202"/>
        <item x="1271"/>
        <item x="4111"/>
        <item x="150"/>
        <item x="1665"/>
        <item x="1851"/>
        <item x="1029"/>
        <item x="4130"/>
        <item x="366"/>
        <item x="4330"/>
        <item x="1908"/>
        <item x="4191"/>
        <item x="2907"/>
        <item x="2681"/>
        <item x="955"/>
        <item x="4030"/>
        <item x="4628"/>
        <item x="1016"/>
        <item x="1047"/>
        <item x="3850"/>
        <item x="2985"/>
        <item x="3696"/>
        <item x="781"/>
        <item x="3436"/>
        <item x="4207"/>
        <item x="126"/>
        <item x="3765"/>
        <item x="4890"/>
        <item x="1585"/>
        <item x="1902"/>
        <item x="3226"/>
        <item x="2694"/>
        <item x="3437"/>
        <item x="4973"/>
        <item x="2986"/>
        <item x="4331"/>
        <item x="1451"/>
        <item x="574"/>
        <item x="3405"/>
        <item x="1842"/>
        <item x="3412"/>
        <item x="1017"/>
        <item x="2267"/>
        <item x="987"/>
        <item x="1161"/>
        <item x="4387"/>
        <item x="2068"/>
        <item x="1613"/>
        <item x="1341"/>
        <item x="1229"/>
        <item x="1789"/>
        <item x="3826"/>
        <item x="2479"/>
        <item x="342"/>
        <item x="700"/>
        <item x="727"/>
        <item x="3027"/>
        <item x="2766"/>
        <item x="4577"/>
        <item x="2473"/>
        <item x="4424"/>
        <item x="24"/>
        <item x="1018"/>
        <item x="2962"/>
        <item x="1599"/>
        <item x="1586"/>
        <item x="2748"/>
        <item x="2682"/>
        <item x="333"/>
        <item x="4498"/>
        <item x="1482"/>
        <item x="2643"/>
        <item x="1630"/>
        <item x="1290"/>
        <item x="2683"/>
        <item x="149"/>
        <item x="3815"/>
        <item x="4320"/>
        <item x="610"/>
        <item x="2331"/>
        <item x="135"/>
        <item x="2538"/>
        <item x="1204"/>
        <item x="833"/>
        <item x="919"/>
        <item x="127"/>
        <item x="136"/>
        <item x="3036"/>
        <item x="1570"/>
        <item x="4837"/>
        <item x="2388"/>
        <item x="354"/>
        <item x="553"/>
        <item x="2936"/>
        <item x="2320"/>
        <item x="2976"/>
        <item x="4992"/>
        <item x="3438"/>
        <item x="2606"/>
        <item x="1318"/>
        <item x="423"/>
        <item x="911"/>
        <item x="972"/>
        <item x="3543"/>
        <item x="2563"/>
        <item x="3418"/>
        <item x="988"/>
        <item x="3081"/>
        <item x="2480"/>
        <item x="3837"/>
        <item x="3862"/>
        <item x="1396"/>
        <item x="106"/>
        <item x="3633"/>
        <item x="1011"/>
        <item x="1666"/>
        <item x="4208"/>
        <item x="4060"/>
        <item x="912"/>
        <item x="1773"/>
        <item x="4342"/>
        <item x="504"/>
        <item x="4843"/>
        <item x="1745"/>
        <item x="2260"/>
        <item x="3827"/>
        <item x="4131"/>
        <item x="3378"/>
        <item x="2684"/>
        <item x="2359"/>
        <item x="25"/>
        <item x="564"/>
        <item x="3478"/>
        <item x="3851"/>
        <item x="1913"/>
        <item x="1291"/>
        <item x="2735"/>
        <item x="753"/>
        <item x="841"/>
        <item x="2348"/>
        <item x="3957"/>
        <item x="2209"/>
        <item x="3469"/>
        <item x="3264"/>
        <item x="3089"/>
        <item x="1790"/>
        <item x="73"/>
        <item x="3964"/>
        <item x="3873"/>
        <item x="2508"/>
        <item x="1914"/>
        <item x="956"/>
        <item x="1253"/>
        <item x="1667"/>
        <item x="815"/>
        <item x="4731"/>
        <item x="3432"/>
        <item x="1554"/>
        <item x="1858"/>
        <item x="1196"/>
        <item x="3433"/>
        <item x="3816"/>
        <item x="3724"/>
        <item x="3096"/>
        <item x="3863"/>
        <item x="1619"/>
        <item x="4898"/>
        <item x="600"/>
        <item x="3072"/>
        <item x="107"/>
        <item x="820"/>
        <item x="2928"/>
        <item x="2589"/>
        <item x="4669"/>
        <item x="3265"/>
        <item x="1720"/>
        <item x="2173"/>
        <item x="97"/>
        <item x="4234"/>
        <item x="4707"/>
        <item x="2321"/>
        <item x="3157"/>
        <item x="2899"/>
        <item x="1397"/>
        <item x="3800"/>
        <item x="575"/>
        <item x="3114"/>
        <item x="3948"/>
        <item x="4764"/>
        <item x="4112"/>
        <item x="3612"/>
        <item x="50"/>
        <item x="1620"/>
        <item x="1721"/>
        <item x="3279"/>
        <item x="4069"/>
        <item x="2638"/>
        <item x="834"/>
        <item x="2553"/>
        <item x="4974"/>
        <item x="1421"/>
        <item x="1944"/>
        <item x="1849"/>
        <item x="1774"/>
        <item x="3852"/>
        <item x="4070"/>
        <item x="3121"/>
        <item x="1303"/>
        <item x="3783"/>
        <item x="1069"/>
        <item x="3419"/>
        <item x="398"/>
        <item x="1631"/>
        <item x="1966"/>
        <item x="505"/>
        <item x="2618"/>
        <item x="334"/>
        <item x="884"/>
        <item x="2885"/>
        <item x="875"/>
        <item x="768"/>
        <item x="4936"/>
        <item x="1702"/>
        <item x="2349"/>
        <item x="4640"/>
        <item x="128"/>
        <item x="3801"/>
        <item x="4739"/>
        <item x="530"/>
        <item x="692"/>
        <item x="611"/>
        <item x="3984"/>
        <item x="693"/>
        <item x="3097"/>
        <item x="981"/>
        <item x="3106"/>
        <item x="268"/>
        <item x="2987"/>
        <item x="1710"/>
        <item x="3808"/>
        <item x="1791"/>
        <item x="4360"/>
        <item x="3701"/>
        <item x="4349"/>
        <item x="782"/>
        <item x="1342"/>
        <item x="554"/>
        <item x="3448"/>
        <item x="4303"/>
        <item x="1757"/>
        <item x="4475"/>
        <item x="796"/>
        <item x="3490"/>
        <item x="1492"/>
        <item x="129"/>
        <item x="3073"/>
        <item x="3022"/>
        <item x="1740"/>
        <item x="1234"/>
        <item x="3809"/>
        <item x="994"/>
        <item x="3716"/>
        <item x="3389"/>
        <item x="2685"/>
        <item x="444"/>
        <item x="555"/>
        <item x="674"/>
        <item x="3131"/>
        <item x="2304"/>
        <item x="3122"/>
        <item x="98"/>
        <item x="5030"/>
        <item x="49"/>
        <item x="3479"/>
        <item x="3891"/>
        <item x="456"/>
        <item x="3733"/>
        <item x="3259"/>
        <item x="1169"/>
        <item x="4071"/>
        <item x="1587"/>
        <item x="3949"/>
        <item x="3844"/>
        <item x="3329"/>
        <item x="1025"/>
        <item x="3480"/>
        <item x="1191"/>
        <item x="3985"/>
        <item x="903"/>
        <item x="5004"/>
        <item x="3460"/>
        <item x="1246"/>
        <item x="2468"/>
        <item x="4438"/>
        <item x="989"/>
        <item x="3221"/>
        <item x="1019"/>
        <item x="1535"/>
        <item x="931"/>
        <item x="3082"/>
        <item x="1925"/>
        <item x="4304"/>
        <item x="2497"/>
        <item x="4113"/>
        <item x="4715"/>
        <item x="821"/>
        <item x="240"/>
        <item x="925"/>
        <item x="4209"/>
        <item x="1637"/>
        <item x="3406"/>
        <item x="3845"/>
        <item x="1958"/>
        <item x="311"/>
        <item x="4088"/>
        <item x="2268"/>
        <item x="11"/>
        <item x="4683"/>
        <item x="1048"/>
        <item x="3742"/>
        <item x="4523"/>
        <item x="4281"/>
        <item x="3098"/>
        <item x="1177"/>
        <item x="2977"/>
        <item x="589"/>
        <item x="3413"/>
        <item x="1931"/>
        <item x="711"/>
        <item x="367"/>
        <item x="3461"/>
        <item x="4332"/>
        <item x="2164"/>
        <item x="360"/>
        <item x="4684"/>
        <item x="4747"/>
        <item x="2686"/>
        <item x="1898"/>
        <item x="3544"/>
        <item x="4305"/>
        <item x="3828"/>
        <item x="1452"/>
        <item x="64"/>
        <item x="3449"/>
        <item x="625"/>
        <item x="312"/>
        <item x="130"/>
        <item x="247"/>
        <item x="3123"/>
        <item x="137"/>
        <item x="540"/>
        <item x="399"/>
        <item x="2019"/>
        <item x="1945"/>
        <item x="35"/>
        <item x="1571"/>
        <item x="1600"/>
        <item x="2687"/>
        <item x="4732"/>
        <item x="904"/>
        <item x="842"/>
        <item x="5048"/>
        <item x="3286"/>
        <item x="2707"/>
        <item x="3390"/>
        <item x="995"/>
        <item x="4656"/>
        <item x="1483"/>
        <item x="1987"/>
        <item x="5059"/>
        <item x="5076"/>
        <item x="3864"/>
        <item x="4598"/>
        <item x="1515"/>
        <item x="4308"/>
        <item x="1434"/>
        <item x="4192"/>
        <item x="1647"/>
        <item x="3420"/>
        <item x="3481"/>
        <item x="4089"/>
        <item x="4035"/>
        <item x="4657"/>
        <item x="4945"/>
        <item x="2195"/>
        <item x="99"/>
        <item x="565"/>
        <item x="4765"/>
        <item x="4611"/>
        <item x="3391"/>
        <item x="4282"/>
        <item x="2469"/>
        <item x="2657"/>
        <item x="1435"/>
        <item x="4489"/>
        <item x="2277"/>
        <item x="4701"/>
        <item x="1116"/>
        <item x="1049"/>
        <item x="259"/>
        <item x="4170"/>
        <item x="2459"/>
        <item x="876"/>
        <item x="3650"/>
        <item x="1466"/>
        <item x="1012"/>
        <item x="4955"/>
        <item x="2032"/>
        <item x="601"/>
        <item x="5041"/>
        <item x="1147"/>
        <item x="531"/>
        <item x="4031"/>
        <item x="1411"/>
        <item x="1066"/>
        <item x="1467"/>
        <item x="3272"/>
        <item x="3351"/>
        <item x="1506"/>
        <item x="835"/>
        <item x="1604"/>
        <item x="1578"/>
        <item x="701"/>
        <item x="728"/>
        <item x="3273"/>
        <item x="4118"/>
        <item x="4708"/>
        <item x="3784"/>
        <item x="361"/>
        <item x="1648"/>
        <item x="2224"/>
        <item x="3817"/>
        <item x="1812"/>
        <item x="3892"/>
        <item x="1792"/>
        <item x="906"/>
        <item x="5077"/>
        <item x="685"/>
        <item x="1572"/>
        <item x="4740"/>
        <item x="3810"/>
        <item x="4851"/>
        <item x="4880"/>
        <item x="36"/>
        <item x="4183"/>
        <item x="4917"/>
        <item x="721"/>
        <item x="743"/>
        <item x="1824"/>
        <item x="1780"/>
        <item x="3853"/>
        <item x="5049"/>
        <item x="4476"/>
        <item x="1775"/>
        <item x="4193"/>
        <item x="3651"/>
        <item x="1536"/>
        <item x="1067"/>
        <item x="3846"/>
        <item x="3281"/>
        <item x="2817"/>
        <item x="3002"/>
        <item x="4194"/>
        <item x="4926"/>
        <item x="2590"/>
        <item x="3232"/>
        <item x="2564"/>
        <item x="1588"/>
        <item x="1614"/>
        <item x="788"/>
        <item x="3965"/>
        <item x="877"/>
        <item x="3352"/>
        <item x="1649"/>
        <item x="4927"/>
        <item x="2565"/>
        <item x="797"/>
        <item x="2429"/>
        <item x="722"/>
        <item x="744"/>
        <item x="1703"/>
        <item x="2382"/>
        <item x="2298"/>
        <item x="1704"/>
        <item x="2572"/>
        <item x="4143"/>
        <item x="2102"/>
        <item x="4956"/>
        <item x="1722"/>
        <item x="1763"/>
        <item x="1668"/>
        <item x="3321"/>
        <item x="1764"/>
        <item x="2407"/>
        <item x="4946"/>
        <item x="3212"/>
        <item x="1758"/>
        <item x="1601"/>
        <item x="1573"/>
        <item x="702"/>
        <item x="2481"/>
        <item x="4159"/>
        <item x="2420"/>
        <item x="2049"/>
        <item x="836"/>
        <item x="3011"/>
        <item x="4210"/>
        <item x="3253"/>
        <item x="4077"/>
        <item x="5031"/>
        <item x="4235"/>
        <item x="576"/>
        <item x="1632"/>
        <item x="612"/>
        <item x="1178"/>
        <item x="4048"/>
        <item x="822"/>
        <item x="277"/>
        <item x="3261"/>
        <item x="5023"/>
        <item x="1436"/>
        <item x="754"/>
        <item x="1468"/>
        <item x="2509"/>
        <item x="851"/>
        <item x="3752"/>
        <item x="2210"/>
        <item x="2165"/>
        <item x="3190"/>
        <item x="3205"/>
        <item x="3151"/>
        <item x="3287"/>
        <item x="1835"/>
        <item x="3028"/>
        <item x="2369"/>
        <item x="860"/>
        <item x="1655"/>
        <item x="3076"/>
        <item x="2557"/>
        <item x="2166"/>
        <item x="4160"/>
        <item x="566"/>
        <item x="2591"/>
        <item x="3266"/>
        <item x="3245"/>
        <item x="602"/>
        <item x="1502"/>
        <item x="590"/>
        <item x="4865"/>
        <item x="2408"/>
        <item x="626"/>
        <item x="1781"/>
        <item x="1443"/>
        <item x="1437"/>
        <item x="4036"/>
        <item x="4909"/>
        <item x="1475"/>
        <item x="1469"/>
        <item x="1836"/>
        <item x="4716"/>
        <item x="1938"/>
        <item x="4748"/>
        <item x="755"/>
        <item x="2460"/>
        <item x="868"/>
        <item x="335"/>
        <item x="4171"/>
        <item x="1453"/>
        <item x="1484"/>
        <item x="2525"/>
        <item x="4928"/>
        <item x="2285"/>
        <item x="4154"/>
        <item x="4581"/>
        <item x="3164"/>
        <item x="3854"/>
        <item x="3818"/>
        <item x="627"/>
        <item x="591"/>
        <item x="1407"/>
        <item x="1939"/>
        <item x="1537"/>
        <item x="2482"/>
        <item x="1564"/>
        <item x="4910"/>
        <item x="2121"/>
        <item x="4072"/>
        <item x="3299"/>
        <item x="861"/>
        <item x="2581"/>
        <item x="3267"/>
        <item x="4993"/>
        <item x="2510"/>
        <item x="1828"/>
        <item x="2354"/>
        <item x="2326"/>
        <item x="2050"/>
        <item x="4612"/>
        <item x="3322"/>
        <item x="432"/>
        <item x="1470"/>
        <item x="1438"/>
        <item x="2174"/>
        <item x="1793"/>
        <item x="3976"/>
        <item x="3233"/>
        <item x="603"/>
        <item x="1776"/>
        <item x="769"/>
        <item x="2340"/>
        <item x="567"/>
        <item x="823"/>
        <item x="1825"/>
        <item x="5067"/>
        <item x="2312"/>
        <item x="4774"/>
        <item x="1746"/>
        <item x="3901"/>
        <item x="2566"/>
        <item x="2600"/>
        <item x="4102"/>
        <item x="2866"/>
        <item x="4172"/>
        <item x="4641"/>
        <item x="2967"/>
        <item x="1154"/>
        <item x="1656"/>
        <item x="4782"/>
        <item x="3213"/>
        <item x="3246"/>
        <item x="3966"/>
        <item x="4648"/>
        <item x="2436"/>
        <item x="824"/>
        <item x="3353"/>
        <item x="5032"/>
        <item x="869"/>
        <item x="1521"/>
        <item x="4826"/>
        <item x="3306"/>
        <item x="3126"/>
        <item x="3354"/>
        <item x="3194"/>
        <item x="4676"/>
        <item x="3793"/>
        <item x="2529"/>
        <item x="3101"/>
        <item x="4211"/>
        <item x="4800"/>
        <item x="4766"/>
        <item x="4820"/>
        <item x="5078"/>
        <item x="649"/>
        <item x="2937"/>
        <item x="3292"/>
        <item x="4918"/>
        <item x="4733"/>
        <item x="3995"/>
        <item x="3967"/>
        <item x="2500"/>
        <item x="2603"/>
        <item x="862"/>
        <item x="3293"/>
        <item x="4685"/>
        <item x="770"/>
        <item x="2378"/>
        <item x="1693"/>
        <item x="2094"/>
        <item x="2430"/>
        <item x="2453"/>
        <item x="4119"/>
        <item x="4090"/>
        <item x="1461"/>
        <item x="4783"/>
        <item x="3301"/>
        <item x="2383"/>
        <item x="4049"/>
        <item x="2421"/>
        <item x="2444"/>
        <item x="4061"/>
        <item x="2592"/>
        <item x="2413"/>
        <item x="1638"/>
        <item x="1429"/>
        <item x="4460"/>
        <item x="2055"/>
        <item x="4551"/>
        <item x="2988"/>
        <item x="3931"/>
        <item x="2593"/>
        <item x="1162"/>
        <item x="4223"/>
        <item x="4184"/>
        <item x="4702"/>
        <item x="3865"/>
        <item x="681"/>
        <item x="541"/>
        <item x="473"/>
        <item x="1794"/>
        <item x="484"/>
        <item x="3829"/>
        <item x="1674"/>
        <item x="4200"/>
        <item x="863"/>
        <item x="1602"/>
        <item x="1574"/>
        <item x="3855"/>
        <item x="2360"/>
        <item x="2978"/>
        <item x="4844"/>
        <item x="4870"/>
        <item x="1538"/>
        <item x="4827"/>
        <item x="5068"/>
        <item x="4217"/>
        <item x="2294"/>
        <item x="3893"/>
        <item x="2963"/>
        <item x="3819"/>
        <item x="2332"/>
        <item x="3132"/>
        <item x="5060"/>
        <item x="169"/>
        <item x="4686"/>
        <item x="2299"/>
        <item x="170"/>
        <item x="878"/>
        <item x="1650"/>
        <item x="108"/>
        <item x="3107"/>
        <item x="3247"/>
        <item x="3856"/>
        <item x="1621"/>
        <item x="3568"/>
        <item x="109"/>
        <item x="4852"/>
        <item x="4881"/>
        <item x="3307"/>
        <item x="4078"/>
        <item x="1657"/>
        <item x="4079"/>
        <item x="4775"/>
        <item x="2355"/>
        <item x="3820"/>
        <item x="4120"/>
        <item x="3932"/>
        <item x="2585"/>
        <item x="4201"/>
        <item x="2341"/>
        <item x="712"/>
        <item x="733"/>
        <item x="1946"/>
        <item x="1947"/>
        <item x="2450"/>
        <item x="2427"/>
        <item x="4212"/>
        <item x="2327"/>
        <item x="4853"/>
        <item x="4882"/>
        <item x="4866"/>
        <item x="4891"/>
        <item x="4195"/>
        <item x="2080"/>
        <item x="4985"/>
        <item x="2313"/>
        <item x="5013"/>
        <item x="1741"/>
        <item x="2501"/>
        <item x="3785"/>
        <item x="1001"/>
        <item x="4080"/>
        <item x="1471"/>
        <item x="4161"/>
        <item x="2241"/>
        <item x="1002"/>
        <item x="4741"/>
        <item x="4994"/>
        <item x="3968"/>
        <item x="3919"/>
        <item x="4845"/>
        <item x="4871"/>
        <item x="3526"/>
        <item x="2908"/>
        <item x="1439"/>
        <item x="2623"/>
        <item x="1782"/>
        <item x="2594"/>
        <item x="4709"/>
        <item x="4749"/>
        <item x="4213"/>
        <item x="336"/>
        <item x="1579"/>
        <item x="1605"/>
        <item x="4947"/>
        <item x="2993"/>
        <item x="2389"/>
        <item x="1932"/>
        <item x="1933"/>
        <item x="5069"/>
        <item x="4677"/>
        <item x="1507"/>
        <item x="613"/>
        <item x="1669"/>
        <item x="2167"/>
        <item x="1813"/>
        <item x="2350"/>
        <item x="4121"/>
        <item x="3227"/>
        <item x="4717"/>
        <item x="4037"/>
        <item x="4767"/>
        <item x="4750"/>
        <item x="1381"/>
        <item x="4948"/>
        <item x="843"/>
        <item x="5005"/>
        <item x="2437"/>
        <item x="577"/>
        <item x="664"/>
        <item x="3857"/>
        <item x="1254"/>
        <item x="895"/>
        <item x="3894"/>
        <item x="2322"/>
        <item x="2474"/>
        <item x="4742"/>
        <item x="4734"/>
        <item x="5024"/>
        <item x="4718"/>
        <item x="3969"/>
        <item x="3996"/>
        <item x="723"/>
        <item x="4929"/>
        <item x="3173"/>
        <item x="4899"/>
        <item x="4949"/>
        <item x="5025"/>
        <item x="1476"/>
        <item x="1705"/>
        <item x="2461"/>
        <item x="2409"/>
        <item x="735"/>
        <item x="4986"/>
        <item x="3821"/>
        <item x="2517"/>
        <item x="4710"/>
        <item x="4788"/>
        <item x="2554"/>
        <item x="1686"/>
        <item x="4987"/>
        <item x="4081"/>
        <item x="4162"/>
        <item x="4038"/>
        <item x="1633"/>
        <item x="2361"/>
        <item x="1444"/>
        <item x="5026"/>
        <item x="694"/>
        <item x="3592"/>
        <item x="4122"/>
        <item x="2470"/>
        <item x="520"/>
        <item x="3933"/>
        <item x="2839"/>
        <item x="2305"/>
        <item x="3858"/>
        <item x="628"/>
        <item x="2526"/>
        <item x="1412"/>
        <item x="2530"/>
        <item x="2078"/>
        <item x="4755"/>
        <item x="4163"/>
        <item x="424"/>
        <item x="3330"/>
        <item x="4950"/>
        <item x="3331"/>
        <item x="2333"/>
        <item x="2502"/>
        <item x="1729"/>
        <item x="4828"/>
        <item x="3822"/>
        <item x="592"/>
        <item x="762"/>
        <item x="1170"/>
        <item x="556"/>
        <item x="5050"/>
        <item x="1777"/>
        <item x="3673"/>
        <item x="3786"/>
        <item x="4900"/>
        <item x="4975"/>
        <item x="4723"/>
        <item x="4202"/>
        <item x="4988"/>
        <item x="284"/>
        <item x="4114"/>
        <item x="4911"/>
        <item x="4073"/>
        <item x="2558"/>
        <item x="789"/>
        <item x="2489"/>
        <item x="2483"/>
        <item x="4032"/>
        <item x="3569"/>
        <item x="4912"/>
        <item x="5042"/>
        <item x="1133"/>
        <item x="4967"/>
        <item x="1675"/>
        <item x="816"/>
        <item x="2511"/>
        <item x="4454"/>
        <item x="3697"/>
        <item x="4039"/>
        <item x="2545"/>
        <item x="4033"/>
        <item x="3029"/>
        <item x="4691"/>
        <item x="798"/>
        <item x="4040"/>
        <item x="1639"/>
        <item x="2498"/>
        <item x="4155"/>
        <item x="4156"/>
        <item x="4590"/>
        <item x="870"/>
        <item x="2567"/>
        <item x="1747"/>
        <item x="4937"/>
        <item x="5033"/>
        <item x="4957"/>
        <item x="1711"/>
        <item x="4919"/>
        <item x="4976"/>
        <item x="4661"/>
        <item x="3472"/>
        <item x="3473"/>
        <item x="852"/>
        <item x="825"/>
        <item x="4115"/>
        <item x="2921"/>
        <item x="2631"/>
        <item x="5014"/>
        <item x="4995"/>
        <item x="2539"/>
        <item x="5061"/>
        <item x="1255"/>
        <item x="896"/>
        <item x="4938"/>
        <item x="4074"/>
        <item x="343"/>
        <item x="17"/>
        <item x="771"/>
        <item x="2168"/>
        <item x="1814"/>
        <item x="5062"/>
        <item x="2582"/>
        <item x="4203"/>
        <item x="5063"/>
        <item x="4204"/>
        <item x="1765"/>
        <item x="2586"/>
        <item x="5079"/>
        <item x="2573"/>
        <item x="4196"/>
        <item x="4197"/>
        <item x="2595"/>
        <item x="1783"/>
        <item x="5070"/>
        <item x="879"/>
        <item x="5051"/>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7">
    <i>
      <x/>
    </i>
    <i>
      <x v="1"/>
    </i>
    <i>
      <x v="2"/>
    </i>
    <i>
      <x v="3"/>
    </i>
    <i>
      <x v="4"/>
    </i>
    <i>
      <x v="5"/>
    </i>
    <i t="grand">
      <x/>
    </i>
  </colItems>
  <dataFields count="1">
    <dataField name="Average of Profit Margin" fld="13" subtotal="average" baseField="1" baseItem="0" numFmtId="9"/>
  </dataFields>
  <formats count="1">
    <format dxfId="1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50" series="1">
      <pivotArea type="data" outline="0" fieldPosition="0">
        <references count="1">
          <reference field="4294967294" count="1" selected="0">
            <x v="0"/>
          </reference>
        </references>
      </pivotArea>
    </chartFormat>
    <chartFormat chart="0" format="39" series="1">
      <pivotArea type="data" outline="0" fieldPosition="0">
        <references count="2">
          <reference field="4294967294" count="1" selected="0">
            <x v="0"/>
          </reference>
          <reference field="1" count="1" selected="0">
            <x v="1"/>
          </reference>
        </references>
      </pivotArea>
    </chartFormat>
    <chartFormat chart="0" format="40" series="1">
      <pivotArea type="data" outline="0" fieldPosition="0">
        <references count="2">
          <reference field="4294967294" count="1" selected="0">
            <x v="0"/>
          </reference>
          <reference field="1" count="1" selected="0">
            <x v="2"/>
          </reference>
        </references>
      </pivotArea>
    </chartFormat>
    <chartFormat chart="0" format="41" series="1">
      <pivotArea type="data" outline="0" fieldPosition="0">
        <references count="2">
          <reference field="4294967294" count="1" selected="0">
            <x v="0"/>
          </reference>
          <reference field="1" count="1" selected="0">
            <x v="3"/>
          </reference>
        </references>
      </pivotArea>
    </chartFormat>
    <chartFormat chart="0" format="42" series="1">
      <pivotArea type="data" outline="0" fieldPosition="0">
        <references count="2">
          <reference field="4294967294" count="1" selected="0">
            <x v="0"/>
          </reference>
          <reference field="1" count="1" selected="0">
            <x v="4"/>
          </reference>
        </references>
      </pivotArea>
    </chartFormat>
    <chartFormat chart="0" format="43" series="1">
      <pivotArea type="data" outline="0" fieldPosition="0">
        <references count="2">
          <reference field="4294967294" count="1" selected="0">
            <x v="0"/>
          </reference>
          <reference field="1" count="1" selected="0">
            <x v="5"/>
          </reference>
        </references>
      </pivotArea>
    </chartFormat>
    <chartFormat chart="2" format="52" series="1">
      <pivotArea type="data" outline="0" fieldPosition="0">
        <references count="2">
          <reference field="4294967294" count="1" selected="0">
            <x v="0"/>
          </reference>
          <reference field="1" count="1" selected="0">
            <x v="1"/>
          </reference>
        </references>
      </pivotArea>
    </chartFormat>
    <chartFormat chart="2" format="53" series="1">
      <pivotArea type="data" outline="0" fieldPosition="0">
        <references count="2">
          <reference field="4294967294" count="1" selected="0">
            <x v="0"/>
          </reference>
          <reference field="1" count="1" selected="0">
            <x v="2"/>
          </reference>
        </references>
      </pivotArea>
    </chartFormat>
    <chartFormat chart="2" format="54" series="1">
      <pivotArea type="data" outline="0" fieldPosition="0">
        <references count="2">
          <reference field="4294967294" count="1" selected="0">
            <x v="0"/>
          </reference>
          <reference field="1" count="1" selected="0">
            <x v="3"/>
          </reference>
        </references>
      </pivotArea>
    </chartFormat>
    <chartFormat chart="2" format="55" series="1">
      <pivotArea type="data" outline="0" fieldPosition="0">
        <references count="2">
          <reference field="4294967294" count="1" selected="0">
            <x v="0"/>
          </reference>
          <reference field="1" count="1" selected="0">
            <x v="4"/>
          </reference>
        </references>
      </pivotArea>
    </chartFormat>
    <chartFormat chart="2" format="56" series="1">
      <pivotArea type="data" outline="0" fieldPosition="0">
        <references count="2">
          <reference field="4294967294" count="1" selected="0">
            <x v="0"/>
          </reference>
          <reference field="1" count="1" selected="0">
            <x v="5"/>
          </reference>
        </references>
      </pivotArea>
    </chartFormat>
    <chartFormat chart="2" format="57" series="1">
      <pivotArea type="data" outline="0" fieldPosition="0">
        <references count="2">
          <reference field="4294967294" count="1" selected="0">
            <x v="0"/>
          </reference>
          <reference field="1" count="1" selected="0">
            <x v="0"/>
          </reference>
        </references>
      </pivotArea>
    </chartFormat>
    <chartFormat chart="0" format="44"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E767B2-BC18-49C2-91B6-2FA3689CE89B}" name="PivotTable4"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10" firstHeaderRow="0" firstDataRow="1" firstDataCol="1"/>
  <pivotFields count="12">
    <pivotField showAll="0"/>
    <pivotField axis="axisRow" showAll="0">
      <items count="7">
        <item x="0"/>
        <item x="1"/>
        <item x="2"/>
        <item x="3"/>
        <item x="4"/>
        <item x="5"/>
        <item t="default"/>
      </items>
    </pivotField>
    <pivotField showAll="0"/>
    <pivotField showAll="0"/>
    <pivotField showAll="0"/>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dataField="1"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dataField="1"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1"/>
  </rowFields>
  <rowItems count="7">
    <i>
      <x/>
    </i>
    <i>
      <x v="1"/>
    </i>
    <i>
      <x v="2"/>
    </i>
    <i>
      <x v="3"/>
    </i>
    <i>
      <x v="4"/>
    </i>
    <i>
      <x v="5"/>
    </i>
    <i t="grand">
      <x/>
    </i>
  </rowItems>
  <colFields count="1">
    <field x="-2"/>
  </colFields>
  <colItems count="3">
    <i>
      <x/>
    </i>
    <i i="1">
      <x v="1"/>
    </i>
    <i i="2">
      <x v="2"/>
    </i>
  </colItems>
  <dataFields count="3">
    <dataField name="Sum of Cost" fld="6" baseField="0" baseItem="0"/>
    <dataField name="Sum of Revenue" fld="8" baseField="0" baseItem="0"/>
    <dataField name="Sum of Profit" fld="10" baseField="0" baseItem="0"/>
  </dataFields>
  <formats count="1">
    <format dxfId="11">
      <pivotArea outline="0" collapsedLevelsAreSubtotals="1" fieldPosition="0"/>
    </format>
  </formats>
  <chartFormats count="6">
    <chartFormat chart="0" format="6"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 format="1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 chart="2"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5C5B09-17CA-4C8D-80D8-F39845DCCA8E}" name="PivotTable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R14:Y48" firstHeaderRow="1" firstDataRow="2" firstDataCol="1"/>
  <pivotFields count="1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7">
        <item x="0"/>
        <item x="1"/>
        <item x="2"/>
        <item x="3"/>
        <item x="4"/>
        <item x="5"/>
        <item t="default"/>
      </items>
    </pivotField>
    <pivotField showAll="0"/>
    <pivotField showAll="0">
      <items count="5">
        <item x="0"/>
        <item x="1"/>
        <item x="3"/>
        <item x="2"/>
        <item t="default"/>
      </items>
    </pivotField>
    <pivotField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numFmtId="1" showAll="0"/>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pivotField numFmtId="164" showAll="0"/>
    <pivotField numFmtId="164" showAll="0"/>
    <pivotField numFmtId="164" showAll="0"/>
    <pivotField numFmtId="164" showAll="0">
      <items count="5439">
        <item x="4498"/>
        <item x="3619"/>
        <item x="4608"/>
        <item x="138"/>
        <item x="2834"/>
        <item x="3620"/>
        <item x="1012"/>
        <item x="139"/>
        <item x="1922"/>
        <item x="4610"/>
        <item x="79"/>
        <item x="4559"/>
        <item x="1037"/>
        <item x="140"/>
        <item x="980"/>
        <item x="110"/>
        <item x="4609"/>
        <item x="981"/>
        <item x="913"/>
        <item x="1943"/>
        <item x="3485"/>
        <item x="1996"/>
        <item x="4584"/>
        <item x="1013"/>
        <item x="2022"/>
        <item x="2835"/>
        <item x="2764"/>
        <item x="4583"/>
        <item x="1944"/>
        <item x="1085"/>
        <item x="1014"/>
        <item x="3621"/>
        <item x="969"/>
        <item x="2037"/>
        <item x="2790"/>
        <item x="2836"/>
        <item x="898"/>
        <item x="4611"/>
        <item x="2819"/>
        <item x="3483"/>
        <item x="16"/>
        <item x="1036"/>
        <item x="3632"/>
        <item x="2750"/>
        <item x="4585"/>
        <item x="1057"/>
        <item x="4658"/>
        <item x="2038"/>
        <item x="111"/>
        <item x="112"/>
        <item x="4508"/>
        <item x="4538"/>
        <item x="92"/>
        <item x="4586"/>
        <item x="3487"/>
        <item x="1859"/>
        <item x="183"/>
        <item x="957"/>
        <item x="1863"/>
        <item x="2023"/>
        <item x="3573"/>
        <item x="1918"/>
        <item x="4628"/>
        <item x="912"/>
        <item x="6"/>
        <item x="3622"/>
        <item x="151"/>
        <item x="1058"/>
        <item x="2024"/>
        <item x="63"/>
        <item x="905"/>
        <item x="1945"/>
        <item x="4484"/>
        <item x="3495"/>
        <item x="1861"/>
        <item x="2025"/>
        <item x="4587"/>
        <item x="906"/>
        <item x="982"/>
        <item x="914"/>
        <item x="57"/>
        <item x="1860"/>
        <item x="80"/>
        <item x="1059"/>
        <item x="4486"/>
        <item x="1946"/>
        <item x="81"/>
        <item x="1865"/>
        <item x="2041"/>
        <item x="933"/>
        <item x="4485"/>
        <item x="141"/>
        <item x="4629"/>
        <item x="3520"/>
        <item x="2042"/>
        <item x="4560"/>
        <item x="2837"/>
        <item x="923"/>
        <item x="3496"/>
        <item x="1998"/>
        <item x="907"/>
        <item x="1997"/>
        <item x="1919"/>
        <item x="1907"/>
        <item x="2760"/>
        <item x="3704"/>
        <item x="899"/>
        <item x="1975"/>
        <item x="2899"/>
        <item x="1125"/>
        <item x="1852"/>
        <item x="22"/>
        <item x="4612"/>
        <item x="2911"/>
        <item x="31"/>
        <item x="4561"/>
        <item x="2712"/>
        <item x="4488"/>
        <item x="1864"/>
        <item x="915"/>
        <item x="1851"/>
        <item x="1110"/>
        <item x="58"/>
        <item x="978"/>
        <item x="2713"/>
        <item x="4499"/>
        <item x="1924"/>
        <item x="2724"/>
        <item x="1060"/>
        <item x="4704"/>
        <item x="2704"/>
        <item x="2770"/>
        <item x="1916"/>
        <item x="4659"/>
        <item x="3634"/>
        <item x="3498"/>
        <item x="59"/>
        <item x="930"/>
        <item x="984"/>
        <item x="985"/>
        <item x="123"/>
        <item x="2026"/>
        <item x="901"/>
        <item x="82"/>
        <item x="2843"/>
        <item x="1167"/>
        <item x="255"/>
        <item x="1942"/>
        <item x="4620"/>
        <item x="2765"/>
        <item x="2739"/>
        <item x="3705"/>
        <item x="1"/>
        <item x="4621"/>
        <item x="1069"/>
        <item x="2105"/>
        <item x="3590"/>
        <item x="4526"/>
        <item x="115"/>
        <item x="1166"/>
        <item x="3633"/>
        <item x="3679"/>
        <item x="4513"/>
        <item x="2892"/>
        <item x="2044"/>
        <item x="3479"/>
        <item x="4528"/>
        <item x="162"/>
        <item x="2012"/>
        <item x="1126"/>
        <item x="1068"/>
        <item x="4596"/>
        <item x="3669"/>
        <item x="2043"/>
        <item x="4668"/>
        <item x="124"/>
        <item x="33"/>
        <item x="3601"/>
        <item x="184"/>
        <item x="2859"/>
        <item x="2013"/>
        <item x="0"/>
        <item x="113"/>
        <item x="917"/>
        <item x="2948"/>
        <item x="2045"/>
        <item x="1092"/>
        <item x="2858"/>
        <item x="3729"/>
        <item x="163"/>
        <item x="1903"/>
        <item x="3730"/>
        <item x="2812"/>
        <item x="1948"/>
        <item x="4622"/>
        <item x="2946"/>
        <item x="1044"/>
        <item x="3668"/>
        <item x="1981"/>
        <item x="191"/>
        <item x="1090"/>
        <item x="2874"/>
        <item x="1932"/>
        <item x="4669"/>
        <item x="3653"/>
        <item x="1872"/>
        <item x="2061"/>
        <item x="935"/>
        <item x="4503"/>
        <item x="4623"/>
        <item x="1072"/>
        <item x="909"/>
        <item x="2725"/>
        <item x="4478"/>
        <item x="3547"/>
        <item x="4633"/>
        <item x="2925"/>
        <item x="2820"/>
        <item x="4705"/>
        <item x="4509"/>
        <item x="256"/>
        <item x="2046"/>
        <item x="1908"/>
        <item x="3538"/>
        <item x="2030"/>
        <item x="3681"/>
        <item x="1904"/>
        <item x="1061"/>
        <item x="4635"/>
        <item x="1024"/>
        <item x="9"/>
        <item x="1854"/>
        <item x="1070"/>
        <item x="2821"/>
        <item x="1853"/>
        <item x="145"/>
        <item x="60"/>
        <item x="1873"/>
        <item x="2877"/>
        <item x="1045"/>
        <item x="1091"/>
        <item x="2873"/>
        <item x="2912"/>
        <item x="2947"/>
        <item x="1071"/>
        <item x="2875"/>
        <item x="2766"/>
        <item x="2996"/>
        <item x="2107"/>
        <item x="167"/>
        <item x="2784"/>
        <item x="4634"/>
        <item x="4667"/>
        <item x="4539"/>
        <item x="2069"/>
        <item x="1920"/>
        <item x="3683"/>
        <item x="3609"/>
        <item x="2047"/>
        <item x="2748"/>
        <item x="3636"/>
        <item x="3724"/>
        <item x="3671"/>
        <item x="3596"/>
        <item x="3680"/>
        <item x="165"/>
        <item x="3480"/>
        <item x="3715"/>
        <item x="3566"/>
        <item x="197"/>
        <item x="939"/>
        <item x="1015"/>
        <item x="2792"/>
        <item x="1093"/>
        <item x="1073"/>
        <item x="1982"/>
        <item x="3637"/>
        <item x="193"/>
        <item x="1143"/>
        <item x="970"/>
        <item x="164"/>
        <item x="194"/>
        <item x="3682"/>
        <item x="3500"/>
        <item x="1960"/>
        <item x="1111"/>
        <item x="2039"/>
        <item x="2949"/>
        <item x="192"/>
        <item x="2085"/>
        <item x="3576"/>
        <item x="2876"/>
        <item x="2106"/>
        <item x="125"/>
        <item x="228"/>
        <item x="93"/>
        <item x="3623"/>
        <item x="3548"/>
        <item x="3492"/>
        <item x="1855"/>
        <item x="2068"/>
        <item x="2878"/>
        <item x="1983"/>
        <item x="4660"/>
        <item x="2752"/>
        <item x="4502"/>
        <item x="195"/>
        <item x="3691"/>
        <item x="4527"/>
        <item x="2893"/>
        <item x="3608"/>
        <item x="32"/>
        <item x="2108"/>
        <item x="3624"/>
        <item x="2714"/>
        <item x="2027"/>
        <item x="1984"/>
        <item x="227"/>
        <item x="213"/>
        <item x="3635"/>
        <item x="4540"/>
        <item x="3545"/>
        <item x="2721"/>
        <item x="166"/>
        <item x="2015"/>
        <item x="2852"/>
        <item x="4597"/>
        <item x="2776"/>
        <item x="4492"/>
        <item x="1094"/>
        <item x="2109"/>
        <item x="1874"/>
        <item x="3670"/>
        <item x="2822"/>
        <item x="196"/>
        <item x="4761"/>
        <item x="3654"/>
        <item x="96"/>
        <item x="894"/>
        <item x="4613"/>
        <item x="4670"/>
        <item x="2708"/>
        <item x="3510"/>
        <item x="18"/>
        <item x="949"/>
        <item x="1096"/>
        <item x="1095"/>
        <item x="2761"/>
        <item x="2728"/>
        <item x="925"/>
        <item x="1168"/>
        <item x="3638"/>
        <item x="971"/>
        <item x="1884"/>
        <item x="2086"/>
        <item x="1971"/>
        <item x="146"/>
        <item x="1097"/>
        <item x="2031"/>
        <item x="2705"/>
        <item x="328"/>
        <item x="958"/>
        <item x="903"/>
        <item x="1875"/>
        <item x="4510"/>
        <item x="2014"/>
        <item x="3511"/>
        <item x="2048"/>
        <item x="2979"/>
        <item x="2879"/>
        <item x="1169"/>
        <item x="3639"/>
        <item x="4588"/>
        <item x="2844"/>
        <item x="2"/>
        <item x="94"/>
        <item x="4624"/>
        <item x="19"/>
        <item x="3591"/>
        <item x="2729"/>
        <item x="1209"/>
        <item x="3641"/>
        <item x="3791"/>
        <item x="2049"/>
        <item x="2964"/>
        <item x="4636"/>
        <item x="1987"/>
        <item x="1962"/>
        <item x="2141"/>
        <item x="4671"/>
        <item x="3610"/>
        <item x="4536"/>
        <item x="1961"/>
        <item x="4518"/>
        <item x="1885"/>
        <item x="3549"/>
        <item x="4504"/>
        <item x="2828"/>
        <item x="1856"/>
        <item x="95"/>
        <item x="4537"/>
        <item x="1876"/>
        <item x="2017"/>
        <item x="3684"/>
        <item x="959"/>
        <item x="4598"/>
        <item x="2730"/>
        <item x="4762"/>
        <item x="2706"/>
        <item x="2798"/>
        <item x="4788"/>
        <item x="3557"/>
        <item x="2070"/>
        <item x="2767"/>
        <item x="3497"/>
        <item x="2901"/>
        <item x="1889"/>
        <item x="2016"/>
        <item x="1170"/>
        <item x="1223"/>
        <item x="2720"/>
        <item x="1877"/>
        <item x="1144"/>
        <item x="2800"/>
        <item x="3484"/>
        <item x="83"/>
        <item x="2707"/>
        <item x="37"/>
        <item x="895"/>
        <item x="2900"/>
        <item x="2050"/>
        <item x="1002"/>
        <item x="1003"/>
        <item x="73"/>
        <item x="2731"/>
        <item x="3592"/>
        <item x="61"/>
        <item x="2032"/>
        <item x="26"/>
        <item x="2033"/>
        <item x="931"/>
        <item x="198"/>
        <item x="46"/>
        <item x="4505"/>
        <item x="4493"/>
        <item x="281"/>
        <item x="2722"/>
        <item x="4599"/>
        <item x="142"/>
        <item x="4511"/>
        <item x="4625"/>
        <item x="3539"/>
        <item x="34"/>
        <item x="2997"/>
        <item x="3640"/>
        <item x="1976"/>
        <item x="20"/>
        <item x="2777"/>
        <item x="3693"/>
        <item x="1886"/>
        <item x="932"/>
        <item x="2736"/>
        <item x="2715"/>
        <item x="1004"/>
        <item x="896"/>
        <item x="897"/>
        <item x="4482"/>
        <item x="4501"/>
        <item x="2164"/>
        <item x="1939"/>
        <item x="3519"/>
        <item x="918"/>
        <item x="4550"/>
        <item x="4552"/>
        <item x="4637"/>
        <item x="4574"/>
        <item x="1025"/>
        <item x="97"/>
        <item x="2607"/>
        <item x="3716"/>
        <item x="1210"/>
        <item x="21"/>
        <item x="3733"/>
        <item x="3571"/>
        <item x="2799"/>
        <item x="3745"/>
        <item x="4731"/>
        <item x="4763"/>
        <item x="47"/>
        <item x="3731"/>
        <item x="2059"/>
        <item x="3823"/>
        <item x="3611"/>
        <item x="2998"/>
        <item x="2802"/>
        <item x="4730"/>
        <item x="4674"/>
        <item x="1999"/>
        <item x="2732"/>
        <item x="3541"/>
        <item x="3732"/>
        <item x="2864"/>
        <item x="4834"/>
        <item x="2801"/>
        <item x="3572"/>
        <item x="902"/>
        <item x="977"/>
        <item x="2018"/>
        <item x="2823"/>
        <item x="178"/>
        <item x="2880"/>
        <item x="4529"/>
        <item x="3706"/>
        <item x="3550"/>
        <item x="3759"/>
        <item x="3512"/>
        <item x="1083"/>
        <item x="4576"/>
        <item x="4573"/>
        <item x="1171"/>
        <item x="1016"/>
        <item x="1084"/>
        <item x="1102"/>
        <item x="3760"/>
        <item x="1172"/>
        <item x="3518"/>
        <item x="307"/>
        <item x="3540"/>
        <item x="3580"/>
        <item x="3564"/>
        <item x="916"/>
        <item x="1026"/>
        <item x="2804"/>
        <item x="126"/>
        <item x="4551"/>
        <item x="3012"/>
        <item x="1005"/>
        <item x="1101"/>
        <item x="4575"/>
        <item x="976"/>
        <item x="4819"/>
        <item x="3593"/>
        <item x="1054"/>
        <item x="2051"/>
        <item x="2759"/>
        <item x="3501"/>
        <item x="2813"/>
        <item x="1027"/>
        <item x="1887"/>
        <item x="2096"/>
        <item x="2052"/>
        <item x="4507"/>
        <item x="127"/>
        <item x="2850"/>
        <item x="1926"/>
        <item x="271"/>
        <item x="4522"/>
        <item x="179"/>
        <item x="3612"/>
        <item x="2950"/>
        <item x="2771"/>
        <item x="1921"/>
        <item x="3613"/>
        <item x="3035"/>
        <item x="3824"/>
        <item x="2791"/>
        <item x="27"/>
        <item x="3863"/>
        <item x="2936"/>
        <item x="340"/>
        <item x="98"/>
        <item x="168"/>
        <item x="282"/>
        <item x="180"/>
        <item x="1927"/>
        <item x="4775"/>
        <item x="4746"/>
        <item x="2935"/>
        <item x="3013"/>
        <item x="4706"/>
        <item x="2709"/>
        <item x="2849"/>
        <item x="68"/>
        <item x="1149"/>
        <item x="4506"/>
        <item x="4656"/>
        <item x="128"/>
        <item x="4514"/>
        <item x="1895"/>
        <item x="2762"/>
        <item x="2803"/>
        <item x="104"/>
        <item x="3773"/>
        <item x="77"/>
        <item x="4627"/>
        <item x="2726"/>
        <item x="1124"/>
        <item x="3703"/>
        <item x="2004"/>
        <item x="2087"/>
        <item x="2910"/>
        <item x="941"/>
        <item x="1928"/>
        <item x="4577"/>
        <item x="1933"/>
        <item x="24"/>
        <item x="2926"/>
        <item x="919"/>
        <item x="1046"/>
        <item x="2212"/>
        <item x="257"/>
        <item x="2110"/>
        <item x="296"/>
        <item x="1193"/>
        <item x="3642"/>
        <item x="4592"/>
        <item x="4655"/>
        <item x="2789"/>
        <item x="1866"/>
        <item x="1278"/>
        <item x="3481"/>
        <item x="3567"/>
        <item x="234"/>
        <item x="3037"/>
        <item x="1940"/>
        <item x="4479"/>
        <item x="942"/>
        <item x="2192"/>
        <item x="1892"/>
        <item x="4764"/>
        <item x="936"/>
        <item x="40"/>
        <item x="4711"/>
        <item x="3504"/>
        <item x="3723"/>
        <item x="2902"/>
        <item x="99"/>
        <item x="922"/>
        <item x="4643"/>
        <item x="1056"/>
        <item x="2788"/>
        <item x="955"/>
        <item x="1929"/>
        <item x="2980"/>
        <item x="3848"/>
        <item x="937"/>
        <item x="1858"/>
        <item x="78"/>
        <item x="308"/>
        <item x="3036"/>
        <item x="4747"/>
        <item x="4732"/>
        <item x="986"/>
        <item x="4695"/>
        <item x="1890"/>
        <item x="1211"/>
        <item x="4644"/>
        <item x="4565"/>
        <item x="375"/>
        <item x="2716"/>
        <item x="1941"/>
        <item x="3720"/>
        <item x="4657"/>
        <item x="3645"/>
        <item x="4483"/>
        <item x="1985"/>
        <item x="940"/>
        <item x="2851"/>
        <item x="1917"/>
        <item x="35"/>
        <item x="4516"/>
        <item x="3"/>
        <item x="1252"/>
        <item x="4614"/>
        <item x="2165"/>
        <item x="4712"/>
        <item x="3825"/>
        <item x="230"/>
        <item x="1112"/>
        <item x="4"/>
        <item x="4593"/>
        <item x="4541"/>
        <item x="129"/>
        <item x="65"/>
        <item x="963"/>
        <item x="130"/>
        <item x="3527"/>
        <item x="979"/>
        <item x="1224"/>
        <item x="1153"/>
        <item x="1881"/>
        <item x="2118"/>
        <item x="2225"/>
        <item x="325"/>
        <item x="229"/>
        <item x="3582"/>
        <item x="3528"/>
        <item x="2957"/>
        <item x="2981"/>
        <item x="3615"/>
        <item x="3522"/>
        <item x="2927"/>
        <item x="2740"/>
        <item x="4748"/>
        <item x="4820"/>
        <item x="3014"/>
        <item x="2166"/>
        <item x="3719"/>
        <item x="3551"/>
        <item x="1896"/>
        <item x="4654"/>
        <item x="182"/>
        <item x="1923"/>
        <item x="943"/>
        <item x="415"/>
        <item x="2882"/>
        <item x="4738"/>
        <item x="3878"/>
        <item x="2956"/>
        <item x="4765"/>
        <item x="4542"/>
        <item x="3565"/>
        <item x="4892"/>
        <item x="4713"/>
        <item x="4717"/>
        <item x="41"/>
        <item x="2824"/>
        <item x="2127"/>
        <item x="1988"/>
        <item x="1154"/>
        <item x="3607"/>
        <item x="2763"/>
        <item x="3826"/>
        <item x="2881"/>
        <item x="2125"/>
        <item x="39"/>
        <item x="264"/>
        <item x="1173"/>
        <item x="4873"/>
        <item x="56"/>
        <item x="283"/>
        <item x="1177"/>
        <item x="3644"/>
        <item x="3523"/>
        <item x="904"/>
        <item x="1309"/>
        <item x="1076"/>
        <item x="2258"/>
        <item x="5"/>
        <item x="4932"/>
        <item x="2772"/>
        <item x="377"/>
        <item x="2860"/>
        <item x="2825"/>
        <item x="1869"/>
        <item x="36"/>
        <item x="1930"/>
        <item x="1849"/>
        <item x="2890"/>
        <item x="3096"/>
        <item x="4707"/>
        <item x="1028"/>
        <item x="3807"/>
        <item x="158"/>
        <item x="2749"/>
        <item x="4489"/>
        <item x="231"/>
        <item x="341"/>
        <item x="3581"/>
        <item x="2092"/>
        <item x="983"/>
        <item x="4600"/>
        <item x="2931"/>
        <item x="2112"/>
        <item x="2883"/>
        <item x="1279"/>
        <item x="4804"/>
        <item x="2741"/>
        <item x="2148"/>
        <item x="2073"/>
        <item x="3647"/>
        <item x="2775"/>
        <item x="376"/>
        <item x="3648"/>
        <item x="1957"/>
        <item x="3486"/>
        <item x="1882"/>
        <item x="1280"/>
        <item x="298"/>
        <item x="3673"/>
        <item x="258"/>
        <item x="3597"/>
        <item x="3643"/>
        <item x="4686"/>
        <item x="1857"/>
        <item x="1049"/>
        <item x="2213"/>
        <item x="199"/>
        <item x="3499"/>
        <item x="43"/>
        <item x="3482"/>
        <item x="42"/>
        <item x="1264"/>
        <item x="2056"/>
        <item x="1862"/>
        <item x="2034"/>
        <item x="3698"/>
        <item x="3672"/>
        <item x="1077"/>
        <item x="3052"/>
        <item x="3774"/>
        <item x="1116"/>
        <item x="4872"/>
        <item x="1989"/>
        <item x="2071"/>
        <item x="2072"/>
        <item x="3015"/>
        <item x="2829"/>
        <item x="2126"/>
        <item x="5309"/>
        <item x="3767"/>
        <item x="2283"/>
        <item x="3507"/>
        <item x="2019"/>
        <item x="2035"/>
        <item x="215"/>
        <item x="62"/>
        <item x="2226"/>
        <item x="4675"/>
        <item x="1055"/>
        <item x="2111"/>
        <item x="398"/>
        <item x="1151"/>
        <item x="3574"/>
        <item x="299"/>
        <item x="4638"/>
        <item x="1893"/>
        <item x="1310"/>
        <item x="3699"/>
        <item x="8"/>
        <item x="1914"/>
        <item x="3697"/>
        <item x="2147"/>
        <item x="200"/>
        <item x="3488"/>
        <item x="3881"/>
        <item x="4490"/>
        <item x="38"/>
        <item x="3532"/>
        <item x="4601"/>
        <item x="3098"/>
        <item x="2285"/>
        <item x="4687"/>
        <item x="4821"/>
        <item x="2845"/>
        <item x="1078"/>
        <item x="3016"/>
        <item x="266"/>
        <item x="1120"/>
        <item x="7"/>
        <item x="397"/>
        <item x="216"/>
        <item x="4602"/>
        <item x="1115"/>
        <item x="3097"/>
        <item x="2284"/>
        <item x="326"/>
        <item x="1947"/>
        <item x="3568"/>
        <item x="3738"/>
        <item x="28"/>
        <item x="987"/>
        <item x="1990"/>
        <item x="3685"/>
        <item x="1888"/>
        <item x="4739"/>
        <item x="214"/>
        <item x="4708"/>
        <item x="2903"/>
        <item x="2861"/>
        <item x="3879"/>
        <item x="4688"/>
        <item x="2282"/>
        <item x="4645"/>
        <item x="3531"/>
        <item x="2904"/>
        <item x="2193"/>
        <item x="994"/>
        <item x="3490"/>
        <item x="1905"/>
        <item x="1122"/>
        <item x="2064"/>
        <item x="3099"/>
        <item x="1117"/>
        <item x="1119"/>
        <item x="3579"/>
        <item x="2932"/>
        <item x="187"/>
        <item x="926"/>
        <item x="2717"/>
        <item x="1082"/>
        <item x="4676"/>
        <item x="4512"/>
        <item x="3017"/>
        <item x="2093"/>
        <item x="4646"/>
        <item x="4639"/>
        <item x="4789"/>
        <item x="4615"/>
        <item x="2060"/>
        <item x="3849"/>
        <item x="2830"/>
        <item x="1118"/>
        <item x="242"/>
        <item x="3775"/>
        <item x="267"/>
        <item x="2905"/>
        <item x="3649"/>
        <item x="4749"/>
        <item x="4907"/>
        <item x="131"/>
        <item x="218"/>
        <item x="1155"/>
        <item x="1934"/>
        <item x="232"/>
        <item x="1956"/>
        <item x="66"/>
        <item x="1293"/>
        <item x="2259"/>
        <item x="2846"/>
        <item x="1972"/>
        <item x="993"/>
        <item x="1050"/>
        <item x="1121"/>
        <item x="3489"/>
        <item x="2719"/>
        <item x="235"/>
        <item x="2074"/>
        <item x="4874"/>
        <item x="1051"/>
        <item x="217"/>
        <item x="4677"/>
        <item x="327"/>
        <item x="2906"/>
        <item x="1311"/>
        <item x="2286"/>
        <item x="4603"/>
        <item x="1894"/>
        <item x="2907"/>
        <item x="2847"/>
        <item x="2994"/>
        <item x="44"/>
        <item x="181"/>
        <item x="2057"/>
        <item x="1312"/>
        <item x="2884"/>
        <item x="1098"/>
        <item x="4689"/>
        <item x="4875"/>
        <item x="2020"/>
        <item x="4530"/>
        <item x="3575"/>
        <item x="1031"/>
        <item x="3517"/>
        <item x="4535"/>
        <item x="3123"/>
        <item x="2094"/>
        <item x="4718"/>
        <item x="2075"/>
        <item x="1915"/>
        <item x="219"/>
        <item x="3800"/>
        <item x="2908"/>
        <item x="4679"/>
        <item x="203"/>
        <item x="3686"/>
        <item x="1955"/>
        <item x="3650"/>
        <item x="4690"/>
        <item x="1870"/>
        <item x="220"/>
        <item x="1345"/>
        <item x="2260"/>
        <item x="2773"/>
        <item x="1079"/>
        <item x="272"/>
        <item x="4480"/>
        <item x="1099"/>
        <item x="4517"/>
        <item x="944"/>
        <item x="3121"/>
        <item x="1201"/>
        <item x="1239"/>
        <item x="3570"/>
        <item x="4847"/>
        <item x="284"/>
        <item x="4604"/>
        <item x="2862"/>
        <item x="3880"/>
        <item x="173"/>
        <item x="1081"/>
        <item x="201"/>
        <item x="89"/>
        <item x="2261"/>
        <item x="3626"/>
        <item x="4959"/>
        <item x="1152"/>
        <item x="4771"/>
        <item x="132"/>
        <item x="1347"/>
        <item x="4678"/>
        <item x="3508"/>
        <item x="105"/>
        <item x="1123"/>
        <item x="399"/>
        <item x="1230"/>
        <item x="1145"/>
        <item x="2863"/>
        <item x="3491"/>
        <item x="174"/>
        <item x="202"/>
        <item x="1871"/>
        <item x="2036"/>
        <item x="1200"/>
        <item x="513"/>
        <item x="4616"/>
        <item x="3505"/>
        <item x="2909"/>
        <item x="3700"/>
        <item x="2811"/>
        <item x="3810"/>
        <item x="3529"/>
        <item x="288"/>
        <item x="3599"/>
        <item x="4647"/>
        <item x="3746"/>
        <item x="3912"/>
        <item x="1974"/>
        <item x="3506"/>
        <item x="107"/>
        <item x="329"/>
        <item x="4491"/>
        <item x="3122"/>
        <item x="3569"/>
        <item x="1213"/>
        <item x="147"/>
        <item x="4691"/>
        <item x="2172"/>
        <item x="4692"/>
        <item x="4876"/>
        <item x="3124"/>
        <item x="1231"/>
        <item x="4648"/>
        <item x="2872"/>
        <item x="2179"/>
        <item x="2053"/>
        <item x="207"/>
        <item x="2227"/>
        <item x="1906"/>
        <item x="2751"/>
        <item x="1080"/>
        <item x="243"/>
        <item x="2142"/>
        <item x="114"/>
        <item x="3583"/>
        <item x="2149"/>
        <item x="2832"/>
        <item x="2885"/>
        <item x="2718"/>
        <item x="956"/>
        <item x="3714"/>
        <item x="4772"/>
        <item x="2778"/>
        <item x="4649"/>
        <item x="2171"/>
        <item x="2891"/>
        <item x="1021"/>
        <item x="1991"/>
        <item x="4650"/>
        <item x="4805"/>
        <item x="3897"/>
        <item x="3721"/>
        <item x="2894"/>
        <item x="3776"/>
        <item x="947"/>
        <item x="2337"/>
        <item x="4693"/>
        <item x="4605"/>
        <item x="1422"/>
        <item x="2814"/>
        <item x="309"/>
        <item x="3598"/>
        <item x="175"/>
        <item x="45"/>
        <item x="133"/>
        <item x="3069"/>
        <item x="3808"/>
        <item x="1992"/>
        <item x="2831"/>
        <item x="1233"/>
        <item x="3761"/>
        <item x="4908"/>
        <item x="908"/>
        <item x="1973"/>
        <item x="3938"/>
        <item x="1052"/>
        <item x="2958"/>
        <item x="3851"/>
        <item x="3657"/>
        <item x="2959"/>
        <item x="4714"/>
        <item x="106"/>
        <item x="1240"/>
        <item x="259"/>
        <item x="2058"/>
        <item x="2940"/>
        <item x="928"/>
        <item x="995"/>
        <item x="2737"/>
        <item x="3618"/>
        <item x="4750"/>
        <item x="134"/>
        <item x="2128"/>
        <item x="4543"/>
        <item x="4797"/>
        <item x="268"/>
        <item x="1032"/>
        <item x="3053"/>
        <item x="4798"/>
        <item x="4848"/>
        <item x="1033"/>
        <item x="3616"/>
        <item x="4766"/>
        <item x="3809"/>
        <item x="3939"/>
        <item x="1010"/>
        <item x="4580"/>
        <item x="2886"/>
        <item x="3157"/>
        <item x="433"/>
        <item x="4796"/>
        <item x="1011"/>
        <item x="204"/>
        <item x="1234"/>
        <item x="4861"/>
        <item x="1034"/>
        <item x="3546"/>
        <item x="2962"/>
        <item x="2848"/>
        <item x="416"/>
        <item x="348"/>
        <item x="924"/>
        <item x="467"/>
        <item x="245"/>
        <item x="2833"/>
        <item x="3937"/>
        <item x="3521"/>
        <item x="4824"/>
        <item x="3524"/>
        <item x="4606"/>
        <item x="342"/>
        <item x="2228"/>
        <item x="244"/>
        <item x="2796"/>
        <item x="2733"/>
        <item x="3651"/>
        <item x="2195"/>
        <item x="2180"/>
        <item x="310"/>
        <item x="2119"/>
        <item x="1334"/>
        <item x="4877"/>
        <item x="4495"/>
        <item x="289"/>
        <item x="4709"/>
        <item x="400"/>
        <item x="176"/>
        <item x="4741"/>
        <item x="154"/>
        <item x="1878"/>
        <item x="4582"/>
        <item x="4909"/>
        <item x="2710"/>
        <item x="2101"/>
        <item x="10"/>
        <item x="2084"/>
        <item x="3530"/>
        <item x="4520"/>
        <item x="2298"/>
        <item x="1232"/>
        <item x="4740"/>
        <item x="1348"/>
        <item x="246"/>
        <item x="2779"/>
        <item x="3701"/>
        <item x="4860"/>
        <item x="964"/>
        <item x="136"/>
        <item x="3726"/>
        <item x="1266"/>
        <item x="2262"/>
        <item x="514"/>
        <item x="3602"/>
        <item x="3617"/>
        <item x="2987"/>
        <item x="3509"/>
        <item x="4849"/>
        <item x="4581"/>
        <item x="3832"/>
        <item x="948"/>
        <item x="3739"/>
        <item x="3646"/>
        <item x="3734"/>
        <item x="2982"/>
        <item x="3658"/>
        <item x="4694"/>
        <item x="3850"/>
        <item x="3801"/>
        <item x="206"/>
        <item x="49"/>
        <item x="159"/>
        <item x="205"/>
        <item x="496"/>
        <item x="2173"/>
        <item x="1108"/>
        <item x="1403"/>
        <item x="2988"/>
        <item x="177"/>
        <item x="160"/>
        <item x="4985"/>
        <item x="1925"/>
        <item x="2887"/>
        <item x="1349"/>
        <item x="2768"/>
        <item x="3857"/>
        <item x="4544"/>
        <item x="1706"/>
        <item x="2933"/>
        <item x="3833"/>
        <item x="1053"/>
        <item x="3600"/>
        <item x="311"/>
        <item x="1891"/>
        <item x="316"/>
        <item x="2952"/>
        <item x="2334"/>
        <item x="4862"/>
        <item x="2174"/>
        <item x="135"/>
        <item x="3864"/>
        <item x="1376"/>
        <item x="85"/>
        <item x="4943"/>
        <item x="2727"/>
        <item x="389"/>
        <item x="1931"/>
        <item x="1901"/>
        <item x="148"/>
        <item x="4773"/>
        <item x="3940"/>
        <item x="4651"/>
        <item x="1360"/>
        <item x="2208"/>
        <item x="3659"/>
        <item x="2989"/>
        <item x="417"/>
        <item x="1404"/>
        <item x="13"/>
        <item x="1292"/>
        <item x="1100"/>
        <item x="2965"/>
        <item x="1361"/>
        <item x="3533"/>
        <item x="121"/>
        <item x="2316"/>
        <item x="84"/>
        <item x="3856"/>
        <item x="3674"/>
        <item x="1035"/>
        <item x="1196"/>
        <item x="4652"/>
        <item x="3526"/>
        <item x="3898"/>
        <item x="4826"/>
        <item x="4791"/>
        <item x="4733"/>
        <item x="3883"/>
        <item x="2888"/>
        <item x="388"/>
        <item x="238"/>
        <item x="2299"/>
        <item x="2203"/>
        <item x="3976"/>
        <item x="3556"/>
        <item x="3045"/>
        <item x="4653"/>
        <item x="3584"/>
        <item x="497"/>
        <item x="317"/>
        <item x="3076"/>
        <item x="3722"/>
        <item x="3534"/>
        <item x="498"/>
        <item x="285"/>
        <item x="3802"/>
        <item x="3588"/>
        <item x="150"/>
        <item x="239"/>
        <item x="3899"/>
        <item x="2237"/>
        <item x="4519"/>
        <item x="51"/>
        <item x="2955"/>
        <item x="2167"/>
        <item x="4719"/>
        <item x="3855"/>
        <item x="4607"/>
        <item x="1386"/>
        <item x="2297"/>
        <item x="3525"/>
        <item x="4742"/>
        <item x="3913"/>
        <item x="2747"/>
        <item x="4790"/>
        <item x="1850"/>
        <item x="3514"/>
        <item x="2963"/>
        <item x="2089"/>
        <item x="3827"/>
        <item x="4853"/>
        <item x="499"/>
        <item x="52"/>
        <item x="2102"/>
        <item x="3044"/>
        <item x="4494"/>
        <item x="3652"/>
        <item x="3741"/>
        <item x="2133"/>
        <item x="3140"/>
        <item x="4933"/>
        <item x="1294"/>
        <item x="4891"/>
        <item x="1993"/>
        <item x="3513"/>
        <item x="3176"/>
        <item x="23"/>
        <item x="2970"/>
        <item x="251"/>
        <item x="4722"/>
        <item x="137"/>
        <item x="1405"/>
        <item x="149"/>
        <item x="480"/>
        <item x="3750"/>
        <item x="4969"/>
        <item x="1180"/>
        <item x="4743"/>
        <item x="434"/>
        <item x="2062"/>
        <item x="349"/>
        <item x="318"/>
        <item x="3024"/>
        <item x="4525"/>
        <item x="312"/>
        <item x="2318"/>
        <item x="29"/>
        <item x="3740"/>
        <item x="1253"/>
        <item x="185"/>
        <item x="252"/>
        <item x="4825"/>
        <item x="1225"/>
        <item x="2734"/>
        <item x="3055"/>
        <item x="500"/>
        <item x="965"/>
        <item x="2769"/>
        <item x="276"/>
        <item x="4827"/>
        <item x="3914"/>
        <item x="3941"/>
        <item x="1215"/>
        <item x="343"/>
        <item x="2923"/>
        <item x="3141"/>
        <item x="319"/>
        <item x="2239"/>
        <item x="382"/>
        <item x="67"/>
        <item x="3735"/>
        <item x="4787"/>
        <item x="4755"/>
        <item x="3493"/>
        <item x="359"/>
        <item x="1103"/>
        <item x="4778"/>
        <item x="4792"/>
        <item x="1226"/>
        <item x="4884"/>
        <item x="2990"/>
        <item x="3804"/>
        <item x="2168"/>
        <item x="3829"/>
        <item x="48"/>
        <item x="4756"/>
        <item x="1407"/>
        <item x="4723"/>
        <item x="4751"/>
        <item x="2363"/>
        <item x="3502"/>
        <item x="4680"/>
        <item x="3830"/>
        <item x="2209"/>
        <item x="1902"/>
        <item x="435"/>
        <item x="4626"/>
        <item x="4640"/>
        <item x="938"/>
        <item x="2175"/>
        <item x="2240"/>
        <item x="2143"/>
        <item x="3889"/>
        <item x="1320"/>
        <item x="4594"/>
        <item x="2005"/>
        <item x="3752"/>
        <item x="3070"/>
        <item x="290"/>
        <item x="4752"/>
        <item x="934"/>
        <item x="3006"/>
        <item x="401"/>
        <item x="481"/>
        <item x="1216"/>
        <item x="2319"/>
        <item x="3751"/>
        <item x="320"/>
        <item x="4777"/>
        <item x="1867"/>
        <item x="2140"/>
        <item x="3503"/>
        <item x="2097"/>
        <item x="2287"/>
        <item x="482"/>
        <item x="313"/>
        <item x="1285"/>
        <item x="2941"/>
        <item x="4768"/>
        <item x="4521"/>
        <item x="4910"/>
        <item x="2021"/>
        <item x="1281"/>
        <item x="1086"/>
        <item x="3888"/>
        <item x="1322"/>
        <item x="1174"/>
        <item x="2120"/>
        <item x="3702"/>
        <item x="996"/>
        <item x="1217"/>
        <item x="1227"/>
        <item x="3077"/>
        <item x="3627"/>
        <item x="1319"/>
        <item x="297"/>
        <item x="260"/>
        <item x="1192"/>
        <item x="269"/>
        <item x="4547"/>
        <item x="3858"/>
        <item x="414"/>
        <item x="378"/>
        <item x="2103"/>
        <item x="3778"/>
        <item x="408"/>
        <item x="1423"/>
        <item x="3747"/>
        <item x="3803"/>
        <item x="4854"/>
        <item x="501"/>
        <item x="2191"/>
        <item x="1321"/>
        <item x="1197"/>
        <item x="3942"/>
        <item x="2971"/>
        <item x="4595"/>
        <item x="91"/>
        <item x="2076"/>
        <item x="53"/>
        <item x="2293"/>
        <item x="4569"/>
        <item x="3977"/>
        <item x="2176"/>
        <item x="4630"/>
        <item x="515"/>
        <item x="1897"/>
        <item x="2300"/>
        <item x="4774"/>
        <item x="2292"/>
        <item x="1883"/>
        <item x="2077"/>
        <item x="2797"/>
        <item x="3780"/>
        <item x="2000"/>
        <item x="277"/>
        <item x="2972"/>
        <item x="4641"/>
        <item x="361"/>
        <item x="2999"/>
        <item x="2914"/>
        <item x="3708"/>
        <item x="2889"/>
        <item x="4807"/>
        <item x="2241"/>
        <item x="1879"/>
        <item x="2091"/>
        <item x="4617"/>
        <item x="2197"/>
        <item x="4828"/>
        <item x="303"/>
        <item x="4779"/>
        <item x="3884"/>
        <item x="1353"/>
        <item x="291"/>
        <item x="3101"/>
        <item x="2913"/>
        <item x="402"/>
        <item x="2266"/>
        <item x="2915"/>
        <item x="240"/>
        <item x="2320"/>
        <item x="2738"/>
        <item x="2151"/>
        <item x="2995"/>
        <item x="2205"/>
        <item x="116"/>
        <item x="161"/>
        <item x="25"/>
        <item x="409"/>
        <item x="2854"/>
        <item x="3589"/>
        <item x="3687"/>
        <item x="155"/>
        <item x="1708"/>
        <item x="3025"/>
        <item x="4856"/>
        <item x="2182"/>
        <item x="1022"/>
        <item x="2938"/>
        <item x="2065"/>
        <item x="4811"/>
        <item x="4698"/>
        <item x="2028"/>
        <item x="4696"/>
        <item x="3993"/>
        <item x="4697"/>
        <item x="4481"/>
        <item x="11"/>
        <item x="223"/>
        <item x="262"/>
        <item x="4682"/>
        <item x="452"/>
        <item x="2150"/>
        <item x="221"/>
        <item x="344"/>
        <item x="1074"/>
        <item x="3688"/>
        <item x="4918"/>
        <item x="2934"/>
        <item x="292"/>
        <item x="4885"/>
        <item x="2937"/>
        <item x="2865"/>
        <item x="379"/>
        <item x="14"/>
        <item x="222"/>
        <item x="3769"/>
        <item x="300"/>
        <item x="4729"/>
        <item x="3535"/>
        <item x="5262"/>
        <item x="4699"/>
        <item x="2742"/>
        <item x="4548"/>
        <item x="1359"/>
        <item x="30"/>
        <item x="4780"/>
        <item x="1228"/>
        <item x="762"/>
        <item x="4700"/>
        <item x="304"/>
        <item x="3046"/>
        <item x="4618"/>
        <item x="4776"/>
        <item x="2853"/>
        <item x="188"/>
        <item x="960"/>
        <item x="350"/>
        <item x="3585"/>
        <item x="1323"/>
        <item x="1109"/>
        <item x="2158"/>
        <item x="441"/>
        <item x="2271"/>
        <item x="3710"/>
        <item x="4855"/>
        <item x="2294"/>
        <item x="2079"/>
        <item x="3743"/>
        <item x="3102"/>
        <item x="1131"/>
        <item x="1958"/>
        <item x="3917"/>
        <item x="1314"/>
        <item x="4799"/>
        <item x="2924"/>
        <item x="1315"/>
        <item x="2960"/>
        <item x="156"/>
        <item x="2066"/>
        <item x="208"/>
        <item x="3494"/>
        <item x="1129"/>
        <item x="3727"/>
        <item x="1130"/>
        <item x="263"/>
        <item x="2210"/>
        <item x="2040"/>
        <item x="15"/>
        <item x="1387"/>
        <item x="3660"/>
        <item x="1186"/>
        <item x="3676"/>
        <item x="2917"/>
        <item x="2783"/>
        <item x="2986"/>
        <item x="442"/>
        <item x="3536"/>
        <item x="2818"/>
        <item x="1132"/>
        <item x="189"/>
        <item x="2840"/>
        <item x="4919"/>
        <item x="841"/>
        <item x="3007"/>
        <item x="4800"/>
        <item x="4701"/>
        <item x="3771"/>
        <item x="1295"/>
        <item x="3692"/>
        <item x="2991"/>
        <item x="4631"/>
        <item x="4929"/>
        <item x="4812"/>
        <item x="4663"/>
        <item x="1356"/>
        <item x="2711"/>
        <item x="1088"/>
        <item x="4886"/>
        <item x="1408"/>
        <item x="3040"/>
        <item x="386"/>
        <item x="4683"/>
        <item x="1133"/>
        <item x="3192"/>
        <item x="2866"/>
        <item x="1354"/>
        <item x="3078"/>
        <item x="360"/>
        <item x="3770"/>
        <item x="3766"/>
        <item x="1936"/>
        <item x="1254"/>
        <item x="3029"/>
        <item x="2348"/>
        <item x="210"/>
        <item x="2841"/>
        <item x="2078"/>
        <item x="2916"/>
        <item x="3926"/>
        <item x="4757"/>
        <item x="4970"/>
        <item x="3132"/>
        <item x="224"/>
        <item x="3677"/>
        <item x="1178"/>
        <item x="2867"/>
        <item x="2215"/>
        <item x="3603"/>
        <item x="1104"/>
        <item x="352"/>
        <item x="2327"/>
        <item x="1898"/>
        <item x="2185"/>
        <item x="4984"/>
        <item x="351"/>
        <item x="2224"/>
        <item x="3711"/>
        <item x="3207"/>
        <item x="315"/>
        <item x="2122"/>
        <item x="2855"/>
        <item x="1880"/>
        <item x="2211"/>
        <item x="4724"/>
        <item x="1355"/>
        <item x="1316"/>
        <item x="1087"/>
        <item x="1203"/>
        <item x="72"/>
        <item x="3689"/>
        <item x="3177"/>
        <item x="1245"/>
        <item x="1136"/>
        <item x="3047"/>
        <item x="225"/>
        <item x="293"/>
        <item x="1134"/>
        <item x="1161"/>
        <item x="1325"/>
        <item x="3943"/>
        <item x="3709"/>
        <item x="4570"/>
        <item x="2152"/>
        <item x="2349"/>
        <item x="366"/>
        <item x="1064"/>
        <item x="2131"/>
        <item x="1063"/>
        <item x="209"/>
        <item x="2868"/>
        <item x="2856"/>
        <item x="1105"/>
        <item x="3815"/>
        <item x="2001"/>
        <item x="1041"/>
        <item x="3662"/>
        <item x="2288"/>
        <item x="4944"/>
        <item x="1265"/>
        <item x="3772"/>
        <item x="3067"/>
        <item x="3661"/>
        <item x="1286"/>
        <item x="2216"/>
        <item x="4835"/>
        <item x="3675"/>
        <item x="1176"/>
        <item x="1162"/>
        <item x="2920"/>
        <item x="443"/>
        <item x="4725"/>
        <item x="1331"/>
        <item x="2918"/>
        <item x="3978"/>
        <item x="4737"/>
        <item x="4348"/>
        <item x="1127"/>
        <item x="4921"/>
        <item x="453"/>
        <item x="4523"/>
        <item x="2350"/>
        <item x="3515"/>
        <item x="211"/>
        <item x="1753"/>
        <item x="3796"/>
        <item x="4619"/>
        <item x="1262"/>
        <item x="1204"/>
        <item x="2321"/>
        <item x="4758"/>
        <item x="278"/>
        <item x="2969"/>
        <item x="1179"/>
        <item x="4487"/>
        <item x="2325"/>
        <item x="2895"/>
        <item x="2869"/>
        <item x="3021"/>
        <item x="2326"/>
        <item x="4496"/>
        <item x="2080"/>
        <item x="3628"/>
        <item x="345"/>
        <item x="212"/>
        <item x="3927"/>
        <item x="3028"/>
        <item x="321"/>
        <item x="2723"/>
        <item x="1138"/>
        <item x="2006"/>
        <item x="353"/>
        <item x="3071"/>
        <item x="3103"/>
        <item x="1156"/>
        <item x="2973"/>
        <item x="1218"/>
        <item x="4672"/>
        <item x="4863"/>
        <item x="4632"/>
        <item x="2186"/>
        <item x="4846"/>
        <item x="2896"/>
        <item x="157"/>
        <item x="4950"/>
        <item x="1137"/>
        <item x="4986"/>
        <item x="4684"/>
        <item x="1135"/>
        <item x="2134"/>
        <item x="295"/>
        <item x="4664"/>
        <item x="3797"/>
        <item x="3918"/>
        <item x="1236"/>
        <item x="3109"/>
        <item x="1979"/>
        <item x="3890"/>
        <item x="403"/>
        <item x="1287"/>
        <item x="2919"/>
        <item x="418"/>
        <item x="2974"/>
        <item x="3110"/>
        <item x="190"/>
        <item x="3000"/>
        <item x="2067"/>
        <item x="1911"/>
        <item x="1065"/>
        <item x="4813"/>
        <item x="3865"/>
        <item x="3030"/>
        <item x="4857"/>
        <item x="3168"/>
        <item x="4858"/>
        <item x="3169"/>
        <item x="1326"/>
        <item x="3798"/>
        <item x="3805"/>
        <item x="1237"/>
        <item x="3920"/>
        <item x="4922"/>
        <item x="4931"/>
        <item x="1184"/>
        <item x="4533"/>
        <item x="469"/>
        <item x="3008"/>
        <item x="4744"/>
        <item x="1350"/>
        <item x="3178"/>
        <item x="3629"/>
        <item x="3782"/>
        <item x="2117"/>
        <item x="4930"/>
        <item x="1377"/>
        <item x="483"/>
        <item x="354"/>
        <item x="383"/>
        <item x="1796"/>
        <item x="3838"/>
        <item x="1042"/>
        <item x="2335"/>
        <item x="12"/>
        <item x="3690"/>
        <item x="4923"/>
        <item x="3712"/>
        <item x="2921"/>
        <item x="302"/>
        <item x="1277"/>
        <item x="1332"/>
        <item x="247"/>
        <item x="3085"/>
        <item x="2007"/>
        <item x="1206"/>
        <item x="2897"/>
        <item x="961"/>
        <item x="929"/>
        <item x="1139"/>
        <item x="4878"/>
        <item x="3891"/>
        <item x="1246"/>
        <item x="1075"/>
        <item x="4829"/>
        <item x="2857"/>
        <item x="3919"/>
        <item x="1205"/>
        <item x="4534"/>
        <item x="4823"/>
        <item x="2217"/>
        <item x="226"/>
        <item x="474"/>
        <item x="2156"/>
        <item x="4806"/>
        <item x="2159"/>
        <item x="3170"/>
        <item x="3072"/>
        <item x="451"/>
        <item x="250"/>
        <item x="1185"/>
        <item x="3516"/>
        <item x="248"/>
        <item x="393"/>
        <item x="2256"/>
        <item x="4497"/>
        <item x="4830"/>
        <item x="445"/>
        <item x="3792"/>
        <item x="171"/>
        <item x="4808"/>
        <item x="5319"/>
        <item x="4814"/>
        <item x="3853"/>
        <item x="3043"/>
        <item x="3161"/>
        <item x="4831"/>
        <item x="2218"/>
        <item x="2011"/>
        <item x="4642"/>
        <item x="2160"/>
        <item x="4661"/>
        <item x="2842"/>
        <item x="3728"/>
        <item x="2181"/>
        <item x="2063"/>
        <item x="1335"/>
        <item x="3816"/>
        <item x="4912"/>
        <item x="2029"/>
        <item x="4971"/>
        <item x="186"/>
        <item x="1302"/>
        <item x="3944"/>
        <item x="512"/>
        <item x="910"/>
        <item x="2177"/>
        <item x="3663"/>
        <item x="4887"/>
        <item x="2922"/>
        <item x="1912"/>
        <item x="323"/>
        <item x="1219"/>
        <item x="4978"/>
        <item x="241"/>
        <item x="4681"/>
        <item x="2758"/>
        <item x="4801"/>
        <item x="2898"/>
        <item x="952"/>
        <item x="3694"/>
        <item x="1913"/>
        <item x="3822"/>
        <item x="4685"/>
        <item x="2255"/>
        <item x="3083"/>
        <item x="4781"/>
        <item x="4721"/>
        <item x="1150"/>
        <item x="3846"/>
        <item x="3869"/>
        <item x="4754"/>
        <item x="2939"/>
        <item x="4571"/>
        <item x="2157"/>
        <item x="3544"/>
        <item x="1282"/>
        <item x="814"/>
        <item x="4665"/>
        <item x="3744"/>
        <item x="3758"/>
        <item x="3916"/>
        <item x="4893"/>
        <item x="1409"/>
        <item x="3201"/>
        <item x="3872"/>
        <item x="2187"/>
        <item x="505"/>
        <item x="1868"/>
        <item x="2993"/>
        <item x="2275"/>
        <item x="380"/>
        <item x="3666"/>
        <item x="3753"/>
        <item x="2391"/>
        <item x="367"/>
        <item x="3871"/>
        <item x="1298"/>
        <item x="3806"/>
        <item x="2219"/>
        <item x="2975"/>
        <item x="1362"/>
        <item x="2267"/>
        <item x="3870"/>
        <item x="3979"/>
        <item x="470"/>
        <item x="3104"/>
        <item x="2220"/>
        <item x="4979"/>
        <item x="3202"/>
        <item x="1017"/>
        <item x="3160"/>
        <item x="1066"/>
        <item x="954"/>
        <item x="4899"/>
        <item x="968"/>
        <item x="911"/>
        <item x="4549"/>
        <item x="3005"/>
        <item x="265"/>
        <item x="3080"/>
        <item x="475"/>
        <item x="2336"/>
        <item x="3852"/>
        <item x="3667"/>
        <item x="2132"/>
        <item x="4666"/>
        <item x="2352"/>
        <item x="3095"/>
        <item x="3754"/>
        <item x="446"/>
        <item x="436"/>
        <item x="2951"/>
        <item x="2870"/>
        <item x="4888"/>
        <item x="953"/>
        <item x="1271"/>
        <item x="3133"/>
        <item x="3193"/>
        <item x="4889"/>
        <item x="3664"/>
        <item x="1333"/>
        <item x="404"/>
        <item x="4673"/>
        <item x="3665"/>
        <item x="3678"/>
        <item x="1242"/>
        <item x="4866"/>
        <item x="506"/>
        <item x="3179"/>
        <item x="3074"/>
        <item x="1187"/>
        <item x="1089"/>
        <item x="3900"/>
        <item x="3478"/>
        <item x="385"/>
        <item x="3401"/>
        <item x="274"/>
        <item x="3001"/>
        <item x="2235"/>
        <item x="4867"/>
        <item x="1163"/>
        <item x="789"/>
        <item x="3784"/>
        <item x="4802"/>
        <item x="3922"/>
        <item x="1340"/>
        <item x="4881"/>
        <item x="4913"/>
        <item x="4770"/>
        <item x="3817"/>
        <item x="3058"/>
        <item x="3783"/>
        <item x="3105"/>
        <item x="1067"/>
        <item x="3818"/>
        <item x="422"/>
        <item x="3059"/>
        <item x="1385"/>
        <item x="2221"/>
        <item x="3835"/>
        <item x="2743"/>
        <item x="4951"/>
        <item x="3056"/>
        <item x="4900"/>
        <item x="1724"/>
        <item x="411"/>
        <item x="2735"/>
        <item x="253"/>
        <item x="3873"/>
        <item x="4945"/>
        <item x="1018"/>
        <item x="3134"/>
        <item x="437"/>
        <item x="270"/>
        <item x="4782"/>
        <item x="3958"/>
        <item x="1327"/>
        <item x="355"/>
        <item x="3100"/>
        <item x="407"/>
        <item x="2236"/>
        <item x="3075"/>
        <item x="2277"/>
        <item x="3847"/>
        <item x="287"/>
        <item x="4783"/>
        <item x="3125"/>
        <item x="17"/>
        <item x="3893"/>
        <item x="55"/>
        <item x="1424"/>
        <item x="384"/>
        <item x="2100"/>
        <item x="4934"/>
        <item x="2639"/>
        <item x="1243"/>
        <item x="4972"/>
        <item x="2356"/>
        <item x="1416"/>
        <item x="3203"/>
        <item x="3031"/>
        <item x="3087"/>
        <item x="4935"/>
        <item x="2276"/>
        <item x="4879"/>
        <item x="3836"/>
        <item x="236"/>
        <item x="3120"/>
        <item x="3986"/>
        <item x="3171"/>
        <item x="1339"/>
        <item x="2357"/>
        <item x="2573"/>
        <item x="2088"/>
        <item x="3854"/>
        <item x="4947"/>
        <item x="3837"/>
        <item x="1421"/>
        <item x="3114"/>
        <item x="1417"/>
        <item x="1378"/>
        <item x="1247"/>
        <item x="4803"/>
        <item x="2135"/>
        <item x="975"/>
        <item x="4832"/>
        <item x="476"/>
        <item x="4815"/>
        <item x="3194"/>
        <item x="2329"/>
        <item x="3060"/>
        <item x="4901"/>
        <item x="3839"/>
        <item x="4882"/>
        <item x="3195"/>
        <item x="424"/>
        <item x="3994"/>
        <item x="1969"/>
        <item x="4029"/>
        <item x="423"/>
        <item x="1272"/>
        <item x="1418"/>
        <item x="172"/>
        <item x="507"/>
        <item x="405"/>
        <item x="3785"/>
        <item x="1269"/>
        <item x="447"/>
        <item x="332"/>
        <item x="3749"/>
        <item x="1337"/>
        <item x="368"/>
        <item x="387"/>
        <item x="4952"/>
        <item x="4980"/>
        <item x="4871"/>
        <item x="1296"/>
        <item x="2188"/>
        <item x="2214"/>
        <item x="3904"/>
        <item x="1207"/>
        <item x="3032"/>
        <item x="4833"/>
        <item x="1128"/>
        <item x="3988"/>
        <item x="3051"/>
        <item x="4953"/>
        <item x="3172"/>
        <item x="1238"/>
        <item x="2366"/>
        <item x="2207"/>
        <item x="2364"/>
        <item x="2206"/>
        <item x="4838"/>
        <item x="1410"/>
        <item x="275"/>
        <item x="1304"/>
        <item x="2268"/>
        <item x="1284"/>
        <item x="2113"/>
        <item x="357"/>
        <item x="3197"/>
        <item x="4946"/>
        <item x="1303"/>
        <item x="4572"/>
        <item x="4924"/>
        <item x="4958"/>
        <item x="5018"/>
        <item x="2330"/>
        <item x="237"/>
        <item x="3088"/>
        <item x="2095"/>
        <item x="1388"/>
        <item x="1970"/>
        <item x="3995"/>
        <item x="4662"/>
        <item x="2136"/>
        <item x="4939"/>
        <item x="3959"/>
        <item x="1164"/>
        <item x="3061"/>
        <item x="2358"/>
        <item x="3232"/>
        <item x="459"/>
        <item x="2154"/>
        <item x="3905"/>
        <item x="1202"/>
        <item x="1390"/>
        <item x="2257"/>
        <item x="3928"/>
        <item x="4948"/>
        <item x="2306"/>
        <item x="2278"/>
        <item x="3964"/>
        <item x="3886"/>
        <item x="448"/>
        <item x="3911"/>
        <item x="3204"/>
        <item x="1288"/>
        <item x="3038"/>
        <item x="3062"/>
        <item x="2579"/>
        <item x="3086"/>
        <item x="3129"/>
        <item x="3196"/>
        <item x="3185"/>
        <item x="3126"/>
        <item x="1194"/>
        <item x="412"/>
        <item x="3799"/>
        <item x="2243"/>
        <item x="425"/>
        <item x="1980"/>
        <item x="3106"/>
        <item x="4940"/>
        <item x="4558"/>
        <item x="2269"/>
        <item x="3184"/>
        <item x="1300"/>
        <item x="4810"/>
        <item x="3023"/>
        <item x="4759"/>
        <item x="3089"/>
        <item x="381"/>
        <item x="395"/>
        <item x="1393"/>
        <item x="2250"/>
        <item x="2307"/>
        <item x="426"/>
        <item x="1419"/>
        <item x="1220"/>
        <item x="3860"/>
        <item x="3049"/>
        <item x="5282"/>
        <item x="2419"/>
        <item x="1366"/>
        <item x="3786"/>
        <item x="2976"/>
        <item x="2815"/>
        <item x="1379"/>
        <item x="1428"/>
        <item x="2281"/>
        <item x="3090"/>
        <item x="1195"/>
        <item x="3963"/>
        <item x="3142"/>
        <item x="2301"/>
        <item x="3130"/>
        <item x="3208"/>
        <item x="331"/>
        <item x="3068"/>
        <item x="1268"/>
        <item x="3990"/>
        <item x="1181"/>
        <item x="364"/>
        <item x="3186"/>
        <item x="413"/>
        <item x="3923"/>
        <item x="3887"/>
        <item x="4001"/>
        <item x="4839"/>
        <item x="2322"/>
        <item x="494"/>
        <item x="1357"/>
        <item x="1341"/>
        <item x="1429"/>
        <item x="1140"/>
        <item x="4896"/>
        <item x="392"/>
        <item x="3166"/>
        <item x="793"/>
        <item x="3057"/>
        <item x="4954"/>
        <item x="108"/>
        <item x="306"/>
        <item x="1328"/>
        <item x="2162"/>
        <item x="868"/>
        <item x="3209"/>
        <item x="2264"/>
        <item x="1214"/>
        <item x="4993"/>
        <item x="3814"/>
        <item x="3115"/>
        <item x="3187"/>
        <item x="3931"/>
        <item x="1367"/>
        <item x="2194"/>
        <item x="3949"/>
        <item x="3779"/>
        <item x="2323"/>
        <item x="4727"/>
        <item x="427"/>
        <item x="4883"/>
        <item x="4992"/>
        <item x="3895"/>
        <item x="2359"/>
        <item x="2353"/>
        <item x="1346"/>
        <item x="484"/>
        <item x="519"/>
        <item x="449"/>
        <item x="1289"/>
        <item x="1313"/>
        <item x="2204"/>
        <item x="2189"/>
        <item x="4822"/>
        <item x="4869"/>
        <item x="2104"/>
        <item x="5017"/>
        <item x="2244"/>
        <item x="477"/>
        <item x="4902"/>
        <item x="3894"/>
        <item x="365"/>
        <item x="4960"/>
        <item x="2753"/>
        <item x="4767"/>
        <item x="3188"/>
        <item x="4955"/>
        <item x="109"/>
        <item x="4937"/>
        <item x="4545"/>
        <item x="419"/>
        <item x="4319"/>
        <item x="456"/>
        <item x="520"/>
        <item x="1394"/>
        <item x="2780"/>
        <item x="471"/>
        <item x="807"/>
        <item x="2238"/>
        <item x="2121"/>
        <item x="2272"/>
        <item x="548"/>
        <item x="363"/>
        <item x="3117"/>
        <item x="3980"/>
        <item x="495"/>
        <item x="1395"/>
        <item x="4715"/>
        <item x="4987"/>
        <item x="1235"/>
        <item x="4002"/>
        <item x="2324"/>
        <item x="428"/>
        <item x="521"/>
        <item x="1430"/>
        <item x="3081"/>
        <item x="362"/>
        <item x="4840"/>
        <item x="3936"/>
        <item x="1380"/>
        <item x="3950"/>
        <item x="2369"/>
        <item x="4065"/>
        <item x="504"/>
        <item x="4003"/>
        <item x="2229"/>
        <item x="3212"/>
        <item x="4897"/>
        <item x="1261"/>
        <item x="1381"/>
        <item x="454"/>
        <item x="3932"/>
        <item x="4917"/>
        <item x="472"/>
        <item x="2871"/>
        <item x="3866"/>
        <item x="4890"/>
        <item x="3116"/>
        <item x="4956"/>
        <item x="3966"/>
        <item x="4994"/>
        <item x="2129"/>
        <item x="3742"/>
        <item x="460"/>
        <item x="4852"/>
        <item x="3768"/>
        <item x="775"/>
        <item x="3039"/>
        <item x="900"/>
        <item x="1935"/>
        <item x="4726"/>
        <item x="522"/>
        <item x="2196"/>
        <item x="3063"/>
        <item x="2274"/>
        <item x="3867"/>
        <item x="2365"/>
        <item x="523"/>
        <item x="766"/>
        <item x="4841"/>
        <item x="1832"/>
        <item x="3906"/>
        <item x="3189"/>
        <item x="3018"/>
        <item x="4728"/>
        <item x="1441"/>
        <item x="1994"/>
        <item x="5393"/>
        <item x="1329"/>
        <item x="3840"/>
        <item x="2342"/>
        <item x="3951"/>
        <item x="2667"/>
        <item x="478"/>
        <item x="4925"/>
        <item x="2347"/>
        <item x="69"/>
        <item x="2782"/>
        <item x="3953"/>
        <item x="3002"/>
        <item x="2308"/>
        <item x="536"/>
        <item x="1413"/>
        <item x="3167"/>
        <item x="3156"/>
        <item x="3205"/>
        <item x="333"/>
        <item x="1244"/>
        <item x="466"/>
        <item x="2008"/>
        <item x="1273"/>
        <item x="1431"/>
        <item x="3148"/>
        <item x="5283"/>
        <item x="825"/>
        <item x="3033"/>
        <item x="294"/>
        <item x="5052"/>
        <item x="3149"/>
        <item x="2360"/>
        <item x="3107"/>
        <item x="508"/>
        <item x="2055"/>
        <item x="4995"/>
        <item x="4977"/>
        <item x="4753"/>
        <item x="3054"/>
        <item x="3952"/>
        <item x="1396"/>
        <item x="2555"/>
        <item x="3257"/>
        <item x="3834"/>
        <item x="2332"/>
        <item x="1739"/>
        <item x="2942"/>
        <item x="2309"/>
        <item x="3924"/>
        <item x="1995"/>
        <item x="3901"/>
        <item x="2230"/>
        <item x="1414"/>
        <item x="4926"/>
        <item x="3934"/>
        <item x="3158"/>
        <item x="921"/>
        <item x="3137"/>
        <item x="3091"/>
        <item x="3010"/>
        <item x="2370"/>
        <item x="524"/>
        <item x="3150"/>
        <item x="2317"/>
        <item x="3843"/>
        <item x="3206"/>
        <item x="3828"/>
        <item x="4388"/>
        <item x="1157"/>
        <item x="334"/>
        <item x="1375"/>
        <item x="2009"/>
        <item x="2184"/>
        <item x="5329"/>
        <item x="1221"/>
        <item x="760"/>
        <item x="1398"/>
        <item x="169"/>
        <item x="4903"/>
        <item x="420"/>
        <item x="3933"/>
        <item x="3777"/>
        <item x="4996"/>
        <item x="4864"/>
        <item x="2447"/>
        <item x="3811"/>
        <item x="1382"/>
        <item x="3552"/>
        <item x="3655"/>
        <item x="3159"/>
        <item x="3999"/>
        <item x="3151"/>
        <item x="1392"/>
        <item x="3882"/>
        <item x="2343"/>
        <item x="3656"/>
        <item x="3842"/>
        <item x="2242"/>
        <item x="3213"/>
        <item x="487"/>
        <item x="4546"/>
        <item x="858"/>
        <item x="4515"/>
        <item x="335"/>
        <item x="1415"/>
        <item x="3757"/>
        <item x="2265"/>
        <item x="2371"/>
        <item x="122"/>
        <item x="2251"/>
        <item x="2295"/>
        <item x="3136"/>
        <item x="336"/>
        <item x="2781"/>
        <item x="962"/>
        <item x="488"/>
        <item x="2245"/>
        <item x="2499"/>
        <item x="2992"/>
        <item x="1358"/>
        <item x="3781"/>
        <item x="1364"/>
        <item x="3985"/>
        <item x="4957"/>
        <item x="3180"/>
        <item x="4793"/>
        <item x="509"/>
        <item x="2611"/>
        <item x="3929"/>
        <item x="3131"/>
        <item x="1301"/>
        <item x="537"/>
        <item x="4997"/>
        <item x="70"/>
        <item x="1114"/>
        <item x="2816"/>
        <item x="1453"/>
        <item x="3902"/>
        <item x="170"/>
        <item x="3876"/>
        <item x="1389"/>
        <item x="3152"/>
        <item x="4894"/>
        <item x="3954"/>
        <item x="525"/>
        <item x="3819"/>
        <item x="4784"/>
        <item x="2744"/>
        <item x="3935"/>
        <item x="3153"/>
        <item x="4101"/>
        <item x="1274"/>
        <item x="4865"/>
        <item x="1305"/>
        <item x="4817"/>
        <item x="3138"/>
        <item x="3967"/>
        <item x="2246"/>
        <item x="3812"/>
        <item x="421"/>
        <item x="337"/>
        <item x="4566"/>
        <item x="3389"/>
        <item x="3555"/>
        <item x="4254"/>
        <item x="2966"/>
        <item x="1324"/>
        <item x="3183"/>
        <item x="1222"/>
        <item x="2774"/>
        <item x="3034"/>
        <item x="3173"/>
        <item x="457"/>
        <item x="64"/>
        <item x="370"/>
        <item x="1270"/>
        <item x="4769"/>
        <item x="4911"/>
        <item x="3844"/>
        <item x="2475"/>
        <item x="450"/>
        <item x="4004"/>
        <item x="885"/>
        <item x="1406"/>
        <item x="4214"/>
        <item x="2161"/>
        <item x="4317"/>
        <item x="369"/>
        <item x="991"/>
        <item x="3955"/>
        <item x="322"/>
        <item x="2794"/>
        <item x="1159"/>
        <item x="4564"/>
        <item x="3586"/>
        <item x="1023"/>
        <item x="440"/>
        <item x="1306"/>
        <item x="4920"/>
        <item x="2795"/>
        <item x="992"/>
        <item x="4998"/>
        <item x="3578"/>
        <item x="1432"/>
        <item x="1142"/>
        <item x="5357"/>
        <item x="1427"/>
        <item x="966"/>
        <item x="1954"/>
        <item x="584"/>
        <item x="5234"/>
        <item x="3214"/>
        <item x="314"/>
        <item x="549"/>
        <item x="3370"/>
        <item x="3560"/>
        <item x="1467"/>
        <item x="3968"/>
        <item x="1307"/>
        <item x="4898"/>
        <item x="3084"/>
        <item x="71"/>
        <item x="2153"/>
        <item x="3859"/>
        <item x="1368"/>
        <item x="2183"/>
        <item x="1399"/>
        <item x="2500"/>
        <item x="3175"/>
        <item x="4927"/>
        <item x="3079"/>
        <item x="324"/>
        <item x="2943"/>
        <item x="563"/>
        <item x="2155"/>
        <item x="3111"/>
        <item x="120"/>
        <item x="305"/>
        <item x="3041"/>
        <item x="4332"/>
        <item x="3553"/>
        <item x="4390"/>
        <item x="1384"/>
        <item x="3113"/>
        <item x="3996"/>
        <item x="2361"/>
        <item x="4941"/>
        <item x="1188"/>
        <item x="4324"/>
        <item x="1715"/>
        <item x="1191"/>
        <item x="5375"/>
        <item x="444"/>
        <item x="410"/>
        <item x="1454"/>
        <item x="4760"/>
        <item x="3956"/>
        <item x="1043"/>
        <item x="517"/>
        <item x="394"/>
        <item x="4816"/>
        <item x="4962"/>
        <item x="2123"/>
        <item x="4005"/>
        <item x="4553"/>
        <item x="2311"/>
        <item x="3957"/>
        <item x="518"/>
        <item x="4938"/>
        <item x="489"/>
        <item x="4999"/>
        <item x="3606"/>
        <item x="1899"/>
        <item x="5086"/>
        <item x="3892"/>
        <item x="371"/>
        <item x="1158"/>
        <item x="3282"/>
        <item x="2223"/>
        <item x="4524"/>
        <item x="4309"/>
        <item x="1365"/>
        <item x="3997"/>
        <item x="5158"/>
        <item x="564"/>
        <item x="3174"/>
        <item x="2124"/>
        <item x="374"/>
        <item x="4578"/>
        <item x="972"/>
        <item x="356"/>
        <item x="1584"/>
        <item x="473"/>
        <item x="3594"/>
        <item x="3717"/>
        <item x="719"/>
        <item x="3558"/>
        <item x="4591"/>
        <item x="3022"/>
        <item x="510"/>
        <item x="2785"/>
        <item x="3048"/>
        <item x="2807"/>
        <item x="4421"/>
        <item x="927"/>
        <item x="997"/>
        <item x="967"/>
        <item x="3874"/>
        <item x="1433"/>
        <item x="5196"/>
        <item x="1485"/>
        <item x="4137"/>
        <item x="4736"/>
        <item x="1468"/>
        <item x="2805"/>
        <item x="3915"/>
        <item x="3903"/>
        <item x="2253"/>
        <item x="4895"/>
        <item x="945"/>
        <item x="2344"/>
        <item x="4360"/>
        <item x="4868"/>
        <item x="787"/>
        <item x="550"/>
        <item x="3614"/>
        <item x="458"/>
        <item x="1963"/>
        <item x="254"/>
        <item x="1208"/>
        <item x="1212"/>
        <item x="3554"/>
        <item x="4044"/>
        <item x="565"/>
        <item x="3448"/>
        <item x="2806"/>
        <item x="90"/>
        <item x="804"/>
        <item x="1047"/>
        <item x="1297"/>
        <item x="5359"/>
        <item x="2613"/>
        <item x="2144"/>
        <item x="566"/>
        <item x="2146"/>
        <item x="3419"/>
        <item x="3587"/>
        <item x="1263"/>
        <item x="1770"/>
        <item x="2367"/>
        <item x="5317"/>
        <item x="5198"/>
        <item x="1469"/>
        <item x="1006"/>
        <item x="2746"/>
        <item x="2178"/>
        <item x="429"/>
        <item x="3921"/>
        <item x="2305"/>
        <item x="3112"/>
        <item x="999"/>
        <item x="3763"/>
        <item x="3559"/>
        <item x="5197"/>
        <item x="3215"/>
        <item x="745"/>
        <item x="998"/>
        <item x="5035"/>
        <item x="2787"/>
        <item x="279"/>
        <item x="3307"/>
        <item x="1964"/>
        <item x="3794"/>
        <item x="5014"/>
        <item x="1499"/>
        <item x="2745"/>
        <item x="1198"/>
        <item x="486"/>
        <item x="4786"/>
        <item x="396"/>
        <item x="3181"/>
        <item x="4745"/>
        <item x="973"/>
        <item x="3695"/>
        <item x="3969"/>
        <item x="1401"/>
        <item x="1671"/>
        <item x="1959"/>
        <item x="3764"/>
        <item x="100"/>
        <item x="1343"/>
        <item x="4567"/>
        <item x="3230"/>
        <item x="3537"/>
        <item x="4411"/>
        <item x="1457"/>
        <item x="2345"/>
        <item x="4982"/>
        <item x="2145"/>
        <item x="3762"/>
        <item x="2978"/>
        <item x="2222"/>
        <item x="2817"/>
        <item x="2280"/>
        <item x="1251"/>
        <item x="4818"/>
        <item x="2328"/>
        <item x="2826"/>
        <item x="1909"/>
        <item x="286"/>
        <item x="3231"/>
        <item x="468"/>
        <item x="5015"/>
        <item x="3631"/>
        <item x="74"/>
        <item x="358"/>
        <item x="4991"/>
        <item x="3064"/>
        <item x="4734"/>
        <item x="3378"/>
        <item x="3561"/>
        <item x="1267"/>
        <item x="2786"/>
        <item x="2270"/>
        <item x="1756"/>
        <item x="1746"/>
        <item x="2635"/>
        <item x="5019"/>
        <item x="3630"/>
        <item x="4006"/>
        <item x="3357"/>
        <item x="1712"/>
        <item x="2198"/>
        <item x="5120"/>
        <item x="4027"/>
        <item x="3907"/>
        <item x="1189"/>
        <item x="1636"/>
        <item x="1029"/>
        <item x="1900"/>
        <item x="2808"/>
        <item x="840"/>
        <item x="1336"/>
        <item x="1141"/>
        <item x="4716"/>
        <item x="567"/>
        <item x="2279"/>
        <item x="5008"/>
        <item x="3841"/>
        <item x="3987"/>
        <item x="599"/>
        <item x="4028"/>
        <item x="620"/>
        <item x="2827"/>
        <item x="546"/>
        <item x="1470"/>
        <item x="3328"/>
        <item x="4568"/>
        <item x="5252"/>
        <item x="431"/>
        <item x="3162"/>
        <item x="1801"/>
        <item x="2139"/>
        <item x="1620"/>
        <item x="4554"/>
        <item x="1738"/>
        <item x="1342"/>
        <item x="2312"/>
        <item x="2401"/>
        <item x="5430"/>
        <item x="2169"/>
        <item x="2695"/>
        <item x="989"/>
        <item x="2390"/>
        <item x="585"/>
        <item x="3789"/>
        <item x="1937"/>
        <item x="4555"/>
        <item x="2351"/>
        <item x="3793"/>
        <item x="2575"/>
        <item x="2338"/>
        <item x="3790"/>
        <item x="1106"/>
        <item x="1000"/>
        <item x="465"/>
        <item x="4320"/>
        <item x="3395"/>
        <item x="3948"/>
        <item x="4904"/>
        <item x="601"/>
        <item x="3381"/>
        <item x="3875"/>
        <item x="3965"/>
        <item x="3989"/>
        <item x="2081"/>
        <item x="3945"/>
        <item x="461"/>
        <item x="600"/>
        <item x="568"/>
        <item x="5022"/>
        <item x="75"/>
        <item x="4961"/>
        <item x="5250"/>
        <item x="3358"/>
        <item x="4842"/>
        <item x="2310"/>
        <item x="5302"/>
        <item x="3135"/>
        <item x="5034"/>
        <item x="1486"/>
        <item x="2576"/>
        <item x="5214"/>
        <item x="3861"/>
        <item x="4412"/>
        <item x="920"/>
        <item x="4964"/>
        <item x="3998"/>
        <item x="3908"/>
        <item x="3961"/>
        <item x="1435"/>
        <item x="1698"/>
        <item x="730"/>
        <item x="3211"/>
        <item x="118"/>
        <item x="2536"/>
        <item x="1500"/>
        <item x="1330"/>
        <item x="3960"/>
        <item x="2137"/>
        <item x="1793"/>
        <item x="562"/>
        <item x="1655"/>
        <item x="4008"/>
        <item x="527"/>
        <item x="656"/>
        <item x="3765"/>
        <item x="1464"/>
        <item x="330"/>
        <item x="338"/>
        <item x="4230"/>
        <item x="1697"/>
        <item x="720"/>
        <item x="4080"/>
        <item x="1165"/>
        <item x="779"/>
        <item x="50"/>
        <item x="2392"/>
        <item x="2202"/>
        <item x="2368"/>
        <item x="2252"/>
        <item x="4231"/>
        <item x="3562"/>
        <item x="1397"/>
        <item x="1517"/>
        <item x="4914"/>
        <item x="528"/>
        <item x="4041"/>
        <item x="1402"/>
        <item x="852"/>
        <item x="1001"/>
        <item x="602"/>
        <item x="1465"/>
        <item x="2247"/>
        <item x="4007"/>
        <item x="2594"/>
        <item x="4031"/>
        <item x="2331"/>
        <item x="86"/>
        <item x="5032"/>
        <item x="1007"/>
        <item x="4973"/>
        <item x="1436"/>
        <item x="4045"/>
        <item x="5001"/>
        <item x="1190"/>
        <item x="1693"/>
        <item x="5043"/>
        <item x="4012"/>
        <item x="1260"/>
        <item x="432"/>
        <item x="1048"/>
        <item x="1501"/>
        <item x="586"/>
        <item x="2423"/>
        <item x="3604"/>
        <item x="2378"/>
        <item x="5069"/>
        <item x="946"/>
        <item x="3011"/>
        <item x="3143"/>
        <item x="5031"/>
        <item x="3248"/>
        <item x="574"/>
        <item x="101"/>
        <item x="1259"/>
        <item x="1456"/>
        <item x="4288"/>
        <item x="3094"/>
        <item x="3974"/>
        <item x="4211"/>
        <item x="4428"/>
        <item x="4579"/>
        <item x="3973"/>
        <item x="2010"/>
        <item x="3542"/>
        <item x="557"/>
        <item x="1030"/>
        <item x="5215"/>
        <item x="5044"/>
        <item x="3249"/>
        <item x="3756"/>
        <item x="3233"/>
        <item x="817"/>
        <item x="2163"/>
        <item x="4429"/>
        <item x="455"/>
        <item x="746"/>
        <item x="1619"/>
        <item x="2527"/>
        <item x="764"/>
        <item x="3755"/>
        <item x="3707"/>
        <item x="4210"/>
        <item x="731"/>
        <item x="1786"/>
        <item x="1585"/>
        <item x="988"/>
        <item x="1038"/>
        <item x="4329"/>
        <item x="3787"/>
        <item x="558"/>
        <item x="5021"/>
        <item x="4850"/>
        <item x="5284"/>
        <item x="1420"/>
        <item x="3862"/>
        <item x="1637"/>
        <item x="3946"/>
        <item x="4589"/>
        <item x="2546"/>
        <item x="2428"/>
        <item x="4851"/>
        <item x="2409"/>
        <item x="3241"/>
        <item x="2567"/>
        <item x="780"/>
        <item x="1745"/>
        <item x="5221"/>
        <item x="1656"/>
        <item x="3813"/>
        <item x="3971"/>
        <item x="1621"/>
        <item x="559"/>
        <item x="1434"/>
        <item x="5041"/>
        <item x="2402"/>
        <item x="1965"/>
        <item x="3244"/>
        <item x="3696"/>
        <item x="541"/>
        <item x="3246"/>
        <item x="974"/>
        <item x="1039"/>
        <item x="529"/>
        <item x="2485"/>
        <item x="1008"/>
        <item x="1466"/>
        <item x="3082"/>
        <item x="5036"/>
        <item x="603"/>
        <item x="4042"/>
        <item x="3821"/>
        <item x="2372"/>
        <item x="4043"/>
        <item x="1502"/>
        <item x="1383"/>
        <item x="1437"/>
        <item x="4062"/>
        <item x="1455"/>
        <item x="1490"/>
        <item x="3356"/>
        <item x="2944"/>
        <item x="531"/>
        <item x="2254"/>
        <item x="4070"/>
        <item x="4312"/>
        <item x="5050"/>
        <item x="4251"/>
        <item x="5360"/>
        <item x="76"/>
        <item x="1696"/>
        <item x="3625"/>
        <item x="4963"/>
        <item x="1624"/>
        <item x="4556"/>
        <item x="1473"/>
        <item x="560"/>
        <item x="5053"/>
        <item x="339"/>
        <item x="4061"/>
        <item x="406"/>
        <item x="950"/>
        <item x="5124"/>
        <item x="1019"/>
        <item x="5292"/>
        <item x="5184"/>
        <item x="551"/>
        <item x="1400"/>
        <item x="1977"/>
        <item x="5412"/>
        <item x="3004"/>
        <item x="2138"/>
        <item x="1484"/>
        <item x="153"/>
        <item x="5321"/>
        <item x="3245"/>
        <item x="3027"/>
        <item x="1966"/>
        <item x="4859"/>
        <item x="575"/>
        <item x="152"/>
        <item x="688"/>
        <item x="5163"/>
        <item x="1781"/>
        <item x="3896"/>
        <item x="1949"/>
        <item x="5385"/>
        <item x="1654"/>
        <item x="747"/>
        <item x="2534"/>
        <item x="4250"/>
        <item x="2090"/>
        <item x="438"/>
        <item x="3563"/>
        <item x="4981"/>
        <item x="5195"/>
        <item x="2400"/>
        <item x="721"/>
        <item x="1248"/>
        <item x="849"/>
        <item x="1460"/>
        <item x="4212"/>
        <item x="1471"/>
        <item x="604"/>
        <item x="670"/>
        <item x="1548"/>
        <item x="534"/>
        <item x="1020"/>
        <item x="1986"/>
        <item x="3240"/>
        <item x="621"/>
        <item x="5003"/>
        <item x="3163"/>
        <item x="3050"/>
        <item x="679"/>
        <item x="4259"/>
        <item x="4350"/>
        <item x="545"/>
        <item x="4557"/>
        <item x="1107"/>
        <item x="718"/>
        <item x="1449"/>
        <item x="3118"/>
        <item x="2977"/>
        <item x="4375"/>
        <item x="732"/>
        <item x="5258"/>
        <item x="3284"/>
        <item x="2436"/>
        <item x="5185"/>
        <item x="4066"/>
        <item x="5194"/>
        <item x="4845"/>
        <item x="5279"/>
        <item x="4905"/>
        <item x="2658"/>
        <item x="2002"/>
        <item x="5199"/>
        <item x="4232"/>
        <item x="1491"/>
        <item x="3577"/>
        <item x="561"/>
        <item x="3065"/>
        <item x="1439"/>
        <item x="4072"/>
        <item x="5341"/>
        <item x="5033"/>
        <item x="4462"/>
        <item x="2535"/>
        <item x="1475"/>
        <item x="3128"/>
        <item x="1938"/>
        <item x="4046"/>
        <item x="4051"/>
        <item x="462"/>
        <item x="3250"/>
        <item x="2524"/>
        <item x="3377"/>
        <item x="2313"/>
        <item x="2670"/>
        <item x="117"/>
        <item x="3144"/>
        <item x="4053"/>
        <item x="5058"/>
        <item x="5068"/>
        <item x="4011"/>
        <item x="2393"/>
        <item x="2414"/>
        <item x="430"/>
        <item x="346"/>
        <item x="4809"/>
        <item x="2394"/>
        <item x="2494"/>
        <item x="3450"/>
        <item x="2403"/>
        <item x="2296"/>
        <item x="1518"/>
        <item x="3910"/>
        <item x="4052"/>
        <item x="2838"/>
        <item x="1476"/>
        <item x="2602"/>
        <item x="1978"/>
        <item x="3252"/>
        <item x="4906"/>
        <item x="4928"/>
        <item x="511"/>
        <item x="1551"/>
        <item x="2755"/>
        <item x="493"/>
        <item x="3108"/>
        <item x="2377"/>
        <item x="2620"/>
        <item x="1950"/>
        <item x="4013"/>
        <item x="1249"/>
        <item x="2404"/>
        <item x="3992"/>
        <item x="535"/>
        <item x="5057"/>
        <item x="3543"/>
        <item x="1659"/>
        <item x="1515"/>
        <item x="4197"/>
        <item x="4702"/>
        <item x="2547"/>
        <item x="5077"/>
        <item x="1951"/>
        <item x="1772"/>
        <item x="5281"/>
        <item x="3468"/>
        <item x="577"/>
        <item x="1146"/>
        <item x="530"/>
        <item x="3217"/>
        <item x="1910"/>
        <item x="2756"/>
        <item x="3273"/>
        <item x="2486"/>
        <item x="990"/>
        <item x="588"/>
        <item x="2478"/>
        <item x="2387"/>
        <item x="5223"/>
        <item x="3925"/>
        <item x="3970"/>
        <item x="706"/>
        <item x="2562"/>
        <item x="1489"/>
        <item x="680"/>
        <item x="2379"/>
        <item x="2754"/>
        <item x="3253"/>
        <item x="3092"/>
        <item x="2190"/>
        <item x="610"/>
        <item x="4531"/>
        <item x="1755"/>
        <item x="2410"/>
        <item x="280"/>
        <item x="4532"/>
        <item x="3605"/>
        <item x="738"/>
        <item x="2411"/>
        <item x="4081"/>
        <item x="3274"/>
        <item x="4252"/>
        <item x="951"/>
        <item x="542"/>
        <item x="4349"/>
        <item x="1603"/>
        <item x="143"/>
        <item x="5040"/>
        <item x="729"/>
        <item x="2380"/>
        <item x="372"/>
        <item x="5233"/>
        <item x="589"/>
        <item x="3154"/>
        <item x="571"/>
        <item x="5078"/>
        <item x="696"/>
        <item x="4983"/>
        <item x="4105"/>
        <item x="5213"/>
        <item x="1529"/>
        <item x="3190"/>
        <item x="671"/>
        <item x="4096"/>
        <item x="2537"/>
        <item x="844"/>
        <item x="4009"/>
        <item x="1657"/>
        <item x="5216"/>
        <item x="4253"/>
        <item x="5072"/>
        <item x="1967"/>
        <item x="5222"/>
        <item x="5232"/>
        <item x="5051"/>
        <item x="1374"/>
        <item x="1477"/>
        <item x="1290"/>
        <item x="744"/>
        <item x="4107"/>
        <item x="4038"/>
        <item x="583"/>
        <item x="3845"/>
        <item x="3237"/>
        <item x="2553"/>
        <item x="4075"/>
        <item x="3127"/>
        <item x="576"/>
        <item x="4063"/>
        <item x="633"/>
        <item x="3309"/>
        <item x="1741"/>
        <item x="2362"/>
        <item x="4194"/>
        <item x="4239"/>
        <item x="2587"/>
        <item x="1586"/>
        <item x="3234"/>
        <item x="4104"/>
        <item x="5013"/>
        <item x="4452"/>
        <item x="622"/>
        <item x="1275"/>
        <item x="1530"/>
        <item x="1550"/>
        <item x="54"/>
        <item x="590"/>
        <item x="3975"/>
        <item x="3268"/>
        <item x="103"/>
        <item x="5042"/>
        <item x="4178"/>
        <item x="4968"/>
        <item x="2513"/>
        <item x="2420"/>
        <item x="4246"/>
        <item x="4216"/>
        <item x="1952"/>
        <item x="4247"/>
        <item x="5271"/>
        <item x="2809"/>
        <item x="5224"/>
        <item x="2441"/>
        <item x="2514"/>
        <item x="2248"/>
        <item x="3349"/>
        <item x="1480"/>
        <item x="1450"/>
        <item x="1451"/>
        <item x="5117"/>
        <item x="2563"/>
        <item x="1600"/>
        <item x="2554"/>
        <item x="1062"/>
        <item x="2406"/>
        <item x="4073"/>
        <item x="5063"/>
        <item x="3218"/>
        <item x="5308"/>
        <item x="4965"/>
        <item x="4238"/>
        <item x="1733"/>
        <item x="1615"/>
        <item x="5088"/>
        <item x="1492"/>
        <item x="1494"/>
        <item x="4048"/>
        <item x="526"/>
        <item x="5229"/>
        <item x="2418"/>
        <item x="5291"/>
        <item x="4064"/>
        <item x="820"/>
        <item x="3367"/>
        <item x="1643"/>
        <item x="1763"/>
        <item x="102"/>
        <item x="3437"/>
        <item x="5173"/>
        <item x="2552"/>
        <item x="1291"/>
        <item x="4562"/>
        <item x="635"/>
        <item x="5363"/>
        <item x="1622"/>
        <item x="4074"/>
        <item x="4067"/>
        <item x="5220"/>
        <item x="697"/>
        <item x="4177"/>
        <item x="4059"/>
        <item x="4199"/>
        <item x="3368"/>
        <item x="2054"/>
        <item x="742"/>
        <item x="2928"/>
        <item x="632"/>
        <item x="3991"/>
        <item x="2429"/>
        <item x="1686"/>
        <item x="644"/>
        <item x="1412"/>
        <item x="5209"/>
        <item x="1040"/>
        <item x="1545"/>
        <item x="748"/>
        <item x="1522"/>
        <item x="1503"/>
        <item x="3359"/>
        <item x="867"/>
        <item x="735"/>
        <item x="4033"/>
        <item x="3266"/>
        <item x="591"/>
        <item x="4076"/>
        <item x="1768"/>
        <item x="3119"/>
        <item x="3216"/>
        <item x="701"/>
        <item x="654"/>
        <item x="1638"/>
        <item x="657"/>
        <item x="592"/>
        <item x="2430"/>
        <item x="5192"/>
        <item x="3139"/>
        <item x="1544"/>
        <item x="4213"/>
        <item x="1463"/>
        <item x="4054"/>
        <item x="5070"/>
        <item x="1506"/>
        <item x="3182"/>
        <item x="1479"/>
        <item x="2374"/>
        <item x="4207"/>
        <item x="87"/>
        <item x="5190"/>
        <item x="4310"/>
        <item x="3909"/>
        <item x="1250"/>
        <item x="1607"/>
        <item x="1797"/>
        <item x="1425"/>
        <item x="1606"/>
        <item x="5000"/>
        <item x="5002"/>
        <item x="3319"/>
        <item x="3429"/>
        <item x="5045"/>
        <item x="5249"/>
        <item x="3256"/>
        <item x="1497"/>
        <item x="538"/>
        <item x="5225"/>
        <item x="2593"/>
        <item x="4024"/>
        <item x="1559"/>
        <item x="2757"/>
        <item x="4974"/>
        <item x="5183"/>
        <item x="758"/>
        <item x="2565"/>
        <item x="689"/>
        <item x="4132"/>
        <item x="5191"/>
        <item x="1837"/>
        <item x="2273"/>
        <item x="4092"/>
        <item x="4032"/>
        <item x="595"/>
        <item x="578"/>
        <item x="2454"/>
        <item x="4233"/>
        <item x="1707"/>
        <item x="556"/>
        <item x="1581"/>
        <item x="645"/>
        <item x="4097"/>
        <item x="2424"/>
        <item x="3269"/>
        <item x="611"/>
        <item x="4843"/>
        <item x="4152"/>
        <item x="3264"/>
        <item x="1563"/>
        <item x="1369"/>
        <item x="5020"/>
        <item x="3258"/>
        <item x="3271"/>
        <item x="5056"/>
        <item x="3350"/>
        <item x="3260"/>
        <item x="624"/>
        <item x="2412"/>
        <item x="2538"/>
        <item x="4179"/>
        <item x="2082"/>
        <item x="1344"/>
        <item x="5159"/>
        <item x="3316"/>
        <item x="5138"/>
        <item x="5245"/>
        <item x="3019"/>
        <item x="5137"/>
        <item x="4255"/>
        <item x="4093"/>
        <item x="2556"/>
        <item x="2461"/>
        <item x="1549"/>
        <item x="4108"/>
        <item x="5004"/>
        <item x="1113"/>
        <item x="5064"/>
        <item x="630"/>
        <item x="3251"/>
        <item x="759"/>
        <item x="2539"/>
        <item x="1580"/>
        <item x="5055"/>
        <item x="1009"/>
        <item x="5081"/>
        <item x="2444"/>
        <item x="598"/>
        <item x="2463"/>
        <item x="4248"/>
        <item x="3272"/>
        <item x="2548"/>
        <item x="5122"/>
        <item x="2464"/>
        <item x="2451"/>
        <item x="1443"/>
        <item x="1650"/>
        <item x="1505"/>
        <item x="2533"/>
        <item x="739"/>
        <item x="5073"/>
        <item x="3292"/>
        <item x="4241"/>
        <item x="3346"/>
        <item x="3290"/>
        <item x="1953"/>
        <item x="5010"/>
        <item x="4035"/>
        <item x="5092"/>
        <item x="5202"/>
        <item x="3984"/>
        <item x="1644"/>
        <item x="4087"/>
        <item x="5059"/>
        <item x="675"/>
        <item x="3223"/>
        <item x="4240"/>
        <item x="4703"/>
        <item x="1495"/>
        <item x="2945"/>
        <item x="4017"/>
        <item x="4154"/>
        <item x="5087"/>
        <item x="803"/>
        <item x="823"/>
        <item x="555"/>
        <item x="4227"/>
        <item x="1487"/>
        <item x="5101"/>
        <item x="2953"/>
        <item x="2586"/>
        <item x="2601"/>
        <item x="1308"/>
        <item x="4256"/>
        <item x="4020"/>
        <item x="668"/>
        <item x="606"/>
        <item x="1444"/>
        <item x="5091"/>
        <item x="5251"/>
        <item x="479"/>
        <item x="4590"/>
        <item x="651"/>
        <item x="569"/>
        <item x="4114"/>
        <item x="4153"/>
        <item x="4117"/>
        <item x="5066"/>
        <item x="2487"/>
        <item x="5164"/>
        <item x="1488"/>
        <item x="3219"/>
        <item x="1527"/>
        <item x="4089"/>
        <item x="1507"/>
        <item x="3275"/>
        <item x="2003"/>
        <item x="3221"/>
        <item x="1723"/>
        <item x="1255"/>
        <item x="1438"/>
        <item x="1649"/>
        <item x="1808"/>
        <item x="2793"/>
        <item x="4453"/>
        <item x="2083"/>
        <item x="3270"/>
        <item x="4190"/>
        <item x="713"/>
        <item x="5230"/>
        <item x="1493"/>
        <item x="2578"/>
        <item x="5096"/>
        <item x="1599"/>
        <item x="616"/>
        <item x="4261"/>
        <item x="5037"/>
        <item x="4966"/>
        <item x="1660"/>
        <item x="587"/>
        <item x="4191"/>
        <item x="4208"/>
        <item x="1508"/>
        <item x="768"/>
        <item x="612"/>
        <item x="1546"/>
        <item x="1641"/>
        <item x="2543"/>
        <item x="1537"/>
        <item x="1699"/>
        <item x="5060"/>
        <item x="786"/>
        <item x="5181"/>
        <item x="637"/>
        <item x="1632"/>
        <item x="1575"/>
        <item x="4086"/>
        <item x="4116"/>
        <item x="1829"/>
        <item x="3321"/>
        <item x="5239"/>
        <item x="4082"/>
        <item x="5176"/>
        <item x="3263"/>
        <item x="4168"/>
        <item x="2488"/>
        <item x="1645"/>
        <item x="2839"/>
        <item x="2638"/>
        <item x="5338"/>
        <item x="636"/>
        <item x="5226"/>
        <item x="1602"/>
        <item x="1658"/>
        <item x="3326"/>
        <item x="5106"/>
        <item x="1440"/>
        <item x="4563"/>
        <item x="4157"/>
        <item x="3369"/>
        <item x="1256"/>
        <item x="4021"/>
        <item x="4128"/>
        <item x="625"/>
        <item x="5144"/>
        <item x="491"/>
        <item x="4039"/>
        <item x="4323"/>
        <item x="702"/>
        <item x="4340"/>
        <item x="5200"/>
        <item x="5114"/>
        <item x="3408"/>
        <item x="4500"/>
        <item x="490"/>
        <item x="3713"/>
        <item x="2456"/>
        <item x="4159"/>
        <item x="2551"/>
        <item x="5238"/>
        <item x="676"/>
        <item x="5153"/>
        <item x="1780"/>
        <item x="1601"/>
        <item x="4010"/>
        <item x="3294"/>
        <item x="4127"/>
        <item x="684"/>
        <item x="5175"/>
        <item x="2425"/>
        <item x="3372"/>
        <item x="1565"/>
        <item x="1718"/>
        <item x="5369"/>
        <item x="2630"/>
        <item x="2455"/>
        <item x="1646"/>
        <item x="2510"/>
        <item x="2382"/>
        <item x="2437"/>
        <item x="4106"/>
        <item x="1667"/>
        <item x="722"/>
        <item x="658"/>
        <item x="4141"/>
        <item x="5097"/>
        <item x="2333"/>
        <item x="5139"/>
        <item x="4115"/>
        <item x="3718"/>
        <item x="2431"/>
        <item x="1683"/>
        <item x="1472"/>
        <item x="3293"/>
        <item x="1525"/>
        <item x="5246"/>
        <item x="4328"/>
        <item x="1370"/>
        <item x="2469"/>
        <item x="1560"/>
        <item x="3277"/>
        <item x="879"/>
        <item x="2445"/>
        <item x="4047"/>
        <item x="707"/>
        <item x="2442"/>
        <item x="749"/>
        <item x="2645"/>
        <item x="698"/>
        <item x="2383"/>
        <item x="2438"/>
        <item x="2810"/>
        <item x="4165"/>
        <item x="2439"/>
        <item x="3333"/>
        <item x="5174"/>
        <item x="3093"/>
        <item x="3362"/>
        <item x="3220"/>
        <item x="2585"/>
        <item x="593"/>
        <item x="4158"/>
        <item x="5356"/>
        <item x="2375"/>
        <item x="683"/>
        <item x="2432"/>
        <item x="785"/>
        <item x="3287"/>
        <item x="3322"/>
        <item x="5347"/>
        <item x="1968"/>
        <item x="4404"/>
        <item x="5210"/>
        <item x="3320"/>
        <item x="5075"/>
        <item x="3595"/>
        <item x="1536"/>
        <item x="1595"/>
        <item x="750"/>
        <item x="539"/>
        <item x="1561"/>
        <item x="1391"/>
        <item x="755"/>
        <item x="1631"/>
        <item x="4098"/>
        <item x="1445"/>
        <item x="5005"/>
        <item x="1147"/>
        <item x="1276"/>
        <item x="3335"/>
        <item x="613"/>
        <item x="669"/>
        <item x="2929"/>
        <item x="3877"/>
        <item x="2434"/>
        <item x="4140"/>
        <item x="3291"/>
        <item x="4272"/>
        <item x="699"/>
        <item x="5140"/>
        <item x="1531"/>
        <item x="2954"/>
        <item x="626"/>
        <item x="2405"/>
        <item x="1442"/>
        <item x="4295"/>
        <item x="543"/>
        <item x="4143"/>
        <item x="1509"/>
        <item x="2512"/>
        <item x="4102"/>
        <item x="2596"/>
        <item x="2583"/>
        <item x="3222"/>
        <item x="5178"/>
        <item x="2314"/>
        <item x="4094"/>
        <item x="2458"/>
        <item x="717"/>
        <item x="2376"/>
        <item x="1623"/>
        <item x="5242"/>
        <item x="1534"/>
        <item x="3278"/>
        <item x="1669"/>
        <item x="5179"/>
        <item x="1664"/>
        <item x="4942"/>
        <item x="3242"/>
        <item x="5104"/>
        <item x="2386"/>
        <item x="1566"/>
        <item x="532"/>
        <item x="865"/>
        <item x="4109"/>
        <item x="1478"/>
        <item x="2505"/>
        <item x="2604"/>
        <item x="1633"/>
        <item x="1523"/>
        <item x="2452"/>
        <item x="4469"/>
        <item x="4111"/>
        <item x="3225"/>
        <item x="677"/>
        <item x="4269"/>
        <item x="619"/>
        <item x="3375"/>
        <item x="1634"/>
        <item x="3279"/>
        <item x="741"/>
        <item x="4103"/>
        <item x="5343"/>
        <item x="3285"/>
        <item x="540"/>
        <item x="5201"/>
        <item x="777"/>
        <item x="4285"/>
        <item x="672"/>
        <item x="582"/>
        <item x="2415"/>
        <item x="1576"/>
        <item x="4470"/>
        <item x="751"/>
        <item x="617"/>
        <item x="2526"/>
        <item x="4229"/>
        <item x="1199"/>
        <item x="4297"/>
        <item x="4110"/>
        <item x="4720"/>
        <item x="4040"/>
        <item x="1812"/>
        <item x="5084"/>
        <item x="4118"/>
        <item x="4236"/>
        <item x="572"/>
        <item x="1481"/>
        <item x="249"/>
        <item x="2508"/>
        <item x="638"/>
        <item x="1661"/>
        <item x="1604"/>
        <item x="2525"/>
        <item x="4189"/>
        <item x="4262"/>
        <item x="5082"/>
        <item x="708"/>
        <item x="4242"/>
        <item x="2199"/>
        <item x="4195"/>
        <item x="5235"/>
        <item x="1822"/>
        <item x="2398"/>
        <item x="3280"/>
        <item x="4174"/>
        <item x="614"/>
        <item x="1516"/>
        <item x="5030"/>
        <item x="1583"/>
        <item x="1703"/>
        <item x="5247"/>
        <item x="4049"/>
        <item x="2263"/>
        <item x="3226"/>
        <item x="579"/>
        <item x="4173"/>
        <item x="5300"/>
        <item x="5211"/>
        <item x="4055"/>
        <item x="2421"/>
        <item x="2983"/>
        <item x="5227"/>
        <item x="5157"/>
        <item x="3009"/>
        <item x="5150"/>
        <item x="4263"/>
        <item x="1744"/>
        <item x="3962"/>
        <item x="4077"/>
        <item x="5305"/>
        <item x="1695"/>
        <item x="1574"/>
        <item x="627"/>
        <item x="1764"/>
        <item x="5061"/>
        <item x="765"/>
        <item x="628"/>
        <item x="826"/>
        <item x="1730"/>
        <item x="3329"/>
        <item x="5353"/>
        <item x="3281"/>
        <item x="4196"/>
        <item x="4161"/>
        <item x="3748"/>
        <item x="5269"/>
        <item x="3355"/>
        <item x="1582"/>
        <item x="1532"/>
        <item x="5098"/>
        <item x="4142"/>
        <item x="4088"/>
        <item x="1587"/>
        <item x="4287"/>
        <item x="5103"/>
        <item x="88"/>
        <item x="2515"/>
        <item x="5142"/>
        <item x="2446"/>
        <item x="1711"/>
        <item x="2490"/>
        <item x="2961"/>
        <item x="3371"/>
        <item x="3296"/>
        <item x="4379"/>
        <item x="3261"/>
        <item x="3972"/>
        <item x="5154"/>
        <item x="4358"/>
        <item x="3387"/>
        <item x="2662"/>
        <item x="5099"/>
        <item x="1564"/>
        <item x="4735"/>
        <item x="2549"/>
        <item x="2636"/>
        <item x="3336"/>
        <item x="2511"/>
        <item x="5177"/>
        <item x="4112"/>
        <item x="1687"/>
        <item x="1688"/>
        <item x="2407"/>
        <item x="4414"/>
        <item x="261"/>
        <item x="2520"/>
        <item x="3383"/>
        <item x="2389"/>
        <item x="5355"/>
        <item x="5038"/>
        <item x="4275"/>
        <item x="4374"/>
        <item x="4228"/>
        <item x="5161"/>
        <item x="4129"/>
        <item x="2426"/>
        <item x="687"/>
        <item x="1717"/>
        <item x="736"/>
        <item x="4090"/>
        <item x="4166"/>
        <item x="4169"/>
        <item x="3440"/>
        <item x="5243"/>
        <item x="685"/>
        <item x="4303"/>
        <item x="4018"/>
        <item x="3385"/>
        <item x="5079"/>
        <item x="2395"/>
        <item x="1651"/>
        <item x="5408"/>
        <item x="2114"/>
        <item x="5009"/>
        <item x="2610"/>
        <item x="5381"/>
        <item x="3243"/>
        <item x="5011"/>
        <item x="1461"/>
        <item x="3155"/>
        <item x="5115"/>
        <item x="743"/>
        <item x="714"/>
        <item x="4385"/>
        <item x="5046"/>
        <item x="2625"/>
        <item x="2606"/>
        <item x="4150"/>
        <item x="4170"/>
        <item x="5217"/>
        <item x="5409"/>
        <item x="5121"/>
        <item x="3327"/>
        <item x="1665"/>
        <item x="1791"/>
        <item x="4160"/>
        <item x="2422"/>
        <item x="1777"/>
        <item x="4022"/>
        <item x="3820"/>
        <item x="2388"/>
        <item x="4133"/>
        <item x="2472"/>
        <item x="673"/>
        <item x="5074"/>
        <item x="4030"/>
        <item x="4461"/>
        <item x="2560"/>
        <item x="3334"/>
        <item x="3351"/>
        <item x="573"/>
        <item x="5107"/>
        <item x="5193"/>
        <item x="594"/>
        <item x="5071"/>
        <item x="607"/>
        <item x="703"/>
        <item x="5102"/>
        <item x="3374"/>
        <item x="4171"/>
        <item x="2373"/>
        <item x="2399"/>
        <item x="861"/>
        <item x="5237"/>
        <item x="1283"/>
        <item x="4386"/>
        <item x="1557"/>
        <item x="5151"/>
        <item x="4290"/>
        <item x="5390"/>
        <item x="3297"/>
        <item x="2568"/>
        <item x="681"/>
        <item x="3295"/>
        <item x="2448"/>
        <item x="3227"/>
        <item x="2231"/>
        <item x="5100"/>
        <item x="4084"/>
        <item x="2384"/>
        <item x="1639"/>
        <item x="4123"/>
        <item x="2509"/>
        <item x="5093"/>
        <item x="1694"/>
        <item x="847"/>
        <item x="4371"/>
        <item x="623"/>
        <item x="2440"/>
        <item x="3430"/>
        <item x="5170"/>
        <item x="119"/>
        <item x="1458"/>
        <item x="4034"/>
        <item x="642"/>
        <item x="5277"/>
        <item x="652"/>
        <item x="5171"/>
        <item x="4988"/>
        <item x="752"/>
        <item x="4176"/>
        <item x="3354"/>
        <item x="4234"/>
        <item x="1795"/>
        <item x="2558"/>
        <item x="5135"/>
        <item x="1555"/>
        <item x="753"/>
        <item x="5023"/>
        <item x="1617"/>
        <item x="1616"/>
        <item x="5131"/>
        <item x="2557"/>
        <item x="5240"/>
        <item x="1817"/>
        <item x="845"/>
        <item x="3315"/>
        <item x="5260"/>
        <item x="439"/>
        <item x="1760"/>
        <item x="737"/>
        <item x="5422"/>
        <item x="544"/>
        <item x="2459"/>
        <item x="767"/>
        <item x="5027"/>
        <item x="4237"/>
        <item x="1512"/>
        <item x="5028"/>
        <item x="1618"/>
        <item x="1592"/>
        <item x="3795"/>
        <item x="5272"/>
        <item x="3224"/>
        <item x="5333"/>
        <item x="2644"/>
        <item x="2479"/>
        <item x="876"/>
        <item x="2470"/>
        <item x="2408"/>
        <item x="4095"/>
        <item x="3276"/>
        <item x="5049"/>
        <item x="3312"/>
        <item x="5145"/>
        <item x="144"/>
        <item x="4282"/>
        <item x="2540"/>
        <item x="3228"/>
        <item x="4122"/>
        <item x="4151"/>
        <item x="2396"/>
        <item x="3302"/>
        <item x="1524"/>
        <item x="1749"/>
        <item x="5094"/>
        <item x="4794"/>
        <item x="4264"/>
        <item x="776"/>
        <item x="2483"/>
        <item x="2232"/>
        <item x="4187"/>
        <item x="2413"/>
        <item x="5389"/>
        <item x="1662"/>
        <item x="1761"/>
        <item x="5273"/>
        <item x="4460"/>
        <item x="674"/>
        <item x="2460"/>
        <item x="1528"/>
        <item x="1700"/>
        <item x="639"/>
        <item x="631"/>
        <item x="649"/>
        <item x="1526"/>
        <item x="1511"/>
        <item x="552"/>
        <item x="1482"/>
        <item x="2545"/>
        <item x="5062"/>
        <item x="4235"/>
        <item x="3289"/>
        <item x="815"/>
        <item x="1742"/>
        <item x="2501"/>
        <item x="857"/>
        <item x="3363"/>
        <item x="4209"/>
        <item x="4015"/>
        <item x="2686"/>
        <item x="1648"/>
        <item x="5085"/>
        <item x="1533"/>
        <item x="2544"/>
        <item x="5358"/>
        <item x="4365"/>
        <item x="2473"/>
        <item x="5348"/>
        <item x="1521"/>
        <item x="1635"/>
        <item x="4286"/>
        <item x="4147"/>
        <item x="2381"/>
        <item x="4346"/>
        <item x="3303"/>
        <item x="2484"/>
        <item x="1597"/>
        <item x="4217"/>
        <item x="2642"/>
        <item x="2453"/>
        <item x="2115"/>
        <item x="5268"/>
        <item x="5376"/>
        <item x="3388"/>
        <item x="4342"/>
        <item x="2561"/>
        <item x="4099"/>
        <item x="4026"/>
        <item x="1483"/>
        <item x="5228"/>
        <item x="728"/>
        <item x="2698"/>
        <item x="4155"/>
        <item x="3323"/>
        <item x="4417"/>
        <item x="4302"/>
        <item x="778"/>
        <item x="4069"/>
        <item x="5054"/>
        <item x="856"/>
        <item x="1804"/>
        <item x="690"/>
        <item x="5345"/>
        <item x="3414"/>
        <item x="2462"/>
        <item x="3259"/>
        <item x="4014"/>
        <item x="769"/>
        <item x="4276"/>
        <item x="754"/>
        <item x="3341"/>
        <item x="3470"/>
        <item x="629"/>
        <item x="4413"/>
        <item x="3373"/>
        <item x="1647"/>
        <item x="4130"/>
        <item x="1722"/>
        <item x="848"/>
        <item x="5007"/>
        <item x="836"/>
        <item x="4785"/>
        <item x="1788"/>
        <item x="4025"/>
        <item x="4138"/>
        <item x="2984"/>
        <item x="812"/>
        <item x="1567"/>
        <item x="1568"/>
        <item x="2476"/>
        <item x="3288"/>
        <item x="5155"/>
        <item x="1498"/>
        <item x="3407"/>
        <item x="3283"/>
        <item x="373"/>
        <item x="4215"/>
        <item x="854"/>
        <item x="2443"/>
        <item x="4279"/>
        <item x="4270"/>
        <item x="1608"/>
        <item x="3376"/>
        <item x="4368"/>
        <item x="4293"/>
        <item x="878"/>
        <item x="5146"/>
        <item x="3286"/>
        <item x="2664"/>
        <item x="4068"/>
        <item x="3417"/>
        <item x="5231"/>
        <item x="3066"/>
        <item x="3304"/>
        <item x="2170"/>
        <item x="2465"/>
        <item x="5350"/>
        <item x="5076"/>
        <item x="1562"/>
        <item x="650"/>
        <item x="597"/>
        <item x="3788"/>
        <item x="1519"/>
        <item x="4225"/>
        <item x="4060"/>
        <item x="2200"/>
        <item x="2621"/>
        <item x="605"/>
        <item x="4305"/>
        <item x="3454"/>
        <item x="3379"/>
        <item x="4134"/>
        <item x="5132"/>
        <item x="1713"/>
        <item x="1720"/>
        <item x="5172"/>
        <item x="4156"/>
        <item x="5109"/>
        <item x="4220"/>
        <item x="3298"/>
        <item x="5325"/>
        <item x="4243"/>
        <item x="824"/>
        <item x="1628"/>
        <item x="1596"/>
        <item x="2663"/>
        <item x="4139"/>
        <item x="2516"/>
        <item x="2346"/>
        <item x="4056"/>
        <item x="1652"/>
        <item x="1748"/>
        <item x="727"/>
        <item x="3262"/>
        <item x="5111"/>
        <item x="4100"/>
        <item x="653"/>
        <item x="1653"/>
        <item x="4078"/>
        <item x="4148"/>
        <item x="640"/>
        <item x="1762"/>
        <item x="5380"/>
        <item x="1678"/>
        <item x="2657"/>
        <item x="1726"/>
        <item x="5383"/>
        <item x="1670"/>
        <item x="2634"/>
        <item x="3305"/>
        <item x="5208"/>
        <item x="1504"/>
        <item x="2614"/>
        <item x="5116"/>
        <item x="5361"/>
        <item x="5089"/>
        <item x="2592"/>
        <item x="4083"/>
        <item x="1790"/>
        <item x="4192"/>
        <item x="3885"/>
        <item x="2518"/>
        <item x="1593"/>
        <item x="1629"/>
        <item x="5180"/>
        <item x="1767"/>
        <item x="1830"/>
        <item x="1710"/>
        <item x="4407"/>
        <item x="5133"/>
        <item x="1542"/>
        <item x="4710"/>
        <item x="3314"/>
        <item x="2449"/>
        <item x="2930"/>
        <item x="5428"/>
        <item x="3239"/>
        <item x="5274"/>
        <item x="797"/>
        <item x="1759"/>
        <item x="3441"/>
        <item x="2675"/>
        <item x="3299"/>
        <item x="4126"/>
        <item x="2521"/>
        <item x="771"/>
        <item x="5024"/>
        <item x="2457"/>
        <item x="871"/>
        <item x="3042"/>
        <item x="4175"/>
        <item x="3434"/>
        <item x="3337"/>
        <item x="646"/>
        <item x="1614"/>
        <item x="5119"/>
        <item x="1510"/>
        <item x="5186"/>
        <item x="5149"/>
        <item x="4357"/>
        <item x="3338"/>
        <item x="596"/>
        <item x="5006"/>
        <item x="5241"/>
        <item x="3235"/>
        <item x="5112"/>
        <item x="5016"/>
        <item x="3332"/>
        <item x="1446"/>
        <item x="842"/>
        <item x="3306"/>
        <item x="533"/>
        <item x="4057"/>
        <item x="1668"/>
        <item x="1701"/>
        <item x="347"/>
        <item x="4249"/>
        <item x="5314"/>
        <item x="5118"/>
        <item x="4135"/>
        <item x="4392"/>
        <item x="1672"/>
        <item x="3399"/>
        <item x="3736"/>
        <item x="5095"/>
        <item x="5336"/>
        <item x="4384"/>
        <item x="1569"/>
        <item x="3342"/>
        <item x="1452"/>
        <item x="2433"/>
        <item x="686"/>
        <item x="819"/>
        <item x="5141"/>
        <item x="4193"/>
        <item x="4124"/>
        <item x="655"/>
        <item x="5310"/>
        <item x="3418"/>
        <item x="2498"/>
        <item x="1594"/>
        <item x="2580"/>
        <item x="5265"/>
        <item x="5047"/>
        <item x="3421"/>
        <item x="5328"/>
        <item x="1663"/>
        <item x="4298"/>
        <item x="4425"/>
        <item x="757"/>
        <item x="1547"/>
        <item x="2491"/>
        <item x="1241"/>
        <item x="709"/>
        <item x="2468"/>
        <item x="1462"/>
        <item x="4257"/>
        <item x="463"/>
        <item x="2492"/>
        <item x="4265"/>
        <item x="2116"/>
        <item x="3325"/>
        <item x="2643"/>
        <item x="5162"/>
        <item x="5187"/>
        <item x="829"/>
        <item x="5303"/>
        <item x="554"/>
        <item x="3267"/>
        <item x="1299"/>
        <item x="5335"/>
        <item x="1776"/>
        <item x="3238"/>
        <item x="1605"/>
        <item x="5105"/>
        <item x="2397"/>
        <item x="682"/>
        <item x="799"/>
        <item x="1448"/>
        <item x="4226"/>
        <item x="846"/>
        <item x="5012"/>
        <item x="4019"/>
        <item x="5340"/>
        <item x="5236"/>
        <item x="4091"/>
        <item x="1758"/>
        <item x="2656"/>
        <item x="1351"/>
        <item x="1520"/>
        <item x="2653"/>
        <item x="2502"/>
        <item x="2660"/>
        <item x="806"/>
        <item x="4120"/>
        <item x="2474"/>
        <item x="1609"/>
        <item x="1229"/>
        <item x="1175"/>
        <item x="5090"/>
        <item x="3301"/>
        <item x="5108"/>
        <item x="580"/>
        <item x="892"/>
        <item x="795"/>
        <item x="4410"/>
        <item x="5125"/>
        <item x="3339"/>
        <item x="4113"/>
        <item x="4218"/>
        <item x="3003"/>
        <item x="5134"/>
        <item x="643"/>
        <item x="4353"/>
        <item x="3981"/>
        <item x="659"/>
        <item x="791"/>
        <item x="2130"/>
        <item x="4071"/>
        <item x="634"/>
        <item x="233"/>
        <item x="774"/>
        <item x="4023"/>
        <item x="4162"/>
        <item x="2450"/>
        <item x="1535"/>
        <item x="5344"/>
        <item x="1675"/>
        <item x="553"/>
        <item x="4119"/>
        <item x="4334"/>
        <item x="4844"/>
        <item x="3340"/>
        <item x="5165"/>
        <item x="5313"/>
        <item x="1371"/>
        <item x="1682"/>
        <item x="3405"/>
        <item x="3347"/>
        <item x="3229"/>
        <item x="660"/>
        <item x="4427"/>
        <item x="821"/>
        <item x="3390"/>
        <item x="5275"/>
        <item x="1447"/>
        <item x="756"/>
        <item x="2669"/>
        <item x="2665"/>
        <item x="5311"/>
        <item x="5253"/>
        <item x="4260"/>
        <item x="705"/>
        <item x="4380"/>
        <item x="1640"/>
        <item x="1803"/>
        <item x="1813"/>
        <item x="813"/>
        <item x="2609"/>
        <item x="2590"/>
        <item x="1556"/>
        <item x="2427"/>
        <item x="700"/>
        <item x="4079"/>
        <item x="1833"/>
        <item x="5255"/>
        <item x="1317"/>
        <item x="1541"/>
        <item x="4244"/>
        <item x="2577"/>
        <item x="2550"/>
        <item x="827"/>
        <item x="3412"/>
        <item x="1372"/>
        <item x="4336"/>
        <item x="615"/>
        <item x="5346"/>
        <item x="3247"/>
        <item x="2541"/>
        <item x="691"/>
        <item x="1543"/>
        <item x="1754"/>
        <item x="5039"/>
        <item x="3456"/>
        <item x="3384"/>
        <item x="661"/>
        <item x="4245"/>
        <item x="4203"/>
        <item x="1257"/>
        <item x="4352"/>
        <item x="570"/>
        <item x="5285"/>
        <item x="4085"/>
        <item x="5264"/>
        <item x="4280"/>
        <item x="4356"/>
        <item x="835"/>
        <item x="4144"/>
        <item x="3396"/>
        <item x="1558"/>
        <item x="2489"/>
        <item x="3360"/>
        <item x="3386"/>
        <item x="5136"/>
        <item x="1148"/>
        <item x="5083"/>
        <item x="733"/>
        <item x="859"/>
        <item x="4439"/>
        <item x="710"/>
        <item x="4131"/>
        <item x="3392"/>
        <item x="4393"/>
        <item x="4306"/>
        <item x="667"/>
        <item x="1805"/>
        <item x="2503"/>
        <item x="3345"/>
        <item x="4289"/>
        <item x="5126"/>
        <item x="4278"/>
        <item x="788"/>
        <item x="3317"/>
        <item x="1714"/>
        <item x="5212"/>
        <item x="4433"/>
        <item x="2584"/>
        <item x="4314"/>
        <item x="4327"/>
        <item x="833"/>
        <item x="5289"/>
        <item x="3425"/>
        <item x="712"/>
        <item x="3435"/>
        <item x="1782"/>
        <item x="790"/>
        <item x="5410"/>
        <item x="2591"/>
        <item x="4267"/>
        <item x="618"/>
        <item x="4457"/>
        <item x="301"/>
        <item x="5296"/>
        <item x="1513"/>
        <item x="3313"/>
        <item x="1514"/>
        <item x="5332"/>
        <item x="2693"/>
        <item x="2098"/>
        <item x="818"/>
        <item x="2532"/>
        <item x="4273"/>
        <item x="4836"/>
        <item x="5365"/>
        <item x="5218"/>
        <item x="1789"/>
        <item x="5400"/>
        <item x="5304"/>
        <item x="3410"/>
        <item x="3426"/>
        <item x="1496"/>
        <item x="704"/>
        <item x="2249"/>
        <item x="3393"/>
        <item x="4204"/>
        <item x="3416"/>
        <item x="874"/>
        <item x="1827"/>
        <item x="1774"/>
        <item x="2676"/>
        <item x="831"/>
        <item x="5025"/>
        <item x="866"/>
        <item x="1571"/>
        <item x="5244"/>
        <item x="862"/>
        <item x="4307"/>
        <item x="5029"/>
        <item x="2659"/>
        <item x="5395"/>
        <item x="3423"/>
        <item x="4949"/>
        <item x="4266"/>
        <item x="5080"/>
        <item x="4050"/>
        <item x="2471"/>
        <item x="3400"/>
        <item x="4163"/>
        <item x="1709"/>
        <item x="4016"/>
        <item x="3331"/>
        <item x="4415"/>
        <item x="3460"/>
        <item x="3404"/>
        <item x="4450"/>
        <item x="2435"/>
        <item x="2495"/>
        <item x="3402"/>
        <item x="2417"/>
        <item x="1610"/>
        <item x="3471"/>
        <item x="2482"/>
        <item x="5266"/>
        <item x="1474"/>
        <item x="2637"/>
        <item x="647"/>
        <item x="608"/>
        <item x="5267"/>
        <item x="3343"/>
        <item x="4870"/>
        <item x="2694"/>
        <item x="5130"/>
        <item x="3424"/>
        <item x="4200"/>
        <item x="4258"/>
        <item x="4426"/>
        <item x="3308"/>
        <item x="716"/>
        <item x="5156"/>
        <item x="4164"/>
        <item x="1771"/>
        <item x="4383"/>
        <item x="837"/>
        <item x="5324"/>
        <item x="3725"/>
        <item x="3324"/>
        <item x="4277"/>
        <item x="3442"/>
        <item x="4281"/>
        <item x="5431"/>
        <item x="2647"/>
        <item x="1373"/>
        <item x="1570"/>
        <item x="1642"/>
        <item x="5290"/>
        <item x="2542"/>
        <item x="1704"/>
        <item x="2571"/>
        <item x="4403"/>
        <item x="782"/>
        <item x="5067"/>
        <item x="2416"/>
        <item x="2570"/>
        <item x="3409"/>
        <item x="1705"/>
        <item x="1844"/>
        <item x="5276"/>
        <item x="1552"/>
        <item x="3361"/>
        <item x="1577"/>
        <item x="5219"/>
        <item x="2522"/>
        <item x="2530"/>
        <item x="1578"/>
        <item x="1807"/>
        <item x="641"/>
        <item x="4432"/>
        <item x="2641"/>
        <item x="2652"/>
        <item x="692"/>
        <item x="2618"/>
        <item x="4121"/>
        <item x="666"/>
        <item x="4058"/>
        <item x="891"/>
        <item x="5261"/>
        <item x="4292"/>
        <item x="2385"/>
        <item x="3366"/>
        <item x="3464"/>
        <item x="3406"/>
        <item x="1751"/>
        <item x="5299"/>
        <item x="5298"/>
        <item x="838"/>
        <item x="5143"/>
        <item x="5384"/>
        <item x="1579"/>
        <item x="4205"/>
        <item x="3472"/>
        <item x="1630"/>
        <item x="715"/>
        <item x="3254"/>
        <item x="678"/>
        <item x="734"/>
        <item x="4408"/>
        <item x="2691"/>
        <item x="5288"/>
        <item x="4318"/>
        <item x="2598"/>
        <item x="5417"/>
        <item x="808"/>
        <item x="5203"/>
        <item x="5280"/>
        <item x="2597"/>
        <item x="4186"/>
        <item x="1735"/>
        <item x="3831"/>
        <item x="2523"/>
        <item x="4399"/>
        <item x="4795"/>
        <item x="5065"/>
        <item x="5160"/>
        <item x="1802"/>
        <item x="2504"/>
        <item x="2967"/>
        <item x="1725"/>
        <item x="5286"/>
        <item x="801"/>
        <item x="843"/>
        <item x="4223"/>
        <item x="5123"/>
        <item x="4463"/>
        <item x="5312"/>
        <item x="1734"/>
        <item x="1538"/>
        <item x="2632"/>
        <item x="4880"/>
        <item x="1816"/>
        <item x="2615"/>
        <item x="3348"/>
        <item x="3318"/>
        <item x="3380"/>
        <item x="4219"/>
        <item x="1318"/>
        <item x="2679"/>
        <item x="1598"/>
        <item x="2302"/>
        <item x="3364"/>
        <item x="4180"/>
        <item x="5406"/>
        <item x="5415"/>
        <item x="4459"/>
        <item x="5301"/>
        <item x="502"/>
        <item x="4395"/>
        <item x="5423"/>
        <item x="5152"/>
        <item x="1588"/>
        <item x="3300"/>
        <item x="4308"/>
        <item x="740"/>
        <item x="4300"/>
        <item x="5110"/>
        <item x="2493"/>
        <item x="4125"/>
        <item x="581"/>
        <item x="2688"/>
        <item x="5366"/>
        <item x="4367"/>
        <item x="5437"/>
        <item x="855"/>
        <item x="3439"/>
        <item x="5166"/>
        <item x="4206"/>
        <item x="5169"/>
        <item x="3449"/>
        <item x="5306"/>
        <item x="5248"/>
        <item x="4440"/>
        <item x="4338"/>
        <item x="2674"/>
        <item x="3265"/>
        <item x="4221"/>
        <item x="1539"/>
        <item x="662"/>
        <item x="1182"/>
        <item x="1591"/>
        <item x="3443"/>
        <item x="4381"/>
        <item x="3020"/>
        <item x="4274"/>
        <item x="4331"/>
        <item x="2519"/>
        <item x="4182"/>
        <item x="4181"/>
        <item x="5315"/>
        <item x="5354"/>
        <item x="2477"/>
        <item x="4377"/>
        <item x="1666"/>
        <item x="5188"/>
        <item x="2589"/>
        <item x="4271"/>
        <item x="609"/>
        <item x="4172"/>
        <item x="5182"/>
        <item x="3382"/>
        <item x="2496"/>
        <item x="770"/>
        <item x="464"/>
        <item x="2595"/>
        <item x="5331"/>
        <item x="4167"/>
        <item x="1674"/>
        <item x="4304"/>
        <item x="5421"/>
        <item x="5327"/>
        <item x="851"/>
        <item x="1779"/>
        <item x="648"/>
        <item x="3330"/>
        <item x="1684"/>
        <item x="2517"/>
        <item x="5189"/>
        <item x="3391"/>
        <item x="4268"/>
        <item x="3365"/>
        <item x="1778"/>
        <item x="4363"/>
        <item x="1814"/>
        <item x="4445"/>
        <item x="4337"/>
        <item x="3465"/>
        <item x="4188"/>
        <item x="1691"/>
        <item x="711"/>
        <item x="3255"/>
        <item x="1743"/>
        <item x="2648"/>
        <item x="1732"/>
        <item x="3427"/>
        <item x="883"/>
        <item x="693"/>
        <item x="3073"/>
        <item x="5048"/>
        <item x="2315"/>
        <item x="3982"/>
        <item x="2605"/>
        <item x="2564"/>
        <item x="694"/>
        <item x="5386"/>
        <item x="5377"/>
        <item x="4198"/>
        <item x="1611"/>
        <item x="4299"/>
        <item x="547"/>
        <item x="3452"/>
        <item x="1836"/>
        <item x="4149"/>
        <item x="2559"/>
        <item x="1721"/>
        <item x="4136"/>
        <item x="763"/>
        <item x="5323"/>
        <item x="2628"/>
        <item x="798"/>
        <item x="1572"/>
        <item x="2603"/>
        <item x="4387"/>
        <item x="1553"/>
        <item x="2233"/>
        <item x="4145"/>
        <item x="3411"/>
        <item x="870"/>
        <item x="4344"/>
        <item x="1787"/>
        <item x="2696"/>
        <item x="4975"/>
        <item x="5419"/>
        <item x="5388"/>
        <item x="4389"/>
        <item x="3026"/>
        <item x="772"/>
        <item x="781"/>
        <item x="4146"/>
        <item x="2480"/>
        <item x="2671"/>
        <item x="4366"/>
        <item x="3737"/>
        <item x="4378"/>
        <item x="2339"/>
        <item x="1757"/>
        <item x="4915"/>
        <item x="2506"/>
        <item x="4345"/>
        <item x="3310"/>
        <item x="5318"/>
        <item x="3451"/>
        <item x="5147"/>
        <item x="4284"/>
        <item x="1835"/>
        <item x="4036"/>
        <item x="4359"/>
        <item x="1689"/>
        <item x="2303"/>
        <item x="1676"/>
        <item x="3466"/>
        <item x="2099"/>
        <item x="2466"/>
        <item x="2968"/>
        <item x="5263"/>
        <item x="4401"/>
        <item x="2531"/>
        <item x="2354"/>
        <item x="1183"/>
        <item x="5326"/>
        <item x="4398"/>
        <item x="1692"/>
        <item x="2201"/>
        <item x="663"/>
        <item x="1716"/>
        <item x="5342"/>
        <item x="5424"/>
        <item x="1625"/>
        <item x="1690"/>
        <item x="5026"/>
        <item x="4449"/>
        <item x="4291"/>
        <item x="5416"/>
        <item x="664"/>
        <item x="2507"/>
        <item x="4351"/>
        <item x="4409"/>
        <item x="4000"/>
        <item x="2467"/>
        <item x="1783"/>
        <item x="2528"/>
        <item x="2654"/>
        <item x="830"/>
        <item x="726"/>
        <item x="2627"/>
        <item x="1627"/>
        <item x="1459"/>
        <item x="2985"/>
        <item x="5401"/>
        <item x="4222"/>
        <item x="3352"/>
        <item x="1740"/>
        <item x="3436"/>
        <item x="3236"/>
        <item x="4315"/>
        <item x="492"/>
        <item x="4402"/>
        <item x="802"/>
        <item x="3398"/>
        <item x="3165"/>
        <item x="5270"/>
        <item x="5127"/>
        <item x="4355"/>
        <item x="4382"/>
        <item x="773"/>
        <item x="1540"/>
        <item x="2608"/>
        <item x="4224"/>
        <item x="5368"/>
        <item x="3164"/>
        <item x="863"/>
        <item x="723"/>
        <item x="1685"/>
        <item x="5371"/>
        <item x="5394"/>
        <item x="3191"/>
        <item x="4321"/>
        <item x="1784"/>
        <item x="724"/>
        <item x="1612"/>
        <item x="2566"/>
        <item x="1589"/>
        <item x="4370"/>
        <item x="5113"/>
        <item x="5337"/>
        <item x="4037"/>
        <item x="273"/>
        <item x="3394"/>
        <item x="5351"/>
        <item x="2612"/>
        <item x="5204"/>
        <item x="4201"/>
        <item x="3458"/>
        <item x="4202"/>
        <item x="3420"/>
        <item x="2572"/>
        <item x="5148"/>
        <item x="816"/>
        <item x="1160"/>
        <item x="4422"/>
        <item x="805"/>
        <item x="5398"/>
        <item x="1799"/>
        <item x="390"/>
        <item x="1680"/>
        <item x="3446"/>
        <item x="1258"/>
        <item x="5167"/>
        <item x="1794"/>
        <item x="5435"/>
        <item x="1773"/>
        <item x="864"/>
        <item x="4455"/>
        <item x="1626"/>
        <item x="3983"/>
        <item x="4313"/>
        <item x="1766"/>
        <item x="860"/>
        <item x="2668"/>
        <item x="5205"/>
        <item x="5405"/>
        <item x="4967"/>
        <item x="5316"/>
        <item x="2672"/>
        <item x="761"/>
        <item x="5432"/>
        <item x="665"/>
        <item x="5322"/>
        <item x="3467"/>
        <item x="792"/>
        <item x="2355"/>
        <item x="877"/>
        <item x="2234"/>
        <item x="1590"/>
        <item x="887"/>
        <item x="4394"/>
        <item x="890"/>
        <item x="1731"/>
        <item x="2683"/>
        <item x="834"/>
        <item x="485"/>
        <item x="5418"/>
        <item x="1811"/>
        <item x="2529"/>
        <item x="4369"/>
        <item x="2497"/>
        <item x="3198"/>
        <item x="3433"/>
        <item x="3444"/>
        <item x="391"/>
        <item x="2697"/>
        <item x="888"/>
        <item x="1737"/>
        <item x="2624"/>
        <item x="5349"/>
        <item x="3403"/>
        <item x="1679"/>
        <item x="3438"/>
        <item x="5293"/>
        <item x="4301"/>
        <item x="5427"/>
        <item x="1673"/>
        <item x="800"/>
        <item x="1848"/>
        <item x="725"/>
        <item x="1838"/>
        <item x="1809"/>
        <item x="1554"/>
        <item x="5364"/>
        <item x="4391"/>
        <item x="809"/>
        <item x="5297"/>
        <item x="5378"/>
        <item x="1573"/>
        <item x="4916"/>
        <item x="4441"/>
        <item x="2289"/>
        <item x="872"/>
        <item x="2651"/>
        <item x="2600"/>
        <item x="5128"/>
        <item x="2655"/>
        <item x="4465"/>
        <item x="4376"/>
        <item x="4183"/>
        <item x="5259"/>
        <item x="4396"/>
        <item x="4936"/>
        <item x="4416"/>
        <item x="4989"/>
        <item x="1769"/>
        <item x="4400"/>
        <item x="5257"/>
        <item x="4456"/>
        <item x="4283"/>
        <item x="5168"/>
        <item x="4330"/>
        <item x="5391"/>
        <item x="1729"/>
        <item x="2481"/>
        <item x="4322"/>
        <item x="2616"/>
        <item x="1831"/>
        <item x="5379"/>
        <item x="1677"/>
        <item x="4420"/>
        <item x="850"/>
        <item x="503"/>
        <item x="889"/>
        <item x="5414"/>
        <item x="2340"/>
        <item x="839"/>
        <item x="2599"/>
        <item x="3413"/>
        <item x="1727"/>
        <item x="1800"/>
        <item x="2690"/>
        <item x="2626"/>
        <item x="5426"/>
        <item x="1815"/>
        <item x="4362"/>
        <item x="5334"/>
        <item x="4458"/>
        <item x="3447"/>
        <item x="3431"/>
        <item x="4464"/>
        <item x="1798"/>
        <item x="1613"/>
        <item x="1338"/>
        <item x="2582"/>
        <item x="4341"/>
        <item x="5129"/>
        <item x="4373"/>
        <item x="1820"/>
        <item x="3428"/>
        <item x="4311"/>
        <item x="1834"/>
        <item x="4837"/>
        <item x="884"/>
        <item x="1840"/>
        <item x="4397"/>
        <item x="1736"/>
        <item x="5413"/>
        <item x="3868"/>
        <item x="794"/>
        <item x="4454"/>
        <item x="3311"/>
        <item x="2629"/>
        <item x="4347"/>
        <item x="796"/>
        <item x="4446"/>
        <item x="5362"/>
        <item x="881"/>
        <item x="3397"/>
        <item x="3344"/>
        <item x="3445"/>
        <item x="5206"/>
        <item x="3199"/>
        <item x="1824"/>
        <item x="2649"/>
        <item x="5374"/>
        <item x="2692"/>
        <item x="3353"/>
        <item x="1828"/>
        <item x="3415"/>
        <item x="2673"/>
        <item x="832"/>
        <item x="4418"/>
        <item x="5387"/>
        <item x="2617"/>
        <item x="3461"/>
        <item x="3474"/>
        <item x="1821"/>
        <item x="5372"/>
        <item x="1785"/>
        <item x="2678"/>
        <item x="4364"/>
        <item x="2677"/>
        <item x="2682"/>
        <item x="5429"/>
        <item x="3453"/>
        <item x="4333"/>
        <item x="3210"/>
        <item x="2619"/>
        <item x="5392"/>
        <item x="4361"/>
        <item x="1702"/>
        <item x="1352"/>
        <item x="880"/>
        <item x="5339"/>
        <item x="5330"/>
        <item x="5411"/>
        <item x="4472"/>
        <item x="869"/>
        <item x="4424"/>
        <item x="2290"/>
        <item x="2622"/>
        <item x="1845"/>
        <item x="2703"/>
        <item x="4448"/>
        <item x="5307"/>
        <item x="2569"/>
        <item x="828"/>
        <item x="2291"/>
        <item x="5420"/>
        <item x="3477"/>
        <item x="4325"/>
        <item x="2700"/>
        <item x="1810"/>
        <item x="5370"/>
        <item x="2701"/>
        <item x="3145"/>
        <item x="695"/>
        <item x="2581"/>
        <item x="3422"/>
        <item x="2650"/>
        <item x="5294"/>
        <item x="2623"/>
        <item x="4185"/>
        <item x="875"/>
        <item x="2574"/>
        <item x="4294"/>
        <item x="4419"/>
        <item x="3930"/>
        <item x="5278"/>
        <item x="3146"/>
        <item x="2646"/>
        <item x="4405"/>
        <item x="2661"/>
        <item x="4436"/>
        <item x="4339"/>
        <item x="810"/>
        <item x="4184"/>
        <item x="2684"/>
        <item x="2685"/>
        <item x="1363"/>
        <item x="4466"/>
        <item x="811"/>
        <item x="4976"/>
        <item x="2631"/>
        <item x="5256"/>
        <item x="4451"/>
        <item x="2681"/>
        <item x="1826"/>
        <item x="2689"/>
        <item x="4354"/>
        <item x="1728"/>
        <item x="822"/>
        <item x="5399"/>
        <item x="4343"/>
        <item x="5397"/>
        <item x="3432"/>
        <item x="4430"/>
        <item x="4372"/>
        <item x="1839"/>
        <item x="783"/>
        <item x="1806"/>
        <item x="1747"/>
        <item x="1719"/>
        <item x="1841"/>
        <item x="4423"/>
        <item x="3200"/>
        <item x="5207"/>
        <item x="4474"/>
        <item x="4447"/>
        <item x="873"/>
        <item x="4468"/>
        <item x="3147"/>
        <item x="5320"/>
        <item x="3455"/>
        <item x="886"/>
        <item x="4431"/>
        <item x="5436"/>
        <item x="4471"/>
        <item x="4476"/>
        <item x="4438"/>
        <item x="3457"/>
        <item x="1825"/>
        <item x="3947"/>
        <item x="516"/>
        <item x="3476"/>
        <item x="3475"/>
        <item x="5402"/>
        <item x="2640"/>
        <item x="2666"/>
        <item x="1818"/>
        <item x="2341"/>
        <item x="2588"/>
        <item x="4326"/>
        <item x="4435"/>
        <item x="4477"/>
        <item x="5382"/>
        <item x="893"/>
        <item x="4335"/>
        <item x="853"/>
        <item x="4444"/>
        <item x="1765"/>
        <item x="1426"/>
        <item x="1775"/>
        <item x="5295"/>
        <item x="1843"/>
        <item x="5367"/>
        <item x="2633"/>
        <item x="1750"/>
        <item x="2680"/>
        <item x="4296"/>
        <item x="4990"/>
        <item x="5404"/>
        <item x="4316"/>
        <item x="1681"/>
        <item x="1411"/>
        <item x="1752"/>
        <item x="1792"/>
        <item x="5287"/>
        <item x="5434"/>
        <item x="2687"/>
        <item x="5403"/>
        <item x="3459"/>
        <item x="2304"/>
        <item x="1842"/>
        <item x="5254"/>
        <item x="3469"/>
        <item x="5396"/>
        <item x="5433"/>
        <item x="4406"/>
        <item x="784"/>
        <item x="4473"/>
        <item x="4475"/>
        <item x="4434"/>
        <item x="3463"/>
        <item x="3462"/>
        <item x="2702"/>
        <item x="5352"/>
        <item x="4467"/>
        <item x="882"/>
        <item x="5373"/>
        <item x="1823"/>
        <item x="5425"/>
        <item x="4442"/>
        <item x="4443"/>
        <item x="4437"/>
        <item x="2699"/>
        <item x="1819"/>
        <item x="1847"/>
        <item x="3473"/>
        <item x="1846"/>
        <item x="5407"/>
        <item t="default"/>
      </items>
    </pivotField>
    <pivotField numFmtId="9" showAll="0">
      <items count="5081">
        <item x="1415"/>
        <item x="4839"/>
        <item x="2391"/>
        <item x="1065"/>
        <item x="3377"/>
        <item x="2701"/>
        <item x="507"/>
        <item x="4265"/>
        <item x="325"/>
        <item x="138"/>
        <item x="3961"/>
        <item x="450"/>
        <item x="2416"/>
        <item x="3911"/>
        <item x="1795"/>
        <item x="4616"/>
        <item x="932"/>
        <item x="3176"/>
        <item x="669"/>
        <item x="1852"/>
        <item x="1973"/>
        <item x="1368"/>
        <item x="3945"/>
        <item x="4864"/>
        <item x="810"/>
        <item x="3884"/>
        <item x="4620"/>
        <item x="2680"/>
        <item x="91"/>
        <item x="1766"/>
        <item x="1989"/>
        <item x="2894"/>
        <item x="400"/>
        <item x="4266"/>
        <item x="459"/>
        <item x="2512"/>
        <item x="4298"/>
        <item x="139"/>
        <item x="4532"/>
        <item x="1092"/>
        <item x="1959"/>
        <item x="655"/>
        <item x="2069"/>
        <item x="2874"/>
        <item x="3628"/>
        <item x="654"/>
        <item x="1868"/>
        <item x="183"/>
        <item x="4789"/>
        <item x="2070"/>
        <item x="933"/>
        <item x="2250"/>
        <item x="1378"/>
        <item x="3154"/>
        <item x="3912"/>
        <item x="1909"/>
        <item x="2372"/>
        <item x="4795"/>
        <item x="3439"/>
        <item x="2071"/>
        <item x="3735"/>
        <item x="2644"/>
        <item x="4859"/>
        <item x="948"/>
        <item x="2714"/>
        <item x="3079"/>
        <item x="3570"/>
        <item x="4518"/>
        <item x="1910"/>
        <item x="2499"/>
        <item x="2392"/>
        <item x="3167"/>
        <item x="3962"/>
        <item x="2196"/>
        <item x="4545"/>
        <item x="51"/>
        <item x="4333"/>
        <item x="686"/>
        <item x="1510"/>
        <item x="1225"/>
        <item x="508"/>
        <item x="1583"/>
        <item x="1547"/>
        <item x="3902"/>
        <item x="4380"/>
        <item x="4790"/>
        <item x="3143"/>
        <item x="409"/>
        <item x="52"/>
        <item x="2860"/>
        <item x="534"/>
        <item x="960"/>
        <item x="1974"/>
        <item x="4334"/>
        <item x="3440"/>
        <item x="3736"/>
        <item x="370"/>
        <item x="2125"/>
        <item x="937"/>
        <item x="3875"/>
        <item x="1208"/>
        <item x="37"/>
        <item x="4579"/>
        <item x="1226"/>
        <item x="3746"/>
        <item x="4445"/>
        <item x="1039"/>
        <item x="2144"/>
        <item x="1853"/>
        <item x="2635"/>
        <item x="3647"/>
        <item x="913"/>
        <item x="3905"/>
        <item x="1854"/>
        <item x="4278"/>
        <item x="799"/>
        <item x="1934"/>
        <item x="140"/>
        <item x="1843"/>
        <item x="4582"/>
        <item x="4672"/>
        <item x="4769"/>
        <item x="3977"/>
        <item x="2941"/>
        <item x="425"/>
        <item x="2715"/>
        <item x="3514"/>
        <item x="1949"/>
        <item x="1869"/>
        <item x="4230"/>
        <item x="1103"/>
        <item x="1496"/>
        <item x="3564"/>
        <item x="1580"/>
        <item x="4132"/>
        <item x="3906"/>
        <item x="2362"/>
        <item x="3938"/>
        <item x="3133"/>
        <item x="1960"/>
        <item x="151"/>
        <item x="2716"/>
        <item x="3372"/>
        <item x="1919"/>
        <item x="1543"/>
        <item x="3769"/>
        <item x="938"/>
        <item x="996"/>
        <item x="2842"/>
        <item x="3978"/>
        <item x="3067"/>
        <item x="4258"/>
        <item x="1694"/>
        <item x="4299"/>
        <item x="4439"/>
        <item x="3366"/>
        <item x="1651"/>
        <item x="670"/>
        <item x="2490"/>
        <item x="717"/>
        <item x="1020"/>
        <item x="3180"/>
        <item x="1192"/>
        <item x="3068"/>
        <item x="800"/>
        <item x="2786"/>
        <item x="1555"/>
        <item x="4351"/>
        <item x="5006"/>
        <item x="2456"/>
        <item x="3939"/>
        <item x="2134"/>
        <item x="1179"/>
        <item x="3441"/>
        <item x="4977"/>
        <item x="3922"/>
        <item x="2245"/>
        <item x="1961"/>
        <item x="718"/>
        <item x="656"/>
        <item x="300"/>
        <item x="687"/>
        <item x="675"/>
        <item x="4103"/>
        <item x="2390"/>
        <item x="2290"/>
        <item x="2431"/>
        <item x="65"/>
        <item x="939"/>
        <item x="1489"/>
        <item x="2170"/>
        <item x="1394"/>
        <item x="4062"/>
        <item x="1548"/>
        <item x="688"/>
        <item x="4806"/>
        <item x="3885"/>
        <item x="2667"/>
        <item x="1962"/>
        <item x="1040"/>
        <item x="4273"/>
        <item x="3876"/>
        <item x="4829"/>
        <item x="3191"/>
        <item x="13"/>
        <item x="2462"/>
        <item x="4796"/>
        <item x="55"/>
        <item x="5007"/>
        <item x="4309"/>
        <item x="4335"/>
        <item x="2997"/>
        <item x="426"/>
        <item x="997"/>
        <item x="3940"/>
        <item x="110"/>
        <item x="3181"/>
        <item x="3400"/>
        <item x="3339"/>
        <item x="1870"/>
        <item x="4279"/>
        <item x="1350"/>
        <item x="3515"/>
        <item x="4310"/>
        <item x="2574"/>
        <item x="1844"/>
        <item x="1522"/>
        <item x="546"/>
        <item x="4288"/>
        <item x="1730"/>
        <item x="535"/>
        <item x="2081"/>
        <item x="3903"/>
        <item x="3571"/>
        <item x="961"/>
        <item x="2861"/>
        <item x="695"/>
        <item x="2862"/>
        <item x="3340"/>
        <item x="72"/>
        <item x="1508"/>
        <item x="1264"/>
        <item x="4352"/>
        <item x="2300"/>
        <item x="2546"/>
        <item x="4846"/>
        <item x="1180"/>
        <item x="1041"/>
        <item x="1879"/>
        <item x="1549"/>
        <item x="3462"/>
        <item x="2082"/>
        <item x="2812"/>
        <item x="1413"/>
        <item x="4692"/>
        <item x="4847"/>
        <item x="998"/>
        <item x="665"/>
        <item x="4021"/>
        <item x="1876"/>
        <item x="3367"/>
        <item x="962"/>
        <item x="4892"/>
        <item x="3904"/>
        <item x="3059"/>
        <item x="3165"/>
        <item x="4860"/>
        <item x="3796"/>
        <item x="4893"/>
        <item x="657"/>
        <item x="2057"/>
        <item x="4810"/>
        <item x="487"/>
        <item x="2281"/>
        <item x="719"/>
        <item x="2837"/>
        <item x="3140"/>
        <item x="53"/>
        <item x="703"/>
        <item x="2955"/>
        <item x="2829"/>
        <item x="4274"/>
        <item x="1485"/>
        <item x="3234"/>
        <item x="2410"/>
        <item x="111"/>
        <item x="112"/>
        <item x="658"/>
        <item x="2363"/>
        <item x="3923"/>
        <item x="79"/>
        <item x="4311"/>
        <item x="2697"/>
        <item x="1544"/>
        <item x="2373"/>
        <item x="2384"/>
        <item x="1523"/>
        <item x="2432"/>
        <item x="401"/>
        <item x="1235"/>
        <item x="1581"/>
        <item x="4289"/>
        <item x="4861"/>
        <item x="4930"/>
        <item x="2540"/>
        <item x="1511"/>
        <item x="3152"/>
        <item x="1545"/>
        <item x="3442"/>
        <item x="3552"/>
        <item x="2212"/>
        <item x="2411"/>
        <item x="2364"/>
        <item x="745"/>
        <item x="2251"/>
        <item x="2136"/>
        <item x="965"/>
        <item x="4830"/>
        <item x="966"/>
        <item x="521"/>
        <item x="3014"/>
        <item x="375"/>
        <item x="3248"/>
        <item x="2769"/>
        <item x="3913"/>
        <item x="907"/>
        <item x="509"/>
        <item x="2541"/>
        <item x="3141"/>
        <item x="4467"/>
        <item x="3640"/>
        <item x="1996"/>
        <item x="3228"/>
        <item x="4481"/>
        <item x="4519"/>
        <item x="2949"/>
        <item x="1895"/>
        <item x="66"/>
        <item x="4381"/>
        <item x="3060"/>
        <item x="4300"/>
        <item x="410"/>
        <item x="3077"/>
        <item x="4051"/>
        <item x="1529"/>
        <item x="4996"/>
        <item x="14"/>
        <item x="3914"/>
        <item x="1217"/>
        <item x="3766"/>
        <item x="3229"/>
        <item x="3924"/>
        <item x="1935"/>
        <item x="2659"/>
        <item x="4643"/>
        <item x="1398"/>
        <item x="1379"/>
        <item x="2414"/>
        <item x="629"/>
        <item x="1883"/>
        <item x="380"/>
        <item x="498"/>
        <item x="2979"/>
        <item x="4236"/>
        <item x="4776"/>
        <item x="696"/>
        <item x="4157"/>
        <item x="4091"/>
        <item x="141"/>
        <item x="1796"/>
        <item x="1884"/>
        <item x="532"/>
        <item x="2749"/>
        <item x="3155"/>
        <item x="4693"/>
        <item x="4777"/>
        <item x="2135"/>
        <item x="926"/>
        <item x="4813"/>
        <item x="1164"/>
        <item x="4801"/>
        <item x="4791"/>
        <item x="4673"/>
        <item x="1731"/>
        <item x="4312"/>
        <item x="3158"/>
        <item x="3065"/>
        <item x="2213"/>
        <item x="3775"/>
        <item x="659"/>
        <item x="1517"/>
        <item x="1995"/>
        <item x="1157"/>
        <item x="4174"/>
        <item x="3192"/>
        <item x="4050"/>
        <item x="640"/>
        <item x="522"/>
        <item x="1209"/>
        <item x="185"/>
        <item x="978"/>
        <item x="2901"/>
        <item x="4931"/>
        <item x="1556"/>
        <item x="2673"/>
        <item x="1390"/>
        <item x="3737"/>
        <item x="4491"/>
        <item x="1399"/>
        <item x="511"/>
        <item x="4831"/>
        <item x="1565"/>
        <item x="643"/>
        <item x="2385"/>
        <item x="3249"/>
        <item x="704"/>
        <item x="1509"/>
        <item x="4792"/>
        <item x="1742"/>
        <item x="1295"/>
        <item x="4862"/>
        <item x="15"/>
        <item x="2649"/>
        <item x="4802"/>
        <item x="184"/>
        <item x="1181"/>
        <item x="411"/>
        <item x="4617"/>
        <item x="1936"/>
        <item x="3920"/>
        <item x="4052"/>
        <item x="2770"/>
        <item x="1042"/>
        <item x="4583"/>
        <item x="2619"/>
        <item x="1524"/>
        <item x="3182"/>
        <item x="1333"/>
        <item x="3958"/>
        <item x="4175"/>
        <item x="533"/>
        <item x="4009"/>
        <item x="3941"/>
        <item x="3030"/>
        <item x="4814"/>
        <item x="1369"/>
        <item x="2231"/>
        <item x="3061"/>
        <item x="3174"/>
        <item x="18"/>
        <item x="3921"/>
        <item x="2191"/>
        <item x="413"/>
        <item x="1557"/>
        <item x="2399"/>
        <item x="4670"/>
        <item x="979"/>
        <item x="705"/>
        <item x="4770"/>
        <item x="1395"/>
        <item x="4803"/>
        <item x="3797"/>
        <item x="2471"/>
        <item x="1391"/>
        <item x="38"/>
        <item x="3172"/>
        <item x="3910"/>
        <item x="3686"/>
        <item x="1383"/>
        <item x="1896"/>
        <item x="1837"/>
        <item x="3594"/>
        <item x="3166"/>
        <item x="77"/>
        <item x="3159"/>
        <item x="5052"/>
        <item x="3144"/>
        <item x="296"/>
        <item x="1118"/>
        <item x="2849"/>
        <item x="4237"/>
        <item x="3385"/>
        <item x="4361"/>
        <item x="3572"/>
        <item x="1566"/>
        <item x="4280"/>
        <item x="2614"/>
        <item x="3877"/>
        <item x="2393"/>
        <item x="1748"/>
        <item x="4591"/>
        <item x="3145"/>
        <item x="3062"/>
        <item x="630"/>
        <item x="1920"/>
        <item x="631"/>
        <item x="4838"/>
        <item x="4301"/>
        <item x="4022"/>
        <item x="953"/>
        <item x="1525"/>
        <item x="1885"/>
        <item x="2374"/>
        <item x="4231"/>
        <item x="253"/>
        <item x="3063"/>
        <item x="446"/>
        <item x="2286"/>
        <item x="2415"/>
        <item x="386"/>
        <item x="78"/>
        <item x="19"/>
        <item x="3153"/>
        <item x="4804"/>
        <item x="4010"/>
        <item x="80"/>
        <item x="1490"/>
        <item x="2232"/>
        <item x="2869"/>
        <item x="512"/>
        <item x="4659"/>
        <item x="772"/>
        <item x="1516"/>
        <item x="3605"/>
        <item x="3595"/>
        <item x="3874"/>
        <item x="4185"/>
        <item x="1493"/>
        <item x="3208"/>
        <item x="4011"/>
        <item x="3589"/>
        <item x="81"/>
        <item x="641"/>
        <item x="4793"/>
        <item x="801"/>
        <item x="2214"/>
        <item x="4382"/>
        <item x="4569"/>
        <item x="1158"/>
        <item x="2287"/>
        <item x="3590"/>
        <item x="547"/>
        <item x="297"/>
        <item x="2291"/>
        <item x="3341"/>
        <item x="2295"/>
        <item x="2671"/>
        <item x="4134"/>
        <item x="465"/>
        <item x="967"/>
        <item x="2301"/>
        <item x="4848"/>
        <item x="3142"/>
        <item x="3883"/>
        <item x="3160"/>
        <item x="4173"/>
        <item x="3648"/>
        <item x="39"/>
        <item x="1400"/>
        <item x="886"/>
        <item x="871"/>
        <item x="2971"/>
        <item x="746"/>
        <item x="1915"/>
        <item x="644"/>
        <item x="1526"/>
        <item x="632"/>
        <item x="4238"/>
        <item x="2930"/>
        <item x="1886"/>
        <item x="914"/>
        <item x="477"/>
        <item x="1652"/>
        <item x="1206"/>
        <item x="1486"/>
        <item x="1494"/>
        <item x="2484"/>
        <item x="3516"/>
        <item x="4251"/>
        <item x="1232"/>
        <item x="3596"/>
        <item x="3641"/>
        <item x="3614"/>
        <item x="916"/>
        <item x="1392"/>
        <item x="4849"/>
        <item x="3979"/>
        <item x="4133"/>
        <item x="4508"/>
        <item x="523"/>
        <item x="2628"/>
        <item x="3907"/>
        <item x="4863"/>
        <item x="536"/>
        <item x="3260"/>
        <item x="326"/>
        <item x="2156"/>
        <item x="2064"/>
        <item x="4920"/>
        <item x="1859"/>
        <item x="4694"/>
        <item x="3579"/>
        <item x="40"/>
        <item x="1838"/>
        <item x="3463"/>
        <item x="4807"/>
        <item x="1005"/>
        <item x="942"/>
        <item x="1567"/>
        <item x="2400"/>
        <item x="3942"/>
        <item x="1304"/>
        <item x="447"/>
        <item x="3134"/>
        <item x="642"/>
        <item x="3342"/>
        <item x="2053"/>
        <item x="689"/>
        <item x="57"/>
        <item x="4290"/>
        <item x="2365"/>
        <item x="927"/>
        <item x="3230"/>
        <item x="773"/>
        <item x="1527"/>
        <item x="4768"/>
        <item x="4232"/>
        <item x="697"/>
        <item x="3175"/>
        <item x="1416"/>
        <item x="2433"/>
        <item x="4541"/>
        <item x="2854"/>
        <item x="1487"/>
        <item x="667"/>
        <item x="666"/>
        <item x="3787"/>
        <item x="4243"/>
        <item x="466"/>
        <item x="747"/>
        <item x="898"/>
        <item x="3580"/>
        <item x="3943"/>
        <item x="4012"/>
        <item x="2282"/>
        <item x="2875"/>
        <item x="89"/>
        <item x="3161"/>
        <item x="4461"/>
        <item x="1370"/>
        <item x="1829"/>
        <item x="4678"/>
        <item x="41"/>
        <item x="3946"/>
        <item x="524"/>
        <item x="4302"/>
        <item x="4651"/>
        <item x="1518"/>
        <item x="1615"/>
        <item x="2370"/>
        <item x="4239"/>
        <item x="1997"/>
        <item x="2233"/>
        <item x="3135"/>
        <item x="82"/>
        <item x="4123"/>
        <item x="20"/>
        <item x="2914"/>
        <item x="2750"/>
        <item x="2980"/>
        <item x="261"/>
        <item x="1712"/>
        <item x="2923"/>
        <item x="2615"/>
        <item x="3959"/>
        <item x="4291"/>
        <item x="3074"/>
        <item x="3162"/>
        <item x="2058"/>
        <item x="660"/>
        <item x="2672"/>
        <item x="5015"/>
        <item x="2371"/>
        <item x="3950"/>
        <item x="2403"/>
        <item x="3970"/>
        <item x="2386"/>
        <item x="2302"/>
        <item x="1860"/>
        <item x="3361"/>
        <item x="3553"/>
        <item x="414"/>
        <item x="4811"/>
        <item x="3386"/>
        <item x="113"/>
        <item x="2695"/>
        <item x="4951"/>
        <item x="3163"/>
        <item x="3078"/>
        <item x="3776"/>
        <item x="1495"/>
        <item x="4771"/>
        <item x="1880"/>
        <item x="2114"/>
        <item x="668"/>
        <item x="4695"/>
        <item x="3421"/>
        <item x="915"/>
        <item x="186"/>
        <item x="3747"/>
        <item x="2145"/>
        <item x="1105"/>
        <item x="4687"/>
        <item x="3282"/>
        <item x="5043"/>
        <item x="58"/>
        <item x="4092"/>
        <item x="4104"/>
        <item x="4145"/>
        <item x="3798"/>
        <item x="3250"/>
        <item x="4679"/>
        <item x="999"/>
        <item x="1323"/>
        <item x="1488"/>
        <item x="633"/>
        <item x="4958"/>
        <item x="4794"/>
        <item x="2965"/>
        <item x="2402"/>
        <item x="3960"/>
        <item x="2288"/>
        <item x="3980"/>
        <item x="4259"/>
        <item x="3323"/>
        <item x="1414"/>
        <item x="720"/>
        <item x="3754"/>
        <item x="3770"/>
        <item x="4492"/>
        <item x="3222"/>
        <item x="59"/>
        <item x="4812"/>
        <item x="3171"/>
        <item x="21"/>
        <item x="3136"/>
        <item x="5044"/>
        <item x="4832"/>
        <item x="142"/>
        <item x="262"/>
        <item x="1130"/>
        <item x="3908"/>
        <item x="917"/>
        <item x="4116"/>
        <item x="1568"/>
        <item x="748"/>
        <item x="2270"/>
        <item x="1640"/>
        <item x="4362"/>
        <item x="1491"/>
        <item x="1582"/>
        <item x="3066"/>
        <item x="4240"/>
        <item x="676"/>
        <item x="412"/>
        <item x="2485"/>
        <item x="2379"/>
        <item x="2404"/>
        <item x="4854"/>
        <item x="3666"/>
        <item x="1641"/>
        <item x="1830"/>
        <item x="3242"/>
        <item x="2401"/>
        <item x="844"/>
        <item x="249"/>
        <item x="3794"/>
        <item x="2175"/>
        <item x="1546"/>
        <item x="4778"/>
        <item x="2636"/>
        <item x="1881"/>
        <item x="2620"/>
        <item x="357"/>
        <item x="4601"/>
        <item x="2679"/>
        <item x="5027"/>
        <item x="4697"/>
        <item x="328"/>
        <item x="272"/>
        <item x="451"/>
        <item x="2650"/>
        <item x="3137"/>
        <item x="3795"/>
        <item x="3183"/>
        <item x="1550"/>
        <item x="634"/>
        <item x="2054"/>
        <item x="2176"/>
        <item x="4512"/>
        <item x="3767"/>
        <item x="42"/>
        <item x="3015"/>
        <item x="2434"/>
        <item x="3138"/>
        <item x="1845"/>
        <item x="1528"/>
        <item x="4978"/>
        <item x="3052"/>
        <item x="4093"/>
        <item x="3324"/>
        <item x="1401"/>
        <item x="1846"/>
        <item x="3778"/>
        <item x="4671"/>
        <item x="3344"/>
        <item x="1296"/>
        <item x="3944"/>
        <item x="2547"/>
        <item x="2394"/>
        <item x="3678"/>
        <item x="1539"/>
        <item x="887"/>
        <item x="542"/>
        <item x="1248"/>
        <item x="4144"/>
        <item x="4241"/>
        <item x="3368"/>
        <item x="2375"/>
        <item x="3951"/>
        <item x="928"/>
        <item x="4135"/>
        <item x="525"/>
        <item x="1344"/>
        <item x="2278"/>
        <item x="1732"/>
        <item x="2568"/>
        <item x="3058"/>
        <item x="4997"/>
        <item x="1346"/>
        <item x="1642"/>
        <item x="1713"/>
        <item x="3533"/>
        <item x="1371"/>
        <item x="2183"/>
        <item x="4805"/>
        <item x="3649"/>
        <item x="4580"/>
        <item x="2242"/>
        <item x="4855"/>
        <item x="4821"/>
        <item x="3895"/>
        <item x="2972"/>
        <item x="1006"/>
        <item x="4618"/>
        <item x="802"/>
        <item x="2651"/>
        <item x="2269"/>
        <item x="2838"/>
        <item x="2569"/>
        <item x="2412"/>
        <item x="4105"/>
        <item x="3517"/>
        <item x="488"/>
        <item x="2813"/>
        <item x="1104"/>
        <item x="645"/>
        <item x="4094"/>
        <item x="4696"/>
        <item x="3369"/>
        <item x="3726"/>
        <item x="3345"/>
        <item x="2457"/>
        <item x="1241"/>
        <item x="1797"/>
        <item x="3023"/>
        <item x="376"/>
        <item x="3777"/>
        <item x="4242"/>
        <item x="4939"/>
        <item x="3523"/>
        <item x="158"/>
        <item x="4940"/>
        <item x="2863"/>
        <item x="415"/>
        <item x="1393"/>
        <item x="1861"/>
        <item x="43"/>
        <item x="3947"/>
        <item x="4095"/>
        <item x="1512"/>
        <item x="4894"/>
        <item x="3080"/>
        <item x="1798"/>
        <item x="60"/>
        <item x="3768"/>
        <item x="4198"/>
        <item x="298"/>
        <item x="4815"/>
        <item x="474"/>
        <item x="2021"/>
        <item x="4446"/>
        <item x="4433"/>
        <item x="3149"/>
        <item x="2621"/>
        <item x="3268"/>
        <item x="1153"/>
        <item x="537"/>
        <item x="1767"/>
        <item x="4901"/>
        <item x="1149"/>
        <item x="83"/>
        <item x="920"/>
        <item x="4013"/>
        <item x="1519"/>
        <item x="4260"/>
        <item x="2555"/>
        <item x="2938"/>
        <item x="2366"/>
        <item x="3355"/>
        <item x="940"/>
        <item x="3700"/>
        <item x="4895"/>
        <item x="1616"/>
        <item x="4660"/>
        <item x="3674"/>
        <item x="3771"/>
        <item x="4784"/>
        <item x="2252"/>
        <item x="478"/>
        <item x="1778"/>
        <item x="2652"/>
        <item x="2787"/>
        <item x="1706"/>
        <item x="888"/>
        <item x="4053"/>
        <item x="2909"/>
        <item x="943"/>
        <item x="4244"/>
        <item x="2616"/>
        <item x="4833"/>
        <item x="3667"/>
        <item x="1106"/>
        <item x="4459"/>
        <item x="3635"/>
        <item x="2950"/>
        <item x="1319"/>
        <item x="2387"/>
        <item x="0"/>
        <item x="4041"/>
        <item x="1320"/>
        <item x="3169"/>
        <item x="3753"/>
        <item x="2910"/>
        <item x="4680"/>
        <item x="3779"/>
        <item x="2211"/>
        <item x="2271"/>
        <item x="944"/>
        <item x="475"/>
        <item x="934"/>
        <item x="4664"/>
        <item x="3392"/>
        <item x="56"/>
        <item x="61"/>
        <item x="4268"/>
        <item x="2292"/>
        <item x="803"/>
        <item x="4637"/>
        <item x="1723"/>
        <item x="4269"/>
        <item x="1408"/>
        <item x="2215"/>
        <item x="4075"/>
        <item x="1230"/>
        <item x="476"/>
        <item x="44"/>
        <item x="3925"/>
        <item x="3909"/>
        <item x="2989"/>
        <item x="1257"/>
        <item x="3393"/>
        <item x="2717"/>
        <item x="1784"/>
        <item x="3370"/>
        <item x="4779"/>
        <item x="4941"/>
        <item x="2991"/>
        <item x="2289"/>
        <item x="3505"/>
        <item x="1165"/>
        <item x="2065"/>
        <item x="2027"/>
        <item x="548"/>
        <item x="2395"/>
        <item x="2864"/>
        <item x="3878"/>
        <item x="4570"/>
        <item x="2279"/>
        <item x="5034"/>
        <item x="3051"/>
        <item x="1871"/>
        <item x="2017"/>
        <item x="3577"/>
        <item x="1687"/>
        <item x="322"/>
        <item x="1260"/>
        <item x="4096"/>
        <item x="2518"/>
        <item x="1815"/>
        <item x="2105"/>
        <item x="2648"/>
        <item x="2674"/>
        <item x="4902"/>
        <item x="650"/>
        <item x="1417"/>
        <item x="3371"/>
        <item x="4054"/>
        <item x="3675"/>
        <item x="2596"/>
        <item x="4245"/>
        <item x="3556"/>
        <item x="3314"/>
        <item x="2280"/>
        <item x="543"/>
        <item x="4797"/>
        <item x="5035"/>
        <item x="2451"/>
        <item x="26"/>
        <item x="783"/>
        <item x="448"/>
        <item x="4834"/>
        <item x="480"/>
        <item x="4621"/>
        <item x="1670"/>
        <item x="3627"/>
        <item x="4106"/>
        <item x="4225"/>
        <item x="3780"/>
        <item x="4507"/>
        <item x="1963"/>
        <item x="294"/>
        <item x="3394"/>
        <item x="3069"/>
        <item x="677"/>
        <item x="4082"/>
        <item x="4698"/>
        <item x="3254"/>
        <item x="4658"/>
        <item x="4552"/>
        <item x="4578"/>
        <item x="1832"/>
        <item x="3886"/>
        <item x="5016"/>
        <item x="2163"/>
        <item x="323"/>
        <item x="2519"/>
        <item x="1975"/>
        <item x="269"/>
        <item x="2189"/>
        <item x="2293"/>
        <item x="159"/>
        <item x="4246"/>
        <item x="3325"/>
        <item x="3470"/>
        <item x="2548"/>
        <item x="1862"/>
        <item x="538"/>
        <item x="2283"/>
        <item x="5017"/>
        <item x="4556"/>
        <item x="4399"/>
        <item x="826"/>
        <item x="4218"/>
        <item x="635"/>
        <item x="2396"/>
        <item x="2990"/>
        <item x="1409"/>
        <item x="2624"/>
        <item x="1863"/>
        <item x="489"/>
        <item x="3602"/>
        <item x="3755"/>
        <item x="4083"/>
        <item x="2513"/>
        <item x="3997"/>
        <item x="3676"/>
        <item x="4261"/>
        <item x="4553"/>
        <item x="1347"/>
        <item x="1540"/>
        <item x="2255"/>
        <item x="3609"/>
        <item x="273"/>
        <item x="3024"/>
        <item x="4998"/>
        <item x="4896"/>
        <item x="1530"/>
        <item x="2865"/>
        <item x="1345"/>
        <item x="2542"/>
        <item x="4336"/>
        <item x="2531"/>
        <item x="847"/>
        <item x="968"/>
        <item x="544"/>
        <item x="4999"/>
        <item x="4816"/>
        <item x="8"/>
        <item x="3280"/>
        <item x="790"/>
        <item x="2044"/>
        <item x="3156"/>
        <item x="3070"/>
        <item x="452"/>
        <item x="3203"/>
        <item x="4250"/>
        <item x="774"/>
        <item x="1131"/>
        <item x="4455"/>
        <item x="1964"/>
        <item x="1707"/>
        <item x="2486"/>
        <item x="4554"/>
        <item x="646"/>
        <item x="1551"/>
        <item x="1324"/>
        <item x="27"/>
        <item x="114"/>
        <item x="1086"/>
        <item x="4097"/>
        <item x="3395"/>
        <item x="4014"/>
        <item x="3756"/>
        <item x="921"/>
        <item x="4270"/>
        <item x="324"/>
        <item x="3262"/>
        <item x="3578"/>
        <item x="2730"/>
        <item x="4883"/>
        <item x="4275"/>
        <item x="246"/>
        <item x="682"/>
        <item x="4942"/>
        <item x="1688"/>
        <item x="4456"/>
        <item x="2463"/>
        <item x="3274"/>
        <item x="3759"/>
        <item x="1"/>
        <item x="1887"/>
        <item x="3687"/>
        <item x="1265"/>
        <item x="3879"/>
        <item x="2247"/>
        <item x="1503"/>
        <item x="1833"/>
        <item x="383"/>
        <item x="1864"/>
        <item x="2981"/>
        <item x="1043"/>
        <item x="1799"/>
        <item x="4835"/>
        <item x="506"/>
        <item x="3302"/>
        <item x="2810"/>
        <item x="4584"/>
        <item x="1658"/>
        <item x="3471"/>
        <item x="4186"/>
        <item x="4968"/>
        <item x="763"/>
        <item x="3887"/>
        <item x="3347"/>
        <item x="775"/>
        <item x="2607"/>
        <item x="2968"/>
        <item x="922"/>
        <item x="4932"/>
        <item x="5018"/>
        <item x="3926"/>
        <item x="4136"/>
        <item x="62"/>
        <item x="2323"/>
        <item x="5008"/>
        <item x="1205"/>
        <item x="63"/>
        <item x="2798"/>
        <item x="4440"/>
        <item x="4921"/>
        <item x="4681"/>
        <item x="408"/>
        <item x="678"/>
        <item x="3443"/>
        <item x="2376"/>
        <item x="1676"/>
        <item x="2243"/>
        <item x="1552"/>
        <item x="2639"/>
        <item x="45"/>
        <item x="837"/>
        <item x="4688"/>
        <item x="3332"/>
        <item x="2079"/>
        <item x="2026"/>
        <item x="285"/>
        <item x="358"/>
        <item x="3422"/>
        <item x="1541"/>
        <item x="3396"/>
        <item x="2785"/>
        <item x="4662"/>
        <item x="2520"/>
        <item x="4457"/>
        <item x="929"/>
        <item x="1258"/>
        <item x="661"/>
        <item x="1531"/>
        <item x="3071"/>
        <item x="3636"/>
        <item x="1079"/>
        <item x="3927"/>
        <item x="359"/>
        <item x="651"/>
        <item x="2397"/>
        <item x="5036"/>
        <item x="1102"/>
        <item x="4337"/>
        <item x="4477"/>
        <item x="734"/>
        <item x="713"/>
        <item x="3309"/>
        <item x="1724"/>
        <item x="5064"/>
        <item x="683"/>
        <item x="949"/>
        <item x="1993"/>
        <item x="3348"/>
        <item x="4613"/>
        <item x="2601"/>
        <item x="2698"/>
        <item x="2197"/>
        <item x="1210"/>
        <item x="4979"/>
        <item x="3597"/>
        <item x="1659"/>
        <item x="2559"/>
        <item x="4226"/>
        <item x="4084"/>
        <item x="1513"/>
        <item x="3025"/>
        <item x="3214"/>
        <item x="2911"/>
        <item x="3615"/>
        <item x="460"/>
        <item x="3356"/>
        <item x="28"/>
        <item x="1030"/>
        <item x="1193"/>
        <item x="1140"/>
        <item x="3823"/>
        <item x="254"/>
        <item x="371"/>
        <item x="1660"/>
        <item x="2608"/>
        <item x="2351"/>
        <item x="4214"/>
        <item x="2820"/>
        <item x="3444"/>
        <item x="2575"/>
        <item x="433"/>
        <item x="1141"/>
        <item x="1360"/>
        <item x="2103"/>
        <item x="2198"/>
        <item x="2966"/>
        <item x="2030"/>
        <item x="1184"/>
        <item x="3928"/>
        <item x="2216"/>
        <item x="4959"/>
        <item x="3591"/>
        <item x="3195"/>
        <item x="845"/>
        <item x="118"/>
        <item x="1263"/>
        <item x="3888"/>
        <item x="4412"/>
        <item x="2072"/>
        <item x="4571"/>
        <item x="3698"/>
        <item x="4614"/>
        <item x="4493"/>
        <item x="3743"/>
        <item x="526"/>
        <item x="1504"/>
        <item x="4176"/>
        <item x="1150"/>
        <item x="3004"/>
        <item x="3513"/>
        <item x="3661"/>
        <item x="2234"/>
        <item x="3146"/>
        <item x="4042"/>
        <item x="4798"/>
        <item x="2235"/>
        <item x="2033"/>
        <item x="3642"/>
        <item x="1768"/>
        <item x="115"/>
        <item x="2742"/>
        <item x="2130"/>
        <item x="3616"/>
        <item x="2830"/>
        <item x="4602"/>
        <item x="2051"/>
        <item x="1080"/>
        <item x="2207"/>
        <item x="3362"/>
        <item x="337"/>
        <item x="4524"/>
        <item x="1256"/>
        <item x="485"/>
        <item x="2177"/>
        <item x="2052"/>
        <item x="1313"/>
        <item x="1695"/>
        <item x="804"/>
        <item x="4426"/>
        <item x="4922"/>
        <item x="4400"/>
        <item x="3538"/>
        <item x="3668"/>
        <item x="2157"/>
        <item x="4468"/>
        <item x="84"/>
        <item x="4247"/>
        <item x="2158"/>
        <item x="434"/>
        <item x="3643"/>
        <item x="2073"/>
        <item x="2377"/>
        <item x="3064"/>
        <item x="838"/>
        <item x="2208"/>
        <item x="3099"/>
        <item x="1124"/>
        <item x="1087"/>
        <item x="4267"/>
        <item x="3603"/>
        <item x="1589"/>
        <item x="647"/>
        <item x="3706"/>
        <item x="1402"/>
        <item x="3637"/>
        <item x="3532"/>
        <item x="4903"/>
        <item x="178"/>
        <item x="1198"/>
        <item x="2821"/>
        <item x="2199"/>
        <item x="4023"/>
        <item x="652"/>
        <item x="811"/>
        <item x="2367"/>
        <item x="2850"/>
        <item x="3452"/>
        <item x="1800"/>
        <item x="490"/>
        <item x="255"/>
        <item x="3231"/>
        <item x="1305"/>
        <item x="2236"/>
        <item x="1328"/>
        <item x="85"/>
        <item x="4015"/>
        <item x="263"/>
        <item x="1306"/>
        <item x="2096"/>
        <item x="1622"/>
        <item x="4562"/>
        <item x="2188"/>
        <item x="4615"/>
        <item x="2200"/>
        <item x="2939"/>
        <item x="2822"/>
        <item x="355"/>
        <item x="2178"/>
        <item x="3363"/>
        <item x="2"/>
        <item x="3397"/>
        <item x="2895"/>
        <item x="4164"/>
        <item x="827"/>
        <item x="2244"/>
        <item x="3669"/>
        <item x="4719"/>
        <item x="233"/>
        <item x="4822"/>
        <item x="345"/>
        <item x="1384"/>
        <item x="3604"/>
        <item x="4146"/>
        <item x="2182"/>
        <item x="3859"/>
        <item x="4429"/>
        <item x="2246"/>
        <item x="3598"/>
        <item x="2217"/>
        <item x="3707"/>
        <item x="908"/>
        <item x="1385"/>
        <item x="3699"/>
        <item x="1403"/>
        <item x="4546"/>
        <item x="1242"/>
        <item x="4482"/>
        <item x="2814"/>
        <item x="387"/>
        <item x="2137"/>
        <item x="2931"/>
        <item x="3005"/>
        <item x="1063"/>
        <item x="2951"/>
        <item x="2973"/>
        <item x="2560"/>
        <item x="3006"/>
        <item x="3757"/>
        <item x="1816"/>
        <item x="2653"/>
        <item x="4124"/>
        <item x="4674"/>
        <item x="1064"/>
        <item x="3582"/>
        <item x="3255"/>
        <item x="4603"/>
        <item x="1199"/>
        <item x="2192"/>
        <item x="3288"/>
        <item x="679"/>
        <item x="2597"/>
        <item x="2104"/>
        <item x="3031"/>
        <item x="2089"/>
        <item x="3026"/>
        <item x="362"/>
        <item x="3016"/>
        <item x="3223"/>
        <item x="2438"/>
        <item x="3017"/>
        <item x="2823"/>
        <item x="3147"/>
        <item x="2045"/>
        <item x="116"/>
        <item x="152"/>
        <item x="724"/>
        <item x="3708"/>
        <item x="391"/>
        <item x="1575"/>
        <item x="3053"/>
        <item x="4363"/>
        <item x="402"/>
        <item x="2982"/>
        <item x="479"/>
        <item x="4483"/>
        <item x="2702"/>
        <item x="4501"/>
        <item x="1865"/>
        <item x="1872"/>
        <item x="513"/>
        <item x="2169"/>
        <item x="1801"/>
        <item x="1714"/>
        <item x="514"/>
        <item x="2609"/>
        <item x="2625"/>
        <item x="2583"/>
        <item x="4585"/>
        <item x="2491"/>
        <item x="3606"/>
        <item x="3727"/>
        <item x="974"/>
        <item x="3653"/>
        <item x="2831"/>
        <item x="545"/>
        <item x="4513"/>
        <item x="5019"/>
        <item x="4502"/>
        <item x="3729"/>
        <item x="4867"/>
        <item x="4447"/>
        <item x="2034"/>
        <item x="3"/>
        <item x="1855"/>
        <item x="3929"/>
        <item x="1185"/>
        <item x="445"/>
        <item x="3573"/>
        <item x="435"/>
        <item x="4960"/>
        <item x="1281"/>
        <item x="264"/>
        <item x="3310"/>
        <item x="153"/>
        <item x="416"/>
        <item x="3333"/>
        <item x="3539"/>
        <item x="3124"/>
        <item x="3046"/>
        <item x="1977"/>
        <item x="3760"/>
        <item x="5028"/>
        <item x="496"/>
        <item x="1282"/>
        <item x="1186"/>
        <item x="4897"/>
        <item x="179"/>
        <item x="2138"/>
        <item x="4478"/>
        <item x="3679"/>
        <item x="2273"/>
        <item x="3251"/>
        <item x="2758"/>
        <item x="1866"/>
        <item x="392"/>
        <item x="2159"/>
        <item x="766"/>
        <item x="3196"/>
        <item x="1128"/>
        <item x="1292"/>
        <item x="880"/>
        <item x="3986"/>
        <item x="2974"/>
        <item x="3654"/>
        <item x="2952"/>
        <item x="1221"/>
        <item x="1998"/>
        <item x="491"/>
        <item x="12"/>
        <item x="4462"/>
        <item x="453"/>
        <item x="492"/>
        <item x="2115"/>
        <item x="2201"/>
        <item x="4586"/>
        <item x="1314"/>
        <item x="3583"/>
        <item x="1129"/>
        <item x="3209"/>
        <item x="3730"/>
        <item x="1259"/>
        <item x="2956"/>
        <item x="180"/>
        <item x="4514"/>
        <item x="1088"/>
        <item x="3032"/>
        <item x="1377"/>
        <item x="1307"/>
        <item x="4961"/>
        <item x="2097"/>
        <item x="4785"/>
        <item x="3685"/>
        <item x="4751"/>
        <item x="4377"/>
        <item x="4604"/>
        <item x="1410"/>
        <item x="1266"/>
        <item x="436"/>
        <item x="2975"/>
        <item x="3772"/>
        <item x="1172"/>
        <item x="377"/>
        <item x="3987"/>
        <item x="969"/>
        <item x="2947"/>
        <item x="756"/>
        <item x="1261"/>
        <item x="1335"/>
        <item x="1187"/>
        <item x="1677"/>
        <item x="3528"/>
        <item x="970"/>
        <item x="714"/>
        <item x="1321"/>
        <item x="2654"/>
        <item x="2870"/>
        <item x="4147"/>
        <item x="1283"/>
        <item x="4868"/>
        <item x="2598"/>
        <item x="187"/>
        <item x="1351"/>
        <item x="3738"/>
        <item x="2126"/>
        <item x="3018"/>
        <item x="4458"/>
        <item x="3781"/>
        <item x="3529"/>
        <item x="1678"/>
        <item x="265"/>
        <item x="3623"/>
        <item x="2896"/>
        <item x="467"/>
        <item x="4271"/>
        <item x="3423"/>
        <item x="2248"/>
        <item x="1222"/>
        <item x="3607"/>
        <item x="2193"/>
        <item x="4338"/>
        <item x="1689"/>
        <item x="1834"/>
        <item x="578"/>
        <item x="3381"/>
        <item x="1142"/>
        <item x="372"/>
        <item x="1733"/>
        <item x="1284"/>
        <item x="1759"/>
        <item x="1021"/>
        <item x="2066"/>
        <item x="305"/>
        <item x="4652"/>
        <item x="1422"/>
        <item x="2882"/>
        <item x="1315"/>
        <item x="4989"/>
        <item x="2660"/>
        <item x="3357"/>
        <item x="3581"/>
        <item x="3725"/>
        <item x="160"/>
        <item x="4780"/>
        <item x="1200"/>
        <item x="461"/>
        <item x="839"/>
        <item x="3506"/>
        <item x="4619"/>
        <item x="3734"/>
        <item x="515"/>
        <item x="4469"/>
        <item x="2146"/>
        <item x="2131"/>
        <item x="4653"/>
        <item x="2179"/>
        <item x="1273"/>
        <item x="3349"/>
        <item x="403"/>
        <item x="2184"/>
        <item x="1520"/>
        <item x="417"/>
        <item x="3773"/>
        <item x="301"/>
        <item x="1361"/>
        <item x="1274"/>
        <item x="1942"/>
        <item x="4605"/>
        <item x="3709"/>
        <item x="3629"/>
        <item x="493"/>
        <item x="812"/>
        <item x="3535"/>
        <item x="3547"/>
        <item x="499"/>
        <item x="468"/>
        <item x="2492"/>
        <item x="2493"/>
        <item x="1275"/>
        <item x="1173"/>
        <item x="388"/>
        <item x="2107"/>
        <item x="1297"/>
        <item x="1300"/>
        <item x="1661"/>
        <item x="4378"/>
        <item x="1316"/>
        <item x="1817"/>
        <item x="4484"/>
        <item x="3350"/>
        <item x="3148"/>
        <item x="437"/>
        <item x="3033"/>
        <item x="4943"/>
        <item x="3256"/>
        <item x="4125"/>
        <item x="784"/>
        <item x="4629"/>
        <item x="1749"/>
        <item x="3617"/>
        <item x="3915"/>
        <item x="725"/>
        <item x="1334"/>
        <item x="270"/>
        <item x="3624"/>
        <item x="1590"/>
        <item x="1576"/>
        <item x="2059"/>
        <item x="266"/>
        <item x="757"/>
        <item x="5071"/>
        <item x="3168"/>
        <item x="557"/>
        <item x="2718"/>
        <item x="2902"/>
        <item x="3599"/>
        <item x="3644"/>
        <item x="4503"/>
        <item x="2035"/>
        <item x="2964"/>
        <item x="4076"/>
        <item x="1125"/>
        <item x="2127"/>
        <item x="2185"/>
        <item x="1293"/>
        <item x="29"/>
        <item x="2083"/>
        <item x="4649"/>
        <item x="4219"/>
        <item x="2799"/>
        <item x="2108"/>
        <item x="346"/>
        <item x="4644"/>
        <item x="1386"/>
        <item x="2992"/>
        <item x="1211"/>
        <item x="3524"/>
        <item x="1623"/>
        <item x="2771"/>
        <item x="4606"/>
        <item x="3424"/>
        <item x="2953"/>
        <item x="4420"/>
        <item x="3744"/>
        <item x="302"/>
        <item x="2932"/>
        <item x="1362"/>
        <item x="393"/>
        <item x="241"/>
        <item x="3054"/>
        <item x="1329"/>
        <item x="4636"/>
        <item x="4563"/>
        <item x="3761"/>
        <item x="2890"/>
        <item x="817"/>
        <item x="3662"/>
        <item x="1454"/>
        <item x="715"/>
        <item x="4525"/>
        <item x="4"/>
        <item x="1243"/>
        <item x="3663"/>
        <item x="2219"/>
        <item x="2954"/>
        <item x="3665"/>
        <item x="2261"/>
        <item x="2897"/>
        <item x="3655"/>
        <item x="4817"/>
        <item x="828"/>
        <item x="516"/>
        <item x="4625"/>
        <item x="279"/>
        <item x="4526"/>
        <item x="2194"/>
        <item x="4379"/>
        <item x="945"/>
        <item x="726"/>
        <item x="2727"/>
        <item x="4933"/>
        <item x="5000"/>
        <item x="2886"/>
        <item x="2036"/>
        <item x="2835"/>
        <item x="614"/>
        <item x="3557"/>
        <item x="5001"/>
        <item x="5072"/>
        <item x="517"/>
        <item x="4923"/>
        <item x="684"/>
        <item x="2274"/>
        <item x="1249"/>
        <item x="2122"/>
        <item x="4564"/>
        <item x="1804"/>
        <item x="2227"/>
        <item x="3565"/>
        <item x="3257"/>
        <item x="4808"/>
        <item x="3656"/>
        <item x="4016"/>
        <item x="1244"/>
        <item x="1750"/>
        <item x="274"/>
        <item x="1715"/>
        <item x="1201"/>
        <item x="3210"/>
        <item x="2160"/>
        <item x="776"/>
        <item x="1207"/>
        <item x="3055"/>
        <item x="4622"/>
        <item x="449"/>
        <item x="2139"/>
        <item x="3445"/>
        <item x="2132"/>
        <item x="4479"/>
        <item x="4470"/>
        <item x="3657"/>
        <item x="356"/>
        <item x="3434"/>
        <item x="4055"/>
        <item x="2871"/>
        <item x="4572"/>
        <item x="2153"/>
        <item x="510"/>
        <item x="636"/>
        <item x="67"/>
        <item x="4313"/>
        <item x="4364"/>
        <item x="3618"/>
        <item x="558"/>
        <item x="2903"/>
        <item x="2708"/>
        <item x="4624"/>
        <item x="559"/>
        <item x="4427"/>
        <item x="2969"/>
        <item x="593"/>
        <item x="1022"/>
        <item x="3691"/>
        <item x="248"/>
        <item x="881"/>
        <item x="4107"/>
        <item x="1044"/>
        <item x="2152"/>
        <item x="2147"/>
        <item x="4969"/>
        <item x="4990"/>
        <item x="3558"/>
        <item x="2728"/>
        <item x="1218"/>
        <item x="427"/>
        <item x="4463"/>
        <item x="4555"/>
        <item x="500"/>
        <item x="4547"/>
        <item x="2800"/>
        <item x="2088"/>
        <item x="818"/>
        <item x="286"/>
        <item x="182"/>
        <item x="5053"/>
        <item x="4534"/>
        <item x="923"/>
        <item x="4592"/>
        <item x="1856"/>
        <item x="2924"/>
        <item x="1276"/>
        <item x="2843"/>
        <item x="250"/>
        <item x="1372"/>
        <item x="4573"/>
        <item x="3802"/>
        <item x="1227"/>
        <item x="1916"/>
        <item x="275"/>
        <item x="1888"/>
        <item x="4383"/>
        <item x="1311"/>
        <item x="3555"/>
        <item x="4063"/>
        <item x="3139"/>
        <item x="2405"/>
        <item x="226"/>
        <item x="1497"/>
        <item x="1671"/>
        <item x="5002"/>
        <item x="4934"/>
        <item x="4515"/>
        <item x="2688"/>
        <item x="2576"/>
        <item x="5054"/>
        <item x="2645"/>
        <item x="963"/>
        <item x="1233"/>
        <item x="1132"/>
        <item x="1247"/>
        <item x="4017"/>
        <item x="3047"/>
        <item x="306"/>
        <item x="3269"/>
        <item x="3748"/>
        <item x="3007"/>
        <item x="3235"/>
        <item x="853"/>
        <item x="2610"/>
        <item x="4557"/>
        <item x="242"/>
        <item x="4314"/>
        <item x="1423"/>
        <item x="438"/>
        <item x="4485"/>
        <item x="2957"/>
        <item x="1285"/>
        <item x="2876"/>
        <item x="418"/>
        <item x="1940"/>
        <item x="560"/>
        <item x="2767"/>
        <item x="287"/>
        <item x="4665"/>
        <item x="3283"/>
        <item x="2109"/>
        <item x="494"/>
        <item x="4350"/>
        <item x="1363"/>
        <item x="3220"/>
        <item x="2626"/>
        <item x="3634"/>
        <item x="3988"/>
        <item x="227"/>
        <item x="3916"/>
        <item x="4430"/>
        <item x="4448"/>
        <item x="1373"/>
        <item x="4137"/>
        <item x="1294"/>
        <item x="4689"/>
        <item x="2225"/>
        <item x="1440"/>
        <item x="1802"/>
        <item x="4527"/>
        <item x="3638"/>
        <item x="1143"/>
        <item x="518"/>
        <item x="1325"/>
        <item x="4432"/>
        <item x="439"/>
        <item x="1603"/>
        <item x="4856"/>
        <item x="653"/>
        <item x="1498"/>
        <item x="4607"/>
        <item x="4818"/>
        <item x="3749"/>
        <item x="4558"/>
        <item x="2514"/>
        <item x="3600"/>
        <item x="4593"/>
        <item x="2133"/>
        <item x="2031"/>
        <item x="4872"/>
        <item x="3566"/>
        <item x="3236"/>
        <item x="4548"/>
        <item x="4306"/>
        <item x="3270"/>
        <item x="4869"/>
        <item x="2806"/>
        <item x="2689"/>
        <item x="1387"/>
        <item x="2844"/>
        <item x="4703"/>
        <item x="161"/>
        <item x="1743"/>
        <item x="2275"/>
        <item x="1382"/>
        <item x="594"/>
        <item x="2074"/>
        <item x="2942"/>
        <item x="2570"/>
        <item x="1624"/>
        <item x="501"/>
        <item x="595"/>
        <item x="4772"/>
        <item x="1937"/>
        <item x="251"/>
        <item x="1424"/>
        <item x="1708"/>
        <item x="2439"/>
        <item x="3559"/>
        <item x="2020"/>
        <item x="2709"/>
        <item x="3197"/>
        <item x="2887"/>
        <item x="3710"/>
        <item x="2018"/>
        <item x="874"/>
        <item x="1286"/>
        <item x="1352"/>
        <item x="2729"/>
        <item x="785"/>
        <item x="2098"/>
        <item x="1038"/>
        <item x="469"/>
        <item x="363"/>
        <item x="2180"/>
        <item x="1353"/>
        <item x="419"/>
        <item x="86"/>
        <item x="30"/>
        <item x="4565"/>
        <item x="4520"/>
        <item x="92"/>
        <item x="3917"/>
        <item x="729"/>
        <item x="1214"/>
        <item x="2617"/>
        <item x="882"/>
        <item x="3838"/>
        <item x="2022"/>
        <item x="2898"/>
        <item x="941"/>
        <item x="313"/>
        <item x="3300"/>
        <item x="4952"/>
        <item x="4034"/>
        <item x="384"/>
        <item x="1000"/>
        <item x="527"/>
        <item x="1279"/>
        <item x="314"/>
        <item x="2445"/>
        <item x="1725"/>
        <item x="4434"/>
        <item x="1287"/>
        <item x="3692"/>
        <item x="1505"/>
        <item x="1558"/>
        <item x="1591"/>
        <item x="1031"/>
        <item x="2661"/>
        <item x="1308"/>
        <item x="1593"/>
        <item x="793"/>
        <item x="2599"/>
        <item x="2181"/>
        <item x="1236"/>
        <item x="3414"/>
        <item x="3680"/>
        <item x="1455"/>
        <item x="3952"/>
        <item x="2062"/>
        <item x="3284"/>
        <item x="2099"/>
        <item x="5"/>
        <item x="368"/>
        <item x="3215"/>
        <item x="596"/>
        <item x="338"/>
        <item x="2994"/>
        <item x="4873"/>
        <item x="2503"/>
        <item x="2228"/>
        <item x="495"/>
        <item x="2263"/>
        <item x="3275"/>
        <item x="1903"/>
        <item x="3702"/>
        <item x="2675"/>
        <item x="3693"/>
        <item x="1202"/>
        <item x="2690"/>
        <item x="243"/>
        <item x="1239"/>
        <item x="579"/>
        <item x="3043"/>
        <item x="1231"/>
        <item x="946"/>
        <item x="4317"/>
        <item x="2958"/>
        <item x="3745"/>
        <item x="295"/>
        <item x="4904"/>
        <item x="5009"/>
        <item x="4138"/>
        <item x="315"/>
        <item x="3315"/>
        <item x="3658"/>
        <item x="3034"/>
        <item x="885"/>
        <item x="561"/>
        <item x="3271"/>
        <item x="1425"/>
        <item x="1634"/>
        <item x="1182"/>
        <item x="3880"/>
        <item x="2140"/>
        <item x="4735"/>
        <item x="4663"/>
        <item x="4376"/>
        <item x="420"/>
        <item x="1472"/>
        <item x="4064"/>
        <item x="2807"/>
        <item x="2161"/>
        <item x="4085"/>
        <item x="2090"/>
        <item x="1212"/>
        <item x="4549"/>
        <item x="2264"/>
        <item x="3294"/>
        <item x="3889"/>
        <item x="1643"/>
        <item x="2995"/>
        <item x="1456"/>
        <item x="3681"/>
        <item x="2532"/>
        <item x="2023"/>
        <item x="122"/>
        <item x="3562"/>
        <item x="1625"/>
        <item x="2855"/>
        <item x="1163"/>
        <item x="889"/>
        <item x="245"/>
        <item x="3334"/>
        <item x="234"/>
        <item x="2836"/>
        <item x="4139"/>
        <item x="2915"/>
        <item x="244"/>
        <item x="4666"/>
        <item x="3003"/>
        <item x="1121"/>
        <item x="1374"/>
        <item x="497"/>
        <item x="2637"/>
        <item x="1003"/>
        <item x="1326"/>
        <item x="539"/>
        <item x="100"/>
        <item x="758"/>
        <item x="990"/>
        <item x="2916"/>
        <item x="1690"/>
        <item x="2417"/>
        <item x="2815"/>
        <item x="2933"/>
        <item x="3881"/>
        <item x="1662"/>
        <item x="4018"/>
        <item x="4874"/>
        <item x="1119"/>
        <item x="1013"/>
        <item x="1927"/>
        <item x="2668"/>
        <item x="280"/>
        <item x="549"/>
        <item x="2446"/>
        <item x="4528"/>
        <item x="5020"/>
        <item x="4024"/>
        <item x="143"/>
        <item x="4924"/>
        <item x="4435"/>
        <item x="4935"/>
        <item x="212"/>
        <item x="749"/>
        <item x="2832"/>
        <item x="950"/>
        <item x="562"/>
        <item x="2833"/>
        <item x="2877"/>
        <item x="1144"/>
        <item x="1441"/>
        <item x="2162"/>
        <item x="3991"/>
        <item x="1070"/>
        <item x="1166"/>
        <item x="4925"/>
        <item x="730"/>
        <item x="2141"/>
        <item x="2418"/>
        <item x="2002"/>
        <item x="1272"/>
        <item x="5055"/>
        <item x="2262"/>
        <item x="4177"/>
        <item x="4675"/>
        <item x="764"/>
        <item x="5045"/>
        <item x="1644"/>
        <item x="2696"/>
        <item x="3401"/>
        <item x="4384"/>
        <item x="1594"/>
        <item x="3216"/>
        <item x="385"/>
        <item x="973"/>
        <item x="1322"/>
        <item x="1299"/>
        <item x="864"/>
        <item x="3491"/>
        <item x="4283"/>
        <item x="381"/>
        <item x="1004"/>
        <item x="3358"/>
        <item x="2549"/>
        <item x="327"/>
        <item x="1354"/>
        <item x="2856"/>
        <item x="1126"/>
        <item x="2458"/>
        <item x="2249"/>
        <item x="597"/>
        <item x="4823"/>
        <item x="3540"/>
        <item x="1457"/>
        <item x="2254"/>
        <item x="3198"/>
        <item x="957"/>
        <item x="4441"/>
        <item x="615"/>
        <item x="2024"/>
        <item x="4019"/>
        <item x="4405"/>
        <item x="1696"/>
        <item x="1026"/>
        <item x="4098"/>
        <item x="1343"/>
        <item x="3012"/>
        <item x="1188"/>
        <item x="2859"/>
        <item x="2004"/>
        <item x="580"/>
        <item x="786"/>
        <item x="2005"/>
        <item x="4566"/>
        <item x="3013"/>
        <item x="4148"/>
        <item x="3379"/>
        <item x="1917"/>
        <item x="1904"/>
        <item x="3204"/>
        <item x="716"/>
        <item x="1309"/>
        <item x="3224"/>
        <item x="1805"/>
        <item x="3335"/>
        <item x="3660"/>
        <item x="2948"/>
        <item x="2943"/>
        <item x="4539"/>
        <item x="4126"/>
        <item x="4220"/>
        <item x="897"/>
        <item x="4654"/>
        <item x="1726"/>
        <item x="3035"/>
        <item x="3502"/>
        <item x="1215"/>
        <item x="3541"/>
        <item x="918"/>
        <item x="5073"/>
        <item x="1978"/>
        <item x="4276"/>
        <item x="1159"/>
        <item x="3774"/>
        <item x="1606"/>
        <item x="3090"/>
        <item x="1595"/>
        <item x="316"/>
        <item x="2867"/>
        <item x="1994"/>
        <item x="1679"/>
        <item x="4905"/>
        <item x="3507"/>
        <item x="1626"/>
        <item x="267"/>
        <item x="1418"/>
        <item x="1857"/>
        <item x="4056"/>
        <item x="191"/>
        <item x="4388"/>
        <item x="394"/>
        <item x="3416"/>
        <item x="1882"/>
        <item x="1404"/>
        <item x="4318"/>
        <item x="1071"/>
        <item x="1911"/>
        <item x="4043"/>
        <item x="1301"/>
        <item x="954"/>
        <item x="1760"/>
        <item x="2666"/>
        <item x="840"/>
        <item x="2996"/>
        <item x="299"/>
        <item x="2803"/>
        <item x="4630"/>
        <item x="3739"/>
        <item x="4389"/>
        <item x="3019"/>
        <item x="890"/>
        <item x="1979"/>
        <item x="4875"/>
        <item x="2504"/>
        <item x="4442"/>
        <item x="428"/>
        <item x="235"/>
        <item x="2113"/>
        <item x="1980"/>
        <item x="4499"/>
        <item x="1831"/>
        <item x="2759"/>
        <item x="736"/>
        <item x="3243"/>
        <item x="4884"/>
        <item x="737"/>
        <item x="598"/>
        <item x="4599"/>
        <item x="4542"/>
        <item x="2006"/>
        <item x="3703"/>
        <item x="4464"/>
        <item x="22"/>
        <item x="4471"/>
        <item x="1596"/>
        <item x="2587"/>
        <item x="3563"/>
        <item x="1139"/>
        <item x="3091"/>
        <item x="4857"/>
        <item x="3380"/>
        <item x="1806"/>
        <item x="3044"/>
        <item x="3217"/>
        <item x="2091"/>
        <item x="3999"/>
        <item x="3803"/>
        <item x="3492"/>
        <item x="2888"/>
        <item x="4885"/>
        <item x="2505"/>
        <item x="1267"/>
        <item x="454"/>
        <item x="1680"/>
        <item x="1089"/>
        <item x="3711"/>
        <item x="3788"/>
        <item x="440"/>
        <item x="1473"/>
        <item x="344"/>
        <item x="1268"/>
        <item x="671"/>
        <item x="3670"/>
        <item x="2751"/>
        <item x="1117"/>
        <item x="4559"/>
        <item x="3508"/>
        <item x="3542"/>
        <item x="2752"/>
        <item x="1036"/>
        <item x="2475"/>
        <item x="4711"/>
        <item x="4840"/>
        <item x="2753"/>
        <item x="6"/>
        <item x="2014"/>
        <item x="4786"/>
        <item x="4465"/>
        <item x="4140"/>
        <item x="3750"/>
        <item x="4645"/>
        <item x="1194"/>
        <item x="421"/>
        <item x="3316"/>
        <item x="117"/>
        <item x="1751"/>
        <item x="3630"/>
        <item x="2276"/>
        <item x="3608"/>
        <item x="4712"/>
        <item x="829"/>
        <item x="4365"/>
        <item x="519"/>
        <item x="4704"/>
        <item x="2904"/>
        <item x="2760"/>
        <item x="4543"/>
        <item x="470"/>
        <item x="192"/>
        <item x="1072"/>
        <item x="2142"/>
        <item x="550"/>
        <item x="568"/>
        <item x="4390"/>
        <item x="4568"/>
        <item x="3115"/>
        <item x="2872"/>
        <item x="3953"/>
        <item x="872"/>
        <item x="891"/>
        <item x="4366"/>
        <item x="2306"/>
        <item x="1250"/>
        <item x="2256"/>
        <item x="2691"/>
        <item x="3083"/>
        <item x="2719"/>
        <item x="1355"/>
        <item x="2123"/>
        <item x="481"/>
        <item x="4876"/>
        <item x="3038"/>
        <item x="2550"/>
        <item x="2699"/>
        <item x="2779"/>
        <item x="1818"/>
        <item x="2780"/>
        <item x="616"/>
        <item x="4521"/>
        <item x="1023"/>
        <item x="738"/>
        <item x="213"/>
        <item x="4099"/>
        <item x="1171"/>
        <item x="4221"/>
        <item x="2128"/>
        <item x="1127"/>
        <item x="3252"/>
        <item x="2824"/>
        <item x="1251"/>
        <item x="2110"/>
        <item x="5010"/>
        <item x="9"/>
        <item x="1559"/>
        <item x="3336"/>
        <item x="4667"/>
        <item x="4222"/>
        <item x="429"/>
        <item x="4944"/>
        <item x="3116"/>
        <item x="2754"/>
        <item x="162"/>
        <item x="404"/>
        <item x="4720"/>
        <item x="4431"/>
        <item x="317"/>
        <item x="214"/>
        <item x="3593"/>
        <item x="455"/>
        <item x="1734"/>
        <item x="1093"/>
        <item x="389"/>
        <item x="3992"/>
        <item x="1336"/>
        <item x="1426"/>
        <item x="2755"/>
        <item x="46"/>
        <item x="2781"/>
        <item x="2736"/>
        <item x="68"/>
        <item x="2148"/>
        <item x="2768"/>
        <item x="4449"/>
        <item x="3789"/>
        <item x="193"/>
        <item x="865"/>
        <item x="1094"/>
        <item x="3530"/>
        <item x="4141"/>
        <item x="4000"/>
        <item x="2825"/>
        <item x="194"/>
        <item x="3482"/>
        <item x="680"/>
        <item x="4252"/>
        <item x="2003"/>
        <item x="1981"/>
        <item x="1183"/>
        <item x="3804"/>
        <item x="1607"/>
        <item x="4743"/>
        <item x="2007"/>
        <item x="3839"/>
        <item x="1280"/>
        <item x="4253"/>
        <item x="3536"/>
        <item x="4631"/>
        <item x="4001"/>
        <item x="1073"/>
        <item x="4744"/>
        <item x="2827"/>
        <item x="690"/>
        <item x="2447"/>
        <item x="1875"/>
        <item x="3625"/>
        <item x="2237"/>
        <item x="3427"/>
        <item x="3048"/>
        <item x="4472"/>
        <item x="1364"/>
        <item x="1691"/>
        <item x="276"/>
        <item x="3308"/>
        <item x="4339"/>
        <item x="2756"/>
        <item x="739"/>
        <item x="3398"/>
        <item x="1819"/>
        <item x="794"/>
        <item x="4913"/>
        <item x="2220"/>
        <item x="3584"/>
        <item x="637"/>
        <item x="347"/>
        <item x="1918"/>
        <item x="4248"/>
        <item x="2944"/>
        <item x="604"/>
        <item x="1095"/>
        <item x="830"/>
        <item x="181"/>
        <item x="740"/>
        <item x="2669"/>
        <item x="3664"/>
        <item x="2851"/>
        <item x="2454"/>
        <item x="4486"/>
        <item x="2782"/>
        <item x="1617"/>
        <item x="3493"/>
        <item x="2845"/>
        <item x="2116"/>
        <item x="975"/>
        <item x="1807"/>
        <item x="2664"/>
        <item x="3601"/>
        <item x="4736"/>
        <item x="569"/>
        <item x="3206"/>
        <item x="3740"/>
        <item x="813"/>
        <item x="4205"/>
        <item x="3652"/>
        <item x="4809"/>
        <item x="2296"/>
        <item x="3199"/>
        <item x="854"/>
        <item x="5037"/>
        <item x="215"/>
        <item x="2776"/>
        <item x="1430"/>
        <item x="216"/>
        <item x="958"/>
        <item x="4574"/>
        <item x="3585"/>
        <item x="909"/>
        <item x="4906"/>
        <item x="1096"/>
        <item x="2878"/>
        <item x="2912"/>
        <item x="3509"/>
        <item x="1356"/>
        <item x="2046"/>
        <item x="2828"/>
        <item x="195"/>
        <item x="196"/>
        <item x="4187"/>
        <item x="2334"/>
        <item x="2149"/>
        <item x="1097"/>
        <item x="3177"/>
        <item x="4632"/>
        <item x="2848"/>
        <item x="3108"/>
        <item x="2056"/>
        <item x="2846"/>
        <item x="4227"/>
        <item x="2783"/>
        <item x="3092"/>
        <item x="3276"/>
        <item x="364"/>
        <item x="3811"/>
        <item x="74"/>
        <item x="2900"/>
        <item x="1145"/>
        <item x="4522"/>
        <item x="2419"/>
        <item x="197"/>
        <item x="4044"/>
        <item x="3688"/>
        <item x="1982"/>
        <item x="1445"/>
        <item x="1967"/>
        <item x="1050"/>
        <item x="831"/>
        <item x="1446"/>
        <item x="2533"/>
        <item x="1098"/>
        <item x="1051"/>
        <item x="3483"/>
        <item x="4100"/>
        <item x="3525"/>
        <item x="7"/>
        <item x="2588"/>
        <item x="1431"/>
        <item x="4406"/>
        <item x="1889"/>
        <item x="3494"/>
        <item x="1099"/>
        <item x="2238"/>
        <item x="4594"/>
        <item x="163"/>
        <item x="2917"/>
        <item x="3285"/>
        <item x="2515"/>
        <item x="10"/>
        <item x="2063"/>
        <item x="1597"/>
        <item x="457"/>
        <item x="2239"/>
        <item x="1237"/>
        <item x="4886"/>
        <item x="892"/>
        <item x="1007"/>
        <item x="4550"/>
        <item x="1627"/>
        <item x="1052"/>
        <item x="2543"/>
        <item x="4407"/>
        <item x="4450"/>
        <item x="199"/>
        <item x="2879"/>
        <item x="2084"/>
        <item x="741"/>
        <item x="1458"/>
        <item x="1375"/>
        <item x="570"/>
        <item x="2925"/>
        <item x="2670"/>
        <item x="2307"/>
        <item x="4408"/>
        <item x="4057"/>
        <item x="2905"/>
        <item x="390"/>
        <item x="3918"/>
        <item x="1553"/>
        <item x="582"/>
        <item x="4575"/>
        <item x="583"/>
        <item x="3503"/>
        <item x="4002"/>
        <item x="1532"/>
        <item x="2455"/>
        <item x="1349"/>
        <item x="217"/>
        <item x="648"/>
        <item x="4752"/>
        <item x="3425"/>
        <item x="1608"/>
        <item x="1808"/>
        <item x="3317"/>
        <item x="3840"/>
        <item x="1014"/>
        <item x="2945"/>
        <item x="3610"/>
        <item x="218"/>
        <item x="154"/>
        <item x="2857"/>
        <item x="1941"/>
        <item x="5056"/>
        <item x="1100"/>
        <item x="3311"/>
        <item x="4233"/>
        <item x="3382"/>
        <item x="662"/>
        <item x="378"/>
        <item x="348"/>
        <item x="3971"/>
        <item x="219"/>
        <item x="3830"/>
        <item x="3337"/>
        <item x="4307"/>
        <item x="3170"/>
        <item x="4724"/>
        <item x="4587"/>
        <item x="4576"/>
        <item x="288"/>
        <item x="4650"/>
        <item x="605"/>
        <item x="1216"/>
        <item x="1890"/>
        <item x="1380"/>
        <item x="2308"/>
        <item x="3712"/>
        <item x="2440"/>
        <item x="3020"/>
        <item x="1462"/>
        <item x="3993"/>
        <item x="905"/>
        <item x="5065"/>
        <item x="759"/>
        <item x="2476"/>
        <item x="4355"/>
        <item x="1735"/>
        <item x="1037"/>
        <item x="3075"/>
        <item x="1672"/>
        <item x="3056"/>
        <item x="3639"/>
        <item x="2959"/>
        <item x="4254"/>
        <item x="2314"/>
        <item x="3240"/>
        <item x="4165"/>
        <item x="47"/>
        <item x="2229"/>
        <item x="1477"/>
        <item x="3510"/>
        <item x="3450"/>
        <item x="2737"/>
        <item x="281"/>
        <item x="2788"/>
        <item x="3117"/>
        <item x="4773"/>
        <item x="1990"/>
        <item x="164"/>
        <item x="1084"/>
        <item x="4262"/>
        <item x="3847"/>
        <item x="2918"/>
        <item x="1697"/>
        <item x="4343"/>
        <item x="1663"/>
        <item x="1189"/>
        <item x="3453"/>
        <item x="4914"/>
        <item x="2880"/>
        <item x="1074"/>
        <item x="1983"/>
        <item x="1653"/>
        <item x="4595"/>
        <item x="3645"/>
        <item x="2721"/>
        <item x="2095"/>
        <item x="5021"/>
        <item x="3694"/>
        <item x="1240"/>
        <item x="2777"/>
        <item x="4045"/>
        <item x="2315"/>
        <item x="1463"/>
        <item x="2655"/>
        <item x="4391"/>
        <item x="4409"/>
        <item x="2983"/>
        <item x="256"/>
        <item x="4841"/>
        <item x="1592"/>
        <item x="1609"/>
        <item x="3731"/>
        <item x="2784"/>
        <item x="3045"/>
        <item x="1681"/>
        <item x="3487"/>
        <item x="618"/>
        <item x="4756"/>
        <item x="619"/>
        <item x="691"/>
        <item x="1809"/>
        <item x="2891"/>
        <item x="1388"/>
        <item x="1432"/>
        <item x="1820"/>
        <item x="2611"/>
        <item x="1405"/>
        <item x="4887"/>
        <item x="1081"/>
        <item x="4344"/>
        <item x="3402"/>
        <item x="910"/>
        <item x="3387"/>
        <item x="4544"/>
        <item x="606"/>
        <item x="422"/>
        <item x="1075"/>
        <item x="2834"/>
        <item x="4295"/>
        <item x="584"/>
        <item x="48"/>
        <item x="2117"/>
        <item x="2150"/>
        <item x="3751"/>
        <item x="1223"/>
        <item x="1330"/>
        <item x="3866"/>
        <item x="2970"/>
        <item x="4600"/>
        <item x="750"/>
        <item x="3376"/>
        <item x="171"/>
        <item x="3671"/>
        <item x="4682"/>
        <item x="4757"/>
        <item x="4188"/>
        <item x="2612"/>
        <item x="3611"/>
        <item x="3277"/>
        <item x="4356"/>
        <item x="2257"/>
        <item x="4284"/>
        <item x="2218"/>
        <item x="3504"/>
        <item x="2998"/>
        <item x="1101"/>
        <item x="3237"/>
        <item x="2335"/>
        <item x="1514"/>
        <item x="1873"/>
        <item x="751"/>
        <item x="3882"/>
        <item x="69"/>
        <item x="2085"/>
        <item x="4824"/>
        <item x="3495"/>
        <item x="3403"/>
        <item x="1499"/>
        <item x="220"/>
        <item x="2009"/>
        <item x="2008"/>
        <item x="4980"/>
        <item x="329"/>
        <item x="1984"/>
        <item x="3896"/>
        <item x="3178"/>
        <item x="1769"/>
        <item x="2840"/>
        <item x="2422"/>
        <item x="2448"/>
        <item x="165"/>
        <item x="123"/>
        <item x="221"/>
        <item x="4395"/>
        <item x="4536"/>
        <item x="482"/>
        <item x="4025"/>
        <item x="2929"/>
        <item x="2010"/>
        <item x="4915"/>
        <item x="3762"/>
        <item x="1135"/>
        <item x="2342"/>
        <item x="3446"/>
        <item x="278"/>
        <item x="4494"/>
        <item x="3718"/>
        <item x="1560"/>
        <item x="4357"/>
        <item x="2336"/>
        <item x="3831"/>
        <item x="866"/>
        <item x="814"/>
        <item x="1897"/>
        <item x="3496"/>
        <item x="2037"/>
        <item x="805"/>
        <item x="2100"/>
        <item x="1447"/>
        <item x="4285"/>
        <item x="2789"/>
        <item x="899"/>
        <item x="1821"/>
        <item x="4215"/>
        <item x="1850"/>
        <item x="4713"/>
        <item x="2204"/>
        <item x="3474"/>
        <item x="3704"/>
        <item x="3346"/>
        <item x="791"/>
        <item x="581"/>
        <item x="2919"/>
        <item x="3451"/>
        <item x="200"/>
        <item x="3832"/>
        <item x="1542"/>
        <item x="2258"/>
        <item x="2343"/>
        <item x="166"/>
        <item x="441"/>
        <item x="1076"/>
        <item x="2790"/>
        <item x="120"/>
        <item x="991"/>
        <item x="585"/>
        <item x="4443"/>
        <item x="2441"/>
        <item x="620"/>
        <item x="2521"/>
        <item x="2060"/>
        <item x="2757"/>
        <item x="1464"/>
        <item x="586"/>
        <item x="4705"/>
        <item x="2328"/>
        <item x="3763"/>
        <item x="2934"/>
        <item x="167"/>
        <item x="663"/>
        <item x="1826"/>
        <item x="2999"/>
        <item x="1053"/>
        <item x="4535"/>
        <item x="1785"/>
        <item x="4962"/>
        <item x="2761"/>
        <item x="4003"/>
        <item x="2818"/>
        <item x="3102"/>
        <item x="698"/>
        <item x="2960"/>
        <item x="3318"/>
        <item x="4004"/>
        <item x="3497"/>
        <item x="2613"/>
        <item x="3586"/>
        <item x="3812"/>
        <item x="3238"/>
        <item x="2738"/>
        <item x="1056"/>
        <item x="3484"/>
        <item x="4292"/>
        <item x="1228"/>
        <item x="2665"/>
        <item x="75"/>
        <item x="3782"/>
        <item x="1091"/>
        <item x="4277"/>
        <item x="4065"/>
        <item x="3897"/>
        <item x="4228"/>
        <item x="4345"/>
        <item x="2202"/>
        <item x="3805"/>
        <item x="1891"/>
        <item x="1136"/>
        <item x="1752"/>
        <item x="1077"/>
        <item x="5038"/>
        <item x="2892"/>
        <item x="1442"/>
        <item x="3867"/>
        <item x="4005"/>
        <item x="395"/>
        <item x="4414"/>
        <item x="4413"/>
        <item x="3622"/>
        <item x="4410"/>
        <item x="4451"/>
        <item x="1288"/>
        <item x="2221"/>
        <item x="3373"/>
        <item x="201"/>
        <item x="1478"/>
        <item x="222"/>
        <item x="4149"/>
        <item x="4415"/>
        <item x="4396"/>
        <item x="3548"/>
        <item x="1331"/>
        <item x="2316"/>
        <item x="1822"/>
        <item x="3319"/>
        <item x="1213"/>
        <item x="3485"/>
        <item x="4444"/>
        <item x="846"/>
        <item x="806"/>
        <item x="4397"/>
        <item x="731"/>
        <item x="706"/>
        <item x="3868"/>
        <item x="4560"/>
        <item x="1628"/>
        <item x="1950"/>
        <item x="1054"/>
        <item x="405"/>
        <item x="4346"/>
        <item x="4725"/>
        <item x="1698"/>
        <item x="1988"/>
        <item x="621"/>
        <item x="4745"/>
        <item x="1427"/>
        <item x="223"/>
        <item x="1122"/>
        <item x="202"/>
        <item x="2154"/>
        <item x="289"/>
        <item x="2556"/>
        <item x="260"/>
        <item x="2380"/>
        <item x="1716"/>
        <item x="4416"/>
        <item x="855"/>
        <item x="2041"/>
        <item x="2222"/>
        <item x="622"/>
        <item x="101"/>
        <item x="2356"/>
        <item x="587"/>
        <item x="3934"/>
        <item x="3093"/>
        <item x="4255"/>
        <item x="1197"/>
        <item x="1107"/>
        <item x="3527"/>
        <item x="2272"/>
        <item x="203"/>
        <item x="1108"/>
        <item x="3728"/>
        <item x="2011"/>
        <item x="2622"/>
        <item x="3127"/>
        <item x="70"/>
        <item x="2804"/>
        <item x="1448"/>
        <item x="2791"/>
        <item x="4417"/>
        <item x="2329"/>
        <item x="4690"/>
        <item x="486"/>
        <item x="4726"/>
        <item x="1027"/>
        <item x="1877"/>
        <item x="2808"/>
        <item x="2012"/>
        <item x="832"/>
        <item x="1951"/>
        <item x="760"/>
        <item x="2265"/>
        <item x="1786"/>
        <item x="617"/>
        <item x="1155"/>
        <item x="1109"/>
        <item x="198"/>
        <item x="4436"/>
        <item x="4737"/>
        <item x="4668"/>
        <item x="3682"/>
        <item x="3848"/>
        <item x="224"/>
        <item x="1057"/>
        <item x="777"/>
        <item x="4158"/>
        <item x="145"/>
        <item x="3184"/>
        <item x="3713"/>
        <item x="349"/>
        <item x="3188"/>
        <item x="3683"/>
        <item x="4516"/>
        <item x="4504"/>
        <item x="236"/>
        <item x="3211"/>
        <item x="3185"/>
        <item x="4537"/>
        <item x="3207"/>
        <item x="1433"/>
        <item x="172"/>
        <item x="290"/>
        <item x="4888"/>
        <item x="2841"/>
        <item x="1332"/>
        <item x="1692"/>
        <item x="2028"/>
        <item x="339"/>
        <item x="1970"/>
        <item x="2852"/>
        <item x="4608"/>
        <item x="3841"/>
        <item x="3486"/>
        <item x="3518"/>
        <item x="2449"/>
        <item x="2423"/>
        <item x="4249"/>
        <item x="1905"/>
        <item x="4758"/>
        <item x="2344"/>
        <item x="1533"/>
        <item x="350"/>
        <item x="458"/>
        <item x="1610"/>
        <item x="1682"/>
        <item x="807"/>
        <item x="5029"/>
        <item x="3519"/>
        <item x="2739"/>
        <item x="819"/>
        <item x="4480"/>
        <item x="3407"/>
        <item x="1561"/>
        <item x="2442"/>
        <item x="4108"/>
        <item x="1736"/>
        <item x="761"/>
        <item x="623"/>
        <item x="3084"/>
        <item x="31"/>
        <item x="4819"/>
        <item x="1892"/>
        <item x="307"/>
        <item x="1823"/>
        <item x="1474"/>
        <item x="2025"/>
        <item x="3150"/>
        <item x="1302"/>
        <item x="3103"/>
        <item x="1810"/>
        <item x="4256"/>
        <item x="2297"/>
        <item x="2309"/>
        <item x="1479"/>
        <item x="2042"/>
        <item x="2357"/>
        <item x="1699"/>
        <item x="4759"/>
        <item x="3000"/>
        <item x="1991"/>
        <item x="3118"/>
        <item x="2151"/>
        <item x="4006"/>
        <item x="4421"/>
        <item x="1971"/>
        <item x="4398"/>
        <item x="1459"/>
        <item x="2111"/>
        <item x="3037"/>
        <item x="3719"/>
        <item x="3278"/>
        <item x="1926"/>
        <item x="4727"/>
        <item x="4907"/>
        <item x="3289"/>
        <item x="2551"/>
        <item x="3705"/>
        <item x="2792"/>
        <item x="795"/>
        <item x="4505"/>
        <item x="1085"/>
        <item x="2464"/>
        <item x="3813"/>
        <item x="2935"/>
        <item x="1811"/>
        <item x="1577"/>
        <item x="3338"/>
        <item x="3534"/>
        <item x="1367"/>
        <item x="2646"/>
        <item x="3303"/>
        <item x="707"/>
        <item x="4007"/>
        <item x="207"/>
        <item x="1058"/>
        <item x="2793"/>
        <item x="1683"/>
        <item x="1312"/>
        <item x="3511"/>
        <item x="4315"/>
        <item x="3001"/>
        <item x="3498"/>
        <item x="2075"/>
        <item x="4178"/>
        <item x="4392"/>
        <item x="3225"/>
        <item x="2118"/>
        <item x="3383"/>
        <item x="2762"/>
        <item x="1465"/>
        <item x="4401"/>
        <item x="1709"/>
        <item x="442"/>
        <item x="1867"/>
        <item x="4411"/>
        <item x="257"/>
        <item x="1110"/>
        <item x="951"/>
        <item x="2452"/>
        <item x="3972"/>
        <item x="2552"/>
        <item x="3290"/>
        <item x="1500"/>
        <item x="3549"/>
        <item x="1779"/>
        <item x="3258"/>
        <item x="2801"/>
        <item x="3520"/>
        <item x="1156"/>
        <item x="4452"/>
        <item x="3085"/>
        <item x="3128"/>
        <item x="16"/>
        <item x="4646"/>
        <item x="3454"/>
        <item x="4781"/>
        <item x="2205"/>
        <item x="4889"/>
        <item x="3409"/>
        <item x="1055"/>
        <item x="3587"/>
        <item x="1337"/>
        <item x="237"/>
        <item x="1827"/>
        <item x="3930"/>
        <item x="71"/>
        <item x="1906"/>
        <item x="1146"/>
        <item x="396"/>
        <item x="4760"/>
        <item x="1406"/>
        <item x="4150"/>
        <item x="1562"/>
        <item x="206"/>
        <item x="3109"/>
        <item x="4321"/>
        <item x="2206"/>
        <item x="3560"/>
        <item x="471"/>
        <item x="4166"/>
        <item x="2155"/>
        <item x="1028"/>
        <item x="2190"/>
        <item x="2337"/>
        <item x="4058"/>
        <item x="3849"/>
        <item x="1062"/>
        <item x="483"/>
        <item x="1357"/>
        <item x="4706"/>
        <item x="2230"/>
        <item x="4529"/>
        <item x="238"/>
        <item x="2317"/>
        <item x="2922"/>
        <item x="1761"/>
        <item x="1167"/>
        <item x="1111"/>
        <item x="4721"/>
        <item x="318"/>
        <item x="124"/>
        <item x="2330"/>
        <item x="87"/>
        <item x="588"/>
        <item x="3741"/>
        <item x="4825"/>
        <item x="1921"/>
        <item x="4487"/>
        <item x="1389"/>
        <item x="369"/>
        <item x="3684"/>
        <item x="4367"/>
        <item x="1999"/>
        <item x="3304"/>
        <item x="4046"/>
        <item x="144"/>
        <item x="3455"/>
        <item x="228"/>
        <item x="2703"/>
        <item x="146"/>
        <item x="104"/>
        <item x="3189"/>
        <item x="204"/>
        <item x="3295"/>
        <item x="1753"/>
        <item x="4358"/>
        <item x="4588"/>
        <item x="502"/>
        <item x="4633"/>
        <item x="2889"/>
        <item x="2794"/>
        <item x="528"/>
        <item x="4642"/>
        <item x="3717"/>
        <item x="2119"/>
        <item x="4368"/>
        <item x="3374"/>
        <item x="4488"/>
        <item x="1700"/>
        <item x="4728"/>
        <item x="752"/>
        <item x="2795"/>
        <item x="1618"/>
        <item x="2740"/>
        <item x="3613"/>
        <item x="1112"/>
        <item x="5046"/>
        <item x="992"/>
        <item x="2203"/>
        <item x="4179"/>
        <item x="3890"/>
        <item x="1611"/>
        <item x="3456"/>
        <item x="2076"/>
        <item x="3291"/>
        <item x="3086"/>
        <item x="4293"/>
        <item x="2741"/>
        <item x="3499"/>
        <item x="1082"/>
        <item x="3110"/>
        <item x="2226"/>
        <item x="982"/>
        <item x="4500"/>
        <item x="4437"/>
        <item x="4509"/>
        <item x="4347"/>
        <item x="4127"/>
        <item x="2676"/>
        <item x="3545"/>
        <item x="1428"/>
        <item x="229"/>
        <item x="2632"/>
        <item x="3408"/>
        <item x="3241"/>
        <item x="2124"/>
        <item x="173"/>
        <item x="4908"/>
        <item x="2494"/>
        <item x="2186"/>
        <item x="291"/>
        <item x="2883"/>
        <item x="2522"/>
        <item x="3989"/>
        <item x="4359"/>
        <item x="1365"/>
        <item x="3464"/>
        <item x="765"/>
        <item x="2406"/>
        <item x="3500"/>
        <item x="4787"/>
        <item x="2358"/>
        <item x="2038"/>
        <item x="3465"/>
        <item x="3677"/>
        <item x="624"/>
        <item x="4180"/>
        <item x="2345"/>
        <item x="4638"/>
        <item x="1952"/>
        <item x="2534"/>
        <item x="1113"/>
        <item x="208"/>
        <item x="103"/>
        <item x="2704"/>
        <item x="3732"/>
        <item x="778"/>
        <item x="2873"/>
        <item x="2763"/>
        <item x="2926"/>
        <item x="282"/>
        <item x="4963"/>
        <item x="4393"/>
        <item x="4738"/>
        <item x="1114"/>
        <item x="174"/>
        <item x="4394"/>
        <item x="3087"/>
        <item x="2802"/>
        <item x="2029"/>
        <item x="32"/>
        <item x="4167"/>
        <item x="3193"/>
        <item x="271"/>
        <item x="1737"/>
        <item x="1847"/>
        <item x="2700"/>
        <item x="1059"/>
        <item x="188"/>
        <item x="4761"/>
        <item x="2000"/>
        <item x="3521"/>
        <item x="571"/>
        <item x="462"/>
        <item x="3689"/>
        <item x="4753"/>
        <item x="2743"/>
        <item x="209"/>
        <item x="1203"/>
        <item x="463"/>
        <item x="125"/>
        <item x="5057"/>
        <item x="76"/>
        <item x="3088"/>
        <item x="4981"/>
        <item x="2047"/>
        <item x="1224"/>
        <item x="2013"/>
        <item x="1645"/>
        <item x="4953"/>
        <item x="1893"/>
        <item x="2495"/>
        <item x="1992"/>
        <item x="2884"/>
        <item x="3531"/>
        <item x="3410"/>
        <item x="3104"/>
        <item x="1060"/>
        <item x="308"/>
        <item x="1953"/>
        <item x="1968"/>
        <item x="3057"/>
        <item x="4729"/>
        <item x="3574"/>
        <item x="210"/>
        <item x="1245"/>
        <item x="4086"/>
        <item x="2077"/>
        <item x="1348"/>
        <item x="2381"/>
        <item x="4699"/>
        <item x="1754"/>
        <item x="4964"/>
        <item x="2778"/>
        <item x="1061"/>
        <item x="4589"/>
        <item x="3111"/>
        <item x="3049"/>
        <item x="406"/>
        <item x="1449"/>
        <item x="1008"/>
        <item x="2577"/>
        <item x="3790"/>
        <item x="379"/>
        <item x="1635"/>
        <item x="4101"/>
        <item x="1327"/>
        <item x="4402"/>
        <item x="2039"/>
        <item x="2940"/>
        <item x="1460"/>
        <item x="4418"/>
        <item x="3050"/>
        <item x="3550"/>
        <item x="211"/>
        <item x="1969"/>
        <item x="4369"/>
        <item x="3094"/>
        <item x="4224"/>
        <item x="3326"/>
        <item x="1534"/>
        <item x="1598"/>
        <item x="3428"/>
        <item x="2723"/>
        <item x="3561"/>
        <item x="3833"/>
        <item x="3312"/>
        <item x="90"/>
        <item x="4533"/>
        <item x="3954"/>
        <item x="3095"/>
        <item x="205"/>
        <item x="4189"/>
        <item x="2561"/>
        <item x="309"/>
        <item x="1954"/>
        <item x="4066"/>
        <item x="1168"/>
        <item x="3575"/>
        <item x="230"/>
        <item x="983"/>
        <item x="3435"/>
        <item x="3112"/>
        <item x="607"/>
        <item x="4639"/>
        <item x="2318"/>
        <item x="1762"/>
        <item x="4858"/>
        <item x="2067"/>
        <item x="3429"/>
        <item x="382"/>
        <item x="2266"/>
        <item x="2106"/>
        <item x="3129"/>
        <item x="4325"/>
        <item x="3834"/>
        <item x="4762"/>
        <item x="1976"/>
        <item x="4286"/>
        <item x="4634"/>
        <item x="2772"/>
        <item x="4370"/>
        <item x="3364"/>
        <item x="4877"/>
        <item x="708"/>
        <item x="3567"/>
        <item x="4322"/>
        <item x="292"/>
        <item x="1338"/>
        <item x="1174"/>
        <item x="3113"/>
        <item x="867"/>
        <item x="3720"/>
        <item x="1738"/>
        <item x="33"/>
        <item x="4128"/>
        <item x="1480"/>
        <item x="1654"/>
        <item x="1134"/>
        <item x="3457"/>
        <item x="2487"/>
        <item x="2523"/>
        <item x="293"/>
        <item x="1985"/>
        <item x="1083"/>
        <item x="900"/>
        <item x="2722"/>
        <item x="4561"/>
        <item x="4965"/>
        <item x="3039"/>
        <item x="2868"/>
        <item x="3721"/>
        <item x="2961"/>
        <item x="672"/>
        <item x="1972"/>
        <item x="2043"/>
        <item x="1160"/>
        <item x="4538"/>
        <item x="1501"/>
        <item x="1957"/>
        <item x="4473"/>
        <item x="225"/>
        <item x="4635"/>
        <item x="4425"/>
        <item x="779"/>
        <item x="2516"/>
        <item x="4371"/>
        <item x="848"/>
        <item x="4517"/>
        <item x="3619"/>
        <item x="373"/>
        <item x="4372"/>
        <item x="1673"/>
        <item x="2627"/>
        <item x="3537"/>
        <item x="1032"/>
        <item x="3869"/>
        <item x="2259"/>
        <item x="2819"/>
        <item x="1317"/>
        <item x="1803"/>
        <item x="572"/>
        <item x="2428"/>
        <item x="2764"/>
        <item x="3375"/>
        <item x="3119"/>
        <item x="1376"/>
        <item x="2744"/>
        <item x="2796"/>
        <item x="4326"/>
        <item x="4730"/>
        <item x="1033"/>
        <item x="2310"/>
        <item x="3458"/>
        <item x="1148"/>
        <item x="1115"/>
        <item x="3218"/>
        <item x="1755"/>
        <item x="3791"/>
        <item x="1664"/>
        <item x="4540"/>
        <item x="4229"/>
        <item x="3120"/>
        <item x="2881"/>
        <item x="2805"/>
        <item x="4272"/>
        <item x="4181"/>
        <item x="3459"/>
        <item x="4982"/>
        <item x="4008"/>
        <item x="3981"/>
        <item x="3714"/>
        <item x="1717"/>
        <item x="1955"/>
        <item x="4067"/>
        <item x="2920"/>
        <item x="175"/>
        <item x="3870"/>
        <item x="1787"/>
        <item x="856"/>
        <item x="3411"/>
        <item x="3824"/>
        <item x="119"/>
        <item x="1277"/>
        <item x="4327"/>
        <item x="2346"/>
        <item x="2724"/>
        <item x="1339"/>
        <item x="4422"/>
        <item x="2773"/>
        <item x="952"/>
        <item x="984"/>
        <item x="4511"/>
        <item x="2710"/>
        <item x="2086"/>
        <item x="3576"/>
        <item x="638"/>
        <item x="4026"/>
        <item x="780"/>
        <item x="959"/>
        <item x="4027"/>
        <item x="4353"/>
        <item x="2984"/>
        <item x="2578"/>
        <item x="2705"/>
        <item x="351"/>
        <item x="2040"/>
        <item x="2604"/>
        <item x="503"/>
        <item x="3466"/>
        <item x="2745"/>
        <item x="901"/>
        <item x="4348"/>
        <item x="4385"/>
        <item x="2725"/>
        <item x="4287"/>
        <item x="1899"/>
        <item x="472"/>
        <item x="2465"/>
        <item x="3008"/>
        <item x="2524"/>
        <item x="893"/>
        <item x="5047"/>
        <item x="102"/>
        <item x="2797"/>
        <item x="1701"/>
        <item x="3009"/>
        <item x="1262"/>
        <item x="1922"/>
        <item x="1986"/>
        <item x="4763"/>
        <item x="4623"/>
        <item x="3695"/>
        <item x="1175"/>
        <item x="3935"/>
        <item x="4836"/>
        <item x="883"/>
        <item x="608"/>
        <item x="1770"/>
        <item x="3722"/>
        <item x="340"/>
        <item x="1358"/>
        <item x="3384"/>
        <item x="2506"/>
        <item x="3467"/>
        <item x="3501"/>
        <item x="4168"/>
        <item x="2424"/>
        <item x="3994"/>
        <item x="121"/>
        <item x="407"/>
        <item x="2048"/>
        <item x="4182"/>
        <item x="3825"/>
        <item x="2629"/>
        <item x="1068"/>
        <item x="1878"/>
        <item x="2338"/>
        <item x="1450"/>
        <item x="808"/>
        <item x="4297"/>
        <item x="2112"/>
        <item x="2946"/>
        <item x="1718"/>
        <item x="155"/>
        <item x="1563"/>
        <item x="2443"/>
        <item x="4059"/>
        <item x="3388"/>
        <item x="1310"/>
        <item x="2602"/>
        <item x="4296"/>
        <item x="2731"/>
        <item x="1219"/>
        <item x="1090"/>
        <item x="3806"/>
        <item x="3404"/>
        <item x="2527"/>
        <item x="2240"/>
        <item x="3551"/>
        <item x="2746"/>
        <item x="4495"/>
        <item x="1907"/>
        <item x="1923"/>
        <item x="3860"/>
        <item x="857"/>
        <item x="3898"/>
        <item x="88"/>
        <item x="4117"/>
        <item x="156"/>
        <item x="4799"/>
        <item x="4496"/>
        <item x="3040"/>
        <item x="2324"/>
        <item x="2765"/>
        <item x="4970"/>
        <item x="1848"/>
        <item x="232"/>
        <item x="2528"/>
        <item x="5074"/>
        <item x="4403"/>
        <item x="189"/>
        <item x="3626"/>
        <item x="3488"/>
        <item x="2187"/>
        <item x="1190"/>
        <item x="147"/>
        <item x="2630"/>
        <item x="1874"/>
        <item x="924"/>
        <item x="980"/>
        <item x="3296"/>
        <item x="3554"/>
        <item x="3105"/>
        <item x="3489"/>
        <item x="2677"/>
        <item x="34"/>
        <item x="894"/>
        <item x="397"/>
        <item x="2774"/>
        <item x="3320"/>
        <item x="3399"/>
        <item x="1924"/>
        <item x="1684"/>
        <item x="1176"/>
        <item x="1481"/>
        <item x="3982"/>
        <item x="4983"/>
        <item x="529"/>
        <item x="1278"/>
        <item x="858"/>
        <item x="3588"/>
        <item x="2711"/>
        <item x="3620"/>
        <item x="3010"/>
        <item x="252"/>
        <item x="93"/>
        <item x="3936"/>
        <item x="2092"/>
        <item x="935"/>
        <item x="3305"/>
        <item x="1569"/>
        <item x="2732"/>
        <item x="5011"/>
        <item x="1078"/>
        <item x="1928"/>
        <item x="1137"/>
        <item x="443"/>
        <item x="319"/>
        <item x="3475"/>
        <item x="3621"/>
        <item x="5022"/>
        <item x="2284"/>
        <item x="2571"/>
        <item x="2747"/>
        <item x="5039"/>
        <item x="3861"/>
        <item x="2223"/>
        <item x="2001"/>
        <item x="1015"/>
        <item x="4151"/>
        <item x="4490"/>
        <item x="4129"/>
        <item x="3842"/>
        <item x="1238"/>
        <item x="2853"/>
        <item x="2678"/>
        <item x="464"/>
        <item x="3998"/>
        <item x="3973"/>
        <item x="3100"/>
        <item x="4028"/>
        <item x="2171"/>
        <item x="4257"/>
        <item x="320"/>
        <item x="131"/>
        <item x="3899"/>
        <item x="1685"/>
        <item x="1965"/>
        <item x="563"/>
        <item x="1298"/>
        <item x="4109"/>
        <item x="1151"/>
        <item x="3130"/>
        <item x="321"/>
        <item x="2352"/>
        <item x="3343"/>
        <item x="2101"/>
        <item x="190"/>
        <item x="4386"/>
        <item x="303"/>
        <item x="3313"/>
        <item x="1771"/>
        <item x="849"/>
        <item x="2488"/>
        <item x="4206"/>
        <item x="2809"/>
        <item x="2015"/>
        <item x="3219"/>
        <item x="1948"/>
        <item x="2692"/>
        <item x="3430"/>
        <item x="4419"/>
        <item x="4340"/>
        <item x="1929"/>
        <item x="976"/>
        <item x="2605"/>
        <item x="2662"/>
        <item x="3764"/>
        <item x="5058"/>
        <item x="168"/>
        <item x="3186"/>
        <item x="3200"/>
        <item x="3631"/>
        <item x="176"/>
        <item x="4530"/>
        <item x="2016"/>
        <item x="374"/>
        <item x="1943"/>
        <item x="352"/>
        <item x="2906"/>
        <item x="4423"/>
        <item x="3447"/>
        <item x="2319"/>
        <item x="4984"/>
        <item x="4328"/>
        <item x="3632"/>
        <item x="3426"/>
        <item x="177"/>
        <item x="4404"/>
        <item x="1584"/>
        <item x="2472"/>
        <item x="3974"/>
        <item x="902"/>
        <item x="3297"/>
        <item x="1289"/>
        <item x="1359"/>
        <item x="977"/>
        <item x="4626"/>
        <item x="599"/>
        <item x="3125"/>
        <item x="2535"/>
        <item x="1756"/>
        <item x="304"/>
        <item x="310"/>
        <item x="3468"/>
        <item x="2425"/>
        <item x="4878"/>
        <item x="1841"/>
        <item x="330"/>
        <item x="573"/>
        <item x="985"/>
        <item x="1123"/>
        <item x="3041"/>
        <item x="3546"/>
        <item x="5040"/>
        <item x="947"/>
        <item x="239"/>
        <item x="2726"/>
        <item x="787"/>
        <item x="23"/>
        <item x="1956"/>
        <item x="4323"/>
        <item x="430"/>
        <item x="2775"/>
        <item x="4373"/>
        <item x="709"/>
        <item x="3807"/>
        <item x="2733"/>
        <item x="1269"/>
        <item x="4142"/>
        <item x="1252"/>
        <item x="673"/>
        <item x="2816"/>
        <item x="1744"/>
        <item x="3417"/>
        <item x="699"/>
        <item x="3835"/>
        <item x="4474"/>
        <item x="3359"/>
        <item x="4453"/>
        <item x="3476"/>
        <item x="5012"/>
        <item x="1739"/>
        <item x="930"/>
        <item x="2061"/>
        <item x="1152"/>
        <item x="2398"/>
        <item x="4152"/>
        <item x="1366"/>
        <item x="258"/>
        <item x="2435"/>
        <item x="2347"/>
        <item x="4324"/>
        <item x="132"/>
        <item x="4506"/>
        <item x="2734"/>
        <item x="3179"/>
        <item x="2120"/>
        <item x="4596"/>
        <item x="3792"/>
        <item x="94"/>
        <item x="639"/>
        <item x="4153"/>
        <item x="4428"/>
        <item x="1419"/>
        <item x="4954"/>
        <item x="993"/>
        <item x="2129"/>
        <item x="2562"/>
        <item x="4510"/>
        <item x="4294"/>
        <item x="4531"/>
        <item x="1612"/>
        <item x="1420"/>
        <item x="2368"/>
        <item x="850"/>
        <item x="4068"/>
        <item x="1034"/>
        <item x="4567"/>
        <item x="2647"/>
        <item x="964"/>
        <item x="3659"/>
        <item x="2143"/>
        <item x="4971"/>
        <item x="1629"/>
        <item x="4722"/>
        <item x="2507"/>
        <item x="3690"/>
        <item x="609"/>
        <item x="4110"/>
        <item x="2893"/>
        <item x="1900"/>
        <item x="133"/>
        <item x="1788"/>
        <item x="231"/>
        <item x="3360"/>
        <item x="2253"/>
        <item x="5075"/>
        <item x="1894"/>
        <item x="3871"/>
        <item x="2858"/>
        <item x="3431"/>
        <item x="95"/>
        <item x="4497"/>
        <item x="4842"/>
        <item x="2633"/>
        <item x="4190"/>
        <item x="3843"/>
        <item x="4047"/>
        <item x="4374"/>
        <item x="2496"/>
        <item x="3042"/>
        <item x="2477"/>
        <item x="2426"/>
        <item x="4991"/>
        <item x="873"/>
        <item x="353"/>
        <item x="3187"/>
        <item x="4597"/>
        <item x="2913"/>
        <item x="4647"/>
        <item x="3327"/>
        <item x="1636"/>
        <item x="2544"/>
        <item x="3263"/>
        <item x="2847"/>
        <item x="341"/>
        <item x="157"/>
        <item x="1045"/>
        <item x="2584"/>
        <item x="2536"/>
        <item x="4966"/>
        <item x="1901"/>
        <item x="3983"/>
        <item x="1839"/>
        <item x="986"/>
        <item x="710"/>
        <item x="1340"/>
        <item x="5003"/>
        <item x="2466"/>
        <item x="134"/>
        <item x="4329"/>
        <item x="2087"/>
        <item x="1046"/>
        <item x="732"/>
        <item x="2325"/>
        <item x="4316"/>
        <item x="3512"/>
        <item x="3522"/>
        <item x="809"/>
        <item x="1195"/>
        <item x="1727"/>
        <item x="4714"/>
        <item x="859"/>
        <item x="4609"/>
        <item x="3239"/>
        <item x="2927"/>
        <item x="1009"/>
        <item x="2537"/>
        <item x="4341"/>
        <item x="551"/>
        <item x="3723"/>
        <item x="3715"/>
        <item x="1728"/>
        <item x="3955"/>
        <item x="552"/>
        <item x="283"/>
        <item x="4199"/>
        <item x="4754"/>
        <item x="4216"/>
        <item x="2640"/>
        <item x="3244"/>
        <item x="1270"/>
        <item x="2634"/>
        <item x="2093"/>
        <item x="792"/>
        <item x="2706"/>
        <item x="3365"/>
        <item x="2693"/>
        <item x="1912"/>
        <item x="3672"/>
        <item x="1138"/>
        <item x="331"/>
        <item x="2658"/>
        <item x="1120"/>
        <item x="2712"/>
        <item x="3415"/>
        <item x="4029"/>
        <item x="2656"/>
        <item x="1719"/>
        <item x="431"/>
        <item x="3201"/>
        <item x="4972"/>
        <item x="4263"/>
        <item x="4466"/>
        <item x="3836"/>
        <item x="3956"/>
        <item x="3990"/>
        <item x="4020"/>
        <item x="3937"/>
        <item x="96"/>
        <item x="5066"/>
        <item x="4169"/>
        <item x="1772"/>
        <item x="4627"/>
        <item x="2311"/>
        <item x="4354"/>
        <item x="3758"/>
        <item x="3477"/>
        <item x="1010"/>
        <item x="3799"/>
        <item x="3900"/>
        <item x="4264"/>
        <item x="4916"/>
        <item x="54"/>
        <item x="4746"/>
        <item x="4375"/>
        <item x="2663"/>
        <item x="2353"/>
        <item x="4700"/>
        <item x="1220"/>
        <item x="2478"/>
        <item x="742"/>
        <item x="3298"/>
        <item x="1646"/>
        <item x="2579"/>
        <item x="3646"/>
        <item x="2172"/>
        <item x="2642"/>
        <item x="3814"/>
        <item x="767"/>
        <item x="105"/>
        <item x="4319"/>
        <item x="2720"/>
        <item x="2467"/>
        <item x="3872"/>
        <item x="148"/>
        <item x="4655"/>
        <item x="332"/>
        <item x="3021"/>
        <item x="936"/>
        <item x="2811"/>
        <item x="4087"/>
        <item x="1930"/>
        <item x="3975"/>
        <item x="2713"/>
        <item x="2641"/>
        <item x="4879"/>
        <item x="3963"/>
        <item x="4610"/>
        <item x="3328"/>
        <item x="1024"/>
        <item x="2580"/>
        <item x="2303"/>
        <item x="2339"/>
        <item x="2826"/>
        <item x="365"/>
        <item x="1035"/>
        <item x="971"/>
        <item x="1840"/>
        <item x="4850"/>
        <item x="3202"/>
        <item x="1271"/>
        <item x="4111"/>
        <item x="150"/>
        <item x="1665"/>
        <item x="1851"/>
        <item x="1029"/>
        <item x="4130"/>
        <item x="366"/>
        <item x="4330"/>
        <item x="1908"/>
        <item x="4191"/>
        <item x="2907"/>
        <item x="2681"/>
        <item x="955"/>
        <item x="4030"/>
        <item x="4628"/>
        <item x="1016"/>
        <item x="1047"/>
        <item x="3850"/>
        <item x="2985"/>
        <item x="3696"/>
        <item x="781"/>
        <item x="3436"/>
        <item x="4207"/>
        <item x="126"/>
        <item x="3765"/>
        <item x="4890"/>
        <item x="1585"/>
        <item x="1902"/>
        <item x="3226"/>
        <item x="2694"/>
        <item x="3437"/>
        <item x="4973"/>
        <item x="2986"/>
        <item x="4331"/>
        <item x="1451"/>
        <item x="574"/>
        <item x="3405"/>
        <item x="1842"/>
        <item x="3412"/>
        <item x="1017"/>
        <item x="2267"/>
        <item x="987"/>
        <item x="1161"/>
        <item x="4387"/>
        <item x="2068"/>
        <item x="1613"/>
        <item x="1341"/>
        <item x="1229"/>
        <item x="1789"/>
        <item x="3826"/>
        <item x="2479"/>
        <item x="342"/>
        <item x="700"/>
        <item x="727"/>
        <item x="3027"/>
        <item x="2766"/>
        <item x="4577"/>
        <item x="2473"/>
        <item x="4424"/>
        <item x="24"/>
        <item x="1018"/>
        <item x="2962"/>
        <item x="1599"/>
        <item x="1586"/>
        <item x="2748"/>
        <item x="2682"/>
        <item x="333"/>
        <item x="4498"/>
        <item x="1482"/>
        <item x="2643"/>
        <item x="1630"/>
        <item x="1290"/>
        <item x="2683"/>
        <item x="149"/>
        <item x="3815"/>
        <item x="4320"/>
        <item x="610"/>
        <item x="2331"/>
        <item x="135"/>
        <item x="2538"/>
        <item x="1204"/>
        <item x="833"/>
        <item x="919"/>
        <item x="127"/>
        <item x="136"/>
        <item x="3036"/>
        <item x="1570"/>
        <item x="4837"/>
        <item x="2388"/>
        <item x="354"/>
        <item x="553"/>
        <item x="2936"/>
        <item x="2320"/>
        <item x="2976"/>
        <item x="4992"/>
        <item x="3438"/>
        <item x="2606"/>
        <item x="1318"/>
        <item x="423"/>
        <item x="911"/>
        <item x="972"/>
        <item x="3543"/>
        <item x="2563"/>
        <item x="3418"/>
        <item x="988"/>
        <item x="3081"/>
        <item x="2480"/>
        <item x="3837"/>
        <item x="3862"/>
        <item x="1396"/>
        <item x="106"/>
        <item x="3633"/>
        <item x="1011"/>
        <item x="1666"/>
        <item x="4208"/>
        <item x="4060"/>
        <item x="912"/>
        <item x="1773"/>
        <item x="4342"/>
        <item x="504"/>
        <item x="4843"/>
        <item x="1745"/>
        <item x="2260"/>
        <item x="3827"/>
        <item x="4131"/>
        <item x="3378"/>
        <item x="2684"/>
        <item x="2359"/>
        <item x="25"/>
        <item x="564"/>
        <item x="3478"/>
        <item x="3851"/>
        <item x="1913"/>
        <item x="1291"/>
        <item x="2735"/>
        <item x="753"/>
        <item x="841"/>
        <item x="2348"/>
        <item x="3957"/>
        <item x="2209"/>
        <item x="3469"/>
        <item x="3264"/>
        <item x="3089"/>
        <item x="1790"/>
        <item x="73"/>
        <item x="3964"/>
        <item x="3873"/>
        <item x="2508"/>
        <item x="1914"/>
        <item x="956"/>
        <item x="1253"/>
        <item x="1667"/>
        <item x="815"/>
        <item x="4731"/>
        <item x="3432"/>
        <item x="1554"/>
        <item x="1858"/>
        <item x="1196"/>
        <item x="3433"/>
        <item x="3816"/>
        <item x="3724"/>
        <item x="3096"/>
        <item x="3863"/>
        <item x="1619"/>
        <item x="4898"/>
        <item x="600"/>
        <item x="3072"/>
        <item x="107"/>
        <item x="820"/>
        <item x="2928"/>
        <item x="2589"/>
        <item x="4669"/>
        <item x="3265"/>
        <item x="1720"/>
        <item x="2173"/>
        <item x="97"/>
        <item x="4234"/>
        <item x="4707"/>
        <item x="2321"/>
        <item x="3157"/>
        <item x="2899"/>
        <item x="1397"/>
        <item x="3800"/>
        <item x="575"/>
        <item x="3114"/>
        <item x="3948"/>
        <item x="4764"/>
        <item x="4112"/>
        <item x="3612"/>
        <item x="50"/>
        <item x="1620"/>
        <item x="1721"/>
        <item x="3279"/>
        <item x="4069"/>
        <item x="2638"/>
        <item x="834"/>
        <item x="2553"/>
        <item x="4974"/>
        <item x="1421"/>
        <item x="1944"/>
        <item x="1849"/>
        <item x="1774"/>
        <item x="3852"/>
        <item x="4070"/>
        <item x="3121"/>
        <item x="1303"/>
        <item x="3783"/>
        <item x="1069"/>
        <item x="3419"/>
        <item x="398"/>
        <item x="1631"/>
        <item x="1966"/>
        <item x="505"/>
        <item x="2618"/>
        <item x="334"/>
        <item x="884"/>
        <item x="2885"/>
        <item x="875"/>
        <item x="768"/>
        <item x="4936"/>
        <item x="1702"/>
        <item x="2349"/>
        <item x="4640"/>
        <item x="128"/>
        <item x="3801"/>
        <item x="4739"/>
        <item x="530"/>
        <item x="692"/>
        <item x="611"/>
        <item x="3984"/>
        <item x="693"/>
        <item x="3097"/>
        <item x="981"/>
        <item x="3106"/>
        <item x="268"/>
        <item x="2987"/>
        <item x="1710"/>
        <item x="3808"/>
        <item x="1791"/>
        <item x="4360"/>
        <item x="3701"/>
        <item x="4349"/>
        <item x="782"/>
        <item x="1342"/>
        <item x="554"/>
        <item x="3448"/>
        <item x="4303"/>
        <item x="1757"/>
        <item x="4475"/>
        <item x="796"/>
        <item x="3490"/>
        <item x="1492"/>
        <item x="129"/>
        <item x="3073"/>
        <item x="3022"/>
        <item x="1740"/>
        <item x="1234"/>
        <item x="3809"/>
        <item x="994"/>
        <item x="3716"/>
        <item x="3389"/>
        <item x="2685"/>
        <item x="444"/>
        <item x="555"/>
        <item x="674"/>
        <item x="3131"/>
        <item x="2304"/>
        <item x="3122"/>
        <item x="98"/>
        <item x="5030"/>
        <item x="49"/>
        <item x="3479"/>
        <item x="3891"/>
        <item x="456"/>
        <item x="3733"/>
        <item x="3259"/>
        <item x="1169"/>
        <item x="4071"/>
        <item x="1587"/>
        <item x="3949"/>
        <item x="3844"/>
        <item x="3329"/>
        <item x="1025"/>
        <item x="3480"/>
        <item x="1191"/>
        <item x="3985"/>
        <item x="903"/>
        <item x="5004"/>
        <item x="3460"/>
        <item x="1246"/>
        <item x="2468"/>
        <item x="4438"/>
        <item x="989"/>
        <item x="3221"/>
        <item x="1019"/>
        <item x="1535"/>
        <item x="931"/>
        <item x="3082"/>
        <item x="1925"/>
        <item x="4304"/>
        <item x="2497"/>
        <item x="4113"/>
        <item x="4715"/>
        <item x="821"/>
        <item x="240"/>
        <item x="925"/>
        <item x="4209"/>
        <item x="1637"/>
        <item x="3406"/>
        <item x="3845"/>
        <item x="1958"/>
        <item x="311"/>
        <item x="4088"/>
        <item x="2268"/>
        <item x="11"/>
        <item x="4683"/>
        <item x="1048"/>
        <item x="3742"/>
        <item x="4523"/>
        <item x="4281"/>
        <item x="3098"/>
        <item x="1177"/>
        <item x="2977"/>
        <item x="589"/>
        <item x="3413"/>
        <item x="1931"/>
        <item x="711"/>
        <item x="367"/>
        <item x="3461"/>
        <item x="4332"/>
        <item x="2164"/>
        <item x="360"/>
        <item x="4684"/>
        <item x="4747"/>
        <item x="2686"/>
        <item x="1898"/>
        <item x="3544"/>
        <item x="4305"/>
        <item x="3828"/>
        <item x="1452"/>
        <item x="64"/>
        <item x="3449"/>
        <item x="625"/>
        <item x="312"/>
        <item x="130"/>
        <item x="247"/>
        <item x="3123"/>
        <item x="137"/>
        <item x="540"/>
        <item x="399"/>
        <item x="2019"/>
        <item x="1945"/>
        <item x="35"/>
        <item x="1571"/>
        <item x="1600"/>
        <item x="2687"/>
        <item x="4732"/>
        <item x="904"/>
        <item x="842"/>
        <item x="5048"/>
        <item x="3286"/>
        <item x="2707"/>
        <item x="3390"/>
        <item x="995"/>
        <item x="4656"/>
        <item x="1483"/>
        <item x="1987"/>
        <item x="5059"/>
        <item x="5076"/>
        <item x="3864"/>
        <item x="4598"/>
        <item x="1515"/>
        <item x="4308"/>
        <item x="1434"/>
        <item x="4192"/>
        <item x="1647"/>
        <item x="3420"/>
        <item x="3481"/>
        <item x="4089"/>
        <item x="4035"/>
        <item x="4657"/>
        <item x="4945"/>
        <item x="2195"/>
        <item x="99"/>
        <item x="565"/>
        <item x="4765"/>
        <item x="4611"/>
        <item x="3391"/>
        <item x="4282"/>
        <item x="2469"/>
        <item x="2657"/>
        <item x="1435"/>
        <item x="4489"/>
        <item x="2277"/>
        <item x="4701"/>
        <item x="1116"/>
        <item x="1049"/>
        <item x="259"/>
        <item x="4170"/>
        <item x="2459"/>
        <item x="876"/>
        <item x="3650"/>
        <item x="1466"/>
        <item x="1012"/>
        <item x="4955"/>
        <item x="2032"/>
        <item x="601"/>
        <item x="5041"/>
        <item x="1147"/>
        <item x="531"/>
        <item x="4031"/>
        <item x="1411"/>
        <item x="1066"/>
        <item x="1467"/>
        <item x="3272"/>
        <item x="3351"/>
        <item x="1506"/>
        <item x="835"/>
        <item x="1604"/>
        <item x="1578"/>
        <item x="701"/>
        <item x="728"/>
        <item x="3273"/>
        <item x="4118"/>
        <item x="4708"/>
        <item x="3784"/>
        <item x="361"/>
        <item x="1648"/>
        <item x="2224"/>
        <item x="3817"/>
        <item x="1812"/>
        <item x="3892"/>
        <item x="1792"/>
        <item x="906"/>
        <item x="5077"/>
        <item x="685"/>
        <item x="1572"/>
        <item x="4740"/>
        <item x="3810"/>
        <item x="4851"/>
        <item x="4880"/>
        <item x="36"/>
        <item x="4183"/>
        <item x="4917"/>
        <item x="721"/>
        <item x="743"/>
        <item x="1824"/>
        <item x="1780"/>
        <item x="3853"/>
        <item x="5049"/>
        <item x="4476"/>
        <item x="1775"/>
        <item x="4193"/>
        <item x="3651"/>
        <item x="1536"/>
        <item x="1067"/>
        <item x="3846"/>
        <item x="3281"/>
        <item x="2817"/>
        <item x="3002"/>
        <item x="4194"/>
        <item x="4926"/>
        <item x="2590"/>
        <item x="3232"/>
        <item x="2564"/>
        <item x="1588"/>
        <item x="1614"/>
        <item x="788"/>
        <item x="3965"/>
        <item x="877"/>
        <item x="3352"/>
        <item x="1649"/>
        <item x="4927"/>
        <item x="2565"/>
        <item x="797"/>
        <item x="2429"/>
        <item x="722"/>
        <item x="744"/>
        <item x="1703"/>
        <item x="2382"/>
        <item x="2298"/>
        <item x="1704"/>
        <item x="2572"/>
        <item x="4143"/>
        <item x="2102"/>
        <item x="4956"/>
        <item x="1722"/>
        <item x="1763"/>
        <item x="1668"/>
        <item x="3321"/>
        <item x="1764"/>
        <item x="2407"/>
        <item x="4946"/>
        <item x="3212"/>
        <item x="1758"/>
        <item x="1601"/>
        <item x="1573"/>
        <item x="702"/>
        <item x="2481"/>
        <item x="4159"/>
        <item x="2420"/>
        <item x="2049"/>
        <item x="836"/>
        <item x="3011"/>
        <item x="4210"/>
        <item x="3253"/>
        <item x="4077"/>
        <item x="5031"/>
        <item x="4235"/>
        <item x="576"/>
        <item x="1632"/>
        <item x="612"/>
        <item x="1178"/>
        <item x="4048"/>
        <item x="822"/>
        <item x="277"/>
        <item x="3261"/>
        <item x="5023"/>
        <item x="1436"/>
        <item x="754"/>
        <item x="1468"/>
        <item x="2509"/>
        <item x="851"/>
        <item x="3752"/>
        <item x="2210"/>
        <item x="2165"/>
        <item x="3190"/>
        <item x="3205"/>
        <item x="3151"/>
        <item x="3287"/>
        <item x="1835"/>
        <item x="3028"/>
        <item x="2369"/>
        <item x="860"/>
        <item x="1655"/>
        <item x="3076"/>
        <item x="2557"/>
        <item x="2166"/>
        <item x="4160"/>
        <item x="566"/>
        <item x="2591"/>
        <item x="3266"/>
        <item x="3245"/>
        <item x="602"/>
        <item x="1502"/>
        <item x="590"/>
        <item x="4865"/>
        <item x="2408"/>
        <item x="626"/>
        <item x="1781"/>
        <item x="1443"/>
        <item x="1437"/>
        <item x="4036"/>
        <item x="4909"/>
        <item x="1475"/>
        <item x="1469"/>
        <item x="1836"/>
        <item x="4716"/>
        <item x="1938"/>
        <item x="4748"/>
        <item x="755"/>
        <item x="2460"/>
        <item x="868"/>
        <item x="335"/>
        <item x="4171"/>
        <item x="1453"/>
        <item x="1484"/>
        <item x="2525"/>
        <item x="4928"/>
        <item x="2285"/>
        <item x="4154"/>
        <item x="4581"/>
        <item x="3164"/>
        <item x="3854"/>
        <item x="3818"/>
        <item x="627"/>
        <item x="591"/>
        <item x="1407"/>
        <item x="1939"/>
        <item x="1537"/>
        <item x="2482"/>
        <item x="1564"/>
        <item x="4910"/>
        <item x="2121"/>
        <item x="4072"/>
        <item x="3299"/>
        <item x="861"/>
        <item x="2581"/>
        <item x="3267"/>
        <item x="4993"/>
        <item x="2510"/>
        <item x="1828"/>
        <item x="2354"/>
        <item x="2326"/>
        <item x="2050"/>
        <item x="4612"/>
        <item x="3322"/>
        <item x="432"/>
        <item x="1470"/>
        <item x="1438"/>
        <item x="2174"/>
        <item x="1793"/>
        <item x="3976"/>
        <item x="3233"/>
        <item x="603"/>
        <item x="1776"/>
        <item x="769"/>
        <item x="2340"/>
        <item x="567"/>
        <item x="823"/>
        <item x="1825"/>
        <item x="5067"/>
        <item x="2312"/>
        <item x="4774"/>
        <item x="1746"/>
        <item x="3901"/>
        <item x="2566"/>
        <item x="2600"/>
        <item x="4102"/>
        <item x="2866"/>
        <item x="4172"/>
        <item x="4641"/>
        <item x="2967"/>
        <item x="1154"/>
        <item x="1656"/>
        <item x="4782"/>
        <item x="3213"/>
        <item x="3246"/>
        <item x="3966"/>
        <item x="4648"/>
        <item x="2436"/>
        <item x="824"/>
        <item x="3353"/>
        <item x="5032"/>
        <item x="869"/>
        <item x="1521"/>
        <item x="4826"/>
        <item x="3306"/>
        <item x="3126"/>
        <item x="3354"/>
        <item x="3194"/>
        <item x="4676"/>
        <item x="3793"/>
        <item x="2529"/>
        <item x="3101"/>
        <item x="4211"/>
        <item x="4800"/>
        <item x="4766"/>
        <item x="4820"/>
        <item x="5078"/>
        <item x="649"/>
        <item x="2937"/>
        <item x="3292"/>
        <item x="4918"/>
        <item x="4733"/>
        <item x="3995"/>
        <item x="3967"/>
        <item x="2500"/>
        <item x="2603"/>
        <item x="862"/>
        <item x="3293"/>
        <item x="4685"/>
        <item x="770"/>
        <item x="2378"/>
        <item x="1693"/>
        <item x="2094"/>
        <item x="2430"/>
        <item x="2453"/>
        <item x="4119"/>
        <item x="4090"/>
        <item x="1461"/>
        <item x="4783"/>
        <item x="3301"/>
        <item x="2383"/>
        <item x="4049"/>
        <item x="2421"/>
        <item x="2444"/>
        <item x="4061"/>
        <item x="2592"/>
        <item x="2413"/>
        <item x="1638"/>
        <item x="1429"/>
        <item x="4460"/>
        <item x="2055"/>
        <item x="4551"/>
        <item x="2988"/>
        <item x="3931"/>
        <item x="2593"/>
        <item x="1162"/>
        <item x="4223"/>
        <item x="4184"/>
        <item x="4702"/>
        <item x="3865"/>
        <item x="681"/>
        <item x="541"/>
        <item x="473"/>
        <item x="1794"/>
        <item x="484"/>
        <item x="3829"/>
        <item x="1674"/>
        <item x="4200"/>
        <item x="863"/>
        <item x="1602"/>
        <item x="1574"/>
        <item x="3855"/>
        <item x="2360"/>
        <item x="2978"/>
        <item x="4844"/>
        <item x="4870"/>
        <item x="1538"/>
        <item x="4827"/>
        <item x="5068"/>
        <item x="4217"/>
        <item x="2294"/>
        <item x="3893"/>
        <item x="2963"/>
        <item x="3819"/>
        <item x="2332"/>
        <item x="3132"/>
        <item x="5060"/>
        <item x="169"/>
        <item x="4686"/>
        <item x="2299"/>
        <item x="170"/>
        <item x="878"/>
        <item x="1650"/>
        <item x="108"/>
        <item x="3107"/>
        <item x="3247"/>
        <item x="3856"/>
        <item x="1621"/>
        <item x="3568"/>
        <item x="109"/>
        <item x="4852"/>
        <item x="4881"/>
        <item x="3307"/>
        <item x="4078"/>
        <item x="1657"/>
        <item x="4079"/>
        <item x="4775"/>
        <item x="2355"/>
        <item x="3820"/>
        <item x="4120"/>
        <item x="3932"/>
        <item x="2585"/>
        <item x="4201"/>
        <item x="2341"/>
        <item x="712"/>
        <item x="733"/>
        <item x="1946"/>
        <item x="1947"/>
        <item x="2450"/>
        <item x="2427"/>
        <item x="4212"/>
        <item x="2327"/>
        <item x="4853"/>
        <item x="4882"/>
        <item x="4866"/>
        <item x="4891"/>
        <item x="4195"/>
        <item x="2080"/>
        <item x="4985"/>
        <item x="2313"/>
        <item x="5013"/>
        <item x="1741"/>
        <item x="2501"/>
        <item x="3785"/>
        <item x="1001"/>
        <item x="4080"/>
        <item x="1471"/>
        <item x="4161"/>
        <item x="2241"/>
        <item x="1002"/>
        <item x="4741"/>
        <item x="4994"/>
        <item x="3968"/>
        <item x="3919"/>
        <item x="4845"/>
        <item x="4871"/>
        <item x="3526"/>
        <item x="2908"/>
        <item x="1439"/>
        <item x="2623"/>
        <item x="1782"/>
        <item x="2594"/>
        <item x="4709"/>
        <item x="4749"/>
        <item x="4213"/>
        <item x="336"/>
        <item x="1579"/>
        <item x="1605"/>
        <item x="4947"/>
        <item x="2993"/>
        <item x="2389"/>
        <item x="1932"/>
        <item x="1933"/>
        <item x="5069"/>
        <item x="4677"/>
        <item x="1507"/>
        <item x="613"/>
        <item x="1669"/>
        <item x="2167"/>
        <item x="1813"/>
        <item x="2350"/>
        <item x="4121"/>
        <item x="3227"/>
        <item x="4717"/>
        <item x="4037"/>
        <item x="4767"/>
        <item x="4750"/>
        <item x="1381"/>
        <item x="4948"/>
        <item x="843"/>
        <item x="5005"/>
        <item x="2437"/>
        <item x="577"/>
        <item x="664"/>
        <item x="3857"/>
        <item x="1254"/>
        <item x="895"/>
        <item x="3894"/>
        <item x="2322"/>
        <item x="2474"/>
        <item x="4742"/>
        <item x="4734"/>
        <item x="5024"/>
        <item x="4718"/>
        <item x="3969"/>
        <item x="3996"/>
        <item x="723"/>
        <item x="4929"/>
        <item x="3173"/>
        <item x="4899"/>
        <item x="4949"/>
        <item x="5025"/>
        <item x="1476"/>
        <item x="1705"/>
        <item x="2461"/>
        <item x="2409"/>
        <item x="735"/>
        <item x="4986"/>
        <item x="3821"/>
        <item x="2517"/>
        <item x="4710"/>
        <item x="4788"/>
        <item x="2554"/>
        <item x="1686"/>
        <item x="4987"/>
        <item x="4081"/>
        <item x="4162"/>
        <item x="4038"/>
        <item x="1633"/>
        <item x="2361"/>
        <item x="1444"/>
        <item x="5026"/>
        <item x="694"/>
        <item x="3592"/>
        <item x="4122"/>
        <item x="2470"/>
        <item x="520"/>
        <item x="3933"/>
        <item x="2839"/>
        <item x="2305"/>
        <item x="3858"/>
        <item x="628"/>
        <item x="2526"/>
        <item x="1412"/>
        <item x="2530"/>
        <item x="2078"/>
        <item x="4755"/>
        <item x="4163"/>
        <item x="424"/>
        <item x="3330"/>
        <item x="4950"/>
        <item x="3331"/>
        <item x="2333"/>
        <item x="2502"/>
        <item x="1729"/>
        <item x="4828"/>
        <item x="3822"/>
        <item x="592"/>
        <item x="762"/>
        <item x="1170"/>
        <item x="556"/>
        <item x="5050"/>
        <item x="1777"/>
        <item x="3673"/>
        <item x="3786"/>
        <item x="4900"/>
        <item x="4975"/>
        <item x="4723"/>
        <item x="4202"/>
        <item x="4988"/>
        <item x="284"/>
        <item x="4114"/>
        <item x="4911"/>
        <item x="4073"/>
        <item x="2558"/>
        <item x="789"/>
        <item x="2489"/>
        <item x="2483"/>
        <item x="4032"/>
        <item x="3569"/>
        <item x="4912"/>
        <item x="5042"/>
        <item x="1133"/>
        <item x="4967"/>
        <item x="1675"/>
        <item x="816"/>
        <item x="2511"/>
        <item x="4454"/>
        <item x="3697"/>
        <item x="4039"/>
        <item x="2545"/>
        <item x="4033"/>
        <item x="3029"/>
        <item x="4691"/>
        <item x="798"/>
        <item x="4040"/>
        <item x="1639"/>
        <item x="2498"/>
        <item x="4155"/>
        <item x="4156"/>
        <item x="4590"/>
        <item x="870"/>
        <item x="2567"/>
        <item x="1747"/>
        <item x="4937"/>
        <item x="5033"/>
        <item x="4957"/>
        <item x="1711"/>
        <item x="4919"/>
        <item x="4976"/>
        <item x="4661"/>
        <item x="3472"/>
        <item x="3473"/>
        <item x="852"/>
        <item x="825"/>
        <item x="4115"/>
        <item x="2921"/>
        <item x="2631"/>
        <item x="5014"/>
        <item x="4995"/>
        <item x="2539"/>
        <item x="5061"/>
        <item x="1255"/>
        <item x="896"/>
        <item x="4938"/>
        <item x="4074"/>
        <item x="343"/>
        <item x="17"/>
        <item x="771"/>
        <item x="2168"/>
        <item x="1814"/>
        <item x="5062"/>
        <item x="2582"/>
        <item x="4203"/>
        <item x="5063"/>
        <item x="4204"/>
        <item x="1765"/>
        <item x="2586"/>
        <item x="5079"/>
        <item x="2573"/>
        <item x="4196"/>
        <item x="4197"/>
        <item x="2595"/>
        <item x="1783"/>
        <item x="5070"/>
        <item x="879"/>
        <item x="5051"/>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7">
    <i>
      <x/>
    </i>
    <i>
      <x v="1"/>
    </i>
    <i>
      <x v="2"/>
    </i>
    <i>
      <x v="3"/>
    </i>
    <i>
      <x v="4"/>
    </i>
    <i>
      <x v="5"/>
    </i>
    <i t="grand">
      <x/>
    </i>
  </colItems>
  <dataFields count="1">
    <dataField name="Average of Cost" fld="6" subtotal="average" baseField="0" baseItem="0"/>
  </dataFields>
  <formats count="1">
    <format dxfId="12">
      <pivotArea outline="0" collapsedLevelsAreSubtotals="1" fieldPosition="0"/>
    </format>
  </formats>
  <chartFormats count="12">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 chart="28" format="2" series="1">
      <pivotArea type="data" outline="0" fieldPosition="0">
        <references count="2">
          <reference field="4294967294" count="1" selected="0">
            <x v="0"/>
          </reference>
          <reference field="1" count="1" selected="0">
            <x v="2"/>
          </reference>
        </references>
      </pivotArea>
    </chartFormat>
    <chartFormat chart="28" format="3" series="1">
      <pivotArea type="data" outline="0" fieldPosition="0">
        <references count="2">
          <reference field="4294967294" count="1" selected="0">
            <x v="0"/>
          </reference>
          <reference field="1" count="1" selected="0">
            <x v="3"/>
          </reference>
        </references>
      </pivotArea>
    </chartFormat>
    <chartFormat chart="28" format="4" series="1">
      <pivotArea type="data" outline="0" fieldPosition="0">
        <references count="2">
          <reference field="4294967294" count="1" selected="0">
            <x v="0"/>
          </reference>
          <reference field="1" count="1" selected="0">
            <x v="4"/>
          </reference>
        </references>
      </pivotArea>
    </chartFormat>
    <chartFormat chart="28" format="5" series="1">
      <pivotArea type="data" outline="0" fieldPosition="0">
        <references count="2">
          <reference field="4294967294" count="1" selected="0">
            <x v="0"/>
          </reference>
          <reference field="1" count="1" selected="0">
            <x v="5"/>
          </reference>
        </references>
      </pivotArea>
    </chartFormat>
    <chartFormat chart="30" format="12" series="1">
      <pivotArea type="data" outline="0" fieldPosition="0">
        <references count="2">
          <reference field="4294967294" count="1" selected="0">
            <x v="0"/>
          </reference>
          <reference field="1" count="1" selected="0">
            <x v="0"/>
          </reference>
        </references>
      </pivotArea>
    </chartFormat>
    <chartFormat chart="30" format="13" series="1">
      <pivotArea type="data" outline="0" fieldPosition="0">
        <references count="2">
          <reference field="4294967294" count="1" selected="0">
            <x v="0"/>
          </reference>
          <reference field="1" count="1" selected="0">
            <x v="1"/>
          </reference>
        </references>
      </pivotArea>
    </chartFormat>
    <chartFormat chart="30" format="14" series="1">
      <pivotArea type="data" outline="0" fieldPosition="0">
        <references count="2">
          <reference field="4294967294" count="1" selected="0">
            <x v="0"/>
          </reference>
          <reference field="1" count="1" selected="0">
            <x v="2"/>
          </reference>
        </references>
      </pivotArea>
    </chartFormat>
    <chartFormat chart="30" format="15" series="1">
      <pivotArea type="data" outline="0" fieldPosition="0">
        <references count="2">
          <reference field="4294967294" count="1" selected="0">
            <x v="0"/>
          </reference>
          <reference field="1" count="1" selected="0">
            <x v="3"/>
          </reference>
        </references>
      </pivotArea>
    </chartFormat>
    <chartFormat chart="30" format="16" series="1">
      <pivotArea type="data" outline="0" fieldPosition="0">
        <references count="2">
          <reference field="4294967294" count="1" selected="0">
            <x v="0"/>
          </reference>
          <reference field="1" count="1" selected="0">
            <x v="4"/>
          </reference>
        </references>
      </pivotArea>
    </chartFormat>
    <chartFormat chart="30" format="17" series="1">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24265F-DD9A-4A71-8FD2-7D4A8D21FFF5}" name="PivotTable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O12:Q45" firstHeaderRow="0" firstDataRow="1" firstDataCol="1"/>
  <pivotFields count="14">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numFmtId="1" showAll="0"/>
    <pivotField numFmtId="164" showAll="0"/>
    <pivotField numFmtId="164" showAll="0"/>
    <pivotField numFmtId="164" showAll="0"/>
    <pivotField numFmtId="164" showAll="0"/>
    <pivotField numFmtId="164" showAll="0"/>
    <pivotField numFmtId="164" showAll="0"/>
    <pivotField dataField="1" numFmtId="164" showAll="0"/>
    <pivotField dataField="1" numFmtId="9"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Average of Unit Sales Price" fld="12" subtotal="average" baseField="0" baseItem="0"/>
    <dataField name="Average of Profit Margin" fld="13" subtotal="average" baseField="0" baseItem="0"/>
  </dataFields>
  <formats count="2">
    <format dxfId="3">
      <pivotArea outline="0" collapsedLevelsAreSubtotals="1" fieldPosition="0"/>
    </format>
    <format dxfId="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B482C4-3D19-4A5D-95DB-E659C9028BE9}" name="PivotTable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21:K54" firstHeaderRow="1" firstDataRow="1" firstDataCol="1"/>
  <pivotFields count="12">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Cost" fld="6" subtotal="average" baseField="0" baseItem="0" numFmtId="164"/>
  </dataFields>
  <formats count="2">
    <format dxfId="5">
      <pivotArea outline="0" collapsedLevelsAreSubtotals="1" fieldPosition="0"/>
    </format>
    <format dxfId="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8847D5F-1FBF-4367-B4F1-C9EE35B1BBD9}" name="PivotTable6"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36" firstHeaderRow="0" firstDataRow="1" firstDataCol="1"/>
  <pivotFields count="12">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items count="7">
        <item x="0"/>
        <item x="1"/>
        <item x="2"/>
        <item x="3"/>
        <item x="4"/>
        <item x="5"/>
        <item t="default"/>
      </items>
    </pivotField>
    <pivotField showAll="0">
      <items count="3">
        <item x="1"/>
        <item x="0"/>
        <item t="default"/>
      </items>
    </pivotField>
    <pivotField showAll="0">
      <items count="5">
        <item x="0"/>
        <item x="1"/>
        <item x="3"/>
        <item x="2"/>
        <item t="default"/>
      </items>
    </pivotField>
    <pivotField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dataField="1"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dataField="1" numFmtId="164" showAll="0">
      <items count="5439">
        <item x="1868"/>
        <item h="1" x="911"/>
        <item h="1" x="2743"/>
        <item h="1" x="17"/>
        <item h="1" x="910"/>
        <item h="1" x="2735"/>
        <item h="1" x="4481"/>
        <item h="1" x="4487"/>
        <item h="1" x="2711"/>
        <item h="1" x="1867"/>
        <item h="1" x="3502"/>
        <item h="1" x="1880"/>
        <item h="1" x="3503"/>
        <item h="1" x="3655"/>
        <item h="1" x="3656"/>
        <item h="1" x="3494"/>
        <item h="1" x="1994"/>
        <item h="1" x="1995"/>
        <item h="1" x="2008"/>
        <item h="1" x="108"/>
        <item h="1" x="3493"/>
        <item h="1" x="1883"/>
        <item h="1" x="1879"/>
        <item h="1" x="2009"/>
        <item h="1" x="109"/>
        <item h="1" x="4716"/>
        <item h="1" x="11"/>
        <item h="1" x="4523"/>
        <item h="1" x="3787"/>
        <item h="1" x="1017"/>
        <item h="1" x="169"/>
        <item h="1" x="3717"/>
        <item h="1" x="1018"/>
        <item h="1" x="1159"/>
        <item h="1" x="170"/>
        <item h="1" x="4745"/>
        <item h="1" x="3065"/>
        <item h="1" x="346"/>
        <item h="1" x="3529"/>
        <item h="1" x="3763"/>
        <item h="1" x="934"/>
        <item h="1" x="2727"/>
        <item h="1" x="4734"/>
        <item h="1" x="1898"/>
        <item h="1" x="1897"/>
        <item h="1" x="25"/>
        <item h="1" x="286"/>
        <item h="1" x="2248"/>
        <item h="1" x="1291"/>
        <item h="1" x="1198"/>
        <item h="1" x="3530"/>
        <item h="1" x="339"/>
        <item h="1" x="1189"/>
        <item h="1" x="4480"/>
        <item h="1" x="3536"/>
        <item h="1" x="3762"/>
        <item h="1" x="2966"/>
        <item h="1" x="4494"/>
        <item h="1" x="23"/>
        <item h="1" x="1290"/>
        <item h="1" x="2734"/>
        <item h="1" x="908"/>
        <item h="1" x="3050"/>
        <item h="1" x="2153"/>
        <item h="1" x="2710"/>
        <item h="1" x="3793"/>
        <item h="1" x="3535"/>
        <item h="1" x="2742"/>
        <item h="1" x="1894"/>
        <item h="1" x="4905"/>
        <item h="1" x="2124"/>
        <item h="1" x="3517"/>
        <item h="1" x="1893"/>
        <item h="1" x="1878"/>
        <item h="1" x="3794"/>
        <item h="1" x="3896"/>
        <item h="1" x="3925"/>
        <item h="1" x="2943"/>
        <item h="1" x="1857"/>
        <item h="1" x="279"/>
        <item h="1" x="2169"/>
        <item h="1" x="3482"/>
        <item h="1" x="4520"/>
        <item h="1" x="430"/>
        <item h="1" x="3128"/>
        <item h="1" x="2155"/>
        <item h="1" x="338"/>
        <item h="1" x="4850"/>
        <item h="1" x="3108"/>
        <item h="1" x="2123"/>
        <item h="1" x="4988"/>
        <item h="1" x="4859"/>
        <item h="1" x="1208"/>
        <item h="1" x="3082"/>
        <item h="1" x="3528"/>
        <item h="1" x="3490"/>
        <item h="1" x="2373"/>
        <item h="1" x="2254"/>
        <item h="1" x="2333"/>
        <item h="1" x="2247"/>
        <item h="1" x="1866"/>
        <item h="1" x="3507"/>
        <item h="1" x="3491"/>
        <item h="1" x="2000"/>
        <item h="1" x="10"/>
        <item h="1" x="3182"/>
        <item h="1" x="924"/>
        <item h="1" x="1882"/>
        <item h="1" x="2198"/>
        <item h="1" x="2733"/>
        <item h="1" x="1862"/>
        <item h="1" x="2178"/>
        <item h="1" x="918"/>
        <item h="1" x="36"/>
        <item h="1" x="1906"/>
        <item h="1" x="2129"/>
        <item h="1" x="3862"/>
        <item h="1" x="490"/>
        <item h="1" x="3488"/>
        <item h="1" x="3527"/>
        <item h="1" x="48"/>
        <item h="1" x="7"/>
        <item h="1" x="3508"/>
        <item h="1" x="3139"/>
        <item h="1" x="3489"/>
        <item h="1" x="4753"/>
        <item h="1" x="2001"/>
        <item h="1" x="3127"/>
        <item h="1" x="4491"/>
        <item h="1" x="4521"/>
        <item h="1" x="4769"/>
        <item h="1" x="3521"/>
        <item h="1" x="4479"/>
        <item h="1" x="479"/>
        <item h="1" x="2942"/>
        <item h="1" x="1881"/>
        <item h="1" x="1892"/>
        <item h="1" x="1188"/>
        <item h="1" x="4519"/>
        <item h="1" x="2751"/>
        <item h="1" x="35"/>
        <item h="1" x="3501"/>
        <item h="1" x="919"/>
        <item h="1" x="3861"/>
        <item h="1" x="4928"/>
        <item h="1" x="3546"/>
        <item h="1" x="3481"/>
        <item h="1" x="3992"/>
        <item h="1" x="3144"/>
        <item h="1" x="2772"/>
        <item h="1" x="4715"/>
        <item h="1" x="4966"/>
        <item h="1" x="3588"/>
        <item h="1" x="3509"/>
        <item h="1" x="1181"/>
        <item h="1" x="1888"/>
        <item h="1" x="4842"/>
        <item h="1" x="1905"/>
        <item h="1" x="940"/>
        <item h="1" x="1425"/>
        <item h="1" x="2719"/>
        <item h="1" x="2183"/>
        <item h="1" x="526"/>
        <item h="1" x="904"/>
        <item h="1" x="3534"/>
        <item h="1" x="438"/>
        <item h="1" x="3118"/>
        <item h="1" x="314"/>
        <item h="1" x="5"/>
        <item h="1" x="3486"/>
        <item h="1" x="2296"/>
        <item h="1" x="2715"/>
        <item h="1" x="2773"/>
        <item h="1" x="2313"/>
        <item h="1" x="965"/>
        <item h="1" x="3022"/>
        <item h="1" x="305"/>
        <item h="1" x="3154"/>
        <item h="1" x="4530"/>
        <item h="1" x="2121"/>
        <item h="1" x="3500"/>
        <item h="1" x="4793"/>
        <item h="1" x="2707"/>
        <item h="1" x="4726"/>
        <item h="1" x="3002"/>
        <item h="1" x="4974"/>
        <item h="1" x="1858"/>
        <item h="1" x="3589"/>
        <item h="1" x="1263"/>
        <item h="1" x="3041"/>
        <item h="1" x="358"/>
        <item h="1" x="3504"/>
        <item h="1" x="2161"/>
        <item h="1" x="2222"/>
        <item h="1" x="3991"/>
        <item h="1" x="1871"/>
        <item h="1" x="1856"/>
        <item h="1" x="896"/>
        <item h="1" x="897"/>
        <item h="1" x="3506"/>
        <item h="1" x="4"/>
        <item h="1" x="1086"/>
        <item h="1" x="4767"/>
        <item h="1" x="4483"/>
        <item h="1" x="2716"/>
        <item h="1" x="171"/>
        <item h="1" x="462"/>
        <item h="1" x="3532"/>
        <item h="1" x="2252"/>
        <item h="1" x="1074"/>
        <item h="1" x="2113"/>
        <item h="1" x="4672"/>
        <item h="1" x="956"/>
        <item h="1" x="3970"/>
        <item h="1" x="2095"/>
        <item h="1" x="895"/>
        <item h="1" x="1330"/>
        <item h="1" x="2992"/>
        <item h="1" x="3742"/>
        <item h="1" x="4816"/>
        <item h="1" x="294"/>
        <item h="1" x="3841"/>
        <item h="1" x="2088"/>
        <item h="1" x="3163"/>
        <item h="1" x="322"/>
        <item h="1" x="237"/>
        <item h="1" x="1915"/>
        <item h="1" x="324"/>
        <item h="1" x="2726"/>
        <item h="1" x="67"/>
        <item h="1" x="4914"/>
        <item h="1" x="1870"/>
        <item h="1" x="986"/>
        <item h="1" x="356"/>
        <item h="1" x="1087"/>
        <item h="1" x="3048"/>
        <item h="1" x="2749"/>
        <item h="1" x="4983"/>
        <item h="1" x="4965"/>
        <item h="1" x="3064"/>
        <item h="1" x="3"/>
        <item h="1" x="4497"/>
        <item h="1" x="3480"/>
        <item h="1" x="917"/>
        <item h="1" x="4490"/>
        <item h="1" x="2717"/>
        <item h="1" x="3190"/>
        <item h="1" x="1195"/>
        <item h="1" x="2706"/>
        <item h="1" x="894"/>
        <item h="1" x="3516"/>
        <item h="1" x="172"/>
        <item h="1" x="5000"/>
        <item h="1" x="1855"/>
        <item h="1" x="3112"/>
        <item h="1" x="4673"/>
        <item h="1" x="3828"/>
        <item h="1" x="2362"/>
        <item h="1" x="1075"/>
        <item h="1" x="511"/>
        <item h="1" x="3875"/>
        <item h="1" x="4661"/>
        <item h="1" x="2270"/>
        <item h="1" x="2771"/>
        <item h="1" x="2713"/>
        <item h="1" x="1383"/>
        <item h="1" x="1854"/>
        <item h="1" x="1914"/>
        <item h="1" x="3946"/>
        <item h="1" x="3018"/>
        <item h="1" x="2705"/>
        <item h="1" x="929"/>
        <item h="1" x="987"/>
        <item h="1" x="3515"/>
        <item h="1" x="2709"/>
        <item h="1" x="1194"/>
        <item h="1" x="3505"/>
        <item h="1" x="2246"/>
        <item h="1" x="3692"/>
        <item h="1" x="944"/>
        <item h="1" x="4478"/>
        <item h="1" x="2"/>
        <item h="1" x="248"/>
        <item h="1" x="2718"/>
        <item h="1" x="4904"/>
        <item h="1" x="3533"/>
        <item h="1" x="2245"/>
        <item h="1" x="3768"/>
        <item h="1" x="3479"/>
        <item h="1" x="236"/>
        <item h="1" x="4981"/>
        <item h="1" x="4544"/>
        <item h="1" x="2712"/>
        <item h="1" x="4895"/>
        <item h="1" x="964"/>
        <item h="1" x="45"/>
        <item h="1" x="3781"/>
        <item h="1" x="939"/>
        <item h="1" x="4496"/>
        <item h="1" x="8"/>
        <item h="1" x="4535"/>
        <item h="1" x="3541"/>
        <item h="1" x="2196"/>
        <item h="1" x="3945"/>
        <item h="1" x="1400"/>
        <item h="1" x="33"/>
        <item h="1" x="3908"/>
        <item h="1" x="30"/>
        <item h="1" x="961"/>
        <item h="1" x="2714"/>
        <item h="1" x="915"/>
        <item h="1" x="4482"/>
        <item h="1" x="1"/>
        <item h="1" x="4571"/>
        <item h="1" x="3907"/>
        <item h="1" x="3135"/>
        <item h="1" x="4517"/>
        <item h="1" x="2723"/>
        <item h="1" x="1342"/>
        <item h="1" x="4543"/>
        <item h="1" x="4662"/>
        <item h="1" x="4489"/>
        <item h="1" x="1853"/>
        <item h="1" x="4963"/>
        <item h="1" x="3540"/>
        <item h="1" x="2951"/>
        <item h="1" x="4641"/>
        <item h="1" x="2739"/>
        <item h="1" x="3484"/>
        <item h="1" x="3867"/>
        <item h="1" x="3039"/>
        <item h="1" x="3694"/>
        <item h="1" x="4488"/>
        <item h="1" x="365"/>
        <item h="1" x="4973"/>
        <item h="1" x="1869"/>
        <item h="1" x="1158"/>
        <item h="1" x="3498"/>
        <item h="1" x="968"/>
        <item h="1" x="3834"/>
        <item h="1" x="2738"/>
        <item h="1" x="3079"/>
        <item h="1" x="160"/>
        <item h="1" x="3181"/>
        <item h="1" x="2230"/>
        <item h="1" x="2310"/>
        <item h="1" x="15"/>
        <item h="1" x="2331"/>
        <item h="1" x="1150"/>
        <item h="1" x="3162"/>
        <item h="1" x="396"/>
        <item h="1" x="938"/>
        <item h="1" x="4540"/>
        <item h="1" x="4549"/>
        <item h="1" x="2194"/>
        <item h="1" x="1420"/>
        <item h="1" x="3011"/>
        <item h="1" x="3866"/>
        <item h="1" x="3859"/>
        <item h="1" x="364"/>
        <item h="1" x="2139"/>
        <item h="1" x="3892"/>
        <item h="1" x="2937"/>
        <item h="1" x="2704"/>
        <item h="1" x="903"/>
        <item h="1" x="4868"/>
        <item h="1" x="34"/>
        <item h="1" x="1202"/>
        <item h="1" x="3526"/>
        <item h="1" x="3915"/>
        <item h="1" x="3813"/>
        <item h="1" x="2229"/>
        <item h="1" x="1849"/>
        <item h="1" x="1142"/>
        <item h="1" x="2100"/>
        <item h="1" x="1270"/>
        <item h="1" x="2244"/>
        <item h="1" x="3779"/>
        <item h="1" x="1930"/>
        <item h="1" x="1235"/>
        <item h="1" x="44"/>
        <item h="1" x="31"/>
        <item h="1" x="2924"/>
        <item h="1" x="1268"/>
        <item h="1" x="4822"/>
        <item h="1" x="4528"/>
        <item h="1" x="14"/>
        <item h="1" x="254"/>
        <item h="1" x="1865"/>
        <item h="1" x="265"/>
        <item h="1" x="2871"/>
        <item h="1" x="468"/>
        <item h="1" x="2242"/>
        <item h="1" x="3901"/>
        <item h="1" x="2351"/>
        <item h="1" x="461"/>
        <item h="1" x="2763"/>
        <item h="1" x="410"/>
        <item h="1" x="3874"/>
        <item h="1" x="3790"/>
        <item h="1" x="2184"/>
        <item h="1" x="4642"/>
        <item h="1" x="3531"/>
        <item h="1" x="3789"/>
        <item h="1" x="0"/>
        <item h="1" x="330"/>
        <item h="1" x="43"/>
        <item h="1" x="1212"/>
        <item h="1" x="1887"/>
        <item h="1" x="1863"/>
        <item h="1" x="4570"/>
        <item h="1" x="4845"/>
        <item h="1" x="3524"/>
        <item h="1" x="2732"/>
        <item h="1" x="161"/>
        <item h="1" x="3948"/>
        <item h="1" x="960"/>
        <item h="1" x="1261"/>
        <item h="1" x="3519"/>
        <item h="1" x="943"/>
        <item h="1" x="3525"/>
        <item h="1" x="1852"/>
        <item h="1" x="3921"/>
        <item h="1" x="1214"/>
        <item h="1" x="1397"/>
        <item h="1" x="2978"/>
        <item h="1" x="3758"/>
        <item h="1" x="3821"/>
        <item h="1" x="1979"/>
        <item h="1" x="901"/>
        <item h="1" x="2204"/>
        <item h="1" x="4911"/>
        <item h="1" x="56"/>
        <item h="1" x="3882"/>
        <item h="1" x="2328"/>
        <item h="1" x="3514"/>
        <item h="1" x="3539"/>
        <item h="1" x="1157"/>
        <item h="1" x="53"/>
        <item h="1" x="955"/>
        <item h="1" x="2725"/>
        <item h="1" x="4507"/>
        <item h="1" x="1891"/>
        <item h="1" x="1851"/>
        <item h="1" x="4503"/>
        <item h="1" x="3038"/>
        <item h="1" x="3965"/>
        <item h="1" x="2367"/>
        <item h="1" x="954"/>
        <item h="1" x="1324"/>
        <item h="1" x="914"/>
        <item h="1" x="4961"/>
        <item h="1" x="55"/>
        <item h="1" x="32"/>
        <item h="1" x="949"/>
        <item h="1" x="394"/>
        <item h="1" x="42"/>
        <item h="1" x="4770"/>
        <item h="1" x="1191"/>
        <item h="1" x="4558"/>
        <item h="1" x="3929"/>
        <item h="1" x="28"/>
        <item h="1" x="3989"/>
        <item h="1" x="2731"/>
        <item h="1" x="3513"/>
        <item h="1" x="1108"/>
        <item h="1" x="3518"/>
        <item h="1" x="1902"/>
        <item h="1" x="13"/>
        <item h="1" x="3544"/>
        <item h="1" x="275"/>
        <item h="1" x="2117"/>
        <item h="1" x="2923"/>
        <item h="1" x="1886"/>
        <item h="1" x="1244"/>
        <item h="1" x="4505"/>
        <item h="1" x="4786"/>
        <item h="1" x="4808"/>
        <item h="1" x="287"/>
        <item h="1" x="1936"/>
        <item h="1" x="932"/>
        <item h="1" x="3747"/>
        <item h="1" x="953"/>
        <item h="1" x="2769"/>
        <item h="1" x="3765"/>
        <item h="1" x="3068"/>
        <item h="1" x="3056"/>
        <item h="1" x="1344"/>
        <item h="1" x="444"/>
        <item h="1" x="1864"/>
        <item h="1" x="2265"/>
        <item h="1" x="2759"/>
        <item h="1" x="21"/>
        <item h="1" x="3799"/>
        <item h="1" x="4529"/>
        <item h="1" x="72"/>
        <item h="1" x="3749"/>
        <item h="1" x="4527"/>
        <item h="1" x="2737"/>
        <item h="1" x="4760"/>
        <item h="1" x="3903"/>
        <item h="1" x="4548"/>
        <item h="1" x="4729"/>
        <item h="1" x="3814"/>
        <item h="1" x="1313"/>
        <item h="1" x="1931"/>
        <item h="1" x="1913"/>
        <item h="1" x="3792"/>
        <item h="1" x="2238"/>
        <item h="1" x="3119"/>
        <item h="1" x="4495"/>
        <item h="1" x="1912"/>
        <item h="1" x="1903"/>
        <item h="1" x="1904"/>
        <item h="1" x="2796"/>
        <item h="1" x="1021"/>
        <item h="1" x="1941"/>
        <item h="1" x="4504"/>
        <item h="1" x="1251"/>
        <item h="1" x="4721"/>
        <item h="1" x="3211"/>
        <item h="1" x="952"/>
        <item h="1" x="41"/>
        <item h="1" x="4525"/>
        <item h="1" x="942"/>
        <item h="1" x="20"/>
        <item h="1" x="158"/>
        <item h="1" x="2084"/>
        <item h="1" x="1885"/>
        <item h="1" x="4906"/>
        <item h="1" x="4920"/>
        <item h="1" x="4736"/>
        <item h="1" x="4865"/>
        <item h="1" x="3822"/>
        <item h="1" x="4818"/>
        <item h="1" x="3180"/>
        <item h="1" x="1901"/>
        <item h="1" x="1267"/>
        <item h="1" x="2770"/>
        <item h="1" x="2783"/>
        <item h="1" x="1301"/>
        <item h="1" x="2768"/>
        <item h="1" x="40"/>
        <item h="1" x="3987"/>
        <item h="1" x="2091"/>
        <item h="1" x="2939"/>
        <item h="1" x="2748"/>
        <item h="1" x="3159"/>
        <item h="1" x="3910"/>
        <item h="1" x="1923"/>
        <item h="1" x="4512"/>
        <item h="1" x="1850"/>
        <item h="1" x="930"/>
        <item h="1" x="4526"/>
        <item h="1" x="4852"/>
        <item h="1" x="473"/>
        <item h="1" x="2317"/>
        <item h="1" x="1940"/>
        <item h="1" x="1896"/>
        <item h="1" x="2758"/>
        <item h="1" x="4516"/>
        <item h="1" x="2305"/>
        <item h="1" x="2747"/>
        <item h="1" x="1884"/>
        <item h="1" x="2740"/>
        <item h="1" x="2724"/>
        <item h="1" x="4898"/>
        <item h="1" x="3113"/>
        <item h="1" x="1176"/>
        <item h="1" x="2789"/>
        <item h="1" x="1109"/>
        <item h="1" x="2182"/>
        <item h="1" x="4534"/>
        <item h="1" x="4728"/>
        <item h="1" x="975"/>
        <item h="1" x="4864"/>
        <item h="1" x="4737"/>
        <item h="1" x="250"/>
        <item h="1" x="2368"/>
        <item h="1" x="902"/>
        <item h="1" x="3777"/>
        <item h="1" x="1127"/>
        <item h="1" x="3999"/>
        <item h="1" x="3602"/>
        <item h="1" x="2257"/>
        <item h="1" x="1911"/>
        <item h="1" x="89"/>
        <item h="1" x="440"/>
        <item h="1" x="931"/>
        <item h="1" x="3714"/>
        <item h="1" x="1375"/>
        <item h="1" x="1406"/>
        <item h="1" x="1337"/>
        <item h="1" x="4572"/>
        <item h="1" x="29"/>
        <item h="1" x="3847"/>
        <item h="1" x="39"/>
        <item h="1" x="2146"/>
        <item h="1" x="3565"/>
        <item h="1" x="52"/>
        <item h="1" x="85"/>
        <item h="1" x="4547"/>
        <item h="1" x="3538"/>
        <item h="1" x="3764"/>
        <item h="1" x="4506"/>
        <item h="1" x="948"/>
        <item h="1" x="51"/>
        <item h="1" x="4533"/>
        <item h="1" x="1374"/>
        <item h="1" x="2140"/>
        <item h="1" x="274"/>
        <item h="1" x="1298"/>
        <item h="1" x="2144"/>
        <item h="1" x="1192"/>
        <item h="1" x="1895"/>
        <item h="1" x="3094"/>
        <item h="1" x="1346"/>
        <item h="1" x="1365"/>
        <item h="1" x="1980"/>
        <item h="1" x="4835"/>
        <item h="1" x="3523"/>
        <item h="1" x="19"/>
        <item h="1" x="2145"/>
        <item h="1" x="947"/>
        <item h="1" x="1969"/>
        <item h="1" x="4502"/>
        <item h="1" x="2730"/>
        <item h="1" x="3812"/>
        <item h="1" x="1970"/>
        <item h="1" x="4871"/>
        <item h="1" x="1222"/>
        <item h="1" x="84"/>
        <item h="1" x="3757"/>
        <item h="1" x="4807"/>
        <item h="1" x="2202"/>
        <item h="1" x="2281"/>
        <item h="1" x="1260"/>
        <item h="1" x="3936"/>
        <item h="1" x="458"/>
        <item h="1" x="3131"/>
        <item h="1" x="3975"/>
        <item h="1" x="3158"/>
        <item h="1" x="2729"/>
        <item h="1" x="263"/>
        <item h="1" x="3085"/>
        <item h="1" x="18"/>
        <item h="1" x="37"/>
        <item h="1" x="3051"/>
        <item h="1" x="4639"/>
        <item h="1" x="2132"/>
        <item h="1" x="4810"/>
        <item h="1" x="1259"/>
        <item h="1" x="2728"/>
        <item h="1" x="455"/>
        <item h="1" x="4938"/>
        <item h="1" x="114"/>
        <item h="1" x="3911"/>
        <item h="1" x="3156"/>
        <item h="1" x="4883"/>
        <item h="1" x="159"/>
        <item h="1" x="937"/>
        <item h="1" x="2788"/>
        <item h="1" x="941"/>
        <item h="1" x="4754"/>
        <item h="1" x="3811"/>
        <item h="1" x="4968"/>
        <item h="1" x="331"/>
        <item h="1" x="466"/>
        <item h="1" x="262"/>
        <item h="1" x="3556"/>
        <item h="1" x="3564"/>
        <item h="1" x="1336"/>
        <item h="1" x="4851"/>
        <item h="1" x="1956"/>
        <item h="1" x="3887"/>
        <item h="1" x="185"/>
        <item h="1" x="994"/>
        <item h="1" x="1022"/>
        <item h="1" x="3522"/>
        <item h="1" x="78"/>
        <item h="1" x="91"/>
        <item h="1" x="3010"/>
        <item h="1" x="1925"/>
        <item h="1" x="3143"/>
        <item h="1" x="486"/>
        <item h="1" x="2797"/>
        <item h="1" x="1297"/>
        <item h="1" x="77"/>
        <item h="1" x="4817"/>
        <item h="1" x="1185"/>
        <item h="1" x="1890"/>
        <item h="1" x="2223"/>
        <item h="1" x="421"/>
        <item h="1" x="381"/>
        <item h="1" x="3900"/>
        <item h="1" x="2986"/>
        <item h="1" x="1284"/>
        <item h="1" x="2062"/>
        <item h="1" x="3846"/>
        <item h="1" x="2775"/>
        <item h="1" x="3645"/>
        <item h="1" x="432"/>
        <item h="1" x="993"/>
        <item h="1" x="3603"/>
        <item h="1" x="374"/>
        <item h="1" x="493"/>
        <item h="1" x="3095"/>
        <item h="1" x="406"/>
        <item h="1" x="4935"/>
        <item h="1" x="27"/>
        <item h="1" x="3209"/>
        <item h="1" x="4787"/>
        <item h="1" x="1128"/>
        <item h="1" x="1390"/>
        <item h="1" x="3902"/>
        <item h="1" x="2344"/>
        <item h="1" x="3034"/>
        <item h="1" x="1277"/>
        <item h="1" x="3005"/>
        <item h="1" x="3057"/>
        <item h="1" x="2264"/>
        <item h="1" x="431"/>
        <item h="1" x="495"/>
        <item h="1" x="4991"/>
        <item h="1" x="3984"/>
        <item h="1" x="3886"/>
        <item h="1" x="3545"/>
        <item h="1" x="3961"/>
        <item h="1" x="4542"/>
        <item h="1" x="2347"/>
        <item h="1" x="1947"/>
        <item h="1" x="1955"/>
        <item h="1" x="457"/>
        <item h="1" x="3798"/>
        <item h="1" x="1184"/>
        <item h="1" x="3084"/>
        <item h="1" x="1213"/>
        <item h="1" x="2236"/>
        <item h="1" x="3075"/>
        <item h="1" x="2191"/>
        <item h="1" x="3572"/>
        <item h="1" x="61"/>
        <item h="1" x="2280"/>
        <item h="1" x="2736"/>
        <item h="1" x="1929"/>
        <item h="1" x="4846"/>
        <item h="1" x="1364"/>
        <item h="1" x="247"/>
        <item h="1" x="3574"/>
        <item h="1" x="420"/>
        <item h="1" x="3797"/>
        <item h="1" x="3766"/>
        <item h="1" x="2256"/>
        <item h="1" x="1939"/>
        <item h="1" x="2938"/>
        <item h="1" x="116"/>
        <item h="1" x="2154"/>
        <item h="1" x="4511"/>
        <item h="1" x="2224"/>
        <item h="1" x="977"/>
        <item h="1" x="3054"/>
        <item h="1" x="4917"/>
        <item h="1" x="3167"/>
        <item h="1" x="1156"/>
        <item h="1" x="1415"/>
        <item h="1" x="3120"/>
        <item h="1" x="1889"/>
        <item h="1" x="4541"/>
        <item h="1" x="1412"/>
        <item h="1" x="2235"/>
        <item h="1" x="3796"/>
        <item h="1" x="2131"/>
        <item h="1" x="935"/>
        <item h="1" x="2255"/>
        <item h="1" x="4640"/>
        <item h="1" x="928"/>
        <item h="1" x="3055"/>
        <item h="1" x="3960"/>
        <item h="1" x="3074"/>
        <item h="1" x="4680"/>
        <item h="1" x="65"/>
        <item h="1" x="2814"/>
        <item h="1" x="363"/>
        <item h="1" x="983"/>
        <item h="1" x="1243"/>
        <item h="1" x="976"/>
        <item h="1" x="392"/>
        <item h="1" x="3067"/>
        <item h="1" x="3130"/>
        <item h="1" x="3974"/>
        <item h="1" x="2955"/>
        <item h="1" x="4573"/>
        <item h="1" x="1921"/>
        <item h="1" x="3854"/>
        <item h="1" x="1928"/>
        <item h="1" x="465"/>
        <item h="1" x="3998"/>
        <item h="1" x="3579"/>
        <item h="1" x="2338"/>
        <item h="1" x="3111"/>
        <item h="1" x="362"/>
        <item h="1" x="3551"/>
        <item h="1" x="38"/>
        <item h="1" x="4510"/>
        <item h="1" x="2366"/>
        <item h="1" x="26"/>
        <item h="1" x="494"/>
        <item h="1" x="4882"/>
        <item h="1" x="3973"/>
        <item h="1" x="186"/>
        <item h="1" x="2156"/>
        <item h="1" x="2324"/>
        <item h="1" x="2157"/>
        <item h="1" x="419"/>
        <item h="1" x="3043"/>
        <item h="1" x="3496"/>
        <item h="1" x="2214"/>
        <item h="1" x="3985"/>
        <item h="1" x="472"/>
        <item h="1" x="1927"/>
        <item h="1" x="2969"/>
        <item h="1" x="1269"/>
        <item h="1" x="2274"/>
        <item h="1" x="4977"/>
        <item h="1" x="302"/>
        <item h="1" x="4897"/>
        <item h="1" x="3550"/>
        <item h="1" x="2063"/>
        <item h="1" x="4894"/>
        <item h="1" x="3001"/>
        <item h="1" x="1414"/>
        <item h="1" x="963"/>
        <item h="1" x="3646"/>
        <item h="1" x="4501"/>
        <item h="1" x="922"/>
        <item h="1" x="3853"/>
        <item h="1" x="2791"/>
        <item h="1" x="471"/>
        <item h="1" x="385"/>
        <item h="1" x="1424"/>
        <item h="1" x="2323"/>
        <item h="1" x="380"/>
        <item h="1" x="2872"/>
        <item h="1" x="3575"/>
        <item h="1" x="3549"/>
        <item h="1" x="62"/>
        <item h="1" x="518"/>
        <item h="1" x="4881"/>
        <item h="1" x="1427"/>
        <item h="1" x="1300"/>
        <item h="1" x="2011"/>
        <item h="1" x="3183"/>
        <item h="1" x="2322"/>
        <item h="1" x="4537"/>
        <item h="1" x="66"/>
        <item h="1" x="4536"/>
        <item h="1" x="2097"/>
        <item h="1" x="4681"/>
        <item h="1" x="407"/>
        <item h="1" x="3129"/>
        <item h="1" x="1242"/>
        <item h="1" x="936"/>
        <item h="1" x="3100"/>
        <item h="1" x="959"/>
        <item h="1" x="4569"/>
        <item h="1" x="2250"/>
        <item h="1" x="2343"/>
        <item h="1" x="3571"/>
        <item h="1" x="517"/>
        <item h="1" x="1413"/>
        <item h="1" x="958"/>
        <item h="1" x="3836"/>
        <item h="1" x="2181"/>
        <item h="1" x="3000"/>
        <item h="1" x="2243"/>
        <item h="1" x="3086"/>
        <item h="1" x="4752"/>
        <item h="1" x="3166"/>
        <item h="1" x="504"/>
        <item h="1" x="2767"/>
        <item h="1" x="3837"/>
        <item h="1" x="3148"/>
        <item h="1" x="3997"/>
        <item h="1" x="4896"/>
        <item h="1" x="1392"/>
        <item h="1" x="2272"/>
        <item h="1" x="4776"/>
        <item h="1" x="4806"/>
        <item h="1" x="3497"/>
        <item h="1" x="60"/>
        <item h="1" x="2818"/>
        <item h="1" x="1920"/>
        <item h="1" x="1389"/>
        <item h="1" x="83"/>
        <item h="1" x="1296"/>
        <item h="1" x="2055"/>
        <item h="1" x="4751"/>
        <item h="1" x="1180"/>
        <item h="1" x="4508"/>
        <item h="1" x="1114"/>
        <item h="1" x="454"/>
        <item h="1" x="3548"/>
        <item h="1" x="3996"/>
        <item h="1" x="2766"/>
        <item h="1" x="4937"/>
        <item h="1" x="2965"/>
        <item h="1" x="2342"/>
        <item h="1" x="456"/>
        <item h="1" x="300"/>
        <item h="1" x="2999"/>
        <item h="1" x="3142"/>
        <item h="1" x="3547"/>
        <item h="1" x="2301"/>
        <item h="1" x="3083"/>
        <item h="1" x="2128"/>
        <item h="1" x="4960"/>
        <item h="1" x="1155"/>
        <item h="1" x="4750"/>
        <item h="1" x="3928"/>
        <item h="1" x="2365"/>
        <item h="1" x="3865"/>
        <item h="1" x="484"/>
        <item h="1" x="59"/>
        <item h="1" x="4893"/>
        <item h="1" x="4987"/>
        <item h="1" x="4509"/>
        <item h="1" x="361"/>
        <item h="1" x="4934"/>
        <item h="1" x="58"/>
        <item h="1" x="3959"/>
        <item h="1" x="1335"/>
        <item h="1" x="1919"/>
        <item h="1" x="3746"/>
        <item h="1" x="1015"/>
        <item h="1" x="1388"/>
        <item h="1" x="3601"/>
        <item h="1" x="2764"/>
        <item h="1" x="4561"/>
        <item h="1" x="418"/>
        <item h="1" x="113"/>
        <item h="1" x="2812"/>
        <item h="1" x="2127"/>
        <item h="1" x="82"/>
        <item h="1" x="3776"/>
        <item h="1" x="3208"/>
        <item h="1" x="3110"/>
        <item h="1" x="957"/>
        <item h="1" x="57"/>
        <item h="1" x="3775"/>
        <item h="1" x="2364"/>
        <item h="1" x="4560"/>
        <item h="1" x="329"/>
        <item h="1" x="4500"/>
        <item h="1" x="2936"/>
        <item h="1" x="4805"/>
        <item h="1" x="141"/>
        <item h="1" x="299"/>
        <item h="1" x="3995"/>
        <item h="1" x="1240"/>
        <item h="1" x="1946"/>
        <item h="1" x="1266"/>
        <item h="1" x="982"/>
        <item h="1" x="1975"/>
        <item h="1" x="3994"/>
        <item h="1" x="3053"/>
        <item h="1" x="3810"/>
        <item h="1" x="3864"/>
        <item h="1" x="81"/>
        <item h="1" x="389"/>
        <item h="1" x="298"/>
        <item h="1" x="2765"/>
        <item h="1" x="80"/>
        <item h="1" x="3737"/>
        <item h="1" x="1945"/>
        <item h="1" x="453"/>
        <item h="1" x="3495"/>
        <item h="1" x="1160"/>
        <item h="1" x="1148"/>
        <item h="1" x="2985"/>
        <item h="1" x="1211"/>
        <item h="1" x="273"/>
        <item h="1" x="2099"/>
        <item h="1" x="2300"/>
        <item h="1" x="233"/>
        <item h="1" x="483"/>
        <item h="1" x="3947"/>
        <item h="1" x="1258"/>
        <item h="1" x="547"/>
        <item h="1" x="1183"/>
        <item h="1" x="1968"/>
        <item h="1" x="1175"/>
        <item h="1" x="2757"/>
        <item h="1" x="2930"/>
        <item h="1" x="2116"/>
        <item h="1" x="1411"/>
        <item h="1" x="2291"/>
        <item h="1" x="4710"/>
        <item h="1" x="2290"/>
        <item h="1" x="452"/>
        <item h="1" x="2201"/>
        <item h="1" x="3713"/>
        <item h="1" x="2304"/>
        <item h="1" x="3725"/>
        <item h="1" x="2968"/>
        <item h="1" x="3020"/>
        <item h="1" x="3595"/>
        <item h="1" x="2234"/>
        <item h="1" x="4837"/>
        <item h="1" x="1352"/>
        <item h="1" x="2810"/>
        <item h="1" x="4795"/>
        <item h="1" x="1182"/>
        <item h="1" x="2098"/>
        <item h="1" x="4785"/>
        <item h="1" x="4986"/>
        <item h="1" x="1910"/>
        <item h="1" x="4775"/>
        <item h="1" x="2213"/>
        <item h="1" x="3788"/>
        <item h="1" x="951"/>
        <item h="1" x="3736"/>
        <item h="1" x="54"/>
        <item h="1" x="3745"/>
        <item h="1" x="2755"/>
        <item h="1" x="1917"/>
        <item h="1" x="142"/>
        <item h="1" x="2756"/>
        <item h="1" x="946"/>
        <item h="1" x="4532"/>
        <item h="1" x="926"/>
        <item h="1" x="1334"/>
        <item h="1" x="2083"/>
        <item h="1" x="88"/>
        <item h="1" x="4531"/>
        <item h="1" x="1009"/>
        <item h="1" x="2754"/>
        <item h="1" x="417"/>
        <item h="1" x="4703"/>
        <item h="1" x="4870"/>
        <item h="1" x="3543"/>
        <item h="1" x="4844"/>
        <item h="1" x="2082"/>
        <item h="1" x="2967"/>
        <item h="1" x="927"/>
        <item h="1" x="2964"/>
        <item h="1" x="119"/>
        <item h="1" x="996"/>
        <item h="1" x="913"/>
        <item h="1" x="4933"/>
        <item h="1" x="2233"/>
        <item h="1" x="3868"/>
        <item h="1" x="50"/>
        <item h="1" x="3200"/>
        <item h="1" x="2289"/>
        <item h="1" x="4967"/>
        <item h="1" x="5016"/>
        <item h="1" x="4580"/>
        <item h="1" x="1943"/>
        <item h="1" x="3831"/>
        <item h="1" x="2315"/>
        <item h="1" x="2115"/>
        <item h="1" x="4916"/>
        <item h="1" x="2984"/>
        <item h="1" x="1229"/>
        <item h="1" x="4976"/>
        <item h="1" x="2809"/>
        <item h="1" x="3073"/>
        <item h="1" x="2842"/>
        <item h="1" x="3147"/>
        <item h="1" x="2945"/>
        <item h="1" x="2010"/>
        <item h="1" x="3644"/>
        <item h="1" x="1452"/>
        <item h="1" x="2130"/>
        <item h="1" x="2341"/>
        <item h="1" x="3191"/>
        <item h="1" x="2114"/>
        <item h="1" x="261"/>
        <item h="1" x="144"/>
        <item h="1" x="2299"/>
        <item h="1" x="5007"/>
        <item h="1" x="1257"/>
        <item h="1" x="3009"/>
        <item h="1" x="373"/>
        <item h="1" x="4735"/>
        <item h="1" x="4586"/>
        <item h="1" x="2929"/>
        <item h="1" x="3066"/>
        <item h="1" x="1363"/>
        <item h="1" x="1967"/>
        <item h="1" x="3820"/>
        <item h="1" x="1147"/>
        <item h="1" x="1953"/>
        <item h="1" x="3718"/>
        <item h="1" x="102"/>
        <item h="1" x="464"/>
        <item h="1" x="1210"/>
        <item h="1" x="3026"/>
        <item h="1" x="3557"/>
        <item h="1" x="1900"/>
        <item h="1" x="950"/>
        <item h="1" x="492"/>
        <item h="1" x="1338"/>
        <item h="1" x="4990"/>
        <item h="1" x="2997"/>
        <item h="1" x="4563"/>
        <item h="1" x="1373"/>
        <item h="1" x="2793"/>
        <item h="1" x="1938"/>
        <item h="1" x="391"/>
        <item h="1" x="2170"/>
        <item h="1" x="416"/>
        <item h="1" x="4702"/>
        <item h="1" x="3146"/>
        <item h="1" x="2998"/>
        <item h="1" x="3643"/>
        <item h="1" x="3563"/>
        <item h="1" x="1113"/>
        <item h="1" x="1001"/>
        <item h="1" x="2054"/>
        <item h="1" x="921"/>
        <item h="1" x="301"/>
        <item h="1" x="4557"/>
        <item h="1" x="2104"/>
        <item h="1" x="2961"/>
        <item h="1" x="1318"/>
        <item h="1" x="3199"/>
        <item h="1" x="3930"/>
        <item h="1" x="2381"/>
        <item h="1" x="3145"/>
        <item h="1" x="4567"/>
        <item h="1" x="3003"/>
        <item h="1" x="3042"/>
        <item h="1" x="1372"/>
        <item h="1" x="64"/>
        <item h="1" x="87"/>
        <item h="1" x="1426"/>
        <item h="1" x="974"/>
        <item h="1" x="4880"/>
        <item h="1" x="4590"/>
        <item h="1" x="2746"/>
        <item h="1" x="4915"/>
        <item h="1" x="1997"/>
        <item h="1" x="4556"/>
        <item h="1" x="390"/>
        <item h="1" x="3537"/>
        <item h="1" x="3165"/>
        <item h="1" x="2745"/>
        <item h="1" x="1000"/>
        <item h="1" x="101"/>
        <item h="1" x="3164"/>
        <item h="1" x="3704"/>
        <item h="1" x="3795"/>
        <item h="1" x="2983"/>
        <item h="1" x="2200"/>
        <item h="1" x="2954"/>
        <item h="1" x="1371"/>
        <item h="1" x="4026"/>
        <item h="1" x="2355"/>
        <item h="1" x="3542"/>
        <item h="1" x="347"/>
        <item h="1" x="1423"/>
        <item h="1" x="1174"/>
        <item h="1" x="4559"/>
        <item h="1" x="516"/>
        <item h="1" x="2395"/>
        <item h="1" x="503"/>
        <item h="1" x="4658"/>
        <item h="1" x="1952"/>
        <item h="1" x="76"/>
        <item h="1" x="3239"/>
        <item h="1" x="2298"/>
        <item h="1" x="1199"/>
        <item h="1" x="945"/>
        <item h="1" x="2817"/>
        <item h="1" x="2953"/>
        <item h="1" x="260"/>
        <item h="1" x="2089"/>
        <item h="1" x="4794"/>
        <item h="1" x="3483"/>
        <item h="1" x="241"/>
        <item h="1" x="3198"/>
        <item h="1" x="3983"/>
        <item h="1" x="79"/>
        <item h="1" x="463"/>
        <item h="1" x="117"/>
        <item h="1" x="1899"/>
        <item h="1" x="1008"/>
        <item h="1" x="1918"/>
        <item h="1" x="1276"/>
        <item h="1" x="4562"/>
        <item h="1" x="3622"/>
        <item h="1" x="1966"/>
        <item h="1" x="4784"/>
        <item h="1" x="4836"/>
        <item h="1" x="4025"/>
        <item h="1" x="4568"/>
        <item h="1" x="3735"/>
        <item h="1" x="1209"/>
        <item h="1" x="280"/>
        <item h="1" x="1951"/>
        <item h="1" x="4727"/>
        <item h="1" x="4524"/>
        <item h="1" x="2944"/>
        <item h="1" x="1986"/>
        <item h="1" x="4585"/>
        <item h="1" x="1317"/>
        <item h="1" x="2928"/>
        <item h="1" x="1250"/>
        <item h="1" x="1959"/>
        <item h="1" x="4936"/>
        <item h="1" x="2003"/>
        <item h="1" x="1241"/>
        <item h="1" x="515"/>
        <item h="1" x="4720"/>
        <item h="1" x="2340"/>
        <item h="1" x="2784"/>
        <item h="1" x="1207"/>
        <item h="1" x="1965"/>
        <item h="1" x="3562"/>
        <item h="1" x="999"/>
        <item h="1" x="4035"/>
        <item h="1" x="111"/>
        <item h="1" x="3748"/>
        <item h="1" x="1442"/>
        <item h="1" x="1053"/>
        <item h="1" x="967"/>
        <item h="1" x="1046"/>
        <item h="1" x="3554"/>
        <item h="1" x="909"/>
        <item h="1" x="249"/>
        <item h="1" x="4809"/>
        <item h="1" x="1950"/>
        <item h="1" x="998"/>
        <item h="1" x="3605"/>
        <item h="1" x="1351"/>
        <item h="1" x="2138"/>
        <item h="1" x="4016"/>
        <item h="1" x="3210"/>
        <item h="1" x="2977"/>
        <item h="1" x="2354"/>
        <item h="1" x="2346"/>
        <item h="1" x="90"/>
        <item h="1" x="4028"/>
        <item h="1" x="1014"/>
        <item h="1" x="270"/>
        <item h="1" x="315"/>
        <item h="1" x="1146"/>
        <item h="1" x="3982"/>
        <item h="1" x="3004"/>
        <item h="1" x="485"/>
        <item h="1" x="4975"/>
        <item h="1" x="1283"/>
        <item h="1" x="1106"/>
        <item h="1" x="1065"/>
        <item h="1" x="1197"/>
        <item h="1" x="2401"/>
        <item h="1" x="1937"/>
        <item h="1" x="3877"/>
        <item h="1" x="1221"/>
        <item h="1" x="3093"/>
        <item h="1" x="2399"/>
        <item h="1" x="4768"/>
        <item h="1" x="1949"/>
        <item h="1" x="2232"/>
        <item h="1" x="2231"/>
        <item h="1" x="3852"/>
        <item h="1" x="5022"/>
        <item h="1" x="1978"/>
        <item h="1" x="562"/>
        <item h="1" x="103"/>
        <item h="1" x="1007"/>
        <item h="1" x="1040"/>
        <item h="1" x="3885"/>
        <item h="1" x="2212"/>
        <item h="1" x="3587"/>
        <item h="1" x="75"/>
        <item h="1" x="4552"/>
        <item h="1" x="4949"/>
        <item h="1" x="4843"/>
        <item h="1" x="3577"/>
        <item h="1" x="2249"/>
        <item h="1" x="2303"/>
        <item h="1" x="3155"/>
        <item h="1" x="2190"/>
        <item h="1" x="4591"/>
        <item h="1" x="997"/>
        <item h="1" x="1308"/>
        <item h="1" x="2199"/>
        <item h="1" x="2774"/>
        <item h="1" x="1249"/>
        <item h="1" x="4555"/>
        <item h="1" x="2090"/>
        <item h="1" x="2273"/>
        <item h="1" x="3570"/>
        <item h="1" x="2996"/>
        <item h="1" x="3027"/>
        <item h="1" x="2517"/>
        <item h="1" x="3553"/>
        <item h="1" x="2559"/>
        <item h="1" x="3756"/>
        <item h="1" x="1954"/>
        <item h="1" x="1457"/>
        <item h="1" x="4554"/>
        <item h="1" x="1030"/>
        <item h="1" x="3734"/>
        <item h="1" x="2744"/>
        <item h="1" x="4564"/>
        <item h="1" x="1165"/>
        <item h="1" x="4213"/>
        <item h="1" x="502"/>
        <item h="1" x="2081"/>
        <item h="1" x="4551"/>
        <item h="1" x="371"/>
        <item h="1" x="5202"/>
        <item h="1" x="2840"/>
        <item h="1" x="4733"/>
        <item h="1" x="71"/>
        <item h="1" x="3606"/>
        <item h="1" x="4027"/>
        <item h="1" x="4823"/>
        <item h="1" x="1141"/>
        <item h="1" x="4584"/>
        <item h="1" x="3023"/>
        <item h="1" x="2302"/>
        <item h="1" x="3962"/>
        <item h="1" x="992"/>
        <item h="1" x="1275"/>
        <item h="1" x="2279"/>
        <item h="1" x="4709"/>
        <item h="1" x="966"/>
        <item h="1" x="3234"/>
        <item h="1" x="962"/>
        <item h="1" x="2314"/>
        <item h="1" x="5008"/>
        <item h="1" x="372"/>
        <item h="1" x="3569"/>
        <item h="1" x="3561"/>
        <item h="1" x="1977"/>
        <item h="1" x="5006"/>
        <item h="1" x="991"/>
        <item h="1" x="1256"/>
        <item h="1" x="143"/>
        <item h="1" x="110"/>
        <item h="1" x="1299"/>
        <item h="1" x="1020"/>
        <item h="1" x="3019"/>
        <item h="1" x="3755"/>
        <item h="1" x="4989"/>
        <item h="1" x="2795"/>
        <item h="1" x="2804"/>
        <item h="1" x="1190"/>
        <item h="1" x="4927"/>
        <item h="1" x="337"/>
        <item h="1" x="2787"/>
        <item h="1" x="3586"/>
        <item h="1" x="4629"/>
        <item h="1" x="74"/>
        <item h="1" x="4582"/>
        <item h="1" x="4942"/>
        <item h="1" x="1248"/>
        <item h="1" x="5034"/>
        <item h="1" x="1011"/>
        <item h="1" x="3578"/>
        <item h="1" x="1255"/>
        <item h="1" x="1013"/>
        <item h="1" x="2794"/>
        <item h="1" x="99"/>
        <item h="1" x="3819"/>
        <item h="1" x="3845"/>
        <item h="1" x="1228"/>
        <item h="1" x="2786"/>
        <item h="1" x="533"/>
        <item h="1" x="1282"/>
        <item h="1" x="988"/>
        <item h="1" x="973"/>
        <item h="1" x="3863"/>
        <item h="1" x="4550"/>
        <item h="1" x="405"/>
        <item h="1" x="3600"/>
        <item h="1" x="1019"/>
        <item h="1" x="3744"/>
        <item h="1" x="2390"/>
        <item h="1" x="4583"/>
        <item h="1" x="2137"/>
        <item h="1" x="4220"/>
        <item h="1" x="2825"/>
        <item h="1" x="5030"/>
        <item h="1" x="2263"/>
        <item h="1" x="1370"/>
        <item h="1" x="70"/>
        <item h="1" x="1028"/>
        <item h="1" x="3981"/>
        <item h="1" x="2808"/>
        <item h="1" x="3702"/>
        <item h="1" x="2337"/>
        <item h="1" x="1391"/>
        <item h="1" x="4023"/>
        <item h="1" x="4260"/>
        <item h="1" x="2339"/>
        <item h="1" x="4581"/>
        <item h="1" x="4879"/>
        <item h="1" x="4000"/>
        <item h="1" x="535"/>
        <item h="1" x="3593"/>
        <item h="1" x="3972"/>
        <item h="1" x="3552"/>
        <item h="1" x="2803"/>
        <item h="1" x="2781"/>
        <item h="1" x="4577"/>
        <item h="1" x="4546"/>
        <item h="1" x="1238"/>
        <item h="1" x="1107"/>
        <item h="1" x="4071"/>
        <item h="1" x="4034"/>
        <item h="1" x="2163"/>
        <item h="1" x="2952"/>
        <item h="1" x="4253"/>
        <item h="1" x="4576"/>
        <item h="1" x="439"/>
        <item h="1" x="729"/>
        <item h="1" x="3567"/>
        <item h="1" x="748"/>
        <item h="1" x="1145"/>
        <item h="1" x="2535"/>
        <item h="1" x="3559"/>
        <item h="1" x="2824"/>
        <item h="1" x="2143"/>
        <item h="1" x="4064"/>
        <item h="1" x="1289"/>
        <item h="1" x="4566"/>
        <item h="1" x="2380"/>
        <item h="1" x="1005"/>
        <item h="1" x="2002"/>
        <item h="1" x="2372"/>
        <item h="1" x="4803"/>
        <item h="1" x="130"/>
        <item h="1" x="2802"/>
        <item h="1" x="1448"/>
        <item h="1" x="2563"/>
        <item h="1" x="2394"/>
        <item h="1" x="3072"/>
        <item h="1" x="758"/>
        <item h="1" x="4985"/>
        <item h="1" x="3971"/>
        <item h="1" x="1451"/>
        <item h="1" x="1964"/>
        <item h="1" x="86"/>
        <item h="1" x="5056"/>
        <item h="1" x="995"/>
        <item h="1" x="3126"/>
        <item h="1" x="450"/>
        <item h="1" x="404"/>
        <item h="1" x="137"/>
        <item h="1" x="3909"/>
        <item h="1" x="4015"/>
        <item h="1" x="1624"/>
        <item h="1" x="2312"/>
        <item h="1" x="69"/>
        <item h="1" x="1029"/>
        <item h="1" x="4892"/>
        <item h="1" x="4589"/>
        <item h="1" x="1023"/>
        <item h="1" x="3558"/>
        <item h="1" x="2429"/>
        <item h="1" x="2839"/>
        <item h="1" x="3092"/>
        <item h="1" x="4982"/>
        <item h="1" x="1447"/>
        <item h="1" x="598"/>
        <item h="1" x="3957"/>
        <item h="1" x="3138"/>
        <item h="1" x="232"/>
        <item h="1" x="1058"/>
        <item h="1" x="990"/>
        <item h="1" x="972"/>
        <item h="1" x="98"/>
        <item h="1" x="1274"/>
        <item h="1" x="100"/>
        <item h="1" x="1039"/>
        <item h="1" x="3706"/>
        <item h="1" x="2253"/>
        <item h="1" x="1659"/>
        <item h="1" x="4607"/>
        <item h="1" x="1006"/>
        <item h="1" x="3625"/>
        <item h="1" x="4575"/>
        <item h="1" x="336"/>
        <item h="1" x="4553"/>
        <item h="1" x="3844"/>
        <item h="1" x="1343"/>
        <item h="1" x="4014"/>
        <item h="1" x="3175"/>
        <item h="1" x="1037"/>
        <item h="1" x="2785"/>
        <item h="1" x="1012"/>
        <item h="1" x="1010"/>
        <item h="1" x="1985"/>
        <item h="1" x="415"/>
        <item h="1" x="1993"/>
        <item h="1" x="3621"/>
        <item h="1" x="920"/>
        <item h="1" x="4834"/>
        <item h="1" x="1609"/>
        <item h="1" x="1164"/>
        <item h="1" x="1489"/>
        <item h="1" x="4660"/>
        <item h="1" x="1035"/>
        <item h="1" x="4579"/>
        <item h="1" x="1909"/>
        <item h="1" x="971"/>
        <item h="1" x="1196"/>
        <item h="1" x="1384"/>
        <item h="1" x="4759"/>
        <item h="1" x="2827"/>
        <item h="1" x="3081"/>
        <item h="1" x="1369"/>
        <item h="1" x="1963"/>
        <item h="1" x="2807"/>
        <item h="1" x="3174"/>
        <item h="1" x="3599"/>
        <item h="1" x="5185"/>
        <item h="1" x="1067"/>
        <item h="1" x="491"/>
        <item h="1" x="2007"/>
        <item h="1" x="345"/>
        <item h="1" x="4574"/>
        <item h="1" x="97"/>
        <item h="1" x="2816"/>
        <item h="1" x="5013"/>
        <item h="1" x="1642"/>
        <item h="1" x="3604"/>
        <item h="1" x="240"/>
        <item h="1" x="4024"/>
        <item h="1" x="3594"/>
        <item h="1" x="1935"/>
        <item h="1" x="3351"/>
        <item h="1" x="4212"/>
        <item h="1" x="3629"/>
        <item h="1" x="1474"/>
        <item h="1" x="128"/>
        <item h="1" x="1450"/>
        <item h="1" x="2780"/>
        <item h="1" x="534"/>
        <item h="1" x="3667"/>
        <item h="1" x="285"/>
        <item h="1" x="3980"/>
        <item h="1" x="2295"/>
        <item h="1" x="328"/>
        <item h="1" x="2024"/>
        <item h="1" x="3049"/>
        <item h="1" x="3229"/>
        <item h="1" x="2806"/>
        <item h="1" x="73"/>
        <item h="1" x="5012"/>
        <item h="1" x="5222"/>
        <item h="1" x="4628"/>
        <item h="1" x="3265"/>
        <item h="1" x="1329"/>
        <item h="1" x="4578"/>
        <item h="1" x="3373"/>
        <item h="1" x="4252"/>
        <item h="1" x="2021"/>
        <item h="1" x="3259"/>
        <item h="1" x="1038"/>
        <item h="1" x="4175"/>
        <item h="1" x="1402"/>
        <item h="1" x="2168"/>
        <item h="1" x="3631"/>
        <item h="1" x="4708"/>
        <item h="1" x="4890"/>
        <item h="1" x="259"/>
        <item h="1" x="1434"/>
        <item h="1" x="4063"/>
        <item h="1" x="1179"/>
        <item h="1" x="107"/>
        <item h="1" x="5042"/>
        <item h="1" x="1036"/>
        <item h="1" x="2826"/>
        <item h="1" x="121"/>
        <item h="1" x="2805"/>
        <item h="1" x="16"/>
        <item h="1" x="5165"/>
        <item h="1" x="5195"/>
        <item h="1" x="153"/>
        <item h="1" x="3666"/>
        <item h="1" x="3332"/>
        <item h="1" x="3107"/>
        <item h="1" x="4959"/>
        <item h="1" x="1358"/>
        <item h="1" x="1456"/>
        <item h="1" x="1463"/>
        <item h="1" x="2976"/>
        <item h="1" x="5005"/>
        <item h="1" x="700"/>
        <item h="1" x="3614"/>
        <item h="1" x="2993"/>
        <item h="1" x="335"/>
        <item h="1" x="718"/>
        <item h="1" x="429"/>
        <item h="1" x="152"/>
        <item h="1" x="5213"/>
        <item h="1" x="2162"/>
        <item h="1" x="4744"/>
        <item h="1" x="2122"/>
        <item h="1" x="4545"/>
        <item h="1" x="3125"/>
        <item h="1" x="3956"/>
        <item h="1" x="370"/>
        <item h="1" x="3860"/>
        <item h="1" x="3613"/>
        <item h="1" x="3040"/>
        <item h="1" x="1974"/>
        <item h="1" x="1226"/>
        <item h="1" x="3630"/>
        <item h="1" x="5233"/>
        <item h="1" x="1254"/>
        <item h="1" x="1227"/>
        <item h="1" x="3612"/>
        <item h="1" x="5029"/>
        <item h="1" x="1004"/>
        <item h="1" x="2801"/>
        <item h="1" x="2835"/>
        <item h="1" x="2524"/>
        <item h="1" x="556"/>
        <item h="1" x="122"/>
        <item h="1" x="151"/>
        <item h="1" x="3222"/>
        <item h="1" x="3499"/>
        <item h="1" x="2934"/>
        <item h="1" x="744"/>
        <item h="1" x="4626"/>
        <item h="1" x="2023"/>
        <item h="1" x="5051"/>
        <item h="1" x="1225"/>
        <item h="1" x="4100"/>
        <item h="1" x="1206"/>
        <item h="1" x="1042"/>
        <item h="1" x="2800"/>
        <item h="1" x="369"/>
        <item h="1" x="4792"/>
        <item h="1" x="5194"/>
        <item h="1" x="5249"/>
        <item h="1" x="5017"/>
        <item h="1" x="140"/>
        <item h="1" x="1051"/>
        <item h="1" x="2554"/>
        <item h="1" x="3137"/>
        <item h="1" x="5090"/>
        <item h="1" x="1307"/>
        <item h="1" x="2136"/>
        <item h="1" x="583"/>
        <item h="1" x="3955"/>
        <item h="1" x="3628"/>
        <item h="1" x="3555"/>
        <item h="1" x="1066"/>
        <item h="1" x="532"/>
        <item h="1" x="3924"/>
        <item h="1" x="1996"/>
        <item h="1" x="2457"/>
        <item h="1" x="313"/>
        <item h="1" x="555"/>
        <item h="1" x="1973"/>
        <item h="1" x="2418"/>
        <item h="1" x="5232"/>
        <item h="1" x="1027"/>
        <item h="1" x="2526"/>
        <item h="1" x="634"/>
        <item h="1" x="514"/>
        <item h="1" x="334"/>
        <item h="1" x="344"/>
        <item h="1" x="4219"/>
        <item h="1" x="2799"/>
        <item h="1" x="1178"/>
        <item h="1" x="4802"/>
        <item h="1" x="5184"/>
        <item h="1" x="357"/>
        <item h="1" x="1003"/>
        <item h="1" x="3136"/>
        <item h="1" x="1962"/>
        <item h="1" x="2558"/>
        <item h="1" x="3592"/>
        <item h="1" x="510"/>
        <item h="1" x="3620"/>
        <item h="1" x="106"/>
        <item h="1" x="3598"/>
        <item h="1" x="4926"/>
        <item h="1" x="4964"/>
        <item h="1" x="1521"/>
        <item h="1" x="3228"/>
        <item h="1" x="3786"/>
        <item h="1" x="127"/>
        <item h="1" x="3665"/>
        <item h="1" x="312"/>
        <item h="1" x="2790"/>
        <item h="1" x="3895"/>
        <item h="1" x="2422"/>
        <item h="1" x="4932"/>
        <item h="1" x="3843"/>
        <item h="1" x="3071"/>
        <item h="1" x="1422"/>
        <item h="1" x="2389"/>
        <item h="1" x="4833"/>
        <item h="1" x="3618"/>
        <item h="1" x="4033"/>
        <item h="1" x="1002"/>
        <item h="1" x="2353"/>
        <item h="1" x="4136"/>
        <item h="1" x="4610"/>
        <item h="1" x="2798"/>
        <item h="1" x="2960"/>
        <item h="1" x="1462"/>
        <item h="1" x="1449"/>
        <item h="1" x="2207"/>
        <item h="1" x="2006"/>
        <item h="1" x="2197"/>
        <item h="1" x="2516"/>
        <item h="1" x="1062"/>
        <item h="1" x="545"/>
        <item h="1" x="3652"/>
        <item h="1" x="2527"/>
        <item h="1" x="1623"/>
        <item h="1" x="2982"/>
        <item h="1" x="3033"/>
        <item h="1" x="4022"/>
        <item h="1" x="1048"/>
        <item h="1" x="2361"/>
        <item h="1" x="3678"/>
        <item h="1" x="5068"/>
        <item h="1" x="2505"/>
        <item h="1" x="306"/>
        <item h="1" x="544"/>
        <item h="1" x="2206"/>
        <item h="1" x="1057"/>
        <item h="1" x="1998"/>
        <item h="1" x="3227"/>
        <item h="1" x="1306"/>
        <item h="1" x="1163"/>
        <item h="1" x="136"/>
        <item h="1" x="2761"/>
        <item h="1" x="3894"/>
        <item h="1" x="4707"/>
        <item h="1" x="554"/>
        <item h="1" x="2029"/>
        <item h="1" x="2177"/>
        <item h="1" x="3743"/>
        <item h="1" x="2820"/>
        <item h="1" x="4948"/>
        <item h="1" x="1034"/>
        <item h="1" x="5050"/>
        <item h="1" x="253"/>
        <item h="1" x="4174"/>
        <item h="1" x="5076"/>
        <item h="1" x="4032"/>
        <item h="1" x="323"/>
        <item h="1" x="4099"/>
        <item h="1" x="126"/>
        <item h="1" x="2504"/>
        <item h="1" x="2834"/>
        <item h="1" x="3173"/>
        <item h="1" x="135"/>
        <item h="1" x="4925"/>
        <item h="1" x="2811"/>
        <item h="1" x="4947"/>
        <item h="1" x="4161"/>
        <item h="1" x="1288"/>
        <item h="1" x="3619"/>
        <item h="1" x="708"/>
        <item h="1" x="4609"/>
        <item h="1" x="1619"/>
        <item h="1" x="1552"/>
        <item h="1" x="2038"/>
        <item h="1" x="5221"/>
        <item h="1" x="437"/>
        <item h="1" x="1033"/>
        <item h="1" x="1043"/>
        <item h="1" x="1205"/>
        <item h="1" x="120"/>
        <item h="1" x="4832"/>
        <item h="1" x="1060"/>
        <item h="1" x="96"/>
        <item h="1" x="4878"/>
        <item h="1" x="2388"/>
        <item h="1" x="1583"/>
        <item h="1" x="1089"/>
        <item h="1" x="2838"/>
        <item h="1" x="3876"/>
        <item h="1" x="2167"/>
        <item h="1" x="333"/>
        <item h="1" x="5041"/>
        <item h="1" x="5011"/>
        <item h="1" x="1654"/>
        <item h="1" x="573"/>
        <item h="1" x="737"/>
        <item h="1" x="2509"/>
        <item h="1" x="3642"/>
        <item h="1" x="4173"/>
        <item h="1" x="379"/>
        <item h="1" x="4606"/>
        <item h="1" x="3238"/>
        <item h="1" x="2135"/>
        <item h="1" x="149"/>
        <item h="1" x="5085"/>
        <item h="1" x="1944"/>
        <item h="1" x="513"/>
        <item h="1" x="5212"/>
        <item h="1" x="4605"/>
        <item h="1" x="1484"/>
        <item h="1" x="3616"/>
        <item h="1" x="4946"/>
        <item h="1" x="2782"/>
        <item h="1" x="687"/>
        <item h="1" x="5157"/>
        <item h="1" x="4007"/>
        <item h="1" x="1032"/>
        <item h="1" x="5110"/>
        <item h="1" x="1382"/>
        <item h="1" x="4791"/>
        <item h="1" x="1992"/>
        <item h="1" x="3916"/>
        <item h="1" x="2408"/>
        <item h="1" x="3830"/>
        <item h="1" x="916"/>
        <item h="1" x="3617"/>
        <item h="1" x="2545"/>
        <item h="1" x="1204"/>
        <item h="1" x="2379"/>
        <item h="1" x="4913"/>
        <item h="1" x="3829"/>
        <item h="1" x="231"/>
        <item h="1" x="3954"/>
        <item h="1" x="4619"/>
        <item h="1" x="5067"/>
        <item h="1" x="4608"/>
        <item h="1" x="1658"/>
        <item h="1" x="4587"/>
        <item h="1" x="4912"/>
        <item h="1" x="4801"/>
        <item h="1" x="4522"/>
        <item h="1" x="5248"/>
        <item h="1" x="3478"/>
        <item h="1" x="1488"/>
        <item h="1" x="2857"/>
        <item h="1" x="2423"/>
        <item h="1" x="105"/>
        <item h="1" x="3840"/>
        <item h="1" x="2546"/>
        <item h="1" x="4021"/>
        <item h="1" x="900"/>
        <item h="1" x="4790"/>
        <item h="1" x="139"/>
        <item h="1" x="1328"/>
        <item h="1" x="1305"/>
        <item h="1" x="3842"/>
        <item h="1" x="3772"/>
        <item h="1" x="184"/>
        <item h="1" x="2393"/>
        <item h="1" x="1026"/>
        <item h="1" x="2112"/>
        <item h="1" x="3696"/>
        <item h="1" x="4957"/>
        <item h="1" x="3197"/>
        <item h="1" x="1582"/>
        <item h="1" x="2409"/>
        <item h="1" x="1566"/>
        <item h="1" x="2832"/>
        <item h="1" x="3806"/>
        <item h="1" x="1618"/>
        <item h="1" x="1253"/>
        <item h="1" x="4218"/>
        <item h="1" x="3771"/>
        <item h="1" x="2833"/>
        <item h="1" x="4498"/>
        <item h="1" x="2503"/>
        <item h="1" x="1220"/>
        <item h="1" x="1961"/>
        <item h="1" x="3835"/>
        <item h="1" x="2893"/>
        <item h="1" x="4030"/>
        <item h="1" x="1960"/>
        <item h="1" x="3722"/>
        <item h="1" x="1025"/>
        <item h="1" x="1579"/>
        <item h="1" x="3728"/>
        <item h="1" x="2823"/>
        <item h="1" x="2927"/>
        <item h="1" x="1483"/>
        <item h="1" x="436"/>
        <item h="1" x="4135"/>
        <item h="1" x="2022"/>
        <item h="1" x="678"/>
        <item h="1" x="4211"/>
        <item h="1" x="150"/>
        <item h="1" x="4766"/>
        <item h="1" x="543"/>
        <item h="1" x="1653"/>
        <item h="1" x="4258"/>
        <item h="1" x="343"/>
        <item h="1" x="1972"/>
        <item h="1" x="230"/>
        <item h="1" x="1273"/>
        <item h="1" x="619"/>
        <item h="1" x="5102"/>
        <item h="1" x="3761"/>
        <item h="1" x="2142"/>
        <item h="1" x="3591"/>
        <item h="1" x="3196"/>
        <item h="1" x="3322"/>
        <item h="1" x="148"/>
        <item h="1" x="2446"/>
        <item h="1" x="1316"/>
        <item h="1" x="1203"/>
        <item h="1" x="4251"/>
        <item h="1" x="2345"/>
        <item h="1" x="5084"/>
        <item h="1" x="691"/>
        <item h="1" x="183"/>
        <item h="1" x="5136"/>
        <item h="1" x="5119"/>
        <item h="1" x="707"/>
        <item h="1" x="655"/>
        <item h="1" x="4062"/>
        <item h="1" x="3969"/>
        <item h="1" x="4020"/>
        <item h="1" x="3770"/>
        <item h="1" x="295"/>
        <item h="1" x="1187"/>
        <item h="1" x="4945"/>
        <item h="1" x="2750"/>
        <item h="1" x="94"/>
        <item h="1" x="1410"/>
        <item h="1" x="2251"/>
        <item h="1" x="2120"/>
        <item h="1" x="138"/>
        <item h="1" x="3195"/>
        <item h="1" x="989"/>
        <item h="1" x="736"/>
        <item h="1" x="2474"/>
        <item h="1" x="5118"/>
        <item h="1" x="572"/>
        <item h="1" x="2111"/>
        <item h="1" x="4013"/>
        <item h="1" x="229"/>
        <item h="1" x="2450"/>
        <item h="1" x="2269"/>
        <item h="1" x="3356"/>
        <item h="1" x="3611"/>
        <item h="1" x="403"/>
        <item h="1" x="3827"/>
        <item h="1" x="4604"/>
        <item h="1" x="5156"/>
        <item h="1" x="2087"/>
        <item h="1" x="5164"/>
        <item h="1" x="4172"/>
        <item h="1" x="5021"/>
        <item h="1" x="3560"/>
        <item h="1" x="5028"/>
        <item h="1" x="2189"/>
        <item h="1" x="3769"/>
        <item h="1" x="1578"/>
        <item h="1" x="355"/>
        <item h="1" x="4653"/>
        <item h="1" x="4198"/>
        <item h="1" x="609"/>
        <item h="1" x="5075"/>
        <item h="1" x="449"/>
        <item h="1" x="3953"/>
        <item h="1" x="4069"/>
        <item h="1" x="2870"/>
        <item h="1" x="1926"/>
        <item h="1" x="3221"/>
        <item h="1" x="4209"/>
        <item h="1" x="311"/>
        <item h="1" x="2061"/>
        <item h="1" x="4599"/>
        <item h="1" x="4210"/>
        <item h="1" x="4040"/>
        <item h="1" x="470"/>
        <item h="1" x="2926"/>
        <item h="1" x="2050"/>
        <item h="1" x="284"/>
        <item h="1" x="3377"/>
        <item h="1" x="5193"/>
        <item h="1" x="1516"/>
        <item h="1" x="4598"/>
        <item h="1" x="1547"/>
        <item h="1" x="1617"/>
        <item h="1" x="2037"/>
        <item h="1" x="3754"/>
        <item h="1" x="4060"/>
        <item h="1" x="981"/>
        <item h="1" x="2398"/>
        <item h="1" x="980"/>
        <item h="1" x="5049"/>
        <item h="1" x="134"/>
        <item h="1" x="2152"/>
        <item h="1" x="4665"/>
        <item h="1" x="4250"/>
        <item h="1" x="5109"/>
        <item h="1" x="4249"/>
        <item h="1" x="3566"/>
        <item h="1" x="1041"/>
        <item h="1" x="310"/>
        <item h="1" x="5231"/>
        <item h="1" x="1482"/>
        <item h="1" x="3219"/>
        <item h="1" x="239"/>
        <item h="1" x="4061"/>
        <item h="1" x="1520"/>
        <item h="1" x="5010"/>
        <item h="1" x="378"/>
        <item h="1" x="4217"/>
        <item h="1" x="1652"/>
        <item h="1" x="3220"/>
        <item h="1" x="4666"/>
        <item h="1" x="1440"/>
        <item h="1" x="1350"/>
        <item h="1" x="1173"/>
        <item h="1" x="1401"/>
        <item h="1" x="2534"/>
        <item h="1" x="1237"/>
        <item h="1" x="2841"/>
        <item h="1" x="1598"/>
        <item h="1" x="1315"/>
        <item h="1" x="2451"/>
        <item h="1" x="3021"/>
        <item h="1" x="118"/>
        <item h="1" x="3597"/>
        <item h="1" x="4972"/>
        <item h="1" x="4706"/>
        <item h="1" x="1581"/>
        <item h="1" x="123"/>
        <item h="1" x="3091"/>
        <item h="1" x="413"/>
        <item h="1" x="4257"/>
        <item h="1" x="4068"/>
        <item h="1" x="5182"/>
        <item h="1" x="238"/>
        <item h="1" x="2151"/>
        <item h="1" x="2018"/>
        <item h="1" x="4190"/>
        <item h="1" x="2437"/>
        <item h="1" x="133"/>
        <item h="1" x="3923"/>
        <item h="1" x="1461"/>
        <item h="1" x="1236"/>
        <item h="1" x="2465"/>
        <item h="1" x="2562"/>
        <item h="1" x="1085"/>
        <item h="1" x="1314"/>
        <item h="1" x="3701"/>
        <item h="1" x="2311"/>
        <item h="1" x="5004"/>
        <item h="1" x="5020"/>
        <item h="1" x="1577"/>
        <item h="1" x="293"/>
        <item h="1" x="132"/>
        <item h="1" x="531"/>
        <item h="1" x="1052"/>
        <item h="1" x="258"/>
        <item h="1" x="3741"/>
        <item h="1" x="3161"/>
        <item h="1" x="3610"/>
        <item h="1" x="4743"/>
        <item h="1" x="3662"/>
        <item h="1" x="1580"/>
        <item h="1" x="4831"/>
        <item h="1" x="4134"/>
        <item h="1" x="4006"/>
        <item h="1" x="2991"/>
        <item h="1" x="3063"/>
        <item h="1" x="5174"/>
        <item h="1" x="1047"/>
        <item h="1" x="4652"/>
        <item h="1" x="4050"/>
        <item h="1" x="4659"/>
        <item h="1" x="2479"/>
        <item h="1" x="3233"/>
        <item h="1" x="2332"/>
        <item h="1" x="387"/>
        <item h="1" x="1635"/>
        <item h="1" x="4107"/>
        <item h="1" x="4632"/>
        <item h="1" x="4098"/>
        <item h="1" x="269"/>
        <item h="1" x="1281"/>
        <item h="1" x="1498"/>
        <item h="1" x="4618"/>
        <item h="1" x="3194"/>
        <item h="1" x="4840"/>
        <item h="1" x="3106"/>
        <item h="1" x="3160"/>
        <item h="1" x="93"/>
        <item h="1" x="4634"/>
        <item h="1" x="4012"/>
        <item h="1" x="5163"/>
        <item h="1" x="384"/>
        <item h="1" x="680"/>
        <item h="1" x="608"/>
        <item h="1" x="1616"/>
        <item h="1" x="728"/>
        <item h="1" x="2392"/>
        <item h="1" x="2525"/>
        <item h="1" x="2428"/>
        <item h="1" x="5039"/>
        <item h="1" x="1357"/>
        <item h="1" x="597"/>
        <item h="1" x="3952"/>
        <item h="1" x="4841"/>
        <item h="1" x="3944"/>
        <item h="1" x="478"/>
        <item h="1" x="4160"/>
        <item h="1" x="1984"/>
        <item h="1" x="4603"/>
        <item h="1" x="1668"/>
        <item h="1" x="3070"/>
        <item h="1" x="3805"/>
        <item h="1" x="47"/>
        <item h="1" x="5219"/>
        <item h="1" x="686"/>
        <item h="1" x="2848"/>
        <item h="1" x="2421"/>
        <item h="1" x="1381"/>
        <item h="1" x="757"/>
        <item h="1" x="2557"/>
        <item h="1" x="4199"/>
        <item h="1" x="321"/>
        <item h="1" x="168"/>
        <item h="1" x="4070"/>
        <item h="1" x="1990"/>
        <item h="1" x="3340"/>
        <item h="1" x="1957"/>
        <item h="1" x="5145"/>
        <item h="1" x="4259"/>
        <item h="1" x="5201"/>
        <item h="1" x="3651"/>
        <item h="1" x="3247"/>
        <item h="1" x="4941"/>
        <item h="1" x="542"/>
        <item h="1" x="1064"/>
        <item h="1" x="3315"/>
        <item h="1" x="2387"/>
        <item h="1" x="1983"/>
        <item h="1" x="4143"/>
        <item h="1" x="4031"/>
        <item h="1" x="727"/>
        <item h="1" x="2352"/>
        <item h="1" x="3218"/>
        <item h="1" x="2933"/>
        <item h="1" x="4651"/>
        <item h="1" x="2493"/>
        <item h="1" x="2150"/>
        <item h="1" x="596"/>
        <item h="1" x="112"/>
        <item h="1" x="4783"/>
        <item h="1" x="4240"/>
        <item h="1" x="3361"/>
        <item h="1" x="705"/>
        <item h="1" x="12"/>
        <item h="1" x="412"/>
        <item h="1" x="1063"/>
        <item h="1" x="5237"/>
        <item h="1" x="5183"/>
        <item h="1" x="2195"/>
        <item h="1" x="570"/>
        <item h="1" x="4956"/>
        <item h="1" x="509"/>
        <item h="1" x="3193"/>
        <item h="1" x="2378"/>
        <item h="1" x="2377"/>
        <item h="1" x="756"/>
        <item h="1" x="3753"/>
        <item h="1" x="4830"/>
        <item h="1" x="4955"/>
        <item h="1" x="3950"/>
        <item h="1" x="131"/>
        <item h="1" x="2892"/>
        <item h="1" x="1481"/>
        <item h="1" x="734"/>
        <item h="1" x="4782"/>
        <item h="1" x="1380"/>
        <item h="1" x="717"/>
        <item h="1" x="157"/>
        <item h="1" x="3951"/>
        <item h="1" x="2485"/>
        <item h="1" x="5155"/>
        <item h="1" x="3217"/>
        <item h="1" x="1506"/>
        <item h="1" x="309"/>
        <item h="1" x="177"/>
        <item h="1" x="4133"/>
        <item h="1" x="679"/>
        <item h="1" x="1982"/>
        <item h="1" x="2386"/>
        <item h="1" x="3581"/>
        <item h="1" x="1989"/>
        <item h="1" x="4774"/>
        <item h="1" x="4039"/>
        <item h="1" x="582"/>
        <item h="1" x="2484"/>
        <item h="1" x="1651"/>
        <item h="1" x="969"/>
        <item h="1" x="4800"/>
        <item h="1" x="176"/>
        <item h="1" x="5124"/>
        <item h="1" x="670"/>
        <item h="1" x="5048"/>
        <item h="1" x="4732"/>
        <item h="1" x="3284"/>
        <item h="1" x="3590"/>
        <item h="1" x="3225"/>
        <item h="1" x="469"/>
        <item h="1" x="3290"/>
        <item h="1" x="743"/>
        <item h="1" x="2110"/>
        <item h="1" x="1031"/>
        <item h="1" x="2753"/>
        <item h="1" x="2268"/>
        <item h="1" x="5083"/>
        <item h="1" x="4052"/>
        <item h="1" x="2494"/>
        <item h="1" x="3784"/>
        <item h="1" x="22"/>
        <item h="1" x="2815"/>
        <item h="1" x="3709"/>
        <item h="1" x="1514"/>
        <item h="1" x="5055"/>
        <item h="1" x="4513"/>
        <item h="1" x="3226"/>
        <item h="1" x="1537"/>
        <item h="1" x="2360"/>
        <item h="1" x="2830"/>
        <item h="1" x="677"/>
        <item h="1" x="3884"/>
        <item h="1" x="292"/>
        <item h="1" x="4124"/>
        <item h="1" x="4097"/>
        <item h="1" x="4742"/>
        <item h="1" x="342"/>
        <item h="1" x="2288"/>
        <item h="1" x="2502"/>
        <item h="1" x="3785"/>
        <item h="1" x="5173"/>
        <item h="1" x="3740"/>
        <item h="1" x="4799"/>
        <item h="1" x="5040"/>
        <item h="1" x="2856"/>
        <item h="1" x="4829"/>
        <item h="1" x="402"/>
        <item h="1" x="5220"/>
        <item h="1" x="4515"/>
        <item h="1" x="2981"/>
        <item h="1" x="2456"/>
        <item h="1" x="1439"/>
        <item h="1" x="1130"/>
        <item h="1" x="5108"/>
        <item h="1" x="4725"/>
        <item h="1" x="3205"/>
        <item h="1" x="3255"/>
        <item h="1" x="706"/>
        <item h="1" x="1455"/>
        <item h="1" x="5162"/>
        <item h="1" x="2975"/>
        <item h="1" x="4625"/>
        <item h="1" x="3206"/>
        <item h="1" x="3661"/>
        <item h="1" x="4179"/>
        <item h="1" x="2855"/>
        <item h="1" x="291"/>
        <item h="1" x="3627"/>
        <item h="1" x="257"/>
        <item h="1" x="3641"/>
        <item h="1" x="5154"/>
        <item h="1" x="2321"/>
        <item h="1" x="354"/>
        <item h="1" x="643"/>
        <item h="1" x="571"/>
        <item h="1" x="1409"/>
        <item h="1" x="147"/>
        <item h="1" x="540"/>
        <item h="1" x="2017"/>
        <item h="1" x="4159"/>
        <item h="1" x="735"/>
        <item h="1" x="2417"/>
        <item h="1" x="4499"/>
        <item h="1" x="353"/>
        <item h="1" x="2741"/>
        <item h="1" x="3639"/>
        <item h="1" x="4106"/>
        <item h="1" x="5135"/>
        <item h="1" x="716"/>
        <item h="1" x="1368"/>
        <item h="1" x="3080"/>
        <item h="1" x="3327"/>
        <item h="1" x="3716"/>
        <item h="1" x="4208"/>
        <item h="1" x="4011"/>
        <item h="1" x="1608"/>
        <item h="1" x="4131"/>
        <item h="1" x="4954"/>
        <item h="1" x="645"/>
        <item h="1" x="5003"/>
        <item h="1" x="4789"/>
        <item h="1" x="3640"/>
        <item h="1" x="4158"/>
        <item h="1" x="3609"/>
        <item h="1" x="3309"/>
        <item h="1" x="4167"/>
        <item h="1" x="4058"/>
        <item h="1" x="1100"/>
        <item h="1" x="2523"/>
        <item h="1" x="581"/>
        <item h="1" x="3893"/>
        <item h="1" x="4724"/>
        <item h="1" x="4631"/>
        <item h="1" x="2844"/>
        <item h="1" x="5144"/>
        <item h="1" x="4215"/>
        <item h="1" x="3350"/>
        <item h="1" x="4206"/>
        <item h="1" x="1059"/>
        <item h="1" x="551"/>
        <item h="1" x="4597"/>
        <item h="1" x="1513"/>
        <item h="1" x="3254"/>
        <item h="1" x="5054"/>
        <item h="1" x="3348"/>
        <item h="1" x="2188"/>
        <item h="1" x="3650"/>
        <item h="1" x="2464"/>
        <item h="1" x="4944"/>
        <item h="1" x="1543"/>
        <item h="1" x="1172"/>
        <item h="1" x="1162"/>
        <item h="1" x="2492"/>
        <item h="1" x="1546"/>
        <item h="1" x="283"/>
        <item h="1" x="618"/>
        <item h="1" x="2449"/>
        <item h="1" x="2477"/>
        <item h="1" x="3258"/>
        <item h="1" x="4038"/>
        <item h="1" x="3583"/>
        <item h="1" x="3979"/>
        <item h="1" x="3695"/>
        <item h="1" x="5236"/>
        <item h="1" x="4903"/>
        <item h="1" x="697"/>
        <item h="1" x="2752"/>
        <item h="1" x="4157"/>
        <item h="1" x="1379"/>
        <item h="1" x="3649"/>
        <item h="1" x="3372"/>
        <item h="1" x="2829"/>
        <item h="1" x="4714"/>
        <item h="1" x="4171"/>
        <item h="1" x="448"/>
        <item h="1" x="1024"/>
        <item h="1" x="2847"/>
        <item h="1" x="685"/>
        <item h="1" x="3608"/>
        <item h="1" x="4216"/>
        <item h="1" x="4059"/>
        <item h="1" x="2176"/>
        <item h="1" x="3968"/>
        <item h="1" x="3658"/>
        <item h="1" x="4088"/>
        <item h="1" x="2407"/>
        <item h="1" x="5089"/>
        <item h="1" x="1565"/>
        <item h="1" x="4971"/>
        <item h="1" x="2028"/>
        <item h="1" x="2792"/>
        <item h="1" x="1262"/>
        <item h="1" x="4051"/>
        <item h="1" x="2420"/>
        <item h="1" x="5123"/>
        <item h="1" x="2053"/>
        <item h="1" x="1999"/>
        <item h="1" x="477"/>
        <item h="1" x="4815"/>
        <item h="1" x="508"/>
        <item h="1" x="4602"/>
        <item h="1" x="2491"/>
        <item h="1" x="2016"/>
        <item h="1" x="4239"/>
        <item h="1" x="3017"/>
        <item h="1" x="4142"/>
        <item h="1" x="4197"/>
        <item h="1" x="5152"/>
        <item h="1" x="2556"/>
        <item h="1" x="4248"/>
        <item h="1" x="2846"/>
        <item h="1" x="2544"/>
        <item h="1" x="4962"/>
        <item h="1" x="2134"/>
        <item h="1" x="2522"/>
        <item h="1" x="3739"/>
        <item h="1" x="4685"/>
        <item h="1" x="2436"/>
        <item h="1" x="2478"/>
        <item h="1" x="5074"/>
        <item h="1" x="2416"/>
        <item h="1" x="4170"/>
        <item h="1" x="4601"/>
        <item h="1" x="3215"/>
        <item h="1" x="715"/>
        <item h="1" x="1597"/>
        <item h="1" x="401"/>
        <item h="1" x="1615"/>
        <item h="1" x="644"/>
        <item h="1" x="5101"/>
        <item h="1" x="4205"/>
        <item h="1" x="1576"/>
        <item h="1" x="4741"/>
        <item h="1" x="1622"/>
        <item h="1" x="4123"/>
        <item h="1" x="2033"/>
        <item h="1" x="1480"/>
        <item h="1" x="5160"/>
        <item h="1" x="3943"/>
        <item h="1" x="1161"/>
        <item h="1" x="4238"/>
        <item h="1" x="2015"/>
        <item h="1" x="5172"/>
        <item h="1" x="125"/>
        <item h="1" x="4178"/>
        <item h="1" x="4924"/>
        <item h="1" x="1542"/>
        <item h="1" x="2287"/>
        <item h="1" x="541"/>
        <item h="1" x="4664"/>
        <item h="1" x="3568"/>
        <item h="1" x="2854"/>
        <item h="1" x="3615"/>
        <item h="1" x="4067"/>
        <item h="1" x="2821"/>
        <item h="1" x="1050"/>
        <item h="1" x="4256"/>
        <item h="1" x="5143"/>
        <item h="1" x="1650"/>
        <item h="1" x="607"/>
        <item h="1" x="4122"/>
        <item h="1" x="4611"/>
        <item h="1" x="5192"/>
        <item h="1" x="129"/>
        <item h="1" x="696"/>
        <item h="1" x="3016"/>
        <item h="1" x="1479"/>
        <item h="1" x="3660"/>
        <item h="1" x="411"/>
        <item h="1" x="4169"/>
        <item h="1" x="4600"/>
        <item h="1" x="4849"/>
        <item h="1" x="175"/>
        <item h="1" x="4514"/>
        <item h="1" x="1596"/>
        <item h="1" x="3949"/>
        <item h="1" x="3851"/>
        <item h="1" x="1551"/>
        <item h="1" x="1515"/>
        <item h="1" x="3349"/>
        <item h="1" x="1247"/>
        <item h="1" x="2267"/>
        <item h="1" x="4176"/>
        <item h="1" x="2020"/>
        <item h="1" x="5107"/>
        <item h="1" x="2950"/>
        <item h="1" x="2119"/>
        <item h="1" x="4839"/>
        <item h="1" x="4588"/>
        <item h="1" x="2032"/>
        <item h="1" x="4057"/>
        <item h="1" x="1948"/>
        <item h="1" x="4121"/>
        <item h="1" x="5117"/>
        <item h="1" x="290"/>
        <item h="1" x="3707"/>
        <item h="1" x="3783"/>
        <item h="1" x="1545"/>
        <item h="1" x="3733"/>
        <item h="1" x="4765"/>
        <item h="1" x="2990"/>
        <item h="1" x="1649"/>
        <item h="1" x="4177"/>
        <item h="1" x="1327"/>
        <item h="1" x="2869"/>
        <item h="1" x="669"/>
        <item h="1" x="1399"/>
        <item h="1" x="4132"/>
        <item h="1" x="3015"/>
        <item h="1" x="5047"/>
        <item h="1" x="2036"/>
        <item h="1" x="3297"/>
        <item h="1" x="4650"/>
        <item h="1" x="3306"/>
        <item h="1" x="1587"/>
        <item h="1" x="5116"/>
        <item h="1" x="4649"/>
        <item h="1" x="4255"/>
        <item h="1" x="2014"/>
        <item h="1" x="3032"/>
        <item h="1" x="3677"/>
        <item h="1" x="206"/>
        <item h="1" x="92"/>
        <item h="1" x="3105"/>
        <item h="1" x="3721"/>
        <item h="1" x="4168"/>
        <item h="1" x="3318"/>
        <item h="1" x="1564"/>
        <item h="1" x="3637"/>
        <item h="1" x="3676"/>
        <item h="1" x="489"/>
        <item h="1" x="3850"/>
        <item h="1" x="642"/>
        <item h="1" x="3069"/>
        <item h="1" x="1433"/>
        <item h="1" x="684"/>
        <item h="1" x="189"/>
        <item h="1" x="3308"/>
        <item h="1" x="3283"/>
        <item h="1" x="1152"/>
        <item h="1" x="156"/>
        <item h="1" x="2193"/>
        <item h="1" x="2845"/>
        <item h="1" x="124"/>
        <item h="1" x="641"/>
        <item h="1" x="4731"/>
        <item h="1" x="1987"/>
        <item h="1" x="1559"/>
        <item h="1" x="2160"/>
        <item h="1" x="1981"/>
        <item h="1" x="4624"/>
        <item h="1" x="2813"/>
        <item h="1" x="3883"/>
        <item h="1" x="4105"/>
        <item h="1" x="4648"/>
        <item h="1" x="3153"/>
        <item h="1" x="2887"/>
        <item h="1" x="5191"/>
        <item h="1" x="2489"/>
        <item h="1" x="2881"/>
        <item h="1" x="4095"/>
        <item h="1" x="2435"/>
        <item h="1" x="4638"/>
        <item h="1" x="3636"/>
        <item h="1" x="580"/>
        <item h="1" x="4207"/>
        <item h="1" x="2853"/>
        <item h="1" x="155"/>
        <item h="1" x="3256"/>
        <item h="1" x="4674"/>
        <item h="1" x="5161"/>
        <item h="1" x="5134"/>
        <item h="1" x="1575"/>
        <item h="1" x="3305"/>
        <item h="1" x="4740"/>
        <item h="1" x="4196"/>
        <item h="1" x="4049"/>
        <item h="1" x="2473"/>
        <item h="1" x="4066"/>
        <item h="1" x="3347"/>
        <item h="1" x="2359"/>
        <item h="1" x="3317"/>
        <item h="1" x="2897"/>
        <item h="1" x="4141"/>
        <item h="1" x="3237"/>
        <item h="1" x="682"/>
        <item h="1" x="3906"/>
        <item h="1" x="3935"/>
        <item h="1" x="4637"/>
        <item h="1" x="2498"/>
        <item h="1" x="3152"/>
        <item h="1" x="5153"/>
        <item h="1" x="2448"/>
        <item h="1" x="4596"/>
        <item h="1" x="352"/>
        <item h="1" x="1558"/>
        <item h="1" x="4684"/>
        <item h="1" x="3326"/>
        <item h="1" x="3369"/>
        <item h="1" x="4096"/>
        <item h="1" x="1544"/>
        <item h="1" x="3732"/>
        <item h="1" x="2025"/>
        <item h="1" x="654"/>
        <item h="1" x="2868"/>
        <item h="1" x="2350"/>
        <item h="1" x="3804"/>
        <item h="1" x="3366"/>
        <item h="1" x="5230"/>
        <item h="1" x="447"/>
        <item h="1" x="146"/>
        <item h="1" x="4636"/>
        <item h="1" x="2019"/>
        <item h="1" x="4130"/>
        <item h="1" x="1045"/>
        <item h="1" x="1224"/>
        <item h="1" x="4647"/>
        <item h="1" x="5171"/>
        <item h="1" x="4869"/>
        <item h="1" x="4237"/>
        <item h="1" x="3705"/>
        <item h="1" x="4120"/>
        <item h="1" x="2980"/>
        <item h="1" x="2086"/>
        <item h="1" x="1088"/>
        <item h="1" x="653"/>
        <item h="1" x="5200"/>
        <item h="1" x="1512"/>
        <item h="1" x="4593"/>
        <item h="1" x="2228"/>
        <item h="1" x="3329"/>
        <item h="1" x="668"/>
        <item h="1" x="4764"/>
        <item h="1" x="3304"/>
        <item h="1" x="2490"/>
        <item h="1" x="4104"/>
        <item h="1" x="667"/>
        <item h="1" x="1487"/>
        <item h="1" x="3818"/>
        <item h="1" x="3047"/>
        <item h="1" x="683"/>
        <item h="1" x="49"/>
        <item h="1" x="1081"/>
        <item h="1" x="4821"/>
        <item h="1" x="4056"/>
        <item h="1" x="5019"/>
        <item h="1" x="4188"/>
        <item h="1" x="4730"/>
        <item h="1" x="3731"/>
        <item h="1" x="1958"/>
        <item h="1" x="4140"/>
        <item h="1" x="1219"/>
        <item h="1" x="3675"/>
        <item h="1" x="3062"/>
        <item h="1" x="383"/>
        <item h="1" x="332"/>
        <item h="1" x="4630"/>
        <item h="1" x="2166"/>
        <item h="1" x="3580"/>
        <item h="1" x="4838"/>
        <item h="1" x="1614"/>
        <item h="1" x="2349"/>
        <item h="1" x="1055"/>
        <item h="1" x="5235"/>
        <item h="1" x="5190"/>
        <item h="1" x="2476"/>
        <item h="1" x="985"/>
        <item h="1" x="2227"/>
        <item h="1" x="1511"/>
        <item h="1" x="4087"/>
        <item h="1" x="984"/>
        <item h="1" x="104"/>
        <item h="1" x="1144"/>
        <item h="1" x="3648"/>
        <item h="1" x="205"/>
        <item h="1" x="4289"/>
        <item h="1" x="2320"/>
        <item h="1" x="4297"/>
        <item h="1" x="1016"/>
        <item h="1" x="3942"/>
        <item h="1" x="3657"/>
        <item h="1" x="704"/>
        <item h="1" x="4663"/>
        <item h="1" x="3647"/>
        <item h="1" x="4719"/>
        <item h="1" x="3635"/>
        <item h="1" x="4858"/>
        <item h="1" x="1460"/>
        <item h="1" x="3031"/>
        <item h="1" x="3922"/>
        <item h="1" x="1080"/>
        <item h="1" x="4857"/>
        <item h="1" x="2867"/>
        <item h="1" x="3104"/>
        <item h="1" x="4245"/>
        <item h="1" x="2760"/>
        <item h="1" x="1079"/>
        <item h="1" x="3134"/>
        <item h="1" x="4086"/>
        <item h="1" x="320"/>
        <item h="1" x="3690"/>
        <item h="1" x="5170"/>
        <item h="1" x="3914"/>
        <item h="1" x="2828"/>
        <item h="1" x="181"/>
        <item h="1" x="3321"/>
        <item h="1" x="2463"/>
        <item h="1" x="2309"/>
        <item h="1" x="1171"/>
        <item h="1" x="4189"/>
        <item h="1" x="2891"/>
        <item h="1" x="722"/>
        <item h="1" x="1529"/>
        <item h="1" x="2159"/>
        <item h="1" x="2058"/>
        <item h="1" x="4139"/>
        <item h="1" x="3117"/>
        <item h="1" x="587"/>
        <item h="1" x="4910"/>
        <item h="1" x="5066"/>
        <item h="1" x="3803"/>
        <item h="1" x="2501"/>
        <item h="1" x="174"/>
        <item h="1" x="4889"/>
        <item h="1" x="970"/>
        <item h="1" x="3585"/>
        <item h="1" x="4103"/>
        <item h="1" x="1151"/>
        <item h="1" x="5065"/>
        <item h="1" x="5073"/>
        <item h="1" x="4129"/>
        <item h="1" x="351"/>
        <item h="1" x="1632"/>
        <item h="1" x="2508"/>
        <item h="1" x="1988"/>
        <item h="1" x="1562"/>
        <item h="1" x="633"/>
        <item h="1" x="2974"/>
        <item h="1" x="3371"/>
        <item h="1" x="2472"/>
        <item h="1" x="2471"/>
        <item h="1" x="2995"/>
        <item h="1" x="5181"/>
        <item h="1" x="569"/>
        <item h="1" x="5115"/>
        <item h="1" x="3727"/>
        <item h="1" x="268"/>
        <item h="1" x="978"/>
        <item h="1" x="4888"/>
        <item h="1" x="2094"/>
        <item h="1" x="3320"/>
        <item h="1" x="173"/>
        <item h="1" x="5210"/>
        <item h="1" x="5247"/>
        <item h="1" x="282"/>
        <item h="1" x="2836"/>
        <item h="1" x="4138"/>
        <item h="1" x="1193"/>
        <item h="1" x="3817"/>
        <item h="1" x="24"/>
        <item h="1" x="4848"/>
        <item h="1" x="4079"/>
        <item h="1" x="2973"/>
        <item h="1" x="4999"/>
        <item h="1" x="3314"/>
        <item h="1" x="3368"/>
        <item h="1" x="3782"/>
        <item h="1" x="1049"/>
        <item h="1" x="2205"/>
        <item h="1" x="4085"/>
        <item h="1" x="4367"/>
        <item h="1" x="812"/>
        <item h="1" x="3272"/>
        <item h="1" x="4102"/>
        <item h="1" x="2896"/>
        <item h="1" x="2922"/>
        <item h="1" x="3331"/>
        <item h="1" x="1976"/>
        <item h="1" x="2886"/>
        <item h="1" x="2521"/>
        <item h="1" x="4236"/>
        <item h="1" x="4847"/>
        <item h="1" x="3891"/>
        <item h="1" x="2866"/>
        <item h="1" x="2462"/>
        <item h="1" x="278"/>
        <item h="1" x="3990"/>
        <item h="1" x="652"/>
        <item h="1" x="4646"/>
        <item h="1" x="733"/>
        <item h="1" x="3061"/>
        <item h="1" x="3151"/>
        <item h="1" x="2553"/>
        <item h="1" x="2863"/>
        <item h="1" x="4287"/>
        <item h="1" x="4156"/>
        <item h="1" x="632"/>
        <item h="1" x="3172"/>
        <item h="1" x="2427"/>
        <item h="1" x="1140"/>
        <item h="1" x="690"/>
        <item h="1" x="606"/>
        <item h="1" x="3339"/>
        <item h="1" x="4887"/>
        <item h="1" x="3319"/>
        <item h="1" x="4773"/>
        <item h="1" x="4155"/>
        <item h="1" x="3934"/>
        <item h="1" x="1605"/>
        <item h="1" x="2862"/>
        <item h="1" x="1265"/>
        <item h="1" x="1631"/>
        <item h="1" x="1563"/>
        <item h="1" x="3338"/>
        <item h="1" x="2085"/>
        <item h="1" x="2060"/>
        <item h="1" x="4645"/>
        <item h="1" x="4244"/>
        <item h="1" x="115"/>
        <item h="1" x="3014"/>
        <item h="1" x="1519"/>
        <item h="1" x="1497"/>
        <item h="1" x="2319"/>
        <item h="1" x="4247"/>
        <item h="1" x="1666"/>
        <item h="1" x="2532"/>
        <item h="1" x="435"/>
        <item h="1" x="2542"/>
        <item h="1" x="742"/>
        <item h="1" x="2963"/>
        <item h="1" x="3046"/>
        <item h="1" x="4048"/>
        <item h="1" x="1607"/>
        <item h="1" x="297"/>
        <item h="1" x="3367"/>
        <item h="1" x="2013"/>
        <item h="1" x="3281"/>
        <item h="1" x="145"/>
        <item h="1" x="5046"/>
        <item h="1" x="428"/>
        <item h="1" x="5082"/>
        <item h="1" x="1678"/>
        <item h="1" x="3116"/>
        <item h="1" x="3360"/>
        <item h="1" x="4781"/>
        <item h="1" x="1333"/>
        <item h="1" x="1139"/>
        <item h="1" x="5218"/>
        <item h="1" x="2329"/>
        <item h="1" x="2777"/>
        <item h="1" x="2921"/>
        <item h="1" x="1595"/>
        <item h="1" x="1044"/>
        <item h="1" x="1105"/>
        <item h="1" x="5133"/>
        <item h="1" x="1287"/>
        <item h="1" x="1272"/>
        <item h="1" x="245"/>
        <item h="1" x="3060"/>
        <item h="1" x="246"/>
        <item h="1" x="1082"/>
        <item h="1" x="2040"/>
        <item h="1" x="2911"/>
        <item h="1" x="4271"/>
        <item h="1" x="1286"/>
        <item h="1" x="4151"/>
        <item h="1" x="3296"/>
        <item h="1" x="2959"/>
        <item h="1" x="595"/>
        <item h="1" x="1667"/>
        <item h="1" x="3978"/>
        <item h="1" x="2103"/>
        <item h="1" x="4164"/>
        <item h="1" x="1641"/>
        <item h="1" x="1408"/>
        <item h="1" x="319"/>
        <item h="1" x="2958"/>
        <item h="1" x="235"/>
        <item h="1" x="3760"/>
        <item h="1" x="3025"/>
        <item h="1" x="2211"/>
        <item h="1" x="2330"/>
        <item h="1" x="2483"/>
        <item h="1" x="488"/>
        <item h="1" x="5180"/>
        <item h="1" x="400"/>
        <item h="1" x="2175"/>
        <item h="1" x="228"/>
        <item h="1" x="2093"/>
        <item h="1" x="3150"/>
        <item h="1" x="1496"/>
        <item h="1" x="2989"/>
        <item h="1" x="2262"/>
        <item h="1" x="2012"/>
        <item h="1" x="4128"/>
        <item h="1" x="204"/>
        <item h="1" x="244"/>
        <item h="1" x="2165"/>
        <item h="1" x="4592"/>
        <item h="1" x="3090"/>
        <item h="1" x="1535"/>
        <item h="1" x="226"/>
        <item h="1" x="550"/>
        <item h="1" x="368"/>
        <item h="1" x="2932"/>
        <item h="1" x="2031"/>
        <item h="1" x="3456"/>
        <item h="1" x="2895"/>
        <item h="1" x="4623"/>
        <item h="1" x="2597"/>
        <item h="1" x="1419"/>
        <item h="1" x="4953"/>
        <item h="1" x="3295"/>
        <item h="1" x="1143"/>
        <item h="1" x="1630"/>
        <item h="1" x="4246"/>
        <item h="1" x="4005"/>
        <item h="1" x="2552"/>
        <item h="1" x="3941"/>
        <item h="1" x="4863"/>
        <item h="1" x="1640"/>
        <item h="1" x="5246"/>
        <item h="1" x="4902"/>
        <item h="1" x="4958"/>
        <item h="1" x="4149"/>
        <item h="1" x="4877"/>
        <item h="1" x="3280"/>
        <item h="1" x="1170"/>
        <item h="1" x="857"/>
        <item h="1" x="1454"/>
        <item h="1" x="4004"/>
        <item h="1" x="5229"/>
        <item h="1" x="5142"/>
        <item h="1" x="3933"/>
        <item h="1" x="2925"/>
        <item h="1" x="3512"/>
        <item h="1" x="659"/>
        <item h="1" x="4654"/>
        <item h="1" x="2578"/>
        <item h="1" x="605"/>
        <item h="1" x="3671"/>
        <item h="1" x="1349"/>
        <item h="1" x="3008"/>
        <item h="1" x="3890"/>
        <item h="1" x="5038"/>
        <item h="1" x="207"/>
        <item h="1" x="5151"/>
        <item h="1" x="2445"/>
        <item h="1" x="434"/>
        <item h="1" x="198"/>
        <item h="1" x="350"/>
        <item h="1" x="4622"/>
        <item h="1" x="4683"/>
        <item h="1" x="360"/>
        <item h="1" x="4758"/>
        <item h="1" x="4119"/>
        <item h="1" x="227"/>
        <item h="1" x="2187"/>
        <item h="1" x="4952"/>
        <item h="1" x="1713"/>
        <item h="1" x="2210"/>
        <item h="1" x="5105"/>
        <item h="1" x="5306"/>
        <item h="1" x="5150"/>
        <item h="1" x="3664"/>
        <item h="1" x="3192"/>
        <item h="1" x="5114"/>
        <item h="1" x="3294"/>
        <item h="1" x="2406"/>
        <item h="1" x="3337"/>
        <item h="1" x="3759"/>
        <item h="1" x="1536"/>
        <item h="1" x="1606"/>
        <item h="1" x="212"/>
        <item h="1" x="2348"/>
        <item h="1" x="2092"/>
        <item h="1" x="5376"/>
        <item h="1" x="3264"/>
        <item h="1" x="4757"/>
        <item h="1" x="1378"/>
        <item h="1" x="1061"/>
        <item h="1" x="5088"/>
        <item h="1" x="4094"/>
        <item h="1" x="1574"/>
        <item h="1" x="1078"/>
        <item h="1" x="5100"/>
        <item h="1" x="3485"/>
        <item h="1" x="4671"/>
        <item h="1" x="623"/>
        <item h="1" x="4718"/>
        <item h="1" x="1332"/>
        <item h="1" x="776"/>
        <item h="1" x="243"/>
        <item h="1" x="617"/>
        <item h="1" x="5372"/>
        <item h="1" x="3279"/>
        <item h="1" x="2533"/>
        <item h="1" x="2591"/>
        <item h="1" x="3204"/>
        <item h="1" x="3109"/>
        <item h="1" x="1557"/>
        <item h="1" x="3967"/>
        <item h="1" x="4166"/>
        <item h="1" x="2988"/>
        <item h="1" x="341"/>
        <item h="1" x="2543"/>
        <item h="1" x="5106"/>
        <item h="1" x="1528"/>
        <item h="1" x="2865"/>
        <item h="1" x="2541"/>
        <item h="1" x="2035"/>
        <item h="1" x="3024"/>
        <item h="1" x="579"/>
        <item h="1" x="4970"/>
        <item h="1" x="3958"/>
        <item h="1" x="1169"/>
        <item h="1" x="3977"/>
        <item h="1" x="167"/>
        <item h="1" x="3089"/>
        <item h="1" x="5122"/>
        <item h="1" x="1073"/>
        <item h="1" x="1432"/>
        <item h="1" x="3913"/>
        <item h="1" x="676"/>
        <item h="1" x="4084"/>
        <item h="1" x="188"/>
        <item h="1" x="1742"/>
        <item h="1" x="5314"/>
        <item h="1" x="2885"/>
        <item h="1" x="1186"/>
        <item h="1" x="5080"/>
        <item h="1" x="714"/>
        <item h="1" x="2415"/>
        <item h="1" x="2890"/>
        <item h="1" x="2066"/>
        <item h="1" x="755"/>
        <item h="1" x="5346"/>
        <item h="1" x="1125"/>
        <item h="1" x="3670"/>
        <item h="1" x="3243"/>
        <item h="1" x="211"/>
        <item h="1" x="4820"/>
        <item h="1" x="549"/>
        <item h="1" x="3325"/>
        <item h="1" x="2931"/>
        <item h="1" x="2987"/>
        <item h="1" x="1326"/>
        <item h="1" x="1421"/>
        <item h="1" x="446"/>
        <item h="1" x="2962"/>
        <item h="1" x="210"/>
        <item h="1" x="1362"/>
        <item h="1" x="5199"/>
        <item h="1" x="2520"/>
        <item h="1" x="3673"/>
        <item h="1" x="5053"/>
        <item h="1" x="2221"/>
        <item h="1" x="2057"/>
        <item h="1" x="386"/>
        <item h="1" x="4679"/>
        <item h="1" x="2358"/>
        <item h="1" x="2080"/>
        <item h="1" x="631"/>
        <item h="1" x="5228"/>
        <item h="1" x="3149"/>
        <item h="1" x="476"/>
        <item h="1" x="651"/>
        <item h="1" x="2034"/>
        <item h="1" x="3013"/>
        <item h="1" x="4694"/>
        <item h="1" x="4204"/>
        <item h="1" x="4635"/>
        <item h="1" x="2861"/>
        <item h="1" x="4828"/>
        <item h="1" x="4705"/>
        <item h="1" x="3133"/>
        <item h="1" x="3293"/>
        <item h="1" x="166"/>
        <item h="1" x="4998"/>
        <item h="1" x="2109"/>
        <item h="1" x="1594"/>
        <item h="1" x="4723"/>
        <item h="1" x="1648"/>
        <item h="1" x="2879"/>
        <item h="1" x="2209"/>
        <item h="1" x="2405"/>
        <item h="1" x="2460"/>
        <item h="1" x="4285"/>
        <item h="1" x="3420"/>
        <item h="1" x="395"/>
        <item h="1" x="1657"/>
        <item h="1" x="242"/>
        <item h="1" x="3214"/>
        <item h="1" x="4538"/>
        <item h="1" x="2461"/>
        <item h="1" x="650"/>
        <item h="1" x="1295"/>
        <item h="1" x="2261"/>
        <item h="1" x="2515"/>
        <item h="1" x="3242"/>
        <item h="1" x="3715"/>
        <item h="1" x="2174"/>
        <item h="1" x="209"/>
        <item h="1" x="165"/>
        <item h="1" x="5149"/>
        <item h="1" x="2634"/>
        <item h="1" x="3988"/>
        <item h="1" x="1331"/>
        <item h="1" x="4612"/>
        <item h="1" x="272"/>
        <item h="1" x="3672"/>
        <item h="1" x="451"/>
        <item h="1" x="1077"/>
        <item h="1" x="3292"/>
        <item h="1" x="318"/>
        <item h="1" x="1138"/>
        <item h="1" x="3712"/>
        <item h="1" x="4814"/>
        <item h="1" x="2470"/>
        <item h="1" x="1453"/>
        <item h="1" x="4419"/>
        <item h="1" x="5159"/>
        <item h="1" x="4150"/>
        <item h="1" x="3839"/>
        <item h="1" x="2459"/>
        <item h="1" x="3688"/>
        <item h="1" x="4763"/>
        <item h="1" x="308"/>
        <item h="1" x="4621"/>
        <item h="1" x="4227"/>
        <item h="1" x="4739"/>
        <item h="1" x="3179"/>
        <item h="1" x="3689"/>
        <item h="1" x="1593"/>
        <item h="1" x="3336"/>
        <item h="1" x="4951"/>
        <item h="1" x="3302"/>
        <item h="1" x="4378"/>
        <item h="1" x="4093"/>
        <item h="1" x="1218"/>
        <item h="1" x="2941"/>
        <item h="1" x="3634"/>
        <item h="1" x="1137"/>
        <item h="1" x="3078"/>
        <item h="1" x="2149"/>
        <item h="1" x="4165"/>
        <item h="1" x="95"/>
        <item h="1" x="1398"/>
        <item h="1" x="2843"/>
        <item h="1" x="2540"/>
        <item h="1" x="2308"/>
        <item h="1" x="2819"/>
        <item h="1" x="281"/>
        <item h="1" x="2444"/>
        <item h="1" x="2260"/>
        <item h="1" x="4203"/>
        <item h="1" x="1876"/>
        <item h="1" x="3171"/>
        <item h="1" x="316"/>
        <item h="1" x="1097"/>
        <item h="1" x="5081"/>
        <item h="1" x="2108"/>
        <item h="1" x="3246"/>
        <item h="1" x="4154"/>
        <item h="1" x="3303"/>
        <item h="1" x="2336"/>
        <item h="1" x="3454"/>
        <item h="1" x="4235"/>
        <item h="1" x="1877"/>
        <item h="1" x="4078"/>
        <item h="1" x="1104"/>
        <item h="1" x="2241"/>
        <item h="1" x="4272"/>
        <item h="1" x="4856"/>
        <item h="1" x="5209"/>
        <item h="1" x="3289"/>
        <item h="1" x="5363"/>
        <item h="1" x="317"/>
        <item h="1" x="1991"/>
        <item h="1" x="2488"/>
        <item h="1" x="4620"/>
        <item h="1" x="4876"/>
        <item h="1" x="3012"/>
        <item h="1" x="2889"/>
        <item h="1" x="2519"/>
        <item h="1" x="4749"/>
        <item h="1" x="1304"/>
        <item h="1" x="3927"/>
        <item h="1" x="2049"/>
        <item h="1" x="2173"/>
        <item h="1" x="3633"/>
        <item h="1" x="1348"/>
        <item h="1" x="1271"/>
        <item h="1" x="4713"/>
        <item h="1" x="5121"/>
        <item h="1" x="615"/>
        <item h="1" x="4931"/>
        <item h="1" x="1303"/>
        <item h="1" x="2065"/>
        <item h="1" x="1136"/>
        <item h="1" x="4226"/>
        <item h="1" x="3849"/>
        <item h="1" x="1550"/>
        <item h="1" x="1252"/>
        <item h="1" x="3684"/>
        <item h="1" x="1385"/>
        <item h="1" x="2026"/>
        <item h="1" x="2859"/>
        <item h="1" x="907"/>
        <item h="1" x="2920"/>
        <item h="1" x="1096"/>
        <item h="1" x="1095"/>
        <item h="1" x="3624"/>
        <item h="1" x="616"/>
        <item h="1" x="3245"/>
        <item h="1" x="2271"/>
        <item h="1" x="1072"/>
        <item h="1" x="4980"/>
        <item h="1" x="3244"/>
        <item h="1" x="203"/>
        <item h="1" x="1473"/>
        <item h="1" x="675"/>
        <item h="1" x="4153"/>
        <item h="1" x="3437"/>
        <item h="1" x="4273"/>
        <item h="1" x="4493"/>
        <item h="1" x="1110"/>
        <item h="1" x="3313"/>
        <item h="1" x="1629"/>
        <item h="1" x="1154"/>
        <item h="1" x="2596"/>
        <item h="1" x="5244"/>
        <item h="1" x="3115"/>
        <item h="1" x="1922"/>
        <item h="1" x="1472"/>
        <item h="1" x="2042"/>
        <item h="1" x="3402"/>
        <item h="1" x="2180"/>
        <item h="1" x="2434"/>
        <item h="1" x="649"/>
        <item h="1" x="359"/>
        <item h="1" x="2619"/>
        <item h="1" x="2318"/>
        <item h="1" x="4633"/>
        <item h="1" x="2487"/>
        <item h="1" x="1076"/>
        <item h="1" x="164"/>
        <item h="1" x="2860"/>
        <item h="1" x="4670"/>
        <item h="1" x="2919"/>
        <item h="1" x="1861"/>
        <item h="1" x="3826"/>
        <item h="1" x="4595"/>
        <item h="1" x="427"/>
        <item h="1" x="5087"/>
        <item h="1" x="1604"/>
        <item h="1" x="2722"/>
        <item h="1" x="4930"/>
        <item h="1" x="2107"/>
        <item h="1" x="3573"/>
        <item h="1" x="1094"/>
        <item h="1" x="3335"/>
        <item h="1" x="202"/>
        <item h="1" x="289"/>
        <item h="1" x="1795"/>
        <item h="1" x="3809"/>
        <item h="1" x="2512"/>
        <item h="1" x="1541"/>
        <item h="1" x="721"/>
        <item h="1" x="1670"/>
        <item h="1" x="3802"/>
        <item h="1" x="4677"/>
        <item h="1" x="1556"/>
        <item h="1" x="3926"/>
        <item h="1" x="2385"/>
        <item h="1" x="3037"/>
        <item h="1" x="2048"/>
        <item h="1" x="288"/>
        <item h="1" x="2433"/>
        <item h="1" x="4613"/>
        <item h="1" x="4092"/>
        <item h="1" x="3940"/>
        <item h="1" x="4678"/>
        <item h="1" x="3345"/>
        <item h="1" x="4909"/>
        <item h="1" x="2901"/>
        <item h="1" x="2443"/>
        <item h="1" x="4722"/>
        <item h="1" x="5178"/>
        <item h="1" x="2226"/>
        <item h="1" x="3103"/>
        <item h="1" x="3178"/>
        <item h="1" x="3584"/>
        <item h="1" x="3267"/>
        <item h="1" x="1639"/>
        <item h="1" x="501"/>
        <item h="1" x="4337"/>
        <item h="1" x="201"/>
        <item h="1" x="4762"/>
        <item h="1" x="4997"/>
        <item h="1" x="2220"/>
        <item h="1" x="3663"/>
        <item h="1" x="3088"/>
        <item h="1" x="1875"/>
        <item h="1" x="1168"/>
        <item h="1" x="3808"/>
        <item h="1" x="3301"/>
        <item h="1" x="4047"/>
        <item h="1" x="1592"/>
        <item h="1" x="1621"/>
        <item h="1" x="1099"/>
        <item h="1" x="1135"/>
        <item h="1" x="2208"/>
        <item h="1" x="689"/>
        <item h="1" x="3632"/>
        <item h="1" x="4717"/>
        <item h="1" x="1534"/>
        <item h="1" x="1280"/>
        <item h="1" x="2141"/>
        <item h="1" x="3364"/>
        <item h="1" x="1069"/>
        <item h="1" x="4827"/>
        <item h="1" x="3920"/>
        <item h="1" x="5343"/>
        <item h="1" x="586"/>
        <item h="1" x="487"/>
        <item h="1" x="4929"/>
        <item h="1" x="5037"/>
        <item h="1" x="4195"/>
        <item h="1" x="1325"/>
        <item h="1" x="163"/>
        <item h="1" x="3669"/>
        <item h="1" x="4118"/>
        <item h="1" x="1341"/>
        <item h="1" x="4693"/>
        <item h="1" x="3365"/>
        <item h="1" x="1071"/>
        <item h="1" x="2851"/>
        <item h="1" x="3623"/>
        <item h="1" x="1068"/>
        <item h="1" x="460"/>
        <item h="1" x="2762"/>
        <item h="1" x="4712"/>
        <item h="1" x="2831"/>
        <item h="1" x="1056"/>
        <item h="1" x="2884"/>
        <item h="1" x="3686"/>
        <item h="1" x="2468"/>
        <item h="1" x="1586"/>
        <item h="1" x="5179"/>
        <item h="1" x="4772"/>
        <item h="1" x="1628"/>
        <item h="1" x="2837"/>
        <item h="1" x="2126"/>
        <item h="1" x="4908"/>
        <item h="1" x="3271"/>
        <item h="1" x="2278"/>
        <item h="1" x="4682"/>
        <item h="1" x="4427"/>
        <item h="1" x="3932"/>
        <item h="1" x="5099"/>
        <item h="1" x="4420"/>
        <item h="1" x="1279"/>
        <item h="1" x="1486"/>
        <item h="1" x="1070"/>
        <item h="1" x="2179"/>
        <item h="1" x="747"/>
        <item h="1" x="3683"/>
        <item h="1" x="4234"/>
        <item h="1" x="4126"/>
        <item h="1" x="3723"/>
        <item h="1" x="2030"/>
        <item h="1" x="200"/>
        <item h="1" x="1246"/>
        <item h="1" x="3711"/>
        <item h="1" x="4676"/>
        <item h="1" x="3654"/>
        <item h="1" x="2335"/>
        <item h="1" x="2371"/>
        <item h="1" x="3291"/>
        <item h="1" x="252"/>
        <item h="1" x="2125"/>
        <item h="1" x="2458"/>
        <item h="1" x="2469"/>
        <item h="1" x="3511"/>
        <item h="1" x="1418"/>
        <item h="1" x="3730"/>
        <item h="1" x="2047"/>
        <item h="1" x="4187"/>
        <item h="1" x="3687"/>
        <item h="1" x="5245"/>
        <item h="1" x="5217"/>
        <item h="1" x="4855"/>
        <item h="1" x="4399"/>
        <item h="1" x="1098"/>
        <item h="1" x="4117"/>
        <item h="1" x="4875"/>
        <item h="1" x="823"/>
        <item h="1" x="433"/>
        <item h="1" x="2721"/>
        <item h="1" x="3059"/>
        <item h="1" x="4115"/>
        <item h="1" x="2102"/>
        <item h="1" x="197"/>
        <item h="1" x="3919"/>
        <item h="1" x="2912"/>
        <item h="1" x="4627"/>
        <item h="1" x="525"/>
        <item h="1" x="3881"/>
        <item h="1" x="3752"/>
        <item h="1" x="1134"/>
        <item h="1" x="979"/>
        <item h="1" x="1234"/>
        <item h="1" x="5104"/>
        <item h="1" x="1294"/>
        <item h="1" x="3685"/>
        <item h="1" x="3270"/>
        <item h="1" x="5383"/>
        <item h="1" x="307"/>
        <item h="1" x="3825"/>
        <item h="1" x="898"/>
        <item h="1" x="3966"/>
        <item h="1" x="3099"/>
        <item h="1" x="1656"/>
        <item h="1" x="182"/>
        <item h="1" x="3816"/>
        <item h="1" x="4486"/>
        <item h="1" x="2357"/>
        <item h="1" x="1778"/>
        <item h="1" x="512"/>
        <item h="1" x="3693"/>
        <item h="1" x="3269"/>
        <item h="1" x="1505"/>
        <item h="1" x="3703"/>
        <item h="1" x="4675"/>
        <item h="1" x="414"/>
        <item h="1" x="2376"/>
        <item h="1" x="3098"/>
        <item h="1" x="500"/>
        <item h="1" x="712"/>
        <item h="1" x="1504"/>
        <item h="1" x="3058"/>
        <item h="1" x="4225"/>
        <item h="1" x="2041"/>
        <item h="1" x="1407"/>
        <item h="1" x="2852"/>
        <item h="1" x="208"/>
        <item h="1" x="2455"/>
        <item h="1" x="5208"/>
        <item h="1" x="63"/>
        <item h="1" x="3045"/>
        <item h="1" x="4874"/>
        <item h="1" x="195"/>
        <item h="1" x="2219"/>
        <item h="1" x="4692"/>
        <item h="1" x="4019"/>
        <item h="1" x="925"/>
        <item h="1" x="1874"/>
        <item h="1" x="1907"/>
        <item h="1" x="2106"/>
        <item h="1" x="4077"/>
        <item h="1" x="4384"/>
        <item h="1" x="3189"/>
        <item h="1" x="658"/>
        <item h="1" x="2850"/>
        <item h="1" x="2375"/>
        <item h="1" x="3880"/>
        <item h="1" x="1323"/>
        <item h="1" x="196"/>
        <item h="1" x="4485"/>
        <item h="1" x="4387"/>
        <item h="1" x="5132"/>
        <item h="1" x="740"/>
        <item h="1" x="3102"/>
        <item h="1" x="3682"/>
        <item h="1" x="906"/>
        <item h="1" x="4036"/>
        <item h="1" x="2917"/>
        <item h="1" x="2776"/>
        <item h="1" x="2918"/>
        <item h="1" x="2027"/>
        <item h="1" x="399"/>
        <item h="1" x="2972"/>
        <item h="1" x="2356"/>
        <item h="1" x="267"/>
        <item h="1" x="3487"/>
        <item h="1" x="4657"/>
        <item h="1" x="4037"/>
        <item h="1" x="1788"/>
        <item h="1" x="4127"/>
        <item h="1" x="2720"/>
        <item h="1" x="585"/>
        <item h="1" x="1549"/>
        <item h="1" x="1776"/>
        <item h="1" x="2075"/>
        <item h="1" x="720"/>
        <item h="1" x="2225"/>
        <item h="1" x="1239"/>
        <item h="1" x="4383"/>
        <item h="1" x="4854"/>
        <item h="1" x="2849"/>
        <item h="1" x="3668"/>
        <item h="1" x="2878"/>
        <item h="1" x="2949"/>
        <item h="1" x="4704"/>
        <item h="1" x="1093"/>
        <item h="1" x="4539"/>
        <item h="1" x="388"/>
        <item h="1" x="1704"/>
        <item h="1" x="2046"/>
        <item h="1" x="4748"/>
        <item h="1" x="6"/>
        <item h="1" x="4083"/>
        <item h="1" x="2858"/>
        <item h="1" x="4923"/>
        <item h="1" x="3036"/>
        <item h="1" x="1376"/>
        <item h="1" x="162"/>
        <item h="1" x="5356"/>
        <item h="1" x="3720"/>
        <item h="1" x="1459"/>
        <item h="1" x="475"/>
        <item h="1" x="1695"/>
        <item h="1" x="4147"/>
        <item h="1" x="2610"/>
        <item h="1" x="2900"/>
        <item h="1" x="3387"/>
        <item h="1" x="578"/>
        <item h="1" x="4826"/>
        <item h="1" x="1446"/>
        <item h="1" x="2779"/>
        <item h="1" x="3738"/>
        <item h="1" x="688"/>
        <item h="1" x="3710"/>
        <item h="1" x="1123"/>
        <item h="1" x="548"/>
        <item h="1" x="194"/>
        <item h="1" x="746"/>
        <item h="1" x="2240"/>
        <item h="1" x="2877"/>
        <item h="1" x="622"/>
        <item h="1" x="445"/>
        <item h="1" x="4798"/>
        <item h="1" x="193"/>
        <item h="1" x="4270"/>
        <item h="1" x="1126"/>
        <item h="1" x="2880"/>
        <item h="1" x="4886"/>
        <item h="1" x="2994"/>
        <item h="1" x="4148"/>
        <item h="1" x="1233"/>
        <item h="1" x="377"/>
        <item h="1" x="1201"/>
        <item h="1" x="4943"/>
        <item h="1" x="2096"/>
        <item h="1" x="5072"/>
        <item h="1" x="251"/>
        <item h="1" x="713"/>
        <item h="1" x="5026"/>
        <item h="1" x="3905"/>
        <item h="1" x="3931"/>
        <item h="1" x="2413"/>
        <item h="1" x="1933"/>
        <item h="1" x="1396"/>
        <item h="1" x="4346"/>
        <item h="1" x="3236"/>
        <item h="1" x="5295"/>
        <item h="1" x="1312"/>
        <item h="1" x="4862"/>
        <item h="1" x="1310"/>
        <item h="1" x="2948"/>
        <item h="1" x="4656"/>
        <item h="1" x="3719"/>
        <item h="1" x="4594"/>
        <item h="1" x="3177"/>
        <item h="1" x="2056"/>
        <item h="1" x="795"/>
        <item h="1" x="376"/>
        <item h="1" x="3724"/>
        <item h="1" x="1387"/>
        <item h="1" x="2876"/>
        <item h="1" x="1285"/>
        <item h="1" x="327"/>
        <item h="1" x="1518"/>
        <item h="1" x="2192"/>
        <item h="1" x="2316"/>
        <item h="1" x="4885"/>
        <item h="1" x="1367"/>
        <item h="1" x="2638"/>
        <item h="1" x="3801"/>
        <item h="1" x="2404"/>
        <item h="1" x="4825"/>
        <item h="1" x="1311"/>
        <item h="1" x="1527"/>
        <item h="1" x="4780"/>
        <item h="1" x="741"/>
        <item h="1" x="3774"/>
        <item h="1" x="2004"/>
        <item h="1" x="2935"/>
        <item h="1" x="2259"/>
        <item h="1" x="1620"/>
        <item h="1" x="1860"/>
        <item h="1" x="2070"/>
        <item h="1" x="5071"/>
        <item h="1" x="3510"/>
        <item h="1" x="3424"/>
        <item h="1" x="1438"/>
        <item h="1" x="3582"/>
        <item h="1" x="657"/>
        <item h="1" x="2909"/>
        <item h="1" x="4010"/>
        <item h="1" x="2518"/>
        <item h="1" x="4747"/>
        <item h="1" x="426"/>
        <item h="1" x="4756"/>
        <item h="1" x="5381"/>
        <item h="1" x="266"/>
        <item h="1" x="2164"/>
        <item h="1" x="4669"/>
        <item h="1" x="3653"/>
        <item h="1" x="1092"/>
        <item h="1" x="1585"/>
        <item h="1" x="2708"/>
        <item h="1" x="3833"/>
        <item h="1" x="905"/>
        <item h="1" x="367"/>
        <item h="1" x="2514"/>
        <item h="1" x="1694"/>
        <item h="1" x="256"/>
        <item h="1" x="2039"/>
        <item h="1" x="3912"/>
        <item h="1" x="4691"/>
        <item h="1" x="507"/>
        <item h="1" x="2971"/>
        <item h="1" x="3899"/>
        <item h="1" x="1555"/>
        <item h="1" x="349"/>
        <item h="1" x="1133"/>
        <item h="1" x="4655"/>
        <item h="1" x="2403"/>
        <item h="1" x="277"/>
        <item h="1" x="1405"/>
        <item h="1" x="2414"/>
        <item h="1" x="3268"/>
        <item h="1" x="3681"/>
        <item h="1" x="3904"/>
        <item h="1" x="3224"/>
        <item h="1" x="4113"/>
        <item h="1" x="3751"/>
        <item h="1" x="1655"/>
        <item h="1" x="1132"/>
        <item h="1" x="3141"/>
        <item h="1" x="2550"/>
        <item h="1" x="3918"/>
        <item h="1" x="2079"/>
        <item h="1" x="2551"/>
        <item h="1" x="1485"/>
        <item h="1" x="180"/>
        <item h="1" x="2947"/>
        <item h="1" x="5257"/>
        <item h="1" x="225"/>
        <item h="1" x="1153"/>
        <item h="1" x="3077"/>
        <item h="1" x="4861"/>
        <item h="1" x="2894"/>
        <item h="1" x="3346"/>
        <item h="1" x="3044"/>
        <item h="1" x="3383"/>
        <item h="1" x="4323"/>
        <item h="1" x="2186"/>
        <item h="1" x="2539"/>
        <item h="1" x="3729"/>
        <item h="1" x="1682"/>
        <item h="1" x="3252"/>
        <item h="1" x="1924"/>
        <item h="1" x="4984"/>
        <item h="1" x="2513"/>
        <item h="1" x="4969"/>
        <item h="1" x="3939"/>
        <item h="1" x="5131"/>
        <item h="1" x="3700"/>
        <item h="1" x="192"/>
        <item h="1" x="4616"/>
        <item h="1" x="4746"/>
        <item h="1" x="923"/>
        <item h="1" x="1131"/>
        <item h="1" x="2899"/>
        <item h="1" x="1122"/>
        <item h="1" x="3312"/>
        <item h="1" x="4701"/>
        <item h="1" x="2874"/>
        <item h="1" x="2585"/>
        <item h="1" x="912"/>
        <item h="1" x="1417"/>
        <item h="1" x="4374"/>
        <item h="1" x="3626"/>
        <item h="1" x="2384"/>
        <item h="1" x="1859"/>
        <item h="1" x="3253"/>
        <item h="1" x="2916"/>
        <item h="1" x="179"/>
        <item h="1" x="276"/>
        <item h="1" x="5268"/>
        <item h="1" x="4275"/>
        <item h="1" x="4700"/>
        <item h="1" x="2875"/>
        <item h="1" x="2078"/>
        <item h="1" x="3780"/>
        <item h="1" x="220"/>
        <item h="1" x="3576"/>
        <item h="1" x="199"/>
        <item h="1" x="4891"/>
        <item h="1" x="3492"/>
        <item h="1" x="4484"/>
        <item h="1" x="1232"/>
        <item h="1" x="2873"/>
        <item h="1" x="2105"/>
        <item h="1" x="621"/>
        <item h="1" x="467"/>
        <item h="1" x="4699"/>
        <item h="1" x="3750"/>
        <item h="1" x="218"/>
        <item h="1" x="2979"/>
        <item h="1" x="4018"/>
        <item h="1" x="5345"/>
        <item h="1" x="2538"/>
        <item h="1" x="4614"/>
        <item h="1" x="3807"/>
        <item h="1" x="1932"/>
        <item h="1" x="3188"/>
        <item h="1" x="1200"/>
        <item h="1" x="1129"/>
        <item h="1" x="3858"/>
        <item h="1" x="4813"/>
        <item h="1" x="3986"/>
        <item h="1" x="3203"/>
        <item h="1" x="2218"/>
        <item h="1" x="219"/>
        <item h="1" x="5027"/>
        <item h="1" x="3879"/>
        <item h="1" x="4860"/>
        <item h="1" x="3216"/>
        <item h="1" x="5287"/>
        <item h="1" x="2374"/>
        <item h="1" x="4738"/>
        <item h="1" x="5310"/>
        <item h="1" x="3097"/>
        <item h="1" x="4761"/>
        <item h="1" x="4996"/>
        <item h="1" x="899"/>
        <item h="1" x="1167"/>
        <item h="1" x="3680"/>
        <item h="1" x="2266"/>
        <item h="1" x="3087"/>
        <item h="1" x="5025"/>
        <item h="1" x="1111"/>
        <item h="1" x="4867"/>
        <item h="1" x="1404"/>
        <item h="1" x="506"/>
        <item h="1" x="5371"/>
        <item h="1" x="2286"/>
        <item h="1" x="1347"/>
        <item h="1" x="398"/>
        <item h="1" x="2957"/>
        <item h="1" x="2044"/>
        <item h="1" x="4698"/>
        <item h="1" x="2045"/>
        <item h="1" x="3124"/>
        <item h="1" x="1908"/>
        <item h="1" x="224"/>
        <item h="1" x="326"/>
        <item h="1" x="1767"/>
        <item h="1" x="933"/>
        <item h="1" x="3412"/>
        <item h="1" x="3418"/>
        <item h="1" x="4009"/>
        <item h="1" x="5002"/>
        <item h="1" x="4668"/>
        <item h="1" x="4690"/>
        <item h="1" x="223"/>
        <item h="1" x="2172"/>
        <item h="1" x="3520"/>
        <item h="1" x="3030"/>
        <item h="1" x="3832"/>
        <item h="1" x="1548"/>
        <item h="1" x="1084"/>
        <item h="1" x="4696"/>
        <item h="1" x="4697"/>
        <item h="1" x="499"/>
        <item h="1" x="5009"/>
        <item h="1" x="4689"/>
        <item h="1" x="1416"/>
        <item h="1" x="3898"/>
        <item h="1" x="255"/>
        <item h="1" x="1083"/>
        <item h="1" x="1120"/>
        <item h="1" x="3207"/>
        <item h="1" x="3659"/>
        <item h="1" x="4688"/>
        <item h="1" x="3123"/>
        <item h="1" x="3007"/>
        <item h="1" x="2118"/>
        <item h="1" x="1278"/>
        <item h="1" x="425"/>
        <item h="1" x="4492"/>
        <item h="1" x="5018"/>
        <item h="1" x="4114"/>
        <item h="1" x="884"/>
        <item h="1" x="1309"/>
        <item h="1" x="769"/>
        <item h="1" x="1121"/>
        <item h="1" x="5267"/>
        <item h="1" x="3476"/>
        <item h="1" x="3767"/>
        <item h="1" x="4340"/>
        <item h="1" x="2946"/>
        <item h="1" x="614"/>
        <item h="1" x="2432"/>
        <item h="1" x="1166"/>
        <item h="1" x="4055"/>
        <item h="1" x="3035"/>
        <item h="1" x="191"/>
        <item h="1" x="3213"/>
        <item h="1" x="271"/>
        <item h="1" x="4804"/>
        <item h="1" x="2043"/>
        <item h="1" x="4866"/>
        <item h="1" x="1091"/>
        <item h="1" x="577"/>
        <item h="1" x="4922"/>
        <item h="1" x="5264"/>
        <item h="1" x="4667"/>
        <item h="1" x="4771"/>
        <item h="1" x="2203"/>
        <item h="1" x="3122"/>
        <item h="1" x="3699"/>
        <item h="1" x="296"/>
        <item h="1" x="1119"/>
        <item h="1" x="1873"/>
        <item h="1" x="1916"/>
        <item h="1" x="2307"/>
        <item h="1" x="4315"/>
        <item h="1" x="2442"/>
        <item h="1" x="178"/>
        <item h="1" x="2397"/>
        <item h="1" x="3976"/>
        <item h="1" x="2431"/>
        <item h="1" x="3096"/>
        <item h="1" x="234"/>
        <item h="1" x="4304"/>
        <item h="1" x="216"/>
        <item h="1" x="397"/>
        <item h="1" x="4414"/>
        <item h="1" x="2908"/>
        <item h="1" x="1471"/>
        <item h="1" x="1118"/>
        <item h="1" x="3399"/>
        <item h="1" x="1356"/>
        <item h="1" x="4788"/>
        <item h="1" x="4046"/>
        <item h="1" x="553"/>
        <item h="1" x="4907"/>
        <item h="1" x="4695"/>
        <item h="1" x="482"/>
        <item h="1" x="3791"/>
        <item h="1" x="424"/>
        <item h="1" x="1942"/>
        <item h="1" x="3140"/>
        <item h="1" x="2133"/>
        <item h="1" x="3277"/>
        <item h="1" x="217"/>
        <item h="1" x="1102"/>
        <item h="1" x="409"/>
        <item h="1" x="1517"/>
        <item h="1" x="4901"/>
        <item h="1" x="3691"/>
        <item h="1" x="2907"/>
        <item h="1" x="3354"/>
        <item h="1" x="1322"/>
        <item h="1" x="187"/>
        <item h="1" x="3726"/>
        <item h="1" x="443"/>
        <item h="1" x="4274"/>
        <item h="1" x="2864"/>
        <item h="1" x="2822"/>
        <item h="1" x="4687"/>
        <item h="1" x="2915"/>
        <item h="1" x="1603"/>
        <item h="1" x="325"/>
        <item h="1" x="4940"/>
        <item h="1" x="3823"/>
        <item h="1" x="1395"/>
        <item h="1" x="4379"/>
        <item h="1" x="3993"/>
        <item h="1" x="304"/>
        <item h="1" x="3278"/>
        <item h="1" x="3232"/>
        <item h="1" x="4194"/>
        <item h="1" x="2217"/>
        <item h="1" x="4243"/>
        <item h="1" x="3263"/>
        <item h="1" x="1117"/>
        <item h="1" x="481"/>
        <item h="1" x="1394"/>
        <item h="1" x="3824"/>
        <item h="1" x="2906"/>
        <item h="1" x="4305"/>
        <item h="1" x="3815"/>
        <item h="1" x="1366"/>
        <item h="1" x="3396"/>
        <item h="1" x="3679"/>
        <item h="1" x="2258"/>
        <item h="1" x="4819"/>
        <item h="1" x="382"/>
        <item h="1" x="3773"/>
        <item h="1" x="2297"/>
        <item h="1" x="3848"/>
        <item h="1" x="2595"/>
        <item h="1" x="3029"/>
        <item h="1" x="4873"/>
        <item h="1" x="1478"/>
        <item h="1" x="498"/>
        <item h="1" x="1293"/>
        <item h="1" x="1782"/>
        <item h="1" x="3376"/>
        <item h="1" x="2914"/>
        <item h="1" x="497"/>
        <item h="1" x="4797"/>
        <item h="1" x="1638"/>
        <item h="1" x="1361"/>
        <item h="1" x="1445"/>
        <item h="1" x="1223"/>
        <item h="1" x="530"/>
        <item h="1" x="4921"/>
        <item h="1" x="3596"/>
        <item h="1" x="4233"/>
        <item h="1" x="1360"/>
        <item h="1" x="340"/>
        <item h="1" x="1321"/>
        <item h="1" x="3121"/>
        <item h="1" x="2383"/>
        <item h="1" x="1264"/>
        <item h="1" x="1116"/>
        <item h="1" x="1149"/>
        <item h="1" x="3938"/>
        <item h="1" x="2666"/>
        <item h="1" x="2158"/>
        <item h="1" x="5312"/>
        <item h="1" x="2077"/>
        <item h="1" x="1112"/>
        <item h="1" x="2074"/>
        <item h="1" x="1355"/>
        <item h="1" x="1124"/>
        <item h="1" x="1245"/>
        <item h="1" x="3427"/>
        <item h="1" x="264"/>
        <item h="1" x="3872"/>
        <item h="1" x="9"/>
        <item h="1" x="4796"/>
        <item h="1" x="2052"/>
        <item h="1" x="2185"/>
        <item h="1" x="474"/>
        <item h="1" x="5413"/>
        <item h="1" x="2382"/>
        <item h="1" x="1054"/>
        <item h="1" x="215"/>
        <item h="1" x="3674"/>
        <item h="1" x="2059"/>
        <item h="1" x="2285"/>
        <item h="1" x="1495"/>
        <item h="1" x="4518"/>
        <item h="1" x="4644"/>
        <item h="1" x="1231"/>
        <item h="1" x="3052"/>
        <item h="1" x="1090"/>
        <item h="1" x="1971"/>
        <item h="1" x="2076"/>
        <item h="1" x="1115"/>
        <item h="1" x="4091"/>
        <item h="1" x="2064"/>
        <item h="1" x="222"/>
        <item h="1" x="4029"/>
        <item h="1" x="1573"/>
        <item h="1" x="3384"/>
        <item h="1" x="3114"/>
        <item h="1" x="2905"/>
        <item h="1" x="3873"/>
        <item h="1" x="4872"/>
        <item h="1" x="2069"/>
        <item h="1" x="1431"/>
        <item h="1" x="1101"/>
        <item h="1" x="3917"/>
        <item h="1" x="4995"/>
        <item h="1" x="3800"/>
        <item h="1" x="2582"/>
        <item h="1" x="2239"/>
        <item h="1" x="3241"/>
        <item h="1" x="2883"/>
        <item h="1" x="2402"/>
        <item h="1" x="4711"/>
        <item h="1" x="2910"/>
        <item h="1" x="3028"/>
        <item h="1" x="4779"/>
        <item h="1" x="613"/>
        <item h="1" x="4643"/>
        <item h="1" x="3101"/>
        <item h="1" x="3897"/>
        <item h="1" x="1872"/>
        <item h="1" x="1647"/>
        <item h="1" x="3157"/>
        <item h="1" x="4342"/>
        <item h="1" x="1103"/>
        <item h="1" x="2370"/>
        <item h="1" x="3359"/>
        <item h="1" x="3344"/>
        <item h="1" x="221"/>
        <item h="1" x="442"/>
        <item h="1" x="505"/>
        <item h="1" x="2497"/>
        <item h="1" x="4045"/>
        <item h="1" x="1749"/>
        <item h="1" x="5036"/>
        <item h="1" x="3871"/>
        <item h="1" x="2284"/>
        <item h="1" x="3708"/>
        <item h="1" x="46"/>
        <item h="1" x="480"/>
        <item h="1" x="1320"/>
        <item h="1" x="2882"/>
        <item h="1" x="2068"/>
        <item h="1" x="4408"/>
        <item h="1" x="3937"/>
        <item h="1" x="5024"/>
        <item h="1" x="5289"/>
        <item h="1" x="529"/>
        <item h="1" x="1345"/>
        <item h="1" x="214"/>
        <item h="1" x="3328"/>
        <item h="1" x="4994"/>
        <item h="1" x="584"/>
        <item h="1" x="3251"/>
        <item h="1" x="1437"/>
        <item h="1" x="539"/>
        <item h="1" x="213"/>
        <item h="1" x="4082"/>
        <item h="1" x="3878"/>
        <item h="1" x="1613"/>
        <item h="1" x="5148"/>
        <item h="1" x="303"/>
        <item h="1" x="4268"/>
        <item h="1" x="524"/>
        <item h="1" x="2664"/>
        <item h="1" x="2904"/>
        <item h="1" x="1354"/>
        <item h="1" x="2148"/>
        <item h="1" x="719"/>
        <item h="1" x="2903"/>
        <item h="1" x="2564"/>
        <item h="1" x="1665"/>
        <item h="1" x="3638"/>
        <item h="1" x="3176"/>
        <item h="1" x="4979"/>
        <item h="1" x="3288"/>
        <item h="1" x="2537"/>
        <item h="1" x="3235"/>
        <item h="1" x="1684"/>
        <item h="1" x="2277"/>
        <item h="1" x="1319"/>
        <item h="1" x="4978"/>
        <item h="1" x="154"/>
        <item h="1" x="4939"/>
        <item h="1" x="4358"/>
        <item h="1" x="348"/>
        <item h="1" x="5260"/>
        <item h="1" x="5373"/>
        <item h="1" x="3363"/>
        <item h="1" x="829"/>
        <item h="1" x="2956"/>
        <item h="1" x="1377"/>
        <item h="1" x="375"/>
        <item h="1" x="3170"/>
        <item h="1" x="2363"/>
        <item h="1" x="1510"/>
        <item h="1" x="5141"/>
        <item h="1" x="2101"/>
        <item h="1" x="2171"/>
        <item h="1" x="1503"/>
        <item h="1" x="2412"/>
        <item h="1" x="4328"/>
        <item h="1" x="5216"/>
        <item h="1" x="4407"/>
        <item h="1" x="4232"/>
        <item h="1" x="745"/>
        <item h="1" x="1804"/>
        <item h="1" x="4950"/>
        <item h="1" x="4371"/>
        <item h="1" x="1444"/>
        <item h="1" x="3076"/>
        <item h="1" x="1230"/>
        <item h="1" x="3006"/>
        <item h="1" x="1177"/>
        <item h="1" x="2334"/>
        <item h="1" x="4284"/>
        <item h="1" x="2643"/>
        <item h="1" x="68"/>
        <item h="1" x="441"/>
        <item h="1" x="4185"/>
        <item h="1" x="3698"/>
        <item h="1" x="3223"/>
        <item h="1" x="4017"/>
        <item h="1" x="3474"/>
        <item h="1" x="408"/>
        <item h="1" x="538"/>
        <item h="1" x="3607"/>
        <item h="1" x="4202"/>
        <item h="1" x="4054"/>
        <item h="1" x="4853"/>
        <item h="1" x="1526"/>
        <item h="1" x="2283"/>
        <item h="1" x="1386"/>
        <item h="1" x="3262"/>
        <item h="1" x="496"/>
        <item h="1" x="1217"/>
        <item h="1" x="1831"/>
        <item h="1" x="5389"/>
        <item h="1" x="5064"/>
        <item h="1" x="1443"/>
        <item h="1" x="2913"/>
        <item h="1" x="695"/>
        <item h="1" x="5147"/>
        <item h="1" x="3838"/>
        <item h="1" x="4425"/>
        <item h="1" x="3202"/>
        <item h="1" x="4565"/>
        <item h="1" x="656"/>
        <item h="1" x="2306"/>
        <item h="1" x="3266"/>
        <item h="1" x="2073"/>
        <item h="1" x="4193"/>
        <item h="1" x="4184"/>
        <item h="1" x="2430"/>
        <item h="1" x="2051"/>
        <item h="1" x="2391"/>
        <item h="1" x="4201"/>
        <item h="1" x="5207"/>
        <item h="1" x="4755"/>
        <item h="1" x="2147"/>
        <item h="1" x="2282"/>
        <item h="1" x="2549"/>
        <item h="1" x="1436"/>
        <item h="1" x="3423"/>
        <item h="1" x="2441"/>
        <item h="1" x="4615"/>
        <item h="1" x="3132"/>
        <item h="1" x="4081"/>
        <item h="1" x="3212"/>
        <item h="1" x="5070"/>
        <item h="1" x="5001"/>
        <item h="1" x="1458"/>
        <item h="1" x="3276"/>
        <item h="1" x="5045"/>
        <item h="1" x="3889"/>
        <item h="1" x="5023"/>
        <item h="1" x="1340"/>
        <item h="1" x="843"/>
        <item h="1" x="1794"/>
        <item h="1" x="2396"/>
        <item h="1" x="2778"/>
        <item h="1" x="4186"/>
        <item h="1" x="4919"/>
        <item h="1" x="4242"/>
        <item h="1" x="851"/>
        <item h="1" x="5354"/>
        <item h="1" x="1435"/>
        <item h="1" x="5353"/>
        <item h="1" x="2369"/>
        <item h="1" x="4468"/>
        <item h="1" x="3857"/>
        <item h="1" x="620"/>
        <item h="1" x="1572"/>
        <item h="1" x="4824"/>
        <item h="1" x="5243"/>
        <item h="1" x="4278"/>
        <item h="1" x="552"/>
        <item h="1" x="1784"/>
        <item h="1" x="2970"/>
        <item h="1" x="4812"/>
        <item h="1" x="528"/>
        <item h="1" x="5391"/>
        <item h="1" x="2531"/>
        <item h="1" x="2496"/>
        <item h="1" x="523"/>
        <item h="1" x="1216"/>
        <item h="1" x="3201"/>
        <item h="1" x="2440"/>
        <item h="1" x="5158"/>
        <item h="1" x="5113"/>
        <item h="1" x="1215"/>
        <item h="1" x="3697"/>
        <item h="1" x="1591"/>
        <item h="1" x="1612"/>
        <item h="1" x="3169"/>
        <item h="1" x="3405"/>
        <item h="1" x="1359"/>
        <item h="1" x="3168"/>
        <item h="1" x="4336"/>
        <item h="1" x="2237"/>
        <item h="1" x="2940"/>
        <item h="1" x="5290"/>
        <item h="1" x="4008"/>
        <item h="1" x="2888"/>
        <item h="1" x="3856"/>
        <item h="1" x="5420"/>
        <item h="1" x="522"/>
        <item h="1" x="5052"/>
        <item h="1" x="1292"/>
        <item h="1" x="5062"/>
        <item h="1" x="4303"/>
        <item h="1" x="568"/>
        <item h="1" x="1627"/>
        <item h="1" x="4075"/>
        <item h="1" x="674"/>
        <item h="1" x="4003"/>
        <item h="1" x="5169"/>
        <item h="1" x="1403"/>
        <item h="1" x="4090"/>
        <item h="1" x="5227"/>
        <item h="1" x="5198"/>
        <item h="1" x="3330"/>
        <item h="1" x="3393"/>
        <item h="1" x="4076"/>
        <item h="1" x="4449"/>
        <item h="1" x="527"/>
        <item h="1" x="423"/>
        <item h="1" x="1748"/>
        <item h="1" x="1675"/>
        <item h="1" x="4192"/>
        <item h="1" x="4778"/>
        <item h="1" x="2569"/>
        <item h="1" x="2072"/>
        <item h="1" x="732"/>
        <item h="1" x="726"/>
        <item h="1" x="2071"/>
        <item h="1" x="4224"/>
        <item h="1" x="1430"/>
        <item h="1" x="1571"/>
        <item h="1" x="5189"/>
        <item h="1" x="4686"/>
        <item h="1" x="2005"/>
        <item h="1" x="765"/>
        <item h="1" x="2588"/>
        <item h="1" x="5120"/>
        <item h="1" x="4355"/>
        <item h="1" x="1302"/>
        <item h="1" x="5234"/>
        <item h="1" x="774"/>
        <item h="1" x="4002"/>
        <item h="1" x="3855"/>
        <item h="1" x="1540"/>
        <item h="1" x="4314"/>
        <item h="1" x="3888"/>
        <item h="1" x="1584"/>
        <item h="1" x="5188"/>
        <item h="1" x="4811"/>
        <item h="1" x="2467"/>
        <item h="1" x="2293"/>
        <item h="1" x="2593"/>
        <item h="1" x="2276"/>
        <item h="1" x="3187"/>
        <item h="1" x="673"/>
        <item h="1" x="2216"/>
        <item h="1" x="4325"/>
        <item h="1" x="5098"/>
        <item h="1" x="1494"/>
        <item h="1" x="5318"/>
        <item h="1" x="800"/>
        <item h="1" x="3404"/>
        <item h="1" x="2327"/>
        <item h="1" x="5079"/>
        <item h="1" x="4396"/>
        <item h="1" x="567"/>
        <item h="1" x="2898"/>
        <item h="1" x="3257"/>
        <item h="1" x="816"/>
        <item h="1" x="1477"/>
        <item h="1" x="2466"/>
        <item h="1" x="5382"/>
        <item h="1" x="1470"/>
        <item h="1" x="2426"/>
        <item h="1" x="4183"/>
        <item h="1" x="2294"/>
        <item h="1" x="5197"/>
        <item h="1" x="2624"/>
        <item h="1" x="4267"/>
        <item h="1" x="5315"/>
        <item h="1" x="1353"/>
        <item h="1" x="672"/>
        <item h="1" x="1570"/>
        <item h="1" x="2411"/>
        <item h="1" x="2902"/>
        <item h="1" x="4269"/>
        <item h="1" x="640"/>
        <item h="1" x="4884"/>
        <item h="1" x="5063"/>
        <item h="1" x="3778"/>
        <item h="1" x="594"/>
        <item h="1" x="2292"/>
        <item h="1" x="3324"/>
        <item h="1" x="5168"/>
        <item h="1" x="5206"/>
        <item h="1" x="3334"/>
        <item h="1" x="1824"/>
        <item h="1" x="5298"/>
        <item h="1" x="1611"/>
        <item h="1" x="1339"/>
        <item h="1" x="4777"/>
        <item h="1" x="1732"/>
        <item h="1" x="4163"/>
        <item h="1" x="703"/>
        <item h="1" x="2500"/>
        <item h="1" x="4918"/>
        <item h="1" x="2495"/>
        <item h="1" x="3870"/>
        <item h="1" x="4900"/>
        <item h="1" x="3370"/>
        <item h="1" x="4617"/>
        <item h="1" x="2410"/>
        <item h="1" x="3353"/>
        <item h="1" x="711"/>
        <item h="1" x="4111"/>
        <item h="1" x="2665"/>
        <item h="1" x="1934"/>
        <item h="1" x="731"/>
        <item h="1" x="4397"/>
        <item h="1" x="1664"/>
        <item h="1" x="5365"/>
        <item h="1" x="2530"/>
        <item h="1" x="639"/>
        <item h="1" x="1761"/>
        <item h="1" x="4266"/>
        <item h="1" x="1637"/>
        <item h="1" x="604"/>
        <item h="1" x="5086"/>
        <item h="1" x="3307"/>
        <item h="1" x="4112"/>
        <item h="1" x="1533"/>
        <item h="1" x="4065"/>
        <item h="1" x="366"/>
        <item h="1" x="5196"/>
        <item h="1" x="3425"/>
        <item h="1" x="1646"/>
        <item h="1" x="1569"/>
        <item h="1" x="1393"/>
        <item h="1" x="521"/>
        <item h="1" x="5418"/>
        <item h="1" x="5129"/>
        <item h="1" x="4265"/>
        <item h="1" x="1680"/>
        <item h="1" x="861"/>
        <item h="1" x="5303"/>
        <item h="1" x="1561"/>
        <item h="1" x="5226"/>
        <item h="1" x="4162"/>
        <item h="1" x="4223"/>
        <item h="1" x="5242"/>
        <item h="1" x="5331"/>
        <item h="1" x="648"/>
        <item h="1" x="710"/>
        <item h="1" x="3343"/>
        <item h="1" x="4200"/>
        <item h="1" x="1764"/>
        <item h="1" x="5140"/>
        <item h="1" x="2215"/>
        <item h="1" x="3375"/>
        <item h="1" x="5167"/>
        <item h="1" x="3869"/>
        <item h="1" x="3311"/>
        <item h="1" x="3964"/>
        <item h="1" x="1539"/>
        <item h="1" x="3385"/>
        <item h="1" x="2326"/>
        <item h="1" x="1590"/>
        <item h="1" x="4373"/>
        <item h="1" x="422"/>
        <item h="1" x="2511"/>
        <item h="1" x="2325"/>
        <item h="1" x="1610"/>
        <item h="1" x="4254"/>
        <item h="1" x="459"/>
        <item h="1" x="5130"/>
        <item h="1" x="3300"/>
        <item h="1" x="1743"/>
        <item h="1" x="1645"/>
        <item h="1" x="4125"/>
        <item h="1" x="5177"/>
        <item h="1" x="647"/>
        <item h="1" x="4899"/>
        <item h="1" x="603"/>
        <item h="1" x="1509"/>
        <item h="1" x="4137"/>
        <item h="1" x="2507"/>
        <item h="1" x="1502"/>
        <item h="1" x="3186"/>
        <item h="1" x="576"/>
        <item h="1" x="5139"/>
        <item h="1" x="1538"/>
        <item h="1" x="2482"/>
        <item h="1" x="3282"/>
        <item h="1" x="2439"/>
        <item h="1" x="1525"/>
        <item h="1" x="1469"/>
        <item h="1" x="2506"/>
        <item h="1" x="666"/>
        <item h="1" x="1626"/>
        <item h="1" x="190"/>
        <item h="1" x="787"/>
        <item h="1" x="4416"/>
        <item h="1" x="4152"/>
        <item h="1" x="1589"/>
        <item h="1" x="5205"/>
        <item h="1" x="4357"/>
        <item h="1" x="5035"/>
        <item h="1" x="1820"/>
        <item h="1" x="393"/>
        <item h="1" x="2529"/>
        <item h="1" x="5296"/>
        <item h="1" x="2275"/>
        <item h="1" x="2438"/>
        <item h="1" x="1696"/>
        <item h="1" x="3445"/>
        <item h="1" x="5204"/>
        <item h="1" x="1554"/>
        <item h="1" x="1532"/>
        <item h="1" x="5215"/>
        <item h="1" x="1602"/>
        <item h="1" x="5128"/>
        <item h="1" x="5097"/>
        <item h="1" x="725"/>
        <item h="1" x="4381"/>
        <item h="1" x="804"/>
        <item h="1" x="3287"/>
        <item h="1" x="1729"/>
        <item h="1" x="2481"/>
        <item h="1" x="2499"/>
        <item h="1" x="5103"/>
        <item h="1" x="1476"/>
        <item h="1" x="5334"/>
        <item h="1" x="1568"/>
        <item h="1" x="3333"/>
        <item h="1" x="5138"/>
        <item h="1" x="1468"/>
        <item h="1" x="3392"/>
        <item h="1" x="1720"/>
        <item h="1" x="3362"/>
        <item h="1" x="5061"/>
        <item h="1" x="1531"/>
        <item h="1" x="3323"/>
        <item h="1" x="3250"/>
        <item h="1" x="709"/>
        <item h="1" x="5146"/>
        <item h="1" x="4053"/>
        <item h="1" x="566"/>
        <item h="1" x="2627"/>
        <item h="1" x="575"/>
        <item h="1" x="4001"/>
        <item h="1" x="1601"/>
        <item h="1" x="4993"/>
        <item h="1" x="2662"/>
        <item h="1" x="4214"/>
        <item h="1" x="638"/>
        <item h="1" x="5137"/>
        <item h="1" x="3316"/>
        <item h="1" x="5384"/>
        <item h="1" x="2419"/>
        <item h="1" x="4231"/>
        <item h="1" x="4182"/>
        <item h="1" x="761"/>
        <item h="1" x="5127"/>
        <item h="1" x="3963"/>
        <item h="1" x="1693"/>
        <item h="1" x="2067"/>
        <item h="1" x="5187"/>
        <item h="1" x="3444"/>
        <item h="1" x="5186"/>
        <item h="1" x="5409"/>
        <item h="1" x="5305"/>
        <item h="1" x="1475"/>
        <item h="1" x="5301"/>
        <item h="1" x="665"/>
        <item h="1" x="5166"/>
        <item h="1" x="3261"/>
        <item h="1" x="4101"/>
        <item h="1" x="2510"/>
        <item h="1" x="702"/>
        <item h="1" x="5297"/>
        <item h="1" x="4044"/>
        <item h="1" x="694"/>
        <item h="1" x="3352"/>
        <item h="1" x="1567"/>
        <item h="1" x="5277"/>
        <item h="1" x="693"/>
        <item h="1" x="3358"/>
        <item h="1" x="2528"/>
        <item h="1" x="4181"/>
        <item h="1" x="1644"/>
        <item h="1" x="3185"/>
        <item h="1" x="646"/>
        <item h="1" x="724"/>
        <item h="1" x="2475"/>
        <item h="1" x="4455"/>
        <item h="1" x="1501"/>
        <item h="1" x="3342"/>
        <item h="1" x="4230"/>
        <item h="1" x="1588"/>
        <item h="1" x="2555"/>
        <item h="1" x="4116"/>
        <item h="1" x="4418"/>
        <item h="1" x="723"/>
        <item h="1" x="4992"/>
        <item h="1" x="4241"/>
        <item h="1" x="4180"/>
        <item h="1" x="5096"/>
        <item h="1" x="1812"/>
        <item h="1" x="4222"/>
        <item h="1" x="739"/>
        <item h="1" x="5069"/>
        <item h="1" x="519"/>
        <item h="1" x="4413"/>
        <item h="1" x="565"/>
        <item h="1" x="4440"/>
        <item h="1" x="5112"/>
        <item h="1" x="612"/>
        <item h="1" x="5111"/>
        <item h="1" x="1814"/>
        <item h="1" x="5225"/>
        <item h="1" x="859"/>
        <item h="1" x="5241"/>
        <item h="1" x="4306"/>
        <item h="1" x="520"/>
        <item h="1" x="792"/>
        <item h="1" x="1625"/>
        <item h="1" x="3310"/>
        <item h="1" x="1818"/>
        <item h="1" x="636"/>
        <item h="1" x="637"/>
        <item h="1" x="2548"/>
        <item h="1" x="1508"/>
        <item h="1" x="3184"/>
        <item h="1" x="2480"/>
        <item h="1" x="5250"/>
        <item h="1" x="5214"/>
        <item h="1" x="4370"/>
        <item h="1" x="1500"/>
        <item h="1" x="4460"/>
        <item h="1" x="564"/>
        <item h="1" x="4318"/>
        <item h="1" x="5095"/>
        <item h="1" x="1663"/>
        <item h="1" x="681"/>
        <item h="1" x="664"/>
        <item h="1" x="827"/>
        <item h="1" x="3275"/>
        <item h="1" x="611"/>
        <item h="1" x="3299"/>
        <item h="1" x="4089"/>
        <item h="1" x="663"/>
        <item h="1" x="671"/>
        <item h="1" x="602"/>
        <item h="1" x="4221"/>
        <item h="1" x="1687"/>
        <item h="1" x="4146"/>
        <item h="1" x="839"/>
        <item h="1" x="3341"/>
        <item h="1" x="854"/>
        <item h="1" x="1428"/>
        <item h="1" x="763"/>
        <item h="1" x="5308"/>
        <item h="1" x="2454"/>
        <item h="1" x="1507"/>
        <item h="1" x="1429"/>
        <item h="1" x="1553"/>
        <item h="1" x="4438"/>
        <item h="1" x="692"/>
        <item h="1" x="730"/>
        <item h="1" x="2536"/>
        <item h="1" x="4145"/>
        <item h="1" x="701"/>
        <item h="1" x="785"/>
        <item h="1" x="2447"/>
        <item h="1" x="630"/>
        <item h="1" x="3298"/>
        <item h="1" x="4080"/>
        <item h="1" x="1493"/>
        <item h="1" x="5350"/>
        <item h="1" x="4283"/>
        <item h="1" x="5060"/>
        <item h="1" x="1723"/>
        <item h="1" x="4409"/>
        <item h="1" x="808"/>
        <item h="1" x="3286"/>
        <item h="1" x="3430"/>
        <item h="1" x="2425"/>
        <item h="1" x="5364"/>
        <item h="1" x="5059"/>
        <item h="1" x="5387"/>
        <item h="1" x="574"/>
        <item h="1" x="5203"/>
        <item h="1" x="2486"/>
        <item h="1" x="5347"/>
        <item h="1" x="593"/>
        <item h="1" x="786"/>
        <item h="1" x="2598"/>
        <item h="1" x="635"/>
        <item h="1" x="2692"/>
        <item h="1" x="4448"/>
        <item h="1" x="4338"/>
        <item h="1" x="1801"/>
        <item h="1" x="662"/>
        <item h="1" x="5378"/>
        <item h="1" x="1600"/>
        <item h="1" x="5333"/>
        <item h="1" x="798"/>
        <item h="1" x="4364"/>
        <item h="1" x="5043"/>
        <item h="1" x="3400"/>
        <item h="1" x="5044"/>
        <item h="1" x="4347"/>
        <item h="1" x="803"/>
        <item h="1" x="5270"/>
        <item h="1" x="600"/>
        <item h="1" x="601"/>
        <item h="1" x="563"/>
        <item h="1" x="2651"/>
        <item h="1" x="4466"/>
        <item h="1" x="1711"/>
        <item h="1" x="5224"/>
        <item h="1" x="2648"/>
        <item h="1" x="3386"/>
        <item h="1" x="1796"/>
        <item h="1" x="783"/>
        <item h="1" x="5426"/>
        <item h="1" x="767"/>
        <item h="1" x="760"/>
        <item h="1" x="4264"/>
        <item h="1" x="4461"/>
        <item h="1" x="5410"/>
        <item h="1" x="1662"/>
        <item h="1" x="4299"/>
        <item h="1" x="2636"/>
        <item h="1" x="1840"/>
        <item h="1" x="2561"/>
        <item h="1" x="4398"/>
        <item h="1" x="1524"/>
        <item h="1" x="5340"/>
        <item h="1" x="1643"/>
        <item h="1" x="1530"/>
        <item h="1" x="5033"/>
        <item h="1" x="5094"/>
        <item h="1" x="3249"/>
        <item h="1" x="5240"/>
        <item h="1" x="2674"/>
        <item h="1" x="4296"/>
        <item h="1" x="2453"/>
        <item h="1" x="537"/>
        <item h="1" x="754"/>
        <item h="1" x="4317"/>
        <item h="1" x="1724"/>
        <item h="1" x="3436"/>
        <item h="1" x="797"/>
        <item h="1" x="1759"/>
        <item h="1" x="5281"/>
        <item h="1" x="546"/>
        <item h="1" x="4144"/>
        <item h="1" x="3260"/>
        <item h="1" x="5126"/>
        <item h="1" x="5093"/>
        <item h="1" x="1636"/>
        <item h="1" x="2547"/>
        <item h="1" x="1725"/>
        <item h="1" x="610"/>
        <item h="1" x="5394"/>
        <item h="1" x="629"/>
        <item h="1" x="2424"/>
        <item h="1" x="2675"/>
        <item h="1" x="3411"/>
        <item h="1" x="4368"/>
        <item h="1" x="2652"/>
        <item h="1" x="1467"/>
        <item h="1" x="5078"/>
        <item h="1" x="5400"/>
        <item h="1" x="5077"/>
        <item h="1" x="3248"/>
        <item h="1" x="1726"/>
        <item h="1" x="4335"/>
        <item h="1" x="1699"/>
        <item h="1" x="599"/>
        <item h="1" x="5258"/>
        <item h="1" x="2602"/>
        <item h="1" x="5014"/>
        <item h="1" x="5015"/>
        <item h="1" x="1692"/>
        <item h="1" x="2574"/>
        <item h="1" x="738"/>
        <item h="1" x="592"/>
        <item h="1" x="1716"/>
        <item h="1" x="660"/>
        <item h="1" x="5125"/>
        <item h="1" x="4365"/>
        <item h="1" x="5390"/>
        <item h="1" x="1765"/>
        <item h="1" x="2599"/>
        <item h="1" x="661"/>
        <item h="1" x="5336"/>
        <item h="1" x="3240"/>
        <item h="1" x="591"/>
        <item h="1" x="5358"/>
        <item h="1" x="4074"/>
        <item h="1" x="3417"/>
        <item h="1" x="3374"/>
        <item h="1" x="2658"/>
        <item h="1" x="848"/>
        <item h="1" x="5269"/>
        <item h="1" x="1786"/>
        <item h="1" x="828"/>
        <item h="1" x="3274"/>
        <item h="1" x="2400"/>
        <item h="1" x="1492"/>
        <item h="1" x="1747"/>
        <item h="1" x="3357"/>
        <item h="1" x="5355"/>
        <item h="1" x="2560"/>
        <item h="1" x="561"/>
        <item h="1" x="3231"/>
        <item h="1" x="4073"/>
        <item h="1" x="2671"/>
        <item h="1" x="2567"/>
        <item h="1" x="753"/>
        <item h="1" x="5223"/>
        <item h="1" x="5393"/>
        <item h="1" x="2647"/>
        <item h="1" x="1755"/>
        <item h="1" x="1706"/>
        <item h="1" x="536"/>
        <item h="1" x="3285"/>
        <item h="1" x="752"/>
        <item h="1" x="1768"/>
        <item h="1" x="3273"/>
        <item h="1" x="2642"/>
        <item h="1" x="2452"/>
        <item h="1" x="560"/>
        <item h="1" x="1710"/>
        <item h="1" x="5408"/>
        <item h="1" x="2570"/>
        <item h="1" x="5256"/>
        <item h="1" x="4043"/>
        <item h="1" x="4437"/>
        <item h="1" x="3230"/>
        <item h="1" x="628"/>
        <item h="1" x="2622"/>
        <item h="1" x="4319"/>
        <item h="1" x="4263"/>
        <item h="1" x="1466"/>
        <item h="1" x="864"/>
        <item h="1" x="2580"/>
        <item h="1" x="1499"/>
        <item h="1" x="627"/>
        <item h="1" x="3443"/>
        <item h="1" x="4042"/>
        <item h="1" x="5288"/>
        <item h="1" x="4110"/>
        <item h="1" x="1792"/>
        <item h="1" x="5253"/>
        <item h="1" x="3380"/>
        <item h="1" x="1661"/>
        <item h="1" x="4262"/>
        <item h="1" x="866"/>
        <item h="1" x="1523"/>
        <item h="1" x="590"/>
        <item h="1" x="4321"/>
        <item h="1" x="4109"/>
        <item h="1" x="4276"/>
        <item h="1" x="1441"/>
        <item h="1" x="3378"/>
        <item h="1" x="759"/>
        <item h="1" x="5325"/>
        <item h="1" x="2625"/>
        <item h="1" x="1803"/>
        <item h="1" x="4341"/>
        <item h="1" x="2690"/>
        <item h="1" x="4422"/>
        <item h="1" x="5276"/>
        <item h="1" x="2654"/>
        <item h="1" x="559"/>
        <item h="1" x="858"/>
        <item h="1" x="870"/>
        <item h="1" x="888"/>
        <item h="1" x="4356"/>
        <item h="1" x="794"/>
        <item h="1" x="4385"/>
        <item h="1" x="853"/>
        <item h="1" x="5379"/>
        <item h="1" x="1800"/>
        <item h="1" x="2694"/>
        <item h="1" x="5323"/>
        <item h="1" x="751"/>
        <item h="1" x="2653"/>
        <item h="1" x="2668"/>
        <item h="1" x="2660"/>
        <item h="1" x="1783"/>
        <item h="1" x="5266"/>
        <item h="1" x="626"/>
        <item h="1" x="5402"/>
        <item h="1" x="1741"/>
        <item h="1" x="4333"/>
        <item h="1" x="4300"/>
        <item h="1" x="4072"/>
        <item h="1" x="5058"/>
        <item h="1" x="2568"/>
        <item h="1" x="1730"/>
        <item h="1" x="5251"/>
        <item h="1" x="4344"/>
        <item h="1" x="2603"/>
        <item h="1" x="5337"/>
        <item h="1" x="1714"/>
        <item h="1" x="3431"/>
        <item h="1" x="3406"/>
        <item h="1" x="766"/>
        <item h="1" x="1848"/>
        <item h="1" x="2621"/>
        <item h="1" x="5307"/>
        <item h="1" x="4294"/>
        <item h="1" x="1731"/>
        <item h="1" x="3449"/>
        <item h="1" x="815"/>
        <item h="1" x="5274"/>
        <item h="1" x="2617"/>
        <item h="1" x="3452"/>
        <item h="1" x="2606"/>
        <item h="1" x="5273"/>
        <item h="1" x="814"/>
        <item h="1" x="837"/>
        <item h="1" x="2594"/>
        <item h="1" x="5057"/>
        <item h="1" x="4041"/>
        <item h="1" x="588"/>
        <item h="1" x="5032"/>
        <item h="1" x="2565"/>
        <item h="1" x="1733"/>
        <item h="1" x="824"/>
        <item h="1" x="4322"/>
        <item h="1" x="5352"/>
        <item h="1" x="1709"/>
        <item h="1" x="589"/>
        <item h="1" x="3397"/>
        <item h="1" x="2656"/>
        <item h="1" x="5271"/>
        <item h="1" x="5348"/>
        <item h="1" x="1790"/>
        <item h="1" x="4393"/>
        <item h="1" x="788"/>
        <item h="1" x="2693"/>
        <item h="1" x="3407"/>
        <item h="1" x="2632"/>
        <item h="1" x="2581"/>
        <item h="1" x="1712"/>
        <item h="1" x="4261"/>
        <item h="1" x="2607"/>
        <item h="1" x="5239"/>
        <item h="1" x="4108"/>
        <item h="1" x="5092"/>
        <item h="1" x="830"/>
        <item h="1" x="3391"/>
        <item h="1" x="4454"/>
        <item h="1" x="817"/>
        <item h="1" x="4345"/>
        <item h="1" x="5299"/>
        <item h="1" x="5031"/>
        <item h="1" x="2584"/>
        <item h="1" x="557"/>
        <item h="1" x="1491"/>
        <item h="1" x="4426"/>
        <item h="1" x="558"/>
        <item h="1" x="1830"/>
        <item h="1" x="1719"/>
        <item h="1" x="1490"/>
        <item h="1" x="822"/>
        <item h="1" x="878"/>
        <item h="1" x="886"/>
        <item h="1" x="1802"/>
        <item h="1" x="1673"/>
        <item h="1" x="4302"/>
        <item h="1" x="779"/>
        <item h="1" x="5428"/>
        <item h="1" x="749"/>
        <item h="1" x="5238"/>
        <item h="1" x="5344"/>
        <item h="1" x="1464"/>
        <item h="1" x="5091"/>
        <item h="1" x="4439"/>
        <item h="1" x="1465"/>
        <item h="1" x="750"/>
        <item h="1" x="802"/>
        <item h="1" x="2604"/>
        <item h="1" x="625"/>
        <item h="1" x="881"/>
        <item h="1" x="852"/>
        <item h="1" x="1760"/>
        <item h="1" x="1688"/>
        <item h="1" x="845"/>
        <item h="1" x="1669"/>
        <item h="1" x="813"/>
        <item h="1" x="624"/>
        <item h="1" x="855"/>
        <item h="1" x="4386"/>
        <item h="1" x="4291"/>
        <item h="1" x="777"/>
        <item h="1" x="1837"/>
        <item h="1" x="1728"/>
        <item h="1" x="3438"/>
        <item h="1" x="2663"/>
        <item h="1" x="4361"/>
        <item h="1" x="4423"/>
        <item h="1" x="4292"/>
        <item h="1" x="1660"/>
        <item h="1" x="4288"/>
        <item h="1" x="3382"/>
        <item h="1" x="781"/>
        <item h="1" x="885"/>
        <item h="1" x="4280"/>
        <item h="1" x="2601"/>
        <item h="1" x="819"/>
        <item h="1" x="5421"/>
        <item h="1" x="2566"/>
        <item h="1" x="818"/>
        <item h="1" x="1522"/>
        <item h="1" x="4286"/>
        <item h="1" x="4326"/>
        <item h="1" x="1740"/>
        <item h="1" x="778"/>
        <item h="1" x="5419"/>
        <item h="1" x="5280"/>
        <item h="1" x="2657"/>
        <item h="1" x="2579"/>
        <item h="1" x="5311"/>
        <item h="1" x="4382"/>
        <item h="1" x="1697"/>
        <item h="1" x="3419"/>
        <item h="1" x="3450"/>
        <item h="1" x="2573"/>
        <item h="1" x="2702"/>
        <item h="1" x="2618"/>
        <item h="1" x="2576"/>
        <item h="1" x="772"/>
        <item h="1" x="2612"/>
        <item h="1" x="4343"/>
        <item h="1" x="4366"/>
        <item h="1" x="5302"/>
        <item h="1" x="3446"/>
        <item h="1" x="2703"/>
        <item h="1" x="5291"/>
        <item h="1" x="5316"/>
        <item h="1" x="5370"/>
        <item h="1" x="5321"/>
        <item h="1" x="3451"/>
        <item h="1" x="1769"/>
        <item h="1" x="834"/>
        <item h="1" x="1807"/>
        <item h="1" x="4372"/>
        <item h="1" x="4334"/>
        <item h="1" x="2680"/>
        <item h="1" x="2682"/>
        <item h="1" x="2655"/>
        <item h="1" x="1717"/>
        <item h="1" x="5294"/>
        <item h="1" x="1679"/>
        <item h="1" x="1752"/>
        <item h="1" x="1676"/>
        <item h="1" x="2637"/>
        <item h="1" x="4191"/>
        <item h="1" x="875"/>
        <item h="1" x="5176"/>
        <item h="1" x="1722"/>
        <item h="1" x="3447"/>
        <item h="1" x="5263"/>
        <item h="1" x="801"/>
        <item h="1" x="5427"/>
        <item h="1" x="5388"/>
        <item h="1" x="5377"/>
        <item h="1" x="806"/>
        <item h="1" x="4431"/>
        <item h="1" x="4457"/>
        <item h="1" x="1832"/>
        <item h="1" x="2699"/>
        <item h="1" x="1634"/>
        <item h="1" x="4279"/>
        <item h="1" x="4301"/>
        <item h="1" x="4229"/>
        <item h="1" x="4405"/>
        <item h="1" x="3465"/>
        <item h="1" x="5175"/>
        <item h="1" x="698"/>
        <item h="1" x="5339"/>
        <item h="1" x="2572"/>
        <item h="1" x="3435"/>
        <item h="1" x="699"/>
        <item h="1" x="3398"/>
        <item h="1" x="5332"/>
        <item h="1" x="5335"/>
        <item h="1" x="1785"/>
        <item h="1" x="3413"/>
        <item h="1" x="841"/>
        <item h="1" x="5211"/>
        <item h="1" x="5386"/>
        <item h="1" x="3355"/>
        <item h="1" x="826"/>
        <item h="1" x="2686"/>
        <item h="1" x="4406"/>
        <item h="1" x="846"/>
        <item h="1" x="3415"/>
        <item h="1" x="4228"/>
        <item h="1" x="4327"/>
        <item h="1" x="3464"/>
        <item h="1" x="4410"/>
        <item h="1" x="1599"/>
        <item h="1" x="1797"/>
        <item h="1" x="4424"/>
        <item h="1" x="1799"/>
        <item h="1" x="5275"/>
        <item h="1" x="893"/>
        <item h="1" x="1777"/>
        <item h="1" x="4459"/>
        <item h="1" x="3463"/>
        <item h="1" x="2620"/>
        <item h="1" x="1633"/>
        <item h="1" x="3442"/>
        <item h="1" x="1822"/>
        <item h="1" x="1757"/>
        <item h="1" x="2650"/>
        <item h="1" x="4389"/>
        <item h="1" x="5272"/>
        <item h="1" x="4360"/>
        <item h="1" x="1705"/>
        <item h="1" x="2608"/>
        <item h="1" x="2629"/>
        <item h="1" x="1560"/>
        <item h="1" x="5313"/>
        <item h="1" x="5430"/>
        <item h="1" x="833"/>
        <item h="1" x="1811"/>
        <item h="1" x="3453"/>
        <item h="1" x="5437"/>
        <item h="1" x="5309"/>
        <item h="1" x="2605"/>
        <item h="1" x="4380"/>
        <item h="1" x="5380"/>
        <item h="1" x="1819"/>
        <item h="1" x="3403"/>
        <item h="1" x="4277"/>
        <item h="1" x="773"/>
        <item h="1" x="5375"/>
        <item h="1" x="2577"/>
        <item h="1" x="1766"/>
        <item h="1" x="1737"/>
        <item h="1" x="2681"/>
        <item h="1" x="809"/>
        <item h="1" x="2649"/>
        <item h="1" x="5351"/>
        <item h="1" x="4450"/>
        <item h="1" x="3457"/>
        <item h="1" x="1690"/>
        <item h="1" x="831"/>
        <item h="1" x="2659"/>
        <item h="1" x="5261"/>
        <item h="1" x="5424"/>
        <item h="1" x="4394"/>
        <item h="1" x="5279"/>
        <item h="1" x="2631"/>
        <item h="1" x="1839"/>
        <item h="1" x="1745"/>
        <item h="1" x="3395"/>
        <item h="1" x="5285"/>
        <item h="1" x="4324"/>
        <item h="1" x="1770"/>
        <item h="1" x="5252"/>
        <item h="1" x="5415"/>
        <item h="1" x="4428"/>
        <item h="1" x="2592"/>
        <item h="1" x="840"/>
        <item h="1" x="3388"/>
        <item h="1" x="2679"/>
        <item h="1" x="5401"/>
        <item h="1" x="4400"/>
        <item h="1" x="791"/>
        <item h="1" x="2644"/>
        <item h="1" x="4412"/>
        <item h="1" x="5357"/>
        <item h="1" x="1738"/>
        <item h="1" x="5300"/>
        <item h="1" x="5342"/>
        <item h="1" x="832"/>
        <item h="1" x="4316"/>
        <item h="1" x="5282"/>
        <item h="1" x="3469"/>
        <item h="1" x="1753"/>
        <item h="1" x="4309"/>
        <item h="1" x="5392"/>
        <item h="1" x="1758"/>
        <item h="1" x="2676"/>
        <item h="1" x="2667"/>
        <item h="1" x="4417"/>
        <item h="1" x="1762"/>
        <item h="1" x="1773"/>
        <item h="1" x="4467"/>
        <item h="1" x="4330"/>
        <item h="1" x="4392"/>
        <item h="1" x="1826"/>
        <item h="1" x="4348"/>
        <item h="1" x="3439"/>
        <item h="1" x="5431"/>
        <item h="1" x="5262"/>
        <item h="1" x="810"/>
        <item h="1" x="2640"/>
        <item h="1" x="1779"/>
        <item h="1" x="2616"/>
        <item h="1" x="1772"/>
        <item h="1" x="4331"/>
        <item h="1" x="4401"/>
        <item h="1" x="3408"/>
        <item h="1" x="4312"/>
        <item h="1" x="1715"/>
        <item h="1" x="5322"/>
        <item h="1" x="5366"/>
        <item h="1" x="5338"/>
        <item h="1" x="2684"/>
        <item h="1" x="850"/>
        <item h="1" x="4363"/>
        <item h="1" x="3428"/>
        <item h="1" x="762"/>
        <item h="1" x="2609"/>
        <item h="1" x="3409"/>
        <item h="1" x="882"/>
        <item h="1" x="5361"/>
        <item h="1" x="4421"/>
        <item h="1" x="2688"/>
        <item h="1" x="5395"/>
        <item h="1" x="4298"/>
        <item h="1" x="3433"/>
        <item h="1" x="3379"/>
        <item h="1" x="1677"/>
        <item h="1" x="2571"/>
        <item h="1" x="4362"/>
        <item h="1" x="872"/>
        <item h="1" x="891"/>
        <item h="1" x="796"/>
        <item h="1" x="1727"/>
        <item h="1" x="2628"/>
        <item h="1" x="5255"/>
        <item h="1" x="3401"/>
        <item h="1" x="3421"/>
        <item h="1" x="4411"/>
        <item h="1" x="5324"/>
        <item h="1" x="879"/>
        <item h="1" x="1780"/>
        <item h="1" x="1828"/>
        <item h="1" x="4282"/>
        <item h="1" x="2685"/>
        <item h="1" x="4339"/>
        <item h="1" x="2623"/>
        <item h="1" x="5278"/>
        <item h="1" x="5407"/>
        <item h="1" x="5374"/>
        <item h="1" x="4463"/>
        <item h="1" x="2613"/>
        <item h="1" x="1836"/>
        <item h="1" x="3432"/>
        <item h="1" x="3441"/>
        <item h="1" x="1671"/>
        <item h="1" x="5416"/>
        <item h="1" x="5425"/>
        <item h="1" x="1843"/>
        <item h="1" x="5259"/>
        <item h="1" x="880"/>
        <item h="1" x="3470"/>
        <item h="1" x="2696"/>
        <item h="1" x="1674"/>
        <item h="1" x="4388"/>
        <item h="1" x="825"/>
        <item h="1" x="860"/>
        <item h="1" x="3448"/>
        <item h="1" x="4281"/>
        <item h="1" x="5254"/>
        <item h="1" x="4359"/>
        <item h="1" x="807"/>
        <item h="1" x="5330"/>
        <item h="1" x="5292"/>
        <item h="1" x="1739"/>
        <item h="1" x="1838"/>
        <item h="1" x="2630"/>
        <item h="1" x="5367"/>
        <item h="1" x="1689"/>
        <item h="1" x="805"/>
        <item h="1" x="770"/>
        <item h="1" x="3472"/>
        <item h="1" x="5385"/>
        <item h="1" x="4432"/>
        <item h="1" x="3410"/>
        <item h="1" x="873"/>
        <item h="1" x="2691"/>
        <item h="1" x="1691"/>
        <item h="1" x="4402"/>
        <item h="1" x="775"/>
        <item h="1" x="5398"/>
        <item h="1" x="3462"/>
        <item h="1" x="842"/>
        <item h="1" x="1698"/>
        <item h="1" x="5396"/>
        <item h="1" x="3394"/>
        <item h="1" x="4435"/>
        <item h="1" x="5328"/>
        <item h="1" x="1847"/>
        <item h="1" x="1744"/>
        <item h="1" x="799"/>
        <item h="1" x="3455"/>
        <item h="1" x="1798"/>
        <item h="1" x="868"/>
        <item h="1" x="1754"/>
        <item h="1" x="4451"/>
        <item h="1" x="4369"/>
        <item h="1" x="771"/>
        <item h="1" x="1833"/>
        <item h="1" x="4391"/>
        <item h="1" x="1787"/>
        <item h="1" x="780"/>
        <item h="1" x="5360"/>
        <item h="1" x="4290"/>
        <item h="1" x="1789"/>
        <item h="1" x="4375"/>
        <item h="1" x="2646"/>
        <item h="1" x="3473"/>
        <item h="1" x="1700"/>
        <item h="1" x="1793"/>
        <item h="1" x="4464"/>
        <item h="1" x="1707"/>
        <item h="1" x="1751"/>
        <item h="1" x="1756"/>
        <item h="1" x="789"/>
        <item h="1" x="4429"/>
        <item h="1" x="2626"/>
        <item h="1" x="5320"/>
        <item h="1" x="3458"/>
        <item h="1" x="4307"/>
        <item h="1" x="1681"/>
        <item h="1" x="5414"/>
        <item h="1" x="2641"/>
        <item h="1" x="4295"/>
        <item h="1" x="3429"/>
        <item h="1" x="3426"/>
        <item h="1" x="2600"/>
        <item h="1" x="2687"/>
        <item h="1" x="5327"/>
        <item h="1" x="4352"/>
        <item h="1" x="4376"/>
        <item h="1" x="3471"/>
        <item h="1" x="3466"/>
        <item h="1" x="1771"/>
        <item h="1" x="5317"/>
        <item h="1" x="4403"/>
        <item h="1" x="5412"/>
        <item h="1" x="5368"/>
        <item h="1" x="4434"/>
        <item h="1" x="793"/>
        <item h="1" x="790"/>
        <item h="1" x="2633"/>
        <item h="1" x="1735"/>
        <item h="1" x="4430"/>
        <item h="1" x="2575"/>
        <item h="1" x="1746"/>
        <item h="1" x="1763"/>
        <item h="1" x="3467"/>
        <item h="1" x="5265"/>
        <item h="1" x="1708"/>
        <item h="1" x="4458"/>
        <item h="1" x="2661"/>
        <item h="1" x="1813"/>
        <item h="1" x="4469"/>
        <item h="1" x="2683"/>
        <item h="1" x="2583"/>
        <item h="1" x="4453"/>
        <item h="1" x="3414"/>
        <item h="1" x="4472"/>
        <item h="1" x="1721"/>
        <item h="1" x="5304"/>
        <item h="1" x="1685"/>
        <item h="1" x="5286"/>
        <item h="1" x="867"/>
        <item h="1" x="5417"/>
        <item h="1" x="1672"/>
        <item h="1" x="4293"/>
        <item h="1" x="847"/>
        <item h="1" x="4446"/>
        <item h="1" x="1805"/>
        <item h="1" x="3381"/>
        <item h="1" x="4308"/>
        <item h="1" x="5362"/>
        <item h="1" x="4332"/>
        <item h="1" x="4313"/>
        <item h="1" x="2695"/>
        <item h="1" x="1734"/>
        <item h="1" x="3459"/>
        <item h="1" x="811"/>
        <item h="1" x="5326"/>
        <item h="1" x="1750"/>
        <item h="1" x="5423"/>
        <item h="1" x="3422"/>
        <item h="1" x="5293"/>
        <item h="1" x="4447"/>
        <item h="1" x="1835"/>
        <item h="1" x="4442"/>
        <item h="1" x="4465"/>
        <item h="1" x="4433"/>
        <item h="1" x="1718"/>
        <item h="1" x="2670"/>
        <item h="1" x="1781"/>
        <item h="1" x="1821"/>
        <item h="1" x="2587"/>
        <item h="1" x="2639"/>
        <item h="1" x="2673"/>
        <item h="1" x="2590"/>
        <item h="1" x="4354"/>
        <item h="1" x="5403"/>
        <item h="1" x="4395"/>
        <item h="1" x="1774"/>
        <item h="1" x="2678"/>
        <item h="1" x="5283"/>
        <item h="1" x="4329"/>
        <item h="1" x="821"/>
        <item h="1" x="1810"/>
        <item h="1" x="4320"/>
        <item h="1" x="2645"/>
        <item h="1" x="863"/>
        <item h="1" x="5399"/>
        <item h="1" x="820"/>
        <item h="1" x="768"/>
        <item h="1" x="3477"/>
        <item h="1" x="3390"/>
        <item h="1" x="1775"/>
        <item h="1" x="1816"/>
        <item h="1" x="4452"/>
        <item h="1" x="3389"/>
        <item h="1" x="784"/>
        <item h="1" x="1815"/>
        <item h="1" x="4462"/>
        <item h="1" x="2677"/>
        <item h="1" x="4441"/>
        <item h="1" x="5349"/>
        <item h="1" x="4415"/>
        <item h="1" x="1683"/>
        <item h="1" x="5432"/>
        <item h="1" x="3461"/>
        <item h="1" x="5429"/>
        <item h="1" x="5319"/>
        <item h="1" x="1791"/>
        <item h="1" x="5329"/>
        <item h="1" x="849"/>
        <item h="1" x="3434"/>
        <item h="1" x="3416"/>
        <item h="1" x="3468"/>
        <item h="1" x="4473"/>
        <item h="1" x="4311"/>
        <item h="1" x="877"/>
        <item h="1" x="764"/>
        <item h="1" x="2615"/>
        <item h="1" x="4443"/>
        <item h="1" x="4349"/>
        <item h="1" x="4350"/>
        <item h="1" x="2635"/>
        <item h="1" x="2611"/>
        <item h="1" x="2614"/>
        <item h="1" x="4351"/>
        <item h="1" x="4404"/>
        <item h="1" x="869"/>
        <item h="1" x="838"/>
        <item h="1" x="5422"/>
        <item h="1" x="4390"/>
        <item h="1" x="1823"/>
        <item h="1" x="1825"/>
        <item h="1" x="1829"/>
        <item h="1" x="5341"/>
        <item h="1" x="4377"/>
        <item h="1" x="4470"/>
        <item h="1" x="5411"/>
        <item h="1" x="836"/>
        <item h="1" x="1702"/>
        <item h="1" x="4353"/>
        <item h="1" x="835"/>
        <item h="1" x="3440"/>
        <item h="1" x="887"/>
        <item h="1" x="1736"/>
        <item h="1" x="844"/>
        <item h="1" x="862"/>
        <item h="1" x="4444"/>
        <item h="1" x="5404"/>
        <item h="1" x="856"/>
        <item h="1" x="865"/>
        <item h="1" x="782"/>
        <item h="1" x="5369"/>
        <item h="1" x="5435"/>
        <item h="1" x="1806"/>
        <item h="1" x="4476"/>
        <item h="1" x="5433"/>
        <item h="1" x="1834"/>
        <item h="1" x="1841"/>
        <item h="1" x="3475"/>
        <item h="1" x="4474"/>
        <item h="1" x="5397"/>
        <item h="1" x="4436"/>
        <item h="1" x="2698"/>
        <item h="1" x="1817"/>
        <item h="1" x="5359"/>
        <item h="1" x="1809"/>
        <item h="1" x="1846"/>
        <item h="1" x="4310"/>
        <item h="1" x="874"/>
        <item h="1" x="1808"/>
        <item h="1" x="4475"/>
        <item h="1" x="2669"/>
        <item h="1" x="5405"/>
        <item h="1" x="1701"/>
        <item h="1" x="4471"/>
        <item h="1" x="2689"/>
        <item h="1" x="1703"/>
        <item h="1" x="876"/>
        <item h="1" x="2586"/>
        <item h="1" x="1686"/>
        <item h="1" x="2701"/>
        <item h="1" x="2589"/>
        <item h="1" x="4456"/>
        <item h="1" x="890"/>
        <item h="1" x="5436"/>
        <item h="1" x="1827"/>
        <item h="1" x="5284"/>
        <item h="1" x="4445"/>
        <item h="1" x="871"/>
        <item h="1" x="5406"/>
        <item h="1" x="2672"/>
        <item h="1" x="3460"/>
        <item h="1" x="889"/>
        <item h="1" x="892"/>
        <item h="1" x="883"/>
        <item h="1" x="1844"/>
        <item h="1" x="1842"/>
        <item h="1" x="4477"/>
        <item h="1" x="5434"/>
        <item h="1" x="2697"/>
        <item h="1" x="1845"/>
        <item h="1" x="2700"/>
        <item t="default"/>
      </items>
    </pivotField>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3">
    <i>
      <x/>
    </i>
    <i i="1">
      <x v="1"/>
    </i>
    <i i="2">
      <x v="2"/>
    </i>
  </colItems>
  <dataFields count="3">
    <dataField name="Sum of Cost" fld="6" baseField="0" baseItem="0"/>
    <dataField name="Sum of Revenue" fld="8" baseField="0" baseItem="0"/>
    <dataField name="Sum of Total Profit" fld="11" baseField="0" baseItem="0"/>
  </dataFields>
  <chartFormats count="6">
    <chartFormat chart="0" format="7"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2" format="15"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 chart="2" format="1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FD33185-97E0-4328-90D1-0F4E395F1BE7}" name="PivotTable11"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22:G55" firstHeaderRow="1" firstDataRow="1" firstDataCol="1"/>
  <pivotFields count="12">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dataField="1"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Units" fld="5" baseField="0" baseItem="0"/>
  </dataFields>
  <chartFormats count="6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2" format="66" series="1">
      <pivotArea type="data" outline="0" fieldPosition="0">
        <references count="1">
          <reference field="4294967294" count="1" selected="0">
            <x v="0"/>
          </reference>
        </references>
      </pivotArea>
    </chartFormat>
    <chartFormat chart="2" format="67">
      <pivotArea type="data" outline="0" fieldPosition="0">
        <references count="2">
          <reference field="4294967294" count="1" selected="0">
            <x v="0"/>
          </reference>
          <reference field="0" count="1" selected="0">
            <x v="0"/>
          </reference>
        </references>
      </pivotArea>
    </chartFormat>
    <chartFormat chart="2" format="68">
      <pivotArea type="data" outline="0" fieldPosition="0">
        <references count="2">
          <reference field="4294967294" count="1" selected="0">
            <x v="0"/>
          </reference>
          <reference field="0" count="1" selected="0">
            <x v="1"/>
          </reference>
        </references>
      </pivotArea>
    </chartFormat>
    <chartFormat chart="2" format="69">
      <pivotArea type="data" outline="0" fieldPosition="0">
        <references count="2">
          <reference field="4294967294" count="1" selected="0">
            <x v="0"/>
          </reference>
          <reference field="0" count="1" selected="0">
            <x v="2"/>
          </reference>
        </references>
      </pivotArea>
    </chartFormat>
    <chartFormat chart="2" format="70">
      <pivotArea type="data" outline="0" fieldPosition="0">
        <references count="2">
          <reference field="4294967294" count="1" selected="0">
            <x v="0"/>
          </reference>
          <reference field="0" count="1" selected="0">
            <x v="3"/>
          </reference>
        </references>
      </pivotArea>
    </chartFormat>
    <chartFormat chart="2" format="71">
      <pivotArea type="data" outline="0" fieldPosition="0">
        <references count="2">
          <reference field="4294967294" count="1" selected="0">
            <x v="0"/>
          </reference>
          <reference field="0" count="1" selected="0">
            <x v="4"/>
          </reference>
        </references>
      </pivotArea>
    </chartFormat>
    <chartFormat chart="2" format="72">
      <pivotArea type="data" outline="0" fieldPosition="0">
        <references count="2">
          <reference field="4294967294" count="1" selected="0">
            <x v="0"/>
          </reference>
          <reference field="0" count="1" selected="0">
            <x v="5"/>
          </reference>
        </references>
      </pivotArea>
    </chartFormat>
    <chartFormat chart="2" format="73">
      <pivotArea type="data" outline="0" fieldPosition="0">
        <references count="2">
          <reference field="4294967294" count="1" selected="0">
            <x v="0"/>
          </reference>
          <reference field="0" count="1" selected="0">
            <x v="6"/>
          </reference>
        </references>
      </pivotArea>
    </chartFormat>
    <chartFormat chart="2" format="74">
      <pivotArea type="data" outline="0" fieldPosition="0">
        <references count="2">
          <reference field="4294967294" count="1" selected="0">
            <x v="0"/>
          </reference>
          <reference field="0" count="1" selected="0">
            <x v="7"/>
          </reference>
        </references>
      </pivotArea>
    </chartFormat>
    <chartFormat chart="2" format="75">
      <pivotArea type="data" outline="0" fieldPosition="0">
        <references count="2">
          <reference field="4294967294" count="1" selected="0">
            <x v="0"/>
          </reference>
          <reference field="0" count="1" selected="0">
            <x v="8"/>
          </reference>
        </references>
      </pivotArea>
    </chartFormat>
    <chartFormat chart="2" format="76">
      <pivotArea type="data" outline="0" fieldPosition="0">
        <references count="2">
          <reference field="4294967294" count="1" selected="0">
            <x v="0"/>
          </reference>
          <reference field="0" count="1" selected="0">
            <x v="9"/>
          </reference>
        </references>
      </pivotArea>
    </chartFormat>
    <chartFormat chart="2" format="77">
      <pivotArea type="data" outline="0" fieldPosition="0">
        <references count="2">
          <reference field="4294967294" count="1" selected="0">
            <x v="0"/>
          </reference>
          <reference field="0" count="1" selected="0">
            <x v="10"/>
          </reference>
        </references>
      </pivotArea>
    </chartFormat>
    <chartFormat chart="2" format="78">
      <pivotArea type="data" outline="0" fieldPosition="0">
        <references count="2">
          <reference field="4294967294" count="1" selected="0">
            <x v="0"/>
          </reference>
          <reference field="0" count="1" selected="0">
            <x v="11"/>
          </reference>
        </references>
      </pivotArea>
    </chartFormat>
    <chartFormat chart="2" format="79">
      <pivotArea type="data" outline="0" fieldPosition="0">
        <references count="2">
          <reference field="4294967294" count="1" selected="0">
            <x v="0"/>
          </reference>
          <reference field="0" count="1" selected="0">
            <x v="12"/>
          </reference>
        </references>
      </pivotArea>
    </chartFormat>
    <chartFormat chart="2" format="80">
      <pivotArea type="data" outline="0" fieldPosition="0">
        <references count="2">
          <reference field="4294967294" count="1" selected="0">
            <x v="0"/>
          </reference>
          <reference field="0" count="1" selected="0">
            <x v="13"/>
          </reference>
        </references>
      </pivotArea>
    </chartFormat>
    <chartFormat chart="2" format="81">
      <pivotArea type="data" outline="0" fieldPosition="0">
        <references count="2">
          <reference field="4294967294" count="1" selected="0">
            <x v="0"/>
          </reference>
          <reference field="0" count="1" selected="0">
            <x v="14"/>
          </reference>
        </references>
      </pivotArea>
    </chartFormat>
    <chartFormat chart="2" format="82">
      <pivotArea type="data" outline="0" fieldPosition="0">
        <references count="2">
          <reference field="4294967294" count="1" selected="0">
            <x v="0"/>
          </reference>
          <reference field="0" count="1" selected="0">
            <x v="15"/>
          </reference>
        </references>
      </pivotArea>
    </chartFormat>
    <chartFormat chart="2" format="83">
      <pivotArea type="data" outline="0" fieldPosition="0">
        <references count="2">
          <reference field="4294967294" count="1" selected="0">
            <x v="0"/>
          </reference>
          <reference field="0" count="1" selected="0">
            <x v="16"/>
          </reference>
        </references>
      </pivotArea>
    </chartFormat>
    <chartFormat chart="2" format="84">
      <pivotArea type="data" outline="0" fieldPosition="0">
        <references count="2">
          <reference field="4294967294" count="1" selected="0">
            <x v="0"/>
          </reference>
          <reference field="0" count="1" selected="0">
            <x v="17"/>
          </reference>
        </references>
      </pivotArea>
    </chartFormat>
    <chartFormat chart="2" format="85">
      <pivotArea type="data" outline="0" fieldPosition="0">
        <references count="2">
          <reference field="4294967294" count="1" selected="0">
            <x v="0"/>
          </reference>
          <reference field="0" count="1" selected="0">
            <x v="18"/>
          </reference>
        </references>
      </pivotArea>
    </chartFormat>
    <chartFormat chart="2" format="86">
      <pivotArea type="data" outline="0" fieldPosition="0">
        <references count="2">
          <reference field="4294967294" count="1" selected="0">
            <x v="0"/>
          </reference>
          <reference field="0" count="1" selected="0">
            <x v="19"/>
          </reference>
        </references>
      </pivotArea>
    </chartFormat>
    <chartFormat chart="2" format="87">
      <pivotArea type="data" outline="0" fieldPosition="0">
        <references count="2">
          <reference field="4294967294" count="1" selected="0">
            <x v="0"/>
          </reference>
          <reference field="0" count="1" selected="0">
            <x v="20"/>
          </reference>
        </references>
      </pivotArea>
    </chartFormat>
    <chartFormat chart="2" format="88">
      <pivotArea type="data" outline="0" fieldPosition="0">
        <references count="2">
          <reference field="4294967294" count="1" selected="0">
            <x v="0"/>
          </reference>
          <reference field="0" count="1" selected="0">
            <x v="21"/>
          </reference>
        </references>
      </pivotArea>
    </chartFormat>
    <chartFormat chart="2" format="89">
      <pivotArea type="data" outline="0" fieldPosition="0">
        <references count="2">
          <reference field="4294967294" count="1" selected="0">
            <x v="0"/>
          </reference>
          <reference field="0" count="1" selected="0">
            <x v="22"/>
          </reference>
        </references>
      </pivotArea>
    </chartFormat>
    <chartFormat chart="2" format="90">
      <pivotArea type="data" outline="0" fieldPosition="0">
        <references count="2">
          <reference field="4294967294" count="1" selected="0">
            <x v="0"/>
          </reference>
          <reference field="0" count="1" selected="0">
            <x v="23"/>
          </reference>
        </references>
      </pivotArea>
    </chartFormat>
    <chartFormat chart="2" format="91">
      <pivotArea type="data" outline="0" fieldPosition="0">
        <references count="2">
          <reference field="4294967294" count="1" selected="0">
            <x v="0"/>
          </reference>
          <reference field="0" count="1" selected="0">
            <x v="24"/>
          </reference>
        </references>
      </pivotArea>
    </chartFormat>
    <chartFormat chart="2" format="92">
      <pivotArea type="data" outline="0" fieldPosition="0">
        <references count="2">
          <reference field="4294967294" count="1" selected="0">
            <x v="0"/>
          </reference>
          <reference field="0" count="1" selected="0">
            <x v="25"/>
          </reference>
        </references>
      </pivotArea>
    </chartFormat>
    <chartFormat chart="2" format="93">
      <pivotArea type="data" outline="0" fieldPosition="0">
        <references count="2">
          <reference field="4294967294" count="1" selected="0">
            <x v="0"/>
          </reference>
          <reference field="0" count="1" selected="0">
            <x v="26"/>
          </reference>
        </references>
      </pivotArea>
    </chartFormat>
    <chartFormat chart="2" format="94">
      <pivotArea type="data" outline="0" fieldPosition="0">
        <references count="2">
          <reference field="4294967294" count="1" selected="0">
            <x v="0"/>
          </reference>
          <reference field="0" count="1" selected="0">
            <x v="27"/>
          </reference>
        </references>
      </pivotArea>
    </chartFormat>
    <chartFormat chart="2" format="95">
      <pivotArea type="data" outline="0" fieldPosition="0">
        <references count="2">
          <reference field="4294967294" count="1" selected="0">
            <x v="0"/>
          </reference>
          <reference field="0" count="1" selected="0">
            <x v="28"/>
          </reference>
        </references>
      </pivotArea>
    </chartFormat>
    <chartFormat chart="2" format="96">
      <pivotArea type="data" outline="0" fieldPosition="0">
        <references count="2">
          <reference field="4294967294" count="1" selected="0">
            <x v="0"/>
          </reference>
          <reference field="0" count="1" selected="0">
            <x v="29"/>
          </reference>
        </references>
      </pivotArea>
    </chartFormat>
    <chartFormat chart="2" format="97">
      <pivotArea type="data" outline="0" fieldPosition="0">
        <references count="2">
          <reference field="4294967294" count="1" selected="0">
            <x v="0"/>
          </reference>
          <reference field="0" count="1" selected="0">
            <x v="30"/>
          </reference>
        </references>
      </pivotArea>
    </chartFormat>
    <chartFormat chart="2" format="98">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89420F-91E7-488B-8DCD-106824844284}" name="PivotTable9"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R2:Y36" firstHeaderRow="1" firstDataRow="2" firstDataCol="1"/>
  <pivotFields count="1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Col" showAll="0">
      <items count="7">
        <item x="0"/>
        <item x="1"/>
        <item x="2"/>
        <item x="3"/>
        <item x="4"/>
        <item x="5"/>
        <item t="default"/>
      </items>
    </pivotField>
    <pivotField showAll="0"/>
    <pivotField showAll="0">
      <items count="5">
        <item x="0"/>
        <item x="1"/>
        <item x="3"/>
        <item x="2"/>
        <item t="default"/>
      </items>
    </pivotField>
    <pivotField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numFmtId="1" showAll="0"/>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pivotField numFmtId="164" showAll="0"/>
    <pivotField numFmtId="164" showAll="0"/>
    <pivotField numFmtId="164" showAll="0"/>
    <pivotField dataField="1" numFmtId="164" showAll="0">
      <items count="5439">
        <item x="4498"/>
        <item x="3619"/>
        <item x="4608"/>
        <item x="138"/>
        <item x="2834"/>
        <item x="3620"/>
        <item x="1012"/>
        <item x="139"/>
        <item x="1922"/>
        <item x="4610"/>
        <item x="79"/>
        <item x="4559"/>
        <item x="1037"/>
        <item x="140"/>
        <item x="980"/>
        <item x="110"/>
        <item x="4609"/>
        <item x="981"/>
        <item x="913"/>
        <item x="1943"/>
        <item x="3485"/>
        <item x="1996"/>
        <item x="4584"/>
        <item x="1013"/>
        <item x="2022"/>
        <item x="2835"/>
        <item x="2764"/>
        <item x="4583"/>
        <item x="1944"/>
        <item x="1085"/>
        <item x="1014"/>
        <item x="3621"/>
        <item x="969"/>
        <item x="2037"/>
        <item x="2790"/>
        <item x="2836"/>
        <item x="898"/>
        <item x="4611"/>
        <item x="2819"/>
        <item x="3483"/>
        <item x="16"/>
        <item x="1036"/>
        <item x="3632"/>
        <item x="2750"/>
        <item x="4585"/>
        <item x="1057"/>
        <item x="4658"/>
        <item x="2038"/>
        <item x="111"/>
        <item x="112"/>
        <item x="4508"/>
        <item x="4538"/>
        <item x="92"/>
        <item x="4586"/>
        <item x="3487"/>
        <item x="1859"/>
        <item x="183"/>
        <item x="957"/>
        <item x="1863"/>
        <item x="2023"/>
        <item x="3573"/>
        <item x="1918"/>
        <item x="4628"/>
        <item x="912"/>
        <item x="6"/>
        <item x="3622"/>
        <item x="151"/>
        <item x="1058"/>
        <item x="2024"/>
        <item x="63"/>
        <item x="905"/>
        <item x="1945"/>
        <item x="4484"/>
        <item x="3495"/>
        <item x="1861"/>
        <item x="2025"/>
        <item x="4587"/>
        <item x="906"/>
        <item x="982"/>
        <item x="914"/>
        <item x="57"/>
        <item x="1860"/>
        <item x="80"/>
        <item x="1059"/>
        <item x="4486"/>
        <item x="1946"/>
        <item x="81"/>
        <item x="1865"/>
        <item x="2041"/>
        <item x="933"/>
        <item x="4485"/>
        <item x="141"/>
        <item x="4629"/>
        <item x="3520"/>
        <item x="2042"/>
        <item x="4560"/>
        <item x="2837"/>
        <item x="923"/>
        <item x="3496"/>
        <item x="1998"/>
        <item x="907"/>
        <item x="1997"/>
        <item x="1919"/>
        <item x="1907"/>
        <item x="2760"/>
        <item x="3704"/>
        <item x="899"/>
        <item x="1975"/>
        <item x="2899"/>
        <item x="1125"/>
        <item x="1852"/>
        <item x="22"/>
        <item x="4612"/>
        <item x="2911"/>
        <item x="31"/>
        <item x="4561"/>
        <item x="2712"/>
        <item x="4488"/>
        <item x="1864"/>
        <item x="915"/>
        <item x="1851"/>
        <item x="1110"/>
        <item x="58"/>
        <item x="978"/>
        <item x="2713"/>
        <item x="4499"/>
        <item x="1924"/>
        <item x="2724"/>
        <item x="1060"/>
        <item x="4704"/>
        <item x="2704"/>
        <item x="2770"/>
        <item x="1916"/>
        <item x="4659"/>
        <item x="3634"/>
        <item x="3498"/>
        <item x="59"/>
        <item x="930"/>
        <item x="984"/>
        <item x="985"/>
        <item x="123"/>
        <item x="2026"/>
        <item x="901"/>
        <item x="82"/>
        <item x="2843"/>
        <item x="1167"/>
        <item x="255"/>
        <item x="1942"/>
        <item x="4620"/>
        <item x="2765"/>
        <item x="2739"/>
        <item x="3705"/>
        <item x="1"/>
        <item x="4621"/>
        <item x="1069"/>
        <item x="2105"/>
        <item x="3590"/>
        <item x="4526"/>
        <item x="115"/>
        <item x="1166"/>
        <item x="3633"/>
        <item x="3679"/>
        <item x="4513"/>
        <item x="2892"/>
        <item x="2044"/>
        <item x="3479"/>
        <item x="4528"/>
        <item x="162"/>
        <item x="2012"/>
        <item x="1126"/>
        <item x="1068"/>
        <item x="4596"/>
        <item x="3669"/>
        <item x="2043"/>
        <item x="4668"/>
        <item x="124"/>
        <item x="33"/>
        <item x="3601"/>
        <item x="184"/>
        <item x="2859"/>
        <item x="2013"/>
        <item x="0"/>
        <item x="113"/>
        <item x="917"/>
        <item x="2948"/>
        <item x="2045"/>
        <item x="1092"/>
        <item x="2858"/>
        <item x="3729"/>
        <item x="163"/>
        <item x="1903"/>
        <item x="3730"/>
        <item x="2812"/>
        <item x="1948"/>
        <item x="4622"/>
        <item x="2946"/>
        <item x="1044"/>
        <item x="3668"/>
        <item x="1981"/>
        <item x="191"/>
        <item x="1090"/>
        <item x="2874"/>
        <item x="1932"/>
        <item x="4669"/>
        <item x="3653"/>
        <item x="1872"/>
        <item x="2061"/>
        <item x="935"/>
        <item x="4503"/>
        <item x="4623"/>
        <item x="1072"/>
        <item x="909"/>
        <item x="2725"/>
        <item x="4478"/>
        <item x="3547"/>
        <item x="4633"/>
        <item x="2925"/>
        <item x="2820"/>
        <item x="4705"/>
        <item x="4509"/>
        <item x="256"/>
        <item x="2046"/>
        <item x="1908"/>
        <item x="3538"/>
        <item x="2030"/>
        <item x="3681"/>
        <item x="1904"/>
        <item x="1061"/>
        <item x="4635"/>
        <item x="1024"/>
        <item x="9"/>
        <item x="1854"/>
        <item x="1070"/>
        <item x="2821"/>
        <item x="1853"/>
        <item x="145"/>
        <item x="60"/>
        <item x="1873"/>
        <item x="2877"/>
        <item x="1045"/>
        <item x="1091"/>
        <item x="2873"/>
        <item x="2912"/>
        <item x="2947"/>
        <item x="1071"/>
        <item x="2875"/>
        <item x="2766"/>
        <item x="2996"/>
        <item x="2107"/>
        <item x="167"/>
        <item x="2784"/>
        <item x="4634"/>
        <item x="4667"/>
        <item x="4539"/>
        <item x="2069"/>
        <item x="1920"/>
        <item x="3683"/>
        <item x="3609"/>
        <item x="2047"/>
        <item x="2748"/>
        <item x="3636"/>
        <item x="3724"/>
        <item x="3671"/>
        <item x="3596"/>
        <item x="3680"/>
        <item x="165"/>
        <item x="3480"/>
        <item x="3715"/>
        <item x="3566"/>
        <item x="197"/>
        <item x="939"/>
        <item x="1015"/>
        <item x="2792"/>
        <item x="1093"/>
        <item x="1073"/>
        <item x="1982"/>
        <item x="3637"/>
        <item x="193"/>
        <item x="1143"/>
        <item x="970"/>
        <item x="164"/>
        <item x="194"/>
        <item x="3682"/>
        <item x="3500"/>
        <item x="1960"/>
        <item x="1111"/>
        <item x="2039"/>
        <item x="2949"/>
        <item x="192"/>
        <item x="2085"/>
        <item x="3576"/>
        <item x="2876"/>
        <item x="2106"/>
        <item x="125"/>
        <item x="228"/>
        <item x="93"/>
        <item x="3623"/>
        <item x="3548"/>
        <item x="3492"/>
        <item x="1855"/>
        <item x="2068"/>
        <item x="2878"/>
        <item x="1983"/>
        <item x="4660"/>
        <item x="2752"/>
        <item x="4502"/>
        <item x="195"/>
        <item x="3691"/>
        <item x="4527"/>
        <item x="2893"/>
        <item x="3608"/>
        <item x="32"/>
        <item x="2108"/>
        <item x="3624"/>
        <item x="2714"/>
        <item x="2027"/>
        <item x="1984"/>
        <item x="227"/>
        <item x="213"/>
        <item x="3635"/>
        <item x="4540"/>
        <item x="3545"/>
        <item x="2721"/>
        <item x="166"/>
        <item x="2015"/>
        <item x="2852"/>
        <item x="4597"/>
        <item x="2776"/>
        <item x="4492"/>
        <item x="1094"/>
        <item x="2109"/>
        <item x="1874"/>
        <item x="3670"/>
        <item x="2822"/>
        <item x="196"/>
        <item x="4761"/>
        <item x="3654"/>
        <item x="96"/>
        <item x="894"/>
        <item x="4613"/>
        <item x="4670"/>
        <item x="2708"/>
        <item x="3510"/>
        <item x="18"/>
        <item x="949"/>
        <item x="1096"/>
        <item x="1095"/>
        <item x="2761"/>
        <item x="2728"/>
        <item x="925"/>
        <item x="1168"/>
        <item x="3638"/>
        <item x="971"/>
        <item x="1884"/>
        <item x="2086"/>
        <item x="1971"/>
        <item x="146"/>
        <item x="1097"/>
        <item x="2031"/>
        <item x="2705"/>
        <item x="328"/>
        <item x="958"/>
        <item x="903"/>
        <item x="1875"/>
        <item x="4510"/>
        <item x="2014"/>
        <item x="3511"/>
        <item x="2048"/>
        <item x="2979"/>
        <item x="2879"/>
        <item x="1169"/>
        <item x="3639"/>
        <item x="4588"/>
        <item x="2844"/>
        <item x="2"/>
        <item x="94"/>
        <item x="4624"/>
        <item x="19"/>
        <item x="3591"/>
        <item x="2729"/>
        <item x="1209"/>
        <item x="3641"/>
        <item x="3791"/>
        <item x="2049"/>
        <item x="2964"/>
        <item x="4636"/>
        <item x="1987"/>
        <item x="1962"/>
        <item x="2141"/>
        <item x="4671"/>
        <item x="3610"/>
        <item x="4536"/>
        <item x="1961"/>
        <item x="4518"/>
        <item x="1885"/>
        <item x="3549"/>
        <item x="4504"/>
        <item x="2828"/>
        <item x="1856"/>
        <item x="95"/>
        <item x="4537"/>
        <item x="1876"/>
        <item x="2017"/>
        <item x="3684"/>
        <item x="959"/>
        <item x="4598"/>
        <item x="2730"/>
        <item x="4762"/>
        <item x="2706"/>
        <item x="2798"/>
        <item x="4788"/>
        <item x="3557"/>
        <item x="2070"/>
        <item x="2767"/>
        <item x="3497"/>
        <item x="2901"/>
        <item x="1889"/>
        <item x="2016"/>
        <item x="1170"/>
        <item x="1223"/>
        <item x="2720"/>
        <item x="1877"/>
        <item x="1144"/>
        <item x="2800"/>
        <item x="3484"/>
        <item x="83"/>
        <item x="2707"/>
        <item x="37"/>
        <item x="895"/>
        <item x="2900"/>
        <item x="2050"/>
        <item x="1002"/>
        <item x="1003"/>
        <item x="73"/>
        <item x="2731"/>
        <item x="3592"/>
        <item x="61"/>
        <item x="2032"/>
        <item x="26"/>
        <item x="2033"/>
        <item x="931"/>
        <item x="198"/>
        <item x="46"/>
        <item x="4505"/>
        <item x="4493"/>
        <item x="281"/>
        <item x="2722"/>
        <item x="4599"/>
        <item x="142"/>
        <item x="4511"/>
        <item x="4625"/>
        <item x="3539"/>
        <item x="34"/>
        <item x="2997"/>
        <item x="3640"/>
        <item x="1976"/>
        <item x="20"/>
        <item x="2777"/>
        <item x="3693"/>
        <item x="1886"/>
        <item x="932"/>
        <item x="2736"/>
        <item x="2715"/>
        <item x="1004"/>
        <item x="896"/>
        <item x="897"/>
        <item x="4482"/>
        <item x="4501"/>
        <item x="2164"/>
        <item x="1939"/>
        <item x="3519"/>
        <item x="918"/>
        <item x="4550"/>
        <item x="4552"/>
        <item x="4637"/>
        <item x="4574"/>
        <item x="1025"/>
        <item x="97"/>
        <item x="2607"/>
        <item x="3716"/>
        <item x="1210"/>
        <item x="21"/>
        <item x="3733"/>
        <item x="3571"/>
        <item x="2799"/>
        <item x="3745"/>
        <item x="4731"/>
        <item x="4763"/>
        <item x="47"/>
        <item x="3731"/>
        <item x="2059"/>
        <item x="3823"/>
        <item x="3611"/>
        <item x="2998"/>
        <item x="2802"/>
        <item x="4730"/>
        <item x="4674"/>
        <item x="1999"/>
        <item x="2732"/>
        <item x="3541"/>
        <item x="3732"/>
        <item x="2864"/>
        <item x="4834"/>
        <item x="2801"/>
        <item x="3572"/>
        <item x="902"/>
        <item x="977"/>
        <item x="2018"/>
        <item x="2823"/>
        <item x="178"/>
        <item x="2880"/>
        <item x="4529"/>
        <item x="3706"/>
        <item x="3550"/>
        <item x="3759"/>
        <item x="3512"/>
        <item x="1083"/>
        <item x="4576"/>
        <item x="4573"/>
        <item x="1171"/>
        <item x="1016"/>
        <item x="1084"/>
        <item x="1102"/>
        <item x="3760"/>
        <item x="1172"/>
        <item x="3518"/>
        <item x="307"/>
        <item x="3540"/>
        <item x="3580"/>
        <item x="3564"/>
        <item x="916"/>
        <item x="1026"/>
        <item x="2804"/>
        <item x="126"/>
        <item x="4551"/>
        <item x="3012"/>
        <item x="1005"/>
        <item x="1101"/>
        <item x="4575"/>
        <item x="976"/>
        <item x="4819"/>
        <item x="3593"/>
        <item x="1054"/>
        <item x="2051"/>
        <item x="2759"/>
        <item x="3501"/>
        <item x="2813"/>
        <item x="1027"/>
        <item x="1887"/>
        <item x="2096"/>
        <item x="2052"/>
        <item x="4507"/>
        <item x="127"/>
        <item x="2850"/>
        <item x="1926"/>
        <item x="271"/>
        <item x="4522"/>
        <item x="179"/>
        <item x="3612"/>
        <item x="2950"/>
        <item x="2771"/>
        <item x="1921"/>
        <item x="3613"/>
        <item x="3035"/>
        <item x="3824"/>
        <item x="2791"/>
        <item x="27"/>
        <item x="3863"/>
        <item x="2936"/>
        <item x="340"/>
        <item x="98"/>
        <item x="168"/>
        <item x="282"/>
        <item x="180"/>
        <item x="1927"/>
        <item x="4775"/>
        <item x="4746"/>
        <item x="2935"/>
        <item x="3013"/>
        <item x="4706"/>
        <item x="2709"/>
        <item x="2849"/>
        <item x="68"/>
        <item x="1149"/>
        <item x="4506"/>
        <item x="4656"/>
        <item x="128"/>
        <item x="4514"/>
        <item x="1895"/>
        <item x="2762"/>
        <item x="2803"/>
        <item x="104"/>
        <item x="3773"/>
        <item x="77"/>
        <item x="4627"/>
        <item x="2726"/>
        <item x="1124"/>
        <item x="3703"/>
        <item x="2004"/>
        <item x="2087"/>
        <item x="2910"/>
        <item x="941"/>
        <item x="1928"/>
        <item x="4577"/>
        <item x="1933"/>
        <item x="24"/>
        <item x="2926"/>
        <item x="919"/>
        <item x="1046"/>
        <item x="2212"/>
        <item x="257"/>
        <item x="2110"/>
        <item x="296"/>
        <item x="1193"/>
        <item x="3642"/>
        <item x="4592"/>
        <item x="4655"/>
        <item x="2789"/>
        <item x="1866"/>
        <item x="1278"/>
        <item x="3481"/>
        <item x="3567"/>
        <item x="234"/>
        <item x="3037"/>
        <item x="1940"/>
        <item x="4479"/>
        <item x="942"/>
        <item x="2192"/>
        <item x="1892"/>
        <item x="4764"/>
        <item x="936"/>
        <item x="40"/>
        <item x="4711"/>
        <item x="3504"/>
        <item x="3723"/>
        <item x="2902"/>
        <item x="99"/>
        <item x="922"/>
        <item x="4643"/>
        <item x="1056"/>
        <item x="2788"/>
        <item x="955"/>
        <item x="1929"/>
        <item x="2980"/>
        <item x="3848"/>
        <item x="937"/>
        <item x="1858"/>
        <item x="78"/>
        <item x="308"/>
        <item x="3036"/>
        <item x="4747"/>
        <item x="4732"/>
        <item x="986"/>
        <item x="4695"/>
        <item x="1890"/>
        <item x="1211"/>
        <item x="4644"/>
        <item x="4565"/>
        <item x="375"/>
        <item x="2716"/>
        <item x="1941"/>
        <item x="3720"/>
        <item x="4657"/>
        <item x="3645"/>
        <item x="4483"/>
        <item x="1985"/>
        <item x="940"/>
        <item x="2851"/>
        <item x="1917"/>
        <item x="35"/>
        <item x="4516"/>
        <item x="3"/>
        <item x="1252"/>
        <item x="4614"/>
        <item x="2165"/>
        <item x="4712"/>
        <item x="3825"/>
        <item x="230"/>
        <item x="1112"/>
        <item x="4"/>
        <item x="4593"/>
        <item x="4541"/>
        <item x="129"/>
        <item x="65"/>
        <item x="963"/>
        <item x="130"/>
        <item x="3527"/>
        <item x="979"/>
        <item x="1224"/>
        <item x="1153"/>
        <item x="1881"/>
        <item x="2118"/>
        <item x="2225"/>
        <item x="325"/>
        <item x="229"/>
        <item x="3582"/>
        <item x="3528"/>
        <item x="2957"/>
        <item x="2981"/>
        <item x="3615"/>
        <item x="3522"/>
        <item x="2927"/>
        <item x="2740"/>
        <item x="4748"/>
        <item x="4820"/>
        <item x="3014"/>
        <item x="2166"/>
        <item x="3719"/>
        <item x="3551"/>
        <item x="1896"/>
        <item x="4654"/>
        <item x="182"/>
        <item x="1923"/>
        <item x="943"/>
        <item x="415"/>
        <item x="2882"/>
        <item x="4738"/>
        <item x="3878"/>
        <item x="2956"/>
        <item x="4765"/>
        <item x="4542"/>
        <item x="3565"/>
        <item x="4892"/>
        <item x="4713"/>
        <item x="4717"/>
        <item x="41"/>
        <item x="2824"/>
        <item x="2127"/>
        <item x="1988"/>
        <item x="1154"/>
        <item x="3607"/>
        <item x="2763"/>
        <item x="3826"/>
        <item x="2881"/>
        <item x="2125"/>
        <item x="39"/>
        <item x="264"/>
        <item x="1173"/>
        <item x="4873"/>
        <item x="56"/>
        <item x="283"/>
        <item x="1177"/>
        <item x="3644"/>
        <item x="3523"/>
        <item x="904"/>
        <item x="1309"/>
        <item x="1076"/>
        <item x="2258"/>
        <item x="5"/>
        <item x="4932"/>
        <item x="2772"/>
        <item x="377"/>
        <item x="2860"/>
        <item x="2825"/>
        <item x="1869"/>
        <item x="36"/>
        <item x="1930"/>
        <item x="1849"/>
        <item x="2890"/>
        <item x="3096"/>
        <item x="4707"/>
        <item x="1028"/>
        <item x="3807"/>
        <item x="158"/>
        <item x="2749"/>
        <item x="4489"/>
        <item x="231"/>
        <item x="341"/>
        <item x="3581"/>
        <item x="2092"/>
        <item x="983"/>
        <item x="4600"/>
        <item x="2931"/>
        <item x="2112"/>
        <item x="2883"/>
        <item x="1279"/>
        <item x="4804"/>
        <item x="2741"/>
        <item x="2148"/>
        <item x="2073"/>
        <item x="3647"/>
        <item x="2775"/>
        <item x="376"/>
        <item x="3648"/>
        <item x="1957"/>
        <item x="3486"/>
        <item x="1882"/>
        <item x="1280"/>
        <item x="298"/>
        <item x="3673"/>
        <item x="258"/>
        <item x="3597"/>
        <item x="3643"/>
        <item x="4686"/>
        <item x="1857"/>
        <item x="1049"/>
        <item x="2213"/>
        <item x="199"/>
        <item x="3499"/>
        <item x="43"/>
        <item x="3482"/>
        <item x="42"/>
        <item x="1264"/>
        <item x="2056"/>
        <item x="1862"/>
        <item x="2034"/>
        <item x="3698"/>
        <item x="3672"/>
        <item x="1077"/>
        <item x="3052"/>
        <item x="3774"/>
        <item x="1116"/>
        <item x="4872"/>
        <item x="1989"/>
        <item x="2071"/>
        <item x="2072"/>
        <item x="3015"/>
        <item x="2829"/>
        <item x="2126"/>
        <item x="5309"/>
        <item x="3767"/>
        <item x="2283"/>
        <item x="3507"/>
        <item x="2019"/>
        <item x="2035"/>
        <item x="215"/>
        <item x="62"/>
        <item x="2226"/>
        <item x="4675"/>
        <item x="1055"/>
        <item x="2111"/>
        <item x="398"/>
        <item x="1151"/>
        <item x="3574"/>
        <item x="299"/>
        <item x="4638"/>
        <item x="1893"/>
        <item x="1310"/>
        <item x="3699"/>
        <item x="8"/>
        <item x="1914"/>
        <item x="3697"/>
        <item x="2147"/>
        <item x="200"/>
        <item x="3488"/>
        <item x="3881"/>
        <item x="4490"/>
        <item x="38"/>
        <item x="3532"/>
        <item x="4601"/>
        <item x="3098"/>
        <item x="2285"/>
        <item x="4687"/>
        <item x="4821"/>
        <item x="2845"/>
        <item x="1078"/>
        <item x="3016"/>
        <item x="266"/>
        <item x="1120"/>
        <item x="7"/>
        <item x="397"/>
        <item x="216"/>
        <item x="4602"/>
        <item x="1115"/>
        <item x="3097"/>
        <item x="2284"/>
        <item x="326"/>
        <item x="1947"/>
        <item x="3568"/>
        <item x="3738"/>
        <item x="28"/>
        <item x="987"/>
        <item x="1990"/>
        <item x="3685"/>
        <item x="1888"/>
        <item x="4739"/>
        <item x="214"/>
        <item x="4708"/>
        <item x="2903"/>
        <item x="2861"/>
        <item x="3879"/>
        <item x="4688"/>
        <item x="2282"/>
        <item x="4645"/>
        <item x="3531"/>
        <item x="2904"/>
        <item x="2193"/>
        <item x="994"/>
        <item x="3490"/>
        <item x="1905"/>
        <item x="1122"/>
        <item x="2064"/>
        <item x="3099"/>
        <item x="1117"/>
        <item x="1119"/>
        <item x="3579"/>
        <item x="2932"/>
        <item x="187"/>
        <item x="926"/>
        <item x="2717"/>
        <item x="1082"/>
        <item x="4676"/>
        <item x="4512"/>
        <item x="3017"/>
        <item x="2093"/>
        <item x="4646"/>
        <item x="4639"/>
        <item x="4789"/>
        <item x="4615"/>
        <item x="2060"/>
        <item x="3849"/>
        <item x="2830"/>
        <item x="1118"/>
        <item x="242"/>
        <item x="3775"/>
        <item x="267"/>
        <item x="2905"/>
        <item x="3649"/>
        <item x="4749"/>
        <item x="4907"/>
        <item x="131"/>
        <item x="218"/>
        <item x="1155"/>
        <item x="1934"/>
        <item x="232"/>
        <item x="1956"/>
        <item x="66"/>
        <item x="1293"/>
        <item x="2259"/>
        <item x="2846"/>
        <item x="1972"/>
        <item x="993"/>
        <item x="1050"/>
        <item x="1121"/>
        <item x="3489"/>
        <item x="2719"/>
        <item x="235"/>
        <item x="2074"/>
        <item x="4874"/>
        <item x="1051"/>
        <item x="217"/>
        <item x="4677"/>
        <item x="327"/>
        <item x="2906"/>
        <item x="1311"/>
        <item x="2286"/>
        <item x="4603"/>
        <item x="1894"/>
        <item x="2907"/>
        <item x="2847"/>
        <item x="2994"/>
        <item x="44"/>
        <item x="181"/>
        <item x="2057"/>
        <item x="1312"/>
        <item x="2884"/>
        <item x="1098"/>
        <item x="4689"/>
        <item x="4875"/>
        <item x="2020"/>
        <item x="4530"/>
        <item x="3575"/>
        <item x="1031"/>
        <item x="3517"/>
        <item x="4535"/>
        <item x="3123"/>
        <item x="2094"/>
        <item x="4718"/>
        <item x="2075"/>
        <item x="1915"/>
        <item x="219"/>
        <item x="3800"/>
        <item x="2908"/>
        <item x="4679"/>
        <item x="203"/>
        <item x="3686"/>
        <item x="1955"/>
        <item x="3650"/>
        <item x="4690"/>
        <item x="1870"/>
        <item x="220"/>
        <item x="1345"/>
        <item x="2260"/>
        <item x="2773"/>
        <item x="1079"/>
        <item x="272"/>
        <item x="4480"/>
        <item x="1099"/>
        <item x="4517"/>
        <item x="944"/>
        <item x="3121"/>
        <item x="1201"/>
        <item x="1239"/>
        <item x="3570"/>
        <item x="4847"/>
        <item x="284"/>
        <item x="4604"/>
        <item x="2862"/>
        <item x="3880"/>
        <item x="173"/>
        <item x="1081"/>
        <item x="201"/>
        <item x="89"/>
        <item x="2261"/>
        <item x="3626"/>
        <item x="4959"/>
        <item x="1152"/>
        <item x="4771"/>
        <item x="132"/>
        <item x="1347"/>
        <item x="4678"/>
        <item x="3508"/>
        <item x="105"/>
        <item x="1123"/>
        <item x="399"/>
        <item x="1230"/>
        <item x="1145"/>
        <item x="2863"/>
        <item x="3491"/>
        <item x="174"/>
        <item x="202"/>
        <item x="1871"/>
        <item x="2036"/>
        <item x="1200"/>
        <item x="513"/>
        <item x="4616"/>
        <item x="3505"/>
        <item x="2909"/>
        <item x="3700"/>
        <item x="2811"/>
        <item x="3810"/>
        <item x="3529"/>
        <item x="288"/>
        <item x="3599"/>
        <item x="4647"/>
        <item x="3746"/>
        <item x="3912"/>
        <item x="1974"/>
        <item x="3506"/>
        <item x="107"/>
        <item x="329"/>
        <item x="4491"/>
        <item x="3122"/>
        <item x="3569"/>
        <item x="1213"/>
        <item x="147"/>
        <item x="4691"/>
        <item x="2172"/>
        <item x="4692"/>
        <item x="4876"/>
        <item x="3124"/>
        <item x="1231"/>
        <item x="4648"/>
        <item x="2872"/>
        <item x="2179"/>
        <item x="2053"/>
        <item x="207"/>
        <item x="2227"/>
        <item x="1906"/>
        <item x="2751"/>
        <item x="1080"/>
        <item x="243"/>
        <item x="2142"/>
        <item x="114"/>
        <item x="3583"/>
        <item x="2149"/>
        <item x="2832"/>
        <item x="2885"/>
        <item x="2718"/>
        <item x="956"/>
        <item x="3714"/>
        <item x="4772"/>
        <item x="2778"/>
        <item x="4649"/>
        <item x="2171"/>
        <item x="2891"/>
        <item x="1021"/>
        <item x="1991"/>
        <item x="4650"/>
        <item x="4805"/>
        <item x="3897"/>
        <item x="3721"/>
        <item x="2894"/>
        <item x="3776"/>
        <item x="947"/>
        <item x="2337"/>
        <item x="4693"/>
        <item x="4605"/>
        <item x="1422"/>
        <item x="2814"/>
        <item x="309"/>
        <item x="3598"/>
        <item x="175"/>
        <item x="45"/>
        <item x="133"/>
        <item x="3069"/>
        <item x="3808"/>
        <item x="1992"/>
        <item x="2831"/>
        <item x="1233"/>
        <item x="3761"/>
        <item x="4908"/>
        <item x="908"/>
        <item x="1973"/>
        <item x="3938"/>
        <item x="1052"/>
        <item x="2958"/>
        <item x="3851"/>
        <item x="3657"/>
        <item x="2959"/>
        <item x="4714"/>
        <item x="106"/>
        <item x="1240"/>
        <item x="259"/>
        <item x="2058"/>
        <item x="2940"/>
        <item x="928"/>
        <item x="995"/>
        <item x="2737"/>
        <item x="3618"/>
        <item x="4750"/>
        <item x="134"/>
        <item x="2128"/>
        <item x="4543"/>
        <item x="4797"/>
        <item x="268"/>
        <item x="1032"/>
        <item x="3053"/>
        <item x="4798"/>
        <item x="4848"/>
        <item x="1033"/>
        <item x="3616"/>
        <item x="4766"/>
        <item x="3809"/>
        <item x="3939"/>
        <item x="1010"/>
        <item x="4580"/>
        <item x="2886"/>
        <item x="3157"/>
        <item x="433"/>
        <item x="4796"/>
        <item x="1011"/>
        <item x="204"/>
        <item x="1234"/>
        <item x="4861"/>
        <item x="1034"/>
        <item x="3546"/>
        <item x="2962"/>
        <item x="2848"/>
        <item x="416"/>
        <item x="348"/>
        <item x="924"/>
        <item x="467"/>
        <item x="245"/>
        <item x="2833"/>
        <item x="3937"/>
        <item x="3521"/>
        <item x="4824"/>
        <item x="3524"/>
        <item x="4606"/>
        <item x="342"/>
        <item x="2228"/>
        <item x="244"/>
        <item x="2796"/>
        <item x="2733"/>
        <item x="3651"/>
        <item x="2195"/>
        <item x="2180"/>
        <item x="310"/>
        <item x="2119"/>
        <item x="1334"/>
        <item x="4877"/>
        <item x="4495"/>
        <item x="289"/>
        <item x="4709"/>
        <item x="400"/>
        <item x="176"/>
        <item x="4741"/>
        <item x="154"/>
        <item x="1878"/>
        <item x="4582"/>
        <item x="4909"/>
        <item x="2710"/>
        <item x="2101"/>
        <item x="10"/>
        <item x="2084"/>
        <item x="3530"/>
        <item x="4520"/>
        <item x="2298"/>
        <item x="1232"/>
        <item x="4740"/>
        <item x="1348"/>
        <item x="246"/>
        <item x="2779"/>
        <item x="3701"/>
        <item x="4860"/>
        <item x="964"/>
        <item x="136"/>
        <item x="3726"/>
        <item x="1266"/>
        <item x="2262"/>
        <item x="514"/>
        <item x="3602"/>
        <item x="3617"/>
        <item x="2987"/>
        <item x="3509"/>
        <item x="4849"/>
        <item x="4581"/>
        <item x="3832"/>
        <item x="948"/>
        <item x="3739"/>
        <item x="3646"/>
        <item x="3734"/>
        <item x="2982"/>
        <item x="3658"/>
        <item x="4694"/>
        <item x="3850"/>
        <item x="3801"/>
        <item x="206"/>
        <item x="49"/>
        <item x="159"/>
        <item x="205"/>
        <item x="496"/>
        <item x="2173"/>
        <item x="1108"/>
        <item x="1403"/>
        <item x="2988"/>
        <item x="177"/>
        <item x="160"/>
        <item x="4985"/>
        <item x="1925"/>
        <item x="2887"/>
        <item x="1349"/>
        <item x="2768"/>
        <item x="3857"/>
        <item x="4544"/>
        <item x="1706"/>
        <item x="2933"/>
        <item x="3833"/>
        <item x="1053"/>
        <item x="3600"/>
        <item x="311"/>
        <item x="1891"/>
        <item x="316"/>
        <item x="2952"/>
        <item x="2334"/>
        <item x="4862"/>
        <item x="2174"/>
        <item x="135"/>
        <item x="3864"/>
        <item x="1376"/>
        <item x="85"/>
        <item x="4943"/>
        <item x="2727"/>
        <item x="389"/>
        <item x="1931"/>
        <item x="1901"/>
        <item x="148"/>
        <item x="4773"/>
        <item x="3940"/>
        <item x="4651"/>
        <item x="1360"/>
        <item x="2208"/>
        <item x="3659"/>
        <item x="2989"/>
        <item x="417"/>
        <item x="1404"/>
        <item x="13"/>
        <item x="1292"/>
        <item x="1100"/>
        <item x="2965"/>
        <item x="1361"/>
        <item x="3533"/>
        <item x="121"/>
        <item x="2316"/>
        <item x="84"/>
        <item x="3856"/>
        <item x="3674"/>
        <item x="1035"/>
        <item x="1196"/>
        <item x="4652"/>
        <item x="3526"/>
        <item x="3898"/>
        <item x="4826"/>
        <item x="4791"/>
        <item x="4733"/>
        <item x="3883"/>
        <item x="2888"/>
        <item x="388"/>
        <item x="238"/>
        <item x="2299"/>
        <item x="2203"/>
        <item x="3976"/>
        <item x="3556"/>
        <item x="3045"/>
        <item x="4653"/>
        <item x="3584"/>
        <item x="497"/>
        <item x="317"/>
        <item x="3076"/>
        <item x="3722"/>
        <item x="3534"/>
        <item x="498"/>
        <item x="285"/>
        <item x="3802"/>
        <item x="3588"/>
        <item x="150"/>
        <item x="239"/>
        <item x="3899"/>
        <item x="2237"/>
        <item x="4519"/>
        <item x="51"/>
        <item x="2955"/>
        <item x="2167"/>
        <item x="4719"/>
        <item x="3855"/>
        <item x="4607"/>
        <item x="1386"/>
        <item x="2297"/>
        <item x="3525"/>
        <item x="4742"/>
        <item x="3913"/>
        <item x="2747"/>
        <item x="4790"/>
        <item x="1850"/>
        <item x="3514"/>
        <item x="2963"/>
        <item x="2089"/>
        <item x="3827"/>
        <item x="4853"/>
        <item x="499"/>
        <item x="52"/>
        <item x="2102"/>
        <item x="3044"/>
        <item x="4494"/>
        <item x="3652"/>
        <item x="3741"/>
        <item x="2133"/>
        <item x="3140"/>
        <item x="4933"/>
        <item x="1294"/>
        <item x="4891"/>
        <item x="1993"/>
        <item x="3513"/>
        <item x="3176"/>
        <item x="23"/>
        <item x="2970"/>
        <item x="251"/>
        <item x="4722"/>
        <item x="137"/>
        <item x="1405"/>
        <item x="149"/>
        <item x="480"/>
        <item x="3750"/>
        <item x="4969"/>
        <item x="1180"/>
        <item x="4743"/>
        <item x="434"/>
        <item x="2062"/>
        <item x="349"/>
        <item x="318"/>
        <item x="3024"/>
        <item x="4525"/>
        <item x="312"/>
        <item x="2318"/>
        <item x="29"/>
        <item x="3740"/>
        <item x="1253"/>
        <item x="185"/>
        <item x="252"/>
        <item x="4825"/>
        <item x="1225"/>
        <item x="2734"/>
        <item x="3055"/>
        <item x="500"/>
        <item x="965"/>
        <item x="2769"/>
        <item x="276"/>
        <item x="4827"/>
        <item x="3914"/>
        <item x="3941"/>
        <item x="1215"/>
        <item x="343"/>
        <item x="2923"/>
        <item x="3141"/>
        <item x="319"/>
        <item x="2239"/>
        <item x="382"/>
        <item x="67"/>
        <item x="3735"/>
        <item x="4787"/>
        <item x="4755"/>
        <item x="3493"/>
        <item x="359"/>
        <item x="1103"/>
        <item x="4778"/>
        <item x="4792"/>
        <item x="1226"/>
        <item x="4884"/>
        <item x="2990"/>
        <item x="3804"/>
        <item x="2168"/>
        <item x="3829"/>
        <item x="48"/>
        <item x="4756"/>
        <item x="1407"/>
        <item x="4723"/>
        <item x="4751"/>
        <item x="2363"/>
        <item x="3502"/>
        <item x="4680"/>
        <item x="3830"/>
        <item x="2209"/>
        <item x="1902"/>
        <item x="435"/>
        <item x="4626"/>
        <item x="4640"/>
        <item x="938"/>
        <item x="2175"/>
        <item x="2240"/>
        <item x="2143"/>
        <item x="3889"/>
        <item x="1320"/>
        <item x="4594"/>
        <item x="2005"/>
        <item x="3752"/>
        <item x="3070"/>
        <item x="290"/>
        <item x="4752"/>
        <item x="934"/>
        <item x="3006"/>
        <item x="401"/>
        <item x="481"/>
        <item x="1216"/>
        <item x="2319"/>
        <item x="3751"/>
        <item x="320"/>
        <item x="4777"/>
        <item x="1867"/>
        <item x="2140"/>
        <item x="3503"/>
        <item x="2097"/>
        <item x="2287"/>
        <item x="482"/>
        <item x="313"/>
        <item x="1285"/>
        <item x="2941"/>
        <item x="4768"/>
        <item x="4521"/>
        <item x="4910"/>
        <item x="2021"/>
        <item x="1281"/>
        <item x="1086"/>
        <item x="3888"/>
        <item x="1322"/>
        <item x="1174"/>
        <item x="2120"/>
        <item x="3702"/>
        <item x="996"/>
        <item x="1217"/>
        <item x="1227"/>
        <item x="3077"/>
        <item x="3627"/>
        <item x="1319"/>
        <item x="297"/>
        <item x="260"/>
        <item x="1192"/>
        <item x="269"/>
        <item x="4547"/>
        <item x="3858"/>
        <item x="414"/>
        <item x="378"/>
        <item x="2103"/>
        <item x="3778"/>
        <item x="408"/>
        <item x="1423"/>
        <item x="3747"/>
        <item x="3803"/>
        <item x="4854"/>
        <item x="501"/>
        <item x="2191"/>
        <item x="1321"/>
        <item x="1197"/>
        <item x="3942"/>
        <item x="2971"/>
        <item x="4595"/>
        <item x="91"/>
        <item x="2076"/>
        <item x="53"/>
        <item x="2293"/>
        <item x="4569"/>
        <item x="3977"/>
        <item x="2176"/>
        <item x="4630"/>
        <item x="515"/>
        <item x="1897"/>
        <item x="2300"/>
        <item x="4774"/>
        <item x="2292"/>
        <item x="1883"/>
        <item x="2077"/>
        <item x="2797"/>
        <item x="3780"/>
        <item x="2000"/>
        <item x="277"/>
        <item x="2972"/>
        <item x="4641"/>
        <item x="361"/>
        <item x="2999"/>
        <item x="2914"/>
        <item x="3708"/>
        <item x="2889"/>
        <item x="4807"/>
        <item x="2241"/>
        <item x="1879"/>
        <item x="2091"/>
        <item x="4617"/>
        <item x="2197"/>
        <item x="4828"/>
        <item x="303"/>
        <item x="4779"/>
        <item x="3884"/>
        <item x="1353"/>
        <item x="291"/>
        <item x="3101"/>
        <item x="2913"/>
        <item x="402"/>
        <item x="2266"/>
        <item x="2915"/>
        <item x="240"/>
        <item x="2320"/>
        <item x="2738"/>
        <item x="2151"/>
        <item x="2995"/>
        <item x="2205"/>
        <item x="116"/>
        <item x="161"/>
        <item x="25"/>
        <item x="409"/>
        <item x="2854"/>
        <item x="3589"/>
        <item x="3687"/>
        <item x="155"/>
        <item x="1708"/>
        <item x="3025"/>
        <item x="4856"/>
        <item x="2182"/>
        <item x="1022"/>
        <item x="2938"/>
        <item x="2065"/>
        <item x="4811"/>
        <item x="4698"/>
        <item x="2028"/>
        <item x="4696"/>
        <item x="3993"/>
        <item x="4697"/>
        <item x="4481"/>
        <item x="11"/>
        <item x="223"/>
        <item x="262"/>
        <item x="4682"/>
        <item x="452"/>
        <item x="2150"/>
        <item x="221"/>
        <item x="344"/>
        <item x="1074"/>
        <item x="3688"/>
        <item x="4918"/>
        <item x="2934"/>
        <item x="292"/>
        <item x="4885"/>
        <item x="2937"/>
        <item x="2865"/>
        <item x="379"/>
        <item x="14"/>
        <item x="222"/>
        <item x="3769"/>
        <item x="300"/>
        <item x="4729"/>
        <item x="3535"/>
        <item x="5262"/>
        <item x="4699"/>
        <item x="2742"/>
        <item x="4548"/>
        <item x="1359"/>
        <item x="30"/>
        <item x="4780"/>
        <item x="1228"/>
        <item x="762"/>
        <item x="4700"/>
        <item x="304"/>
        <item x="3046"/>
        <item x="4618"/>
        <item x="4776"/>
        <item x="2853"/>
        <item x="188"/>
        <item x="960"/>
        <item x="350"/>
        <item x="3585"/>
        <item x="1323"/>
        <item x="1109"/>
        <item x="2158"/>
        <item x="441"/>
        <item x="2271"/>
        <item x="3710"/>
        <item x="4855"/>
        <item x="2294"/>
        <item x="2079"/>
        <item x="3743"/>
        <item x="3102"/>
        <item x="1131"/>
        <item x="1958"/>
        <item x="3917"/>
        <item x="1314"/>
        <item x="4799"/>
        <item x="2924"/>
        <item x="1315"/>
        <item x="2960"/>
        <item x="156"/>
        <item x="2066"/>
        <item x="208"/>
        <item x="3494"/>
        <item x="1129"/>
        <item x="3727"/>
        <item x="1130"/>
        <item x="263"/>
        <item x="2210"/>
        <item x="2040"/>
        <item x="15"/>
        <item x="1387"/>
        <item x="3660"/>
        <item x="1186"/>
        <item x="3676"/>
        <item x="2917"/>
        <item x="2783"/>
        <item x="2986"/>
        <item x="442"/>
        <item x="3536"/>
        <item x="2818"/>
        <item x="1132"/>
        <item x="189"/>
        <item x="2840"/>
        <item x="4919"/>
        <item x="841"/>
        <item x="3007"/>
        <item x="4800"/>
        <item x="4701"/>
        <item x="3771"/>
        <item x="1295"/>
        <item x="3692"/>
        <item x="2991"/>
        <item x="4631"/>
        <item x="4929"/>
        <item x="4812"/>
        <item x="4663"/>
        <item x="1356"/>
        <item x="2711"/>
        <item x="1088"/>
        <item x="4886"/>
        <item x="1408"/>
        <item x="3040"/>
        <item x="386"/>
        <item x="4683"/>
        <item x="1133"/>
        <item x="3192"/>
        <item x="2866"/>
        <item x="1354"/>
        <item x="3078"/>
        <item x="360"/>
        <item x="3770"/>
        <item x="3766"/>
        <item x="1936"/>
        <item x="1254"/>
        <item x="3029"/>
        <item x="2348"/>
        <item x="210"/>
        <item x="2841"/>
        <item x="2078"/>
        <item x="2916"/>
        <item x="3926"/>
        <item x="4757"/>
        <item x="4970"/>
        <item x="3132"/>
        <item x="224"/>
        <item x="3677"/>
        <item x="1178"/>
        <item x="2867"/>
        <item x="2215"/>
        <item x="3603"/>
        <item x="1104"/>
        <item x="352"/>
        <item x="2327"/>
        <item x="1898"/>
        <item x="2185"/>
        <item x="4984"/>
        <item x="351"/>
        <item x="2224"/>
        <item x="3711"/>
        <item x="3207"/>
        <item x="315"/>
        <item x="2122"/>
        <item x="2855"/>
        <item x="1880"/>
        <item x="2211"/>
        <item x="4724"/>
        <item x="1355"/>
        <item x="1316"/>
        <item x="1087"/>
        <item x="1203"/>
        <item x="72"/>
        <item x="3689"/>
        <item x="3177"/>
        <item x="1245"/>
        <item x="1136"/>
        <item x="3047"/>
        <item x="225"/>
        <item x="293"/>
        <item x="1134"/>
        <item x="1161"/>
        <item x="1325"/>
        <item x="3943"/>
        <item x="3709"/>
        <item x="4570"/>
        <item x="2152"/>
        <item x="2349"/>
        <item x="366"/>
        <item x="1064"/>
        <item x="2131"/>
        <item x="1063"/>
        <item x="209"/>
        <item x="2868"/>
        <item x="2856"/>
        <item x="1105"/>
        <item x="3815"/>
        <item x="2001"/>
        <item x="1041"/>
        <item x="3662"/>
        <item x="2288"/>
        <item x="4944"/>
        <item x="1265"/>
        <item x="3772"/>
        <item x="3067"/>
        <item x="3661"/>
        <item x="1286"/>
        <item x="2216"/>
        <item x="4835"/>
        <item x="3675"/>
        <item x="1176"/>
        <item x="1162"/>
        <item x="2920"/>
        <item x="443"/>
        <item x="4725"/>
        <item x="1331"/>
        <item x="2918"/>
        <item x="3978"/>
        <item x="4737"/>
        <item x="4348"/>
        <item x="1127"/>
        <item x="4921"/>
        <item x="453"/>
        <item x="4523"/>
        <item x="2350"/>
        <item x="3515"/>
        <item x="211"/>
        <item x="1753"/>
        <item x="3796"/>
        <item x="4619"/>
        <item x="1262"/>
        <item x="1204"/>
        <item x="2321"/>
        <item x="4758"/>
        <item x="278"/>
        <item x="2969"/>
        <item x="1179"/>
        <item x="4487"/>
        <item x="2325"/>
        <item x="2895"/>
        <item x="2869"/>
        <item x="3021"/>
        <item x="2326"/>
        <item x="4496"/>
        <item x="2080"/>
        <item x="3628"/>
        <item x="345"/>
        <item x="212"/>
        <item x="3927"/>
        <item x="3028"/>
        <item x="321"/>
        <item x="2723"/>
        <item x="1138"/>
        <item x="2006"/>
        <item x="353"/>
        <item x="3071"/>
        <item x="3103"/>
        <item x="1156"/>
        <item x="2973"/>
        <item x="1218"/>
        <item x="4672"/>
        <item x="4863"/>
        <item x="4632"/>
        <item x="2186"/>
        <item x="4846"/>
        <item x="2896"/>
        <item x="157"/>
        <item x="4950"/>
        <item x="1137"/>
        <item x="4986"/>
        <item x="4684"/>
        <item x="1135"/>
        <item x="2134"/>
        <item x="295"/>
        <item x="4664"/>
        <item x="3797"/>
        <item x="3918"/>
        <item x="1236"/>
        <item x="3109"/>
        <item x="1979"/>
        <item x="3890"/>
        <item x="403"/>
        <item x="1287"/>
        <item x="2919"/>
        <item x="418"/>
        <item x="2974"/>
        <item x="3110"/>
        <item x="190"/>
        <item x="3000"/>
        <item x="2067"/>
        <item x="1911"/>
        <item x="1065"/>
        <item x="4813"/>
        <item x="3865"/>
        <item x="3030"/>
        <item x="4857"/>
        <item x="3168"/>
        <item x="4858"/>
        <item x="3169"/>
        <item x="1326"/>
        <item x="3798"/>
        <item x="3805"/>
        <item x="1237"/>
        <item x="3920"/>
        <item x="4922"/>
        <item x="4931"/>
        <item x="1184"/>
        <item x="4533"/>
        <item x="469"/>
        <item x="3008"/>
        <item x="4744"/>
        <item x="1350"/>
        <item x="3178"/>
        <item x="3629"/>
        <item x="3782"/>
        <item x="2117"/>
        <item x="4930"/>
        <item x="1377"/>
        <item x="483"/>
        <item x="354"/>
        <item x="383"/>
        <item x="1796"/>
        <item x="3838"/>
        <item x="1042"/>
        <item x="2335"/>
        <item x="12"/>
        <item x="3690"/>
        <item x="4923"/>
        <item x="3712"/>
        <item x="2921"/>
        <item x="302"/>
        <item x="1277"/>
        <item x="1332"/>
        <item x="247"/>
        <item x="3085"/>
        <item x="2007"/>
        <item x="1206"/>
        <item x="2897"/>
        <item x="961"/>
        <item x="929"/>
        <item x="1139"/>
        <item x="4878"/>
        <item x="3891"/>
        <item x="1246"/>
        <item x="1075"/>
        <item x="4829"/>
        <item x="2857"/>
        <item x="3919"/>
        <item x="1205"/>
        <item x="4534"/>
        <item x="4823"/>
        <item x="2217"/>
        <item x="226"/>
        <item x="474"/>
        <item x="2156"/>
        <item x="4806"/>
        <item x="2159"/>
        <item x="3170"/>
        <item x="3072"/>
        <item x="451"/>
        <item x="250"/>
        <item x="1185"/>
        <item x="3516"/>
        <item x="248"/>
        <item x="393"/>
        <item x="2256"/>
        <item x="4497"/>
        <item x="4830"/>
        <item x="445"/>
        <item x="3792"/>
        <item x="171"/>
        <item x="4808"/>
        <item x="5319"/>
        <item x="4814"/>
        <item x="3853"/>
        <item x="3043"/>
        <item x="3161"/>
        <item x="4831"/>
        <item x="2218"/>
        <item x="2011"/>
        <item x="4642"/>
        <item x="2160"/>
        <item x="4661"/>
        <item x="2842"/>
        <item x="3728"/>
        <item x="2181"/>
        <item x="2063"/>
        <item x="1335"/>
        <item x="3816"/>
        <item x="4912"/>
        <item x="2029"/>
        <item x="4971"/>
        <item x="186"/>
        <item x="1302"/>
        <item x="3944"/>
        <item x="512"/>
        <item x="910"/>
        <item x="2177"/>
        <item x="3663"/>
        <item x="4887"/>
        <item x="2922"/>
        <item x="1912"/>
        <item x="323"/>
        <item x="1219"/>
        <item x="4978"/>
        <item x="241"/>
        <item x="4681"/>
        <item x="2758"/>
        <item x="4801"/>
        <item x="2898"/>
        <item x="952"/>
        <item x="3694"/>
        <item x="1913"/>
        <item x="3822"/>
        <item x="4685"/>
        <item x="2255"/>
        <item x="3083"/>
        <item x="4781"/>
        <item x="4721"/>
        <item x="1150"/>
        <item x="3846"/>
        <item x="3869"/>
        <item x="4754"/>
        <item x="2939"/>
        <item x="4571"/>
        <item x="2157"/>
        <item x="3544"/>
        <item x="1282"/>
        <item x="814"/>
        <item x="4665"/>
        <item x="3744"/>
        <item x="3758"/>
        <item x="3916"/>
        <item x="4893"/>
        <item x="1409"/>
        <item x="3201"/>
        <item x="3872"/>
        <item x="2187"/>
        <item x="505"/>
        <item x="1868"/>
        <item x="2993"/>
        <item x="2275"/>
        <item x="380"/>
        <item x="3666"/>
        <item x="3753"/>
        <item x="2391"/>
        <item x="367"/>
        <item x="3871"/>
        <item x="1298"/>
        <item x="3806"/>
        <item x="2219"/>
        <item x="2975"/>
        <item x="1362"/>
        <item x="2267"/>
        <item x="3870"/>
        <item x="3979"/>
        <item x="470"/>
        <item x="3104"/>
        <item x="2220"/>
        <item x="4979"/>
        <item x="3202"/>
        <item x="1017"/>
        <item x="3160"/>
        <item x="1066"/>
        <item x="954"/>
        <item x="4899"/>
        <item x="968"/>
        <item x="911"/>
        <item x="4549"/>
        <item x="3005"/>
        <item x="265"/>
        <item x="3080"/>
        <item x="475"/>
        <item x="2336"/>
        <item x="3852"/>
        <item x="3667"/>
        <item x="2132"/>
        <item x="4666"/>
        <item x="2352"/>
        <item x="3095"/>
        <item x="3754"/>
        <item x="446"/>
        <item x="436"/>
        <item x="2951"/>
        <item x="2870"/>
        <item x="4888"/>
        <item x="953"/>
        <item x="1271"/>
        <item x="3133"/>
        <item x="3193"/>
        <item x="4889"/>
        <item x="3664"/>
        <item x="1333"/>
        <item x="404"/>
        <item x="4673"/>
        <item x="3665"/>
        <item x="3678"/>
        <item x="1242"/>
        <item x="4866"/>
        <item x="506"/>
        <item x="3179"/>
        <item x="3074"/>
        <item x="1187"/>
        <item x="1089"/>
        <item x="3900"/>
        <item x="3478"/>
        <item x="385"/>
        <item x="3401"/>
        <item x="274"/>
        <item x="3001"/>
        <item x="2235"/>
        <item x="4867"/>
        <item x="1163"/>
        <item x="789"/>
        <item x="3784"/>
        <item x="4802"/>
        <item x="3922"/>
        <item x="1340"/>
        <item x="4881"/>
        <item x="4913"/>
        <item x="4770"/>
        <item x="3817"/>
        <item x="3058"/>
        <item x="3783"/>
        <item x="3105"/>
        <item x="1067"/>
        <item x="3818"/>
        <item x="422"/>
        <item x="3059"/>
        <item x="1385"/>
        <item x="2221"/>
        <item x="3835"/>
        <item x="2743"/>
        <item x="4951"/>
        <item x="3056"/>
        <item x="4900"/>
        <item x="1724"/>
        <item x="411"/>
        <item x="2735"/>
        <item x="253"/>
        <item x="3873"/>
        <item x="4945"/>
        <item x="1018"/>
        <item x="3134"/>
        <item x="437"/>
        <item x="270"/>
        <item x="4782"/>
        <item x="3958"/>
        <item x="1327"/>
        <item x="355"/>
        <item x="3100"/>
        <item x="407"/>
        <item x="2236"/>
        <item x="3075"/>
        <item x="2277"/>
        <item x="3847"/>
        <item x="287"/>
        <item x="4783"/>
        <item x="3125"/>
        <item x="17"/>
        <item x="3893"/>
        <item x="55"/>
        <item x="1424"/>
        <item x="384"/>
        <item x="2100"/>
        <item x="4934"/>
        <item x="2639"/>
        <item x="1243"/>
        <item x="4972"/>
        <item x="2356"/>
        <item x="1416"/>
        <item x="3203"/>
        <item x="3031"/>
        <item x="3087"/>
        <item x="4935"/>
        <item x="2276"/>
        <item x="4879"/>
        <item x="3836"/>
        <item x="236"/>
        <item x="3120"/>
        <item x="3986"/>
        <item x="3171"/>
        <item x="1339"/>
        <item x="2357"/>
        <item x="2573"/>
        <item x="2088"/>
        <item x="3854"/>
        <item x="4947"/>
        <item x="3837"/>
        <item x="1421"/>
        <item x="3114"/>
        <item x="1417"/>
        <item x="1378"/>
        <item x="1247"/>
        <item x="4803"/>
        <item x="2135"/>
        <item x="975"/>
        <item x="4832"/>
        <item x="476"/>
        <item x="4815"/>
        <item x="3194"/>
        <item x="2329"/>
        <item x="3060"/>
        <item x="4901"/>
        <item x="3839"/>
        <item x="4882"/>
        <item x="3195"/>
        <item x="424"/>
        <item x="3994"/>
        <item x="1969"/>
        <item x="4029"/>
        <item x="423"/>
        <item x="1272"/>
        <item x="1418"/>
        <item x="172"/>
        <item x="507"/>
        <item x="405"/>
        <item x="3785"/>
        <item x="1269"/>
        <item x="447"/>
        <item x="332"/>
        <item x="3749"/>
        <item x="1337"/>
        <item x="368"/>
        <item x="387"/>
        <item x="4952"/>
        <item x="4980"/>
        <item x="4871"/>
        <item x="1296"/>
        <item x="2188"/>
        <item x="2214"/>
        <item x="3904"/>
        <item x="1207"/>
        <item x="3032"/>
        <item x="4833"/>
        <item x="1128"/>
        <item x="3988"/>
        <item x="3051"/>
        <item x="4953"/>
        <item x="3172"/>
        <item x="1238"/>
        <item x="2366"/>
        <item x="2207"/>
        <item x="2364"/>
        <item x="2206"/>
        <item x="4838"/>
        <item x="1410"/>
        <item x="275"/>
        <item x="1304"/>
        <item x="2268"/>
        <item x="1284"/>
        <item x="2113"/>
        <item x="357"/>
        <item x="3197"/>
        <item x="4946"/>
        <item x="1303"/>
        <item x="4572"/>
        <item x="4924"/>
        <item x="4958"/>
        <item x="5018"/>
        <item x="2330"/>
        <item x="237"/>
        <item x="3088"/>
        <item x="2095"/>
        <item x="1388"/>
        <item x="1970"/>
        <item x="3995"/>
        <item x="4662"/>
        <item x="2136"/>
        <item x="4939"/>
        <item x="3959"/>
        <item x="1164"/>
        <item x="3061"/>
        <item x="2358"/>
        <item x="3232"/>
        <item x="459"/>
        <item x="2154"/>
        <item x="3905"/>
        <item x="1202"/>
        <item x="1390"/>
        <item x="2257"/>
        <item x="3928"/>
        <item x="4948"/>
        <item x="2306"/>
        <item x="2278"/>
        <item x="3964"/>
        <item x="3886"/>
        <item x="448"/>
        <item x="3911"/>
        <item x="3204"/>
        <item x="1288"/>
        <item x="3038"/>
        <item x="3062"/>
        <item x="2579"/>
        <item x="3086"/>
        <item x="3129"/>
        <item x="3196"/>
        <item x="3185"/>
        <item x="3126"/>
        <item x="1194"/>
        <item x="412"/>
        <item x="3799"/>
        <item x="2243"/>
        <item x="425"/>
        <item x="1980"/>
        <item x="3106"/>
        <item x="4940"/>
        <item x="4558"/>
        <item x="2269"/>
        <item x="3184"/>
        <item x="1300"/>
        <item x="4810"/>
        <item x="3023"/>
        <item x="4759"/>
        <item x="3089"/>
        <item x="381"/>
        <item x="395"/>
        <item x="1393"/>
        <item x="2250"/>
        <item x="2307"/>
        <item x="426"/>
        <item x="1419"/>
        <item x="1220"/>
        <item x="3860"/>
        <item x="3049"/>
        <item x="5282"/>
        <item x="2419"/>
        <item x="1366"/>
        <item x="3786"/>
        <item x="2976"/>
        <item x="2815"/>
        <item x="1379"/>
        <item x="1428"/>
        <item x="2281"/>
        <item x="3090"/>
        <item x="1195"/>
        <item x="3963"/>
        <item x="3142"/>
        <item x="2301"/>
        <item x="3130"/>
        <item x="3208"/>
        <item x="331"/>
        <item x="3068"/>
        <item x="1268"/>
        <item x="3990"/>
        <item x="1181"/>
        <item x="364"/>
        <item x="3186"/>
        <item x="413"/>
        <item x="3923"/>
        <item x="3887"/>
        <item x="4001"/>
        <item x="4839"/>
        <item x="2322"/>
        <item x="494"/>
        <item x="1357"/>
        <item x="1341"/>
        <item x="1429"/>
        <item x="1140"/>
        <item x="4896"/>
        <item x="392"/>
        <item x="3166"/>
        <item x="793"/>
        <item x="3057"/>
        <item x="4954"/>
        <item x="108"/>
        <item x="306"/>
        <item x="1328"/>
        <item x="2162"/>
        <item x="868"/>
        <item x="3209"/>
        <item x="2264"/>
        <item x="1214"/>
        <item x="4993"/>
        <item x="3814"/>
        <item x="3115"/>
        <item x="3187"/>
        <item x="3931"/>
        <item x="1367"/>
        <item x="2194"/>
        <item x="3949"/>
        <item x="3779"/>
        <item x="2323"/>
        <item x="4727"/>
        <item x="427"/>
        <item x="4883"/>
        <item x="4992"/>
        <item x="3895"/>
        <item x="2359"/>
        <item x="2353"/>
        <item x="1346"/>
        <item x="484"/>
        <item x="519"/>
        <item x="449"/>
        <item x="1289"/>
        <item x="1313"/>
        <item x="2204"/>
        <item x="2189"/>
        <item x="4822"/>
        <item x="4869"/>
        <item x="2104"/>
        <item x="5017"/>
        <item x="2244"/>
        <item x="477"/>
        <item x="4902"/>
        <item x="3894"/>
        <item x="365"/>
        <item x="4960"/>
        <item x="2753"/>
        <item x="4767"/>
        <item x="3188"/>
        <item x="4955"/>
        <item x="109"/>
        <item x="4937"/>
        <item x="4545"/>
        <item x="419"/>
        <item x="4319"/>
        <item x="456"/>
        <item x="520"/>
        <item x="1394"/>
        <item x="2780"/>
        <item x="471"/>
        <item x="807"/>
        <item x="2238"/>
        <item x="2121"/>
        <item x="2272"/>
        <item x="548"/>
        <item x="363"/>
        <item x="3117"/>
        <item x="3980"/>
        <item x="495"/>
        <item x="1395"/>
        <item x="4715"/>
        <item x="4987"/>
        <item x="1235"/>
        <item x="4002"/>
        <item x="2324"/>
        <item x="428"/>
        <item x="521"/>
        <item x="1430"/>
        <item x="3081"/>
        <item x="362"/>
        <item x="4840"/>
        <item x="3936"/>
        <item x="1380"/>
        <item x="3950"/>
        <item x="2369"/>
        <item x="4065"/>
        <item x="504"/>
        <item x="4003"/>
        <item x="2229"/>
        <item x="3212"/>
        <item x="4897"/>
        <item x="1261"/>
        <item x="1381"/>
        <item x="454"/>
        <item x="3932"/>
        <item x="4917"/>
        <item x="472"/>
        <item x="2871"/>
        <item x="3866"/>
        <item x="4890"/>
        <item x="3116"/>
        <item x="4956"/>
        <item x="3966"/>
        <item x="4994"/>
        <item x="2129"/>
        <item x="3742"/>
        <item x="460"/>
        <item x="4852"/>
        <item x="3768"/>
        <item x="775"/>
        <item x="3039"/>
        <item x="900"/>
        <item x="1935"/>
        <item x="4726"/>
        <item x="522"/>
        <item x="2196"/>
        <item x="3063"/>
        <item x="2274"/>
        <item x="3867"/>
        <item x="2365"/>
        <item x="523"/>
        <item x="766"/>
        <item x="4841"/>
        <item x="1832"/>
        <item x="3906"/>
        <item x="3189"/>
        <item x="3018"/>
        <item x="4728"/>
        <item x="1441"/>
        <item x="1994"/>
        <item x="5393"/>
        <item x="1329"/>
        <item x="3840"/>
        <item x="2342"/>
        <item x="3951"/>
        <item x="2667"/>
        <item x="478"/>
        <item x="4925"/>
        <item x="2347"/>
        <item x="69"/>
        <item x="2782"/>
        <item x="3953"/>
        <item x="3002"/>
        <item x="2308"/>
        <item x="536"/>
        <item x="1413"/>
        <item x="3167"/>
        <item x="3156"/>
        <item x="3205"/>
        <item x="333"/>
        <item x="1244"/>
        <item x="466"/>
        <item x="2008"/>
        <item x="1273"/>
        <item x="1431"/>
        <item x="3148"/>
        <item x="5283"/>
        <item x="825"/>
        <item x="3033"/>
        <item x="294"/>
        <item x="5052"/>
        <item x="3149"/>
        <item x="2360"/>
        <item x="3107"/>
        <item x="508"/>
        <item x="2055"/>
        <item x="4995"/>
        <item x="4977"/>
        <item x="4753"/>
        <item x="3054"/>
        <item x="3952"/>
        <item x="1396"/>
        <item x="2555"/>
        <item x="3257"/>
        <item x="3834"/>
        <item x="2332"/>
        <item x="1739"/>
        <item x="2942"/>
        <item x="2309"/>
        <item x="3924"/>
        <item x="1995"/>
        <item x="3901"/>
        <item x="2230"/>
        <item x="1414"/>
        <item x="4926"/>
        <item x="3934"/>
        <item x="3158"/>
        <item x="921"/>
        <item x="3137"/>
        <item x="3091"/>
        <item x="3010"/>
        <item x="2370"/>
        <item x="524"/>
        <item x="3150"/>
        <item x="2317"/>
        <item x="3843"/>
        <item x="3206"/>
        <item x="3828"/>
        <item x="4388"/>
        <item x="1157"/>
        <item x="334"/>
        <item x="1375"/>
        <item x="2009"/>
        <item x="2184"/>
        <item x="5329"/>
        <item x="1221"/>
        <item x="760"/>
        <item x="1398"/>
        <item x="169"/>
        <item x="4903"/>
        <item x="420"/>
        <item x="3933"/>
        <item x="3777"/>
        <item x="4996"/>
        <item x="4864"/>
        <item x="2447"/>
        <item x="3811"/>
        <item x="1382"/>
        <item x="3552"/>
        <item x="3655"/>
        <item x="3159"/>
        <item x="3999"/>
        <item x="3151"/>
        <item x="1392"/>
        <item x="3882"/>
        <item x="2343"/>
        <item x="3656"/>
        <item x="3842"/>
        <item x="2242"/>
        <item x="3213"/>
        <item x="487"/>
        <item x="4546"/>
        <item x="858"/>
        <item x="4515"/>
        <item x="335"/>
        <item x="1415"/>
        <item x="3757"/>
        <item x="2265"/>
        <item x="2371"/>
        <item x="122"/>
        <item x="2251"/>
        <item x="2295"/>
        <item x="3136"/>
        <item x="336"/>
        <item x="2781"/>
        <item x="962"/>
        <item x="488"/>
        <item x="2245"/>
        <item x="2499"/>
        <item x="2992"/>
        <item x="1358"/>
        <item x="3781"/>
        <item x="1364"/>
        <item x="3985"/>
        <item x="4957"/>
        <item x="3180"/>
        <item x="4793"/>
        <item x="509"/>
        <item x="2611"/>
        <item x="3929"/>
        <item x="3131"/>
        <item x="1301"/>
        <item x="537"/>
        <item x="4997"/>
        <item x="70"/>
        <item x="1114"/>
        <item x="2816"/>
        <item x="1453"/>
        <item x="3902"/>
        <item x="170"/>
        <item x="3876"/>
        <item x="1389"/>
        <item x="3152"/>
        <item x="4894"/>
        <item x="3954"/>
        <item x="525"/>
        <item x="3819"/>
        <item x="4784"/>
        <item x="2744"/>
        <item x="3935"/>
        <item x="3153"/>
        <item x="4101"/>
        <item x="1274"/>
        <item x="4865"/>
        <item x="1305"/>
        <item x="4817"/>
        <item x="3138"/>
        <item x="3967"/>
        <item x="2246"/>
        <item x="3812"/>
        <item x="421"/>
        <item x="337"/>
        <item x="4566"/>
        <item x="3389"/>
        <item x="3555"/>
        <item x="4254"/>
        <item x="2966"/>
        <item x="1324"/>
        <item x="3183"/>
        <item x="1222"/>
        <item x="2774"/>
        <item x="3034"/>
        <item x="3173"/>
        <item x="457"/>
        <item x="64"/>
        <item x="370"/>
        <item x="1270"/>
        <item x="4769"/>
        <item x="4911"/>
        <item x="3844"/>
        <item x="2475"/>
        <item x="450"/>
        <item x="4004"/>
        <item x="885"/>
        <item x="1406"/>
        <item x="4214"/>
        <item x="2161"/>
        <item x="4317"/>
        <item x="369"/>
        <item x="991"/>
        <item x="3955"/>
        <item x="322"/>
        <item x="2794"/>
        <item x="1159"/>
        <item x="4564"/>
        <item x="3586"/>
        <item x="1023"/>
        <item x="440"/>
        <item x="1306"/>
        <item x="4920"/>
        <item x="2795"/>
        <item x="992"/>
        <item x="4998"/>
        <item x="3578"/>
        <item x="1432"/>
        <item x="1142"/>
        <item x="5357"/>
        <item x="1427"/>
        <item x="966"/>
        <item x="1954"/>
        <item x="584"/>
        <item x="5234"/>
        <item x="3214"/>
        <item x="314"/>
        <item x="549"/>
        <item x="3370"/>
        <item x="3560"/>
        <item x="1467"/>
        <item x="3968"/>
        <item x="1307"/>
        <item x="4898"/>
        <item x="3084"/>
        <item x="71"/>
        <item x="2153"/>
        <item x="3859"/>
        <item x="1368"/>
        <item x="2183"/>
        <item x="1399"/>
        <item x="2500"/>
        <item x="3175"/>
        <item x="4927"/>
        <item x="3079"/>
        <item x="324"/>
        <item x="2943"/>
        <item x="563"/>
        <item x="2155"/>
        <item x="3111"/>
        <item x="120"/>
        <item x="305"/>
        <item x="3041"/>
        <item x="4332"/>
        <item x="3553"/>
        <item x="4390"/>
        <item x="1384"/>
        <item x="3113"/>
        <item x="3996"/>
        <item x="2361"/>
        <item x="4941"/>
        <item x="1188"/>
        <item x="4324"/>
        <item x="1715"/>
        <item x="1191"/>
        <item x="5375"/>
        <item x="444"/>
        <item x="410"/>
        <item x="1454"/>
        <item x="4760"/>
        <item x="3956"/>
        <item x="1043"/>
        <item x="517"/>
        <item x="394"/>
        <item x="4816"/>
        <item x="4962"/>
        <item x="2123"/>
        <item x="4005"/>
        <item x="4553"/>
        <item x="2311"/>
        <item x="3957"/>
        <item x="518"/>
        <item x="4938"/>
        <item x="489"/>
        <item x="4999"/>
        <item x="3606"/>
        <item x="1899"/>
        <item x="5086"/>
        <item x="3892"/>
        <item x="371"/>
        <item x="1158"/>
        <item x="3282"/>
        <item x="2223"/>
        <item x="4524"/>
        <item x="4309"/>
        <item x="1365"/>
        <item x="3997"/>
        <item x="5158"/>
        <item x="564"/>
        <item x="3174"/>
        <item x="2124"/>
        <item x="374"/>
        <item x="4578"/>
        <item x="972"/>
        <item x="356"/>
        <item x="1584"/>
        <item x="473"/>
        <item x="3594"/>
        <item x="3717"/>
        <item x="719"/>
        <item x="3558"/>
        <item x="4591"/>
        <item x="3022"/>
        <item x="510"/>
        <item x="2785"/>
        <item x="3048"/>
        <item x="2807"/>
        <item x="4421"/>
        <item x="927"/>
        <item x="997"/>
        <item x="967"/>
        <item x="3874"/>
        <item x="1433"/>
        <item x="5196"/>
        <item x="1485"/>
        <item x="4137"/>
        <item x="4736"/>
        <item x="1468"/>
        <item x="2805"/>
        <item x="3915"/>
        <item x="3903"/>
        <item x="2253"/>
        <item x="4895"/>
        <item x="945"/>
        <item x="2344"/>
        <item x="4360"/>
        <item x="4868"/>
        <item x="787"/>
        <item x="550"/>
        <item x="3614"/>
        <item x="458"/>
        <item x="1963"/>
        <item x="254"/>
        <item x="1208"/>
        <item x="1212"/>
        <item x="3554"/>
        <item x="4044"/>
        <item x="565"/>
        <item x="3448"/>
        <item x="2806"/>
        <item x="90"/>
        <item x="804"/>
        <item x="1047"/>
        <item x="1297"/>
        <item x="5359"/>
        <item x="2613"/>
        <item x="2144"/>
        <item x="566"/>
        <item x="2146"/>
        <item x="3419"/>
        <item x="3587"/>
        <item x="1263"/>
        <item x="1770"/>
        <item x="2367"/>
        <item x="5317"/>
        <item x="5198"/>
        <item x="1469"/>
        <item x="1006"/>
        <item x="2746"/>
        <item x="2178"/>
        <item x="429"/>
        <item x="3921"/>
        <item x="2305"/>
        <item x="3112"/>
        <item x="999"/>
        <item x="3763"/>
        <item x="3559"/>
        <item x="5197"/>
        <item x="3215"/>
        <item x="745"/>
        <item x="998"/>
        <item x="5035"/>
        <item x="2787"/>
        <item x="279"/>
        <item x="3307"/>
        <item x="1964"/>
        <item x="3794"/>
        <item x="5014"/>
        <item x="1499"/>
        <item x="2745"/>
        <item x="1198"/>
        <item x="486"/>
        <item x="4786"/>
        <item x="396"/>
        <item x="3181"/>
        <item x="4745"/>
        <item x="973"/>
        <item x="3695"/>
        <item x="3969"/>
        <item x="1401"/>
        <item x="1671"/>
        <item x="1959"/>
        <item x="3764"/>
        <item x="100"/>
        <item x="1343"/>
        <item x="4567"/>
        <item x="3230"/>
        <item x="3537"/>
        <item x="4411"/>
        <item x="1457"/>
        <item x="2345"/>
        <item x="4982"/>
        <item x="2145"/>
        <item x="3762"/>
        <item x="2978"/>
        <item x="2222"/>
        <item x="2817"/>
        <item x="2280"/>
        <item x="1251"/>
        <item x="4818"/>
        <item x="2328"/>
        <item x="2826"/>
        <item x="1909"/>
        <item x="286"/>
        <item x="3231"/>
        <item x="468"/>
        <item x="5015"/>
        <item x="3631"/>
        <item x="74"/>
        <item x="358"/>
        <item x="4991"/>
        <item x="3064"/>
        <item x="4734"/>
        <item x="3378"/>
        <item x="3561"/>
        <item x="1267"/>
        <item x="2786"/>
        <item x="2270"/>
        <item x="1756"/>
        <item x="1746"/>
        <item x="2635"/>
        <item x="5019"/>
        <item x="3630"/>
        <item x="4006"/>
        <item x="3357"/>
        <item x="1712"/>
        <item x="2198"/>
        <item x="5120"/>
        <item x="4027"/>
        <item x="3907"/>
        <item x="1189"/>
        <item x="1636"/>
        <item x="1029"/>
        <item x="1900"/>
        <item x="2808"/>
        <item x="840"/>
        <item x="1336"/>
        <item x="1141"/>
        <item x="4716"/>
        <item x="567"/>
        <item x="2279"/>
        <item x="5008"/>
        <item x="3841"/>
        <item x="3987"/>
        <item x="599"/>
        <item x="4028"/>
        <item x="620"/>
        <item x="2827"/>
        <item x="546"/>
        <item x="1470"/>
        <item x="3328"/>
        <item x="4568"/>
        <item x="5252"/>
        <item x="431"/>
        <item x="3162"/>
        <item x="1801"/>
        <item x="2139"/>
        <item x="1620"/>
        <item x="4554"/>
        <item x="1738"/>
        <item x="1342"/>
        <item x="2312"/>
        <item x="2401"/>
        <item x="5430"/>
        <item x="2169"/>
        <item x="2695"/>
        <item x="989"/>
        <item x="2390"/>
        <item x="585"/>
        <item x="3789"/>
        <item x="1937"/>
        <item x="4555"/>
        <item x="2351"/>
        <item x="3793"/>
        <item x="2575"/>
        <item x="2338"/>
        <item x="3790"/>
        <item x="1106"/>
        <item x="1000"/>
        <item x="465"/>
        <item x="4320"/>
        <item x="3395"/>
        <item x="3948"/>
        <item x="4904"/>
        <item x="601"/>
        <item x="3381"/>
        <item x="3875"/>
        <item x="3965"/>
        <item x="3989"/>
        <item x="2081"/>
        <item x="3945"/>
        <item x="461"/>
        <item x="600"/>
        <item x="568"/>
        <item x="5022"/>
        <item x="75"/>
        <item x="4961"/>
        <item x="5250"/>
        <item x="3358"/>
        <item x="4842"/>
        <item x="2310"/>
        <item x="5302"/>
        <item x="3135"/>
        <item x="5034"/>
        <item x="1486"/>
        <item x="2576"/>
        <item x="5214"/>
        <item x="3861"/>
        <item x="4412"/>
        <item x="920"/>
        <item x="4964"/>
        <item x="3998"/>
        <item x="3908"/>
        <item x="3961"/>
        <item x="1435"/>
        <item x="1698"/>
        <item x="730"/>
        <item x="3211"/>
        <item x="118"/>
        <item x="2536"/>
        <item x="1500"/>
        <item x="1330"/>
        <item x="3960"/>
        <item x="2137"/>
        <item x="1793"/>
        <item x="562"/>
        <item x="1655"/>
        <item x="4008"/>
        <item x="527"/>
        <item x="656"/>
        <item x="3765"/>
        <item x="1464"/>
        <item x="330"/>
        <item x="338"/>
        <item x="4230"/>
        <item x="1697"/>
        <item x="720"/>
        <item x="4080"/>
        <item x="1165"/>
        <item x="779"/>
        <item x="50"/>
        <item x="2392"/>
        <item x="2202"/>
        <item x="2368"/>
        <item x="2252"/>
        <item x="4231"/>
        <item x="3562"/>
        <item x="1397"/>
        <item x="1517"/>
        <item x="4914"/>
        <item x="528"/>
        <item x="4041"/>
        <item x="1402"/>
        <item x="852"/>
        <item x="1001"/>
        <item x="602"/>
        <item x="1465"/>
        <item x="2247"/>
        <item x="4007"/>
        <item x="2594"/>
        <item x="4031"/>
        <item x="2331"/>
        <item x="86"/>
        <item x="5032"/>
        <item x="1007"/>
        <item x="4973"/>
        <item x="1436"/>
        <item x="4045"/>
        <item x="5001"/>
        <item x="1190"/>
        <item x="1693"/>
        <item x="5043"/>
        <item x="4012"/>
        <item x="1260"/>
        <item x="432"/>
        <item x="1048"/>
        <item x="1501"/>
        <item x="586"/>
        <item x="2423"/>
        <item x="3604"/>
        <item x="2378"/>
        <item x="5069"/>
        <item x="946"/>
        <item x="3011"/>
        <item x="3143"/>
        <item x="5031"/>
        <item x="3248"/>
        <item x="574"/>
        <item x="101"/>
        <item x="1259"/>
        <item x="1456"/>
        <item x="4288"/>
        <item x="3094"/>
        <item x="3974"/>
        <item x="4211"/>
        <item x="4428"/>
        <item x="4579"/>
        <item x="3973"/>
        <item x="2010"/>
        <item x="3542"/>
        <item x="557"/>
        <item x="1030"/>
        <item x="5215"/>
        <item x="5044"/>
        <item x="3249"/>
        <item x="3756"/>
        <item x="3233"/>
        <item x="817"/>
        <item x="2163"/>
        <item x="4429"/>
        <item x="455"/>
        <item x="746"/>
        <item x="1619"/>
        <item x="2527"/>
        <item x="764"/>
        <item x="3755"/>
        <item x="3707"/>
        <item x="4210"/>
        <item x="731"/>
        <item x="1786"/>
        <item x="1585"/>
        <item x="988"/>
        <item x="1038"/>
        <item x="4329"/>
        <item x="3787"/>
        <item x="558"/>
        <item x="5021"/>
        <item x="4850"/>
        <item x="5284"/>
        <item x="1420"/>
        <item x="3862"/>
        <item x="1637"/>
        <item x="3946"/>
        <item x="4589"/>
        <item x="2546"/>
        <item x="2428"/>
        <item x="4851"/>
        <item x="2409"/>
        <item x="3241"/>
        <item x="2567"/>
        <item x="780"/>
        <item x="1745"/>
        <item x="5221"/>
        <item x="1656"/>
        <item x="3813"/>
        <item x="3971"/>
        <item x="1621"/>
        <item x="559"/>
        <item x="1434"/>
        <item x="5041"/>
        <item x="2402"/>
        <item x="1965"/>
        <item x="3244"/>
        <item x="3696"/>
        <item x="541"/>
        <item x="3246"/>
        <item x="974"/>
        <item x="1039"/>
        <item x="529"/>
        <item x="2485"/>
        <item x="1008"/>
        <item x="1466"/>
        <item x="3082"/>
        <item x="5036"/>
        <item x="603"/>
        <item x="4042"/>
        <item x="3821"/>
        <item x="2372"/>
        <item x="4043"/>
        <item x="1502"/>
        <item x="1383"/>
        <item x="1437"/>
        <item x="4062"/>
        <item x="1455"/>
        <item x="1490"/>
        <item x="3356"/>
        <item x="2944"/>
        <item x="531"/>
        <item x="2254"/>
        <item x="4070"/>
        <item x="4312"/>
        <item x="5050"/>
        <item x="4251"/>
        <item x="5360"/>
        <item x="76"/>
        <item x="1696"/>
        <item x="3625"/>
        <item x="4963"/>
        <item x="1624"/>
        <item x="4556"/>
        <item x="1473"/>
        <item x="560"/>
        <item x="5053"/>
        <item x="339"/>
        <item x="4061"/>
        <item x="406"/>
        <item x="950"/>
        <item x="5124"/>
        <item x="1019"/>
        <item x="5292"/>
        <item x="5184"/>
        <item x="551"/>
        <item x="1400"/>
        <item x="1977"/>
        <item x="5412"/>
        <item x="3004"/>
        <item x="2138"/>
        <item x="1484"/>
        <item x="153"/>
        <item x="5321"/>
        <item x="3245"/>
        <item x="3027"/>
        <item x="1966"/>
        <item x="4859"/>
        <item x="575"/>
        <item x="152"/>
        <item x="688"/>
        <item x="5163"/>
        <item x="1781"/>
        <item x="3896"/>
        <item x="1949"/>
        <item x="5385"/>
        <item x="1654"/>
        <item x="747"/>
        <item x="2534"/>
        <item x="4250"/>
        <item x="2090"/>
        <item x="438"/>
        <item x="3563"/>
        <item x="4981"/>
        <item x="5195"/>
        <item x="2400"/>
        <item x="721"/>
        <item x="1248"/>
        <item x="849"/>
        <item x="1460"/>
        <item x="4212"/>
        <item x="1471"/>
        <item x="604"/>
        <item x="670"/>
        <item x="1548"/>
        <item x="534"/>
        <item x="1020"/>
        <item x="1986"/>
        <item x="3240"/>
        <item x="621"/>
        <item x="5003"/>
        <item x="3163"/>
        <item x="3050"/>
        <item x="679"/>
        <item x="4259"/>
        <item x="4350"/>
        <item x="545"/>
        <item x="4557"/>
        <item x="1107"/>
        <item x="718"/>
        <item x="1449"/>
        <item x="3118"/>
        <item x="2977"/>
        <item x="4375"/>
        <item x="732"/>
        <item x="5258"/>
        <item x="3284"/>
        <item x="2436"/>
        <item x="5185"/>
        <item x="4066"/>
        <item x="5194"/>
        <item x="4845"/>
        <item x="5279"/>
        <item x="4905"/>
        <item x="2658"/>
        <item x="2002"/>
        <item x="5199"/>
        <item x="4232"/>
        <item x="1491"/>
        <item x="3577"/>
        <item x="561"/>
        <item x="3065"/>
        <item x="1439"/>
        <item x="4072"/>
        <item x="5341"/>
        <item x="5033"/>
        <item x="4462"/>
        <item x="2535"/>
        <item x="1475"/>
        <item x="3128"/>
        <item x="1938"/>
        <item x="4046"/>
        <item x="4051"/>
        <item x="462"/>
        <item x="3250"/>
        <item x="2524"/>
        <item x="3377"/>
        <item x="2313"/>
        <item x="2670"/>
        <item x="117"/>
        <item x="3144"/>
        <item x="4053"/>
        <item x="5058"/>
        <item x="5068"/>
        <item x="4011"/>
        <item x="2393"/>
        <item x="2414"/>
        <item x="430"/>
        <item x="346"/>
        <item x="4809"/>
        <item x="2394"/>
        <item x="2494"/>
        <item x="3450"/>
        <item x="2403"/>
        <item x="2296"/>
        <item x="1518"/>
        <item x="3910"/>
        <item x="4052"/>
        <item x="2838"/>
        <item x="1476"/>
        <item x="2602"/>
        <item x="1978"/>
        <item x="3252"/>
        <item x="4906"/>
        <item x="4928"/>
        <item x="511"/>
        <item x="1551"/>
        <item x="2755"/>
        <item x="493"/>
        <item x="3108"/>
        <item x="2377"/>
        <item x="2620"/>
        <item x="1950"/>
        <item x="4013"/>
        <item x="1249"/>
        <item x="2404"/>
        <item x="3992"/>
        <item x="535"/>
        <item x="5057"/>
        <item x="3543"/>
        <item x="1659"/>
        <item x="1515"/>
        <item x="4197"/>
        <item x="4702"/>
        <item x="2547"/>
        <item x="5077"/>
        <item x="1951"/>
        <item x="1772"/>
        <item x="5281"/>
        <item x="3468"/>
        <item x="577"/>
        <item x="1146"/>
        <item x="530"/>
        <item x="3217"/>
        <item x="1910"/>
        <item x="2756"/>
        <item x="3273"/>
        <item x="2486"/>
        <item x="990"/>
        <item x="588"/>
        <item x="2478"/>
        <item x="2387"/>
        <item x="5223"/>
        <item x="3925"/>
        <item x="3970"/>
        <item x="706"/>
        <item x="2562"/>
        <item x="1489"/>
        <item x="680"/>
        <item x="2379"/>
        <item x="2754"/>
        <item x="3253"/>
        <item x="3092"/>
        <item x="2190"/>
        <item x="610"/>
        <item x="4531"/>
        <item x="1755"/>
        <item x="2410"/>
        <item x="280"/>
        <item x="4532"/>
        <item x="3605"/>
        <item x="738"/>
        <item x="2411"/>
        <item x="4081"/>
        <item x="3274"/>
        <item x="4252"/>
        <item x="951"/>
        <item x="542"/>
        <item x="4349"/>
        <item x="1603"/>
        <item x="143"/>
        <item x="5040"/>
        <item x="729"/>
        <item x="2380"/>
        <item x="372"/>
        <item x="5233"/>
        <item x="589"/>
        <item x="3154"/>
        <item x="571"/>
        <item x="5078"/>
        <item x="696"/>
        <item x="4983"/>
        <item x="4105"/>
        <item x="5213"/>
        <item x="1529"/>
        <item x="3190"/>
        <item x="671"/>
        <item x="4096"/>
        <item x="2537"/>
        <item x="844"/>
        <item x="4009"/>
        <item x="1657"/>
        <item x="5216"/>
        <item x="4253"/>
        <item x="5072"/>
        <item x="1967"/>
        <item x="5222"/>
        <item x="5232"/>
        <item x="5051"/>
        <item x="1374"/>
        <item x="1477"/>
        <item x="1290"/>
        <item x="744"/>
        <item x="4107"/>
        <item x="4038"/>
        <item x="583"/>
        <item x="3845"/>
        <item x="3237"/>
        <item x="2553"/>
        <item x="4075"/>
        <item x="3127"/>
        <item x="576"/>
        <item x="4063"/>
        <item x="633"/>
        <item x="3309"/>
        <item x="1741"/>
        <item x="2362"/>
        <item x="4194"/>
        <item x="4239"/>
        <item x="2587"/>
        <item x="1586"/>
        <item x="3234"/>
        <item x="4104"/>
        <item x="5013"/>
        <item x="4452"/>
        <item x="622"/>
        <item x="1275"/>
        <item x="1530"/>
        <item x="1550"/>
        <item x="54"/>
        <item x="590"/>
        <item x="3975"/>
        <item x="3268"/>
        <item x="103"/>
        <item x="5042"/>
        <item x="4178"/>
        <item x="4968"/>
        <item x="2513"/>
        <item x="2420"/>
        <item x="4246"/>
        <item x="4216"/>
        <item x="1952"/>
        <item x="4247"/>
        <item x="5271"/>
        <item x="2809"/>
        <item x="5224"/>
        <item x="2441"/>
        <item x="2514"/>
        <item x="2248"/>
        <item x="3349"/>
        <item x="1480"/>
        <item x="1450"/>
        <item x="1451"/>
        <item x="5117"/>
        <item x="2563"/>
        <item x="1600"/>
        <item x="2554"/>
        <item x="1062"/>
        <item x="2406"/>
        <item x="4073"/>
        <item x="5063"/>
        <item x="3218"/>
        <item x="5308"/>
        <item x="4965"/>
        <item x="4238"/>
        <item x="1733"/>
        <item x="1615"/>
        <item x="5088"/>
        <item x="1492"/>
        <item x="1494"/>
        <item x="4048"/>
        <item x="526"/>
        <item x="5229"/>
        <item x="2418"/>
        <item x="5291"/>
        <item x="4064"/>
        <item x="820"/>
        <item x="3367"/>
        <item x="1643"/>
        <item x="1763"/>
        <item x="102"/>
        <item x="3437"/>
        <item x="5173"/>
        <item x="2552"/>
        <item x="1291"/>
        <item x="4562"/>
        <item x="635"/>
        <item x="5363"/>
        <item x="1622"/>
        <item x="4074"/>
        <item x="4067"/>
        <item x="5220"/>
        <item x="697"/>
        <item x="4177"/>
        <item x="4059"/>
        <item x="4199"/>
        <item x="3368"/>
        <item x="2054"/>
        <item x="742"/>
        <item x="2928"/>
        <item x="632"/>
        <item x="3991"/>
        <item x="2429"/>
        <item x="1686"/>
        <item x="644"/>
        <item x="1412"/>
        <item x="5209"/>
        <item x="1040"/>
        <item x="1545"/>
        <item x="748"/>
        <item x="1522"/>
        <item x="1503"/>
        <item x="3359"/>
        <item x="867"/>
        <item x="735"/>
        <item x="4033"/>
        <item x="3266"/>
        <item x="591"/>
        <item x="4076"/>
        <item x="1768"/>
        <item x="3119"/>
        <item x="3216"/>
        <item x="701"/>
        <item x="654"/>
        <item x="1638"/>
        <item x="657"/>
        <item x="592"/>
        <item x="2430"/>
        <item x="5192"/>
        <item x="3139"/>
        <item x="1544"/>
        <item x="4213"/>
        <item x="1463"/>
        <item x="4054"/>
        <item x="5070"/>
        <item x="1506"/>
        <item x="3182"/>
        <item x="1479"/>
        <item x="2374"/>
        <item x="4207"/>
        <item x="87"/>
        <item x="5190"/>
        <item x="4310"/>
        <item x="3909"/>
        <item x="1250"/>
        <item x="1607"/>
        <item x="1797"/>
        <item x="1425"/>
        <item x="1606"/>
        <item x="5000"/>
        <item x="5002"/>
        <item x="3319"/>
        <item x="3429"/>
        <item x="5045"/>
        <item x="5249"/>
        <item x="3256"/>
        <item x="1497"/>
        <item x="538"/>
        <item x="5225"/>
        <item x="2593"/>
        <item x="4024"/>
        <item x="1559"/>
        <item x="2757"/>
        <item x="4974"/>
        <item x="5183"/>
        <item x="758"/>
        <item x="2565"/>
        <item x="689"/>
        <item x="4132"/>
        <item x="5191"/>
        <item x="1837"/>
        <item x="2273"/>
        <item x="4092"/>
        <item x="4032"/>
        <item x="595"/>
        <item x="578"/>
        <item x="2454"/>
        <item x="4233"/>
        <item x="1707"/>
        <item x="556"/>
        <item x="1581"/>
        <item x="645"/>
        <item x="4097"/>
        <item x="2424"/>
        <item x="3269"/>
        <item x="611"/>
        <item x="4843"/>
        <item x="4152"/>
        <item x="3264"/>
        <item x="1563"/>
        <item x="1369"/>
        <item x="5020"/>
        <item x="3258"/>
        <item x="3271"/>
        <item x="5056"/>
        <item x="3350"/>
        <item x="3260"/>
        <item x="624"/>
        <item x="2412"/>
        <item x="2538"/>
        <item x="4179"/>
        <item x="2082"/>
        <item x="1344"/>
        <item x="5159"/>
        <item x="3316"/>
        <item x="5138"/>
        <item x="5245"/>
        <item x="3019"/>
        <item x="5137"/>
        <item x="4255"/>
        <item x="4093"/>
        <item x="2556"/>
        <item x="2461"/>
        <item x="1549"/>
        <item x="4108"/>
        <item x="5004"/>
        <item x="1113"/>
        <item x="5064"/>
        <item x="630"/>
        <item x="3251"/>
        <item x="759"/>
        <item x="2539"/>
        <item x="1580"/>
        <item x="5055"/>
        <item x="1009"/>
        <item x="5081"/>
        <item x="2444"/>
        <item x="598"/>
        <item x="2463"/>
        <item x="4248"/>
        <item x="3272"/>
        <item x="2548"/>
        <item x="5122"/>
        <item x="2464"/>
        <item x="2451"/>
        <item x="1443"/>
        <item x="1650"/>
        <item x="1505"/>
        <item x="2533"/>
        <item x="739"/>
        <item x="5073"/>
        <item x="3292"/>
        <item x="4241"/>
        <item x="3346"/>
        <item x="3290"/>
        <item x="1953"/>
        <item x="5010"/>
        <item x="4035"/>
        <item x="5092"/>
        <item x="5202"/>
        <item x="3984"/>
        <item x="1644"/>
        <item x="4087"/>
        <item x="5059"/>
        <item x="675"/>
        <item x="3223"/>
        <item x="4240"/>
        <item x="4703"/>
        <item x="1495"/>
        <item x="2945"/>
        <item x="4017"/>
        <item x="4154"/>
        <item x="5087"/>
        <item x="803"/>
        <item x="823"/>
        <item x="555"/>
        <item x="4227"/>
        <item x="1487"/>
        <item x="5101"/>
        <item x="2953"/>
        <item x="2586"/>
        <item x="2601"/>
        <item x="1308"/>
        <item x="4256"/>
        <item x="4020"/>
        <item x="668"/>
        <item x="606"/>
        <item x="1444"/>
        <item x="5091"/>
        <item x="5251"/>
        <item x="479"/>
        <item x="4590"/>
        <item x="651"/>
        <item x="569"/>
        <item x="4114"/>
        <item x="4153"/>
        <item x="4117"/>
        <item x="5066"/>
        <item x="2487"/>
        <item x="5164"/>
        <item x="1488"/>
        <item x="3219"/>
        <item x="1527"/>
        <item x="4089"/>
        <item x="1507"/>
        <item x="3275"/>
        <item x="2003"/>
        <item x="3221"/>
        <item x="1723"/>
        <item x="1255"/>
        <item x="1438"/>
        <item x="1649"/>
        <item x="1808"/>
        <item x="2793"/>
        <item x="4453"/>
        <item x="2083"/>
        <item x="3270"/>
        <item x="4190"/>
        <item x="713"/>
        <item x="5230"/>
        <item x="1493"/>
        <item x="2578"/>
        <item x="5096"/>
        <item x="1599"/>
        <item x="616"/>
        <item x="4261"/>
        <item x="5037"/>
        <item x="4966"/>
        <item x="1660"/>
        <item x="587"/>
        <item x="4191"/>
        <item x="4208"/>
        <item x="1508"/>
        <item x="768"/>
        <item x="612"/>
        <item x="1546"/>
        <item x="1641"/>
        <item x="2543"/>
        <item x="1537"/>
        <item x="1699"/>
        <item x="5060"/>
        <item x="786"/>
        <item x="5181"/>
        <item x="637"/>
        <item x="1632"/>
        <item x="1575"/>
        <item x="4086"/>
        <item x="4116"/>
        <item x="1829"/>
        <item x="3321"/>
        <item x="5239"/>
        <item x="4082"/>
        <item x="5176"/>
        <item x="3263"/>
        <item x="4168"/>
        <item x="2488"/>
        <item x="1645"/>
        <item x="2839"/>
        <item x="2638"/>
        <item x="5338"/>
        <item x="636"/>
        <item x="5226"/>
        <item x="1602"/>
        <item x="1658"/>
        <item x="3326"/>
        <item x="5106"/>
        <item x="1440"/>
        <item x="4563"/>
        <item x="4157"/>
        <item x="3369"/>
        <item x="1256"/>
        <item x="4021"/>
        <item x="4128"/>
        <item x="625"/>
        <item x="5144"/>
        <item x="491"/>
        <item x="4039"/>
        <item x="4323"/>
        <item x="702"/>
        <item x="4340"/>
        <item x="5200"/>
        <item x="5114"/>
        <item x="3408"/>
        <item x="4500"/>
        <item x="490"/>
        <item x="3713"/>
        <item x="2456"/>
        <item x="4159"/>
        <item x="2551"/>
        <item x="5238"/>
        <item x="676"/>
        <item x="5153"/>
        <item x="1780"/>
        <item x="1601"/>
        <item x="4010"/>
        <item x="3294"/>
        <item x="4127"/>
        <item x="684"/>
        <item x="5175"/>
        <item x="2425"/>
        <item x="3372"/>
        <item x="1565"/>
        <item x="1718"/>
        <item x="5369"/>
        <item x="2630"/>
        <item x="2455"/>
        <item x="1646"/>
        <item x="2510"/>
        <item x="2382"/>
        <item x="2437"/>
        <item x="4106"/>
        <item x="1667"/>
        <item x="722"/>
        <item x="658"/>
        <item x="4141"/>
        <item x="5097"/>
        <item x="2333"/>
        <item x="5139"/>
        <item x="4115"/>
        <item x="3718"/>
        <item x="2431"/>
        <item x="1683"/>
        <item x="1472"/>
        <item x="3293"/>
        <item x="1525"/>
        <item x="5246"/>
        <item x="4328"/>
        <item x="1370"/>
        <item x="2469"/>
        <item x="1560"/>
        <item x="3277"/>
        <item x="879"/>
        <item x="2445"/>
        <item x="4047"/>
        <item x="707"/>
        <item x="2442"/>
        <item x="749"/>
        <item x="2645"/>
        <item x="698"/>
        <item x="2383"/>
        <item x="2438"/>
        <item x="2810"/>
        <item x="4165"/>
        <item x="2439"/>
        <item x="3333"/>
        <item x="5174"/>
        <item x="3093"/>
        <item x="3362"/>
        <item x="3220"/>
        <item x="2585"/>
        <item x="593"/>
        <item x="4158"/>
        <item x="5356"/>
        <item x="2375"/>
        <item x="683"/>
        <item x="2432"/>
        <item x="785"/>
        <item x="3287"/>
        <item x="3322"/>
        <item x="5347"/>
        <item x="1968"/>
        <item x="4404"/>
        <item x="5210"/>
        <item x="3320"/>
        <item x="5075"/>
        <item x="3595"/>
        <item x="1536"/>
        <item x="1595"/>
        <item x="750"/>
        <item x="539"/>
        <item x="1561"/>
        <item x="1391"/>
        <item x="755"/>
        <item x="1631"/>
        <item x="4098"/>
        <item x="1445"/>
        <item x="5005"/>
        <item x="1147"/>
        <item x="1276"/>
        <item x="3335"/>
        <item x="613"/>
        <item x="669"/>
        <item x="2929"/>
        <item x="3877"/>
        <item x="2434"/>
        <item x="4140"/>
        <item x="3291"/>
        <item x="4272"/>
        <item x="699"/>
        <item x="5140"/>
        <item x="1531"/>
        <item x="2954"/>
        <item x="626"/>
        <item x="2405"/>
        <item x="1442"/>
        <item x="4295"/>
        <item x="543"/>
        <item x="4143"/>
        <item x="1509"/>
        <item x="2512"/>
        <item x="4102"/>
        <item x="2596"/>
        <item x="2583"/>
        <item x="3222"/>
        <item x="5178"/>
        <item x="2314"/>
        <item x="4094"/>
        <item x="2458"/>
        <item x="717"/>
        <item x="2376"/>
        <item x="1623"/>
        <item x="5242"/>
        <item x="1534"/>
        <item x="3278"/>
        <item x="1669"/>
        <item x="5179"/>
        <item x="1664"/>
        <item x="4942"/>
        <item x="3242"/>
        <item x="5104"/>
        <item x="2386"/>
        <item x="1566"/>
        <item x="532"/>
        <item x="865"/>
        <item x="4109"/>
        <item x="1478"/>
        <item x="2505"/>
        <item x="2604"/>
        <item x="1633"/>
        <item x="1523"/>
        <item x="2452"/>
        <item x="4469"/>
        <item x="4111"/>
        <item x="3225"/>
        <item x="677"/>
        <item x="4269"/>
        <item x="619"/>
        <item x="3375"/>
        <item x="1634"/>
        <item x="3279"/>
        <item x="741"/>
        <item x="4103"/>
        <item x="5343"/>
        <item x="3285"/>
        <item x="540"/>
        <item x="5201"/>
        <item x="777"/>
        <item x="4285"/>
        <item x="672"/>
        <item x="582"/>
        <item x="2415"/>
        <item x="1576"/>
        <item x="4470"/>
        <item x="751"/>
        <item x="617"/>
        <item x="2526"/>
        <item x="4229"/>
        <item x="1199"/>
        <item x="4297"/>
        <item x="4110"/>
        <item x="4720"/>
        <item x="4040"/>
        <item x="1812"/>
        <item x="5084"/>
        <item x="4118"/>
        <item x="4236"/>
        <item x="572"/>
        <item x="1481"/>
        <item x="249"/>
        <item x="2508"/>
        <item x="638"/>
        <item x="1661"/>
        <item x="1604"/>
        <item x="2525"/>
        <item x="4189"/>
        <item x="4262"/>
        <item x="5082"/>
        <item x="708"/>
        <item x="4242"/>
        <item x="2199"/>
        <item x="4195"/>
        <item x="5235"/>
        <item x="1822"/>
        <item x="2398"/>
        <item x="3280"/>
        <item x="4174"/>
        <item x="614"/>
        <item x="1516"/>
        <item x="5030"/>
        <item x="1583"/>
        <item x="1703"/>
        <item x="5247"/>
        <item x="4049"/>
        <item x="2263"/>
        <item x="3226"/>
        <item x="579"/>
        <item x="4173"/>
        <item x="5300"/>
        <item x="5211"/>
        <item x="4055"/>
        <item x="2421"/>
        <item x="2983"/>
        <item x="5227"/>
        <item x="5157"/>
        <item x="3009"/>
        <item x="5150"/>
        <item x="4263"/>
        <item x="1744"/>
        <item x="3962"/>
        <item x="4077"/>
        <item x="5305"/>
        <item x="1695"/>
        <item x="1574"/>
        <item x="627"/>
        <item x="1764"/>
        <item x="5061"/>
        <item x="765"/>
        <item x="628"/>
        <item x="826"/>
        <item x="1730"/>
        <item x="3329"/>
        <item x="5353"/>
        <item x="3281"/>
        <item x="4196"/>
        <item x="4161"/>
        <item x="3748"/>
        <item x="5269"/>
        <item x="3355"/>
        <item x="1582"/>
        <item x="1532"/>
        <item x="5098"/>
        <item x="4142"/>
        <item x="4088"/>
        <item x="1587"/>
        <item x="4287"/>
        <item x="5103"/>
        <item x="88"/>
        <item x="2515"/>
        <item x="5142"/>
        <item x="2446"/>
        <item x="1711"/>
        <item x="2490"/>
        <item x="2961"/>
        <item x="3371"/>
        <item x="3296"/>
        <item x="4379"/>
        <item x="3261"/>
        <item x="3972"/>
        <item x="5154"/>
        <item x="4358"/>
        <item x="3387"/>
        <item x="2662"/>
        <item x="5099"/>
        <item x="1564"/>
        <item x="4735"/>
        <item x="2549"/>
        <item x="2636"/>
        <item x="3336"/>
        <item x="2511"/>
        <item x="5177"/>
        <item x="4112"/>
        <item x="1687"/>
        <item x="1688"/>
        <item x="2407"/>
        <item x="4414"/>
        <item x="261"/>
        <item x="2520"/>
        <item x="3383"/>
        <item x="2389"/>
        <item x="5355"/>
        <item x="5038"/>
        <item x="4275"/>
        <item x="4374"/>
        <item x="4228"/>
        <item x="5161"/>
        <item x="4129"/>
        <item x="2426"/>
        <item x="687"/>
        <item x="1717"/>
        <item x="736"/>
        <item x="4090"/>
        <item x="4166"/>
        <item x="4169"/>
        <item x="3440"/>
        <item x="5243"/>
        <item x="685"/>
        <item x="4303"/>
        <item x="4018"/>
        <item x="3385"/>
        <item x="5079"/>
        <item x="2395"/>
        <item x="1651"/>
        <item x="5408"/>
        <item x="2114"/>
        <item x="5009"/>
        <item x="2610"/>
        <item x="5381"/>
        <item x="3243"/>
        <item x="5011"/>
        <item x="1461"/>
        <item x="3155"/>
        <item x="5115"/>
        <item x="743"/>
        <item x="714"/>
        <item x="4385"/>
        <item x="5046"/>
        <item x="2625"/>
        <item x="2606"/>
        <item x="4150"/>
        <item x="4170"/>
        <item x="5217"/>
        <item x="5409"/>
        <item x="5121"/>
        <item x="3327"/>
        <item x="1665"/>
        <item x="1791"/>
        <item x="4160"/>
        <item x="2422"/>
        <item x="1777"/>
        <item x="4022"/>
        <item x="3820"/>
        <item x="2388"/>
        <item x="4133"/>
        <item x="2472"/>
        <item x="673"/>
        <item x="5074"/>
        <item x="4030"/>
        <item x="4461"/>
        <item x="2560"/>
        <item x="3334"/>
        <item x="3351"/>
        <item x="573"/>
        <item x="5107"/>
        <item x="5193"/>
        <item x="594"/>
        <item x="5071"/>
        <item x="607"/>
        <item x="703"/>
        <item x="5102"/>
        <item x="3374"/>
        <item x="4171"/>
        <item x="2373"/>
        <item x="2399"/>
        <item x="861"/>
        <item x="5237"/>
        <item x="1283"/>
        <item x="4386"/>
        <item x="1557"/>
        <item x="5151"/>
        <item x="4290"/>
        <item x="5390"/>
        <item x="3297"/>
        <item x="2568"/>
        <item x="681"/>
        <item x="3295"/>
        <item x="2448"/>
        <item x="3227"/>
        <item x="2231"/>
        <item x="5100"/>
        <item x="4084"/>
        <item x="2384"/>
        <item x="1639"/>
        <item x="4123"/>
        <item x="2509"/>
        <item x="5093"/>
        <item x="1694"/>
        <item x="847"/>
        <item x="4371"/>
        <item x="623"/>
        <item x="2440"/>
        <item x="3430"/>
        <item x="5170"/>
        <item x="119"/>
        <item x="1458"/>
        <item x="4034"/>
        <item x="642"/>
        <item x="5277"/>
        <item x="652"/>
        <item x="5171"/>
        <item x="4988"/>
        <item x="752"/>
        <item x="4176"/>
        <item x="3354"/>
        <item x="4234"/>
        <item x="1795"/>
        <item x="2558"/>
        <item x="5135"/>
        <item x="1555"/>
        <item x="753"/>
        <item x="5023"/>
        <item x="1617"/>
        <item x="1616"/>
        <item x="5131"/>
        <item x="2557"/>
        <item x="5240"/>
        <item x="1817"/>
        <item x="845"/>
        <item x="3315"/>
        <item x="5260"/>
        <item x="439"/>
        <item x="1760"/>
        <item x="737"/>
        <item x="5422"/>
        <item x="544"/>
        <item x="2459"/>
        <item x="767"/>
        <item x="5027"/>
        <item x="4237"/>
        <item x="1512"/>
        <item x="5028"/>
        <item x="1618"/>
        <item x="1592"/>
        <item x="3795"/>
        <item x="5272"/>
        <item x="3224"/>
        <item x="5333"/>
        <item x="2644"/>
        <item x="2479"/>
        <item x="876"/>
        <item x="2470"/>
        <item x="2408"/>
        <item x="4095"/>
        <item x="3276"/>
        <item x="5049"/>
        <item x="3312"/>
        <item x="5145"/>
        <item x="144"/>
        <item x="4282"/>
        <item x="2540"/>
        <item x="3228"/>
        <item x="4122"/>
        <item x="4151"/>
        <item x="2396"/>
        <item x="3302"/>
        <item x="1524"/>
        <item x="1749"/>
        <item x="5094"/>
        <item x="4794"/>
        <item x="4264"/>
        <item x="776"/>
        <item x="2483"/>
        <item x="2232"/>
        <item x="4187"/>
        <item x="2413"/>
        <item x="5389"/>
        <item x="1662"/>
        <item x="1761"/>
        <item x="5273"/>
        <item x="4460"/>
        <item x="674"/>
        <item x="2460"/>
        <item x="1528"/>
        <item x="1700"/>
        <item x="639"/>
        <item x="631"/>
        <item x="649"/>
        <item x="1526"/>
        <item x="1511"/>
        <item x="552"/>
        <item x="1482"/>
        <item x="2545"/>
        <item x="5062"/>
        <item x="4235"/>
        <item x="3289"/>
        <item x="815"/>
        <item x="1742"/>
        <item x="2501"/>
        <item x="857"/>
        <item x="3363"/>
        <item x="4209"/>
        <item x="4015"/>
        <item x="2686"/>
        <item x="1648"/>
        <item x="5085"/>
        <item x="1533"/>
        <item x="2544"/>
        <item x="5358"/>
        <item x="4365"/>
        <item x="2473"/>
        <item x="5348"/>
        <item x="1521"/>
        <item x="1635"/>
        <item x="4286"/>
        <item x="4147"/>
        <item x="2381"/>
        <item x="4346"/>
        <item x="3303"/>
        <item x="2484"/>
        <item x="1597"/>
        <item x="4217"/>
        <item x="2642"/>
        <item x="2453"/>
        <item x="2115"/>
        <item x="5268"/>
        <item x="5376"/>
        <item x="3388"/>
        <item x="4342"/>
        <item x="2561"/>
        <item x="4099"/>
        <item x="4026"/>
        <item x="1483"/>
        <item x="5228"/>
        <item x="728"/>
        <item x="2698"/>
        <item x="4155"/>
        <item x="3323"/>
        <item x="4417"/>
        <item x="4302"/>
        <item x="778"/>
        <item x="4069"/>
        <item x="5054"/>
        <item x="856"/>
        <item x="1804"/>
        <item x="690"/>
        <item x="5345"/>
        <item x="3414"/>
        <item x="2462"/>
        <item x="3259"/>
        <item x="4014"/>
        <item x="769"/>
        <item x="4276"/>
        <item x="754"/>
        <item x="3341"/>
        <item x="3470"/>
        <item x="629"/>
        <item x="4413"/>
        <item x="3373"/>
        <item x="1647"/>
        <item x="4130"/>
        <item x="1722"/>
        <item x="848"/>
        <item x="5007"/>
        <item x="836"/>
        <item x="4785"/>
        <item x="1788"/>
        <item x="4025"/>
        <item x="4138"/>
        <item x="2984"/>
        <item x="812"/>
        <item x="1567"/>
        <item x="1568"/>
        <item x="2476"/>
        <item x="3288"/>
        <item x="5155"/>
        <item x="1498"/>
        <item x="3407"/>
        <item x="3283"/>
        <item x="373"/>
        <item x="4215"/>
        <item x="854"/>
        <item x="2443"/>
        <item x="4279"/>
        <item x="4270"/>
        <item x="1608"/>
        <item x="3376"/>
        <item x="4368"/>
        <item x="4293"/>
        <item x="878"/>
        <item x="5146"/>
        <item x="3286"/>
        <item x="2664"/>
        <item x="4068"/>
        <item x="3417"/>
        <item x="5231"/>
        <item x="3066"/>
        <item x="3304"/>
        <item x="2170"/>
        <item x="2465"/>
        <item x="5350"/>
        <item x="5076"/>
        <item x="1562"/>
        <item x="650"/>
        <item x="597"/>
        <item x="3788"/>
        <item x="1519"/>
        <item x="4225"/>
        <item x="4060"/>
        <item x="2200"/>
        <item x="2621"/>
        <item x="605"/>
        <item x="4305"/>
        <item x="3454"/>
        <item x="3379"/>
        <item x="4134"/>
        <item x="5132"/>
        <item x="1713"/>
        <item x="1720"/>
        <item x="5172"/>
        <item x="4156"/>
        <item x="5109"/>
        <item x="4220"/>
        <item x="3298"/>
        <item x="5325"/>
        <item x="4243"/>
        <item x="824"/>
        <item x="1628"/>
        <item x="1596"/>
        <item x="2663"/>
        <item x="4139"/>
        <item x="2516"/>
        <item x="2346"/>
        <item x="4056"/>
        <item x="1652"/>
        <item x="1748"/>
        <item x="727"/>
        <item x="3262"/>
        <item x="5111"/>
        <item x="4100"/>
        <item x="653"/>
        <item x="1653"/>
        <item x="4078"/>
        <item x="4148"/>
        <item x="640"/>
        <item x="1762"/>
        <item x="5380"/>
        <item x="1678"/>
        <item x="2657"/>
        <item x="1726"/>
        <item x="5383"/>
        <item x="1670"/>
        <item x="2634"/>
        <item x="3305"/>
        <item x="5208"/>
        <item x="1504"/>
        <item x="2614"/>
        <item x="5116"/>
        <item x="5361"/>
        <item x="5089"/>
        <item x="2592"/>
        <item x="4083"/>
        <item x="1790"/>
        <item x="4192"/>
        <item x="3885"/>
        <item x="2518"/>
        <item x="1593"/>
        <item x="1629"/>
        <item x="5180"/>
        <item x="1767"/>
        <item x="1830"/>
        <item x="1710"/>
        <item x="4407"/>
        <item x="5133"/>
        <item x="1542"/>
        <item x="4710"/>
        <item x="3314"/>
        <item x="2449"/>
        <item x="2930"/>
        <item x="5428"/>
        <item x="3239"/>
        <item x="5274"/>
        <item x="797"/>
        <item x="1759"/>
        <item x="3441"/>
        <item x="2675"/>
        <item x="3299"/>
        <item x="4126"/>
        <item x="2521"/>
        <item x="771"/>
        <item x="5024"/>
        <item x="2457"/>
        <item x="871"/>
        <item x="3042"/>
        <item x="4175"/>
        <item x="3434"/>
        <item x="3337"/>
        <item x="646"/>
        <item x="1614"/>
        <item x="5119"/>
        <item x="1510"/>
        <item x="5186"/>
        <item x="5149"/>
        <item x="4357"/>
        <item x="3338"/>
        <item x="596"/>
        <item x="5006"/>
        <item x="5241"/>
        <item x="3235"/>
        <item x="5112"/>
        <item x="5016"/>
        <item x="3332"/>
        <item x="1446"/>
        <item x="842"/>
        <item x="3306"/>
        <item x="533"/>
        <item x="4057"/>
        <item x="1668"/>
        <item x="1701"/>
        <item x="347"/>
        <item x="4249"/>
        <item x="5314"/>
        <item x="5118"/>
        <item x="4135"/>
        <item x="4392"/>
        <item x="1672"/>
        <item x="3399"/>
        <item x="3736"/>
        <item x="5095"/>
        <item x="5336"/>
        <item x="4384"/>
        <item x="1569"/>
        <item x="3342"/>
        <item x="1452"/>
        <item x="2433"/>
        <item x="686"/>
        <item x="819"/>
        <item x="5141"/>
        <item x="4193"/>
        <item x="4124"/>
        <item x="655"/>
        <item x="5310"/>
        <item x="3418"/>
        <item x="2498"/>
        <item x="1594"/>
        <item x="2580"/>
        <item x="5265"/>
        <item x="5047"/>
        <item x="3421"/>
        <item x="5328"/>
        <item x="1663"/>
        <item x="4298"/>
        <item x="4425"/>
        <item x="757"/>
        <item x="1547"/>
        <item x="2491"/>
        <item x="1241"/>
        <item x="709"/>
        <item x="2468"/>
        <item x="1462"/>
        <item x="4257"/>
        <item x="463"/>
        <item x="2492"/>
        <item x="4265"/>
        <item x="2116"/>
        <item x="3325"/>
        <item x="2643"/>
        <item x="5162"/>
        <item x="5187"/>
        <item x="829"/>
        <item x="5303"/>
        <item x="554"/>
        <item x="3267"/>
        <item x="1299"/>
        <item x="5335"/>
        <item x="1776"/>
        <item x="3238"/>
        <item x="1605"/>
        <item x="5105"/>
        <item x="2397"/>
        <item x="682"/>
        <item x="799"/>
        <item x="1448"/>
        <item x="4226"/>
        <item x="846"/>
        <item x="5012"/>
        <item x="4019"/>
        <item x="5340"/>
        <item x="5236"/>
        <item x="4091"/>
        <item x="1758"/>
        <item x="2656"/>
        <item x="1351"/>
        <item x="1520"/>
        <item x="2653"/>
        <item x="2502"/>
        <item x="2660"/>
        <item x="806"/>
        <item x="4120"/>
        <item x="2474"/>
        <item x="1609"/>
        <item x="1229"/>
        <item x="1175"/>
        <item x="5090"/>
        <item x="3301"/>
        <item x="5108"/>
        <item x="580"/>
        <item x="892"/>
        <item x="795"/>
        <item x="4410"/>
        <item x="5125"/>
        <item x="3339"/>
        <item x="4113"/>
        <item x="4218"/>
        <item x="3003"/>
        <item x="5134"/>
        <item x="643"/>
        <item x="4353"/>
        <item x="3981"/>
        <item x="659"/>
        <item x="791"/>
        <item x="2130"/>
        <item x="4071"/>
        <item x="634"/>
        <item x="233"/>
        <item x="774"/>
        <item x="4023"/>
        <item x="4162"/>
        <item x="2450"/>
        <item x="1535"/>
        <item x="5344"/>
        <item x="1675"/>
        <item x="553"/>
        <item x="4119"/>
        <item x="4334"/>
        <item x="4844"/>
        <item x="3340"/>
        <item x="5165"/>
        <item x="5313"/>
        <item x="1371"/>
        <item x="1682"/>
        <item x="3405"/>
        <item x="3347"/>
        <item x="3229"/>
        <item x="660"/>
        <item x="4427"/>
        <item x="821"/>
        <item x="3390"/>
        <item x="5275"/>
        <item x="1447"/>
        <item x="756"/>
        <item x="2669"/>
        <item x="2665"/>
        <item x="5311"/>
        <item x="5253"/>
        <item x="4260"/>
        <item x="705"/>
        <item x="4380"/>
        <item x="1640"/>
        <item x="1803"/>
        <item x="1813"/>
        <item x="813"/>
        <item x="2609"/>
        <item x="2590"/>
        <item x="1556"/>
        <item x="2427"/>
        <item x="700"/>
        <item x="4079"/>
        <item x="1833"/>
        <item x="5255"/>
        <item x="1317"/>
        <item x="1541"/>
        <item x="4244"/>
        <item x="2577"/>
        <item x="2550"/>
        <item x="827"/>
        <item x="3412"/>
        <item x="1372"/>
        <item x="4336"/>
        <item x="615"/>
        <item x="5346"/>
        <item x="3247"/>
        <item x="2541"/>
        <item x="691"/>
        <item x="1543"/>
        <item x="1754"/>
        <item x="5039"/>
        <item x="3456"/>
        <item x="3384"/>
        <item x="661"/>
        <item x="4245"/>
        <item x="4203"/>
        <item x="1257"/>
        <item x="4352"/>
        <item x="570"/>
        <item x="5285"/>
        <item x="4085"/>
        <item x="5264"/>
        <item x="4280"/>
        <item x="4356"/>
        <item x="835"/>
        <item x="4144"/>
        <item x="3396"/>
        <item x="1558"/>
        <item x="2489"/>
        <item x="3360"/>
        <item x="3386"/>
        <item x="5136"/>
        <item x="1148"/>
        <item x="5083"/>
        <item x="733"/>
        <item x="859"/>
        <item x="4439"/>
        <item x="710"/>
        <item x="4131"/>
        <item x="3392"/>
        <item x="4393"/>
        <item x="4306"/>
        <item x="667"/>
        <item x="1805"/>
        <item x="2503"/>
        <item x="3345"/>
        <item x="4289"/>
        <item x="5126"/>
        <item x="4278"/>
        <item x="788"/>
        <item x="3317"/>
        <item x="1714"/>
        <item x="5212"/>
        <item x="4433"/>
        <item x="2584"/>
        <item x="4314"/>
        <item x="4327"/>
        <item x="833"/>
        <item x="5289"/>
        <item x="3425"/>
        <item x="712"/>
        <item x="3435"/>
        <item x="1782"/>
        <item x="790"/>
        <item x="5410"/>
        <item x="2591"/>
        <item x="4267"/>
        <item x="618"/>
        <item x="4457"/>
        <item x="301"/>
        <item x="5296"/>
        <item x="1513"/>
        <item x="3313"/>
        <item x="1514"/>
        <item x="5332"/>
        <item x="2693"/>
        <item x="2098"/>
        <item x="818"/>
        <item x="2532"/>
        <item x="4273"/>
        <item x="4836"/>
        <item x="5365"/>
        <item x="5218"/>
        <item x="1789"/>
        <item x="5400"/>
        <item x="5304"/>
        <item x="3410"/>
        <item x="3426"/>
        <item x="1496"/>
        <item x="704"/>
        <item x="2249"/>
        <item x="3393"/>
        <item x="4204"/>
        <item x="3416"/>
        <item x="874"/>
        <item x="1827"/>
        <item x="1774"/>
        <item x="2676"/>
        <item x="831"/>
        <item x="5025"/>
        <item x="866"/>
        <item x="1571"/>
        <item x="5244"/>
        <item x="862"/>
        <item x="4307"/>
        <item x="5029"/>
        <item x="2659"/>
        <item x="5395"/>
        <item x="3423"/>
        <item x="4949"/>
        <item x="4266"/>
        <item x="5080"/>
        <item x="4050"/>
        <item x="2471"/>
        <item x="3400"/>
        <item x="4163"/>
        <item x="1709"/>
        <item x="4016"/>
        <item x="3331"/>
        <item x="4415"/>
        <item x="3460"/>
        <item x="3404"/>
        <item x="4450"/>
        <item x="2435"/>
        <item x="2495"/>
        <item x="3402"/>
        <item x="2417"/>
        <item x="1610"/>
        <item x="3471"/>
        <item x="2482"/>
        <item x="5266"/>
        <item x="1474"/>
        <item x="2637"/>
        <item x="647"/>
        <item x="608"/>
        <item x="5267"/>
        <item x="3343"/>
        <item x="4870"/>
        <item x="2694"/>
        <item x="5130"/>
        <item x="3424"/>
        <item x="4200"/>
        <item x="4258"/>
        <item x="4426"/>
        <item x="3308"/>
        <item x="716"/>
        <item x="5156"/>
        <item x="4164"/>
        <item x="1771"/>
        <item x="4383"/>
        <item x="837"/>
        <item x="5324"/>
        <item x="3725"/>
        <item x="3324"/>
        <item x="4277"/>
        <item x="3442"/>
        <item x="4281"/>
        <item x="5431"/>
        <item x="2647"/>
        <item x="1373"/>
        <item x="1570"/>
        <item x="1642"/>
        <item x="5290"/>
        <item x="2542"/>
        <item x="1704"/>
        <item x="2571"/>
        <item x="4403"/>
        <item x="782"/>
        <item x="5067"/>
        <item x="2416"/>
        <item x="2570"/>
        <item x="3409"/>
        <item x="1705"/>
        <item x="1844"/>
        <item x="5276"/>
        <item x="1552"/>
        <item x="3361"/>
        <item x="1577"/>
        <item x="5219"/>
        <item x="2522"/>
        <item x="2530"/>
        <item x="1578"/>
        <item x="1807"/>
        <item x="641"/>
        <item x="4432"/>
        <item x="2641"/>
        <item x="2652"/>
        <item x="692"/>
        <item x="2618"/>
        <item x="4121"/>
        <item x="666"/>
        <item x="4058"/>
        <item x="891"/>
        <item x="5261"/>
        <item x="4292"/>
        <item x="2385"/>
        <item x="3366"/>
        <item x="3464"/>
        <item x="3406"/>
        <item x="1751"/>
        <item x="5299"/>
        <item x="5298"/>
        <item x="838"/>
        <item x="5143"/>
        <item x="5384"/>
        <item x="1579"/>
        <item x="4205"/>
        <item x="3472"/>
        <item x="1630"/>
        <item x="715"/>
        <item x="3254"/>
        <item x="678"/>
        <item x="734"/>
        <item x="4408"/>
        <item x="2691"/>
        <item x="5288"/>
        <item x="4318"/>
        <item x="2598"/>
        <item x="5417"/>
        <item x="808"/>
        <item x="5203"/>
        <item x="5280"/>
        <item x="2597"/>
        <item x="4186"/>
        <item x="1735"/>
        <item x="3831"/>
        <item x="2523"/>
        <item x="4399"/>
        <item x="4795"/>
        <item x="5065"/>
        <item x="5160"/>
        <item x="1802"/>
        <item x="2504"/>
        <item x="2967"/>
        <item x="1725"/>
        <item x="5286"/>
        <item x="801"/>
        <item x="843"/>
        <item x="4223"/>
        <item x="5123"/>
        <item x="4463"/>
        <item x="5312"/>
        <item x="1734"/>
        <item x="1538"/>
        <item x="2632"/>
        <item x="4880"/>
        <item x="1816"/>
        <item x="2615"/>
        <item x="3348"/>
        <item x="3318"/>
        <item x="3380"/>
        <item x="4219"/>
        <item x="1318"/>
        <item x="2679"/>
        <item x="1598"/>
        <item x="2302"/>
        <item x="3364"/>
        <item x="4180"/>
        <item x="5406"/>
        <item x="5415"/>
        <item x="4459"/>
        <item x="5301"/>
        <item x="502"/>
        <item x="4395"/>
        <item x="5423"/>
        <item x="5152"/>
        <item x="1588"/>
        <item x="3300"/>
        <item x="4308"/>
        <item x="740"/>
        <item x="4300"/>
        <item x="5110"/>
        <item x="2493"/>
        <item x="4125"/>
        <item x="581"/>
        <item x="2688"/>
        <item x="5366"/>
        <item x="4367"/>
        <item x="5437"/>
        <item x="855"/>
        <item x="3439"/>
        <item x="5166"/>
        <item x="4206"/>
        <item x="5169"/>
        <item x="3449"/>
        <item x="5306"/>
        <item x="5248"/>
        <item x="4440"/>
        <item x="4338"/>
        <item x="2674"/>
        <item x="3265"/>
        <item x="4221"/>
        <item x="1539"/>
        <item x="662"/>
        <item x="1182"/>
        <item x="1591"/>
        <item x="3443"/>
        <item x="4381"/>
        <item x="3020"/>
        <item x="4274"/>
        <item x="4331"/>
        <item x="2519"/>
        <item x="4182"/>
        <item x="4181"/>
        <item x="5315"/>
        <item x="5354"/>
        <item x="2477"/>
        <item x="4377"/>
        <item x="1666"/>
        <item x="5188"/>
        <item x="2589"/>
        <item x="4271"/>
        <item x="609"/>
        <item x="4172"/>
        <item x="5182"/>
        <item x="3382"/>
        <item x="2496"/>
        <item x="770"/>
        <item x="464"/>
        <item x="2595"/>
        <item x="5331"/>
        <item x="4167"/>
        <item x="1674"/>
        <item x="4304"/>
        <item x="5421"/>
        <item x="5327"/>
        <item x="851"/>
        <item x="1779"/>
        <item x="648"/>
        <item x="3330"/>
        <item x="1684"/>
        <item x="2517"/>
        <item x="5189"/>
        <item x="3391"/>
        <item x="4268"/>
        <item x="3365"/>
        <item x="1778"/>
        <item x="4363"/>
        <item x="1814"/>
        <item x="4445"/>
        <item x="4337"/>
        <item x="3465"/>
        <item x="4188"/>
        <item x="1691"/>
        <item x="711"/>
        <item x="3255"/>
        <item x="1743"/>
        <item x="2648"/>
        <item x="1732"/>
        <item x="3427"/>
        <item x="883"/>
        <item x="693"/>
        <item x="3073"/>
        <item x="5048"/>
        <item x="2315"/>
        <item x="3982"/>
        <item x="2605"/>
        <item x="2564"/>
        <item x="694"/>
        <item x="5386"/>
        <item x="5377"/>
        <item x="4198"/>
        <item x="1611"/>
        <item x="4299"/>
        <item x="547"/>
        <item x="3452"/>
        <item x="1836"/>
        <item x="4149"/>
        <item x="2559"/>
        <item x="1721"/>
        <item x="4136"/>
        <item x="763"/>
        <item x="5323"/>
        <item x="2628"/>
        <item x="798"/>
        <item x="1572"/>
        <item x="2603"/>
        <item x="4387"/>
        <item x="1553"/>
        <item x="2233"/>
        <item x="4145"/>
        <item x="3411"/>
        <item x="870"/>
        <item x="4344"/>
        <item x="1787"/>
        <item x="2696"/>
        <item x="4975"/>
        <item x="5419"/>
        <item x="5388"/>
        <item x="4389"/>
        <item x="3026"/>
        <item x="772"/>
        <item x="781"/>
        <item x="4146"/>
        <item x="2480"/>
        <item x="2671"/>
        <item x="4366"/>
        <item x="3737"/>
        <item x="4378"/>
        <item x="2339"/>
        <item x="1757"/>
        <item x="4915"/>
        <item x="2506"/>
        <item x="4345"/>
        <item x="3310"/>
        <item x="5318"/>
        <item x="3451"/>
        <item x="5147"/>
        <item x="4284"/>
        <item x="1835"/>
        <item x="4036"/>
        <item x="4359"/>
        <item x="1689"/>
        <item x="2303"/>
        <item x="1676"/>
        <item x="3466"/>
        <item x="2099"/>
        <item x="2466"/>
        <item x="2968"/>
        <item x="5263"/>
        <item x="4401"/>
        <item x="2531"/>
        <item x="2354"/>
        <item x="1183"/>
        <item x="5326"/>
        <item x="4398"/>
        <item x="1692"/>
        <item x="2201"/>
        <item x="663"/>
        <item x="1716"/>
        <item x="5342"/>
        <item x="5424"/>
        <item x="1625"/>
        <item x="1690"/>
        <item x="5026"/>
        <item x="4449"/>
        <item x="4291"/>
        <item x="5416"/>
        <item x="664"/>
        <item x="2507"/>
        <item x="4351"/>
        <item x="4409"/>
        <item x="4000"/>
        <item x="2467"/>
        <item x="1783"/>
        <item x="2528"/>
        <item x="2654"/>
        <item x="830"/>
        <item x="726"/>
        <item x="2627"/>
        <item x="1627"/>
        <item x="1459"/>
        <item x="2985"/>
        <item x="5401"/>
        <item x="4222"/>
        <item x="3352"/>
        <item x="1740"/>
        <item x="3436"/>
        <item x="3236"/>
        <item x="4315"/>
        <item x="492"/>
        <item x="4402"/>
        <item x="802"/>
        <item x="3398"/>
        <item x="3165"/>
        <item x="5270"/>
        <item x="5127"/>
        <item x="4355"/>
        <item x="4382"/>
        <item x="773"/>
        <item x="1540"/>
        <item x="2608"/>
        <item x="4224"/>
        <item x="5368"/>
        <item x="3164"/>
        <item x="863"/>
        <item x="723"/>
        <item x="1685"/>
        <item x="5371"/>
        <item x="5394"/>
        <item x="3191"/>
        <item x="4321"/>
        <item x="1784"/>
        <item x="724"/>
        <item x="1612"/>
        <item x="2566"/>
        <item x="1589"/>
        <item x="4370"/>
        <item x="5113"/>
        <item x="5337"/>
        <item x="4037"/>
        <item x="273"/>
        <item x="3394"/>
        <item x="5351"/>
        <item x="2612"/>
        <item x="5204"/>
        <item x="4201"/>
        <item x="3458"/>
        <item x="4202"/>
        <item x="3420"/>
        <item x="2572"/>
        <item x="5148"/>
        <item x="816"/>
        <item x="1160"/>
        <item x="4422"/>
        <item x="805"/>
        <item x="5398"/>
        <item x="1799"/>
        <item x="390"/>
        <item x="1680"/>
        <item x="3446"/>
        <item x="1258"/>
        <item x="5167"/>
        <item x="1794"/>
        <item x="5435"/>
        <item x="1773"/>
        <item x="864"/>
        <item x="4455"/>
        <item x="1626"/>
        <item x="3983"/>
        <item x="4313"/>
        <item x="1766"/>
        <item x="860"/>
        <item x="2668"/>
        <item x="5205"/>
        <item x="5405"/>
        <item x="4967"/>
        <item x="5316"/>
        <item x="2672"/>
        <item x="761"/>
        <item x="5432"/>
        <item x="665"/>
        <item x="5322"/>
        <item x="3467"/>
        <item x="792"/>
        <item x="2355"/>
        <item x="877"/>
        <item x="2234"/>
        <item x="1590"/>
        <item x="887"/>
        <item x="4394"/>
        <item x="890"/>
        <item x="1731"/>
        <item x="2683"/>
        <item x="834"/>
        <item x="485"/>
        <item x="5418"/>
        <item x="1811"/>
        <item x="2529"/>
        <item x="4369"/>
        <item x="2497"/>
        <item x="3198"/>
        <item x="3433"/>
        <item x="3444"/>
        <item x="391"/>
        <item x="2697"/>
        <item x="888"/>
        <item x="1737"/>
        <item x="2624"/>
        <item x="5349"/>
        <item x="3403"/>
        <item x="1679"/>
        <item x="3438"/>
        <item x="5293"/>
        <item x="4301"/>
        <item x="5427"/>
        <item x="1673"/>
        <item x="800"/>
        <item x="1848"/>
        <item x="725"/>
        <item x="1838"/>
        <item x="1809"/>
        <item x="1554"/>
        <item x="5364"/>
        <item x="4391"/>
        <item x="809"/>
        <item x="5297"/>
        <item x="5378"/>
        <item x="1573"/>
        <item x="4916"/>
        <item x="4441"/>
        <item x="2289"/>
        <item x="872"/>
        <item x="2651"/>
        <item x="2600"/>
        <item x="5128"/>
        <item x="2655"/>
        <item x="4465"/>
        <item x="4376"/>
        <item x="4183"/>
        <item x="5259"/>
        <item x="4396"/>
        <item x="4936"/>
        <item x="4416"/>
        <item x="4989"/>
        <item x="1769"/>
        <item x="4400"/>
        <item x="5257"/>
        <item x="4456"/>
        <item x="4283"/>
        <item x="5168"/>
        <item x="4330"/>
        <item x="5391"/>
        <item x="1729"/>
        <item x="2481"/>
        <item x="4322"/>
        <item x="2616"/>
        <item x="1831"/>
        <item x="5379"/>
        <item x="1677"/>
        <item x="4420"/>
        <item x="850"/>
        <item x="503"/>
        <item x="889"/>
        <item x="5414"/>
        <item x="2340"/>
        <item x="839"/>
        <item x="2599"/>
        <item x="3413"/>
        <item x="1727"/>
        <item x="1800"/>
        <item x="2690"/>
        <item x="2626"/>
        <item x="5426"/>
        <item x="1815"/>
        <item x="4362"/>
        <item x="5334"/>
        <item x="4458"/>
        <item x="3447"/>
        <item x="3431"/>
        <item x="4464"/>
        <item x="1798"/>
        <item x="1613"/>
        <item x="1338"/>
        <item x="2582"/>
        <item x="4341"/>
        <item x="5129"/>
        <item x="4373"/>
        <item x="1820"/>
        <item x="3428"/>
        <item x="4311"/>
        <item x="1834"/>
        <item x="4837"/>
        <item x="884"/>
        <item x="1840"/>
        <item x="4397"/>
        <item x="1736"/>
        <item x="5413"/>
        <item x="3868"/>
        <item x="794"/>
        <item x="4454"/>
        <item x="3311"/>
        <item x="2629"/>
        <item x="4347"/>
        <item x="796"/>
        <item x="4446"/>
        <item x="5362"/>
        <item x="881"/>
        <item x="3397"/>
        <item x="3344"/>
        <item x="3445"/>
        <item x="5206"/>
        <item x="3199"/>
        <item x="1824"/>
        <item x="2649"/>
        <item x="5374"/>
        <item x="2692"/>
        <item x="3353"/>
        <item x="1828"/>
        <item x="3415"/>
        <item x="2673"/>
        <item x="832"/>
        <item x="4418"/>
        <item x="5387"/>
        <item x="2617"/>
        <item x="3461"/>
        <item x="3474"/>
        <item x="1821"/>
        <item x="5372"/>
        <item x="1785"/>
        <item x="2678"/>
        <item x="4364"/>
        <item x="2677"/>
        <item x="2682"/>
        <item x="5429"/>
        <item x="3453"/>
        <item x="4333"/>
        <item x="3210"/>
        <item x="2619"/>
        <item x="5392"/>
        <item x="4361"/>
        <item x="1702"/>
        <item x="1352"/>
        <item x="880"/>
        <item x="5339"/>
        <item x="5330"/>
        <item x="5411"/>
        <item x="4472"/>
        <item x="869"/>
        <item x="4424"/>
        <item x="2290"/>
        <item x="2622"/>
        <item x="1845"/>
        <item x="2703"/>
        <item x="4448"/>
        <item x="5307"/>
        <item x="2569"/>
        <item x="828"/>
        <item x="2291"/>
        <item x="5420"/>
        <item x="3477"/>
        <item x="4325"/>
        <item x="2700"/>
        <item x="1810"/>
        <item x="5370"/>
        <item x="2701"/>
        <item x="3145"/>
        <item x="695"/>
        <item x="2581"/>
        <item x="3422"/>
        <item x="2650"/>
        <item x="5294"/>
        <item x="2623"/>
        <item x="4185"/>
        <item x="875"/>
        <item x="2574"/>
        <item x="4294"/>
        <item x="4419"/>
        <item x="3930"/>
        <item x="5278"/>
        <item x="3146"/>
        <item x="2646"/>
        <item x="4405"/>
        <item x="2661"/>
        <item x="4436"/>
        <item x="4339"/>
        <item x="810"/>
        <item x="4184"/>
        <item x="2684"/>
        <item x="2685"/>
        <item x="1363"/>
        <item x="4466"/>
        <item x="811"/>
        <item x="4976"/>
        <item x="2631"/>
        <item x="5256"/>
        <item x="4451"/>
        <item x="2681"/>
        <item x="1826"/>
        <item x="2689"/>
        <item x="4354"/>
        <item x="1728"/>
        <item x="822"/>
        <item x="5399"/>
        <item x="4343"/>
        <item x="5397"/>
        <item x="3432"/>
        <item x="4430"/>
        <item x="4372"/>
        <item x="1839"/>
        <item x="783"/>
        <item x="1806"/>
        <item x="1747"/>
        <item x="1719"/>
        <item x="1841"/>
        <item x="4423"/>
        <item x="3200"/>
        <item x="5207"/>
        <item x="4474"/>
        <item x="4447"/>
        <item x="873"/>
        <item x="4468"/>
        <item x="3147"/>
        <item x="5320"/>
        <item x="3455"/>
        <item x="886"/>
        <item x="4431"/>
        <item x="5436"/>
        <item x="4471"/>
        <item x="4476"/>
        <item x="4438"/>
        <item x="3457"/>
        <item x="1825"/>
        <item x="3947"/>
        <item x="516"/>
        <item x="3476"/>
        <item x="3475"/>
        <item x="5402"/>
        <item x="2640"/>
        <item x="2666"/>
        <item x="1818"/>
        <item x="2341"/>
        <item x="2588"/>
        <item x="4326"/>
        <item x="4435"/>
        <item x="4477"/>
        <item x="5382"/>
        <item x="893"/>
        <item x="4335"/>
        <item x="853"/>
        <item x="4444"/>
        <item x="1765"/>
        <item x="1426"/>
        <item x="1775"/>
        <item x="5295"/>
        <item x="1843"/>
        <item x="5367"/>
        <item x="2633"/>
        <item x="1750"/>
        <item x="2680"/>
        <item x="4296"/>
        <item x="4990"/>
        <item x="5404"/>
        <item x="4316"/>
        <item x="1681"/>
        <item x="1411"/>
        <item x="1752"/>
        <item x="1792"/>
        <item x="5287"/>
        <item x="5434"/>
        <item x="2687"/>
        <item x="5403"/>
        <item x="3459"/>
        <item x="2304"/>
        <item x="1842"/>
        <item x="5254"/>
        <item x="3469"/>
        <item x="5396"/>
        <item x="5433"/>
        <item x="4406"/>
        <item x="784"/>
        <item x="4473"/>
        <item x="4475"/>
        <item x="4434"/>
        <item x="3463"/>
        <item x="3462"/>
        <item x="2702"/>
        <item x="5352"/>
        <item x="4467"/>
        <item x="882"/>
        <item x="5373"/>
        <item x="1823"/>
        <item x="5425"/>
        <item x="4442"/>
        <item x="4443"/>
        <item x="4437"/>
        <item x="2699"/>
        <item x="1819"/>
        <item x="1847"/>
        <item x="3473"/>
        <item x="1846"/>
        <item x="5407"/>
        <item t="default"/>
      </items>
    </pivotField>
    <pivotField numFmtId="9" showAll="0">
      <items count="5081">
        <item x="1415"/>
        <item x="4839"/>
        <item x="2391"/>
        <item x="1065"/>
        <item x="3377"/>
        <item x="2701"/>
        <item x="507"/>
        <item x="4265"/>
        <item x="325"/>
        <item x="138"/>
        <item x="3961"/>
        <item x="450"/>
        <item x="2416"/>
        <item x="3911"/>
        <item x="1795"/>
        <item x="4616"/>
        <item x="932"/>
        <item x="3176"/>
        <item x="669"/>
        <item x="1852"/>
        <item x="1973"/>
        <item x="1368"/>
        <item x="3945"/>
        <item x="4864"/>
        <item x="810"/>
        <item x="3884"/>
        <item x="4620"/>
        <item x="2680"/>
        <item x="91"/>
        <item x="1766"/>
        <item x="1989"/>
        <item x="2894"/>
        <item x="400"/>
        <item x="4266"/>
        <item x="459"/>
        <item x="2512"/>
        <item x="4298"/>
        <item x="139"/>
        <item x="4532"/>
        <item x="1092"/>
        <item x="1959"/>
        <item x="655"/>
        <item x="2069"/>
        <item x="2874"/>
        <item x="3628"/>
        <item x="654"/>
        <item x="1868"/>
        <item x="183"/>
        <item x="4789"/>
        <item x="2070"/>
        <item x="933"/>
        <item x="2250"/>
        <item x="1378"/>
        <item x="3154"/>
        <item x="3912"/>
        <item x="1909"/>
        <item x="2372"/>
        <item x="4795"/>
        <item x="3439"/>
        <item x="2071"/>
        <item x="3735"/>
        <item x="2644"/>
        <item x="4859"/>
        <item x="948"/>
        <item x="2714"/>
        <item x="3079"/>
        <item x="3570"/>
        <item x="4518"/>
        <item x="1910"/>
        <item x="2499"/>
        <item x="2392"/>
        <item x="3167"/>
        <item x="3962"/>
        <item x="2196"/>
        <item x="4545"/>
        <item x="51"/>
        <item x="4333"/>
        <item x="686"/>
        <item x="1510"/>
        <item x="1225"/>
        <item x="508"/>
        <item x="1583"/>
        <item x="1547"/>
        <item x="3902"/>
        <item x="4380"/>
        <item x="4790"/>
        <item x="3143"/>
        <item x="409"/>
        <item x="52"/>
        <item x="2860"/>
        <item x="534"/>
        <item x="960"/>
        <item x="1974"/>
        <item x="4334"/>
        <item x="3440"/>
        <item x="3736"/>
        <item x="370"/>
        <item x="2125"/>
        <item x="937"/>
        <item x="3875"/>
        <item x="1208"/>
        <item x="37"/>
        <item x="4579"/>
        <item x="1226"/>
        <item x="3746"/>
        <item x="4445"/>
        <item x="1039"/>
        <item x="2144"/>
        <item x="1853"/>
        <item x="2635"/>
        <item x="3647"/>
        <item x="913"/>
        <item x="3905"/>
        <item x="1854"/>
        <item x="4278"/>
        <item x="799"/>
        <item x="1934"/>
        <item x="140"/>
        <item x="1843"/>
        <item x="4582"/>
        <item x="4672"/>
        <item x="4769"/>
        <item x="3977"/>
        <item x="2941"/>
        <item x="425"/>
        <item x="2715"/>
        <item x="3514"/>
        <item x="1949"/>
        <item x="1869"/>
        <item x="4230"/>
        <item x="1103"/>
        <item x="1496"/>
        <item x="3564"/>
        <item x="1580"/>
        <item x="4132"/>
        <item x="3906"/>
        <item x="2362"/>
        <item x="3938"/>
        <item x="3133"/>
        <item x="1960"/>
        <item x="151"/>
        <item x="2716"/>
        <item x="3372"/>
        <item x="1919"/>
        <item x="1543"/>
        <item x="3769"/>
        <item x="938"/>
        <item x="996"/>
        <item x="2842"/>
        <item x="3978"/>
        <item x="3067"/>
        <item x="4258"/>
        <item x="1694"/>
        <item x="4299"/>
        <item x="4439"/>
        <item x="3366"/>
        <item x="1651"/>
        <item x="670"/>
        <item x="2490"/>
        <item x="717"/>
        <item x="1020"/>
        <item x="3180"/>
        <item x="1192"/>
        <item x="3068"/>
        <item x="800"/>
        <item x="2786"/>
        <item x="1555"/>
        <item x="4351"/>
        <item x="5006"/>
        <item x="2456"/>
        <item x="3939"/>
        <item x="2134"/>
        <item x="1179"/>
        <item x="3441"/>
        <item x="4977"/>
        <item x="3922"/>
        <item x="2245"/>
        <item x="1961"/>
        <item x="718"/>
        <item x="656"/>
        <item x="300"/>
        <item x="687"/>
        <item x="675"/>
        <item x="4103"/>
        <item x="2390"/>
        <item x="2290"/>
        <item x="2431"/>
        <item x="65"/>
        <item x="939"/>
        <item x="1489"/>
        <item x="2170"/>
        <item x="1394"/>
        <item x="4062"/>
        <item x="1548"/>
        <item x="688"/>
        <item x="4806"/>
        <item x="3885"/>
        <item x="2667"/>
        <item x="1962"/>
        <item x="1040"/>
        <item x="4273"/>
        <item x="3876"/>
        <item x="4829"/>
        <item x="3191"/>
        <item x="13"/>
        <item x="2462"/>
        <item x="4796"/>
        <item x="55"/>
        <item x="5007"/>
        <item x="4309"/>
        <item x="4335"/>
        <item x="2997"/>
        <item x="426"/>
        <item x="997"/>
        <item x="3940"/>
        <item x="110"/>
        <item x="3181"/>
        <item x="3400"/>
        <item x="3339"/>
        <item x="1870"/>
        <item x="4279"/>
        <item x="1350"/>
        <item x="3515"/>
        <item x="4310"/>
        <item x="2574"/>
        <item x="1844"/>
        <item x="1522"/>
        <item x="546"/>
        <item x="4288"/>
        <item x="1730"/>
        <item x="535"/>
        <item x="2081"/>
        <item x="3903"/>
        <item x="3571"/>
        <item x="961"/>
        <item x="2861"/>
        <item x="695"/>
        <item x="2862"/>
        <item x="3340"/>
        <item x="72"/>
        <item x="1508"/>
        <item x="1264"/>
        <item x="4352"/>
        <item x="2300"/>
        <item x="2546"/>
        <item x="4846"/>
        <item x="1180"/>
        <item x="1041"/>
        <item x="1879"/>
        <item x="1549"/>
        <item x="3462"/>
        <item x="2082"/>
        <item x="2812"/>
        <item x="1413"/>
        <item x="4692"/>
        <item x="4847"/>
        <item x="998"/>
        <item x="665"/>
        <item x="4021"/>
        <item x="1876"/>
        <item x="3367"/>
        <item x="962"/>
        <item x="4892"/>
        <item x="3904"/>
        <item x="3059"/>
        <item x="3165"/>
        <item x="4860"/>
        <item x="3796"/>
        <item x="4893"/>
        <item x="657"/>
        <item x="2057"/>
        <item x="4810"/>
        <item x="487"/>
        <item x="2281"/>
        <item x="719"/>
        <item x="2837"/>
        <item x="3140"/>
        <item x="53"/>
        <item x="703"/>
        <item x="2955"/>
        <item x="2829"/>
        <item x="4274"/>
        <item x="1485"/>
        <item x="3234"/>
        <item x="2410"/>
        <item x="111"/>
        <item x="112"/>
        <item x="658"/>
        <item x="2363"/>
        <item x="3923"/>
        <item x="79"/>
        <item x="4311"/>
        <item x="2697"/>
        <item x="1544"/>
        <item x="2373"/>
        <item x="2384"/>
        <item x="1523"/>
        <item x="2432"/>
        <item x="401"/>
        <item x="1235"/>
        <item x="1581"/>
        <item x="4289"/>
        <item x="4861"/>
        <item x="4930"/>
        <item x="2540"/>
        <item x="1511"/>
        <item x="3152"/>
        <item x="1545"/>
        <item x="3442"/>
        <item x="3552"/>
        <item x="2212"/>
        <item x="2411"/>
        <item x="2364"/>
        <item x="745"/>
        <item x="2251"/>
        <item x="2136"/>
        <item x="965"/>
        <item x="4830"/>
        <item x="966"/>
        <item x="521"/>
        <item x="3014"/>
        <item x="375"/>
        <item x="3248"/>
        <item x="2769"/>
        <item x="3913"/>
        <item x="907"/>
        <item x="509"/>
        <item x="2541"/>
        <item x="3141"/>
        <item x="4467"/>
        <item x="3640"/>
        <item x="1996"/>
        <item x="3228"/>
        <item x="4481"/>
        <item x="4519"/>
        <item x="2949"/>
        <item x="1895"/>
        <item x="66"/>
        <item x="4381"/>
        <item x="3060"/>
        <item x="4300"/>
        <item x="410"/>
        <item x="3077"/>
        <item x="4051"/>
        <item x="1529"/>
        <item x="4996"/>
        <item x="14"/>
        <item x="3914"/>
        <item x="1217"/>
        <item x="3766"/>
        <item x="3229"/>
        <item x="3924"/>
        <item x="1935"/>
        <item x="2659"/>
        <item x="4643"/>
        <item x="1398"/>
        <item x="1379"/>
        <item x="2414"/>
        <item x="629"/>
        <item x="1883"/>
        <item x="380"/>
        <item x="498"/>
        <item x="2979"/>
        <item x="4236"/>
        <item x="4776"/>
        <item x="696"/>
        <item x="4157"/>
        <item x="4091"/>
        <item x="141"/>
        <item x="1796"/>
        <item x="1884"/>
        <item x="532"/>
        <item x="2749"/>
        <item x="3155"/>
        <item x="4693"/>
        <item x="4777"/>
        <item x="2135"/>
        <item x="926"/>
        <item x="4813"/>
        <item x="1164"/>
        <item x="4801"/>
        <item x="4791"/>
        <item x="4673"/>
        <item x="1731"/>
        <item x="4312"/>
        <item x="3158"/>
        <item x="3065"/>
        <item x="2213"/>
        <item x="3775"/>
        <item x="659"/>
        <item x="1517"/>
        <item x="1995"/>
        <item x="1157"/>
        <item x="4174"/>
        <item x="3192"/>
        <item x="4050"/>
        <item x="640"/>
        <item x="522"/>
        <item x="1209"/>
        <item x="185"/>
        <item x="978"/>
        <item x="2901"/>
        <item x="4931"/>
        <item x="1556"/>
        <item x="2673"/>
        <item x="1390"/>
        <item x="3737"/>
        <item x="4491"/>
        <item x="1399"/>
        <item x="511"/>
        <item x="4831"/>
        <item x="1565"/>
        <item x="643"/>
        <item x="2385"/>
        <item x="3249"/>
        <item x="704"/>
        <item x="1509"/>
        <item x="4792"/>
        <item x="1742"/>
        <item x="1295"/>
        <item x="4862"/>
        <item x="15"/>
        <item x="2649"/>
        <item x="4802"/>
        <item x="184"/>
        <item x="1181"/>
        <item x="411"/>
        <item x="4617"/>
        <item x="1936"/>
        <item x="3920"/>
        <item x="4052"/>
        <item x="2770"/>
        <item x="1042"/>
        <item x="4583"/>
        <item x="2619"/>
        <item x="1524"/>
        <item x="3182"/>
        <item x="1333"/>
        <item x="3958"/>
        <item x="4175"/>
        <item x="533"/>
        <item x="4009"/>
        <item x="3941"/>
        <item x="3030"/>
        <item x="4814"/>
        <item x="1369"/>
        <item x="2231"/>
        <item x="3061"/>
        <item x="3174"/>
        <item x="18"/>
        <item x="3921"/>
        <item x="2191"/>
        <item x="413"/>
        <item x="1557"/>
        <item x="2399"/>
        <item x="4670"/>
        <item x="979"/>
        <item x="705"/>
        <item x="4770"/>
        <item x="1395"/>
        <item x="4803"/>
        <item x="3797"/>
        <item x="2471"/>
        <item x="1391"/>
        <item x="38"/>
        <item x="3172"/>
        <item x="3910"/>
        <item x="3686"/>
        <item x="1383"/>
        <item x="1896"/>
        <item x="1837"/>
        <item x="3594"/>
        <item x="3166"/>
        <item x="77"/>
        <item x="3159"/>
        <item x="5052"/>
        <item x="3144"/>
        <item x="296"/>
        <item x="1118"/>
        <item x="2849"/>
        <item x="4237"/>
        <item x="3385"/>
        <item x="4361"/>
        <item x="3572"/>
        <item x="1566"/>
        <item x="4280"/>
        <item x="2614"/>
        <item x="3877"/>
        <item x="2393"/>
        <item x="1748"/>
        <item x="4591"/>
        <item x="3145"/>
        <item x="3062"/>
        <item x="630"/>
        <item x="1920"/>
        <item x="631"/>
        <item x="4838"/>
        <item x="4301"/>
        <item x="4022"/>
        <item x="953"/>
        <item x="1525"/>
        <item x="1885"/>
        <item x="2374"/>
        <item x="4231"/>
        <item x="253"/>
        <item x="3063"/>
        <item x="446"/>
        <item x="2286"/>
        <item x="2415"/>
        <item x="386"/>
        <item x="78"/>
        <item x="19"/>
        <item x="3153"/>
        <item x="4804"/>
        <item x="4010"/>
        <item x="80"/>
        <item x="1490"/>
        <item x="2232"/>
        <item x="2869"/>
        <item x="512"/>
        <item x="4659"/>
        <item x="772"/>
        <item x="1516"/>
        <item x="3605"/>
        <item x="3595"/>
        <item x="3874"/>
        <item x="4185"/>
        <item x="1493"/>
        <item x="3208"/>
        <item x="4011"/>
        <item x="3589"/>
        <item x="81"/>
        <item x="641"/>
        <item x="4793"/>
        <item x="801"/>
        <item x="2214"/>
        <item x="4382"/>
        <item x="4569"/>
        <item x="1158"/>
        <item x="2287"/>
        <item x="3590"/>
        <item x="547"/>
        <item x="297"/>
        <item x="2291"/>
        <item x="3341"/>
        <item x="2295"/>
        <item x="2671"/>
        <item x="4134"/>
        <item x="465"/>
        <item x="967"/>
        <item x="2301"/>
        <item x="4848"/>
        <item x="3142"/>
        <item x="3883"/>
        <item x="3160"/>
        <item x="4173"/>
        <item x="3648"/>
        <item x="39"/>
        <item x="1400"/>
        <item x="886"/>
        <item x="871"/>
        <item x="2971"/>
        <item x="746"/>
        <item x="1915"/>
        <item x="644"/>
        <item x="1526"/>
        <item x="632"/>
        <item x="4238"/>
        <item x="2930"/>
        <item x="1886"/>
        <item x="914"/>
        <item x="477"/>
        <item x="1652"/>
        <item x="1206"/>
        <item x="1486"/>
        <item x="1494"/>
        <item x="2484"/>
        <item x="3516"/>
        <item x="4251"/>
        <item x="1232"/>
        <item x="3596"/>
        <item x="3641"/>
        <item x="3614"/>
        <item x="916"/>
        <item x="1392"/>
        <item x="4849"/>
        <item x="3979"/>
        <item x="4133"/>
        <item x="4508"/>
        <item x="523"/>
        <item x="2628"/>
        <item x="3907"/>
        <item x="4863"/>
        <item x="536"/>
        <item x="3260"/>
        <item x="326"/>
        <item x="2156"/>
        <item x="2064"/>
        <item x="4920"/>
        <item x="1859"/>
        <item x="4694"/>
        <item x="3579"/>
        <item x="40"/>
        <item x="1838"/>
        <item x="3463"/>
        <item x="4807"/>
        <item x="1005"/>
        <item x="942"/>
        <item x="1567"/>
        <item x="2400"/>
        <item x="3942"/>
        <item x="1304"/>
        <item x="447"/>
        <item x="3134"/>
        <item x="642"/>
        <item x="3342"/>
        <item x="2053"/>
        <item x="689"/>
        <item x="57"/>
        <item x="4290"/>
        <item x="2365"/>
        <item x="927"/>
        <item x="3230"/>
        <item x="773"/>
        <item x="1527"/>
        <item x="4768"/>
        <item x="4232"/>
        <item x="697"/>
        <item x="3175"/>
        <item x="1416"/>
        <item x="2433"/>
        <item x="4541"/>
        <item x="2854"/>
        <item x="1487"/>
        <item x="667"/>
        <item x="666"/>
        <item x="3787"/>
        <item x="4243"/>
        <item x="466"/>
        <item x="747"/>
        <item x="898"/>
        <item x="3580"/>
        <item x="3943"/>
        <item x="4012"/>
        <item x="2282"/>
        <item x="2875"/>
        <item x="89"/>
        <item x="3161"/>
        <item x="4461"/>
        <item x="1370"/>
        <item x="1829"/>
        <item x="4678"/>
        <item x="41"/>
        <item x="3946"/>
        <item x="524"/>
        <item x="4302"/>
        <item x="4651"/>
        <item x="1518"/>
        <item x="1615"/>
        <item x="2370"/>
        <item x="4239"/>
        <item x="1997"/>
        <item x="2233"/>
        <item x="3135"/>
        <item x="82"/>
        <item x="4123"/>
        <item x="20"/>
        <item x="2914"/>
        <item x="2750"/>
        <item x="2980"/>
        <item x="261"/>
        <item x="1712"/>
        <item x="2923"/>
        <item x="2615"/>
        <item x="3959"/>
        <item x="4291"/>
        <item x="3074"/>
        <item x="3162"/>
        <item x="2058"/>
        <item x="660"/>
        <item x="2672"/>
        <item x="5015"/>
        <item x="2371"/>
        <item x="3950"/>
        <item x="2403"/>
        <item x="3970"/>
        <item x="2386"/>
        <item x="2302"/>
        <item x="1860"/>
        <item x="3361"/>
        <item x="3553"/>
        <item x="414"/>
        <item x="4811"/>
        <item x="3386"/>
        <item x="113"/>
        <item x="2695"/>
        <item x="4951"/>
        <item x="3163"/>
        <item x="3078"/>
        <item x="3776"/>
        <item x="1495"/>
        <item x="4771"/>
        <item x="1880"/>
        <item x="2114"/>
        <item x="668"/>
        <item x="4695"/>
        <item x="3421"/>
        <item x="915"/>
        <item x="186"/>
        <item x="3747"/>
        <item x="2145"/>
        <item x="1105"/>
        <item x="4687"/>
        <item x="3282"/>
        <item x="5043"/>
        <item x="58"/>
        <item x="4092"/>
        <item x="4104"/>
        <item x="4145"/>
        <item x="3798"/>
        <item x="3250"/>
        <item x="4679"/>
        <item x="999"/>
        <item x="1323"/>
        <item x="1488"/>
        <item x="633"/>
        <item x="4958"/>
        <item x="4794"/>
        <item x="2965"/>
        <item x="2402"/>
        <item x="3960"/>
        <item x="2288"/>
        <item x="3980"/>
        <item x="4259"/>
        <item x="3323"/>
        <item x="1414"/>
        <item x="720"/>
        <item x="3754"/>
        <item x="3770"/>
        <item x="4492"/>
        <item x="3222"/>
        <item x="59"/>
        <item x="4812"/>
        <item x="3171"/>
        <item x="21"/>
        <item x="3136"/>
        <item x="5044"/>
        <item x="4832"/>
        <item x="142"/>
        <item x="262"/>
        <item x="1130"/>
        <item x="3908"/>
        <item x="917"/>
        <item x="4116"/>
        <item x="1568"/>
        <item x="748"/>
        <item x="2270"/>
        <item x="1640"/>
        <item x="4362"/>
        <item x="1491"/>
        <item x="1582"/>
        <item x="3066"/>
        <item x="4240"/>
        <item x="676"/>
        <item x="412"/>
        <item x="2485"/>
        <item x="2379"/>
        <item x="2404"/>
        <item x="4854"/>
        <item x="3666"/>
        <item x="1641"/>
        <item x="1830"/>
        <item x="3242"/>
        <item x="2401"/>
        <item x="844"/>
        <item x="249"/>
        <item x="3794"/>
        <item x="2175"/>
        <item x="1546"/>
        <item x="4778"/>
        <item x="2636"/>
        <item x="1881"/>
        <item x="2620"/>
        <item x="357"/>
        <item x="4601"/>
        <item x="2679"/>
        <item x="5027"/>
        <item x="4697"/>
        <item x="328"/>
        <item x="272"/>
        <item x="451"/>
        <item x="2650"/>
        <item x="3137"/>
        <item x="3795"/>
        <item x="3183"/>
        <item x="1550"/>
        <item x="634"/>
        <item x="2054"/>
        <item x="2176"/>
        <item x="4512"/>
        <item x="3767"/>
        <item x="42"/>
        <item x="3015"/>
        <item x="2434"/>
        <item x="3138"/>
        <item x="1845"/>
        <item x="1528"/>
        <item x="4978"/>
        <item x="3052"/>
        <item x="4093"/>
        <item x="3324"/>
        <item x="1401"/>
        <item x="1846"/>
        <item x="3778"/>
        <item x="4671"/>
        <item x="3344"/>
        <item x="1296"/>
        <item x="3944"/>
        <item x="2547"/>
        <item x="2394"/>
        <item x="3678"/>
        <item x="1539"/>
        <item x="887"/>
        <item x="542"/>
        <item x="1248"/>
        <item x="4144"/>
        <item x="4241"/>
        <item x="3368"/>
        <item x="2375"/>
        <item x="3951"/>
        <item x="928"/>
        <item x="4135"/>
        <item x="525"/>
        <item x="1344"/>
        <item x="2278"/>
        <item x="1732"/>
        <item x="2568"/>
        <item x="3058"/>
        <item x="4997"/>
        <item x="1346"/>
        <item x="1642"/>
        <item x="1713"/>
        <item x="3533"/>
        <item x="1371"/>
        <item x="2183"/>
        <item x="4805"/>
        <item x="3649"/>
        <item x="4580"/>
        <item x="2242"/>
        <item x="4855"/>
        <item x="4821"/>
        <item x="3895"/>
        <item x="2972"/>
        <item x="1006"/>
        <item x="4618"/>
        <item x="802"/>
        <item x="2651"/>
        <item x="2269"/>
        <item x="2838"/>
        <item x="2569"/>
        <item x="2412"/>
        <item x="4105"/>
        <item x="3517"/>
        <item x="488"/>
        <item x="2813"/>
        <item x="1104"/>
        <item x="645"/>
        <item x="4094"/>
        <item x="4696"/>
        <item x="3369"/>
        <item x="3726"/>
        <item x="3345"/>
        <item x="2457"/>
        <item x="1241"/>
        <item x="1797"/>
        <item x="3023"/>
        <item x="376"/>
        <item x="3777"/>
        <item x="4242"/>
        <item x="4939"/>
        <item x="3523"/>
        <item x="158"/>
        <item x="4940"/>
        <item x="2863"/>
        <item x="415"/>
        <item x="1393"/>
        <item x="1861"/>
        <item x="43"/>
        <item x="3947"/>
        <item x="4095"/>
        <item x="1512"/>
        <item x="4894"/>
        <item x="3080"/>
        <item x="1798"/>
        <item x="60"/>
        <item x="3768"/>
        <item x="4198"/>
        <item x="298"/>
        <item x="4815"/>
        <item x="474"/>
        <item x="2021"/>
        <item x="4446"/>
        <item x="4433"/>
        <item x="3149"/>
        <item x="2621"/>
        <item x="3268"/>
        <item x="1153"/>
        <item x="537"/>
        <item x="1767"/>
        <item x="4901"/>
        <item x="1149"/>
        <item x="83"/>
        <item x="920"/>
        <item x="4013"/>
        <item x="1519"/>
        <item x="4260"/>
        <item x="2555"/>
        <item x="2938"/>
        <item x="2366"/>
        <item x="3355"/>
        <item x="940"/>
        <item x="3700"/>
        <item x="4895"/>
        <item x="1616"/>
        <item x="4660"/>
        <item x="3674"/>
        <item x="3771"/>
        <item x="4784"/>
        <item x="2252"/>
        <item x="478"/>
        <item x="1778"/>
        <item x="2652"/>
        <item x="2787"/>
        <item x="1706"/>
        <item x="888"/>
        <item x="4053"/>
        <item x="2909"/>
        <item x="943"/>
        <item x="4244"/>
        <item x="2616"/>
        <item x="4833"/>
        <item x="3667"/>
        <item x="1106"/>
        <item x="4459"/>
        <item x="3635"/>
        <item x="2950"/>
        <item x="1319"/>
        <item x="2387"/>
        <item x="0"/>
        <item x="4041"/>
        <item x="1320"/>
        <item x="3169"/>
        <item x="3753"/>
        <item x="2910"/>
        <item x="4680"/>
        <item x="3779"/>
        <item x="2211"/>
        <item x="2271"/>
        <item x="944"/>
        <item x="475"/>
        <item x="934"/>
        <item x="4664"/>
        <item x="3392"/>
        <item x="56"/>
        <item x="61"/>
        <item x="4268"/>
        <item x="2292"/>
        <item x="803"/>
        <item x="4637"/>
        <item x="1723"/>
        <item x="4269"/>
        <item x="1408"/>
        <item x="2215"/>
        <item x="4075"/>
        <item x="1230"/>
        <item x="476"/>
        <item x="44"/>
        <item x="3925"/>
        <item x="3909"/>
        <item x="2989"/>
        <item x="1257"/>
        <item x="3393"/>
        <item x="2717"/>
        <item x="1784"/>
        <item x="3370"/>
        <item x="4779"/>
        <item x="4941"/>
        <item x="2991"/>
        <item x="2289"/>
        <item x="3505"/>
        <item x="1165"/>
        <item x="2065"/>
        <item x="2027"/>
        <item x="548"/>
        <item x="2395"/>
        <item x="2864"/>
        <item x="3878"/>
        <item x="4570"/>
        <item x="2279"/>
        <item x="5034"/>
        <item x="3051"/>
        <item x="1871"/>
        <item x="2017"/>
        <item x="3577"/>
        <item x="1687"/>
        <item x="322"/>
        <item x="1260"/>
        <item x="4096"/>
        <item x="2518"/>
        <item x="1815"/>
        <item x="2105"/>
        <item x="2648"/>
        <item x="2674"/>
        <item x="4902"/>
        <item x="650"/>
        <item x="1417"/>
        <item x="3371"/>
        <item x="4054"/>
        <item x="3675"/>
        <item x="2596"/>
        <item x="4245"/>
        <item x="3556"/>
        <item x="3314"/>
        <item x="2280"/>
        <item x="543"/>
        <item x="4797"/>
        <item x="5035"/>
        <item x="2451"/>
        <item x="26"/>
        <item x="783"/>
        <item x="448"/>
        <item x="4834"/>
        <item x="480"/>
        <item x="4621"/>
        <item x="1670"/>
        <item x="3627"/>
        <item x="4106"/>
        <item x="4225"/>
        <item x="3780"/>
        <item x="4507"/>
        <item x="1963"/>
        <item x="294"/>
        <item x="3394"/>
        <item x="3069"/>
        <item x="677"/>
        <item x="4082"/>
        <item x="4698"/>
        <item x="3254"/>
        <item x="4658"/>
        <item x="4552"/>
        <item x="4578"/>
        <item x="1832"/>
        <item x="3886"/>
        <item x="5016"/>
        <item x="2163"/>
        <item x="323"/>
        <item x="2519"/>
        <item x="1975"/>
        <item x="269"/>
        <item x="2189"/>
        <item x="2293"/>
        <item x="159"/>
        <item x="4246"/>
        <item x="3325"/>
        <item x="3470"/>
        <item x="2548"/>
        <item x="1862"/>
        <item x="538"/>
        <item x="2283"/>
        <item x="5017"/>
        <item x="4556"/>
        <item x="4399"/>
        <item x="826"/>
        <item x="4218"/>
        <item x="635"/>
        <item x="2396"/>
        <item x="2990"/>
        <item x="1409"/>
        <item x="2624"/>
        <item x="1863"/>
        <item x="489"/>
        <item x="3602"/>
        <item x="3755"/>
        <item x="4083"/>
        <item x="2513"/>
        <item x="3997"/>
        <item x="3676"/>
        <item x="4261"/>
        <item x="4553"/>
        <item x="1347"/>
        <item x="1540"/>
        <item x="2255"/>
        <item x="3609"/>
        <item x="273"/>
        <item x="3024"/>
        <item x="4998"/>
        <item x="4896"/>
        <item x="1530"/>
        <item x="2865"/>
        <item x="1345"/>
        <item x="2542"/>
        <item x="4336"/>
        <item x="2531"/>
        <item x="847"/>
        <item x="968"/>
        <item x="544"/>
        <item x="4999"/>
        <item x="4816"/>
        <item x="8"/>
        <item x="3280"/>
        <item x="790"/>
        <item x="2044"/>
        <item x="3156"/>
        <item x="3070"/>
        <item x="452"/>
        <item x="3203"/>
        <item x="4250"/>
        <item x="774"/>
        <item x="1131"/>
        <item x="4455"/>
        <item x="1964"/>
        <item x="1707"/>
        <item x="2486"/>
        <item x="4554"/>
        <item x="646"/>
        <item x="1551"/>
        <item x="1324"/>
        <item x="27"/>
        <item x="114"/>
        <item x="1086"/>
        <item x="4097"/>
        <item x="3395"/>
        <item x="4014"/>
        <item x="3756"/>
        <item x="921"/>
        <item x="4270"/>
        <item x="324"/>
        <item x="3262"/>
        <item x="3578"/>
        <item x="2730"/>
        <item x="4883"/>
        <item x="4275"/>
        <item x="246"/>
        <item x="682"/>
        <item x="4942"/>
        <item x="1688"/>
        <item x="4456"/>
        <item x="2463"/>
        <item x="3274"/>
        <item x="3759"/>
        <item x="1"/>
        <item x="1887"/>
        <item x="3687"/>
        <item x="1265"/>
        <item x="3879"/>
        <item x="2247"/>
        <item x="1503"/>
        <item x="1833"/>
        <item x="383"/>
        <item x="1864"/>
        <item x="2981"/>
        <item x="1043"/>
        <item x="1799"/>
        <item x="4835"/>
        <item x="506"/>
        <item x="3302"/>
        <item x="2810"/>
        <item x="4584"/>
        <item x="1658"/>
        <item x="3471"/>
        <item x="4186"/>
        <item x="4968"/>
        <item x="763"/>
        <item x="3887"/>
        <item x="3347"/>
        <item x="775"/>
        <item x="2607"/>
        <item x="2968"/>
        <item x="922"/>
        <item x="4932"/>
        <item x="5018"/>
        <item x="3926"/>
        <item x="4136"/>
        <item x="62"/>
        <item x="2323"/>
        <item x="5008"/>
        <item x="1205"/>
        <item x="63"/>
        <item x="2798"/>
        <item x="4440"/>
        <item x="4921"/>
        <item x="4681"/>
        <item x="408"/>
        <item x="678"/>
        <item x="3443"/>
        <item x="2376"/>
        <item x="1676"/>
        <item x="2243"/>
        <item x="1552"/>
        <item x="2639"/>
        <item x="45"/>
        <item x="837"/>
        <item x="4688"/>
        <item x="3332"/>
        <item x="2079"/>
        <item x="2026"/>
        <item x="285"/>
        <item x="358"/>
        <item x="3422"/>
        <item x="1541"/>
        <item x="3396"/>
        <item x="2785"/>
        <item x="4662"/>
        <item x="2520"/>
        <item x="4457"/>
        <item x="929"/>
        <item x="1258"/>
        <item x="661"/>
        <item x="1531"/>
        <item x="3071"/>
        <item x="3636"/>
        <item x="1079"/>
        <item x="3927"/>
        <item x="359"/>
        <item x="651"/>
        <item x="2397"/>
        <item x="5036"/>
        <item x="1102"/>
        <item x="4337"/>
        <item x="4477"/>
        <item x="734"/>
        <item x="713"/>
        <item x="3309"/>
        <item x="1724"/>
        <item x="5064"/>
        <item x="683"/>
        <item x="949"/>
        <item x="1993"/>
        <item x="3348"/>
        <item x="4613"/>
        <item x="2601"/>
        <item x="2698"/>
        <item x="2197"/>
        <item x="1210"/>
        <item x="4979"/>
        <item x="3597"/>
        <item x="1659"/>
        <item x="2559"/>
        <item x="4226"/>
        <item x="4084"/>
        <item x="1513"/>
        <item x="3025"/>
        <item x="3214"/>
        <item x="2911"/>
        <item x="3615"/>
        <item x="460"/>
        <item x="3356"/>
        <item x="28"/>
        <item x="1030"/>
        <item x="1193"/>
        <item x="1140"/>
        <item x="3823"/>
        <item x="254"/>
        <item x="371"/>
        <item x="1660"/>
        <item x="2608"/>
        <item x="2351"/>
        <item x="4214"/>
        <item x="2820"/>
        <item x="3444"/>
        <item x="2575"/>
        <item x="433"/>
        <item x="1141"/>
        <item x="1360"/>
        <item x="2103"/>
        <item x="2198"/>
        <item x="2966"/>
        <item x="2030"/>
        <item x="1184"/>
        <item x="3928"/>
        <item x="2216"/>
        <item x="4959"/>
        <item x="3591"/>
        <item x="3195"/>
        <item x="845"/>
        <item x="118"/>
        <item x="1263"/>
        <item x="3888"/>
        <item x="4412"/>
        <item x="2072"/>
        <item x="4571"/>
        <item x="3698"/>
        <item x="4614"/>
        <item x="4493"/>
        <item x="3743"/>
        <item x="526"/>
        <item x="1504"/>
        <item x="4176"/>
        <item x="1150"/>
        <item x="3004"/>
        <item x="3513"/>
        <item x="3661"/>
        <item x="2234"/>
        <item x="3146"/>
        <item x="4042"/>
        <item x="4798"/>
        <item x="2235"/>
        <item x="2033"/>
        <item x="3642"/>
        <item x="1768"/>
        <item x="115"/>
        <item x="2742"/>
        <item x="2130"/>
        <item x="3616"/>
        <item x="2830"/>
        <item x="4602"/>
        <item x="2051"/>
        <item x="1080"/>
        <item x="2207"/>
        <item x="3362"/>
        <item x="337"/>
        <item x="4524"/>
        <item x="1256"/>
        <item x="485"/>
        <item x="2177"/>
        <item x="2052"/>
        <item x="1313"/>
        <item x="1695"/>
        <item x="804"/>
        <item x="4426"/>
        <item x="4922"/>
        <item x="4400"/>
        <item x="3538"/>
        <item x="3668"/>
        <item x="2157"/>
        <item x="4468"/>
        <item x="84"/>
        <item x="4247"/>
        <item x="2158"/>
        <item x="434"/>
        <item x="3643"/>
        <item x="2073"/>
        <item x="2377"/>
        <item x="3064"/>
        <item x="838"/>
        <item x="2208"/>
        <item x="3099"/>
        <item x="1124"/>
        <item x="1087"/>
        <item x="4267"/>
        <item x="3603"/>
        <item x="1589"/>
        <item x="647"/>
        <item x="3706"/>
        <item x="1402"/>
        <item x="3637"/>
        <item x="3532"/>
        <item x="4903"/>
        <item x="178"/>
        <item x="1198"/>
        <item x="2821"/>
        <item x="2199"/>
        <item x="4023"/>
        <item x="652"/>
        <item x="811"/>
        <item x="2367"/>
        <item x="2850"/>
        <item x="3452"/>
        <item x="1800"/>
        <item x="490"/>
        <item x="255"/>
        <item x="3231"/>
        <item x="1305"/>
        <item x="2236"/>
        <item x="1328"/>
        <item x="85"/>
        <item x="4015"/>
        <item x="263"/>
        <item x="1306"/>
        <item x="2096"/>
        <item x="1622"/>
        <item x="4562"/>
        <item x="2188"/>
        <item x="4615"/>
        <item x="2200"/>
        <item x="2939"/>
        <item x="2822"/>
        <item x="355"/>
        <item x="2178"/>
        <item x="3363"/>
        <item x="2"/>
        <item x="3397"/>
        <item x="2895"/>
        <item x="4164"/>
        <item x="827"/>
        <item x="2244"/>
        <item x="3669"/>
        <item x="4719"/>
        <item x="233"/>
        <item x="4822"/>
        <item x="345"/>
        <item x="1384"/>
        <item x="3604"/>
        <item x="4146"/>
        <item x="2182"/>
        <item x="3859"/>
        <item x="4429"/>
        <item x="2246"/>
        <item x="3598"/>
        <item x="2217"/>
        <item x="3707"/>
        <item x="908"/>
        <item x="1385"/>
        <item x="3699"/>
        <item x="1403"/>
        <item x="4546"/>
        <item x="1242"/>
        <item x="4482"/>
        <item x="2814"/>
        <item x="387"/>
        <item x="2137"/>
        <item x="2931"/>
        <item x="3005"/>
        <item x="1063"/>
        <item x="2951"/>
        <item x="2973"/>
        <item x="2560"/>
        <item x="3006"/>
        <item x="3757"/>
        <item x="1816"/>
        <item x="2653"/>
        <item x="4124"/>
        <item x="4674"/>
        <item x="1064"/>
        <item x="3582"/>
        <item x="3255"/>
        <item x="4603"/>
        <item x="1199"/>
        <item x="2192"/>
        <item x="3288"/>
        <item x="679"/>
        <item x="2597"/>
        <item x="2104"/>
        <item x="3031"/>
        <item x="2089"/>
        <item x="3026"/>
        <item x="362"/>
        <item x="3016"/>
        <item x="3223"/>
        <item x="2438"/>
        <item x="3017"/>
        <item x="2823"/>
        <item x="3147"/>
        <item x="2045"/>
        <item x="116"/>
        <item x="152"/>
        <item x="724"/>
        <item x="3708"/>
        <item x="391"/>
        <item x="1575"/>
        <item x="3053"/>
        <item x="4363"/>
        <item x="402"/>
        <item x="2982"/>
        <item x="479"/>
        <item x="4483"/>
        <item x="2702"/>
        <item x="4501"/>
        <item x="1865"/>
        <item x="1872"/>
        <item x="513"/>
        <item x="2169"/>
        <item x="1801"/>
        <item x="1714"/>
        <item x="514"/>
        <item x="2609"/>
        <item x="2625"/>
        <item x="2583"/>
        <item x="4585"/>
        <item x="2491"/>
        <item x="3606"/>
        <item x="3727"/>
        <item x="974"/>
        <item x="3653"/>
        <item x="2831"/>
        <item x="545"/>
        <item x="4513"/>
        <item x="5019"/>
        <item x="4502"/>
        <item x="3729"/>
        <item x="4867"/>
        <item x="4447"/>
        <item x="2034"/>
        <item x="3"/>
        <item x="1855"/>
        <item x="3929"/>
        <item x="1185"/>
        <item x="445"/>
        <item x="3573"/>
        <item x="435"/>
        <item x="4960"/>
        <item x="1281"/>
        <item x="264"/>
        <item x="3310"/>
        <item x="153"/>
        <item x="416"/>
        <item x="3333"/>
        <item x="3539"/>
        <item x="3124"/>
        <item x="3046"/>
        <item x="1977"/>
        <item x="3760"/>
        <item x="5028"/>
        <item x="496"/>
        <item x="1282"/>
        <item x="1186"/>
        <item x="4897"/>
        <item x="179"/>
        <item x="2138"/>
        <item x="4478"/>
        <item x="3679"/>
        <item x="2273"/>
        <item x="3251"/>
        <item x="2758"/>
        <item x="1866"/>
        <item x="392"/>
        <item x="2159"/>
        <item x="766"/>
        <item x="3196"/>
        <item x="1128"/>
        <item x="1292"/>
        <item x="880"/>
        <item x="3986"/>
        <item x="2974"/>
        <item x="3654"/>
        <item x="2952"/>
        <item x="1221"/>
        <item x="1998"/>
        <item x="491"/>
        <item x="12"/>
        <item x="4462"/>
        <item x="453"/>
        <item x="492"/>
        <item x="2115"/>
        <item x="2201"/>
        <item x="4586"/>
        <item x="1314"/>
        <item x="3583"/>
        <item x="1129"/>
        <item x="3209"/>
        <item x="3730"/>
        <item x="1259"/>
        <item x="2956"/>
        <item x="180"/>
        <item x="4514"/>
        <item x="1088"/>
        <item x="3032"/>
        <item x="1377"/>
        <item x="1307"/>
        <item x="4961"/>
        <item x="2097"/>
        <item x="4785"/>
        <item x="3685"/>
        <item x="4751"/>
        <item x="4377"/>
        <item x="4604"/>
        <item x="1410"/>
        <item x="1266"/>
        <item x="436"/>
        <item x="2975"/>
        <item x="3772"/>
        <item x="1172"/>
        <item x="377"/>
        <item x="3987"/>
        <item x="969"/>
        <item x="2947"/>
        <item x="756"/>
        <item x="1261"/>
        <item x="1335"/>
        <item x="1187"/>
        <item x="1677"/>
        <item x="3528"/>
        <item x="970"/>
        <item x="714"/>
        <item x="1321"/>
        <item x="2654"/>
        <item x="2870"/>
        <item x="4147"/>
        <item x="1283"/>
        <item x="4868"/>
        <item x="2598"/>
        <item x="187"/>
        <item x="1351"/>
        <item x="3738"/>
        <item x="2126"/>
        <item x="3018"/>
        <item x="4458"/>
        <item x="3781"/>
        <item x="3529"/>
        <item x="1678"/>
        <item x="265"/>
        <item x="3623"/>
        <item x="2896"/>
        <item x="467"/>
        <item x="4271"/>
        <item x="3423"/>
        <item x="2248"/>
        <item x="1222"/>
        <item x="3607"/>
        <item x="2193"/>
        <item x="4338"/>
        <item x="1689"/>
        <item x="1834"/>
        <item x="578"/>
        <item x="3381"/>
        <item x="1142"/>
        <item x="372"/>
        <item x="1733"/>
        <item x="1284"/>
        <item x="1759"/>
        <item x="1021"/>
        <item x="2066"/>
        <item x="305"/>
        <item x="4652"/>
        <item x="1422"/>
        <item x="2882"/>
        <item x="1315"/>
        <item x="4989"/>
        <item x="2660"/>
        <item x="3357"/>
        <item x="3581"/>
        <item x="3725"/>
        <item x="160"/>
        <item x="4780"/>
        <item x="1200"/>
        <item x="461"/>
        <item x="839"/>
        <item x="3506"/>
        <item x="4619"/>
        <item x="3734"/>
        <item x="515"/>
        <item x="4469"/>
        <item x="2146"/>
        <item x="2131"/>
        <item x="4653"/>
        <item x="2179"/>
        <item x="1273"/>
        <item x="3349"/>
        <item x="403"/>
        <item x="2184"/>
        <item x="1520"/>
        <item x="417"/>
        <item x="3773"/>
        <item x="301"/>
        <item x="1361"/>
        <item x="1274"/>
        <item x="1942"/>
        <item x="4605"/>
        <item x="3709"/>
        <item x="3629"/>
        <item x="493"/>
        <item x="812"/>
        <item x="3535"/>
        <item x="3547"/>
        <item x="499"/>
        <item x="468"/>
        <item x="2492"/>
        <item x="2493"/>
        <item x="1275"/>
        <item x="1173"/>
        <item x="388"/>
        <item x="2107"/>
        <item x="1297"/>
        <item x="1300"/>
        <item x="1661"/>
        <item x="4378"/>
        <item x="1316"/>
        <item x="1817"/>
        <item x="4484"/>
        <item x="3350"/>
        <item x="3148"/>
        <item x="437"/>
        <item x="3033"/>
        <item x="4943"/>
        <item x="3256"/>
        <item x="4125"/>
        <item x="784"/>
        <item x="4629"/>
        <item x="1749"/>
        <item x="3617"/>
        <item x="3915"/>
        <item x="725"/>
        <item x="1334"/>
        <item x="270"/>
        <item x="3624"/>
        <item x="1590"/>
        <item x="1576"/>
        <item x="2059"/>
        <item x="266"/>
        <item x="757"/>
        <item x="5071"/>
        <item x="3168"/>
        <item x="557"/>
        <item x="2718"/>
        <item x="2902"/>
        <item x="3599"/>
        <item x="3644"/>
        <item x="4503"/>
        <item x="2035"/>
        <item x="2964"/>
        <item x="4076"/>
        <item x="1125"/>
        <item x="2127"/>
        <item x="2185"/>
        <item x="1293"/>
        <item x="29"/>
        <item x="2083"/>
        <item x="4649"/>
        <item x="4219"/>
        <item x="2799"/>
        <item x="2108"/>
        <item x="346"/>
        <item x="4644"/>
        <item x="1386"/>
        <item x="2992"/>
        <item x="1211"/>
        <item x="3524"/>
        <item x="1623"/>
        <item x="2771"/>
        <item x="4606"/>
        <item x="3424"/>
        <item x="2953"/>
        <item x="4420"/>
        <item x="3744"/>
        <item x="302"/>
        <item x="2932"/>
        <item x="1362"/>
        <item x="393"/>
        <item x="241"/>
        <item x="3054"/>
        <item x="1329"/>
        <item x="4636"/>
        <item x="4563"/>
        <item x="3761"/>
        <item x="2890"/>
        <item x="817"/>
        <item x="3662"/>
        <item x="1454"/>
        <item x="715"/>
        <item x="4525"/>
        <item x="4"/>
        <item x="1243"/>
        <item x="3663"/>
        <item x="2219"/>
        <item x="2954"/>
        <item x="3665"/>
        <item x="2261"/>
        <item x="2897"/>
        <item x="3655"/>
        <item x="4817"/>
        <item x="828"/>
        <item x="516"/>
        <item x="4625"/>
        <item x="279"/>
        <item x="4526"/>
        <item x="2194"/>
        <item x="4379"/>
        <item x="945"/>
        <item x="726"/>
        <item x="2727"/>
        <item x="4933"/>
        <item x="5000"/>
        <item x="2886"/>
        <item x="2036"/>
        <item x="2835"/>
        <item x="614"/>
        <item x="3557"/>
        <item x="5001"/>
        <item x="5072"/>
        <item x="517"/>
        <item x="4923"/>
        <item x="684"/>
        <item x="2274"/>
        <item x="1249"/>
        <item x="2122"/>
        <item x="4564"/>
        <item x="1804"/>
        <item x="2227"/>
        <item x="3565"/>
        <item x="3257"/>
        <item x="4808"/>
        <item x="3656"/>
        <item x="4016"/>
        <item x="1244"/>
        <item x="1750"/>
        <item x="274"/>
        <item x="1715"/>
        <item x="1201"/>
        <item x="3210"/>
        <item x="2160"/>
        <item x="776"/>
        <item x="1207"/>
        <item x="3055"/>
        <item x="4622"/>
        <item x="449"/>
        <item x="2139"/>
        <item x="3445"/>
        <item x="2132"/>
        <item x="4479"/>
        <item x="4470"/>
        <item x="3657"/>
        <item x="356"/>
        <item x="3434"/>
        <item x="4055"/>
        <item x="2871"/>
        <item x="4572"/>
        <item x="2153"/>
        <item x="510"/>
        <item x="636"/>
        <item x="67"/>
        <item x="4313"/>
        <item x="4364"/>
        <item x="3618"/>
        <item x="558"/>
        <item x="2903"/>
        <item x="2708"/>
        <item x="4624"/>
        <item x="559"/>
        <item x="4427"/>
        <item x="2969"/>
        <item x="593"/>
        <item x="1022"/>
        <item x="3691"/>
        <item x="248"/>
        <item x="881"/>
        <item x="4107"/>
        <item x="1044"/>
        <item x="2152"/>
        <item x="2147"/>
        <item x="4969"/>
        <item x="4990"/>
        <item x="3558"/>
        <item x="2728"/>
        <item x="1218"/>
        <item x="427"/>
        <item x="4463"/>
        <item x="4555"/>
        <item x="500"/>
        <item x="4547"/>
        <item x="2800"/>
        <item x="2088"/>
        <item x="818"/>
        <item x="286"/>
        <item x="182"/>
        <item x="5053"/>
        <item x="4534"/>
        <item x="923"/>
        <item x="4592"/>
        <item x="1856"/>
        <item x="2924"/>
        <item x="1276"/>
        <item x="2843"/>
        <item x="250"/>
        <item x="1372"/>
        <item x="4573"/>
        <item x="3802"/>
        <item x="1227"/>
        <item x="1916"/>
        <item x="275"/>
        <item x="1888"/>
        <item x="4383"/>
        <item x="1311"/>
        <item x="3555"/>
        <item x="4063"/>
        <item x="3139"/>
        <item x="2405"/>
        <item x="226"/>
        <item x="1497"/>
        <item x="1671"/>
        <item x="5002"/>
        <item x="4934"/>
        <item x="4515"/>
        <item x="2688"/>
        <item x="2576"/>
        <item x="5054"/>
        <item x="2645"/>
        <item x="963"/>
        <item x="1233"/>
        <item x="1132"/>
        <item x="1247"/>
        <item x="4017"/>
        <item x="3047"/>
        <item x="306"/>
        <item x="3269"/>
        <item x="3748"/>
        <item x="3007"/>
        <item x="3235"/>
        <item x="853"/>
        <item x="2610"/>
        <item x="4557"/>
        <item x="242"/>
        <item x="4314"/>
        <item x="1423"/>
        <item x="438"/>
        <item x="4485"/>
        <item x="2957"/>
        <item x="1285"/>
        <item x="2876"/>
        <item x="418"/>
        <item x="1940"/>
        <item x="560"/>
        <item x="2767"/>
        <item x="287"/>
        <item x="4665"/>
        <item x="3283"/>
        <item x="2109"/>
        <item x="494"/>
        <item x="4350"/>
        <item x="1363"/>
        <item x="3220"/>
        <item x="2626"/>
        <item x="3634"/>
        <item x="3988"/>
        <item x="227"/>
        <item x="3916"/>
        <item x="4430"/>
        <item x="4448"/>
        <item x="1373"/>
        <item x="4137"/>
        <item x="1294"/>
        <item x="4689"/>
        <item x="2225"/>
        <item x="1440"/>
        <item x="1802"/>
        <item x="4527"/>
        <item x="3638"/>
        <item x="1143"/>
        <item x="518"/>
        <item x="1325"/>
        <item x="4432"/>
        <item x="439"/>
        <item x="1603"/>
        <item x="4856"/>
        <item x="653"/>
        <item x="1498"/>
        <item x="4607"/>
        <item x="4818"/>
        <item x="3749"/>
        <item x="4558"/>
        <item x="2514"/>
        <item x="3600"/>
        <item x="4593"/>
        <item x="2133"/>
        <item x="2031"/>
        <item x="4872"/>
        <item x="3566"/>
        <item x="3236"/>
        <item x="4548"/>
        <item x="4306"/>
        <item x="3270"/>
        <item x="4869"/>
        <item x="2806"/>
        <item x="2689"/>
        <item x="1387"/>
        <item x="2844"/>
        <item x="4703"/>
        <item x="161"/>
        <item x="1743"/>
        <item x="2275"/>
        <item x="1382"/>
        <item x="594"/>
        <item x="2074"/>
        <item x="2942"/>
        <item x="2570"/>
        <item x="1624"/>
        <item x="501"/>
        <item x="595"/>
        <item x="4772"/>
        <item x="1937"/>
        <item x="251"/>
        <item x="1424"/>
        <item x="1708"/>
        <item x="2439"/>
        <item x="3559"/>
        <item x="2020"/>
        <item x="2709"/>
        <item x="3197"/>
        <item x="2887"/>
        <item x="3710"/>
        <item x="2018"/>
        <item x="874"/>
        <item x="1286"/>
        <item x="1352"/>
        <item x="2729"/>
        <item x="785"/>
        <item x="2098"/>
        <item x="1038"/>
        <item x="469"/>
        <item x="363"/>
        <item x="2180"/>
        <item x="1353"/>
        <item x="419"/>
        <item x="86"/>
        <item x="30"/>
        <item x="4565"/>
        <item x="4520"/>
        <item x="92"/>
        <item x="3917"/>
        <item x="729"/>
        <item x="1214"/>
        <item x="2617"/>
        <item x="882"/>
        <item x="3838"/>
        <item x="2022"/>
        <item x="2898"/>
        <item x="941"/>
        <item x="313"/>
        <item x="3300"/>
        <item x="4952"/>
        <item x="4034"/>
        <item x="384"/>
        <item x="1000"/>
        <item x="527"/>
        <item x="1279"/>
        <item x="314"/>
        <item x="2445"/>
        <item x="1725"/>
        <item x="4434"/>
        <item x="1287"/>
        <item x="3692"/>
        <item x="1505"/>
        <item x="1558"/>
        <item x="1591"/>
        <item x="1031"/>
        <item x="2661"/>
        <item x="1308"/>
        <item x="1593"/>
        <item x="793"/>
        <item x="2599"/>
        <item x="2181"/>
        <item x="1236"/>
        <item x="3414"/>
        <item x="3680"/>
        <item x="1455"/>
        <item x="3952"/>
        <item x="2062"/>
        <item x="3284"/>
        <item x="2099"/>
        <item x="5"/>
        <item x="368"/>
        <item x="3215"/>
        <item x="596"/>
        <item x="338"/>
        <item x="2994"/>
        <item x="4873"/>
        <item x="2503"/>
        <item x="2228"/>
        <item x="495"/>
        <item x="2263"/>
        <item x="3275"/>
        <item x="1903"/>
        <item x="3702"/>
        <item x="2675"/>
        <item x="3693"/>
        <item x="1202"/>
        <item x="2690"/>
        <item x="243"/>
        <item x="1239"/>
        <item x="579"/>
        <item x="3043"/>
        <item x="1231"/>
        <item x="946"/>
        <item x="4317"/>
        <item x="2958"/>
        <item x="3745"/>
        <item x="295"/>
        <item x="4904"/>
        <item x="5009"/>
        <item x="4138"/>
        <item x="315"/>
        <item x="3315"/>
        <item x="3658"/>
        <item x="3034"/>
        <item x="885"/>
        <item x="561"/>
        <item x="3271"/>
        <item x="1425"/>
        <item x="1634"/>
        <item x="1182"/>
        <item x="3880"/>
        <item x="2140"/>
        <item x="4735"/>
        <item x="4663"/>
        <item x="4376"/>
        <item x="420"/>
        <item x="1472"/>
        <item x="4064"/>
        <item x="2807"/>
        <item x="2161"/>
        <item x="4085"/>
        <item x="2090"/>
        <item x="1212"/>
        <item x="4549"/>
        <item x="2264"/>
        <item x="3294"/>
        <item x="3889"/>
        <item x="1643"/>
        <item x="2995"/>
        <item x="1456"/>
        <item x="3681"/>
        <item x="2532"/>
        <item x="2023"/>
        <item x="122"/>
        <item x="3562"/>
        <item x="1625"/>
        <item x="2855"/>
        <item x="1163"/>
        <item x="889"/>
        <item x="245"/>
        <item x="3334"/>
        <item x="234"/>
        <item x="2836"/>
        <item x="4139"/>
        <item x="2915"/>
        <item x="244"/>
        <item x="4666"/>
        <item x="3003"/>
        <item x="1121"/>
        <item x="1374"/>
        <item x="497"/>
        <item x="2637"/>
        <item x="1003"/>
        <item x="1326"/>
        <item x="539"/>
        <item x="100"/>
        <item x="758"/>
        <item x="990"/>
        <item x="2916"/>
        <item x="1690"/>
        <item x="2417"/>
        <item x="2815"/>
        <item x="2933"/>
        <item x="3881"/>
        <item x="1662"/>
        <item x="4018"/>
        <item x="4874"/>
        <item x="1119"/>
        <item x="1013"/>
        <item x="1927"/>
        <item x="2668"/>
        <item x="280"/>
        <item x="549"/>
        <item x="2446"/>
        <item x="4528"/>
        <item x="5020"/>
        <item x="4024"/>
        <item x="143"/>
        <item x="4924"/>
        <item x="4435"/>
        <item x="4935"/>
        <item x="212"/>
        <item x="749"/>
        <item x="2832"/>
        <item x="950"/>
        <item x="562"/>
        <item x="2833"/>
        <item x="2877"/>
        <item x="1144"/>
        <item x="1441"/>
        <item x="2162"/>
        <item x="3991"/>
        <item x="1070"/>
        <item x="1166"/>
        <item x="4925"/>
        <item x="730"/>
        <item x="2141"/>
        <item x="2418"/>
        <item x="2002"/>
        <item x="1272"/>
        <item x="5055"/>
        <item x="2262"/>
        <item x="4177"/>
        <item x="4675"/>
        <item x="764"/>
        <item x="5045"/>
        <item x="1644"/>
        <item x="2696"/>
        <item x="3401"/>
        <item x="4384"/>
        <item x="1594"/>
        <item x="3216"/>
        <item x="385"/>
        <item x="973"/>
        <item x="1322"/>
        <item x="1299"/>
        <item x="864"/>
        <item x="3491"/>
        <item x="4283"/>
        <item x="381"/>
        <item x="1004"/>
        <item x="3358"/>
        <item x="2549"/>
        <item x="327"/>
        <item x="1354"/>
        <item x="2856"/>
        <item x="1126"/>
        <item x="2458"/>
        <item x="2249"/>
        <item x="597"/>
        <item x="4823"/>
        <item x="3540"/>
        <item x="1457"/>
        <item x="2254"/>
        <item x="3198"/>
        <item x="957"/>
        <item x="4441"/>
        <item x="615"/>
        <item x="2024"/>
        <item x="4019"/>
        <item x="4405"/>
        <item x="1696"/>
        <item x="1026"/>
        <item x="4098"/>
        <item x="1343"/>
        <item x="3012"/>
        <item x="1188"/>
        <item x="2859"/>
        <item x="2004"/>
        <item x="580"/>
        <item x="786"/>
        <item x="2005"/>
        <item x="4566"/>
        <item x="3013"/>
        <item x="4148"/>
        <item x="3379"/>
        <item x="1917"/>
        <item x="1904"/>
        <item x="3204"/>
        <item x="716"/>
        <item x="1309"/>
        <item x="3224"/>
        <item x="1805"/>
        <item x="3335"/>
        <item x="3660"/>
        <item x="2948"/>
        <item x="2943"/>
        <item x="4539"/>
        <item x="4126"/>
        <item x="4220"/>
        <item x="897"/>
        <item x="4654"/>
        <item x="1726"/>
        <item x="3035"/>
        <item x="3502"/>
        <item x="1215"/>
        <item x="3541"/>
        <item x="918"/>
        <item x="5073"/>
        <item x="1978"/>
        <item x="4276"/>
        <item x="1159"/>
        <item x="3774"/>
        <item x="1606"/>
        <item x="3090"/>
        <item x="1595"/>
        <item x="316"/>
        <item x="2867"/>
        <item x="1994"/>
        <item x="1679"/>
        <item x="4905"/>
        <item x="3507"/>
        <item x="1626"/>
        <item x="267"/>
        <item x="1418"/>
        <item x="1857"/>
        <item x="4056"/>
        <item x="191"/>
        <item x="4388"/>
        <item x="394"/>
        <item x="3416"/>
        <item x="1882"/>
        <item x="1404"/>
        <item x="4318"/>
        <item x="1071"/>
        <item x="1911"/>
        <item x="4043"/>
        <item x="1301"/>
        <item x="954"/>
        <item x="1760"/>
        <item x="2666"/>
        <item x="840"/>
        <item x="2996"/>
        <item x="299"/>
        <item x="2803"/>
        <item x="4630"/>
        <item x="3739"/>
        <item x="4389"/>
        <item x="3019"/>
        <item x="890"/>
        <item x="1979"/>
        <item x="4875"/>
        <item x="2504"/>
        <item x="4442"/>
        <item x="428"/>
        <item x="235"/>
        <item x="2113"/>
        <item x="1980"/>
        <item x="4499"/>
        <item x="1831"/>
        <item x="2759"/>
        <item x="736"/>
        <item x="3243"/>
        <item x="4884"/>
        <item x="737"/>
        <item x="598"/>
        <item x="4599"/>
        <item x="4542"/>
        <item x="2006"/>
        <item x="3703"/>
        <item x="4464"/>
        <item x="22"/>
        <item x="4471"/>
        <item x="1596"/>
        <item x="2587"/>
        <item x="3563"/>
        <item x="1139"/>
        <item x="3091"/>
        <item x="4857"/>
        <item x="3380"/>
        <item x="1806"/>
        <item x="3044"/>
        <item x="3217"/>
        <item x="2091"/>
        <item x="3999"/>
        <item x="3803"/>
        <item x="3492"/>
        <item x="2888"/>
        <item x="4885"/>
        <item x="2505"/>
        <item x="1267"/>
        <item x="454"/>
        <item x="1680"/>
        <item x="1089"/>
        <item x="3711"/>
        <item x="3788"/>
        <item x="440"/>
        <item x="1473"/>
        <item x="344"/>
        <item x="1268"/>
        <item x="671"/>
        <item x="3670"/>
        <item x="2751"/>
        <item x="1117"/>
        <item x="4559"/>
        <item x="3508"/>
        <item x="3542"/>
        <item x="2752"/>
        <item x="1036"/>
        <item x="2475"/>
        <item x="4711"/>
        <item x="4840"/>
        <item x="2753"/>
        <item x="6"/>
        <item x="2014"/>
        <item x="4786"/>
        <item x="4465"/>
        <item x="4140"/>
        <item x="3750"/>
        <item x="4645"/>
        <item x="1194"/>
        <item x="421"/>
        <item x="3316"/>
        <item x="117"/>
        <item x="1751"/>
        <item x="3630"/>
        <item x="2276"/>
        <item x="3608"/>
        <item x="4712"/>
        <item x="829"/>
        <item x="4365"/>
        <item x="519"/>
        <item x="4704"/>
        <item x="2904"/>
        <item x="2760"/>
        <item x="4543"/>
        <item x="470"/>
        <item x="192"/>
        <item x="1072"/>
        <item x="2142"/>
        <item x="550"/>
        <item x="568"/>
        <item x="4390"/>
        <item x="4568"/>
        <item x="3115"/>
        <item x="2872"/>
        <item x="3953"/>
        <item x="872"/>
        <item x="891"/>
        <item x="4366"/>
        <item x="2306"/>
        <item x="1250"/>
        <item x="2256"/>
        <item x="2691"/>
        <item x="3083"/>
        <item x="2719"/>
        <item x="1355"/>
        <item x="2123"/>
        <item x="481"/>
        <item x="4876"/>
        <item x="3038"/>
        <item x="2550"/>
        <item x="2699"/>
        <item x="2779"/>
        <item x="1818"/>
        <item x="2780"/>
        <item x="616"/>
        <item x="4521"/>
        <item x="1023"/>
        <item x="738"/>
        <item x="213"/>
        <item x="4099"/>
        <item x="1171"/>
        <item x="4221"/>
        <item x="2128"/>
        <item x="1127"/>
        <item x="3252"/>
        <item x="2824"/>
        <item x="1251"/>
        <item x="2110"/>
        <item x="5010"/>
        <item x="9"/>
        <item x="1559"/>
        <item x="3336"/>
        <item x="4667"/>
        <item x="4222"/>
        <item x="429"/>
        <item x="4944"/>
        <item x="3116"/>
        <item x="2754"/>
        <item x="162"/>
        <item x="404"/>
        <item x="4720"/>
        <item x="4431"/>
        <item x="317"/>
        <item x="214"/>
        <item x="3593"/>
        <item x="455"/>
        <item x="1734"/>
        <item x="1093"/>
        <item x="389"/>
        <item x="3992"/>
        <item x="1336"/>
        <item x="1426"/>
        <item x="2755"/>
        <item x="46"/>
        <item x="2781"/>
        <item x="2736"/>
        <item x="68"/>
        <item x="2148"/>
        <item x="2768"/>
        <item x="4449"/>
        <item x="3789"/>
        <item x="193"/>
        <item x="865"/>
        <item x="1094"/>
        <item x="3530"/>
        <item x="4141"/>
        <item x="4000"/>
        <item x="2825"/>
        <item x="194"/>
        <item x="3482"/>
        <item x="680"/>
        <item x="4252"/>
        <item x="2003"/>
        <item x="1981"/>
        <item x="1183"/>
        <item x="3804"/>
        <item x="1607"/>
        <item x="4743"/>
        <item x="2007"/>
        <item x="3839"/>
        <item x="1280"/>
        <item x="4253"/>
        <item x="3536"/>
        <item x="4631"/>
        <item x="4001"/>
        <item x="1073"/>
        <item x="4744"/>
        <item x="2827"/>
        <item x="690"/>
        <item x="2447"/>
        <item x="1875"/>
        <item x="3625"/>
        <item x="2237"/>
        <item x="3427"/>
        <item x="3048"/>
        <item x="4472"/>
        <item x="1364"/>
        <item x="1691"/>
        <item x="276"/>
        <item x="3308"/>
        <item x="4339"/>
        <item x="2756"/>
        <item x="739"/>
        <item x="3398"/>
        <item x="1819"/>
        <item x="794"/>
        <item x="4913"/>
        <item x="2220"/>
        <item x="3584"/>
        <item x="637"/>
        <item x="347"/>
        <item x="1918"/>
        <item x="4248"/>
        <item x="2944"/>
        <item x="604"/>
        <item x="1095"/>
        <item x="830"/>
        <item x="181"/>
        <item x="740"/>
        <item x="2669"/>
        <item x="3664"/>
        <item x="2851"/>
        <item x="2454"/>
        <item x="4486"/>
        <item x="2782"/>
        <item x="1617"/>
        <item x="3493"/>
        <item x="2845"/>
        <item x="2116"/>
        <item x="975"/>
        <item x="1807"/>
        <item x="2664"/>
        <item x="3601"/>
        <item x="4736"/>
        <item x="569"/>
        <item x="3206"/>
        <item x="3740"/>
        <item x="813"/>
        <item x="4205"/>
        <item x="3652"/>
        <item x="4809"/>
        <item x="2296"/>
        <item x="3199"/>
        <item x="854"/>
        <item x="5037"/>
        <item x="215"/>
        <item x="2776"/>
        <item x="1430"/>
        <item x="216"/>
        <item x="958"/>
        <item x="4574"/>
        <item x="3585"/>
        <item x="909"/>
        <item x="4906"/>
        <item x="1096"/>
        <item x="2878"/>
        <item x="2912"/>
        <item x="3509"/>
        <item x="1356"/>
        <item x="2046"/>
        <item x="2828"/>
        <item x="195"/>
        <item x="196"/>
        <item x="4187"/>
        <item x="2334"/>
        <item x="2149"/>
        <item x="1097"/>
        <item x="3177"/>
        <item x="4632"/>
        <item x="2848"/>
        <item x="3108"/>
        <item x="2056"/>
        <item x="2846"/>
        <item x="4227"/>
        <item x="2783"/>
        <item x="3092"/>
        <item x="3276"/>
        <item x="364"/>
        <item x="3811"/>
        <item x="74"/>
        <item x="2900"/>
        <item x="1145"/>
        <item x="4522"/>
        <item x="2419"/>
        <item x="197"/>
        <item x="4044"/>
        <item x="3688"/>
        <item x="1982"/>
        <item x="1445"/>
        <item x="1967"/>
        <item x="1050"/>
        <item x="831"/>
        <item x="1446"/>
        <item x="2533"/>
        <item x="1098"/>
        <item x="1051"/>
        <item x="3483"/>
        <item x="4100"/>
        <item x="3525"/>
        <item x="7"/>
        <item x="2588"/>
        <item x="1431"/>
        <item x="4406"/>
        <item x="1889"/>
        <item x="3494"/>
        <item x="1099"/>
        <item x="2238"/>
        <item x="4594"/>
        <item x="163"/>
        <item x="2917"/>
        <item x="3285"/>
        <item x="2515"/>
        <item x="10"/>
        <item x="2063"/>
        <item x="1597"/>
        <item x="457"/>
        <item x="2239"/>
        <item x="1237"/>
        <item x="4886"/>
        <item x="892"/>
        <item x="1007"/>
        <item x="4550"/>
        <item x="1627"/>
        <item x="1052"/>
        <item x="2543"/>
        <item x="4407"/>
        <item x="4450"/>
        <item x="199"/>
        <item x="2879"/>
        <item x="2084"/>
        <item x="741"/>
        <item x="1458"/>
        <item x="1375"/>
        <item x="570"/>
        <item x="2925"/>
        <item x="2670"/>
        <item x="2307"/>
        <item x="4408"/>
        <item x="4057"/>
        <item x="2905"/>
        <item x="390"/>
        <item x="3918"/>
        <item x="1553"/>
        <item x="582"/>
        <item x="4575"/>
        <item x="583"/>
        <item x="3503"/>
        <item x="4002"/>
        <item x="1532"/>
        <item x="2455"/>
        <item x="1349"/>
        <item x="217"/>
        <item x="648"/>
        <item x="4752"/>
        <item x="3425"/>
        <item x="1608"/>
        <item x="1808"/>
        <item x="3317"/>
        <item x="3840"/>
        <item x="1014"/>
        <item x="2945"/>
        <item x="3610"/>
        <item x="218"/>
        <item x="154"/>
        <item x="2857"/>
        <item x="1941"/>
        <item x="5056"/>
        <item x="1100"/>
        <item x="3311"/>
        <item x="4233"/>
        <item x="3382"/>
        <item x="662"/>
        <item x="378"/>
        <item x="348"/>
        <item x="3971"/>
        <item x="219"/>
        <item x="3830"/>
        <item x="3337"/>
        <item x="4307"/>
        <item x="3170"/>
        <item x="4724"/>
        <item x="4587"/>
        <item x="4576"/>
        <item x="288"/>
        <item x="4650"/>
        <item x="605"/>
        <item x="1216"/>
        <item x="1890"/>
        <item x="1380"/>
        <item x="2308"/>
        <item x="3712"/>
        <item x="2440"/>
        <item x="3020"/>
        <item x="1462"/>
        <item x="3993"/>
        <item x="905"/>
        <item x="5065"/>
        <item x="759"/>
        <item x="2476"/>
        <item x="4355"/>
        <item x="1735"/>
        <item x="1037"/>
        <item x="3075"/>
        <item x="1672"/>
        <item x="3056"/>
        <item x="3639"/>
        <item x="2959"/>
        <item x="4254"/>
        <item x="2314"/>
        <item x="3240"/>
        <item x="4165"/>
        <item x="47"/>
        <item x="2229"/>
        <item x="1477"/>
        <item x="3510"/>
        <item x="3450"/>
        <item x="2737"/>
        <item x="281"/>
        <item x="2788"/>
        <item x="3117"/>
        <item x="4773"/>
        <item x="1990"/>
        <item x="164"/>
        <item x="1084"/>
        <item x="4262"/>
        <item x="3847"/>
        <item x="2918"/>
        <item x="1697"/>
        <item x="4343"/>
        <item x="1663"/>
        <item x="1189"/>
        <item x="3453"/>
        <item x="4914"/>
        <item x="2880"/>
        <item x="1074"/>
        <item x="1983"/>
        <item x="1653"/>
        <item x="4595"/>
        <item x="3645"/>
        <item x="2721"/>
        <item x="2095"/>
        <item x="5021"/>
        <item x="3694"/>
        <item x="1240"/>
        <item x="2777"/>
        <item x="4045"/>
        <item x="2315"/>
        <item x="1463"/>
        <item x="2655"/>
        <item x="4391"/>
        <item x="4409"/>
        <item x="2983"/>
        <item x="256"/>
        <item x="4841"/>
        <item x="1592"/>
        <item x="1609"/>
        <item x="3731"/>
        <item x="2784"/>
        <item x="3045"/>
        <item x="1681"/>
        <item x="3487"/>
        <item x="618"/>
        <item x="4756"/>
        <item x="619"/>
        <item x="691"/>
        <item x="1809"/>
        <item x="2891"/>
        <item x="1388"/>
        <item x="1432"/>
        <item x="1820"/>
        <item x="2611"/>
        <item x="1405"/>
        <item x="4887"/>
        <item x="1081"/>
        <item x="4344"/>
        <item x="3402"/>
        <item x="910"/>
        <item x="3387"/>
        <item x="4544"/>
        <item x="606"/>
        <item x="422"/>
        <item x="1075"/>
        <item x="2834"/>
        <item x="4295"/>
        <item x="584"/>
        <item x="48"/>
        <item x="2117"/>
        <item x="2150"/>
        <item x="3751"/>
        <item x="1223"/>
        <item x="1330"/>
        <item x="3866"/>
        <item x="2970"/>
        <item x="4600"/>
        <item x="750"/>
        <item x="3376"/>
        <item x="171"/>
        <item x="3671"/>
        <item x="4682"/>
        <item x="4757"/>
        <item x="4188"/>
        <item x="2612"/>
        <item x="3611"/>
        <item x="3277"/>
        <item x="4356"/>
        <item x="2257"/>
        <item x="4284"/>
        <item x="2218"/>
        <item x="3504"/>
        <item x="2998"/>
        <item x="1101"/>
        <item x="3237"/>
        <item x="2335"/>
        <item x="1514"/>
        <item x="1873"/>
        <item x="751"/>
        <item x="3882"/>
        <item x="69"/>
        <item x="2085"/>
        <item x="4824"/>
        <item x="3495"/>
        <item x="3403"/>
        <item x="1499"/>
        <item x="220"/>
        <item x="2009"/>
        <item x="2008"/>
        <item x="4980"/>
        <item x="329"/>
        <item x="1984"/>
        <item x="3896"/>
        <item x="3178"/>
        <item x="1769"/>
        <item x="2840"/>
        <item x="2422"/>
        <item x="2448"/>
        <item x="165"/>
        <item x="123"/>
        <item x="221"/>
        <item x="4395"/>
        <item x="4536"/>
        <item x="482"/>
        <item x="4025"/>
        <item x="2929"/>
        <item x="2010"/>
        <item x="4915"/>
        <item x="3762"/>
        <item x="1135"/>
        <item x="2342"/>
        <item x="3446"/>
        <item x="278"/>
        <item x="4494"/>
        <item x="3718"/>
        <item x="1560"/>
        <item x="4357"/>
        <item x="2336"/>
        <item x="3831"/>
        <item x="866"/>
        <item x="814"/>
        <item x="1897"/>
        <item x="3496"/>
        <item x="2037"/>
        <item x="805"/>
        <item x="2100"/>
        <item x="1447"/>
        <item x="4285"/>
        <item x="2789"/>
        <item x="899"/>
        <item x="1821"/>
        <item x="4215"/>
        <item x="1850"/>
        <item x="4713"/>
        <item x="2204"/>
        <item x="3474"/>
        <item x="3704"/>
        <item x="3346"/>
        <item x="791"/>
        <item x="581"/>
        <item x="2919"/>
        <item x="3451"/>
        <item x="200"/>
        <item x="3832"/>
        <item x="1542"/>
        <item x="2258"/>
        <item x="2343"/>
        <item x="166"/>
        <item x="441"/>
        <item x="1076"/>
        <item x="2790"/>
        <item x="120"/>
        <item x="991"/>
        <item x="585"/>
        <item x="4443"/>
        <item x="2441"/>
        <item x="620"/>
        <item x="2521"/>
        <item x="2060"/>
        <item x="2757"/>
        <item x="1464"/>
        <item x="586"/>
        <item x="4705"/>
        <item x="2328"/>
        <item x="3763"/>
        <item x="2934"/>
        <item x="167"/>
        <item x="663"/>
        <item x="1826"/>
        <item x="2999"/>
        <item x="1053"/>
        <item x="4535"/>
        <item x="1785"/>
        <item x="4962"/>
        <item x="2761"/>
        <item x="4003"/>
        <item x="2818"/>
        <item x="3102"/>
        <item x="698"/>
        <item x="2960"/>
        <item x="3318"/>
        <item x="4004"/>
        <item x="3497"/>
        <item x="2613"/>
        <item x="3586"/>
        <item x="3812"/>
        <item x="3238"/>
        <item x="2738"/>
        <item x="1056"/>
        <item x="3484"/>
        <item x="4292"/>
        <item x="1228"/>
        <item x="2665"/>
        <item x="75"/>
        <item x="3782"/>
        <item x="1091"/>
        <item x="4277"/>
        <item x="4065"/>
        <item x="3897"/>
        <item x="4228"/>
        <item x="4345"/>
        <item x="2202"/>
        <item x="3805"/>
        <item x="1891"/>
        <item x="1136"/>
        <item x="1752"/>
        <item x="1077"/>
        <item x="5038"/>
        <item x="2892"/>
        <item x="1442"/>
        <item x="3867"/>
        <item x="4005"/>
        <item x="395"/>
        <item x="4414"/>
        <item x="4413"/>
        <item x="3622"/>
        <item x="4410"/>
        <item x="4451"/>
        <item x="1288"/>
        <item x="2221"/>
        <item x="3373"/>
        <item x="201"/>
        <item x="1478"/>
        <item x="222"/>
        <item x="4149"/>
        <item x="4415"/>
        <item x="4396"/>
        <item x="3548"/>
        <item x="1331"/>
        <item x="2316"/>
        <item x="1822"/>
        <item x="3319"/>
        <item x="1213"/>
        <item x="3485"/>
        <item x="4444"/>
        <item x="846"/>
        <item x="806"/>
        <item x="4397"/>
        <item x="731"/>
        <item x="706"/>
        <item x="3868"/>
        <item x="4560"/>
        <item x="1628"/>
        <item x="1950"/>
        <item x="1054"/>
        <item x="405"/>
        <item x="4346"/>
        <item x="4725"/>
        <item x="1698"/>
        <item x="1988"/>
        <item x="621"/>
        <item x="4745"/>
        <item x="1427"/>
        <item x="223"/>
        <item x="1122"/>
        <item x="202"/>
        <item x="2154"/>
        <item x="289"/>
        <item x="2556"/>
        <item x="260"/>
        <item x="2380"/>
        <item x="1716"/>
        <item x="4416"/>
        <item x="855"/>
        <item x="2041"/>
        <item x="2222"/>
        <item x="622"/>
        <item x="101"/>
        <item x="2356"/>
        <item x="587"/>
        <item x="3934"/>
        <item x="3093"/>
        <item x="4255"/>
        <item x="1197"/>
        <item x="1107"/>
        <item x="3527"/>
        <item x="2272"/>
        <item x="203"/>
        <item x="1108"/>
        <item x="3728"/>
        <item x="2011"/>
        <item x="2622"/>
        <item x="3127"/>
        <item x="70"/>
        <item x="2804"/>
        <item x="1448"/>
        <item x="2791"/>
        <item x="4417"/>
        <item x="2329"/>
        <item x="4690"/>
        <item x="486"/>
        <item x="4726"/>
        <item x="1027"/>
        <item x="1877"/>
        <item x="2808"/>
        <item x="2012"/>
        <item x="832"/>
        <item x="1951"/>
        <item x="760"/>
        <item x="2265"/>
        <item x="1786"/>
        <item x="617"/>
        <item x="1155"/>
        <item x="1109"/>
        <item x="198"/>
        <item x="4436"/>
        <item x="4737"/>
        <item x="4668"/>
        <item x="3682"/>
        <item x="3848"/>
        <item x="224"/>
        <item x="1057"/>
        <item x="777"/>
        <item x="4158"/>
        <item x="145"/>
        <item x="3184"/>
        <item x="3713"/>
        <item x="349"/>
        <item x="3188"/>
        <item x="3683"/>
        <item x="4516"/>
        <item x="4504"/>
        <item x="236"/>
        <item x="3211"/>
        <item x="3185"/>
        <item x="4537"/>
        <item x="3207"/>
        <item x="1433"/>
        <item x="172"/>
        <item x="290"/>
        <item x="4888"/>
        <item x="2841"/>
        <item x="1332"/>
        <item x="1692"/>
        <item x="2028"/>
        <item x="339"/>
        <item x="1970"/>
        <item x="2852"/>
        <item x="4608"/>
        <item x="3841"/>
        <item x="3486"/>
        <item x="3518"/>
        <item x="2449"/>
        <item x="2423"/>
        <item x="4249"/>
        <item x="1905"/>
        <item x="4758"/>
        <item x="2344"/>
        <item x="1533"/>
        <item x="350"/>
        <item x="458"/>
        <item x="1610"/>
        <item x="1682"/>
        <item x="807"/>
        <item x="5029"/>
        <item x="3519"/>
        <item x="2739"/>
        <item x="819"/>
        <item x="4480"/>
        <item x="3407"/>
        <item x="1561"/>
        <item x="2442"/>
        <item x="4108"/>
        <item x="1736"/>
        <item x="761"/>
        <item x="623"/>
        <item x="3084"/>
        <item x="31"/>
        <item x="4819"/>
        <item x="1892"/>
        <item x="307"/>
        <item x="1823"/>
        <item x="1474"/>
        <item x="2025"/>
        <item x="3150"/>
        <item x="1302"/>
        <item x="3103"/>
        <item x="1810"/>
        <item x="4256"/>
        <item x="2297"/>
        <item x="2309"/>
        <item x="1479"/>
        <item x="2042"/>
        <item x="2357"/>
        <item x="1699"/>
        <item x="4759"/>
        <item x="3000"/>
        <item x="1991"/>
        <item x="3118"/>
        <item x="2151"/>
        <item x="4006"/>
        <item x="4421"/>
        <item x="1971"/>
        <item x="4398"/>
        <item x="1459"/>
        <item x="2111"/>
        <item x="3037"/>
        <item x="3719"/>
        <item x="3278"/>
        <item x="1926"/>
        <item x="4727"/>
        <item x="4907"/>
        <item x="3289"/>
        <item x="2551"/>
        <item x="3705"/>
        <item x="2792"/>
        <item x="795"/>
        <item x="4505"/>
        <item x="1085"/>
        <item x="2464"/>
        <item x="3813"/>
        <item x="2935"/>
        <item x="1811"/>
        <item x="1577"/>
        <item x="3338"/>
        <item x="3534"/>
        <item x="1367"/>
        <item x="2646"/>
        <item x="3303"/>
        <item x="707"/>
        <item x="4007"/>
        <item x="207"/>
        <item x="1058"/>
        <item x="2793"/>
        <item x="1683"/>
        <item x="1312"/>
        <item x="3511"/>
        <item x="4315"/>
        <item x="3001"/>
        <item x="3498"/>
        <item x="2075"/>
        <item x="4178"/>
        <item x="4392"/>
        <item x="3225"/>
        <item x="2118"/>
        <item x="3383"/>
        <item x="2762"/>
        <item x="1465"/>
        <item x="4401"/>
        <item x="1709"/>
        <item x="442"/>
        <item x="1867"/>
        <item x="4411"/>
        <item x="257"/>
        <item x="1110"/>
        <item x="951"/>
        <item x="2452"/>
        <item x="3972"/>
        <item x="2552"/>
        <item x="3290"/>
        <item x="1500"/>
        <item x="3549"/>
        <item x="1779"/>
        <item x="3258"/>
        <item x="2801"/>
        <item x="3520"/>
        <item x="1156"/>
        <item x="4452"/>
        <item x="3085"/>
        <item x="3128"/>
        <item x="16"/>
        <item x="4646"/>
        <item x="3454"/>
        <item x="4781"/>
        <item x="2205"/>
        <item x="4889"/>
        <item x="3409"/>
        <item x="1055"/>
        <item x="3587"/>
        <item x="1337"/>
        <item x="237"/>
        <item x="1827"/>
        <item x="3930"/>
        <item x="71"/>
        <item x="1906"/>
        <item x="1146"/>
        <item x="396"/>
        <item x="4760"/>
        <item x="1406"/>
        <item x="4150"/>
        <item x="1562"/>
        <item x="206"/>
        <item x="3109"/>
        <item x="4321"/>
        <item x="2206"/>
        <item x="3560"/>
        <item x="471"/>
        <item x="4166"/>
        <item x="2155"/>
        <item x="1028"/>
        <item x="2190"/>
        <item x="2337"/>
        <item x="4058"/>
        <item x="3849"/>
        <item x="1062"/>
        <item x="483"/>
        <item x="1357"/>
        <item x="4706"/>
        <item x="2230"/>
        <item x="4529"/>
        <item x="238"/>
        <item x="2317"/>
        <item x="2922"/>
        <item x="1761"/>
        <item x="1167"/>
        <item x="1111"/>
        <item x="4721"/>
        <item x="318"/>
        <item x="124"/>
        <item x="2330"/>
        <item x="87"/>
        <item x="588"/>
        <item x="3741"/>
        <item x="4825"/>
        <item x="1921"/>
        <item x="4487"/>
        <item x="1389"/>
        <item x="369"/>
        <item x="3684"/>
        <item x="4367"/>
        <item x="1999"/>
        <item x="3304"/>
        <item x="4046"/>
        <item x="144"/>
        <item x="3455"/>
        <item x="228"/>
        <item x="2703"/>
        <item x="146"/>
        <item x="104"/>
        <item x="3189"/>
        <item x="204"/>
        <item x="3295"/>
        <item x="1753"/>
        <item x="4358"/>
        <item x="4588"/>
        <item x="502"/>
        <item x="4633"/>
        <item x="2889"/>
        <item x="2794"/>
        <item x="528"/>
        <item x="4642"/>
        <item x="3717"/>
        <item x="2119"/>
        <item x="4368"/>
        <item x="3374"/>
        <item x="4488"/>
        <item x="1700"/>
        <item x="4728"/>
        <item x="752"/>
        <item x="2795"/>
        <item x="1618"/>
        <item x="2740"/>
        <item x="3613"/>
        <item x="1112"/>
        <item x="5046"/>
        <item x="992"/>
        <item x="2203"/>
        <item x="4179"/>
        <item x="3890"/>
        <item x="1611"/>
        <item x="3456"/>
        <item x="2076"/>
        <item x="3291"/>
        <item x="3086"/>
        <item x="4293"/>
        <item x="2741"/>
        <item x="3499"/>
        <item x="1082"/>
        <item x="3110"/>
        <item x="2226"/>
        <item x="982"/>
        <item x="4500"/>
        <item x="4437"/>
        <item x="4509"/>
        <item x="4347"/>
        <item x="4127"/>
        <item x="2676"/>
        <item x="3545"/>
        <item x="1428"/>
        <item x="229"/>
        <item x="2632"/>
        <item x="3408"/>
        <item x="3241"/>
        <item x="2124"/>
        <item x="173"/>
        <item x="4908"/>
        <item x="2494"/>
        <item x="2186"/>
        <item x="291"/>
        <item x="2883"/>
        <item x="2522"/>
        <item x="3989"/>
        <item x="4359"/>
        <item x="1365"/>
        <item x="3464"/>
        <item x="765"/>
        <item x="2406"/>
        <item x="3500"/>
        <item x="4787"/>
        <item x="2358"/>
        <item x="2038"/>
        <item x="3465"/>
        <item x="3677"/>
        <item x="624"/>
        <item x="4180"/>
        <item x="2345"/>
        <item x="4638"/>
        <item x="1952"/>
        <item x="2534"/>
        <item x="1113"/>
        <item x="208"/>
        <item x="103"/>
        <item x="2704"/>
        <item x="3732"/>
        <item x="778"/>
        <item x="2873"/>
        <item x="2763"/>
        <item x="2926"/>
        <item x="282"/>
        <item x="4963"/>
        <item x="4393"/>
        <item x="4738"/>
        <item x="1114"/>
        <item x="174"/>
        <item x="4394"/>
        <item x="3087"/>
        <item x="2802"/>
        <item x="2029"/>
        <item x="32"/>
        <item x="4167"/>
        <item x="3193"/>
        <item x="271"/>
        <item x="1737"/>
        <item x="1847"/>
        <item x="2700"/>
        <item x="1059"/>
        <item x="188"/>
        <item x="4761"/>
        <item x="2000"/>
        <item x="3521"/>
        <item x="571"/>
        <item x="462"/>
        <item x="3689"/>
        <item x="4753"/>
        <item x="2743"/>
        <item x="209"/>
        <item x="1203"/>
        <item x="463"/>
        <item x="125"/>
        <item x="5057"/>
        <item x="76"/>
        <item x="3088"/>
        <item x="4981"/>
        <item x="2047"/>
        <item x="1224"/>
        <item x="2013"/>
        <item x="1645"/>
        <item x="4953"/>
        <item x="1893"/>
        <item x="2495"/>
        <item x="1992"/>
        <item x="2884"/>
        <item x="3531"/>
        <item x="3410"/>
        <item x="3104"/>
        <item x="1060"/>
        <item x="308"/>
        <item x="1953"/>
        <item x="1968"/>
        <item x="3057"/>
        <item x="4729"/>
        <item x="3574"/>
        <item x="210"/>
        <item x="1245"/>
        <item x="4086"/>
        <item x="2077"/>
        <item x="1348"/>
        <item x="2381"/>
        <item x="4699"/>
        <item x="1754"/>
        <item x="4964"/>
        <item x="2778"/>
        <item x="1061"/>
        <item x="4589"/>
        <item x="3111"/>
        <item x="3049"/>
        <item x="406"/>
        <item x="1449"/>
        <item x="1008"/>
        <item x="2577"/>
        <item x="3790"/>
        <item x="379"/>
        <item x="1635"/>
        <item x="4101"/>
        <item x="1327"/>
        <item x="4402"/>
        <item x="2039"/>
        <item x="2940"/>
        <item x="1460"/>
        <item x="4418"/>
        <item x="3050"/>
        <item x="3550"/>
        <item x="211"/>
        <item x="1969"/>
        <item x="4369"/>
        <item x="3094"/>
        <item x="4224"/>
        <item x="3326"/>
        <item x="1534"/>
        <item x="1598"/>
        <item x="3428"/>
        <item x="2723"/>
        <item x="3561"/>
        <item x="3833"/>
        <item x="3312"/>
        <item x="90"/>
        <item x="4533"/>
        <item x="3954"/>
        <item x="3095"/>
        <item x="205"/>
        <item x="4189"/>
        <item x="2561"/>
        <item x="309"/>
        <item x="1954"/>
        <item x="4066"/>
        <item x="1168"/>
        <item x="3575"/>
        <item x="230"/>
        <item x="983"/>
        <item x="3435"/>
        <item x="3112"/>
        <item x="607"/>
        <item x="4639"/>
        <item x="2318"/>
        <item x="1762"/>
        <item x="4858"/>
        <item x="2067"/>
        <item x="3429"/>
        <item x="382"/>
        <item x="2266"/>
        <item x="2106"/>
        <item x="3129"/>
        <item x="4325"/>
        <item x="3834"/>
        <item x="4762"/>
        <item x="1976"/>
        <item x="4286"/>
        <item x="4634"/>
        <item x="2772"/>
        <item x="4370"/>
        <item x="3364"/>
        <item x="4877"/>
        <item x="708"/>
        <item x="3567"/>
        <item x="4322"/>
        <item x="292"/>
        <item x="1338"/>
        <item x="1174"/>
        <item x="3113"/>
        <item x="867"/>
        <item x="3720"/>
        <item x="1738"/>
        <item x="33"/>
        <item x="4128"/>
        <item x="1480"/>
        <item x="1654"/>
        <item x="1134"/>
        <item x="3457"/>
        <item x="2487"/>
        <item x="2523"/>
        <item x="293"/>
        <item x="1985"/>
        <item x="1083"/>
        <item x="900"/>
        <item x="2722"/>
        <item x="4561"/>
        <item x="4965"/>
        <item x="3039"/>
        <item x="2868"/>
        <item x="3721"/>
        <item x="2961"/>
        <item x="672"/>
        <item x="1972"/>
        <item x="2043"/>
        <item x="1160"/>
        <item x="4538"/>
        <item x="1501"/>
        <item x="1957"/>
        <item x="4473"/>
        <item x="225"/>
        <item x="4635"/>
        <item x="4425"/>
        <item x="779"/>
        <item x="2516"/>
        <item x="4371"/>
        <item x="848"/>
        <item x="4517"/>
        <item x="3619"/>
        <item x="373"/>
        <item x="4372"/>
        <item x="1673"/>
        <item x="2627"/>
        <item x="3537"/>
        <item x="1032"/>
        <item x="3869"/>
        <item x="2259"/>
        <item x="2819"/>
        <item x="1317"/>
        <item x="1803"/>
        <item x="572"/>
        <item x="2428"/>
        <item x="2764"/>
        <item x="3375"/>
        <item x="3119"/>
        <item x="1376"/>
        <item x="2744"/>
        <item x="2796"/>
        <item x="4326"/>
        <item x="4730"/>
        <item x="1033"/>
        <item x="2310"/>
        <item x="3458"/>
        <item x="1148"/>
        <item x="1115"/>
        <item x="3218"/>
        <item x="1755"/>
        <item x="3791"/>
        <item x="1664"/>
        <item x="4540"/>
        <item x="4229"/>
        <item x="3120"/>
        <item x="2881"/>
        <item x="2805"/>
        <item x="4272"/>
        <item x="4181"/>
        <item x="3459"/>
        <item x="4982"/>
        <item x="4008"/>
        <item x="3981"/>
        <item x="3714"/>
        <item x="1717"/>
        <item x="1955"/>
        <item x="4067"/>
        <item x="2920"/>
        <item x="175"/>
        <item x="3870"/>
        <item x="1787"/>
        <item x="856"/>
        <item x="3411"/>
        <item x="3824"/>
        <item x="119"/>
        <item x="1277"/>
        <item x="4327"/>
        <item x="2346"/>
        <item x="2724"/>
        <item x="1339"/>
        <item x="4422"/>
        <item x="2773"/>
        <item x="952"/>
        <item x="984"/>
        <item x="4511"/>
        <item x="2710"/>
        <item x="2086"/>
        <item x="3576"/>
        <item x="638"/>
        <item x="4026"/>
        <item x="780"/>
        <item x="959"/>
        <item x="4027"/>
        <item x="4353"/>
        <item x="2984"/>
        <item x="2578"/>
        <item x="2705"/>
        <item x="351"/>
        <item x="2040"/>
        <item x="2604"/>
        <item x="503"/>
        <item x="3466"/>
        <item x="2745"/>
        <item x="901"/>
        <item x="4348"/>
        <item x="4385"/>
        <item x="2725"/>
        <item x="4287"/>
        <item x="1899"/>
        <item x="472"/>
        <item x="2465"/>
        <item x="3008"/>
        <item x="2524"/>
        <item x="893"/>
        <item x="5047"/>
        <item x="102"/>
        <item x="2797"/>
        <item x="1701"/>
        <item x="3009"/>
        <item x="1262"/>
        <item x="1922"/>
        <item x="1986"/>
        <item x="4763"/>
        <item x="4623"/>
        <item x="3695"/>
        <item x="1175"/>
        <item x="3935"/>
        <item x="4836"/>
        <item x="883"/>
        <item x="608"/>
        <item x="1770"/>
        <item x="3722"/>
        <item x="340"/>
        <item x="1358"/>
        <item x="3384"/>
        <item x="2506"/>
        <item x="3467"/>
        <item x="3501"/>
        <item x="4168"/>
        <item x="2424"/>
        <item x="3994"/>
        <item x="121"/>
        <item x="407"/>
        <item x="2048"/>
        <item x="4182"/>
        <item x="3825"/>
        <item x="2629"/>
        <item x="1068"/>
        <item x="1878"/>
        <item x="2338"/>
        <item x="1450"/>
        <item x="808"/>
        <item x="4297"/>
        <item x="2112"/>
        <item x="2946"/>
        <item x="1718"/>
        <item x="155"/>
        <item x="1563"/>
        <item x="2443"/>
        <item x="4059"/>
        <item x="3388"/>
        <item x="1310"/>
        <item x="2602"/>
        <item x="4296"/>
        <item x="2731"/>
        <item x="1219"/>
        <item x="1090"/>
        <item x="3806"/>
        <item x="3404"/>
        <item x="2527"/>
        <item x="2240"/>
        <item x="3551"/>
        <item x="2746"/>
        <item x="4495"/>
        <item x="1907"/>
        <item x="1923"/>
        <item x="3860"/>
        <item x="857"/>
        <item x="3898"/>
        <item x="88"/>
        <item x="4117"/>
        <item x="156"/>
        <item x="4799"/>
        <item x="4496"/>
        <item x="3040"/>
        <item x="2324"/>
        <item x="2765"/>
        <item x="4970"/>
        <item x="1848"/>
        <item x="232"/>
        <item x="2528"/>
        <item x="5074"/>
        <item x="4403"/>
        <item x="189"/>
        <item x="3626"/>
        <item x="3488"/>
        <item x="2187"/>
        <item x="1190"/>
        <item x="147"/>
        <item x="2630"/>
        <item x="1874"/>
        <item x="924"/>
        <item x="980"/>
        <item x="3296"/>
        <item x="3554"/>
        <item x="3105"/>
        <item x="3489"/>
        <item x="2677"/>
        <item x="34"/>
        <item x="894"/>
        <item x="397"/>
        <item x="2774"/>
        <item x="3320"/>
        <item x="3399"/>
        <item x="1924"/>
        <item x="1684"/>
        <item x="1176"/>
        <item x="1481"/>
        <item x="3982"/>
        <item x="4983"/>
        <item x="529"/>
        <item x="1278"/>
        <item x="858"/>
        <item x="3588"/>
        <item x="2711"/>
        <item x="3620"/>
        <item x="3010"/>
        <item x="252"/>
        <item x="93"/>
        <item x="3936"/>
        <item x="2092"/>
        <item x="935"/>
        <item x="3305"/>
        <item x="1569"/>
        <item x="2732"/>
        <item x="5011"/>
        <item x="1078"/>
        <item x="1928"/>
        <item x="1137"/>
        <item x="443"/>
        <item x="319"/>
        <item x="3475"/>
        <item x="3621"/>
        <item x="5022"/>
        <item x="2284"/>
        <item x="2571"/>
        <item x="2747"/>
        <item x="5039"/>
        <item x="3861"/>
        <item x="2223"/>
        <item x="2001"/>
        <item x="1015"/>
        <item x="4151"/>
        <item x="4490"/>
        <item x="4129"/>
        <item x="3842"/>
        <item x="1238"/>
        <item x="2853"/>
        <item x="2678"/>
        <item x="464"/>
        <item x="3998"/>
        <item x="3973"/>
        <item x="3100"/>
        <item x="4028"/>
        <item x="2171"/>
        <item x="4257"/>
        <item x="320"/>
        <item x="131"/>
        <item x="3899"/>
        <item x="1685"/>
        <item x="1965"/>
        <item x="563"/>
        <item x="1298"/>
        <item x="4109"/>
        <item x="1151"/>
        <item x="3130"/>
        <item x="321"/>
        <item x="2352"/>
        <item x="3343"/>
        <item x="2101"/>
        <item x="190"/>
        <item x="4386"/>
        <item x="303"/>
        <item x="3313"/>
        <item x="1771"/>
        <item x="849"/>
        <item x="2488"/>
        <item x="4206"/>
        <item x="2809"/>
        <item x="2015"/>
        <item x="3219"/>
        <item x="1948"/>
        <item x="2692"/>
        <item x="3430"/>
        <item x="4419"/>
        <item x="4340"/>
        <item x="1929"/>
        <item x="976"/>
        <item x="2605"/>
        <item x="2662"/>
        <item x="3764"/>
        <item x="5058"/>
        <item x="168"/>
        <item x="3186"/>
        <item x="3200"/>
        <item x="3631"/>
        <item x="176"/>
        <item x="4530"/>
        <item x="2016"/>
        <item x="374"/>
        <item x="1943"/>
        <item x="352"/>
        <item x="2906"/>
        <item x="4423"/>
        <item x="3447"/>
        <item x="2319"/>
        <item x="4984"/>
        <item x="4328"/>
        <item x="3632"/>
        <item x="3426"/>
        <item x="177"/>
        <item x="4404"/>
        <item x="1584"/>
        <item x="2472"/>
        <item x="3974"/>
        <item x="902"/>
        <item x="3297"/>
        <item x="1289"/>
        <item x="1359"/>
        <item x="977"/>
        <item x="4626"/>
        <item x="599"/>
        <item x="3125"/>
        <item x="2535"/>
        <item x="1756"/>
        <item x="304"/>
        <item x="310"/>
        <item x="3468"/>
        <item x="2425"/>
        <item x="4878"/>
        <item x="1841"/>
        <item x="330"/>
        <item x="573"/>
        <item x="985"/>
        <item x="1123"/>
        <item x="3041"/>
        <item x="3546"/>
        <item x="5040"/>
        <item x="947"/>
        <item x="239"/>
        <item x="2726"/>
        <item x="787"/>
        <item x="23"/>
        <item x="1956"/>
        <item x="4323"/>
        <item x="430"/>
        <item x="2775"/>
        <item x="4373"/>
        <item x="709"/>
        <item x="3807"/>
        <item x="2733"/>
        <item x="1269"/>
        <item x="4142"/>
        <item x="1252"/>
        <item x="673"/>
        <item x="2816"/>
        <item x="1744"/>
        <item x="3417"/>
        <item x="699"/>
        <item x="3835"/>
        <item x="4474"/>
        <item x="3359"/>
        <item x="4453"/>
        <item x="3476"/>
        <item x="5012"/>
        <item x="1739"/>
        <item x="930"/>
        <item x="2061"/>
        <item x="1152"/>
        <item x="2398"/>
        <item x="4152"/>
        <item x="1366"/>
        <item x="258"/>
        <item x="2435"/>
        <item x="2347"/>
        <item x="4324"/>
        <item x="132"/>
        <item x="4506"/>
        <item x="2734"/>
        <item x="3179"/>
        <item x="2120"/>
        <item x="4596"/>
        <item x="3792"/>
        <item x="94"/>
        <item x="639"/>
        <item x="4153"/>
        <item x="4428"/>
        <item x="1419"/>
        <item x="4954"/>
        <item x="993"/>
        <item x="2129"/>
        <item x="2562"/>
        <item x="4510"/>
        <item x="4294"/>
        <item x="4531"/>
        <item x="1612"/>
        <item x="1420"/>
        <item x="2368"/>
        <item x="850"/>
        <item x="4068"/>
        <item x="1034"/>
        <item x="4567"/>
        <item x="2647"/>
        <item x="964"/>
        <item x="3659"/>
        <item x="2143"/>
        <item x="4971"/>
        <item x="1629"/>
        <item x="4722"/>
        <item x="2507"/>
        <item x="3690"/>
        <item x="609"/>
        <item x="4110"/>
        <item x="2893"/>
        <item x="1900"/>
        <item x="133"/>
        <item x="1788"/>
        <item x="231"/>
        <item x="3360"/>
        <item x="2253"/>
        <item x="5075"/>
        <item x="1894"/>
        <item x="3871"/>
        <item x="2858"/>
        <item x="3431"/>
        <item x="95"/>
        <item x="4497"/>
        <item x="4842"/>
        <item x="2633"/>
        <item x="4190"/>
        <item x="3843"/>
        <item x="4047"/>
        <item x="4374"/>
        <item x="2496"/>
        <item x="3042"/>
        <item x="2477"/>
        <item x="2426"/>
        <item x="4991"/>
        <item x="873"/>
        <item x="353"/>
        <item x="3187"/>
        <item x="4597"/>
        <item x="2913"/>
        <item x="4647"/>
        <item x="3327"/>
        <item x="1636"/>
        <item x="2544"/>
        <item x="3263"/>
        <item x="2847"/>
        <item x="341"/>
        <item x="157"/>
        <item x="1045"/>
        <item x="2584"/>
        <item x="2536"/>
        <item x="4966"/>
        <item x="1901"/>
        <item x="3983"/>
        <item x="1839"/>
        <item x="986"/>
        <item x="710"/>
        <item x="1340"/>
        <item x="5003"/>
        <item x="2466"/>
        <item x="134"/>
        <item x="4329"/>
        <item x="2087"/>
        <item x="1046"/>
        <item x="732"/>
        <item x="2325"/>
        <item x="4316"/>
        <item x="3512"/>
        <item x="3522"/>
        <item x="809"/>
        <item x="1195"/>
        <item x="1727"/>
        <item x="4714"/>
        <item x="859"/>
        <item x="4609"/>
        <item x="3239"/>
        <item x="2927"/>
        <item x="1009"/>
        <item x="2537"/>
        <item x="4341"/>
        <item x="551"/>
        <item x="3723"/>
        <item x="3715"/>
        <item x="1728"/>
        <item x="3955"/>
        <item x="552"/>
        <item x="283"/>
        <item x="4199"/>
        <item x="4754"/>
        <item x="4216"/>
        <item x="2640"/>
        <item x="3244"/>
        <item x="1270"/>
        <item x="2634"/>
        <item x="2093"/>
        <item x="792"/>
        <item x="2706"/>
        <item x="3365"/>
        <item x="2693"/>
        <item x="1912"/>
        <item x="3672"/>
        <item x="1138"/>
        <item x="331"/>
        <item x="2658"/>
        <item x="1120"/>
        <item x="2712"/>
        <item x="3415"/>
        <item x="4029"/>
        <item x="2656"/>
        <item x="1719"/>
        <item x="431"/>
        <item x="3201"/>
        <item x="4972"/>
        <item x="4263"/>
        <item x="4466"/>
        <item x="3836"/>
        <item x="3956"/>
        <item x="3990"/>
        <item x="4020"/>
        <item x="3937"/>
        <item x="96"/>
        <item x="5066"/>
        <item x="4169"/>
        <item x="1772"/>
        <item x="4627"/>
        <item x="2311"/>
        <item x="4354"/>
        <item x="3758"/>
        <item x="3477"/>
        <item x="1010"/>
        <item x="3799"/>
        <item x="3900"/>
        <item x="4264"/>
        <item x="4916"/>
        <item x="54"/>
        <item x="4746"/>
        <item x="4375"/>
        <item x="2663"/>
        <item x="2353"/>
        <item x="4700"/>
        <item x="1220"/>
        <item x="2478"/>
        <item x="742"/>
        <item x="3298"/>
        <item x="1646"/>
        <item x="2579"/>
        <item x="3646"/>
        <item x="2172"/>
        <item x="2642"/>
        <item x="3814"/>
        <item x="767"/>
        <item x="105"/>
        <item x="4319"/>
        <item x="2720"/>
        <item x="2467"/>
        <item x="3872"/>
        <item x="148"/>
        <item x="4655"/>
        <item x="332"/>
        <item x="3021"/>
        <item x="936"/>
        <item x="2811"/>
        <item x="4087"/>
        <item x="1930"/>
        <item x="3975"/>
        <item x="2713"/>
        <item x="2641"/>
        <item x="4879"/>
        <item x="3963"/>
        <item x="4610"/>
        <item x="3328"/>
        <item x="1024"/>
        <item x="2580"/>
        <item x="2303"/>
        <item x="2339"/>
        <item x="2826"/>
        <item x="365"/>
        <item x="1035"/>
        <item x="971"/>
        <item x="1840"/>
        <item x="4850"/>
        <item x="3202"/>
        <item x="1271"/>
        <item x="4111"/>
        <item x="150"/>
        <item x="1665"/>
        <item x="1851"/>
        <item x="1029"/>
        <item x="4130"/>
        <item x="366"/>
        <item x="4330"/>
        <item x="1908"/>
        <item x="4191"/>
        <item x="2907"/>
        <item x="2681"/>
        <item x="955"/>
        <item x="4030"/>
        <item x="4628"/>
        <item x="1016"/>
        <item x="1047"/>
        <item x="3850"/>
        <item x="2985"/>
        <item x="3696"/>
        <item x="781"/>
        <item x="3436"/>
        <item x="4207"/>
        <item x="126"/>
        <item x="3765"/>
        <item x="4890"/>
        <item x="1585"/>
        <item x="1902"/>
        <item x="3226"/>
        <item x="2694"/>
        <item x="3437"/>
        <item x="4973"/>
        <item x="2986"/>
        <item x="4331"/>
        <item x="1451"/>
        <item x="574"/>
        <item x="3405"/>
        <item x="1842"/>
        <item x="3412"/>
        <item x="1017"/>
        <item x="2267"/>
        <item x="987"/>
        <item x="1161"/>
        <item x="4387"/>
        <item x="2068"/>
        <item x="1613"/>
        <item x="1341"/>
        <item x="1229"/>
        <item x="1789"/>
        <item x="3826"/>
        <item x="2479"/>
        <item x="342"/>
        <item x="700"/>
        <item x="727"/>
        <item x="3027"/>
        <item x="2766"/>
        <item x="4577"/>
        <item x="2473"/>
        <item x="4424"/>
        <item x="24"/>
        <item x="1018"/>
        <item x="2962"/>
        <item x="1599"/>
        <item x="1586"/>
        <item x="2748"/>
        <item x="2682"/>
        <item x="333"/>
        <item x="4498"/>
        <item x="1482"/>
        <item x="2643"/>
        <item x="1630"/>
        <item x="1290"/>
        <item x="2683"/>
        <item x="149"/>
        <item x="3815"/>
        <item x="4320"/>
        <item x="610"/>
        <item x="2331"/>
        <item x="135"/>
        <item x="2538"/>
        <item x="1204"/>
        <item x="833"/>
        <item x="919"/>
        <item x="127"/>
        <item x="136"/>
        <item x="3036"/>
        <item x="1570"/>
        <item x="4837"/>
        <item x="2388"/>
        <item x="354"/>
        <item x="553"/>
        <item x="2936"/>
        <item x="2320"/>
        <item x="2976"/>
        <item x="4992"/>
        <item x="3438"/>
        <item x="2606"/>
        <item x="1318"/>
        <item x="423"/>
        <item x="911"/>
        <item x="972"/>
        <item x="3543"/>
        <item x="2563"/>
        <item x="3418"/>
        <item x="988"/>
        <item x="3081"/>
        <item x="2480"/>
        <item x="3837"/>
        <item x="3862"/>
        <item x="1396"/>
        <item x="106"/>
        <item x="3633"/>
        <item x="1011"/>
        <item x="1666"/>
        <item x="4208"/>
        <item x="4060"/>
        <item x="912"/>
        <item x="1773"/>
        <item x="4342"/>
        <item x="504"/>
        <item x="4843"/>
        <item x="1745"/>
        <item x="2260"/>
        <item x="3827"/>
        <item x="4131"/>
        <item x="3378"/>
        <item x="2684"/>
        <item x="2359"/>
        <item x="25"/>
        <item x="564"/>
        <item x="3478"/>
        <item x="3851"/>
        <item x="1913"/>
        <item x="1291"/>
        <item x="2735"/>
        <item x="753"/>
        <item x="841"/>
        <item x="2348"/>
        <item x="3957"/>
        <item x="2209"/>
        <item x="3469"/>
        <item x="3264"/>
        <item x="3089"/>
        <item x="1790"/>
        <item x="73"/>
        <item x="3964"/>
        <item x="3873"/>
        <item x="2508"/>
        <item x="1914"/>
        <item x="956"/>
        <item x="1253"/>
        <item x="1667"/>
        <item x="815"/>
        <item x="4731"/>
        <item x="3432"/>
        <item x="1554"/>
        <item x="1858"/>
        <item x="1196"/>
        <item x="3433"/>
        <item x="3816"/>
        <item x="3724"/>
        <item x="3096"/>
        <item x="3863"/>
        <item x="1619"/>
        <item x="4898"/>
        <item x="600"/>
        <item x="3072"/>
        <item x="107"/>
        <item x="820"/>
        <item x="2928"/>
        <item x="2589"/>
        <item x="4669"/>
        <item x="3265"/>
        <item x="1720"/>
        <item x="2173"/>
        <item x="97"/>
        <item x="4234"/>
        <item x="4707"/>
        <item x="2321"/>
        <item x="3157"/>
        <item x="2899"/>
        <item x="1397"/>
        <item x="3800"/>
        <item x="575"/>
        <item x="3114"/>
        <item x="3948"/>
        <item x="4764"/>
        <item x="4112"/>
        <item x="3612"/>
        <item x="50"/>
        <item x="1620"/>
        <item x="1721"/>
        <item x="3279"/>
        <item x="4069"/>
        <item x="2638"/>
        <item x="834"/>
        <item x="2553"/>
        <item x="4974"/>
        <item x="1421"/>
        <item x="1944"/>
        <item x="1849"/>
        <item x="1774"/>
        <item x="3852"/>
        <item x="4070"/>
        <item x="3121"/>
        <item x="1303"/>
        <item x="3783"/>
        <item x="1069"/>
        <item x="3419"/>
        <item x="398"/>
        <item x="1631"/>
        <item x="1966"/>
        <item x="505"/>
        <item x="2618"/>
        <item x="334"/>
        <item x="884"/>
        <item x="2885"/>
        <item x="875"/>
        <item x="768"/>
        <item x="4936"/>
        <item x="1702"/>
        <item x="2349"/>
        <item x="4640"/>
        <item x="128"/>
        <item x="3801"/>
        <item x="4739"/>
        <item x="530"/>
        <item x="692"/>
        <item x="611"/>
        <item x="3984"/>
        <item x="693"/>
        <item x="3097"/>
        <item x="981"/>
        <item x="3106"/>
        <item x="268"/>
        <item x="2987"/>
        <item x="1710"/>
        <item x="3808"/>
        <item x="1791"/>
        <item x="4360"/>
        <item x="3701"/>
        <item x="4349"/>
        <item x="782"/>
        <item x="1342"/>
        <item x="554"/>
        <item x="3448"/>
        <item x="4303"/>
        <item x="1757"/>
        <item x="4475"/>
        <item x="796"/>
        <item x="3490"/>
        <item x="1492"/>
        <item x="129"/>
        <item x="3073"/>
        <item x="3022"/>
        <item x="1740"/>
        <item x="1234"/>
        <item x="3809"/>
        <item x="994"/>
        <item x="3716"/>
        <item x="3389"/>
        <item x="2685"/>
        <item x="444"/>
        <item x="555"/>
        <item x="674"/>
        <item x="3131"/>
        <item x="2304"/>
        <item x="3122"/>
        <item x="98"/>
        <item x="5030"/>
        <item x="49"/>
        <item x="3479"/>
        <item x="3891"/>
        <item x="456"/>
        <item x="3733"/>
        <item x="3259"/>
        <item x="1169"/>
        <item x="4071"/>
        <item x="1587"/>
        <item x="3949"/>
        <item x="3844"/>
        <item x="3329"/>
        <item x="1025"/>
        <item x="3480"/>
        <item x="1191"/>
        <item x="3985"/>
        <item x="903"/>
        <item x="5004"/>
        <item x="3460"/>
        <item x="1246"/>
        <item x="2468"/>
        <item x="4438"/>
        <item x="989"/>
        <item x="3221"/>
        <item x="1019"/>
        <item x="1535"/>
        <item x="931"/>
        <item x="3082"/>
        <item x="1925"/>
        <item x="4304"/>
        <item x="2497"/>
        <item x="4113"/>
        <item x="4715"/>
        <item x="821"/>
        <item x="240"/>
        <item x="925"/>
        <item x="4209"/>
        <item x="1637"/>
        <item x="3406"/>
        <item x="3845"/>
        <item x="1958"/>
        <item x="311"/>
        <item x="4088"/>
        <item x="2268"/>
        <item x="11"/>
        <item x="4683"/>
        <item x="1048"/>
        <item x="3742"/>
        <item x="4523"/>
        <item x="4281"/>
        <item x="3098"/>
        <item x="1177"/>
        <item x="2977"/>
        <item x="589"/>
        <item x="3413"/>
        <item x="1931"/>
        <item x="711"/>
        <item x="367"/>
        <item x="3461"/>
        <item x="4332"/>
        <item x="2164"/>
        <item x="360"/>
        <item x="4684"/>
        <item x="4747"/>
        <item x="2686"/>
        <item x="1898"/>
        <item x="3544"/>
        <item x="4305"/>
        <item x="3828"/>
        <item x="1452"/>
        <item x="64"/>
        <item x="3449"/>
        <item x="625"/>
        <item x="312"/>
        <item x="130"/>
        <item x="247"/>
        <item x="3123"/>
        <item x="137"/>
        <item x="540"/>
        <item x="399"/>
        <item x="2019"/>
        <item x="1945"/>
        <item x="35"/>
        <item x="1571"/>
        <item x="1600"/>
        <item x="2687"/>
        <item x="4732"/>
        <item x="904"/>
        <item x="842"/>
        <item x="5048"/>
        <item x="3286"/>
        <item x="2707"/>
        <item x="3390"/>
        <item x="995"/>
        <item x="4656"/>
        <item x="1483"/>
        <item x="1987"/>
        <item x="5059"/>
        <item x="5076"/>
        <item x="3864"/>
        <item x="4598"/>
        <item x="1515"/>
        <item x="4308"/>
        <item x="1434"/>
        <item x="4192"/>
        <item x="1647"/>
        <item x="3420"/>
        <item x="3481"/>
        <item x="4089"/>
        <item x="4035"/>
        <item x="4657"/>
        <item x="4945"/>
        <item x="2195"/>
        <item x="99"/>
        <item x="565"/>
        <item x="4765"/>
        <item x="4611"/>
        <item x="3391"/>
        <item x="4282"/>
        <item x="2469"/>
        <item x="2657"/>
        <item x="1435"/>
        <item x="4489"/>
        <item x="2277"/>
        <item x="4701"/>
        <item x="1116"/>
        <item x="1049"/>
        <item x="259"/>
        <item x="4170"/>
        <item x="2459"/>
        <item x="876"/>
        <item x="3650"/>
        <item x="1466"/>
        <item x="1012"/>
        <item x="4955"/>
        <item x="2032"/>
        <item x="601"/>
        <item x="5041"/>
        <item x="1147"/>
        <item x="531"/>
        <item x="4031"/>
        <item x="1411"/>
        <item x="1066"/>
        <item x="1467"/>
        <item x="3272"/>
        <item x="3351"/>
        <item x="1506"/>
        <item x="835"/>
        <item x="1604"/>
        <item x="1578"/>
        <item x="701"/>
        <item x="728"/>
        <item x="3273"/>
        <item x="4118"/>
        <item x="4708"/>
        <item x="3784"/>
        <item x="361"/>
        <item x="1648"/>
        <item x="2224"/>
        <item x="3817"/>
        <item x="1812"/>
        <item x="3892"/>
        <item x="1792"/>
        <item x="906"/>
        <item x="5077"/>
        <item x="685"/>
        <item x="1572"/>
        <item x="4740"/>
        <item x="3810"/>
        <item x="4851"/>
        <item x="4880"/>
        <item x="36"/>
        <item x="4183"/>
        <item x="4917"/>
        <item x="721"/>
        <item x="743"/>
        <item x="1824"/>
        <item x="1780"/>
        <item x="3853"/>
        <item x="5049"/>
        <item x="4476"/>
        <item x="1775"/>
        <item x="4193"/>
        <item x="3651"/>
        <item x="1536"/>
        <item x="1067"/>
        <item x="3846"/>
        <item x="3281"/>
        <item x="2817"/>
        <item x="3002"/>
        <item x="4194"/>
        <item x="4926"/>
        <item x="2590"/>
        <item x="3232"/>
        <item x="2564"/>
        <item x="1588"/>
        <item x="1614"/>
        <item x="788"/>
        <item x="3965"/>
        <item x="877"/>
        <item x="3352"/>
        <item x="1649"/>
        <item x="4927"/>
        <item x="2565"/>
        <item x="797"/>
        <item x="2429"/>
        <item x="722"/>
        <item x="744"/>
        <item x="1703"/>
        <item x="2382"/>
        <item x="2298"/>
        <item x="1704"/>
        <item x="2572"/>
        <item x="4143"/>
        <item x="2102"/>
        <item x="4956"/>
        <item x="1722"/>
        <item x="1763"/>
        <item x="1668"/>
        <item x="3321"/>
        <item x="1764"/>
        <item x="2407"/>
        <item x="4946"/>
        <item x="3212"/>
        <item x="1758"/>
        <item x="1601"/>
        <item x="1573"/>
        <item x="702"/>
        <item x="2481"/>
        <item x="4159"/>
        <item x="2420"/>
        <item x="2049"/>
        <item x="836"/>
        <item x="3011"/>
        <item x="4210"/>
        <item x="3253"/>
        <item x="4077"/>
        <item x="5031"/>
        <item x="4235"/>
        <item x="576"/>
        <item x="1632"/>
        <item x="612"/>
        <item x="1178"/>
        <item x="4048"/>
        <item x="822"/>
        <item x="277"/>
        <item x="3261"/>
        <item x="5023"/>
        <item x="1436"/>
        <item x="754"/>
        <item x="1468"/>
        <item x="2509"/>
        <item x="851"/>
        <item x="3752"/>
        <item x="2210"/>
        <item x="2165"/>
        <item x="3190"/>
        <item x="3205"/>
        <item x="3151"/>
        <item x="3287"/>
        <item x="1835"/>
        <item x="3028"/>
        <item x="2369"/>
        <item x="860"/>
        <item x="1655"/>
        <item x="3076"/>
        <item x="2557"/>
        <item x="2166"/>
        <item x="4160"/>
        <item x="566"/>
        <item x="2591"/>
        <item x="3266"/>
        <item x="3245"/>
        <item x="602"/>
        <item x="1502"/>
        <item x="590"/>
        <item x="4865"/>
        <item x="2408"/>
        <item x="626"/>
        <item x="1781"/>
        <item x="1443"/>
        <item x="1437"/>
        <item x="4036"/>
        <item x="4909"/>
        <item x="1475"/>
        <item x="1469"/>
        <item x="1836"/>
        <item x="4716"/>
        <item x="1938"/>
        <item x="4748"/>
        <item x="755"/>
        <item x="2460"/>
        <item x="868"/>
        <item x="335"/>
        <item x="4171"/>
        <item x="1453"/>
        <item x="1484"/>
        <item x="2525"/>
        <item x="4928"/>
        <item x="2285"/>
        <item x="4154"/>
        <item x="4581"/>
        <item x="3164"/>
        <item x="3854"/>
        <item x="3818"/>
        <item x="627"/>
        <item x="591"/>
        <item x="1407"/>
        <item x="1939"/>
        <item x="1537"/>
        <item x="2482"/>
        <item x="1564"/>
        <item x="4910"/>
        <item x="2121"/>
        <item x="4072"/>
        <item x="3299"/>
        <item x="861"/>
        <item x="2581"/>
        <item x="3267"/>
        <item x="4993"/>
        <item x="2510"/>
        <item x="1828"/>
        <item x="2354"/>
        <item x="2326"/>
        <item x="2050"/>
        <item x="4612"/>
        <item x="3322"/>
        <item x="432"/>
        <item x="1470"/>
        <item x="1438"/>
        <item x="2174"/>
        <item x="1793"/>
        <item x="3976"/>
        <item x="3233"/>
        <item x="603"/>
        <item x="1776"/>
        <item x="769"/>
        <item x="2340"/>
        <item x="567"/>
        <item x="823"/>
        <item x="1825"/>
        <item x="5067"/>
        <item x="2312"/>
        <item x="4774"/>
        <item x="1746"/>
        <item x="3901"/>
        <item x="2566"/>
        <item x="2600"/>
        <item x="4102"/>
        <item x="2866"/>
        <item x="4172"/>
        <item x="4641"/>
        <item x="2967"/>
        <item x="1154"/>
        <item x="1656"/>
        <item x="4782"/>
        <item x="3213"/>
        <item x="3246"/>
        <item x="3966"/>
        <item x="4648"/>
        <item x="2436"/>
        <item x="824"/>
        <item x="3353"/>
        <item x="5032"/>
        <item x="869"/>
        <item x="1521"/>
        <item x="4826"/>
        <item x="3306"/>
        <item x="3126"/>
        <item x="3354"/>
        <item x="3194"/>
        <item x="4676"/>
        <item x="3793"/>
        <item x="2529"/>
        <item x="3101"/>
        <item x="4211"/>
        <item x="4800"/>
        <item x="4766"/>
        <item x="4820"/>
        <item x="5078"/>
        <item x="649"/>
        <item x="2937"/>
        <item x="3292"/>
        <item x="4918"/>
        <item x="4733"/>
        <item x="3995"/>
        <item x="3967"/>
        <item x="2500"/>
        <item x="2603"/>
        <item x="862"/>
        <item x="3293"/>
        <item x="4685"/>
        <item x="770"/>
        <item x="2378"/>
        <item x="1693"/>
        <item x="2094"/>
        <item x="2430"/>
        <item x="2453"/>
        <item x="4119"/>
        <item x="4090"/>
        <item x="1461"/>
        <item x="4783"/>
        <item x="3301"/>
        <item x="2383"/>
        <item x="4049"/>
        <item x="2421"/>
        <item x="2444"/>
        <item x="4061"/>
        <item x="2592"/>
        <item x="2413"/>
        <item x="1638"/>
        <item x="1429"/>
        <item x="4460"/>
        <item x="2055"/>
        <item x="4551"/>
        <item x="2988"/>
        <item x="3931"/>
        <item x="2593"/>
        <item x="1162"/>
        <item x="4223"/>
        <item x="4184"/>
        <item x="4702"/>
        <item x="3865"/>
        <item x="681"/>
        <item x="541"/>
        <item x="473"/>
        <item x="1794"/>
        <item x="484"/>
        <item x="3829"/>
        <item x="1674"/>
        <item x="4200"/>
        <item x="863"/>
        <item x="1602"/>
        <item x="1574"/>
        <item x="3855"/>
        <item x="2360"/>
        <item x="2978"/>
        <item x="4844"/>
        <item x="4870"/>
        <item x="1538"/>
        <item x="4827"/>
        <item x="5068"/>
        <item x="4217"/>
        <item x="2294"/>
        <item x="3893"/>
        <item x="2963"/>
        <item x="3819"/>
        <item x="2332"/>
        <item x="3132"/>
        <item x="5060"/>
        <item x="169"/>
        <item x="4686"/>
        <item x="2299"/>
        <item x="170"/>
        <item x="878"/>
        <item x="1650"/>
        <item x="108"/>
        <item x="3107"/>
        <item x="3247"/>
        <item x="3856"/>
        <item x="1621"/>
        <item x="3568"/>
        <item x="109"/>
        <item x="4852"/>
        <item x="4881"/>
        <item x="3307"/>
        <item x="4078"/>
        <item x="1657"/>
        <item x="4079"/>
        <item x="4775"/>
        <item x="2355"/>
        <item x="3820"/>
        <item x="4120"/>
        <item x="3932"/>
        <item x="2585"/>
        <item x="4201"/>
        <item x="2341"/>
        <item x="712"/>
        <item x="733"/>
        <item x="1946"/>
        <item x="1947"/>
        <item x="2450"/>
        <item x="2427"/>
        <item x="4212"/>
        <item x="2327"/>
        <item x="4853"/>
        <item x="4882"/>
        <item x="4866"/>
        <item x="4891"/>
        <item x="4195"/>
        <item x="2080"/>
        <item x="4985"/>
        <item x="2313"/>
        <item x="5013"/>
        <item x="1741"/>
        <item x="2501"/>
        <item x="3785"/>
        <item x="1001"/>
        <item x="4080"/>
        <item x="1471"/>
        <item x="4161"/>
        <item x="2241"/>
        <item x="1002"/>
        <item x="4741"/>
        <item x="4994"/>
        <item x="3968"/>
        <item x="3919"/>
        <item x="4845"/>
        <item x="4871"/>
        <item x="3526"/>
        <item x="2908"/>
        <item x="1439"/>
        <item x="2623"/>
        <item x="1782"/>
        <item x="2594"/>
        <item x="4709"/>
        <item x="4749"/>
        <item x="4213"/>
        <item x="336"/>
        <item x="1579"/>
        <item x="1605"/>
        <item x="4947"/>
        <item x="2993"/>
        <item x="2389"/>
        <item x="1932"/>
        <item x="1933"/>
        <item x="5069"/>
        <item x="4677"/>
        <item x="1507"/>
        <item x="613"/>
        <item x="1669"/>
        <item x="2167"/>
        <item x="1813"/>
        <item x="2350"/>
        <item x="4121"/>
        <item x="3227"/>
        <item x="4717"/>
        <item x="4037"/>
        <item x="4767"/>
        <item x="4750"/>
        <item x="1381"/>
        <item x="4948"/>
        <item x="843"/>
        <item x="5005"/>
        <item x="2437"/>
        <item x="577"/>
        <item x="664"/>
        <item x="3857"/>
        <item x="1254"/>
        <item x="895"/>
        <item x="3894"/>
        <item x="2322"/>
        <item x="2474"/>
        <item x="4742"/>
        <item x="4734"/>
        <item x="5024"/>
        <item x="4718"/>
        <item x="3969"/>
        <item x="3996"/>
        <item x="723"/>
        <item x="4929"/>
        <item x="3173"/>
        <item x="4899"/>
        <item x="4949"/>
        <item x="5025"/>
        <item x="1476"/>
        <item x="1705"/>
        <item x="2461"/>
        <item x="2409"/>
        <item x="735"/>
        <item x="4986"/>
        <item x="3821"/>
        <item x="2517"/>
        <item x="4710"/>
        <item x="4788"/>
        <item x="2554"/>
        <item x="1686"/>
        <item x="4987"/>
        <item x="4081"/>
        <item x="4162"/>
        <item x="4038"/>
        <item x="1633"/>
        <item x="2361"/>
        <item x="1444"/>
        <item x="5026"/>
        <item x="694"/>
        <item x="3592"/>
        <item x="4122"/>
        <item x="2470"/>
        <item x="520"/>
        <item x="3933"/>
        <item x="2839"/>
        <item x="2305"/>
        <item x="3858"/>
        <item x="628"/>
        <item x="2526"/>
        <item x="1412"/>
        <item x="2530"/>
        <item x="2078"/>
        <item x="4755"/>
        <item x="4163"/>
        <item x="424"/>
        <item x="3330"/>
        <item x="4950"/>
        <item x="3331"/>
        <item x="2333"/>
        <item x="2502"/>
        <item x="1729"/>
        <item x="4828"/>
        <item x="3822"/>
        <item x="592"/>
        <item x="762"/>
        <item x="1170"/>
        <item x="556"/>
        <item x="5050"/>
        <item x="1777"/>
        <item x="3673"/>
        <item x="3786"/>
        <item x="4900"/>
        <item x="4975"/>
        <item x="4723"/>
        <item x="4202"/>
        <item x="4988"/>
        <item x="284"/>
        <item x="4114"/>
        <item x="4911"/>
        <item x="4073"/>
        <item x="2558"/>
        <item x="789"/>
        <item x="2489"/>
        <item x="2483"/>
        <item x="4032"/>
        <item x="3569"/>
        <item x="4912"/>
        <item x="5042"/>
        <item x="1133"/>
        <item x="4967"/>
        <item x="1675"/>
        <item x="816"/>
        <item x="2511"/>
        <item x="4454"/>
        <item x="3697"/>
        <item x="4039"/>
        <item x="2545"/>
        <item x="4033"/>
        <item x="3029"/>
        <item x="4691"/>
        <item x="798"/>
        <item x="4040"/>
        <item x="1639"/>
        <item x="2498"/>
        <item x="4155"/>
        <item x="4156"/>
        <item x="4590"/>
        <item x="870"/>
        <item x="2567"/>
        <item x="1747"/>
        <item x="4937"/>
        <item x="5033"/>
        <item x="4957"/>
        <item x="1711"/>
        <item x="4919"/>
        <item x="4976"/>
        <item x="4661"/>
        <item x="3472"/>
        <item x="3473"/>
        <item x="852"/>
        <item x="825"/>
        <item x="4115"/>
        <item x="2921"/>
        <item x="2631"/>
        <item x="5014"/>
        <item x="4995"/>
        <item x="2539"/>
        <item x="5061"/>
        <item x="1255"/>
        <item x="896"/>
        <item x="4938"/>
        <item x="4074"/>
        <item x="343"/>
        <item x="17"/>
        <item x="771"/>
        <item x="2168"/>
        <item x="1814"/>
        <item x="5062"/>
        <item x="2582"/>
        <item x="4203"/>
        <item x="5063"/>
        <item x="4204"/>
        <item x="1765"/>
        <item x="2586"/>
        <item x="5079"/>
        <item x="2573"/>
        <item x="4196"/>
        <item x="4197"/>
        <item x="2595"/>
        <item x="1783"/>
        <item x="5070"/>
        <item x="879"/>
        <item x="5051"/>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1"/>
  </colFields>
  <colItems count="7">
    <i>
      <x/>
    </i>
    <i>
      <x v="1"/>
    </i>
    <i>
      <x v="2"/>
    </i>
    <i>
      <x v="3"/>
    </i>
    <i>
      <x v="4"/>
    </i>
    <i>
      <x v="5"/>
    </i>
    <i t="grand">
      <x/>
    </i>
  </colItems>
  <dataFields count="1">
    <dataField name="Average of Unit Sales Price" fld="12" subtotal="average" baseField="0" baseItem="0"/>
  </dataFields>
  <formats count="1">
    <format dxfId="6">
      <pivotArea outline="0" collapsedLevelsAreSubtotals="1" fieldPosition="0"/>
    </format>
  </formats>
  <chartFormats count="13">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3" format="12" series="1">
      <pivotArea type="data" outline="0" fieldPosition="0">
        <references count="2">
          <reference field="4294967294" count="1" selected="0">
            <x v="0"/>
          </reference>
          <reference field="1" count="1" selected="0">
            <x v="0"/>
          </reference>
        </references>
      </pivotArea>
    </chartFormat>
    <chartFormat chart="3" format="13" series="1">
      <pivotArea type="data" outline="0" fieldPosition="0">
        <references count="2">
          <reference field="4294967294" count="1" selected="0">
            <x v="0"/>
          </reference>
          <reference field="1" count="1" selected="0">
            <x v="1"/>
          </reference>
        </references>
      </pivotArea>
    </chartFormat>
    <chartFormat chart="3" format="14" series="1">
      <pivotArea type="data" outline="0" fieldPosition="0">
        <references count="2">
          <reference field="4294967294" count="1" selected="0">
            <x v="0"/>
          </reference>
          <reference field="1" count="1" selected="0">
            <x v="2"/>
          </reference>
        </references>
      </pivotArea>
    </chartFormat>
    <chartFormat chart="3" format="15" series="1">
      <pivotArea type="data" outline="0" fieldPosition="0">
        <references count="2">
          <reference field="4294967294" count="1" selected="0">
            <x v="0"/>
          </reference>
          <reference field="1" count="1" selected="0">
            <x v="3"/>
          </reference>
        </references>
      </pivotArea>
    </chartFormat>
    <chartFormat chart="3" format="16" series="1">
      <pivotArea type="data" outline="0" fieldPosition="0">
        <references count="2">
          <reference field="4294967294" count="1" selected="0">
            <x v="0"/>
          </reference>
          <reference field="1" count="1" selected="0">
            <x v="4"/>
          </reference>
        </references>
      </pivotArea>
    </chartFormat>
    <chartFormat chart="3" format="17" series="1">
      <pivotArea type="data" outline="0" fieldPosition="0">
        <references count="2">
          <reference field="4294967294" count="1" selected="0">
            <x v="0"/>
          </reference>
          <reference field="1" count="1" selected="0">
            <x v="5"/>
          </reference>
        </references>
      </pivotArea>
    </chartFormat>
    <chartFormat chart="3"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30A226-09BA-4AB5-BB40-E135B64C271C}" name="PivotTable1"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3:G164" firstHeaderRow="1" firstDataRow="1" firstDataCol="1"/>
  <pivotFields count="12">
    <pivotField showAll="0"/>
    <pivotField showAll="0"/>
    <pivotField showAll="0"/>
    <pivotField showAll="0"/>
    <pivotField axis="axisRow"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dataField="1"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numFmtId="164" showAll="0">
      <items count="5439">
        <item h="1" x="4481"/>
        <item h="1" x="910"/>
        <item h="1" x="3493"/>
        <item h="1" x="2711"/>
        <item h="1" x="1868"/>
        <item h="1" x="1880"/>
        <item h="1" x="911"/>
        <item h="1" x="1867"/>
        <item h="1" x="4487"/>
        <item h="1" x="1879"/>
        <item h="1" x="3494"/>
        <item h="1" x="3502"/>
        <item h="1" x="3507"/>
        <item h="1" x="2743"/>
        <item h="1" x="1849"/>
        <item h="1" x="4480"/>
        <item h="1" x="3503"/>
        <item h="1" x="1883"/>
        <item h="1" x="17"/>
        <item h="1" x="3504"/>
        <item h="1" x="2707"/>
        <item h="1" x="11"/>
        <item h="1" x="908"/>
        <item h="1" x="1857"/>
        <item h="1" x="1856"/>
        <item h="1" x="3480"/>
        <item h="1" x="2716"/>
        <item h="1" x="4479"/>
        <item h="1" x="3517"/>
        <item h="1" x="2727"/>
        <item h="1" x="2735"/>
        <item h="1" x="3482"/>
        <item h="1" x="1854"/>
        <item h="1" x="3479"/>
        <item h="1" x="1862"/>
        <item h="1" x="3490"/>
        <item h="1" x="1878"/>
        <item h="1" x="2710"/>
        <item h="1" x="896"/>
        <item h="1" x="897"/>
        <item h="1" x="901"/>
        <item h="1" x="1855"/>
        <item h="1" x="4478"/>
        <item h="1" x="895"/>
        <item h="1" x="3481"/>
        <item h="1" x="4494"/>
        <item h="1" x="3488"/>
        <item h="1" x="4520"/>
        <item h="1" x="3529"/>
        <item h="1" x="1"/>
        <item h="1" x="894"/>
        <item h="1" x="1881"/>
        <item h="1" x="934"/>
        <item h="1" x="1882"/>
        <item h="1" x="7"/>
        <item h="1" x="3508"/>
        <item h="1" x="1858"/>
        <item h="1" x="1897"/>
        <item h="1" x="904"/>
        <item h="1" x="3491"/>
        <item h="1" x="2706"/>
        <item h="1" x="2704"/>
        <item h="1" x="4491"/>
        <item h="1" x="4523"/>
        <item h="1" x="918"/>
        <item h="1" x="2705"/>
        <item h="1" x="3489"/>
        <item h="1" x="23"/>
        <item h="1" x="5"/>
        <item h="1" x="924"/>
        <item h="1" x="2719"/>
        <item h="1" x="4503"/>
        <item h="1" x="1852"/>
        <item h="1" x="4483"/>
        <item h="1" x="10"/>
        <item h="1" x="4"/>
        <item h="1" x="1853"/>
        <item h="1" x="4528"/>
        <item h="1" x="2"/>
        <item h="1" x="2734"/>
        <item h="1" x="3486"/>
        <item h="1" x="3532"/>
        <item h="1" x="25"/>
        <item h="1" x="1888"/>
        <item h="1" x="3484"/>
        <item h="1" x="1898"/>
        <item h="1" x="0"/>
        <item h="1" x="4482"/>
        <item h="1" x="903"/>
        <item h="1" x="1893"/>
        <item h="1" x="1866"/>
        <item h="1" x="3530"/>
        <item h="1" x="1894"/>
        <item h="1" x="2733"/>
        <item h="1" x="2709"/>
        <item h="1" x="3536"/>
        <item h="1" x="1851"/>
        <item h="1" x="2726"/>
        <item h="1" x="3"/>
        <item h="1" x="3500"/>
        <item h="1" x="3535"/>
        <item h="1" x="2742"/>
        <item h="1" x="1906"/>
        <item h="1" x="3528"/>
        <item h="1" x="3521"/>
        <item h="1" x="1871"/>
        <item h="1" x="1905"/>
        <item h="1" x="3506"/>
        <item h="1" x="3501"/>
        <item h="1" x="3546"/>
        <item h="1" x="2713"/>
        <item h="1" x="4490"/>
        <item h="1" x="2751"/>
        <item h="1" x="4519"/>
        <item h="1" x="1870"/>
        <item h="1" x="3541"/>
        <item h="1" x="3527"/>
        <item h="1" x="3509"/>
        <item h="1" x="2715"/>
        <item h="1" x="2717"/>
        <item h="1" x="1892"/>
        <item h="1" x="48"/>
        <item h="1" x="36"/>
        <item h="1" x="2725"/>
        <item h="1" x="3515"/>
        <item h="1" x="919"/>
        <item h="1" x="917"/>
        <item h="1" x="4497"/>
        <item h="1" x="4530"/>
        <item h="1" x="3534"/>
        <item h="1" x="1915"/>
        <item h="1" x="35"/>
        <item h="1" x="2712"/>
        <item h="1" x="2749"/>
        <item h="1" x="3540"/>
        <item h="1" x="3519"/>
        <item h="1" x="3516"/>
        <item h="1" x="4489"/>
        <item h="1" x="1869"/>
        <item h="1" x="8"/>
        <item h="1" x="1930"/>
        <item h="1" x="929"/>
        <item h="1" x="1914"/>
        <item h="1" x="956"/>
        <item h="1" x="2732"/>
        <item h="1" x="4521"/>
        <item h="1" x="944"/>
        <item h="1" x="108"/>
        <item h="1" x="2731"/>
        <item h="1" x="2724"/>
        <item h="1" x="930"/>
        <item h="1" x="940"/>
        <item h="1" x="4496"/>
        <item h="1" x="2772"/>
        <item h="1" x="915"/>
        <item h="1" x="1863"/>
        <item h="1" x="4505"/>
        <item h="1" x="1903"/>
        <item h="1" x="1886"/>
        <item h="1" x="37"/>
        <item h="1" x="965"/>
        <item h="1" x="949"/>
        <item h="1" x="1887"/>
        <item h="1" x="932"/>
        <item h="1" x="3588"/>
        <item h="1" x="15"/>
        <item h="1" x="1017"/>
        <item h="1" x="1904"/>
        <item h="1" x="2723"/>
        <item h="1" x="1994"/>
        <item h="1" x="4488"/>
        <item h="1" x="4526"/>
        <item h="1" x="4571"/>
        <item h="1" x="4504"/>
        <item h="1" x="3505"/>
        <item h="1" x="4527"/>
        <item h="1" x="1885"/>
        <item h="1" x="3514"/>
        <item h="1" x="4517"/>
        <item h="1" x="33"/>
        <item h="1" x="3539"/>
        <item h="1" x="109"/>
        <item h="1" x="1865"/>
        <item h="1" x="2008"/>
        <item h="1" x="4507"/>
        <item h="1" x="45"/>
        <item h="1" x="21"/>
        <item h="1" x="1884"/>
        <item h="1" x="3518"/>
        <item h="1" x="13"/>
        <item h="1" x="943"/>
        <item h="1" x="3498"/>
        <item h="1" x="2748"/>
        <item h="1" x="2739"/>
        <item h="1" x="2718"/>
        <item h="1" x="4535"/>
        <item h="1" x="1995"/>
        <item h="1" x="14"/>
        <item h="1" x="939"/>
        <item h="1" x="20"/>
        <item h="1" x="4570"/>
        <item h="1" x="4495"/>
        <item h="1" x="4502"/>
        <item h="1" x="1018"/>
        <item h="1" x="31"/>
        <item h="1" x="3513"/>
        <item h="1" x="67"/>
        <item h="1" x="43"/>
        <item h="1" x="955"/>
        <item h="1" x="964"/>
        <item h="1" x="4543"/>
        <item h="1" x="2763"/>
        <item h="1" x="2759"/>
        <item h="1" x="3538"/>
        <item h="1" x="4544"/>
        <item h="1" x="2009"/>
        <item h="1" x="19"/>
        <item h="1" x="3655"/>
        <item h="1" x="44"/>
        <item h="1" x="931"/>
        <item h="1" x="53"/>
        <item h="1" x="914"/>
        <item h="1" x="3656"/>
        <item h="1" x="3531"/>
        <item h="1" x="1902"/>
        <item h="1" x="986"/>
        <item h="1" x="18"/>
        <item h="1" x="2730"/>
        <item h="1" x="1979"/>
        <item h="1" x="2714"/>
        <item h="1" x="942"/>
        <item h="1" x="2729"/>
        <item h="1" x="2728"/>
        <item h="1" x="56"/>
        <item h="1" x="40"/>
        <item h="1" x="1901"/>
        <item h="1" x="42"/>
        <item h="1" x="2771"/>
        <item h="1" x="2773"/>
        <item h="1" x="968"/>
        <item h="1" x="3533"/>
        <item h="1" x="947"/>
        <item h="1" x="4549"/>
        <item h="1" x="41"/>
        <item h="1" x="4525"/>
        <item h="1" x="1895"/>
        <item h="1" x="4540"/>
        <item h="1" x="2000"/>
        <item h="1" x="4516"/>
        <item h="1" x="948"/>
        <item h="1" x="1941"/>
        <item h="1" x="2747"/>
        <item h="1" x="1896"/>
        <item h="1" x="2740"/>
        <item h="1" x="4529"/>
        <item h="1" x="1940"/>
        <item h="1" x="2789"/>
        <item h="1" x="3589"/>
        <item h="1" x="3545"/>
        <item h="1" x="4548"/>
        <item h="1" x="1936"/>
        <item h="1" x="902"/>
        <item h="1" x="1074"/>
        <item h="1" x="52"/>
        <item h="1" x="51"/>
        <item h="1" x="39"/>
        <item h="1" x="941"/>
        <item h="1" x="954"/>
        <item h="1" x="1021"/>
        <item h="1" x="169"/>
        <item h="1" x="3544"/>
        <item h="1" x="72"/>
        <item h="1" x="3564"/>
        <item h="1" x="160"/>
        <item h="1" x="34"/>
        <item h="1" x="158"/>
        <item h="1" x="1850"/>
        <item h="1" x="171"/>
        <item h="1" x="2783"/>
        <item h="1" x="55"/>
        <item h="1" x="3565"/>
        <item h="1" x="953"/>
        <item h="1" x="1864"/>
        <item h="1" x="1913"/>
        <item h="1" x="4547"/>
        <item h="1" x="2001"/>
        <item h="1" x="1912"/>
        <item h="1" x="4506"/>
        <item h="1" x="170"/>
        <item h="1" x="3645"/>
        <item h="1" x="987"/>
        <item h="1" x="4672"/>
        <item h="1" x="4641"/>
        <item h="1" x="3556"/>
        <item h="1" x="952"/>
        <item h="1" x="2788"/>
        <item h="1" x="4661"/>
        <item h="1" x="77"/>
        <item h="1" x="1911"/>
        <item h="1" x="1939"/>
        <item h="1" x="89"/>
        <item h="1" x="4534"/>
        <item h="1" x="28"/>
        <item h="1" x="78"/>
        <item h="1" x="2796"/>
        <item h="1" x="2770"/>
        <item h="1" x="4533"/>
        <item h="1" x="32"/>
        <item h="1" x="3692"/>
        <item h="1" x="4639"/>
        <item h="1" x="3526"/>
        <item h="1" x="2758"/>
        <item h="1" x="30"/>
        <item h="1" x="977"/>
        <item h="1" x="1086"/>
        <item h="1" x="938"/>
        <item h="1" x="1929"/>
        <item h="1" x="4558"/>
        <item h="1" x="2871"/>
        <item h="1" x="3524"/>
        <item h="1" x="2775"/>
        <item h="1" x="3717"/>
        <item h="1" x="4542"/>
        <item h="1" x="994"/>
        <item h="1" x="1956"/>
        <item h="1" x="2738"/>
        <item h="1" x="1923"/>
        <item h="1" x="1108"/>
        <item h="1" x="1928"/>
        <item h="1" x="976"/>
        <item h="1" x="91"/>
        <item h="1" x="2797"/>
        <item h="1" x="4541"/>
        <item h="1" x="4716"/>
        <item h="1" x="1159"/>
        <item h="1" x="1931"/>
        <item h="1" x="65"/>
        <item h="1" x="1075"/>
        <item h="1" x="1927"/>
        <item h="1" x="961"/>
        <item h="1" x="993"/>
        <item h="1" x="2084"/>
        <item h="1" x="3714"/>
        <item h="1" x="975"/>
        <item h="1" x="2095"/>
        <item h="1" x="2942"/>
        <item h="1" x="3525"/>
        <item h="1" x="1891"/>
        <item h="1" x="237"/>
        <item h="1" x="4715"/>
        <item h="1" x="2088"/>
        <item h="1" x="3551"/>
        <item h="1" x="3496"/>
        <item h="1" x="2924"/>
        <item h="1" x="2943"/>
        <item h="1" x="2923"/>
        <item h="1" x="2113"/>
        <item h="1" x="1142"/>
        <item h="1" x="1955"/>
        <item h="1" x="2737"/>
        <item h="1" x="1150"/>
        <item h="1" x="4673"/>
        <item h="1" x="1969"/>
        <item h="1" x="2966"/>
        <item h="1" x="236"/>
        <item h="1" x="2124"/>
        <item h="1" x="1087"/>
        <item h="1" x="4734"/>
        <item h="1" x="4512"/>
        <item h="1" x="4726"/>
        <item h="1" x="172"/>
        <item h="1" x="963"/>
        <item h="1" x="935"/>
        <item h="1" x="185"/>
        <item h="1" x="2121"/>
        <item h="1" x="928"/>
        <item h="1" x="1189"/>
        <item h="1" x="3523"/>
        <item h="1" x="2091"/>
        <item h="1" x="2062"/>
        <item h="1" x="1970"/>
        <item h="1" x="960"/>
        <item h="1" x="4745"/>
        <item h="1" x="3579"/>
        <item h="1" x="4501"/>
        <item h="1" x="3763"/>
        <item h="1" x="2100"/>
        <item h="1" x="161"/>
        <item h="1" x="3762"/>
        <item h="1" x="2123"/>
        <item h="1" x="61"/>
        <item h="1" x="937"/>
        <item h="1" x="4573"/>
        <item h="1" x="2951"/>
        <item h="1" x="265"/>
        <item h="1" x="2129"/>
        <item h="1" x="2153"/>
        <item h="1" x="2769"/>
        <item h="1" x="1127"/>
        <item h="1" x="2117"/>
        <item h="1" x="3694"/>
        <item h="1" x="279"/>
        <item h="1" x="4767"/>
        <item h="1" x="1198"/>
        <item h="1" x="1181"/>
        <item h="1" x="3742"/>
        <item h="1" x="3572"/>
        <item h="1" x="2814"/>
        <item h="1" x="4729"/>
        <item h="1" x="254"/>
        <item h="1" x="1188"/>
        <item h="1" x="286"/>
        <item h="1" x="2768"/>
        <item h="1" x="4662"/>
        <item h="1" x="1195"/>
        <item h="1" x="3602"/>
        <item h="1" x="1194"/>
        <item h="1" x="4769"/>
        <item h="1" x="4642"/>
        <item h="1" x="2736"/>
        <item h="1" x="1208"/>
        <item h="1" x="3522"/>
        <item h="1" x="27"/>
        <item h="1" x="4728"/>
        <item h="1" x="922"/>
        <item h="1" x="294"/>
        <item h="1" x="4753"/>
        <item h="1" x="1890"/>
        <item h="1" x="3787"/>
        <item h="1" x="4721"/>
        <item h="1" x="1176"/>
        <item h="1" x="2140"/>
        <item h="1" x="1889"/>
        <item h="1" x="4511"/>
        <item h="1" x="4737"/>
        <item h="1" x="1191"/>
        <item h="1" x="250"/>
        <item h="1" x="3793"/>
        <item h="1" x="2939"/>
        <item h="1" x="38"/>
        <item h="1" x="2155"/>
        <item h="1" x="1192"/>
        <item h="1" x="4508"/>
        <item h="1" x="2139"/>
        <item h="1" x="263"/>
        <item h="1" x="2161"/>
        <item h="1" x="248"/>
        <item h="1" x="4572"/>
        <item h="1" x="114"/>
        <item h="1" x="262"/>
        <item h="1" x="1202"/>
        <item h="1" x="3758"/>
        <item h="1" x="4770"/>
        <item h="1" x="2992"/>
        <item h="1" x="85"/>
        <item h="1" x="305"/>
        <item h="1" x="4510"/>
        <item h="1" x="4793"/>
        <item h="1" x="2178"/>
        <item h="1" x="2955"/>
        <item h="1" x="159"/>
        <item h="1" x="4736"/>
        <item h="1" x="2938"/>
        <item h="1" x="3768"/>
        <item h="1" x="2937"/>
        <item h="1" x="275"/>
        <item h="1" x="4760"/>
        <item h="1" x="3779"/>
        <item h="1" x="2978"/>
        <item h="1" x="3749"/>
        <item h="1" x="314"/>
        <item h="1" x="339"/>
        <item h="1" x="26"/>
        <item h="1" x="2169"/>
        <item h="1" x="287"/>
        <item h="1" x="1980"/>
        <item h="1" x="3794"/>
        <item h="1" x="2986"/>
        <item h="1" x="84"/>
        <item h="1" x="3789"/>
        <item h="1" x="3790"/>
        <item h="1" x="3011"/>
        <item h="1" x="3792"/>
        <item h="1" x="338"/>
        <item h="1" x="3018"/>
        <item h="1" x="4787"/>
        <item h="1" x="3757"/>
        <item h="1" x="322"/>
        <item h="1" x="274"/>
        <item h="1" x="3781"/>
        <item h="1" x="4816"/>
        <item h="1" x="1214"/>
        <item h="1" x="3002"/>
        <item h="1" x="3022"/>
        <item h="1" x="1022"/>
        <item h="1" x="2198"/>
        <item h="1" x="4786"/>
        <item h="1" x="1109"/>
        <item h="1" x="4754"/>
        <item h="1" x="3828"/>
        <item h="1" x="1185"/>
        <item h="1" x="1921"/>
        <item h="1" x="3065"/>
        <item h="1" x="29"/>
        <item h="1" x="2132"/>
        <item h="1" x="2131"/>
        <item h="1" x="3041"/>
        <item h="1" x="324"/>
        <item h="1" x="346"/>
        <item h="1" x="1222"/>
        <item h="1" x="1184"/>
        <item h="1" x="3010"/>
        <item h="1" x="2196"/>
        <item h="1" x="2146"/>
        <item h="1" x="3822"/>
        <item h="1" x="1947"/>
        <item h="1" x="2194"/>
        <item h="1" x="3765"/>
        <item h="1" x="66"/>
        <item h="1" x="2144"/>
        <item h="1" x="3050"/>
        <item h="1" x="1235"/>
        <item h="1" x="3549"/>
        <item h="1" x="3766"/>
        <item h="1" x="3834"/>
        <item h="1" x="1263"/>
        <item h="1" x="3550"/>
        <item h="1" x="3574"/>
        <item h="1" x="2222"/>
        <item h="1" x="3764"/>
        <item h="1" x="2191"/>
        <item h="1" x="3039"/>
        <item h="1" x="2183"/>
        <item h="1" x="356"/>
        <item h="1" x="3799"/>
        <item h="1" x="3814"/>
        <item h="1" x="1251"/>
        <item h="1" x="4842"/>
        <item h="1" x="2204"/>
        <item h="1" x="4537"/>
        <item h="1" x="983"/>
        <item h="1" x="4536"/>
        <item h="1" x="3048"/>
        <item h="1" x="2145"/>
        <item h="1" x="3038"/>
        <item h="1" x="3005"/>
        <item h="1" x="4850"/>
        <item h="1" x="4818"/>
        <item h="1" x="3747"/>
        <item h="1" x="2184"/>
        <item h="1" x="4822"/>
        <item h="1" x="3798"/>
        <item h="1" x="3861"/>
        <item h="1" x="1925"/>
        <item h="1" x="3796"/>
        <item h="1" x="3797"/>
        <item h="1" x="358"/>
        <item h="1" x="2969"/>
        <item h="1" x="1290"/>
        <item h="1" x="1261"/>
        <item h="1" x="4817"/>
        <item h="1" x="3082"/>
        <item h="1" x="2229"/>
        <item h="1" x="2254"/>
        <item h="1" x="959"/>
        <item h="1" x="2230"/>
        <item h="1" x="4640"/>
        <item h="1" x="3862"/>
        <item h="1" x="4859"/>
        <item h="1" x="2791"/>
        <item h="1" x="3841"/>
        <item h="1" x="2248"/>
        <item h="1" x="958"/>
        <item h="1" x="1244"/>
        <item h="1" x="3646"/>
        <item h="1" x="2156"/>
        <item h="1" x="3064"/>
        <item h="1" x="4569"/>
        <item h="1" x="1291"/>
        <item h="1" x="3821"/>
        <item h="1" x="1158"/>
        <item h="1" x="2247"/>
        <item h="1" x="1270"/>
        <item h="1" x="302"/>
        <item h="1" x="3847"/>
        <item h="1" x="60"/>
        <item h="1" x="2242"/>
        <item h="1" x="3034"/>
        <item h="1" x="4810"/>
        <item h="1" x="2872"/>
        <item h="1" x="4905"/>
        <item h="1" x="4845"/>
        <item h="1" x="2224"/>
        <item h="1" x="1920"/>
        <item h="1" x="3051"/>
        <item h="1" x="3571"/>
        <item h="1" x="3108"/>
        <item h="1" x="1277"/>
        <item h="1" x="3068"/>
        <item h="1" x="2767"/>
        <item h="1" x="2238"/>
        <item h="1" x="2157"/>
        <item h="1" x="3896"/>
        <item h="1" x="1157"/>
        <item h="1" x="4846"/>
        <item h="1" x="2764"/>
        <item h="1" x="3079"/>
        <item h="1" x="2223"/>
        <item h="1" x="2252"/>
        <item h="1" x="331"/>
        <item h="1" x="3067"/>
        <item h="1" x="3846"/>
        <item h="1" x="2270"/>
        <item h="1" x="2202"/>
        <item h="1" x="3859"/>
        <item h="1" x="1243"/>
        <item h="1" x="4871"/>
        <item h="1" x="3875"/>
        <item h="1" x="374"/>
        <item h="1" x="4808"/>
        <item h="1" x="365"/>
        <item h="1" x="2257"/>
        <item h="1" x="1330"/>
        <item h="1" x="2766"/>
        <item h="1" x="3043"/>
        <item h="1" x="1313"/>
        <item h="1" x="2236"/>
        <item h="1" x="3075"/>
        <item h="1" x="2182"/>
        <item h="1" x="2011"/>
        <item h="1" x="1260"/>
        <item h="1" x="4868"/>
        <item h="1" x="3095"/>
        <item h="1" x="83"/>
        <item h="1" x="1284"/>
        <item h="1" x="3548"/>
        <item h="1" x="364"/>
        <item h="1" x="2245"/>
        <item h="1" x="3925"/>
        <item h="1" x="2235"/>
        <item h="1" x="430"/>
        <item h="1" x="3074"/>
        <item h="1" x="2246"/>
        <item h="1" x="2256"/>
        <item h="1" x="3128"/>
        <item h="1" x="3892"/>
        <item h="1" x="3907"/>
        <item h="1" x="4852"/>
        <item h="1" x="4904"/>
        <item h="1" x="4680"/>
        <item h="1" x="3867"/>
        <item h="1" x="396"/>
        <item h="1" x="3853"/>
        <item h="1" x="3882"/>
        <item h="1" x="2818"/>
        <item h="1" x="3118"/>
        <item h="1" x="3874"/>
        <item h="1" x="2265"/>
        <item h="1" x="4864"/>
        <item h="1" x="1301"/>
        <item h="1" x="1268"/>
        <item h="1" x="1324"/>
        <item h="1" x="1259"/>
        <item h="1" x="3547"/>
        <item h="1" x="3057"/>
        <item h="1" x="3497"/>
        <item h="1" x="4928"/>
        <item h="1" x="410"/>
        <item h="1" x="381"/>
        <item h="1" x="3887"/>
        <item h="1" x="1213"/>
        <item h="1" x="1342"/>
        <item h="1" x="4865"/>
        <item h="1" x="4807"/>
        <item h="1" x="2255"/>
        <item h="1" x="394"/>
        <item h="1" x="936"/>
        <item h="1" x="4883"/>
        <item h="1" x="3866"/>
        <item h="1" x="1212"/>
        <item h="1" x="3603"/>
        <item h="1" x="1269"/>
        <item h="1" x="3911"/>
        <item h="1" x="2313"/>
        <item h="1" x="2244"/>
        <item h="1" x="3886"/>
        <item h="1" x="4914"/>
        <item h="1" x="438"/>
        <item h="1" x="2214"/>
        <item h="1" x="2281"/>
        <item h="1" x="1242"/>
        <item h="1" x="3854"/>
        <item h="1" x="3127"/>
        <item h="1" x="1128"/>
        <item h="1" x="380"/>
        <item h="1" x="3056"/>
        <item h="1" x="3094"/>
        <item h="1" x="62"/>
        <item h="1" x="3908"/>
        <item h="1" x="3139"/>
        <item h="1" x="2296"/>
        <item h="1" x="4911"/>
        <item h="1" x="1346"/>
        <item h="1" x="186"/>
        <item h="1" x="385"/>
        <item h="1" x="4851"/>
        <item h="1" x="4835"/>
        <item h="1" x="4882"/>
        <item h="1" x="3915"/>
        <item h="1" x="462"/>
        <item h="1" x="3112"/>
        <item h="1" x="4906"/>
        <item h="1" x="3154"/>
        <item h="1" x="3575"/>
        <item h="1" x="1919"/>
        <item h="1" x="392"/>
        <item h="1" x="2310"/>
        <item h="1" x="2264"/>
        <item h="1" x="247"/>
        <item h="1" x="4881"/>
        <item h="1" x="1156"/>
        <item h="1" x="2280"/>
        <item h="1" x="3910"/>
        <item h="1" x="3135"/>
        <item h="1" x="2333"/>
        <item h="1" x="59"/>
        <item h="1" x="431"/>
        <item h="1" x="116"/>
        <item h="1" x="3144"/>
        <item h="1" x="2063"/>
        <item h="1" x="3120"/>
        <item h="1" x="490"/>
        <item h="1" x="4898"/>
        <item h="1" x="3903"/>
        <item h="1" x="3945"/>
        <item h="1" x="444"/>
        <item h="1" x="3936"/>
        <item h="1" x="4920"/>
        <item h="1" x="3159"/>
        <item h="1" x="2317"/>
        <item h="1" x="4895"/>
        <item h="1" x="58"/>
        <item h="1" x="3970"/>
        <item h="1" x="3921"/>
        <item h="1" x="479"/>
        <item h="1" x="3113"/>
        <item h="1" x="3119"/>
        <item h="1" x="1344"/>
        <item h="1" x="3901"/>
        <item h="1" x="1383"/>
        <item h="1" x="407"/>
        <item h="1" x="3777"/>
        <item h="1" x="3837"/>
        <item h="1" x="3182"/>
        <item h="1" x="3130"/>
        <item h="1" x="3163"/>
        <item h="1" x="3100"/>
        <item h="1" x="461"/>
        <item h="1" x="1375"/>
        <item h="1" x="3162"/>
        <item h="1" x="3131"/>
        <item h="1" x="4966"/>
        <item h="1" x="1300"/>
        <item h="1" x="3085"/>
        <item h="1" x="3946"/>
        <item h="1" x="3992"/>
        <item h="1" x="957"/>
        <item h="1" x="330"/>
        <item h="1" x="1298"/>
        <item h="1" x="3813"/>
        <item h="1" x="406"/>
        <item h="1" x="432"/>
        <item h="1" x="2328"/>
        <item h="1" x="440"/>
        <item h="1" x="468"/>
        <item h="1" x="419"/>
        <item h="1" x="2373"/>
        <item h="1" x="3991"/>
        <item h="1" x="2331"/>
        <item h="1" x="3158"/>
        <item h="1" x="3156"/>
        <item h="1" x="3902"/>
        <item h="1" x="421"/>
        <item h="1" x="1400"/>
        <item h="1" x="1365"/>
        <item h="1" x="3190"/>
        <item h="1" x="4561"/>
        <item h="1" x="3086"/>
        <item h="1" x="420"/>
        <item h="1" x="1374"/>
        <item h="1" x="3965"/>
        <item h="1" x="466"/>
        <item h="1" x="4963"/>
        <item h="1" x="2250"/>
        <item h="1" x="4983"/>
        <item h="1" x="2097"/>
        <item h="1" x="4965"/>
        <item h="1" x="511"/>
        <item h="1" x="57"/>
        <item h="1" x="4917"/>
        <item h="1" x="3948"/>
        <item h="1" x="4981"/>
        <item h="1" x="4961"/>
        <item h="1" x="3055"/>
        <item h="1" x="4974"/>
        <item h="1" x="473"/>
        <item h="1" x="2305"/>
        <item h="1" x="1425"/>
        <item h="1" x="1364"/>
        <item h="1" x="1337"/>
        <item h="1" x="4897"/>
        <item h="1" x="4973"/>
        <item h="1" x="4938"/>
        <item h="1" x="141"/>
        <item h="1" x="1397"/>
        <item h="1" x="465"/>
        <item h="1" x="495"/>
        <item h="1" x="2274"/>
        <item h="1" x="1406"/>
        <item h="1" x="4988"/>
        <item h="1" x="3812"/>
        <item h="1" x="3129"/>
        <item h="1" x="3167"/>
        <item h="1" x="526"/>
        <item h="1" x="1420"/>
        <item h="1" x="2351"/>
        <item h="1" x="458"/>
        <item h="1" x="3601"/>
        <item h="1" x="2362"/>
        <item h="1" x="3975"/>
        <item h="1" x="2324"/>
        <item h="1" x="3181"/>
        <item h="1" x="457"/>
        <item h="1" x="3811"/>
        <item h="1" x="4509"/>
        <item h="1" x="5000"/>
        <item h="1" x="2323"/>
        <item h="1" x="3989"/>
        <item h="1" x="1015"/>
        <item h="1" x="2322"/>
        <item h="1" x="4752"/>
        <item h="1" x="4560"/>
        <item h="1" x="4896"/>
        <item h="1" x="113"/>
        <item h="1" x="2154"/>
        <item h="1" x="82"/>
        <item h="1" x="3929"/>
        <item h="1" x="494"/>
        <item h="1" x="2347"/>
        <item h="1" x="2812"/>
        <item h="1" x="472"/>
        <item h="1" x="1267"/>
        <item h="1" x="471"/>
        <item h="1" x="4968"/>
        <item h="1" x="1415"/>
        <item h="1" x="3974"/>
        <item h="1" x="3211"/>
        <item h="1" x="493"/>
        <item h="1" x="982"/>
        <item h="1" x="3987"/>
        <item h="1" x="1946"/>
        <item h="1" x="3900"/>
        <item h="1" x="1180"/>
        <item h="1" x="1155"/>
        <item h="1" x="3001"/>
        <item h="1" x="3166"/>
        <item h="1" x="4977"/>
        <item h="1" x="2344"/>
        <item h="1" x="4751"/>
        <item h="1" x="3973"/>
        <item h="1" x="2965"/>
        <item h="1" x="486"/>
        <item h="1" x="1414"/>
        <item h="1" x="2128"/>
        <item h="1" x="4776"/>
        <item h="1" x="2055"/>
        <item h="1" x="3148"/>
        <item h="1" x="2368"/>
        <item h="1" x="3984"/>
        <item h="1" x="4935"/>
        <item h="1" x="3000"/>
        <item h="1" x="3985"/>
        <item h="1" x="2343"/>
        <item h="1" x="4937"/>
        <item h="1" x="3180"/>
        <item h="1" x="1412"/>
        <item h="1" x="1945"/>
        <item h="1" x="81"/>
        <item h="1" x="456"/>
        <item h="1" x="363"/>
        <item h="1" x="504"/>
        <item h="1" x="1975"/>
        <item h="1" x="1413"/>
        <item h="1" x="80"/>
        <item h="1" x="3183"/>
        <item h="1" x="2367"/>
        <item h="1" x="4991"/>
        <item h="1" x="3054"/>
        <item h="1" x="4750"/>
        <item h="1" x="3999"/>
        <item h="1" x="2181"/>
        <item h="1" x="1392"/>
        <item h="1" x="2342"/>
        <item h="1" x="1427"/>
        <item h="1" x="362"/>
        <item h="1" x="1114"/>
        <item h="1" x="1390"/>
        <item h="1" x="2999"/>
        <item h="1" x="1297"/>
        <item h="1" x="4806"/>
        <item h="1" x="300"/>
        <item h="1" x="4681"/>
        <item h="1" x="518"/>
        <item h="1" x="1336"/>
        <item h="1" x="3084"/>
        <item h="1" x="2127"/>
        <item h="1" x="3495"/>
        <item h="1" x="3746"/>
        <item h="1" x="3209"/>
        <item h="1" x="3836"/>
        <item h="1" x="517"/>
        <item h="1" x="1943"/>
        <item h="1" x="2936"/>
        <item h="1" x="455"/>
        <item h="1" x="2243"/>
        <item h="1" x="2366"/>
        <item h="1" x="3111"/>
        <item h="1" x="913"/>
        <item h="1" x="3143"/>
        <item h="1" x="4894"/>
        <item h="1" x="1296"/>
        <item h="1" x="2765"/>
        <item h="1" x="4658"/>
        <item h="1" x="1424"/>
        <item h="1" x="3775"/>
        <item h="1" x="3776"/>
        <item h="1" x="4586"/>
        <item h="1" x="3083"/>
        <item h="1" x="4559"/>
        <item h="1" x="361"/>
        <item h="1" x="3961"/>
        <item h="1" x="299"/>
        <item h="1" x="79"/>
        <item h="1" x="3865"/>
        <item h="1" x="329"/>
        <item h="1" x="2272"/>
        <item h="1" x="3704"/>
        <item h="1" x="4805"/>
        <item h="1" x="1211"/>
        <item h="1" x="2338"/>
        <item h="1" x="3960"/>
        <item h="1" x="2964"/>
        <item h="1" x="298"/>
        <item h="1" x="4585"/>
        <item h="1" x="1240"/>
        <item h="1" x="3998"/>
        <item h="1" x="3745"/>
        <item h="1" x="3622"/>
        <item h="1" x="4893"/>
        <item h="1" x="3142"/>
        <item h="1" x="1997"/>
        <item h="1" x="454"/>
        <item h="1" x="1014"/>
        <item h="1" x="3810"/>
        <item h="1" x="111"/>
        <item h="1" x="2301"/>
        <item h="1" x="1266"/>
        <item h="1" x="1335"/>
        <item h="1" x="4775"/>
        <item h="1" x="3053"/>
        <item h="1" x="1389"/>
        <item h="1" x="418"/>
        <item h="1" x="3928"/>
        <item h="1" x="4584"/>
        <item h="1" x="110"/>
        <item h="1" x="2997"/>
        <item h="1" x="1918"/>
        <item h="1" x="4934"/>
        <item h="1" x="1210"/>
        <item h="1" x="3864"/>
        <item h="1" x="3997"/>
        <item h="1" x="4960"/>
        <item h="1" x="1013"/>
        <item h="1" x="389"/>
        <item h="1" x="2998"/>
        <item h="1" x="3110"/>
        <item h="1" x="4583"/>
        <item h="1" x="2213"/>
        <item h="1" x="142"/>
        <item h="1" x="3959"/>
        <item h="1" x="484"/>
        <item h="1" x="1012"/>
        <item h="1" x="1209"/>
        <item h="1" x="3996"/>
        <item h="1" x="2365"/>
        <item h="1" x="1388"/>
        <item h="1" x="1037"/>
        <item h="1" x="4987"/>
        <item h="1" x="2996"/>
        <item h="1" x="3621"/>
        <item h="1" x="4629"/>
        <item h="1" x="1058"/>
        <item h="1" x="1334"/>
        <item h="1" x="1036"/>
        <item h="1" x="2300"/>
        <item h="1" x="140"/>
        <item h="1" x="3620"/>
        <item h="1" x="2835"/>
        <item h="1" x="453"/>
        <item h="1" x="417"/>
        <item h="1" x="2364"/>
        <item h="1" x="4628"/>
        <item h="1" x="2024"/>
        <item h="1" x="1996"/>
        <item h="1" x="3208"/>
        <item h="1" x="4610"/>
        <item h="1" x="2834"/>
        <item h="1" x="3619"/>
        <item h="1" x="4933"/>
        <item h="1" x="2023"/>
        <item h="1" x="2212"/>
        <item h="1" x="416"/>
        <item h="1" x="452"/>
        <item h="1" x="151"/>
        <item h="1" x="3995"/>
        <item h="1" x="4608"/>
        <item h="1" x="2299"/>
        <item h="1" x="3994"/>
        <item h="1" x="4609"/>
        <item h="1" x="483"/>
        <item h="1" x="139"/>
        <item h="1" x="1057"/>
        <item h="1" x="3863"/>
        <item h="1" x="328"/>
        <item h="1" x="2298"/>
        <item h="1" x="4986"/>
        <item h="1" x="2038"/>
        <item h="1" x="138"/>
        <item h="1" x="2790"/>
        <item h="1" x="4834"/>
        <item h="1" x="2022"/>
        <item h="1" x="1423"/>
        <item h="1" x="3483"/>
        <item h="1" x="4892"/>
        <item h="1" x="1944"/>
        <item h="1" x="415"/>
        <item h="1" x="183"/>
        <item h="1" x="2037"/>
        <item h="1" x="4660"/>
        <item h="1" x="515"/>
        <item h="1" x="1085"/>
        <item h="1" x="1998"/>
        <item h="1" x="2337"/>
        <item h="1" x="4587"/>
        <item h="1" x="3706"/>
        <item h="1" x="981"/>
        <item h="1" x="980"/>
        <item h="1" x="4985"/>
        <item h="1" x="1060"/>
        <item h="1" x="4932"/>
        <item h="1" x="4959"/>
        <item h="1" x="1917"/>
        <item h="1" x="3557"/>
        <item h="1" x="184"/>
        <item h="1" x="926"/>
        <item h="1" x="909"/>
        <item h="1" x="1422"/>
        <item h="1" x="2784"/>
        <item h="1" x="514"/>
        <item h="1" x="2893"/>
        <item h="1" x="3644"/>
        <item h="1" x="112"/>
        <item h="1" x="513"/>
        <item h="1" x="16"/>
        <item h="1" x="2061"/>
        <item h="1" x="4580"/>
        <item h="1" x="3643"/>
        <item h="1" x="4659"/>
        <item h="1" x="1046"/>
        <item h="1" x="4498"/>
        <item h="1" x="996"/>
        <item h="1" x="4552"/>
        <item h="1" x="2892"/>
        <item h="1" x="1059"/>
        <item h="1" x="4611"/>
        <item h="1" x="4551"/>
        <item h="1" x="4550"/>
        <item h="1" x="3567"/>
        <item h="1" x="2804"/>
        <item h="1" x="2750"/>
        <item h="1" x="2089"/>
        <item h="1" x="1053"/>
        <item h="1" x="2842"/>
        <item h="1" x="971"/>
        <item h="1" x="4576"/>
        <item h="1" x="3593"/>
        <item h="1" x="2802"/>
        <item h="1" x="1174"/>
        <item h="1" x="99"/>
        <item h="1" x="2025"/>
        <item h="1" x="1005"/>
        <item h="1" x="260"/>
        <item h="1" x="2803"/>
        <item h="1" x="3735"/>
        <item h="1" x="4577"/>
        <item h="1" x="2820"/>
        <item h="1" x="3570"/>
        <item h="1" x="73"/>
        <item h="1" x="4574"/>
        <item h="1" x="97"/>
        <item h="1" x="4575"/>
        <item h="1" x="2836"/>
        <item h="1" x="2761"/>
        <item h="1" x="98"/>
        <item h="1" x="2825"/>
        <item h="1" x="1028"/>
        <item h="1" x="3734"/>
        <item h="1" x="4709"/>
        <item h="1" x="130"/>
        <item h="1" x="2824"/>
        <item h="1" x="3569"/>
        <item h="1" x="2800"/>
        <item h="1" x="1004"/>
        <item h="1" x="1145"/>
        <item h="1" x="4733"/>
        <item h="1" x="128"/>
        <item h="1" x="232"/>
        <item h="1" x="1985"/>
        <item h="1" x="995"/>
        <item h="1" x="4768"/>
        <item h="1" x="1962"/>
        <item h="1" x="1197"/>
        <item h="1" x="2801"/>
        <item h="1" x="1003"/>
        <item h="1" x="241"/>
        <item h="1" x="1011"/>
        <item h="1" x="969"/>
        <item h="1" x="3592"/>
        <item h="1" x="2798"/>
        <item h="1" x="4582"/>
        <item h="1" x="1002"/>
        <item h="1" x="3705"/>
        <item h="1" x="2799"/>
        <item h="1" x="3613"/>
        <item h="1" x="3612"/>
        <item h="1" x="1065"/>
        <item h="1" x="4708"/>
        <item h="1" x="2952"/>
        <item h="1" x="315"/>
        <item h="1" x="2840"/>
        <item h="1" x="1027"/>
        <item h="1" x="3600"/>
        <item h="1" x="96"/>
        <item h="1" x="123"/>
        <item h="1" x="4581"/>
        <item h="1" x="1051"/>
        <item h="1" x="3702"/>
        <item h="1" x="127"/>
        <item h="1" x="3499"/>
        <item h="1" x="3566"/>
        <item h="1" x="4522"/>
        <item h="1" x="2104"/>
        <item h="1" x="1960"/>
        <item h="1" x="3599"/>
        <item h="1" x="259"/>
        <item h="1" x="1010"/>
        <item h="1" x="916"/>
        <item h="1" x="927"/>
        <item h="1" x="2143"/>
        <item h="1" x="1228"/>
        <item h="1" x="126"/>
        <item h="1" x="2911"/>
        <item h="1" x="4707"/>
        <item h="1" x="1196"/>
        <item h="1" x="121"/>
        <item h="1" x="1961"/>
        <item h="1" x="107"/>
        <item h="1" x="270"/>
        <item h="1" x="2050"/>
        <item h="1" x="4500"/>
        <item h="1" x="1207"/>
        <item h="1" x="285"/>
        <item h="1" x="22"/>
        <item h="1" x="137"/>
        <item h="1" x="921"/>
        <item h="1" x="1974"/>
        <item h="1" x="4607"/>
        <item h="1" x="3591"/>
        <item h="1" x="3852"/>
        <item h="1" x="4823"/>
        <item h="1" x="1035"/>
        <item h="1" x="4634"/>
        <item h="1" x="1025"/>
        <item h="1" x="1993"/>
        <item h="1" x="94"/>
        <item h="1" x="4727"/>
        <item h="1" x="3642"/>
        <item h="1" x="231"/>
        <item h="1" x="1026"/>
        <item h="1" x="240"/>
        <item h="1" x="2823"/>
        <item h="1" x="2168"/>
        <item h="1" x="2927"/>
        <item h="1" x="230"/>
        <item h="1" x="3744"/>
        <item h="1" x="1926"/>
        <item h="1" x="2112"/>
        <item h="1" x="64"/>
        <item h="1" x="1125"/>
        <item h="1" x="2087"/>
        <item h="1" x="4567"/>
        <item h="1" x="1973"/>
        <item h="1" x="4598"/>
        <item h="1" x="1226"/>
        <item h="1" x="2926"/>
        <item h="1" x="3598"/>
        <item h="1" x="1282"/>
        <item h="1" x="1225"/>
        <item h="1" x="4599"/>
        <item h="1" x="106"/>
        <item h="1" x="3611"/>
        <item h="1" x="4513"/>
        <item h="1" x="4792"/>
        <item h="1" x="2982"/>
        <item h="1" x="946"/>
        <item h="1" x="229"/>
        <item h="1" x="2817"/>
        <item h="1" x="4706"/>
        <item h="1" x="3618"/>
        <item h="1" x="1900"/>
        <item h="1" x="1227"/>
        <item h="1" x="50"/>
        <item h="1" x="1899"/>
        <item h="1" x="2746"/>
        <item h="1" x="2010"/>
        <item h="1" x="3072"/>
        <item h="1" x="945"/>
        <item h="1" x="2021"/>
        <item h="1" x="2934"/>
        <item h="1" x="47"/>
        <item h="1" x="2745"/>
        <item h="1" x="92"/>
        <item h="1" x="93"/>
        <item h="1" x="4524"/>
        <item h="1" x="2811"/>
        <item h="1" x="3537"/>
        <item h="1" x="312"/>
        <item h="1" x="313"/>
        <item h="1" x="345"/>
        <item h="1" x="101"/>
        <item h="1" x="3610"/>
        <item h="1" x="1179"/>
        <item h="1" x="2122"/>
        <item h="1" x="3023"/>
        <item h="1" x="1910"/>
        <item h="1" x="2755"/>
        <item h="1" x="4626"/>
        <item h="1" x="4784"/>
        <item h="1" x="2744"/>
        <item h="1" x="1984"/>
        <item h="1" x="1034"/>
        <item h="1" x="2111"/>
        <item h="1" x="2756"/>
        <item h="1" x="951"/>
        <item h="1" x="136"/>
        <item h="1" x="3040"/>
        <item h="1" x="1173"/>
        <item h="1" x="405"/>
        <item h="1" x="4532"/>
        <item h="1" x="3543"/>
        <item h="1" x="2757"/>
        <item h="1" x="967"/>
        <item h="1" x="2018"/>
        <item h="1" x="1254"/>
        <item h="1" x="4531"/>
        <item h="1" x="1033"/>
        <item h="1" x="3590"/>
        <item h="1" x="2754"/>
        <item h="1" x="1000"/>
        <item h="1" x="4879"/>
        <item h="1" x="4803"/>
        <item h="1" x="404"/>
        <item h="1" x="1983"/>
        <item h="1" x="1238"/>
        <item h="1" x="54"/>
        <item h="1" x="344"/>
        <item h="1" x="1001"/>
        <item h="1" x="3554"/>
        <item h="1" x="4605"/>
        <item h="1" x="4744"/>
        <item h="1" x="999"/>
        <item h="1" x="69"/>
        <item h="1" x="105"/>
        <item h="1" x="1959"/>
        <item h="1" x="3552"/>
        <item h="1" x="2142"/>
        <item h="1" x="1178"/>
        <item h="1" x="3553"/>
        <item h="1" x="2167"/>
        <item h="1" x="70"/>
        <item h="1" x="1992"/>
        <item h="1" x="4546"/>
        <item h="1" x="966"/>
        <item h="1" x="950"/>
        <item h="1" x="1221"/>
        <item h="1" x="90"/>
        <item h="1" x="71"/>
        <item h="1" x="2780"/>
        <item h="1" x="3652"/>
        <item h="1" x="3616"/>
        <item h="1" x="2781"/>
        <item h="1" x="4791"/>
        <item h="1" x="2960"/>
        <item h="1" x="3761"/>
        <item h="1" x="135"/>
        <item h="1" x="4766"/>
        <item h="1" x="3629"/>
        <item h="1" x="1032"/>
        <item h="1" x="4606"/>
        <item h="1" x="2007"/>
        <item h="1" x="4568"/>
        <item h="1" x="998"/>
        <item h="1" x="3586"/>
        <item h="1" x="997"/>
        <item h="1" x="1106"/>
        <item h="1" x="3542"/>
        <item h="1" x="1982"/>
        <item h="1" x="974"/>
        <item h="1" x="2197"/>
        <item h="1" x="3713"/>
        <item h="1" x="1206"/>
        <item h="1" x="1972"/>
        <item h="1" x="117"/>
        <item h="1" x="1935"/>
        <item h="1" x="3563"/>
        <item h="1" x="2832"/>
        <item h="1" x="3587"/>
        <item h="1" x="1968"/>
        <item h="1" x="2082"/>
        <item h="1" x="4702"/>
        <item h="1" x="2792"/>
        <item h="1" x="3743"/>
        <item h="1" x="284"/>
        <item h="1" x="4557"/>
        <item h="1" x="2774"/>
        <item h="1" x="3722"/>
        <item h="1" x="1141"/>
        <item h="1" x="1938"/>
        <item h="1" x="962"/>
        <item h="1" x="4545"/>
        <item h="1" x="4703"/>
        <item h="1" x="258"/>
        <item h="1" x="2054"/>
        <item h="1" x="4556"/>
        <item h="1" x="2083"/>
        <item h="1" x="3617"/>
        <item h="1" x="2809"/>
        <item h="1" x="4566"/>
        <item h="1" x="4790"/>
        <item h="1" x="2993"/>
        <item h="1" x="1009"/>
        <item h="1" x="1937"/>
        <item h="1" x="2810"/>
        <item h="1" x="3562"/>
        <item h="1" x="3595"/>
        <item h="1" x="1967"/>
        <item h="1" x="2081"/>
        <item h="1" x="76"/>
        <item h="1" x="3830"/>
        <item h="1" x="4564"/>
        <item h="1" x="3829"/>
        <item h="1" x="1954"/>
        <item h="1" x="2944"/>
        <item h="1" x="2787"/>
        <item h="1" x="1008"/>
        <item h="1" x="1164"/>
        <item h="1" x="2833"/>
        <item h="1" x="1948"/>
        <item h="1" x="75"/>
        <item h="1" x="1113"/>
        <item h="1" x="4555"/>
        <item h="1" x="1023"/>
        <item h="1" x="3561"/>
        <item h="1" x="992"/>
        <item h="1" x="4554"/>
        <item h="1" x="2816"/>
        <item h="1" x="3667"/>
        <item h="1" x="991"/>
        <item h="1" x="973"/>
        <item h="1" x="102"/>
        <item h="1" x="1148"/>
        <item h="1" x="3071"/>
        <item h="1" x="1165"/>
        <item h="1" x="3628"/>
        <item h="1" x="2945"/>
        <item h="1" x="74"/>
        <item h="1" x="3597"/>
        <item h="1" x="1253"/>
        <item h="1" x="3126"/>
        <item h="1" x="1957"/>
        <item h="1" x="3718"/>
        <item h="1" x="1042"/>
        <item h="1" x="2795"/>
        <item h="1" x="4553"/>
        <item h="1" x="1067"/>
        <item h="1" x="4591"/>
        <item h="1" x="4604"/>
        <item h="1" x="149"/>
        <item h="1" x="88"/>
        <item h="1" x="2786"/>
        <item h="1" x="3558"/>
        <item h="1" x="2110"/>
        <item h="1" x="2794"/>
        <item h="1" x="1966"/>
        <item h="1" x="972"/>
        <item h="1" x="2929"/>
        <item h="1" x="3578"/>
        <item h="1" x="1147"/>
        <item h="1" x="1953"/>
        <item h="1" x="4759"/>
        <item h="1" x="1965"/>
        <item h="1" x="2930"/>
        <item h="1" x="1007"/>
        <item h="1" x="1289"/>
        <item h="1" x="3716"/>
        <item h="1" x="233"/>
        <item h="1" x="379"/>
        <item h="1" x="87"/>
        <item h="1" x="4710"/>
        <item h="1" x="3559"/>
        <item h="1" x="4732"/>
        <item h="1" x="3756"/>
        <item h="1" x="3606"/>
        <item h="1" x="168"/>
        <item h="1" x="2138"/>
        <item h="1" x="2785"/>
        <item h="1" x="3666"/>
        <item h="1" x="2090"/>
        <item h="1" x="310"/>
        <item h="1" x="122"/>
        <item h="1" x="1986"/>
        <item h="1" x="1146"/>
        <item h="1" x="343"/>
        <item h="1" x="2137"/>
        <item h="1" x="2808"/>
        <item h="1" x="1952"/>
        <item h="1" x="2793"/>
        <item h="1" x="2116"/>
        <item h="1" x="1964"/>
        <item h="1" x="311"/>
        <item h="1" x="280"/>
        <item h="1" x="1175"/>
        <item h="1" x="1951"/>
        <item h="1" x="1999"/>
        <item h="1" x="1190"/>
        <item h="1" x="4588"/>
        <item h="1" x="2928"/>
        <item h="1" x="3609"/>
        <item h="1" x="261"/>
        <item h="1" x="4735"/>
        <item h="1" x="985"/>
        <item h="1" x="984"/>
        <item h="1" x="4563"/>
        <item h="1" x="2977"/>
        <item h="1" x="2807"/>
        <item h="1" x="3594"/>
        <item h="1" x="2114"/>
        <item h="1" x="2953"/>
        <item h="1" x="3737"/>
        <item h="1" x="4802"/>
        <item h="1" x="119"/>
        <item h="1" x="1006"/>
        <item h="1" x="4499"/>
        <item h="1" x="3125"/>
        <item h="1" x="3581"/>
        <item h="1" x="2760"/>
        <item h="1" x="1963"/>
        <item h="1" x="3478"/>
        <item h="1" x="3641"/>
        <item h="1" x="3827"/>
        <item h="1" x="3755"/>
        <item h="1" x="3701"/>
        <item h="1" x="4578"/>
        <item h="1" x="2006"/>
        <item h="1" x="1030"/>
        <item h="1" x="100"/>
        <item h="1" x="3736"/>
        <item h="1" x="2115"/>
        <item h="1" x="1949"/>
        <item h="1" x="4590"/>
        <item h="1" x="4785"/>
        <item h="1" x="148"/>
        <item h="1" x="3049"/>
        <item h="1" x="150"/>
        <item h="1" x="1204"/>
        <item h="1" x="2961"/>
        <item h="1" x="3639"/>
        <item h="1" x="3819"/>
        <item h="1" x="239"/>
        <item h="1" x="2177"/>
        <item h="1" x="4562"/>
        <item h="1" x="2954"/>
        <item h="1" x="337"/>
        <item h="1" x="3771"/>
        <item h="1" x="1024"/>
        <item h="1" x="257"/>
        <item h="1" x="3725"/>
        <item h="1" x="1029"/>
        <item h="1" x="2098"/>
        <item h="1" x="1205"/>
        <item h="1" x="2120"/>
        <item h="1" x="1950"/>
        <item h="1" x="3009"/>
        <item h="1" x="2806"/>
        <item h="1" x="2099"/>
        <item h="1" x="2984"/>
        <item h="1" x="2017"/>
        <item h="1" x="1160"/>
        <item h="1" x="3788"/>
        <item h="1" x="4625"/>
        <item h="1" x="2805"/>
        <item h="1" x="1172"/>
        <item h="1" x="134"/>
        <item h="1" x="2985"/>
        <item h="1" x="323"/>
        <item h="1" x="3772"/>
        <item h="1" x="4597"/>
        <item h="1" x="238"/>
        <item h="1" x="1066"/>
        <item h="1" x="3605"/>
        <item h="1" x="3577"/>
        <item h="1" x="2976"/>
        <item h="1" x="2983"/>
        <item h="1" x="2136"/>
        <item h="1" x="2163"/>
        <item h="1" x="273"/>
        <item h="1" x="1978"/>
        <item h="1" x="1250"/>
        <item h="1" x="3614"/>
        <item h="1" x="1163"/>
        <item h="1" x="988"/>
        <item h="1" x="2844"/>
        <item h="1" x="1199"/>
        <item h="1" x="3485"/>
        <item h="1" x="1249"/>
        <item h="1" x="2981"/>
        <item h="1" x="132"/>
        <item h="1" x="2190"/>
        <item h="1" x="3608"/>
        <item h="1" x="3820"/>
        <item h="1" x="371"/>
        <item h="1" x="4878"/>
        <item h="1" x="1183"/>
        <item h="1" x="1182"/>
        <item h="1" x="2827"/>
        <item h="1" x="133"/>
        <item h="1" x="3081"/>
        <item h="1" x="3860"/>
        <item h="1" x="144"/>
        <item h="1" x="1977"/>
        <item h="1" x="1248"/>
        <item h="1" x="4720"/>
        <item h="1" x="86"/>
        <item h="1" x="2826"/>
        <item h="1" x="253"/>
        <item h="1" x="2130"/>
        <item h="1" x="2162"/>
        <item h="1" x="3640"/>
        <item h="1" x="4795"/>
        <item h="1" x="357"/>
        <item h="1" x="1229"/>
        <item h="1" x="2968"/>
        <item h="1" x="2170"/>
        <item h="1" x="4653"/>
        <item h="1" x="1020"/>
        <item h="1" x="3020"/>
        <item h="1" x="3741"/>
        <item h="1" x="3769"/>
        <item h="1" x="1203"/>
        <item h="1" x="2967"/>
        <item h="1" x="249"/>
        <item h="1" x="1052"/>
        <item h="1" x="3770"/>
        <item h="1" x="3795"/>
        <item h="1" x="1019"/>
        <item h="1" x="4833"/>
        <item h="1" x="3748"/>
        <item h="1" x="4927"/>
        <item h="1" x="978"/>
        <item h="1" x="3665"/>
        <item h="1" x="2821"/>
        <item h="1" x="1987"/>
        <item h="1" x="2003"/>
        <item h="1" x="4603"/>
        <item h="1" x="3004"/>
        <item h="1" x="2029"/>
        <item h="1" x="1276"/>
        <item h="1" x="1990"/>
        <item h="1" x="4844"/>
        <item h="1" x="4743"/>
        <item h="1" x="4538"/>
        <item h="1" x="372"/>
        <item h="1" x="1040"/>
        <item h="1" x="373"/>
        <item h="1" x="1922"/>
        <item h="1" x="4801"/>
        <item h="1" x="125"/>
        <item h="1" x="2207"/>
        <item h="1" x="336"/>
        <item h="1" x="2201"/>
        <item h="1" x="4619"/>
        <item h="1" x="115"/>
        <item h="1" x="3066"/>
        <item h="1" x="1275"/>
        <item h="1" x="4589"/>
        <item h="1" x="4843"/>
        <item h="1" x="3980"/>
        <item h="1" x="1316"/>
        <item h="1" x="4794"/>
        <item h="1" x="3003"/>
        <item h="1" x="3042"/>
        <item h="1" x="2015"/>
        <item h="1" x="4809"/>
        <item h="1" x="378"/>
        <item h="1" x="3733"/>
        <item h="1" x="4890"/>
        <item h="1" x="3555"/>
        <item h="1" x="143"/>
        <item h="1" x="3019"/>
        <item h="1" x="1257"/>
        <item h="1" x="4912"/>
        <item h="1" x="2016"/>
        <item h="1" x="2200"/>
        <item h="1" x="3786"/>
        <item h="1" x="3604"/>
        <item h="1" x="1329"/>
        <item h="1" x="2206"/>
        <item h="1" x="1258"/>
        <item h="1" x="3845"/>
        <item h="1" x="3728"/>
        <item h="1" x="3678"/>
        <item h="1" x="3027"/>
        <item h="1" x="1274"/>
        <item h="1" x="3916"/>
        <item h="1" x="309"/>
        <item h="1" x="295"/>
        <item h="1" x="1909"/>
        <item h="1" x="2933"/>
        <item h="1" x="301"/>
        <item h="1" x="1039"/>
        <item h="1" x="4870"/>
        <item h="1" x="3831"/>
        <item h="1" x="1989"/>
        <item h="1" x="2151"/>
        <item h="1" x="124"/>
        <item h="1" x="2195"/>
        <item h="1" x="1308"/>
        <item h="1" x="3138"/>
        <item h="1" x="2086"/>
        <item h="1" x="3806"/>
        <item h="1" x="437"/>
        <item h="1" x="4832"/>
        <item h="1" x="283"/>
        <item h="1" x="3625"/>
        <item h="1" x="450"/>
        <item h="1" x="2002"/>
        <item h="1" x="900"/>
        <item h="1" x="2233"/>
        <item h="1" x="2135"/>
        <item h="1" x="1256"/>
        <item h="1" x="347"/>
        <item h="1" x="131"/>
        <item h="1" x="1981"/>
        <item h="1" x="1255"/>
        <item h="1" x="2199"/>
        <item h="1" x="3093"/>
        <item h="1" x="2782"/>
        <item h="1" x="2152"/>
        <item h="1" x="3844"/>
        <item h="1" x="2857"/>
        <item h="1" x="4947"/>
        <item h="1" x="4731"/>
        <item h="1" x="12"/>
        <item h="1" x="2234"/>
        <item h="1" x="3877"/>
        <item h="1" x="2033"/>
        <item h="1" x="3637"/>
        <item h="1" x="1038"/>
        <item h="1" x="1283"/>
        <item h="1" x="2950"/>
        <item h="1" x="2752"/>
        <item h="1" x="3092"/>
        <item h="1" x="4596"/>
        <item h="1" x="3107"/>
        <item h="1" x="2295"/>
        <item h="1" x="3073"/>
        <item h="1" x="269"/>
        <item h="1" x="4913"/>
        <item h="1" x="1315"/>
        <item h="1" x="2848"/>
        <item h="1" x="4837"/>
        <item h="1" x="3026"/>
        <item h="1" x="2231"/>
        <item h="1" x="920"/>
        <item h="1" x="403"/>
        <item h="1" x="2279"/>
        <item h="1" x="4652"/>
        <item h="1" x="103"/>
        <item h="1" x="1089"/>
        <item h="1" x="1241"/>
        <item h="1" x="3895"/>
        <item h="1" x="3636"/>
        <item h="1" x="4789"/>
        <item h="1" x="2813"/>
        <item h="1" x="1288"/>
        <item h="1" x="306"/>
        <item h="1" x="3835"/>
        <item h="1" x="2819"/>
        <item h="1" x="1281"/>
        <item h="1" x="3631"/>
        <item h="1" x="2014"/>
        <item h="1" x="3573"/>
        <item h="1" x="1031"/>
        <item h="1" x="3651"/>
        <item h="1" x="2232"/>
        <item h="1" x="4948"/>
        <item h="1" x="1314"/>
        <item h="1" x="3021"/>
        <item h="1" x="2830"/>
        <item h="1" x="335"/>
        <item h="1" x="342"/>
        <item h="1" x="1318"/>
        <item h="1" x="3070"/>
        <item h="1" x="1144"/>
        <item h="1" x="1372"/>
        <item h="1" x="2315"/>
        <item h="1" x="2032"/>
        <item h="1" x="436"/>
        <item h="1" x="3732"/>
        <item h="1" x="4612"/>
        <item h="1" x="1045"/>
        <item h="1" x="293"/>
        <item h="1" x="4836"/>
        <item h="1" x="3909"/>
        <item h="1" x="2828"/>
        <item h="1" x="3175"/>
        <item h="1" x="2991"/>
        <item h="1" x="4880"/>
        <item h="1" x="1373"/>
        <item h="1" x="1237"/>
        <item h="1" x="1358"/>
        <item h="1" x="3957"/>
        <item h="1" x="2314"/>
        <item h="1" x="2741"/>
        <item h="1" x="153"/>
        <item h="1" x="3137"/>
        <item h="1" x="3155"/>
        <item h="1" x="1187"/>
        <item h="1" x="2263"/>
        <item h="1" x="1371"/>
        <item h="1" x="1061"/>
        <item h="1" x="3630"/>
        <item h="1" x="2291"/>
        <item h="1" x="3924"/>
        <item h="1" x="2290"/>
        <item h="1" x="4624"/>
        <item h="1" x="1236"/>
        <item h="1" x="152"/>
        <item h="1" x="2353"/>
        <item h="1" x="463"/>
        <item h="1" x="3731"/>
        <item h="1" x="3868"/>
        <item h="1" x="4946"/>
        <item h="1" x="4730"/>
        <item h="1" x="4579"/>
        <item h="1" x="2289"/>
        <item h="1" x="1317"/>
        <item h="1" x="1352"/>
        <item h="1" x="1370"/>
        <item h="1" x="4514"/>
        <item h="1" x="4942"/>
        <item h="1" x="334"/>
        <item h="1" x="2273"/>
        <item h="1" x="464"/>
        <item h="1" x="2253"/>
        <item h="1" x="3894"/>
        <item h="1" x="1016"/>
        <item h="1" x="3885"/>
        <item h="1" x="1350"/>
        <item h="1" x="1384"/>
        <item h="1" x="4742"/>
        <item h="1" x="4916"/>
        <item h="1" x="1351"/>
        <item h="1" x="4651"/>
        <item h="1" x="391"/>
        <item h="1" x="2085"/>
        <item h="1" x="4765"/>
        <item h="1" x="1043"/>
        <item h="1" x="4915"/>
        <item h="1" x="3017"/>
        <item h="1" x="3947"/>
        <item h="1" x="370"/>
        <item h="1" x="3580"/>
        <item h="1" x="3754"/>
        <item h="1" x="1369"/>
        <item h="1" x="146"/>
        <item h="1" x="176"/>
        <item h="1" x="1041"/>
        <item h="1" x="2841"/>
        <item h="1" x="4967"/>
        <item h="1" x="4926"/>
        <item h="1" x="1107"/>
        <item h="1" x="2346"/>
        <item h="1" x="3843"/>
        <item h="1" x="3033"/>
        <item h="1" x="2150"/>
        <item h="1" x="3191"/>
        <item h="1" x="4636"/>
        <item h="1" x="177"/>
        <item h="1" x="1976"/>
        <item h="1" x="3197"/>
        <item h="1" x="390"/>
        <item h="1" x="4714"/>
        <item h="1" x="3740"/>
        <item h="1" x="3174"/>
        <item h="1" x="492"/>
        <item h="1" x="1338"/>
        <item h="1" x="470"/>
        <item h="1" x="3165"/>
        <item h="1" x="4945"/>
        <item h="1" x="369"/>
        <item h="1" x="355"/>
        <item h="1" x="2249"/>
        <item h="1" x="4774"/>
        <item h="1" x="3164"/>
        <item h="1" x="1220"/>
        <item h="1" x="1299"/>
        <item h="1" x="439"/>
        <item h="1" x="3016"/>
        <item h="1" x="3136"/>
        <item h="1" x="2881"/>
        <item h="1" x="2304"/>
        <item h="1" x="3972"/>
        <item h="1" x="1171"/>
        <item h="1" x="1343"/>
        <item h="1" x="990"/>
        <item h="1" x="4764"/>
        <item h="1" x="3635"/>
        <item h="1" x="4637"/>
        <item h="1" x="2829"/>
        <item h="1" x="2980"/>
        <item h="1" x="491"/>
        <item h="1" x="147"/>
        <item h="1" x="2026"/>
        <item h="1" x="4982"/>
        <item h="1" x="228"/>
        <item h="1" x="4674"/>
        <item h="1" x="1328"/>
        <item h="1" x="3015"/>
        <item h="1" x="4831"/>
        <item h="1" x="3632"/>
        <item h="1" x="2925"/>
        <item h="1" x="4925"/>
        <item h="1" x="4618"/>
        <item h="1" x="2837"/>
        <item h="1" x="321"/>
        <item h="1" x="1411"/>
        <item h="1" x="3615"/>
        <item h="1" x="120"/>
        <item h="1" x="4028"/>
        <item h="1" x="4949"/>
        <item h="1" x="1143"/>
        <item h="1" x="3955"/>
        <item h="1" x="1307"/>
        <item h="1" x="4593"/>
        <item h="1" x="1224"/>
        <item h="1" x="3805"/>
        <item h="1" x="3195"/>
        <item h="1" x="2355"/>
        <item h="1" x="333"/>
        <item h="1" x="3650"/>
        <item h="1" x="4027"/>
        <item h="1" x="2312"/>
        <item h="1" x="1363"/>
        <item h="1" x="3649"/>
        <item h="1" x="2401"/>
        <item h="1" x="3658"/>
        <item h="1" x="3662"/>
        <item h="1" x="3956"/>
        <item h="1" x="3161"/>
        <item h="1" x="4976"/>
        <item h="1" x="3147"/>
        <item h="1" x="4800"/>
        <item h="1" x="3560"/>
        <item h="1" x="3200"/>
        <item h="1" x="4602"/>
        <item h="1" x="3983"/>
        <item h="1" x="3146"/>
        <item h="1" x="2847"/>
        <item h="1" x="1410"/>
        <item h="1" x="292"/>
        <item h="1" x="1457"/>
        <item h="1" x="5017"/>
        <item h="1" x="547"/>
        <item h="1" x="3982"/>
        <item h="1" x="3145"/>
        <item h="1" x="3199"/>
        <item h="1" x="5016"/>
        <item h="1" x="4665"/>
        <item h="1" x="2870"/>
        <item h="1" x="3930"/>
        <item h="1" x="3196"/>
        <item h="1" x="3198"/>
        <item h="1" x="3884"/>
        <item h="1" x="2815"/>
        <item h="1" x="4741"/>
        <item h="1" x="2303"/>
        <item h="1" x="2302"/>
        <item h="1" x="535"/>
        <item h="1" x="4601"/>
        <item h="1" x="4016"/>
        <item h="1" x="2777"/>
        <item h="1" x="2013"/>
        <item h="1" x="4975"/>
        <item h="1" x="3739"/>
        <item h="1" x="503"/>
        <item h="1" x="2354"/>
        <item h="1" x="2193"/>
        <item h="1" x="3962"/>
        <item h="1" x="2341"/>
        <item h="1" x="3981"/>
        <item h="1" x="2166"/>
        <item h="1" x="4600"/>
        <item h="1" x="3840"/>
        <item h="1" x="2269"/>
        <item h="1" x="1048"/>
        <item h="1" x="2846"/>
        <item h="1" x="4799"/>
        <item h="1" x="1452"/>
        <item h="1" x="5007"/>
        <item h="1" x="227"/>
        <item h="1" x="3583"/>
        <item h="1" x="1442"/>
        <item h="1" x="2042"/>
        <item h="1" x="5008"/>
        <item h="1" x="4936"/>
        <item h="1" x="282"/>
        <item h="1" x="1391"/>
        <item h="1" x="1044"/>
        <item h="1" x="4972"/>
        <item h="1" x="3709"/>
        <item h="1" x="4632"/>
        <item h="1" x="291"/>
        <item h="1" x="502"/>
        <item h="1" x="2753"/>
        <item h="1" x="429"/>
        <item h="1" x="1152"/>
        <item h="1" x="402"/>
        <item h="1" x="1451"/>
        <item h="1" x="4666"/>
        <item h="1" x="3851"/>
        <item h="1" x="145"/>
        <item h="1" x="1130"/>
        <item h="1" x="2340"/>
        <item h="1" x="3944"/>
        <item h="1" x="2381"/>
        <item h="1" x="2012"/>
        <item h="1" x="4026"/>
        <item h="1" x="1306"/>
        <item h="1" x="5034"/>
        <item h="1" x="3239"/>
        <item h="1" x="1170"/>
        <item h="1" x="2390"/>
        <item h="1" x="3721"/>
        <item h="1" x="485"/>
        <item h="1" x="3876"/>
        <item h="1" x="1193"/>
        <item h="1" x="2119"/>
        <item h="1" x="2839"/>
        <item h="1" x="5022"/>
        <item h="1" x="562"/>
        <item h="1" x="3160"/>
        <item h="1" x="1382"/>
        <item h="1" x="534"/>
        <item h="1" x="4990"/>
        <item h="1" x="4015"/>
        <item h="1" x="2379"/>
        <item h="1" x="5013"/>
        <item h="1" x="5006"/>
        <item h="1" x="1050"/>
        <item h="1" x="4830"/>
        <item h="1" x="63"/>
        <item h="1" x="2380"/>
        <item h="1" x="1064"/>
        <item h="1" x="3173"/>
        <item h="1" x="4705"/>
        <item h="1" x="4821"/>
        <item h="1" x="533"/>
        <item h="1" x="5005"/>
        <item h="1" x="4849"/>
        <item h="1" x="4623"/>
        <item h="1" x="3221"/>
        <item h="1" x="4023"/>
        <item h="1" x="1426"/>
        <item h="1" x="3069"/>
        <item h="1" x="1450"/>
        <item h="1" x="3219"/>
        <item h="1" x="2189"/>
        <item h="1" x="1100"/>
        <item h="1" x="3760"/>
        <item h="1" x="104"/>
        <item h="1" x="2288"/>
        <item h="1" x="1448"/>
        <item h="1" x="384"/>
        <item h="1" x="3842"/>
        <item h="1" x="4725"/>
        <item h="1" x="510"/>
        <item h="1" x="4012"/>
        <item h="1" x="1273"/>
        <item h="1" x="4025"/>
        <item h="1" x="1063"/>
        <item h="1" x="5004"/>
        <item h="1" x="2377"/>
        <item h="1" x="469"/>
        <item h="1" x="3222"/>
        <item h="1" x="1169"/>
        <item h="1" x="516"/>
        <item h="1" x="2361"/>
        <item h="1" x="387"/>
        <item h="1" x="3753"/>
        <item h="1" x="2339"/>
        <item h="1" x="2020"/>
        <item h="1" x="1110"/>
        <item h="1" x="3971"/>
        <item h="1" x="449"/>
        <item h="1" x="4014"/>
        <item h="1" x="970"/>
        <item h="1" x="4035"/>
        <item h="1" x="2372"/>
        <item h="1" x="3954"/>
        <item h="1" x="4622"/>
        <item h="1" x="129"/>
        <item h="1" x="1463"/>
        <item h="1" x="3217"/>
        <item h="1" x="4000"/>
        <item h="1" x="1440"/>
        <item h="1" x="989"/>
        <item h="1" x="3210"/>
        <item h="1" x="3715"/>
        <item h="1" x="2176"/>
        <item h="1" x="532"/>
        <item h="1" x="2845"/>
        <item h="1" x="1055"/>
        <item h="1" x="2399"/>
        <item h="1" x="2389"/>
        <item h="1" x="1447"/>
        <item h="1" x="2352"/>
        <item h="1" x="545"/>
        <item h="1" x="3627"/>
        <item h="1" x="4957"/>
        <item h="1" x="1151"/>
        <item h="1" x="413"/>
        <item h="1" x="4013"/>
        <item h="1" x="3194"/>
        <item h="1" x="1305"/>
        <item h="1" x="4024"/>
        <item h="1" x="3671"/>
        <item h="1" x="2109"/>
        <item h="1" x="2912"/>
        <item h="1" x="4829"/>
        <item h="1" x="1439"/>
        <item h="1" x="3850"/>
        <item h="1" x="4783"/>
        <item h="1" x="4740"/>
        <item h="1" x="2378"/>
        <item h="1" x="2395"/>
        <item h="1" x="4724"/>
        <item h="1" x="353"/>
        <item h="1" x="5030"/>
        <item h="1" x="157"/>
        <item h="1" x="531"/>
        <item h="1" x="3923"/>
        <item h="1" x="2036"/>
        <item h="1" x="175"/>
        <item h="1" x="1449"/>
        <item h="1" x="2031"/>
        <item h="1" x="1861"/>
        <item h="1" x="2321"/>
        <item h="1" x="4989"/>
        <item h="1" x="3014"/>
        <item h="1" x="3220"/>
        <item h="1" x="1047"/>
        <item h="1" x="3759"/>
        <item h="1" x="5003"/>
        <item h="1" x="3624"/>
        <item h="1" x="401"/>
        <item h="1" x="5012"/>
        <item h="1" x="3193"/>
        <item h="1" x="1402"/>
        <item h="1" x="3234"/>
        <item h="1" x="4782"/>
        <item h="1" x="354"/>
        <item h="1" x="3218"/>
        <item h="1" x="4022"/>
        <item h="1" x="4592"/>
        <item h="1" x="4515"/>
        <item h="1" x="4021"/>
        <item h="1" x="1062"/>
        <item h="1" x="2041"/>
        <item h="1" x="2019"/>
        <item h="1" x="3696"/>
        <item h="1" x="2838"/>
        <item h="1" x="4650"/>
        <item h="1" x="3106"/>
        <item h="1" x="1162"/>
        <item h="1" x="2227"/>
        <item h="1" x="3953"/>
        <item h="1" x="556"/>
        <item h="1" x="4649"/>
        <item h="1" x="3784"/>
        <item h="1" x="2287"/>
        <item h="1" x="2990"/>
        <item h="1" x="3229"/>
        <item h="1" x="4020"/>
        <item h="1" x="3568"/>
        <item h="1" x="907"/>
        <item h="1" x="2108"/>
        <item h="1" x="4011"/>
        <item h="1" x="2228"/>
        <item h="1" x="181"/>
        <item h="1" x="3228"/>
        <item h="1" x="2251"/>
        <item h="1" x="3227"/>
        <item h="1" x="290"/>
        <item h="1" x="1126"/>
        <item h="1" x="3657"/>
        <item h="1" x="5011"/>
        <item h="1" x="167"/>
        <item h="1" x="2856"/>
        <item h="1" x="3883"/>
        <item h="1" x="3648"/>
        <item h="1" x="2094"/>
        <item h="1" x="2388"/>
        <item h="1" x="4944"/>
        <item h="1" x="2165"/>
        <item h="1" x="3647"/>
        <item h="1" x="2053"/>
        <item h="1" x="4648"/>
        <item h="1" x="1073"/>
        <item h="1" x="3634"/>
        <item h="1" x="2387"/>
        <item h="1" x="2975"/>
        <item h="1" x="544"/>
        <item h="1" x="118"/>
        <item h="1" x="2394"/>
        <item h="1" x="4613"/>
        <item h="1" x="2855"/>
        <item h="1" x="555"/>
        <item h="1" x="5029"/>
        <item h="1" x="5010"/>
        <item h="1" x="3661"/>
        <item h="1" x="1988"/>
        <item h="1" x="1262"/>
        <item h="1" x="2843"/>
        <item h="1" x="2891"/>
        <item h="1" x="543"/>
        <item h="1" x="1357"/>
        <item h="1" x="4635"/>
        <item h="1" x="2107"/>
        <item h="1" x="4621"/>
        <item h="1" x="198"/>
        <item h="1" x="4671"/>
        <item h="1" x="3623"/>
        <item h="1" x="542"/>
        <item h="1" x="1434"/>
        <item h="1" x="4647"/>
        <item h="1" x="4847"/>
        <item h="1" x="3724"/>
        <item h="1" x="3091"/>
        <item h="1" x="412"/>
        <item h="1" x="2060"/>
        <item h="1" x="281"/>
        <item h="1" x="206"/>
        <item h="1" x="3670"/>
        <item h="1" x="4964"/>
        <item h="1" x="1456"/>
        <item h="1" x="1081"/>
        <item h="1" x="1462"/>
        <item h="1" x="1161"/>
        <item h="1" x="1409"/>
        <item h="1" x="4654"/>
        <item h="1" x="268"/>
        <item h="1" x="4631"/>
        <item h="1" x="2386"/>
        <item h="1" x="4763"/>
        <item h="1" x="3225"/>
        <item h="1" x="3080"/>
        <item h="1" x="4040"/>
        <item h="1" x="2134"/>
        <item h="1" x="4840"/>
        <item h="1" x="4620"/>
        <item h="1" x="2268"/>
        <item h="1" x="3063"/>
        <item h="1" x="3785"/>
        <item h="1" x="2398"/>
        <item h="1" x="3804"/>
        <item h="1" x="165"/>
        <item h="1" x="554"/>
        <item h="1" x="3943"/>
        <item h="1" x="3654"/>
        <item h="1" x="2028"/>
        <item h="1" x="3512"/>
        <item h="1" x="3013"/>
        <item h="1" x="166"/>
        <item h="1" x="2887"/>
        <item h="1" x="2093"/>
        <item h="1" x="4638"/>
        <item h="1" x="3633"/>
        <item h="1" x="4848"/>
        <item h="1" x="235"/>
        <item h="1" x="1049"/>
        <item h="1" x="2932"/>
        <item h="1" x="4719"/>
        <item h="1" x="1079"/>
        <item h="1" x="3238"/>
        <item h="1" x="3487"/>
        <item h="1" x="2092"/>
        <item h="1" x="2879"/>
        <item h="1" x="2852"/>
        <item h="1" x="3226"/>
        <item h="1" x="4841"/>
        <item h="1" x="3730"/>
        <item h="1" x="4034"/>
        <item h="1" x="541"/>
        <item h="1" x="2859"/>
        <item h="1" x="2332"/>
        <item h="1" x="4486"/>
        <item h="1" x="1080"/>
        <item h="1" x="1381"/>
        <item h="1" x="4704"/>
        <item h="1" x="1461"/>
        <item h="1" x="1168"/>
        <item h="1" x="4213"/>
        <item h="1" x="4820"/>
        <item h="1" x="2027"/>
        <item h="1" x="478"/>
        <item h="1" x="4971"/>
        <item h="1" x="174"/>
        <item h="1" x="2854"/>
        <item h="1" x="2890"/>
        <item h="1" x="906"/>
        <item h="1" x="3012"/>
        <item h="1" x="3893"/>
        <item h="1" x="3979"/>
        <item h="1" x="24"/>
        <item h="1" x="540"/>
        <item h="1" x="341"/>
        <item h="1" x="6"/>
        <item h="1" x="1072"/>
        <item h="1" x="5028"/>
        <item h="1" x="4762"/>
        <item h="1" x="1624"/>
        <item h="1" x="4646"/>
        <item h="1" x="3952"/>
        <item h="1" x="2141"/>
        <item h="1" x="245"/>
        <item h="1" x="4038"/>
        <item h="1" x="2959"/>
        <item h="1" x="4955"/>
        <item h="1" x="2958"/>
        <item h="1" x="173"/>
        <item h="1" x="2931"/>
        <item h="1" x="1097"/>
        <item h="1" x="2058"/>
        <item h="1" x="246"/>
        <item h="1" x="308"/>
        <item h="1" x="898"/>
        <item h="1" x="4633"/>
        <item h="1" x="4039"/>
        <item h="1" x="4773"/>
        <item h="1" x="4645"/>
        <item h="1" x="3914"/>
        <item h="1" x="320"/>
        <item h="1" x="3950"/>
        <item h="1" x="205"/>
        <item h="1" x="4485"/>
        <item h="1" x="2535"/>
        <item h="1" x="244"/>
        <item h="1" x="1380"/>
        <item h="1" x="4718"/>
        <item h="1" x="4956"/>
        <item h="1" x="352"/>
        <item h="1" x="3653"/>
        <item h="1" x="5202"/>
        <item h="1" x="3660"/>
        <item h="1" x="2188"/>
        <item h="1" x="3942"/>
        <item h="1" x="2049"/>
        <item h="1" x="2863"/>
        <item h="1" x="3969"/>
        <item h="1" x="2345"/>
        <item h="1" x="1069"/>
        <item h="1" x="1876"/>
        <item h="1" x="164"/>
        <item h="1" x="2963"/>
        <item h="1" x="2106"/>
        <item h="1" x="2862"/>
        <item h="1" x="1096"/>
        <item h="1" x="1095"/>
        <item h="1" x="923"/>
        <item h="1" x="4033"/>
        <item h="1" x="2899"/>
        <item h="1" x="3695"/>
        <item h="1" x="243"/>
        <item h="1" x="400"/>
        <item h="1" x="3803"/>
        <item h="1" x="2320"/>
        <item h="1" x="1082"/>
        <item h="1" x="1877"/>
        <item h="1" x="3951"/>
        <item h="1" x="4910"/>
        <item h="1" x="2039"/>
        <item h="1" x="4815"/>
        <item h="1" x="3047"/>
        <item h="1" x="729"/>
        <item h="1" x="3684"/>
        <item h="1" x="4253"/>
        <item h="1" x="3669"/>
        <item h="1" x="2267"/>
        <item h="1" x="4007"/>
        <item h="1" x="2995"/>
        <item h="1" x="2262"/>
        <item h="1" x="4664"/>
        <item h="1" x="1068"/>
        <item h="1" x="242"/>
        <item h="1" x="163"/>
        <item h="1" x="2311"/>
        <item h="1" x="2886"/>
        <item h="1" x="4670"/>
        <item h="1" x="2350"/>
        <item h="1" x="1094"/>
        <item h="1" x="2949"/>
        <item h="1" x="4877"/>
        <item h="1" x="2989"/>
        <item h="1" x="905"/>
        <item h="1" x="1659"/>
        <item h="1" x="2948"/>
        <item h="1" x="3676"/>
        <item h="1" x="155"/>
        <item h="1" x="2160"/>
        <item h="1" x="2393"/>
        <item h="1" x="156"/>
        <item h="1" x="1252"/>
        <item h="1" x="1154"/>
        <item h="1" x="1860"/>
        <item h="1" x="4212"/>
        <item h="1" x="411"/>
        <item h="1" x="4539"/>
        <item h="1" x="3677"/>
        <item h="1" x="189"/>
        <item h="1" x="4713"/>
        <item h="1" x="5185"/>
        <item h="1" x="1460"/>
        <item h="1" x="2853"/>
        <item h="1" x="1071"/>
        <item h="1" x="448"/>
        <item h="1" x="272"/>
        <item h="1" x="297"/>
        <item h="1" x="2776"/>
        <item h="1" x="4954"/>
        <item h="1" x="3783"/>
        <item h="1" x="2869"/>
        <item h="1" x="2048"/>
        <item h="1" x="1859"/>
        <item h="1" x="2349"/>
        <item h="1" x="2563"/>
        <item h="1" x="5021"/>
        <item h="1" x="2962"/>
        <item h="1" x="912"/>
        <item h="1" x="4685"/>
        <item h="1" x="748"/>
        <item h="1" x="3037"/>
        <item h="1" x="2030"/>
        <item h="1" x="1070"/>
        <item h="1" x="3237"/>
        <item h="1" x="2205"/>
        <item h="1" x="4032"/>
        <item h="1" x="1924"/>
        <item h="1" x="2360"/>
        <item h="1" x="4739"/>
        <item h="1" x="4493"/>
        <item h="1" x="509"/>
        <item h="1" x="4749"/>
        <item h="1" x="435"/>
        <item h="1" x="1349"/>
        <item h="1" x="1401"/>
        <item h="1" x="3683"/>
        <item h="1" x="1379"/>
        <item h="1" x="383"/>
        <item h="1" x="3727"/>
        <item h="1" x="1327"/>
        <item h="1" x="1247"/>
        <item h="1" x="49"/>
        <item h="1" x="2319"/>
        <item h="1" x="319"/>
        <item h="1" x="3105"/>
        <item h="1" x="2901"/>
        <item h="1" x="3723"/>
        <item h="1" x="5195"/>
        <item h="1" x="351"/>
        <item h="1" x="256"/>
        <item h="1" x="4717"/>
        <item h="1" x="4924"/>
        <item h="1" x="1078"/>
        <item h="1" x="4630"/>
        <item h="1" x="2047"/>
        <item h="1" x="4484"/>
        <item h="1" x="3703"/>
        <item h="1" x="2722"/>
        <item h="1" x="3205"/>
        <item h="1" x="1875"/>
        <item h="1" x="758"/>
        <item h="1" x="4064"/>
        <item h="1" x="4858"/>
        <item h="1" x="2175"/>
        <item h="1" x="3729"/>
        <item h="1" x="4857"/>
        <item h="1" x="3025"/>
        <item h="1" x="2261"/>
        <item h="1" x="2035"/>
        <item h="1" x="197"/>
        <item h="1" x="3826"/>
        <item h="1" x="307"/>
        <item h="1" x="2988"/>
        <item h="1" x="718"/>
        <item h="1" x="1167"/>
        <item h="1" x="1265"/>
        <item h="1" x="2105"/>
        <item h="1" x="1088"/>
        <item h="1" x="95"/>
        <item h="1" x="204"/>
        <item h="1" x="1489"/>
        <item h="1" x="2947"/>
        <item h="1" x="4220"/>
        <item h="1" x="3673"/>
        <item h="1" x="3024"/>
        <item h="1" x="4941"/>
        <item h="1" x="2527"/>
        <item h="1" x="2987"/>
        <item h="1" x="1219"/>
        <item h="1" x="2868"/>
        <item h="1" x="2103"/>
        <item h="1" x="207"/>
        <item h="1" x="4252"/>
        <item h="1" x="2392"/>
        <item h="1" x="2125"/>
        <item h="1" x="2260"/>
        <item h="1" x="3941"/>
        <item h="1" x="3046"/>
        <item h="1" x="5222"/>
        <item h="1" x="5194"/>
        <item h="1" x="1907"/>
        <item h="1" x="3206"/>
        <item h="1" x="3032"/>
        <item h="1" x="3849"/>
        <item h="1" x="2974"/>
        <item h="1" x="2429"/>
        <item h="1" x="255"/>
        <item h="1" x="434"/>
        <item h="1" x="2034"/>
        <item h="1" x="5184"/>
        <item h="1" x="2524"/>
        <item h="1" x="4684"/>
        <item h="1" x="2149"/>
        <item h="1" x="2211"/>
        <item h="1" x="162"/>
        <item h="1" x="4712"/>
        <item h="1" x="3668"/>
        <item h="1" x="2721"/>
        <item h="1" x="2858"/>
        <item h="1" x="2973"/>
        <item h="1" x="2096"/>
        <item h="1" x="195"/>
        <item h="1" x="2159"/>
        <item h="1" x="2126"/>
        <item h="1" x="278"/>
        <item h="1" x="3682"/>
        <item h="1" x="2897"/>
        <item h="1" x="3233"/>
        <item h="1" x="4663"/>
        <item h="1" x="3511"/>
        <item h="1" x="477"/>
        <item h="1" x="5056"/>
        <item h="1" x="3675"/>
        <item h="1" x="2046"/>
        <item h="1" x="3818"/>
        <item h="1" x="1056"/>
        <item h="1" x="5213"/>
        <item h="1" x="4006"/>
        <item h="1" x="2861"/>
        <item h="1" x="1932"/>
        <item h="1" x="4876"/>
        <item h="1" x="3782"/>
        <item h="1" x="2210"/>
        <item h="1" x="1166"/>
        <item h="1" x="5233"/>
        <item h="1" x="933"/>
        <item h="1" x="3672"/>
        <item h="1" x="3576"/>
        <item h="1" x="1077"/>
        <item h="1" x="1093"/>
        <item h="1" x="3913"/>
        <item h="1" x="2851"/>
        <item h="1" x="4627"/>
        <item h="1" x="2057"/>
        <item h="1" x="360"/>
        <item h="1" x="2180"/>
        <item h="1" x="2209"/>
        <item h="1" x="2226"/>
        <item h="1" x="196"/>
        <item h="1" x="2935"/>
        <item h="1" x="3351"/>
        <item h="1" x="1280"/>
        <item h="1" x="2867"/>
        <item h="1" x="3104"/>
        <item h="1" x="3809"/>
        <item h="1" x="4679"/>
        <item h="1" x="2880"/>
        <item h="1" x="3520"/>
        <item h="1" x="2878"/>
        <item h="1" x="4748"/>
        <item h="1" x="2946"/>
        <item h="1" x="598"/>
        <item h="1" x="1874"/>
        <item h="1" x="744"/>
        <item h="1" x="3891"/>
        <item h="1" x="2877"/>
        <item h="1" x="4839"/>
        <item h="1" x="4031"/>
        <item h="1" x="2174"/>
        <item h="1" x="2885"/>
        <item h="1" x="3825"/>
        <item h="1" x="4863"/>
        <item h="1" x="2517"/>
        <item h="1" x="447"/>
        <item h="1" x="4063"/>
        <item h="1" x="2850"/>
        <item h="1" x="925"/>
        <item h="1" x="3808"/>
        <item h="1" x="1619"/>
        <item h="1" x="1408"/>
        <item h="1" x="1286"/>
        <item h="1" x="3922"/>
        <item h="1" x="2164"/>
        <item h="1" x="4260"/>
        <item h="1" x="2559"/>
        <item h="1" x="194"/>
        <item h="1" x="3693"/>
        <item h="1" x="3949"/>
        <item h="1" x="1279"/>
        <item h="1" x="193"/>
        <item h="1" x="4030"/>
        <item h="1" x="2979"/>
        <item h="1" x="5042"/>
        <item h="1" x="5020"/>
        <item h="1" x="4761"/>
        <item h="1" x="4903"/>
        <item h="1" x="5232"/>
        <item h="1" x="350"/>
        <item h="1" x="4747"/>
        <item h="1" x="2179"/>
        <item h="1" x="4889"/>
        <item h="1" x="4746"/>
        <item h="1" x="1287"/>
        <item h="1" x="5221"/>
        <item h="1" x="2554"/>
        <item h="1" x="1092"/>
        <item h="1" x="3134"/>
        <item h="1" x="316"/>
        <item h="1" x="508"/>
        <item h="1" x="3707"/>
        <item h="1" x="332"/>
        <item h="1" x="2849"/>
        <item h="1" x="3978"/>
        <item h="1" x="288"/>
        <item h="1" x="4669"/>
        <item h="1" x="3031"/>
        <item h="1" x="1333"/>
        <item h="1" x="182"/>
        <item h="1" x="2173"/>
        <item h="1" x="4888"/>
        <item h="1" x="1348"/>
        <item h="1" x="2876"/>
        <item h="1" x="5051"/>
        <item h="1" x="3036"/>
        <item h="1" x="1076"/>
        <item h="1" x="3109"/>
        <item h="1" x="4887"/>
        <item h="1" x="2866"/>
        <item h="1" x="2526"/>
        <item h="1" x="1958"/>
        <item h="1" x="2860"/>
        <item h="1" x="4838"/>
        <item h="1" x="3690"/>
        <item h="1" x="5249"/>
        <item h="1" x="3977"/>
        <item h="1" x="4657"/>
        <item h="1" x="318"/>
        <item h="1" x="2720"/>
        <item h="1" x="583"/>
        <item h="1" x="4723"/>
        <item h="1" x="1332"/>
        <item h="1" x="3681"/>
        <item h="1" x="3720"/>
        <item h="1" x="2225"/>
        <item h="1" x="2208"/>
        <item h="1" x="317"/>
        <item h="1" x="4071"/>
        <item h="1" x="1295"/>
        <item h="1" x="2900"/>
        <item h="1" x="359"/>
        <item h="1" x="3817"/>
        <item h="1" x="1368"/>
        <item h="1" x="3373"/>
        <item h="1" x="3881"/>
        <item h="1" x="1455"/>
        <item h="1" x="4656"/>
        <item h="1" x="1239"/>
        <item h="1" x="3192"/>
        <item h="1" x="2874"/>
        <item h="1" x="3062"/>
        <item h="1" x="289"/>
        <item h="1" x="4757"/>
        <item h="1" x="2423"/>
        <item h="1" x="3774"/>
        <item h="1" x="5050"/>
        <item h="1" x="2546"/>
        <item h="1" x="271"/>
        <item h="1" x="2192"/>
        <item h="1" x="2348"/>
        <item h="1" x="3098"/>
        <item h="1" x="1654"/>
        <item h="1" x="4758"/>
        <item h="1" x="2896"/>
        <item h="1" x="4781"/>
        <item h="1" x="4694"/>
        <item h="1" x="3099"/>
        <item h="1" x="3890"/>
        <item h="1" x="1623"/>
        <item h="1" x="5041"/>
        <item h="1" x="2004"/>
        <item h="1" x="1331"/>
        <item h="1" x="2359"/>
        <item h="1" x="2418"/>
        <item h="1" x="4828"/>
        <item h="1" x="1609"/>
        <item h="1" x="4875"/>
        <item h="1" x="4211"/>
        <item h="1" x="1186"/>
        <item h="1" x="2044"/>
        <item h="1" x="2040"/>
        <item h="1" x="2875"/>
        <item h="1" x="4909"/>
        <item h="1" x="192"/>
        <item h="1" x="3510"/>
        <item h="1" x="4772"/>
        <item h="1" x="327"/>
        <item h="1" x="3008"/>
        <item h="1" x="2873"/>
        <item h="1" x="2070"/>
        <item h="1" x="203"/>
        <item h="1" x="4668"/>
        <item h="1" x="2045"/>
        <item h="1" x="3585"/>
        <item h="1" x="4970"/>
        <item h="1" x="180"/>
        <item h="1" x="5068"/>
        <item h="1" x="296"/>
        <item h="1" x="3719"/>
        <item h="1" x="3791"/>
        <item h="1" x="2941"/>
        <item h="1" x="2271"/>
        <item h="1" x="3259"/>
        <item h="1" x="377"/>
        <item h="1" x="4655"/>
        <item h="1" x="3807"/>
        <item h="1" x="4874"/>
        <item h="1" x="1916"/>
        <item h="1" x="4908"/>
        <item h="1" x="1105"/>
        <item h="1" x="386"/>
        <item h="1" x="4788"/>
        <item h="1" x="4869"/>
        <item h="1" x="179"/>
        <item h="1" x="2558"/>
        <item h="1" x="3968"/>
        <item h="1" x="3940"/>
        <item h="1" x="267"/>
        <item h="1" x="3680"/>
        <item h="1" x="4677"/>
        <item h="1" x="1362"/>
        <item h="1" x="1294"/>
        <item h="1" x="1484"/>
        <item h="1" x="3802"/>
        <item h="1" x="3927"/>
        <item h="1" x="2043"/>
        <item h="1" x="2409"/>
        <item h="1" x="1084"/>
        <item h="1" x="1083"/>
        <item h="1" x="451"/>
        <item h="1" x="551"/>
        <item h="1" x="1111"/>
        <item h="1" x="2922"/>
        <item h="1" x="191"/>
        <item h="1" x="3773"/>
        <item h="1" x="3906"/>
        <item h="1" x="4958"/>
        <item h="1" x="3172"/>
        <item h="1" x="3880"/>
        <item h="1" x="202"/>
        <item h="1" x="376"/>
        <item h="1" x="3958"/>
        <item h="1" x="3738"/>
        <item h="1" x="2318"/>
        <item h="1" x="2241"/>
        <item h="1" x="433"/>
        <item h="1" x="1153"/>
        <item h="1" x="4678"/>
        <item h="1" x="1234"/>
        <item h="1" x="4856"/>
        <item h="1" x="4931"/>
        <item h="1" x="3061"/>
        <item h="1" x="2921"/>
        <item h="1" x="399"/>
        <item h="1" x="4804"/>
        <item h="1" x="1326"/>
        <item h="1" x="3926"/>
        <item h="1" x="1942"/>
        <item h="1" x="1139"/>
        <item h="1" x="1658"/>
        <item h="1" x="388"/>
        <item h="1" x="326"/>
        <item h="1" x="2329"/>
        <item h="1" x="1223"/>
        <item h="1" x="2895"/>
        <item h="1" x="2187"/>
        <item h="1" x="178"/>
        <item h="1" x="1310"/>
        <item h="1" x="201"/>
        <item h="1" x="1091"/>
        <item h="1" x="1642"/>
        <item h="1" x="4251"/>
        <item h="1" x="2422"/>
        <item h="1" x="4683"/>
        <item h="1" x="325"/>
        <item h="1" x="3060"/>
        <item h="1" x="1099"/>
        <item h="1" x="4722"/>
        <item h="1" x="1272"/>
        <item h="1" x="200"/>
        <item h="1" x="708"/>
        <item h="1" x="4962"/>
        <item h="1" x="3078"/>
        <item h="1" x="4210"/>
        <item h="1" x="5019"/>
        <item h="1" x="4667"/>
        <item h="1" x="3035"/>
        <item h="1" x="2762"/>
        <item h="1" x="4862"/>
        <item h="1" x="1421"/>
        <item h="1" x="2994"/>
        <item h="1" x="4929"/>
        <item h="1" x="414"/>
        <item h="1" x="2864"/>
        <item h="1" x="2865"/>
        <item h="1" x="3823"/>
        <item h="1" x="2884"/>
        <item h="1" x="4676"/>
        <item h="1" x="3356"/>
        <item h="1" x="4219"/>
        <item h="1" x="3179"/>
        <item h="1" x="1102"/>
        <item h="1" x="4861"/>
        <item h="1" x="1278"/>
        <item h="1" x="3686"/>
        <item h="1" x="4930"/>
        <item h="1" x="3679"/>
        <item h="1" x="1201"/>
        <item h="1" x="1312"/>
        <item h="1" x="2336"/>
        <item h="1" x="188"/>
        <item h="1" x="4675"/>
        <item h="1" x="266"/>
        <item h="1" x="226"/>
        <item h="1" x="4614"/>
        <item h="1" x="3990"/>
        <item h="1" x="4827"/>
        <item h="1" x="1488"/>
        <item h="1" x="1873"/>
        <item h="1" x="368"/>
        <item h="1" x="3117"/>
        <item h="1" x="3685"/>
        <item h="1" x="2259"/>
        <item h="1" x="4492"/>
        <item h="1" x="1933"/>
        <item h="1" x="2066"/>
        <item h="1" x="1311"/>
        <item h="1" x="1474"/>
        <item h="1" x="4062"/>
        <item h="1" x="2957"/>
        <item h="1" x="4738"/>
        <item h="1" x="3153"/>
        <item h="1" x="3178"/>
        <item h="1" x="1218"/>
        <item h="1" x="2330"/>
        <item h="1" x="1098"/>
        <item h="1" x="2516"/>
        <item h="1" x="212"/>
        <item h="1" x="4953"/>
        <item h="1" x="4693"/>
        <item h="1" x="1399"/>
        <item h="1" x="3152"/>
        <item h="1" x="4819"/>
        <item h="1" x="2059"/>
        <item h="1" x="3691"/>
        <item h="1" x="2118"/>
        <item h="1" x="1991"/>
        <item h="1" x="1233"/>
        <item h="1" x="3935"/>
        <item h="1" x="3899"/>
        <item h="1" x="501"/>
        <item h="1" x="446"/>
        <item h="1" x="4798"/>
        <item h="1" x="234"/>
        <item h="1" x="1264"/>
        <item h="1" x="210"/>
        <item h="1" x="3045"/>
        <item h="1" x="4695"/>
        <item h="1" x="4860"/>
        <item h="1" x="2102"/>
        <item h="1" x="3824"/>
        <item h="1" x="252"/>
        <item h="1" x="4952"/>
        <item h="1" x="1378"/>
        <item h="1" x="4250"/>
        <item h="1" x="737"/>
        <item h="1" x="3215"/>
        <item h="1" x="4814"/>
        <item h="1" x="1309"/>
        <item h="1" x="899"/>
        <item h="1" x="211"/>
        <item h="1" x="1090"/>
        <item h="1" x="2309"/>
        <item h="1" x="3596"/>
        <item h="1" x="1293"/>
        <item h="1" x="3052"/>
        <item h="1" x="1101"/>
        <item h="1" x="4175"/>
        <item h="1" x="3912"/>
        <item h="1" x="2335"/>
        <item h="1" x="3688"/>
        <item h="1" x="340"/>
        <item h="1" x="1454"/>
        <item h="1" x="979"/>
        <item h="1" x="3133"/>
        <item h="1" x="3377"/>
        <item h="1" x="4259"/>
        <item h="1" x="3141"/>
        <item h="1" x="489"/>
        <item h="1" x="398"/>
        <item h="1" x="1376"/>
        <item h="1" x="3492"/>
        <item h="1" x="4174"/>
        <item h="1" x="2534"/>
        <item h="1" x="1124"/>
        <item h="1" x="3332"/>
        <item h="1" x="500"/>
        <item h="1" x="2221"/>
        <item h="1" x="1419"/>
        <item h="1" x="3090"/>
        <item h="1" x="707"/>
        <item h="1" x="3097"/>
        <item h="1" x="3879"/>
        <item h="1" x="4891"/>
        <item h="1" x="1149"/>
        <item h="1" x="3582"/>
        <item h="1" x="2080"/>
        <item h="1" x="573"/>
        <item h="1" x="3752"/>
        <item h="1" x="3848"/>
        <item h="1" x="4692"/>
        <item h="1" x="2069"/>
        <item h="1" x="2505"/>
        <item h="1" x="1407"/>
        <item h="1" x="1583"/>
        <item h="1" x="2075"/>
        <item h="1" x="4173"/>
        <item h="1" x="4218"/>
        <item h="1" x="5157"/>
        <item h="1" x="9"/>
        <item h="1" x="4070"/>
        <item h="1" x="2056"/>
        <item h="1" x="550"/>
        <item h="1" x="4826"/>
        <item h="1" x="4061"/>
        <item h="1" x="3898"/>
        <item h="1" x="2910"/>
        <item h="1" x="3265"/>
        <item h="1" x="2545"/>
        <item h="1" x="3767"/>
        <item h="1" x="4160"/>
        <item h="1" x="679"/>
        <item h="1" x="1453"/>
        <item h="1" x="4943"/>
        <item h="1" x="3096"/>
        <item h="1" x="1433"/>
        <item h="1" x="2286"/>
        <item h="1" x="209"/>
        <item h="1" x="428"/>
        <item h="1" x="1387"/>
        <item h="1" x="3801"/>
        <item h="1" x="549"/>
        <item h="1" x="3689"/>
        <item h="1" x="1582"/>
        <item h="1" x="1872"/>
        <item h="1" x="1566"/>
        <item h="1" x="2894"/>
        <item h="1" x="680"/>
        <item h="1" x="2065"/>
        <item h="1" x="476"/>
        <item h="1" x="1200"/>
        <item h="1" x="4161"/>
        <item h="1" x="4100"/>
        <item h="1" x="512"/>
        <item h="1" x="3204"/>
        <item h="1" x="3103"/>
        <item h="1" x="1579"/>
        <item h="1" x="3116"/>
        <item h="1" x="3177"/>
        <item h="1" x="1325"/>
        <item h="1" x="1347"/>
        <item h="1" x="4951"/>
        <item h="1" x="3939"/>
        <item h="1" x="1581"/>
        <item h="1" x="4190"/>
        <item h="1" x="3322"/>
        <item h="1" x="1123"/>
        <item h="1" x="4855"/>
        <item h="1" x="1138"/>
        <item h="1" x="2509"/>
        <item h="1" x="1618"/>
        <item h="1" x="1521"/>
        <item h="1" x="4873"/>
        <item h="1" x="1971"/>
        <item h="1" x="687"/>
        <item h="1" x="2316"/>
        <item h="1" x="2408"/>
        <item h="1" x="3123"/>
        <item h="1" x="2258"/>
        <item h="1" x="1104"/>
        <item h="1" x="3934"/>
        <item h="1" x="3833"/>
        <item h="1" x="5165"/>
        <item h="1" x="2068"/>
        <item h="1" x="700"/>
        <item h="1" x="678"/>
        <item h="1" x="5156"/>
        <item h="1" x="2493"/>
        <item h="1" x="4159"/>
        <item h="1" x="3151"/>
        <item h="1" x="4711"/>
        <item h="1" x="5145"/>
        <item h="1" x="3124"/>
        <item h="1" x="397"/>
        <item h="1" x="4902"/>
        <item h="1" x="3897"/>
        <item h="1" x="2494"/>
        <item h="1" x="1137"/>
        <item h="1" x="2172"/>
        <item h="1" x="1271"/>
        <item h="1" x="2457"/>
        <item h="1" x="2562"/>
        <item h="1" x="677"/>
        <item h="1" x="5144"/>
        <item h="1" x="3321"/>
        <item h="1" x="2358"/>
        <item h="1" x="251"/>
        <item h="1" x="5155"/>
        <item h="1" x="3089"/>
        <item h="1" x="467"/>
        <item h="1" x="3712"/>
        <item h="1" x="3319"/>
        <item h="1" x="4217"/>
        <item h="1" x="1578"/>
        <item h="1" x="736"/>
        <item h="1" x="2240"/>
        <item h="1" x="213"/>
        <item h="1" x="5154"/>
        <item h="1" x="2525"/>
        <item h="1" x="3839"/>
        <item h="1" x="4854"/>
        <item h="1" x="3140"/>
        <item h="1" x="1136"/>
        <item h="1" x="1564"/>
        <item h="1" x="3920"/>
        <item h="1" x="4518"/>
        <item h="1" x="2489"/>
        <item h="1" x="5143"/>
        <item h="1" x="3988"/>
        <item h="1" x="1580"/>
        <item h="1" x="1232"/>
        <item h="1" x="1360"/>
        <item h="1" x="264"/>
        <item h="1" x="4907"/>
        <item h="1" x="4157"/>
        <item h="1" x="1361"/>
        <item h="1" x="4984"/>
        <item h="1" x="1908"/>
        <item h="1" x="3171"/>
        <item h="1" x="2972"/>
        <item h="1" x="2831"/>
        <item h="1" x="1323"/>
        <item h="1" x="4258"/>
        <item h="1" x="4199"/>
        <item h="1" x="5090"/>
        <item h="1" x="4771"/>
        <item h="1" x="199"/>
        <item h="1" x="4158"/>
        <item h="1" x="5163"/>
        <item h="1" x="4825"/>
        <item h="1" x="1385"/>
        <item h="1" x="3102"/>
        <item h="1" x="2297"/>
        <item h="1" x="1598"/>
        <item h="1" x="3317"/>
        <item h="1" x="2428"/>
        <item h="1" x="5142"/>
        <item h="1" x="1563"/>
        <item h="1" x="572"/>
        <item h="1" x="2920"/>
        <item h="1" x="5201"/>
        <item h="1" x="676"/>
        <item h="1" x="1576"/>
        <item h="1" x="2909"/>
        <item h="1" x="1565"/>
        <item h="1" x="3122"/>
        <item h="1" x="5174"/>
        <item h="1" x="3327"/>
        <item h="1" x="1122"/>
        <item h="1" x="4069"/>
        <item h="1" x="686"/>
        <item h="1" x="2492"/>
        <item h="1" x="187"/>
        <item h="1" x="4172"/>
        <item h="1" x="482"/>
        <item h="1" x="1562"/>
        <item h="1" x="634"/>
        <item h="1" x="1405"/>
        <item h="1" x="349"/>
        <item h="1" x="3150"/>
        <item h="1" x="4099"/>
        <item h="1" x="1285"/>
        <item h="1" x="3044"/>
        <item h="1" x="2822"/>
        <item h="1" x="2490"/>
        <item h="1" x="5164"/>
        <item h="1" x="5173"/>
        <item h="1" x="2491"/>
        <item h="1" x="1577"/>
        <item h="1" x="4691"/>
        <item h="1" x="3832"/>
        <item h="1" x="395"/>
        <item h="1" x="3320"/>
        <item h="1" x="4155"/>
        <item h="1" x="1653"/>
        <item h="1" x="481"/>
        <item h="1" x="375"/>
        <item h="1" x="2504"/>
        <item h="1" x="685"/>
        <item h="1" x="5193"/>
        <item h="1" x="4756"/>
        <item h="1" x="4168"/>
        <item h="1" x="3318"/>
        <item h="1" x="2889"/>
        <item h="1" x="5076"/>
        <item h="1" x="1575"/>
        <item h="1" x="1246"/>
        <item h="1" x="3878"/>
        <item h="1" x="218"/>
        <item h="1" x="4154"/>
        <item h="1" x="1483"/>
        <item h="1" x="5212"/>
        <item h="1" x="4872"/>
        <item h="1" x="4969"/>
        <item h="1" x="2285"/>
        <item h="1" x="3207"/>
        <item h="1" x="3584"/>
        <item h="1" x="2220"/>
        <item h="1" x="1054"/>
        <item h="1" x="1404"/>
        <item h="1" x="488"/>
        <item h="1" x="1304"/>
        <item h="1" x="46"/>
        <item h="1" x="697"/>
        <item h="1" x="3700"/>
        <item h="1" x="3919"/>
        <item h="1" x="5183"/>
        <item h="1" x="4167"/>
        <item h="1" x="220"/>
        <item h="1" x="4171"/>
        <item h="1" x="1617"/>
        <item h="1" x="4156"/>
        <item h="1" x="2919"/>
        <item h="1" x="4257"/>
        <item h="1" x="4980"/>
        <item h="1" x="2708"/>
        <item h="1" x="4170"/>
        <item h="1" x="684"/>
        <item h="1" x="5085"/>
        <item h="1" x="4682"/>
        <item h="1" x="3326"/>
        <item h="1" x="1303"/>
        <item h="1" x="2557"/>
        <item h="1" x="3121"/>
        <item h="1" x="3664"/>
        <item h="1" x="1120"/>
        <item h="1" x="4616"/>
        <item h="1" x="219"/>
        <item h="1" x="3933"/>
        <item h="1" x="675"/>
        <item h="1" x="5153"/>
        <item h="1" x="2956"/>
        <item h="1" x="3626"/>
        <item h="1" x="3993"/>
        <item h="1" x="4999"/>
        <item h="1" x="4209"/>
        <item h="1" x="2421"/>
        <item h="1" x="4885"/>
        <item h="1" x="3751"/>
        <item h="1" x="4886"/>
        <item h="1" x="2498"/>
        <item h="1" x="4153"/>
        <item h="1" x="619"/>
        <item h="1" x="4688"/>
        <item h="1" x="2488"/>
        <item h="1" x="4240"/>
        <item h="1" x="2503"/>
        <item h="1" x="4169"/>
        <item h="1" x="3687"/>
        <item h="1" x="480"/>
        <item h="1" x="3077"/>
        <item h="1" x="2148"/>
        <item h="1" x="4068"/>
        <item h="1" x="3750"/>
        <item h="1" x="4052"/>
        <item h="1" x="4107"/>
        <item h="1" x="548"/>
        <item h="1" x="1597"/>
        <item h="1" x="276"/>
        <item h="1" x="696"/>
        <item h="1" x="5152"/>
        <item h="1" x="1140"/>
        <item h="1" x="2971"/>
        <item h="1" x="4690"/>
        <item h="1" x="2064"/>
        <item h="1" x="2487"/>
        <item h="1" x="2284"/>
        <item h="1" x="5237"/>
        <item h="1" x="2334"/>
        <item h="1" x="4367"/>
        <item h="1" x="706"/>
        <item h="1" x="4689"/>
        <item h="1" x="4780"/>
        <item h="1" x="499"/>
        <item h="1" x="683"/>
        <item h="1" x="5055"/>
        <item h="1" x="3176"/>
        <item h="1" x="3816"/>
        <item h="1" x="5084"/>
        <item h="1" x="1121"/>
        <item h="1" x="4595"/>
        <item h="1" x="3699"/>
        <item h="1" x="682"/>
        <item h="1" x="2451"/>
        <item h="1" x="3800"/>
        <item h="1" x="4216"/>
        <item h="1" x="1135"/>
        <item h="1" x="277"/>
        <item h="1" x="1177"/>
        <item h="1" x="4797"/>
        <item h="1" x="691"/>
        <item h="1" x="5172"/>
        <item h="1" x="5075"/>
        <item h="1" x="3938"/>
        <item h="1" x="2203"/>
        <item h="1" x="3711"/>
        <item h="1" x="5150"/>
        <item h="1" x="3350"/>
        <item h="1" x="2446"/>
        <item h="1" x="4644"/>
        <item h="1" x="1574"/>
        <item h="1" x="1231"/>
        <item h="1" x="4189"/>
        <item h="1" x="4923"/>
        <item h="1" x="1119"/>
        <item h="1" x="216"/>
        <item h="1" x="5018"/>
        <item h="1" x="5231"/>
        <item h="1" x="2508"/>
        <item h="1" x="5049"/>
        <item h="1" x="3726"/>
        <item h="1" x="3976"/>
        <item h="1" x="3858"/>
        <item h="1" x="4643"/>
        <item h="1" x="5248"/>
        <item h="1" x="208"/>
        <item h="1" x="1596"/>
        <item h="1" x="5102"/>
        <item h="1" x="2363"/>
        <item h="1" x="1386"/>
        <item h="1" x="3284"/>
        <item h="1" x="4004"/>
        <item h="1" x="5220"/>
        <item h="1" x="1118"/>
        <item h="1" x="1345"/>
        <item h="1" x="3149"/>
        <item h="1" x="5067"/>
        <item h="1" x="4687"/>
        <item h="1" x="1652"/>
        <item h="1" x="1134"/>
        <item h="1" x="4164"/>
        <item h="1" x="2219"/>
        <item h="1" x="4136"/>
        <item h="1" x="4796"/>
        <item h="1" x="3780"/>
        <item h="1" x="1482"/>
        <item h="1" x="5040"/>
        <item h="1" x="3059"/>
        <item h="1" x="4198"/>
        <item h="1" x="4285"/>
        <item h="1" x="4135"/>
        <item h="1" x="3088"/>
        <item h="1" x="5171"/>
        <item h="1" x="2908"/>
        <item h="1" x="2485"/>
        <item h="1" x="4249"/>
        <item h="1" x="3335"/>
        <item h="1" x="1516"/>
        <item h="1" x="217"/>
        <item h="1" x="4166"/>
        <item h="1" x="2437"/>
        <item h="1" x="4179"/>
        <item h="1" x="2283"/>
        <item h="1" x="2512"/>
        <item h="1" x="1117"/>
        <item h="1" x="5151"/>
        <item h="1" x="2266"/>
        <item h="1" x="1622"/>
        <item h="1" x="3058"/>
        <item h="1" x="3325"/>
        <item h="1" x="2907"/>
        <item h="1" x="445"/>
        <item h="1" x="2917"/>
        <item h="1" x="4060"/>
        <item h="1" x="1552"/>
        <item h="1" x="1116"/>
        <item h="1" x="3638"/>
        <item h="1" x="5119"/>
        <item h="1" x="3967"/>
        <item h="1" x="655"/>
        <item h="1" x="1595"/>
        <item h="1" x="3157"/>
        <item h="1" x="5118"/>
        <item h="1" x="3115"/>
        <item h="1" x="5178"/>
        <item h="1" x="2779"/>
        <item h="1" x="1418"/>
        <item h="1" x="735"/>
        <item h="1" x="4124"/>
        <item h="1" x="645"/>
        <item h="1" x="498"/>
        <item h="1" x="5149"/>
        <item h="1" x="1616"/>
        <item h="1" x="2133"/>
        <item h="1" x="2906"/>
        <item h="1" x="571"/>
        <item h="1" x="4165"/>
        <item h="1" x="2357"/>
        <item h="1" x="497"/>
        <item h="1" x="4005"/>
        <item h="1" x="2420"/>
        <item h="1" x="2556"/>
        <item h="1" x="5170"/>
        <item h="1" x="2883"/>
        <item h="1" x="3349"/>
        <item h="1" x="2308"/>
        <item h="1" x="2882"/>
        <item h="1" x="3331"/>
        <item h="1" x="717"/>
        <item h="1" x="2450"/>
        <item h="1" x="1547"/>
        <item h="1" x="3918"/>
        <item h="1" x="215"/>
        <item h="1" x="5109"/>
        <item h="1" x="1537"/>
        <item h="1" x="475"/>
        <item h="1" x="3710"/>
        <item h="1" x="3232"/>
        <item h="1" x="5110"/>
        <item h="1" x="1546"/>
        <item h="1" x="427"/>
        <item h="1" x="3372"/>
        <item h="1" x="4197"/>
        <item h="1" x="3937"/>
        <item h="1" x="5182"/>
        <item h="1" x="2918"/>
        <item h="1" x="3258"/>
        <item h="1" x="4188"/>
        <item h="1" x="3315"/>
        <item h="1" x="1230"/>
        <item h="1" x="2147"/>
        <item h="1" x="2278"/>
        <item h="1" x="4134"/>
        <item h="1" x="2052"/>
        <item h="1" x="2186"/>
        <item h="1" x="5136"/>
        <item h="1" x="68"/>
        <item h="1" x="1635"/>
        <item h="1" x="4029"/>
        <item h="1" x="2465"/>
        <item h="1" x="2171"/>
        <item h="1" x="1115"/>
        <item h="1" x="2474"/>
        <item h="1" x="2356"/>
        <item h="1" x="382"/>
        <item h="1" x="2282"/>
        <item h="1" x="2074"/>
        <item h="1" x="1432"/>
        <item h="1" x="5117"/>
        <item h="1" x="2463"/>
        <item h="1" x="4123"/>
        <item h="1" x="5124"/>
        <item h="1" x="644"/>
        <item h="1" x="670"/>
        <item h="1" x="1322"/>
        <item h="1" x="1398"/>
        <item h="1" x="5108"/>
        <item h="1" x="4051"/>
        <item h="1" x="1520"/>
        <item h="1" x="4131"/>
        <item h="1" x="3296"/>
        <item h="1" x="348"/>
        <item h="1" x="2464"/>
        <item h="1" x="3659"/>
        <item h="1" x="2905"/>
        <item h="1" x="3294"/>
        <item h="1" x="5107"/>
        <item h="1" x="4239"/>
        <item h="1" x="1543"/>
        <item h="1" x="643"/>
        <item h="1" x="1506"/>
        <item h="1" x="4178"/>
        <item h="1" x="4098"/>
        <item h="1" x="1545"/>
        <item h="1" x="4215"/>
        <item h="1" x="3340"/>
        <item h="1" x="3007"/>
        <item h="1" x="728"/>
        <item h="1" x="4120"/>
        <item h="1" x="2461"/>
        <item h="1" x="5106"/>
        <item h="1" x="1341"/>
        <item h="1" x="4256"/>
        <item h="1" x="4067"/>
        <item h="1" x="4204"/>
        <item h="1" x="3297"/>
        <item h="1" x="4133"/>
        <item h="1" x="4143"/>
        <item h="1" x="409"/>
        <item h="1" x="1559"/>
        <item h="1" x="3292"/>
        <item h="1" x="2460"/>
        <item h="1" x="4122"/>
        <item h="1" x="2459"/>
        <item h="1" x="1536"/>
        <item h="1" x="4998"/>
        <item h="1" x="4813"/>
        <item h="1" x="2473"/>
        <item h="1" x="1651"/>
        <item h="1" x="1481"/>
        <item h="1" x="4208"/>
        <item h="1" x="4117"/>
        <item h="1" x="4203"/>
        <item h="1" x="214"/>
        <item h="1" x="1542"/>
        <item h="1" x="367"/>
        <item h="1" x="2502"/>
        <item h="1" x="1112"/>
        <item h="1" x="2391"/>
        <item h="1" x="705"/>
        <item h="1" x="582"/>
        <item h="1" x="4066"/>
        <item h="1" x="2484"/>
        <item h="1" x="642"/>
        <item h="1" x="4255"/>
        <item h="1" x="654"/>
        <item h="1" x="743"/>
        <item h="1" x="1535"/>
        <item h="1" x="2101"/>
        <item h="1" x="4121"/>
        <item h="1" x="2239"/>
        <item h="1" x="5039"/>
        <item h="1" x="1498"/>
        <item h="1" x="1593"/>
        <item h="1" x="4132"/>
        <item h="1" x="1356"/>
        <item h="1" x="1321"/>
        <item h="1" x="2904"/>
        <item h="1" x="4050"/>
        <item h="1" x="3214"/>
        <item h="1" x="2903"/>
        <item h="1" x="2079"/>
        <item h="1" x="4238"/>
        <item h="1" x="2479"/>
        <item h="1" x="2462"/>
        <item h="1" x="5135"/>
        <item h="1" x="5219"/>
        <item h="1" x="5162"/>
        <item h="1" x="4565"/>
        <item h="1" x="3309"/>
        <item h="1" x="1544"/>
        <item h="1" x="641"/>
        <item h="1" x="3030"/>
        <item h="1" x="5105"/>
        <item h="1" x="3295"/>
        <item h="1" x="1132"/>
        <item h="1" x="5116"/>
        <item h="1" x="1133"/>
        <item h="1" x="1594"/>
        <item h="1" x="4177"/>
        <item h="1" x="3607"/>
        <item h="1" x="4129"/>
        <item h="1" x="4130"/>
        <item h="1" x="304"/>
        <item h="1" x="1668"/>
        <item h="1" x="1534"/>
        <item h="1" x="3663"/>
        <item h="1" x="3293"/>
        <item h="1" x="1131"/>
        <item h="1" x="5054"/>
        <item h="1" x="609"/>
        <item h="1" x="4128"/>
        <item h="1" x="669"/>
        <item h="1" x="2218"/>
        <item h="1" x="1615"/>
        <item h="1" x="3698"/>
        <item h="1" x="4700"/>
        <item h="1" x="496"/>
        <item h="1" x="4594"/>
        <item h="1" x="3306"/>
        <item h="1" x="3247"/>
        <item h="1" x="4699"/>
        <item h="1" x="4106"/>
        <item h="1" x="597"/>
        <item h="1" x="4119"/>
        <item h="1" x="3290"/>
        <item h="1" x="727"/>
        <item h="1" x="3304"/>
        <item h="1" x="4701"/>
        <item h="1" x="1320"/>
        <item h="1" x="3305"/>
        <item h="1" x="1592"/>
        <item h="1" x="4922"/>
        <item h="1" x="5115"/>
        <item h="1" x="4097"/>
        <item h="1" x="5236"/>
        <item h="1" x="460"/>
        <item h="1" x="5200"/>
        <item h="1" x="225"/>
        <item h="1" x="3361"/>
        <item h="1" x="3076"/>
        <item h="1" x="443"/>
        <item h="1" x="3291"/>
        <item h="1" x="4059"/>
        <item h="1" x="2472"/>
        <item h="1" x="757"/>
        <item h="1" x="3932"/>
        <item h="1" x="2471"/>
        <item h="1" x="2073"/>
        <item h="1" x="2478"/>
        <item h="1" x="2458"/>
        <item h="1" x="5134"/>
        <item h="1" x="4698"/>
        <item h="1" x="1608"/>
        <item h="1" x="4118"/>
        <item h="1" x="653"/>
        <item h="1" x="1129"/>
        <item h="1" x="2916"/>
        <item h="1" x="5114"/>
        <item h="1" x="2078"/>
        <item h="1" x="2158"/>
        <item h="1" x="668"/>
        <item h="1" x="3029"/>
        <item h="1" x="223"/>
        <item h="1" x="507"/>
        <item h="1" x="3101"/>
        <item h="1" x="570"/>
        <item h="1" x="5104"/>
        <item h="1" x="3905"/>
        <item h="1" x="4696"/>
        <item h="1" x="1587"/>
        <item h="1" x="4697"/>
        <item h="1" x="4248"/>
        <item h="1" x="652"/>
        <item h="1" x="651"/>
        <item h="1" x="3815"/>
        <item h="1" x="734"/>
        <item h="1" x="5192"/>
        <item h="1" x="4853"/>
        <item h="1" x="2436"/>
        <item h="1" x="506"/>
        <item h="1" x="4779"/>
        <item h="1" x="3917"/>
        <item h="1" x="4824"/>
        <item h="1" x="1551"/>
        <item h="1" x="1558"/>
        <item h="1" x="4187"/>
        <item h="1" x="2051"/>
        <item h="1" x="4921"/>
        <item h="1" x="2470"/>
        <item h="1" x="4151"/>
        <item h="1" x="1480"/>
        <item h="1" x="1629"/>
        <item h="1" x="3302"/>
        <item h="1" x="3966"/>
        <item h="1" x="2483"/>
        <item h="1" x="1355"/>
        <item h="1" x="1417"/>
        <item h="1" x="1319"/>
        <item h="1" x="3904"/>
        <item h="1" x="4176"/>
        <item h="1" x="1487"/>
        <item h="1" x="4867"/>
        <item h="1" x="224"/>
        <item h="1" x="4997"/>
        <item h="1" x="487"/>
        <item h="1" x="3674"/>
        <item h="1" x="667"/>
        <item h="1" x="3203"/>
        <item h="1" x="442"/>
        <item h="1" x="2185"/>
        <item h="1" x="2469"/>
        <item h="1" x="596"/>
        <item h="1" x="1245"/>
        <item h="1" x="3857"/>
        <item h="1" x="3986"/>
        <item h="1" x="4287"/>
        <item h="1" x="2407"/>
        <item h="1" x="1650"/>
        <item h="1" x="2940"/>
        <item h="1" x="303"/>
        <item h="1" x="722"/>
        <item h="1" x="756"/>
        <item h="1" x="4126"/>
        <item h="1" x="3314"/>
        <item h="1" x="4142"/>
        <item h="1" x="2456"/>
        <item h="1" x="608"/>
        <item h="1" x="2217"/>
        <item h="1" x="1628"/>
        <item h="1" x="5235"/>
        <item h="1" x="5161"/>
        <item h="1" x="3006"/>
        <item h="1" x="3303"/>
        <item h="1" x="3189"/>
        <item h="1" x="4127"/>
        <item h="1" x="3087"/>
        <item h="1" x="4105"/>
        <item h="1" x="3931"/>
        <item h="1" x="1479"/>
        <item h="1" x="650"/>
        <item h="1" x="154"/>
        <item h="1" x="426"/>
        <item h="1" x="1416"/>
        <item h="1" x="4866"/>
        <item h="1" x="1557"/>
        <item h="1" x="3301"/>
        <item h="1" x="2544"/>
        <item h="1" x="2371"/>
        <item h="1" x="408"/>
        <item h="1" x="4615"/>
        <item h="1" x="3329"/>
        <item h="1" x="2468"/>
        <item h="1" x="1541"/>
        <item h="1" x="2915"/>
        <item h="1" x="5160"/>
        <item h="1" x="1354"/>
        <item h="1" x="1403"/>
        <item h="1" x="649"/>
        <item h="1" x="4149"/>
        <item h="1" x="3697"/>
        <item h="1" x="1367"/>
        <item h="1" x="5133"/>
        <item h="1" x="1515"/>
        <item h="1" x="3028"/>
        <item h="1" x="1649"/>
        <item h="1" x="4207"/>
        <item h="1" x="1217"/>
        <item h="1" x="4755"/>
        <item h="1" x="1292"/>
        <item h="1" x="474"/>
        <item h="1" x="5191"/>
        <item h="1" x="3856"/>
        <item h="1" x="5208"/>
        <item h="1" x="2914"/>
        <item h="1" x="4150"/>
        <item h="1" x="3889"/>
        <item h="1" x="441"/>
        <item h="1" x="587"/>
        <item h="1" x="2237"/>
        <item h="1" x="525"/>
        <item h="1" x="1103"/>
        <item h="1" x="4686"/>
        <item h="1" x="2449"/>
        <item h="1" x="2072"/>
        <item h="1" x="2071"/>
        <item h="1" x="2077"/>
        <item h="1" x="2970"/>
        <item h="1" x="2501"/>
        <item h="1" x="4088"/>
        <item h="1" x="4141"/>
        <item h="1" x="4196"/>
        <item h="1" x="4104"/>
        <item h="1" x="2076"/>
        <item h="1" x="3371"/>
        <item h="1" x="5199"/>
        <item h="1" x="5089"/>
        <item h="1" x="716"/>
        <item h="1" x="5048"/>
        <item h="1" x="3872"/>
        <item h="1" x="3256"/>
        <item h="1" x="2477"/>
        <item h="1" x="1215"/>
        <item h="1" x="424"/>
        <item h="1" x="4950"/>
        <item h="1" x="1377"/>
        <item h="1" x="222"/>
        <item h="1" x="425"/>
        <item h="1" x="5190"/>
        <item h="1" x="1396"/>
        <item h="1" x="4901"/>
        <item h="1" x="3855"/>
        <item h="1" x="1556"/>
        <item h="1" x="5083"/>
        <item h="1" x="5123"/>
        <item h="1" x="505"/>
        <item h="1" x="1216"/>
        <item h="1" x="5230"/>
        <item h="1" x="4147"/>
        <item h="1" x="5053"/>
        <item h="1" x="221"/>
        <item h="1" x="3708"/>
        <item h="1" x="5101"/>
        <item h="1" x="3369"/>
        <item h="1" x="4049"/>
        <item h="1" x="3313"/>
        <item h="1" x="2417"/>
        <item h="1" x="3170"/>
        <item h="1" x="1514"/>
        <item h="1" x="4140"/>
        <item h="1" x="5074"/>
        <item h="1" x="2523"/>
        <item h="1" x="690"/>
        <item h="1" x="3132"/>
        <item h="1" x="5181"/>
        <item h="1" x="3871"/>
        <item h="1" x="4919"/>
        <item h="1" x="4978"/>
        <item h="1" x="3188"/>
        <item h="1" x="4778"/>
        <item h="1" x="5132"/>
        <item h="1" x="4096"/>
        <item h="1" x="1607"/>
        <item h="1" x="3348"/>
        <item h="1" x="4273"/>
        <item h="1" x="4206"/>
        <item h="1" x="3255"/>
        <item h="1" x="4237"/>
        <item h="1" x="1359"/>
        <item h="1" x="3873"/>
        <item h="1" x="2307"/>
        <item h="1" x="4979"/>
        <item h="1" x="1657"/>
        <item h="1" x="607"/>
        <item h="1" x="2448"/>
        <item h="1" x="1555"/>
        <item h="1" x="5376"/>
        <item h="1" x="2553"/>
        <item h="1" x="2476"/>
        <item h="1" x="4058"/>
        <item h="1" x="5159"/>
        <item h="1" x="3888"/>
        <item h="1" x="5131"/>
        <item h="1" x="3838"/>
        <item h="1" x="3114"/>
        <item h="1" x="4940"/>
        <item h="1" x="4812"/>
        <item h="1" x="3283"/>
        <item h="1" x="569"/>
        <item h="1" x="4048"/>
        <item h="1" x="3368"/>
        <item h="1" x="4148"/>
        <item h="1" x="1742"/>
        <item h="1" x="4884"/>
        <item h="1" x="3254"/>
        <item h="1" x="2902"/>
        <item h="1" x="2522"/>
        <item h="1" x="3312"/>
        <item h="1" x="2293"/>
        <item h="1" x="581"/>
        <item h="1" x="3308"/>
        <item h="1" x="1713"/>
        <item h="1" x="1621"/>
        <item h="1" x="4087"/>
        <item h="1" x="1366"/>
        <item h="1" x="715"/>
        <item h="1" x="4247"/>
        <item h="1" x="4205"/>
        <item h="1" x="721"/>
        <item h="1" x="4236"/>
        <item h="1" x="2913"/>
        <item h="1" x="2277"/>
        <item h="1" x="4103"/>
        <item h="1" x="4057"/>
        <item h="1" x="4139"/>
        <item h="1" x="1678"/>
        <item h="1" x="3202"/>
        <item h="1" x="1641"/>
        <item h="1" x="3367"/>
        <item h="1" x="742"/>
        <item h="1" x="4811"/>
        <item h="1" x="1486"/>
        <item h="1" x="1353"/>
        <item h="1" x="3169"/>
        <item h="1" x="1513"/>
        <item h="1" x="3168"/>
        <item h="1" x="5122"/>
        <item h="1" x="4138"/>
        <item h="1" x="618"/>
        <item h="1" x="2292"/>
        <item h="1" x="4996"/>
        <item h="1" x="2778"/>
        <item h="1" x="4102"/>
        <item h="1" x="2416"/>
        <item h="1" x="1529"/>
        <item h="1" x="1606"/>
        <item h="1" x="5047"/>
        <item h="1" x="5073"/>
        <item h="1" x="4777"/>
        <item h="1" x="1632"/>
        <item h="1" x="4289"/>
        <item h="1" x="3778"/>
        <item h="1" x="2294"/>
        <item h="1" x="4086"/>
        <item h="1" x="586"/>
        <item h="1" x="1586"/>
        <item h="1" x="720"/>
        <item h="1" x="1395"/>
        <item h="1" x="1394"/>
        <item h="1" x="2327"/>
        <item h="1" x="5088"/>
        <item h="1" x="4246"/>
        <item h="1" x="5066"/>
        <item h="1" x="1620"/>
        <item h="1" x="704"/>
        <item h="1" x="4918"/>
        <item h="1" x="3347"/>
        <item h="1" x="1550"/>
        <item h="1" x="3272"/>
        <item h="1" x="2406"/>
        <item h="1" x="633"/>
        <item h="1" x="689"/>
        <item h="1" x="1656"/>
        <item h="1" x="585"/>
        <item h="1" x="1585"/>
        <item h="1" x="3420"/>
        <item h="1" x="4095"/>
        <item h="1" x="4939"/>
        <item h="1" x="3213"/>
        <item h="1" x="1485"/>
        <item h="1" x="2552"/>
        <item h="1" x="3201"/>
        <item h="1" x="1614"/>
        <item h="1" x="2216"/>
        <item h="1" x="5229"/>
        <item h="1" x="5210"/>
        <item h="1" x="688"/>
        <item h="1" x="3246"/>
        <item h="1" x="747"/>
        <item h="1" x="606"/>
        <item h="1" x="580"/>
        <item h="1" x="1340"/>
        <item h="1" x="4056"/>
        <item h="1" x="2607"/>
        <item h="1" x="3338"/>
        <item h="1" x="1497"/>
        <item h="1" x="1512"/>
        <item h="1" x="1670"/>
        <item h="1" x="2543"/>
        <item h="1" x="5247"/>
        <item h="1" x="3244"/>
        <item h="1" x="1519"/>
        <item h="1" x="1605"/>
        <item h="1" x="1631"/>
        <item h="1" x="746"/>
        <item h="1" x="3339"/>
        <item h="1" x="659"/>
        <item h="1" x="1695"/>
        <item h="1" x="632"/>
        <item h="1" x="2435"/>
        <item h="1" x="1302"/>
        <item h="1" x="1655"/>
        <item h="1" x="1473"/>
        <item h="1" x="2888"/>
        <item h="1" x="733"/>
        <item h="1" x="3366"/>
        <item h="1" x="5180"/>
        <item h="1" x="595"/>
        <item h="1" x="2376"/>
        <item h="1" x="2375"/>
        <item h="1" x="3245"/>
        <item h="1" x="1511"/>
        <item h="1" x="2306"/>
        <item h="1" x="4009"/>
        <item h="1" x="5038"/>
        <item h="1" x="4245"/>
        <item h="1" x="1431"/>
        <item h="1" x="5121"/>
        <item h="1" x="366"/>
        <item h="1" x="1667"/>
        <item h="1" x="1934"/>
        <item h="1" x="2521"/>
        <item h="1" x="4995"/>
        <item h="1" x="4275"/>
        <item h="1" x="1438"/>
        <item h="1" x="1435"/>
        <item h="1" x="4994"/>
        <item h="1" x="529"/>
        <item h="1" x="2215"/>
        <item h="1" x="3360"/>
        <item h="1" x="5046"/>
        <item h="1" x="1437"/>
        <item h="1" x="2326"/>
        <item h="1" x="2325"/>
        <item h="1" x="623"/>
        <item h="1" x="2370"/>
        <item h="1" x="3216"/>
        <item h="1" x="1436"/>
        <item h="1" x="2374"/>
        <item h="1" x="5218"/>
        <item h="1" x="530"/>
        <item h="1" x="4010"/>
        <item h="1" x="5246"/>
        <item h="1" x="4008"/>
        <item h="1" x="5001"/>
        <item h="1" x="2542"/>
        <item h="1" x="528"/>
        <item h="1" x="5002"/>
        <item h="1" x="2515"/>
        <item h="1" x="2533"/>
        <item h="1" x="2405"/>
        <item h="1" x="3328"/>
        <item h="1" x="3337"/>
        <item h="1" x="527"/>
        <item h="1" x="423"/>
        <item h="1" x="5082"/>
        <item h="1" x="1796"/>
        <item h="1" x="1640"/>
        <item h="1" x="3264"/>
        <item h="1" x="3336"/>
        <item h="1" x="524"/>
        <item h="1" x="3243"/>
        <item h="1" x="3281"/>
        <item h="1" x="3418"/>
        <item h="1" x="2276"/>
        <item h="1" x="3242"/>
        <item h="1" x="3870"/>
        <item h="1" x="1549"/>
        <item h="1" x="5356"/>
        <item h="1" x="1694"/>
        <item h="1" x="4244"/>
        <item h="1" x="2385"/>
        <item h="1" x="5158"/>
        <item h="1" x="5087"/>
        <item h="1" x="2005"/>
        <item h="1" x="719"/>
        <item h="1" x="2445"/>
        <item h="1" x="4085"/>
        <item h="1" x="4018"/>
        <item h="1" x="584"/>
        <item h="1" x="1548"/>
        <item h="1" x="4019"/>
        <item h="1" x="658"/>
        <item h="1" x="714"/>
        <item h="1" x="3224"/>
        <item h="1" x="2520"/>
        <item h="1" x="4900"/>
        <item h="1" x="2384"/>
        <item h="1" x="1446"/>
        <item h="1" x="2415"/>
        <item h="1" x="657"/>
        <item h="1" x="579"/>
        <item h="1" x="3454"/>
        <item h="1" x="5009"/>
        <item h="1" x="4399"/>
        <item h="1" x="3280"/>
        <item h="1" x="3869"/>
        <item h="1" x="3212"/>
        <item h="1" x="4079"/>
        <item h="1" x="2540"/>
        <item h="1" x="5209"/>
        <item h="1" x="755"/>
        <item h="1" x="1706"/>
        <item h="1" x="1339"/>
        <item h="1" x="4387"/>
        <item h="1" x="2383"/>
        <item h="1" x="2541"/>
        <item h="1" x="2382"/>
        <item h="1" x="4094"/>
        <item h="1" x="1604"/>
        <item h="1" x="1445"/>
        <item h="1" x="1472"/>
        <item h="1" x="2369"/>
        <item h="1" x="538"/>
        <item h="1" x="4235"/>
        <item h="1" x="2427"/>
        <item h="1" x="4084"/>
        <item h="1" x="4227"/>
        <item h="1" x="605"/>
        <item h="1" x="1584"/>
        <item h="1" x="2532"/>
        <item h="1" x="3279"/>
        <item h="1" x="393"/>
        <item h="1" x="3399"/>
        <item h="1" x="5052"/>
        <item h="1" x="4899"/>
        <item h="1" x="5065"/>
        <item h="1" x="617"/>
        <item h="1" x="2500"/>
        <item h="1" x="5198"/>
        <item h="1" x="745"/>
        <item h="1" x="422"/>
        <item h="1" x="4297"/>
        <item h="1" x="523"/>
        <item h="1" x="3223"/>
        <item h="1" x="1444"/>
        <item h="1" x="539"/>
        <item h="1" x="4017"/>
        <item h="1" x="4093"/>
        <item h="1" x="5228"/>
        <item h="1" x="1443"/>
        <item h="1" x="5037"/>
        <item h="1" x="1648"/>
        <item h="1" x="3187"/>
        <item h="1" x="2275"/>
        <item h="1" x="5179"/>
        <item h="1" x="4003"/>
        <item h="1" x="522"/>
        <item h="1" x="1518"/>
        <item h="1" x="4036"/>
        <item h="1" x="4195"/>
        <item h="1" x="4346"/>
        <item h="1" x="4047"/>
        <item h="1" x="2444"/>
        <item h="1" x="1430"/>
        <item h="1" x="5081"/>
        <item h="1" x="1666"/>
        <item h="1" x="5027"/>
        <item h="1" x="2499"/>
        <item h="1" x="622"/>
        <item h="1" x="4617"/>
        <item h="1" x="1639"/>
        <item h="1" x="4002"/>
        <item h="1" x="1459"/>
        <item h="1" x="4272"/>
        <item h="1" x="5100"/>
        <item h="1" x="5197"/>
        <item h="1" x="4271"/>
        <item h="1" x="5025"/>
        <item h="1" x="3257"/>
        <item h="1" x="5026"/>
        <item h="1" x="656"/>
        <item h="1" x="2397"/>
        <item h="1" x="2434"/>
        <item h="1" x="1496"/>
        <item h="1" x="4037"/>
        <item h="1" x="5234"/>
        <item h="1" x="621"/>
        <item h="1" x="5196"/>
        <item h="1" x="1517"/>
        <item h="1" x="2404"/>
        <item h="1" x="1630"/>
        <item h="1" x="3236"/>
        <item h="1" x="3271"/>
        <item h="1" x="1393"/>
        <item h="1" x="3964"/>
        <item h="1" x="2596"/>
        <item h="1" x="459"/>
        <item h="1" x="2514"/>
        <item h="1" x="4065"/>
        <item h="1" x="5120"/>
        <item h="1" x="553"/>
        <item h="1" x="2403"/>
        <item h="1" x="616"/>
        <item h="1" x="787"/>
        <item h="1" x="4092"/>
        <item h="1" x="5217"/>
        <item h="1" x="1528"/>
        <item h="1" x="4234"/>
        <item h="1" x="1767"/>
        <item h="1" x="2513"/>
        <item h="1" x="3269"/>
        <item h="1" x="3456"/>
        <item h="1" x="4214"/>
        <item h="1" x="5024"/>
        <item h="1" x="4315"/>
        <item h="1" x="3412"/>
        <item h="1" x="1505"/>
        <item h="1" x="1458"/>
        <item h="1" x="2578"/>
        <item h="1" x="2898"/>
        <item h="1" x="631"/>
        <item h="1" x="3235"/>
        <item h="1" x="5023"/>
        <item h="1" x="3270"/>
        <item h="1" x="3370"/>
        <item h="1" x="5072"/>
        <item h="1" x="3186"/>
        <item h="1" x="521"/>
        <item h="1" x="5245"/>
        <item h="1" x="1778"/>
        <item h="1" x="3437"/>
        <item h="1" x="2419"/>
        <item h="1" x="3307"/>
        <item h="1" x="2396"/>
        <item h="1" x="2539"/>
        <item h="1" x="4137"/>
        <item h="1" x="552"/>
        <item h="1" x="2564"/>
        <item h="1" x="4254"/>
        <item h="1" x="5080"/>
        <item h="1" x="3387"/>
        <item h="1" x="4274"/>
        <item h="1" x="3424"/>
        <item h="1" x="812"/>
        <item h="1" x="2538"/>
        <item h="1" x="2414"/>
        <item h="1" x="4078"/>
        <item h="1" x="823"/>
        <item h="1" x="5289"/>
        <item h="1" x="1471"/>
        <item h="1" x="2433"/>
        <item h="1" x="578"/>
        <item h="1" x="5314"/>
        <item h="1" x="4226"/>
        <item h="1" x="3252"/>
        <item h="1" x="2519"/>
        <item h="1" x="2475"/>
        <item h="1" x="713"/>
        <item h="1" x="3289"/>
        <item h="1" x="3268"/>
        <item h="1" x="1603"/>
        <item h="1" x="4340"/>
        <item h="1" x="3267"/>
        <item h="1" x="857"/>
        <item h="1" x="4046"/>
        <item h="1" x="5363"/>
        <item h="1" x="4045"/>
        <item h="1" x="3345"/>
        <item h="1" x="4001"/>
        <item h="1" x="5250"/>
        <item h="1" x="1788"/>
        <item h="1" x="3963"/>
        <item h="1" x="1748"/>
        <item h="1" x="190"/>
        <item h="1" x="4993"/>
        <item h="1" x="4194"/>
        <item h="1" x="3185"/>
        <item h="1" x="3253"/>
        <item h="1" x="620"/>
        <item h="1" x="4305"/>
        <item h="1" x="2555"/>
        <item h="1" x="3241"/>
        <item h="1" x="4358"/>
        <item h="1" x="2443"/>
        <item h="1" x="615"/>
        <item h="1" x="2402"/>
        <item h="1" x="3346"/>
        <item h="1" x="760"/>
        <item h="1" x="4115"/>
        <item h="1" x="1504"/>
        <item h="1" x="5036"/>
        <item h="1" x="5244"/>
        <item h="1" x="2551"/>
        <item h="1" x="2455"/>
        <item h="1" x="741"/>
        <item h="1" x="814"/>
        <item h="1" x="3184"/>
        <item h="1" x="4077"/>
        <item h="1" x="1638"/>
        <item h="1" x="1724"/>
        <item h="1" x="5086"/>
        <item h="1" x="5099"/>
        <item h="1" x="3364"/>
        <item h="1" x="577"/>
        <item h="1" x="2067"/>
        <item h="1" x="4992"/>
        <item h="1" x="776"/>
        <item h="1" x="4233"/>
        <item h="1" x="519"/>
        <item h="1" x="4225"/>
        <item h="1" x="2593"/>
        <item h="1" x="5071"/>
        <item h="1" x="712"/>
        <item h="1" x="4232"/>
        <item h="1" x="4083"/>
        <item h="1" x="3365"/>
        <item h="1" x="1428"/>
        <item h="1" x="3359"/>
        <item h="1" x="520"/>
        <item h="1" x="2413"/>
        <item h="1" x="2537"/>
        <item h="1" x="804"/>
        <item h="1" x="4323"/>
        <item h="1" x="1429"/>
        <item h="1" x="5260"/>
        <item h="1" x="3282"/>
        <item h="1" x="1527"/>
        <item h="1" x="5141"/>
        <item h="1" x="2432"/>
        <item h="1" x="568"/>
        <item h="1" x="5216"/>
        <item h="1" x="5354"/>
        <item h="1" x="2518"/>
        <item h="1" x="4101"/>
        <item h="1" x="4152"/>
        <item h="1" x="1784"/>
        <item h="1" x="672"/>
        <item h="1" x="2431"/>
        <item h="1" x="567"/>
        <item h="1" x="5310"/>
        <item h="1" x="4270"/>
        <item h="1" x="673"/>
        <item h="1" x="4408"/>
        <item h="1" x="740"/>
        <item h="1" x="1470"/>
        <item h="1" x="5306"/>
        <item h="1" x="2597"/>
        <item h="1" x="1561"/>
        <item h="1" x="674"/>
        <item h="1" x="5138"/>
        <item h="1" x="5140"/>
        <item h="1" x="5139"/>
        <item h="1" x="3404"/>
        <item h="1" x="3402"/>
        <item h="1" x="1696"/>
        <item h="1" x="4193"/>
        <item h="1" x="2585"/>
        <item h="1" x="5137"/>
        <item h="1" x="3316"/>
        <item h="1" x="671"/>
        <item h="1" x="5343"/>
        <item h="1" x="4314"/>
        <item h="1" x="1749"/>
        <item h="1" x="4055"/>
        <item h="1" x="1795"/>
        <item h="1" x="2634"/>
        <item h="1" x="2591"/>
        <item h="1" x="1602"/>
        <item h="1" x="3334"/>
        <item h="1" x="5365"/>
        <item h="1" x="5346"/>
        <item h="1" x="2447"/>
        <item h="1" x="2486"/>
        <item h="1" x="703"/>
        <item h="1" x="2550"/>
        <item h="1" x="2511"/>
        <item h="1" x="5148"/>
        <item h="1" x="4192"/>
        <item h="1" x="1601"/>
        <item h="1" x="5177"/>
        <item h="1" x="3333"/>
        <item h="1" x="1573"/>
        <item h="1" x="2497"/>
        <item h="1" x="4374"/>
        <item h="1" x="1682"/>
        <item h="1" x="2442"/>
        <item h="1" x="732"/>
        <item h="1" x="5147"/>
        <item h="1" x="4114"/>
        <item h="1" x="2510"/>
        <item h="1" x="702"/>
        <item h="1" x="701"/>
        <item h="1" x="1469"/>
        <item h="1" x="1503"/>
        <item h="1" x="3384"/>
        <item h="1" x="614"/>
        <item h="1" x="1478"/>
        <item h="1" x="2496"/>
        <item h="1" x="4414"/>
        <item h="1" x="3277"/>
        <item h="1" x="1468"/>
        <item h="1" x="1571"/>
        <item h="1" x="4396"/>
        <item h="1" x="1572"/>
        <item h="1" x="4328"/>
        <item h="1" x="5035"/>
        <item h="1" x="1569"/>
        <item h="1" x="1600"/>
        <item h="1" x="731"/>
        <item h="1" x="4355"/>
        <item h="1" x="4081"/>
        <item h="1" x="4082"/>
        <item h="1" x="1637"/>
        <item h="1" x="3263"/>
        <item h="1" x="4202"/>
        <item h="1" x="3251"/>
        <item h="1" x="4317"/>
        <item h="1" x="3323"/>
        <item h="1" x="1568"/>
        <item h="1" x="3344"/>
        <item h="1" x="3278"/>
        <item h="1" x="1613"/>
        <item h="1" x="4201"/>
        <item h="1" x="4163"/>
        <item h="1" x="566"/>
        <item h="1" x="3266"/>
        <item h="1" x="3324"/>
        <item h="1" x="1570"/>
        <item h="1" x="2495"/>
        <item h="1" x="5146"/>
        <item h="1" x="4162"/>
        <item h="1" x="2430"/>
        <item h="1" x="2412"/>
        <item h="1" x="4449"/>
        <item h="1" x="1531"/>
        <item h="1" x="1495"/>
        <item h="1" x="4186"/>
        <item h="1" x="5189"/>
        <item h="1" x="4243"/>
        <item h="1" x="795"/>
        <item h="1" x="639"/>
        <item h="1" x="4054"/>
        <item h="1" x="5264"/>
        <item h="1" x="5188"/>
        <item h="1" x="1612"/>
        <item h="1" x="4371"/>
        <item h="1" x="1567"/>
        <item h="1" x="5381"/>
        <item h="1" x="4044"/>
        <item h="1" x="3354"/>
        <item h="1" x="1533"/>
        <item h="1" x="710"/>
        <item h="1" x="681"/>
        <item h="1" x="1776"/>
        <item h="1" x="5070"/>
        <item h="1" x="1532"/>
        <item h="1" x="4113"/>
        <item h="1" x="640"/>
        <item h="1" x="4116"/>
        <item h="1" x="5103"/>
        <item h="1" x="1591"/>
        <item h="1" x="638"/>
        <item h="1" x="5186"/>
        <item h="1" x="709"/>
        <item h="1" x="1804"/>
        <item h="1" x="4185"/>
        <item h="1" x="636"/>
        <item h="1" x="637"/>
        <item h="1" x="5169"/>
        <item h="1" x="635"/>
        <item h="1" x="695"/>
        <item h="1" x="3343"/>
        <item h="1" x="613"/>
        <item h="1" x="711"/>
        <item h="1" x="1611"/>
        <item h="1" x="4200"/>
        <item h="1" x="1610"/>
        <item h="1" x="5187"/>
        <item h="1" x="3330"/>
        <item h="1" x="565"/>
        <item h="1" x="564"/>
        <item h="1" x="5215"/>
        <item h="1" x="2531"/>
        <item h="1" x="5045"/>
        <item h="1" x="5393"/>
        <item h="1" x="1647"/>
        <item h="1" x="1530"/>
        <item h="1" x="3342"/>
        <item h="1" x="4184"/>
        <item h="1" x="4378"/>
        <item h="1" x="3341"/>
        <item h="1" x="4231"/>
        <item h="1" x="3358"/>
        <item h="1" x="3383"/>
        <item h="1" x="2441"/>
        <item h="1" x="3427"/>
        <item h="1" x="1627"/>
        <item h="1" x="3376"/>
        <item h="1" x="5113"/>
        <item h="1" x="2638"/>
        <item h="1" x="4183"/>
        <item h="1" x="2506"/>
        <item h="1" x="4384"/>
        <item h="1" x="3363"/>
        <item h="1" x="2530"/>
        <item h="1" x="5383"/>
        <item h="1" x="726"/>
        <item h="1" x="1820"/>
        <item h="1" x="5207"/>
        <item h="1" x="2467"/>
        <item h="1" x="2507"/>
        <item h="1" x="604"/>
        <item h="1" x="2466"/>
        <item h="1" x="4224"/>
        <item h="1" x="4278"/>
        <item h="1" x="5168"/>
        <item h="1" x="1540"/>
        <item h="1" x="4230"/>
        <item h="1" x="5167"/>
        <item h="1" x="647"/>
        <item h="1" x="5064"/>
        <item h="1" x="4182"/>
        <item h="1" x="5166"/>
        <item h="1" x="603"/>
        <item h="1" x="4223"/>
        <item h="1" x="5372"/>
        <item h="1" x="2610"/>
        <item h="1" x="2549"/>
        <item h="1" x="1590"/>
        <item h="1" x="1665"/>
        <item h="1" x="5111"/>
        <item h="1" x="5309"/>
        <item h="1" x="4427"/>
        <item h="1" x="646"/>
        <item h="1" x="1502"/>
        <item h="1" x="1588"/>
        <item h="1" x="4242"/>
        <item h="1" x="4181"/>
        <item h="1" x="4180"/>
        <item h="1" x="5214"/>
        <item h="1" x="1589"/>
        <item h="1" x="563"/>
        <item h="1" x="5268"/>
        <item h="1" x="694"/>
        <item h="1" x="693"/>
        <item h="1" x="3300"/>
        <item h="1" x="1477"/>
        <item h="1" x="2664"/>
        <item h="1" x="2411"/>
        <item h="1" x="1539"/>
        <item h="1" x="5206"/>
        <item h="1" x="648"/>
        <item h="1" x="5112"/>
        <item h="1" x="4125"/>
        <item h="1" x="1538"/>
        <item h="1" x="5204"/>
        <item h="1" x="4075"/>
        <item h="1" x="5373"/>
        <item h="1" x="4383"/>
        <item h="1" x="1626"/>
        <item h="1" x="858"/>
        <item h="1" x="4091"/>
        <item h="1" x="3299"/>
        <item h="1" x="692"/>
        <item h="1" x="3353"/>
        <item h="1" x="861"/>
        <item h="1" x="786"/>
        <item h="1" x="5205"/>
        <item h="1" x="3298"/>
        <item h="1" x="2410"/>
        <item h="1" x="1761"/>
        <item h="1" x="3352"/>
        <item h="1" x="730"/>
        <item h="1" x="2528"/>
        <item h="1" x="2536"/>
        <item h="1" x="851"/>
        <item h="1" x="5298"/>
        <item h="1" x="2529"/>
        <item h="1" x="4337"/>
        <item h="1" x="5290"/>
        <item h="1" x="5130"/>
        <item h="1" x="2482"/>
        <item h="1" x="1625"/>
        <item h="1" x="4357"/>
        <item h="1" x="4222"/>
        <item h="1" x="5227"/>
        <item h="1" x="4221"/>
        <item h="1" x="3378"/>
        <item h="1" x="725"/>
        <item h="1" x="1704"/>
        <item h="1" x="724"/>
        <item h="1" x="723"/>
        <item h="1" x="4076"/>
        <item h="1" x="769"/>
        <item h="1" x="2579"/>
        <item h="1" x="1501"/>
        <item h="1" x="666"/>
        <item h="1" x="1510"/>
        <item h="1" x="5203"/>
        <item h="1" x="1500"/>
        <item h="1" x="816"/>
        <item h="1" x="1494"/>
        <item h="1" x="1467"/>
        <item h="1" x="5069"/>
        <item h="1" x="4419"/>
        <item h="1" x="4397"/>
        <item h="1" x="2595"/>
        <item h="1" x="5129"/>
        <item h="1" x="5127"/>
        <item h="1" x="3288"/>
        <item h="1" x="3276"/>
        <item h="1" x="5243"/>
        <item h="1" x="4319"/>
        <item h="1" x="3393"/>
        <item h="1" x="3405"/>
        <item h="1" x="1554"/>
        <item h="1" x="3392"/>
        <item h="1" x="1782"/>
        <item h="1" x="3396"/>
        <item h="1" x="5063"/>
        <item h="1" x="3311"/>
        <item h="1" x="765"/>
        <item h="1" x="5128"/>
        <item h="1" x="602"/>
        <item h="1" x="3430"/>
        <item h="1" x="3310"/>
        <item h="1" x="2480"/>
        <item h="1" x="5413"/>
        <item h="1" x="2440"/>
        <item h="1" x="3262"/>
        <item h="1" x="1526"/>
        <item h="1" x="4090"/>
        <item h="1" x="576"/>
        <item h="1" x="1636"/>
        <item h="1" x="2481"/>
        <item h="1" x="575"/>
        <item h="1" x="2598"/>
        <item h="1" x="1553"/>
        <item h="1" x="4146"/>
        <item h="1" x="4145"/>
        <item h="1" x="4080"/>
        <item h="1" x="1646"/>
        <item h="1" x="5226"/>
        <item h="1" x="665"/>
        <item h="1" x="664"/>
        <item h="1" x="663"/>
        <item h="1" x="1786"/>
        <item h="1" x="1476"/>
        <item h="1" x="5345"/>
        <item h="1" x="4144"/>
        <item h="1" x="4268"/>
        <item h="1" x="3250"/>
        <item h="1" x="5126"/>
        <item h="1" x="2619"/>
        <item h="1" x="5312"/>
        <item h="1" x="4053"/>
        <item h="1" x="662"/>
        <item h="1" x="5267"/>
        <item h="1" x="1645"/>
        <item h="1" x="601"/>
        <item h="1" x="600"/>
        <item h="1" x="1475"/>
        <item h="1" x="5079"/>
        <item h="1" x="5125"/>
        <item h="1" x="4269"/>
        <item h="1" x="843"/>
        <item h="1" x="660"/>
        <item h="1" x="5062"/>
        <item h="1" x="2643"/>
        <item h="1" x="3385"/>
        <item h="1" x="661"/>
        <item h="1" x="4420"/>
        <item h="1" x="3357"/>
        <item h="1" x="1664"/>
        <item h="1" x="2426"/>
        <item h="1" x="5318"/>
        <item h="1" x="829"/>
        <item h="1" x="3425"/>
        <item h="1" x="5364"/>
        <item h="1" x="761"/>
        <item h="1" x="5098"/>
        <item h="1" x="574"/>
        <item h="1" x="5242"/>
        <item h="1" x="4379"/>
        <item h="1" x="594"/>
        <item h="1" x="599"/>
        <item h="1" x="2648"/>
        <item h="1" x="1509"/>
        <item h="1" x="2439"/>
        <item h="1" x="3362"/>
        <item h="1" x="3375"/>
        <item h="1" x="5043"/>
        <item h="1" x="759"/>
        <item h="1" x="885"/>
        <item h="1" x="4111"/>
        <item h="1" x="1732"/>
        <item h="1" x="5389"/>
        <item h="1" x="4407"/>
        <item h="1" x="5225"/>
        <item h="1" x="5410"/>
        <item h="1" x="1644"/>
        <item h="1" x="774"/>
        <item h="1" x="4342"/>
        <item h="1" x="5044"/>
        <item h="1" x="2438"/>
        <item h="1" x="4241"/>
        <item h="1" x="739"/>
        <item h="1" x="1684"/>
        <item h="1" x="5371"/>
        <item h="1" x="4112"/>
        <item h="1" x="3400"/>
        <item h="1" x="2548"/>
        <item h="1" x="1525"/>
        <item h="1" x="4284"/>
        <item h="1" x="3249"/>
        <item h="1" x="1499"/>
        <item h="1" x="4267"/>
        <item h="1" x="537"/>
        <item h="1" x="3419"/>
        <item h="1" x="5257"/>
        <item h="1" x="2627"/>
        <item h="1" x="1743"/>
        <item h="1" x="5097"/>
        <item h="1" x="5251"/>
        <item h="1" x="5297"/>
        <item h="1" x="4368"/>
        <item h="1" x="4265"/>
        <item h="1" x="3474"/>
        <item h="1" x="3287"/>
        <item h="1" x="4409"/>
        <item h="1" x="611"/>
        <item h="1" x="612"/>
        <item h="1" x="841"/>
        <item h="1" x="3248"/>
        <item h="1" x="5281"/>
        <item h="1" x="4318"/>
        <item h="1" x="800"/>
        <item h="1" x="5061"/>
        <item h="1" x="5347"/>
        <item h="1" x="1508"/>
        <item h="1" x="5224"/>
        <item h="1" x="4438"/>
        <item h="1" x="4266"/>
        <item h="1" x="2570"/>
        <item h="1" x="4398"/>
        <item h="1" x="3275"/>
        <item h="1" x="536"/>
        <item h="1" x="4089"/>
        <item h="1" x="859"/>
        <item h="1" x="4306"/>
        <item h="1" x="2547"/>
        <item h="1" x="1507"/>
        <item h="1" x="4304"/>
        <item h="1" x="3423"/>
        <item h="1" x="5355"/>
        <item h="1" x="3261"/>
        <item h="1" x="1643"/>
        <item h="1" x="5096"/>
        <item h="1" x="1764"/>
        <item h="1" x="3476"/>
        <item h="1" x="3444"/>
        <item h="1" x="824"/>
        <item h="1" x="4425"/>
        <item h="1" x="4370"/>
        <item h="1" x="2454"/>
        <item h="1" x="5301"/>
        <item h="1" x="4440"/>
        <item h="1" x="1680"/>
        <item h="1" x="1832"/>
        <item h="1" x="1441"/>
        <item h="1" x="5295"/>
        <item h="1" x="5288"/>
        <item h="1" x="797"/>
        <item h="1" x="766"/>
        <item h="1" x="738"/>
        <item h="1" x="1493"/>
        <item h="1" x="610"/>
        <item h="1" x="5336"/>
        <item h="1" x="4336"/>
        <item h="1" x="630"/>
        <item h="1" x="5060"/>
        <item h="1" x="5353"/>
        <item h="1" x="5059"/>
        <item h="1" x="762"/>
        <item h="1" x="5077"/>
        <item h="1" x="1794"/>
        <item h="1" x="1712"/>
        <item h="1" x="884"/>
        <item h="1" x="546"/>
        <item h="1" x="2425"/>
        <item h="1" x="5078"/>
        <item h="1" x="854"/>
        <item h="1" x="5014"/>
        <item h="1" x="4276"/>
        <item h="1" x="2658"/>
        <item h="1" x="4413"/>
        <item h="1" x="2594"/>
        <item h="1" x="5223"/>
        <item h="1" x="2624"/>
        <item h="1" x="5287"/>
        <item h="1" x="817"/>
        <item h="1" x="4303"/>
        <item h="1" x="5015"/>
        <item h="1" x="5241"/>
        <item h="1" x="593"/>
        <item h="1" x="1768"/>
        <item h="1" x="1693"/>
        <item h="1" x="1741"/>
        <item h="1" x="3274"/>
        <item h="1" x="5303"/>
        <item h="1" x="3260"/>
        <item h="1" x="1663"/>
        <item h="1" x="1675"/>
        <item h="1" x="2582"/>
        <item h="1" x="3231"/>
        <item h="1" x="3445"/>
        <item h="1" x="827"/>
        <item h="1" x="2424"/>
        <item h="1" x="2654"/>
        <item h="1" x="2602"/>
        <item h="1" x="1814"/>
        <item h="1" x="2665"/>
        <item h="1" x="1720"/>
        <item h="1" x="3273"/>
        <item h="1" x="815"/>
        <item h="1" x="5331"/>
        <item h="1" x="2565"/>
        <item h="1" x="2573"/>
        <item h="1" x="5095"/>
        <item h="1" x="3230"/>
        <item h="1" x="1824"/>
        <item h="1" x="592"/>
        <item h="1" x="2620"/>
        <item h="1" x="4074"/>
        <item h="1" x="591"/>
        <item h="1" x="4381"/>
        <item h="1" x="1492"/>
        <item h="1" x="4264"/>
        <item h="1" x="4348"/>
        <item h="1" x="4073"/>
        <item h="1" x="763"/>
        <item h="1" x="1662"/>
        <item h="1" x="3286"/>
        <item h="1" x="1812"/>
        <item h="1" x="5240"/>
        <item h="1" x="5033"/>
        <item h="1" x="5253"/>
        <item h="1" x="798"/>
        <item h="1" x="2561"/>
        <item h="1" x="813"/>
        <item h="1" x="4347"/>
        <item h="1" x="1801"/>
        <item h="1" x="5358"/>
        <item h="1" x="2666"/>
        <item h="1" x="4356"/>
        <item h="1" x="3386"/>
        <item h="1" x="808"/>
        <item h="1" x="4373"/>
        <item h="1" x="852"/>
        <item h="1" x="754"/>
        <item h="1" x="1524"/>
        <item h="1" x="2588"/>
        <item h="1" x="1831"/>
        <item h="1" x="1699"/>
        <item h="1" x="5094"/>
        <item h="1" x="1755"/>
        <item h="1" x="5093"/>
        <item h="1" x="1669"/>
        <item h="1" x="5394"/>
        <item h="1" x="2636"/>
        <item h="1" x="3240"/>
        <item h="1" x="4416"/>
        <item h="1" x="590"/>
        <item h="1" x="5262"/>
        <item h="1" x="2453"/>
        <item h="1" x="2400"/>
        <item h="1" x="2567"/>
        <item h="1" x="5305"/>
        <item h="1" x="3374"/>
        <item h="1" x="1725"/>
        <item h="1" x="2560"/>
        <item h="1" x="2662"/>
        <item h="1" x="629"/>
        <item h="1" x="5350"/>
        <item h="1" x="561"/>
        <item h="1" x="4043"/>
        <item h="1" x="4283"/>
        <item h="1" x="5308"/>
        <item h="1" x="560"/>
        <item h="1" x="1730"/>
        <item h="1" x="1466"/>
        <item h="1" x="1726"/>
        <item h="1" x="792"/>
        <item h="1" x="4072"/>
        <item h="1" x="4439"/>
        <item h="1" x="753"/>
        <item h="1" x="4042"/>
        <item h="1" x="4360"/>
        <item h="1" x="3285"/>
        <item h="1" x="5058"/>
        <item h="1" x="4263"/>
        <item h="1" x="752"/>
        <item h="1" x="4286"/>
        <item h="1" x="5391"/>
        <item h="1" x="5378"/>
        <item h="1" x="2452"/>
        <item h="1" x="1661"/>
        <item h="1" x="5315"/>
        <item h="1" x="4325"/>
        <item h="1" x="767"/>
        <item h="1" x="4262"/>
        <item h="1" x="5340"/>
        <item h="1" x="1802"/>
        <item h="1" x="1723"/>
        <item h="1" x="1753"/>
        <item h="1" x="5375"/>
        <item h="1" x="3450"/>
        <item h="1" x="628"/>
        <item h="1" x="3452"/>
        <item h="1" x="4421"/>
        <item h="1" x="2621"/>
        <item h="1" x="4455"/>
        <item h="1" x="4110"/>
        <item h="1" x="627"/>
        <item h="1" x="4365"/>
        <item h="1" x="5418"/>
        <item h="1" x="5057"/>
        <item h="1" x="1523"/>
        <item h="1" x="559"/>
        <item h="1" x="2569"/>
        <item h="1" x="4109"/>
        <item h="1" x="588"/>
        <item h="1" x="1733"/>
        <item h="1" x="4288"/>
        <item h="1" x="1490"/>
        <item h="1" x="2651"/>
        <item h="1" x="1697"/>
        <item h="1" x="5277"/>
        <item h="1" x="1760"/>
        <item h="1" x="589"/>
        <item h="1" x="4437"/>
        <item h="1" x="2667"/>
        <item h="1" x="1687"/>
        <item h="1" x="1716"/>
        <item h="1" x="779"/>
        <item h="1" x="2599"/>
        <item h="1" x="1491"/>
        <item h="1" x="4041"/>
        <item h="1" x="5420"/>
        <item h="1" x="5271"/>
        <item h="1" x="5032"/>
        <item h="1" x="751"/>
        <item h="1" x="5335"/>
        <item h="1" x="5409"/>
        <item h="1" x="4364"/>
        <item h="1" x="3401"/>
        <item h="1" x="5357"/>
        <item h="1" x="785"/>
        <item h="1" x="2656"/>
        <item h="1" x="5296"/>
        <item h="1" x="5302"/>
        <item h="1" x="2642"/>
        <item h="1" x="1803"/>
        <item h="1" x="5282"/>
        <item h="1" x="4468"/>
        <item h="1" x="5252"/>
        <item h="1" x="5387"/>
        <item h="1" x="3380"/>
        <item h="1" x="1711"/>
        <item h="1" x="803"/>
        <item h="1" x="5258"/>
        <item h="1" x="626"/>
        <item h="1" x="3411"/>
        <item h="1" x="777"/>
        <item h="1" x="5384"/>
        <item h="1" x="2663"/>
        <item h="1" x="5031"/>
        <item h="1" x="1464"/>
        <item h="1" x="557"/>
        <item h="1" x="5382"/>
        <item h="1" x="4261"/>
        <item h="1" x="1714"/>
        <item h="1" x="1840"/>
        <item h="1" x="5239"/>
        <item h="1" x="788"/>
        <item h="1" x="1465"/>
        <item h="1" x="5299"/>
        <item h="1" x="2652"/>
        <item h="1" x="558"/>
        <item h="1" x="848"/>
        <item h="1" x="4108"/>
        <item h="1" x="840"/>
        <item h="1" x="5092"/>
        <item h="1" x="5402"/>
        <item h="1" x="5348"/>
        <item h="1" x="2601"/>
        <item h="1" x="4460"/>
        <item h="1" x="4299"/>
        <item h="1" x="5333"/>
        <item h="1" x="5238"/>
        <item h="1" x="5291"/>
        <item h="1" x="2692"/>
        <item h="1" x="4418"/>
        <item h="1" x="5390"/>
        <item h="1" x="749"/>
        <item h="1" x="5430"/>
        <item h="1" x="1705"/>
        <item h="1" x="4326"/>
        <item h="1" x="2580"/>
        <item h="1" x="5091"/>
        <item h="1" x="750"/>
        <item h="1" x="5337"/>
        <item h="1" x="1729"/>
        <item h="1" x="624"/>
        <item h="1" x="5273"/>
        <item h="1" x="2668"/>
        <item h="1" x="1660"/>
        <item h="1" x="2682"/>
        <item h="1" x="1688"/>
        <item h="1" x="2622"/>
        <item h="1" x="625"/>
        <item h="1" x="1522"/>
        <item h="1" x="3406"/>
        <item h="1" x="3398"/>
        <item h="1" x="5334"/>
        <item h="1" x="4321"/>
        <item h="1" x="1818"/>
        <item h="1" x="828"/>
        <item h="1" x="2674"/>
        <item h="1" x="2660"/>
        <item h="1" x="4461"/>
        <item h="1" x="1759"/>
        <item h="1" x="888"/>
        <item h="1" x="5321"/>
        <item h="1" x="878"/>
        <item h="1" x="2576"/>
        <item h="1" x="3407"/>
        <item h="1" x="3436"/>
        <item h="1" x="3417"/>
        <item h="1" x="3438"/>
        <item h="1" x="2671"/>
        <item h="1" x="1715"/>
        <item h="1" x="1731"/>
        <item h="1" x="5316"/>
        <item h="1" x="5269"/>
        <item h="1" x="845"/>
        <item h="1" x="4428"/>
        <item h="1" x="1790"/>
        <item h="1" x="1777"/>
        <item h="1" x="5279"/>
        <item h="1" x="5266"/>
        <item h="1" x="1710"/>
        <item h="1" x="818"/>
        <item h="1" x="789"/>
        <item h="1" x="4309"/>
        <item h="1" x="2675"/>
        <item h="1" x="4422"/>
        <item h="1" x="1770"/>
        <item h="1" x="4338"/>
        <item h="1" x="2574"/>
        <item h="1" x="870"/>
        <item h="1" x="1785"/>
        <item h="1" x="825"/>
        <item h="1" x="2584"/>
        <item h="1" x="864"/>
        <item h="1" x="778"/>
        <item h="1" x="5426"/>
        <item h="1" x="4448"/>
        <item h="1" x="839"/>
        <item h="1" x="853"/>
        <item h="1" x="4280"/>
        <item h="1" x="5323"/>
        <item h="1" x="5408"/>
        <item h="1" x="2592"/>
        <item h="1" x="1797"/>
        <item h="1" x="5379"/>
        <item h="1" x="5280"/>
        <item h="1" x="3443"/>
        <item h="1" x="5274"/>
        <item h="1" x="1692"/>
        <item h="1" x="2604"/>
        <item h="1" x="5270"/>
        <item h="1" x="2655"/>
        <item h="1" x="4388"/>
        <item h="1" x="2657"/>
        <item h="1" x="4279"/>
        <item h="1" x="4412"/>
        <item h="1" x="4380"/>
        <item h="1" x="783"/>
        <item h="1" x="2568"/>
        <item h="1" x="2603"/>
        <item h="1" x="5400"/>
        <item h="1" x="826"/>
        <item h="1" x="1822"/>
        <item h="1" x="3395"/>
        <item h="1" x="807"/>
        <item h="1" x="2625"/>
        <item h="1" x="4324"/>
        <item h="1" x="4393"/>
        <item h="1" x="4361"/>
        <item h="1" x="1717"/>
        <item h="1" x="1745"/>
        <item h="1" x="4335"/>
        <item h="1" x="819"/>
        <item h="1" x="4411"/>
        <item h="1" x="4385"/>
        <item h="1" x="794"/>
        <item h="1" x="2632"/>
        <item h="1" x="2649"/>
        <item h="1" x="1792"/>
        <item h="1" x="5256"/>
        <item h="1" x="4277"/>
        <item h="1" x="4466"/>
        <item h="1" x="1676"/>
        <item h="1" x="1738"/>
        <item h="1" x="3449"/>
        <item h="1" x="4410"/>
        <item h="1" x="4322"/>
        <item h="1" x="5276"/>
        <item h="1" x="2647"/>
        <item h="1" x="5325"/>
        <item h="1" x="2566"/>
        <item h="1" x="5300"/>
        <item h="1" x="5377"/>
        <item h="1" x="1766"/>
        <item h="1" x="772"/>
        <item h="1" x="5311"/>
        <item h="1" x="4300"/>
        <item h="1" x="2639"/>
        <item h="1" x="868"/>
        <item h="1" x="1747"/>
        <item h="1" x="4191"/>
        <item h="1" x="5385"/>
        <item h="1" x="5401"/>
        <item h="1" x="866"/>
        <item h="1" x="2676"/>
        <item h="1" x="5176"/>
        <item h="1" x="1709"/>
        <item h="1" x="2613"/>
        <item h="1" x="1708"/>
        <item h="1" x="4341"/>
        <item h="1" x="2612"/>
        <item h="1" x="4292"/>
        <item h="1" x="1830"/>
        <item h="1" x="2606"/>
        <item h="1" x="5386"/>
        <item h="1" x="837"/>
        <item h="1" x="4327"/>
        <item h="1" x="1769"/>
        <item h="1" x="3391"/>
        <item h="1" x="886"/>
        <item h="1" x="4291"/>
        <item h="1" x="775"/>
        <item h="1" x="2653"/>
        <item h="1" x="4333"/>
        <item h="1" x="5272"/>
        <item h="1" x="4296"/>
        <item h="1" x="5175"/>
        <item h="1" x="3446"/>
        <item h="1" x="5263"/>
        <item h="1" x="1807"/>
        <item h="1" x="698"/>
        <item h="1" x="4450"/>
        <item h="1" x="1671"/>
        <item h="1" x="1634"/>
        <item h="1" x="4294"/>
        <item h="1" x="1800"/>
        <item h="1" x="1679"/>
        <item h="1" x="4229"/>
        <item h="1" x="1739"/>
        <item h="1" x="3464"/>
        <item h="1" x="1599"/>
        <item h="1" x="855"/>
        <item h="1" x="4454"/>
        <item h="1" x="699"/>
        <item h="1" x="881"/>
        <item h="1" x="2686"/>
        <item h="1" x="846"/>
        <item h="1" x="2693"/>
        <item h="1" x="4344"/>
        <item h="1" x="781"/>
        <item h="1" x="3431"/>
        <item h="1" x="4389"/>
        <item h="1" x="4302"/>
        <item h="1" x="4316"/>
        <item h="1" x="1673"/>
        <item h="1" x="1837"/>
        <item h="1" x="5261"/>
        <item h="1" x="5211"/>
        <item h="1" x="822"/>
        <item h="1" x="3355"/>
        <item h="1" x="2581"/>
        <item h="1" x="1765"/>
        <item h="1" x="2650"/>
        <item h="1" x="4386"/>
        <item h="1" x="2694"/>
        <item h="1" x="3448"/>
        <item h="1" x="806"/>
        <item h="1" x="802"/>
        <item h="1" x="1783"/>
        <item h="1" x="2617"/>
        <item h="1" x="1633"/>
        <item h="1" x="1848"/>
        <item h="1" x="4228"/>
        <item h="1" x="4334"/>
        <item h="1" x="831"/>
        <item h="1" x="3465"/>
        <item h="1" x="1722"/>
        <item h="1" x="3382"/>
        <item h="1" x="801"/>
        <item h="1" x="5344"/>
        <item h="1" x="1560"/>
        <item h="1" x="3447"/>
        <item h="1" x="1762"/>
        <item h="1" x="1772"/>
        <item h="1" x="1719"/>
        <item h="1" x="5317"/>
        <item h="1" x="4426"/>
        <item h="1" x="3413"/>
        <item h="1" x="833"/>
        <item h="1" x="5292"/>
        <item h="1" x="5319"/>
        <item h="1" x="793"/>
        <item h="1" x="2690"/>
        <item h="1" x="2572"/>
        <item h="1" x="5338"/>
        <item h="1" x="3408"/>
        <item h="1" x="4382"/>
        <item h="1" x="5380"/>
        <item h="1" x="4345"/>
        <item h="1" x="2618"/>
        <item h="1" x="1698"/>
        <item h="1" x="4400"/>
        <item h="1" x="4405"/>
        <item h="1" x="4372"/>
        <item h="1" x="5392"/>
        <item h="1" x="5428"/>
        <item h="1" x="3435"/>
        <item h="1" x="4457"/>
        <item h="1" x="5332"/>
        <item h="1" x="3451"/>
        <item h="1" x="5366"/>
        <item h="1" x="780"/>
        <item h="1" x="3379"/>
        <item h="1" x="1780"/>
        <item h="1" x="3388"/>
        <item h="1" x="830"/>
        <item h="1" x="5388"/>
        <item h="1" x="3397"/>
        <item h="1" x="834"/>
        <item h="1" x="3453"/>
        <item h="1" x="5307"/>
        <item h="1" x="4312"/>
        <item h="1" x="2571"/>
        <item h="1" x="773"/>
        <item h="1" x="4366"/>
        <item h="1" x="5370"/>
        <item h="1" x="2659"/>
        <item h="1" x="791"/>
        <item h="1" x="879"/>
        <item h="1" x="3439"/>
        <item h="1" x="2637"/>
        <item h="1" x="1752"/>
        <item h="1" x="5275"/>
        <item h="1" x="2644"/>
        <item h="1" x="3421"/>
        <item h="1" x="5278"/>
        <item h="1" x="5339"/>
        <item h="1" x="5431"/>
        <item h="1" x="5283"/>
        <item h="1" x="5360"/>
        <item h="1" x="4431"/>
        <item h="1" x="5255"/>
        <item h="1" x="4298"/>
        <item h="1" x="2629"/>
        <item h="1" x="4423"/>
        <item h="1" x="5313"/>
        <item h="1" x="4282"/>
        <item h="1" x="1779"/>
        <item h="1" x="4417"/>
        <item h="1" x="2628"/>
        <item h="1" x="4392"/>
        <item h="1" x="3442"/>
        <item h="1" x="5415"/>
        <item h="1" x="1740"/>
        <item h="1" x="5352"/>
        <item h="1" x="5294"/>
        <item h="1" x="1737"/>
        <item h="1" x="4401"/>
        <item h="1" x="1799"/>
        <item h="1" x="5421"/>
        <item h="1" x="4359"/>
        <item h="1" x="809"/>
        <item h="1" x="832"/>
        <item h="1" x="2577"/>
        <item h="1" x="1728"/>
        <item h="1" x="5419"/>
        <item h="1" x="4429"/>
        <item h="1" x="2679"/>
        <item h="1" x="2605"/>
        <item h="1" x="1757"/>
        <item h="1" x="4363"/>
        <item h="1" x="5259"/>
        <item h="1" x="3470"/>
        <item h="1" x="5395"/>
        <item h="1" x="1690"/>
        <item h="1" x="5412"/>
        <item h="1" x="5424"/>
        <item h="1" x="1746"/>
        <item h="1" x="4339"/>
        <item h="1" x="3441"/>
        <item h="1" x="5285"/>
        <item h="1" x="1811"/>
        <item h="1" x="1793"/>
        <item h="1" x="875"/>
        <item h="1" x="2695"/>
        <item h="1" x="1756"/>
        <item h="1" x="2680"/>
        <item h="1" x="5342"/>
        <item h="1" x="4343"/>
        <item h="1" x="1839"/>
        <item h="1" x="5374"/>
        <item h="1" x="3472"/>
        <item h="1" x="1758"/>
        <item h="1" x="5427"/>
        <item h="1" x="1677"/>
        <item h="1" x="4459"/>
        <item h="1" x="5361"/>
        <item h="1" x="4406"/>
        <item h="1" x="4394"/>
        <item h="1" x="1838"/>
        <item h="1" x="4331"/>
        <item h="1" x="4332"/>
        <item h="1" x="2630"/>
        <item h="1" x="4301"/>
        <item h="1" x="1744"/>
        <item h="1" x="2684"/>
        <item h="1" x="2608"/>
        <item h="1" x="3415"/>
        <item h="1" x="3381"/>
        <item h="1" x="2631"/>
        <item h="1" x="4462"/>
        <item h="1" x="4330"/>
        <item h="1" x="1707"/>
        <item h="1" x="842"/>
        <item h="1" x="4424"/>
        <item h="1" x="4281"/>
        <item h="1" x="2640"/>
        <item h="1" x="4362"/>
        <item h="1" x="4369"/>
        <item h="1" x="4320"/>
        <item h="1" x="2702"/>
        <item h="1" x="1773"/>
        <item h="1" x="3409"/>
        <item h="1" x="5322"/>
        <item h="1" x="2691"/>
        <item h="1" x="3403"/>
        <item h="1" x="770"/>
        <item h="1" x="3432"/>
        <item h="1" x="771"/>
        <item h="1" x="4375"/>
        <item h="1" x="5351"/>
        <item h="1" x="2575"/>
        <item h="1" x="867"/>
        <item h="1" x="2611"/>
        <item h="1" x="3428"/>
        <item h="1" x="2703"/>
        <item h="1" x="799"/>
        <item h="1" x="2688"/>
        <item h="1" x="2699"/>
        <item h="1" x="3389"/>
        <item h="1" x="5324"/>
        <item h="1" x="2696"/>
        <item h="1" x="3410"/>
        <item h="1" x="1826"/>
        <item h="1" x="2616"/>
        <item h="1" x="5437"/>
        <item h="1" x="5254"/>
        <item h="1" x="1763"/>
        <item h="1" x="4329"/>
        <item h="1" x="2626"/>
        <item h="1" x="872"/>
        <item h="1" x="5329"/>
        <item h="1" x="1787"/>
        <item h="1" x="1727"/>
        <item h="1" x="2623"/>
        <item h="1" x="4402"/>
        <item h="1" x="3433"/>
        <item h="1" x="3463"/>
        <item h="1" x="891"/>
        <item h="1" x="3426"/>
        <item h="1" x="4463"/>
        <item h="1" x="3457"/>
        <item h="1" x="2583"/>
        <item h="1" x="4290"/>
        <item h="1" x="2609"/>
        <item h="1" x="4469"/>
        <item h="1" x="4390"/>
        <item h="1" x="810"/>
        <item h="1" x="860"/>
        <item h="1" x="5416"/>
        <item h="1" x="3429"/>
        <item h="1" x="3394"/>
        <item h="1" x="1789"/>
        <item h="1" x="3458"/>
        <item h="1" x="805"/>
        <item h="1" x="5328"/>
        <item h="1" x="4307"/>
        <item h="1" x="850"/>
        <item h="1" x="4432"/>
        <item h="1" x="790"/>
        <item h="1" x="1813"/>
        <item h="1" x="1833"/>
        <item h="1" x="1754"/>
        <item h="1" x="880"/>
        <item h="1" x="2685"/>
        <item h="1" x="1689"/>
        <item h="1" x="4453"/>
        <item h="1" x="5327"/>
        <item h="1" x="1781"/>
        <item h="1" x="2670"/>
        <item h="1" x="1700"/>
        <item h="1" x="1751"/>
        <item h="1" x="1674"/>
        <item h="1" x="796"/>
        <item h="1" x="2641"/>
        <item h="1" x="4403"/>
        <item h="1" x="2600"/>
        <item h="1" x="4295"/>
        <item h="1" x="5326"/>
        <item h="1" x="3469"/>
        <item h="1" x="1828"/>
        <item h="1" x="5367"/>
        <item h="1" x="893"/>
        <item h="1" x="820"/>
        <item h="1" x="4452"/>
        <item h="1" x="2683"/>
        <item h="1" x="764"/>
        <item h="1" x="1718"/>
        <item h="1" x="2587"/>
        <item h="1" x="2681"/>
        <item h="1" x="1821"/>
        <item h="1" x="2635"/>
        <item h="1" x="5265"/>
        <item h="1" x="1805"/>
        <item h="1" x="5398"/>
        <item h="1" x="1691"/>
        <item h="1" x="5368"/>
        <item h="1" x="1735"/>
        <item h="1" x="4391"/>
        <item h="1" x="1672"/>
        <item h="1" x="4349"/>
        <item h="1" x="4451"/>
        <item h="1" x="5330"/>
        <item h="1" x="1771"/>
        <item h="1" x="5414"/>
        <item h="1" x="3455"/>
        <item h="1" x="1836"/>
        <item h="1" x="1734"/>
        <item h="1" x="3414"/>
        <item h="1" x="847"/>
        <item h="1" x="4308"/>
        <item h="1" x="882"/>
        <item h="1" x="1819"/>
        <item h="1" x="4293"/>
        <item h="1" x="1843"/>
        <item h="1" x="5359"/>
        <item h="1" x="1798"/>
        <item h="1" x="3390"/>
        <item h="1" x="5396"/>
        <item h="1" x="5423"/>
        <item h="1" x="4352"/>
        <item h="1" x="3466"/>
        <item h="1" x="2677"/>
        <item h="1" x="2645"/>
        <item h="1" x="4350"/>
        <item h="1" x="5320"/>
        <item h="1" x="873"/>
        <item h="1" x="4467"/>
        <item h="1" x="5293"/>
        <item h="1" x="5422"/>
        <item h="1" x="821"/>
        <item h="1" x="1681"/>
        <item h="1" x="3468"/>
        <item h="1" x="849"/>
        <item h="1" x="4404"/>
        <item h="1" x="4433"/>
        <item h="1" x="2646"/>
        <item h="1" x="768"/>
        <item h="1" x="1683"/>
        <item h="1" x="3467"/>
        <item h="1" x="1721"/>
        <item h="1" x="4376"/>
        <item h="1" x="1791"/>
        <item h="1" x="5304"/>
        <item h="1" x="3471"/>
        <item h="1" x="2678"/>
        <item h="1" x="3422"/>
        <item h="1" x="5417"/>
        <item h="1" x="4430"/>
        <item h="1" x="844"/>
        <item h="1" x="5425"/>
        <item h="1" x="5341"/>
        <item h="1" x="1685"/>
        <item h="1" x="1750"/>
        <item h="1" x="4446"/>
        <item h="1" x="5407"/>
        <item h="1" x="5286"/>
        <item h="1" x="4435"/>
        <item h="1" x="1774"/>
        <item h="1" x="1816"/>
        <item h="1" x="2687"/>
        <item h="1" x="4464"/>
        <item h="1" x="3440"/>
        <item h="1" x="4395"/>
        <item h="1" x="4441"/>
        <item h="1" x="3473"/>
        <item h="1" x="3462"/>
        <item h="1" x="5403"/>
        <item h="1" x="4472"/>
        <item h="1" x="5429"/>
        <item h="1" x="2590"/>
        <item h="1" x="863"/>
        <item h="1" x="4458"/>
        <item h="1" x="3459"/>
        <item h="1" x="4415"/>
        <item h="1" x="2661"/>
        <item h="1" x="1835"/>
        <item h="1" x="5362"/>
        <item h="1" x="1815"/>
        <item h="1" x="2614"/>
        <item h="1" x="3434"/>
        <item h="1" x="4434"/>
        <item h="1" x="1810"/>
        <item h="1" x="4442"/>
        <item h="1" x="4470"/>
        <item h="1" x="4313"/>
        <item h="1" x="1847"/>
        <item h="1" x="811"/>
        <item h="1" x="1829"/>
        <item h="1" x="5432"/>
        <item h="1" x="2633"/>
        <item h="1" x="5349"/>
        <item h="1" x="2673"/>
        <item h="1" x="5369"/>
        <item h="1" x="4447"/>
        <item h="1" x="3461"/>
        <item h="1" x="2615"/>
        <item h="1" x="4465"/>
        <item h="1" x="4310"/>
        <item h="1" x="5399"/>
        <item h="1" x="3416"/>
        <item h="1" x="5411"/>
        <item h="1" x="1808"/>
        <item h="1" x="4311"/>
        <item h="1" x="4351"/>
        <item h="1" x="869"/>
        <item h="1" x="4354"/>
        <item h="1" x="1775"/>
        <item h="1" x="862"/>
        <item h="1" x="836"/>
        <item h="1" x="865"/>
        <item h="1" x="4353"/>
        <item h="1" x="3477"/>
        <item h="1" x="856"/>
        <item h="1" x="835"/>
        <item h="1" x="4377"/>
        <item h="1" x="838"/>
        <item h="1" x="1736"/>
        <item h="1" x="877"/>
        <item h="1" x="4443"/>
        <item h="1" x="1823"/>
        <item h="1" x="887"/>
        <item h="1" x="784"/>
        <item h="1" x="4473"/>
        <item h="1" x="782"/>
        <item h="1" x="1817"/>
        <item h="1" x="1825"/>
        <item h="1" x="2698"/>
        <item h="1" x="2669"/>
        <item h="1" x="2586"/>
        <item h="1" x="1806"/>
        <item h="1" x="5284"/>
        <item h="1" x="4444"/>
        <item h="1" x="1686"/>
        <item h="1" x="1703"/>
        <item h="1" x="1702"/>
        <item h="1" x="5404"/>
        <item h="1" x="1809"/>
        <item h="1" x="5435"/>
        <item h="1" x="1701"/>
        <item h="1" x="1841"/>
        <item h="1" x="5405"/>
        <item h="1" x="874"/>
        <item h="1" x="3475"/>
        <item h="1" x="5397"/>
        <item h="1" x="1834"/>
        <item h="1" x="5433"/>
        <item h="1" x="876"/>
        <item h="1" x="4474"/>
        <item h="1" x="4436"/>
        <item h="1" x="4445"/>
        <item h="1" x="1827"/>
        <item h="1" x="4476"/>
        <item h="1" x="4471"/>
        <item h="1" x="2589"/>
        <item h="1" x="871"/>
        <item h="1" x="2689"/>
        <item h="1" x="890"/>
        <item h="1" x="4456"/>
        <item h="1" x="3460"/>
        <item h="1" x="4475"/>
        <item h="1" x="1846"/>
        <item h="1" x="2701"/>
        <item h="1" x="5406"/>
        <item h="1" x="5436"/>
        <item h="1" x="2672"/>
        <item h="1" x="1844"/>
        <item h="1" x="892"/>
        <item h="1" x="889"/>
        <item h="1" x="883"/>
        <item h="1" x="2697"/>
        <item h="1" x="1842"/>
        <item h="1" x="1845"/>
        <item h="1" x="5434"/>
        <item h="1" x="4477"/>
        <item x="2700"/>
        <item t="default"/>
      </items>
    </pivotField>
    <pivotField numFmtId="164" showAll="0"/>
  </pivotFields>
  <rowFields count="1">
    <field x="4"/>
  </rowFields>
  <rowItems count="1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t="grand">
      <x/>
    </i>
  </rowItems>
  <colItems count="1">
    <i/>
  </colItems>
  <dataFields count="1">
    <dataField name="Sum of Units" fld="5" baseField="4" baseItem="52"/>
  </dataFields>
  <chartFormats count="48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4"/>
          </reference>
        </references>
      </pivotArea>
    </chartFormat>
    <chartFormat chart="1" format="7">
      <pivotArea type="data" outline="0" fieldPosition="0">
        <references count="2">
          <reference field="4294967294" count="1" selected="0">
            <x v="0"/>
          </reference>
          <reference field="4" count="1" selected="0">
            <x v="5"/>
          </reference>
        </references>
      </pivotArea>
    </chartFormat>
    <chartFormat chart="1" format="8">
      <pivotArea type="data" outline="0" fieldPosition="0">
        <references count="2">
          <reference field="4294967294" count="1" selected="0">
            <x v="0"/>
          </reference>
          <reference field="4" count="1" selected="0">
            <x v="6"/>
          </reference>
        </references>
      </pivotArea>
    </chartFormat>
    <chartFormat chart="1" format="9">
      <pivotArea type="data" outline="0" fieldPosition="0">
        <references count="2">
          <reference field="4294967294" count="1" selected="0">
            <x v="0"/>
          </reference>
          <reference field="4" count="1" selected="0">
            <x v="7"/>
          </reference>
        </references>
      </pivotArea>
    </chartFormat>
    <chartFormat chart="1" format="10">
      <pivotArea type="data" outline="0" fieldPosition="0">
        <references count="2">
          <reference field="4294967294" count="1" selected="0">
            <x v="0"/>
          </reference>
          <reference field="4" count="1" selected="0">
            <x v="8"/>
          </reference>
        </references>
      </pivotArea>
    </chartFormat>
    <chartFormat chart="1" format="11">
      <pivotArea type="data" outline="0" fieldPosition="0">
        <references count="2">
          <reference field="4294967294" count="1" selected="0">
            <x v="0"/>
          </reference>
          <reference field="4" count="1" selected="0">
            <x v="9"/>
          </reference>
        </references>
      </pivotArea>
    </chartFormat>
    <chartFormat chart="1" format="12">
      <pivotArea type="data" outline="0" fieldPosition="0">
        <references count="2">
          <reference field="4294967294" count="1" selected="0">
            <x v="0"/>
          </reference>
          <reference field="4" count="1" selected="0">
            <x v="10"/>
          </reference>
        </references>
      </pivotArea>
    </chartFormat>
    <chartFormat chart="1" format="13">
      <pivotArea type="data" outline="0" fieldPosition="0">
        <references count="2">
          <reference field="4294967294" count="1" selected="0">
            <x v="0"/>
          </reference>
          <reference field="4" count="1" selected="0">
            <x v="11"/>
          </reference>
        </references>
      </pivotArea>
    </chartFormat>
    <chartFormat chart="1" format="14">
      <pivotArea type="data" outline="0" fieldPosition="0">
        <references count="2">
          <reference field="4294967294" count="1" selected="0">
            <x v="0"/>
          </reference>
          <reference field="4" count="1" selected="0">
            <x v="12"/>
          </reference>
        </references>
      </pivotArea>
    </chartFormat>
    <chartFormat chart="1" format="15">
      <pivotArea type="data" outline="0" fieldPosition="0">
        <references count="2">
          <reference field="4294967294" count="1" selected="0">
            <x v="0"/>
          </reference>
          <reference field="4" count="1" selected="0">
            <x v="13"/>
          </reference>
        </references>
      </pivotArea>
    </chartFormat>
    <chartFormat chart="1" format="16">
      <pivotArea type="data" outline="0" fieldPosition="0">
        <references count="2">
          <reference field="4294967294" count="1" selected="0">
            <x v="0"/>
          </reference>
          <reference field="4" count="1" selected="0">
            <x v="14"/>
          </reference>
        </references>
      </pivotArea>
    </chartFormat>
    <chartFormat chart="1" format="17">
      <pivotArea type="data" outline="0" fieldPosition="0">
        <references count="2">
          <reference field="4294967294" count="1" selected="0">
            <x v="0"/>
          </reference>
          <reference field="4" count="1" selected="0">
            <x v="15"/>
          </reference>
        </references>
      </pivotArea>
    </chartFormat>
    <chartFormat chart="1" format="18">
      <pivotArea type="data" outline="0" fieldPosition="0">
        <references count="2">
          <reference field="4294967294" count="1" selected="0">
            <x v="0"/>
          </reference>
          <reference field="4" count="1" selected="0">
            <x v="16"/>
          </reference>
        </references>
      </pivotArea>
    </chartFormat>
    <chartFormat chart="1" format="19">
      <pivotArea type="data" outline="0" fieldPosition="0">
        <references count="2">
          <reference field="4294967294" count="1" selected="0">
            <x v="0"/>
          </reference>
          <reference field="4" count="1" selected="0">
            <x v="17"/>
          </reference>
        </references>
      </pivotArea>
    </chartFormat>
    <chartFormat chart="1" format="20">
      <pivotArea type="data" outline="0" fieldPosition="0">
        <references count="2">
          <reference field="4294967294" count="1" selected="0">
            <x v="0"/>
          </reference>
          <reference field="4" count="1" selected="0">
            <x v="18"/>
          </reference>
        </references>
      </pivotArea>
    </chartFormat>
    <chartFormat chart="1" format="21">
      <pivotArea type="data" outline="0" fieldPosition="0">
        <references count="2">
          <reference field="4294967294" count="1" selected="0">
            <x v="0"/>
          </reference>
          <reference field="4" count="1" selected="0">
            <x v="19"/>
          </reference>
        </references>
      </pivotArea>
    </chartFormat>
    <chartFormat chart="1" format="22">
      <pivotArea type="data" outline="0" fieldPosition="0">
        <references count="2">
          <reference field="4294967294" count="1" selected="0">
            <x v="0"/>
          </reference>
          <reference field="4" count="1" selected="0">
            <x v="20"/>
          </reference>
        </references>
      </pivotArea>
    </chartFormat>
    <chartFormat chart="1" format="23">
      <pivotArea type="data" outline="0" fieldPosition="0">
        <references count="2">
          <reference field="4294967294" count="1" selected="0">
            <x v="0"/>
          </reference>
          <reference field="4" count="1" selected="0">
            <x v="21"/>
          </reference>
        </references>
      </pivotArea>
    </chartFormat>
    <chartFormat chart="1" format="24">
      <pivotArea type="data" outline="0" fieldPosition="0">
        <references count="2">
          <reference field="4294967294" count="1" selected="0">
            <x v="0"/>
          </reference>
          <reference field="4" count="1" selected="0">
            <x v="22"/>
          </reference>
        </references>
      </pivotArea>
    </chartFormat>
    <chartFormat chart="1" format="25">
      <pivotArea type="data" outline="0" fieldPosition="0">
        <references count="2">
          <reference field="4294967294" count="1" selected="0">
            <x v="0"/>
          </reference>
          <reference field="4" count="1" selected="0">
            <x v="23"/>
          </reference>
        </references>
      </pivotArea>
    </chartFormat>
    <chartFormat chart="1" format="26">
      <pivotArea type="data" outline="0" fieldPosition="0">
        <references count="2">
          <reference field="4294967294" count="1" selected="0">
            <x v="0"/>
          </reference>
          <reference field="4" count="1" selected="0">
            <x v="24"/>
          </reference>
        </references>
      </pivotArea>
    </chartFormat>
    <chartFormat chart="1" format="27">
      <pivotArea type="data" outline="0" fieldPosition="0">
        <references count="2">
          <reference field="4294967294" count="1" selected="0">
            <x v="0"/>
          </reference>
          <reference field="4" count="1" selected="0">
            <x v="25"/>
          </reference>
        </references>
      </pivotArea>
    </chartFormat>
    <chartFormat chart="1" format="28">
      <pivotArea type="data" outline="0" fieldPosition="0">
        <references count="2">
          <reference field="4294967294" count="1" selected="0">
            <x v="0"/>
          </reference>
          <reference field="4" count="1" selected="0">
            <x v="26"/>
          </reference>
        </references>
      </pivotArea>
    </chartFormat>
    <chartFormat chart="1" format="29">
      <pivotArea type="data" outline="0" fieldPosition="0">
        <references count="2">
          <reference field="4294967294" count="1" selected="0">
            <x v="0"/>
          </reference>
          <reference field="4" count="1" selected="0">
            <x v="27"/>
          </reference>
        </references>
      </pivotArea>
    </chartFormat>
    <chartFormat chart="1" format="30">
      <pivotArea type="data" outline="0" fieldPosition="0">
        <references count="2">
          <reference field="4294967294" count="1" selected="0">
            <x v="0"/>
          </reference>
          <reference field="4" count="1" selected="0">
            <x v="28"/>
          </reference>
        </references>
      </pivotArea>
    </chartFormat>
    <chartFormat chart="1" format="31">
      <pivotArea type="data" outline="0" fieldPosition="0">
        <references count="2">
          <reference field="4294967294" count="1" selected="0">
            <x v="0"/>
          </reference>
          <reference field="4" count="1" selected="0">
            <x v="29"/>
          </reference>
        </references>
      </pivotArea>
    </chartFormat>
    <chartFormat chart="1" format="32">
      <pivotArea type="data" outline="0" fieldPosition="0">
        <references count="2">
          <reference field="4294967294" count="1" selected="0">
            <x v="0"/>
          </reference>
          <reference field="4" count="1" selected="0">
            <x v="30"/>
          </reference>
        </references>
      </pivotArea>
    </chartFormat>
    <chartFormat chart="1" format="33">
      <pivotArea type="data" outline="0" fieldPosition="0">
        <references count="2">
          <reference field="4294967294" count="1" selected="0">
            <x v="0"/>
          </reference>
          <reference field="4" count="1" selected="0">
            <x v="31"/>
          </reference>
        </references>
      </pivotArea>
    </chartFormat>
    <chartFormat chart="1" format="34">
      <pivotArea type="data" outline="0" fieldPosition="0">
        <references count="2">
          <reference field="4294967294" count="1" selected="0">
            <x v="0"/>
          </reference>
          <reference field="4" count="1" selected="0">
            <x v="32"/>
          </reference>
        </references>
      </pivotArea>
    </chartFormat>
    <chartFormat chart="1" format="35">
      <pivotArea type="data" outline="0" fieldPosition="0">
        <references count="2">
          <reference field="4294967294" count="1" selected="0">
            <x v="0"/>
          </reference>
          <reference field="4" count="1" selected="0">
            <x v="33"/>
          </reference>
        </references>
      </pivotArea>
    </chartFormat>
    <chartFormat chart="1" format="36">
      <pivotArea type="data" outline="0" fieldPosition="0">
        <references count="2">
          <reference field="4294967294" count="1" selected="0">
            <x v="0"/>
          </reference>
          <reference field="4" count="1" selected="0">
            <x v="34"/>
          </reference>
        </references>
      </pivotArea>
    </chartFormat>
    <chartFormat chart="1" format="37">
      <pivotArea type="data" outline="0" fieldPosition="0">
        <references count="2">
          <reference field="4294967294" count="1" selected="0">
            <x v="0"/>
          </reference>
          <reference field="4" count="1" selected="0">
            <x v="35"/>
          </reference>
        </references>
      </pivotArea>
    </chartFormat>
    <chartFormat chart="1" format="38">
      <pivotArea type="data" outline="0" fieldPosition="0">
        <references count="2">
          <reference field="4294967294" count="1" selected="0">
            <x v="0"/>
          </reference>
          <reference field="4" count="1" selected="0">
            <x v="36"/>
          </reference>
        </references>
      </pivotArea>
    </chartFormat>
    <chartFormat chart="1" format="39">
      <pivotArea type="data" outline="0" fieldPosition="0">
        <references count="2">
          <reference field="4294967294" count="1" selected="0">
            <x v="0"/>
          </reference>
          <reference field="4" count="1" selected="0">
            <x v="37"/>
          </reference>
        </references>
      </pivotArea>
    </chartFormat>
    <chartFormat chart="1" format="40">
      <pivotArea type="data" outline="0" fieldPosition="0">
        <references count="2">
          <reference field="4294967294" count="1" selected="0">
            <x v="0"/>
          </reference>
          <reference field="4" count="1" selected="0">
            <x v="38"/>
          </reference>
        </references>
      </pivotArea>
    </chartFormat>
    <chartFormat chart="1" format="41">
      <pivotArea type="data" outline="0" fieldPosition="0">
        <references count="2">
          <reference field="4294967294" count="1" selected="0">
            <x v="0"/>
          </reference>
          <reference field="4" count="1" selected="0">
            <x v="39"/>
          </reference>
        </references>
      </pivotArea>
    </chartFormat>
    <chartFormat chart="1" format="42">
      <pivotArea type="data" outline="0" fieldPosition="0">
        <references count="2">
          <reference field="4294967294" count="1" selected="0">
            <x v="0"/>
          </reference>
          <reference field="4" count="1" selected="0">
            <x v="40"/>
          </reference>
        </references>
      </pivotArea>
    </chartFormat>
    <chartFormat chart="1" format="43">
      <pivotArea type="data" outline="0" fieldPosition="0">
        <references count="2">
          <reference field="4294967294" count="1" selected="0">
            <x v="0"/>
          </reference>
          <reference field="4" count="1" selected="0">
            <x v="41"/>
          </reference>
        </references>
      </pivotArea>
    </chartFormat>
    <chartFormat chart="1" format="44">
      <pivotArea type="data" outline="0" fieldPosition="0">
        <references count="2">
          <reference field="4294967294" count="1" selected="0">
            <x v="0"/>
          </reference>
          <reference field="4" count="1" selected="0">
            <x v="42"/>
          </reference>
        </references>
      </pivotArea>
    </chartFormat>
    <chartFormat chart="1" format="45">
      <pivotArea type="data" outline="0" fieldPosition="0">
        <references count="2">
          <reference field="4294967294" count="1" selected="0">
            <x v="0"/>
          </reference>
          <reference field="4" count="1" selected="0">
            <x v="43"/>
          </reference>
        </references>
      </pivotArea>
    </chartFormat>
    <chartFormat chart="1" format="46">
      <pivotArea type="data" outline="0" fieldPosition="0">
        <references count="2">
          <reference field="4294967294" count="1" selected="0">
            <x v="0"/>
          </reference>
          <reference field="4" count="1" selected="0">
            <x v="44"/>
          </reference>
        </references>
      </pivotArea>
    </chartFormat>
    <chartFormat chart="1" format="47">
      <pivotArea type="data" outline="0" fieldPosition="0">
        <references count="2">
          <reference field="4294967294" count="1" selected="0">
            <x v="0"/>
          </reference>
          <reference field="4" count="1" selected="0">
            <x v="45"/>
          </reference>
        </references>
      </pivotArea>
    </chartFormat>
    <chartFormat chart="1" format="48">
      <pivotArea type="data" outline="0" fieldPosition="0">
        <references count="2">
          <reference field="4294967294" count="1" selected="0">
            <x v="0"/>
          </reference>
          <reference field="4" count="1" selected="0">
            <x v="46"/>
          </reference>
        </references>
      </pivotArea>
    </chartFormat>
    <chartFormat chart="1" format="49">
      <pivotArea type="data" outline="0" fieldPosition="0">
        <references count="2">
          <reference field="4294967294" count="1" selected="0">
            <x v="0"/>
          </reference>
          <reference field="4" count="1" selected="0">
            <x v="47"/>
          </reference>
        </references>
      </pivotArea>
    </chartFormat>
    <chartFormat chart="1" format="50">
      <pivotArea type="data" outline="0" fieldPosition="0">
        <references count="2">
          <reference field="4294967294" count="1" selected="0">
            <x v="0"/>
          </reference>
          <reference field="4" count="1" selected="0">
            <x v="48"/>
          </reference>
        </references>
      </pivotArea>
    </chartFormat>
    <chartFormat chart="1" format="51">
      <pivotArea type="data" outline="0" fieldPosition="0">
        <references count="2">
          <reference field="4294967294" count="1" selected="0">
            <x v="0"/>
          </reference>
          <reference field="4" count="1" selected="0">
            <x v="49"/>
          </reference>
        </references>
      </pivotArea>
    </chartFormat>
    <chartFormat chart="1" format="52">
      <pivotArea type="data" outline="0" fieldPosition="0">
        <references count="2">
          <reference field="4294967294" count="1" selected="0">
            <x v="0"/>
          </reference>
          <reference field="4" count="1" selected="0">
            <x v="50"/>
          </reference>
        </references>
      </pivotArea>
    </chartFormat>
    <chartFormat chart="1" format="53">
      <pivotArea type="data" outline="0" fieldPosition="0">
        <references count="2">
          <reference field="4294967294" count="1" selected="0">
            <x v="0"/>
          </reference>
          <reference field="4" count="1" selected="0">
            <x v="51"/>
          </reference>
        </references>
      </pivotArea>
    </chartFormat>
    <chartFormat chart="1" format="54">
      <pivotArea type="data" outline="0" fieldPosition="0">
        <references count="2">
          <reference field="4294967294" count="1" selected="0">
            <x v="0"/>
          </reference>
          <reference field="4" count="1" selected="0">
            <x v="52"/>
          </reference>
        </references>
      </pivotArea>
    </chartFormat>
    <chartFormat chart="1" format="55">
      <pivotArea type="data" outline="0" fieldPosition="0">
        <references count="2">
          <reference field="4294967294" count="1" selected="0">
            <x v="0"/>
          </reference>
          <reference field="4" count="1" selected="0">
            <x v="53"/>
          </reference>
        </references>
      </pivotArea>
    </chartFormat>
    <chartFormat chart="1" format="56">
      <pivotArea type="data" outline="0" fieldPosition="0">
        <references count="2">
          <reference field="4294967294" count="1" selected="0">
            <x v="0"/>
          </reference>
          <reference field="4" count="1" selected="0">
            <x v="54"/>
          </reference>
        </references>
      </pivotArea>
    </chartFormat>
    <chartFormat chart="1" format="57">
      <pivotArea type="data" outline="0" fieldPosition="0">
        <references count="2">
          <reference field="4294967294" count="1" selected="0">
            <x v="0"/>
          </reference>
          <reference field="4" count="1" selected="0">
            <x v="55"/>
          </reference>
        </references>
      </pivotArea>
    </chartFormat>
    <chartFormat chart="1" format="58">
      <pivotArea type="data" outline="0" fieldPosition="0">
        <references count="2">
          <reference field="4294967294" count="1" selected="0">
            <x v="0"/>
          </reference>
          <reference field="4" count="1" selected="0">
            <x v="56"/>
          </reference>
        </references>
      </pivotArea>
    </chartFormat>
    <chartFormat chart="1" format="59">
      <pivotArea type="data" outline="0" fieldPosition="0">
        <references count="2">
          <reference field="4294967294" count="1" selected="0">
            <x v="0"/>
          </reference>
          <reference field="4" count="1" selected="0">
            <x v="57"/>
          </reference>
        </references>
      </pivotArea>
    </chartFormat>
    <chartFormat chart="1" format="60">
      <pivotArea type="data" outline="0" fieldPosition="0">
        <references count="2">
          <reference field="4294967294" count="1" selected="0">
            <x v="0"/>
          </reference>
          <reference field="4" count="1" selected="0">
            <x v="58"/>
          </reference>
        </references>
      </pivotArea>
    </chartFormat>
    <chartFormat chart="1" format="61">
      <pivotArea type="data" outline="0" fieldPosition="0">
        <references count="2">
          <reference field="4294967294" count="1" selected="0">
            <x v="0"/>
          </reference>
          <reference field="4" count="1" selected="0">
            <x v="59"/>
          </reference>
        </references>
      </pivotArea>
    </chartFormat>
    <chartFormat chart="1" format="62">
      <pivotArea type="data" outline="0" fieldPosition="0">
        <references count="2">
          <reference field="4294967294" count="1" selected="0">
            <x v="0"/>
          </reference>
          <reference field="4" count="1" selected="0">
            <x v="60"/>
          </reference>
        </references>
      </pivotArea>
    </chartFormat>
    <chartFormat chart="1" format="63">
      <pivotArea type="data" outline="0" fieldPosition="0">
        <references count="2">
          <reference field="4294967294" count="1" selected="0">
            <x v="0"/>
          </reference>
          <reference field="4" count="1" selected="0">
            <x v="61"/>
          </reference>
        </references>
      </pivotArea>
    </chartFormat>
    <chartFormat chart="1" format="64">
      <pivotArea type="data" outline="0" fieldPosition="0">
        <references count="2">
          <reference field="4294967294" count="1" selected="0">
            <x v="0"/>
          </reference>
          <reference field="4" count="1" selected="0">
            <x v="62"/>
          </reference>
        </references>
      </pivotArea>
    </chartFormat>
    <chartFormat chart="1" format="65">
      <pivotArea type="data" outline="0" fieldPosition="0">
        <references count="2">
          <reference field="4294967294" count="1" selected="0">
            <x v="0"/>
          </reference>
          <reference field="4" count="1" selected="0">
            <x v="63"/>
          </reference>
        </references>
      </pivotArea>
    </chartFormat>
    <chartFormat chart="1" format="66">
      <pivotArea type="data" outline="0" fieldPosition="0">
        <references count="2">
          <reference field="4294967294" count="1" selected="0">
            <x v="0"/>
          </reference>
          <reference field="4" count="1" selected="0">
            <x v="64"/>
          </reference>
        </references>
      </pivotArea>
    </chartFormat>
    <chartFormat chart="1" format="67">
      <pivotArea type="data" outline="0" fieldPosition="0">
        <references count="2">
          <reference field="4294967294" count="1" selected="0">
            <x v="0"/>
          </reference>
          <reference field="4" count="1" selected="0">
            <x v="65"/>
          </reference>
        </references>
      </pivotArea>
    </chartFormat>
    <chartFormat chart="1" format="68">
      <pivotArea type="data" outline="0" fieldPosition="0">
        <references count="2">
          <reference field="4294967294" count="1" selected="0">
            <x v="0"/>
          </reference>
          <reference field="4" count="1" selected="0">
            <x v="66"/>
          </reference>
        </references>
      </pivotArea>
    </chartFormat>
    <chartFormat chart="1" format="69">
      <pivotArea type="data" outline="0" fieldPosition="0">
        <references count="2">
          <reference field="4294967294" count="1" selected="0">
            <x v="0"/>
          </reference>
          <reference field="4" count="1" selected="0">
            <x v="67"/>
          </reference>
        </references>
      </pivotArea>
    </chartFormat>
    <chartFormat chart="1" format="70">
      <pivotArea type="data" outline="0" fieldPosition="0">
        <references count="2">
          <reference field="4294967294" count="1" selected="0">
            <x v="0"/>
          </reference>
          <reference field="4" count="1" selected="0">
            <x v="68"/>
          </reference>
        </references>
      </pivotArea>
    </chartFormat>
    <chartFormat chart="1" format="71">
      <pivotArea type="data" outline="0" fieldPosition="0">
        <references count="2">
          <reference field="4294967294" count="1" selected="0">
            <x v="0"/>
          </reference>
          <reference field="4" count="1" selected="0">
            <x v="69"/>
          </reference>
        </references>
      </pivotArea>
    </chartFormat>
    <chartFormat chart="1" format="72">
      <pivotArea type="data" outline="0" fieldPosition="0">
        <references count="2">
          <reference field="4294967294" count="1" selected="0">
            <x v="0"/>
          </reference>
          <reference field="4" count="1" selected="0">
            <x v="70"/>
          </reference>
        </references>
      </pivotArea>
    </chartFormat>
    <chartFormat chart="1" format="73">
      <pivotArea type="data" outline="0" fieldPosition="0">
        <references count="2">
          <reference field="4294967294" count="1" selected="0">
            <x v="0"/>
          </reference>
          <reference field="4" count="1" selected="0">
            <x v="71"/>
          </reference>
        </references>
      </pivotArea>
    </chartFormat>
    <chartFormat chart="1" format="74">
      <pivotArea type="data" outline="0" fieldPosition="0">
        <references count="2">
          <reference field="4294967294" count="1" selected="0">
            <x v="0"/>
          </reference>
          <reference field="4" count="1" selected="0">
            <x v="72"/>
          </reference>
        </references>
      </pivotArea>
    </chartFormat>
    <chartFormat chart="1" format="75">
      <pivotArea type="data" outline="0" fieldPosition="0">
        <references count="2">
          <reference field="4294967294" count="1" selected="0">
            <x v="0"/>
          </reference>
          <reference field="4" count="1" selected="0">
            <x v="73"/>
          </reference>
        </references>
      </pivotArea>
    </chartFormat>
    <chartFormat chart="1" format="76">
      <pivotArea type="data" outline="0" fieldPosition="0">
        <references count="2">
          <reference field="4294967294" count="1" selected="0">
            <x v="0"/>
          </reference>
          <reference field="4" count="1" selected="0">
            <x v="74"/>
          </reference>
        </references>
      </pivotArea>
    </chartFormat>
    <chartFormat chart="1" format="77">
      <pivotArea type="data" outline="0" fieldPosition="0">
        <references count="2">
          <reference field="4294967294" count="1" selected="0">
            <x v="0"/>
          </reference>
          <reference field="4" count="1" selected="0">
            <x v="75"/>
          </reference>
        </references>
      </pivotArea>
    </chartFormat>
    <chartFormat chart="1" format="78">
      <pivotArea type="data" outline="0" fieldPosition="0">
        <references count="2">
          <reference field="4294967294" count="1" selected="0">
            <x v="0"/>
          </reference>
          <reference field="4" count="1" selected="0">
            <x v="76"/>
          </reference>
        </references>
      </pivotArea>
    </chartFormat>
    <chartFormat chart="1" format="79">
      <pivotArea type="data" outline="0" fieldPosition="0">
        <references count="2">
          <reference field="4294967294" count="1" selected="0">
            <x v="0"/>
          </reference>
          <reference field="4" count="1" selected="0">
            <x v="77"/>
          </reference>
        </references>
      </pivotArea>
    </chartFormat>
    <chartFormat chart="1" format="80">
      <pivotArea type="data" outline="0" fieldPosition="0">
        <references count="2">
          <reference field="4294967294" count="1" selected="0">
            <x v="0"/>
          </reference>
          <reference field="4" count="1" selected="0">
            <x v="78"/>
          </reference>
        </references>
      </pivotArea>
    </chartFormat>
    <chartFormat chart="1" format="81">
      <pivotArea type="data" outline="0" fieldPosition="0">
        <references count="2">
          <reference field="4294967294" count="1" selected="0">
            <x v="0"/>
          </reference>
          <reference field="4" count="1" selected="0">
            <x v="79"/>
          </reference>
        </references>
      </pivotArea>
    </chartFormat>
    <chartFormat chart="1" format="82">
      <pivotArea type="data" outline="0" fieldPosition="0">
        <references count="2">
          <reference field="4294967294" count="1" selected="0">
            <x v="0"/>
          </reference>
          <reference field="4" count="1" selected="0">
            <x v="80"/>
          </reference>
        </references>
      </pivotArea>
    </chartFormat>
    <chartFormat chart="1" format="83">
      <pivotArea type="data" outline="0" fieldPosition="0">
        <references count="2">
          <reference field="4294967294" count="1" selected="0">
            <x v="0"/>
          </reference>
          <reference field="4" count="1" selected="0">
            <x v="81"/>
          </reference>
        </references>
      </pivotArea>
    </chartFormat>
    <chartFormat chart="1" format="84">
      <pivotArea type="data" outline="0" fieldPosition="0">
        <references count="2">
          <reference field="4294967294" count="1" selected="0">
            <x v="0"/>
          </reference>
          <reference field="4" count="1" selected="0">
            <x v="82"/>
          </reference>
        </references>
      </pivotArea>
    </chartFormat>
    <chartFormat chart="1" format="85">
      <pivotArea type="data" outline="0" fieldPosition="0">
        <references count="2">
          <reference field="4294967294" count="1" selected="0">
            <x v="0"/>
          </reference>
          <reference field="4" count="1" selected="0">
            <x v="83"/>
          </reference>
        </references>
      </pivotArea>
    </chartFormat>
    <chartFormat chart="1" format="86">
      <pivotArea type="data" outline="0" fieldPosition="0">
        <references count="2">
          <reference field="4294967294" count="1" selected="0">
            <x v="0"/>
          </reference>
          <reference field="4" count="1" selected="0">
            <x v="84"/>
          </reference>
        </references>
      </pivotArea>
    </chartFormat>
    <chartFormat chart="1" format="87">
      <pivotArea type="data" outline="0" fieldPosition="0">
        <references count="2">
          <reference field="4294967294" count="1" selected="0">
            <x v="0"/>
          </reference>
          <reference field="4" count="1" selected="0">
            <x v="85"/>
          </reference>
        </references>
      </pivotArea>
    </chartFormat>
    <chartFormat chart="1" format="88">
      <pivotArea type="data" outline="0" fieldPosition="0">
        <references count="2">
          <reference field="4294967294" count="1" selected="0">
            <x v="0"/>
          </reference>
          <reference field="4" count="1" selected="0">
            <x v="86"/>
          </reference>
        </references>
      </pivotArea>
    </chartFormat>
    <chartFormat chart="1" format="89">
      <pivotArea type="data" outline="0" fieldPosition="0">
        <references count="2">
          <reference field="4294967294" count="1" selected="0">
            <x v="0"/>
          </reference>
          <reference field="4" count="1" selected="0">
            <x v="87"/>
          </reference>
        </references>
      </pivotArea>
    </chartFormat>
    <chartFormat chart="1" format="90">
      <pivotArea type="data" outline="0" fieldPosition="0">
        <references count="2">
          <reference field="4294967294" count="1" selected="0">
            <x v="0"/>
          </reference>
          <reference field="4" count="1" selected="0">
            <x v="88"/>
          </reference>
        </references>
      </pivotArea>
    </chartFormat>
    <chartFormat chart="1" format="91">
      <pivotArea type="data" outline="0" fieldPosition="0">
        <references count="2">
          <reference field="4294967294" count="1" selected="0">
            <x v="0"/>
          </reference>
          <reference field="4" count="1" selected="0">
            <x v="89"/>
          </reference>
        </references>
      </pivotArea>
    </chartFormat>
    <chartFormat chart="1" format="92">
      <pivotArea type="data" outline="0" fieldPosition="0">
        <references count="2">
          <reference field="4294967294" count="1" selected="0">
            <x v="0"/>
          </reference>
          <reference field="4" count="1" selected="0">
            <x v="90"/>
          </reference>
        </references>
      </pivotArea>
    </chartFormat>
    <chartFormat chart="1" format="93">
      <pivotArea type="data" outline="0" fieldPosition="0">
        <references count="2">
          <reference field="4294967294" count="1" selected="0">
            <x v="0"/>
          </reference>
          <reference field="4" count="1" selected="0">
            <x v="91"/>
          </reference>
        </references>
      </pivotArea>
    </chartFormat>
    <chartFormat chart="1" format="94">
      <pivotArea type="data" outline="0" fieldPosition="0">
        <references count="2">
          <reference field="4294967294" count="1" selected="0">
            <x v="0"/>
          </reference>
          <reference field="4" count="1" selected="0">
            <x v="92"/>
          </reference>
        </references>
      </pivotArea>
    </chartFormat>
    <chartFormat chart="1" format="95">
      <pivotArea type="data" outline="0" fieldPosition="0">
        <references count="2">
          <reference field="4294967294" count="1" selected="0">
            <x v="0"/>
          </reference>
          <reference field="4" count="1" selected="0">
            <x v="93"/>
          </reference>
        </references>
      </pivotArea>
    </chartFormat>
    <chartFormat chart="1" format="96">
      <pivotArea type="data" outline="0" fieldPosition="0">
        <references count="2">
          <reference field="4294967294" count="1" selected="0">
            <x v="0"/>
          </reference>
          <reference field="4" count="1" selected="0">
            <x v="94"/>
          </reference>
        </references>
      </pivotArea>
    </chartFormat>
    <chartFormat chart="1" format="97">
      <pivotArea type="data" outline="0" fieldPosition="0">
        <references count="2">
          <reference field="4294967294" count="1" selected="0">
            <x v="0"/>
          </reference>
          <reference field="4" count="1" selected="0">
            <x v="95"/>
          </reference>
        </references>
      </pivotArea>
    </chartFormat>
    <chartFormat chart="1" format="98">
      <pivotArea type="data" outline="0" fieldPosition="0">
        <references count="2">
          <reference field="4294967294" count="1" selected="0">
            <x v="0"/>
          </reference>
          <reference field="4" count="1" selected="0">
            <x v="96"/>
          </reference>
        </references>
      </pivotArea>
    </chartFormat>
    <chartFormat chart="1" format="99">
      <pivotArea type="data" outline="0" fieldPosition="0">
        <references count="2">
          <reference field="4294967294" count="1" selected="0">
            <x v="0"/>
          </reference>
          <reference field="4" count="1" selected="0">
            <x v="97"/>
          </reference>
        </references>
      </pivotArea>
    </chartFormat>
    <chartFormat chart="1" format="100">
      <pivotArea type="data" outline="0" fieldPosition="0">
        <references count="2">
          <reference field="4294967294" count="1" selected="0">
            <x v="0"/>
          </reference>
          <reference field="4" count="1" selected="0">
            <x v="98"/>
          </reference>
        </references>
      </pivotArea>
    </chartFormat>
    <chartFormat chart="1" format="101">
      <pivotArea type="data" outline="0" fieldPosition="0">
        <references count="2">
          <reference field="4294967294" count="1" selected="0">
            <x v="0"/>
          </reference>
          <reference field="4" count="1" selected="0">
            <x v="99"/>
          </reference>
        </references>
      </pivotArea>
    </chartFormat>
    <chartFormat chart="1" format="102">
      <pivotArea type="data" outline="0" fieldPosition="0">
        <references count="2">
          <reference field="4294967294" count="1" selected="0">
            <x v="0"/>
          </reference>
          <reference field="4" count="1" selected="0">
            <x v="100"/>
          </reference>
        </references>
      </pivotArea>
    </chartFormat>
    <chartFormat chart="1" format="103">
      <pivotArea type="data" outline="0" fieldPosition="0">
        <references count="2">
          <reference field="4294967294" count="1" selected="0">
            <x v="0"/>
          </reference>
          <reference field="4" count="1" selected="0">
            <x v="101"/>
          </reference>
        </references>
      </pivotArea>
    </chartFormat>
    <chartFormat chart="1" format="104">
      <pivotArea type="data" outline="0" fieldPosition="0">
        <references count="2">
          <reference field="4294967294" count="1" selected="0">
            <x v="0"/>
          </reference>
          <reference field="4" count="1" selected="0">
            <x v="102"/>
          </reference>
        </references>
      </pivotArea>
    </chartFormat>
    <chartFormat chart="1" format="105">
      <pivotArea type="data" outline="0" fieldPosition="0">
        <references count="2">
          <reference field="4294967294" count="1" selected="0">
            <x v="0"/>
          </reference>
          <reference field="4" count="1" selected="0">
            <x v="103"/>
          </reference>
        </references>
      </pivotArea>
    </chartFormat>
    <chartFormat chart="1" format="106">
      <pivotArea type="data" outline="0" fieldPosition="0">
        <references count="2">
          <reference field="4294967294" count="1" selected="0">
            <x v="0"/>
          </reference>
          <reference field="4" count="1" selected="0">
            <x v="104"/>
          </reference>
        </references>
      </pivotArea>
    </chartFormat>
    <chartFormat chart="1" format="107">
      <pivotArea type="data" outline="0" fieldPosition="0">
        <references count="2">
          <reference field="4294967294" count="1" selected="0">
            <x v="0"/>
          </reference>
          <reference field="4" count="1" selected="0">
            <x v="105"/>
          </reference>
        </references>
      </pivotArea>
    </chartFormat>
    <chartFormat chart="1" format="108">
      <pivotArea type="data" outline="0" fieldPosition="0">
        <references count="2">
          <reference field="4294967294" count="1" selected="0">
            <x v="0"/>
          </reference>
          <reference field="4" count="1" selected="0">
            <x v="106"/>
          </reference>
        </references>
      </pivotArea>
    </chartFormat>
    <chartFormat chart="1" format="109">
      <pivotArea type="data" outline="0" fieldPosition="0">
        <references count="2">
          <reference field="4294967294" count="1" selected="0">
            <x v="0"/>
          </reference>
          <reference field="4" count="1" selected="0">
            <x v="107"/>
          </reference>
        </references>
      </pivotArea>
    </chartFormat>
    <chartFormat chart="1" format="110">
      <pivotArea type="data" outline="0" fieldPosition="0">
        <references count="2">
          <reference field="4294967294" count="1" selected="0">
            <x v="0"/>
          </reference>
          <reference field="4" count="1" selected="0">
            <x v="108"/>
          </reference>
        </references>
      </pivotArea>
    </chartFormat>
    <chartFormat chart="1" format="111">
      <pivotArea type="data" outline="0" fieldPosition="0">
        <references count="2">
          <reference field="4294967294" count="1" selected="0">
            <x v="0"/>
          </reference>
          <reference field="4" count="1" selected="0">
            <x v="109"/>
          </reference>
        </references>
      </pivotArea>
    </chartFormat>
    <chartFormat chart="1" format="112">
      <pivotArea type="data" outline="0" fieldPosition="0">
        <references count="2">
          <reference field="4294967294" count="1" selected="0">
            <x v="0"/>
          </reference>
          <reference field="4" count="1" selected="0">
            <x v="110"/>
          </reference>
        </references>
      </pivotArea>
    </chartFormat>
    <chartFormat chart="1" format="113">
      <pivotArea type="data" outline="0" fieldPosition="0">
        <references count="2">
          <reference field="4294967294" count="1" selected="0">
            <x v="0"/>
          </reference>
          <reference field="4" count="1" selected="0">
            <x v="111"/>
          </reference>
        </references>
      </pivotArea>
    </chartFormat>
    <chartFormat chart="1" format="114">
      <pivotArea type="data" outline="0" fieldPosition="0">
        <references count="2">
          <reference field="4294967294" count="1" selected="0">
            <x v="0"/>
          </reference>
          <reference field="4" count="1" selected="0">
            <x v="112"/>
          </reference>
        </references>
      </pivotArea>
    </chartFormat>
    <chartFormat chart="1" format="115">
      <pivotArea type="data" outline="0" fieldPosition="0">
        <references count="2">
          <reference field="4294967294" count="1" selected="0">
            <x v="0"/>
          </reference>
          <reference field="4" count="1" selected="0">
            <x v="113"/>
          </reference>
        </references>
      </pivotArea>
    </chartFormat>
    <chartFormat chart="1" format="116">
      <pivotArea type="data" outline="0" fieldPosition="0">
        <references count="2">
          <reference field="4294967294" count="1" selected="0">
            <x v="0"/>
          </reference>
          <reference field="4" count="1" selected="0">
            <x v="114"/>
          </reference>
        </references>
      </pivotArea>
    </chartFormat>
    <chartFormat chart="1" format="117">
      <pivotArea type="data" outline="0" fieldPosition="0">
        <references count="2">
          <reference field="4294967294" count="1" selected="0">
            <x v="0"/>
          </reference>
          <reference field="4" count="1" selected="0">
            <x v="115"/>
          </reference>
        </references>
      </pivotArea>
    </chartFormat>
    <chartFormat chart="1" format="118">
      <pivotArea type="data" outline="0" fieldPosition="0">
        <references count="2">
          <reference field="4294967294" count="1" selected="0">
            <x v="0"/>
          </reference>
          <reference field="4" count="1" selected="0">
            <x v="116"/>
          </reference>
        </references>
      </pivotArea>
    </chartFormat>
    <chartFormat chart="1" format="119">
      <pivotArea type="data" outline="0" fieldPosition="0">
        <references count="2">
          <reference field="4294967294" count="1" selected="0">
            <x v="0"/>
          </reference>
          <reference field="4" count="1" selected="0">
            <x v="117"/>
          </reference>
        </references>
      </pivotArea>
    </chartFormat>
    <chartFormat chart="1" format="120">
      <pivotArea type="data" outline="0" fieldPosition="0">
        <references count="2">
          <reference field="4294967294" count="1" selected="0">
            <x v="0"/>
          </reference>
          <reference field="4" count="1" selected="0">
            <x v="118"/>
          </reference>
        </references>
      </pivotArea>
    </chartFormat>
    <chartFormat chart="1" format="121">
      <pivotArea type="data" outline="0" fieldPosition="0">
        <references count="2">
          <reference field="4294967294" count="1" selected="0">
            <x v="0"/>
          </reference>
          <reference field="4" count="1" selected="0">
            <x v="119"/>
          </reference>
        </references>
      </pivotArea>
    </chartFormat>
    <chartFormat chart="1" format="122">
      <pivotArea type="data" outline="0" fieldPosition="0">
        <references count="2">
          <reference field="4294967294" count="1" selected="0">
            <x v="0"/>
          </reference>
          <reference field="4" count="1" selected="0">
            <x v="120"/>
          </reference>
        </references>
      </pivotArea>
    </chartFormat>
    <chartFormat chart="1" format="123">
      <pivotArea type="data" outline="0" fieldPosition="0">
        <references count="2">
          <reference field="4294967294" count="1" selected="0">
            <x v="0"/>
          </reference>
          <reference field="4" count="1" selected="0">
            <x v="121"/>
          </reference>
        </references>
      </pivotArea>
    </chartFormat>
    <chartFormat chart="1" format="124">
      <pivotArea type="data" outline="0" fieldPosition="0">
        <references count="2">
          <reference field="4294967294" count="1" selected="0">
            <x v="0"/>
          </reference>
          <reference field="4" count="1" selected="0">
            <x v="122"/>
          </reference>
        </references>
      </pivotArea>
    </chartFormat>
    <chartFormat chart="1" format="125">
      <pivotArea type="data" outline="0" fieldPosition="0">
        <references count="2">
          <reference field="4294967294" count="1" selected="0">
            <x v="0"/>
          </reference>
          <reference field="4" count="1" selected="0">
            <x v="123"/>
          </reference>
        </references>
      </pivotArea>
    </chartFormat>
    <chartFormat chart="1" format="126">
      <pivotArea type="data" outline="0" fieldPosition="0">
        <references count="2">
          <reference field="4294967294" count="1" selected="0">
            <x v="0"/>
          </reference>
          <reference field="4" count="1" selected="0">
            <x v="124"/>
          </reference>
        </references>
      </pivotArea>
    </chartFormat>
    <chartFormat chart="1" format="127">
      <pivotArea type="data" outline="0" fieldPosition="0">
        <references count="2">
          <reference field="4294967294" count="1" selected="0">
            <x v="0"/>
          </reference>
          <reference field="4" count="1" selected="0">
            <x v="125"/>
          </reference>
        </references>
      </pivotArea>
    </chartFormat>
    <chartFormat chart="1" format="128">
      <pivotArea type="data" outline="0" fieldPosition="0">
        <references count="2">
          <reference field="4294967294" count="1" selected="0">
            <x v="0"/>
          </reference>
          <reference field="4" count="1" selected="0">
            <x v="126"/>
          </reference>
        </references>
      </pivotArea>
    </chartFormat>
    <chartFormat chart="1" format="129">
      <pivotArea type="data" outline="0" fieldPosition="0">
        <references count="2">
          <reference field="4294967294" count="1" selected="0">
            <x v="0"/>
          </reference>
          <reference field="4" count="1" selected="0">
            <x v="127"/>
          </reference>
        </references>
      </pivotArea>
    </chartFormat>
    <chartFormat chart="1" format="130">
      <pivotArea type="data" outline="0" fieldPosition="0">
        <references count="2">
          <reference field="4294967294" count="1" selected="0">
            <x v="0"/>
          </reference>
          <reference field="4" count="1" selected="0">
            <x v="128"/>
          </reference>
        </references>
      </pivotArea>
    </chartFormat>
    <chartFormat chart="1" format="131">
      <pivotArea type="data" outline="0" fieldPosition="0">
        <references count="2">
          <reference field="4294967294" count="1" selected="0">
            <x v="0"/>
          </reference>
          <reference field="4" count="1" selected="0">
            <x v="129"/>
          </reference>
        </references>
      </pivotArea>
    </chartFormat>
    <chartFormat chart="1" format="132">
      <pivotArea type="data" outline="0" fieldPosition="0">
        <references count="2">
          <reference field="4294967294" count="1" selected="0">
            <x v="0"/>
          </reference>
          <reference field="4" count="1" selected="0">
            <x v="130"/>
          </reference>
        </references>
      </pivotArea>
    </chartFormat>
    <chartFormat chart="1" format="133">
      <pivotArea type="data" outline="0" fieldPosition="0">
        <references count="2">
          <reference field="4294967294" count="1" selected="0">
            <x v="0"/>
          </reference>
          <reference field="4" count="1" selected="0">
            <x v="131"/>
          </reference>
        </references>
      </pivotArea>
    </chartFormat>
    <chartFormat chart="1" format="134">
      <pivotArea type="data" outline="0" fieldPosition="0">
        <references count="2">
          <reference field="4294967294" count="1" selected="0">
            <x v="0"/>
          </reference>
          <reference field="4" count="1" selected="0">
            <x v="132"/>
          </reference>
        </references>
      </pivotArea>
    </chartFormat>
    <chartFormat chart="1" format="135">
      <pivotArea type="data" outline="0" fieldPosition="0">
        <references count="2">
          <reference field="4294967294" count="1" selected="0">
            <x v="0"/>
          </reference>
          <reference field="4" count="1" selected="0">
            <x v="133"/>
          </reference>
        </references>
      </pivotArea>
    </chartFormat>
    <chartFormat chart="1" format="136">
      <pivotArea type="data" outline="0" fieldPosition="0">
        <references count="2">
          <reference field="4294967294" count="1" selected="0">
            <x v="0"/>
          </reference>
          <reference field="4" count="1" selected="0">
            <x v="134"/>
          </reference>
        </references>
      </pivotArea>
    </chartFormat>
    <chartFormat chart="1" format="137">
      <pivotArea type="data" outline="0" fieldPosition="0">
        <references count="2">
          <reference field="4294967294" count="1" selected="0">
            <x v="0"/>
          </reference>
          <reference field="4" count="1" selected="0">
            <x v="135"/>
          </reference>
        </references>
      </pivotArea>
    </chartFormat>
    <chartFormat chart="1" format="138">
      <pivotArea type="data" outline="0" fieldPosition="0">
        <references count="2">
          <reference field="4294967294" count="1" selected="0">
            <x v="0"/>
          </reference>
          <reference field="4" count="1" selected="0">
            <x v="136"/>
          </reference>
        </references>
      </pivotArea>
    </chartFormat>
    <chartFormat chart="1" format="139">
      <pivotArea type="data" outline="0" fieldPosition="0">
        <references count="2">
          <reference field="4294967294" count="1" selected="0">
            <x v="0"/>
          </reference>
          <reference field="4" count="1" selected="0">
            <x v="137"/>
          </reference>
        </references>
      </pivotArea>
    </chartFormat>
    <chartFormat chart="1" format="140">
      <pivotArea type="data" outline="0" fieldPosition="0">
        <references count="2">
          <reference field="4294967294" count="1" selected="0">
            <x v="0"/>
          </reference>
          <reference field="4" count="1" selected="0">
            <x v="138"/>
          </reference>
        </references>
      </pivotArea>
    </chartFormat>
    <chartFormat chart="1" format="141">
      <pivotArea type="data" outline="0" fieldPosition="0">
        <references count="2">
          <reference field="4294967294" count="1" selected="0">
            <x v="0"/>
          </reference>
          <reference field="4" count="1" selected="0">
            <x v="139"/>
          </reference>
        </references>
      </pivotArea>
    </chartFormat>
    <chartFormat chart="1" format="142">
      <pivotArea type="data" outline="0" fieldPosition="0">
        <references count="2">
          <reference field="4294967294" count="1" selected="0">
            <x v="0"/>
          </reference>
          <reference field="4" count="1" selected="0">
            <x v="140"/>
          </reference>
        </references>
      </pivotArea>
    </chartFormat>
    <chartFormat chart="1" format="143">
      <pivotArea type="data" outline="0" fieldPosition="0">
        <references count="2">
          <reference field="4294967294" count="1" selected="0">
            <x v="0"/>
          </reference>
          <reference field="4" count="1" selected="0">
            <x v="141"/>
          </reference>
        </references>
      </pivotArea>
    </chartFormat>
    <chartFormat chart="1" format="144">
      <pivotArea type="data" outline="0" fieldPosition="0">
        <references count="2">
          <reference field="4294967294" count="1" selected="0">
            <x v="0"/>
          </reference>
          <reference field="4" count="1" selected="0">
            <x v="142"/>
          </reference>
        </references>
      </pivotArea>
    </chartFormat>
    <chartFormat chart="1" format="145">
      <pivotArea type="data" outline="0" fieldPosition="0">
        <references count="2">
          <reference field="4294967294" count="1" selected="0">
            <x v="0"/>
          </reference>
          <reference field="4" count="1" selected="0">
            <x v="143"/>
          </reference>
        </references>
      </pivotArea>
    </chartFormat>
    <chartFormat chart="1" format="146">
      <pivotArea type="data" outline="0" fieldPosition="0">
        <references count="2">
          <reference field="4294967294" count="1" selected="0">
            <x v="0"/>
          </reference>
          <reference field="4" count="1" selected="0">
            <x v="144"/>
          </reference>
        </references>
      </pivotArea>
    </chartFormat>
    <chartFormat chart="1" format="147">
      <pivotArea type="data" outline="0" fieldPosition="0">
        <references count="2">
          <reference field="4294967294" count="1" selected="0">
            <x v="0"/>
          </reference>
          <reference field="4" count="1" selected="0">
            <x v="145"/>
          </reference>
        </references>
      </pivotArea>
    </chartFormat>
    <chartFormat chart="1" format="148">
      <pivotArea type="data" outline="0" fieldPosition="0">
        <references count="2">
          <reference field="4294967294" count="1" selected="0">
            <x v="0"/>
          </reference>
          <reference field="4" count="1" selected="0">
            <x v="146"/>
          </reference>
        </references>
      </pivotArea>
    </chartFormat>
    <chartFormat chart="1" format="149">
      <pivotArea type="data" outline="0" fieldPosition="0">
        <references count="2">
          <reference field="4294967294" count="1" selected="0">
            <x v="0"/>
          </reference>
          <reference field="4" count="1" selected="0">
            <x v="147"/>
          </reference>
        </references>
      </pivotArea>
    </chartFormat>
    <chartFormat chart="1" format="150">
      <pivotArea type="data" outline="0" fieldPosition="0">
        <references count="2">
          <reference field="4294967294" count="1" selected="0">
            <x v="0"/>
          </reference>
          <reference field="4" count="1" selected="0">
            <x v="148"/>
          </reference>
        </references>
      </pivotArea>
    </chartFormat>
    <chartFormat chart="1" format="151">
      <pivotArea type="data" outline="0" fieldPosition="0">
        <references count="2">
          <reference field="4294967294" count="1" selected="0">
            <x v="0"/>
          </reference>
          <reference field="4" count="1" selected="0">
            <x v="149"/>
          </reference>
        </references>
      </pivotArea>
    </chartFormat>
    <chartFormat chart="1" format="152">
      <pivotArea type="data" outline="0" fieldPosition="0">
        <references count="2">
          <reference field="4294967294" count="1" selected="0">
            <x v="0"/>
          </reference>
          <reference field="4" count="1" selected="0">
            <x v="150"/>
          </reference>
        </references>
      </pivotArea>
    </chartFormat>
    <chartFormat chart="1" format="153">
      <pivotArea type="data" outline="0" fieldPosition="0">
        <references count="2">
          <reference field="4294967294" count="1" selected="0">
            <x v="0"/>
          </reference>
          <reference field="4" count="1" selected="0">
            <x v="151"/>
          </reference>
        </references>
      </pivotArea>
    </chartFormat>
    <chartFormat chart="1" format="154">
      <pivotArea type="data" outline="0" fieldPosition="0">
        <references count="2">
          <reference field="4294967294" count="1" selected="0">
            <x v="0"/>
          </reference>
          <reference field="4" count="1" selected="0">
            <x v="152"/>
          </reference>
        </references>
      </pivotArea>
    </chartFormat>
    <chartFormat chart="1" format="155">
      <pivotArea type="data" outline="0" fieldPosition="0">
        <references count="2">
          <reference field="4294967294" count="1" selected="0">
            <x v="0"/>
          </reference>
          <reference field="4" count="1" selected="0">
            <x v="153"/>
          </reference>
        </references>
      </pivotArea>
    </chartFormat>
    <chartFormat chart="1" format="156">
      <pivotArea type="data" outline="0" fieldPosition="0">
        <references count="2">
          <reference field="4294967294" count="1" selected="0">
            <x v="0"/>
          </reference>
          <reference field="4" count="1" selected="0">
            <x v="154"/>
          </reference>
        </references>
      </pivotArea>
    </chartFormat>
    <chartFormat chart="1" format="157">
      <pivotArea type="data" outline="0" fieldPosition="0">
        <references count="2">
          <reference field="4294967294" count="1" selected="0">
            <x v="0"/>
          </reference>
          <reference field="4" count="1" selected="0">
            <x v="155"/>
          </reference>
        </references>
      </pivotArea>
    </chartFormat>
    <chartFormat chart="1" format="158">
      <pivotArea type="data" outline="0" fieldPosition="0">
        <references count="2">
          <reference field="4294967294" count="1" selected="0">
            <x v="0"/>
          </reference>
          <reference field="4" count="1" selected="0">
            <x v="156"/>
          </reference>
        </references>
      </pivotArea>
    </chartFormat>
    <chartFormat chart="1" format="159">
      <pivotArea type="data" outline="0" fieldPosition="0">
        <references count="2">
          <reference field="4294967294" count="1" selected="0">
            <x v="0"/>
          </reference>
          <reference field="4" count="1" selected="0">
            <x v="157"/>
          </reference>
        </references>
      </pivotArea>
    </chartFormat>
    <chartFormat chart="1" format="160">
      <pivotArea type="data" outline="0" fieldPosition="0">
        <references count="2">
          <reference field="4294967294" count="1" selected="0">
            <x v="0"/>
          </reference>
          <reference field="4" count="1" selected="0">
            <x v="158"/>
          </reference>
        </references>
      </pivotArea>
    </chartFormat>
    <chartFormat chart="1" format="161">
      <pivotArea type="data" outline="0" fieldPosition="0">
        <references count="2">
          <reference field="4294967294" count="1" selected="0">
            <x v="0"/>
          </reference>
          <reference field="4" count="1" selected="0">
            <x v="159"/>
          </reference>
        </references>
      </pivotArea>
    </chartFormat>
    <chartFormat chart="2" format="162" series="1">
      <pivotArea type="data" outline="0" fieldPosition="0">
        <references count="1">
          <reference field="4294967294" count="1" selected="0">
            <x v="0"/>
          </reference>
        </references>
      </pivotArea>
    </chartFormat>
    <chartFormat chart="2" format="163">
      <pivotArea type="data" outline="0" fieldPosition="0">
        <references count="2">
          <reference field="4294967294" count="1" selected="0">
            <x v="0"/>
          </reference>
          <reference field="4" count="1" selected="0">
            <x v="0"/>
          </reference>
        </references>
      </pivotArea>
    </chartFormat>
    <chartFormat chart="2" format="164">
      <pivotArea type="data" outline="0" fieldPosition="0">
        <references count="2">
          <reference field="4294967294" count="1" selected="0">
            <x v="0"/>
          </reference>
          <reference field="4" count="1" selected="0">
            <x v="1"/>
          </reference>
        </references>
      </pivotArea>
    </chartFormat>
    <chartFormat chart="2" format="165">
      <pivotArea type="data" outline="0" fieldPosition="0">
        <references count="2">
          <reference field="4294967294" count="1" selected="0">
            <x v="0"/>
          </reference>
          <reference field="4" count="1" selected="0">
            <x v="2"/>
          </reference>
        </references>
      </pivotArea>
    </chartFormat>
    <chartFormat chart="2" format="166">
      <pivotArea type="data" outline="0" fieldPosition="0">
        <references count="2">
          <reference field="4294967294" count="1" selected="0">
            <x v="0"/>
          </reference>
          <reference field="4" count="1" selected="0">
            <x v="3"/>
          </reference>
        </references>
      </pivotArea>
    </chartFormat>
    <chartFormat chart="2" format="167">
      <pivotArea type="data" outline="0" fieldPosition="0">
        <references count="2">
          <reference field="4294967294" count="1" selected="0">
            <x v="0"/>
          </reference>
          <reference field="4" count="1" selected="0">
            <x v="4"/>
          </reference>
        </references>
      </pivotArea>
    </chartFormat>
    <chartFormat chart="2" format="168">
      <pivotArea type="data" outline="0" fieldPosition="0">
        <references count="2">
          <reference field="4294967294" count="1" selected="0">
            <x v="0"/>
          </reference>
          <reference field="4" count="1" selected="0">
            <x v="5"/>
          </reference>
        </references>
      </pivotArea>
    </chartFormat>
    <chartFormat chart="2" format="169">
      <pivotArea type="data" outline="0" fieldPosition="0">
        <references count="2">
          <reference field="4294967294" count="1" selected="0">
            <x v="0"/>
          </reference>
          <reference field="4" count="1" selected="0">
            <x v="6"/>
          </reference>
        </references>
      </pivotArea>
    </chartFormat>
    <chartFormat chart="2" format="170">
      <pivotArea type="data" outline="0" fieldPosition="0">
        <references count="2">
          <reference field="4294967294" count="1" selected="0">
            <x v="0"/>
          </reference>
          <reference field="4" count="1" selected="0">
            <x v="7"/>
          </reference>
        </references>
      </pivotArea>
    </chartFormat>
    <chartFormat chart="2" format="171">
      <pivotArea type="data" outline="0" fieldPosition="0">
        <references count="2">
          <reference field="4294967294" count="1" selected="0">
            <x v="0"/>
          </reference>
          <reference field="4" count="1" selected="0">
            <x v="8"/>
          </reference>
        </references>
      </pivotArea>
    </chartFormat>
    <chartFormat chart="2" format="172">
      <pivotArea type="data" outline="0" fieldPosition="0">
        <references count="2">
          <reference field="4294967294" count="1" selected="0">
            <x v="0"/>
          </reference>
          <reference field="4" count="1" selected="0">
            <x v="9"/>
          </reference>
        </references>
      </pivotArea>
    </chartFormat>
    <chartFormat chart="2" format="173">
      <pivotArea type="data" outline="0" fieldPosition="0">
        <references count="2">
          <reference field="4294967294" count="1" selected="0">
            <x v="0"/>
          </reference>
          <reference field="4" count="1" selected="0">
            <x v="10"/>
          </reference>
        </references>
      </pivotArea>
    </chartFormat>
    <chartFormat chart="2" format="174">
      <pivotArea type="data" outline="0" fieldPosition="0">
        <references count="2">
          <reference field="4294967294" count="1" selected="0">
            <x v="0"/>
          </reference>
          <reference field="4" count="1" selected="0">
            <x v="11"/>
          </reference>
        </references>
      </pivotArea>
    </chartFormat>
    <chartFormat chart="2" format="175">
      <pivotArea type="data" outline="0" fieldPosition="0">
        <references count="2">
          <reference field="4294967294" count="1" selected="0">
            <x v="0"/>
          </reference>
          <reference field="4" count="1" selected="0">
            <x v="12"/>
          </reference>
        </references>
      </pivotArea>
    </chartFormat>
    <chartFormat chart="2" format="176">
      <pivotArea type="data" outline="0" fieldPosition="0">
        <references count="2">
          <reference field="4294967294" count="1" selected="0">
            <x v="0"/>
          </reference>
          <reference field="4" count="1" selected="0">
            <x v="13"/>
          </reference>
        </references>
      </pivotArea>
    </chartFormat>
    <chartFormat chart="2" format="177">
      <pivotArea type="data" outline="0" fieldPosition="0">
        <references count="2">
          <reference field="4294967294" count="1" selected="0">
            <x v="0"/>
          </reference>
          <reference field="4" count="1" selected="0">
            <x v="14"/>
          </reference>
        </references>
      </pivotArea>
    </chartFormat>
    <chartFormat chart="2" format="178">
      <pivotArea type="data" outline="0" fieldPosition="0">
        <references count="2">
          <reference field="4294967294" count="1" selected="0">
            <x v="0"/>
          </reference>
          <reference field="4" count="1" selected="0">
            <x v="15"/>
          </reference>
        </references>
      </pivotArea>
    </chartFormat>
    <chartFormat chart="2" format="179">
      <pivotArea type="data" outline="0" fieldPosition="0">
        <references count="2">
          <reference field="4294967294" count="1" selected="0">
            <x v="0"/>
          </reference>
          <reference field="4" count="1" selected="0">
            <x v="16"/>
          </reference>
        </references>
      </pivotArea>
    </chartFormat>
    <chartFormat chart="2" format="180">
      <pivotArea type="data" outline="0" fieldPosition="0">
        <references count="2">
          <reference field="4294967294" count="1" selected="0">
            <x v="0"/>
          </reference>
          <reference field="4" count="1" selected="0">
            <x v="17"/>
          </reference>
        </references>
      </pivotArea>
    </chartFormat>
    <chartFormat chart="2" format="181">
      <pivotArea type="data" outline="0" fieldPosition="0">
        <references count="2">
          <reference field="4294967294" count="1" selected="0">
            <x v="0"/>
          </reference>
          <reference field="4" count="1" selected="0">
            <x v="18"/>
          </reference>
        </references>
      </pivotArea>
    </chartFormat>
    <chartFormat chart="2" format="182">
      <pivotArea type="data" outline="0" fieldPosition="0">
        <references count="2">
          <reference field="4294967294" count="1" selected="0">
            <x v="0"/>
          </reference>
          <reference field="4" count="1" selected="0">
            <x v="19"/>
          </reference>
        </references>
      </pivotArea>
    </chartFormat>
    <chartFormat chart="2" format="183">
      <pivotArea type="data" outline="0" fieldPosition="0">
        <references count="2">
          <reference field="4294967294" count="1" selected="0">
            <x v="0"/>
          </reference>
          <reference field="4" count="1" selected="0">
            <x v="20"/>
          </reference>
        </references>
      </pivotArea>
    </chartFormat>
    <chartFormat chart="2" format="184">
      <pivotArea type="data" outline="0" fieldPosition="0">
        <references count="2">
          <reference field="4294967294" count="1" selected="0">
            <x v="0"/>
          </reference>
          <reference field="4" count="1" selected="0">
            <x v="21"/>
          </reference>
        </references>
      </pivotArea>
    </chartFormat>
    <chartFormat chart="2" format="185">
      <pivotArea type="data" outline="0" fieldPosition="0">
        <references count="2">
          <reference field="4294967294" count="1" selected="0">
            <x v="0"/>
          </reference>
          <reference field="4" count="1" selected="0">
            <x v="22"/>
          </reference>
        </references>
      </pivotArea>
    </chartFormat>
    <chartFormat chart="2" format="186">
      <pivotArea type="data" outline="0" fieldPosition="0">
        <references count="2">
          <reference field="4294967294" count="1" selected="0">
            <x v="0"/>
          </reference>
          <reference field="4" count="1" selected="0">
            <x v="23"/>
          </reference>
        </references>
      </pivotArea>
    </chartFormat>
    <chartFormat chart="2" format="187">
      <pivotArea type="data" outline="0" fieldPosition="0">
        <references count="2">
          <reference field="4294967294" count="1" selected="0">
            <x v="0"/>
          </reference>
          <reference field="4" count="1" selected="0">
            <x v="24"/>
          </reference>
        </references>
      </pivotArea>
    </chartFormat>
    <chartFormat chart="2" format="188">
      <pivotArea type="data" outline="0" fieldPosition="0">
        <references count="2">
          <reference field="4294967294" count="1" selected="0">
            <x v="0"/>
          </reference>
          <reference field="4" count="1" selected="0">
            <x v="25"/>
          </reference>
        </references>
      </pivotArea>
    </chartFormat>
    <chartFormat chart="2" format="189">
      <pivotArea type="data" outline="0" fieldPosition="0">
        <references count="2">
          <reference field="4294967294" count="1" selected="0">
            <x v="0"/>
          </reference>
          <reference field="4" count="1" selected="0">
            <x v="26"/>
          </reference>
        </references>
      </pivotArea>
    </chartFormat>
    <chartFormat chart="2" format="190">
      <pivotArea type="data" outline="0" fieldPosition="0">
        <references count="2">
          <reference field="4294967294" count="1" selected="0">
            <x v="0"/>
          </reference>
          <reference field="4" count="1" selected="0">
            <x v="27"/>
          </reference>
        </references>
      </pivotArea>
    </chartFormat>
    <chartFormat chart="2" format="191">
      <pivotArea type="data" outline="0" fieldPosition="0">
        <references count="2">
          <reference field="4294967294" count="1" selected="0">
            <x v="0"/>
          </reference>
          <reference field="4" count="1" selected="0">
            <x v="28"/>
          </reference>
        </references>
      </pivotArea>
    </chartFormat>
    <chartFormat chart="2" format="192">
      <pivotArea type="data" outline="0" fieldPosition="0">
        <references count="2">
          <reference field="4294967294" count="1" selected="0">
            <x v="0"/>
          </reference>
          <reference field="4" count="1" selected="0">
            <x v="29"/>
          </reference>
        </references>
      </pivotArea>
    </chartFormat>
    <chartFormat chart="2" format="193">
      <pivotArea type="data" outline="0" fieldPosition="0">
        <references count="2">
          <reference field="4294967294" count="1" selected="0">
            <x v="0"/>
          </reference>
          <reference field="4" count="1" selected="0">
            <x v="30"/>
          </reference>
        </references>
      </pivotArea>
    </chartFormat>
    <chartFormat chart="2" format="194">
      <pivotArea type="data" outline="0" fieldPosition="0">
        <references count="2">
          <reference field="4294967294" count="1" selected="0">
            <x v="0"/>
          </reference>
          <reference field="4" count="1" selected="0">
            <x v="31"/>
          </reference>
        </references>
      </pivotArea>
    </chartFormat>
    <chartFormat chart="2" format="195">
      <pivotArea type="data" outline="0" fieldPosition="0">
        <references count="2">
          <reference field="4294967294" count="1" selected="0">
            <x v="0"/>
          </reference>
          <reference field="4" count="1" selected="0">
            <x v="32"/>
          </reference>
        </references>
      </pivotArea>
    </chartFormat>
    <chartFormat chart="2" format="196">
      <pivotArea type="data" outline="0" fieldPosition="0">
        <references count="2">
          <reference field="4294967294" count="1" selected="0">
            <x v="0"/>
          </reference>
          <reference field="4" count="1" selected="0">
            <x v="33"/>
          </reference>
        </references>
      </pivotArea>
    </chartFormat>
    <chartFormat chart="2" format="197">
      <pivotArea type="data" outline="0" fieldPosition="0">
        <references count="2">
          <reference field="4294967294" count="1" selected="0">
            <x v="0"/>
          </reference>
          <reference field="4" count="1" selected="0">
            <x v="34"/>
          </reference>
        </references>
      </pivotArea>
    </chartFormat>
    <chartFormat chart="2" format="198">
      <pivotArea type="data" outline="0" fieldPosition="0">
        <references count="2">
          <reference field="4294967294" count="1" selected="0">
            <x v="0"/>
          </reference>
          <reference field="4" count="1" selected="0">
            <x v="35"/>
          </reference>
        </references>
      </pivotArea>
    </chartFormat>
    <chartFormat chart="2" format="199">
      <pivotArea type="data" outline="0" fieldPosition="0">
        <references count="2">
          <reference field="4294967294" count="1" selected="0">
            <x v="0"/>
          </reference>
          <reference field="4" count="1" selected="0">
            <x v="36"/>
          </reference>
        </references>
      </pivotArea>
    </chartFormat>
    <chartFormat chart="2" format="200">
      <pivotArea type="data" outline="0" fieldPosition="0">
        <references count="2">
          <reference field="4294967294" count="1" selected="0">
            <x v="0"/>
          </reference>
          <reference field="4" count="1" selected="0">
            <x v="37"/>
          </reference>
        </references>
      </pivotArea>
    </chartFormat>
    <chartFormat chart="2" format="201">
      <pivotArea type="data" outline="0" fieldPosition="0">
        <references count="2">
          <reference field="4294967294" count="1" selected="0">
            <x v="0"/>
          </reference>
          <reference field="4" count="1" selected="0">
            <x v="38"/>
          </reference>
        </references>
      </pivotArea>
    </chartFormat>
    <chartFormat chart="2" format="202">
      <pivotArea type="data" outline="0" fieldPosition="0">
        <references count="2">
          <reference field="4294967294" count="1" selected="0">
            <x v="0"/>
          </reference>
          <reference field="4" count="1" selected="0">
            <x v="39"/>
          </reference>
        </references>
      </pivotArea>
    </chartFormat>
    <chartFormat chart="2" format="203">
      <pivotArea type="data" outline="0" fieldPosition="0">
        <references count="2">
          <reference field="4294967294" count="1" selected="0">
            <x v="0"/>
          </reference>
          <reference field="4" count="1" selected="0">
            <x v="40"/>
          </reference>
        </references>
      </pivotArea>
    </chartFormat>
    <chartFormat chart="2" format="204">
      <pivotArea type="data" outline="0" fieldPosition="0">
        <references count="2">
          <reference field="4294967294" count="1" selected="0">
            <x v="0"/>
          </reference>
          <reference field="4" count="1" selected="0">
            <x v="41"/>
          </reference>
        </references>
      </pivotArea>
    </chartFormat>
    <chartFormat chart="2" format="205">
      <pivotArea type="data" outline="0" fieldPosition="0">
        <references count="2">
          <reference field="4294967294" count="1" selected="0">
            <x v="0"/>
          </reference>
          <reference field="4" count="1" selected="0">
            <x v="42"/>
          </reference>
        </references>
      </pivotArea>
    </chartFormat>
    <chartFormat chart="2" format="206">
      <pivotArea type="data" outline="0" fieldPosition="0">
        <references count="2">
          <reference field="4294967294" count="1" selected="0">
            <x v="0"/>
          </reference>
          <reference field="4" count="1" selected="0">
            <x v="43"/>
          </reference>
        </references>
      </pivotArea>
    </chartFormat>
    <chartFormat chart="2" format="207">
      <pivotArea type="data" outline="0" fieldPosition="0">
        <references count="2">
          <reference field="4294967294" count="1" selected="0">
            <x v="0"/>
          </reference>
          <reference field="4" count="1" selected="0">
            <x v="44"/>
          </reference>
        </references>
      </pivotArea>
    </chartFormat>
    <chartFormat chart="2" format="208">
      <pivotArea type="data" outline="0" fieldPosition="0">
        <references count="2">
          <reference field="4294967294" count="1" selected="0">
            <x v="0"/>
          </reference>
          <reference field="4" count="1" selected="0">
            <x v="45"/>
          </reference>
        </references>
      </pivotArea>
    </chartFormat>
    <chartFormat chart="2" format="209">
      <pivotArea type="data" outline="0" fieldPosition="0">
        <references count="2">
          <reference field="4294967294" count="1" selected="0">
            <x v="0"/>
          </reference>
          <reference field="4" count="1" selected="0">
            <x v="46"/>
          </reference>
        </references>
      </pivotArea>
    </chartFormat>
    <chartFormat chart="2" format="210">
      <pivotArea type="data" outline="0" fieldPosition="0">
        <references count="2">
          <reference field="4294967294" count="1" selected="0">
            <x v="0"/>
          </reference>
          <reference field="4" count="1" selected="0">
            <x v="47"/>
          </reference>
        </references>
      </pivotArea>
    </chartFormat>
    <chartFormat chart="2" format="211">
      <pivotArea type="data" outline="0" fieldPosition="0">
        <references count="2">
          <reference field="4294967294" count="1" selected="0">
            <x v="0"/>
          </reference>
          <reference field="4" count="1" selected="0">
            <x v="48"/>
          </reference>
        </references>
      </pivotArea>
    </chartFormat>
    <chartFormat chart="2" format="212">
      <pivotArea type="data" outline="0" fieldPosition="0">
        <references count="2">
          <reference field="4294967294" count="1" selected="0">
            <x v="0"/>
          </reference>
          <reference field="4" count="1" selected="0">
            <x v="49"/>
          </reference>
        </references>
      </pivotArea>
    </chartFormat>
    <chartFormat chart="2" format="213">
      <pivotArea type="data" outline="0" fieldPosition="0">
        <references count="2">
          <reference field="4294967294" count="1" selected="0">
            <x v="0"/>
          </reference>
          <reference field="4" count="1" selected="0">
            <x v="50"/>
          </reference>
        </references>
      </pivotArea>
    </chartFormat>
    <chartFormat chart="2" format="214">
      <pivotArea type="data" outline="0" fieldPosition="0">
        <references count="2">
          <reference field="4294967294" count="1" selected="0">
            <x v="0"/>
          </reference>
          <reference field="4" count="1" selected="0">
            <x v="51"/>
          </reference>
        </references>
      </pivotArea>
    </chartFormat>
    <chartFormat chart="2" format="215">
      <pivotArea type="data" outline="0" fieldPosition="0">
        <references count="2">
          <reference field="4294967294" count="1" selected="0">
            <x v="0"/>
          </reference>
          <reference field="4" count="1" selected="0">
            <x v="52"/>
          </reference>
        </references>
      </pivotArea>
    </chartFormat>
    <chartFormat chart="2" format="216">
      <pivotArea type="data" outline="0" fieldPosition="0">
        <references count="2">
          <reference field="4294967294" count="1" selected="0">
            <x v="0"/>
          </reference>
          <reference field="4" count="1" selected="0">
            <x v="53"/>
          </reference>
        </references>
      </pivotArea>
    </chartFormat>
    <chartFormat chart="2" format="217">
      <pivotArea type="data" outline="0" fieldPosition="0">
        <references count="2">
          <reference field="4294967294" count="1" selected="0">
            <x v="0"/>
          </reference>
          <reference field="4" count="1" selected="0">
            <x v="54"/>
          </reference>
        </references>
      </pivotArea>
    </chartFormat>
    <chartFormat chart="2" format="218">
      <pivotArea type="data" outline="0" fieldPosition="0">
        <references count="2">
          <reference field="4294967294" count="1" selected="0">
            <x v="0"/>
          </reference>
          <reference field="4" count="1" selected="0">
            <x v="55"/>
          </reference>
        </references>
      </pivotArea>
    </chartFormat>
    <chartFormat chart="2" format="219">
      <pivotArea type="data" outline="0" fieldPosition="0">
        <references count="2">
          <reference field="4294967294" count="1" selected="0">
            <x v="0"/>
          </reference>
          <reference field="4" count="1" selected="0">
            <x v="56"/>
          </reference>
        </references>
      </pivotArea>
    </chartFormat>
    <chartFormat chart="2" format="220">
      <pivotArea type="data" outline="0" fieldPosition="0">
        <references count="2">
          <reference field="4294967294" count="1" selected="0">
            <x v="0"/>
          </reference>
          <reference field="4" count="1" selected="0">
            <x v="57"/>
          </reference>
        </references>
      </pivotArea>
    </chartFormat>
    <chartFormat chart="2" format="221">
      <pivotArea type="data" outline="0" fieldPosition="0">
        <references count="2">
          <reference field="4294967294" count="1" selected="0">
            <x v="0"/>
          </reference>
          <reference field="4" count="1" selected="0">
            <x v="58"/>
          </reference>
        </references>
      </pivotArea>
    </chartFormat>
    <chartFormat chart="2" format="222">
      <pivotArea type="data" outline="0" fieldPosition="0">
        <references count="2">
          <reference field="4294967294" count="1" selected="0">
            <x v="0"/>
          </reference>
          <reference field="4" count="1" selected="0">
            <x v="59"/>
          </reference>
        </references>
      </pivotArea>
    </chartFormat>
    <chartFormat chart="2" format="223">
      <pivotArea type="data" outline="0" fieldPosition="0">
        <references count="2">
          <reference field="4294967294" count="1" selected="0">
            <x v="0"/>
          </reference>
          <reference field="4" count="1" selected="0">
            <x v="60"/>
          </reference>
        </references>
      </pivotArea>
    </chartFormat>
    <chartFormat chart="2" format="224">
      <pivotArea type="data" outline="0" fieldPosition="0">
        <references count="2">
          <reference field="4294967294" count="1" selected="0">
            <x v="0"/>
          </reference>
          <reference field="4" count="1" selected="0">
            <x v="61"/>
          </reference>
        </references>
      </pivotArea>
    </chartFormat>
    <chartFormat chart="2" format="225">
      <pivotArea type="data" outline="0" fieldPosition="0">
        <references count="2">
          <reference field="4294967294" count="1" selected="0">
            <x v="0"/>
          </reference>
          <reference field="4" count="1" selected="0">
            <x v="62"/>
          </reference>
        </references>
      </pivotArea>
    </chartFormat>
    <chartFormat chart="2" format="226">
      <pivotArea type="data" outline="0" fieldPosition="0">
        <references count="2">
          <reference field="4294967294" count="1" selected="0">
            <x v="0"/>
          </reference>
          <reference field="4" count="1" selected="0">
            <x v="63"/>
          </reference>
        </references>
      </pivotArea>
    </chartFormat>
    <chartFormat chart="2" format="227">
      <pivotArea type="data" outline="0" fieldPosition="0">
        <references count="2">
          <reference field="4294967294" count="1" selected="0">
            <x v="0"/>
          </reference>
          <reference field="4" count="1" selected="0">
            <x v="64"/>
          </reference>
        </references>
      </pivotArea>
    </chartFormat>
    <chartFormat chart="2" format="228">
      <pivotArea type="data" outline="0" fieldPosition="0">
        <references count="2">
          <reference field="4294967294" count="1" selected="0">
            <x v="0"/>
          </reference>
          <reference field="4" count="1" selected="0">
            <x v="65"/>
          </reference>
        </references>
      </pivotArea>
    </chartFormat>
    <chartFormat chart="2" format="229">
      <pivotArea type="data" outline="0" fieldPosition="0">
        <references count="2">
          <reference field="4294967294" count="1" selected="0">
            <x v="0"/>
          </reference>
          <reference field="4" count="1" selected="0">
            <x v="66"/>
          </reference>
        </references>
      </pivotArea>
    </chartFormat>
    <chartFormat chart="2" format="230">
      <pivotArea type="data" outline="0" fieldPosition="0">
        <references count="2">
          <reference field="4294967294" count="1" selected="0">
            <x v="0"/>
          </reference>
          <reference field="4" count="1" selected="0">
            <x v="67"/>
          </reference>
        </references>
      </pivotArea>
    </chartFormat>
    <chartFormat chart="2" format="231">
      <pivotArea type="data" outline="0" fieldPosition="0">
        <references count="2">
          <reference field="4294967294" count="1" selected="0">
            <x v="0"/>
          </reference>
          <reference field="4" count="1" selected="0">
            <x v="68"/>
          </reference>
        </references>
      </pivotArea>
    </chartFormat>
    <chartFormat chart="2" format="232">
      <pivotArea type="data" outline="0" fieldPosition="0">
        <references count="2">
          <reference field="4294967294" count="1" selected="0">
            <x v="0"/>
          </reference>
          <reference field="4" count="1" selected="0">
            <x v="69"/>
          </reference>
        </references>
      </pivotArea>
    </chartFormat>
    <chartFormat chart="2" format="233">
      <pivotArea type="data" outline="0" fieldPosition="0">
        <references count="2">
          <reference field="4294967294" count="1" selected="0">
            <x v="0"/>
          </reference>
          <reference field="4" count="1" selected="0">
            <x v="70"/>
          </reference>
        </references>
      </pivotArea>
    </chartFormat>
    <chartFormat chart="2" format="234">
      <pivotArea type="data" outline="0" fieldPosition="0">
        <references count="2">
          <reference field="4294967294" count="1" selected="0">
            <x v="0"/>
          </reference>
          <reference field="4" count="1" selected="0">
            <x v="71"/>
          </reference>
        </references>
      </pivotArea>
    </chartFormat>
    <chartFormat chart="2" format="235">
      <pivotArea type="data" outline="0" fieldPosition="0">
        <references count="2">
          <reference field="4294967294" count="1" selected="0">
            <x v="0"/>
          </reference>
          <reference field="4" count="1" selected="0">
            <x v="72"/>
          </reference>
        </references>
      </pivotArea>
    </chartFormat>
    <chartFormat chart="2" format="236">
      <pivotArea type="data" outline="0" fieldPosition="0">
        <references count="2">
          <reference field="4294967294" count="1" selected="0">
            <x v="0"/>
          </reference>
          <reference field="4" count="1" selected="0">
            <x v="73"/>
          </reference>
        </references>
      </pivotArea>
    </chartFormat>
    <chartFormat chart="2" format="237">
      <pivotArea type="data" outline="0" fieldPosition="0">
        <references count="2">
          <reference field="4294967294" count="1" selected="0">
            <x v="0"/>
          </reference>
          <reference field="4" count="1" selected="0">
            <x v="74"/>
          </reference>
        </references>
      </pivotArea>
    </chartFormat>
    <chartFormat chart="2" format="238">
      <pivotArea type="data" outline="0" fieldPosition="0">
        <references count="2">
          <reference field="4294967294" count="1" selected="0">
            <x v="0"/>
          </reference>
          <reference field="4" count="1" selected="0">
            <x v="75"/>
          </reference>
        </references>
      </pivotArea>
    </chartFormat>
    <chartFormat chart="2" format="239">
      <pivotArea type="data" outline="0" fieldPosition="0">
        <references count="2">
          <reference field="4294967294" count="1" selected="0">
            <x v="0"/>
          </reference>
          <reference field="4" count="1" selected="0">
            <x v="76"/>
          </reference>
        </references>
      </pivotArea>
    </chartFormat>
    <chartFormat chart="2" format="240">
      <pivotArea type="data" outline="0" fieldPosition="0">
        <references count="2">
          <reference field="4294967294" count="1" selected="0">
            <x v="0"/>
          </reference>
          <reference field="4" count="1" selected="0">
            <x v="77"/>
          </reference>
        </references>
      </pivotArea>
    </chartFormat>
    <chartFormat chart="2" format="241">
      <pivotArea type="data" outline="0" fieldPosition="0">
        <references count="2">
          <reference field="4294967294" count="1" selected="0">
            <x v="0"/>
          </reference>
          <reference field="4" count="1" selected="0">
            <x v="78"/>
          </reference>
        </references>
      </pivotArea>
    </chartFormat>
    <chartFormat chart="2" format="242">
      <pivotArea type="data" outline="0" fieldPosition="0">
        <references count="2">
          <reference field="4294967294" count="1" selected="0">
            <x v="0"/>
          </reference>
          <reference field="4" count="1" selected="0">
            <x v="79"/>
          </reference>
        </references>
      </pivotArea>
    </chartFormat>
    <chartFormat chart="2" format="243">
      <pivotArea type="data" outline="0" fieldPosition="0">
        <references count="2">
          <reference field="4294967294" count="1" selected="0">
            <x v="0"/>
          </reference>
          <reference field="4" count="1" selected="0">
            <x v="80"/>
          </reference>
        </references>
      </pivotArea>
    </chartFormat>
    <chartFormat chart="2" format="244">
      <pivotArea type="data" outline="0" fieldPosition="0">
        <references count="2">
          <reference field="4294967294" count="1" selected="0">
            <x v="0"/>
          </reference>
          <reference field="4" count="1" selected="0">
            <x v="81"/>
          </reference>
        </references>
      </pivotArea>
    </chartFormat>
    <chartFormat chart="2" format="245">
      <pivotArea type="data" outline="0" fieldPosition="0">
        <references count="2">
          <reference field="4294967294" count="1" selected="0">
            <x v="0"/>
          </reference>
          <reference field="4" count="1" selected="0">
            <x v="82"/>
          </reference>
        </references>
      </pivotArea>
    </chartFormat>
    <chartFormat chart="2" format="246">
      <pivotArea type="data" outline="0" fieldPosition="0">
        <references count="2">
          <reference field="4294967294" count="1" selected="0">
            <x v="0"/>
          </reference>
          <reference field="4" count="1" selected="0">
            <x v="83"/>
          </reference>
        </references>
      </pivotArea>
    </chartFormat>
    <chartFormat chart="2" format="247">
      <pivotArea type="data" outline="0" fieldPosition="0">
        <references count="2">
          <reference field="4294967294" count="1" selected="0">
            <x v="0"/>
          </reference>
          <reference field="4" count="1" selected="0">
            <x v="84"/>
          </reference>
        </references>
      </pivotArea>
    </chartFormat>
    <chartFormat chart="2" format="248">
      <pivotArea type="data" outline="0" fieldPosition="0">
        <references count="2">
          <reference field="4294967294" count="1" selected="0">
            <x v="0"/>
          </reference>
          <reference field="4" count="1" selected="0">
            <x v="85"/>
          </reference>
        </references>
      </pivotArea>
    </chartFormat>
    <chartFormat chart="2" format="249">
      <pivotArea type="data" outline="0" fieldPosition="0">
        <references count="2">
          <reference field="4294967294" count="1" selected="0">
            <x v="0"/>
          </reference>
          <reference field="4" count="1" selected="0">
            <x v="86"/>
          </reference>
        </references>
      </pivotArea>
    </chartFormat>
    <chartFormat chart="2" format="250">
      <pivotArea type="data" outline="0" fieldPosition="0">
        <references count="2">
          <reference field="4294967294" count="1" selected="0">
            <x v="0"/>
          </reference>
          <reference field="4" count="1" selected="0">
            <x v="87"/>
          </reference>
        </references>
      </pivotArea>
    </chartFormat>
    <chartFormat chart="2" format="251">
      <pivotArea type="data" outline="0" fieldPosition="0">
        <references count="2">
          <reference field="4294967294" count="1" selected="0">
            <x v="0"/>
          </reference>
          <reference field="4" count="1" selected="0">
            <x v="88"/>
          </reference>
        </references>
      </pivotArea>
    </chartFormat>
    <chartFormat chart="2" format="252">
      <pivotArea type="data" outline="0" fieldPosition="0">
        <references count="2">
          <reference field="4294967294" count="1" selected="0">
            <x v="0"/>
          </reference>
          <reference field="4" count="1" selected="0">
            <x v="89"/>
          </reference>
        </references>
      </pivotArea>
    </chartFormat>
    <chartFormat chart="2" format="253">
      <pivotArea type="data" outline="0" fieldPosition="0">
        <references count="2">
          <reference field="4294967294" count="1" selected="0">
            <x v="0"/>
          </reference>
          <reference field="4" count="1" selected="0">
            <x v="90"/>
          </reference>
        </references>
      </pivotArea>
    </chartFormat>
    <chartFormat chart="2" format="254">
      <pivotArea type="data" outline="0" fieldPosition="0">
        <references count="2">
          <reference field="4294967294" count="1" selected="0">
            <x v="0"/>
          </reference>
          <reference field="4" count="1" selected="0">
            <x v="91"/>
          </reference>
        </references>
      </pivotArea>
    </chartFormat>
    <chartFormat chart="2" format="255">
      <pivotArea type="data" outline="0" fieldPosition="0">
        <references count="2">
          <reference field="4294967294" count="1" selected="0">
            <x v="0"/>
          </reference>
          <reference field="4" count="1" selected="0">
            <x v="92"/>
          </reference>
        </references>
      </pivotArea>
    </chartFormat>
    <chartFormat chart="2" format="256">
      <pivotArea type="data" outline="0" fieldPosition="0">
        <references count="2">
          <reference field="4294967294" count="1" selected="0">
            <x v="0"/>
          </reference>
          <reference field="4" count="1" selected="0">
            <x v="93"/>
          </reference>
        </references>
      </pivotArea>
    </chartFormat>
    <chartFormat chart="2" format="257">
      <pivotArea type="data" outline="0" fieldPosition="0">
        <references count="2">
          <reference field="4294967294" count="1" selected="0">
            <x v="0"/>
          </reference>
          <reference field="4" count="1" selected="0">
            <x v="94"/>
          </reference>
        </references>
      </pivotArea>
    </chartFormat>
    <chartFormat chart="2" format="258">
      <pivotArea type="data" outline="0" fieldPosition="0">
        <references count="2">
          <reference field="4294967294" count="1" selected="0">
            <x v="0"/>
          </reference>
          <reference field="4" count="1" selected="0">
            <x v="95"/>
          </reference>
        </references>
      </pivotArea>
    </chartFormat>
    <chartFormat chart="2" format="259">
      <pivotArea type="data" outline="0" fieldPosition="0">
        <references count="2">
          <reference field="4294967294" count="1" selected="0">
            <x v="0"/>
          </reference>
          <reference field="4" count="1" selected="0">
            <x v="96"/>
          </reference>
        </references>
      </pivotArea>
    </chartFormat>
    <chartFormat chart="2" format="260">
      <pivotArea type="data" outline="0" fieldPosition="0">
        <references count="2">
          <reference field="4294967294" count="1" selected="0">
            <x v="0"/>
          </reference>
          <reference field="4" count="1" selected="0">
            <x v="97"/>
          </reference>
        </references>
      </pivotArea>
    </chartFormat>
    <chartFormat chart="2" format="261">
      <pivotArea type="data" outline="0" fieldPosition="0">
        <references count="2">
          <reference field="4294967294" count="1" selected="0">
            <x v="0"/>
          </reference>
          <reference field="4" count="1" selected="0">
            <x v="98"/>
          </reference>
        </references>
      </pivotArea>
    </chartFormat>
    <chartFormat chart="2" format="262">
      <pivotArea type="data" outline="0" fieldPosition="0">
        <references count="2">
          <reference field="4294967294" count="1" selected="0">
            <x v="0"/>
          </reference>
          <reference field="4" count="1" selected="0">
            <x v="99"/>
          </reference>
        </references>
      </pivotArea>
    </chartFormat>
    <chartFormat chart="2" format="263">
      <pivotArea type="data" outline="0" fieldPosition="0">
        <references count="2">
          <reference field="4294967294" count="1" selected="0">
            <x v="0"/>
          </reference>
          <reference field="4" count="1" selected="0">
            <x v="100"/>
          </reference>
        </references>
      </pivotArea>
    </chartFormat>
    <chartFormat chart="2" format="264">
      <pivotArea type="data" outline="0" fieldPosition="0">
        <references count="2">
          <reference field="4294967294" count="1" selected="0">
            <x v="0"/>
          </reference>
          <reference field="4" count="1" selected="0">
            <x v="101"/>
          </reference>
        </references>
      </pivotArea>
    </chartFormat>
    <chartFormat chart="2" format="265">
      <pivotArea type="data" outline="0" fieldPosition="0">
        <references count="2">
          <reference field="4294967294" count="1" selected="0">
            <x v="0"/>
          </reference>
          <reference field="4" count="1" selected="0">
            <x v="102"/>
          </reference>
        </references>
      </pivotArea>
    </chartFormat>
    <chartFormat chart="2" format="266">
      <pivotArea type="data" outline="0" fieldPosition="0">
        <references count="2">
          <reference field="4294967294" count="1" selected="0">
            <x v="0"/>
          </reference>
          <reference field="4" count="1" selected="0">
            <x v="103"/>
          </reference>
        </references>
      </pivotArea>
    </chartFormat>
    <chartFormat chart="2" format="267">
      <pivotArea type="data" outline="0" fieldPosition="0">
        <references count="2">
          <reference field="4294967294" count="1" selected="0">
            <x v="0"/>
          </reference>
          <reference field="4" count="1" selected="0">
            <x v="104"/>
          </reference>
        </references>
      </pivotArea>
    </chartFormat>
    <chartFormat chart="2" format="268">
      <pivotArea type="data" outline="0" fieldPosition="0">
        <references count="2">
          <reference field="4294967294" count="1" selected="0">
            <x v="0"/>
          </reference>
          <reference field="4" count="1" selected="0">
            <x v="105"/>
          </reference>
        </references>
      </pivotArea>
    </chartFormat>
    <chartFormat chart="2" format="269">
      <pivotArea type="data" outline="0" fieldPosition="0">
        <references count="2">
          <reference field="4294967294" count="1" selected="0">
            <x v="0"/>
          </reference>
          <reference field="4" count="1" selected="0">
            <x v="106"/>
          </reference>
        </references>
      </pivotArea>
    </chartFormat>
    <chartFormat chart="2" format="270">
      <pivotArea type="data" outline="0" fieldPosition="0">
        <references count="2">
          <reference field="4294967294" count="1" selected="0">
            <x v="0"/>
          </reference>
          <reference field="4" count="1" selected="0">
            <x v="107"/>
          </reference>
        </references>
      </pivotArea>
    </chartFormat>
    <chartFormat chart="2" format="271">
      <pivotArea type="data" outline="0" fieldPosition="0">
        <references count="2">
          <reference field="4294967294" count="1" selected="0">
            <x v="0"/>
          </reference>
          <reference field="4" count="1" selected="0">
            <x v="108"/>
          </reference>
        </references>
      </pivotArea>
    </chartFormat>
    <chartFormat chart="2" format="272">
      <pivotArea type="data" outline="0" fieldPosition="0">
        <references count="2">
          <reference field="4294967294" count="1" selected="0">
            <x v="0"/>
          </reference>
          <reference field="4" count="1" selected="0">
            <x v="109"/>
          </reference>
        </references>
      </pivotArea>
    </chartFormat>
    <chartFormat chart="2" format="273">
      <pivotArea type="data" outline="0" fieldPosition="0">
        <references count="2">
          <reference field="4294967294" count="1" selected="0">
            <x v="0"/>
          </reference>
          <reference field="4" count="1" selected="0">
            <x v="110"/>
          </reference>
        </references>
      </pivotArea>
    </chartFormat>
    <chartFormat chart="2" format="274">
      <pivotArea type="data" outline="0" fieldPosition="0">
        <references count="2">
          <reference field="4294967294" count="1" selected="0">
            <x v="0"/>
          </reference>
          <reference field="4" count="1" selected="0">
            <x v="111"/>
          </reference>
        </references>
      </pivotArea>
    </chartFormat>
    <chartFormat chart="2" format="275">
      <pivotArea type="data" outline="0" fieldPosition="0">
        <references count="2">
          <reference field="4294967294" count="1" selected="0">
            <x v="0"/>
          </reference>
          <reference field="4" count="1" selected="0">
            <x v="112"/>
          </reference>
        </references>
      </pivotArea>
    </chartFormat>
    <chartFormat chart="2" format="276">
      <pivotArea type="data" outline="0" fieldPosition="0">
        <references count="2">
          <reference field="4294967294" count="1" selected="0">
            <x v="0"/>
          </reference>
          <reference field="4" count="1" selected="0">
            <x v="113"/>
          </reference>
        </references>
      </pivotArea>
    </chartFormat>
    <chartFormat chart="2" format="277">
      <pivotArea type="data" outline="0" fieldPosition="0">
        <references count="2">
          <reference field="4294967294" count="1" selected="0">
            <x v="0"/>
          </reference>
          <reference field="4" count="1" selected="0">
            <x v="114"/>
          </reference>
        </references>
      </pivotArea>
    </chartFormat>
    <chartFormat chart="2" format="278">
      <pivotArea type="data" outline="0" fieldPosition="0">
        <references count="2">
          <reference field="4294967294" count="1" selected="0">
            <x v="0"/>
          </reference>
          <reference field="4" count="1" selected="0">
            <x v="115"/>
          </reference>
        </references>
      </pivotArea>
    </chartFormat>
    <chartFormat chart="2" format="279">
      <pivotArea type="data" outline="0" fieldPosition="0">
        <references count="2">
          <reference field="4294967294" count="1" selected="0">
            <x v="0"/>
          </reference>
          <reference field="4" count="1" selected="0">
            <x v="116"/>
          </reference>
        </references>
      </pivotArea>
    </chartFormat>
    <chartFormat chart="2" format="280">
      <pivotArea type="data" outline="0" fieldPosition="0">
        <references count="2">
          <reference field="4294967294" count="1" selected="0">
            <x v="0"/>
          </reference>
          <reference field="4" count="1" selected="0">
            <x v="117"/>
          </reference>
        </references>
      </pivotArea>
    </chartFormat>
    <chartFormat chart="2" format="281">
      <pivotArea type="data" outline="0" fieldPosition="0">
        <references count="2">
          <reference field="4294967294" count="1" selected="0">
            <x v="0"/>
          </reference>
          <reference field="4" count="1" selected="0">
            <x v="118"/>
          </reference>
        </references>
      </pivotArea>
    </chartFormat>
    <chartFormat chart="2" format="282">
      <pivotArea type="data" outline="0" fieldPosition="0">
        <references count="2">
          <reference field="4294967294" count="1" selected="0">
            <x v="0"/>
          </reference>
          <reference field="4" count="1" selected="0">
            <x v="119"/>
          </reference>
        </references>
      </pivotArea>
    </chartFormat>
    <chartFormat chart="2" format="283">
      <pivotArea type="data" outline="0" fieldPosition="0">
        <references count="2">
          <reference field="4294967294" count="1" selected="0">
            <x v="0"/>
          </reference>
          <reference field="4" count="1" selected="0">
            <x v="120"/>
          </reference>
        </references>
      </pivotArea>
    </chartFormat>
    <chartFormat chart="2" format="284">
      <pivotArea type="data" outline="0" fieldPosition="0">
        <references count="2">
          <reference field="4294967294" count="1" selected="0">
            <x v="0"/>
          </reference>
          <reference field="4" count="1" selected="0">
            <x v="121"/>
          </reference>
        </references>
      </pivotArea>
    </chartFormat>
    <chartFormat chart="2" format="285">
      <pivotArea type="data" outline="0" fieldPosition="0">
        <references count="2">
          <reference field="4294967294" count="1" selected="0">
            <x v="0"/>
          </reference>
          <reference field="4" count="1" selected="0">
            <x v="122"/>
          </reference>
        </references>
      </pivotArea>
    </chartFormat>
    <chartFormat chart="2" format="286">
      <pivotArea type="data" outline="0" fieldPosition="0">
        <references count="2">
          <reference field="4294967294" count="1" selected="0">
            <x v="0"/>
          </reference>
          <reference field="4" count="1" selected="0">
            <x v="123"/>
          </reference>
        </references>
      </pivotArea>
    </chartFormat>
    <chartFormat chart="2" format="287">
      <pivotArea type="data" outline="0" fieldPosition="0">
        <references count="2">
          <reference field="4294967294" count="1" selected="0">
            <x v="0"/>
          </reference>
          <reference field="4" count="1" selected="0">
            <x v="124"/>
          </reference>
        </references>
      </pivotArea>
    </chartFormat>
    <chartFormat chart="2" format="288">
      <pivotArea type="data" outline="0" fieldPosition="0">
        <references count="2">
          <reference field="4294967294" count="1" selected="0">
            <x v="0"/>
          </reference>
          <reference field="4" count="1" selected="0">
            <x v="125"/>
          </reference>
        </references>
      </pivotArea>
    </chartFormat>
    <chartFormat chart="2" format="289">
      <pivotArea type="data" outline="0" fieldPosition="0">
        <references count="2">
          <reference field="4294967294" count="1" selected="0">
            <x v="0"/>
          </reference>
          <reference field="4" count="1" selected="0">
            <x v="126"/>
          </reference>
        </references>
      </pivotArea>
    </chartFormat>
    <chartFormat chart="2" format="290">
      <pivotArea type="data" outline="0" fieldPosition="0">
        <references count="2">
          <reference field="4294967294" count="1" selected="0">
            <x v="0"/>
          </reference>
          <reference field="4" count="1" selected="0">
            <x v="127"/>
          </reference>
        </references>
      </pivotArea>
    </chartFormat>
    <chartFormat chart="2" format="291">
      <pivotArea type="data" outline="0" fieldPosition="0">
        <references count="2">
          <reference field="4294967294" count="1" selected="0">
            <x v="0"/>
          </reference>
          <reference field="4" count="1" selected="0">
            <x v="128"/>
          </reference>
        </references>
      </pivotArea>
    </chartFormat>
    <chartFormat chart="2" format="292">
      <pivotArea type="data" outline="0" fieldPosition="0">
        <references count="2">
          <reference field="4294967294" count="1" selected="0">
            <x v="0"/>
          </reference>
          <reference field="4" count="1" selected="0">
            <x v="129"/>
          </reference>
        </references>
      </pivotArea>
    </chartFormat>
    <chartFormat chart="2" format="293">
      <pivotArea type="data" outline="0" fieldPosition="0">
        <references count="2">
          <reference field="4294967294" count="1" selected="0">
            <x v="0"/>
          </reference>
          <reference field="4" count="1" selected="0">
            <x v="130"/>
          </reference>
        </references>
      </pivotArea>
    </chartFormat>
    <chartFormat chart="2" format="294">
      <pivotArea type="data" outline="0" fieldPosition="0">
        <references count="2">
          <reference field="4294967294" count="1" selected="0">
            <x v="0"/>
          </reference>
          <reference field="4" count="1" selected="0">
            <x v="131"/>
          </reference>
        </references>
      </pivotArea>
    </chartFormat>
    <chartFormat chart="2" format="295">
      <pivotArea type="data" outline="0" fieldPosition="0">
        <references count="2">
          <reference field="4294967294" count="1" selected="0">
            <x v="0"/>
          </reference>
          <reference field="4" count="1" selected="0">
            <x v="132"/>
          </reference>
        </references>
      </pivotArea>
    </chartFormat>
    <chartFormat chart="2" format="296">
      <pivotArea type="data" outline="0" fieldPosition="0">
        <references count="2">
          <reference field="4294967294" count="1" selected="0">
            <x v="0"/>
          </reference>
          <reference field="4" count="1" selected="0">
            <x v="133"/>
          </reference>
        </references>
      </pivotArea>
    </chartFormat>
    <chartFormat chart="2" format="297">
      <pivotArea type="data" outline="0" fieldPosition="0">
        <references count="2">
          <reference field="4294967294" count="1" selected="0">
            <x v="0"/>
          </reference>
          <reference field="4" count="1" selected="0">
            <x v="134"/>
          </reference>
        </references>
      </pivotArea>
    </chartFormat>
    <chartFormat chart="2" format="298">
      <pivotArea type="data" outline="0" fieldPosition="0">
        <references count="2">
          <reference field="4294967294" count="1" selected="0">
            <x v="0"/>
          </reference>
          <reference field="4" count="1" selected="0">
            <x v="135"/>
          </reference>
        </references>
      </pivotArea>
    </chartFormat>
    <chartFormat chart="2" format="299">
      <pivotArea type="data" outline="0" fieldPosition="0">
        <references count="2">
          <reference field="4294967294" count="1" selected="0">
            <x v="0"/>
          </reference>
          <reference field="4" count="1" selected="0">
            <x v="136"/>
          </reference>
        </references>
      </pivotArea>
    </chartFormat>
    <chartFormat chart="2" format="300">
      <pivotArea type="data" outline="0" fieldPosition="0">
        <references count="2">
          <reference field="4294967294" count="1" selected="0">
            <x v="0"/>
          </reference>
          <reference field="4" count="1" selected="0">
            <x v="137"/>
          </reference>
        </references>
      </pivotArea>
    </chartFormat>
    <chartFormat chart="2" format="301">
      <pivotArea type="data" outline="0" fieldPosition="0">
        <references count="2">
          <reference field="4294967294" count="1" selected="0">
            <x v="0"/>
          </reference>
          <reference field="4" count="1" selected="0">
            <x v="138"/>
          </reference>
        </references>
      </pivotArea>
    </chartFormat>
    <chartFormat chart="2" format="302">
      <pivotArea type="data" outline="0" fieldPosition="0">
        <references count="2">
          <reference field="4294967294" count="1" selected="0">
            <x v="0"/>
          </reference>
          <reference field="4" count="1" selected="0">
            <x v="139"/>
          </reference>
        </references>
      </pivotArea>
    </chartFormat>
    <chartFormat chart="2" format="303">
      <pivotArea type="data" outline="0" fieldPosition="0">
        <references count="2">
          <reference field="4294967294" count="1" selected="0">
            <x v="0"/>
          </reference>
          <reference field="4" count="1" selected="0">
            <x v="140"/>
          </reference>
        </references>
      </pivotArea>
    </chartFormat>
    <chartFormat chart="2" format="304">
      <pivotArea type="data" outline="0" fieldPosition="0">
        <references count="2">
          <reference field="4294967294" count="1" selected="0">
            <x v="0"/>
          </reference>
          <reference field="4" count="1" selected="0">
            <x v="141"/>
          </reference>
        </references>
      </pivotArea>
    </chartFormat>
    <chartFormat chart="2" format="305">
      <pivotArea type="data" outline="0" fieldPosition="0">
        <references count="2">
          <reference field="4294967294" count="1" selected="0">
            <x v="0"/>
          </reference>
          <reference field="4" count="1" selected="0">
            <x v="142"/>
          </reference>
        </references>
      </pivotArea>
    </chartFormat>
    <chartFormat chart="2" format="306">
      <pivotArea type="data" outline="0" fieldPosition="0">
        <references count="2">
          <reference field="4294967294" count="1" selected="0">
            <x v="0"/>
          </reference>
          <reference field="4" count="1" selected="0">
            <x v="143"/>
          </reference>
        </references>
      </pivotArea>
    </chartFormat>
    <chartFormat chart="2" format="307">
      <pivotArea type="data" outline="0" fieldPosition="0">
        <references count="2">
          <reference field="4294967294" count="1" selected="0">
            <x v="0"/>
          </reference>
          <reference field="4" count="1" selected="0">
            <x v="144"/>
          </reference>
        </references>
      </pivotArea>
    </chartFormat>
    <chartFormat chart="2" format="308">
      <pivotArea type="data" outline="0" fieldPosition="0">
        <references count="2">
          <reference field="4294967294" count="1" selected="0">
            <x v="0"/>
          </reference>
          <reference field="4" count="1" selected="0">
            <x v="145"/>
          </reference>
        </references>
      </pivotArea>
    </chartFormat>
    <chartFormat chart="2" format="309">
      <pivotArea type="data" outline="0" fieldPosition="0">
        <references count="2">
          <reference field="4294967294" count="1" selected="0">
            <x v="0"/>
          </reference>
          <reference field="4" count="1" selected="0">
            <x v="146"/>
          </reference>
        </references>
      </pivotArea>
    </chartFormat>
    <chartFormat chart="2" format="310">
      <pivotArea type="data" outline="0" fieldPosition="0">
        <references count="2">
          <reference field="4294967294" count="1" selected="0">
            <x v="0"/>
          </reference>
          <reference field="4" count="1" selected="0">
            <x v="147"/>
          </reference>
        </references>
      </pivotArea>
    </chartFormat>
    <chartFormat chart="2" format="311">
      <pivotArea type="data" outline="0" fieldPosition="0">
        <references count="2">
          <reference field="4294967294" count="1" selected="0">
            <x v="0"/>
          </reference>
          <reference field="4" count="1" selected="0">
            <x v="148"/>
          </reference>
        </references>
      </pivotArea>
    </chartFormat>
    <chartFormat chart="2" format="312">
      <pivotArea type="data" outline="0" fieldPosition="0">
        <references count="2">
          <reference field="4294967294" count="1" selected="0">
            <x v="0"/>
          </reference>
          <reference field="4" count="1" selected="0">
            <x v="149"/>
          </reference>
        </references>
      </pivotArea>
    </chartFormat>
    <chartFormat chart="2" format="313">
      <pivotArea type="data" outline="0" fieldPosition="0">
        <references count="2">
          <reference field="4294967294" count="1" selected="0">
            <x v="0"/>
          </reference>
          <reference field="4" count="1" selected="0">
            <x v="150"/>
          </reference>
        </references>
      </pivotArea>
    </chartFormat>
    <chartFormat chart="2" format="314">
      <pivotArea type="data" outline="0" fieldPosition="0">
        <references count="2">
          <reference field="4294967294" count="1" selected="0">
            <x v="0"/>
          </reference>
          <reference field="4" count="1" selected="0">
            <x v="151"/>
          </reference>
        </references>
      </pivotArea>
    </chartFormat>
    <chartFormat chart="2" format="315">
      <pivotArea type="data" outline="0" fieldPosition="0">
        <references count="2">
          <reference field="4294967294" count="1" selected="0">
            <x v="0"/>
          </reference>
          <reference field="4" count="1" selected="0">
            <x v="152"/>
          </reference>
        </references>
      </pivotArea>
    </chartFormat>
    <chartFormat chart="2" format="316">
      <pivotArea type="data" outline="0" fieldPosition="0">
        <references count="2">
          <reference field="4294967294" count="1" selected="0">
            <x v="0"/>
          </reference>
          <reference field="4" count="1" selected="0">
            <x v="153"/>
          </reference>
        </references>
      </pivotArea>
    </chartFormat>
    <chartFormat chart="2" format="317">
      <pivotArea type="data" outline="0" fieldPosition="0">
        <references count="2">
          <reference field="4294967294" count="1" selected="0">
            <x v="0"/>
          </reference>
          <reference field="4" count="1" selected="0">
            <x v="154"/>
          </reference>
        </references>
      </pivotArea>
    </chartFormat>
    <chartFormat chart="2" format="318">
      <pivotArea type="data" outline="0" fieldPosition="0">
        <references count="2">
          <reference field="4294967294" count="1" selected="0">
            <x v="0"/>
          </reference>
          <reference field="4" count="1" selected="0">
            <x v="155"/>
          </reference>
        </references>
      </pivotArea>
    </chartFormat>
    <chartFormat chart="2" format="319">
      <pivotArea type="data" outline="0" fieldPosition="0">
        <references count="2">
          <reference field="4294967294" count="1" selected="0">
            <x v="0"/>
          </reference>
          <reference field="4" count="1" selected="0">
            <x v="156"/>
          </reference>
        </references>
      </pivotArea>
    </chartFormat>
    <chartFormat chart="2" format="320">
      <pivotArea type="data" outline="0" fieldPosition="0">
        <references count="2">
          <reference field="4294967294" count="1" selected="0">
            <x v="0"/>
          </reference>
          <reference field="4" count="1" selected="0">
            <x v="157"/>
          </reference>
        </references>
      </pivotArea>
    </chartFormat>
    <chartFormat chart="2" format="321">
      <pivotArea type="data" outline="0" fieldPosition="0">
        <references count="2">
          <reference field="4294967294" count="1" selected="0">
            <x v="0"/>
          </reference>
          <reference field="4" count="1" selected="0">
            <x v="158"/>
          </reference>
        </references>
      </pivotArea>
    </chartFormat>
    <chartFormat chart="2" format="322">
      <pivotArea type="data" outline="0" fieldPosition="0">
        <references count="2">
          <reference field="4294967294" count="1" selected="0">
            <x v="0"/>
          </reference>
          <reference field="4" count="1" selected="0">
            <x v="159"/>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0"/>
          </reference>
        </references>
      </pivotArea>
    </chartFormat>
    <chartFormat chart="0" format="12">
      <pivotArea type="data" outline="0" fieldPosition="0">
        <references count="2">
          <reference field="4294967294" count="1" selected="0">
            <x v="0"/>
          </reference>
          <reference field="4" count="1" selected="0">
            <x v="11"/>
          </reference>
        </references>
      </pivotArea>
    </chartFormat>
    <chartFormat chart="0" format="13">
      <pivotArea type="data" outline="0" fieldPosition="0">
        <references count="2">
          <reference field="4294967294" count="1" selected="0">
            <x v="0"/>
          </reference>
          <reference field="4" count="1" selected="0">
            <x v="12"/>
          </reference>
        </references>
      </pivotArea>
    </chartFormat>
    <chartFormat chart="0" format="14">
      <pivotArea type="data" outline="0" fieldPosition="0">
        <references count="2">
          <reference field="4294967294" count="1" selected="0">
            <x v="0"/>
          </reference>
          <reference field="4" count="1" selected="0">
            <x v="13"/>
          </reference>
        </references>
      </pivotArea>
    </chartFormat>
    <chartFormat chart="0" format="15">
      <pivotArea type="data" outline="0" fieldPosition="0">
        <references count="2">
          <reference field="4294967294" count="1" selected="0">
            <x v="0"/>
          </reference>
          <reference field="4" count="1" selected="0">
            <x v="14"/>
          </reference>
        </references>
      </pivotArea>
    </chartFormat>
    <chartFormat chart="0" format="16">
      <pivotArea type="data" outline="0" fieldPosition="0">
        <references count="2">
          <reference field="4294967294" count="1" selected="0">
            <x v="0"/>
          </reference>
          <reference field="4" count="1" selected="0">
            <x v="15"/>
          </reference>
        </references>
      </pivotArea>
    </chartFormat>
    <chartFormat chart="0" format="17">
      <pivotArea type="data" outline="0" fieldPosition="0">
        <references count="2">
          <reference field="4294967294" count="1" selected="0">
            <x v="0"/>
          </reference>
          <reference field="4" count="1" selected="0">
            <x v="16"/>
          </reference>
        </references>
      </pivotArea>
    </chartFormat>
    <chartFormat chart="0" format="18">
      <pivotArea type="data" outline="0" fieldPosition="0">
        <references count="2">
          <reference field="4294967294" count="1" selected="0">
            <x v="0"/>
          </reference>
          <reference field="4" count="1" selected="0">
            <x v="17"/>
          </reference>
        </references>
      </pivotArea>
    </chartFormat>
    <chartFormat chart="0" format="19">
      <pivotArea type="data" outline="0" fieldPosition="0">
        <references count="2">
          <reference field="4294967294" count="1" selected="0">
            <x v="0"/>
          </reference>
          <reference field="4" count="1" selected="0">
            <x v="18"/>
          </reference>
        </references>
      </pivotArea>
    </chartFormat>
    <chartFormat chart="0" format="20">
      <pivotArea type="data" outline="0" fieldPosition="0">
        <references count="2">
          <reference field="4294967294" count="1" selected="0">
            <x v="0"/>
          </reference>
          <reference field="4" count="1" selected="0">
            <x v="19"/>
          </reference>
        </references>
      </pivotArea>
    </chartFormat>
    <chartFormat chart="0" format="21">
      <pivotArea type="data" outline="0" fieldPosition="0">
        <references count="2">
          <reference field="4294967294" count="1" selected="0">
            <x v="0"/>
          </reference>
          <reference field="4" count="1" selected="0">
            <x v="20"/>
          </reference>
        </references>
      </pivotArea>
    </chartFormat>
    <chartFormat chart="0" format="22">
      <pivotArea type="data" outline="0" fieldPosition="0">
        <references count="2">
          <reference field="4294967294" count="1" selected="0">
            <x v="0"/>
          </reference>
          <reference field="4" count="1" selected="0">
            <x v="21"/>
          </reference>
        </references>
      </pivotArea>
    </chartFormat>
    <chartFormat chart="0" format="23">
      <pivotArea type="data" outline="0" fieldPosition="0">
        <references count="2">
          <reference field="4294967294" count="1" selected="0">
            <x v="0"/>
          </reference>
          <reference field="4" count="1" selected="0">
            <x v="22"/>
          </reference>
        </references>
      </pivotArea>
    </chartFormat>
    <chartFormat chart="0" format="24">
      <pivotArea type="data" outline="0" fieldPosition="0">
        <references count="2">
          <reference field="4294967294" count="1" selected="0">
            <x v="0"/>
          </reference>
          <reference field="4" count="1" selected="0">
            <x v="23"/>
          </reference>
        </references>
      </pivotArea>
    </chartFormat>
    <chartFormat chart="0" format="25">
      <pivotArea type="data" outline="0" fieldPosition="0">
        <references count="2">
          <reference field="4294967294" count="1" selected="0">
            <x v="0"/>
          </reference>
          <reference field="4" count="1" selected="0">
            <x v="24"/>
          </reference>
        </references>
      </pivotArea>
    </chartFormat>
    <chartFormat chart="0" format="26">
      <pivotArea type="data" outline="0" fieldPosition="0">
        <references count="2">
          <reference field="4294967294" count="1" selected="0">
            <x v="0"/>
          </reference>
          <reference field="4" count="1" selected="0">
            <x v="25"/>
          </reference>
        </references>
      </pivotArea>
    </chartFormat>
    <chartFormat chart="0" format="27">
      <pivotArea type="data" outline="0" fieldPosition="0">
        <references count="2">
          <reference field="4294967294" count="1" selected="0">
            <x v="0"/>
          </reference>
          <reference field="4" count="1" selected="0">
            <x v="26"/>
          </reference>
        </references>
      </pivotArea>
    </chartFormat>
    <chartFormat chart="0" format="28">
      <pivotArea type="data" outline="0" fieldPosition="0">
        <references count="2">
          <reference field="4294967294" count="1" selected="0">
            <x v="0"/>
          </reference>
          <reference field="4" count="1" selected="0">
            <x v="27"/>
          </reference>
        </references>
      </pivotArea>
    </chartFormat>
    <chartFormat chart="0" format="29">
      <pivotArea type="data" outline="0" fieldPosition="0">
        <references count="2">
          <reference field="4294967294" count="1" selected="0">
            <x v="0"/>
          </reference>
          <reference field="4" count="1" selected="0">
            <x v="28"/>
          </reference>
        </references>
      </pivotArea>
    </chartFormat>
    <chartFormat chart="0" format="30">
      <pivotArea type="data" outline="0" fieldPosition="0">
        <references count="2">
          <reference field="4294967294" count="1" selected="0">
            <x v="0"/>
          </reference>
          <reference field="4" count="1" selected="0">
            <x v="29"/>
          </reference>
        </references>
      </pivotArea>
    </chartFormat>
    <chartFormat chart="0" format="31">
      <pivotArea type="data" outline="0" fieldPosition="0">
        <references count="2">
          <reference field="4294967294" count="1" selected="0">
            <x v="0"/>
          </reference>
          <reference field="4" count="1" selected="0">
            <x v="30"/>
          </reference>
        </references>
      </pivotArea>
    </chartFormat>
    <chartFormat chart="0" format="32">
      <pivotArea type="data" outline="0" fieldPosition="0">
        <references count="2">
          <reference field="4294967294" count="1" selected="0">
            <x v="0"/>
          </reference>
          <reference field="4" count="1" selected="0">
            <x v="31"/>
          </reference>
        </references>
      </pivotArea>
    </chartFormat>
    <chartFormat chart="0" format="33">
      <pivotArea type="data" outline="0" fieldPosition="0">
        <references count="2">
          <reference field="4294967294" count="1" selected="0">
            <x v="0"/>
          </reference>
          <reference field="4" count="1" selected="0">
            <x v="32"/>
          </reference>
        </references>
      </pivotArea>
    </chartFormat>
    <chartFormat chart="0" format="34">
      <pivotArea type="data" outline="0" fieldPosition="0">
        <references count="2">
          <reference field="4294967294" count="1" selected="0">
            <x v="0"/>
          </reference>
          <reference field="4" count="1" selected="0">
            <x v="33"/>
          </reference>
        </references>
      </pivotArea>
    </chartFormat>
    <chartFormat chart="0" format="35">
      <pivotArea type="data" outline="0" fieldPosition="0">
        <references count="2">
          <reference field="4294967294" count="1" selected="0">
            <x v="0"/>
          </reference>
          <reference field="4" count="1" selected="0">
            <x v="34"/>
          </reference>
        </references>
      </pivotArea>
    </chartFormat>
    <chartFormat chart="0" format="36">
      <pivotArea type="data" outline="0" fieldPosition="0">
        <references count="2">
          <reference field="4294967294" count="1" selected="0">
            <x v="0"/>
          </reference>
          <reference field="4" count="1" selected="0">
            <x v="35"/>
          </reference>
        </references>
      </pivotArea>
    </chartFormat>
    <chartFormat chart="0" format="37">
      <pivotArea type="data" outline="0" fieldPosition="0">
        <references count="2">
          <reference field="4294967294" count="1" selected="0">
            <x v="0"/>
          </reference>
          <reference field="4" count="1" selected="0">
            <x v="36"/>
          </reference>
        </references>
      </pivotArea>
    </chartFormat>
    <chartFormat chart="0" format="38">
      <pivotArea type="data" outline="0" fieldPosition="0">
        <references count="2">
          <reference field="4294967294" count="1" selected="0">
            <x v="0"/>
          </reference>
          <reference field="4" count="1" selected="0">
            <x v="37"/>
          </reference>
        </references>
      </pivotArea>
    </chartFormat>
    <chartFormat chart="0" format="39">
      <pivotArea type="data" outline="0" fieldPosition="0">
        <references count="2">
          <reference field="4294967294" count="1" selected="0">
            <x v="0"/>
          </reference>
          <reference field="4" count="1" selected="0">
            <x v="38"/>
          </reference>
        </references>
      </pivotArea>
    </chartFormat>
    <chartFormat chart="0" format="40">
      <pivotArea type="data" outline="0" fieldPosition="0">
        <references count="2">
          <reference field="4294967294" count="1" selected="0">
            <x v="0"/>
          </reference>
          <reference field="4" count="1" selected="0">
            <x v="39"/>
          </reference>
        </references>
      </pivotArea>
    </chartFormat>
    <chartFormat chart="0" format="41">
      <pivotArea type="data" outline="0" fieldPosition="0">
        <references count="2">
          <reference field="4294967294" count="1" selected="0">
            <x v="0"/>
          </reference>
          <reference field="4" count="1" selected="0">
            <x v="40"/>
          </reference>
        </references>
      </pivotArea>
    </chartFormat>
    <chartFormat chart="0" format="42">
      <pivotArea type="data" outline="0" fieldPosition="0">
        <references count="2">
          <reference field="4294967294" count="1" selected="0">
            <x v="0"/>
          </reference>
          <reference field="4" count="1" selected="0">
            <x v="41"/>
          </reference>
        </references>
      </pivotArea>
    </chartFormat>
    <chartFormat chart="0" format="43">
      <pivotArea type="data" outline="0" fieldPosition="0">
        <references count="2">
          <reference field="4294967294" count="1" selected="0">
            <x v="0"/>
          </reference>
          <reference field="4" count="1" selected="0">
            <x v="42"/>
          </reference>
        </references>
      </pivotArea>
    </chartFormat>
    <chartFormat chart="0" format="44">
      <pivotArea type="data" outline="0" fieldPosition="0">
        <references count="2">
          <reference field="4294967294" count="1" selected="0">
            <x v="0"/>
          </reference>
          <reference field="4" count="1" selected="0">
            <x v="43"/>
          </reference>
        </references>
      </pivotArea>
    </chartFormat>
    <chartFormat chart="0" format="45">
      <pivotArea type="data" outline="0" fieldPosition="0">
        <references count="2">
          <reference field="4294967294" count="1" selected="0">
            <x v="0"/>
          </reference>
          <reference field="4" count="1" selected="0">
            <x v="44"/>
          </reference>
        </references>
      </pivotArea>
    </chartFormat>
    <chartFormat chart="0" format="46">
      <pivotArea type="data" outline="0" fieldPosition="0">
        <references count="2">
          <reference field="4294967294" count="1" selected="0">
            <x v="0"/>
          </reference>
          <reference field="4" count="1" selected="0">
            <x v="45"/>
          </reference>
        </references>
      </pivotArea>
    </chartFormat>
    <chartFormat chart="0" format="47">
      <pivotArea type="data" outline="0" fieldPosition="0">
        <references count="2">
          <reference field="4294967294" count="1" selected="0">
            <x v="0"/>
          </reference>
          <reference field="4" count="1" selected="0">
            <x v="46"/>
          </reference>
        </references>
      </pivotArea>
    </chartFormat>
    <chartFormat chart="0" format="48">
      <pivotArea type="data" outline="0" fieldPosition="0">
        <references count="2">
          <reference field="4294967294" count="1" selected="0">
            <x v="0"/>
          </reference>
          <reference field="4" count="1" selected="0">
            <x v="47"/>
          </reference>
        </references>
      </pivotArea>
    </chartFormat>
    <chartFormat chart="0" format="49">
      <pivotArea type="data" outline="0" fieldPosition="0">
        <references count="2">
          <reference field="4294967294" count="1" selected="0">
            <x v="0"/>
          </reference>
          <reference field="4" count="1" selected="0">
            <x v="48"/>
          </reference>
        </references>
      </pivotArea>
    </chartFormat>
    <chartFormat chart="0" format="50">
      <pivotArea type="data" outline="0" fieldPosition="0">
        <references count="2">
          <reference field="4294967294" count="1" selected="0">
            <x v="0"/>
          </reference>
          <reference field="4" count="1" selected="0">
            <x v="49"/>
          </reference>
        </references>
      </pivotArea>
    </chartFormat>
    <chartFormat chart="0" format="51">
      <pivotArea type="data" outline="0" fieldPosition="0">
        <references count="2">
          <reference field="4294967294" count="1" selected="0">
            <x v="0"/>
          </reference>
          <reference field="4" count="1" selected="0">
            <x v="50"/>
          </reference>
        </references>
      </pivotArea>
    </chartFormat>
    <chartFormat chart="0" format="52">
      <pivotArea type="data" outline="0" fieldPosition="0">
        <references count="2">
          <reference field="4294967294" count="1" selected="0">
            <x v="0"/>
          </reference>
          <reference field="4" count="1" selected="0">
            <x v="51"/>
          </reference>
        </references>
      </pivotArea>
    </chartFormat>
    <chartFormat chart="0" format="53">
      <pivotArea type="data" outline="0" fieldPosition="0">
        <references count="2">
          <reference field="4294967294" count="1" selected="0">
            <x v="0"/>
          </reference>
          <reference field="4" count="1" selected="0">
            <x v="52"/>
          </reference>
        </references>
      </pivotArea>
    </chartFormat>
    <chartFormat chart="0" format="54">
      <pivotArea type="data" outline="0" fieldPosition="0">
        <references count="2">
          <reference field="4294967294" count="1" selected="0">
            <x v="0"/>
          </reference>
          <reference field="4" count="1" selected="0">
            <x v="53"/>
          </reference>
        </references>
      </pivotArea>
    </chartFormat>
    <chartFormat chart="0" format="55">
      <pivotArea type="data" outline="0" fieldPosition="0">
        <references count="2">
          <reference field="4294967294" count="1" selected="0">
            <x v="0"/>
          </reference>
          <reference field="4" count="1" selected="0">
            <x v="54"/>
          </reference>
        </references>
      </pivotArea>
    </chartFormat>
    <chartFormat chart="0" format="56">
      <pivotArea type="data" outline="0" fieldPosition="0">
        <references count="2">
          <reference field="4294967294" count="1" selected="0">
            <x v="0"/>
          </reference>
          <reference field="4" count="1" selected="0">
            <x v="55"/>
          </reference>
        </references>
      </pivotArea>
    </chartFormat>
    <chartFormat chart="0" format="57">
      <pivotArea type="data" outline="0" fieldPosition="0">
        <references count="2">
          <reference field="4294967294" count="1" selected="0">
            <x v="0"/>
          </reference>
          <reference field="4" count="1" selected="0">
            <x v="56"/>
          </reference>
        </references>
      </pivotArea>
    </chartFormat>
    <chartFormat chart="0" format="58">
      <pivotArea type="data" outline="0" fieldPosition="0">
        <references count="2">
          <reference field="4294967294" count="1" selected="0">
            <x v="0"/>
          </reference>
          <reference field="4" count="1" selected="0">
            <x v="57"/>
          </reference>
        </references>
      </pivotArea>
    </chartFormat>
    <chartFormat chart="0" format="59">
      <pivotArea type="data" outline="0" fieldPosition="0">
        <references count="2">
          <reference field="4294967294" count="1" selected="0">
            <x v="0"/>
          </reference>
          <reference field="4" count="1" selected="0">
            <x v="58"/>
          </reference>
        </references>
      </pivotArea>
    </chartFormat>
    <chartFormat chart="0" format="60">
      <pivotArea type="data" outline="0" fieldPosition="0">
        <references count="2">
          <reference field="4294967294" count="1" selected="0">
            <x v="0"/>
          </reference>
          <reference field="4" count="1" selected="0">
            <x v="59"/>
          </reference>
        </references>
      </pivotArea>
    </chartFormat>
    <chartFormat chart="0" format="61">
      <pivotArea type="data" outline="0" fieldPosition="0">
        <references count="2">
          <reference field="4294967294" count="1" selected="0">
            <x v="0"/>
          </reference>
          <reference field="4" count="1" selected="0">
            <x v="60"/>
          </reference>
        </references>
      </pivotArea>
    </chartFormat>
    <chartFormat chart="0" format="62">
      <pivotArea type="data" outline="0" fieldPosition="0">
        <references count="2">
          <reference field="4294967294" count="1" selected="0">
            <x v="0"/>
          </reference>
          <reference field="4" count="1" selected="0">
            <x v="61"/>
          </reference>
        </references>
      </pivotArea>
    </chartFormat>
    <chartFormat chart="0" format="63">
      <pivotArea type="data" outline="0" fieldPosition="0">
        <references count="2">
          <reference field="4294967294" count="1" selected="0">
            <x v="0"/>
          </reference>
          <reference field="4" count="1" selected="0">
            <x v="62"/>
          </reference>
        </references>
      </pivotArea>
    </chartFormat>
    <chartFormat chart="0" format="64">
      <pivotArea type="data" outline="0" fieldPosition="0">
        <references count="2">
          <reference field="4294967294" count="1" selected="0">
            <x v="0"/>
          </reference>
          <reference field="4" count="1" selected="0">
            <x v="63"/>
          </reference>
        </references>
      </pivotArea>
    </chartFormat>
    <chartFormat chart="0" format="65">
      <pivotArea type="data" outline="0" fieldPosition="0">
        <references count="2">
          <reference field="4294967294" count="1" selected="0">
            <x v="0"/>
          </reference>
          <reference field="4" count="1" selected="0">
            <x v="64"/>
          </reference>
        </references>
      </pivotArea>
    </chartFormat>
    <chartFormat chart="0" format="66">
      <pivotArea type="data" outline="0" fieldPosition="0">
        <references count="2">
          <reference field="4294967294" count="1" selected="0">
            <x v="0"/>
          </reference>
          <reference field="4" count="1" selected="0">
            <x v="65"/>
          </reference>
        </references>
      </pivotArea>
    </chartFormat>
    <chartFormat chart="0" format="67">
      <pivotArea type="data" outline="0" fieldPosition="0">
        <references count="2">
          <reference field="4294967294" count="1" selected="0">
            <x v="0"/>
          </reference>
          <reference field="4" count="1" selected="0">
            <x v="66"/>
          </reference>
        </references>
      </pivotArea>
    </chartFormat>
    <chartFormat chart="0" format="68">
      <pivotArea type="data" outline="0" fieldPosition="0">
        <references count="2">
          <reference field="4294967294" count="1" selected="0">
            <x v="0"/>
          </reference>
          <reference field="4" count="1" selected="0">
            <x v="67"/>
          </reference>
        </references>
      </pivotArea>
    </chartFormat>
    <chartFormat chart="0" format="69">
      <pivotArea type="data" outline="0" fieldPosition="0">
        <references count="2">
          <reference field="4294967294" count="1" selected="0">
            <x v="0"/>
          </reference>
          <reference field="4" count="1" selected="0">
            <x v="68"/>
          </reference>
        </references>
      </pivotArea>
    </chartFormat>
    <chartFormat chart="0" format="70">
      <pivotArea type="data" outline="0" fieldPosition="0">
        <references count="2">
          <reference field="4294967294" count="1" selected="0">
            <x v="0"/>
          </reference>
          <reference field="4" count="1" selected="0">
            <x v="69"/>
          </reference>
        </references>
      </pivotArea>
    </chartFormat>
    <chartFormat chart="0" format="71">
      <pivotArea type="data" outline="0" fieldPosition="0">
        <references count="2">
          <reference field="4294967294" count="1" selected="0">
            <x v="0"/>
          </reference>
          <reference field="4" count="1" selected="0">
            <x v="70"/>
          </reference>
        </references>
      </pivotArea>
    </chartFormat>
    <chartFormat chart="0" format="72">
      <pivotArea type="data" outline="0" fieldPosition="0">
        <references count="2">
          <reference field="4294967294" count="1" selected="0">
            <x v="0"/>
          </reference>
          <reference field="4" count="1" selected="0">
            <x v="71"/>
          </reference>
        </references>
      </pivotArea>
    </chartFormat>
    <chartFormat chart="0" format="73">
      <pivotArea type="data" outline="0" fieldPosition="0">
        <references count="2">
          <reference field="4294967294" count="1" selected="0">
            <x v="0"/>
          </reference>
          <reference field="4" count="1" selected="0">
            <x v="72"/>
          </reference>
        </references>
      </pivotArea>
    </chartFormat>
    <chartFormat chart="0" format="74">
      <pivotArea type="data" outline="0" fieldPosition="0">
        <references count="2">
          <reference field="4294967294" count="1" selected="0">
            <x v="0"/>
          </reference>
          <reference field="4" count="1" selected="0">
            <x v="73"/>
          </reference>
        </references>
      </pivotArea>
    </chartFormat>
    <chartFormat chart="0" format="75">
      <pivotArea type="data" outline="0" fieldPosition="0">
        <references count="2">
          <reference field="4294967294" count="1" selected="0">
            <x v="0"/>
          </reference>
          <reference field="4" count="1" selected="0">
            <x v="74"/>
          </reference>
        </references>
      </pivotArea>
    </chartFormat>
    <chartFormat chart="0" format="76">
      <pivotArea type="data" outline="0" fieldPosition="0">
        <references count="2">
          <reference field="4294967294" count="1" selected="0">
            <x v="0"/>
          </reference>
          <reference field="4" count="1" selected="0">
            <x v="75"/>
          </reference>
        </references>
      </pivotArea>
    </chartFormat>
    <chartFormat chart="0" format="77">
      <pivotArea type="data" outline="0" fieldPosition="0">
        <references count="2">
          <reference field="4294967294" count="1" selected="0">
            <x v="0"/>
          </reference>
          <reference field="4" count="1" selected="0">
            <x v="76"/>
          </reference>
        </references>
      </pivotArea>
    </chartFormat>
    <chartFormat chart="0" format="78">
      <pivotArea type="data" outline="0" fieldPosition="0">
        <references count="2">
          <reference field="4294967294" count="1" selected="0">
            <x v="0"/>
          </reference>
          <reference field="4" count="1" selected="0">
            <x v="77"/>
          </reference>
        </references>
      </pivotArea>
    </chartFormat>
    <chartFormat chart="0" format="79">
      <pivotArea type="data" outline="0" fieldPosition="0">
        <references count="2">
          <reference field="4294967294" count="1" selected="0">
            <x v="0"/>
          </reference>
          <reference field="4" count="1" selected="0">
            <x v="78"/>
          </reference>
        </references>
      </pivotArea>
    </chartFormat>
    <chartFormat chart="0" format="80">
      <pivotArea type="data" outline="0" fieldPosition="0">
        <references count="2">
          <reference field="4294967294" count="1" selected="0">
            <x v="0"/>
          </reference>
          <reference field="4" count="1" selected="0">
            <x v="79"/>
          </reference>
        </references>
      </pivotArea>
    </chartFormat>
    <chartFormat chart="0" format="81">
      <pivotArea type="data" outline="0" fieldPosition="0">
        <references count="2">
          <reference field="4294967294" count="1" selected="0">
            <x v="0"/>
          </reference>
          <reference field="4" count="1" selected="0">
            <x v="80"/>
          </reference>
        </references>
      </pivotArea>
    </chartFormat>
    <chartFormat chart="0" format="82">
      <pivotArea type="data" outline="0" fieldPosition="0">
        <references count="2">
          <reference field="4294967294" count="1" selected="0">
            <x v="0"/>
          </reference>
          <reference field="4" count="1" selected="0">
            <x v="81"/>
          </reference>
        </references>
      </pivotArea>
    </chartFormat>
    <chartFormat chart="0" format="83">
      <pivotArea type="data" outline="0" fieldPosition="0">
        <references count="2">
          <reference field="4294967294" count="1" selected="0">
            <x v="0"/>
          </reference>
          <reference field="4" count="1" selected="0">
            <x v="82"/>
          </reference>
        </references>
      </pivotArea>
    </chartFormat>
    <chartFormat chart="0" format="84">
      <pivotArea type="data" outline="0" fieldPosition="0">
        <references count="2">
          <reference field="4294967294" count="1" selected="0">
            <x v="0"/>
          </reference>
          <reference field="4" count="1" selected="0">
            <x v="83"/>
          </reference>
        </references>
      </pivotArea>
    </chartFormat>
    <chartFormat chart="0" format="85">
      <pivotArea type="data" outline="0" fieldPosition="0">
        <references count="2">
          <reference field="4294967294" count="1" selected="0">
            <x v="0"/>
          </reference>
          <reference field="4" count="1" selected="0">
            <x v="84"/>
          </reference>
        </references>
      </pivotArea>
    </chartFormat>
    <chartFormat chart="0" format="86">
      <pivotArea type="data" outline="0" fieldPosition="0">
        <references count="2">
          <reference field="4294967294" count="1" selected="0">
            <x v="0"/>
          </reference>
          <reference field="4" count="1" selected="0">
            <x v="85"/>
          </reference>
        </references>
      </pivotArea>
    </chartFormat>
    <chartFormat chart="0" format="87">
      <pivotArea type="data" outline="0" fieldPosition="0">
        <references count="2">
          <reference field="4294967294" count="1" selected="0">
            <x v="0"/>
          </reference>
          <reference field="4" count="1" selected="0">
            <x v="86"/>
          </reference>
        </references>
      </pivotArea>
    </chartFormat>
    <chartFormat chart="0" format="88">
      <pivotArea type="data" outline="0" fieldPosition="0">
        <references count="2">
          <reference field="4294967294" count="1" selected="0">
            <x v="0"/>
          </reference>
          <reference field="4" count="1" selected="0">
            <x v="87"/>
          </reference>
        </references>
      </pivotArea>
    </chartFormat>
    <chartFormat chart="0" format="89">
      <pivotArea type="data" outline="0" fieldPosition="0">
        <references count="2">
          <reference field="4294967294" count="1" selected="0">
            <x v="0"/>
          </reference>
          <reference field="4" count="1" selected="0">
            <x v="88"/>
          </reference>
        </references>
      </pivotArea>
    </chartFormat>
    <chartFormat chart="0" format="90">
      <pivotArea type="data" outline="0" fieldPosition="0">
        <references count="2">
          <reference field="4294967294" count="1" selected="0">
            <x v="0"/>
          </reference>
          <reference field="4" count="1" selected="0">
            <x v="89"/>
          </reference>
        </references>
      </pivotArea>
    </chartFormat>
    <chartFormat chart="0" format="91">
      <pivotArea type="data" outline="0" fieldPosition="0">
        <references count="2">
          <reference field="4294967294" count="1" selected="0">
            <x v="0"/>
          </reference>
          <reference field="4" count="1" selected="0">
            <x v="90"/>
          </reference>
        </references>
      </pivotArea>
    </chartFormat>
    <chartFormat chart="0" format="92">
      <pivotArea type="data" outline="0" fieldPosition="0">
        <references count="2">
          <reference field="4294967294" count="1" selected="0">
            <x v="0"/>
          </reference>
          <reference field="4" count="1" selected="0">
            <x v="91"/>
          </reference>
        </references>
      </pivotArea>
    </chartFormat>
    <chartFormat chart="0" format="93">
      <pivotArea type="data" outline="0" fieldPosition="0">
        <references count="2">
          <reference field="4294967294" count="1" selected="0">
            <x v="0"/>
          </reference>
          <reference field="4" count="1" selected="0">
            <x v="92"/>
          </reference>
        </references>
      </pivotArea>
    </chartFormat>
    <chartFormat chart="0" format="94">
      <pivotArea type="data" outline="0" fieldPosition="0">
        <references count="2">
          <reference field="4294967294" count="1" selected="0">
            <x v="0"/>
          </reference>
          <reference field="4" count="1" selected="0">
            <x v="93"/>
          </reference>
        </references>
      </pivotArea>
    </chartFormat>
    <chartFormat chart="0" format="95">
      <pivotArea type="data" outline="0" fieldPosition="0">
        <references count="2">
          <reference field="4294967294" count="1" selected="0">
            <x v="0"/>
          </reference>
          <reference field="4" count="1" selected="0">
            <x v="94"/>
          </reference>
        </references>
      </pivotArea>
    </chartFormat>
    <chartFormat chart="0" format="96">
      <pivotArea type="data" outline="0" fieldPosition="0">
        <references count="2">
          <reference field="4294967294" count="1" selected="0">
            <x v="0"/>
          </reference>
          <reference field="4" count="1" selected="0">
            <x v="95"/>
          </reference>
        </references>
      </pivotArea>
    </chartFormat>
    <chartFormat chart="0" format="97">
      <pivotArea type="data" outline="0" fieldPosition="0">
        <references count="2">
          <reference field="4294967294" count="1" selected="0">
            <x v="0"/>
          </reference>
          <reference field="4" count="1" selected="0">
            <x v="96"/>
          </reference>
        </references>
      </pivotArea>
    </chartFormat>
    <chartFormat chart="0" format="98">
      <pivotArea type="data" outline="0" fieldPosition="0">
        <references count="2">
          <reference field="4294967294" count="1" selected="0">
            <x v="0"/>
          </reference>
          <reference field="4" count="1" selected="0">
            <x v="97"/>
          </reference>
        </references>
      </pivotArea>
    </chartFormat>
    <chartFormat chart="0" format="99">
      <pivotArea type="data" outline="0" fieldPosition="0">
        <references count="2">
          <reference field="4294967294" count="1" selected="0">
            <x v="0"/>
          </reference>
          <reference field="4" count="1" selected="0">
            <x v="98"/>
          </reference>
        </references>
      </pivotArea>
    </chartFormat>
    <chartFormat chart="0" format="100">
      <pivotArea type="data" outline="0" fieldPosition="0">
        <references count="2">
          <reference field="4294967294" count="1" selected="0">
            <x v="0"/>
          </reference>
          <reference field="4" count="1" selected="0">
            <x v="99"/>
          </reference>
        </references>
      </pivotArea>
    </chartFormat>
    <chartFormat chart="0" format="101">
      <pivotArea type="data" outline="0" fieldPosition="0">
        <references count="2">
          <reference field="4294967294" count="1" selected="0">
            <x v="0"/>
          </reference>
          <reference field="4" count="1" selected="0">
            <x v="100"/>
          </reference>
        </references>
      </pivotArea>
    </chartFormat>
    <chartFormat chart="0" format="102">
      <pivotArea type="data" outline="0" fieldPosition="0">
        <references count="2">
          <reference field="4294967294" count="1" selected="0">
            <x v="0"/>
          </reference>
          <reference field="4" count="1" selected="0">
            <x v="101"/>
          </reference>
        </references>
      </pivotArea>
    </chartFormat>
    <chartFormat chart="0" format="103">
      <pivotArea type="data" outline="0" fieldPosition="0">
        <references count="2">
          <reference field="4294967294" count="1" selected="0">
            <x v="0"/>
          </reference>
          <reference field="4" count="1" selected="0">
            <x v="102"/>
          </reference>
        </references>
      </pivotArea>
    </chartFormat>
    <chartFormat chart="0" format="104">
      <pivotArea type="data" outline="0" fieldPosition="0">
        <references count="2">
          <reference field="4294967294" count="1" selected="0">
            <x v="0"/>
          </reference>
          <reference field="4" count="1" selected="0">
            <x v="103"/>
          </reference>
        </references>
      </pivotArea>
    </chartFormat>
    <chartFormat chart="0" format="105">
      <pivotArea type="data" outline="0" fieldPosition="0">
        <references count="2">
          <reference field="4294967294" count="1" selected="0">
            <x v="0"/>
          </reference>
          <reference field="4" count="1" selected="0">
            <x v="104"/>
          </reference>
        </references>
      </pivotArea>
    </chartFormat>
    <chartFormat chart="0" format="106">
      <pivotArea type="data" outline="0" fieldPosition="0">
        <references count="2">
          <reference field="4294967294" count="1" selected="0">
            <x v="0"/>
          </reference>
          <reference field="4" count="1" selected="0">
            <x v="105"/>
          </reference>
        </references>
      </pivotArea>
    </chartFormat>
    <chartFormat chart="0" format="107">
      <pivotArea type="data" outline="0" fieldPosition="0">
        <references count="2">
          <reference field="4294967294" count="1" selected="0">
            <x v="0"/>
          </reference>
          <reference field="4" count="1" selected="0">
            <x v="106"/>
          </reference>
        </references>
      </pivotArea>
    </chartFormat>
    <chartFormat chart="0" format="108">
      <pivotArea type="data" outline="0" fieldPosition="0">
        <references count="2">
          <reference field="4294967294" count="1" selected="0">
            <x v="0"/>
          </reference>
          <reference field="4" count="1" selected="0">
            <x v="107"/>
          </reference>
        </references>
      </pivotArea>
    </chartFormat>
    <chartFormat chart="0" format="109">
      <pivotArea type="data" outline="0" fieldPosition="0">
        <references count="2">
          <reference field="4294967294" count="1" selected="0">
            <x v="0"/>
          </reference>
          <reference field="4" count="1" selected="0">
            <x v="108"/>
          </reference>
        </references>
      </pivotArea>
    </chartFormat>
    <chartFormat chart="0" format="110">
      <pivotArea type="data" outline="0" fieldPosition="0">
        <references count="2">
          <reference field="4294967294" count="1" selected="0">
            <x v="0"/>
          </reference>
          <reference field="4" count="1" selected="0">
            <x v="109"/>
          </reference>
        </references>
      </pivotArea>
    </chartFormat>
    <chartFormat chart="0" format="111">
      <pivotArea type="data" outline="0" fieldPosition="0">
        <references count="2">
          <reference field="4294967294" count="1" selected="0">
            <x v="0"/>
          </reference>
          <reference field="4" count="1" selected="0">
            <x v="110"/>
          </reference>
        </references>
      </pivotArea>
    </chartFormat>
    <chartFormat chart="0" format="112">
      <pivotArea type="data" outline="0" fieldPosition="0">
        <references count="2">
          <reference field="4294967294" count="1" selected="0">
            <x v="0"/>
          </reference>
          <reference field="4" count="1" selected="0">
            <x v="111"/>
          </reference>
        </references>
      </pivotArea>
    </chartFormat>
    <chartFormat chart="0" format="113">
      <pivotArea type="data" outline="0" fieldPosition="0">
        <references count="2">
          <reference field="4294967294" count="1" selected="0">
            <x v="0"/>
          </reference>
          <reference field="4" count="1" selected="0">
            <x v="112"/>
          </reference>
        </references>
      </pivotArea>
    </chartFormat>
    <chartFormat chart="0" format="114">
      <pivotArea type="data" outline="0" fieldPosition="0">
        <references count="2">
          <reference field="4294967294" count="1" selected="0">
            <x v="0"/>
          </reference>
          <reference field="4" count="1" selected="0">
            <x v="113"/>
          </reference>
        </references>
      </pivotArea>
    </chartFormat>
    <chartFormat chart="0" format="115">
      <pivotArea type="data" outline="0" fieldPosition="0">
        <references count="2">
          <reference field="4294967294" count="1" selected="0">
            <x v="0"/>
          </reference>
          <reference field="4" count="1" selected="0">
            <x v="114"/>
          </reference>
        </references>
      </pivotArea>
    </chartFormat>
    <chartFormat chart="0" format="116">
      <pivotArea type="data" outline="0" fieldPosition="0">
        <references count="2">
          <reference field="4294967294" count="1" selected="0">
            <x v="0"/>
          </reference>
          <reference field="4" count="1" selected="0">
            <x v="115"/>
          </reference>
        </references>
      </pivotArea>
    </chartFormat>
    <chartFormat chart="0" format="117">
      <pivotArea type="data" outline="0" fieldPosition="0">
        <references count="2">
          <reference field="4294967294" count="1" selected="0">
            <x v="0"/>
          </reference>
          <reference field="4" count="1" selected="0">
            <x v="116"/>
          </reference>
        </references>
      </pivotArea>
    </chartFormat>
    <chartFormat chart="0" format="118">
      <pivotArea type="data" outline="0" fieldPosition="0">
        <references count="2">
          <reference field="4294967294" count="1" selected="0">
            <x v="0"/>
          </reference>
          <reference field="4" count="1" selected="0">
            <x v="117"/>
          </reference>
        </references>
      </pivotArea>
    </chartFormat>
    <chartFormat chart="0" format="119">
      <pivotArea type="data" outline="0" fieldPosition="0">
        <references count="2">
          <reference field="4294967294" count="1" selected="0">
            <x v="0"/>
          </reference>
          <reference field="4" count="1" selected="0">
            <x v="118"/>
          </reference>
        </references>
      </pivotArea>
    </chartFormat>
    <chartFormat chart="0" format="120">
      <pivotArea type="data" outline="0" fieldPosition="0">
        <references count="2">
          <reference field="4294967294" count="1" selected="0">
            <x v="0"/>
          </reference>
          <reference field="4" count="1" selected="0">
            <x v="119"/>
          </reference>
        </references>
      </pivotArea>
    </chartFormat>
    <chartFormat chart="0" format="121">
      <pivotArea type="data" outline="0" fieldPosition="0">
        <references count="2">
          <reference field="4294967294" count="1" selected="0">
            <x v="0"/>
          </reference>
          <reference field="4" count="1" selected="0">
            <x v="120"/>
          </reference>
        </references>
      </pivotArea>
    </chartFormat>
    <chartFormat chart="0" format="122">
      <pivotArea type="data" outline="0" fieldPosition="0">
        <references count="2">
          <reference field="4294967294" count="1" selected="0">
            <x v="0"/>
          </reference>
          <reference field="4" count="1" selected="0">
            <x v="121"/>
          </reference>
        </references>
      </pivotArea>
    </chartFormat>
    <chartFormat chart="0" format="123">
      <pivotArea type="data" outline="0" fieldPosition="0">
        <references count="2">
          <reference field="4294967294" count="1" selected="0">
            <x v="0"/>
          </reference>
          <reference field="4" count="1" selected="0">
            <x v="122"/>
          </reference>
        </references>
      </pivotArea>
    </chartFormat>
    <chartFormat chart="0" format="124">
      <pivotArea type="data" outline="0" fieldPosition="0">
        <references count="2">
          <reference field="4294967294" count="1" selected="0">
            <x v="0"/>
          </reference>
          <reference field="4" count="1" selected="0">
            <x v="123"/>
          </reference>
        </references>
      </pivotArea>
    </chartFormat>
    <chartFormat chart="0" format="125">
      <pivotArea type="data" outline="0" fieldPosition="0">
        <references count="2">
          <reference field="4294967294" count="1" selected="0">
            <x v="0"/>
          </reference>
          <reference field="4" count="1" selected="0">
            <x v="124"/>
          </reference>
        </references>
      </pivotArea>
    </chartFormat>
    <chartFormat chart="0" format="126">
      <pivotArea type="data" outline="0" fieldPosition="0">
        <references count="2">
          <reference field="4294967294" count="1" selected="0">
            <x v="0"/>
          </reference>
          <reference field="4" count="1" selected="0">
            <x v="125"/>
          </reference>
        </references>
      </pivotArea>
    </chartFormat>
    <chartFormat chart="0" format="127">
      <pivotArea type="data" outline="0" fieldPosition="0">
        <references count="2">
          <reference field="4294967294" count="1" selected="0">
            <x v="0"/>
          </reference>
          <reference field="4" count="1" selected="0">
            <x v="126"/>
          </reference>
        </references>
      </pivotArea>
    </chartFormat>
    <chartFormat chart="0" format="128">
      <pivotArea type="data" outline="0" fieldPosition="0">
        <references count="2">
          <reference field="4294967294" count="1" selected="0">
            <x v="0"/>
          </reference>
          <reference field="4" count="1" selected="0">
            <x v="127"/>
          </reference>
        </references>
      </pivotArea>
    </chartFormat>
    <chartFormat chart="0" format="129">
      <pivotArea type="data" outline="0" fieldPosition="0">
        <references count="2">
          <reference field="4294967294" count="1" selected="0">
            <x v="0"/>
          </reference>
          <reference field="4" count="1" selected="0">
            <x v="128"/>
          </reference>
        </references>
      </pivotArea>
    </chartFormat>
    <chartFormat chart="0" format="130">
      <pivotArea type="data" outline="0" fieldPosition="0">
        <references count="2">
          <reference field="4294967294" count="1" selected="0">
            <x v="0"/>
          </reference>
          <reference field="4" count="1" selected="0">
            <x v="129"/>
          </reference>
        </references>
      </pivotArea>
    </chartFormat>
    <chartFormat chart="0" format="131">
      <pivotArea type="data" outline="0" fieldPosition="0">
        <references count="2">
          <reference field="4294967294" count="1" selected="0">
            <x v="0"/>
          </reference>
          <reference field="4" count="1" selected="0">
            <x v="130"/>
          </reference>
        </references>
      </pivotArea>
    </chartFormat>
    <chartFormat chart="0" format="132">
      <pivotArea type="data" outline="0" fieldPosition="0">
        <references count="2">
          <reference field="4294967294" count="1" selected="0">
            <x v="0"/>
          </reference>
          <reference field="4" count="1" selected="0">
            <x v="131"/>
          </reference>
        </references>
      </pivotArea>
    </chartFormat>
    <chartFormat chart="0" format="133">
      <pivotArea type="data" outline="0" fieldPosition="0">
        <references count="2">
          <reference field="4294967294" count="1" selected="0">
            <x v="0"/>
          </reference>
          <reference field="4" count="1" selected="0">
            <x v="132"/>
          </reference>
        </references>
      </pivotArea>
    </chartFormat>
    <chartFormat chart="0" format="134">
      <pivotArea type="data" outline="0" fieldPosition="0">
        <references count="2">
          <reference field="4294967294" count="1" selected="0">
            <x v="0"/>
          </reference>
          <reference field="4" count="1" selected="0">
            <x v="133"/>
          </reference>
        </references>
      </pivotArea>
    </chartFormat>
    <chartFormat chart="0" format="135">
      <pivotArea type="data" outline="0" fieldPosition="0">
        <references count="2">
          <reference field="4294967294" count="1" selected="0">
            <x v="0"/>
          </reference>
          <reference field="4" count="1" selected="0">
            <x v="134"/>
          </reference>
        </references>
      </pivotArea>
    </chartFormat>
    <chartFormat chart="0" format="136">
      <pivotArea type="data" outline="0" fieldPosition="0">
        <references count="2">
          <reference field="4294967294" count="1" selected="0">
            <x v="0"/>
          </reference>
          <reference field="4" count="1" selected="0">
            <x v="135"/>
          </reference>
        </references>
      </pivotArea>
    </chartFormat>
    <chartFormat chart="0" format="137">
      <pivotArea type="data" outline="0" fieldPosition="0">
        <references count="2">
          <reference field="4294967294" count="1" selected="0">
            <x v="0"/>
          </reference>
          <reference field="4" count="1" selected="0">
            <x v="136"/>
          </reference>
        </references>
      </pivotArea>
    </chartFormat>
    <chartFormat chart="0" format="138">
      <pivotArea type="data" outline="0" fieldPosition="0">
        <references count="2">
          <reference field="4294967294" count="1" selected="0">
            <x v="0"/>
          </reference>
          <reference field="4" count="1" selected="0">
            <x v="137"/>
          </reference>
        </references>
      </pivotArea>
    </chartFormat>
    <chartFormat chart="0" format="139">
      <pivotArea type="data" outline="0" fieldPosition="0">
        <references count="2">
          <reference field="4294967294" count="1" selected="0">
            <x v="0"/>
          </reference>
          <reference field="4" count="1" selected="0">
            <x v="138"/>
          </reference>
        </references>
      </pivotArea>
    </chartFormat>
    <chartFormat chart="0" format="140">
      <pivotArea type="data" outline="0" fieldPosition="0">
        <references count="2">
          <reference field="4294967294" count="1" selected="0">
            <x v="0"/>
          </reference>
          <reference field="4" count="1" selected="0">
            <x v="139"/>
          </reference>
        </references>
      </pivotArea>
    </chartFormat>
    <chartFormat chart="0" format="141">
      <pivotArea type="data" outline="0" fieldPosition="0">
        <references count="2">
          <reference field="4294967294" count="1" selected="0">
            <x v="0"/>
          </reference>
          <reference field="4" count="1" selected="0">
            <x v="140"/>
          </reference>
        </references>
      </pivotArea>
    </chartFormat>
    <chartFormat chart="0" format="142">
      <pivotArea type="data" outline="0" fieldPosition="0">
        <references count="2">
          <reference field="4294967294" count="1" selected="0">
            <x v="0"/>
          </reference>
          <reference field="4" count="1" selected="0">
            <x v="141"/>
          </reference>
        </references>
      </pivotArea>
    </chartFormat>
    <chartFormat chart="0" format="143">
      <pivotArea type="data" outline="0" fieldPosition="0">
        <references count="2">
          <reference field="4294967294" count="1" selected="0">
            <x v="0"/>
          </reference>
          <reference field="4" count="1" selected="0">
            <x v="142"/>
          </reference>
        </references>
      </pivotArea>
    </chartFormat>
    <chartFormat chart="0" format="144">
      <pivotArea type="data" outline="0" fieldPosition="0">
        <references count="2">
          <reference field="4294967294" count="1" selected="0">
            <x v="0"/>
          </reference>
          <reference field="4" count="1" selected="0">
            <x v="143"/>
          </reference>
        </references>
      </pivotArea>
    </chartFormat>
    <chartFormat chart="0" format="145">
      <pivotArea type="data" outline="0" fieldPosition="0">
        <references count="2">
          <reference field="4294967294" count="1" selected="0">
            <x v="0"/>
          </reference>
          <reference field="4" count="1" selected="0">
            <x v="144"/>
          </reference>
        </references>
      </pivotArea>
    </chartFormat>
    <chartFormat chart="0" format="146">
      <pivotArea type="data" outline="0" fieldPosition="0">
        <references count="2">
          <reference field="4294967294" count="1" selected="0">
            <x v="0"/>
          </reference>
          <reference field="4" count="1" selected="0">
            <x v="145"/>
          </reference>
        </references>
      </pivotArea>
    </chartFormat>
    <chartFormat chart="0" format="147">
      <pivotArea type="data" outline="0" fieldPosition="0">
        <references count="2">
          <reference field="4294967294" count="1" selected="0">
            <x v="0"/>
          </reference>
          <reference field="4" count="1" selected="0">
            <x v="146"/>
          </reference>
        </references>
      </pivotArea>
    </chartFormat>
    <chartFormat chart="0" format="148">
      <pivotArea type="data" outline="0" fieldPosition="0">
        <references count="2">
          <reference field="4294967294" count="1" selected="0">
            <x v="0"/>
          </reference>
          <reference field="4" count="1" selected="0">
            <x v="147"/>
          </reference>
        </references>
      </pivotArea>
    </chartFormat>
    <chartFormat chart="0" format="149">
      <pivotArea type="data" outline="0" fieldPosition="0">
        <references count="2">
          <reference field="4294967294" count="1" selected="0">
            <x v="0"/>
          </reference>
          <reference field="4" count="1" selected="0">
            <x v="148"/>
          </reference>
        </references>
      </pivotArea>
    </chartFormat>
    <chartFormat chart="0" format="150">
      <pivotArea type="data" outline="0" fieldPosition="0">
        <references count="2">
          <reference field="4294967294" count="1" selected="0">
            <x v="0"/>
          </reference>
          <reference field="4" count="1" selected="0">
            <x v="149"/>
          </reference>
        </references>
      </pivotArea>
    </chartFormat>
    <chartFormat chart="0" format="151">
      <pivotArea type="data" outline="0" fieldPosition="0">
        <references count="2">
          <reference field="4294967294" count="1" selected="0">
            <x v="0"/>
          </reference>
          <reference field="4" count="1" selected="0">
            <x v="150"/>
          </reference>
        </references>
      </pivotArea>
    </chartFormat>
    <chartFormat chart="0" format="152">
      <pivotArea type="data" outline="0" fieldPosition="0">
        <references count="2">
          <reference field="4294967294" count="1" selected="0">
            <x v="0"/>
          </reference>
          <reference field="4" count="1" selected="0">
            <x v="151"/>
          </reference>
        </references>
      </pivotArea>
    </chartFormat>
    <chartFormat chart="0" format="153">
      <pivotArea type="data" outline="0" fieldPosition="0">
        <references count="2">
          <reference field="4294967294" count="1" selected="0">
            <x v="0"/>
          </reference>
          <reference field="4" count="1" selected="0">
            <x v="152"/>
          </reference>
        </references>
      </pivotArea>
    </chartFormat>
    <chartFormat chart="0" format="154">
      <pivotArea type="data" outline="0" fieldPosition="0">
        <references count="2">
          <reference field="4294967294" count="1" selected="0">
            <x v="0"/>
          </reference>
          <reference field="4" count="1" selected="0">
            <x v="153"/>
          </reference>
        </references>
      </pivotArea>
    </chartFormat>
    <chartFormat chart="0" format="155">
      <pivotArea type="data" outline="0" fieldPosition="0">
        <references count="2">
          <reference field="4294967294" count="1" selected="0">
            <x v="0"/>
          </reference>
          <reference field="4" count="1" selected="0">
            <x v="154"/>
          </reference>
        </references>
      </pivotArea>
    </chartFormat>
    <chartFormat chart="0" format="156">
      <pivotArea type="data" outline="0" fieldPosition="0">
        <references count="2">
          <reference field="4294967294" count="1" selected="0">
            <x v="0"/>
          </reference>
          <reference field="4" count="1" selected="0">
            <x v="155"/>
          </reference>
        </references>
      </pivotArea>
    </chartFormat>
    <chartFormat chart="0" format="157">
      <pivotArea type="data" outline="0" fieldPosition="0">
        <references count="2">
          <reference field="4294967294" count="1" selected="0">
            <x v="0"/>
          </reference>
          <reference field="4" count="1" selected="0">
            <x v="156"/>
          </reference>
        </references>
      </pivotArea>
    </chartFormat>
    <chartFormat chart="0" format="158">
      <pivotArea type="data" outline="0" fieldPosition="0">
        <references count="2">
          <reference field="4294967294" count="1" selected="0">
            <x v="0"/>
          </reference>
          <reference field="4" count="1" selected="0">
            <x v="157"/>
          </reference>
        </references>
      </pivotArea>
    </chartFormat>
    <chartFormat chart="0" format="159">
      <pivotArea type="data" outline="0" fieldPosition="0">
        <references count="2">
          <reference field="4294967294" count="1" selected="0">
            <x v="0"/>
          </reference>
          <reference field="4" count="1" selected="0">
            <x v="158"/>
          </reference>
        </references>
      </pivotArea>
    </chartFormat>
    <chartFormat chart="0" format="160">
      <pivotArea type="data" outline="0" fieldPosition="0">
        <references count="2">
          <reference field="4294967294" count="1" selected="0">
            <x v="0"/>
          </reference>
          <reference field="4" count="1" selected="0">
            <x v="1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7247F7-5D80-4B05-BE7C-6AA3FC11D996}" name="PivotTable7"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164" firstHeaderRow="0" firstDataRow="1" firstDataCol="1"/>
  <pivotFields count="12">
    <pivotField showAll="0"/>
    <pivotField showAll="0"/>
    <pivotField showAll="0"/>
    <pivotField showAll="0"/>
    <pivotField axis="axisRow" showAll="0">
      <items count="161">
        <item x="115"/>
        <item x="63"/>
        <item x="97"/>
        <item x="35"/>
        <item x="51"/>
        <item x="114"/>
        <item x="133"/>
        <item x="83"/>
        <item x="58"/>
        <item x="108"/>
        <item x="78"/>
        <item x="128"/>
        <item x="56"/>
        <item x="12"/>
        <item x="88"/>
        <item x="67"/>
        <item x="107"/>
        <item x="38"/>
        <item x="153"/>
        <item x="158"/>
        <item x="77"/>
        <item x="1"/>
        <item x="157"/>
        <item x="49"/>
        <item x="30"/>
        <item x="140"/>
        <item x="5"/>
        <item x="23"/>
        <item x="22"/>
        <item x="15"/>
        <item x="94"/>
        <item x="105"/>
        <item x="148"/>
        <item x="17"/>
        <item x="151"/>
        <item x="42"/>
        <item x="152"/>
        <item x="123"/>
        <item x="59"/>
        <item x="70"/>
        <item x="4"/>
        <item x="81"/>
        <item x="124"/>
        <item x="74"/>
        <item x="141"/>
        <item x="68"/>
        <item x="37"/>
        <item x="142"/>
        <item x="11"/>
        <item x="71"/>
        <item x="14"/>
        <item x="95"/>
        <item x="43"/>
        <item x="93"/>
        <item x="10"/>
        <item x="118"/>
        <item x="103"/>
        <item x="32"/>
        <item x="147"/>
        <item x="6"/>
        <item x="26"/>
        <item x="62"/>
        <item x="155"/>
        <item x="55"/>
        <item x="135"/>
        <item x="154"/>
        <item x="89"/>
        <item x="80"/>
        <item x="40"/>
        <item x="39"/>
        <item x="7"/>
        <item x="136"/>
        <item x="117"/>
        <item x="47"/>
        <item x="48"/>
        <item x="134"/>
        <item x="19"/>
        <item x="102"/>
        <item x="138"/>
        <item x="13"/>
        <item x="125"/>
        <item x="159"/>
        <item x="91"/>
        <item x="120"/>
        <item x="104"/>
        <item x="90"/>
        <item x="85"/>
        <item x="46"/>
        <item x="27"/>
        <item x="44"/>
        <item x="73"/>
        <item x="101"/>
        <item x="98"/>
        <item x="75"/>
        <item x="66"/>
        <item x="137"/>
        <item x="131"/>
        <item x="28"/>
        <item x="122"/>
        <item x="106"/>
        <item x="16"/>
        <item x="146"/>
        <item x="145"/>
        <item x="92"/>
        <item x="111"/>
        <item x="109"/>
        <item x="2"/>
        <item x="144"/>
        <item x="86"/>
        <item x="9"/>
        <item x="72"/>
        <item x="64"/>
        <item x="21"/>
        <item x="31"/>
        <item x="121"/>
        <item x="41"/>
        <item x="36"/>
        <item x="87"/>
        <item x="156"/>
        <item x="126"/>
        <item x="110"/>
        <item x="76"/>
        <item x="0"/>
        <item x="45"/>
        <item x="53"/>
        <item x="8"/>
        <item x="69"/>
        <item x="149"/>
        <item x="3"/>
        <item x="139"/>
        <item x="60"/>
        <item x="130"/>
        <item x="50"/>
        <item x="34"/>
        <item x="25"/>
        <item x="132"/>
        <item x="119"/>
        <item x="129"/>
        <item x="18"/>
        <item x="29"/>
        <item x="52"/>
        <item x="112"/>
        <item x="143"/>
        <item x="65"/>
        <item x="24"/>
        <item x="99"/>
        <item x="57"/>
        <item x="20"/>
        <item x="61"/>
        <item x="79"/>
        <item x="150"/>
        <item x="82"/>
        <item x="96"/>
        <item x="113"/>
        <item x="100"/>
        <item x="33"/>
        <item x="127"/>
        <item x="84"/>
        <item x="54"/>
        <item x="116"/>
        <item t="default"/>
      </items>
    </pivotField>
    <pivotField numFmtId="1" showAll="0">
      <items count="1809">
        <item x="16"/>
        <item x="1362"/>
        <item x="549"/>
        <item x="266"/>
        <item x="955"/>
        <item x="1189"/>
        <item x="227"/>
        <item x="272"/>
        <item x="88"/>
        <item x="651"/>
        <item x="275"/>
        <item x="136"/>
        <item x="277"/>
        <item x="935"/>
        <item x="941"/>
        <item x="1000"/>
        <item x="265"/>
        <item x="991"/>
        <item x="588"/>
        <item x="221"/>
        <item x="273"/>
        <item x="942"/>
        <item x="654"/>
        <item x="940"/>
        <item x="1002"/>
        <item x="11"/>
        <item x="1614"/>
        <item x="992"/>
        <item x="1006"/>
        <item x="1232"/>
        <item x="276"/>
        <item x="1613"/>
        <item x="671"/>
        <item x="23"/>
        <item x="559"/>
        <item x="647"/>
        <item x="1188"/>
        <item x="1353"/>
        <item x="242"/>
        <item x="1611"/>
        <item x="1607"/>
        <item x="676"/>
        <item x="22"/>
        <item x="257"/>
        <item x="255"/>
        <item x="1231"/>
        <item x="944"/>
        <item x="1183"/>
        <item x="548"/>
        <item x="235"/>
        <item x="1372"/>
        <item x="673"/>
        <item x="1379"/>
        <item x="939"/>
        <item x="987"/>
        <item x="1224"/>
        <item x="30"/>
        <item x="188"/>
        <item x="41"/>
        <item x="945"/>
        <item x="10"/>
        <item x="29"/>
        <item x="1351"/>
        <item x="553"/>
        <item x="562"/>
        <item x="1350"/>
        <item x="608"/>
        <item x="7"/>
        <item x="657"/>
        <item x="571"/>
        <item x="187"/>
        <item x="1596"/>
        <item x="943"/>
        <item x="1184"/>
        <item x="1348"/>
        <item x="664"/>
        <item x="577"/>
        <item x="56"/>
        <item x="674"/>
        <item x="5"/>
        <item x="569"/>
        <item x="937"/>
        <item x="1230"/>
        <item x="1195"/>
        <item x="26"/>
        <item x="1376"/>
        <item x="933"/>
        <item x="4"/>
        <item x="202"/>
        <item x="1190"/>
        <item x="212"/>
        <item x="545"/>
        <item x="552"/>
        <item x="561"/>
        <item x="1185"/>
        <item x="3"/>
        <item x="544"/>
        <item x="1378"/>
        <item x="129"/>
        <item x="38"/>
        <item x="1599"/>
        <item x="217"/>
        <item x="228"/>
        <item x="1205"/>
        <item x="28"/>
        <item x="573"/>
        <item x="8"/>
        <item x="1186"/>
        <item x="551"/>
        <item x="989"/>
        <item x="2"/>
        <item x="932"/>
        <item x="1194"/>
        <item x="1354"/>
        <item x="15"/>
        <item x="936"/>
        <item x="669"/>
        <item x="1004"/>
        <item x="1347"/>
        <item x="37"/>
        <item x="623"/>
        <item x="27"/>
        <item x="996"/>
        <item x="14"/>
        <item x="931"/>
        <item x="1"/>
        <item x="1612"/>
        <item x="36"/>
        <item x="198"/>
        <item x="72"/>
        <item x="47"/>
        <item x="1355"/>
        <item x="71"/>
        <item x="45"/>
        <item x="632"/>
        <item x="568"/>
        <item x="35"/>
        <item x="550"/>
        <item x="61"/>
        <item x="216"/>
        <item x="640"/>
        <item x="567"/>
        <item x="210"/>
        <item x="197"/>
        <item x="128"/>
        <item x="13"/>
        <item x="0"/>
        <item x="184"/>
        <item x="209"/>
        <item x="650"/>
        <item x="1597"/>
        <item x="34"/>
        <item x="20"/>
        <item x="648"/>
        <item x="560"/>
        <item x="1352"/>
        <item x="564"/>
        <item x="675"/>
        <item x="33"/>
        <item x="1191"/>
        <item x="546"/>
        <item x="19"/>
        <item x="32"/>
        <item x="44"/>
        <item x="649"/>
        <item x="43"/>
        <item x="1036"/>
        <item x="25"/>
        <item x="662"/>
        <item x="565"/>
        <item x="974"/>
        <item x="982"/>
        <item x="557"/>
        <item x="46"/>
        <item x="75"/>
        <item x="981"/>
        <item x="115"/>
        <item x="993"/>
        <item x="1187"/>
        <item x="240"/>
        <item x="18"/>
        <item x="988"/>
        <item x="208"/>
        <item x="563"/>
        <item x="948"/>
        <item x="65"/>
        <item x="52"/>
        <item x="639"/>
        <item x="17"/>
        <item x="42"/>
        <item x="378"/>
        <item x="681"/>
        <item x="1221"/>
        <item x="746"/>
        <item x="1241"/>
        <item x="24"/>
        <item x="74"/>
        <item x="566"/>
        <item x="319"/>
        <item x="31"/>
        <item x="404"/>
        <item x="408"/>
        <item x="1014"/>
        <item x="583"/>
        <item x="394"/>
        <item x="239"/>
        <item x="1218"/>
        <item x="706"/>
        <item x="1038"/>
        <item x="1600"/>
        <item x="1242"/>
        <item x="55"/>
        <item x="685"/>
        <item x="575"/>
        <item x="582"/>
        <item x="1373"/>
        <item x="222"/>
        <item x="1192"/>
        <item x="83"/>
        <item x="54"/>
        <item x="93"/>
        <item x="1616"/>
        <item x="554"/>
        <item x="1012"/>
        <item x="308"/>
        <item x="570"/>
        <item x="401"/>
        <item x="1193"/>
        <item x="1033"/>
        <item x="387"/>
        <item x="324"/>
        <item x="371"/>
        <item x="301"/>
        <item x="280"/>
        <item x="350"/>
        <item x="70"/>
        <item x="581"/>
        <item x="692"/>
        <item x="328"/>
        <item x="374"/>
        <item x="51"/>
        <item x="572"/>
        <item x="114"/>
        <item x="64"/>
        <item x="594"/>
        <item x="705"/>
        <item x="363"/>
        <item x="589"/>
        <item x="694"/>
        <item x="684"/>
        <item x="323"/>
        <item x="580"/>
        <item x="578"/>
        <item x="300"/>
        <item x="264"/>
        <item x="398"/>
        <item x="579"/>
        <item x="652"/>
        <item x="1381"/>
        <item x="191"/>
        <item x="318"/>
        <item x="292"/>
        <item x="60"/>
        <item x="63"/>
        <item x="317"/>
        <item x="291"/>
        <item x="393"/>
        <item x="214"/>
        <item x="731"/>
        <item x="1226"/>
        <item x="73"/>
        <item x="299"/>
        <item x="207"/>
        <item x="397"/>
        <item x="263"/>
        <item x="727"/>
        <item x="1356"/>
        <item x="382"/>
        <item x="593"/>
        <item x="59"/>
        <item x="249"/>
        <item x="1370"/>
        <item x="306"/>
        <item x="82"/>
        <item x="124"/>
        <item x="307"/>
        <item x="123"/>
        <item x="286"/>
        <item x="386"/>
        <item x="262"/>
        <item x="50"/>
        <item x="358"/>
        <item x="1375"/>
        <item x="261"/>
        <item x="370"/>
        <item x="1025"/>
        <item x="1011"/>
        <item x="58"/>
        <item x="666"/>
        <item x="49"/>
        <item x="602"/>
        <item x="385"/>
        <item x="1019"/>
        <item x="1199"/>
        <item x="1537"/>
        <item x="661"/>
        <item x="1618"/>
        <item x="738"/>
        <item x="92"/>
        <item x="1029"/>
        <item x="1076"/>
        <item x="947"/>
        <item x="462"/>
        <item x="949"/>
        <item x="1415"/>
        <item x="1227"/>
        <item x="343"/>
        <item x="1197"/>
        <item x="322"/>
        <item x="1239"/>
        <item x="1601"/>
        <item x="995"/>
        <item x="1098"/>
        <item x="69"/>
        <item x="95"/>
        <item x="1678"/>
        <item x="285"/>
        <item x="109"/>
        <item x="1070"/>
        <item x="243"/>
        <item x="364"/>
        <item x="598"/>
        <item x="344"/>
        <item x="1496"/>
        <item x="362"/>
        <item x="954"/>
        <item x="1718"/>
        <item x="238"/>
        <item x="1016"/>
        <item x="646"/>
        <item x="703"/>
        <item x="597"/>
        <item x="190"/>
        <item x="748"/>
        <item x="1538"/>
        <item x="592"/>
        <item x="1667"/>
        <item x="507"/>
        <item x="965"/>
        <item x="426"/>
        <item x="585"/>
        <item x="1382"/>
        <item x="81"/>
        <item x="638"/>
        <item x="643"/>
        <item x="201"/>
        <item x="1013"/>
        <item x="660"/>
        <item x="1455"/>
        <item x="1325"/>
        <item x="48"/>
        <item x="1113"/>
        <item x="656"/>
        <item x="102"/>
        <item x="1407"/>
        <item x="256"/>
        <item x="1198"/>
        <item x="1057"/>
        <item x="1380"/>
        <item x="183"/>
        <item x="377"/>
        <item x="87"/>
        <item x="357"/>
        <item x="94"/>
        <item x="369"/>
        <item x="1659"/>
        <item x="206"/>
        <item x="337"/>
        <item x="396"/>
        <item x="1686"/>
        <item x="80"/>
        <item x="712"/>
        <item x="248"/>
        <item x="680"/>
        <item x="1028"/>
        <item x="1545"/>
        <item x="113"/>
        <item x="86"/>
        <item x="576"/>
        <item x="101"/>
        <item x="709"/>
        <item x="108"/>
        <item x="107"/>
        <item x="534"/>
        <item x="1629"/>
        <item x="120"/>
        <item x="1271"/>
        <item x="68"/>
        <item x="726"/>
        <item x="336"/>
        <item x="1145"/>
        <item x="79"/>
        <item x="877"/>
        <item x="316"/>
        <item x="745"/>
        <item x="1753"/>
        <item x="601"/>
        <item x="327"/>
        <item x="67"/>
        <item x="1345"/>
        <item x="574"/>
        <item x="62"/>
        <item x="786"/>
        <item x="236"/>
        <item x="400"/>
        <item x="596"/>
        <item x="1735"/>
        <item x="326"/>
        <item x="1501"/>
        <item x="1502"/>
        <item x="121"/>
        <item x="391"/>
        <item x="760"/>
        <item x="591"/>
        <item x="305"/>
        <item x="284"/>
        <item x="1715"/>
        <item x="368"/>
        <item x="1743"/>
        <item x="100"/>
        <item x="119"/>
        <item x="85"/>
        <item x="1422"/>
        <item x="331"/>
        <item x="737"/>
        <item x="1089"/>
        <item x="366"/>
        <item x="1225"/>
        <item x="721"/>
        <item x="665"/>
        <item x="1586"/>
        <item x="1061"/>
        <item x="584"/>
        <item x="725"/>
        <item x="1024"/>
        <item x="952"/>
        <item x="858"/>
        <item x="99"/>
        <item x="1306"/>
        <item x="234"/>
        <item x="1405"/>
        <item x="1017"/>
        <item x="367"/>
        <item x="607"/>
        <item x="1717"/>
        <item x="349"/>
        <item x="127"/>
        <item x="106"/>
        <item x="913"/>
        <item x="247"/>
        <item x="1117"/>
        <item x="1008"/>
        <item x="1790"/>
        <item x="1027"/>
        <item x="795"/>
        <item x="1040"/>
        <item x="254"/>
        <item x="1075"/>
        <item x="189"/>
        <item x="1035"/>
        <item x="1639"/>
        <item x="105"/>
        <item x="1761"/>
        <item x="246"/>
        <item x="1323"/>
        <item x="1388"/>
        <item x="445"/>
        <item x="78"/>
        <item x="1747"/>
        <item x="383"/>
        <item x="1203"/>
        <item x="1217"/>
        <item x="1640"/>
        <item x="226"/>
        <item x="1497"/>
        <item x="104"/>
        <item x="1252"/>
        <item x="986"/>
        <item x="1048"/>
        <item x="590"/>
        <item x="1752"/>
        <item x="182"/>
        <item x="699"/>
        <item x="824"/>
        <item x="1021"/>
        <item x="1289"/>
        <item x="690"/>
        <item x="951"/>
        <item x="679"/>
        <item x="419"/>
        <item x="1367"/>
        <item x="744"/>
        <item x="473"/>
        <item x="181"/>
        <item x="736"/>
        <item x="1359"/>
        <item x="1485"/>
        <item x="141"/>
        <item x="720"/>
        <item x="950"/>
        <item x="233"/>
        <item x="655"/>
        <item x="140"/>
        <item x="1443"/>
        <item x="77"/>
        <item x="633"/>
        <item x="860"/>
        <item x="12"/>
        <item x="1460"/>
        <item x="1216"/>
        <item x="717"/>
        <item x="870"/>
        <item x="205"/>
        <item x="700"/>
        <item x="764"/>
        <item x="668"/>
        <item x="1265"/>
        <item x="232"/>
        <item x="1687"/>
        <item x="103"/>
        <item x="1684"/>
        <item x="1037"/>
        <item x="1543"/>
        <item x="1067"/>
        <item x="864"/>
        <item x="642"/>
        <item x="1492"/>
        <item x="1074"/>
        <item x="1371"/>
        <item x="595"/>
        <item x="1606"/>
        <item x="714"/>
        <item x="766"/>
        <item x="245"/>
        <item x="621"/>
        <item x="1343"/>
        <item x="1363"/>
        <item x="1706"/>
        <item x="1064"/>
        <item x="876"/>
        <item x="994"/>
        <item x="304"/>
        <item x="1783"/>
        <item x="135"/>
        <item x="399"/>
        <item x="1402"/>
        <item x="811"/>
        <item x="1210"/>
        <item x="1725"/>
        <item x="118"/>
        <item x="1256"/>
        <item x="1361"/>
        <item x="752"/>
        <item x="1441"/>
        <item x="1292"/>
        <item x="384"/>
        <item x="1525"/>
        <item x="1788"/>
        <item x="641"/>
        <item x="149"/>
        <item x="1636"/>
        <item x="1517"/>
        <item x="1421"/>
        <item x="126"/>
        <item x="479"/>
        <item x="757"/>
        <item x="348"/>
        <item x="998"/>
        <item x="325"/>
        <item x="1454"/>
        <item x="1357"/>
        <item x="1042"/>
        <item x="1390"/>
        <item x="1682"/>
        <item x="66"/>
        <item x="1246"/>
        <item x="90"/>
        <item x="1759"/>
        <item x="1243"/>
        <item x="1391"/>
        <item x="390"/>
        <item x="1293"/>
        <item x="686"/>
        <item x="1668"/>
        <item x="373"/>
        <item x="724"/>
        <item x="1505"/>
        <item x="659"/>
        <item x="1532"/>
        <item x="1215"/>
        <item x="489"/>
        <item x="1122"/>
        <item x="352"/>
        <item x="40"/>
        <item x="330"/>
        <item x="1296"/>
        <item x="1234"/>
        <item x="985"/>
        <item x="906"/>
        <item x="231"/>
        <item x="1414"/>
        <item x="139"/>
        <item x="96"/>
        <item x="403"/>
        <item x="1209"/>
        <item x="1754"/>
        <item x="728"/>
        <item x="1584"/>
        <item x="900"/>
        <item x="1007"/>
        <item x="1464"/>
        <item x="1103"/>
        <item x="603"/>
        <item x="702"/>
        <item x="716"/>
        <item x="1536"/>
        <item x="691"/>
        <item x="1144"/>
        <item x="636"/>
        <item x="1143"/>
        <item x="347"/>
        <item x="693"/>
        <item x="1491"/>
        <item x="204"/>
        <item x="1728"/>
        <item x="683"/>
        <item x="1744"/>
        <item x="687"/>
        <item x="1403"/>
        <item x="178"/>
        <item x="847"/>
        <item x="225"/>
        <item x="1779"/>
        <item x="960"/>
        <item x="622"/>
        <item x="742"/>
        <item x="361"/>
        <item x="1534"/>
        <item x="493"/>
        <item x="160"/>
        <item x="1703"/>
        <item x="1566"/>
        <item x="1610"/>
        <item x="1202"/>
        <item x="968"/>
        <item x="220"/>
        <item x="450"/>
        <item x="1642"/>
        <item x="1458"/>
        <item x="1253"/>
        <item x="260"/>
        <item x="1578"/>
        <item x="1223"/>
        <item x="1456"/>
        <item x="89"/>
        <item x="1675"/>
        <item x="433"/>
        <item x="351"/>
        <item x="1649"/>
        <item x="612"/>
        <item x="253"/>
        <item x="777"/>
        <item x="1238"/>
        <item x="1281"/>
        <item x="1358"/>
        <item x="165"/>
        <item x="611"/>
        <item x="1796"/>
        <item x="849"/>
        <item x="289"/>
        <item x="402"/>
        <item x="1141"/>
        <item x="1236"/>
        <item x="424"/>
        <item x="389"/>
        <item x="776"/>
        <item x="966"/>
        <item x="606"/>
        <item x="1573"/>
        <item x="1384"/>
        <item x="886"/>
        <item x="372"/>
        <item x="138"/>
        <item x="164"/>
        <item x="678"/>
        <item x="741"/>
        <item x="831"/>
        <item x="980"/>
        <item x="762"/>
        <item x="1677"/>
        <item x="730"/>
        <item x="1489"/>
        <item x="735"/>
        <item x="1423"/>
        <item x="1499"/>
        <item x="137"/>
        <item x="1274"/>
        <item x="976"/>
        <item x="501"/>
        <item x="98"/>
        <item x="1385"/>
        <item x="829"/>
        <item x="711"/>
        <item x="1433"/>
        <item x="21"/>
        <item x="1314"/>
        <item x="1446"/>
        <item x="604"/>
        <item x="1392"/>
        <item x="1526"/>
        <item x="1690"/>
        <item x="1207"/>
        <item x="846"/>
        <item x="163"/>
        <item x="1200"/>
        <item x="769"/>
        <item x="959"/>
        <item x="1579"/>
        <item x="1453"/>
        <item x="145"/>
        <item x="1171"/>
        <item x="435"/>
        <item x="682"/>
        <item x="1262"/>
        <item x="159"/>
        <item x="1770"/>
        <item x="84"/>
        <item x="442"/>
        <item x="802"/>
        <item x="315"/>
        <item x="1705"/>
        <item x="290"/>
        <item x="1662"/>
        <item x="1386"/>
        <item x="814"/>
        <item x="1022"/>
        <item x="415"/>
        <item x="586"/>
        <item x="1396"/>
        <item x="1015"/>
        <item x="1393"/>
        <item x="713"/>
        <item x="1154"/>
        <item x="122"/>
        <item x="1169"/>
        <item x="613"/>
        <item x="1305"/>
        <item x="1287"/>
        <item x="704"/>
        <item x="962"/>
        <item x="1153"/>
        <item x="1126"/>
        <item x="1039"/>
        <item x="117"/>
        <item x="1632"/>
        <item x="841"/>
        <item x="161"/>
        <item x="1757"/>
        <item x="774"/>
        <item x="1615"/>
        <item x="196"/>
        <item x="97"/>
        <item x="195"/>
        <item x="825"/>
        <item x="1369"/>
        <item x="1417"/>
        <item x="697"/>
        <item x="1268"/>
        <item x="973"/>
        <item x="894"/>
        <item x="1680"/>
        <item x="600"/>
        <item x="1053"/>
        <item x="1383"/>
        <item x="775"/>
        <item x="194"/>
        <item x="953"/>
        <item x="805"/>
        <item x="1724"/>
        <item x="740"/>
        <item x="453"/>
        <item x="1294"/>
        <item x="466"/>
        <item x="112"/>
        <item x="729"/>
        <item x="956"/>
        <item x="1482"/>
        <item x="1005"/>
        <item x="715"/>
        <item x="516"/>
        <item x="793"/>
        <item x="610"/>
        <item x="1628"/>
        <item x="392"/>
        <item x="1476"/>
        <item x="1679"/>
        <item x="186"/>
        <item x="922"/>
        <item x="1661"/>
        <item x="723"/>
        <item x="587"/>
        <item x="1401"/>
        <item x="896"/>
        <item x="653"/>
        <item x="1722"/>
        <item x="645"/>
        <item x="605"/>
        <item x="1173"/>
        <item x="972"/>
        <item x="224"/>
        <item x="637"/>
        <item x="635"/>
        <item x="1130"/>
        <item x="865"/>
        <item x="1673"/>
        <item x="1313"/>
        <item x="252"/>
        <item x="1229"/>
        <item x="874"/>
        <item x="1641"/>
        <item x="1043"/>
        <item x="747"/>
        <item x="1254"/>
        <item x="1360"/>
        <item x="1515"/>
        <item x="1286"/>
        <item x="967"/>
        <item x="1670"/>
        <item x="1009"/>
        <item x="1567"/>
        <item x="1749"/>
        <item x="413"/>
        <item x="193"/>
        <item x="1266"/>
        <item x="1023"/>
        <item x="1459"/>
        <item x="667"/>
        <item x="1531"/>
        <item x="882"/>
        <item x="162"/>
        <item x="477"/>
        <item x="999"/>
        <item x="750"/>
        <item x="1131"/>
        <item x="458"/>
        <item x="1010"/>
        <item x="1220"/>
        <item x="1726"/>
        <item x="609"/>
        <item x="1106"/>
        <item x="478"/>
        <item x="1778"/>
        <item x="1150"/>
        <item x="1697"/>
        <item x="251"/>
        <item x="866"/>
        <item x="1603"/>
        <item x="1602"/>
        <item x="417"/>
        <item x="250"/>
        <item x="930"/>
        <item x="843"/>
        <item x="983"/>
        <item x="1132"/>
        <item x="1280"/>
        <item x="1473"/>
        <item x="116"/>
        <item x="1182"/>
        <item x="1760"/>
        <item x="279"/>
        <item x="480"/>
        <item x="1558"/>
        <item x="156"/>
        <item x="1312"/>
        <item x="1001"/>
        <item x="1096"/>
        <item x="958"/>
        <item x="1669"/>
        <item x="1462"/>
        <item x="1712"/>
        <item x="599"/>
        <item x="1181"/>
        <item x="792"/>
        <item x="1617"/>
        <item x="514"/>
        <item x="158"/>
        <item x="1300"/>
        <item x="303"/>
        <item x="1451"/>
        <item x="1648"/>
        <item x="283"/>
        <item x="342"/>
        <item x="1208"/>
        <item x="511"/>
        <item x="321"/>
        <item x="504"/>
        <item x="76"/>
        <item x="1424"/>
        <item x="883"/>
        <item x="1463"/>
        <item x="1488"/>
        <item x="157"/>
        <item x="509"/>
        <item x="1514"/>
        <item x="192"/>
        <item x="810"/>
        <item x="1630"/>
        <item x="147"/>
        <item x="346"/>
        <item x="448"/>
        <item x="177"/>
        <item x="1412"/>
        <item x="1104"/>
        <item x="268"/>
        <item x="498"/>
        <item x="1465"/>
        <item x="1432"/>
        <item x="961"/>
        <item x="111"/>
        <item x="901"/>
        <item x="230"/>
        <item x="329"/>
        <item x="1255"/>
        <item x="200"/>
        <item x="1115"/>
        <item x="309"/>
        <item x="444"/>
        <item x="1418"/>
        <item x="701"/>
        <item x="411"/>
        <item x="543"/>
        <item x="288"/>
        <item x="634"/>
        <item x="1798"/>
        <item x="1461"/>
        <item x="335"/>
        <item x="1544"/>
        <item x="180"/>
        <item x="1273"/>
        <item x="388"/>
        <item x="1791"/>
        <item x="1060"/>
        <item x="134"/>
        <item x="1436"/>
        <item x="1020"/>
        <item x="1541"/>
        <item x="798"/>
        <item x="801"/>
        <item x="1101"/>
        <item x="341"/>
        <item x="1503"/>
        <item x="176"/>
        <item x="229"/>
        <item x="1789"/>
        <item x="1085"/>
        <item x="133"/>
        <item x="1475"/>
        <item x="1078"/>
        <item x="807"/>
        <item x="1172"/>
        <item x="345"/>
        <item x="1178"/>
        <item x="314"/>
        <item x="487"/>
        <item x="298"/>
        <item x="1261"/>
        <item x="278"/>
        <item x="179"/>
        <item x="302"/>
        <item x="822"/>
        <item x="175"/>
        <item x="282"/>
        <item x="1483"/>
        <item x="1556"/>
        <item x="381"/>
        <item x="739"/>
        <item x="1764"/>
        <item x="1059"/>
        <item x="360"/>
        <item x="1072"/>
        <item x="1716"/>
        <item x="91"/>
        <item x="1387"/>
        <item x="808"/>
        <item x="791"/>
        <item x="110"/>
        <item x="1572"/>
        <item x="663"/>
        <item x="1439"/>
        <item x="1540"/>
        <item x="520"/>
        <item x="472"/>
        <item x="1032"/>
        <item x="1318"/>
        <item x="1159"/>
        <item x="830"/>
        <item x="630"/>
        <item x="1750"/>
        <item x="503"/>
        <item x="219"/>
        <item x="755"/>
        <item x="1737"/>
        <item x="199"/>
        <item x="615"/>
        <item x="902"/>
        <item x="1695"/>
        <item x="1420"/>
        <item x="620"/>
        <item x="1160"/>
        <item x="1604"/>
        <item x="452"/>
        <item x="1374"/>
        <item x="1527"/>
        <item x="1797"/>
        <item x="984"/>
        <item x="1260"/>
        <item x="1121"/>
        <item x="525"/>
        <item x="1213"/>
        <item x="1440"/>
        <item x="1332"/>
        <item x="1047"/>
        <item x="223"/>
        <item x="1419"/>
        <item x="1003"/>
        <item x="781"/>
        <item x="1201"/>
        <item x="619"/>
        <item x="1222"/>
        <item x="267"/>
        <item x="132"/>
        <item x="1719"/>
        <item x="1082"/>
        <item x="1204"/>
        <item x="971"/>
        <item x="538"/>
        <item x="1034"/>
        <item x="912"/>
        <item x="1585"/>
        <item x="218"/>
        <item x="1638"/>
        <item x="1245"/>
        <item x="531"/>
        <item x="719"/>
        <item x="536"/>
        <item x="1619"/>
        <item x="1555"/>
        <item x="1504"/>
        <item x="146"/>
        <item x="174"/>
        <item x="1484"/>
        <item x="295"/>
        <item x="1249"/>
        <item x="1251"/>
        <item x="407"/>
        <item x="1666"/>
        <item x="172"/>
        <item x="979"/>
        <item x="173"/>
        <item x="1500"/>
        <item x="1646"/>
        <item x="406"/>
        <item x="919"/>
        <item x="376"/>
        <item x="171"/>
        <item x="1730"/>
        <item x="1111"/>
        <item x="170"/>
        <item x="1742"/>
        <item x="287"/>
        <item x="1139"/>
        <item x="1046"/>
        <item x="375"/>
        <item x="1097"/>
        <item x="334"/>
        <item x="505"/>
        <item x="241"/>
        <item x="1511"/>
        <item x="356"/>
        <item x="313"/>
        <item x="1284"/>
        <item x="447"/>
        <item x="1807"/>
        <item x="131"/>
        <item x="722"/>
        <item x="1081"/>
        <item x="1542"/>
        <item x="556"/>
        <item x="340"/>
        <item x="431"/>
        <item x="484"/>
        <item x="312"/>
        <item x="1147"/>
        <item x="1320"/>
        <item x="294"/>
        <item x="1524"/>
        <item x="155"/>
        <item x="997"/>
        <item x="1269"/>
        <item x="1516"/>
        <item x="629"/>
        <item x="837"/>
        <item x="297"/>
        <item x="1409"/>
        <item x="244"/>
        <item x="834"/>
        <item x="1736"/>
        <item x="154"/>
        <item x="708"/>
        <item x="1116"/>
        <item x="813"/>
        <item x="213"/>
        <item x="696"/>
        <item x="1490"/>
        <item x="734"/>
        <item x="1549"/>
        <item x="689"/>
        <item x="778"/>
        <item x="628"/>
        <item x="749"/>
        <item x="1233"/>
        <item x="627"/>
        <item x="885"/>
        <item x="169"/>
        <item x="1410"/>
        <item x="168"/>
        <item x="1041"/>
        <item x="1326"/>
        <item x="672"/>
        <item x="1275"/>
        <item x="1338"/>
        <item x="259"/>
        <item x="1577"/>
        <item x="618"/>
        <item x="624"/>
        <item x="1653"/>
        <item x="733"/>
        <item x="1772"/>
        <item x="626"/>
        <item x="1237"/>
        <item x="1758"/>
        <item x="1709"/>
        <item x="970"/>
        <item x="872"/>
        <item x="1127"/>
        <item x="1087"/>
        <item x="153"/>
        <item x="1780"/>
        <item x="957"/>
        <item x="1299"/>
        <item x="152"/>
        <item x="1063"/>
        <item x="271"/>
        <item x="1272"/>
        <item x="395"/>
        <item x="125"/>
        <item x="1137"/>
        <item x="130"/>
        <item x="1645"/>
        <item x="380"/>
        <item x="1711"/>
        <item x="454"/>
        <item x="355"/>
        <item x="1575"/>
        <item x="1240"/>
        <item x="1196"/>
        <item x="1708"/>
        <item x="1077"/>
        <item x="333"/>
        <item x="339"/>
        <item x="1212"/>
        <item x="1486"/>
        <item x="311"/>
        <item x="1276"/>
        <item x="1452"/>
        <item x="293"/>
        <item x="144"/>
        <item x="1777"/>
        <item x="296"/>
        <item x="881"/>
        <item x="963"/>
        <item x="532"/>
        <item x="1235"/>
        <item x="1316"/>
        <item x="1315"/>
        <item x="1620"/>
        <item x="1045"/>
        <item x="839"/>
        <item x="1219"/>
        <item x="1625"/>
        <item x="1621"/>
        <item x="893"/>
        <item x="1523"/>
        <item x="148"/>
        <item x="451"/>
        <item x="1031"/>
        <item x="804"/>
        <item x="151"/>
        <item x="1723"/>
        <item x="796"/>
        <item x="143"/>
        <item x="1683"/>
        <item x="1083"/>
        <item x="167"/>
        <item x="365"/>
        <item x="1091"/>
        <item x="990"/>
        <item x="670"/>
        <item x="1211"/>
        <item x="1704"/>
        <item x="1479"/>
        <item x="1304"/>
        <item x="850"/>
        <item x="889"/>
        <item x="1206"/>
        <item x="258"/>
        <item x="547"/>
        <item x="1377"/>
        <item x="1311"/>
        <item x="625"/>
        <item x="436"/>
        <item x="964"/>
        <item x="456"/>
        <item x="1365"/>
        <item x="1647"/>
        <item x="1051"/>
        <item x="1727"/>
        <item x="274"/>
        <item x="851"/>
        <item x="469"/>
        <item x="1608"/>
        <item x="761"/>
        <item x="528"/>
        <item x="422"/>
        <item x="1720"/>
        <item x="975"/>
        <item x="1084"/>
        <item x="1349"/>
        <item x="614"/>
        <item x="1334"/>
        <item x="1228"/>
        <item x="6"/>
        <item x="1110"/>
        <item x="185"/>
        <item x="969"/>
        <item x="1605"/>
        <item x="495"/>
        <item x="460"/>
        <item x="1282"/>
        <item x="938"/>
        <item x="1512"/>
        <item x="658"/>
        <item x="438"/>
        <item x="1108"/>
        <item x="1795"/>
        <item x="1685"/>
        <item x="908"/>
        <item x="617"/>
        <item x="150"/>
        <item x="437"/>
        <item x="270"/>
        <item x="1635"/>
        <item x="320"/>
        <item x="211"/>
        <item x="1366"/>
        <item x="1398"/>
        <item x="1100"/>
        <item x="281"/>
        <item x="978"/>
        <item x="921"/>
        <item x="1474"/>
        <item x="142"/>
        <item x="1135"/>
        <item x="1598"/>
        <item x="379"/>
        <item x="1609"/>
        <item x="1671"/>
        <item x="1368"/>
        <item x="1056"/>
        <item x="1321"/>
        <item x="812"/>
        <item x="359"/>
        <item x="1136"/>
        <item x="57"/>
        <item x="1794"/>
        <item x="500"/>
        <item x="1660"/>
        <item x="39"/>
        <item x="338"/>
        <item x="1643"/>
        <item x="772"/>
        <item x="310"/>
        <item x="1652"/>
        <item x="215"/>
        <item x="770"/>
        <item x="815"/>
        <item x="237"/>
        <item x="1307"/>
        <item x="1657"/>
        <item x="405"/>
        <item x="819"/>
        <item x="946"/>
        <item x="428"/>
        <item x="1018"/>
        <item x="468"/>
        <item x="1394"/>
        <item x="459"/>
        <item x="1244"/>
        <item x="1049"/>
        <item x="9"/>
        <item x="53"/>
        <item x="929"/>
        <item x="1322"/>
        <item x="1095"/>
        <item x="558"/>
        <item x="1364"/>
        <item x="353"/>
        <item x="855"/>
        <item x="354"/>
        <item x="1389"/>
        <item x="332"/>
        <item x="1133"/>
        <item x="934"/>
        <item x="758"/>
        <item x="1030"/>
        <item x="269"/>
        <item x="1165"/>
        <item x="1214"/>
        <item x="1088"/>
        <item x="496"/>
        <item x="616"/>
        <item x="1748"/>
        <item x="977"/>
        <item x="631"/>
        <item x="423"/>
        <item x="1448"/>
        <item x="555"/>
        <item x="1714"/>
        <item x="166"/>
        <item x="1331"/>
        <item x="203"/>
        <item x="840"/>
        <item x="644"/>
        <item x="677"/>
        <item x="446"/>
        <item x="688"/>
        <item x="743"/>
        <item x="799"/>
        <item x="483"/>
        <item x="1158"/>
        <item x="1026"/>
        <item x="1333"/>
        <item x="732"/>
        <item x="910"/>
        <item x="710"/>
        <item x="1751"/>
        <item x="718"/>
        <item x="698"/>
        <item x="1785"/>
        <item x="707"/>
        <item x="1129"/>
        <item x="868"/>
        <item x="1622"/>
        <item x="925"/>
        <item x="1756"/>
        <item x="918"/>
        <item x="695"/>
        <item x="429"/>
        <item x="1134"/>
        <item x="1119"/>
        <item x="1055"/>
        <item x="1445"/>
        <item x="1507"/>
        <item x="1138"/>
        <item x="1302"/>
        <item x="1688"/>
        <item x="1297"/>
        <item x="823"/>
        <item x="1553"/>
        <item x="482"/>
        <item x="1694"/>
        <item x="1080"/>
        <item x="1444"/>
        <item x="427"/>
        <item x="884"/>
        <item x="541"/>
        <item x="522"/>
        <item x="842"/>
        <item x="1142"/>
        <item x="1164"/>
        <item x="465"/>
        <item x="1693"/>
        <item x="809"/>
        <item x="1435"/>
        <item x="1644"/>
        <item x="1167"/>
        <item x="1123"/>
        <item x="1449"/>
        <item x="1397"/>
        <item x="1278"/>
        <item x="1342"/>
        <item x="1163"/>
        <item x="1528"/>
        <item x="1535"/>
        <item x="1257"/>
        <item x="441"/>
        <item x="1044"/>
        <item x="1557"/>
        <item x="1702"/>
        <item x="1510"/>
        <item x="523"/>
        <item x="1663"/>
        <item x="1582"/>
        <item x="1102"/>
        <item x="409"/>
        <item x="1406"/>
        <item x="1518"/>
        <item x="481"/>
        <item x="416"/>
        <item x="1437"/>
        <item x="1696"/>
        <item x="1073"/>
        <item x="1480"/>
        <item x="1161"/>
        <item x="476"/>
        <item x="1733"/>
        <item x="1801"/>
        <item x="1112"/>
        <item x="1633"/>
        <item x="756"/>
        <item x="867"/>
        <item x="1552"/>
        <item x="1762"/>
        <item x="1581"/>
        <item x="1308"/>
        <item x="1481"/>
        <item x="1786"/>
        <item x="530"/>
        <item x="861"/>
        <item x="1519"/>
        <item x="1125"/>
        <item x="751"/>
        <item x="1766"/>
        <item x="410"/>
        <item x="1166"/>
        <item x="502"/>
        <item x="779"/>
        <item x="1674"/>
        <item x="759"/>
        <item x="1568"/>
        <item x="1763"/>
        <item x="1623"/>
        <item x="879"/>
        <item x="474"/>
        <item x="467"/>
        <item x="1404"/>
        <item x="1739"/>
        <item x="773"/>
        <item x="794"/>
        <item x="1765"/>
        <item x="1319"/>
        <item x="806"/>
        <item x="844"/>
        <item x="904"/>
        <item x="463"/>
        <item x="880"/>
        <item x="1395"/>
        <item x="1768"/>
        <item x="848"/>
        <item x="510"/>
        <item x="1267"/>
        <item x="1434"/>
        <item x="1324"/>
        <item x="1430"/>
        <item x="1247"/>
        <item x="771"/>
        <item x="859"/>
        <item x="1583"/>
        <item x="1472"/>
        <item x="1140"/>
        <item x="1494"/>
        <item x="455"/>
        <item x="461"/>
        <item x="1692"/>
        <item x="1175"/>
        <item x="1340"/>
        <item x="1565"/>
        <item x="1738"/>
        <item x="1569"/>
        <item x="763"/>
        <item x="1576"/>
        <item x="1301"/>
        <item x="1498"/>
        <item x="1550"/>
        <item x="1128"/>
        <item x="1431"/>
        <item x="1626"/>
        <item x="1771"/>
        <item x="434"/>
        <item x="1416"/>
        <item x="1277"/>
        <item x="1509"/>
        <item x="1457"/>
        <item x="1590"/>
        <item x="1710"/>
        <item x="854"/>
        <item x="1346"/>
        <item x="1107"/>
        <item x="1745"/>
        <item x="1734"/>
        <item x="1560"/>
        <item x="1155"/>
        <item x="508"/>
        <item x="1627"/>
        <item x="1548"/>
        <item x="1152"/>
        <item x="827"/>
        <item x="1050"/>
        <item x="1658"/>
        <item x="1248"/>
        <item x="1328"/>
        <item x="1672"/>
        <item x="820"/>
        <item x="1290"/>
        <item x="1263"/>
        <item x="1442"/>
        <item x="1264"/>
        <item x="767"/>
        <item x="1400"/>
        <item x="1279"/>
        <item x="1769"/>
        <item x="1470"/>
        <item x="1700"/>
        <item x="1052"/>
        <item x="1520"/>
        <item x="1784"/>
        <item x="1707"/>
        <item x="917"/>
        <item x="1336"/>
        <item x="1335"/>
        <item x="857"/>
        <item x="1399"/>
        <item x="1564"/>
        <item x="1310"/>
        <item x="1676"/>
        <item x="787"/>
        <item x="529"/>
        <item x="836"/>
        <item x="803"/>
        <item x="1787"/>
        <item x="878"/>
        <item x="1800"/>
        <item x="782"/>
        <item x="915"/>
        <item x="1650"/>
        <item x="862"/>
        <item x="420"/>
        <item x="1071"/>
        <item x="892"/>
        <item x="1339"/>
        <item x="1631"/>
        <item x="852"/>
        <item x="1651"/>
        <item x="853"/>
        <item x="832"/>
        <item x="833"/>
        <item x="871"/>
        <item x="1530"/>
        <item x="1591"/>
        <item x="1109"/>
        <item x="920"/>
        <item x="1413"/>
        <item x="1170"/>
        <item x="1408"/>
        <item x="1120"/>
        <item x="1069"/>
        <item x="1079"/>
        <item x="1546"/>
        <item x="1740"/>
        <item x="1291"/>
        <item x="869"/>
        <item x="1773"/>
        <item x="1341"/>
        <item x="527"/>
        <item x="1425"/>
        <item x="449"/>
        <item x="1327"/>
        <item x="1513"/>
        <item x="492"/>
        <item x="1477"/>
        <item x="1427"/>
        <item x="817"/>
        <item x="1551"/>
        <item x="856"/>
        <item x="1283"/>
        <item x="1298"/>
        <item x="1411"/>
        <item x="1699"/>
        <item x="1561"/>
        <item x="513"/>
        <item x="1105"/>
        <item x="497"/>
        <item x="1521"/>
        <item x="1665"/>
        <item x="535"/>
        <item x="421"/>
        <item x="1288"/>
        <item x="1637"/>
        <item x="1721"/>
        <item x="754"/>
        <item x="1295"/>
        <item x="826"/>
        <item x="1426"/>
        <item x="1478"/>
        <item x="897"/>
        <item x="1487"/>
        <item x="1493"/>
        <item x="1157"/>
        <item x="1793"/>
        <item x="1162"/>
        <item x="1330"/>
        <item x="1429"/>
        <item x="1285"/>
        <item x="816"/>
        <item x="928"/>
        <item x="440"/>
        <item x="490"/>
        <item x="1594"/>
        <item x="887"/>
        <item x="1802"/>
        <item x="788"/>
        <item x="1746"/>
        <item x="914"/>
        <item x="789"/>
        <item x="1624"/>
        <item x="898"/>
        <item x="907"/>
        <item x="784"/>
        <item x="905"/>
        <item x="471"/>
        <item x="488"/>
        <item x="1099"/>
        <item x="895"/>
        <item x="1664"/>
        <item x="1571"/>
        <item x="418"/>
        <item x="1533"/>
        <item x="797"/>
        <item x="875"/>
        <item x="1559"/>
        <item x="1698"/>
        <item x="753"/>
        <item x="1587"/>
        <item x="838"/>
        <item x="1729"/>
        <item x="1469"/>
        <item x="1529"/>
        <item x="1317"/>
        <item x="800"/>
        <item x="1092"/>
        <item x="1654"/>
        <item x="1094"/>
        <item x="519"/>
        <item x="845"/>
        <item x="903"/>
        <item x="1303"/>
        <item x="1593"/>
        <item x="1799"/>
        <item x="1062"/>
        <item x="1066"/>
        <item x="1124"/>
        <item x="1592"/>
        <item x="1554"/>
        <item x="1058"/>
        <item x="1803"/>
        <item x="464"/>
        <item x="1146"/>
        <item x="1562"/>
        <item x="1495"/>
        <item x="1547"/>
        <item x="1774"/>
        <item x="780"/>
        <item x="1149"/>
        <item x="821"/>
        <item x="1732"/>
        <item x="916"/>
        <item x="491"/>
        <item x="1805"/>
        <item x="863"/>
        <item x="835"/>
        <item x="1054"/>
        <item x="537"/>
        <item x="1259"/>
        <item x="1344"/>
        <item x="430"/>
        <item x="765"/>
        <item x="923"/>
        <item x="1168"/>
        <item x="517"/>
        <item x="486"/>
        <item x="485"/>
        <item x="1471"/>
        <item x="818"/>
        <item x="1156"/>
        <item x="873"/>
        <item x="1767"/>
        <item x="1093"/>
        <item x="1782"/>
        <item x="888"/>
        <item x="1781"/>
        <item x="432"/>
        <item x="470"/>
        <item x="1755"/>
        <item x="1589"/>
        <item x="425"/>
        <item x="1180"/>
        <item x="499"/>
        <item x="828"/>
        <item x="1250"/>
        <item x="911"/>
        <item x="1806"/>
        <item x="1634"/>
        <item x="1570"/>
        <item x="1337"/>
        <item x="1506"/>
        <item x="512"/>
        <item x="524"/>
        <item x="457"/>
        <item x="506"/>
        <item x="1450"/>
        <item x="1447"/>
        <item x="891"/>
        <item x="475"/>
        <item x="1466"/>
        <item x="515"/>
        <item x="1174"/>
        <item x="1539"/>
        <item x="1588"/>
        <item x="1270"/>
        <item x="1177"/>
        <item x="518"/>
        <item x="1775"/>
        <item x="899"/>
        <item x="443"/>
        <item x="1689"/>
        <item x="1522"/>
        <item x="1438"/>
        <item x="1468"/>
        <item x="1574"/>
        <item x="783"/>
        <item x="540"/>
        <item x="1068"/>
        <item x="1741"/>
        <item x="1713"/>
        <item x="1792"/>
        <item x="1467"/>
        <item x="414"/>
        <item x="1258"/>
        <item x="1148"/>
        <item x="526"/>
        <item x="1309"/>
        <item x="1114"/>
        <item x="785"/>
        <item x="1086"/>
        <item x="412"/>
        <item x="1681"/>
        <item x="1701"/>
        <item x="909"/>
        <item x="1580"/>
        <item x="1655"/>
        <item x="494"/>
        <item x="1595"/>
        <item x="890"/>
        <item x="1151"/>
        <item x="790"/>
        <item x="439"/>
        <item x="1563"/>
        <item x="1428"/>
        <item x="768"/>
        <item x="539"/>
        <item x="533"/>
        <item x="1776"/>
        <item x="1065"/>
        <item x="542"/>
        <item x="1804"/>
        <item x="924"/>
        <item x="1508"/>
        <item x="1090"/>
        <item x="927"/>
        <item x="1118"/>
        <item x="521"/>
        <item x="1176"/>
        <item x="926"/>
        <item x="1656"/>
        <item x="1329"/>
        <item x="1691"/>
        <item x="1731"/>
        <item x="1179"/>
        <item t="default"/>
      </items>
    </pivotField>
    <pivotField dataField="1" numFmtId="164" showAll="0">
      <items count="5439">
        <item x="1868"/>
        <item x="911"/>
        <item x="2743"/>
        <item x="17"/>
        <item x="3502"/>
        <item x="3503"/>
        <item x="910"/>
        <item x="1867"/>
        <item x="3655"/>
        <item x="3656"/>
        <item x="2735"/>
        <item x="4481"/>
        <item x="4487"/>
        <item x="4716"/>
        <item x="2711"/>
        <item x="1994"/>
        <item x="1159"/>
        <item x="1995"/>
        <item x="1880"/>
        <item x="1017"/>
        <item x="3494"/>
        <item x="3787"/>
        <item x="4745"/>
        <item x="1018"/>
        <item x="3529"/>
        <item x="3763"/>
        <item x="108"/>
        <item x="1883"/>
        <item x="2008"/>
        <item x="109"/>
        <item x="2009"/>
        <item x="3530"/>
        <item x="286"/>
        <item x="3065"/>
        <item x="346"/>
        <item x="1198"/>
        <item x="3493"/>
        <item x="2966"/>
        <item x="2153"/>
        <item x="2248"/>
        <item x="1291"/>
        <item x="1879"/>
        <item x="1894"/>
        <item x="3717"/>
        <item x="1893"/>
        <item x="169"/>
        <item x="4905"/>
        <item x="170"/>
        <item x="3794"/>
        <item x="4734"/>
        <item x="11"/>
        <item x="3925"/>
        <item x="3528"/>
        <item x="3896"/>
        <item x="1866"/>
        <item x="2727"/>
        <item x="4523"/>
        <item x="918"/>
        <item x="3128"/>
        <item x="36"/>
        <item x="3527"/>
        <item x="339"/>
        <item x="3182"/>
        <item x="2000"/>
        <item x="3762"/>
        <item x="430"/>
        <item x="2155"/>
        <item x="1892"/>
        <item x="4988"/>
        <item x="1290"/>
        <item x="919"/>
        <item x="934"/>
        <item x="3501"/>
        <item x="35"/>
        <item x="2001"/>
        <item x="4480"/>
        <item x="1189"/>
        <item x="25"/>
        <item x="3793"/>
        <item x="3050"/>
        <item x="2129"/>
        <item x="2247"/>
        <item x="2772"/>
        <item x="940"/>
        <item x="4753"/>
        <item x="1898"/>
        <item x="3992"/>
        <item x="2715"/>
        <item x="1897"/>
        <item x="3500"/>
        <item x="2773"/>
        <item x="3517"/>
        <item x="2124"/>
        <item x="23"/>
        <item x="1181"/>
        <item x="526"/>
        <item x="2734"/>
        <item x="2169"/>
        <item x="908"/>
        <item x="4850"/>
        <item x="2710"/>
        <item x="3536"/>
        <item x="1857"/>
        <item x="2183"/>
        <item x="3144"/>
        <item x="3108"/>
        <item x="4494"/>
        <item x="4859"/>
        <item x="1086"/>
        <item x="3482"/>
        <item x="2333"/>
        <item x="1425"/>
        <item x="2373"/>
        <item x="3535"/>
        <item x="2742"/>
        <item x="917"/>
        <item x="3002"/>
        <item x="986"/>
        <item x="3082"/>
        <item x="2943"/>
        <item x="279"/>
        <item x="2123"/>
        <item x="2198"/>
        <item x="1087"/>
        <item x="1208"/>
        <item x="2713"/>
        <item x="338"/>
        <item x="3127"/>
        <item x="2771"/>
        <item x="987"/>
        <item x="1882"/>
        <item x="2254"/>
        <item x="2712"/>
        <item x="1878"/>
        <item x="3139"/>
        <item x="1906"/>
        <item x="490"/>
        <item x="3862"/>
        <item x="4769"/>
        <item x="479"/>
        <item x="2178"/>
        <item x="939"/>
        <item x="2714"/>
        <item x="3490"/>
        <item x="915"/>
        <item x="4479"/>
        <item x="3491"/>
        <item x="1881"/>
        <item x="33"/>
        <item x="2751"/>
        <item x="2739"/>
        <item x="4488"/>
        <item x="2733"/>
        <item x="4928"/>
        <item x="3498"/>
        <item x="248"/>
        <item x="3112"/>
        <item x="1862"/>
        <item x="438"/>
        <item x="4520"/>
        <item x="3481"/>
        <item x="3488"/>
        <item x="3861"/>
        <item x="2246"/>
        <item x="7"/>
        <item x="4540"/>
        <item x="3489"/>
        <item x="1905"/>
        <item x="3521"/>
        <item x="3588"/>
        <item x="4966"/>
        <item x="314"/>
        <item x="34"/>
        <item x="2245"/>
        <item x="10"/>
        <item x="924"/>
        <item x="4974"/>
        <item x="4521"/>
        <item x="1865"/>
        <item x="1188"/>
        <item x="4895"/>
        <item x="3507"/>
        <item x="4715"/>
        <item x="48"/>
        <item x="2942"/>
        <item x="2296"/>
        <item x="3589"/>
        <item x="3546"/>
        <item x="31"/>
        <item x="4793"/>
        <item x="3508"/>
        <item x="4530"/>
        <item x="3041"/>
        <item x="4842"/>
        <item x="4491"/>
        <item x="1888"/>
        <item x="365"/>
        <item x="2707"/>
        <item x="3867"/>
        <item x="3118"/>
        <item x="1863"/>
        <item x="4519"/>
        <item x="3509"/>
        <item x="904"/>
        <item x="2937"/>
        <item x="3022"/>
        <item x="3991"/>
        <item x="1856"/>
        <item x="896"/>
        <item x="897"/>
        <item x="4767"/>
        <item x="2313"/>
        <item x="3163"/>
        <item x="914"/>
        <item x="3154"/>
        <item x="32"/>
        <item x="5"/>
        <item x="3181"/>
        <item x="3866"/>
        <item x="3486"/>
        <item x="364"/>
        <item x="1263"/>
        <item x="358"/>
        <item x="2113"/>
        <item x="2121"/>
        <item x="4914"/>
        <item x="895"/>
        <item x="4672"/>
        <item x="1074"/>
        <item x="1864"/>
        <item x="2088"/>
        <item x="2244"/>
        <item x="2719"/>
        <item x="3534"/>
        <item x="1268"/>
        <item x="2726"/>
        <item x="1858"/>
        <item x="305"/>
        <item x="1330"/>
        <item x="2749"/>
        <item x="462"/>
        <item x="3901"/>
        <item x="4673"/>
        <item x="4"/>
        <item x="1075"/>
        <item x="2222"/>
        <item x="965"/>
        <item x="4483"/>
        <item x="4726"/>
        <item x="3480"/>
        <item x="4983"/>
        <item x="2992"/>
        <item x="3970"/>
        <item x="171"/>
        <item x="2161"/>
        <item x="322"/>
        <item x="3742"/>
        <item x="294"/>
        <item x="1195"/>
        <item x="956"/>
        <item x="2252"/>
        <item x="324"/>
        <item x="2706"/>
        <item x="894"/>
        <item x="3828"/>
        <item x="2095"/>
        <item x="3946"/>
        <item x="1855"/>
        <item x="356"/>
        <item x="3048"/>
        <item x="237"/>
        <item x="1915"/>
        <item x="2770"/>
        <item x="1854"/>
        <item x="1871"/>
        <item x="3841"/>
        <item x="3506"/>
        <item x="2362"/>
        <item x="3018"/>
        <item x="2705"/>
        <item x="4965"/>
        <item x="172"/>
        <item x="511"/>
        <item x="4816"/>
        <item x="1194"/>
        <item x="3747"/>
        <item x="4808"/>
        <item x="3"/>
        <item x="4478"/>
        <item x="2"/>
        <item x="1383"/>
        <item x="3929"/>
        <item x="2367"/>
        <item x="2270"/>
        <item x="3692"/>
        <item x="3479"/>
        <item x="3190"/>
        <item x="3504"/>
        <item x="5000"/>
        <item x="3056"/>
        <item x="3064"/>
        <item x="67"/>
        <item x="2716"/>
        <item x="1870"/>
        <item x="3945"/>
        <item x="3532"/>
        <item x="3541"/>
        <item x="1914"/>
        <item x="2196"/>
        <item x="4981"/>
        <item x="3694"/>
        <item x="3875"/>
        <item x="2709"/>
        <item x="1"/>
        <item x="3505"/>
        <item x="2717"/>
        <item x="4490"/>
        <item x="1853"/>
        <item x="3540"/>
        <item x="4973"/>
        <item x="3768"/>
        <item x="2718"/>
        <item x="2182"/>
        <item x="3533"/>
        <item x="3039"/>
        <item x="3180"/>
        <item x="2951"/>
        <item x="236"/>
        <item x="30"/>
        <item x="4661"/>
        <item x="4904"/>
        <item x="3162"/>
        <item x="2230"/>
        <item x="4535"/>
        <item x="3135"/>
        <item x="961"/>
        <item x="1337"/>
        <item x="944"/>
        <item x="938"/>
        <item x="2738"/>
        <item x="4835"/>
        <item x="160"/>
        <item x="4482"/>
        <item x="1298"/>
        <item x="2194"/>
        <item x="3999"/>
        <item x="3526"/>
        <item x="4807"/>
        <item x="2704"/>
        <item x="1400"/>
        <item x="4544"/>
        <item x="3915"/>
        <item x="964"/>
        <item x="3781"/>
        <item x="45"/>
        <item x="4662"/>
        <item x="3484"/>
        <item x="3908"/>
        <item x="2229"/>
        <item x="2331"/>
        <item x="3085"/>
        <item x="8"/>
        <item x="3907"/>
        <item x="3079"/>
        <item x="4963"/>
        <item x="3524"/>
        <item x="1420"/>
        <item x="1342"/>
        <item x="161"/>
        <item x="4641"/>
        <item x="3834"/>
        <item x="468"/>
        <item x="4822"/>
        <item x="2351"/>
        <item x="4517"/>
        <item x="4543"/>
        <item x="2924"/>
        <item x="3525"/>
        <item x="0"/>
        <item x="4489"/>
        <item x="3859"/>
        <item x="1150"/>
        <item x="1891"/>
        <item x="960"/>
        <item x="3892"/>
        <item x="4528"/>
        <item x="903"/>
        <item x="2310"/>
        <item x="1869"/>
        <item x="1852"/>
        <item x="4642"/>
        <item x="1202"/>
        <item x="28"/>
        <item x="396"/>
        <item x="3539"/>
        <item x="3900"/>
        <item x="2725"/>
        <item x="4911"/>
        <item x="1851"/>
        <item x="2737"/>
        <item x="1235"/>
        <item x="3882"/>
        <item x="3758"/>
        <item x="1158"/>
        <item x="2769"/>
        <item x="4935"/>
        <item x="2763"/>
        <item x="949"/>
        <item x="4529"/>
        <item x="1213"/>
        <item x="2242"/>
        <item x="4868"/>
        <item x="410"/>
        <item x="265"/>
        <item x="1390"/>
        <item x="3038"/>
        <item x="3209"/>
        <item x="1887"/>
        <item x="4512"/>
        <item x="2732"/>
        <item x="3948"/>
        <item x="1270"/>
        <item x="3519"/>
        <item x="44"/>
        <item x="2768"/>
        <item x="29"/>
        <item x="3921"/>
        <item x="1923"/>
        <item x="56"/>
        <item x="1261"/>
        <item x="2100"/>
        <item x="3779"/>
        <item x="2328"/>
        <item x="955"/>
        <item x="461"/>
        <item x="3523"/>
        <item x="1108"/>
        <item x="4527"/>
        <item x="4507"/>
        <item x="2923"/>
        <item x="3531"/>
        <item x="3055"/>
        <item x="2204"/>
        <item x="3874"/>
        <item x="43"/>
        <item x="1157"/>
        <item x="3068"/>
        <item x="85"/>
        <item x="3813"/>
        <item x="1212"/>
        <item x="1930"/>
        <item x="1903"/>
        <item x="2184"/>
        <item x="1904"/>
        <item x="2731"/>
        <item x="943"/>
        <item x="1324"/>
        <item x="937"/>
        <item x="3989"/>
        <item x="3518"/>
        <item x="1397"/>
        <item x="1313"/>
        <item x="1886"/>
        <item x="901"/>
        <item x="4505"/>
        <item x="330"/>
        <item x="84"/>
        <item x="3602"/>
        <item x="4729"/>
        <item x="3792"/>
        <item x="1109"/>
        <item x="1925"/>
        <item x="932"/>
        <item x="4770"/>
        <item x="2748"/>
        <item x="3522"/>
        <item x="4503"/>
        <item x="1214"/>
        <item x="930"/>
        <item x="4526"/>
        <item x="2759"/>
        <item x="21"/>
        <item x="1890"/>
        <item x="3965"/>
        <item x="2366"/>
        <item x="42"/>
        <item x="2117"/>
        <item x="1931"/>
        <item x="4961"/>
        <item x="2724"/>
        <item x="27"/>
        <item x="287"/>
        <item x="444"/>
        <item x="3822"/>
        <item x="2084"/>
        <item x="3159"/>
        <item x="158"/>
        <item x="2265"/>
        <item x="4497"/>
        <item x="394"/>
        <item x="114"/>
        <item x="902"/>
        <item x="4504"/>
        <item x="3799"/>
        <item x="1941"/>
        <item x="2317"/>
        <item x="3516"/>
        <item x="2736"/>
        <item x="3603"/>
        <item x="20"/>
        <item x="3538"/>
        <item x="1885"/>
        <item x="2238"/>
        <item x="4506"/>
        <item x="4511"/>
        <item x="3515"/>
        <item x="1244"/>
        <item x="929"/>
        <item x="1889"/>
        <item x="275"/>
        <item x="1947"/>
        <item x="1406"/>
        <item x="1375"/>
        <item x="2257"/>
        <item x="1424"/>
        <item x="159"/>
        <item x="3777"/>
        <item x="3847"/>
        <item x="4920"/>
        <item x="1267"/>
        <item x="3987"/>
        <item x="61"/>
        <item x="3574"/>
        <item x="1940"/>
        <item x="3714"/>
        <item x="1884"/>
        <item x="3572"/>
        <item x="3903"/>
        <item x="4510"/>
        <item x="2796"/>
        <item x="2789"/>
        <item x="116"/>
        <item x="41"/>
        <item x="935"/>
        <item x="4496"/>
        <item x="1346"/>
        <item x="1921"/>
        <item x="942"/>
        <item x="2140"/>
        <item x="26"/>
        <item x="3749"/>
        <item x="1192"/>
        <item x="931"/>
        <item x="983"/>
        <item x="473"/>
        <item x="3814"/>
        <item x="2091"/>
        <item x="4852"/>
        <item x="40"/>
        <item x="3211"/>
        <item x="3812"/>
        <item x="4871"/>
        <item x="3565"/>
        <item x="2723"/>
        <item x="3936"/>
        <item x="2281"/>
        <item x="1917"/>
        <item x="3496"/>
        <item x="3158"/>
        <item x="3557"/>
        <item x="1896"/>
        <item x="3644"/>
        <item x="19"/>
        <item x="4516"/>
        <item x="4502"/>
        <item x="2740"/>
        <item x="1176"/>
        <item x="2730"/>
        <item x="440"/>
        <item x="4721"/>
        <item x="3550"/>
        <item x="4865"/>
        <item x="15"/>
        <item x="3811"/>
        <item x="4737"/>
        <item x="1021"/>
        <item x="5022"/>
        <item x="1301"/>
        <item x="62"/>
        <item x="3575"/>
        <item x="3483"/>
        <item x="3156"/>
        <item x="968"/>
        <item x="4028"/>
        <item x="3911"/>
        <item x="89"/>
        <item x="3549"/>
        <item x="2729"/>
        <item x="39"/>
        <item x="926"/>
        <item x="936"/>
        <item x="2939"/>
        <item x="2791"/>
        <item x="18"/>
        <item x="3643"/>
        <item x="2305"/>
        <item x="4549"/>
        <item x="466"/>
        <item x="4580"/>
        <item x="1895"/>
        <item x="4537"/>
        <item x="4898"/>
        <item x="4571"/>
        <item x="3113"/>
        <item x="4552"/>
        <item x="2368"/>
        <item x="2728"/>
        <item x="4536"/>
        <item x="247"/>
        <item x="4680"/>
        <item x="562"/>
        <item x="14"/>
        <item x="1336"/>
        <item x="4864"/>
        <item x="2788"/>
        <item x="1156"/>
        <item x="3497"/>
        <item x="959"/>
        <item x="455"/>
        <item x="3131"/>
        <item x="1297"/>
        <item x="1457"/>
        <item x="1849"/>
        <item x="2401"/>
        <item x="3564"/>
        <item x="250"/>
        <item x="1022"/>
        <item x="4551"/>
        <item x="958"/>
        <item x="996"/>
        <item x="3571"/>
        <item x="1127"/>
        <item x="78"/>
        <item x="263"/>
        <item x="3143"/>
        <item x="2154"/>
        <item x="3051"/>
        <item x="1365"/>
        <item x="3514"/>
        <item x="2784"/>
        <item x="77"/>
        <item x="2767"/>
        <item x="3846"/>
        <item x="2804"/>
        <item x="274"/>
        <item x="4573"/>
        <item x="4883"/>
        <item x="4639"/>
        <item x="4550"/>
        <item x="1174"/>
        <item x="53"/>
        <item x="941"/>
        <item x="60"/>
        <item x="3084"/>
        <item x="3095"/>
        <item x="2089"/>
        <item x="99"/>
        <item x="1920"/>
        <item x="4681"/>
        <item x="458"/>
        <item x="260"/>
        <item x="3054"/>
        <item x="4787"/>
        <item x="363"/>
        <item x="2842"/>
        <item x="13"/>
        <item x="1277"/>
        <item x="1956"/>
        <item x="3570"/>
        <item x="3513"/>
        <item x="1850"/>
        <item x="262"/>
        <item x="3887"/>
        <item x="1046"/>
        <item x="3593"/>
        <item x="495"/>
        <item x="994"/>
        <item x="83"/>
        <item x="1902"/>
        <item x="3961"/>
        <item x="2825"/>
        <item x="4576"/>
        <item x="3735"/>
        <item x="1028"/>
        <item x="2803"/>
        <item x="1128"/>
        <item x="4577"/>
        <item x="909"/>
        <item x="2347"/>
        <item x="2802"/>
        <item x="4508"/>
        <item x="1005"/>
        <item x="362"/>
        <item x="4570"/>
        <item x="4938"/>
        <item x="3548"/>
        <item x="2766"/>
        <item x="3545"/>
        <item x="2824"/>
        <item x="3569"/>
        <item x="5008"/>
        <item x="37"/>
        <item x="1936"/>
        <item x="3001"/>
        <item x="1142"/>
        <item x="130"/>
        <item x="4810"/>
        <item x="2132"/>
        <item x="2871"/>
        <item x="4495"/>
        <item x="4640"/>
        <item x="4500"/>
        <item x="381"/>
        <item x="2139"/>
        <item x="2775"/>
        <item x="971"/>
        <item x="3011"/>
        <item x="4575"/>
        <item x="98"/>
        <item x="2191"/>
        <item x="993"/>
        <item x="2097"/>
        <item x="2986"/>
        <item x="1979"/>
        <item x="3111"/>
        <item x="1284"/>
        <item x="72"/>
        <item x="1011"/>
        <item x="4548"/>
        <item x="4754"/>
        <item x="4582"/>
        <item x="4846"/>
        <item x="331"/>
        <item x="4027"/>
        <item x="4574"/>
        <item x="97"/>
        <item x="1985"/>
        <item x="254"/>
        <item x="3547"/>
        <item x="3960"/>
        <item x="4064"/>
        <item x="3645"/>
        <item x="3600"/>
        <item x="2256"/>
        <item x="4525"/>
        <item x="73"/>
        <item x="241"/>
        <item x="1197"/>
        <item x="486"/>
        <item x="315"/>
        <item x="1901"/>
        <item x="5056"/>
        <item x="4768"/>
        <item x="2104"/>
        <item x="2338"/>
        <item x="1939"/>
        <item x="128"/>
        <item x="3998"/>
        <item x="185"/>
        <item x="4581"/>
        <item x="954"/>
        <item x="2224"/>
        <item x="1053"/>
        <item x="2264"/>
        <item x="4894"/>
        <item x="921"/>
        <item x="4213"/>
        <item x="3120"/>
        <item x="4542"/>
        <item x="977"/>
        <item x="55"/>
        <item x="4572"/>
        <item x="2429"/>
        <item x="5202"/>
        <item x="3734"/>
        <item x="598"/>
        <item x="2783"/>
        <item x="3790"/>
        <item x="2255"/>
        <item x="3544"/>
        <item x="4752"/>
        <item x="4509"/>
        <item x="3789"/>
        <item x="421"/>
        <item x="2872"/>
        <item x="38"/>
        <item x="1955"/>
        <item x="3886"/>
        <item x="3852"/>
        <item x="2747"/>
        <item x="1004"/>
        <item x="4733"/>
        <item x="5017"/>
        <item x="1185"/>
        <item x="4558"/>
        <item x="4709"/>
        <item x="4501"/>
        <item x="2800"/>
        <item x="3000"/>
        <item x="2801"/>
        <item x="1929"/>
        <item x="1489"/>
        <item x="3613"/>
        <item x="729"/>
        <item x="3067"/>
        <item x="2535"/>
        <item x="2978"/>
        <item x="4253"/>
        <item x="1980"/>
        <item x="3612"/>
        <item x="976"/>
        <item x="953"/>
        <item x="137"/>
        <item x="748"/>
        <item x="2181"/>
        <item x="2062"/>
        <item x="1010"/>
        <item x="3798"/>
        <item x="1207"/>
        <item x="2236"/>
        <item x="4845"/>
        <item x="3075"/>
        <item x="52"/>
        <item x="948"/>
        <item x="4607"/>
        <item x="3646"/>
        <item x="547"/>
        <item x="3599"/>
        <item x="4776"/>
        <item x="2344"/>
        <item x="3836"/>
        <item x="2390"/>
        <item x="51"/>
        <item x="1003"/>
        <item x="3902"/>
        <item x="1962"/>
        <item x="2799"/>
        <item x="947"/>
        <item x="4823"/>
        <item x="4547"/>
        <item x="1913"/>
        <item x="1624"/>
        <item x="1027"/>
        <item x="3821"/>
        <item x="1191"/>
        <item x="1993"/>
        <item x="3592"/>
        <item x="1912"/>
        <item x="758"/>
        <item x="1035"/>
        <item x="59"/>
        <item x="2563"/>
        <item x="1180"/>
        <item x="270"/>
        <item x="186"/>
        <item x="4751"/>
        <item x="3057"/>
        <item x="4991"/>
        <item x="64"/>
        <item x="494"/>
        <item x="4541"/>
        <item x="3005"/>
        <item x="2243"/>
        <item x="16"/>
        <item x="4727"/>
        <item x="3797"/>
        <item x="2798"/>
        <item x="1002"/>
        <item x="2395"/>
        <item x="5034"/>
        <item x="1228"/>
        <item x="3766"/>
        <item x="952"/>
        <item x="4806"/>
        <item x="922"/>
        <item x="1145"/>
        <item x="127"/>
        <item x="65"/>
        <item x="107"/>
        <item x="1065"/>
        <item x="5042"/>
        <item x="4063"/>
        <item x="3167"/>
        <item x="4917"/>
        <item x="927"/>
        <item x="1919"/>
        <item x="58"/>
        <item x="1415"/>
        <item x="2952"/>
        <item x="1659"/>
        <item x="2814"/>
        <item x="4784"/>
        <item x="5016"/>
        <item x="4786"/>
        <item x="1282"/>
        <item x="2965"/>
        <item x="1928"/>
        <item x="3567"/>
        <item x="2235"/>
        <item x="1974"/>
        <item x="946"/>
        <item x="457"/>
        <item x="3796"/>
        <item x="232"/>
        <item x="2143"/>
        <item x="2021"/>
        <item x="3074"/>
        <item x="5185"/>
        <item x="3579"/>
        <item x="4760"/>
        <item x="405"/>
        <item x="2063"/>
        <item x="1184"/>
        <item x="96"/>
        <item x="4212"/>
        <item x="5007"/>
        <item x="3551"/>
        <item x="2758"/>
        <item x="126"/>
        <item x="5051"/>
        <item x="2840"/>
        <item x="1296"/>
        <item x="3130"/>
        <item x="2272"/>
        <item x="4534"/>
        <item x="1364"/>
        <item x="2007"/>
        <item x="4879"/>
        <item x="3629"/>
        <item x="1911"/>
        <item x="50"/>
        <item x="1973"/>
        <item x="2955"/>
        <item x="2999"/>
        <item x="420"/>
        <item x="3854"/>
        <item x="300"/>
        <item x="3556"/>
        <item x="583"/>
        <item x="3702"/>
        <item x="4626"/>
        <item x="4561"/>
        <item x="3023"/>
        <item x="2128"/>
        <item x="3072"/>
        <item x="5222"/>
        <item x="975"/>
        <item x="1067"/>
        <item x="4035"/>
        <item x="2418"/>
        <item x="3601"/>
        <item x="66"/>
        <item x="3667"/>
        <item x="1221"/>
        <item x="1015"/>
        <item x="3499"/>
        <item x="4252"/>
        <item x="5068"/>
        <item x="3598"/>
        <item x="4533"/>
        <item x="5165"/>
        <item x="106"/>
        <item x="3642"/>
        <item x="2938"/>
        <item x="1196"/>
        <item x="1155"/>
        <item x="1251"/>
        <item x="5195"/>
        <item x="3744"/>
        <item x="4175"/>
        <item x="404"/>
        <item x="3997"/>
        <item x="3618"/>
        <item x="5050"/>
        <item x="928"/>
        <item x="1389"/>
        <item x="1344"/>
        <item x="4708"/>
        <item x="1960"/>
        <item x="91"/>
        <item x="1927"/>
        <item x="113"/>
        <item x="995"/>
        <item x="2764"/>
        <item x="285"/>
        <item x="2812"/>
        <item x="4882"/>
        <item x="2797"/>
        <item x="4818"/>
        <item x="1961"/>
        <item x="718"/>
        <item x="3126"/>
        <item x="3666"/>
        <item x="4100"/>
        <item x="2324"/>
        <item x="957"/>
        <item x="2131"/>
        <item x="259"/>
        <item x="1026"/>
        <item x="1452"/>
        <item x="4728"/>
        <item x="454"/>
        <item x="1900"/>
        <item x="2524"/>
        <item x="3119"/>
        <item x="5213"/>
        <item x="82"/>
        <item x="1042"/>
        <item x="1025"/>
        <item x="5233"/>
        <item x="5090"/>
        <item x="963"/>
        <item x="345"/>
        <item x="1969"/>
        <item x="3652"/>
        <item x="136"/>
        <item x="3628"/>
        <item x="1243"/>
        <item x="4750"/>
        <item x="2823"/>
        <item x="392"/>
        <item x="2381"/>
        <item x="57"/>
        <item x="700"/>
        <item x="5041"/>
        <item x="1034"/>
        <item x="2168"/>
        <item x="2811"/>
        <item x="3591"/>
        <item x="2757"/>
        <item x="3043"/>
        <item x="1970"/>
        <item x="1238"/>
        <item x="3083"/>
        <item x="5194"/>
        <item x="2457"/>
        <item x="4906"/>
        <item x="3985"/>
        <item x="2505"/>
        <item x="744"/>
        <item x="4927"/>
        <item x="3765"/>
        <item x="3332"/>
        <item x="472"/>
        <item x="634"/>
        <item x="135"/>
        <item x="1033"/>
        <item x="1910"/>
        <item x="4803"/>
        <item x="1066"/>
        <item x="94"/>
        <item x="2554"/>
        <item x="3142"/>
        <item x="371"/>
        <item x="5249"/>
        <item x="4977"/>
        <item x="1484"/>
        <item x="2755"/>
        <item x="3910"/>
        <item x="1226"/>
        <item x="4560"/>
        <item x="2746"/>
        <item x="2820"/>
        <item x="1521"/>
        <item x="951"/>
        <item x="3996"/>
        <item x="4605"/>
        <item x="4606"/>
        <item x="1227"/>
        <item x="2423"/>
        <item x="1289"/>
        <item x="2756"/>
        <item x="3616"/>
        <item x="1414"/>
        <item x="240"/>
        <item x="1225"/>
        <item x="1992"/>
        <item x="337"/>
        <item x="2006"/>
        <item x="1032"/>
        <item x="5232"/>
        <item x="4498"/>
        <item x="2301"/>
        <item x="4499"/>
        <item x="5184"/>
        <item x="4792"/>
        <item x="3611"/>
        <item x="3040"/>
        <item x="3819"/>
        <item x="1254"/>
        <item x="4532"/>
        <item x="105"/>
        <item x="4599"/>
        <item x="3617"/>
        <item x="1968"/>
        <item x="3980"/>
        <item x="3665"/>
        <item x="4598"/>
        <item x="3495"/>
        <item x="54"/>
        <item x="2279"/>
        <item x="3757"/>
        <item x="4531"/>
        <item x="2409"/>
        <item x="149"/>
        <item x="3234"/>
        <item x="4736"/>
        <item x="1222"/>
        <item x="2745"/>
        <item x="3543"/>
        <item x="2156"/>
        <item x="1051"/>
        <item x="3853"/>
        <item x="916"/>
        <item x="3537"/>
        <item x="2754"/>
        <item x="2832"/>
        <item x="313"/>
        <item x="121"/>
        <item x="3865"/>
        <item x="1619"/>
        <item x="2157"/>
        <item x="3125"/>
        <item x="945"/>
        <item x="471"/>
        <item x="2765"/>
        <item x="2029"/>
        <item x="1946"/>
        <item x="2761"/>
        <item x="1899"/>
        <item x="3678"/>
        <item x="1001"/>
        <item x="385"/>
        <item x="5221"/>
        <item x="419"/>
        <item x="2323"/>
        <item x="2833"/>
        <item x="344"/>
        <item x="4707"/>
        <item x="1179"/>
        <item x="3746"/>
        <item x="1972"/>
        <item x="2527"/>
        <item x="450"/>
        <item x="982"/>
        <item x="3094"/>
        <item x="4960"/>
        <item x="2774"/>
        <item x="4099"/>
        <item x="312"/>
        <item x="5076"/>
        <item x="3713"/>
        <item x="3138"/>
        <item x="2214"/>
        <item x="380"/>
        <item x="3595"/>
        <item x="2810"/>
        <item x="361"/>
        <item x="2122"/>
        <item x="2010"/>
        <item x="1374"/>
        <item x="2982"/>
        <item x="4071"/>
        <item x="2018"/>
        <item x="3081"/>
        <item x="3957"/>
        <item x="2517"/>
        <item x="3928"/>
        <item x="1164"/>
        <item x="1269"/>
        <item x="2969"/>
        <item x="2934"/>
        <item x="2274"/>
        <item x="4744"/>
        <item x="1654"/>
        <item x="1000"/>
        <item x="3049"/>
        <item x="4567"/>
        <item x="302"/>
        <item x="150"/>
        <item x="3610"/>
        <item x="4897"/>
        <item x="4881"/>
        <item x="2750"/>
        <item x="2752"/>
        <item x="2197"/>
        <item x="4524"/>
        <item x="4893"/>
        <item x="3175"/>
        <item x="4619"/>
        <item x="4759"/>
        <item x="2993"/>
        <item x="3071"/>
        <item x="1089"/>
        <item x="4982"/>
        <item x="2559"/>
        <item x="4161"/>
        <item x="4062"/>
        <item x="148"/>
        <item x="1975"/>
        <item x="1954"/>
        <item x="1206"/>
        <item x="4591"/>
        <item x="93"/>
        <item x="1009"/>
        <item x="4026"/>
        <item x="5085"/>
        <item x="4604"/>
        <item x="336"/>
        <item x="1274"/>
        <item x="4564"/>
        <item x="2322"/>
        <item x="81"/>
        <item x="2857"/>
        <item x="2146"/>
        <item x="2295"/>
        <item x="1384"/>
        <item x="962"/>
        <item x="5124"/>
        <item x="1329"/>
        <item x="2365"/>
        <item x="4136"/>
        <item x="2546"/>
        <item x="2127"/>
        <item x="3844"/>
        <item x="3010"/>
        <item x="4890"/>
        <item x="3975"/>
        <item x="1984"/>
        <item x="231"/>
        <item x="3764"/>
        <item x="1178"/>
        <item x="484"/>
        <item x="3174"/>
        <item x="619"/>
        <item x="4174"/>
        <item x="2144"/>
        <item x="3860"/>
        <item x="141"/>
        <item x="2083"/>
        <item x="1945"/>
        <item x="2253"/>
        <item x="3597"/>
        <item x="80"/>
        <item x="1335"/>
        <item x="2082"/>
        <item x="4220"/>
        <item x="2446"/>
        <item x="1148"/>
        <item x="2394"/>
        <item x="407"/>
        <item x="5102"/>
        <item x="2167"/>
        <item x="4934"/>
        <item x="4703"/>
        <item x="2312"/>
        <item x="950"/>
        <item x="3129"/>
        <item x="3107"/>
        <item x="992"/>
        <item x="2809"/>
        <item x="4653"/>
        <item x="134"/>
        <item x="2112"/>
        <item x="2145"/>
        <item x="1983"/>
        <item x="4817"/>
        <item x="2960"/>
        <item x="2372"/>
        <item x="1343"/>
        <item x="2976"/>
        <item x="5084"/>
        <item x="2353"/>
        <item x="1358"/>
        <item x="4211"/>
        <item x="3971"/>
        <item x="4802"/>
        <item x="3100"/>
        <item x="913"/>
        <item x="4522"/>
        <item x="4791"/>
        <item x="991"/>
        <item x="4987"/>
        <item x="3265"/>
        <item x="3606"/>
        <item x="670"/>
        <item x="2927"/>
        <item x="3959"/>
        <item x="3737"/>
        <item x="2162"/>
        <item x="379"/>
        <item x="2223"/>
        <item x="1552"/>
        <item x="3776"/>
        <item x="3830"/>
        <item x="4568"/>
        <item x="518"/>
        <item x="967"/>
        <item x="2011"/>
        <item x="2485"/>
        <item x="1959"/>
        <item x="3829"/>
        <item x="168"/>
        <item x="133"/>
        <item x="357"/>
        <item x="4878"/>
        <item x="3590"/>
        <item x="230"/>
        <item x="4948"/>
        <item x="4968"/>
        <item x="3743"/>
        <item x="4061"/>
        <item x="2795"/>
        <item x="4260"/>
        <item x="2136"/>
        <item x="1982"/>
        <item x="1427"/>
        <item x="4790"/>
        <item x="999"/>
        <item x="3259"/>
        <item x="132"/>
        <item x="3137"/>
        <item x="1474"/>
        <item x="3563"/>
        <item x="2202"/>
        <item x="4947"/>
        <item x="1300"/>
        <item x="4569"/>
        <item x="1938"/>
        <item x="3956"/>
        <item x="1413"/>
        <item x="437"/>
        <item x="1967"/>
        <item x="1583"/>
        <item x="418"/>
        <item x="3554"/>
        <item x="3183"/>
        <item x="974"/>
        <item x="2817"/>
        <item x="3924"/>
        <item x="5075"/>
        <item x="1052"/>
        <item x="374"/>
        <item x="335"/>
        <item x="4833"/>
        <item x="1260"/>
        <item x="4251"/>
        <item x="4557"/>
        <item x="2794"/>
        <item x="3578"/>
        <item x="1442"/>
        <item x="3775"/>
        <item x="2207"/>
        <item x="1456"/>
        <item x="2177"/>
        <item x="4766"/>
        <item x="3034"/>
        <item x="2050"/>
        <item x="88"/>
        <item x="2936"/>
        <item x="1253"/>
        <item x="2053"/>
        <item x="3955"/>
        <item x="233"/>
        <item x="123"/>
        <item x="370"/>
        <item x="3916"/>
        <item x="2142"/>
        <item x="2087"/>
        <item x="3895"/>
        <item x="129"/>
        <item x="4785"/>
        <item x="3761"/>
        <item x="1388"/>
        <item x="102"/>
        <item x="323"/>
        <item x="229"/>
        <item x="4912"/>
        <item x="3542"/>
        <item x="1516"/>
        <item x="1041"/>
        <item x="2985"/>
        <item x="4173"/>
        <item x="1926"/>
        <item x="4025"/>
        <item x="432"/>
        <item x="998"/>
        <item x="90"/>
        <item x="2428"/>
        <item x="2206"/>
        <item x="4926"/>
        <item x="4913"/>
        <item x="3136"/>
        <item x="687"/>
        <item x="3356"/>
        <item x="2841"/>
        <item x="3166"/>
        <item x="3786"/>
        <item x="4946"/>
        <item x="1205"/>
        <item x="4603"/>
        <item x="3788"/>
        <item x="369"/>
        <item x="2926"/>
        <item x="2111"/>
        <item x="2870"/>
        <item x="2451"/>
        <item x="343"/>
        <item x="4652"/>
        <item x="2744"/>
        <item x="1259"/>
        <item x="504"/>
        <item x="4556"/>
        <item x="429"/>
        <item x="1163"/>
        <item x="1242"/>
        <item x="3566"/>
        <item x="4210"/>
        <item x="334"/>
        <item x="1402"/>
        <item x="3568"/>
        <item x="1990"/>
        <item x="3239"/>
        <item x="4702"/>
        <item x="2945"/>
        <item x="4665"/>
        <item x="1307"/>
        <item x="329"/>
        <item x="5164"/>
        <item x="2930"/>
        <item x="1609"/>
        <item x="2509"/>
        <item x="431"/>
        <item x="3351"/>
        <item x="493"/>
        <item x="253"/>
        <item x="142"/>
        <item x="2437"/>
        <item x="1204"/>
        <item x="3894"/>
        <item x="2848"/>
        <item x="510"/>
        <item x="1434"/>
        <item x="3722"/>
        <item x="4710"/>
        <item x="3110"/>
        <item x="4832"/>
        <item x="4666"/>
        <item x="1288"/>
        <item x="1175"/>
        <item x="2250"/>
        <item x="2343"/>
        <item x="119"/>
        <item x="4706"/>
        <item x="299"/>
        <item x="3843"/>
        <item x="3641"/>
        <item x="4625"/>
        <item x="3553"/>
        <item x="3197"/>
        <item x="5157"/>
        <item x="3377"/>
        <item x="284"/>
        <item x="2116"/>
        <item x="997"/>
        <item x="306"/>
        <item x="4805"/>
        <item x="3651"/>
        <item x="3587"/>
        <item x="436"/>
        <item x="76"/>
        <item x="1173"/>
        <item x="517"/>
        <item x="4851"/>
        <item x="1316"/>
        <item x="3662"/>
        <item x="3772"/>
        <item x="3827"/>
        <item x="3639"/>
        <item x="2422"/>
        <item x="2017"/>
        <item x="4801"/>
        <item x="131"/>
        <item x="4250"/>
        <item x="5110"/>
        <item x="3771"/>
        <item x="1989"/>
        <item x="3609"/>
        <item x="3033"/>
        <item x="4618"/>
        <item x="311"/>
        <item x="4925"/>
        <item x="2534"/>
        <item x="2361"/>
        <item x="1642"/>
        <item x="2280"/>
        <item x="3373"/>
        <item x="71"/>
        <item x="4634"/>
        <item x="2818"/>
        <item x="1953"/>
        <item x="1160"/>
        <item x="4651"/>
        <item x="4638"/>
        <item x="1240"/>
        <item x="1566"/>
        <item x="4107"/>
        <item x="310"/>
        <item x="966"/>
        <item x="4632"/>
        <item x="1008"/>
        <item x="2135"/>
        <item x="4597"/>
        <item x="3086"/>
        <item x="2844"/>
        <item x="3173"/>
        <item x="969"/>
        <item x="4135"/>
        <item x="1943"/>
        <item x="3640"/>
        <item x="970"/>
        <item x="3806"/>
        <item x="1031"/>
        <item x="403"/>
        <item x="101"/>
        <item x="1024"/>
        <item x="4098"/>
        <item x="3208"/>
        <item x="4844"/>
        <item x="2830"/>
        <item x="3196"/>
        <item x="1306"/>
        <item x="177"/>
        <item x="573"/>
        <item x="2399"/>
        <item x="176"/>
        <item x="258"/>
        <item x="4945"/>
        <item x="4809"/>
        <item x="2793"/>
        <item x="1266"/>
        <item x="3608"/>
        <item x="3835"/>
        <item x="2120"/>
        <item x="1203"/>
        <item x="3004"/>
        <item x="2562"/>
        <item x="4297"/>
        <item x="4964"/>
        <item x="3586"/>
        <item x="5163"/>
        <item x="3562"/>
        <item x="4563"/>
        <item x="2099"/>
        <item x="1488"/>
        <item x="87"/>
        <item x="1410"/>
        <item x="1328"/>
        <item x="3195"/>
        <item x="378"/>
        <item x="3837"/>
        <item x="3009"/>
        <item x="333"/>
        <item x="3736"/>
        <item x="3770"/>
        <item x="1382"/>
        <item x="3728"/>
        <item x="3148"/>
        <item x="1064"/>
        <item x="273"/>
        <item x="1966"/>
        <item x="70"/>
        <item x="2408"/>
        <item x="1918"/>
        <item x="3810"/>
        <item x="295"/>
        <item x="4870"/>
        <item x="2526"/>
        <item x="470"/>
        <item x="2364"/>
        <item x="3053"/>
        <item x="3876"/>
        <item x="3954"/>
        <item x="4896"/>
        <item x="1315"/>
        <item x="3769"/>
        <item x="3552"/>
        <item x="2741"/>
        <item x="406"/>
        <item x="298"/>
        <item x="1063"/>
        <item x="2016"/>
        <item x="1392"/>
        <item x="239"/>
        <item x="5119"/>
        <item x="1350"/>
        <item x="4546"/>
        <item x="1582"/>
        <item x="1937"/>
        <item x="2781"/>
        <item x="125"/>
        <item x="4586"/>
        <item x="3820"/>
        <item x="2015"/>
        <item x="3020"/>
        <item x="2054"/>
        <item x="2821"/>
        <item x="1220"/>
        <item x="4795"/>
        <item x="5067"/>
        <item x="47"/>
        <item x="3840"/>
        <item x="4957"/>
        <item x="3864"/>
        <item x="49"/>
        <item x="3290"/>
        <item x="1314"/>
        <item x="1986"/>
        <item x="157"/>
        <item x="1258"/>
        <item x="147"/>
        <item x="1965"/>
        <item x="144"/>
        <item x="2033"/>
        <item x="238"/>
        <item x="3322"/>
        <item x="1952"/>
        <item x="3701"/>
        <item x="2201"/>
        <item x="22"/>
        <item x="24"/>
        <item x="4590"/>
        <item x="69"/>
        <item x="1211"/>
        <item x="2152"/>
        <item x="2558"/>
        <item x="3974"/>
        <item x="465"/>
        <item x="655"/>
        <item x="1187"/>
        <item x="3718"/>
        <item x="4097"/>
        <item x="708"/>
        <item x="2708"/>
        <item x="2929"/>
        <item x="3725"/>
        <item x="3842"/>
        <item x="3284"/>
        <item x="4513"/>
        <item x="1483"/>
        <item x="4972"/>
        <item x="1506"/>
        <item x="2115"/>
        <item x="389"/>
        <item x="1183"/>
        <item x="2474"/>
        <item x="535"/>
        <item x="75"/>
        <item x="373"/>
        <item x="1113"/>
        <item x="355"/>
        <item x="2944"/>
        <item x="1147"/>
        <item x="1305"/>
        <item x="3995"/>
        <item x="1623"/>
        <item x="1281"/>
        <item x="3027"/>
        <item x="2151"/>
        <item x="3066"/>
        <item x="3650"/>
        <item x="2269"/>
        <item x="3741"/>
        <item x="2516"/>
        <item x="2984"/>
        <item x="2098"/>
        <item x="3021"/>
        <item x="2829"/>
        <item x="1237"/>
        <item x="261"/>
        <item x="2032"/>
        <item x="2479"/>
        <item x="2114"/>
        <item x="5136"/>
        <item x="812"/>
        <item x="3627"/>
        <item x="3161"/>
        <item x="4743"/>
        <item x="103"/>
        <item x="1106"/>
        <item x="4555"/>
        <item x="3649"/>
        <item x="2856"/>
        <item x="4735"/>
        <item x="4566"/>
        <item x="124"/>
        <item x="3637"/>
        <item x="2380"/>
        <item x="3984"/>
        <item x="3583"/>
        <item x="1273"/>
        <item x="2014"/>
        <item x="4559"/>
        <item x="1951"/>
        <item x="2847"/>
        <item x="3070"/>
        <item x="1007"/>
        <item x="1981"/>
        <item x="3754"/>
        <item x="1957"/>
        <item x="1958"/>
        <item x="4732"/>
        <item x="572"/>
        <item x="1100"/>
        <item x="5118"/>
        <item x="2456"/>
        <item x="2110"/>
        <item x="1236"/>
        <item x="737"/>
        <item x="4554"/>
        <item x="3973"/>
        <item x="4602"/>
        <item x="2855"/>
        <item x="293"/>
        <item x="449"/>
        <item x="2315"/>
        <item x="3661"/>
        <item x="4007"/>
        <item x="2234"/>
        <item x="2504"/>
        <item x="2968"/>
        <item x="1182"/>
        <item x="3636"/>
        <item x="4562"/>
        <item x="5212"/>
        <item x="4596"/>
        <item x="1658"/>
        <item x="2195"/>
        <item x="280"/>
        <item x="79"/>
        <item x="4624"/>
        <item x="2846"/>
        <item x="3615"/>
        <item x="2780"/>
        <item x="269"/>
        <item x="4601"/>
        <item x="2991"/>
        <item x="3953"/>
        <item x="2545"/>
        <item x="3160"/>
        <item x="3994"/>
        <item x="2189"/>
        <item x="1997"/>
        <item x="1229"/>
        <item x="309"/>
        <item x="5109"/>
        <item x="3561"/>
        <item x="3944"/>
        <item x="2787"/>
        <item x="2251"/>
        <item x="3194"/>
        <item x="1045"/>
        <item x="1935"/>
        <item x="1023"/>
        <item x="4034"/>
        <item x="4831"/>
        <item x="3947"/>
        <item x="3581"/>
        <item x="453"/>
        <item x="1618"/>
        <item x="4600"/>
        <item x="3585"/>
        <item x="4631"/>
        <item x="2055"/>
        <item x="4967"/>
        <item x="2291"/>
        <item x="4674"/>
        <item x="2961"/>
        <item x="413"/>
        <item x="146"/>
        <item x="5049"/>
        <item x="2273"/>
        <item x="1050"/>
        <item x="2933"/>
        <item x="2450"/>
        <item x="2290"/>
        <item x="4636"/>
        <item x="4637"/>
        <item x="2981"/>
        <item x="3745"/>
        <item x="4143"/>
        <item x="74"/>
        <item x="5248"/>
        <item x="4060"/>
        <item x="4937"/>
        <item x="973"/>
        <item x="257"/>
        <item x="3923"/>
        <item x="3622"/>
        <item x="3716"/>
        <item x="1482"/>
        <item x="2342"/>
        <item x="2138"/>
        <item x="4775"/>
        <item x="1412"/>
        <item x="2345"/>
        <item x="2964"/>
        <item x="4585"/>
        <item x="2233"/>
        <item x="117"/>
        <item x="3831"/>
        <item x="2020"/>
        <item x="1352"/>
        <item x="1030"/>
        <item x="3969"/>
        <item x="2786"/>
        <item x="1950"/>
        <item x="2967"/>
        <item x="342"/>
        <item x="2028"/>
        <item x="1114"/>
        <item x="456"/>
        <item x="707"/>
        <item x="2352"/>
        <item x="3805"/>
        <item x="2300"/>
        <item x="175"/>
        <item x="1581"/>
        <item x="387"/>
        <item x="1141"/>
        <item x="2977"/>
        <item x="321"/>
        <item x="1373"/>
        <item x="1250"/>
        <item x="1653"/>
        <item x="1949"/>
        <item x="3605"/>
        <item x="2150"/>
        <item x="609"/>
        <item x="384"/>
        <item x="1909"/>
        <item x="3635"/>
        <item x="2170"/>
        <item x="1547"/>
        <item x="1107"/>
        <item x="4514"/>
        <item x="2816"/>
        <item x="464"/>
        <item x="2036"/>
        <item x="2578"/>
        <item x="2081"/>
        <item x="2213"/>
        <item x="111"/>
        <item x="3193"/>
        <item x="3091"/>
        <item x="3191"/>
        <item x="2954"/>
        <item x="2953"/>
        <item x="4650"/>
        <item x="1276"/>
        <item x="1172"/>
        <item x="2845"/>
        <item x="3478"/>
        <item x="3555"/>
        <item x="4649"/>
        <item x="4837"/>
        <item x="1257"/>
        <item x="1372"/>
        <item x="1520"/>
        <item x="3106"/>
        <item x="4545"/>
        <item x="3884"/>
        <item x="469"/>
        <item x="1014"/>
        <item x="2465"/>
        <item x="2854"/>
        <item x="2503"/>
        <item x="2436"/>
        <item x="1165"/>
        <item x="1411"/>
        <item x="2808"/>
        <item x="2003"/>
        <item x="4774"/>
        <item x="3073"/>
        <item x="2983"/>
        <item x="736"/>
        <item x="3577"/>
        <item x="1498"/>
        <item x="534"/>
        <item x="5030"/>
        <item x="3631"/>
        <item x="1978"/>
        <item x="4789"/>
        <item x="1357"/>
        <item x="206"/>
        <item x="2130"/>
        <item x="92"/>
        <item x="483"/>
        <item x="2332"/>
        <item x="95"/>
        <item x="4648"/>
        <item x="597"/>
        <item x="3559"/>
        <item x="4742"/>
        <item x="2288"/>
        <item x="776"/>
        <item x="3756"/>
        <item x="4070"/>
        <item x="4800"/>
        <item x="402"/>
        <item x="1451"/>
        <item x="492"/>
        <item x="283"/>
        <item x="3063"/>
        <item x="3660"/>
        <item x="5193"/>
        <item x="104"/>
        <item x="4830"/>
        <item x="4664"/>
        <item x="2019"/>
        <item x="4209"/>
        <item x="4685"/>
        <item x="1401"/>
        <item x="5101"/>
        <item x="3558"/>
        <item x="3740"/>
        <item x="452"/>
        <item x="4840"/>
        <item x="2597"/>
        <item x="1199"/>
        <item x="2289"/>
        <item x="4658"/>
        <item x="3042"/>
        <item x="1617"/>
        <item x="1334"/>
        <item x="2928"/>
        <item x="2887"/>
        <item x="478"/>
        <item x="3952"/>
        <item x="972"/>
        <item x="2311"/>
        <item x="292"/>
        <item x="4553"/>
        <item x="920"/>
        <item x="4783"/>
        <item x="3753"/>
        <item x="1964"/>
        <item x="1381"/>
        <item x="1371"/>
        <item x="2591"/>
        <item x="4647"/>
        <item x="899"/>
        <item x="3795"/>
        <item x="4052"/>
        <item x="898"/>
        <item x="3309"/>
        <item x="1515"/>
        <item x="3704"/>
        <item x="2792"/>
        <item x="1210"/>
        <item x="3709"/>
        <item x="3648"/>
        <item x="412"/>
        <item x="4841"/>
        <item x="4799"/>
        <item x="1081"/>
        <item x="4916"/>
        <item x="417"/>
        <item x="2997"/>
        <item x="680"/>
        <item x="2013"/>
        <item x="2869"/>
        <item x="3647"/>
        <item x="1481"/>
        <item x="4782"/>
        <item x="2321"/>
        <item x="3677"/>
        <item x="691"/>
        <item x="3676"/>
        <item x="3962"/>
        <item x="1040"/>
        <item x="3630"/>
        <item x="4584"/>
        <item x="5231"/>
        <item x="2190"/>
        <item x="2785"/>
        <item x="145"/>
        <item x="4249"/>
        <item x="1044"/>
        <item x="156"/>
        <item x="189"/>
        <item x="5346"/>
        <item x="120"/>
        <item x="2998"/>
        <item x="1249"/>
        <item x="3017"/>
        <item x="4579"/>
        <item x="596"/>
        <item x="1580"/>
        <item x="1652"/>
        <item x="155"/>
        <item x="291"/>
        <item x="110"/>
        <item x="1130"/>
        <item x="1146"/>
        <item x="1140"/>
        <item x="2200"/>
        <item x="582"/>
        <item x="2853"/>
        <item x="2304"/>
        <item x="4986"/>
        <item x="1409"/>
        <item x="122"/>
        <item x="1006"/>
        <item x="4829"/>
        <item x="4956"/>
        <item x="4955"/>
        <item x="3784"/>
        <item x="2012"/>
        <item x="608"/>
        <item x="1988"/>
        <item x="1190"/>
        <item x="4933"/>
        <item x="2268"/>
        <item x="463"/>
        <item x="3950"/>
        <item x="1977"/>
        <item x="3733"/>
        <item x="5040"/>
        <item x="4033"/>
        <item x="100"/>
        <item x="4006"/>
        <item x="4725"/>
        <item x="1079"/>
        <item x="1029"/>
        <item x="988"/>
        <item x="1380"/>
        <item x="4190"/>
        <item x="2950"/>
        <item x="1080"/>
        <item x="3755"/>
        <item x="1635"/>
        <item x="4794"/>
        <item x="4714"/>
        <item x="1013"/>
        <item x="1318"/>
        <item x="4623"/>
        <item x="728"/>
        <item x="205"/>
        <item x="3951"/>
        <item x="5372"/>
        <item x="3868"/>
        <item x="2137"/>
        <item x="2807"/>
        <item x="4944"/>
        <item x="3003"/>
        <item x="4219"/>
        <item x="1020"/>
        <item x="509"/>
        <item x="347"/>
        <item x="4843"/>
        <item x="174"/>
        <item x="354"/>
        <item x="4583"/>
        <item x="1963"/>
        <item x="301"/>
        <item x="353"/>
        <item x="1908"/>
        <item x="3594"/>
        <item x="1907"/>
        <item x="2868"/>
        <item x="3200"/>
        <item x="2031"/>
        <item x="2897"/>
        <item x="4134"/>
        <item x="1088"/>
        <item x="2058"/>
        <item x="4684"/>
        <item x="3016"/>
        <item x="1049"/>
        <item x="5363"/>
        <item x="3658"/>
        <item x="3785"/>
        <item x="2090"/>
        <item x="4630"/>
        <item x="857"/>
        <item x="3664"/>
        <item x="2975"/>
        <item x="4765"/>
        <item x="4731"/>
        <item x="3026"/>
        <item x="4976"/>
        <item x="2782"/>
        <item x="4941"/>
        <item x="4622"/>
        <item x="3671"/>
        <item x="1999"/>
        <item x="1948"/>
        <item x="1987"/>
        <item x="4880"/>
        <item x="173"/>
        <item x="1991"/>
        <item x="5083"/>
        <item x="571"/>
        <item x="1019"/>
        <item x="3093"/>
        <item x="2634"/>
        <item x="4024"/>
        <item x="3877"/>
        <item x="4199"/>
        <item x="4724"/>
        <item x="2299"/>
        <item x="4646"/>
        <item x="1668"/>
        <item x="4629"/>
        <item x="3675"/>
        <item x="4096"/>
        <item x="990"/>
        <item x="5013"/>
        <item x="3979"/>
        <item x="143"/>
        <item x="3015"/>
        <item x="757"/>
        <item x="2360"/>
        <item x="3080"/>
        <item x="401"/>
        <item x="2478"/>
        <item x="1514"/>
        <item x="4578"/>
        <item x="1616"/>
        <item x="3739"/>
        <item x="3851"/>
        <item x="1308"/>
        <item x="416"/>
        <item x="4259"/>
        <item x="4663"/>
        <item x="4849"/>
        <item x="3512"/>
        <item x="2176"/>
        <item x="2086"/>
        <item x="4741"/>
        <item x="2806"/>
        <item x="1162"/>
        <item x="2863"/>
        <item x="1450"/>
        <item x="1391"/>
        <item x="4645"/>
        <item x="198"/>
        <item x="2287"/>
        <item x="4378"/>
        <item x="4032"/>
        <item x="2886"/>
        <item x="4971"/>
        <item x="4069"/>
        <item x="3732"/>
        <item x="2760"/>
        <item x="2762"/>
        <item x="4660"/>
        <item x="2862"/>
        <item x="727"/>
        <item x="1248"/>
        <item x="2867"/>
        <item x="1209"/>
        <item x="1275"/>
        <item x="86"/>
        <item x="2827"/>
        <item x="372"/>
        <item x="5174"/>
        <item x="717"/>
        <item x="2813"/>
        <item x="4671"/>
        <item x="4915"/>
        <item x="167"/>
        <item x="3205"/>
        <item x="4588"/>
        <item x="3893"/>
        <item x="2193"/>
        <item x="3943"/>
        <item x="4059"/>
        <item x="1012"/>
        <item x="2805"/>
        <item x="1073"/>
        <item x="3706"/>
        <item x="5183"/>
        <item x="4240"/>
        <item x="1262"/>
        <item x="4720"/>
        <item x="1082"/>
        <item x="900"/>
        <item x="2790"/>
        <item x="3069"/>
        <item x="3731"/>
        <item x="4730"/>
        <item x="3206"/>
        <item x="1651"/>
        <item x="3690"/>
        <item x="2119"/>
        <item x="1055"/>
        <item x="1144"/>
        <item x="1037"/>
        <item x="2980"/>
        <item x="2163"/>
        <item x="3670"/>
        <item x="4954"/>
        <item x="2881"/>
        <item x="4764"/>
        <item x="1224"/>
        <item x="1043"/>
        <item x="3850"/>
        <item x="1537"/>
        <item x="2889"/>
        <item x="1529"/>
        <item x="4419"/>
        <item x="1551"/>
        <item x="391"/>
        <item x="2346"/>
        <item x="3621"/>
        <item x="2188"/>
        <item x="4635"/>
        <item x="756"/>
        <item x="3721"/>
        <item x="3165"/>
        <item x="633"/>
        <item x="3614"/>
        <item x="4106"/>
        <item x="1058"/>
        <item x="2134"/>
        <item x="3155"/>
        <item x="3580"/>
        <item x="3584"/>
        <item x="978"/>
        <item x="1152"/>
        <item x="979"/>
        <item x="4051"/>
        <item x="743"/>
        <item x="3164"/>
        <item x="3748"/>
        <item x="2866"/>
        <item x="4593"/>
        <item x="4595"/>
        <item x="4589"/>
        <item x="1161"/>
        <item x="2826"/>
        <item x="4133"/>
        <item x="4337"/>
        <item x="1338"/>
        <item x="3883"/>
        <item x="3845"/>
        <item x="3199"/>
        <item x="1480"/>
        <item x="166"/>
        <item x="4068"/>
        <item x="3634"/>
        <item x="3147"/>
        <item x="249"/>
        <item x="5220"/>
        <item x="4621"/>
        <item x="2990"/>
        <item x="290"/>
        <item x="448"/>
        <item x="2839"/>
        <item x="706"/>
        <item x="2166"/>
        <item x="2896"/>
        <item x="204"/>
        <item x="1379"/>
        <item x="2879"/>
        <item x="5306"/>
        <item x="2843"/>
        <item x="3315"/>
        <item x="2828"/>
        <item x="165"/>
        <item x="2298"/>
        <item x="4821"/>
        <item x="2831"/>
        <item x="1171"/>
        <item x="4088"/>
        <item x="907"/>
        <item x="2002"/>
        <item x="2393"/>
        <item x="1861"/>
        <item x="4815"/>
        <item x="4016"/>
        <item x="2610"/>
        <item x="2638"/>
        <item x="1363"/>
        <item x="679"/>
        <item x="2922"/>
        <item x="2355"/>
        <item x="1513"/>
        <item x="4050"/>
        <item x="985"/>
        <item x="2228"/>
        <item x="1317"/>
        <item x="1039"/>
        <item x="4740"/>
        <item x="4620"/>
        <item x="1283"/>
        <item x="984"/>
        <item x="207"/>
        <item x="1876"/>
        <item x="1078"/>
        <item x="4218"/>
        <item x="1016"/>
        <item x="4427"/>
        <item x="1479"/>
        <item x="1423"/>
        <item x="2619"/>
        <item x="2341"/>
        <item x="1368"/>
        <item x="181"/>
        <item x="1877"/>
        <item x="2024"/>
        <item x="3633"/>
        <item x="2040"/>
        <item x="1998"/>
        <item x="1036"/>
        <item x="3625"/>
        <item x="2996"/>
        <item x="1944"/>
        <item x="4628"/>
        <item x="4379"/>
        <item x="1105"/>
        <item x="477"/>
        <item x="4420"/>
        <item x="632"/>
        <item x="2227"/>
        <item x="2494"/>
        <item x="2035"/>
        <item x="5039"/>
        <item x="2314"/>
        <item x="618"/>
        <item x="735"/>
        <item x="2085"/>
        <item x="1097"/>
        <item x="390"/>
        <item x="2231"/>
        <item x="4924"/>
        <item x="5021"/>
        <item x="411"/>
        <item x="3604"/>
        <item x="2267"/>
        <item x="2199"/>
        <item x="4208"/>
        <item x="4903"/>
        <item x="5074"/>
        <item x="2859"/>
        <item x="1139"/>
        <item x="2921"/>
        <item x="282"/>
        <item x="3146"/>
        <item x="508"/>
        <item x="503"/>
        <item x="4836"/>
        <item x="556"/>
        <item x="3485"/>
        <item x="2835"/>
        <item x="1193"/>
        <item x="1241"/>
        <item x="1463"/>
        <item x="2421"/>
        <item x="2049"/>
        <item x="3673"/>
        <item x="3492"/>
        <item x="2232"/>
        <item x="1072"/>
        <item x="5006"/>
        <item x="3983"/>
        <item x="2891"/>
        <item x="140"/>
        <item x="2350"/>
        <item x="2212"/>
        <item x="3804"/>
        <item x="3783"/>
        <item x="1247"/>
        <item x="3657"/>
        <item x="4258"/>
        <item x="3198"/>
        <item x="2034"/>
        <item x="4493"/>
        <item x="1327"/>
        <item x="2895"/>
        <item x="3930"/>
        <item x="1449"/>
        <item x="2885"/>
        <item x="3663"/>
        <item x="1351"/>
        <item x="3247"/>
        <item x="2484"/>
        <item x="3145"/>
        <item x="1096"/>
        <item x="1095"/>
        <item x="3684"/>
        <item x="4633"/>
        <item x="2057"/>
        <item x="1996"/>
        <item x="4942"/>
        <item x="3019"/>
        <item x="4679"/>
        <item x="4198"/>
        <item x="226"/>
        <item x="4587"/>
        <item x="2861"/>
        <item x="3105"/>
        <item x="1151"/>
        <item x="2777"/>
        <item x="2023"/>
        <item x="164"/>
        <item x="4179"/>
        <item x="2779"/>
        <item x="5383"/>
        <item x="151"/>
        <item x="352"/>
        <item x="3968"/>
        <item x="2160"/>
        <item x="3620"/>
        <item x="1976"/>
        <item x="4217"/>
        <item x="228"/>
        <item x="4990"/>
        <item x="2722"/>
        <item x="1048"/>
        <item x="5055"/>
        <item x="4683"/>
        <item x="3942"/>
        <item x="607"/>
        <item x="4248"/>
        <item x="3949"/>
        <item x="1615"/>
        <item x="2320"/>
        <item x="1060"/>
        <item x="4670"/>
        <item x="4719"/>
        <item x="570"/>
        <item x="3672"/>
        <item x="1077"/>
        <item x="1795"/>
        <item x="2349"/>
        <item x="1256"/>
        <item x="1094"/>
        <item x="4839"/>
        <item x="3256"/>
        <item x="3032"/>
        <item x="5343"/>
        <item x="3914"/>
        <item x="3885"/>
        <item x="1370"/>
        <item x="1143"/>
        <item x="5048"/>
        <item x="1875"/>
        <item x="1038"/>
        <item x="515"/>
        <item x="3014"/>
        <item x="545"/>
        <item x="4847"/>
        <item x="1069"/>
        <item x="2094"/>
        <item x="4486"/>
        <item x="2925"/>
        <item x="4610"/>
        <item x="3047"/>
        <item x="4848"/>
        <item x="4105"/>
        <item x="2865"/>
        <item x="212"/>
        <item x="2048"/>
        <item x="4694"/>
        <item x="4197"/>
        <item x="4962"/>
        <item x="3760"/>
        <item x="3092"/>
        <item x="4910"/>
        <item x="533"/>
        <item x="2060"/>
        <item x="3669"/>
        <item x="1255"/>
        <item x="3487"/>
        <item x="4239"/>
        <item x="268"/>
        <item x="188"/>
        <item x="163"/>
        <item x="2901"/>
        <item x="12"/>
        <item x="5192"/>
        <item x="1068"/>
        <item x="2066"/>
        <item x="4095"/>
        <item x="1170"/>
        <item x="906"/>
        <item x="4257"/>
        <item x="320"/>
        <item x="1071"/>
        <item x="1650"/>
        <item x="383"/>
        <item x="227"/>
        <item x="1426"/>
        <item x="5182"/>
        <item x="555"/>
        <item x="2834"/>
        <item x="645"/>
        <item x="4485"/>
        <item x="6"/>
        <item x="4592"/>
        <item x="4594"/>
        <item x="210"/>
        <item x="2721"/>
        <item x="3909"/>
        <item x="3215"/>
        <item x="211"/>
        <item x="3619"/>
        <item x="3511"/>
        <item x="1219"/>
        <item x="1070"/>
        <item x="447"/>
        <item x="3803"/>
        <item x="2030"/>
        <item x="2165"/>
        <item x="3683"/>
        <item x="3818"/>
        <item x="3863"/>
        <item x="981"/>
        <item x="678"/>
        <item x="5173"/>
        <item x="4858"/>
        <item x="980"/>
        <item x="4238"/>
        <item x="1057"/>
        <item x="2525"/>
        <item x="2359"/>
        <item x="4857"/>
        <item x="1076"/>
        <item x="2464"/>
        <item x="3255"/>
        <item x="4087"/>
        <item x="2080"/>
        <item x="184"/>
        <item x="3982"/>
        <item x="2047"/>
        <item x="2819"/>
        <item x="2860"/>
        <item x="4949"/>
        <item x="2354"/>
        <item x="2822"/>
        <item x="1579"/>
        <item x="2417"/>
        <item x="4609"/>
        <item x="3972"/>
        <item x="4304"/>
        <item x="1649"/>
        <item x="153"/>
        <item x="1512"/>
        <item x="197"/>
        <item x="3233"/>
        <item x="4104"/>
        <item x="5345"/>
        <item x="3340"/>
        <item x="5066"/>
        <item x="1874"/>
        <item x="203"/>
        <item x="3759"/>
        <item x="115"/>
        <item x="5353"/>
        <item x="925"/>
        <item x="1399"/>
        <item x="4975"/>
        <item x="4773"/>
        <item x="3727"/>
        <item x="351"/>
        <item x="3688"/>
        <item x="4654"/>
        <item x="1169"/>
        <item x="332"/>
        <item x="5219"/>
        <item x="2159"/>
        <item x="3104"/>
        <item x="435"/>
        <item x="2319"/>
        <item x="3922"/>
        <item x="516"/>
        <item x="209"/>
        <item x="235"/>
        <item x="3906"/>
        <item x="4608"/>
        <item x="4838"/>
        <item x="152"/>
        <item x="2205"/>
        <item x="2093"/>
        <item x="5409"/>
        <item x="5295"/>
        <item x="2974"/>
        <item x="3062"/>
        <item x="2038"/>
        <item x="4869"/>
        <item x="2392"/>
        <item x="5201"/>
        <item x="400"/>
        <item x="3437"/>
        <item x="3689"/>
        <item x="2893"/>
        <item x="705"/>
        <item x="2932"/>
        <item x="3031"/>
        <item x="3153"/>
        <item x="3134"/>
        <item x="3560"/>
        <item x="1138"/>
        <item x="4086"/>
        <item x="195"/>
        <item x="2407"/>
        <item x="2959"/>
        <item x="4705"/>
        <item x="2262"/>
        <item x="4058"/>
        <item x="1860"/>
        <item x="5191"/>
        <item x="2263"/>
        <item x="4677"/>
        <item x="489"/>
        <item x="2958"/>
        <item x="4142"/>
        <item x="202"/>
        <item x="1511"/>
        <item x="581"/>
        <item x="2557"/>
        <item x="3258"/>
        <item x="2973"/>
        <item x="4207"/>
        <item x="905"/>
        <item x="2720"/>
        <item x="1497"/>
        <item x="3712"/>
        <item x="3693"/>
        <item x="4889"/>
        <item x="139"/>
        <item x="3682"/>
        <item x="3254"/>
        <item x="1137"/>
        <item x="4936"/>
        <item x="278"/>
        <item x="884"/>
        <item x="1433"/>
        <item x="3782"/>
        <item x="245"/>
        <item x="4678"/>
        <item x="3152"/>
        <item x="2995"/>
        <item x="1062"/>
        <item x="1104"/>
        <item x="3935"/>
        <item x="5073"/>
        <item x="196"/>
        <item x="3361"/>
        <item x="2109"/>
        <item x="3668"/>
        <item x="2249"/>
        <item x="2065"/>
        <item x="2858"/>
        <item x="2420"/>
        <item x="4877"/>
        <item x="162"/>
        <item x="2046"/>
        <item x="201"/>
        <item x="246"/>
        <item x="4888"/>
        <item x="3715"/>
        <item x="4015"/>
        <item x="3891"/>
        <item x="1093"/>
        <item x="2340"/>
        <item x="1099"/>
        <item x="2989"/>
        <item x="912"/>
        <item x="1859"/>
        <item x="2092"/>
        <item x="2878"/>
        <item x="2449"/>
        <item x="341"/>
        <item x="4178"/>
        <item x="1136"/>
        <item x="3046"/>
        <item x="1369"/>
        <item x="5237"/>
        <item x="2337"/>
        <item x="319"/>
        <item x="3817"/>
        <item x="1408"/>
        <item x="2963"/>
        <item x="1349"/>
        <item x="734"/>
        <item x="2103"/>
        <item x="595"/>
        <item x="4031"/>
        <item x="1693"/>
        <item x="2877"/>
        <item x="3941"/>
        <item x="3369"/>
        <item x="4820"/>
        <item x="3978"/>
        <item x="244"/>
        <item x="2175"/>
        <item x="4484"/>
        <item x="2884"/>
        <item x="194"/>
        <item x="2920"/>
        <item x="3272"/>
        <item x="3013"/>
        <item x="5230"/>
        <item x="3686"/>
        <item x="4023"/>
        <item x="200"/>
        <item x="4887"/>
        <item x="4384"/>
        <item x="4834"/>
        <item x="4892"/>
        <item x="193"/>
        <item x="2042"/>
        <item x="3510"/>
        <item x="328"/>
        <item x="4303"/>
        <item x="502"/>
        <item x="2052"/>
        <item x="2061"/>
        <item x="4676"/>
        <item x="4693"/>
        <item x="434"/>
        <item x="2838"/>
        <item x="2900"/>
        <item x="2022"/>
        <item x="2108"/>
        <item x="4057"/>
        <item x="5089"/>
        <item x="3117"/>
        <item x="4763"/>
        <item x="3632"/>
        <item x="1286"/>
        <item x="5190"/>
        <item x="4014"/>
        <item x="4067"/>
        <item x="1287"/>
        <item x="3638"/>
        <item x="2416"/>
        <item x="1110"/>
        <item x="2931"/>
        <item x="2876"/>
        <item x="606"/>
        <item x="1098"/>
        <item x="1112"/>
        <item x="2890"/>
        <item x="2303"/>
        <item x="644"/>
        <item x="281"/>
        <item x="3685"/>
        <item x="5135"/>
        <item x="4675"/>
        <item x="2309"/>
        <item x="3281"/>
        <item x="485"/>
        <item x="138"/>
        <item x="415"/>
        <item x="491"/>
        <item x="5047"/>
        <item x="3172"/>
        <item x="716"/>
        <item x="5082"/>
        <item x="3061"/>
        <item x="4781"/>
        <item x="2919"/>
        <item x="3696"/>
        <item x="4172"/>
        <item x="4538"/>
        <item x="1546"/>
        <item x="1632"/>
        <item x="1299"/>
        <item x="1092"/>
        <item x="5156"/>
        <item x="297"/>
        <item x="4669"/>
        <item x="4030"/>
        <item x="933"/>
        <item x="1933"/>
        <item x="4718"/>
        <item x="439"/>
        <item x="3990"/>
        <item x="4460"/>
        <item x="308"/>
        <item x="4985"/>
        <item x="3520"/>
        <item x="1578"/>
        <item x="2988"/>
        <item x="3681"/>
        <item x="5005"/>
        <item x="4177"/>
        <item x="2070"/>
        <item x="3192"/>
        <item x="3913"/>
        <item x="989"/>
        <item x="4066"/>
        <item x="2329"/>
        <item x="3012"/>
        <item x="350"/>
        <item x="2348"/>
        <item x="2523"/>
        <item x="1608"/>
        <item x="1448"/>
        <item x="3210"/>
        <item x="183"/>
        <item x="4206"/>
        <item x="243"/>
        <item x="3060"/>
        <item x="1272"/>
        <item x="3368"/>
        <item x="3350"/>
        <item x="1135"/>
        <item x="1801"/>
        <item x="4692"/>
        <item x="4682"/>
        <item x="2874"/>
        <item x="112"/>
        <item x="1265"/>
        <item x="2107"/>
        <item x="4659"/>
        <item x="5210"/>
        <item x="5257"/>
        <item x="2987"/>
        <item x="3348"/>
        <item x="3264"/>
        <item x="3981"/>
        <item x="4758"/>
        <item x="3977"/>
        <item x="2302"/>
        <item x="2261"/>
        <item x="3008"/>
        <item x="2553"/>
        <item x="192"/>
        <item x="3890"/>
        <item x="3582"/>
        <item x="5247"/>
        <item x="4757"/>
        <item x="2075"/>
        <item x="2875"/>
        <item x="3687"/>
        <item x="580"/>
        <item x="1061"/>
        <item x="4216"/>
        <item x="4970"/>
        <item x="2873"/>
        <item x="4049"/>
        <item x="1922"/>
        <item x="3151"/>
        <item x="3280"/>
        <item x="2330"/>
        <item x="3711"/>
        <item x="1704"/>
        <item x="4739"/>
        <item x="3025"/>
        <item x="2445"/>
        <item x="368"/>
        <item x="2037"/>
        <item x="4492"/>
        <item x="3222"/>
        <item x="3934"/>
        <item x="2044"/>
        <item x="5100"/>
        <item x="2815"/>
        <item x="4141"/>
        <item x="1252"/>
        <item x="2045"/>
        <item x="428"/>
        <item x="4468"/>
        <item x="4953"/>
        <item x="4668"/>
        <item x="2187"/>
        <item x="2260"/>
        <item x="5314"/>
        <item x="1631"/>
        <item x="1186"/>
        <item x="1447"/>
        <item x="1873"/>
        <item x="3116"/>
        <item x="1123"/>
        <item x="4247"/>
        <item x="2544"/>
        <item x="3680"/>
        <item x="742"/>
        <item x="1134"/>
        <item x="4713"/>
        <item x="2056"/>
        <item x="3372"/>
        <item x="4999"/>
        <item x="1111"/>
        <item x="4461"/>
        <item x="4723"/>
        <item x="3090"/>
        <item x="208"/>
        <item x="1667"/>
        <item x="1168"/>
        <item x="3367"/>
        <item x="1916"/>
        <item x="4056"/>
        <item x="4762"/>
        <item x="2149"/>
        <item x="1419"/>
        <item x="2041"/>
        <item x="2174"/>
        <item x="242"/>
        <item x="2211"/>
        <item x="2051"/>
        <item x="1056"/>
        <item x="3849"/>
        <item x="2435"/>
        <item x="4876"/>
        <item x="532"/>
        <item x="4094"/>
        <item x="2141"/>
        <item x="2502"/>
        <item x="4612"/>
        <item x="2043"/>
        <item x="4160"/>
        <item x="2522"/>
        <item x="617"/>
        <item x="3283"/>
        <item x="2556"/>
        <item x="191"/>
        <item x="2851"/>
        <item x="1528"/>
        <item x="2962"/>
        <item x="1622"/>
        <item x="2666"/>
        <item x="715"/>
        <item x="3279"/>
        <item x="4952"/>
        <item x="1085"/>
        <item x="4959"/>
        <item x="2917"/>
        <item x="4828"/>
        <item x="386"/>
        <item x="3037"/>
        <item x="3456"/>
        <item x="3826"/>
        <item x="1942"/>
        <item x="4205"/>
        <item x="318"/>
        <item x="3730"/>
        <item x="1326"/>
        <item x="5117"/>
        <item x="4132"/>
        <item x="1378"/>
        <item x="2448"/>
        <item x="1091"/>
        <item x="2753"/>
        <item x="4902"/>
        <item x="1348"/>
        <item x="3150"/>
        <item x="5391"/>
        <item x="5246"/>
        <item x="316"/>
        <item x="3624"/>
        <item x="5315"/>
        <item x="4667"/>
        <item x="2918"/>
        <item x="4627"/>
        <item x="2941"/>
        <item x="2909"/>
        <item x="488"/>
        <item x="1047"/>
        <item x="272"/>
        <item x="1545"/>
        <item x="4616"/>
        <item x="569"/>
        <item x="4383"/>
        <item x="5065"/>
        <item x="5162"/>
        <item x="4079"/>
        <item x="4140"/>
        <item x="2173"/>
        <item x="3626"/>
        <item x="5420"/>
        <item x="3024"/>
        <item x="631"/>
        <item x="3710"/>
        <item x="317"/>
        <item x="2892"/>
        <item x="4691"/>
        <item x="63"/>
        <item x="5020"/>
        <item x="446"/>
        <item x="3349"/>
        <item x="118"/>
        <item x="5054"/>
        <item x="3204"/>
        <item x="9"/>
        <item x="697"/>
        <item x="3573"/>
        <item x="1598"/>
        <item x="4246"/>
        <item x="1122"/>
        <item x="199"/>
        <item x="3383"/>
        <item x="4256"/>
        <item x="1831"/>
        <item x="5145"/>
        <item x="2226"/>
        <item x="1333"/>
        <item x="2221"/>
        <item x="4539"/>
        <item x="2776"/>
        <item x="2552"/>
        <item x="2778"/>
        <item x="4863"/>
        <item x="2210"/>
        <item x="3933"/>
        <item x="360"/>
        <item x="3679"/>
        <item x="2427"/>
        <item x="2850"/>
        <item x="4093"/>
        <item x="3691"/>
        <item x="3700"/>
        <item x="5371"/>
        <item x="2533"/>
        <item x="5229"/>
        <item x="1577"/>
        <item x="1218"/>
        <item x="3089"/>
        <item x="3078"/>
        <item x="4704"/>
        <item x="785"/>
        <item x="1280"/>
        <item x="4103"/>
        <item x="2106"/>
        <item x="1872"/>
        <item x="5277"/>
        <item x="2444"/>
        <item x="4932"/>
        <item x="2241"/>
        <item x="3133"/>
        <item x="1154"/>
        <item x="218"/>
        <item x="5296"/>
        <item x="4814"/>
        <item x="220"/>
        <item x="4989"/>
        <item x="4856"/>
        <item x="5046"/>
        <item x="4749"/>
        <item x="3347"/>
        <item x="4048"/>
        <item x="3596"/>
        <item x="5081"/>
        <item x="288"/>
        <item x="4712"/>
        <item x="4004"/>
        <item x="182"/>
        <item x="4196"/>
        <item x="476"/>
        <item x="5287"/>
        <item x="3229"/>
        <item x="4518"/>
        <item x="289"/>
        <item x="307"/>
        <item x="2318"/>
        <item x="219"/>
        <item x="2339"/>
        <item x="5012"/>
        <item x="4909"/>
        <item x="4613"/>
        <item x="4005"/>
        <item x="2358"/>
        <item x="4255"/>
        <item x="514"/>
        <item x="4342"/>
        <item x="3940"/>
        <item x="1279"/>
        <item x="923"/>
        <item x="686"/>
        <item x="4000"/>
        <item x="1120"/>
        <item x="2949"/>
        <item x="2849"/>
        <item x="4690"/>
        <item x="4688"/>
        <item x="4102"/>
        <item x="1059"/>
        <item x="1090"/>
        <item x="4689"/>
        <item x="1133"/>
        <item x="2079"/>
        <item x="2477"/>
        <item x="4722"/>
        <item x="3802"/>
        <item x="4124"/>
        <item x="3839"/>
        <item x="1132"/>
        <item x="755"/>
        <item x="4951"/>
        <item x="1422"/>
        <item x="677"/>
        <item x="3825"/>
        <item x="395"/>
        <item x="1614"/>
        <item x="1121"/>
        <item x="1924"/>
        <item x="3988"/>
        <item x="4657"/>
        <item x="2026"/>
        <item x="1971"/>
        <item x="3967"/>
        <item x="3289"/>
        <item x="2209"/>
        <item x="3366"/>
        <item x="2582"/>
        <item x="1131"/>
        <item x="2069"/>
        <item x="46"/>
        <item x="225"/>
        <item x="3623"/>
        <item x="3659"/>
        <item x="4237"/>
        <item x="3699"/>
        <item x="4908"/>
        <item x="2948"/>
        <item x="3881"/>
        <item x="4701"/>
        <item x="3109"/>
        <item x="4700"/>
        <item x="616"/>
        <item x="4772"/>
        <item x="1271"/>
        <item x="696"/>
        <item x="4875"/>
        <item x="4085"/>
        <item x="4699"/>
        <item x="1119"/>
        <item x="3171"/>
        <item x="1332"/>
        <item x="3149"/>
        <item x="501"/>
        <item x="3402"/>
        <item x="1496"/>
        <item x="2916"/>
        <item x="3099"/>
        <item x="5308"/>
        <item x="5123"/>
        <item x="216"/>
        <item x="2078"/>
        <item x="3098"/>
        <item x="1432"/>
        <item x="1129"/>
        <item x="5268"/>
        <item x="4717"/>
        <item x="4425"/>
        <item x="1118"/>
        <item x="4515"/>
        <item x="2379"/>
        <item x="1054"/>
        <item x="1559"/>
        <item x="4698"/>
        <item x="2908"/>
        <item x="4611"/>
        <item x="433"/>
        <item x="1304"/>
        <item x="669"/>
        <item x="5381"/>
        <item x="5181"/>
        <item x="4827"/>
        <item x="2899"/>
        <item x="4227"/>
        <item x="2068"/>
        <item x="4687"/>
        <item x="5108"/>
        <item x="4656"/>
        <item x="223"/>
        <item x="1385"/>
        <item x="2902"/>
        <item x="4245"/>
        <item x="217"/>
        <item x="4092"/>
        <item x="2880"/>
        <item x="4874"/>
        <item x="5209"/>
        <item x="4696"/>
        <item x="2225"/>
        <item x="4697"/>
        <item x="2907"/>
        <item x="256"/>
        <item x="4176"/>
        <item x="2888"/>
        <item x="3723"/>
        <item x="1303"/>
        <item x="3036"/>
        <item x="3654"/>
        <item x="3228"/>
        <item x="213"/>
        <item x="1544"/>
        <item x="2406"/>
        <item x="252"/>
        <item x="1117"/>
        <item x="224"/>
        <item x="1234"/>
        <item x="1932"/>
        <item x="1934"/>
        <item x="2102"/>
        <item x="4215"/>
        <item x="803"/>
        <item x="3720"/>
        <item x="579"/>
        <item x="4644"/>
        <item x="2906"/>
        <item x="2004"/>
        <item x="3880"/>
        <item x="4958"/>
        <item x="1487"/>
        <item x="3103"/>
        <item x="4998"/>
        <item x="2005"/>
        <item x="3729"/>
        <item x="2837"/>
        <item x="2947"/>
        <item x="2180"/>
        <item x="2389"/>
        <item x="4980"/>
        <item x="1587"/>
        <item x="1116"/>
        <item x="2308"/>
        <item x="267"/>
        <item x="2532"/>
        <item x="3752"/>
        <item x="399"/>
        <item x="4643"/>
        <item x="2415"/>
        <item x="1455"/>
        <item x="2662"/>
        <item x="3214"/>
        <item x="1295"/>
        <item x="3703"/>
        <item x="1398"/>
        <item x="2521"/>
        <item x="2164"/>
        <item x="1325"/>
        <item x="513"/>
        <item x="5258"/>
        <item x="654"/>
        <item x="2105"/>
        <item x="1776"/>
        <item x="1607"/>
        <item x="3809"/>
        <item x="4236"/>
        <item x="2220"/>
        <item x="4272"/>
        <item x="3576"/>
        <item x="2852"/>
        <item x="500"/>
        <item x="215"/>
        <item x="605"/>
        <item x="4115"/>
        <item x="5099"/>
        <item x="377"/>
        <item x="2192"/>
        <item x="2125"/>
        <item x="3920"/>
        <item x="2883"/>
        <item x="769"/>
        <item x="1407"/>
        <item x="2074"/>
        <item x="1666"/>
        <item x="643"/>
        <item x="68"/>
        <item x="1167"/>
        <item x="3045"/>
        <item x="3738"/>
        <item x="5334"/>
        <item x="3719"/>
        <item x="2126"/>
        <item x="3115"/>
        <item x="1115"/>
        <item x="5088"/>
        <item x="4159"/>
        <item x="1331"/>
        <item x="180"/>
        <item x="5236"/>
        <item x="4655"/>
        <item x="4855"/>
        <item x="2882"/>
        <item x="544"/>
        <item x="3958"/>
        <item x="2905"/>
        <item x="2915"/>
        <item x="376"/>
        <item x="4022"/>
        <item x="1362"/>
        <item x="1246"/>
        <item x="2455"/>
        <item x="1310"/>
        <item x="3246"/>
        <item x="3808"/>
        <item x="2027"/>
        <item x="2994"/>
        <item x="668"/>
        <item x="427"/>
        <item x="3674"/>
        <item x="255"/>
        <item x="2979"/>
        <item x="5161"/>
        <item x="3227"/>
        <item x="4271"/>
        <item x="3088"/>
        <item x="1201"/>
        <item x="1376"/>
        <item x="1312"/>
        <item x="1729"/>
        <item x="5080"/>
        <item x="4084"/>
        <item x="5155"/>
        <item x="4244"/>
        <item x="179"/>
        <item x="4761"/>
        <item x="2914"/>
        <item x="5029"/>
        <item x="2972"/>
        <item x="1641"/>
        <item x="587"/>
        <item x="3607"/>
        <item x="4798"/>
        <item x="1233"/>
        <item x="1166"/>
        <item x="359"/>
        <item x="4565"/>
        <item x="214"/>
        <item x="1311"/>
        <item x="2259"/>
        <item x="2946"/>
        <item x="4158"/>
        <item x="3919"/>
        <item x="451"/>
        <item x="1687"/>
        <item x="1153"/>
        <item x="4078"/>
        <item x="3816"/>
        <item x="4614"/>
        <item x="3308"/>
        <item x="4826"/>
        <item x="5333"/>
        <item x="1421"/>
        <item x="2077"/>
        <item x="2904"/>
        <item x="4617"/>
        <item x="551"/>
        <item x="1323"/>
        <item x="266"/>
        <item x="1630"/>
        <item x="2903"/>
        <item x="4943"/>
        <item x="4338"/>
        <item x="251"/>
        <item x="2025"/>
        <item x="3102"/>
        <item x="3059"/>
        <item x="2076"/>
        <item x="2179"/>
        <item x="4854"/>
        <item x="3329"/>
        <item x="1103"/>
        <item x="3244"/>
        <item x="154"/>
        <item x="2278"/>
        <item x="823"/>
        <item x="3245"/>
        <item x="1084"/>
        <item x="2208"/>
        <item x="2569"/>
        <item x="1341"/>
        <item x="2476"/>
        <item x="5267"/>
        <item x="1083"/>
        <item x="1473"/>
        <item x="1837"/>
        <item x="2894"/>
        <item x="2271"/>
        <item x="3927"/>
        <item x="3912"/>
        <item x="2219"/>
        <item x="222"/>
        <item x="3058"/>
        <item x="2898"/>
        <item x="2240"/>
        <item x="2316"/>
        <item x="5144"/>
        <item x="2096"/>
        <item x="1462"/>
        <item x="5305"/>
        <item x="3801"/>
        <item x="2596"/>
        <item x="1418"/>
        <item x="2675"/>
        <item x="1675"/>
        <item x="5384"/>
        <item x="1606"/>
        <item x="3698"/>
        <item x="5154"/>
        <item x="221"/>
        <item x="1527"/>
        <item x="839"/>
        <item x="4748"/>
        <item x="714"/>
        <item x="2357"/>
        <item x="3708"/>
        <item x="4738"/>
        <item x="4756"/>
        <item x="460"/>
        <item x="4997"/>
        <item x="3179"/>
        <item x="3653"/>
        <item x="2957"/>
        <item x="4123"/>
        <item x="5200"/>
        <item x="5245"/>
        <item x="3833"/>
        <item x="4021"/>
        <item x="4931"/>
        <item x="4825"/>
        <item x="4615"/>
        <item x="3932"/>
        <item x="2388"/>
        <item x="2912"/>
        <item x="1285"/>
        <item x="2073"/>
        <item x="5038"/>
        <item x="1278"/>
        <item x="487"/>
        <item x="4780"/>
        <item x="2520"/>
        <item x="3939"/>
        <item x="3791"/>
        <item x="3035"/>
        <item x="4923"/>
        <item x="4013"/>
        <item x="4886"/>
        <item x="4788"/>
        <item x="5011"/>
        <item x="3879"/>
        <item x="4139"/>
        <item x="5269"/>
        <item x="178"/>
        <item x="2118"/>
        <item x="3751"/>
        <item x="2971"/>
        <item x="4131"/>
        <item x="3097"/>
        <item x="2935"/>
        <item x="1405"/>
        <item x="4157"/>
        <item x="398"/>
        <item x="2434"/>
        <item x="2336"/>
        <item x="1723"/>
        <item x="2039"/>
        <item x="2836"/>
        <item x="554"/>
        <item x="4885"/>
        <item x="349"/>
        <item x="1200"/>
        <item x="277"/>
        <item x="615"/>
        <item x="2356"/>
        <item x="1519"/>
        <item x="2286"/>
        <item x="3327"/>
        <item x="2543"/>
        <item x="3705"/>
        <item x="1309"/>
        <item x="467"/>
        <item x="3044"/>
        <item x="3966"/>
        <item x="1347"/>
        <item x="445"/>
        <item x="276"/>
        <item x="3926"/>
        <item x="4969"/>
        <item x="475"/>
        <item x="4122"/>
        <item x="5228"/>
        <item x="2443"/>
        <item x="1232"/>
        <item x="2371"/>
        <item x="2694"/>
        <item x="234"/>
        <item x="3750"/>
        <item x="3767"/>
        <item x="3124"/>
        <item x="3823"/>
        <item x="5235"/>
        <item x="2864"/>
        <item x="1102"/>
        <item x="3476"/>
        <item x="1565"/>
        <item x="704"/>
        <item x="2172"/>
        <item x="1239"/>
        <item x="3123"/>
        <item x="3077"/>
        <item x="4138"/>
        <item x="1223"/>
        <item x="1648"/>
        <item x="4747"/>
        <item x="5428"/>
        <item x="5270"/>
        <item x="4289"/>
        <item x="4930"/>
        <item x="3780"/>
        <item x="5382"/>
        <item x="525"/>
        <item x="3189"/>
        <item x="722"/>
        <item x="5107"/>
        <item x="4819"/>
        <item x="3243"/>
        <item x="4077"/>
        <item x="1404"/>
        <item x="3096"/>
        <item x="187"/>
        <item x="5400"/>
        <item x="2913"/>
        <item x="3824"/>
        <item x="2186"/>
        <item x="1294"/>
        <item x="190"/>
        <item x="3832"/>
        <item x="1543"/>
        <item x="3697"/>
        <item x="3271"/>
        <item x="5053"/>
        <item x="367"/>
        <item x="4226"/>
        <item x="2647"/>
        <item x="4746"/>
        <item x="4929"/>
        <item x="3905"/>
        <item x="4771"/>
        <item x="2405"/>
        <item x="397"/>
        <item x="543"/>
        <item x="3918"/>
        <item x="4695"/>
        <item x="3122"/>
        <item x="3848"/>
        <item x="1149"/>
        <item x="3178"/>
        <item x="5160"/>
        <item x="3858"/>
        <item x="340"/>
        <item x="499"/>
        <item x="623"/>
        <item x="3695"/>
        <item x="4907"/>
        <item x="3774"/>
        <item x="3339"/>
        <item x="5408"/>
        <item x="1126"/>
        <item x="733"/>
        <item x="3338"/>
        <item x="3242"/>
        <item x="2258"/>
        <item x="1605"/>
        <item x="531"/>
        <item x="3931"/>
        <item x="4873"/>
        <item x="4114"/>
        <item x="2072"/>
        <item x="3297"/>
        <item x="4686"/>
        <item x="3726"/>
        <item x="2071"/>
        <item x="4813"/>
        <item x="2266"/>
        <item x="327"/>
        <item x="5019"/>
        <item x="3371"/>
        <item x="2059"/>
        <item x="5389"/>
        <item x="1542"/>
        <item x="3007"/>
        <item x="414"/>
        <item x="3904"/>
        <item x="3269"/>
        <item x="1367"/>
        <item x="2203"/>
        <item x="4171"/>
        <item x="2585"/>
        <item x="3270"/>
        <item x="426"/>
        <item x="2218"/>
        <item x="2133"/>
        <item x="5244"/>
        <item x="507"/>
        <item x="1505"/>
        <item x="795"/>
        <item x="2064"/>
        <item x="264"/>
        <item x="3030"/>
        <item x="685"/>
        <item x="3238"/>
        <item x="3976"/>
        <item x="2067"/>
        <item x="4711"/>
        <item x="642"/>
        <item x="388"/>
        <item x="4020"/>
        <item x="578"/>
        <item x="866"/>
        <item x="1396"/>
        <item x="2542"/>
        <item x="3724"/>
        <item x="5180"/>
        <item x="3360"/>
        <item x="4407"/>
        <item x="1101"/>
        <item x="4336"/>
        <item x="1124"/>
        <item x="1759"/>
        <item x="2414"/>
        <item x="3121"/>
        <item x="5218"/>
        <item x="5325"/>
        <item x="4867"/>
        <item x="1417"/>
        <item x="4797"/>
        <item x="2911"/>
        <item x="2285"/>
        <item x="4012"/>
        <item x="5072"/>
        <item x="4872"/>
        <item x="4374"/>
        <item x="3087"/>
        <item x="2335"/>
        <item x="3938"/>
        <item x="2606"/>
        <item x="3252"/>
        <item x="1472"/>
        <item x="5122"/>
        <item x="506"/>
        <item x="271"/>
        <item x="304"/>
        <item x="4862"/>
        <item x="3203"/>
        <item x="498"/>
        <item x="2910"/>
        <item x="3986"/>
        <item x="3807"/>
        <item x="1231"/>
        <item x="1322"/>
        <item x="3800"/>
        <item x="497"/>
        <item x="4796"/>
        <item x="4466"/>
        <item x="409"/>
        <item x="382"/>
        <item x="5418"/>
        <item x="3253"/>
        <item x="3878"/>
        <item x="1356"/>
        <item x="4922"/>
        <item x="4866"/>
        <item x="2493"/>
        <item x="1640"/>
        <item x="2284"/>
        <item x="4323"/>
        <item x="2148"/>
        <item x="3029"/>
        <item x="3815"/>
        <item x="2956"/>
        <item x="375"/>
        <item x="1416"/>
        <item x="3337"/>
        <item x="2653"/>
        <item x="3306"/>
        <item x="3188"/>
        <item x="4225"/>
        <item x="4170"/>
        <item x="2158"/>
        <item x="1711"/>
        <item x="296"/>
        <item x="5116"/>
        <item x="443"/>
        <item x="3157"/>
        <item x="425"/>
        <item x="2217"/>
        <item x="1345"/>
        <item x="3423"/>
        <item x="5199"/>
        <item x="4861"/>
        <item x="586"/>
        <item x="1321"/>
        <item x="4113"/>
        <item x="4047"/>
        <item x="512"/>
        <item x="3268"/>
        <item x="2515"/>
        <item x="1576"/>
        <item x="1177"/>
        <item x="5037"/>
        <item x="1486"/>
        <item x="2690"/>
        <item x="326"/>
        <item x="2501"/>
        <item x="5087"/>
        <item x="1245"/>
        <item x="4325"/>
        <item x="2185"/>
        <item x="4779"/>
        <item x="4296"/>
        <item x="2101"/>
        <item x="3937"/>
        <item x="1765"/>
        <item x="2433"/>
        <item x="5010"/>
        <item x="2239"/>
        <item x="3336"/>
        <item x="424"/>
        <item x="4804"/>
        <item x="4921"/>
        <item x="4901"/>
        <item x="3899"/>
        <item x="5028"/>
        <item x="4996"/>
        <item x="2541"/>
        <item x="537"/>
        <item x="2307"/>
        <item x="2625"/>
        <item x="1125"/>
        <item x="3267"/>
        <item x="2171"/>
        <item x="348"/>
        <item x="4270"/>
        <item x="1355"/>
        <item x="577"/>
        <item x="4169"/>
        <item x="3028"/>
        <item x="1230"/>
        <item x="4040"/>
        <item x="4168"/>
        <item x="1657"/>
        <item x="550"/>
        <item x="3101"/>
        <item x="3917"/>
        <item x="2283"/>
        <item x="303"/>
        <item x="2665"/>
        <item x="1320"/>
        <item x="2463"/>
        <item x="3872"/>
        <item x="3773"/>
        <item x="2540"/>
        <item x="684"/>
        <item x="713"/>
        <item x="2378"/>
        <item x="1454"/>
        <item x="4940"/>
        <item x="3263"/>
        <item x="3141"/>
        <item x="1387"/>
        <item x="3396"/>
        <item x="1597"/>
        <item x="442"/>
        <item x="3213"/>
        <item x="474"/>
        <item x="3305"/>
        <item x="325"/>
        <item x="4860"/>
        <item x="2147"/>
        <item x="4235"/>
        <item x="614"/>
        <item x="2519"/>
        <item x="1366"/>
        <item x="3006"/>
        <item x="3177"/>
        <item x="2398"/>
        <item x="1678"/>
        <item x="585"/>
        <item x="829"/>
        <item x="2473"/>
        <item x="690"/>
        <item x="1319"/>
        <item x="3076"/>
        <item x="2442"/>
        <item x="3873"/>
        <item x="2282"/>
        <item x="1550"/>
        <item x="1395"/>
        <item x="4891"/>
        <item x="3871"/>
        <item x="3114"/>
        <item x="1394"/>
        <item x="3345"/>
        <item x="1217"/>
        <item x="1604"/>
        <item x="1354"/>
        <item x="496"/>
        <item x="2404"/>
        <item x="1495"/>
        <item x="741"/>
        <item x="4853"/>
        <item x="3277"/>
        <item x="1504"/>
        <item x="2413"/>
        <item x="5172"/>
        <item x="4755"/>
        <item x="3346"/>
        <item x="505"/>
        <item x="2703"/>
        <item x="5421"/>
        <item x="653"/>
        <item x="4130"/>
        <item x="3707"/>
        <item x="2551"/>
        <item x="1782"/>
        <item x="3278"/>
        <item x="408"/>
        <item x="1485"/>
        <item x="2403"/>
        <item x="2940"/>
        <item x="3898"/>
        <item x="3304"/>
        <item x="1575"/>
        <item x="4385"/>
        <item x="441"/>
        <item x="549"/>
        <item x="5153"/>
        <item x="1377"/>
        <item x="5134"/>
        <item x="2492"/>
        <item x="2277"/>
        <item x="3221"/>
        <item x="721"/>
        <item x="2970"/>
        <item x="3170"/>
        <item x="3326"/>
        <item x="4950"/>
        <item x="3364"/>
        <item x="1639"/>
        <item x="4978"/>
        <item x="4824"/>
        <item x="4195"/>
        <item x="4984"/>
        <item x="4287"/>
        <item x="1264"/>
        <item x="4979"/>
        <item x="1783"/>
        <item x="622"/>
        <item x="1596"/>
        <item x="5179"/>
        <item x="3857"/>
        <item x="1621"/>
        <item x="4083"/>
        <item x="542"/>
        <item x="3838"/>
        <item x="1293"/>
        <item x="659"/>
        <item x="3417"/>
        <item x="5071"/>
        <item x="1518"/>
        <item x="3365"/>
        <item x="1215"/>
        <item x="830"/>
        <item x="1684"/>
        <item x="536"/>
        <item x="1216"/>
        <item x="4939"/>
        <item x="1431"/>
        <item x="1812"/>
        <item x="3889"/>
        <item x="1461"/>
        <item x="4995"/>
        <item x="2387"/>
        <item x="3052"/>
        <item x="1558"/>
        <item x="546"/>
        <item x="712"/>
        <item x="1453"/>
        <item x="1764"/>
        <item x="2370"/>
        <item x="4812"/>
        <item x="747"/>
        <item x="613"/>
        <item x="1292"/>
        <item x="3856"/>
        <item x="4234"/>
        <item x="3220"/>
        <item x="5312"/>
        <item x="4994"/>
        <item x="2237"/>
        <item x="3132"/>
        <item x="5419"/>
        <item x="3219"/>
        <item x="4386"/>
        <item x="4778"/>
        <item x="4129"/>
        <item x="4302"/>
        <item x="5217"/>
        <item x="1440"/>
        <item x="4055"/>
        <item x="1656"/>
        <item x="1403"/>
        <item x="3354"/>
        <item x="5303"/>
        <item x="2472"/>
        <item x="5437"/>
        <item x="4919"/>
        <item x="3288"/>
        <item x="4121"/>
        <item x="3454"/>
        <item x="683"/>
        <item x="3202"/>
        <item x="5064"/>
        <item x="5014"/>
        <item x="5115"/>
        <item x="4414"/>
        <item x="5015"/>
        <item x="3140"/>
        <item x="524"/>
        <item x="1794"/>
        <item x="667"/>
        <item x="621"/>
        <item x="720"/>
        <item x="1359"/>
        <item x="1340"/>
        <item x="2491"/>
        <item x="3207"/>
        <item x="740"/>
        <item x="2306"/>
        <item x="1471"/>
        <item x="5159"/>
        <item x="3855"/>
        <item x="2643"/>
        <item x="482"/>
        <item x="5390"/>
        <item x="4046"/>
        <item x="2432"/>
        <item x="1361"/>
        <item x="4811"/>
        <item x="1360"/>
        <item x="2297"/>
        <item x="2514"/>
        <item x="1526"/>
        <item x="5004"/>
        <item x="5426"/>
        <item x="3376"/>
        <item x="2441"/>
        <item x="5171"/>
        <item x="1788"/>
        <item x="2518"/>
        <item x="3169"/>
        <item x="3387"/>
        <item x="3168"/>
        <item x="4284"/>
        <item x="1478"/>
        <item x="4167"/>
        <item x="3897"/>
        <item x="5033"/>
        <item x="4426"/>
        <item x="3888"/>
        <item x="4075"/>
        <item x="481"/>
        <item x="2431"/>
        <item x="1517"/>
        <item x="1441"/>
        <item x="2216"/>
        <item x="3778"/>
        <item x="3201"/>
        <item x="746"/>
        <item x="2513"/>
        <item x="1620"/>
        <item x="1682"/>
        <item x="893"/>
        <item x="4777"/>
        <item x="2293"/>
        <item x="3231"/>
        <item x="5344"/>
        <item x="652"/>
        <item x="1564"/>
        <item x="4448"/>
        <item x="3241"/>
        <item x="1302"/>
        <item x="4076"/>
        <item x="4045"/>
        <item x="2402"/>
        <item x="4345"/>
        <item x="3993"/>
        <item x="3212"/>
        <item x="4884"/>
        <item x="641"/>
        <item x="3251"/>
        <item x="2539"/>
        <item x="1665"/>
        <item x="5121"/>
        <item x="2595"/>
        <item x="2550"/>
        <item x="1353"/>
        <item x="2327"/>
        <item x="1692"/>
        <item x="2294"/>
        <item x="423"/>
        <item x="5036"/>
        <item x="2369"/>
        <item x="2567"/>
        <item x="2292"/>
        <item x="3218"/>
        <item x="3314"/>
        <item x="1494"/>
        <item x="2538"/>
        <item x="4128"/>
        <item x="1655"/>
        <item x="2412"/>
        <item x="4418"/>
        <item x="2674"/>
        <item x="1713"/>
        <item x="4039"/>
        <item x="2276"/>
        <item x="523"/>
        <item x="4918"/>
        <item x="4054"/>
        <item x="3230"/>
        <item x="366"/>
        <item x="2681"/>
        <item x="4091"/>
        <item x="4120"/>
        <item x="2377"/>
        <item x="584"/>
        <item x="5063"/>
        <item x="522"/>
        <item x="5098"/>
        <item x="480"/>
        <item x="5376"/>
        <item x="4003"/>
        <item x="1710"/>
        <item x="5152"/>
        <item x="5307"/>
        <item x="3262"/>
        <item x="1720"/>
        <item x="3870"/>
        <item x="3240"/>
        <item x="2215"/>
        <item x="3217"/>
        <item x="5170"/>
        <item x="4344"/>
        <item x="1430"/>
        <item x="4900"/>
        <item x="1503"/>
        <item x="3187"/>
        <item x="2400"/>
        <item x="1339"/>
        <item x="4189"/>
        <item x="4002"/>
        <item x="3176"/>
        <item x="689"/>
        <item x="1603"/>
        <item x="4082"/>
        <item x="2490"/>
        <item x="5045"/>
        <item x="1586"/>
        <item x="4194"/>
        <item x="1742"/>
        <item x="2334"/>
        <item x="1510"/>
        <item x="4243"/>
        <item x="561"/>
        <item x="5331"/>
        <item x="1740"/>
        <item x="3869"/>
        <item x="4111"/>
        <item x="2693"/>
        <item x="5243"/>
        <item x="2664"/>
        <item x="2508"/>
        <item x="560"/>
        <item x="5114"/>
        <item x="3436"/>
        <item x="2326"/>
        <item x="2363"/>
        <item x="3397"/>
        <item x="2325"/>
        <item x="4043"/>
        <item x="548"/>
        <item x="3266"/>
        <item x="5133"/>
        <item x="4112"/>
        <item x="4081"/>
        <item x="2430"/>
        <item x="4899"/>
        <item x="422"/>
        <item x="1638"/>
        <item x="568"/>
        <item x="2588"/>
        <item x="3276"/>
        <item x="5264"/>
        <item x="5062"/>
        <item x="783"/>
        <item x="4151"/>
        <item x="1466"/>
        <item x="4233"/>
        <item x="658"/>
        <item x="1386"/>
        <item x="1393"/>
        <item x="393"/>
        <item x="5276"/>
        <item x="4042"/>
        <item x="1439"/>
        <item x="5070"/>
        <item x="2462"/>
        <item x="1549"/>
        <item x="5052"/>
        <item x="1525"/>
        <item x="1647"/>
        <item x="3964"/>
        <item x="2440"/>
        <item x="2275"/>
        <item x="688"/>
        <item x="2483"/>
        <item x="459"/>
        <item x="2426"/>
        <item x="4268"/>
        <item x="1747"/>
        <item x="3321"/>
        <item x="1477"/>
        <item x="521"/>
        <item x="4090"/>
        <item x="5350"/>
        <item x="567"/>
        <item x="1818"/>
        <item x="2411"/>
        <item x="3359"/>
        <item x="620"/>
        <item x="1470"/>
        <item x="4269"/>
        <item x="4038"/>
        <item x="682"/>
        <item x="5097"/>
        <item x="594"/>
        <item x="2537"/>
        <item x="4340"/>
        <item x="4232"/>
        <item x="767"/>
        <item x="2568"/>
        <item x="541"/>
        <item x="3287"/>
        <item x="3363"/>
        <item x="3186"/>
        <item x="1595"/>
        <item x="719"/>
        <item x="5310"/>
        <item x="4011"/>
        <item x="2410"/>
        <item x="2498"/>
        <item x="1819"/>
        <item x="5216"/>
        <item x="5003"/>
        <item x="1585"/>
        <item x="2386"/>
        <item x="657"/>
        <item x="3320"/>
        <item x="1664"/>
        <item x="1848"/>
        <item x="3296"/>
        <item x="2549"/>
        <item x="3319"/>
        <item x="4299"/>
        <item x="5079"/>
        <item x="3257"/>
        <item x="1563"/>
        <item x="765"/>
        <item x="651"/>
        <item x="559"/>
        <item x="3225"/>
        <item x="5018"/>
        <item x="4328"/>
        <item x="4242"/>
        <item x="745"/>
        <item x="5242"/>
        <item x="1557"/>
        <item x="2471"/>
        <item x="3375"/>
        <item x="3226"/>
        <item x="5352"/>
        <item x="1548"/>
        <item x="3474"/>
        <item x="604"/>
        <item x="4001"/>
        <item x="5096"/>
        <item x="4455"/>
        <item x="3295"/>
        <item x="4993"/>
        <item x="1469"/>
        <item x="4065"/>
        <item x="837"/>
        <item x="3294"/>
        <item x="5143"/>
        <item x="3963"/>
        <item x="1830"/>
        <item x="774"/>
        <item x="1536"/>
        <item x="848"/>
        <item x="576"/>
        <item x="4416"/>
        <item x="5035"/>
        <item x="5086"/>
        <item x="2624"/>
        <item x="5227"/>
        <item x="3185"/>
        <item x="4301"/>
        <item x="2454"/>
        <item x="5427"/>
        <item x="4381"/>
        <item x="1468"/>
        <item x="1509"/>
        <item x="1476"/>
        <item x="603"/>
        <item x="4300"/>
        <item x="5356"/>
        <item x="575"/>
        <item x="2439"/>
        <item x="1800"/>
        <item x="4373"/>
        <item x="1824"/>
        <item x="1502"/>
        <item x="3232"/>
        <item x="2573"/>
        <item x="630"/>
        <item x="4467"/>
        <item x="3250"/>
        <item x="4053"/>
        <item x="5061"/>
        <item x="2376"/>
        <item x="5106"/>
        <item x="566"/>
        <item x="766"/>
        <item x="4992"/>
        <item x="4041"/>
        <item x="732"/>
        <item x="2438"/>
        <item x="3184"/>
        <item x="5032"/>
        <item x="3318"/>
        <item x="519"/>
        <item x="1475"/>
        <item x="4267"/>
        <item x="1778"/>
        <item x="540"/>
        <item x="2576"/>
        <item x="1709"/>
        <item x="3443"/>
        <item x="4188"/>
        <item x="3261"/>
        <item x="2375"/>
        <item x="520"/>
        <item x="4044"/>
        <item x="3282"/>
        <item x="2636"/>
        <item x="5234"/>
        <item x="4371"/>
        <item x="2489"/>
        <item x="4029"/>
        <item x="4265"/>
        <item x="1428"/>
        <item x="2419"/>
        <item x="1646"/>
        <item x="4459"/>
        <item x="2702"/>
        <item x="731"/>
        <item x="1755"/>
        <item x="1429"/>
        <item x="3317"/>
        <item x="5226"/>
        <item x="3293"/>
        <item x="1637"/>
        <item x="4266"/>
        <item x="565"/>
        <item x="1804"/>
        <item x="4150"/>
        <item x="2602"/>
        <item x="564"/>
        <item x="843"/>
        <item x="5031"/>
        <item x="1501"/>
        <item x="4101"/>
        <item x="557"/>
        <item x="4343"/>
        <item x="1670"/>
        <item x="1728"/>
        <item x="2461"/>
        <item x="5413"/>
        <item x="1645"/>
        <item x="4341"/>
        <item x="612"/>
        <item x="5069"/>
        <item x="1493"/>
        <item x="558"/>
        <item x="5060"/>
        <item x="3427"/>
        <item x="2385"/>
        <item x="574"/>
        <item x="3292"/>
        <item x="4346"/>
        <item x="3370"/>
        <item x="1500"/>
        <item x="2637"/>
        <item x="1508"/>
        <item x="2652"/>
        <item x="3237"/>
        <item x="5059"/>
        <item x="611"/>
        <item x="1464"/>
        <item x="2671"/>
        <item x="3328"/>
        <item x="2425"/>
        <item x="3275"/>
        <item x="1465"/>
        <item x="4089"/>
        <item x="5095"/>
        <item x="5043"/>
        <item x="602"/>
        <item x="2618"/>
        <item x="1699"/>
        <item x="5044"/>
        <item x="4366"/>
        <item x="3431"/>
        <item x="4413"/>
        <item x="1562"/>
        <item x="593"/>
        <item x="1749"/>
        <item x="2692"/>
        <item x="1507"/>
        <item x="4335"/>
        <item x="2617"/>
        <item x="1438"/>
        <item x="2391"/>
        <item x="3286"/>
        <item x="5340"/>
        <item x="5215"/>
        <item x="4254"/>
        <item x="656"/>
        <item x="4080"/>
        <item x="4010"/>
        <item x="3362"/>
        <item x="1460"/>
        <item x="4231"/>
        <item x="563"/>
        <item x="3405"/>
        <item x="3331"/>
        <item x="2447"/>
        <item x="1535"/>
        <item x="3249"/>
        <item x="5151"/>
        <item x="3385"/>
        <item x="1644"/>
        <item x="3260"/>
        <item x="3358"/>
        <item x="4156"/>
        <item x="792"/>
        <item x="601"/>
        <item x="5225"/>
        <item x="3424"/>
        <item x="600"/>
        <item x="4319"/>
        <item x="4241"/>
        <item x="739"/>
        <item x="4155"/>
        <item x="2424"/>
        <item x="5150"/>
        <item x="5241"/>
        <item x="2580"/>
        <item x="3216"/>
        <item x="4230"/>
        <item x="4324"/>
        <item x="3384"/>
        <item x="4365"/>
        <item x="4019"/>
        <item x="4149"/>
        <item x="2609"/>
        <item x="3382"/>
        <item x="2374"/>
        <item x="1722"/>
        <item x="4009"/>
        <item x="1524"/>
        <item x="2548"/>
        <item x="650"/>
        <item x="592"/>
        <item x="5094"/>
        <item x="610"/>
        <item x="3248"/>
        <item x="1574"/>
        <item x="5158"/>
        <item x="5256"/>
        <item x="1695"/>
        <item x="802"/>
        <item x="4119"/>
        <item x="3449"/>
        <item x="1663"/>
        <item x="591"/>
        <item x="5093"/>
        <item x="4074"/>
        <item x="2453"/>
        <item x="5002"/>
        <item x="5214"/>
        <item x="4191"/>
        <item x="5105"/>
        <item x="3420"/>
        <item x="2470"/>
        <item x="4166"/>
        <item x="800"/>
        <item x="5176"/>
        <item x="804"/>
        <item x="1492"/>
        <item x="5077"/>
        <item x="2608"/>
        <item x="3391"/>
        <item x="1467"/>
        <item x="4073"/>
        <item x="5078"/>
        <item x="5274"/>
        <item x="2574"/>
        <item x="2555"/>
        <item x="629"/>
        <item x="3302"/>
        <item x="5120"/>
        <item x="4399"/>
        <item x="4312"/>
        <item x="779"/>
        <item x="730"/>
        <item x="5198"/>
        <item x="2536"/>
        <item x="1446"/>
        <item x="1724"/>
        <item x="3303"/>
        <item x="2658"/>
        <item x="1680"/>
        <item x="2642"/>
        <item x="1634"/>
        <item x="599"/>
        <item x="5027"/>
        <item x="864"/>
        <item x="4229"/>
        <item x="827"/>
        <item x="2604"/>
        <item x="1584"/>
        <item x="5175"/>
        <item x="3274"/>
        <item x="1753"/>
        <item x="4264"/>
        <item x="698"/>
        <item x="5142"/>
        <item x="1662"/>
        <item x="3285"/>
        <item x="4333"/>
        <item x="1694"/>
        <item x="3411"/>
        <item x="5224"/>
        <item x="875"/>
        <item x="854"/>
        <item x="4457"/>
        <item x="3451"/>
        <item x="699"/>
        <item x="2561"/>
        <item x="4165"/>
        <item x="2452"/>
        <item x="3393"/>
        <item x="3224"/>
        <item x="4382"/>
        <item x="1560"/>
        <item x="5240"/>
        <item x="4285"/>
        <item x="590"/>
        <item x="3307"/>
        <item x="676"/>
        <item x="2547"/>
        <item x="4423"/>
        <item x="4305"/>
        <item x="2460"/>
        <item x="1643"/>
        <item x="1836"/>
        <item x="5260"/>
        <item x="628"/>
        <item x="754"/>
        <item x="3273"/>
        <item x="5197"/>
        <item x="2500"/>
        <item x="5211"/>
        <item x="1599"/>
        <item x="1767"/>
        <item x="627"/>
        <item x="2384"/>
        <item x="4110"/>
        <item x="3355"/>
        <item x="649"/>
        <item x="855"/>
        <item x="4036"/>
        <item x="1523"/>
        <item x="4367"/>
        <item x="2459"/>
        <item x="3403"/>
        <item x="4228"/>
        <item x="1499"/>
        <item x="1814"/>
        <item x="808"/>
        <item x="5275"/>
        <item x="4109"/>
        <item x="1673"/>
        <item x="4018"/>
        <item x="3463"/>
        <item x="5387"/>
        <item x="4037"/>
        <item x="1636"/>
        <item x="530"/>
        <item x="4334"/>
        <item x="4137"/>
        <item x="1732"/>
        <item x="5318"/>
        <item x="1726"/>
        <item x="738"/>
        <item x="5281"/>
        <item x="4072"/>
        <item x="5351"/>
        <item x="3415"/>
        <item x="5196"/>
        <item x="3374"/>
        <item x="5058"/>
        <item x="1633"/>
        <item x="4164"/>
        <item x="3425"/>
        <item x="4273"/>
        <item x="851"/>
        <item x="4424"/>
        <item x="1594"/>
        <item x="4294"/>
        <item x="2560"/>
        <item x="4278"/>
        <item x="4393"/>
        <item x="5290"/>
        <item x="1459"/>
        <item x="4387"/>
        <item x="1840"/>
        <item x="4358"/>
        <item x="870"/>
        <item x="5313"/>
        <item x="1757"/>
        <item x="3412"/>
        <item x="5321"/>
        <item x="529"/>
        <item x="1743"/>
        <item x="753"/>
        <item x="2581"/>
        <item x="5009"/>
        <item x="3442"/>
        <item x="2469"/>
        <item x="5223"/>
        <item x="1437"/>
        <item x="3445"/>
        <item x="5388"/>
        <item x="763"/>
        <item x="3313"/>
        <item x="752"/>
        <item x="626"/>
        <item x="4263"/>
        <item x="5057"/>
        <item x="5323"/>
        <item x="5026"/>
        <item x="5347"/>
        <item x="4154"/>
        <item x="2499"/>
        <item x="588"/>
        <item x="781"/>
        <item x="5332"/>
        <item x="5285"/>
        <item x="1661"/>
        <item x="3386"/>
        <item x="3357"/>
        <item x="2488"/>
        <item x="3435"/>
        <item x="3236"/>
        <item x="2680"/>
        <item x="1761"/>
        <item x="1593"/>
        <item x="4262"/>
        <item x="2651"/>
        <item x="4275"/>
        <item x="2699"/>
        <item x="589"/>
        <item x="2577"/>
        <item x="5266"/>
        <item x="1490"/>
        <item x="1758"/>
        <item x="2660"/>
        <item x="5301"/>
        <item x="1738"/>
        <item x="1534"/>
        <item x="2475"/>
        <item x="861"/>
        <item x="1491"/>
        <item x="834"/>
        <item x="5393"/>
        <item x="2632"/>
        <item x="4118"/>
        <item x="4454"/>
        <item x="1556"/>
        <item x="794"/>
        <item x="1719"/>
        <item x="4364"/>
        <item x="4214"/>
        <item x="675"/>
        <item x="4108"/>
        <item x="3325"/>
        <item x="806"/>
        <item x="1706"/>
        <item x="4283"/>
        <item x="4153"/>
        <item x="5271"/>
        <item x="5092"/>
        <item x="2603"/>
        <item x="1629"/>
        <item x="5141"/>
        <item x="4292"/>
        <item x="841"/>
        <item x="1445"/>
        <item x="4317"/>
        <item x="3291"/>
        <item x="2487"/>
        <item x="5262"/>
        <item x="2383"/>
        <item x="4127"/>
        <item x="2458"/>
        <item x="1792"/>
        <item x="1436"/>
        <item x="751"/>
        <item x="4117"/>
        <item x="2605"/>
        <item x="5294"/>
        <item x="5302"/>
        <item x="1790"/>
        <item x="5273"/>
        <item x="5378"/>
        <item x="1696"/>
        <item x="3335"/>
        <item x="4408"/>
        <item x="5001"/>
        <item x="5025"/>
        <item x="3457"/>
        <item x="787"/>
        <item x="1733"/>
        <item x="2593"/>
        <item x="4204"/>
        <item x="2512"/>
        <item x="5104"/>
        <item x="5091"/>
        <item x="1739"/>
        <item x="2382"/>
        <item x="4193"/>
        <item x="624"/>
        <item x="828"/>
        <item x="5149"/>
        <item x="1435"/>
        <item x="625"/>
        <item x="4422"/>
        <item x="5178"/>
        <item x="1592"/>
        <item x="3469"/>
        <item x="4306"/>
        <item x="859"/>
        <item x="2397"/>
        <item x="1796"/>
        <item x="801"/>
        <item x="1811"/>
        <item x="4288"/>
        <item x="4291"/>
        <item x="1522"/>
        <item x="1541"/>
        <item x="1799"/>
        <item x="5358"/>
        <item x="1770"/>
        <item x="528"/>
        <item x="3407"/>
        <item x="3395"/>
        <item x="1708"/>
        <item x="1768"/>
        <item x="5132"/>
        <item x="4261"/>
        <item x="1716"/>
        <item x="1725"/>
        <item x="553"/>
        <item x="5239"/>
        <item x="1573"/>
        <item x="1756"/>
        <item x="4321"/>
        <item x="1697"/>
        <item x="5311"/>
        <item x="4440"/>
        <item x="798"/>
        <item x="4203"/>
        <item x="5282"/>
        <item x="4008"/>
        <item x="1628"/>
        <item x="2686"/>
        <item x="3301"/>
        <item x="822"/>
        <item x="891"/>
        <item x="2497"/>
        <item x="4322"/>
        <item x="850"/>
        <item x="539"/>
        <item x="4186"/>
        <item x="2644"/>
        <item x="4309"/>
        <item x="5238"/>
        <item x="3344"/>
        <item x="5148"/>
        <item x="4187"/>
        <item x="5370"/>
        <item x="749"/>
        <item x="2468"/>
        <item x="881"/>
        <item x="674"/>
        <item x="527"/>
        <item x="3471"/>
        <item x="1444"/>
        <item x="4147"/>
        <item x="845"/>
        <item x="3418"/>
        <item x="750"/>
        <item x="538"/>
        <item x="1772"/>
        <item x="5380"/>
        <item x="4126"/>
        <item x="4274"/>
        <item x="4148"/>
        <item x="4464"/>
        <item x="5379"/>
        <item x="3223"/>
        <item x="2584"/>
        <item x="640"/>
        <item x="4017"/>
        <item x="1613"/>
        <item x="3399"/>
        <item x="1660"/>
        <item x="760"/>
        <item x="2531"/>
        <item x="1591"/>
        <item x="5298"/>
        <item x="4417"/>
        <item x="819"/>
        <item x="1443"/>
        <item x="882"/>
        <item x="4202"/>
        <item x="5208"/>
        <item x="3444"/>
        <item x="1807"/>
        <item x="4192"/>
        <item x="672"/>
        <item x="5147"/>
        <item x="673"/>
        <item x="1555"/>
        <item x="5424"/>
        <item x="2627"/>
        <item x="4394"/>
        <item x="1712"/>
        <item x="639"/>
        <item x="5169"/>
        <item x="5113"/>
        <item x="1717"/>
        <item x="1533"/>
        <item x="793"/>
        <item x="3330"/>
        <item x="1690"/>
        <item x="3380"/>
        <item x="1627"/>
        <item x="816"/>
        <item x="5131"/>
        <item x="852"/>
        <item x="878"/>
        <item x="775"/>
        <item x="4465"/>
        <item x="1688"/>
        <item x="4348"/>
        <item x="5024"/>
        <item x="3334"/>
        <item x="3312"/>
        <item x="4201"/>
        <item x="703"/>
        <item x="4357"/>
        <item x="3388"/>
        <item x="4295"/>
        <item x="3462"/>
        <item x="726"/>
        <item x="5361"/>
        <item x="4315"/>
        <item x="5289"/>
        <item x="3465"/>
        <item x="1803"/>
        <item x="2594"/>
        <item x="810"/>
        <item x="858"/>
        <item x="3429"/>
        <item x="5425"/>
        <item x="4375"/>
        <item x="1745"/>
        <item x="2616"/>
        <item x="4318"/>
        <item x="4224"/>
        <item x="5348"/>
        <item x="3235"/>
        <item x="1793"/>
        <item x="1572"/>
        <item x="2575"/>
        <item x="2622"/>
        <item x="2496"/>
        <item x="2679"/>
        <item x="1773"/>
        <item x="3406"/>
        <item x="1786"/>
        <item x="4332"/>
        <item x="3448"/>
        <item x="1561"/>
        <item x="846"/>
        <item x="4313"/>
        <item x="1540"/>
        <item x="4370"/>
        <item x="2688"/>
        <item x="4406"/>
        <item x="2607"/>
        <item x="778"/>
        <item x="3409"/>
        <item x="888"/>
        <item x="2467"/>
        <item x="5342"/>
        <item x="4412"/>
        <item x="5291"/>
        <item x="5394"/>
        <item x="5140"/>
        <item x="1532"/>
        <item x="4185"/>
        <item x="5430"/>
        <item x="2599"/>
        <item x="5309"/>
        <item x="2657"/>
        <item x="1571"/>
        <item x="797"/>
        <item x="796"/>
        <item x="5103"/>
        <item x="5130"/>
        <item x="2601"/>
        <item x="1612"/>
        <item x="4152"/>
        <item x="2466"/>
        <item x="4392"/>
        <item x="1674"/>
        <item x="5189"/>
        <item x="5272"/>
        <item x="5339"/>
        <item x="5373"/>
        <item x="768"/>
        <item x="2511"/>
        <item x="5286"/>
        <item x="1531"/>
        <item x="695"/>
        <item x="4435"/>
        <item x="2572"/>
        <item x="868"/>
        <item x="1458"/>
        <item x="3392"/>
        <item x="833"/>
        <item x="5139"/>
        <item x="5023"/>
        <item x="4431"/>
        <item x="5177"/>
        <item x="2530"/>
        <item x="2482"/>
        <item x="5324"/>
        <item x="1828"/>
        <item x="4184"/>
        <item x="5188"/>
        <item x="3401"/>
        <item x="1826"/>
        <item x="638"/>
        <item x="2396"/>
        <item x="1691"/>
        <item x="2590"/>
        <item x="5415"/>
        <item x="1730"/>
        <item x="4372"/>
        <item x="4449"/>
        <item x="1602"/>
        <item x="666"/>
        <item x="3477"/>
        <item x="5138"/>
        <item x="3446"/>
        <item x="1797"/>
        <item x="5297"/>
        <item x="5207"/>
        <item x="552"/>
        <item x="4116"/>
        <item x="4347"/>
        <item x="1570"/>
        <item x="1671"/>
        <item x="807"/>
        <item x="3333"/>
        <item x="5304"/>
        <item x="4463"/>
        <item x="5250"/>
        <item x="2667"/>
        <item x="2659"/>
        <item x="1741"/>
        <item x="886"/>
        <item x="2566"/>
        <item x="3433"/>
        <item x="3408"/>
        <item x="4223"/>
        <item x="648"/>
        <item x="4314"/>
        <item x="2613"/>
        <item x="1832"/>
        <item x="5354"/>
        <item x="1847"/>
        <item x="5329"/>
        <item x="1835"/>
        <item x="3447"/>
        <item x="3316"/>
        <item x="3324"/>
        <item x="5137"/>
        <item x="1715"/>
        <item x="4331"/>
        <item x="2612"/>
        <item x="817"/>
        <item x="3389"/>
        <item x="791"/>
        <item x="849"/>
        <item x="1601"/>
        <item x="1569"/>
        <item x="637"/>
        <item x="4354"/>
        <item x="1539"/>
        <item x="4352"/>
        <item x="4280"/>
        <item x="636"/>
        <item x="4163"/>
        <item x="5338"/>
        <item x="772"/>
        <item x="2495"/>
        <item x="647"/>
        <item x="1714"/>
        <item x="1611"/>
        <item x="1700"/>
        <item x="2668"/>
        <item x="3300"/>
        <item x="4125"/>
        <item x="2564"/>
        <item x="1731"/>
        <item x="2631"/>
        <item x="4162"/>
        <item x="2587"/>
        <item x="1752"/>
        <item x="1737"/>
        <item x="5263"/>
        <item x="1781"/>
        <item x="702"/>
        <item x="711"/>
        <item x="5355"/>
        <item x="877"/>
        <item x="1538"/>
        <item x="2510"/>
        <item x="4330"/>
        <item x="2633"/>
        <item x="809"/>
        <item x="3416"/>
        <item x="710"/>
        <item x="3450"/>
        <item x="4397"/>
        <item x="3343"/>
        <item x="4200"/>
        <item x="4355"/>
        <item x="786"/>
        <item x="5407"/>
        <item x="853"/>
        <item x="3430"/>
        <item x="3378"/>
        <item x="872"/>
        <item x="1748"/>
        <item x="2630"/>
        <item x="3404"/>
        <item x="777"/>
        <item x="2670"/>
        <item x="5417"/>
        <item x="1610"/>
        <item x="2629"/>
        <item x="847"/>
        <item x="5416"/>
        <item x="4183"/>
        <item x="2621"/>
        <item x="826"/>
        <item x="5322"/>
        <item x="773"/>
        <item x="761"/>
        <item x="5375"/>
        <item x="5129"/>
        <item x="814"/>
        <item x="5337"/>
        <item x="1784"/>
        <item x="671"/>
        <item x="4458"/>
        <item x="1679"/>
        <item x="4428"/>
        <item x="4368"/>
        <item x="5336"/>
        <item x="3464"/>
        <item x="1843"/>
        <item x="635"/>
        <item x="4405"/>
        <item x="1746"/>
        <item x="5357"/>
        <item x="4409"/>
        <item x="5168"/>
        <item x="4360"/>
        <item x="3311"/>
        <item x="3413"/>
        <item x="784"/>
        <item x="5330"/>
        <item x="5253"/>
        <item x="1568"/>
        <item x="5206"/>
        <item x="2579"/>
        <item x="4411"/>
        <item x="2565"/>
        <item x="5328"/>
        <item x="4290"/>
        <item x="838"/>
        <item x="1727"/>
        <item x="646"/>
        <item x="788"/>
        <item x="4327"/>
        <item x="818"/>
        <item x="4388"/>
        <item x="701"/>
        <item x="4376"/>
        <item x="879"/>
        <item x="2656"/>
        <item x="825"/>
        <item x="3323"/>
        <item x="3414"/>
        <item x="4432"/>
        <item x="5146"/>
        <item x="762"/>
        <item x="5365"/>
        <item x="5111"/>
        <item x="3353"/>
        <item x="1769"/>
        <item x="811"/>
        <item x="5112"/>
        <item x="1721"/>
        <item x="1685"/>
        <item x="5398"/>
        <item x="4279"/>
        <item x="3381"/>
        <item x="4293"/>
        <item x="3400"/>
        <item x="5280"/>
        <item x="4429"/>
        <item x="709"/>
        <item x="1839"/>
        <item x="2646"/>
        <item x="885"/>
        <item x="2486"/>
        <item x="3428"/>
        <item x="1698"/>
        <item x="2507"/>
        <item x="1780"/>
        <item x="1829"/>
        <item x="2673"/>
        <item x="1530"/>
        <item x="5167"/>
        <item x="1554"/>
        <item x="2645"/>
        <item x="4434"/>
        <item x="5128"/>
        <item x="5186"/>
        <item x="840"/>
        <item x="5187"/>
        <item x="1567"/>
        <item x="1590"/>
        <item x="1774"/>
        <item x="1822"/>
        <item x="2506"/>
        <item x="3468"/>
        <item x="873"/>
        <item x="3299"/>
        <item x="5279"/>
        <item x="2481"/>
        <item x="5127"/>
        <item x="4447"/>
        <item x="5377"/>
        <item x="4453"/>
        <item x="5362"/>
        <item x="1762"/>
        <item x="5431"/>
        <item x="1798"/>
        <item x="1600"/>
        <item x="1589"/>
        <item x="2685"/>
        <item x="789"/>
        <item x="1689"/>
        <item x="865"/>
        <item x="2635"/>
        <item x="5395"/>
        <item x="1626"/>
        <item x="665"/>
        <item x="5205"/>
        <item x="4410"/>
        <item x="836"/>
        <item x="1763"/>
        <item x="2661"/>
        <item x="1676"/>
        <item x="4395"/>
        <item x="4433"/>
        <item x="4396"/>
        <item x="3342"/>
        <item x="2529"/>
        <item x="681"/>
        <item x="5283"/>
        <item x="1760"/>
        <item x="5410"/>
        <item x="5204"/>
        <item x="4363"/>
        <item x="5386"/>
        <item x="4389"/>
        <item x="3298"/>
        <item x="4476"/>
        <item x="1718"/>
        <item x="1707"/>
        <item x="5292"/>
        <item x="1754"/>
        <item x="4472"/>
        <item x="831"/>
        <item x="4398"/>
        <item x="5299"/>
        <item x="725"/>
        <item x="4276"/>
        <item x="4282"/>
        <item x="4182"/>
        <item x="3310"/>
        <item x="1683"/>
        <item x="5399"/>
        <item x="3466"/>
        <item x="1833"/>
        <item x="3341"/>
        <item x="1771"/>
        <item x="5166"/>
        <item x="3434"/>
        <item x="2480"/>
        <item x="3453"/>
        <item x="4329"/>
        <item x="4356"/>
        <item x="2687"/>
        <item x="2695"/>
        <item x="4298"/>
        <item x="694"/>
        <item x="2663"/>
        <item x="5252"/>
        <item x="664"/>
        <item x="1779"/>
        <item x="3439"/>
        <item x="3467"/>
        <item x="693"/>
        <item x="3352"/>
        <item x="4181"/>
        <item x="663"/>
        <item x="4146"/>
        <item x="860"/>
        <item x="876"/>
        <item x="3419"/>
        <item x="4361"/>
        <item x="2528"/>
        <item x="1588"/>
        <item x="1553"/>
        <item x="5360"/>
        <item x="3410"/>
        <item x="4180"/>
        <item x="4145"/>
        <item x="2696"/>
        <item x="724"/>
        <item x="4391"/>
        <item x="5319"/>
        <item x="759"/>
        <item x="4401"/>
        <item x="3441"/>
        <item x="1817"/>
        <item x="1672"/>
        <item x="723"/>
        <item x="2648"/>
        <item x="4222"/>
        <item x="5261"/>
        <item x="805"/>
        <item x="4353"/>
        <item x="1669"/>
        <item x="3470"/>
        <item x="4320"/>
        <item x="4438"/>
        <item x="5300"/>
        <item x="1625"/>
        <item x="880"/>
        <item x="856"/>
        <item x="2623"/>
        <item x="1744"/>
        <item x="4221"/>
        <item x="4350"/>
        <item x="5265"/>
        <item x="4362"/>
        <item x="1686"/>
        <item x="832"/>
        <item x="5341"/>
        <item x="3379"/>
        <item x="1777"/>
        <item x="2698"/>
        <item x="820"/>
        <item x="3452"/>
        <item x="874"/>
        <item x="815"/>
        <item x="1789"/>
        <item x="780"/>
        <item x="2598"/>
        <item x="1775"/>
        <item x="692"/>
        <item x="5412"/>
        <item x="662"/>
        <item x="835"/>
        <item x="1820"/>
        <item x="4469"/>
        <item x="4377"/>
        <item x="2640"/>
        <item x="4446"/>
        <item x="1751"/>
        <item x="4450"/>
        <item x="863"/>
        <item x="5284"/>
        <item x="4436"/>
        <item x="5317"/>
        <item x="1703"/>
        <item x="2639"/>
        <item x="3421"/>
        <item x="3438"/>
        <item x="4452"/>
        <item x="4415"/>
        <item x="5251"/>
        <item x="5203"/>
        <item x="2583"/>
        <item x="5255"/>
        <item x="5364"/>
        <item x="764"/>
        <item x="1810"/>
        <item x="5349"/>
        <item x="2684"/>
        <item x="2641"/>
        <item x="4473"/>
        <item x="1702"/>
        <item x="5402"/>
        <item x="2611"/>
        <item x="1791"/>
        <item x="4144"/>
        <item x="2615"/>
        <item x="5435"/>
        <item x="5126"/>
        <item x="4281"/>
        <item x="4470"/>
        <item x="4351"/>
        <item x="4390"/>
        <item x="1677"/>
        <item x="5288"/>
        <item x="1735"/>
        <item x="1816"/>
        <item x="799"/>
        <item x="821"/>
        <item x="782"/>
        <item x="2701"/>
        <item x="5396"/>
        <item x="4475"/>
        <item x="4307"/>
        <item x="3394"/>
        <item x="867"/>
        <item x="2614"/>
        <item x="842"/>
        <item x="4402"/>
        <item x="5125"/>
        <item x="4400"/>
        <item x="4430"/>
        <item x="2570"/>
        <item x="1701"/>
        <item x="5414"/>
        <item x="660"/>
        <item x="2650"/>
        <item x="5320"/>
        <item x="4311"/>
        <item x="1834"/>
        <item x="892"/>
        <item x="5366"/>
        <item x="5432"/>
        <item x="661"/>
        <item x="5369"/>
        <item x="4451"/>
        <item x="4286"/>
        <item x="3455"/>
        <item x="2689"/>
        <item x="4474"/>
        <item x="4437"/>
        <item x="771"/>
        <item x="5423"/>
        <item x="5368"/>
        <item x="4277"/>
        <item x="2655"/>
        <item x="1802"/>
        <item x="4308"/>
        <item x="1805"/>
        <item x="4439"/>
        <item x="2571"/>
        <item x="5316"/>
        <item x="4403"/>
        <item x="2628"/>
        <item x="770"/>
        <item x="5436"/>
        <item x="2654"/>
        <item x="3473"/>
        <item x="1734"/>
        <item x="1681"/>
        <item x="5367"/>
        <item x="2589"/>
        <item x="2691"/>
        <item x="4380"/>
        <item x="1815"/>
        <item x="3459"/>
        <item x="887"/>
        <item x="2586"/>
        <item x="3426"/>
        <item x="790"/>
        <item x="5327"/>
        <item x="1787"/>
        <item x="4421"/>
        <item x="4349"/>
        <item x="4442"/>
        <item x="3461"/>
        <item x="2676"/>
        <item x="5392"/>
        <item x="883"/>
        <item x="862"/>
        <item x="4310"/>
        <item x="1808"/>
        <item x="4404"/>
        <item x="1813"/>
        <item x="824"/>
        <item x="844"/>
        <item x="3472"/>
        <item x="3422"/>
        <item x="5385"/>
        <item x="1825"/>
        <item x="5293"/>
        <item x="2600"/>
        <item x="890"/>
        <item x="4477"/>
        <item x="3458"/>
        <item x="2592"/>
        <item x="813"/>
        <item x="4456"/>
        <item x="3390"/>
        <item x="5401"/>
        <item x="1846"/>
        <item x="1766"/>
        <item x="1827"/>
        <item x="3432"/>
        <item x="1750"/>
        <item x="2620"/>
        <item x="5374"/>
        <item x="5359"/>
        <item x="5433"/>
        <item x="2669"/>
        <item x="869"/>
        <item x="4443"/>
        <item x="4441"/>
        <item x="4471"/>
        <item x="3398"/>
        <item x="2678"/>
        <item x="5403"/>
        <item x="4339"/>
        <item x="5406"/>
        <item x="5335"/>
        <item x="5397"/>
        <item x="3475"/>
        <item x="1809"/>
        <item x="2672"/>
        <item x="5405"/>
        <item x="2683"/>
        <item x="1838"/>
        <item x="1785"/>
        <item x="1841"/>
        <item x="4359"/>
        <item x="1736"/>
        <item x="5254"/>
        <item x="5259"/>
        <item x="4444"/>
        <item x="3440"/>
        <item x="2682"/>
        <item x="4326"/>
        <item x="5404"/>
        <item x="5326"/>
        <item x="1705"/>
        <item x="1823"/>
        <item x="2626"/>
        <item x="4462"/>
        <item x="1806"/>
        <item x="2649"/>
        <item x="5429"/>
        <item x="889"/>
        <item x="4369"/>
        <item x="1844"/>
        <item x="4445"/>
        <item x="871"/>
        <item x="5422"/>
        <item x="4316"/>
        <item x="5278"/>
        <item x="5411"/>
        <item x="2697"/>
        <item x="5434"/>
        <item x="1845"/>
        <item x="2700"/>
        <item x="1821"/>
        <item x="3460"/>
        <item x="1842"/>
        <item x="2677"/>
        <item t="default"/>
      </items>
    </pivotField>
    <pivotField numFmtId="164" showAll="0"/>
    <pivotField dataField="1" numFmtId="164" showAll="0">
      <items count="5439">
        <item x="1868"/>
        <item x="911"/>
        <item x="2743"/>
        <item x="17"/>
        <item x="910"/>
        <item x="3502"/>
        <item x="3503"/>
        <item x="1867"/>
        <item x="4481"/>
        <item x="2711"/>
        <item x="4487"/>
        <item x="2735"/>
        <item x="1880"/>
        <item x="3494"/>
        <item x="3493"/>
        <item x="1883"/>
        <item x="3529"/>
        <item x="1879"/>
        <item x="3655"/>
        <item x="3656"/>
        <item x="3530"/>
        <item x="11"/>
        <item x="1994"/>
        <item x="1894"/>
        <item x="1017"/>
        <item x="108"/>
        <item x="1893"/>
        <item x="1995"/>
        <item x="2727"/>
        <item x="2008"/>
        <item x="109"/>
        <item x="4480"/>
        <item x="1018"/>
        <item x="4523"/>
        <item x="918"/>
        <item x="1866"/>
        <item x="3528"/>
        <item x="2009"/>
        <item x="934"/>
        <item x="25"/>
        <item x="3527"/>
        <item x="3517"/>
        <item x="36"/>
        <item x="1897"/>
        <item x="908"/>
        <item x="1892"/>
        <item x="3501"/>
        <item x="1898"/>
        <item x="1857"/>
        <item x="919"/>
        <item x="2710"/>
        <item x="4716"/>
        <item x="23"/>
        <item x="35"/>
        <item x="3500"/>
        <item x="2734"/>
        <item x="1159"/>
        <item x="3482"/>
        <item x="4494"/>
        <item x="2715"/>
        <item x="169"/>
        <item x="2772"/>
        <item x="940"/>
        <item x="3536"/>
        <item x="170"/>
        <item x="1878"/>
        <item x="2000"/>
        <item x="3535"/>
        <item x="2742"/>
        <item x="1882"/>
        <item x="3717"/>
        <item x="4745"/>
        <item x="3490"/>
        <item x="4479"/>
        <item x="3763"/>
        <item x="2966"/>
        <item x="917"/>
        <item x="2713"/>
        <item x="1881"/>
        <item x="3491"/>
        <item x="2773"/>
        <item x="3787"/>
        <item x="1862"/>
        <item x="1906"/>
        <item x="4520"/>
        <item x="3481"/>
        <item x="2001"/>
        <item x="1198"/>
        <item x="286"/>
        <item x="3488"/>
        <item x="3507"/>
        <item x="2153"/>
        <item x="2712"/>
        <item x="7"/>
        <item x="2733"/>
        <item x="4734"/>
        <item x="3489"/>
        <item x="986"/>
        <item x="2751"/>
        <item x="924"/>
        <item x="10"/>
        <item x="2707"/>
        <item x="915"/>
        <item x="3521"/>
        <item x="1905"/>
        <item x="3508"/>
        <item x="1856"/>
        <item x="2771"/>
        <item x="939"/>
        <item x="3065"/>
        <item x="4491"/>
        <item x="346"/>
        <item x="4488"/>
        <item x="896"/>
        <item x="33"/>
        <item x="897"/>
        <item x="3762"/>
        <item x="904"/>
        <item x="2714"/>
        <item x="1888"/>
        <item x="2739"/>
        <item x="1189"/>
        <item x="3546"/>
        <item x="3498"/>
        <item x="48"/>
        <item x="3794"/>
        <item x="3588"/>
        <item x="895"/>
        <item x="5"/>
        <item x="4521"/>
        <item x="1086"/>
        <item x="3486"/>
        <item x="4519"/>
        <item x="2129"/>
        <item x="4530"/>
        <item x="2124"/>
        <item x="2155"/>
        <item x="3509"/>
        <item x="987"/>
        <item x="1865"/>
        <item x="1858"/>
        <item x="2719"/>
        <item x="2248"/>
        <item x="3793"/>
        <item x="3480"/>
        <item x="339"/>
        <item x="1291"/>
        <item x="1863"/>
        <item x="4753"/>
        <item x="4540"/>
        <item x="2726"/>
        <item x="31"/>
        <item x="1855"/>
        <item x="4"/>
        <item x="1181"/>
        <item x="894"/>
        <item x="4483"/>
        <item x="2706"/>
        <item x="2943"/>
        <item x="4905"/>
        <item x="1854"/>
        <item x="3534"/>
        <item x="1087"/>
        <item x="34"/>
        <item x="3504"/>
        <item x="2749"/>
        <item x="2705"/>
        <item x="3050"/>
        <item x="3589"/>
        <item x="4478"/>
        <item x="2123"/>
        <item x="3896"/>
        <item x="3479"/>
        <item x="914"/>
        <item x="1290"/>
        <item x="279"/>
        <item x="2169"/>
        <item x="2716"/>
        <item x="1871"/>
        <item x="2"/>
        <item x="3925"/>
        <item x="965"/>
        <item x="3506"/>
        <item x="956"/>
        <item x="1208"/>
        <item x="3"/>
        <item x="1915"/>
        <item x="2247"/>
        <item x="3128"/>
        <item x="3532"/>
        <item x="4769"/>
        <item x="1"/>
        <item x="430"/>
        <item x="3002"/>
        <item x="1074"/>
        <item x="2183"/>
        <item x="4850"/>
        <item x="338"/>
        <item x="2198"/>
        <item x="1870"/>
        <item x="2942"/>
        <item x="4715"/>
        <item x="2709"/>
        <item x="2178"/>
        <item x="1853"/>
        <item x="1864"/>
        <item x="4672"/>
        <item x="32"/>
        <item x="3541"/>
        <item x="4859"/>
        <item x="248"/>
        <item x="3082"/>
        <item x="1914"/>
        <item x="4490"/>
        <item x="2717"/>
        <item x="3108"/>
        <item x="171"/>
        <item x="3182"/>
        <item x="1188"/>
        <item x="67"/>
        <item x="3540"/>
        <item x="2704"/>
        <item x="2254"/>
        <item x="4482"/>
        <item x="2113"/>
        <item x="3505"/>
        <item x="314"/>
        <item x="2088"/>
        <item x="3862"/>
        <item x="2121"/>
        <item x="4767"/>
        <item x="3484"/>
        <item x="1075"/>
        <item x="4793"/>
        <item x="2770"/>
        <item x="3992"/>
        <item x="4988"/>
        <item x="2718"/>
        <item x="944"/>
        <item x="4673"/>
        <item x="2095"/>
        <item x="3861"/>
        <item x="3144"/>
        <item x="4535"/>
        <item x="4726"/>
        <item x="2937"/>
        <item x="3692"/>
        <item x="237"/>
        <item x="3533"/>
        <item x="2333"/>
        <item x="3127"/>
        <item x="3041"/>
        <item x="0"/>
        <item x="4528"/>
        <item x="3022"/>
        <item x="8"/>
        <item x="1852"/>
        <item x="903"/>
        <item x="526"/>
        <item x="4842"/>
        <item x="3139"/>
        <item x="45"/>
        <item x="3742"/>
        <item x="172"/>
        <item x="305"/>
        <item x="4544"/>
        <item x="2373"/>
        <item x="964"/>
        <item x="1195"/>
        <item x="294"/>
        <item x="2246"/>
        <item x="4489"/>
        <item x="490"/>
        <item x="4928"/>
        <item x="1425"/>
        <item x="2161"/>
        <item x="1263"/>
        <item x="2245"/>
        <item x="2992"/>
        <item x="4517"/>
        <item x="438"/>
        <item x="479"/>
        <item x="1851"/>
        <item x="1869"/>
        <item x="4661"/>
        <item x="1194"/>
        <item x="160"/>
        <item x="30"/>
        <item x="358"/>
        <item x="3112"/>
        <item x="4543"/>
        <item x="322"/>
        <item x="2725"/>
        <item x="365"/>
        <item x="3828"/>
        <item x="2222"/>
        <item x="324"/>
        <item x="3867"/>
        <item x="938"/>
        <item x="3118"/>
        <item x="3018"/>
        <item x="3539"/>
        <item x="3526"/>
        <item x="2296"/>
        <item x="3694"/>
        <item x="2738"/>
        <item x="4816"/>
        <item x="961"/>
        <item x="4966"/>
        <item x="364"/>
        <item x="356"/>
        <item x="236"/>
        <item x="949"/>
        <item x="4895"/>
        <item x="4641"/>
        <item x="3048"/>
        <item x="2732"/>
        <item x="3519"/>
        <item x="1887"/>
        <item x="2313"/>
        <item x="901"/>
        <item x="2951"/>
        <item x="3866"/>
        <item x="2763"/>
        <item x="1330"/>
        <item x="3524"/>
        <item x="4914"/>
        <item x="1268"/>
        <item x="3747"/>
        <item x="4974"/>
        <item x="3841"/>
        <item x="3154"/>
        <item x="2244"/>
        <item x="2252"/>
        <item x="3768"/>
        <item x="2196"/>
        <item x="44"/>
        <item x="3163"/>
        <item x="4529"/>
        <item x="4503"/>
        <item x="4527"/>
        <item x="1930"/>
        <item x="3991"/>
        <item x="4507"/>
        <item x="28"/>
        <item x="3064"/>
        <item x="3525"/>
        <item x="955"/>
        <item x="2731"/>
        <item x="1903"/>
        <item x="462"/>
        <item x="2924"/>
        <item x="56"/>
        <item x="4808"/>
        <item x="1891"/>
        <item x="1904"/>
        <item x="4662"/>
        <item x="161"/>
        <item x="43"/>
        <item x="2270"/>
        <item x="3531"/>
        <item x="1886"/>
        <item x="1150"/>
        <item x="4505"/>
        <item x="943"/>
        <item x="3901"/>
        <item x="3518"/>
        <item x="3039"/>
        <item x="3181"/>
        <item x="3970"/>
        <item x="932"/>
        <item x="960"/>
        <item x="930"/>
        <item x="2194"/>
        <item x="4526"/>
        <item x="2748"/>
        <item x="3946"/>
        <item x="3875"/>
        <item x="3781"/>
        <item x="2724"/>
        <item x="3056"/>
        <item x="4497"/>
        <item x="4983"/>
        <item x="2737"/>
        <item x="21"/>
        <item x="2230"/>
        <item x="2759"/>
        <item x="3516"/>
        <item x="4642"/>
        <item x="1383"/>
        <item x="1923"/>
        <item x="2182"/>
        <item x="3515"/>
        <item x="4504"/>
        <item x="4965"/>
        <item x="4512"/>
        <item x="2769"/>
        <item x="42"/>
        <item x="511"/>
        <item x="1108"/>
        <item x="3945"/>
        <item x="3834"/>
        <item x="1202"/>
        <item x="2229"/>
        <item x="929"/>
        <item x="2362"/>
        <item x="265"/>
        <item x="1885"/>
        <item x="4904"/>
        <item x="3190"/>
        <item x="20"/>
        <item x="4822"/>
        <item x="3758"/>
        <item x="3538"/>
        <item x="2923"/>
        <item x="2100"/>
        <item x="3523"/>
        <item x="5000"/>
        <item x="2768"/>
        <item x="3929"/>
        <item x="1941"/>
        <item x="3079"/>
        <item x="902"/>
        <item x="4981"/>
        <item x="4807"/>
        <item x="4496"/>
        <item x="158"/>
        <item x="1884"/>
        <item x="3135"/>
        <item x="4835"/>
        <item x="1235"/>
        <item x="3907"/>
        <item x="3162"/>
        <item x="4973"/>
        <item x="3915"/>
        <item x="3859"/>
        <item x="3908"/>
        <item x="1342"/>
        <item x="937"/>
        <item x="3779"/>
        <item x="1931"/>
        <item x="2723"/>
        <item x="942"/>
        <item x="4506"/>
        <item x="1849"/>
        <item x="2367"/>
        <item x="1298"/>
        <item x="931"/>
        <item x="29"/>
        <item x="3892"/>
        <item x="1940"/>
        <item x="1158"/>
        <item x="41"/>
        <item x="3038"/>
        <item x="2084"/>
        <item x="85"/>
        <item x="4729"/>
        <item x="3602"/>
        <item x="1337"/>
        <item x="40"/>
        <item x="2789"/>
        <item x="1400"/>
        <item x="15"/>
        <item x="2242"/>
        <item x="3085"/>
        <item x="4502"/>
        <item x="396"/>
        <item x="3522"/>
        <item x="19"/>
        <item x="2331"/>
        <item x="2117"/>
        <item x="1270"/>
        <item x="1261"/>
        <item x="2730"/>
        <item x="1890"/>
        <item x="4770"/>
        <item x="3882"/>
        <item x="2310"/>
        <item x="468"/>
        <item x="4963"/>
        <item x="84"/>
        <item x="2796"/>
        <item x="4868"/>
        <item x="2204"/>
        <item x="3180"/>
        <item x="27"/>
        <item x="4516"/>
        <item x="3792"/>
        <item x="1896"/>
        <item x="3565"/>
        <item x="2740"/>
        <item x="4571"/>
        <item x="4911"/>
        <item x="1420"/>
        <item x="1109"/>
        <item x="1213"/>
        <item x="410"/>
        <item x="2729"/>
        <item x="2184"/>
        <item x="968"/>
        <item x="1214"/>
        <item x="3714"/>
        <item x="18"/>
        <item x="2351"/>
        <item x="2736"/>
        <item x="114"/>
        <item x="1021"/>
        <item x="287"/>
        <item x="14"/>
        <item x="3068"/>
        <item x="1157"/>
        <item x="4549"/>
        <item x="2728"/>
        <item x="1925"/>
        <item x="39"/>
        <item x="1895"/>
        <item x="3999"/>
        <item x="4511"/>
        <item x="61"/>
        <item x="935"/>
        <item x="1889"/>
        <item x="3822"/>
        <item x="3874"/>
        <item x="3572"/>
        <item x="89"/>
        <item x="3514"/>
        <item x="275"/>
        <item x="2091"/>
        <item x="1313"/>
        <item x="3496"/>
        <item x="3921"/>
        <item x="1212"/>
        <item x="159"/>
        <item x="1324"/>
        <item x="3799"/>
        <item x="2140"/>
        <item x="3948"/>
        <item x="3900"/>
        <item x="4510"/>
        <item x="461"/>
        <item x="3564"/>
        <item x="1947"/>
        <item x="1192"/>
        <item x="2328"/>
        <item x="53"/>
        <item x="2788"/>
        <item x="13"/>
        <item x="3749"/>
        <item x="26"/>
        <item x="3813"/>
        <item x="3513"/>
        <item x="1244"/>
        <item x="1921"/>
        <item x="3574"/>
        <item x="3055"/>
        <item x="2238"/>
        <item x="4935"/>
        <item x="1176"/>
        <item x="4721"/>
        <item x="1902"/>
        <item x="2265"/>
        <item x="37"/>
        <item x="941"/>
        <item x="78"/>
        <item x="330"/>
        <item x="4570"/>
        <item x="4737"/>
        <item x="77"/>
        <item x="394"/>
        <item x="3847"/>
        <item x="1397"/>
        <item x="983"/>
        <item x="3814"/>
        <item x="4495"/>
        <item x="3603"/>
        <item x="2939"/>
        <item x="4639"/>
        <item x="1390"/>
        <item x="2257"/>
        <item x="444"/>
        <item x="3159"/>
        <item x="3989"/>
        <item x="1850"/>
        <item x="3965"/>
        <item x="1979"/>
        <item x="3545"/>
        <item x="3550"/>
        <item x="2317"/>
        <item x="3209"/>
        <item x="1936"/>
        <item x="4961"/>
        <item x="1127"/>
        <item x="1956"/>
        <item x="3549"/>
        <item x="994"/>
        <item x="250"/>
        <item x="4871"/>
        <item x="4548"/>
        <item x="1901"/>
        <item x="4852"/>
        <item x="4525"/>
        <item x="4573"/>
        <item x="72"/>
        <item x="1375"/>
        <item x="1346"/>
        <item x="4920"/>
        <item x="263"/>
        <item x="3777"/>
        <item x="3903"/>
        <item x="4537"/>
        <item x="116"/>
        <item x="2791"/>
        <item x="4536"/>
        <item x="2871"/>
        <item x="1022"/>
        <item x="2281"/>
        <item x="2775"/>
        <item x="954"/>
        <item x="3645"/>
        <item x="1406"/>
        <item x="4865"/>
        <item x="1301"/>
        <item x="959"/>
        <item x="2747"/>
        <item x="1142"/>
        <item x="993"/>
        <item x="1939"/>
        <item x="3544"/>
        <item x="3936"/>
        <item x="274"/>
        <item x="55"/>
        <item x="2783"/>
        <item x="62"/>
        <item x="262"/>
        <item x="3911"/>
        <item x="1267"/>
        <item x="936"/>
        <item x="958"/>
        <item x="473"/>
        <item x="977"/>
        <item x="948"/>
        <item x="4787"/>
        <item x="947"/>
        <item x="3575"/>
        <item x="3987"/>
        <item x="4508"/>
        <item x="4680"/>
        <item x="3158"/>
        <item x="4542"/>
        <item x="3571"/>
        <item x="3812"/>
        <item x="52"/>
        <item x="953"/>
        <item x="440"/>
        <item x="4864"/>
        <item x="51"/>
        <item x="3051"/>
        <item x="3497"/>
        <item x="4558"/>
        <item x="2366"/>
        <item x="1929"/>
        <item x="2767"/>
        <item x="2139"/>
        <item x="185"/>
        <item x="3211"/>
        <item x="254"/>
        <item x="4898"/>
        <item x="60"/>
        <item x="247"/>
        <item x="3156"/>
        <item x="4547"/>
        <item x="1913"/>
        <item x="3846"/>
        <item x="3113"/>
        <item x="1912"/>
        <item x="976"/>
        <item x="1920"/>
        <item x="3811"/>
        <item x="1156"/>
        <item x="1955"/>
        <item x="3011"/>
        <item x="2132"/>
        <item x="2986"/>
        <item x="466"/>
        <item x="2305"/>
        <item x="1277"/>
        <item x="952"/>
        <item x="3095"/>
        <item x="3131"/>
        <item x="4754"/>
        <item x="4501"/>
        <item x="4883"/>
        <item x="2191"/>
        <item x="4541"/>
        <item x="4572"/>
        <item x="2062"/>
        <item x="83"/>
        <item x="4640"/>
        <item x="38"/>
        <item x="4810"/>
        <item x="65"/>
        <item x="3887"/>
        <item x="1424"/>
        <item x="3790"/>
        <item x="1928"/>
        <item x="2766"/>
        <item x="3789"/>
        <item x="1365"/>
        <item x="3548"/>
        <item x="1128"/>
        <item x="2758"/>
        <item x="4534"/>
        <item x="2978"/>
        <item x="3556"/>
        <item x="2368"/>
        <item x="1911"/>
        <item x="4846"/>
        <item x="1980"/>
        <item x="1185"/>
        <item x="331"/>
        <item x="1191"/>
        <item x="1284"/>
        <item x="2154"/>
        <item x="381"/>
        <item x="2224"/>
        <item x="3551"/>
        <item x="922"/>
        <item x="4533"/>
        <item x="2814"/>
        <item x="2256"/>
        <item x="458"/>
        <item x="3547"/>
        <item x="3579"/>
        <item x="495"/>
        <item x="2872"/>
        <item x="975"/>
        <item x="1297"/>
        <item x="3798"/>
        <item x="1336"/>
        <item x="91"/>
        <item x="1927"/>
        <item x="4938"/>
        <item x="2797"/>
        <item x="3646"/>
        <item x="3067"/>
        <item x="4786"/>
        <item x="3766"/>
        <item x="2347"/>
        <item x="4845"/>
        <item x="3005"/>
        <item x="2255"/>
        <item x="3821"/>
        <item x="4760"/>
        <item x="3797"/>
        <item x="2097"/>
        <item x="928"/>
        <item x="2264"/>
        <item x="455"/>
        <item x="3886"/>
        <item x="363"/>
        <item x="3120"/>
        <item x="3054"/>
        <item x="2236"/>
        <item x="3075"/>
        <item x="2955"/>
        <item x="1184"/>
        <item x="3001"/>
        <item x="1969"/>
        <item x="3084"/>
        <item x="963"/>
        <item x="4681"/>
        <item x="3796"/>
        <item x="2938"/>
        <item x="1970"/>
        <item x="3143"/>
        <item x="4728"/>
        <item x="362"/>
        <item x="3057"/>
        <item x="421"/>
        <item x="66"/>
        <item x="186"/>
        <item x="2235"/>
        <item x="59"/>
        <item x="486"/>
        <item x="4509"/>
        <item x="4752"/>
        <item x="1251"/>
        <item x="3074"/>
        <item x="2131"/>
        <item x="3902"/>
        <item x="1919"/>
        <item x="4818"/>
        <item x="58"/>
        <item x="3961"/>
        <item x="2063"/>
        <item x="3765"/>
        <item x="3000"/>
        <item x="3854"/>
        <item x="2764"/>
        <item x="4917"/>
        <item x="494"/>
        <item x="2344"/>
        <item x="3111"/>
        <item x="3167"/>
        <item x="4736"/>
        <item x="1180"/>
        <item x="4776"/>
        <item x="3130"/>
        <item x="3757"/>
        <item x="4751"/>
        <item x="2181"/>
        <item x="457"/>
        <item x="1243"/>
        <item x="1415"/>
        <item x="1222"/>
        <item x="3043"/>
        <item x="1364"/>
        <item x="4882"/>
        <item x="420"/>
        <item x="4991"/>
        <item x="4894"/>
        <item x="4561"/>
        <item x="2965"/>
        <item x="1344"/>
        <item x="3836"/>
        <item x="2156"/>
        <item x="392"/>
        <item x="3601"/>
        <item x="3960"/>
        <item x="3119"/>
        <item x="957"/>
        <item x="4806"/>
        <item x="4906"/>
        <item x="1015"/>
        <item x="2338"/>
        <item x="2157"/>
        <item x="3998"/>
        <item x="2969"/>
        <item x="113"/>
        <item x="2324"/>
        <item x="2128"/>
        <item x="3910"/>
        <item x="2243"/>
        <item x="1155"/>
        <item x="2812"/>
        <item x="3853"/>
        <item x="57"/>
        <item x="2146"/>
        <item x="3010"/>
        <item x="302"/>
        <item x="82"/>
        <item x="3764"/>
        <item x="2999"/>
        <item x="2144"/>
        <item x="300"/>
        <item x="385"/>
        <item x="3094"/>
        <item x="472"/>
        <item x="2214"/>
        <item x="380"/>
        <item x="3483"/>
        <item x="1269"/>
        <item x="2145"/>
        <item x="4560"/>
        <item x="4817"/>
        <item x="1296"/>
        <item x="4977"/>
        <item x="3985"/>
        <item x="419"/>
        <item x="4750"/>
        <item x="4881"/>
        <item x="1414"/>
        <item x="2272"/>
        <item x="1374"/>
        <item x="2323"/>
        <item x="4569"/>
        <item x="471"/>
        <item x="2223"/>
        <item x="1946"/>
        <item x="2274"/>
        <item x="4897"/>
        <item x="2011"/>
        <item x="1917"/>
        <item x="982"/>
        <item x="2202"/>
        <item x="3034"/>
        <item x="3557"/>
        <item x="374"/>
        <item x="407"/>
        <item x="1260"/>
        <item x="3495"/>
        <item x="2322"/>
        <item x="3975"/>
        <item x="3100"/>
        <item x="3083"/>
        <item x="141"/>
        <item x="3129"/>
        <item x="3746"/>
        <item x="1300"/>
        <item x="1389"/>
        <item x="454"/>
        <item x="1259"/>
        <item x="1975"/>
        <item x="81"/>
        <item x="926"/>
        <item x="3644"/>
        <item x="1242"/>
        <item x="3997"/>
        <item x="2765"/>
        <item x="1945"/>
        <item x="80"/>
        <item x="432"/>
        <item x="3142"/>
        <item x="4968"/>
        <item x="431"/>
        <item x="3865"/>
        <item x="2127"/>
        <item x="2818"/>
        <item x="4851"/>
        <item x="361"/>
        <item x="2301"/>
        <item x="1413"/>
        <item x="2280"/>
        <item x="3183"/>
        <item x="2250"/>
        <item x="1427"/>
        <item x="3643"/>
        <item x="4580"/>
        <item x="2784"/>
        <item x="518"/>
        <item x="3166"/>
        <item x="493"/>
        <item x="3996"/>
        <item x="913"/>
        <item x="504"/>
        <item x="3086"/>
        <item x="4893"/>
        <item x="909"/>
        <item x="4960"/>
        <item x="3837"/>
        <item x="2936"/>
        <item x="3928"/>
        <item x="3776"/>
        <item x="2343"/>
        <item x="4552"/>
        <item x="406"/>
        <item x="3775"/>
        <item x="996"/>
        <item x="1335"/>
        <item x="4896"/>
        <item x="517"/>
        <item x="4934"/>
        <item x="3148"/>
        <item x="484"/>
        <item x="1046"/>
        <item x="465"/>
        <item x="2365"/>
        <item x="1943"/>
        <item x="4551"/>
        <item x="418"/>
        <item x="329"/>
        <item x="3974"/>
        <item x="299"/>
        <item x="3959"/>
        <item x="1392"/>
        <item x="4805"/>
        <item x="4550"/>
        <item x="4987"/>
        <item x="2804"/>
        <item x="2089"/>
        <item x="3973"/>
        <item x="3984"/>
        <item x="16"/>
        <item x="1240"/>
        <item x="1388"/>
        <item x="1174"/>
        <item x="2842"/>
        <item x="99"/>
        <item x="3110"/>
        <item x="142"/>
        <item x="4586"/>
        <item x="3593"/>
        <item x="260"/>
        <item x="4576"/>
        <item x="2802"/>
        <item x="1266"/>
        <item x="2055"/>
        <item x="3570"/>
        <item x="2803"/>
        <item x="3735"/>
        <item x="298"/>
        <item x="1005"/>
        <item x="4577"/>
        <item x="3810"/>
        <item x="971"/>
        <item x="4937"/>
        <item x="2825"/>
        <item x="3053"/>
        <item x="1412"/>
        <item x="1028"/>
        <item x="1211"/>
        <item x="2342"/>
        <item x="456"/>
        <item x="1918"/>
        <item x="4559"/>
        <item x="1053"/>
        <item x="1114"/>
        <item x="4575"/>
        <item x="2824"/>
        <item x="98"/>
        <item x="130"/>
        <item x="3569"/>
        <item x="4574"/>
        <item x="97"/>
        <item x="3864"/>
        <item x="73"/>
        <item x="79"/>
        <item x="389"/>
        <item x="3208"/>
        <item x="1985"/>
        <item x="1011"/>
        <item x="3734"/>
        <item x="1997"/>
        <item x="128"/>
        <item x="4582"/>
        <item x="4768"/>
        <item x="1197"/>
        <item x="3567"/>
        <item x="241"/>
        <item x="4709"/>
        <item x="2364"/>
        <item x="2800"/>
        <item x="1004"/>
        <item x="3745"/>
        <item x="4733"/>
        <item x="2964"/>
        <item x="3622"/>
        <item x="3600"/>
        <item x="315"/>
        <item x="4585"/>
        <item x="2801"/>
        <item x="4775"/>
        <item x="4581"/>
        <item x="4498"/>
        <item x="4658"/>
        <item x="3613"/>
        <item x="4500"/>
        <item x="1962"/>
        <item x="3612"/>
        <item x="2104"/>
        <item x="1003"/>
        <item x="1145"/>
        <item x="111"/>
        <item x="3592"/>
        <item x="1014"/>
        <item x="2799"/>
        <item x="3995"/>
        <item x="2798"/>
        <item x="1002"/>
        <item x="1027"/>
        <item x="232"/>
        <item x="3704"/>
        <item x="921"/>
        <item x="1065"/>
        <item x="2213"/>
        <item x="1010"/>
        <item x="2952"/>
        <item x="3599"/>
        <item x="453"/>
        <item x="3852"/>
        <item x="127"/>
        <item x="137"/>
        <item x="1207"/>
        <item x="3994"/>
        <item x="96"/>
        <item x="2840"/>
        <item x="1228"/>
        <item x="2300"/>
        <item x="4607"/>
        <item x="270"/>
        <item x="927"/>
        <item x="995"/>
        <item x="1210"/>
        <item x="2997"/>
        <item x="2820"/>
        <item x="4823"/>
        <item x="4584"/>
        <item x="107"/>
        <item x="1035"/>
        <item x="2143"/>
        <item x="1993"/>
        <item x="110"/>
        <item x="3702"/>
        <item x="4708"/>
        <item x="4727"/>
        <item x="2750"/>
        <item x="126"/>
        <item x="2998"/>
        <item x="3499"/>
        <item x="1974"/>
        <item x="64"/>
        <item x="1334"/>
        <item x="2761"/>
        <item x="1013"/>
        <item x="1960"/>
        <item x="1196"/>
        <item x="4583"/>
        <item x="259"/>
        <item x="1282"/>
        <item x="483"/>
        <item x="452"/>
        <item x="417"/>
        <item x="1961"/>
        <item x="285"/>
        <item x="946"/>
        <item x="3642"/>
        <item x="1973"/>
        <item x="2021"/>
        <item x="4784"/>
        <item x="3744"/>
        <item x="1026"/>
        <item x="1051"/>
        <item x="3591"/>
        <item x="50"/>
        <item x="1025"/>
        <item x="3598"/>
        <item x="106"/>
        <item x="4933"/>
        <item x="4629"/>
        <item x="3072"/>
        <item x="4028"/>
        <item x="405"/>
        <item x="1209"/>
        <item x="2823"/>
        <item x="916"/>
        <item x="3618"/>
        <item x="2168"/>
        <item x="1012"/>
        <item x="94"/>
        <item x="3023"/>
        <item x="4626"/>
        <item x="121"/>
        <item x="4879"/>
        <item x="1900"/>
        <item x="4986"/>
        <item x="4707"/>
        <item x="2007"/>
        <item x="1037"/>
        <item x="240"/>
        <item x="3629"/>
        <item x="5022"/>
        <item x="2401"/>
        <item x="404"/>
        <item x="1221"/>
        <item x="1226"/>
        <item x="345"/>
        <item x="1457"/>
        <item x="2811"/>
        <item x="416"/>
        <item x="2299"/>
        <item x="1225"/>
        <item x="3621"/>
        <item x="4598"/>
        <item x="136"/>
        <item x="3611"/>
        <item x="1034"/>
        <item x="4792"/>
        <item x="2746"/>
        <item x="4599"/>
        <item x="1227"/>
        <item x="562"/>
        <item x="2757"/>
        <item x="1910"/>
        <item x="1058"/>
        <item x="1238"/>
        <item x="2755"/>
        <item x="4522"/>
        <item x="3652"/>
        <item x="3667"/>
        <item x="1033"/>
        <item x="1067"/>
        <item x="4803"/>
        <item x="951"/>
        <item x="2745"/>
        <item x="2756"/>
        <item x="1899"/>
        <item x="135"/>
        <item x="4567"/>
        <item x="945"/>
        <item x="3537"/>
        <item x="3040"/>
        <item x="313"/>
        <item x="4605"/>
        <item x="123"/>
        <item x="4532"/>
        <item x="1254"/>
        <item x="3126"/>
        <item x="2982"/>
        <item x="231"/>
        <item x="2996"/>
        <item x="4531"/>
        <item x="4606"/>
        <item x="1992"/>
        <item x="3616"/>
        <item x="3543"/>
        <item x="1179"/>
        <item x="2010"/>
        <item x="105"/>
        <item x="54"/>
        <item x="1032"/>
        <item x="1042"/>
        <item x="3628"/>
        <item x="312"/>
        <item x="3666"/>
        <item x="2754"/>
        <item x="2934"/>
        <item x="2122"/>
        <item x="2790"/>
        <item x="4027"/>
        <item x="1001"/>
        <item x="1036"/>
        <item x="1968"/>
        <item x="344"/>
        <item x="4524"/>
        <item x="3610"/>
        <item x="5008"/>
        <item x="3566"/>
        <item x="2024"/>
        <item x="2112"/>
        <item x="3617"/>
        <item x="4628"/>
        <item x="2832"/>
        <item x="93"/>
        <item x="2050"/>
        <item x="2018"/>
        <item x="2927"/>
        <item x="969"/>
        <item x="1972"/>
        <item x="4660"/>
        <item x="1000"/>
        <item x="2298"/>
        <item x="3713"/>
        <item x="4744"/>
        <item x="1289"/>
        <item x="2835"/>
        <item x="230"/>
        <item x="140"/>
        <item x="2774"/>
        <item x="149"/>
        <item x="1984"/>
        <item x="2833"/>
        <item x="2197"/>
        <item x="2810"/>
        <item x="1066"/>
        <item x="3595"/>
        <item x="4499"/>
        <item x="2006"/>
        <item x="5017"/>
        <item x="1996"/>
        <item x="1206"/>
        <item x="3620"/>
        <item x="2212"/>
        <item x="337"/>
        <item x="2087"/>
        <item x="1178"/>
        <item x="3819"/>
        <item x="2993"/>
        <item x="371"/>
        <item x="1164"/>
        <item x="2817"/>
        <item x="1926"/>
        <item x="3706"/>
        <item x="1009"/>
        <item x="4927"/>
        <item x="2167"/>
        <item x="1983"/>
        <item x="962"/>
        <item x="3125"/>
        <item x="950"/>
        <item x="2023"/>
        <item x="547"/>
        <item x="1954"/>
        <item x="151"/>
        <item x="3071"/>
        <item x="4564"/>
        <item x="967"/>
        <item x="229"/>
        <item x="2926"/>
        <item x="2960"/>
        <item x="2082"/>
        <item x="4759"/>
        <item x="4791"/>
        <item x="2083"/>
        <item x="3590"/>
        <item x="1423"/>
        <item x="4591"/>
        <item x="4703"/>
        <item x="4604"/>
        <item x="1959"/>
        <item x="4610"/>
        <item x="2809"/>
        <item x="4634"/>
        <item x="4568"/>
        <item x="999"/>
        <item x="3554"/>
        <item x="3665"/>
        <item x="2390"/>
        <item x="1944"/>
        <item x="3049"/>
        <item x="150"/>
        <item x="5016"/>
        <item x="1982"/>
        <item x="1148"/>
        <item x="3597"/>
        <item x="3980"/>
        <item x="992"/>
        <item x="974"/>
        <item x="3743"/>
        <item x="3563"/>
        <item x="5034"/>
        <item x="4706"/>
        <item x="148"/>
        <item x="2111"/>
        <item x="2029"/>
        <item x="2744"/>
        <item x="3830"/>
        <item x="2142"/>
        <item x="1938"/>
        <item x="4766"/>
        <item x="4790"/>
        <item x="991"/>
        <item x="2834"/>
        <item x="1998"/>
        <item x="3829"/>
        <item x="3081"/>
        <item x="3761"/>
        <item x="4557"/>
        <item x="3619"/>
        <item x="1967"/>
        <item x="90"/>
        <item x="3542"/>
        <item x="998"/>
        <item x="3678"/>
        <item x="5007"/>
        <item x="3606"/>
        <item x="379"/>
        <item x="2795"/>
        <item x="2279"/>
        <item x="4802"/>
        <item x="168"/>
        <item x="450"/>
        <item x="1173"/>
        <item x="3138"/>
        <item x="3737"/>
        <item x="4619"/>
        <item x="134"/>
        <item x="22"/>
        <item x="2395"/>
        <item x="2794"/>
        <item x="4702"/>
        <item x="4556"/>
        <item x="3578"/>
        <item x="1253"/>
        <item x="3553"/>
        <item x="3860"/>
        <item x="336"/>
        <item x="88"/>
        <item x="102"/>
        <item x="2976"/>
        <item x="3863"/>
        <item x="101"/>
        <item x="233"/>
        <item x="997"/>
        <item x="1057"/>
        <item x="4609"/>
        <item x="3722"/>
        <item x="1274"/>
        <item x="4653"/>
        <item x="4587"/>
        <item x="1329"/>
        <item x="3587"/>
        <item x="284"/>
        <item x="4890"/>
        <item x="2752"/>
        <item x="71"/>
        <item x="2945"/>
        <item x="2136"/>
        <item x="1452"/>
        <item x="4608"/>
        <item x="966"/>
        <item x="515"/>
        <item x="4878"/>
        <item x="2162"/>
        <item x="4213"/>
        <item x="2177"/>
        <item x="132"/>
        <item x="133"/>
        <item x="2857"/>
        <item x="1089"/>
        <item x="343"/>
        <item x="76"/>
        <item x="4785"/>
        <item x="2930"/>
        <item x="357"/>
        <item x="3844"/>
        <item x="2295"/>
        <item x="4035"/>
        <item x="3957"/>
        <item x="3175"/>
        <item x="4710"/>
        <item x="2381"/>
        <item x="323"/>
        <item x="2985"/>
        <item x="47"/>
        <item x="1205"/>
        <item x="4513"/>
        <item x="3788"/>
        <item x="2038"/>
        <item x="3586"/>
        <item x="1052"/>
        <item x="4833"/>
        <item x="1175"/>
        <item x="1060"/>
        <item x="139"/>
        <item x="70"/>
        <item x="1008"/>
        <item x="3107"/>
        <item x="5202"/>
        <item x="2116"/>
        <item x="258"/>
        <item x="119"/>
        <item x="1204"/>
        <item x="3552"/>
        <item x="1163"/>
        <item x="1953"/>
        <item x="3641"/>
        <item x="2207"/>
        <item x="311"/>
        <item x="3562"/>
        <item x="3609"/>
        <item x="2535"/>
        <item x="4546"/>
        <item x="1384"/>
        <item x="3827"/>
        <item x="437"/>
        <item x="4625"/>
        <item x="310"/>
        <item x="2781"/>
        <item x="1624"/>
        <item x="3639"/>
        <item x="4947"/>
        <item x="4603"/>
        <item x="2017"/>
        <item x="3916"/>
        <item x="3771"/>
        <item x="2253"/>
        <item x="253"/>
        <item x="3772"/>
        <item x="4912"/>
        <item x="69"/>
        <item x="1358"/>
        <item x="4982"/>
        <item x="1990"/>
        <item x="2206"/>
        <item x="729"/>
        <item x="2353"/>
        <item x="4253"/>
        <item x="4948"/>
        <item x="3786"/>
        <item x="1160"/>
        <item x="1937"/>
        <item x="3174"/>
        <item x="2793"/>
        <item x="2054"/>
        <item x="4064"/>
        <item x="87"/>
        <item x="1966"/>
        <item x="981"/>
        <item x="980"/>
        <item x="335"/>
        <item x="4597"/>
        <item x="328"/>
        <item x="4563"/>
        <item x="1024"/>
        <item x="3137"/>
        <item x="2844"/>
        <item x="3895"/>
        <item x="4913"/>
        <item x="2120"/>
        <item x="3924"/>
        <item x="4834"/>
        <item x="4801"/>
        <item x="3736"/>
        <item x="1106"/>
        <item x="1316"/>
        <item x="748"/>
        <item x="2099"/>
        <item x="1343"/>
        <item x="3009"/>
        <item x="4652"/>
        <item x="3640"/>
        <item x="4832"/>
        <item x="3608"/>
        <item x="1965"/>
        <item x="2944"/>
        <item x="2312"/>
        <item x="75"/>
        <item x="1113"/>
        <item x="3718"/>
        <item x="2022"/>
        <item x="1986"/>
        <item x="3234"/>
        <item x="5056"/>
        <item x="4026"/>
        <item x="4566"/>
        <item x="2848"/>
        <item x="1989"/>
        <item x="273"/>
        <item x="2563"/>
        <item x="2429"/>
        <item x="2929"/>
        <item x="138"/>
        <item x="239"/>
        <item x="1952"/>
        <item x="2780"/>
        <item x="131"/>
        <item x="1489"/>
        <item x="4892"/>
        <item x="4946"/>
        <item x="1659"/>
        <item x="4844"/>
        <item x="370"/>
        <item x="1203"/>
        <item x="1288"/>
        <item x="1147"/>
        <item x="4555"/>
        <item x="3004"/>
        <item x="1041"/>
        <item x="306"/>
        <item x="3701"/>
        <item x="3770"/>
        <item x="334"/>
        <item x="2337"/>
        <item x="4926"/>
        <item x="4809"/>
        <item x="184"/>
        <item x="758"/>
        <item x="2841"/>
        <item x="3651"/>
        <item x="4590"/>
        <item x="2135"/>
        <item x="3806"/>
        <item x="4554"/>
        <item x="3820"/>
        <item x="1957"/>
        <item x="3956"/>
        <item x="436"/>
        <item x="1935"/>
        <item x="3769"/>
        <item x="238"/>
        <item x="2115"/>
        <item x="3894"/>
        <item x="1007"/>
        <item x="3725"/>
        <item x="378"/>
        <item x="598"/>
        <item x="5185"/>
        <item x="4212"/>
        <item x="2110"/>
        <item x="369"/>
        <item x="261"/>
        <item x="3136"/>
        <item x="4732"/>
        <item x="3955"/>
        <item x="3728"/>
        <item x="2114"/>
        <item x="4735"/>
        <item x="415"/>
        <item x="4795"/>
        <item x="1951"/>
        <item x="144"/>
        <item x="3020"/>
        <item x="2787"/>
        <item x="403"/>
        <item x="3561"/>
        <item x="295"/>
        <item x="2098"/>
        <item x="2821"/>
        <item x="125"/>
        <item x="2984"/>
        <item x="4870"/>
        <item x="1031"/>
        <item x="2016"/>
        <item x="1183"/>
        <item x="3843"/>
        <item x="117"/>
        <item x="1023"/>
        <item x="92"/>
        <item x="3197"/>
        <item x="2830"/>
        <item x="1442"/>
        <item x="280"/>
        <item x="3835"/>
        <item x="2015"/>
        <item x="2372"/>
        <item x="3971"/>
        <item x="1307"/>
        <item x="2201"/>
        <item x="4651"/>
        <item x="3033"/>
        <item x="1258"/>
        <item x="2870"/>
        <item x="1141"/>
        <item x="4562"/>
        <item x="1315"/>
        <item x="973"/>
        <item x="74"/>
        <item x="373"/>
        <item x="183"/>
        <item x="2893"/>
        <item x="3741"/>
        <item x="4665"/>
        <item x="3066"/>
        <item x="3716"/>
        <item x="3581"/>
        <item x="5195"/>
        <item x="4743"/>
        <item x="429"/>
        <item x="2081"/>
        <item x="4618"/>
        <item x="2033"/>
        <item x="1182"/>
        <item x="176"/>
        <item x="2786"/>
        <item x="4925"/>
        <item x="4545"/>
        <item x="2138"/>
        <item x="4063"/>
        <item x="3662"/>
        <item x="2152"/>
        <item x="3027"/>
        <item x="177"/>
        <item x="2741"/>
        <item x="3239"/>
        <item x="2968"/>
        <item x="2961"/>
        <item x="2816"/>
        <item x="2151"/>
        <item x="2394"/>
        <item x="5042"/>
        <item x="1314"/>
        <item x="4945"/>
        <item x="5222"/>
        <item x="4025"/>
        <item x="4252"/>
        <item x="4666"/>
        <item x="129"/>
        <item x="4985"/>
        <item x="2037"/>
        <item x="1229"/>
        <item x="124"/>
        <item x="257"/>
        <item x="718"/>
        <item x="1030"/>
        <item x="1350"/>
        <item x="2977"/>
        <item x="1165"/>
        <item x="2981"/>
        <item x="1981"/>
        <item x="1950"/>
        <item x="3637"/>
        <item x="470"/>
        <item x="1281"/>
        <item x="1328"/>
        <item x="1187"/>
        <item x="510"/>
        <item x="1949"/>
        <item x="103"/>
        <item x="2953"/>
        <item x="2195"/>
        <item x="3021"/>
        <item x="3195"/>
        <item x="4632"/>
        <item x="3196"/>
        <item x="333"/>
        <item x="3478"/>
        <item x="309"/>
        <item x="2524"/>
        <item x="2792"/>
        <item x="2234"/>
        <item x="2808"/>
        <item x="2032"/>
        <item x="2014"/>
        <item x="3605"/>
        <item x="3559"/>
        <item x="2954"/>
        <item x="1250"/>
        <item x="1410"/>
        <item x="3756"/>
        <item x="1237"/>
        <item x="5051"/>
        <item x="2053"/>
        <item x="1220"/>
        <item x="4596"/>
        <item x="3070"/>
        <item x="1402"/>
        <item x="1172"/>
        <item x="5194"/>
        <item x="3558"/>
        <item x="269"/>
        <item x="3636"/>
        <item x="2967"/>
        <item x="5213"/>
        <item x="2361"/>
        <item x="1306"/>
        <item x="4553"/>
        <item x="3173"/>
        <item x="2933"/>
        <item x="2061"/>
        <item x="2315"/>
        <item x="972"/>
        <item x="147"/>
        <item x="3568"/>
        <item x="5233"/>
        <item x="293"/>
        <item x="2170"/>
        <item x="1456"/>
        <item x="1236"/>
        <item x="583"/>
        <item x="355"/>
        <item x="2983"/>
        <item x="1085"/>
        <item x="3577"/>
        <item x="2928"/>
        <item x="970"/>
        <item x="1978"/>
        <item x="1964"/>
        <item x="3831"/>
        <item x="2991"/>
        <item x="3754"/>
        <item x="1382"/>
        <item x="4624"/>
        <item x="5184"/>
        <item x="1276"/>
        <item x="2233"/>
        <item x="3876"/>
        <item x="1045"/>
        <item x="1064"/>
        <item x="2829"/>
        <item x="744"/>
        <item x="3840"/>
        <item x="2785"/>
        <item x="1909"/>
        <item x="2130"/>
        <item x="2399"/>
        <item x="2003"/>
        <item x="3555"/>
        <item x="1199"/>
        <item x="3650"/>
        <item x="1257"/>
        <item x="1434"/>
        <item x="2418"/>
        <item x="2527"/>
        <item x="2291"/>
        <item x="5050"/>
        <item x="1146"/>
        <item x="535"/>
        <item x="112"/>
        <item x="3161"/>
        <item x="3649"/>
        <item x="2290"/>
        <item x="122"/>
        <item x="1063"/>
        <item x="342"/>
        <item x="4972"/>
        <item x="2273"/>
        <item x="5068"/>
        <item x="2554"/>
        <item x="3954"/>
        <item x="3947"/>
        <item x="4959"/>
        <item x="1190"/>
        <item x="1006"/>
        <item x="2269"/>
        <item x="2847"/>
        <item x="4967"/>
        <item x="146"/>
        <item x="4837"/>
        <item x="5232"/>
        <item x="1948"/>
        <item x="3615"/>
        <item x="2190"/>
        <item x="3795"/>
        <item x="100"/>
        <item x="1352"/>
        <item x="4602"/>
        <item x="2137"/>
        <item x="1373"/>
        <item x="3042"/>
        <item x="4636"/>
        <item x="5249"/>
        <item x="3755"/>
        <item x="283"/>
        <item x="3583"/>
        <item x="3073"/>
        <item x="2807"/>
        <item x="1249"/>
        <item x="3842"/>
        <item x="1029"/>
        <item x="5041"/>
        <item x="4659"/>
        <item x="1372"/>
        <item x="1619"/>
        <item x="4957"/>
        <item x="2090"/>
        <item x="4831"/>
        <item x="3594"/>
        <item x="4674"/>
        <item x="1963"/>
        <item x="4637"/>
        <item x="4514"/>
        <item x="464"/>
        <item x="3631"/>
        <item x="4789"/>
        <item x="988"/>
        <item x="1040"/>
        <item x="4601"/>
        <item x="157"/>
        <item x="2380"/>
        <item x="1999"/>
        <item x="2846"/>
        <item x="4638"/>
        <item x="1977"/>
        <item x="2423"/>
        <item x="5221"/>
        <item x="4220"/>
        <item x="1107"/>
        <item x="2150"/>
        <item x="4964"/>
        <item x="2517"/>
        <item x="1273"/>
        <item x="1305"/>
        <item x="1100"/>
        <item x="3191"/>
        <item x="920"/>
        <item x="4600"/>
        <item x="3160"/>
        <item x="2200"/>
        <item x="3944"/>
        <item x="4932"/>
        <item x="3627"/>
        <item x="4578"/>
        <item x="3635"/>
        <item x="2559"/>
        <item x="1020"/>
        <item x="3805"/>
        <item x="321"/>
        <item x="4742"/>
        <item x="3733"/>
        <item x="449"/>
        <item x="2189"/>
        <item x="4794"/>
        <item x="1484"/>
        <item x="2760"/>
        <item x="2289"/>
        <item x="4774"/>
        <item x="2806"/>
        <item x="3003"/>
        <item x="1371"/>
        <item x="4588"/>
        <item x="4843"/>
        <item x="4071"/>
        <item x="1050"/>
        <item x="492"/>
        <item x="1987"/>
        <item x="1411"/>
        <item x="1019"/>
        <item x="2856"/>
        <item x="301"/>
        <item x="2950"/>
        <item x="3740"/>
        <item x="2409"/>
        <item x="3630"/>
        <item x="347"/>
        <item x="4916"/>
        <item x="1654"/>
        <item x="2805"/>
        <item x="3194"/>
        <item x="3884"/>
        <item x="4175"/>
        <item x="1248"/>
        <item x="2827"/>
        <item x="3953"/>
        <item x="4579"/>
        <item x="86"/>
        <item x="413"/>
        <item x="4800"/>
        <item x="143"/>
        <item x="2855"/>
        <item x="2020"/>
        <item x="1318"/>
        <item x="4731"/>
        <item x="2782"/>
        <item x="4260"/>
        <item x="463"/>
        <item x="3017"/>
        <item x="3661"/>
        <item x="2546"/>
        <item x="2163"/>
        <item x="3093"/>
        <item x="387"/>
        <item x="4720"/>
        <item x="3026"/>
        <item x="372"/>
        <item x="384"/>
        <item x="2251"/>
        <item x="3923"/>
        <item x="1308"/>
        <item x="1275"/>
        <item x="3877"/>
        <item x="24"/>
        <item x="514"/>
        <item x="2086"/>
        <item x="2352"/>
        <item x="3868"/>
        <item x="292"/>
        <item x="3614"/>
        <item x="402"/>
        <item x="1451"/>
        <item x="534"/>
        <item x="175"/>
        <item x="469"/>
        <item x="2304"/>
        <item x="1422"/>
        <item x="120"/>
        <item x="985"/>
        <item x="5165"/>
        <item x="984"/>
        <item x="4880"/>
        <item x="2845"/>
        <item x="3332"/>
        <item x="4714"/>
        <item x="4100"/>
        <item x="2036"/>
        <item x="4830"/>
        <item x="4211"/>
        <item x="2288"/>
        <item x="2826"/>
        <item x="2013"/>
        <item x="3351"/>
        <item x="2505"/>
        <item x="978"/>
        <item x="3748"/>
        <item x="4799"/>
        <item x="104"/>
        <item x="4765"/>
        <item x="3709"/>
        <item x="3962"/>
        <item x="3193"/>
        <item x="900"/>
        <item x="4631"/>
        <item x="249"/>
        <item x="2813"/>
        <item x="3732"/>
        <item x="4650"/>
        <item x="1044"/>
        <item x="4589"/>
        <item x="3016"/>
        <item x="4649"/>
        <item x="3106"/>
        <item x="5030"/>
        <item x="2892"/>
        <item x="145"/>
        <item x="700"/>
        <item x="3845"/>
        <item x="291"/>
        <item x="3753"/>
        <item x="1130"/>
        <item x="3259"/>
        <item x="4034"/>
        <item x="4062"/>
        <item x="1144"/>
        <item x="3658"/>
        <item x="2012"/>
        <item x="2457"/>
        <item x="3200"/>
        <item x="990"/>
        <item x="49"/>
        <item x="5090"/>
        <item x="2019"/>
        <item x="2028"/>
        <item x="1521"/>
        <item x="4783"/>
        <item x="4976"/>
        <item x="3091"/>
        <item x="4915"/>
        <item x="3015"/>
        <item x="3731"/>
        <item x="4730"/>
        <item x="3485"/>
        <item x="4648"/>
        <item x="2002"/>
        <item x="1039"/>
        <item x="4007"/>
        <item x="1357"/>
        <item x="4725"/>
        <item x="3155"/>
        <item x="1609"/>
        <item x="2321"/>
        <item x="4623"/>
        <item x="1043"/>
        <item x="4782"/>
        <item x="206"/>
        <item x="1283"/>
        <item x="391"/>
        <item x="4251"/>
        <item x="3604"/>
        <item x="634"/>
        <item x="4829"/>
        <item x="3739"/>
        <item x="3625"/>
        <item x="3373"/>
        <item x="2828"/>
        <item x="3648"/>
        <item x="2346"/>
        <item x="4741"/>
        <item x="3580"/>
        <item x="3063"/>
        <item x="2881"/>
        <item x="3647"/>
        <item x="1059"/>
        <item x="2980"/>
        <item x="3851"/>
        <item x="4764"/>
        <item x="2199"/>
        <item x="4174"/>
        <item x="3165"/>
        <item x="2345"/>
        <item x="1391"/>
        <item x="4840"/>
        <item x="4647"/>
        <item x="1474"/>
        <item x="3969"/>
        <item x="5013"/>
        <item x="3784"/>
        <item x="4161"/>
        <item x="2854"/>
        <item x="2231"/>
        <item x="3164"/>
        <item x="1224"/>
        <item x="1338"/>
        <item x="2193"/>
        <item x="412"/>
        <item x="2332"/>
        <item x="4622"/>
        <item x="353"/>
        <item x="3019"/>
        <item x="1081"/>
        <item x="2887"/>
        <item x="1317"/>
        <item x="513"/>
        <item x="4210"/>
        <item x="3356"/>
        <item x="2526"/>
        <item x="2031"/>
        <item x="4849"/>
        <item x="354"/>
        <item x="1016"/>
        <item x="3671"/>
        <item x="2314"/>
        <item x="1450"/>
        <item x="1241"/>
        <item x="4593"/>
        <item x="1988"/>
        <item x="4024"/>
        <item x="2232"/>
        <item x="1171"/>
        <item x="4944"/>
        <item x="4724"/>
        <item x="4836"/>
        <item x="478"/>
        <item x="2176"/>
        <item x="4099"/>
        <item x="3265"/>
        <item x="3147"/>
        <item x="1381"/>
        <item x="1409"/>
        <item x="2119"/>
        <item x="4841"/>
        <item x="2422"/>
        <item x="2085"/>
        <item x="3199"/>
        <item x="401"/>
        <item x="3952"/>
        <item x="1256"/>
        <item x="4611"/>
        <item x="3660"/>
        <item x="2268"/>
        <item x="4061"/>
        <item x="1642"/>
        <item x="5076"/>
        <item x="3069"/>
        <item x="1152"/>
        <item x="2975"/>
        <item x="1583"/>
        <item x="3721"/>
        <item x="390"/>
        <item x="1363"/>
        <item x="2166"/>
        <item x="2355"/>
        <item x="1038"/>
        <item x="1162"/>
        <item x="898"/>
        <item x="4016"/>
        <item x="1079"/>
        <item x="1351"/>
        <item x="2287"/>
        <item x="4664"/>
        <item x="4942"/>
        <item x="1255"/>
        <item x="1055"/>
        <item x="3092"/>
        <item x="2839"/>
        <item x="3785"/>
        <item x="4173"/>
        <item x="12"/>
        <item x="1080"/>
        <item x="1958"/>
        <item x="3850"/>
        <item x="2341"/>
        <item x="2311"/>
        <item x="1623"/>
        <item x="4955"/>
        <item x="1049"/>
        <item x="167"/>
        <item x="4821"/>
        <item x="1370"/>
        <item x="5085"/>
        <item x="198"/>
        <item x="3885"/>
        <item x="4685"/>
        <item x="1976"/>
        <item x="3080"/>
        <item x="4250"/>
        <item x="3146"/>
        <item x="3377"/>
        <item x="2558"/>
        <item x="4956"/>
        <item x="115"/>
        <item x="1073"/>
        <item x="174"/>
        <item x="3950"/>
        <item x="1401"/>
        <item x="1380"/>
        <item x="3983"/>
        <item x="4671"/>
        <item x="503"/>
        <item x="1488"/>
        <item x="687"/>
        <item x="3676"/>
        <item x="205"/>
        <item x="3512"/>
        <item x="228"/>
        <item x="282"/>
        <item x="1262"/>
        <item x="5157"/>
        <item x="95"/>
        <item x="619"/>
        <item x="2534"/>
        <item x="3677"/>
        <item x="4033"/>
        <item x="156"/>
        <item x="3198"/>
        <item x="2869"/>
        <item x="3930"/>
        <item x="3145"/>
        <item x="2058"/>
        <item x="189"/>
        <item x="3909"/>
        <item x="2509"/>
        <item x="155"/>
        <item x="1861"/>
        <item x="1193"/>
        <item x="2990"/>
        <item x="3979"/>
        <item x="173"/>
        <item x="2819"/>
        <item x="3951"/>
        <item x="3883"/>
        <item x="3943"/>
        <item x="1143"/>
        <item x="4646"/>
        <item x="708"/>
        <item x="3670"/>
        <item x="2853"/>
        <item x="290"/>
        <item x="4740"/>
        <item x="2777"/>
        <item x="4635"/>
        <item x="2428"/>
        <item x="2925"/>
        <item x="5006"/>
        <item x="3634"/>
        <item x="4971"/>
        <item x="907"/>
        <item x="1048"/>
        <item x="573"/>
        <item x="1566"/>
        <item x="5084"/>
        <item x="2446"/>
        <item x="153"/>
        <item x="2134"/>
        <item x="4136"/>
        <item x="4621"/>
        <item x="2228"/>
        <item x="3585"/>
        <item x="2843"/>
        <item x="1161"/>
        <item x="4645"/>
        <item x="1463"/>
        <item x="3893"/>
        <item x="5102"/>
        <item x="4990"/>
        <item x="2227"/>
        <item x="181"/>
        <item x="2863"/>
        <item x="5164"/>
        <item x="509"/>
        <item x="1658"/>
        <item x="152"/>
        <item x="166"/>
        <item x="2516"/>
        <item x="2862"/>
        <item x="165"/>
        <item x="2263"/>
        <item x="556"/>
        <item x="1449"/>
        <item x="5075"/>
        <item x="3972"/>
        <item x="1151"/>
        <item x="2886"/>
        <item x="4620"/>
        <item x="227"/>
        <item x="4630"/>
        <item x="4949"/>
        <item x="2879"/>
        <item x="2408"/>
        <item x="1170"/>
        <item x="2562"/>
        <item x="533"/>
        <item x="2485"/>
        <item x="2360"/>
        <item x="1582"/>
        <item x="1088"/>
        <item x="3760"/>
        <item x="4538"/>
        <item x="1082"/>
        <item x="3657"/>
        <item x="2868"/>
        <item x="5124"/>
        <item x="1552"/>
        <item x="2451"/>
        <item x="4006"/>
        <item x="3982"/>
        <item x="1907"/>
        <item x="2188"/>
        <item x="545"/>
        <item x="4032"/>
        <item x="3633"/>
        <item x="4941"/>
        <item x="5163"/>
        <item x="2891"/>
        <item x="2354"/>
        <item x="4684"/>
        <item x="737"/>
        <item x="1426"/>
        <item x="3014"/>
        <item x="2897"/>
        <item x="3322"/>
        <item x="4975"/>
        <item x="2249"/>
        <item x="1516"/>
        <item x="1369"/>
        <item x="3560"/>
        <item x="4954"/>
        <item x="670"/>
        <item x="3804"/>
        <item x="2025"/>
        <item x="3205"/>
        <item x="4107"/>
        <item x="2859"/>
        <item x="2094"/>
        <item x="3675"/>
        <item x="4663"/>
        <item x="4815"/>
        <item x="1876"/>
        <item x="1097"/>
        <item x="1922"/>
        <item x="2437"/>
        <item x="4592"/>
        <item x="2545"/>
        <item x="448"/>
        <item x="4847"/>
        <item x="1072"/>
        <item x="1169"/>
        <item x="4936"/>
        <item x="2393"/>
        <item x="1877"/>
        <item x="3206"/>
        <item x="516"/>
        <item x="4705"/>
        <item x="4719"/>
        <item x="2060"/>
        <item x="1379"/>
        <item x="2867"/>
        <item x="555"/>
        <item x="2165"/>
        <item x="268"/>
        <item x="3759"/>
        <item x="2049"/>
        <item x="2267"/>
        <item x="4848"/>
        <item x="3632"/>
        <item x="2340"/>
        <item x="4135"/>
        <item x="4633"/>
        <item x="707"/>
        <item x="1483"/>
        <item x="1299"/>
        <item x="491"/>
        <item x="572"/>
        <item x="4015"/>
        <item x="1618"/>
        <item x="204"/>
        <item x="411"/>
        <item x="439"/>
        <item x="2708"/>
        <item x="4486"/>
        <item x="5110"/>
        <item x="3487"/>
        <item x="1096"/>
        <item x="352"/>
        <item x="2042"/>
        <item x="1095"/>
        <item x="1078"/>
        <item x="5021"/>
        <item x="2350"/>
        <item x="502"/>
        <item x="164"/>
        <item x="1061"/>
        <item x="3684"/>
        <item x="3942"/>
        <item x="3914"/>
        <item x="2109"/>
        <item x="2303"/>
        <item x="3715"/>
        <item x="2504"/>
        <item x="207"/>
        <item x="4924"/>
        <item x="1581"/>
        <item x="906"/>
        <item x="2035"/>
        <item x="2320"/>
        <item x="4023"/>
        <item x="3783"/>
        <item x="1062"/>
        <item x="5212"/>
        <item x="5067"/>
        <item x="1069"/>
        <item x="3690"/>
        <item x="4654"/>
        <item x="2836"/>
        <item x="2160"/>
        <item x="6"/>
        <item x="4670"/>
        <item x="4493"/>
        <item x="485"/>
        <item x="4070"/>
        <item x="1247"/>
        <item x="899"/>
        <item x="320"/>
        <item x="1327"/>
        <item x="1094"/>
        <item x="5119"/>
        <item x="3047"/>
        <item x="3284"/>
        <item x="4612"/>
        <item x="4910"/>
        <item x="4219"/>
        <item x="4098"/>
        <item x="3673"/>
        <item x="477"/>
        <item x="4485"/>
        <item x="1110"/>
        <item x="4014"/>
        <item x="3105"/>
        <item x="2866"/>
        <item x="2349"/>
        <item x="3669"/>
        <item x="2093"/>
        <item x="235"/>
        <item x="163"/>
        <item x="1068"/>
        <item x="2302"/>
        <item x="655"/>
        <item x="3981"/>
        <item x="2722"/>
        <item x="2932"/>
        <item x="2048"/>
        <item x="5005"/>
        <item x="736"/>
        <item x="2034"/>
        <item x="2838"/>
        <item x="3803"/>
        <item x="1653"/>
        <item x="1875"/>
        <item x="2108"/>
        <item x="4773"/>
        <item x="680"/>
        <item x="1071"/>
        <item x="2896"/>
        <item x="1448"/>
        <item x="3573"/>
        <item x="2815"/>
        <item x="3705"/>
        <item x="2762"/>
        <item x="3696"/>
        <item x="4903"/>
        <item x="2901"/>
        <item x="989"/>
        <item x="1991"/>
        <item x="5118"/>
        <item x="2959"/>
        <item x="3032"/>
        <item x="2474"/>
        <item x="2057"/>
        <item x="2861"/>
        <item x="3210"/>
        <item x="383"/>
        <item x="2958"/>
        <item x="2885"/>
        <item x="508"/>
        <item x="1368"/>
        <item x="4679"/>
        <item x="2092"/>
        <item x="5049"/>
        <item x="1070"/>
        <item x="2030"/>
        <item x="1506"/>
        <item x="245"/>
        <item x="5136"/>
        <item x="5248"/>
        <item x="3013"/>
        <item x="3672"/>
        <item x="3683"/>
        <item x="1077"/>
        <item x="400"/>
        <item x="4763"/>
        <item x="5193"/>
        <item x="281"/>
        <item x="3222"/>
        <item x="341"/>
        <item x="4190"/>
        <item x="2040"/>
        <item x="3949"/>
        <item x="246"/>
        <item x="2503"/>
        <item x="4839"/>
        <item x="1482"/>
        <item x="4820"/>
        <item x="2262"/>
        <item x="4858"/>
        <item x="1580"/>
        <item x="5109"/>
        <item x="1219"/>
        <item x="4259"/>
        <item x="2047"/>
        <item x="4060"/>
        <item x="4857"/>
        <item x="2922"/>
        <item x="3727"/>
        <item x="1617"/>
        <item x="1105"/>
        <item x="4209"/>
        <item x="1860"/>
        <item x="2995"/>
        <item x="905"/>
        <item x="2721"/>
        <item x="3290"/>
        <item x="2205"/>
        <item x="351"/>
        <item x="435"/>
        <item x="1447"/>
        <item x="197"/>
        <item x="2753"/>
        <item x="2450"/>
        <item x="2319"/>
        <item x="3511"/>
        <item x="244"/>
        <item x="2107"/>
        <item x="2479"/>
        <item x="2963"/>
        <item x="4877"/>
        <item x="2890"/>
        <item x="4097"/>
        <item x="3818"/>
        <item x="532"/>
        <item x="1908"/>
        <item x="2989"/>
        <item x="4052"/>
        <item x="2931"/>
        <item x="447"/>
        <item x="3233"/>
        <item x="2041"/>
        <item x="1859"/>
        <item x="2921"/>
        <item x="1547"/>
        <item x="2392"/>
        <item x="1139"/>
        <item x="912"/>
        <item x="63"/>
        <item x="2974"/>
        <item x="2159"/>
        <item x="979"/>
        <item x="4199"/>
        <item x="4143"/>
        <item x="3968"/>
        <item x="308"/>
        <item x="4718"/>
        <item x="4694"/>
        <item x="3012"/>
        <item x="1874"/>
        <item x="691"/>
        <item x="1140"/>
        <item x="1349"/>
        <item x="195"/>
        <item x="319"/>
        <item x="3104"/>
        <item x="925"/>
        <item x="2895"/>
        <item x="2973"/>
        <item x="3624"/>
        <item x="2026"/>
        <item x="5231"/>
        <item x="1047"/>
        <item x="2465"/>
        <item x="3682"/>
        <item x="278"/>
        <item x="3668"/>
        <item x="1076"/>
        <item x="4484"/>
        <item x="1520"/>
        <item x="3922"/>
        <item x="162"/>
        <item x="2858"/>
        <item x="4069"/>
        <item x="2175"/>
        <item x="2860"/>
        <item x="3664"/>
        <item x="4683"/>
        <item x="332"/>
        <item x="3046"/>
        <item x="3782"/>
        <item x="2103"/>
        <item x="5174"/>
        <item x="1652"/>
        <item x="4249"/>
        <item x="2046"/>
        <item x="297"/>
        <item x="196"/>
        <item x="243"/>
        <item x="3941"/>
        <item x="226"/>
        <item x="679"/>
        <item x="3693"/>
        <item x="3134"/>
        <item x="4218"/>
        <item x="2339"/>
        <item x="1093"/>
        <item x="5040"/>
        <item x="4838"/>
        <item x="3031"/>
        <item x="2359"/>
        <item x="1168"/>
        <item x="4889"/>
        <item x="3891"/>
        <item x="2456"/>
        <item x="4989"/>
        <item x="2878"/>
        <item x="4962"/>
        <item x="118"/>
        <item x="609"/>
        <item x="434"/>
        <item x="2865"/>
        <item x="4762"/>
        <item x="3492"/>
        <item x="1498"/>
        <item x="3062"/>
        <item x="4000"/>
        <item x="203"/>
        <item x="5183"/>
        <item x="2720"/>
        <item x="4031"/>
        <item x="2877"/>
        <item x="1408"/>
        <item x="5012"/>
        <item x="3730"/>
        <item x="2141"/>
        <item x="3229"/>
        <item x="2889"/>
        <item x="4888"/>
        <item x="2831"/>
        <item x="2988"/>
        <item x="188"/>
        <item x="194"/>
        <item x="212"/>
        <item x="4240"/>
        <item x="2837"/>
        <item x="193"/>
        <item x="3584"/>
        <item x="2066"/>
        <item x="2494"/>
        <item x="2911"/>
        <item x="3978"/>
        <item x="1252"/>
        <item x="4869"/>
        <item x="597"/>
        <item x="1635"/>
        <item x="1481"/>
        <item x="4613"/>
        <item x="2379"/>
        <item x="1265"/>
        <item x="1286"/>
        <item x="4739"/>
        <item x="2261"/>
        <item x="933"/>
        <item x="4713"/>
        <item x="3906"/>
        <item x="3309"/>
        <item x="242"/>
        <item x="4887"/>
        <item x="3817"/>
        <item x="2987"/>
        <item x="571"/>
        <item x="2436"/>
        <item x="4134"/>
        <item x="4677"/>
        <item x="1287"/>
        <item x="3520"/>
        <item x="1616"/>
        <item x="728"/>
        <item x="3025"/>
        <item x="582"/>
        <item x="4030"/>
        <item x="4068"/>
        <item x="3913"/>
        <item x="202"/>
        <item x="2876"/>
        <item x="210"/>
        <item x="4595"/>
        <item x="1092"/>
        <item x="2900"/>
        <item x="4704"/>
        <item x="706"/>
        <item x="4669"/>
        <item x="3215"/>
        <item x="4258"/>
        <item x="2962"/>
        <item x="211"/>
        <item x="4678"/>
        <item x="4515"/>
        <item x="3510"/>
        <item x="4217"/>
        <item x="2260"/>
        <item x="717"/>
        <item x="3623"/>
        <item x="1399"/>
        <item x="3037"/>
        <item x="350"/>
        <item x="201"/>
        <item x="272"/>
        <item x="4781"/>
        <item x="5220"/>
        <item x="3153"/>
        <item x="3681"/>
        <item x="2389"/>
        <item x="1099"/>
        <item x="2149"/>
        <item x="2106"/>
        <item x="3826"/>
        <item x="2080"/>
        <item x="3849"/>
        <item x="2211"/>
        <item x="3228"/>
        <item x="3192"/>
        <item x="1537"/>
        <item x="3688"/>
        <item x="2421"/>
        <item x="4539"/>
        <item x="3977"/>
        <item x="2776"/>
        <item x="3152"/>
        <item x="1056"/>
        <item x="2348"/>
        <item x="200"/>
        <item x="2874"/>
        <item x="1668"/>
        <item x="4876"/>
        <item x="3935"/>
        <item x="1154"/>
        <item x="2070"/>
        <item x="2884"/>
        <item x="596"/>
        <item x="3172"/>
        <item x="2174"/>
        <item x="3686"/>
        <item x="1579"/>
        <item x="923"/>
        <item x="2851"/>
        <item x="4758"/>
        <item x="489"/>
        <item x="678"/>
        <item x="3024"/>
        <item x="4757"/>
        <item x="4676"/>
        <item x="3061"/>
        <item x="1515"/>
        <item x="3890"/>
        <item x="209"/>
        <item x="4051"/>
        <item x="1651"/>
        <item x="3315"/>
        <item x="757"/>
        <item x="4749"/>
        <item x="3008"/>
        <item x="192"/>
        <item x="608"/>
        <item x="3654"/>
        <item x="2478"/>
        <item x="2525"/>
        <item x="2949"/>
        <item x="3689"/>
        <item x="2875"/>
        <item x="5055"/>
        <item x="4627"/>
        <item x="3117"/>
        <item x="727"/>
        <item x="4022"/>
        <item x="4723"/>
        <item x="4693"/>
        <item x="735"/>
        <item x="2873"/>
        <item x="4133"/>
        <item x="4970"/>
        <item x="4675"/>
        <item x="1433"/>
        <item x="2044"/>
        <item x="1138"/>
        <item x="3685"/>
        <item x="4257"/>
        <item x="1098"/>
        <item x="743"/>
        <item x="2329"/>
        <item x="4059"/>
        <item x="307"/>
        <item x="1186"/>
        <item x="5173"/>
        <item x="2045"/>
        <item x="2065"/>
        <item x="544"/>
        <item x="4668"/>
        <item x="3990"/>
        <item x="316"/>
        <item x="4198"/>
        <item x="3060"/>
        <item x="3227"/>
        <item x="2948"/>
        <item x="1933"/>
        <item x="2822"/>
        <item x="1272"/>
        <item x="1348"/>
        <item x="2210"/>
        <item x="2226"/>
        <item x="1924"/>
        <item x="1104"/>
        <item x="4712"/>
        <item x="318"/>
        <item x="5101"/>
        <item x="360"/>
        <item x="1125"/>
        <item x="4179"/>
        <item x="1137"/>
        <item x="4106"/>
        <item x="5020"/>
        <item x="3712"/>
        <item x="4863"/>
        <item x="2899"/>
        <item x="5201"/>
        <item x="2173"/>
        <item x="3680"/>
        <item x="1280"/>
        <item x="1916"/>
        <item x="2309"/>
        <item x="2852"/>
        <item x="2779"/>
        <item x="2850"/>
        <item x="5029"/>
        <item x="4828"/>
        <item x="1111"/>
        <item x="4050"/>
        <item x="1333"/>
        <item x="317"/>
        <item x="2187"/>
        <item x="1551"/>
        <item x="4208"/>
        <item x="386"/>
        <item x="5039"/>
        <item x="2043"/>
        <item x="1136"/>
        <item x="191"/>
        <item x="2941"/>
        <item x="368"/>
        <item x="4717"/>
        <item x="288"/>
        <item x="2330"/>
        <item x="4492"/>
        <item x="1480"/>
        <item x="182"/>
        <item x="1279"/>
        <item x="2027"/>
        <item x="1873"/>
        <item x="4197"/>
        <item x="2557"/>
        <item x="3723"/>
        <item x="2912"/>
        <item x="756"/>
        <item x="256"/>
        <item x="3825"/>
        <item x="2484"/>
        <item x="2920"/>
        <item x="4953"/>
        <item x="2209"/>
        <item x="4013"/>
        <item x="1942"/>
        <item x="645"/>
        <item x="1326"/>
        <item x="4692"/>
        <item x="4021"/>
        <item x="2849"/>
        <item x="5156"/>
        <item x="1091"/>
        <item x="5083"/>
        <item x="3582"/>
        <item x="289"/>
        <item x="5182"/>
        <item x="3663"/>
        <item x="1462"/>
        <item x="2075"/>
        <item x="4667"/>
        <item x="4239"/>
        <item x="3729"/>
        <item x="3247"/>
        <item x="2388"/>
        <item x="1578"/>
        <item x="3703"/>
        <item x="4909"/>
        <item x="5011"/>
        <item x="2947"/>
        <item x="1514"/>
        <item x="4657"/>
        <item x="4172"/>
        <item x="5237"/>
        <item x="1615"/>
        <item x="3109"/>
        <item x="3090"/>
        <item x="2880"/>
        <item x="4096"/>
        <item x="2105"/>
        <item x="2241"/>
        <item x="1479"/>
        <item x="1932"/>
        <item x="2056"/>
        <item x="428"/>
        <item x="1419"/>
        <item x="4952"/>
        <item x="4856"/>
        <item x="3881"/>
        <item x="2464"/>
        <item x="1332"/>
        <item x="3940"/>
        <item x="1378"/>
        <item x="1167"/>
        <item x="3078"/>
        <item x="3151"/>
        <item x="3934"/>
        <item x="2919"/>
        <item x="2318"/>
        <item x="2125"/>
        <item x="4248"/>
        <item x="3116"/>
        <item x="2180"/>
        <item x="3679"/>
        <item x="570"/>
        <item x="1123"/>
        <item x="3340"/>
        <item x="4297"/>
        <item x="4088"/>
        <item x="4160"/>
        <item x="3802"/>
        <item x="446"/>
        <item x="4875"/>
        <item x="4772"/>
        <item x="3099"/>
        <item x="3098"/>
        <item x="3036"/>
        <item x="3258"/>
        <item x="554"/>
        <item x="2420"/>
        <item x="1218"/>
        <item x="4908"/>
        <item x="2126"/>
        <item x="3576"/>
        <item x="2225"/>
        <item x="4238"/>
        <item x="3809"/>
        <item x="4656"/>
        <item x="3691"/>
        <item x="4594"/>
        <item x="2164"/>
        <item x="255"/>
        <item x="3653"/>
        <item x="3720"/>
        <item x="4682"/>
        <item x="4722"/>
        <item x="5192"/>
        <item x="5219"/>
        <item x="2221"/>
        <item x="705"/>
        <item x="531"/>
        <item x="4814"/>
        <item x="9"/>
        <item x="3596"/>
        <item x="3638"/>
        <item x="3133"/>
        <item x="4874"/>
        <item x="2004"/>
        <item x="1295"/>
        <item x="4902"/>
        <item x="1135"/>
        <item x="1455"/>
        <item x="3687"/>
        <item x="4105"/>
        <item x="3808"/>
        <item x="1126"/>
        <item x="4178"/>
        <item x="543"/>
        <item x="3350"/>
        <item x="3204"/>
        <item x="2052"/>
        <item x="433"/>
        <item x="1650"/>
        <item x="1166"/>
        <item x="2979"/>
        <item x="4216"/>
        <item x="2039"/>
        <item x="2192"/>
        <item x="1872"/>
        <item x="4999"/>
        <item x="2946"/>
        <item x="5145"/>
        <item x="1546"/>
        <item x="5074"/>
        <item x="1090"/>
        <item x="4761"/>
        <item x="2909"/>
        <item x="3711"/>
        <item x="267"/>
        <item x="3150"/>
        <item x="1234"/>
        <item x="4012"/>
        <item x="4958"/>
        <item x="3880"/>
        <item x="476"/>
        <item x="644"/>
        <item x="2096"/>
        <item x="1529"/>
        <item x="1331"/>
        <item x="3361"/>
        <item x="4020"/>
        <item x="377"/>
        <item x="199"/>
        <item x="501"/>
        <item x="4827"/>
        <item x="4067"/>
        <item x="3089"/>
        <item x="1598"/>
        <item x="5048"/>
        <item x="3719"/>
        <item x="3256"/>
        <item x="399"/>
        <item x="180"/>
        <item x="488"/>
        <item x="1122"/>
        <item x="4691"/>
        <item x="4655"/>
        <item x="2179"/>
        <item x="2069"/>
        <item x="359"/>
        <item x="1112"/>
        <item x="208"/>
        <item x="1134"/>
        <item x="2358"/>
        <item x="4518"/>
        <item x="4616"/>
        <item x="3738"/>
        <item x="2407"/>
        <item x="4951"/>
        <item x="633"/>
        <item x="1362"/>
        <item x="1649"/>
        <item x="697"/>
        <item x="5135"/>
        <item x="4748"/>
        <item x="1577"/>
        <item x="3626"/>
        <item x="1513"/>
        <item x="3724"/>
        <item x="4142"/>
        <item x="3958"/>
        <item x="376"/>
        <item x="1971"/>
        <item x="734"/>
        <item x="2102"/>
        <item x="252"/>
        <item x="2208"/>
        <item x="607"/>
        <item x="3700"/>
        <item x="179"/>
        <item x="677"/>
        <item x="218"/>
        <item x="3238"/>
        <item x="3839"/>
        <item x="3933"/>
        <item x="4066"/>
        <item x="3695"/>
        <item x="618"/>
        <item x="220"/>
        <item x="1310"/>
        <item x="686"/>
        <item x="1622"/>
        <item x="3372"/>
        <item x="4104"/>
        <item x="3988"/>
        <item x="2935"/>
        <item x="4177"/>
        <item x="2917"/>
        <item x="1271"/>
        <item x="4207"/>
        <item x="5191"/>
        <item x="2994"/>
        <item x="451"/>
        <item x="2556"/>
        <item x="551"/>
        <item x="219"/>
        <item x="1153"/>
        <item x="2271"/>
        <item x="3171"/>
        <item x="3045"/>
        <item x="395"/>
        <item x="2068"/>
        <item x="3752"/>
        <item x="1201"/>
        <item x="1312"/>
        <item x="1084"/>
        <item x="1120"/>
        <item x="2417"/>
        <item x="1083"/>
        <item x="500"/>
        <item x="1608"/>
        <item x="3927"/>
        <item x="3103"/>
        <item x="1421"/>
        <item x="4688"/>
        <item x="2918"/>
        <item x="46"/>
        <item x="3255"/>
        <item x="5117"/>
        <item x="4690"/>
        <item x="2449"/>
        <item x="213"/>
        <item x="1385"/>
        <item x="2259"/>
        <item x="1407"/>
        <item x="1311"/>
        <item x="4004"/>
        <item x="3710"/>
        <item x="3349"/>
        <item x="4614"/>
        <item x="4689"/>
        <item x="266"/>
        <item x="1325"/>
        <item x="2502"/>
        <item x="1233"/>
        <item x="3791"/>
        <item x="4798"/>
        <item x="4747"/>
        <item x="812"/>
        <item x="1121"/>
        <item x="1545"/>
        <item x="4788"/>
        <item x="1054"/>
        <item x="1376"/>
        <item x="632"/>
        <item x="696"/>
        <item x="1304"/>
        <item x="3699"/>
        <item x="5010"/>
        <item x="4087"/>
        <item x="4132"/>
        <item x="4931"/>
        <item x="1239"/>
        <item x="4855"/>
        <item x="2378"/>
        <item x="4005"/>
        <item x="4159"/>
        <item x="5089"/>
        <item x="4746"/>
        <item x="4058"/>
        <item x="3920"/>
        <item x="4256"/>
        <item x="1303"/>
        <item x="3179"/>
        <item x="1119"/>
        <item x="2578"/>
        <item x="3369"/>
        <item x="5230"/>
        <item x="3035"/>
        <item x="5162"/>
        <item x="216"/>
        <item x="178"/>
        <item x="716"/>
        <item x="4124"/>
        <item x="4738"/>
        <item x="4826"/>
        <item x="4095"/>
        <item x="1278"/>
        <item x="5190"/>
        <item x="3149"/>
        <item x="3967"/>
        <item x="2957"/>
        <item x="2051"/>
        <item x="4980"/>
        <item x="4943"/>
        <item x="581"/>
        <item x="3912"/>
        <item x="3254"/>
        <item x="1118"/>
        <item x="5155"/>
        <item x="3926"/>
        <item x="4040"/>
        <item x="2220"/>
        <item x="5054"/>
        <item x="2336"/>
        <item x="4687"/>
        <item x="2544"/>
        <item x="2908"/>
        <item x="3774"/>
        <item x="2972"/>
        <item x="5066"/>
        <item x="4644"/>
        <item x="2894"/>
        <item x="2118"/>
        <item x="5028"/>
        <item x="1294"/>
        <item x="1246"/>
        <item x="1223"/>
        <item x="217"/>
        <item x="3801"/>
        <item x="2864"/>
        <item x="3823"/>
        <item x="4086"/>
        <item x="4255"/>
        <item x="251"/>
        <item x="1102"/>
        <item x="4158"/>
        <item x="2907"/>
        <item x="3659"/>
        <item x="1323"/>
        <item x="4643"/>
        <item x="1117"/>
        <item x="2316"/>
        <item x="5073"/>
        <item x="4854"/>
        <item x="4141"/>
        <item x="3221"/>
        <item x="2398"/>
        <item x="3102"/>
        <item x="4930"/>
        <item x="1432"/>
        <item x="327"/>
        <item x="2523"/>
        <item x="3879"/>
        <item x="2079"/>
        <item x="398"/>
        <item x="1309"/>
        <item x="5144"/>
        <item x="3097"/>
        <item x="1512"/>
        <item x="2240"/>
        <item x="234"/>
        <item x="1133"/>
        <item x="1132"/>
        <item x="2906"/>
        <item x="1116"/>
        <item x="4206"/>
        <item x="5108"/>
        <item x="4929"/>
        <item x="3919"/>
        <item x="3833"/>
        <item x="4049"/>
        <item x="4057"/>
        <item x="5154"/>
        <item x="3348"/>
        <item x="3939"/>
        <item x="2308"/>
        <item x="4819"/>
        <item x="1131"/>
        <item x="1559"/>
        <item x="2286"/>
        <item x="1200"/>
        <item x="1497"/>
        <item x="2553"/>
        <item x="3368"/>
        <item x="4700"/>
        <item x="4215"/>
        <item x="3824"/>
        <item x="2416"/>
        <item x="225"/>
        <item x="3767"/>
        <item x="3115"/>
        <item x="3178"/>
        <item x="4701"/>
        <item x="5019"/>
        <item x="4825"/>
        <item x="3816"/>
        <item x="3272"/>
        <item x="215"/>
        <item x="2883"/>
        <item x="4699"/>
        <item x="5047"/>
        <item x="1347"/>
        <item x="3088"/>
        <item x="1398"/>
        <item x="1632"/>
        <item x="4695"/>
        <item x="4157"/>
        <item x="271"/>
        <item x="414"/>
        <item x="4756"/>
        <item x="2882"/>
        <item x="4998"/>
        <item x="1285"/>
        <item x="68"/>
        <item x="669"/>
        <item x="467"/>
        <item x="388"/>
        <item x="2916"/>
        <item x="1544"/>
        <item x="3219"/>
        <item x="1511"/>
        <item x="2074"/>
        <item x="1115"/>
        <item x="2078"/>
        <item x="3124"/>
        <item x="3096"/>
        <item x="3123"/>
        <item x="1129"/>
        <item x="1405"/>
        <item x="340"/>
        <item x="643"/>
        <item x="427"/>
        <item x="2059"/>
        <item x="4698"/>
        <item x="542"/>
        <item x="1232"/>
        <item x="2172"/>
        <item x="3327"/>
        <item x="1149"/>
        <item x="3059"/>
        <item x="349"/>
        <item x="3807"/>
        <item x="3848"/>
        <item x="1440"/>
        <item x="3214"/>
        <item x="654"/>
        <item x="606"/>
        <item x="2905"/>
        <item x="223"/>
        <item x="3220"/>
        <item x="2387"/>
        <item x="4140"/>
        <item x="3044"/>
        <item x="4196"/>
        <item x="595"/>
        <item x="4696"/>
        <item x="4697"/>
        <item x="4886"/>
        <item x="4247"/>
        <item x="2219"/>
        <item x="2448"/>
        <item x="3283"/>
        <item x="1565"/>
        <item x="2522"/>
        <item x="3751"/>
        <item x="4780"/>
        <item x="4969"/>
        <item x="3058"/>
        <item x="742"/>
        <item x="776"/>
        <item x="4885"/>
        <item x="4176"/>
        <item x="2971"/>
        <item x="397"/>
        <item x="5363"/>
        <item x="857"/>
        <item x="4862"/>
        <item x="3367"/>
        <item x="1587"/>
        <item x="296"/>
        <item x="5210"/>
        <item x="224"/>
        <item x="715"/>
        <item x="4923"/>
        <item x="1418"/>
        <item x="187"/>
        <item x="2258"/>
        <item x="2278"/>
        <item x="569"/>
        <item x="4873"/>
        <item x="1487"/>
        <item x="4771"/>
        <item x="276"/>
        <item x="4205"/>
        <item x="277"/>
        <item x="1461"/>
        <item x="1101"/>
        <item x="3750"/>
        <item x="5004"/>
        <item x="5236"/>
        <item x="214"/>
        <item x="2477"/>
        <item x="4907"/>
        <item x="3832"/>
        <item x="2357"/>
        <item x="1124"/>
        <item x="580"/>
        <item x="1404"/>
        <item x="3122"/>
        <item x="3077"/>
        <item x="3607"/>
        <item x="4565"/>
        <item x="1341"/>
        <item x="5247"/>
        <item x="2904"/>
        <item x="2335"/>
        <item x="2903"/>
        <item x="668"/>
        <item x="4711"/>
        <item x="4048"/>
        <item x="326"/>
        <item x="4123"/>
        <item x="4861"/>
        <item x="264"/>
        <item x="4056"/>
        <item x="445"/>
        <item x="5123"/>
        <item x="1631"/>
        <item x="4103"/>
        <item x="5082"/>
        <item x="3674"/>
        <item x="4804"/>
        <item x="2910"/>
        <item x="2778"/>
        <item x="3780"/>
        <item x="3281"/>
        <item x="4237"/>
        <item x="499"/>
        <item x="4131"/>
        <item x="475"/>
        <item x="2356"/>
        <item x="5161"/>
        <item x="4246"/>
        <item x="685"/>
        <item x="2915"/>
        <item x="3773"/>
        <item x="2597"/>
        <item x="3698"/>
        <item x="4171"/>
        <item x="2435"/>
        <item x="5181"/>
        <item x="3858"/>
        <item x="1667"/>
        <item x="2552"/>
        <item x="3707"/>
        <item x="3264"/>
        <item x="460"/>
        <item x="3347"/>
        <item x="5229"/>
        <item x="2493"/>
        <item x="5200"/>
        <item x="3726"/>
        <item x="3899"/>
        <item x="2064"/>
        <item x="4102"/>
        <item x="4122"/>
        <item x="3932"/>
        <item x="325"/>
        <item x="2203"/>
        <item x="2914"/>
        <item x="2186"/>
        <item x="2285"/>
        <item x="2073"/>
        <item x="3121"/>
        <item x="4872"/>
        <item x="3918"/>
        <item x="587"/>
        <item x="2591"/>
        <item x="5107"/>
        <item x="512"/>
        <item x="154"/>
        <item x="3218"/>
        <item x="2902"/>
        <item x="3329"/>
        <item x="2266"/>
        <item x="3976"/>
        <item x="2377"/>
        <item x="1543"/>
        <item x="4997"/>
        <item x="1607"/>
        <item x="2445"/>
        <item x="5346"/>
        <item x="2077"/>
        <item x="3878"/>
        <item x="4797"/>
        <item x="487"/>
        <item x="1614"/>
        <item x="1103"/>
        <item x="5246"/>
        <item x="4860"/>
        <item x="375"/>
        <item x="2133"/>
        <item x="367"/>
        <item x="1454"/>
        <item x="3280"/>
        <item x="550"/>
        <item x="2076"/>
        <item x="3141"/>
        <item x="3938"/>
        <item x="3217"/>
        <item x="1576"/>
        <item x="3800"/>
        <item x="4615"/>
        <item x="3966"/>
        <item x="2956"/>
        <item x="2148"/>
        <item x="3297"/>
        <item x="1231"/>
        <item x="4170"/>
        <item x="2284"/>
        <item x="3007"/>
        <item x="1387"/>
        <item x="4236"/>
        <item x="2634"/>
        <item x="4813"/>
        <item x="5046"/>
        <item x="3437"/>
        <item x="222"/>
        <item x="2406"/>
        <item x="1542"/>
        <item x="2533"/>
        <item x="4796"/>
        <item x="3366"/>
        <item x="4891"/>
        <item x="4094"/>
        <item x="5235"/>
        <item x="2371"/>
        <item x="3905"/>
        <item x="3177"/>
        <item x="498"/>
        <item x="497"/>
        <item x="642"/>
        <item x="221"/>
        <item x="722"/>
        <item x="4039"/>
        <item x="1177"/>
        <item x="3030"/>
        <item x="617"/>
        <item x="3279"/>
        <item x="3189"/>
        <item x="3708"/>
        <item x="4079"/>
        <item x="4168"/>
        <item x="2218"/>
        <item x="2476"/>
        <item x="1345"/>
        <item x="3308"/>
        <item x="5088"/>
        <item x="5306"/>
        <item x="1641"/>
        <item x="1322"/>
        <item x="2888"/>
        <item x="382"/>
        <item x="1264"/>
        <item x="5100"/>
        <item x="3157"/>
        <item x="4169"/>
        <item x="4245"/>
        <item x="684"/>
        <item x="3697"/>
        <item x="5065"/>
        <item x="3898"/>
        <item x="525"/>
        <item x="507"/>
        <item x="3904"/>
        <item x="5160"/>
        <item x="3246"/>
        <item x="1293"/>
        <item x="1934"/>
        <item x="409"/>
        <item x="2427"/>
        <item x="549"/>
        <item x="3931"/>
        <item x="1597"/>
        <item x="304"/>
        <item x="1356"/>
        <item x="1439"/>
        <item x="3937"/>
        <item x="2521"/>
        <item x="426"/>
        <item x="4093"/>
        <item x="3052"/>
        <item x="4085"/>
        <item x="755"/>
        <item x="1417"/>
        <item x="1606"/>
        <item x="2283"/>
        <item x="1367"/>
        <item x="4867"/>
        <item x="4686"/>
        <item x="4922"/>
        <item x="2072"/>
        <item x="2071"/>
        <item x="1528"/>
        <item x="506"/>
        <item x="5053"/>
        <item x="5116"/>
        <item x="1321"/>
        <item x="4984"/>
        <item x="2444"/>
        <item x="4139"/>
        <item x="2171"/>
        <item x="3306"/>
        <item x="3371"/>
        <item x="1230"/>
        <item x="2492"/>
        <item x="1453"/>
        <item x="5081"/>
        <item x="1575"/>
        <item x="3456"/>
        <item x="348"/>
        <item x="3029"/>
        <item x="3203"/>
        <item x="2101"/>
        <item x="3087"/>
        <item x="443"/>
        <item x="3986"/>
        <item x="3815"/>
        <item x="3244"/>
        <item x="2005"/>
        <item x="2463"/>
        <item x="5343"/>
        <item x="2239"/>
        <item x="2158"/>
        <item x="5172"/>
        <item x="1795"/>
        <item x="5153"/>
        <item x="5209"/>
        <item x="579"/>
        <item x="2147"/>
        <item x="3326"/>
        <item x="1473"/>
        <item x="4227"/>
        <item x="3245"/>
        <item x="2415"/>
        <item x="4866"/>
        <item x="5314"/>
        <item x="4138"/>
        <item x="2913"/>
        <item x="1396"/>
        <item x="4378"/>
        <item x="631"/>
        <item x="5372"/>
        <item x="2282"/>
        <item x="4289"/>
        <item x="1416"/>
        <item x="4779"/>
        <item x="4011"/>
        <item x="5003"/>
        <item x="2217"/>
        <item x="704"/>
        <item x="2532"/>
        <item x="1320"/>
        <item x="4921"/>
        <item x="2185"/>
        <item x="4244"/>
        <item x="1245"/>
        <item x="2473"/>
        <item x="3140"/>
        <item x="2543"/>
        <item x="1519"/>
        <item x="1596"/>
        <item x="605"/>
        <item x="3101"/>
        <item x="1496"/>
        <item x="5038"/>
        <item x="1355"/>
        <item x="3305"/>
        <item x="3917"/>
        <item x="616"/>
        <item x="541"/>
        <item x="4038"/>
        <item x="2386"/>
        <item x="3076"/>
        <item x="1361"/>
        <item x="2491"/>
        <item x="1360"/>
        <item x="5199"/>
        <item x="4084"/>
        <item x="303"/>
        <item x="496"/>
        <item x="3897"/>
        <item x="2297"/>
        <item x="2501"/>
        <item x="3207"/>
        <item x="482"/>
        <item x="425"/>
        <item x="4092"/>
        <item x="683"/>
        <item x="442"/>
        <item x="2638"/>
        <item x="1666"/>
        <item x="3028"/>
        <item x="1319"/>
        <item x="4130"/>
        <item x="4272"/>
        <item x="3225"/>
        <item x="3338"/>
        <item x="3188"/>
        <item x="714"/>
        <item x="3006"/>
        <item x="4853"/>
        <item x="424"/>
        <item x="1564"/>
        <item x="3339"/>
        <item x="1605"/>
        <item x="653"/>
        <item x="2610"/>
        <item x="3304"/>
        <item x="4901"/>
        <item x="481"/>
        <item x="474"/>
        <item x="4167"/>
        <item x="2520"/>
        <item x="5122"/>
        <item x="733"/>
        <item x="4271"/>
        <item x="4427"/>
        <item x="3289"/>
        <item x="5134"/>
        <item x="3872"/>
        <item x="3226"/>
        <item x="4617"/>
        <item x="1354"/>
        <item x="5383"/>
        <item x="1217"/>
        <item x="4337"/>
        <item x="3243"/>
        <item x="623"/>
        <item x="2307"/>
        <item x="4824"/>
        <item x="2405"/>
        <item x="2940"/>
        <item x="1630"/>
        <item x="4755"/>
        <item x="3993"/>
        <item x="5171"/>
        <item x="408"/>
        <item x="5180"/>
        <item x="1657"/>
        <item x="1486"/>
        <item x="4287"/>
        <item x="586"/>
        <item x="4129"/>
        <item x="4121"/>
        <item x="4419"/>
        <item x="3857"/>
        <item x="3242"/>
        <item x="690"/>
        <item x="1558"/>
        <item x="4940"/>
        <item x="441"/>
        <item x="3360"/>
        <item x="2596"/>
        <item x="4996"/>
        <item x="2472"/>
        <item x="5228"/>
        <item x="3871"/>
        <item x="3873"/>
        <item x="5115"/>
        <item x="2542"/>
        <item x="505"/>
        <item x="5218"/>
        <item x="5080"/>
        <item x="2970"/>
        <item x="1648"/>
        <item x="2434"/>
        <item x="1366"/>
        <item x="2898"/>
        <item x="1377"/>
        <item x="3114"/>
        <item x="3889"/>
        <item x="4950"/>
        <item x="1678"/>
        <item x="480"/>
        <item x="4078"/>
        <item x="4115"/>
        <item x="3170"/>
        <item x="5152"/>
        <item x="667"/>
        <item x="1292"/>
        <item x="1215"/>
        <item x="3856"/>
        <item x="1403"/>
        <item x="540"/>
        <item x="823"/>
        <item x="2490"/>
        <item x="4978"/>
        <item x="5245"/>
        <item x="2237"/>
        <item x="1216"/>
        <item x="3213"/>
        <item x="1640"/>
        <item x="5099"/>
        <item x="3337"/>
        <item x="1395"/>
        <item x="4979"/>
        <item x="4384"/>
        <item x="585"/>
        <item x="1394"/>
        <item x="1550"/>
        <item x="3271"/>
        <item x="641"/>
        <item x="3176"/>
        <item x="2455"/>
        <item x="2619"/>
        <item x="2515"/>
        <item x="3838"/>
        <item x="4189"/>
        <item x="652"/>
        <item x="1472"/>
        <item x="2334"/>
        <item x="2277"/>
        <item x="721"/>
        <item x="1621"/>
        <item x="3402"/>
        <item x="5170"/>
        <item x="3132"/>
        <item x="4120"/>
        <item x="3336"/>
        <item x="4778"/>
        <item x="548"/>
        <item x="4128"/>
        <item x="5087"/>
        <item x="4919"/>
        <item x="1485"/>
        <item x="3321"/>
        <item x="4812"/>
        <item x="2508"/>
        <item x="4420"/>
        <item x="3855"/>
        <item x="2363"/>
        <item x="3269"/>
        <item x="1359"/>
        <item x="615"/>
        <item x="1505"/>
        <item x="4939"/>
        <item x="3314"/>
        <item x="2541"/>
        <item x="2443"/>
        <item x="1386"/>
        <item x="3270"/>
        <item x="4226"/>
        <item x="5159"/>
        <item x="4379"/>
        <item x="3202"/>
        <item x="5345"/>
        <item x="5037"/>
        <item x="190"/>
        <item x="4047"/>
        <item x="2540"/>
        <item x="659"/>
        <item x="3319"/>
        <item x="747"/>
        <item x="3383"/>
        <item x="1656"/>
        <item x="682"/>
        <item x="3888"/>
        <item x="5072"/>
        <item x="1527"/>
        <item x="1563"/>
        <item x="3320"/>
        <item x="720"/>
        <item x="2498"/>
        <item x="4235"/>
        <item x="4811"/>
        <item x="1431"/>
        <item x="578"/>
        <item x="4077"/>
        <item x="2414"/>
        <item x="1704"/>
        <item x="4995"/>
        <item x="2293"/>
        <item x="5381"/>
        <item x="3169"/>
        <item x="3237"/>
        <item x="3168"/>
        <item x="1604"/>
        <item x="4884"/>
        <item x="5114"/>
        <item x="1340"/>
        <item x="4383"/>
        <item x="2462"/>
        <item x="3778"/>
        <item x="1595"/>
        <item x="3252"/>
        <item x="4994"/>
        <item x="5143"/>
        <item x="4777"/>
        <item x="2370"/>
        <item x="5244"/>
        <item x="1776"/>
        <item x="1620"/>
        <item x="4151"/>
        <item x="2216"/>
        <item x="3201"/>
        <item x="2306"/>
        <item x="5018"/>
        <item x="1353"/>
        <item x="1713"/>
        <item x="2067"/>
        <item x="2294"/>
        <item x="2292"/>
        <item x="3253"/>
        <item x="1460"/>
        <item x="5376"/>
        <item x="2327"/>
        <item x="5133"/>
        <item x="2404"/>
        <item x="746"/>
        <item x="3268"/>
        <item x="3296"/>
        <item x="2483"/>
        <item x="2433"/>
        <item x="524"/>
        <item x="4195"/>
        <item x="5179"/>
        <item x="5268"/>
        <item x="1302"/>
        <item x="1639"/>
        <item x="1518"/>
        <item x="3454"/>
        <item x="622"/>
        <item x="4918"/>
        <item x="3267"/>
        <item x="2403"/>
        <item x="713"/>
        <item x="1742"/>
        <item x="5121"/>
        <item x="3318"/>
        <item x="2489"/>
        <item x="1655"/>
        <item x="2519"/>
        <item x="2585"/>
        <item x="4225"/>
        <item x="3294"/>
        <item x="4323"/>
        <item x="651"/>
        <item x="1586"/>
        <item x="689"/>
        <item x="1536"/>
        <item x="4114"/>
        <item x="2471"/>
        <item x="3317"/>
        <item x="3295"/>
        <item x="366"/>
        <item x="423"/>
        <item x="3232"/>
        <item x="3345"/>
        <item x="577"/>
        <item x="4234"/>
        <item x="5217"/>
        <item x="3212"/>
        <item x="769"/>
        <item x="4304"/>
        <item x="621"/>
        <item x="2276"/>
        <item x="2215"/>
        <item x="5106"/>
        <item x="1557"/>
        <item x="3346"/>
        <item x="4374"/>
        <item x="4188"/>
        <item x="1504"/>
        <item x="741"/>
        <item x="2369"/>
        <item x="2514"/>
        <item x="5257"/>
        <item x="3870"/>
        <item x="584"/>
        <item x="795"/>
        <item x="2551"/>
        <item x="4270"/>
        <item x="1517"/>
        <item x="4029"/>
        <item x="688"/>
        <item x="5295"/>
        <item x="2413"/>
        <item x="2326"/>
        <item x="523"/>
        <item x="5353"/>
        <item x="4900"/>
        <item x="2513"/>
        <item x="2325"/>
        <item x="3364"/>
        <item x="1562"/>
        <item x="1339"/>
        <item x="1471"/>
        <item x="4342"/>
        <item x="5371"/>
        <item x="3387"/>
        <item x="522"/>
        <item x="4003"/>
        <item x="5071"/>
        <item x="4083"/>
        <item x="3365"/>
        <item x="3293"/>
        <item x="1585"/>
        <item x="2461"/>
        <item x="884"/>
        <item x="3869"/>
        <item x="4046"/>
        <item x="3187"/>
        <item x="1430"/>
        <item x="712"/>
        <item x="2539"/>
        <item x="1788"/>
        <item x="1549"/>
        <item x="4113"/>
        <item x="614"/>
        <item x="5267"/>
        <item x="2442"/>
        <item x="658"/>
        <item x="3292"/>
        <item x="4002"/>
        <item x="3263"/>
        <item x="4899"/>
        <item x="4156"/>
        <item x="4155"/>
        <item x="4045"/>
        <item x="1693"/>
        <item x="422"/>
        <item x="4303"/>
        <item x="2538"/>
        <item x="3277"/>
        <item x="3241"/>
        <item x="393"/>
        <item x="2402"/>
        <item x="5052"/>
        <item x="4150"/>
        <item x="5151"/>
        <item x="719"/>
        <item x="3331"/>
        <item x="5150"/>
        <item x="2391"/>
        <item x="1495"/>
        <item x="3278"/>
        <item x="2275"/>
        <item x="2432"/>
        <item x="4055"/>
        <item x="5036"/>
        <item x="740"/>
        <item x="657"/>
        <item x="1393"/>
        <item x="1574"/>
        <item x="2518"/>
        <item x="1535"/>
        <item x="3964"/>
        <item x="2431"/>
        <item x="1603"/>
        <item x="459"/>
        <item x="4166"/>
        <item x="1548"/>
        <item x="4414"/>
        <item x="2376"/>
        <item x="4194"/>
        <item x="5142"/>
        <item x="4425"/>
        <item x="745"/>
        <item x="521"/>
        <item x="5287"/>
        <item x="5356"/>
        <item x="3354"/>
        <item x="2375"/>
        <item x="3257"/>
        <item x="1478"/>
        <item x="613"/>
        <item x="1682"/>
        <item x="676"/>
        <item x="5105"/>
        <item x="4119"/>
        <item x="3186"/>
        <item x="2550"/>
        <item x="1801"/>
        <item x="1670"/>
        <item x="5389"/>
        <item x="1638"/>
        <item x="4149"/>
        <item x="3396"/>
        <item x="650"/>
        <item x="2470"/>
        <item x="4340"/>
        <item x="3251"/>
        <item x="620"/>
        <item x="4233"/>
        <item x="4407"/>
        <item x="4065"/>
        <item x="4285"/>
        <item x="2582"/>
        <item x="4165"/>
        <item x="5064"/>
        <item x="3302"/>
        <item x="4367"/>
        <item x="2666"/>
        <item x="2441"/>
        <item x="568"/>
        <item x="1782"/>
        <item x="3376"/>
        <item x="2412"/>
        <item x="1503"/>
        <item x="3303"/>
        <item x="4054"/>
        <item x="4232"/>
        <item x="3359"/>
        <item x="2460"/>
        <item x="3476"/>
        <item x="3328"/>
        <item x="2537"/>
        <item x="2385"/>
        <item x="4082"/>
        <item x="4001"/>
        <item x="1831"/>
        <item x="829"/>
        <item x="5234"/>
        <item x="567"/>
        <item x="3963"/>
        <item x="4993"/>
        <item x="1438"/>
        <item x="4075"/>
        <item x="4164"/>
        <item x="2459"/>
        <item x="1470"/>
        <item x="3288"/>
        <item x="1665"/>
        <item x="5216"/>
        <item x="1778"/>
        <item x="5409"/>
        <item x="5310"/>
        <item x="4243"/>
        <item x="3185"/>
        <item x="4081"/>
        <item x="4010"/>
        <item x="4154"/>
        <item x="1675"/>
        <item x="3266"/>
        <item x="5312"/>
        <item x="4346"/>
        <item x="537"/>
        <item x="2430"/>
        <item x="5086"/>
        <item x="3420"/>
        <item x="2488"/>
        <item x="4076"/>
        <item x="5045"/>
        <item x="5391"/>
        <item x="2419"/>
        <item x="5264"/>
        <item x="5315"/>
        <item x="4009"/>
        <item x="1695"/>
        <item x="649"/>
        <item x="1526"/>
        <item x="3216"/>
        <item x="4091"/>
        <item x="1594"/>
        <item x="5070"/>
        <item x="2374"/>
        <item x="4336"/>
        <item x="3423"/>
        <item x="2595"/>
        <item x="3184"/>
        <item x="1494"/>
        <item x="4992"/>
        <item x="675"/>
        <item x="5308"/>
        <item x="2643"/>
        <item x="3370"/>
        <item x="4019"/>
        <item x="5002"/>
        <item x="4153"/>
        <item x="519"/>
        <item x="1647"/>
        <item x="1684"/>
        <item x="656"/>
        <item x="5158"/>
        <item x="2664"/>
        <item x="2662"/>
        <item x="4328"/>
        <item x="4468"/>
        <item x="1593"/>
        <item x="5063"/>
        <item x="2469"/>
        <item x="520"/>
        <item x="3325"/>
        <item x="2487"/>
        <item x="1469"/>
        <item x="5420"/>
        <item x="5277"/>
        <item x="1428"/>
        <item x="3282"/>
        <item x="1510"/>
        <item x="3262"/>
        <item x="1534"/>
        <item x="5035"/>
        <item x="3363"/>
        <item x="5305"/>
        <item x="4254"/>
        <item x="4399"/>
        <item x="4460"/>
        <item x="1429"/>
        <item x="4273"/>
        <item x="1477"/>
        <item x="1468"/>
        <item x="785"/>
        <item x="5243"/>
        <item x="2411"/>
        <item x="5296"/>
        <item x="1446"/>
        <item x="4118"/>
        <item x="536"/>
        <item x="3335"/>
        <item x="732"/>
        <item x="2512"/>
        <item x="1694"/>
        <item x="3276"/>
        <item x="3313"/>
        <item x="4101"/>
        <item x="2549"/>
        <item x="5198"/>
        <item x="3424"/>
        <item x="4284"/>
        <item x="4117"/>
        <item x="2410"/>
        <item x="5098"/>
        <item x="1584"/>
        <item x="1629"/>
        <item x="566"/>
        <item x="5149"/>
        <item x="3224"/>
        <item x="3291"/>
        <item x="4242"/>
        <item x="1764"/>
        <item x="5178"/>
        <item x="4204"/>
        <item x="604"/>
        <item x="2458"/>
        <item x="2440"/>
        <item x="5120"/>
        <item x="5027"/>
        <item x="731"/>
        <item x="1556"/>
        <item x="4090"/>
        <item x="2665"/>
        <item x="530"/>
        <item x="803"/>
        <item x="2569"/>
        <item x="4044"/>
        <item x="5062"/>
        <item x="2384"/>
        <item x="4127"/>
        <item x="4268"/>
        <item x="1637"/>
        <item x="4371"/>
        <item x="1723"/>
        <item x="5104"/>
        <item x="1687"/>
        <item x="5258"/>
        <item x="4018"/>
        <item x="603"/>
        <item x="546"/>
        <item x="2500"/>
        <item x="1592"/>
        <item x="4111"/>
        <item x="1502"/>
        <item x="1749"/>
        <item x="765"/>
        <item x="4269"/>
        <item x="529"/>
        <item x="1794"/>
        <item x="2426"/>
        <item x="1804"/>
        <item x="4036"/>
        <item x="5197"/>
        <item x="5227"/>
        <item x="4461"/>
        <item x="4203"/>
        <item x="5014"/>
        <item x="2555"/>
        <item x="1437"/>
        <item x="565"/>
        <item x="1441"/>
        <item x="564"/>
        <item x="5015"/>
        <item x="5079"/>
        <item x="4112"/>
        <item x="2447"/>
        <item x="1767"/>
        <item x="4275"/>
        <item x="5303"/>
        <item x="1541"/>
        <item x="3307"/>
        <item x="4387"/>
        <item x="594"/>
        <item x="5384"/>
        <item x="4037"/>
        <item x="5009"/>
        <item x="1664"/>
        <item x="576"/>
        <item x="804"/>
        <item x="1724"/>
        <item x="3427"/>
        <item x="5196"/>
        <item x="1525"/>
        <item x="575"/>
        <item x="1628"/>
        <item x="1812"/>
        <item x="1476"/>
        <item x="1459"/>
        <item x="3301"/>
        <item x="4305"/>
        <item x="3384"/>
        <item x="5333"/>
        <item x="5242"/>
        <item x="4325"/>
        <item x="5418"/>
        <item x="4137"/>
        <item x="3250"/>
        <item x="4187"/>
        <item x="4053"/>
        <item x="5215"/>
        <item x="5132"/>
        <item x="5382"/>
        <item x="3231"/>
        <item x="1729"/>
        <item x="3375"/>
        <item x="5097"/>
        <item x="2499"/>
        <item x="1501"/>
        <item x="5334"/>
        <item x="2468"/>
        <item x="4231"/>
        <item x="5026"/>
        <item x="3412"/>
        <item x="1475"/>
        <item x="3287"/>
        <item x="1436"/>
        <item x="1646"/>
        <item x="4126"/>
        <item x="5069"/>
        <item x="774"/>
        <item x="1706"/>
        <item x="3236"/>
        <item x="3358"/>
        <item x="5226"/>
        <item x="1509"/>
        <item x="1500"/>
        <item x="5033"/>
        <item x="5260"/>
        <item x="5001"/>
        <item x="2439"/>
        <item x="5413"/>
        <item x="1445"/>
        <item x="563"/>
        <item x="1435"/>
        <item x="2383"/>
        <item x="4147"/>
        <item x="1711"/>
        <item x="3230"/>
        <item x="4230"/>
        <item x="1645"/>
        <item x="4358"/>
        <item x="843"/>
        <item x="1720"/>
        <item x="3474"/>
        <item x="5208"/>
        <item x="2438"/>
        <item x="602"/>
        <item x="2382"/>
        <item x="4214"/>
        <item x="1796"/>
        <item x="528"/>
        <item x="4148"/>
        <item x="5331"/>
        <item x="2475"/>
        <item x="3405"/>
        <item x="5214"/>
        <item x="4267"/>
        <item x="5096"/>
        <item x="4080"/>
        <item x="5025"/>
        <item x="4008"/>
        <item x="5269"/>
        <item x="5061"/>
        <item x="574"/>
        <item x="4338"/>
        <item x="2567"/>
        <item x="4319"/>
        <item x="1555"/>
        <item x="787"/>
        <item x="2675"/>
        <item x="2454"/>
        <item x="3240"/>
        <item x="4265"/>
        <item x="2397"/>
        <item x="5043"/>
        <item x="730"/>
        <item x="601"/>
        <item x="2536"/>
        <item x="1467"/>
        <item x="3385"/>
        <item x="839"/>
        <item x="600"/>
        <item x="527"/>
        <item x="5131"/>
        <item x="1759"/>
        <item x="3261"/>
        <item x="2400"/>
        <item x="5044"/>
        <item x="3418"/>
        <item x="3312"/>
        <item x="630"/>
        <item x="4266"/>
        <item x="3362"/>
        <item x="553"/>
        <item x="766"/>
        <item x="2624"/>
        <item x="2588"/>
        <item x="612"/>
        <item x="539"/>
        <item x="561"/>
        <item x="611"/>
        <item x="5141"/>
        <item x="538"/>
        <item x="1644"/>
        <item x="1508"/>
        <item x="5270"/>
        <item x="1444"/>
        <item x="5225"/>
        <item x="4043"/>
        <item x="560"/>
        <item x="5408"/>
        <item x="2593"/>
        <item x="3275"/>
        <item x="3223"/>
        <item x="4241"/>
        <item x="3399"/>
        <item x="3393"/>
        <item x="4089"/>
        <item x="4017"/>
        <item x="739"/>
        <item x="5400"/>
        <item x="3249"/>
        <item x="1466"/>
        <item x="4278"/>
        <item x="4042"/>
        <item x="5350"/>
        <item x="1493"/>
        <item x="1443"/>
        <item x="1507"/>
        <item x="1824"/>
        <item x="2573"/>
        <item x="2548"/>
        <item x="4381"/>
        <item x="4408"/>
        <item x="5060"/>
        <item x="1696"/>
        <item x="851"/>
        <item x="5059"/>
        <item x="4193"/>
        <item x="599"/>
        <item x="5290"/>
        <item x="4317"/>
        <item x="5390"/>
        <item x="2425"/>
        <item x="5393"/>
        <item x="2607"/>
        <item x="4274"/>
        <item x="1636"/>
        <item x="767"/>
        <item x="3248"/>
        <item x="2602"/>
        <item x="4373"/>
        <item x="4416"/>
        <item x="3417"/>
        <item x="4413"/>
        <item x="800"/>
        <item x="1761"/>
        <item x="593"/>
        <item x="2647"/>
        <item x="861"/>
        <item x="4418"/>
        <item x="760"/>
        <item x="5318"/>
        <item x="1573"/>
        <item x="5024"/>
        <item x="2625"/>
        <item x="2636"/>
        <item x="559"/>
        <item x="5095"/>
        <item x="610"/>
        <item x="3425"/>
        <item x="1755"/>
        <item x="1732"/>
        <item x="4455"/>
        <item x="674"/>
        <item x="5241"/>
        <item x="4315"/>
        <item x="5325"/>
        <item x="5224"/>
        <item x="2497"/>
        <item x="4466"/>
        <item x="3260"/>
        <item x="5077"/>
        <item x="2674"/>
        <item x="5148"/>
        <item x="3235"/>
        <item x="1499"/>
        <item x="1680"/>
        <item x="5078"/>
        <item x="3286"/>
        <item x="2424"/>
        <item x="5289"/>
        <item x="3357"/>
        <item x="2547"/>
        <item x="866"/>
        <item x="672"/>
        <item x="1663"/>
        <item x="4186"/>
        <item x="3344"/>
        <item x="1699"/>
        <item x="1643"/>
        <item x="1837"/>
        <item x="673"/>
        <item x="4385"/>
        <item x="2658"/>
        <item x="5426"/>
        <item x="5281"/>
        <item x="592"/>
        <item x="2606"/>
        <item x="4192"/>
        <item x="4041"/>
        <item x="854"/>
        <item x="4448"/>
        <item x="1613"/>
        <item x="4074"/>
        <item x="591"/>
        <item x="5147"/>
        <item x="1743"/>
        <item x="5032"/>
        <item x="1710"/>
        <item x="4299"/>
        <item x="4202"/>
        <item x="640"/>
        <item x="3274"/>
        <item x="1492"/>
        <item x="3436"/>
        <item x="2694"/>
        <item x="1458"/>
        <item x="848"/>
        <item x="827"/>
        <item x="4073"/>
        <item x="1692"/>
        <item x="1818"/>
        <item x="5023"/>
        <item x="2653"/>
        <item x="1524"/>
        <item x="1591"/>
        <item x="3334"/>
        <item x="738"/>
        <item x="2531"/>
        <item x="5094"/>
        <item x="5347"/>
        <item x="703"/>
        <item x="4296"/>
        <item x="639"/>
        <item x="5093"/>
        <item x="2396"/>
        <item x="5340"/>
        <item x="792"/>
        <item x="4264"/>
        <item x="1533"/>
        <item x="2453"/>
        <item x="5169"/>
        <item x="1662"/>
        <item x="1561"/>
        <item x="3273"/>
        <item x="4201"/>
        <item x="5031"/>
        <item x="3330"/>
        <item x="552"/>
        <item x="5240"/>
        <item x="5113"/>
        <item x="1814"/>
        <item x="557"/>
        <item x="2561"/>
        <item x="5140"/>
        <item x="841"/>
        <item x="1572"/>
        <item x="629"/>
        <item x="5301"/>
        <item x="5298"/>
        <item x="4152"/>
        <item x="5223"/>
        <item x="2496"/>
        <item x="1627"/>
        <item x="1464"/>
        <item x="4365"/>
        <item x="5250"/>
        <item x="1765"/>
        <item x="558"/>
        <item x="783"/>
        <item x="5428"/>
        <item x="2652"/>
        <item x="754"/>
        <item x="590"/>
        <item x="1465"/>
        <item x="1571"/>
        <item x="5139"/>
        <item x="3445"/>
        <item x="726"/>
        <item x="2511"/>
        <item x="808"/>
        <item x="2564"/>
        <item x="2568"/>
        <item x="4224"/>
        <item x="3285"/>
        <item x="1532"/>
        <item x="2576"/>
        <item x="5177"/>
        <item x="816"/>
        <item x="4185"/>
        <item x="5138"/>
        <item x="1612"/>
        <item x="859"/>
        <item x="4306"/>
        <item x="1753"/>
        <item x="858"/>
        <item x="4357"/>
        <item x="2452"/>
        <item x="1602"/>
        <item x="763"/>
        <item x="5103"/>
        <item x="5189"/>
        <item x="2690"/>
        <item x="2692"/>
        <item x="779"/>
        <item x="1540"/>
        <item x="1531"/>
        <item x="5354"/>
        <item x="2467"/>
        <item x="1783"/>
        <item x="3374"/>
        <item x="4302"/>
        <item x="695"/>
        <item x="5309"/>
        <item x="5188"/>
        <item x="628"/>
        <item x="4314"/>
        <item x="3333"/>
        <item x="1726"/>
        <item x="3316"/>
        <item x="5276"/>
        <item x="3386"/>
        <item x="4386"/>
        <item x="5137"/>
        <item x="2466"/>
        <item x="4072"/>
        <item x="4449"/>
        <item x="2560"/>
        <item x="2642"/>
        <item x="638"/>
        <item x="1748"/>
        <item x="4110"/>
        <item x="627"/>
        <item x="4440"/>
        <item x="5058"/>
        <item x="4184"/>
        <item x="1523"/>
        <item x="1570"/>
        <item x="3443"/>
        <item x="2671"/>
        <item x="2530"/>
        <item x="1601"/>
        <item x="2580"/>
        <item x="5130"/>
        <item x="4109"/>
        <item x="5373"/>
        <item x="4116"/>
        <item x="753"/>
        <item x="3411"/>
        <item x="1786"/>
        <item x="1569"/>
        <item x="3324"/>
        <item x="1768"/>
        <item x="752"/>
        <item x="1747"/>
        <item x="4263"/>
        <item x="814"/>
        <item x="2627"/>
        <item x="4163"/>
        <item x="5207"/>
        <item x="2495"/>
        <item x="2482"/>
        <item x="4344"/>
        <item x="1661"/>
        <item x="702"/>
        <item x="2510"/>
        <item x="5387"/>
        <item x="637"/>
        <item x="3404"/>
        <item x="4262"/>
        <item x="5344"/>
        <item x="636"/>
        <item x="3392"/>
        <item x="4162"/>
        <item x="4426"/>
        <item x="5057"/>
        <item x="5262"/>
        <item x="2693"/>
        <item x="4223"/>
        <item x="4283"/>
        <item x="3444"/>
        <item x="830"/>
        <item x="1611"/>
        <item x="1784"/>
        <item x="666"/>
        <item x="588"/>
        <item x="4355"/>
        <item x="648"/>
        <item x="2651"/>
        <item x="671"/>
        <item x="5358"/>
        <item x="710"/>
        <item x="711"/>
        <item x="647"/>
        <item x="1490"/>
        <item x="589"/>
        <item x="1539"/>
        <item x="4300"/>
        <item x="798"/>
        <item x="4345"/>
        <item x="1830"/>
        <item x="837"/>
        <item x="3343"/>
        <item x="4200"/>
        <item x="4318"/>
        <item x="1840"/>
        <item x="626"/>
        <item x="1491"/>
        <item x="3300"/>
        <item x="1712"/>
        <item x="4125"/>
        <item x="5378"/>
        <item x="4335"/>
        <item x="1610"/>
        <item x="1538"/>
        <item x="4364"/>
        <item x="1725"/>
        <item x="5271"/>
        <item x="2574"/>
        <item x="5421"/>
        <item x="1709"/>
        <item x="4183"/>
        <item x="1568"/>
        <item x="5365"/>
        <item x="1733"/>
        <item x="786"/>
        <item x="701"/>
        <item x="5274"/>
        <item x="635"/>
        <item x="4324"/>
        <item x="751"/>
        <item x="1800"/>
        <item x="4370"/>
        <item x="1848"/>
        <item x="864"/>
        <item x="2594"/>
        <item x="5302"/>
        <item x="5307"/>
        <item x="3378"/>
        <item x="3323"/>
        <item x="4397"/>
        <item x="2486"/>
        <item x="4288"/>
        <item x="4341"/>
        <item x="4108"/>
        <item x="2604"/>
        <item x="5168"/>
        <item x="5146"/>
        <item x="5419"/>
        <item x="5092"/>
        <item x="797"/>
        <item x="3430"/>
        <item x="3397"/>
        <item x="1697"/>
        <item x="5297"/>
        <item x="1716"/>
        <item x="5321"/>
        <item x="4348"/>
        <item x="5256"/>
        <item x="5129"/>
        <item x="5206"/>
        <item x="646"/>
        <item x="709"/>
        <item x="852"/>
        <item x="3449"/>
        <item x="2660"/>
        <item x="5111"/>
        <item x="5282"/>
        <item x="2579"/>
        <item x="1567"/>
        <item x="5186"/>
        <item x="4261"/>
        <item x="1530"/>
        <item x="1600"/>
        <item x="3311"/>
        <item x="5112"/>
        <item x="3353"/>
        <item x="5187"/>
        <item x="5239"/>
        <item x="2507"/>
        <item x="870"/>
        <item x="5273"/>
        <item x="5091"/>
        <item x="5167"/>
        <item x="4396"/>
        <item x="5266"/>
        <item x="1740"/>
        <item x="4191"/>
        <item x="761"/>
        <item x="624"/>
        <item x="3431"/>
        <item x="1832"/>
        <item x="2506"/>
        <item x="5176"/>
        <item x="5323"/>
        <item x="1590"/>
        <item x="3391"/>
        <item x="625"/>
        <item x="681"/>
        <item x="828"/>
        <item x="4393"/>
        <item x="5394"/>
        <item x="5355"/>
        <item x="3299"/>
        <item x="1522"/>
        <item x="1741"/>
        <item x="3342"/>
        <item x="1790"/>
        <item x="2617"/>
        <item x="1589"/>
        <item x="817"/>
        <item x="1554"/>
        <item x="2703"/>
        <item x="5238"/>
        <item x="4321"/>
        <item x="1626"/>
        <item x="5128"/>
        <item x="749"/>
        <item x="5205"/>
        <item x="3407"/>
        <item x="5127"/>
        <item x="4368"/>
        <item x="3380"/>
        <item x="5175"/>
        <item x="5204"/>
        <item x="4333"/>
        <item x="1634"/>
        <item x="2481"/>
        <item x="2603"/>
        <item x="4409"/>
        <item x="750"/>
        <item x="2529"/>
        <item x="698"/>
        <item x="4347"/>
        <item x="4229"/>
        <item x="3298"/>
        <item x="5352"/>
        <item x="4422"/>
        <item x="802"/>
        <item x="2618"/>
        <item x="3341"/>
        <item x="4182"/>
        <item x="1803"/>
        <item x="1722"/>
        <item x="3382"/>
        <item x="885"/>
        <item x="2632"/>
        <item x="1770"/>
        <item x="1660"/>
        <item x="794"/>
        <item x="699"/>
        <item x="665"/>
        <item x="3400"/>
        <item x="5166"/>
        <item x="725"/>
        <item x="1730"/>
        <item x="2599"/>
        <item x="1738"/>
        <item x="5336"/>
        <item x="1599"/>
        <item x="855"/>
        <item x="4366"/>
        <item x="2637"/>
        <item x="694"/>
        <item x="845"/>
        <item x="4309"/>
        <item x="5437"/>
        <item x="1792"/>
        <item x="5348"/>
        <item x="5211"/>
        <item x="4181"/>
        <item x="693"/>
        <item x="3310"/>
        <item x="3395"/>
        <item x="4294"/>
        <item x="3355"/>
        <item x="1688"/>
        <item x="3352"/>
        <item x="1673"/>
        <item x="1588"/>
        <item x="2480"/>
        <item x="1560"/>
        <item x="4180"/>
        <item x="762"/>
        <item x="3401"/>
        <item x="5410"/>
        <item x="2528"/>
        <item x="4228"/>
        <item x="2584"/>
        <item x="878"/>
        <item x="1728"/>
        <item x="5379"/>
        <item x="4334"/>
        <item x="5291"/>
        <item x="2667"/>
        <item x="2601"/>
        <item x="664"/>
        <item x="5427"/>
        <item x="4292"/>
        <item x="5430"/>
        <item x="1633"/>
        <item x="4382"/>
        <item x="2622"/>
        <item x="2565"/>
        <item x="4312"/>
        <item x="724"/>
        <item x="4146"/>
        <item x="781"/>
        <item x="663"/>
        <item x="3406"/>
        <item x="2581"/>
        <item x="4301"/>
        <item x="4457"/>
        <item x="4454"/>
        <item x="1553"/>
        <item x="723"/>
        <item x="4222"/>
        <item x="3451"/>
        <item x="5253"/>
        <item x="4145"/>
        <item x="1625"/>
        <item x="3450"/>
        <item x="888"/>
        <item x="4459"/>
        <item x="5311"/>
        <item x="4322"/>
        <item x="4221"/>
        <item x="1820"/>
        <item x="819"/>
        <item x="4343"/>
        <item x="4398"/>
        <item x="1708"/>
        <item x="4291"/>
        <item x="692"/>
        <item x="1739"/>
        <item x="2621"/>
        <item x="806"/>
        <item x="1717"/>
        <item x="5375"/>
        <item x="1714"/>
        <item x="4360"/>
        <item x="778"/>
        <item x="3419"/>
        <item x="4423"/>
        <item x="1719"/>
        <item x="2702"/>
        <item x="2648"/>
        <item x="5275"/>
        <item x="759"/>
        <item x="2598"/>
        <item x="4276"/>
        <item x="3435"/>
        <item x="5332"/>
        <item x="777"/>
        <item x="1745"/>
        <item x="5388"/>
        <item x="4412"/>
        <item x="893"/>
        <item x="662"/>
        <item x="2657"/>
        <item x="5357"/>
        <item x="2686"/>
        <item x="2668"/>
        <item x="5203"/>
        <item x="834"/>
        <item x="1715"/>
        <item x="881"/>
        <item x="801"/>
        <item x="5313"/>
        <item x="822"/>
        <item x="1797"/>
        <item x="2656"/>
        <item x="4438"/>
        <item x="1807"/>
        <item x="3442"/>
        <item x="875"/>
        <item x="2608"/>
        <item x="1731"/>
        <item x="2681"/>
        <item x="4144"/>
        <item x="775"/>
        <item x="788"/>
        <item x="5337"/>
        <item x="5364"/>
        <item x="5126"/>
        <item x="4280"/>
        <item x="807"/>
        <item x="1757"/>
        <item x="4356"/>
        <item x="2577"/>
        <item x="1772"/>
        <item x="5251"/>
        <item x="1760"/>
        <item x="868"/>
        <item x="853"/>
        <item x="5380"/>
        <item x="840"/>
        <item x="4428"/>
        <item x="5294"/>
        <item x="5125"/>
        <item x="5285"/>
        <item x="3415"/>
        <item x="660"/>
        <item x="846"/>
        <item x="2566"/>
        <item x="2680"/>
        <item x="5370"/>
        <item x="5272"/>
        <item x="2605"/>
        <item x="3403"/>
        <item x="793"/>
        <item x="815"/>
        <item x="3465"/>
        <item x="661"/>
        <item x="2644"/>
        <item x="1758"/>
        <item x="4424"/>
        <item x="826"/>
        <item x="3448"/>
        <item x="1799"/>
        <item x="818"/>
        <item x="772"/>
        <item x="1669"/>
        <item x="2609"/>
        <item x="5351"/>
        <item x="2613"/>
        <item x="3446"/>
        <item x="5299"/>
        <item x="886"/>
        <item x="2612"/>
        <item x="825"/>
        <item x="4388"/>
        <item x="5252"/>
        <item x="1671"/>
        <item x="5288"/>
        <item x="2570"/>
        <item x="1819"/>
        <item x="2663"/>
        <item x="3388"/>
        <item x="5280"/>
        <item x="1811"/>
        <item x="4417"/>
        <item x="5279"/>
        <item x="4411"/>
        <item x="4279"/>
        <item x="1756"/>
        <item x="833"/>
        <item x="5263"/>
        <item x="789"/>
        <item x="3463"/>
        <item x="2572"/>
        <item x="2699"/>
        <item x="3452"/>
        <item x="1822"/>
        <item x="3447"/>
        <item x="4372"/>
        <item x="5424"/>
        <item x="3408"/>
        <item x="1690"/>
        <item x="4467"/>
        <item x="1679"/>
        <item x="4327"/>
        <item x="5339"/>
        <item x="3464"/>
        <item x="5338"/>
        <item x="1769"/>
        <item x="4431"/>
        <item x="2679"/>
        <item x="4392"/>
        <item x="4394"/>
        <item x="2659"/>
        <item x="5377"/>
        <item x="4410"/>
        <item x="1676"/>
        <item x="1793"/>
        <item x="791"/>
        <item x="5415"/>
        <item x="3457"/>
        <item x="5361"/>
        <item x="2654"/>
        <item x="5342"/>
        <item x="1752"/>
        <item x="4286"/>
        <item x="4406"/>
        <item x="3413"/>
        <item x="4332"/>
        <item x="1777"/>
        <item x="5402"/>
        <item x="4361"/>
        <item x="5386"/>
        <item x="4405"/>
        <item x="1836"/>
        <item x="891"/>
        <item x="773"/>
        <item x="4439"/>
        <item x="1802"/>
        <item x="4375"/>
        <item x="1773"/>
        <item x="3438"/>
        <item x="4437"/>
        <item x="824"/>
        <item x="1737"/>
        <item x="3409"/>
        <item x="2575"/>
        <item x="2629"/>
        <item x="4389"/>
        <item x="809"/>
        <item x="850"/>
        <item x="1698"/>
        <item x="1762"/>
        <item x="3469"/>
        <item x="879"/>
        <item x="2688"/>
        <item x="1780"/>
        <item x="5300"/>
        <item x="831"/>
        <item x="4331"/>
        <item x="2616"/>
        <item x="5292"/>
        <item x="5324"/>
        <item x="2631"/>
        <item x="810"/>
        <item x="4421"/>
        <item x="1746"/>
        <item x="3429"/>
        <item x="4330"/>
        <item x="5431"/>
        <item x="2630"/>
        <item x="4429"/>
        <item x="1826"/>
        <item x="3389"/>
        <item x="2639"/>
        <item x="5261"/>
        <item x="813"/>
        <item x="5283"/>
        <item x="5316"/>
        <item x="3453"/>
        <item x="4295"/>
        <item x="5322"/>
        <item x="4450"/>
        <item x="2620"/>
        <item x="5329"/>
        <item x="3433"/>
        <item x="5319"/>
        <item x="4463"/>
        <item x="2655"/>
        <item x="1839"/>
        <item x="4282"/>
        <item x="796"/>
        <item x="3439"/>
        <item x="1674"/>
        <item x="5395"/>
        <item x="3381"/>
        <item x="4298"/>
        <item x="4363"/>
        <item x="882"/>
        <item x="1779"/>
        <item x="5360"/>
        <item x="872"/>
        <item x="1828"/>
        <item x="4277"/>
        <item x="5317"/>
        <item x="3379"/>
        <item x="4380"/>
        <item x="780"/>
        <item x="3428"/>
        <item x="1700"/>
        <item x="1781"/>
        <item x="5416"/>
        <item x="4401"/>
        <item x="1727"/>
        <item x="2695"/>
        <item x="1691"/>
        <item x="1707"/>
        <item x="4290"/>
        <item x="2650"/>
        <item x="2670"/>
        <item x="3471"/>
        <item x="3421"/>
        <item x="832"/>
        <item x="3441"/>
        <item x="3470"/>
        <item x="5328"/>
        <item x="2587"/>
        <item x="5255"/>
        <item x="4432"/>
        <item x="5335"/>
        <item x="1763"/>
        <item x="4400"/>
        <item x="5412"/>
        <item x="2592"/>
        <item x="5366"/>
        <item x="1744"/>
        <item x="4464"/>
        <item x="2676"/>
        <item x="4352"/>
        <item x="4320"/>
        <item x="5425"/>
        <item x="4453"/>
        <item x="3398"/>
        <item x="2685"/>
        <item x="4329"/>
        <item x="4362"/>
        <item x="1689"/>
        <item x="768"/>
        <item x="2696"/>
        <item x="5385"/>
        <item x="847"/>
        <item x="3410"/>
        <item x="1754"/>
        <item x="2571"/>
        <item x="5330"/>
        <item x="2640"/>
        <item x="5398"/>
        <item x="849"/>
        <item x="1833"/>
        <item x="2684"/>
        <item x="1843"/>
        <item x="3462"/>
        <item x="1766"/>
        <item x="1677"/>
        <item x="5304"/>
        <item x="860"/>
        <item x="3414"/>
        <item x="5286"/>
        <item x="4435"/>
        <item x="2628"/>
        <item x="2635"/>
        <item x="5401"/>
        <item x="2682"/>
        <item x="4326"/>
        <item x="4281"/>
        <item x="2623"/>
        <item x="1718"/>
        <item x="4293"/>
        <item x="1785"/>
        <item x="1705"/>
        <item x="2611"/>
        <item x="805"/>
        <item x="842"/>
        <item x="5392"/>
        <item x="2645"/>
        <item x="2590"/>
        <item x="880"/>
        <item x="867"/>
        <item x="4469"/>
        <item x="1789"/>
        <item x="5417"/>
        <item x="799"/>
        <item x="1798"/>
        <item x="4313"/>
        <item x="873"/>
        <item x="1771"/>
        <item x="2583"/>
        <item x="5407"/>
        <item x="4465"/>
        <item x="3468"/>
        <item x="771"/>
        <item x="4376"/>
        <item x="1835"/>
        <item x="2646"/>
        <item x="1751"/>
        <item x="1721"/>
        <item x="820"/>
        <item x="3466"/>
        <item x="4390"/>
        <item x="4391"/>
        <item x="770"/>
        <item x="4402"/>
        <item x="5265"/>
        <item x="1672"/>
        <item x="1685"/>
        <item x="2691"/>
        <item x="2641"/>
        <item x="3394"/>
        <item x="4433"/>
        <item x="4307"/>
        <item x="1847"/>
        <item x="4458"/>
        <item x="4452"/>
        <item x="764"/>
        <item x="3472"/>
        <item x="1774"/>
        <item x="1683"/>
        <item x="4350"/>
        <item x="2649"/>
        <item x="2633"/>
        <item x="3467"/>
        <item x="4395"/>
        <item x="1735"/>
        <item x="1787"/>
        <item x="3426"/>
        <item x="4403"/>
        <item x="5362"/>
        <item x="2661"/>
        <item x="4472"/>
        <item x="4434"/>
        <item x="5374"/>
        <item x="811"/>
        <item x="2687"/>
        <item x="5414"/>
        <item x="4354"/>
        <item x="790"/>
        <item x="4451"/>
        <item x="1805"/>
        <item x="3416"/>
        <item x="5396"/>
        <item x="1829"/>
        <item x="5368"/>
        <item x="5327"/>
        <item x="3455"/>
        <item x="5367"/>
        <item x="3477"/>
        <item x="4339"/>
        <item x="4359"/>
        <item x="5341"/>
        <item x="3432"/>
        <item x="2673"/>
        <item x="821"/>
        <item x="4447"/>
        <item x="3434"/>
        <item x="4308"/>
        <item x="5320"/>
        <item x="1813"/>
        <item x="5259"/>
        <item x="5423"/>
        <item x="4446"/>
        <item x="1791"/>
        <item x="1734"/>
        <item x="1838"/>
        <item x="4316"/>
        <item x="3458"/>
        <item x="4349"/>
        <item x="877"/>
        <item x="2600"/>
        <item x="863"/>
        <item x="4430"/>
        <item x="4415"/>
        <item x="1681"/>
        <item x="1816"/>
        <item x="838"/>
        <item x="5399"/>
        <item x="836"/>
        <item x="865"/>
        <item x="5254"/>
        <item x="4462"/>
        <item x="5278"/>
        <item x="784"/>
        <item x="1810"/>
        <item x="4470"/>
        <item x="2614"/>
        <item x="5293"/>
        <item x="5349"/>
        <item x="3390"/>
        <item x="4369"/>
        <item x="4404"/>
        <item x="3473"/>
        <item x="2615"/>
        <item x="2626"/>
        <item x="5359"/>
        <item x="2683"/>
        <item x="3422"/>
        <item x="3459"/>
        <item x="1775"/>
        <item x="5432"/>
        <item x="844"/>
        <item x="4353"/>
        <item x="5369"/>
        <item x="5326"/>
        <item x="856"/>
        <item x="1815"/>
        <item x="4351"/>
        <item x="835"/>
        <item x="4377"/>
        <item x="1817"/>
        <item x="4311"/>
        <item x="4442"/>
        <item x="1750"/>
        <item x="2678"/>
        <item x="2698"/>
        <item x="3461"/>
        <item x="4473"/>
        <item x="4441"/>
        <item x="1686"/>
        <item x="4310"/>
        <item x="782"/>
        <item x="5284"/>
        <item x="5403"/>
        <item x="1703"/>
        <item x="3440"/>
        <item x="1808"/>
        <item x="1702"/>
        <item x="5422"/>
        <item x="874"/>
        <item x="862"/>
        <item x="5435"/>
        <item x="876"/>
        <item x="887"/>
        <item x="4476"/>
        <item x="1701"/>
        <item x="2586"/>
        <item x="1821"/>
        <item x="5429"/>
        <item x="869"/>
        <item x="1825"/>
        <item x="1834"/>
        <item x="4436"/>
        <item x="4443"/>
        <item x="4474"/>
        <item x="1736"/>
        <item x="2669"/>
        <item x="2677"/>
        <item x="1823"/>
        <item x="1809"/>
        <item x="4444"/>
        <item x="2689"/>
        <item x="2589"/>
        <item x="4475"/>
        <item x="5411"/>
        <item x="1841"/>
        <item x="5433"/>
        <item x="5405"/>
        <item x="3475"/>
        <item x="5404"/>
        <item x="5397"/>
        <item x="2701"/>
        <item x="1806"/>
        <item x="1827"/>
        <item x="890"/>
        <item x="4471"/>
        <item x="4456"/>
        <item x="5436"/>
        <item x="892"/>
        <item x="1846"/>
        <item x="4445"/>
        <item x="871"/>
        <item x="5406"/>
        <item x="883"/>
        <item x="2672"/>
        <item x="3460"/>
        <item x="1844"/>
        <item x="889"/>
        <item x="4477"/>
        <item x="2697"/>
        <item x="1845"/>
        <item x="5434"/>
        <item x="1842"/>
        <item x="2700"/>
        <item t="default"/>
      </items>
    </pivotField>
    <pivotField numFmtId="164" showAll="0"/>
    <pivotField dataField="1" numFmtId="164" showAll="0">
      <items count="5439">
        <item x="4481"/>
        <item x="910"/>
        <item x="3493"/>
        <item x="2711"/>
        <item x="1868"/>
        <item x="1880"/>
        <item x="911"/>
        <item x="1867"/>
        <item x="4487"/>
        <item x="1879"/>
        <item x="3494"/>
        <item x="3502"/>
        <item x="3507"/>
        <item x="2743"/>
        <item x="1849"/>
        <item x="4480"/>
        <item x="3503"/>
        <item x="1883"/>
        <item x="17"/>
        <item x="3504"/>
        <item x="2707"/>
        <item x="11"/>
        <item x="908"/>
        <item x="1857"/>
        <item x="1856"/>
        <item x="3480"/>
        <item x="2716"/>
        <item x="4479"/>
        <item x="3517"/>
        <item x="2727"/>
        <item x="2735"/>
        <item x="3482"/>
        <item x="1854"/>
        <item x="3479"/>
        <item x="1862"/>
        <item x="3490"/>
        <item x="1878"/>
        <item x="2710"/>
        <item x="896"/>
        <item x="897"/>
        <item x="901"/>
        <item x="1855"/>
        <item x="4478"/>
        <item x="895"/>
        <item x="3481"/>
        <item x="4494"/>
        <item x="3488"/>
        <item x="4520"/>
        <item x="3529"/>
        <item x="1"/>
        <item x="894"/>
        <item x="1881"/>
        <item x="934"/>
        <item x="1882"/>
        <item x="7"/>
        <item x="3508"/>
        <item x="1858"/>
        <item x="1897"/>
        <item x="904"/>
        <item x="3491"/>
        <item x="2706"/>
        <item x="2704"/>
        <item x="4491"/>
        <item x="4523"/>
        <item x="918"/>
        <item x="2705"/>
        <item x="3489"/>
        <item x="23"/>
        <item x="5"/>
        <item x="924"/>
        <item x="2719"/>
        <item x="4503"/>
        <item x="1852"/>
        <item x="4483"/>
        <item x="10"/>
        <item x="4"/>
        <item x="1853"/>
        <item x="4528"/>
        <item x="2"/>
        <item x="2734"/>
        <item x="3486"/>
        <item x="3532"/>
        <item x="25"/>
        <item x="1888"/>
        <item x="3484"/>
        <item x="1898"/>
        <item x="0"/>
        <item x="4482"/>
        <item x="903"/>
        <item x="1893"/>
        <item x="1866"/>
        <item x="3530"/>
        <item x="1894"/>
        <item x="2733"/>
        <item x="2709"/>
        <item x="3536"/>
        <item x="1851"/>
        <item x="2726"/>
        <item x="3"/>
        <item x="3500"/>
        <item x="3535"/>
        <item x="2742"/>
        <item x="1906"/>
        <item x="3528"/>
        <item x="3521"/>
        <item x="1871"/>
        <item x="1905"/>
        <item x="3506"/>
        <item x="3501"/>
        <item x="3546"/>
        <item x="2713"/>
        <item x="4490"/>
        <item x="2751"/>
        <item x="4519"/>
        <item x="1870"/>
        <item x="3541"/>
        <item x="3527"/>
        <item x="3509"/>
        <item x="2715"/>
        <item x="2717"/>
        <item x="1892"/>
        <item x="48"/>
        <item x="36"/>
        <item x="2725"/>
        <item x="3515"/>
        <item x="919"/>
        <item x="917"/>
        <item x="4497"/>
        <item x="4530"/>
        <item x="3534"/>
        <item x="1915"/>
        <item x="35"/>
        <item x="2712"/>
        <item x="2749"/>
        <item x="3540"/>
        <item x="3519"/>
        <item x="3516"/>
        <item x="4489"/>
        <item x="1869"/>
        <item x="8"/>
        <item x="1930"/>
        <item x="929"/>
        <item x="1914"/>
        <item x="956"/>
        <item x="2732"/>
        <item x="4521"/>
        <item x="944"/>
        <item x="108"/>
        <item x="2731"/>
        <item x="2724"/>
        <item x="930"/>
        <item x="940"/>
        <item x="4496"/>
        <item x="2772"/>
        <item x="915"/>
        <item x="1863"/>
        <item x="4505"/>
        <item x="1903"/>
        <item x="1886"/>
        <item x="37"/>
        <item x="965"/>
        <item x="949"/>
        <item x="1887"/>
        <item x="932"/>
        <item x="3588"/>
        <item x="15"/>
        <item x="1017"/>
        <item x="1904"/>
        <item x="2723"/>
        <item x="1994"/>
        <item x="4488"/>
        <item x="4526"/>
        <item x="4571"/>
        <item x="4504"/>
        <item x="3505"/>
        <item x="4527"/>
        <item x="1885"/>
        <item x="3514"/>
        <item x="4517"/>
        <item x="33"/>
        <item x="3539"/>
        <item x="109"/>
        <item x="1865"/>
        <item x="2008"/>
        <item x="4507"/>
        <item x="45"/>
        <item x="21"/>
        <item x="1884"/>
        <item x="3518"/>
        <item x="13"/>
        <item x="943"/>
        <item x="3498"/>
        <item x="2748"/>
        <item x="2739"/>
        <item x="2718"/>
        <item x="4535"/>
        <item x="1995"/>
        <item x="14"/>
        <item x="939"/>
        <item x="20"/>
        <item x="4570"/>
        <item x="4495"/>
        <item x="4502"/>
        <item x="1018"/>
        <item x="31"/>
        <item x="3513"/>
        <item x="67"/>
        <item x="43"/>
        <item x="955"/>
        <item x="964"/>
        <item x="4543"/>
        <item x="2763"/>
        <item x="2759"/>
        <item x="3538"/>
        <item x="4544"/>
        <item x="2009"/>
        <item x="19"/>
        <item x="3655"/>
        <item x="44"/>
        <item x="931"/>
        <item x="53"/>
        <item x="914"/>
        <item x="3656"/>
        <item x="3531"/>
        <item x="1902"/>
        <item x="986"/>
        <item x="18"/>
        <item x="2730"/>
        <item x="1979"/>
        <item x="2714"/>
        <item x="942"/>
        <item x="2729"/>
        <item x="2728"/>
        <item x="56"/>
        <item x="40"/>
        <item x="1901"/>
        <item x="42"/>
        <item x="2771"/>
        <item x="2773"/>
        <item x="968"/>
        <item x="3533"/>
        <item x="947"/>
        <item x="4549"/>
        <item x="41"/>
        <item x="4525"/>
        <item x="1895"/>
        <item x="4540"/>
        <item x="2000"/>
        <item x="4516"/>
        <item x="948"/>
        <item x="1941"/>
        <item x="2747"/>
        <item x="1896"/>
        <item x="2740"/>
        <item x="4529"/>
        <item x="1940"/>
        <item x="2789"/>
        <item x="3589"/>
        <item x="3545"/>
        <item x="4548"/>
        <item x="1936"/>
        <item x="902"/>
        <item x="1074"/>
        <item x="52"/>
        <item x="51"/>
        <item x="39"/>
        <item x="941"/>
        <item x="954"/>
        <item x="1021"/>
        <item x="169"/>
        <item x="3544"/>
        <item x="72"/>
        <item x="3564"/>
        <item x="160"/>
        <item x="34"/>
        <item x="158"/>
        <item x="1850"/>
        <item x="171"/>
        <item x="2783"/>
        <item x="55"/>
        <item x="3565"/>
        <item x="953"/>
        <item x="1864"/>
        <item x="1913"/>
        <item x="4547"/>
        <item x="2001"/>
        <item x="1912"/>
        <item x="4506"/>
        <item x="170"/>
        <item x="3645"/>
        <item x="987"/>
        <item x="4672"/>
        <item x="4641"/>
        <item x="3556"/>
        <item x="952"/>
        <item x="2788"/>
        <item x="4661"/>
        <item x="77"/>
        <item x="1911"/>
        <item x="1939"/>
        <item x="89"/>
        <item x="4534"/>
        <item x="28"/>
        <item x="78"/>
        <item x="2796"/>
        <item x="2770"/>
        <item x="4533"/>
        <item x="32"/>
        <item x="3692"/>
        <item x="4639"/>
        <item x="3526"/>
        <item x="2758"/>
        <item x="30"/>
        <item x="977"/>
        <item x="1086"/>
        <item x="938"/>
        <item x="1929"/>
        <item x="4558"/>
        <item x="2871"/>
        <item x="3524"/>
        <item x="2775"/>
        <item x="3717"/>
        <item x="4542"/>
        <item x="994"/>
        <item x="1956"/>
        <item x="2738"/>
        <item x="1923"/>
        <item x="1108"/>
        <item x="1928"/>
        <item x="976"/>
        <item x="91"/>
        <item x="2797"/>
        <item x="4541"/>
        <item x="4716"/>
        <item x="1159"/>
        <item x="1931"/>
        <item x="65"/>
        <item x="1075"/>
        <item x="1927"/>
        <item x="961"/>
        <item x="993"/>
        <item x="2084"/>
        <item x="3714"/>
        <item x="975"/>
        <item x="2095"/>
        <item x="2942"/>
        <item x="3525"/>
        <item x="1891"/>
        <item x="237"/>
        <item x="4715"/>
        <item x="2088"/>
        <item x="3551"/>
        <item x="3496"/>
        <item x="2924"/>
        <item x="2943"/>
        <item x="2923"/>
        <item x="2113"/>
        <item x="1142"/>
        <item x="1955"/>
        <item x="2737"/>
        <item x="1150"/>
        <item x="4673"/>
        <item x="1969"/>
        <item x="2966"/>
        <item x="236"/>
        <item x="2124"/>
        <item x="1087"/>
        <item x="4734"/>
        <item x="4512"/>
        <item x="4726"/>
        <item x="172"/>
        <item x="963"/>
        <item x="935"/>
        <item x="185"/>
        <item x="2121"/>
        <item x="928"/>
        <item x="1189"/>
        <item x="3523"/>
        <item x="2091"/>
        <item x="2062"/>
        <item x="1970"/>
        <item x="960"/>
        <item x="4745"/>
        <item x="3579"/>
        <item x="4501"/>
        <item x="3763"/>
        <item x="2100"/>
        <item x="161"/>
        <item x="3762"/>
        <item x="2123"/>
        <item x="61"/>
        <item x="937"/>
        <item x="4573"/>
        <item x="2951"/>
        <item x="265"/>
        <item x="2129"/>
        <item x="2153"/>
        <item x="2769"/>
        <item x="1127"/>
        <item x="2117"/>
        <item x="3694"/>
        <item x="279"/>
        <item x="4767"/>
        <item x="1198"/>
        <item x="1181"/>
        <item x="3742"/>
        <item x="3572"/>
        <item x="2814"/>
        <item x="4729"/>
        <item x="254"/>
        <item x="1188"/>
        <item x="286"/>
        <item x="2768"/>
        <item x="4662"/>
        <item x="1195"/>
        <item x="3602"/>
        <item x="1194"/>
        <item x="4769"/>
        <item x="4642"/>
        <item x="2736"/>
        <item x="1208"/>
        <item x="3522"/>
        <item x="27"/>
        <item x="4728"/>
        <item x="922"/>
        <item x="294"/>
        <item x="4753"/>
        <item x="1890"/>
        <item x="3787"/>
        <item x="4721"/>
        <item x="1176"/>
        <item x="2140"/>
        <item x="1889"/>
        <item x="4511"/>
        <item x="4737"/>
        <item x="1191"/>
        <item x="250"/>
        <item x="3793"/>
        <item x="2939"/>
        <item x="38"/>
        <item x="2155"/>
        <item x="1192"/>
        <item x="4508"/>
        <item x="2139"/>
        <item x="263"/>
        <item x="2161"/>
        <item x="248"/>
        <item x="4572"/>
        <item x="114"/>
        <item x="262"/>
        <item x="1202"/>
        <item x="3758"/>
        <item x="4770"/>
        <item x="2992"/>
        <item x="85"/>
        <item x="305"/>
        <item x="4510"/>
        <item x="4793"/>
        <item x="2178"/>
        <item x="2955"/>
        <item x="159"/>
        <item x="4736"/>
        <item x="2938"/>
        <item x="3768"/>
        <item x="2937"/>
        <item x="275"/>
        <item x="4760"/>
        <item x="3779"/>
        <item x="2978"/>
        <item x="3749"/>
        <item x="314"/>
        <item x="339"/>
        <item x="26"/>
        <item x="2169"/>
        <item x="287"/>
        <item x="1980"/>
        <item x="3794"/>
        <item x="2986"/>
        <item x="84"/>
        <item x="3789"/>
        <item x="3790"/>
        <item x="3011"/>
        <item x="3792"/>
        <item x="338"/>
        <item x="3018"/>
        <item x="4787"/>
        <item x="3757"/>
        <item x="322"/>
        <item x="274"/>
        <item x="3781"/>
        <item x="4816"/>
        <item x="1214"/>
        <item x="3002"/>
        <item x="3022"/>
        <item x="1022"/>
        <item x="2198"/>
        <item x="4786"/>
        <item x="1109"/>
        <item x="4754"/>
        <item x="3828"/>
        <item x="1185"/>
        <item x="1921"/>
        <item x="3065"/>
        <item x="29"/>
        <item x="2132"/>
        <item x="2131"/>
        <item x="3041"/>
        <item x="324"/>
        <item x="346"/>
        <item x="1222"/>
        <item x="1184"/>
        <item x="3010"/>
        <item x="2196"/>
        <item x="2146"/>
        <item x="3822"/>
        <item x="1947"/>
        <item x="2194"/>
        <item x="3765"/>
        <item x="66"/>
        <item x="2144"/>
        <item x="3050"/>
        <item x="1235"/>
        <item x="3549"/>
        <item x="3766"/>
        <item x="3834"/>
        <item x="1263"/>
        <item x="3550"/>
        <item x="3574"/>
        <item x="2222"/>
        <item x="3764"/>
        <item x="2191"/>
        <item x="3039"/>
        <item x="2183"/>
        <item x="356"/>
        <item x="3799"/>
        <item x="3814"/>
        <item x="1251"/>
        <item x="4842"/>
        <item x="2204"/>
        <item x="4537"/>
        <item x="983"/>
        <item x="4536"/>
        <item x="3048"/>
        <item x="2145"/>
        <item x="3038"/>
        <item x="3005"/>
        <item x="4850"/>
        <item x="4818"/>
        <item x="3747"/>
        <item x="2184"/>
        <item x="4822"/>
        <item x="3798"/>
        <item x="3861"/>
        <item x="1925"/>
        <item x="3796"/>
        <item x="3797"/>
        <item x="358"/>
        <item x="2969"/>
        <item x="1290"/>
        <item x="1261"/>
        <item x="4817"/>
        <item x="3082"/>
        <item x="2229"/>
        <item x="2254"/>
        <item x="959"/>
        <item x="2230"/>
        <item x="4640"/>
        <item x="3862"/>
        <item x="4859"/>
        <item x="2791"/>
        <item x="3841"/>
        <item x="2248"/>
        <item x="958"/>
        <item x="1244"/>
        <item x="3646"/>
        <item x="2156"/>
        <item x="3064"/>
        <item x="4569"/>
        <item x="1291"/>
        <item x="3821"/>
        <item x="1158"/>
        <item x="2247"/>
        <item x="1270"/>
        <item x="302"/>
        <item x="3847"/>
        <item x="60"/>
        <item x="2242"/>
        <item x="3034"/>
        <item x="4810"/>
        <item x="2872"/>
        <item x="4905"/>
        <item x="4845"/>
        <item x="2224"/>
        <item x="1920"/>
        <item x="3051"/>
        <item x="3571"/>
        <item x="3108"/>
        <item x="1277"/>
        <item x="3068"/>
        <item x="2767"/>
        <item x="2238"/>
        <item x="2157"/>
        <item x="3896"/>
        <item x="1157"/>
        <item x="4846"/>
        <item x="2764"/>
        <item x="3079"/>
        <item x="2223"/>
        <item x="2252"/>
        <item x="331"/>
        <item x="3067"/>
        <item x="3846"/>
        <item x="2270"/>
        <item x="2202"/>
        <item x="3859"/>
        <item x="1243"/>
        <item x="4871"/>
        <item x="3875"/>
        <item x="374"/>
        <item x="4808"/>
        <item x="365"/>
        <item x="2257"/>
        <item x="1330"/>
        <item x="2766"/>
        <item x="3043"/>
        <item x="1313"/>
        <item x="2236"/>
        <item x="3075"/>
        <item x="2182"/>
        <item x="2011"/>
        <item x="1260"/>
        <item x="4868"/>
        <item x="3095"/>
        <item x="83"/>
        <item x="1284"/>
        <item x="3548"/>
        <item x="364"/>
        <item x="2245"/>
        <item x="3925"/>
        <item x="2235"/>
        <item x="430"/>
        <item x="3074"/>
        <item x="2246"/>
        <item x="2256"/>
        <item x="3128"/>
        <item x="3892"/>
        <item x="3907"/>
        <item x="4852"/>
        <item x="4904"/>
        <item x="4680"/>
        <item x="3867"/>
        <item x="396"/>
        <item x="3853"/>
        <item x="3882"/>
        <item x="2818"/>
        <item x="3118"/>
        <item x="3874"/>
        <item x="2265"/>
        <item x="4864"/>
        <item x="1301"/>
        <item x="1268"/>
        <item x="1324"/>
        <item x="1259"/>
        <item x="3547"/>
        <item x="3057"/>
        <item x="3497"/>
        <item x="4928"/>
        <item x="410"/>
        <item x="381"/>
        <item x="3887"/>
        <item x="1213"/>
        <item x="1342"/>
        <item x="4865"/>
        <item x="4807"/>
        <item x="2255"/>
        <item x="394"/>
        <item x="936"/>
        <item x="4883"/>
        <item x="3866"/>
        <item x="1212"/>
        <item x="3603"/>
        <item x="1269"/>
        <item x="3911"/>
        <item x="2313"/>
        <item x="2244"/>
        <item x="3886"/>
        <item x="4914"/>
        <item x="438"/>
        <item x="2214"/>
        <item x="2281"/>
        <item x="1242"/>
        <item x="3854"/>
        <item x="3127"/>
        <item x="1128"/>
        <item x="380"/>
        <item x="3056"/>
        <item x="3094"/>
        <item x="62"/>
        <item x="3908"/>
        <item x="3139"/>
        <item x="2296"/>
        <item x="4911"/>
        <item x="1346"/>
        <item x="186"/>
        <item x="385"/>
        <item x="4851"/>
        <item x="4835"/>
        <item x="4882"/>
        <item x="3915"/>
        <item x="462"/>
        <item x="3112"/>
        <item x="4906"/>
        <item x="3154"/>
        <item x="3575"/>
        <item x="1919"/>
        <item x="392"/>
        <item x="2310"/>
        <item x="2264"/>
        <item x="247"/>
        <item x="4881"/>
        <item x="1156"/>
        <item x="2280"/>
        <item x="3910"/>
        <item x="3135"/>
        <item x="2333"/>
        <item x="59"/>
        <item x="431"/>
        <item x="116"/>
        <item x="3144"/>
        <item x="2063"/>
        <item x="3120"/>
        <item x="490"/>
        <item x="4898"/>
        <item x="3903"/>
        <item x="3945"/>
        <item x="444"/>
        <item x="3936"/>
        <item x="4920"/>
        <item x="3159"/>
        <item x="2317"/>
        <item x="4895"/>
        <item x="58"/>
        <item x="3970"/>
        <item x="3921"/>
        <item x="479"/>
        <item x="3113"/>
        <item x="3119"/>
        <item x="1344"/>
        <item x="3901"/>
        <item x="1383"/>
        <item x="407"/>
        <item x="3777"/>
        <item x="3837"/>
        <item x="3182"/>
        <item x="3130"/>
        <item x="3163"/>
        <item x="3100"/>
        <item x="461"/>
        <item x="1375"/>
        <item x="3162"/>
        <item x="3131"/>
        <item x="4966"/>
        <item x="1300"/>
        <item x="3085"/>
        <item x="3946"/>
        <item x="3992"/>
        <item x="957"/>
        <item x="330"/>
        <item x="1298"/>
        <item x="3813"/>
        <item x="406"/>
        <item x="432"/>
        <item x="2328"/>
        <item x="440"/>
        <item x="468"/>
        <item x="419"/>
        <item x="2373"/>
        <item x="3991"/>
        <item x="2331"/>
        <item x="3158"/>
        <item x="3156"/>
        <item x="3902"/>
        <item x="421"/>
        <item x="1400"/>
        <item x="1365"/>
        <item x="3190"/>
        <item x="4561"/>
        <item x="3086"/>
        <item x="420"/>
        <item x="1374"/>
        <item x="3965"/>
        <item x="466"/>
        <item x="4963"/>
        <item x="2250"/>
        <item x="4983"/>
        <item x="2097"/>
        <item x="4965"/>
        <item x="511"/>
        <item x="57"/>
        <item x="4917"/>
        <item x="3948"/>
        <item x="4981"/>
        <item x="4961"/>
        <item x="3055"/>
        <item x="4974"/>
        <item x="473"/>
        <item x="2305"/>
        <item x="1425"/>
        <item x="1364"/>
        <item x="1337"/>
        <item x="4897"/>
        <item x="4973"/>
        <item x="4938"/>
        <item x="141"/>
        <item x="1397"/>
        <item x="465"/>
        <item x="495"/>
        <item x="2274"/>
        <item x="1406"/>
        <item x="4988"/>
        <item x="3812"/>
        <item x="3129"/>
        <item x="3167"/>
        <item x="526"/>
        <item x="1420"/>
        <item x="2351"/>
        <item x="458"/>
        <item x="3601"/>
        <item x="2362"/>
        <item x="3975"/>
        <item x="2324"/>
        <item x="3181"/>
        <item x="457"/>
        <item x="3811"/>
        <item x="4509"/>
        <item x="5000"/>
        <item x="2323"/>
        <item x="3989"/>
        <item x="1015"/>
        <item x="2322"/>
        <item x="4752"/>
        <item x="4560"/>
        <item x="4896"/>
        <item x="113"/>
        <item x="2154"/>
        <item x="82"/>
        <item x="3929"/>
        <item x="494"/>
        <item x="2347"/>
        <item x="2812"/>
        <item x="472"/>
        <item x="1267"/>
        <item x="471"/>
        <item x="4968"/>
        <item x="1415"/>
        <item x="3974"/>
        <item x="3211"/>
        <item x="493"/>
        <item x="982"/>
        <item x="3987"/>
        <item x="1946"/>
        <item x="3900"/>
        <item x="1180"/>
        <item x="1155"/>
        <item x="3001"/>
        <item x="3166"/>
        <item x="4977"/>
        <item x="2344"/>
        <item x="4751"/>
        <item x="3973"/>
        <item x="2965"/>
        <item x="486"/>
        <item x="1414"/>
        <item x="2128"/>
        <item x="4776"/>
        <item x="2055"/>
        <item x="3148"/>
        <item x="2368"/>
        <item x="3984"/>
        <item x="4935"/>
        <item x="3000"/>
        <item x="3985"/>
        <item x="2343"/>
        <item x="4937"/>
        <item x="3180"/>
        <item x="1412"/>
        <item x="1945"/>
        <item x="81"/>
        <item x="456"/>
        <item x="363"/>
        <item x="504"/>
        <item x="1975"/>
        <item x="1413"/>
        <item x="80"/>
        <item x="3183"/>
        <item x="2367"/>
        <item x="4991"/>
        <item x="3054"/>
        <item x="4750"/>
        <item x="3999"/>
        <item x="2181"/>
        <item x="1392"/>
        <item x="2342"/>
        <item x="1427"/>
        <item x="362"/>
        <item x="1114"/>
        <item x="1390"/>
        <item x="2999"/>
        <item x="1297"/>
        <item x="4806"/>
        <item x="300"/>
        <item x="4681"/>
        <item x="518"/>
        <item x="1336"/>
        <item x="3084"/>
        <item x="2127"/>
        <item x="3495"/>
        <item x="3746"/>
        <item x="3209"/>
        <item x="3836"/>
        <item x="517"/>
        <item x="1943"/>
        <item x="2936"/>
        <item x="455"/>
        <item x="2243"/>
        <item x="2366"/>
        <item x="3111"/>
        <item x="913"/>
        <item x="3143"/>
        <item x="4894"/>
        <item x="1296"/>
        <item x="2765"/>
        <item x="4658"/>
        <item x="1424"/>
        <item x="3775"/>
        <item x="3776"/>
        <item x="4586"/>
        <item x="3083"/>
        <item x="4559"/>
        <item x="361"/>
        <item x="3961"/>
        <item x="299"/>
        <item x="79"/>
        <item x="3865"/>
        <item x="329"/>
        <item x="2272"/>
        <item x="3704"/>
        <item x="4805"/>
        <item x="1211"/>
        <item x="2338"/>
        <item x="3960"/>
        <item x="2964"/>
        <item x="298"/>
        <item x="4585"/>
        <item x="1240"/>
        <item x="3998"/>
        <item x="3745"/>
        <item x="3622"/>
        <item x="4893"/>
        <item x="3142"/>
        <item x="1997"/>
        <item x="454"/>
        <item x="1014"/>
        <item x="3810"/>
        <item x="111"/>
        <item x="2301"/>
        <item x="1266"/>
        <item x="1335"/>
        <item x="4775"/>
        <item x="3053"/>
        <item x="1389"/>
        <item x="418"/>
        <item x="3928"/>
        <item x="4584"/>
        <item x="110"/>
        <item x="2997"/>
        <item x="1918"/>
        <item x="4934"/>
        <item x="1210"/>
        <item x="3864"/>
        <item x="3997"/>
        <item x="4960"/>
        <item x="1013"/>
        <item x="389"/>
        <item x="2998"/>
        <item x="3110"/>
        <item x="4583"/>
        <item x="2213"/>
        <item x="142"/>
        <item x="3959"/>
        <item x="484"/>
        <item x="1012"/>
        <item x="1209"/>
        <item x="3996"/>
        <item x="2365"/>
        <item x="1388"/>
        <item x="1037"/>
        <item x="4987"/>
        <item x="2996"/>
        <item x="3621"/>
        <item x="4629"/>
        <item x="1058"/>
        <item x="1334"/>
        <item x="1036"/>
        <item x="2300"/>
        <item x="140"/>
        <item x="3620"/>
        <item x="2835"/>
        <item x="453"/>
        <item x="417"/>
        <item x="2364"/>
        <item x="4628"/>
        <item x="2024"/>
        <item x="1996"/>
        <item x="3208"/>
        <item x="4610"/>
        <item x="2834"/>
        <item x="3619"/>
        <item x="4933"/>
        <item x="2023"/>
        <item x="2212"/>
        <item x="416"/>
        <item x="452"/>
        <item x="151"/>
        <item x="3995"/>
        <item x="4608"/>
        <item x="2299"/>
        <item x="3994"/>
        <item x="4609"/>
        <item x="483"/>
        <item x="139"/>
        <item x="1057"/>
        <item x="3863"/>
        <item x="328"/>
        <item x="2298"/>
        <item x="4986"/>
        <item x="2038"/>
        <item x="138"/>
        <item x="2790"/>
        <item x="4834"/>
        <item x="2022"/>
        <item x="1423"/>
        <item x="3483"/>
        <item x="4892"/>
        <item x="1944"/>
        <item x="415"/>
        <item x="183"/>
        <item x="2037"/>
        <item x="4660"/>
        <item x="515"/>
        <item x="1085"/>
        <item x="1998"/>
        <item x="2337"/>
        <item x="4587"/>
        <item x="3706"/>
        <item x="981"/>
        <item x="980"/>
        <item x="4985"/>
        <item x="1060"/>
        <item x="4932"/>
        <item x="4959"/>
        <item x="1917"/>
        <item x="3557"/>
        <item x="184"/>
        <item x="926"/>
        <item x="909"/>
        <item x="1422"/>
        <item x="2784"/>
        <item x="514"/>
        <item x="2893"/>
        <item x="3644"/>
        <item x="112"/>
        <item x="513"/>
        <item x="16"/>
        <item x="2061"/>
        <item x="4580"/>
        <item x="3643"/>
        <item x="4659"/>
        <item x="1046"/>
        <item x="4498"/>
        <item x="996"/>
        <item x="4552"/>
        <item x="2892"/>
        <item x="1059"/>
        <item x="4611"/>
        <item x="4551"/>
        <item x="4550"/>
        <item x="3567"/>
        <item x="2804"/>
        <item x="2750"/>
        <item x="2089"/>
        <item x="1053"/>
        <item x="2842"/>
        <item x="971"/>
        <item x="4576"/>
        <item x="3593"/>
        <item x="2802"/>
        <item x="1174"/>
        <item x="99"/>
        <item x="2025"/>
        <item x="1005"/>
        <item x="260"/>
        <item x="2803"/>
        <item x="3735"/>
        <item x="4577"/>
        <item x="2820"/>
        <item x="3570"/>
        <item x="73"/>
        <item x="4574"/>
        <item x="97"/>
        <item x="4575"/>
        <item x="2836"/>
        <item x="2761"/>
        <item x="98"/>
        <item x="2825"/>
        <item x="1028"/>
        <item x="3734"/>
        <item x="4709"/>
        <item x="130"/>
        <item x="2824"/>
        <item x="3569"/>
        <item x="2800"/>
        <item x="1004"/>
        <item x="1145"/>
        <item x="4733"/>
        <item x="128"/>
        <item x="232"/>
        <item x="1985"/>
        <item x="995"/>
        <item x="4768"/>
        <item x="1962"/>
        <item x="1197"/>
        <item x="2801"/>
        <item x="1003"/>
        <item x="241"/>
        <item x="1011"/>
        <item x="969"/>
        <item x="3592"/>
        <item x="2798"/>
        <item x="4582"/>
        <item x="1002"/>
        <item x="3705"/>
        <item x="2799"/>
        <item x="3613"/>
        <item x="3612"/>
        <item x="1065"/>
        <item x="4708"/>
        <item x="2952"/>
        <item x="315"/>
        <item x="2840"/>
        <item x="1027"/>
        <item x="3600"/>
        <item x="96"/>
        <item x="123"/>
        <item x="4581"/>
        <item x="1051"/>
        <item x="3702"/>
        <item x="127"/>
        <item x="3499"/>
        <item x="3566"/>
        <item x="4522"/>
        <item x="2104"/>
        <item x="1960"/>
        <item x="3599"/>
        <item x="259"/>
        <item x="1010"/>
        <item x="916"/>
        <item x="927"/>
        <item x="2143"/>
        <item x="1228"/>
        <item x="126"/>
        <item x="2911"/>
        <item x="4707"/>
        <item x="1196"/>
        <item x="121"/>
        <item x="1961"/>
        <item x="107"/>
        <item x="270"/>
        <item x="2050"/>
        <item x="4500"/>
        <item x="1207"/>
        <item x="285"/>
        <item x="22"/>
        <item x="137"/>
        <item x="921"/>
        <item x="1974"/>
        <item x="4607"/>
        <item x="3591"/>
        <item x="3852"/>
        <item x="4823"/>
        <item x="1035"/>
        <item x="4634"/>
        <item x="1025"/>
        <item x="1993"/>
        <item x="94"/>
        <item x="4727"/>
        <item x="3642"/>
        <item x="231"/>
        <item x="1026"/>
        <item x="240"/>
        <item x="2823"/>
        <item x="2168"/>
        <item x="2927"/>
        <item x="230"/>
        <item x="3744"/>
        <item x="1926"/>
        <item x="2112"/>
        <item x="64"/>
        <item x="1125"/>
        <item x="2087"/>
        <item x="4567"/>
        <item x="1973"/>
        <item x="4598"/>
        <item x="1226"/>
        <item x="2926"/>
        <item x="3598"/>
        <item x="1282"/>
        <item x="1225"/>
        <item x="4599"/>
        <item x="106"/>
        <item x="3611"/>
        <item x="4513"/>
        <item x="4792"/>
        <item x="2982"/>
        <item x="946"/>
        <item x="229"/>
        <item x="2817"/>
        <item x="4706"/>
        <item x="3618"/>
        <item x="1900"/>
        <item x="1227"/>
        <item x="50"/>
        <item x="1899"/>
        <item x="2746"/>
        <item x="2010"/>
        <item x="3072"/>
        <item x="945"/>
        <item x="2021"/>
        <item x="2934"/>
        <item x="47"/>
        <item x="2745"/>
        <item x="92"/>
        <item x="93"/>
        <item x="4524"/>
        <item x="2811"/>
        <item x="3537"/>
        <item x="312"/>
        <item x="313"/>
        <item x="345"/>
        <item x="101"/>
        <item x="3610"/>
        <item x="1179"/>
        <item x="2122"/>
        <item x="3023"/>
        <item x="1910"/>
        <item x="2755"/>
        <item x="4626"/>
        <item x="4784"/>
        <item x="2744"/>
        <item x="1984"/>
        <item x="1034"/>
        <item x="2111"/>
        <item x="2756"/>
        <item x="951"/>
        <item x="136"/>
        <item x="3040"/>
        <item x="1173"/>
        <item x="405"/>
        <item x="4532"/>
        <item x="3543"/>
        <item x="2757"/>
        <item x="967"/>
        <item x="2018"/>
        <item x="1254"/>
        <item x="4531"/>
        <item x="1033"/>
        <item x="3590"/>
        <item x="2754"/>
        <item x="1000"/>
        <item x="4879"/>
        <item x="4803"/>
        <item x="404"/>
        <item x="1983"/>
        <item x="1238"/>
        <item x="54"/>
        <item x="344"/>
        <item x="1001"/>
        <item x="3554"/>
        <item x="4605"/>
        <item x="4744"/>
        <item x="999"/>
        <item x="69"/>
        <item x="105"/>
        <item x="1959"/>
        <item x="3552"/>
        <item x="2142"/>
        <item x="1178"/>
        <item x="3553"/>
        <item x="2167"/>
        <item x="70"/>
        <item x="1992"/>
        <item x="4546"/>
        <item x="966"/>
        <item x="950"/>
        <item x="1221"/>
        <item x="90"/>
        <item x="71"/>
        <item x="2780"/>
        <item x="3652"/>
        <item x="3616"/>
        <item x="2781"/>
        <item x="4791"/>
        <item x="2960"/>
        <item x="3761"/>
        <item x="135"/>
        <item x="4766"/>
        <item x="3629"/>
        <item x="1032"/>
        <item x="4606"/>
        <item x="2007"/>
        <item x="4568"/>
        <item x="998"/>
        <item x="3586"/>
        <item x="997"/>
        <item x="1106"/>
        <item x="3542"/>
        <item x="1982"/>
        <item x="974"/>
        <item x="2197"/>
        <item x="3713"/>
        <item x="1206"/>
        <item x="1972"/>
        <item x="117"/>
        <item x="1935"/>
        <item x="3563"/>
        <item x="2832"/>
        <item x="3587"/>
        <item x="1968"/>
        <item x="2082"/>
        <item x="4702"/>
        <item x="2792"/>
        <item x="3743"/>
        <item x="284"/>
        <item x="4557"/>
        <item x="2774"/>
        <item x="3722"/>
        <item x="1141"/>
        <item x="1938"/>
        <item x="962"/>
        <item x="4545"/>
        <item x="4703"/>
        <item x="258"/>
        <item x="2054"/>
        <item x="4556"/>
        <item x="2083"/>
        <item x="3617"/>
        <item x="2809"/>
        <item x="4566"/>
        <item x="4790"/>
        <item x="2993"/>
        <item x="1009"/>
        <item x="1937"/>
        <item x="2810"/>
        <item x="3562"/>
        <item x="3595"/>
        <item x="1967"/>
        <item x="2081"/>
        <item x="76"/>
        <item x="3830"/>
        <item x="4564"/>
        <item x="3829"/>
        <item x="1954"/>
        <item x="2944"/>
        <item x="2787"/>
        <item x="1008"/>
        <item x="1164"/>
        <item x="2833"/>
        <item x="1948"/>
        <item x="75"/>
        <item x="1113"/>
        <item x="4555"/>
        <item x="1023"/>
        <item x="3561"/>
        <item x="992"/>
        <item x="4554"/>
        <item x="2816"/>
        <item x="3667"/>
        <item x="991"/>
        <item x="973"/>
        <item x="102"/>
        <item x="1148"/>
        <item x="3071"/>
        <item x="1165"/>
        <item x="3628"/>
        <item x="2945"/>
        <item x="74"/>
        <item x="3597"/>
        <item x="1253"/>
        <item x="3126"/>
        <item x="1957"/>
        <item x="3718"/>
        <item x="1042"/>
        <item x="2795"/>
        <item x="4553"/>
        <item x="1067"/>
        <item x="4591"/>
        <item x="4604"/>
        <item x="149"/>
        <item x="88"/>
        <item x="2786"/>
        <item x="3558"/>
        <item x="2110"/>
        <item x="2794"/>
        <item x="1966"/>
        <item x="972"/>
        <item x="2929"/>
        <item x="3578"/>
        <item x="1147"/>
        <item x="1953"/>
        <item x="4759"/>
        <item x="1965"/>
        <item x="2930"/>
        <item x="1007"/>
        <item x="1289"/>
        <item x="3716"/>
        <item x="233"/>
        <item x="379"/>
        <item x="87"/>
        <item x="4710"/>
        <item x="3559"/>
        <item x="4732"/>
        <item x="3756"/>
        <item x="3606"/>
        <item x="168"/>
        <item x="2138"/>
        <item x="2785"/>
        <item x="3666"/>
        <item x="2090"/>
        <item x="310"/>
        <item x="122"/>
        <item x="1986"/>
        <item x="1146"/>
        <item x="343"/>
        <item x="2137"/>
        <item x="2808"/>
        <item x="1952"/>
        <item x="2793"/>
        <item x="2116"/>
        <item x="1964"/>
        <item x="311"/>
        <item x="280"/>
        <item x="1175"/>
        <item x="1951"/>
        <item x="1999"/>
        <item x="1190"/>
        <item x="4588"/>
        <item x="2928"/>
        <item x="3609"/>
        <item x="261"/>
        <item x="4735"/>
        <item x="985"/>
        <item x="984"/>
        <item x="4563"/>
        <item x="2977"/>
        <item x="2807"/>
        <item x="3594"/>
        <item x="2114"/>
        <item x="2953"/>
        <item x="3737"/>
        <item x="4802"/>
        <item x="119"/>
        <item x="1006"/>
        <item x="4499"/>
        <item x="3125"/>
        <item x="3581"/>
        <item x="2760"/>
        <item x="1963"/>
        <item x="3478"/>
        <item x="3641"/>
        <item x="3827"/>
        <item x="3755"/>
        <item x="3701"/>
        <item x="4578"/>
        <item x="2006"/>
        <item x="1030"/>
        <item x="100"/>
        <item x="3736"/>
        <item x="2115"/>
        <item x="1949"/>
        <item x="4590"/>
        <item x="4785"/>
        <item x="148"/>
        <item x="3049"/>
        <item x="150"/>
        <item x="1204"/>
        <item x="2961"/>
        <item x="3639"/>
        <item x="3819"/>
        <item x="239"/>
        <item x="2177"/>
        <item x="4562"/>
        <item x="2954"/>
        <item x="337"/>
        <item x="3771"/>
        <item x="1024"/>
        <item x="257"/>
        <item x="3725"/>
        <item x="1029"/>
        <item x="2098"/>
        <item x="1205"/>
        <item x="2120"/>
        <item x="1950"/>
        <item x="3009"/>
        <item x="2806"/>
        <item x="2099"/>
        <item x="2984"/>
        <item x="2017"/>
        <item x="1160"/>
        <item x="3788"/>
        <item x="4625"/>
        <item x="2805"/>
        <item x="1172"/>
        <item x="134"/>
        <item x="2985"/>
        <item x="323"/>
        <item x="3772"/>
        <item x="4597"/>
        <item x="238"/>
        <item x="1066"/>
        <item x="3605"/>
        <item x="3577"/>
        <item x="2976"/>
        <item x="2983"/>
        <item x="2136"/>
        <item x="2163"/>
        <item x="273"/>
        <item x="1978"/>
        <item x="1250"/>
        <item x="3614"/>
        <item x="1163"/>
        <item x="988"/>
        <item x="2844"/>
        <item x="1199"/>
        <item x="3485"/>
        <item x="1249"/>
        <item x="2981"/>
        <item x="132"/>
        <item x="2190"/>
        <item x="3608"/>
        <item x="3820"/>
        <item x="371"/>
        <item x="4878"/>
        <item x="1183"/>
        <item x="1182"/>
        <item x="2827"/>
        <item x="133"/>
        <item x="3081"/>
        <item x="3860"/>
        <item x="144"/>
        <item x="1977"/>
        <item x="1248"/>
        <item x="4720"/>
        <item x="86"/>
        <item x="2826"/>
        <item x="253"/>
        <item x="2130"/>
        <item x="2162"/>
        <item x="3640"/>
        <item x="4795"/>
        <item x="357"/>
        <item x="1229"/>
        <item x="2968"/>
        <item x="2170"/>
        <item x="4653"/>
        <item x="1020"/>
        <item x="3020"/>
        <item x="3741"/>
        <item x="3769"/>
        <item x="1203"/>
        <item x="2967"/>
        <item x="249"/>
        <item x="1052"/>
        <item x="3770"/>
        <item x="3795"/>
        <item x="1019"/>
        <item x="4833"/>
        <item x="3748"/>
        <item x="4927"/>
        <item x="978"/>
        <item x="3665"/>
        <item x="2821"/>
        <item x="1987"/>
        <item x="2003"/>
        <item x="4603"/>
        <item x="3004"/>
        <item x="2029"/>
        <item x="1276"/>
        <item x="1990"/>
        <item x="4844"/>
        <item x="4743"/>
        <item x="4538"/>
        <item x="372"/>
        <item x="1040"/>
        <item x="373"/>
        <item x="1922"/>
        <item x="4801"/>
        <item x="125"/>
        <item x="2207"/>
        <item x="336"/>
        <item x="2201"/>
        <item x="4619"/>
        <item x="115"/>
        <item x="3066"/>
        <item x="1275"/>
        <item x="4589"/>
        <item x="4843"/>
        <item x="3980"/>
        <item x="1316"/>
        <item x="4794"/>
        <item x="3003"/>
        <item x="3042"/>
        <item x="2015"/>
        <item x="4809"/>
        <item x="378"/>
        <item x="3733"/>
        <item x="4890"/>
        <item x="3555"/>
        <item x="143"/>
        <item x="3019"/>
        <item x="1257"/>
        <item x="4912"/>
        <item x="2016"/>
        <item x="2200"/>
        <item x="3786"/>
        <item x="3604"/>
        <item x="1329"/>
        <item x="2206"/>
        <item x="1258"/>
        <item x="3845"/>
        <item x="3728"/>
        <item x="3678"/>
        <item x="3027"/>
        <item x="1274"/>
        <item x="3916"/>
        <item x="309"/>
        <item x="295"/>
        <item x="1909"/>
        <item x="2933"/>
        <item x="301"/>
        <item x="1039"/>
        <item x="4870"/>
        <item x="3831"/>
        <item x="1989"/>
        <item x="2151"/>
        <item x="124"/>
        <item x="2195"/>
        <item x="1308"/>
        <item x="3138"/>
        <item x="2086"/>
        <item x="3806"/>
        <item x="437"/>
        <item x="4832"/>
        <item x="283"/>
        <item x="3625"/>
        <item x="450"/>
        <item x="2002"/>
        <item x="900"/>
        <item x="2233"/>
        <item x="2135"/>
        <item x="1256"/>
        <item x="347"/>
        <item x="131"/>
        <item x="1981"/>
        <item x="1255"/>
        <item x="2199"/>
        <item x="3093"/>
        <item x="2782"/>
        <item x="2152"/>
        <item x="3844"/>
        <item x="2857"/>
        <item x="4947"/>
        <item x="4731"/>
        <item x="12"/>
        <item x="2234"/>
        <item x="3877"/>
        <item x="2033"/>
        <item x="3637"/>
        <item x="1038"/>
        <item x="1283"/>
        <item x="2950"/>
        <item x="2752"/>
        <item x="3092"/>
        <item x="4596"/>
        <item x="3107"/>
        <item x="2295"/>
        <item x="3073"/>
        <item x="269"/>
        <item x="4913"/>
        <item x="1315"/>
        <item x="2848"/>
        <item x="4837"/>
        <item x="3026"/>
        <item x="2231"/>
        <item x="920"/>
        <item x="403"/>
        <item x="2279"/>
        <item x="4652"/>
        <item x="103"/>
        <item x="1089"/>
        <item x="1241"/>
        <item x="3895"/>
        <item x="3636"/>
        <item x="4789"/>
        <item x="2813"/>
        <item x="1288"/>
        <item x="306"/>
        <item x="3835"/>
        <item x="2819"/>
        <item x="1281"/>
        <item x="3631"/>
        <item x="2014"/>
        <item x="3573"/>
        <item x="1031"/>
        <item x="3651"/>
        <item x="2232"/>
        <item x="4948"/>
        <item x="1314"/>
        <item x="3021"/>
        <item x="2830"/>
        <item x="335"/>
        <item x="342"/>
        <item x="1318"/>
        <item x="3070"/>
        <item x="1144"/>
        <item x="1372"/>
        <item x="2315"/>
        <item x="2032"/>
        <item x="436"/>
        <item x="3732"/>
        <item x="4612"/>
        <item x="1045"/>
        <item x="293"/>
        <item x="4836"/>
        <item x="3909"/>
        <item x="2828"/>
        <item x="3175"/>
        <item x="2991"/>
        <item x="4880"/>
        <item x="1373"/>
        <item x="1237"/>
        <item x="1358"/>
        <item x="3957"/>
        <item x="2314"/>
        <item x="2741"/>
        <item x="153"/>
        <item x="3137"/>
        <item x="3155"/>
        <item x="1187"/>
        <item x="2263"/>
        <item x="1371"/>
        <item x="1061"/>
        <item x="3630"/>
        <item x="2291"/>
        <item x="3924"/>
        <item x="2290"/>
        <item x="4624"/>
        <item x="1236"/>
        <item x="152"/>
        <item x="2353"/>
        <item x="463"/>
        <item x="3731"/>
        <item x="3868"/>
        <item x="4946"/>
        <item x="4730"/>
        <item x="4579"/>
        <item x="2289"/>
        <item x="1317"/>
        <item x="1352"/>
        <item x="1370"/>
        <item x="4514"/>
        <item x="4942"/>
        <item x="334"/>
        <item x="2273"/>
        <item x="464"/>
        <item x="2253"/>
        <item x="3894"/>
        <item x="1016"/>
        <item x="3885"/>
        <item x="1350"/>
        <item x="1384"/>
        <item x="4742"/>
        <item x="4916"/>
        <item x="1351"/>
        <item x="4651"/>
        <item x="391"/>
        <item x="2085"/>
        <item x="4765"/>
        <item x="1043"/>
        <item x="4915"/>
        <item x="3017"/>
        <item x="3947"/>
        <item x="370"/>
        <item x="3580"/>
        <item x="3754"/>
        <item x="1369"/>
        <item x="146"/>
        <item x="176"/>
        <item x="1041"/>
        <item x="2841"/>
        <item x="4967"/>
        <item x="4926"/>
        <item x="1107"/>
        <item x="2346"/>
        <item x="3843"/>
        <item x="3033"/>
        <item x="2150"/>
        <item x="3191"/>
        <item x="4636"/>
        <item x="177"/>
        <item x="1976"/>
        <item x="3197"/>
        <item x="390"/>
        <item x="4714"/>
        <item x="3740"/>
        <item x="3174"/>
        <item x="492"/>
        <item x="1338"/>
        <item x="470"/>
        <item x="3165"/>
        <item x="4945"/>
        <item x="369"/>
        <item x="355"/>
        <item x="2249"/>
        <item x="4774"/>
        <item x="3164"/>
        <item x="1220"/>
        <item x="1299"/>
        <item x="439"/>
        <item x="3016"/>
        <item x="3136"/>
        <item x="2881"/>
        <item x="2304"/>
        <item x="3972"/>
        <item x="1171"/>
        <item x="1343"/>
        <item x="990"/>
        <item x="4764"/>
        <item x="3635"/>
        <item x="4637"/>
        <item x="2829"/>
        <item x="2980"/>
        <item x="491"/>
        <item x="147"/>
        <item x="2026"/>
        <item x="4982"/>
        <item x="228"/>
        <item x="4674"/>
        <item x="1328"/>
        <item x="3015"/>
        <item x="4831"/>
        <item x="3632"/>
        <item x="2925"/>
        <item x="4925"/>
        <item x="4618"/>
        <item x="2837"/>
        <item x="321"/>
        <item x="1411"/>
        <item x="3615"/>
        <item x="120"/>
        <item x="4028"/>
        <item x="4949"/>
        <item x="1143"/>
        <item x="3955"/>
        <item x="1307"/>
        <item x="4593"/>
        <item x="1224"/>
        <item x="3805"/>
        <item x="3195"/>
        <item x="2355"/>
        <item x="333"/>
        <item x="3650"/>
        <item x="4027"/>
        <item x="2312"/>
        <item x="1363"/>
        <item x="3649"/>
        <item x="2401"/>
        <item x="3658"/>
        <item x="3662"/>
        <item x="3956"/>
        <item x="3161"/>
        <item x="4976"/>
        <item x="3147"/>
        <item x="4800"/>
        <item x="3560"/>
        <item x="3200"/>
        <item x="4602"/>
        <item x="3983"/>
        <item x="3146"/>
        <item x="2847"/>
        <item x="1410"/>
        <item x="292"/>
        <item x="1457"/>
        <item x="5017"/>
        <item x="547"/>
        <item x="3982"/>
        <item x="3145"/>
        <item x="3199"/>
        <item x="5016"/>
        <item x="4665"/>
        <item x="2870"/>
        <item x="3930"/>
        <item x="3196"/>
        <item x="3198"/>
        <item x="3884"/>
        <item x="2815"/>
        <item x="4741"/>
        <item x="2303"/>
        <item x="2302"/>
        <item x="535"/>
        <item x="4601"/>
        <item x="4016"/>
        <item x="2777"/>
        <item x="2013"/>
        <item x="4975"/>
        <item x="3739"/>
        <item x="503"/>
        <item x="2354"/>
        <item x="2193"/>
        <item x="3962"/>
        <item x="2341"/>
        <item x="3981"/>
        <item x="2166"/>
        <item x="4600"/>
        <item x="3840"/>
        <item x="2269"/>
        <item x="1048"/>
        <item x="2846"/>
        <item x="4799"/>
        <item x="1452"/>
        <item x="5007"/>
        <item x="227"/>
        <item x="3583"/>
        <item x="1442"/>
        <item x="2042"/>
        <item x="5008"/>
        <item x="4936"/>
        <item x="282"/>
        <item x="1391"/>
        <item x="1044"/>
        <item x="4972"/>
        <item x="3709"/>
        <item x="4632"/>
        <item x="291"/>
        <item x="502"/>
        <item x="2753"/>
        <item x="429"/>
        <item x="1152"/>
        <item x="402"/>
        <item x="1451"/>
        <item x="4666"/>
        <item x="3851"/>
        <item x="145"/>
        <item x="1130"/>
        <item x="2340"/>
        <item x="3944"/>
        <item x="2381"/>
        <item x="2012"/>
        <item x="4026"/>
        <item x="1306"/>
        <item x="5034"/>
        <item x="3239"/>
        <item x="1170"/>
        <item x="2390"/>
        <item x="3721"/>
        <item x="485"/>
        <item x="3876"/>
        <item x="1193"/>
        <item x="2119"/>
        <item x="2839"/>
        <item x="5022"/>
        <item x="562"/>
        <item x="3160"/>
        <item x="1382"/>
        <item x="534"/>
        <item x="4990"/>
        <item x="4015"/>
        <item x="2379"/>
        <item x="5013"/>
        <item x="5006"/>
        <item x="1050"/>
        <item x="4830"/>
        <item x="63"/>
        <item x="2380"/>
        <item x="1064"/>
        <item x="3173"/>
        <item x="4705"/>
        <item x="4821"/>
        <item x="533"/>
        <item x="5005"/>
        <item x="4849"/>
        <item x="4623"/>
        <item x="3221"/>
        <item x="4023"/>
        <item x="1426"/>
        <item x="3069"/>
        <item x="1450"/>
        <item x="3219"/>
        <item x="2189"/>
        <item x="1100"/>
        <item x="3760"/>
        <item x="104"/>
        <item x="2288"/>
        <item x="1448"/>
        <item x="384"/>
        <item x="3842"/>
        <item x="4725"/>
        <item x="510"/>
        <item x="4012"/>
        <item x="1273"/>
        <item x="4025"/>
        <item x="1063"/>
        <item x="5004"/>
        <item x="2377"/>
        <item x="469"/>
        <item x="3222"/>
        <item x="1169"/>
        <item x="516"/>
        <item x="2361"/>
        <item x="387"/>
        <item x="3753"/>
        <item x="2339"/>
        <item x="2020"/>
        <item x="1110"/>
        <item x="3971"/>
        <item x="449"/>
        <item x="4014"/>
        <item x="970"/>
        <item x="4035"/>
        <item x="2372"/>
        <item x="3954"/>
        <item x="4622"/>
        <item x="129"/>
        <item x="1463"/>
        <item x="3217"/>
        <item x="4000"/>
        <item x="1440"/>
        <item x="989"/>
        <item x="3210"/>
        <item x="3715"/>
        <item x="2176"/>
        <item x="532"/>
        <item x="2845"/>
        <item x="1055"/>
        <item x="2399"/>
        <item x="2389"/>
        <item x="1447"/>
        <item x="2352"/>
        <item x="545"/>
        <item x="3627"/>
        <item x="4957"/>
        <item x="1151"/>
        <item x="413"/>
        <item x="4013"/>
        <item x="3194"/>
        <item x="1305"/>
        <item x="4024"/>
        <item x="3671"/>
        <item x="2109"/>
        <item x="2912"/>
        <item x="4829"/>
        <item x="1439"/>
        <item x="3850"/>
        <item x="4783"/>
        <item x="4740"/>
        <item x="2378"/>
        <item x="2395"/>
        <item x="4724"/>
        <item x="353"/>
        <item x="5030"/>
        <item x="157"/>
        <item x="531"/>
        <item x="3923"/>
        <item x="2036"/>
        <item x="175"/>
        <item x="1449"/>
        <item x="2031"/>
        <item x="1861"/>
        <item x="2321"/>
        <item x="4989"/>
        <item x="3014"/>
        <item x="3220"/>
        <item x="1047"/>
        <item x="3759"/>
        <item x="5003"/>
        <item x="3624"/>
        <item x="401"/>
        <item x="5012"/>
        <item x="3193"/>
        <item x="1402"/>
        <item x="3234"/>
        <item x="4782"/>
        <item x="354"/>
        <item x="3218"/>
        <item x="4022"/>
        <item x="4592"/>
        <item x="4515"/>
        <item x="4021"/>
        <item x="1062"/>
        <item x="2041"/>
        <item x="2019"/>
        <item x="3696"/>
        <item x="2838"/>
        <item x="4650"/>
        <item x="3106"/>
        <item x="1162"/>
        <item x="2227"/>
        <item x="3953"/>
        <item x="556"/>
        <item x="4649"/>
        <item x="3784"/>
        <item x="2287"/>
        <item x="2990"/>
        <item x="3229"/>
        <item x="4020"/>
        <item x="3568"/>
        <item x="907"/>
        <item x="2108"/>
        <item x="4011"/>
        <item x="2228"/>
        <item x="181"/>
        <item x="3228"/>
        <item x="2251"/>
        <item x="3227"/>
        <item x="290"/>
        <item x="1126"/>
        <item x="3657"/>
        <item x="5011"/>
        <item x="167"/>
        <item x="2856"/>
        <item x="3883"/>
        <item x="3648"/>
        <item x="2094"/>
        <item x="2388"/>
        <item x="4944"/>
        <item x="2165"/>
        <item x="3647"/>
        <item x="2053"/>
        <item x="4648"/>
        <item x="1073"/>
        <item x="3634"/>
        <item x="2387"/>
        <item x="2975"/>
        <item x="544"/>
        <item x="118"/>
        <item x="2394"/>
        <item x="4613"/>
        <item x="2855"/>
        <item x="555"/>
        <item x="5029"/>
        <item x="5010"/>
        <item x="3661"/>
        <item x="1988"/>
        <item x="1262"/>
        <item x="2843"/>
        <item x="2891"/>
        <item x="543"/>
        <item x="1357"/>
        <item x="4635"/>
        <item x="2107"/>
        <item x="4621"/>
        <item x="198"/>
        <item x="4671"/>
        <item x="3623"/>
        <item x="542"/>
        <item x="1434"/>
        <item x="4647"/>
        <item x="4847"/>
        <item x="3724"/>
        <item x="3091"/>
        <item x="412"/>
        <item x="2060"/>
        <item x="281"/>
        <item x="206"/>
        <item x="3670"/>
        <item x="4964"/>
        <item x="1456"/>
        <item x="1081"/>
        <item x="1462"/>
        <item x="1161"/>
        <item x="1409"/>
        <item x="4654"/>
        <item x="268"/>
        <item x="4631"/>
        <item x="2386"/>
        <item x="4763"/>
        <item x="3225"/>
        <item x="3080"/>
        <item x="4040"/>
        <item x="2134"/>
        <item x="4840"/>
        <item x="4620"/>
        <item x="2268"/>
        <item x="3063"/>
        <item x="3785"/>
        <item x="2398"/>
        <item x="3804"/>
        <item x="165"/>
        <item x="554"/>
        <item x="3943"/>
        <item x="3654"/>
        <item x="2028"/>
        <item x="3512"/>
        <item x="3013"/>
        <item x="166"/>
        <item x="2887"/>
        <item x="2093"/>
        <item x="4638"/>
        <item x="3633"/>
        <item x="4848"/>
        <item x="235"/>
        <item x="1049"/>
        <item x="2932"/>
        <item x="4719"/>
        <item x="1079"/>
        <item x="3238"/>
        <item x="3487"/>
        <item x="2092"/>
        <item x="2879"/>
        <item x="2852"/>
        <item x="3226"/>
        <item x="4841"/>
        <item x="3730"/>
        <item x="4034"/>
        <item x="541"/>
        <item x="2859"/>
        <item x="2332"/>
        <item x="4486"/>
        <item x="1080"/>
        <item x="1381"/>
        <item x="4704"/>
        <item x="1461"/>
        <item x="1168"/>
        <item x="4213"/>
        <item x="4820"/>
        <item x="2027"/>
        <item x="478"/>
        <item x="4971"/>
        <item x="174"/>
        <item x="2854"/>
        <item x="2890"/>
        <item x="906"/>
        <item x="3012"/>
        <item x="3893"/>
        <item x="3979"/>
        <item x="24"/>
        <item x="540"/>
        <item x="341"/>
        <item x="6"/>
        <item x="1072"/>
        <item x="5028"/>
        <item x="4762"/>
        <item x="1624"/>
        <item x="4646"/>
        <item x="3952"/>
        <item x="2141"/>
        <item x="245"/>
        <item x="4038"/>
        <item x="2959"/>
        <item x="4955"/>
        <item x="2958"/>
        <item x="173"/>
        <item x="2931"/>
        <item x="1097"/>
        <item x="2058"/>
        <item x="246"/>
        <item x="308"/>
        <item x="898"/>
        <item x="4633"/>
        <item x="4039"/>
        <item x="4773"/>
        <item x="4645"/>
        <item x="3914"/>
        <item x="320"/>
        <item x="3950"/>
        <item x="205"/>
        <item x="4485"/>
        <item x="2535"/>
        <item x="244"/>
        <item x="1380"/>
        <item x="4718"/>
        <item x="4956"/>
        <item x="352"/>
        <item x="3653"/>
        <item x="5202"/>
        <item x="3660"/>
        <item x="2188"/>
        <item x="3942"/>
        <item x="2049"/>
        <item x="2863"/>
        <item x="3969"/>
        <item x="2345"/>
        <item x="1069"/>
        <item x="1876"/>
        <item x="164"/>
        <item x="2963"/>
        <item x="2106"/>
        <item x="2862"/>
        <item x="1096"/>
        <item x="1095"/>
        <item x="923"/>
        <item x="4033"/>
        <item x="2899"/>
        <item x="3695"/>
        <item x="243"/>
        <item x="400"/>
        <item x="3803"/>
        <item x="2320"/>
        <item x="1082"/>
        <item x="1877"/>
        <item x="3951"/>
        <item x="4910"/>
        <item x="2039"/>
        <item x="4815"/>
        <item x="3047"/>
        <item x="729"/>
        <item x="3684"/>
        <item x="4253"/>
        <item x="3669"/>
        <item x="2267"/>
        <item x="4007"/>
        <item x="2995"/>
        <item x="2262"/>
        <item x="4664"/>
        <item x="1068"/>
        <item x="242"/>
        <item x="163"/>
        <item x="2311"/>
        <item x="2886"/>
        <item x="4670"/>
        <item x="2350"/>
        <item x="1094"/>
        <item x="2949"/>
        <item x="4877"/>
        <item x="2989"/>
        <item x="905"/>
        <item x="1659"/>
        <item x="2948"/>
        <item x="3676"/>
        <item x="155"/>
        <item x="2160"/>
        <item x="2393"/>
        <item x="156"/>
        <item x="1252"/>
        <item x="1154"/>
        <item x="1860"/>
        <item x="4212"/>
        <item x="411"/>
        <item x="4539"/>
        <item x="3677"/>
        <item x="189"/>
        <item x="4713"/>
        <item x="5185"/>
        <item x="1460"/>
        <item x="2853"/>
        <item x="1071"/>
        <item x="448"/>
        <item x="272"/>
        <item x="297"/>
        <item x="2776"/>
        <item x="4954"/>
        <item x="3783"/>
        <item x="2869"/>
        <item x="2048"/>
        <item x="1859"/>
        <item x="2349"/>
        <item x="2563"/>
        <item x="5021"/>
        <item x="2962"/>
        <item x="912"/>
        <item x="4685"/>
        <item x="748"/>
        <item x="3037"/>
        <item x="2030"/>
        <item x="1070"/>
        <item x="3237"/>
        <item x="2205"/>
        <item x="4032"/>
        <item x="1924"/>
        <item x="2360"/>
        <item x="4739"/>
        <item x="4493"/>
        <item x="509"/>
        <item x="4749"/>
        <item x="435"/>
        <item x="1349"/>
        <item x="1401"/>
        <item x="3683"/>
        <item x="1379"/>
        <item x="383"/>
        <item x="3727"/>
        <item x="1327"/>
        <item x="1247"/>
        <item x="49"/>
        <item x="2319"/>
        <item x="319"/>
        <item x="3105"/>
        <item x="2901"/>
        <item x="3723"/>
        <item x="5195"/>
        <item x="351"/>
        <item x="256"/>
        <item x="4717"/>
        <item x="4924"/>
        <item x="1078"/>
        <item x="4630"/>
        <item x="2047"/>
        <item x="4484"/>
        <item x="3703"/>
        <item x="2722"/>
        <item x="3205"/>
        <item x="1875"/>
        <item x="758"/>
        <item x="4064"/>
        <item x="4858"/>
        <item x="2175"/>
        <item x="3729"/>
        <item x="4857"/>
        <item x="3025"/>
        <item x="2261"/>
        <item x="2035"/>
        <item x="197"/>
        <item x="3826"/>
        <item x="307"/>
        <item x="2988"/>
        <item x="718"/>
        <item x="1167"/>
        <item x="1265"/>
        <item x="2105"/>
        <item x="1088"/>
        <item x="95"/>
        <item x="204"/>
        <item x="1489"/>
        <item x="2947"/>
        <item x="4220"/>
        <item x="3673"/>
        <item x="3024"/>
        <item x="4941"/>
        <item x="2527"/>
        <item x="2987"/>
        <item x="1219"/>
        <item x="2868"/>
        <item x="2103"/>
        <item x="207"/>
        <item x="4252"/>
        <item x="2392"/>
        <item x="2125"/>
        <item x="2260"/>
        <item x="3941"/>
        <item x="3046"/>
        <item x="5222"/>
        <item x="5194"/>
        <item x="1907"/>
        <item x="3206"/>
        <item x="3032"/>
        <item x="3849"/>
        <item x="2974"/>
        <item x="2429"/>
        <item x="255"/>
        <item x="434"/>
        <item x="2034"/>
        <item x="5184"/>
        <item x="2524"/>
        <item x="4684"/>
        <item x="2149"/>
        <item x="2211"/>
        <item x="162"/>
        <item x="4712"/>
        <item x="3668"/>
        <item x="2721"/>
        <item x="2858"/>
        <item x="2973"/>
        <item x="2096"/>
        <item x="195"/>
        <item x="2159"/>
        <item x="2126"/>
        <item x="278"/>
        <item x="3682"/>
        <item x="2897"/>
        <item x="3233"/>
        <item x="4663"/>
        <item x="3511"/>
        <item x="477"/>
        <item x="5056"/>
        <item x="3675"/>
        <item x="2046"/>
        <item x="3818"/>
        <item x="1056"/>
        <item x="5213"/>
        <item x="4006"/>
        <item x="2861"/>
        <item x="1932"/>
        <item x="4876"/>
        <item x="3782"/>
        <item x="2210"/>
        <item x="1166"/>
        <item x="5233"/>
        <item x="933"/>
        <item x="3672"/>
        <item x="3576"/>
        <item x="1077"/>
        <item x="1093"/>
        <item x="3913"/>
        <item x="2851"/>
        <item x="4627"/>
        <item x="2057"/>
        <item x="360"/>
        <item x="2180"/>
        <item x="2209"/>
        <item x="2226"/>
        <item x="196"/>
        <item x="2935"/>
        <item x="3351"/>
        <item x="1280"/>
        <item x="2867"/>
        <item x="3104"/>
        <item x="3809"/>
        <item x="4679"/>
        <item x="2880"/>
        <item x="3520"/>
        <item x="2878"/>
        <item x="4748"/>
        <item x="2946"/>
        <item x="598"/>
        <item x="1874"/>
        <item x="744"/>
        <item x="3891"/>
        <item x="2877"/>
        <item x="4839"/>
        <item x="4031"/>
        <item x="2174"/>
        <item x="2885"/>
        <item x="3825"/>
        <item x="4863"/>
        <item x="2517"/>
        <item x="447"/>
        <item x="4063"/>
        <item x="2850"/>
        <item x="925"/>
        <item x="3808"/>
        <item x="1619"/>
        <item x="1408"/>
        <item x="1286"/>
        <item x="3922"/>
        <item x="2164"/>
        <item x="4260"/>
        <item x="2559"/>
        <item x="194"/>
        <item x="3693"/>
        <item x="3949"/>
        <item x="1279"/>
        <item x="193"/>
        <item x="4030"/>
        <item x="2979"/>
        <item x="5042"/>
        <item x="5020"/>
        <item x="4761"/>
        <item x="4903"/>
        <item x="5232"/>
        <item x="350"/>
        <item x="4747"/>
        <item x="2179"/>
        <item x="4889"/>
        <item x="4746"/>
        <item x="1287"/>
        <item x="5221"/>
        <item x="2554"/>
        <item x="1092"/>
        <item x="3134"/>
        <item x="316"/>
        <item x="508"/>
        <item x="3707"/>
        <item x="332"/>
        <item x="2849"/>
        <item x="3978"/>
        <item x="288"/>
        <item x="4669"/>
        <item x="3031"/>
        <item x="1333"/>
        <item x="182"/>
        <item x="2173"/>
        <item x="4888"/>
        <item x="1348"/>
        <item x="2876"/>
        <item x="5051"/>
        <item x="3036"/>
        <item x="1076"/>
        <item x="3109"/>
        <item x="4887"/>
        <item x="2866"/>
        <item x="2526"/>
        <item x="1958"/>
        <item x="2860"/>
        <item x="4838"/>
        <item x="3690"/>
        <item x="5249"/>
        <item x="3977"/>
        <item x="4657"/>
        <item x="318"/>
        <item x="2720"/>
        <item x="583"/>
        <item x="4723"/>
        <item x="1332"/>
        <item x="3681"/>
        <item x="3720"/>
        <item x="2225"/>
        <item x="2208"/>
        <item x="317"/>
        <item x="4071"/>
        <item x="1295"/>
        <item x="2900"/>
        <item x="359"/>
        <item x="3817"/>
        <item x="1368"/>
        <item x="3373"/>
        <item x="3881"/>
        <item x="1455"/>
        <item x="4656"/>
        <item x="1239"/>
        <item x="3192"/>
        <item x="2874"/>
        <item x="3062"/>
        <item x="289"/>
        <item x="4757"/>
        <item x="2423"/>
        <item x="3774"/>
        <item x="5050"/>
        <item x="2546"/>
        <item x="271"/>
        <item x="2192"/>
        <item x="2348"/>
        <item x="3098"/>
        <item x="1654"/>
        <item x="4758"/>
        <item x="2896"/>
        <item x="4781"/>
        <item x="4694"/>
        <item x="3099"/>
        <item x="3890"/>
        <item x="1623"/>
        <item x="5041"/>
        <item x="2004"/>
        <item x="1331"/>
        <item x="2359"/>
        <item x="2418"/>
        <item x="4828"/>
        <item x="1609"/>
        <item x="4875"/>
        <item x="4211"/>
        <item x="1186"/>
        <item x="2044"/>
        <item x="2040"/>
        <item x="2875"/>
        <item x="4909"/>
        <item x="192"/>
        <item x="3510"/>
        <item x="4772"/>
        <item x="327"/>
        <item x="3008"/>
        <item x="2873"/>
        <item x="2070"/>
        <item x="203"/>
        <item x="4668"/>
        <item x="2045"/>
        <item x="3585"/>
        <item x="4970"/>
        <item x="180"/>
        <item x="5068"/>
        <item x="296"/>
        <item x="3719"/>
        <item x="3791"/>
        <item x="2941"/>
        <item x="2271"/>
        <item x="3259"/>
        <item x="377"/>
        <item x="4655"/>
        <item x="3807"/>
        <item x="4874"/>
        <item x="1916"/>
        <item x="4908"/>
        <item x="1105"/>
        <item x="386"/>
        <item x="4788"/>
        <item x="4869"/>
        <item x="179"/>
        <item x="2558"/>
        <item x="3968"/>
        <item x="3940"/>
        <item x="267"/>
        <item x="3680"/>
        <item x="4677"/>
        <item x="1362"/>
        <item x="1294"/>
        <item x="1484"/>
        <item x="3802"/>
        <item x="3927"/>
        <item x="2043"/>
        <item x="2409"/>
        <item x="1084"/>
        <item x="1083"/>
        <item x="451"/>
        <item x="551"/>
        <item x="1111"/>
        <item x="2922"/>
        <item x="191"/>
        <item x="3773"/>
        <item x="3906"/>
        <item x="4958"/>
        <item x="3172"/>
        <item x="3880"/>
        <item x="202"/>
        <item x="376"/>
        <item x="3958"/>
        <item x="3738"/>
        <item x="2318"/>
        <item x="2241"/>
        <item x="433"/>
        <item x="1153"/>
        <item x="4678"/>
        <item x="1234"/>
        <item x="4856"/>
        <item x="4931"/>
        <item x="3061"/>
        <item x="2921"/>
        <item x="399"/>
        <item x="4804"/>
        <item x="1326"/>
        <item x="3926"/>
        <item x="1942"/>
        <item x="1139"/>
        <item x="1658"/>
        <item x="388"/>
        <item x="326"/>
        <item x="2329"/>
        <item x="1223"/>
        <item x="2895"/>
        <item x="2187"/>
        <item x="178"/>
        <item x="1310"/>
        <item x="201"/>
        <item x="1091"/>
        <item x="1642"/>
        <item x="4251"/>
        <item x="2422"/>
        <item x="4683"/>
        <item x="325"/>
        <item x="3060"/>
        <item x="1099"/>
        <item x="4722"/>
        <item x="1272"/>
        <item x="200"/>
        <item x="708"/>
        <item x="4962"/>
        <item x="3078"/>
        <item x="4210"/>
        <item x="5019"/>
        <item x="4667"/>
        <item x="3035"/>
        <item x="2762"/>
        <item x="4862"/>
        <item x="1421"/>
        <item x="2994"/>
        <item x="4929"/>
        <item x="414"/>
        <item x="2864"/>
        <item x="2865"/>
        <item x="3823"/>
        <item x="2884"/>
        <item x="4676"/>
        <item x="3356"/>
        <item x="4219"/>
        <item x="3179"/>
        <item x="1102"/>
        <item x="4861"/>
        <item x="1278"/>
        <item x="3686"/>
        <item x="4930"/>
        <item x="3679"/>
        <item x="1201"/>
        <item x="1312"/>
        <item x="2336"/>
        <item x="188"/>
        <item x="4675"/>
        <item x="266"/>
        <item x="226"/>
        <item x="4614"/>
        <item x="3990"/>
        <item x="4827"/>
        <item x="1488"/>
        <item x="1873"/>
        <item x="368"/>
        <item x="3117"/>
        <item x="3685"/>
        <item x="2259"/>
        <item x="4492"/>
        <item x="1933"/>
        <item x="2066"/>
        <item x="1311"/>
        <item x="1474"/>
        <item x="4062"/>
        <item x="2957"/>
        <item x="4738"/>
        <item x="3153"/>
        <item x="3178"/>
        <item x="1218"/>
        <item x="2330"/>
        <item x="1098"/>
        <item x="2516"/>
        <item x="212"/>
        <item x="4953"/>
        <item x="4693"/>
        <item x="1399"/>
        <item x="3152"/>
        <item x="4819"/>
        <item x="2059"/>
        <item x="3691"/>
        <item x="2118"/>
        <item x="1991"/>
        <item x="1233"/>
        <item x="3935"/>
        <item x="3899"/>
        <item x="501"/>
        <item x="446"/>
        <item x="4798"/>
        <item x="234"/>
        <item x="1264"/>
        <item x="210"/>
        <item x="3045"/>
        <item x="4695"/>
        <item x="4860"/>
        <item x="2102"/>
        <item x="3824"/>
        <item x="252"/>
        <item x="4952"/>
        <item x="1378"/>
        <item x="4250"/>
        <item x="737"/>
        <item x="3215"/>
        <item x="4814"/>
        <item x="1309"/>
        <item x="899"/>
        <item x="211"/>
        <item x="1090"/>
        <item x="2309"/>
        <item x="3596"/>
        <item x="1293"/>
        <item x="3052"/>
        <item x="1101"/>
        <item x="4175"/>
        <item x="3912"/>
        <item x="2335"/>
        <item x="3688"/>
        <item x="340"/>
        <item x="1454"/>
        <item x="979"/>
        <item x="3133"/>
        <item x="3377"/>
        <item x="4259"/>
        <item x="3141"/>
        <item x="489"/>
        <item x="398"/>
        <item x="1376"/>
        <item x="3492"/>
        <item x="4174"/>
        <item x="2534"/>
        <item x="1124"/>
        <item x="3332"/>
        <item x="500"/>
        <item x="2221"/>
        <item x="1419"/>
        <item x="3090"/>
        <item x="707"/>
        <item x="3097"/>
        <item x="3879"/>
        <item x="4891"/>
        <item x="1149"/>
        <item x="3582"/>
        <item x="2080"/>
        <item x="573"/>
        <item x="3752"/>
        <item x="3848"/>
        <item x="4692"/>
        <item x="2069"/>
        <item x="2505"/>
        <item x="1407"/>
        <item x="1583"/>
        <item x="2075"/>
        <item x="4173"/>
        <item x="4218"/>
        <item x="5157"/>
        <item x="9"/>
        <item x="4070"/>
        <item x="2056"/>
        <item x="550"/>
        <item x="4826"/>
        <item x="4061"/>
        <item x="3898"/>
        <item x="2910"/>
        <item x="3265"/>
        <item x="2545"/>
        <item x="3767"/>
        <item x="4160"/>
        <item x="679"/>
        <item x="1453"/>
        <item x="4943"/>
        <item x="3096"/>
        <item x="1433"/>
        <item x="2286"/>
        <item x="209"/>
        <item x="428"/>
        <item x="1387"/>
        <item x="3801"/>
        <item x="549"/>
        <item x="3689"/>
        <item x="1582"/>
        <item x="1872"/>
        <item x="1566"/>
        <item x="2894"/>
        <item x="680"/>
        <item x="2065"/>
        <item x="476"/>
        <item x="1200"/>
        <item x="4161"/>
        <item x="4100"/>
        <item x="512"/>
        <item x="3204"/>
        <item x="3103"/>
        <item x="1579"/>
        <item x="3116"/>
        <item x="3177"/>
        <item x="1325"/>
        <item x="1347"/>
        <item x="4951"/>
        <item x="3939"/>
        <item x="1581"/>
        <item x="4190"/>
        <item x="3322"/>
        <item x="1123"/>
        <item x="4855"/>
        <item x="1138"/>
        <item x="2509"/>
        <item x="1618"/>
        <item x="1521"/>
        <item x="4873"/>
        <item x="1971"/>
        <item x="687"/>
        <item x="2316"/>
        <item x="2408"/>
        <item x="3123"/>
        <item x="2258"/>
        <item x="1104"/>
        <item x="3934"/>
        <item x="3833"/>
        <item x="5165"/>
        <item x="2068"/>
        <item x="700"/>
        <item x="678"/>
        <item x="5156"/>
        <item x="2493"/>
        <item x="4159"/>
        <item x="3151"/>
        <item x="4711"/>
        <item x="5145"/>
        <item x="3124"/>
        <item x="397"/>
        <item x="4902"/>
        <item x="3897"/>
        <item x="2494"/>
        <item x="1137"/>
        <item x="2172"/>
        <item x="1271"/>
        <item x="2457"/>
        <item x="2562"/>
        <item x="677"/>
        <item x="5144"/>
        <item x="3321"/>
        <item x="2358"/>
        <item x="251"/>
        <item x="5155"/>
        <item x="3089"/>
        <item x="467"/>
        <item x="3712"/>
        <item x="3319"/>
        <item x="4217"/>
        <item x="1578"/>
        <item x="736"/>
        <item x="2240"/>
        <item x="213"/>
        <item x="5154"/>
        <item x="2525"/>
        <item x="3839"/>
        <item x="4854"/>
        <item x="3140"/>
        <item x="1136"/>
        <item x="1564"/>
        <item x="3920"/>
        <item x="4518"/>
        <item x="2489"/>
        <item x="5143"/>
        <item x="3988"/>
        <item x="1580"/>
        <item x="1232"/>
        <item x="1360"/>
        <item x="264"/>
        <item x="4907"/>
        <item x="4157"/>
        <item x="1361"/>
        <item x="4984"/>
        <item x="1908"/>
        <item x="3171"/>
        <item x="2972"/>
        <item x="2831"/>
        <item x="1323"/>
        <item x="4258"/>
        <item x="4199"/>
        <item x="5090"/>
        <item x="4771"/>
        <item x="199"/>
        <item x="4158"/>
        <item x="5163"/>
        <item x="4825"/>
        <item x="1385"/>
        <item x="3102"/>
        <item x="2297"/>
        <item x="1598"/>
        <item x="3317"/>
        <item x="2428"/>
        <item x="5142"/>
        <item x="1563"/>
        <item x="572"/>
        <item x="2920"/>
        <item x="5201"/>
        <item x="676"/>
        <item x="1576"/>
        <item x="2909"/>
        <item x="1565"/>
        <item x="3122"/>
        <item x="5174"/>
        <item x="3327"/>
        <item x="1122"/>
        <item x="4069"/>
        <item x="686"/>
        <item x="2492"/>
        <item x="187"/>
        <item x="4172"/>
        <item x="482"/>
        <item x="1562"/>
        <item x="634"/>
        <item x="1405"/>
        <item x="349"/>
        <item x="3150"/>
        <item x="4099"/>
        <item x="1285"/>
        <item x="3044"/>
        <item x="2822"/>
        <item x="2490"/>
        <item x="5164"/>
        <item x="5173"/>
        <item x="2491"/>
        <item x="1577"/>
        <item x="4691"/>
        <item x="3832"/>
        <item x="395"/>
        <item x="3320"/>
        <item x="4155"/>
        <item x="1653"/>
        <item x="481"/>
        <item x="375"/>
        <item x="2504"/>
        <item x="685"/>
        <item x="5193"/>
        <item x="4756"/>
        <item x="4168"/>
        <item x="3318"/>
        <item x="2889"/>
        <item x="5076"/>
        <item x="1575"/>
        <item x="1246"/>
        <item x="3878"/>
        <item x="218"/>
        <item x="4154"/>
        <item x="1483"/>
        <item x="5212"/>
        <item x="4872"/>
        <item x="4969"/>
        <item x="2285"/>
        <item x="3207"/>
        <item x="3584"/>
        <item x="2220"/>
        <item x="1054"/>
        <item x="1404"/>
        <item x="488"/>
        <item x="1304"/>
        <item x="46"/>
        <item x="697"/>
        <item x="3700"/>
        <item x="3919"/>
        <item x="5183"/>
        <item x="4167"/>
        <item x="220"/>
        <item x="4171"/>
        <item x="1617"/>
        <item x="4156"/>
        <item x="2919"/>
        <item x="4257"/>
        <item x="4980"/>
        <item x="2708"/>
        <item x="4170"/>
        <item x="684"/>
        <item x="5085"/>
        <item x="4682"/>
        <item x="3326"/>
        <item x="1303"/>
        <item x="2557"/>
        <item x="3121"/>
        <item x="3664"/>
        <item x="1120"/>
        <item x="4616"/>
        <item x="219"/>
        <item x="3933"/>
        <item x="675"/>
        <item x="5153"/>
        <item x="2956"/>
        <item x="3626"/>
        <item x="3993"/>
        <item x="4999"/>
        <item x="4209"/>
        <item x="2421"/>
        <item x="4885"/>
        <item x="3751"/>
        <item x="4886"/>
        <item x="2498"/>
        <item x="4153"/>
        <item x="619"/>
        <item x="4688"/>
        <item x="2488"/>
        <item x="4240"/>
        <item x="2503"/>
        <item x="4169"/>
        <item x="3687"/>
        <item x="480"/>
        <item x="3077"/>
        <item x="2148"/>
        <item x="4068"/>
        <item x="3750"/>
        <item x="4052"/>
        <item x="4107"/>
        <item x="548"/>
        <item x="1597"/>
        <item x="276"/>
        <item x="696"/>
        <item x="5152"/>
        <item x="1140"/>
        <item x="2971"/>
        <item x="4690"/>
        <item x="2064"/>
        <item x="2487"/>
        <item x="2284"/>
        <item x="5237"/>
        <item x="2334"/>
        <item x="4367"/>
        <item x="706"/>
        <item x="4689"/>
        <item x="4780"/>
        <item x="499"/>
        <item x="683"/>
        <item x="5055"/>
        <item x="3176"/>
        <item x="3816"/>
        <item x="5084"/>
        <item x="1121"/>
        <item x="4595"/>
        <item x="3699"/>
        <item x="682"/>
        <item x="2451"/>
        <item x="3800"/>
        <item x="4216"/>
        <item x="1135"/>
        <item x="277"/>
        <item x="1177"/>
        <item x="4797"/>
        <item x="691"/>
        <item x="5172"/>
        <item x="5075"/>
        <item x="3938"/>
        <item x="2203"/>
        <item x="3711"/>
        <item x="5150"/>
        <item x="3350"/>
        <item x="2446"/>
        <item x="4644"/>
        <item x="1574"/>
        <item x="1231"/>
        <item x="4189"/>
        <item x="4923"/>
        <item x="1119"/>
        <item x="216"/>
        <item x="5018"/>
        <item x="5231"/>
        <item x="2508"/>
        <item x="5049"/>
        <item x="3726"/>
        <item x="3976"/>
        <item x="3858"/>
        <item x="4643"/>
        <item x="5248"/>
        <item x="208"/>
        <item x="1596"/>
        <item x="5102"/>
        <item x="2363"/>
        <item x="1386"/>
        <item x="3284"/>
        <item x="4004"/>
        <item x="5220"/>
        <item x="1118"/>
        <item x="1345"/>
        <item x="3149"/>
        <item x="5067"/>
        <item x="4687"/>
        <item x="1652"/>
        <item x="1134"/>
        <item x="4164"/>
        <item x="2219"/>
        <item x="4136"/>
        <item x="4796"/>
        <item x="3780"/>
        <item x="1482"/>
        <item x="5040"/>
        <item x="3059"/>
        <item x="4198"/>
        <item x="4285"/>
        <item x="4135"/>
        <item x="3088"/>
        <item x="5171"/>
        <item x="2908"/>
        <item x="2485"/>
        <item x="4249"/>
        <item x="3335"/>
        <item x="1516"/>
        <item x="217"/>
        <item x="4166"/>
        <item x="2437"/>
        <item x="4179"/>
        <item x="2283"/>
        <item x="2512"/>
        <item x="1117"/>
        <item x="5151"/>
        <item x="2266"/>
        <item x="1622"/>
        <item x="3058"/>
        <item x="3325"/>
        <item x="2907"/>
        <item x="445"/>
        <item x="2917"/>
        <item x="4060"/>
        <item x="1552"/>
        <item x="1116"/>
        <item x="3638"/>
        <item x="5119"/>
        <item x="3967"/>
        <item x="655"/>
        <item x="1595"/>
        <item x="3157"/>
        <item x="5118"/>
        <item x="3115"/>
        <item x="5178"/>
        <item x="2779"/>
        <item x="1418"/>
        <item x="735"/>
        <item x="4124"/>
        <item x="645"/>
        <item x="498"/>
        <item x="5149"/>
        <item x="1616"/>
        <item x="2133"/>
        <item x="2906"/>
        <item x="571"/>
        <item x="4165"/>
        <item x="2357"/>
        <item x="497"/>
        <item x="4005"/>
        <item x="2420"/>
        <item x="2556"/>
        <item x="5170"/>
        <item x="2883"/>
        <item x="3349"/>
        <item x="2308"/>
        <item x="2882"/>
        <item x="3331"/>
        <item x="717"/>
        <item x="2450"/>
        <item x="1547"/>
        <item x="3918"/>
        <item x="215"/>
        <item x="5109"/>
        <item x="1537"/>
        <item x="475"/>
        <item x="3710"/>
        <item x="3232"/>
        <item x="5110"/>
        <item x="1546"/>
        <item x="427"/>
        <item x="3372"/>
        <item x="4197"/>
        <item x="3937"/>
        <item x="5182"/>
        <item x="2918"/>
        <item x="3258"/>
        <item x="4188"/>
        <item x="3315"/>
        <item x="1230"/>
        <item x="2147"/>
        <item x="2278"/>
        <item x="4134"/>
        <item x="2052"/>
        <item x="2186"/>
        <item x="5136"/>
        <item x="68"/>
        <item x="1635"/>
        <item x="4029"/>
        <item x="2465"/>
        <item x="2171"/>
        <item x="1115"/>
        <item x="2474"/>
        <item x="2356"/>
        <item x="382"/>
        <item x="2282"/>
        <item x="2074"/>
        <item x="1432"/>
        <item x="5117"/>
        <item x="2463"/>
        <item x="4123"/>
        <item x="5124"/>
        <item x="644"/>
        <item x="670"/>
        <item x="1322"/>
        <item x="1398"/>
        <item x="5108"/>
        <item x="4051"/>
        <item x="1520"/>
        <item x="4131"/>
        <item x="3296"/>
        <item x="348"/>
        <item x="2464"/>
        <item x="3659"/>
        <item x="2905"/>
        <item x="3294"/>
        <item x="5107"/>
        <item x="4239"/>
        <item x="1543"/>
        <item x="643"/>
        <item x="1506"/>
        <item x="4178"/>
        <item x="4098"/>
        <item x="1545"/>
        <item x="4215"/>
        <item x="3340"/>
        <item x="3007"/>
        <item x="728"/>
        <item x="4120"/>
        <item x="2461"/>
        <item x="5106"/>
        <item x="1341"/>
        <item x="4256"/>
        <item x="4067"/>
        <item x="4204"/>
        <item x="3297"/>
        <item x="4133"/>
        <item x="4143"/>
        <item x="409"/>
        <item x="1559"/>
        <item x="3292"/>
        <item x="2460"/>
        <item x="4122"/>
        <item x="2459"/>
        <item x="1536"/>
        <item x="4998"/>
        <item x="4813"/>
        <item x="2473"/>
        <item x="1651"/>
        <item x="1481"/>
        <item x="4208"/>
        <item x="4117"/>
        <item x="4203"/>
        <item x="214"/>
        <item x="1542"/>
        <item x="367"/>
        <item x="2502"/>
        <item x="1112"/>
        <item x="2391"/>
        <item x="705"/>
        <item x="582"/>
        <item x="4066"/>
        <item x="2484"/>
        <item x="642"/>
        <item x="4255"/>
        <item x="654"/>
        <item x="743"/>
        <item x="1535"/>
        <item x="2101"/>
        <item x="4121"/>
        <item x="2239"/>
        <item x="5039"/>
        <item x="1498"/>
        <item x="1593"/>
        <item x="4132"/>
        <item x="1356"/>
        <item x="1321"/>
        <item x="2904"/>
        <item x="4050"/>
        <item x="3214"/>
        <item x="2903"/>
        <item x="2079"/>
        <item x="4238"/>
        <item x="2479"/>
        <item x="2462"/>
        <item x="5135"/>
        <item x="5219"/>
        <item x="5162"/>
        <item x="4565"/>
        <item x="3309"/>
        <item x="1544"/>
        <item x="641"/>
        <item x="3030"/>
        <item x="5105"/>
        <item x="3295"/>
        <item x="1132"/>
        <item x="5116"/>
        <item x="1133"/>
        <item x="1594"/>
        <item x="4177"/>
        <item x="3607"/>
        <item x="4129"/>
        <item x="4130"/>
        <item x="304"/>
        <item x="1668"/>
        <item x="1534"/>
        <item x="3663"/>
        <item x="3293"/>
        <item x="1131"/>
        <item x="5054"/>
        <item x="609"/>
        <item x="4128"/>
        <item x="669"/>
        <item x="2218"/>
        <item x="1615"/>
        <item x="3698"/>
        <item x="4700"/>
        <item x="496"/>
        <item x="4594"/>
        <item x="3306"/>
        <item x="3247"/>
        <item x="4699"/>
        <item x="4106"/>
        <item x="597"/>
        <item x="4119"/>
        <item x="3290"/>
        <item x="727"/>
        <item x="3304"/>
        <item x="4701"/>
        <item x="1320"/>
        <item x="3305"/>
        <item x="1592"/>
        <item x="4922"/>
        <item x="5115"/>
        <item x="4097"/>
        <item x="5236"/>
        <item x="460"/>
        <item x="5200"/>
        <item x="225"/>
        <item x="3361"/>
        <item x="3076"/>
        <item x="443"/>
        <item x="3291"/>
        <item x="4059"/>
        <item x="2472"/>
        <item x="757"/>
        <item x="3932"/>
        <item x="2471"/>
        <item x="2073"/>
        <item x="2478"/>
        <item x="2458"/>
        <item x="5134"/>
        <item x="4698"/>
        <item x="1608"/>
        <item x="4118"/>
        <item x="653"/>
        <item x="1129"/>
        <item x="2916"/>
        <item x="5114"/>
        <item x="2078"/>
        <item x="2158"/>
        <item x="668"/>
        <item x="3029"/>
        <item x="223"/>
        <item x="507"/>
        <item x="3101"/>
        <item x="570"/>
        <item x="5104"/>
        <item x="3905"/>
        <item x="4696"/>
        <item x="1587"/>
        <item x="4697"/>
        <item x="4248"/>
        <item x="652"/>
        <item x="651"/>
        <item x="3815"/>
        <item x="734"/>
        <item x="5192"/>
        <item x="4853"/>
        <item x="2436"/>
        <item x="506"/>
        <item x="4779"/>
        <item x="3917"/>
        <item x="4824"/>
        <item x="1551"/>
        <item x="1558"/>
        <item x="4187"/>
        <item x="2051"/>
        <item x="4921"/>
        <item x="2470"/>
        <item x="4151"/>
        <item x="1480"/>
        <item x="1629"/>
        <item x="3302"/>
        <item x="3966"/>
        <item x="2483"/>
        <item x="1355"/>
        <item x="1417"/>
        <item x="1319"/>
        <item x="3904"/>
        <item x="4176"/>
        <item x="1487"/>
        <item x="4867"/>
        <item x="224"/>
        <item x="4997"/>
        <item x="487"/>
        <item x="3674"/>
        <item x="667"/>
        <item x="3203"/>
        <item x="442"/>
        <item x="2185"/>
        <item x="2469"/>
        <item x="596"/>
        <item x="1245"/>
        <item x="3857"/>
        <item x="3986"/>
        <item x="4287"/>
        <item x="2407"/>
        <item x="1650"/>
        <item x="2940"/>
        <item x="303"/>
        <item x="722"/>
        <item x="756"/>
        <item x="4126"/>
        <item x="3314"/>
        <item x="4142"/>
        <item x="2456"/>
        <item x="608"/>
        <item x="2217"/>
        <item x="1628"/>
        <item x="5235"/>
        <item x="5161"/>
        <item x="3006"/>
        <item x="3303"/>
        <item x="3189"/>
        <item x="4127"/>
        <item x="3087"/>
        <item x="4105"/>
        <item x="3931"/>
        <item x="1479"/>
        <item x="650"/>
        <item x="154"/>
        <item x="426"/>
        <item x="1416"/>
        <item x="4866"/>
        <item x="1557"/>
        <item x="3301"/>
        <item x="2544"/>
        <item x="2371"/>
        <item x="408"/>
        <item x="4615"/>
        <item x="3329"/>
        <item x="2468"/>
        <item x="1541"/>
        <item x="2915"/>
        <item x="5160"/>
        <item x="1354"/>
        <item x="1403"/>
        <item x="649"/>
        <item x="4149"/>
        <item x="3697"/>
        <item x="1367"/>
        <item x="5133"/>
        <item x="1515"/>
        <item x="3028"/>
        <item x="1649"/>
        <item x="4207"/>
        <item x="1217"/>
        <item x="4755"/>
        <item x="1292"/>
        <item x="474"/>
        <item x="5191"/>
        <item x="3856"/>
        <item x="5208"/>
        <item x="2914"/>
        <item x="4150"/>
        <item x="3889"/>
        <item x="441"/>
        <item x="587"/>
        <item x="2237"/>
        <item x="525"/>
        <item x="1103"/>
        <item x="4686"/>
        <item x="2449"/>
        <item x="2072"/>
        <item x="2071"/>
        <item x="2077"/>
        <item x="2970"/>
        <item x="2501"/>
        <item x="4088"/>
        <item x="4141"/>
        <item x="4196"/>
        <item x="4104"/>
        <item x="2076"/>
        <item x="3371"/>
        <item x="5199"/>
        <item x="5089"/>
        <item x="716"/>
        <item x="5048"/>
        <item x="3872"/>
        <item x="3256"/>
        <item x="2477"/>
        <item x="1215"/>
        <item x="424"/>
        <item x="4950"/>
        <item x="1377"/>
        <item x="222"/>
        <item x="425"/>
        <item x="5190"/>
        <item x="1396"/>
        <item x="4901"/>
        <item x="3855"/>
        <item x="1556"/>
        <item x="5083"/>
        <item x="5123"/>
        <item x="505"/>
        <item x="1216"/>
        <item x="5230"/>
        <item x="4147"/>
        <item x="5053"/>
        <item x="221"/>
        <item x="3708"/>
        <item x="5101"/>
        <item x="3369"/>
        <item x="4049"/>
        <item x="3313"/>
        <item x="2417"/>
        <item x="3170"/>
        <item x="1514"/>
        <item x="4140"/>
        <item x="5074"/>
        <item x="2523"/>
        <item x="690"/>
        <item x="3132"/>
        <item x="5181"/>
        <item x="3871"/>
        <item x="4919"/>
        <item x="4978"/>
        <item x="3188"/>
        <item x="4778"/>
        <item x="5132"/>
        <item x="4096"/>
        <item x="1607"/>
        <item x="3348"/>
        <item x="4273"/>
        <item x="4206"/>
        <item x="3255"/>
        <item x="4237"/>
        <item x="1359"/>
        <item x="3873"/>
        <item x="2307"/>
        <item x="4979"/>
        <item x="1657"/>
        <item x="607"/>
        <item x="2448"/>
        <item x="1555"/>
        <item x="5376"/>
        <item x="2553"/>
        <item x="2476"/>
        <item x="4058"/>
        <item x="5159"/>
        <item x="3888"/>
        <item x="5131"/>
        <item x="3838"/>
        <item x="3114"/>
        <item x="4940"/>
        <item x="4812"/>
        <item x="3283"/>
        <item x="569"/>
        <item x="4048"/>
        <item x="3368"/>
        <item x="4148"/>
        <item x="1742"/>
        <item x="4884"/>
        <item x="3254"/>
        <item x="2902"/>
        <item x="2522"/>
        <item x="3312"/>
        <item x="2293"/>
        <item x="581"/>
        <item x="3308"/>
        <item x="1713"/>
        <item x="1621"/>
        <item x="4087"/>
        <item x="1366"/>
        <item x="715"/>
        <item x="4247"/>
        <item x="4205"/>
        <item x="721"/>
        <item x="4236"/>
        <item x="2913"/>
        <item x="2277"/>
        <item x="4103"/>
        <item x="4057"/>
        <item x="4139"/>
        <item x="1678"/>
        <item x="3202"/>
        <item x="1641"/>
        <item x="3367"/>
        <item x="742"/>
        <item x="4811"/>
        <item x="1486"/>
        <item x="1353"/>
        <item x="3169"/>
        <item x="1513"/>
        <item x="3168"/>
        <item x="5122"/>
        <item x="4138"/>
        <item x="618"/>
        <item x="2292"/>
        <item x="4996"/>
        <item x="2778"/>
        <item x="4102"/>
        <item x="2416"/>
        <item x="1529"/>
        <item x="1606"/>
        <item x="5047"/>
        <item x="5073"/>
        <item x="4777"/>
        <item x="1632"/>
        <item x="4289"/>
        <item x="3778"/>
        <item x="2294"/>
        <item x="4086"/>
        <item x="586"/>
        <item x="1586"/>
        <item x="720"/>
        <item x="1395"/>
        <item x="1394"/>
        <item x="2327"/>
        <item x="5088"/>
        <item x="4246"/>
        <item x="5066"/>
        <item x="1620"/>
        <item x="704"/>
        <item x="4918"/>
        <item x="3347"/>
        <item x="1550"/>
        <item x="3272"/>
        <item x="2406"/>
        <item x="633"/>
        <item x="689"/>
        <item x="1656"/>
        <item x="585"/>
        <item x="1585"/>
        <item x="3420"/>
        <item x="4095"/>
        <item x="4939"/>
        <item x="3213"/>
        <item x="1485"/>
        <item x="2552"/>
        <item x="3201"/>
        <item x="1614"/>
        <item x="2216"/>
        <item x="5229"/>
        <item x="5210"/>
        <item x="688"/>
        <item x="3246"/>
        <item x="747"/>
        <item x="606"/>
        <item x="580"/>
        <item x="1340"/>
        <item x="4056"/>
        <item x="2607"/>
        <item x="3338"/>
        <item x="1497"/>
        <item x="1512"/>
        <item x="1670"/>
        <item x="2543"/>
        <item x="5247"/>
        <item x="3244"/>
        <item x="1519"/>
        <item x="1605"/>
        <item x="1631"/>
        <item x="746"/>
        <item x="3339"/>
        <item x="659"/>
        <item x="1695"/>
        <item x="632"/>
        <item x="2435"/>
        <item x="1302"/>
        <item x="1655"/>
        <item x="1473"/>
        <item x="2888"/>
        <item x="733"/>
        <item x="3366"/>
        <item x="5180"/>
        <item x="595"/>
        <item x="2376"/>
        <item x="2375"/>
        <item x="3245"/>
        <item x="1511"/>
        <item x="2306"/>
        <item x="4009"/>
        <item x="5038"/>
        <item x="4245"/>
        <item x="1431"/>
        <item x="5121"/>
        <item x="366"/>
        <item x="1667"/>
        <item x="1934"/>
        <item x="2521"/>
        <item x="4995"/>
        <item x="4275"/>
        <item x="1438"/>
        <item x="1435"/>
        <item x="4994"/>
        <item x="529"/>
        <item x="2215"/>
        <item x="3360"/>
        <item x="5046"/>
        <item x="1437"/>
        <item x="2326"/>
        <item x="2325"/>
        <item x="623"/>
        <item x="2370"/>
        <item x="3216"/>
        <item x="1436"/>
        <item x="2374"/>
        <item x="5218"/>
        <item x="530"/>
        <item x="4010"/>
        <item x="5246"/>
        <item x="4008"/>
        <item x="5001"/>
        <item x="2542"/>
        <item x="528"/>
        <item x="5002"/>
        <item x="2515"/>
        <item x="2533"/>
        <item x="2405"/>
        <item x="3328"/>
        <item x="3337"/>
        <item x="527"/>
        <item x="423"/>
        <item x="5082"/>
        <item x="1796"/>
        <item x="1640"/>
        <item x="3264"/>
        <item x="3336"/>
        <item x="524"/>
        <item x="3243"/>
        <item x="3281"/>
        <item x="3418"/>
        <item x="2276"/>
        <item x="3242"/>
        <item x="3870"/>
        <item x="1549"/>
        <item x="5356"/>
        <item x="1694"/>
        <item x="4244"/>
        <item x="2385"/>
        <item x="5158"/>
        <item x="5087"/>
        <item x="2005"/>
        <item x="719"/>
        <item x="2445"/>
        <item x="4085"/>
        <item x="4018"/>
        <item x="584"/>
        <item x="1548"/>
        <item x="4019"/>
        <item x="658"/>
        <item x="714"/>
        <item x="3224"/>
        <item x="2520"/>
        <item x="4900"/>
        <item x="2384"/>
        <item x="1446"/>
        <item x="2415"/>
        <item x="657"/>
        <item x="579"/>
        <item x="3454"/>
        <item x="5009"/>
        <item x="4399"/>
        <item x="3280"/>
        <item x="3869"/>
        <item x="3212"/>
        <item x="4079"/>
        <item x="2540"/>
        <item x="5209"/>
        <item x="755"/>
        <item x="1706"/>
        <item x="1339"/>
        <item x="4387"/>
        <item x="2383"/>
        <item x="2541"/>
        <item x="2382"/>
        <item x="4094"/>
        <item x="1604"/>
        <item x="1445"/>
        <item x="1472"/>
        <item x="2369"/>
        <item x="538"/>
        <item x="4235"/>
        <item x="2427"/>
        <item x="4084"/>
        <item x="4227"/>
        <item x="605"/>
        <item x="1584"/>
        <item x="2532"/>
        <item x="3279"/>
        <item x="393"/>
        <item x="3399"/>
        <item x="5052"/>
        <item x="4899"/>
        <item x="5065"/>
        <item x="617"/>
        <item x="2500"/>
        <item x="5198"/>
        <item x="745"/>
        <item x="422"/>
        <item x="4297"/>
        <item x="523"/>
        <item x="3223"/>
        <item x="1444"/>
        <item x="539"/>
        <item x="4017"/>
        <item x="4093"/>
        <item x="5228"/>
        <item x="1443"/>
        <item x="5037"/>
        <item x="1648"/>
        <item x="3187"/>
        <item x="2275"/>
        <item x="5179"/>
        <item x="4003"/>
        <item x="522"/>
        <item x="1518"/>
        <item x="4036"/>
        <item x="4195"/>
        <item x="4346"/>
        <item x="4047"/>
        <item x="2444"/>
        <item x="1430"/>
        <item x="5081"/>
        <item x="1666"/>
        <item x="5027"/>
        <item x="2499"/>
        <item x="622"/>
        <item x="4617"/>
        <item x="1639"/>
        <item x="4002"/>
        <item x="1459"/>
        <item x="4272"/>
        <item x="5100"/>
        <item x="5197"/>
        <item x="4271"/>
        <item x="5025"/>
        <item x="3257"/>
        <item x="5026"/>
        <item x="656"/>
        <item x="2397"/>
        <item x="2434"/>
        <item x="1496"/>
        <item x="4037"/>
        <item x="5234"/>
        <item x="621"/>
        <item x="5196"/>
        <item x="1517"/>
        <item x="2404"/>
        <item x="1630"/>
        <item x="3236"/>
        <item x="3271"/>
        <item x="1393"/>
        <item x="3964"/>
        <item x="2596"/>
        <item x="459"/>
        <item x="2514"/>
        <item x="4065"/>
        <item x="5120"/>
        <item x="553"/>
        <item x="2403"/>
        <item x="616"/>
        <item x="787"/>
        <item x="4092"/>
        <item x="5217"/>
        <item x="1528"/>
        <item x="4234"/>
        <item x="1767"/>
        <item x="2513"/>
        <item x="3269"/>
        <item x="3456"/>
        <item x="4214"/>
        <item x="5024"/>
        <item x="4315"/>
        <item x="3412"/>
        <item x="1505"/>
        <item x="1458"/>
        <item x="2578"/>
        <item x="2898"/>
        <item x="631"/>
        <item x="3235"/>
        <item x="5023"/>
        <item x="3270"/>
        <item x="3370"/>
        <item x="5072"/>
        <item x="3186"/>
        <item x="521"/>
        <item x="5245"/>
        <item x="1778"/>
        <item x="3437"/>
        <item x="2419"/>
        <item x="3307"/>
        <item x="2396"/>
        <item x="2539"/>
        <item x="4137"/>
        <item x="552"/>
        <item x="2564"/>
        <item x="4254"/>
        <item x="5080"/>
        <item x="3387"/>
        <item x="4274"/>
        <item x="3424"/>
        <item x="812"/>
        <item x="2538"/>
        <item x="2414"/>
        <item x="4078"/>
        <item x="823"/>
        <item x="5289"/>
        <item x="1471"/>
        <item x="2433"/>
        <item x="578"/>
        <item x="5314"/>
        <item x="4226"/>
        <item x="3252"/>
        <item x="2519"/>
        <item x="2475"/>
        <item x="713"/>
        <item x="3289"/>
        <item x="3268"/>
        <item x="1603"/>
        <item x="4340"/>
        <item x="3267"/>
        <item x="857"/>
        <item x="4046"/>
        <item x="5363"/>
        <item x="4045"/>
        <item x="3345"/>
        <item x="4001"/>
        <item x="5250"/>
        <item x="1788"/>
        <item x="3963"/>
        <item x="1748"/>
        <item x="190"/>
        <item x="4993"/>
        <item x="4194"/>
        <item x="3185"/>
        <item x="3253"/>
        <item x="620"/>
        <item x="4305"/>
        <item x="2555"/>
        <item x="3241"/>
        <item x="4358"/>
        <item x="2443"/>
        <item x="615"/>
        <item x="2402"/>
        <item x="3346"/>
        <item x="760"/>
        <item x="4115"/>
        <item x="1504"/>
        <item x="5036"/>
        <item x="5244"/>
        <item x="2551"/>
        <item x="2455"/>
        <item x="741"/>
        <item x="814"/>
        <item x="3184"/>
        <item x="4077"/>
        <item x="1638"/>
        <item x="1724"/>
        <item x="5086"/>
        <item x="5099"/>
        <item x="3364"/>
        <item x="577"/>
        <item x="2067"/>
        <item x="4992"/>
        <item x="776"/>
        <item x="4233"/>
        <item x="519"/>
        <item x="4225"/>
        <item x="2593"/>
        <item x="5071"/>
        <item x="712"/>
        <item x="4232"/>
        <item x="4083"/>
        <item x="3365"/>
        <item x="1428"/>
        <item x="3359"/>
        <item x="520"/>
        <item x="2413"/>
        <item x="2537"/>
        <item x="804"/>
        <item x="4323"/>
        <item x="1429"/>
        <item x="5260"/>
        <item x="3282"/>
        <item x="1527"/>
        <item x="5141"/>
        <item x="2432"/>
        <item x="568"/>
        <item x="5216"/>
        <item x="5354"/>
        <item x="2518"/>
        <item x="4101"/>
        <item x="4152"/>
        <item x="1784"/>
        <item x="672"/>
        <item x="2431"/>
        <item x="567"/>
        <item x="5310"/>
        <item x="4270"/>
        <item x="673"/>
        <item x="4408"/>
        <item x="740"/>
        <item x="1470"/>
        <item x="5306"/>
        <item x="2597"/>
        <item x="1561"/>
        <item x="674"/>
        <item x="5138"/>
        <item x="5140"/>
        <item x="5139"/>
        <item x="3404"/>
        <item x="3402"/>
        <item x="1696"/>
        <item x="4193"/>
        <item x="2585"/>
        <item x="5137"/>
        <item x="3316"/>
        <item x="671"/>
        <item x="5343"/>
        <item x="4314"/>
        <item x="1749"/>
        <item x="4055"/>
        <item x="1795"/>
        <item x="2634"/>
        <item x="2591"/>
        <item x="1602"/>
        <item x="3334"/>
        <item x="5365"/>
        <item x="5346"/>
        <item x="2447"/>
        <item x="2486"/>
        <item x="703"/>
        <item x="2550"/>
        <item x="2511"/>
        <item x="5148"/>
        <item x="4192"/>
        <item x="1601"/>
        <item x="5177"/>
        <item x="3333"/>
        <item x="1573"/>
        <item x="2497"/>
        <item x="4374"/>
        <item x="1682"/>
        <item x="2442"/>
        <item x="732"/>
        <item x="5147"/>
        <item x="4114"/>
        <item x="2510"/>
        <item x="702"/>
        <item x="701"/>
        <item x="1469"/>
        <item x="1503"/>
        <item x="3384"/>
        <item x="614"/>
        <item x="1478"/>
        <item x="2496"/>
        <item x="4414"/>
        <item x="3277"/>
        <item x="1468"/>
        <item x="1571"/>
        <item x="4396"/>
        <item x="1572"/>
        <item x="4328"/>
        <item x="5035"/>
        <item x="1569"/>
        <item x="1600"/>
        <item x="731"/>
        <item x="4355"/>
        <item x="4081"/>
        <item x="4082"/>
        <item x="1637"/>
        <item x="3263"/>
        <item x="4202"/>
        <item x="3251"/>
        <item x="4317"/>
        <item x="3323"/>
        <item x="1568"/>
        <item x="3344"/>
        <item x="3278"/>
        <item x="1613"/>
        <item x="4201"/>
        <item x="4163"/>
        <item x="566"/>
        <item x="3266"/>
        <item x="3324"/>
        <item x="1570"/>
        <item x="2495"/>
        <item x="5146"/>
        <item x="4162"/>
        <item x="2430"/>
        <item x="2412"/>
        <item x="4449"/>
        <item x="1531"/>
        <item x="1495"/>
        <item x="4186"/>
        <item x="5189"/>
        <item x="4243"/>
        <item x="795"/>
        <item x="639"/>
        <item x="4054"/>
        <item x="5264"/>
        <item x="5188"/>
        <item x="1612"/>
        <item x="4371"/>
        <item x="1567"/>
        <item x="5381"/>
        <item x="4044"/>
        <item x="3354"/>
        <item x="1533"/>
        <item x="710"/>
        <item x="681"/>
        <item x="1776"/>
        <item x="5070"/>
        <item x="1532"/>
        <item x="4113"/>
        <item x="640"/>
        <item x="4116"/>
        <item x="5103"/>
        <item x="1591"/>
        <item x="638"/>
        <item x="5186"/>
        <item x="709"/>
        <item x="1804"/>
        <item x="4185"/>
        <item x="636"/>
        <item x="637"/>
        <item x="5169"/>
        <item x="635"/>
        <item x="695"/>
        <item x="3343"/>
        <item x="613"/>
        <item x="711"/>
        <item x="1611"/>
        <item x="4200"/>
        <item x="1610"/>
        <item x="5187"/>
        <item x="3330"/>
        <item x="565"/>
        <item x="564"/>
        <item x="5215"/>
        <item x="2531"/>
        <item x="5045"/>
        <item x="5393"/>
        <item x="1647"/>
        <item x="1530"/>
        <item x="3342"/>
        <item x="4184"/>
        <item x="4378"/>
        <item x="3341"/>
        <item x="4231"/>
        <item x="3358"/>
        <item x="3383"/>
        <item x="2441"/>
        <item x="3427"/>
        <item x="1627"/>
        <item x="3376"/>
        <item x="5113"/>
        <item x="2638"/>
        <item x="4183"/>
        <item x="2506"/>
        <item x="4384"/>
        <item x="3363"/>
        <item x="2530"/>
        <item x="5383"/>
        <item x="726"/>
        <item x="1820"/>
        <item x="5207"/>
        <item x="2467"/>
        <item x="2507"/>
        <item x="604"/>
        <item x="2466"/>
        <item x="4224"/>
        <item x="4278"/>
        <item x="5168"/>
        <item x="1540"/>
        <item x="4230"/>
        <item x="5167"/>
        <item x="647"/>
        <item x="5064"/>
        <item x="4182"/>
        <item x="5166"/>
        <item x="603"/>
        <item x="4223"/>
        <item x="5372"/>
        <item x="2610"/>
        <item x="2549"/>
        <item x="1590"/>
        <item x="1665"/>
        <item x="5111"/>
        <item x="5309"/>
        <item x="4427"/>
        <item x="646"/>
        <item x="1502"/>
        <item x="1588"/>
        <item x="4242"/>
        <item x="4181"/>
        <item x="4180"/>
        <item x="5214"/>
        <item x="1589"/>
        <item x="563"/>
        <item x="5268"/>
        <item x="694"/>
        <item x="693"/>
        <item x="3300"/>
        <item x="1477"/>
        <item x="2664"/>
        <item x="2411"/>
        <item x="1539"/>
        <item x="5206"/>
        <item x="648"/>
        <item x="5112"/>
        <item x="4125"/>
        <item x="1538"/>
        <item x="5204"/>
        <item x="4075"/>
        <item x="5373"/>
        <item x="4383"/>
        <item x="1626"/>
        <item x="858"/>
        <item x="4091"/>
        <item x="3299"/>
        <item x="692"/>
        <item x="3353"/>
        <item x="861"/>
        <item x="786"/>
        <item x="5205"/>
        <item x="3298"/>
        <item x="2410"/>
        <item x="1761"/>
        <item x="3352"/>
        <item x="730"/>
        <item x="2528"/>
        <item x="2536"/>
        <item x="851"/>
        <item x="5298"/>
        <item x="2529"/>
        <item x="4337"/>
        <item x="5290"/>
        <item x="5130"/>
        <item x="2482"/>
        <item x="1625"/>
        <item x="4357"/>
        <item x="4222"/>
        <item x="5227"/>
        <item x="4221"/>
        <item x="3378"/>
        <item x="725"/>
        <item x="1704"/>
        <item x="724"/>
        <item x="723"/>
        <item x="4076"/>
        <item x="769"/>
        <item x="2579"/>
        <item x="1501"/>
        <item x="666"/>
        <item x="1510"/>
        <item x="5203"/>
        <item x="1500"/>
        <item x="816"/>
        <item x="1494"/>
        <item x="1467"/>
        <item x="5069"/>
        <item x="4419"/>
        <item x="4397"/>
        <item x="2595"/>
        <item x="5129"/>
        <item x="5127"/>
        <item x="3288"/>
        <item x="3276"/>
        <item x="5243"/>
        <item x="4319"/>
        <item x="3393"/>
        <item x="3405"/>
        <item x="1554"/>
        <item x="3392"/>
        <item x="1782"/>
        <item x="3396"/>
        <item x="5063"/>
        <item x="3311"/>
        <item x="765"/>
        <item x="5128"/>
        <item x="602"/>
        <item x="3430"/>
        <item x="3310"/>
        <item x="2480"/>
        <item x="5413"/>
        <item x="2440"/>
        <item x="3262"/>
        <item x="1526"/>
        <item x="4090"/>
        <item x="576"/>
        <item x="1636"/>
        <item x="2481"/>
        <item x="575"/>
        <item x="2598"/>
        <item x="1553"/>
        <item x="4146"/>
        <item x="4145"/>
        <item x="4080"/>
        <item x="1646"/>
        <item x="5226"/>
        <item x="665"/>
        <item x="664"/>
        <item x="663"/>
        <item x="1786"/>
        <item x="1476"/>
        <item x="5345"/>
        <item x="4144"/>
        <item x="4268"/>
        <item x="3250"/>
        <item x="5126"/>
        <item x="2619"/>
        <item x="5312"/>
        <item x="4053"/>
        <item x="662"/>
        <item x="5267"/>
        <item x="1645"/>
        <item x="601"/>
        <item x="600"/>
        <item x="1475"/>
        <item x="5079"/>
        <item x="5125"/>
        <item x="4269"/>
        <item x="843"/>
        <item x="660"/>
        <item x="5062"/>
        <item x="2643"/>
        <item x="3385"/>
        <item x="661"/>
        <item x="4420"/>
        <item x="3357"/>
        <item x="1664"/>
        <item x="2426"/>
        <item x="5318"/>
        <item x="829"/>
        <item x="3425"/>
        <item x="5364"/>
        <item x="761"/>
        <item x="5098"/>
        <item x="574"/>
        <item x="5242"/>
        <item x="4379"/>
        <item x="594"/>
        <item x="599"/>
        <item x="2648"/>
        <item x="1509"/>
        <item x="2439"/>
        <item x="3362"/>
        <item x="3375"/>
        <item x="5043"/>
        <item x="759"/>
        <item x="885"/>
        <item x="4111"/>
        <item x="1732"/>
        <item x="5389"/>
        <item x="4407"/>
        <item x="5225"/>
        <item x="5410"/>
        <item x="1644"/>
        <item x="774"/>
        <item x="4342"/>
        <item x="5044"/>
        <item x="2438"/>
        <item x="4241"/>
        <item x="739"/>
        <item x="1684"/>
        <item x="5371"/>
        <item x="4112"/>
        <item x="3400"/>
        <item x="2548"/>
        <item x="1525"/>
        <item x="4284"/>
        <item x="3249"/>
        <item x="1499"/>
        <item x="4267"/>
        <item x="537"/>
        <item x="3419"/>
        <item x="5257"/>
        <item x="2627"/>
        <item x="1743"/>
        <item x="5097"/>
        <item x="5251"/>
        <item x="5297"/>
        <item x="4368"/>
        <item x="4265"/>
        <item x="3474"/>
        <item x="3287"/>
        <item x="4409"/>
        <item x="611"/>
        <item x="612"/>
        <item x="841"/>
        <item x="3248"/>
        <item x="5281"/>
        <item x="4318"/>
        <item x="800"/>
        <item x="5061"/>
        <item x="5347"/>
        <item x="1508"/>
        <item x="5224"/>
        <item x="4438"/>
        <item x="4266"/>
        <item x="2570"/>
        <item x="4398"/>
        <item x="3275"/>
        <item x="536"/>
        <item x="4089"/>
        <item x="859"/>
        <item x="4306"/>
        <item x="2547"/>
        <item x="1507"/>
        <item x="4304"/>
        <item x="3423"/>
        <item x="5355"/>
        <item x="3261"/>
        <item x="1643"/>
        <item x="5096"/>
        <item x="1764"/>
        <item x="3476"/>
        <item x="3444"/>
        <item x="824"/>
        <item x="4425"/>
        <item x="4370"/>
        <item x="2454"/>
        <item x="5301"/>
        <item x="4440"/>
        <item x="1680"/>
        <item x="1832"/>
        <item x="1441"/>
        <item x="5295"/>
        <item x="5288"/>
        <item x="797"/>
        <item x="766"/>
        <item x="738"/>
        <item x="1493"/>
        <item x="610"/>
        <item x="5336"/>
        <item x="4336"/>
        <item x="630"/>
        <item x="5060"/>
        <item x="5353"/>
        <item x="5059"/>
        <item x="762"/>
        <item x="5077"/>
        <item x="1794"/>
        <item x="1712"/>
        <item x="884"/>
        <item x="546"/>
        <item x="2425"/>
        <item x="5078"/>
        <item x="854"/>
        <item x="5014"/>
        <item x="4276"/>
        <item x="2658"/>
        <item x="4413"/>
        <item x="2594"/>
        <item x="5223"/>
        <item x="2624"/>
        <item x="5287"/>
        <item x="817"/>
        <item x="4303"/>
        <item x="5015"/>
        <item x="5241"/>
        <item x="593"/>
        <item x="1768"/>
        <item x="1693"/>
        <item x="1741"/>
        <item x="3274"/>
        <item x="5303"/>
        <item x="3260"/>
        <item x="1663"/>
        <item x="1675"/>
        <item x="2582"/>
        <item x="3231"/>
        <item x="3445"/>
        <item x="827"/>
        <item x="2424"/>
        <item x="2654"/>
        <item x="2602"/>
        <item x="1814"/>
        <item x="2665"/>
        <item x="1720"/>
        <item x="3273"/>
        <item x="815"/>
        <item x="5331"/>
        <item x="2565"/>
        <item x="2573"/>
        <item x="5095"/>
        <item x="3230"/>
        <item x="1824"/>
        <item x="592"/>
        <item x="2620"/>
        <item x="4074"/>
        <item x="591"/>
        <item x="4381"/>
        <item x="1492"/>
        <item x="4264"/>
        <item x="4348"/>
        <item x="4073"/>
        <item x="763"/>
        <item x="1662"/>
        <item x="3286"/>
        <item x="1812"/>
        <item x="5240"/>
        <item x="5033"/>
        <item x="5253"/>
        <item x="798"/>
        <item x="2561"/>
        <item x="813"/>
        <item x="4347"/>
        <item x="1801"/>
        <item x="5358"/>
        <item x="2666"/>
        <item x="4356"/>
        <item x="3386"/>
        <item x="808"/>
        <item x="4373"/>
        <item x="852"/>
        <item x="754"/>
        <item x="1524"/>
        <item x="2588"/>
        <item x="1831"/>
        <item x="1699"/>
        <item x="5094"/>
        <item x="1755"/>
        <item x="5093"/>
        <item x="1669"/>
        <item x="5394"/>
        <item x="2636"/>
        <item x="3240"/>
        <item x="4416"/>
        <item x="590"/>
        <item x="5262"/>
        <item x="2453"/>
        <item x="2400"/>
        <item x="2567"/>
        <item x="5305"/>
        <item x="3374"/>
        <item x="1725"/>
        <item x="2560"/>
        <item x="2662"/>
        <item x="629"/>
        <item x="5350"/>
        <item x="561"/>
        <item x="4043"/>
        <item x="4283"/>
        <item x="5308"/>
        <item x="560"/>
        <item x="1730"/>
        <item x="1466"/>
        <item x="1726"/>
        <item x="792"/>
        <item x="4072"/>
        <item x="4439"/>
        <item x="753"/>
        <item x="4042"/>
        <item x="4360"/>
        <item x="3285"/>
        <item x="5058"/>
        <item x="4263"/>
        <item x="752"/>
        <item x="4286"/>
        <item x="5391"/>
        <item x="5378"/>
        <item x="2452"/>
        <item x="1661"/>
        <item x="5315"/>
        <item x="4325"/>
        <item x="767"/>
        <item x="4262"/>
        <item x="5340"/>
        <item x="1802"/>
        <item x="1723"/>
        <item x="1753"/>
        <item x="5375"/>
        <item x="3450"/>
        <item x="628"/>
        <item x="3452"/>
        <item x="4421"/>
        <item x="2621"/>
        <item x="4455"/>
        <item x="4110"/>
        <item x="627"/>
        <item x="4365"/>
        <item x="5418"/>
        <item x="5057"/>
        <item x="1523"/>
        <item x="559"/>
        <item x="2569"/>
        <item x="4109"/>
        <item x="588"/>
        <item x="1733"/>
        <item x="4288"/>
        <item x="1490"/>
        <item x="2651"/>
        <item x="1697"/>
        <item x="5277"/>
        <item x="1760"/>
        <item x="589"/>
        <item x="4437"/>
        <item x="2667"/>
        <item x="1687"/>
        <item x="1716"/>
        <item x="779"/>
        <item x="2599"/>
        <item x="1491"/>
        <item x="4041"/>
        <item x="5420"/>
        <item x="5271"/>
        <item x="5032"/>
        <item x="751"/>
        <item x="5335"/>
        <item x="5409"/>
        <item x="4364"/>
        <item x="3401"/>
        <item x="5357"/>
        <item x="785"/>
        <item x="2656"/>
        <item x="5296"/>
        <item x="5302"/>
        <item x="2642"/>
        <item x="1803"/>
        <item x="5282"/>
        <item x="4468"/>
        <item x="5252"/>
        <item x="5387"/>
        <item x="3380"/>
        <item x="1711"/>
        <item x="803"/>
        <item x="5258"/>
        <item x="626"/>
        <item x="3411"/>
        <item x="777"/>
        <item x="5384"/>
        <item x="2663"/>
        <item x="5031"/>
        <item x="1464"/>
        <item x="557"/>
        <item x="5382"/>
        <item x="4261"/>
        <item x="1714"/>
        <item x="1840"/>
        <item x="5239"/>
        <item x="788"/>
        <item x="1465"/>
        <item x="5299"/>
        <item x="2652"/>
        <item x="558"/>
        <item x="848"/>
        <item x="4108"/>
        <item x="840"/>
        <item x="5092"/>
        <item x="5402"/>
        <item x="5348"/>
        <item x="2601"/>
        <item x="4460"/>
        <item x="4299"/>
        <item x="5333"/>
        <item x="5238"/>
        <item x="5291"/>
        <item x="2692"/>
        <item x="4418"/>
        <item x="5390"/>
        <item x="749"/>
        <item x="5430"/>
        <item x="1705"/>
        <item x="4326"/>
        <item x="2580"/>
        <item x="5091"/>
        <item x="750"/>
        <item x="5337"/>
        <item x="1729"/>
        <item x="624"/>
        <item x="5273"/>
        <item x="2668"/>
        <item x="1660"/>
        <item x="2682"/>
        <item x="1688"/>
        <item x="2622"/>
        <item x="625"/>
        <item x="1522"/>
        <item x="3406"/>
        <item x="3398"/>
        <item x="5334"/>
        <item x="4321"/>
        <item x="1818"/>
        <item x="828"/>
        <item x="2674"/>
        <item x="2660"/>
        <item x="4461"/>
        <item x="1759"/>
        <item x="888"/>
        <item x="5321"/>
        <item x="878"/>
        <item x="2576"/>
        <item x="3407"/>
        <item x="3436"/>
        <item x="3417"/>
        <item x="3438"/>
        <item x="2671"/>
        <item x="1715"/>
        <item x="1731"/>
        <item x="5316"/>
        <item x="5269"/>
        <item x="845"/>
        <item x="4428"/>
        <item x="1790"/>
        <item x="1777"/>
        <item x="5279"/>
        <item x="5266"/>
        <item x="1710"/>
        <item x="818"/>
        <item x="789"/>
        <item x="4309"/>
        <item x="2675"/>
        <item x="4422"/>
        <item x="1770"/>
        <item x="4338"/>
        <item x="2574"/>
        <item x="870"/>
        <item x="1785"/>
        <item x="825"/>
        <item x="2584"/>
        <item x="864"/>
        <item x="778"/>
        <item x="5426"/>
        <item x="4448"/>
        <item x="839"/>
        <item x="853"/>
        <item x="4280"/>
        <item x="5323"/>
        <item x="5408"/>
        <item x="2592"/>
        <item x="1797"/>
        <item x="5379"/>
        <item x="5280"/>
        <item x="3443"/>
        <item x="5274"/>
        <item x="1692"/>
        <item x="2604"/>
        <item x="5270"/>
        <item x="2655"/>
        <item x="4388"/>
        <item x="2657"/>
        <item x="4279"/>
        <item x="4412"/>
        <item x="4380"/>
        <item x="783"/>
        <item x="2568"/>
        <item x="2603"/>
        <item x="5400"/>
        <item x="826"/>
        <item x="1822"/>
        <item x="3395"/>
        <item x="807"/>
        <item x="2625"/>
        <item x="4324"/>
        <item x="4393"/>
        <item x="4361"/>
        <item x="1717"/>
        <item x="1745"/>
        <item x="4335"/>
        <item x="819"/>
        <item x="4411"/>
        <item x="4385"/>
        <item x="794"/>
        <item x="2632"/>
        <item x="2649"/>
        <item x="1792"/>
        <item x="5256"/>
        <item x="4277"/>
        <item x="4466"/>
        <item x="1676"/>
        <item x="1738"/>
        <item x="3449"/>
        <item x="4410"/>
        <item x="4322"/>
        <item x="5276"/>
        <item x="2647"/>
        <item x="5325"/>
        <item x="2566"/>
        <item x="5300"/>
        <item x="5377"/>
        <item x="1766"/>
        <item x="772"/>
        <item x="5311"/>
        <item x="4300"/>
        <item x="2639"/>
        <item x="868"/>
        <item x="1747"/>
        <item x="4191"/>
        <item x="5385"/>
        <item x="5401"/>
        <item x="866"/>
        <item x="2676"/>
        <item x="5176"/>
        <item x="1709"/>
        <item x="2613"/>
        <item x="1708"/>
        <item x="4341"/>
        <item x="2612"/>
        <item x="4292"/>
        <item x="1830"/>
        <item x="2606"/>
        <item x="5386"/>
        <item x="837"/>
        <item x="4327"/>
        <item x="1769"/>
        <item x="3391"/>
        <item x="886"/>
        <item x="4291"/>
        <item x="775"/>
        <item x="2653"/>
        <item x="4333"/>
        <item x="5272"/>
        <item x="4296"/>
        <item x="5175"/>
        <item x="3446"/>
        <item x="5263"/>
        <item x="1807"/>
        <item x="698"/>
        <item x="4450"/>
        <item x="1671"/>
        <item x="1634"/>
        <item x="4294"/>
        <item x="1800"/>
        <item x="1679"/>
        <item x="4229"/>
        <item x="1739"/>
        <item x="3464"/>
        <item x="1599"/>
        <item x="855"/>
        <item x="4454"/>
        <item x="699"/>
        <item x="881"/>
        <item x="2686"/>
        <item x="846"/>
        <item x="2693"/>
        <item x="4344"/>
        <item x="781"/>
        <item x="3431"/>
        <item x="4389"/>
        <item x="4302"/>
        <item x="4316"/>
        <item x="1673"/>
        <item x="1837"/>
        <item x="5261"/>
        <item x="5211"/>
        <item x="822"/>
        <item x="3355"/>
        <item x="2581"/>
        <item x="1765"/>
        <item x="2650"/>
        <item x="4386"/>
        <item x="2694"/>
        <item x="3448"/>
        <item x="806"/>
        <item x="802"/>
        <item x="1783"/>
        <item x="2617"/>
        <item x="1633"/>
        <item x="1848"/>
        <item x="4228"/>
        <item x="4334"/>
        <item x="831"/>
        <item x="3465"/>
        <item x="1722"/>
        <item x="3382"/>
        <item x="801"/>
        <item x="5344"/>
        <item x="1560"/>
        <item x="3447"/>
        <item x="1762"/>
        <item x="1772"/>
        <item x="1719"/>
        <item x="5317"/>
        <item x="4426"/>
        <item x="3413"/>
        <item x="833"/>
        <item x="5292"/>
        <item x="5319"/>
        <item x="793"/>
        <item x="2690"/>
        <item x="2572"/>
        <item x="5338"/>
        <item x="3408"/>
        <item x="4382"/>
        <item x="5380"/>
        <item x="4345"/>
        <item x="2618"/>
        <item x="1698"/>
        <item x="4400"/>
        <item x="4405"/>
        <item x="4372"/>
        <item x="5392"/>
        <item x="5428"/>
        <item x="3435"/>
        <item x="4457"/>
        <item x="5332"/>
        <item x="3451"/>
        <item x="5366"/>
        <item x="780"/>
        <item x="3379"/>
        <item x="1780"/>
        <item x="3388"/>
        <item x="830"/>
        <item x="5388"/>
        <item x="3397"/>
        <item x="834"/>
        <item x="3453"/>
        <item x="5307"/>
        <item x="4312"/>
        <item x="2571"/>
        <item x="773"/>
        <item x="4366"/>
        <item x="5370"/>
        <item x="2659"/>
        <item x="791"/>
        <item x="879"/>
        <item x="3439"/>
        <item x="2637"/>
        <item x="1752"/>
        <item x="5275"/>
        <item x="2644"/>
        <item x="3421"/>
        <item x="5278"/>
        <item x="5339"/>
        <item x="5431"/>
        <item x="5283"/>
        <item x="5360"/>
        <item x="4431"/>
        <item x="5255"/>
        <item x="4298"/>
        <item x="2629"/>
        <item x="4423"/>
        <item x="5313"/>
        <item x="4282"/>
        <item x="1779"/>
        <item x="4417"/>
        <item x="2628"/>
        <item x="4392"/>
        <item x="3442"/>
        <item x="5415"/>
        <item x="1740"/>
        <item x="5352"/>
        <item x="5294"/>
        <item x="1737"/>
        <item x="4401"/>
        <item x="1799"/>
        <item x="5421"/>
        <item x="4359"/>
        <item x="809"/>
        <item x="832"/>
        <item x="2577"/>
        <item x="1728"/>
        <item x="5419"/>
        <item x="4429"/>
        <item x="2679"/>
        <item x="2605"/>
        <item x="1757"/>
        <item x="4363"/>
        <item x="5259"/>
        <item x="3470"/>
        <item x="5395"/>
        <item x="1690"/>
        <item x="5412"/>
        <item x="5424"/>
        <item x="1746"/>
        <item x="4339"/>
        <item x="3441"/>
        <item x="5285"/>
        <item x="1811"/>
        <item x="1793"/>
        <item x="875"/>
        <item x="2695"/>
        <item x="1756"/>
        <item x="2680"/>
        <item x="5342"/>
        <item x="4343"/>
        <item x="1839"/>
        <item x="5374"/>
        <item x="3472"/>
        <item x="1758"/>
        <item x="5427"/>
        <item x="1677"/>
        <item x="4459"/>
        <item x="5361"/>
        <item x="4406"/>
        <item x="4394"/>
        <item x="1838"/>
        <item x="4331"/>
        <item x="4332"/>
        <item x="2630"/>
        <item x="4301"/>
        <item x="1744"/>
        <item x="2684"/>
        <item x="2608"/>
        <item x="3415"/>
        <item x="3381"/>
        <item x="2631"/>
        <item x="4462"/>
        <item x="4330"/>
        <item x="1707"/>
        <item x="842"/>
        <item x="4424"/>
        <item x="4281"/>
        <item x="2640"/>
        <item x="4362"/>
        <item x="4369"/>
        <item x="4320"/>
        <item x="2702"/>
        <item x="1773"/>
        <item x="3409"/>
        <item x="5322"/>
        <item x="2691"/>
        <item x="3403"/>
        <item x="770"/>
        <item x="3432"/>
        <item x="771"/>
        <item x="4375"/>
        <item x="5351"/>
        <item x="2575"/>
        <item x="867"/>
        <item x="2611"/>
        <item x="3428"/>
        <item x="2703"/>
        <item x="799"/>
        <item x="2688"/>
        <item x="2699"/>
        <item x="3389"/>
        <item x="5324"/>
        <item x="2696"/>
        <item x="3410"/>
        <item x="1826"/>
        <item x="2616"/>
        <item x="5437"/>
        <item x="5254"/>
        <item x="1763"/>
        <item x="4329"/>
        <item x="2626"/>
        <item x="872"/>
        <item x="5329"/>
        <item x="1787"/>
        <item x="1727"/>
        <item x="2623"/>
        <item x="4402"/>
        <item x="3433"/>
        <item x="3463"/>
        <item x="891"/>
        <item x="3426"/>
        <item x="4463"/>
        <item x="3457"/>
        <item x="2583"/>
        <item x="4290"/>
        <item x="2609"/>
        <item x="4469"/>
        <item x="4390"/>
        <item x="810"/>
        <item x="860"/>
        <item x="5416"/>
        <item x="3429"/>
        <item x="3394"/>
        <item x="1789"/>
        <item x="3458"/>
        <item x="805"/>
        <item x="5328"/>
        <item x="4307"/>
        <item x="850"/>
        <item x="4432"/>
        <item x="790"/>
        <item x="1813"/>
        <item x="1833"/>
        <item x="1754"/>
        <item x="880"/>
        <item x="2685"/>
        <item x="1689"/>
        <item x="4453"/>
        <item x="5327"/>
        <item x="1781"/>
        <item x="2670"/>
        <item x="1700"/>
        <item x="1751"/>
        <item x="1674"/>
        <item x="796"/>
        <item x="2641"/>
        <item x="4403"/>
        <item x="2600"/>
        <item x="4295"/>
        <item x="5326"/>
        <item x="3469"/>
        <item x="1828"/>
        <item x="5367"/>
        <item x="893"/>
        <item x="820"/>
        <item x="4452"/>
        <item x="2683"/>
        <item x="764"/>
        <item x="1718"/>
        <item x="2587"/>
        <item x="2681"/>
        <item x="1821"/>
        <item x="2635"/>
        <item x="5265"/>
        <item x="1805"/>
        <item x="5398"/>
        <item x="1691"/>
        <item x="5368"/>
        <item x="1735"/>
        <item x="4391"/>
        <item x="1672"/>
        <item x="4349"/>
        <item x="4451"/>
        <item x="5330"/>
        <item x="1771"/>
        <item x="5414"/>
        <item x="3455"/>
        <item x="1836"/>
        <item x="1734"/>
        <item x="3414"/>
        <item x="847"/>
        <item x="4308"/>
        <item x="882"/>
        <item x="1819"/>
        <item x="4293"/>
        <item x="1843"/>
        <item x="5359"/>
        <item x="1798"/>
        <item x="3390"/>
        <item x="5396"/>
        <item x="5423"/>
        <item x="4352"/>
        <item x="3466"/>
        <item x="2677"/>
        <item x="2645"/>
        <item x="4350"/>
        <item x="5320"/>
        <item x="873"/>
        <item x="4467"/>
        <item x="5293"/>
        <item x="5422"/>
        <item x="821"/>
        <item x="1681"/>
        <item x="3468"/>
        <item x="849"/>
        <item x="4404"/>
        <item x="4433"/>
        <item x="2646"/>
        <item x="768"/>
        <item x="1683"/>
        <item x="3467"/>
        <item x="1721"/>
        <item x="4376"/>
        <item x="1791"/>
        <item x="5304"/>
        <item x="3471"/>
        <item x="2678"/>
        <item x="3422"/>
        <item x="5417"/>
        <item x="4430"/>
        <item x="844"/>
        <item x="5425"/>
        <item x="5341"/>
        <item x="1685"/>
        <item x="1750"/>
        <item x="4446"/>
        <item x="5407"/>
        <item x="5286"/>
        <item x="4435"/>
        <item x="1774"/>
        <item x="1816"/>
        <item x="2687"/>
        <item x="4464"/>
        <item x="3440"/>
        <item x="4395"/>
        <item x="4441"/>
        <item x="3473"/>
        <item x="3462"/>
        <item x="5403"/>
        <item x="4472"/>
        <item x="5429"/>
        <item x="2590"/>
        <item x="863"/>
        <item x="4458"/>
        <item x="3459"/>
        <item x="4415"/>
        <item x="2661"/>
        <item x="1835"/>
        <item x="5362"/>
        <item x="1815"/>
        <item x="2614"/>
        <item x="3434"/>
        <item x="4434"/>
        <item x="1810"/>
        <item x="4442"/>
        <item x="4470"/>
        <item x="4313"/>
        <item x="1847"/>
        <item x="811"/>
        <item x="1829"/>
        <item x="5432"/>
        <item x="2633"/>
        <item x="5349"/>
        <item x="2673"/>
        <item x="5369"/>
        <item x="4447"/>
        <item x="3461"/>
        <item x="2615"/>
        <item x="4465"/>
        <item x="4310"/>
        <item x="5399"/>
        <item x="3416"/>
        <item x="5411"/>
        <item x="1808"/>
        <item x="4311"/>
        <item x="4351"/>
        <item x="869"/>
        <item x="4354"/>
        <item x="1775"/>
        <item x="862"/>
        <item x="836"/>
        <item x="865"/>
        <item x="4353"/>
        <item x="3477"/>
        <item x="856"/>
        <item x="835"/>
        <item x="4377"/>
        <item x="838"/>
        <item x="1736"/>
        <item x="877"/>
        <item x="4443"/>
        <item x="1823"/>
        <item x="887"/>
        <item x="784"/>
        <item x="4473"/>
        <item x="782"/>
        <item x="1817"/>
        <item x="1825"/>
        <item x="2698"/>
        <item x="2669"/>
        <item x="2586"/>
        <item x="1806"/>
        <item x="5284"/>
        <item x="4444"/>
        <item x="1686"/>
        <item x="1703"/>
        <item x="1702"/>
        <item x="5404"/>
        <item x="1809"/>
        <item x="5435"/>
        <item x="1701"/>
        <item x="1841"/>
        <item x="5405"/>
        <item x="874"/>
        <item x="3475"/>
        <item x="5397"/>
        <item x="1834"/>
        <item x="5433"/>
        <item x="876"/>
        <item x="4474"/>
        <item x="4436"/>
        <item x="4445"/>
        <item x="1827"/>
        <item x="4476"/>
        <item x="4471"/>
        <item x="2589"/>
        <item x="871"/>
        <item x="2689"/>
        <item x="890"/>
        <item x="4456"/>
        <item x="3460"/>
        <item x="4475"/>
        <item x="1846"/>
        <item x="2701"/>
        <item x="5406"/>
        <item x="5436"/>
        <item x="2672"/>
        <item x="1844"/>
        <item x="892"/>
        <item x="889"/>
        <item x="883"/>
        <item x="2697"/>
        <item x="1842"/>
        <item x="1845"/>
        <item x="5434"/>
        <item x="4477"/>
        <item x="2700"/>
        <item t="default"/>
      </items>
    </pivotField>
    <pivotField numFmtId="164" showAll="0"/>
  </pivotFields>
  <rowFields count="1">
    <field x="4"/>
  </rowFields>
  <rowItems count="1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t="grand">
      <x/>
    </i>
  </rowItems>
  <colFields count="1">
    <field x="-2"/>
  </colFields>
  <colItems count="3">
    <i>
      <x/>
    </i>
    <i i="1">
      <x v="1"/>
    </i>
    <i i="2">
      <x v="2"/>
    </i>
  </colItems>
  <dataFields count="3">
    <dataField name="Sum of Cost" fld="6" baseField="0" baseItem="0"/>
    <dataField name="Sum of Revenue" fld="8" baseField="0" baseItem="0"/>
    <dataField name="Sum of Profit" fld="10" baseField="0" baseItem="0"/>
  </dataFields>
  <formats count="2">
    <format dxfId="1">
      <pivotArea outline="0" collapsedLevelsAreSubtotals="1" fieldPosition="0"/>
    </format>
    <format dxfId="0">
      <pivotArea dataOnly="0" labelOnly="1" outline="0" fieldPosition="0">
        <references count="1">
          <reference field="4294967294" count="3">
            <x v="0"/>
            <x v="1"/>
            <x v="2"/>
          </reference>
        </references>
      </pivotArea>
    </format>
  </format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529E2BE6-F43E-40FA-A69D-6959A44D3A7F}" sourceName="YEAR2">
  <pivotTables>
    <pivotTable tabId="1" name="PivotTable20"/>
  </pivotTables>
  <data>
    <tabular pivotCacheId="269160242">
      <items count="3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3D7A627F-1EE9-4D54-8517-E90851931FC9}" sourceName="Brand">
  <pivotTables>
    <pivotTable tabId="17" name="PivotTable6"/>
    <pivotTable tabId="11" name="PivotTable2"/>
    <pivotTable tabId="11" name="PivotTable8"/>
  </pivotTables>
  <data>
    <tabular pivotCacheId="572099128">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 xr10:uid="{DA2057F9-5790-4310-9EA2-64A231E84BDB}" sourceName="Group">
  <pivotTables>
    <pivotTable tabId="17" name="PivotTable6"/>
    <pivotTable tabId="16" name="PivotTable5"/>
    <pivotTable tabId="16" name="PivotTable9"/>
  </pivotTables>
  <data>
    <tabular pivotCacheId="57209912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681D29C-E7DE-4233-A331-DEA5BC1FFDDF}" sourceName="Store">
  <pivotTables>
    <pivotTable tabId="17" name="PivotTable6"/>
    <pivotTable tabId="12" name="PivotTable1"/>
    <pivotTable tabId="12" name="PivotTable10"/>
    <pivotTable tabId="12" name="PivotTable4"/>
  </pivotTables>
  <data>
    <tabular pivotCacheId="572099128">
      <items count="6">
        <i x="0" s="1"/>
        <i x="1" s="1"/>
        <i x="2"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42AA1D-6E59-4941-B078-B54CC3EEDE6D}" sourceName="Year">
  <pivotTables>
    <pivotTable tabId="17" name="PivotTable6"/>
    <pivotTable tabId="17" name="PivotTable11"/>
    <pivotTable tabId="17" name="PivotTable2"/>
  </pivotTables>
  <data>
    <tabular pivotCacheId="572099128">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vor" xr10:uid="{9B48B3F7-4233-4F46-95E9-48330E112F19}" sourceName="Flavor">
  <pivotTables>
    <pivotTable tabId="17" name="PivotTable6"/>
    <pivotTable tabId="18" name="PivotTable1"/>
    <pivotTable tabId="18" name="PivotTable7"/>
  </pivotTables>
  <data>
    <tabular pivotCacheId="572099128">
      <items count="160">
        <i x="115" s="1"/>
        <i x="63" s="1"/>
        <i x="97" s="1"/>
        <i x="35" s="1"/>
        <i x="51" s="1"/>
        <i x="114" s="1"/>
        <i x="133" s="1"/>
        <i x="83" s="1"/>
        <i x="58" s="1"/>
        <i x="108" s="1"/>
        <i x="78" s="1"/>
        <i x="128" s="1"/>
        <i x="56" s="1"/>
        <i x="12" s="1"/>
        <i x="88" s="1"/>
        <i x="67" s="1"/>
        <i x="107" s="1"/>
        <i x="38" s="1"/>
        <i x="153" s="1"/>
        <i x="158" s="1"/>
        <i x="77" s="1"/>
        <i x="1" s="1"/>
        <i x="157" s="1"/>
        <i x="49" s="1"/>
        <i x="30" s="1"/>
        <i x="140" s="1"/>
        <i x="5" s="1"/>
        <i x="23" s="1"/>
        <i x="22" s="1"/>
        <i x="15" s="1"/>
        <i x="94" s="1"/>
        <i x="105" s="1"/>
        <i x="148" s="1"/>
        <i x="17" s="1"/>
        <i x="151" s="1"/>
        <i x="42" s="1"/>
        <i x="152" s="1"/>
        <i x="123" s="1"/>
        <i x="59" s="1"/>
        <i x="70" s="1"/>
        <i x="4" s="1"/>
        <i x="81" s="1"/>
        <i x="124" s="1"/>
        <i x="74" s="1"/>
        <i x="141" s="1"/>
        <i x="68" s="1"/>
        <i x="37" s="1"/>
        <i x="142" s="1"/>
        <i x="11" s="1"/>
        <i x="71" s="1"/>
        <i x="14" s="1"/>
        <i x="95" s="1"/>
        <i x="43" s="1"/>
        <i x="93" s="1"/>
        <i x="10" s="1"/>
        <i x="118" s="1"/>
        <i x="103" s="1"/>
        <i x="32" s="1"/>
        <i x="147" s="1"/>
        <i x="6" s="1"/>
        <i x="26" s="1"/>
        <i x="62" s="1"/>
        <i x="155" s="1"/>
        <i x="55" s="1"/>
        <i x="135" s="1"/>
        <i x="154" s="1"/>
        <i x="89" s="1"/>
        <i x="80" s="1"/>
        <i x="40" s="1"/>
        <i x="39" s="1"/>
        <i x="7" s="1"/>
        <i x="136" s="1"/>
        <i x="117" s="1"/>
        <i x="47" s="1"/>
        <i x="48" s="1"/>
        <i x="134" s="1"/>
        <i x="19" s="1"/>
        <i x="102" s="1"/>
        <i x="138" s="1"/>
        <i x="13" s="1"/>
        <i x="125" s="1"/>
        <i x="159" s="1"/>
        <i x="91" s="1"/>
        <i x="120" s="1"/>
        <i x="104" s="1"/>
        <i x="90" s="1"/>
        <i x="85" s="1"/>
        <i x="46" s="1"/>
        <i x="27" s="1"/>
        <i x="44" s="1"/>
        <i x="73" s="1"/>
        <i x="101" s="1"/>
        <i x="98" s="1"/>
        <i x="75" s="1"/>
        <i x="66" s="1"/>
        <i x="137" s="1"/>
        <i x="131" s="1"/>
        <i x="28" s="1"/>
        <i x="122" s="1"/>
        <i x="106" s="1"/>
        <i x="16" s="1"/>
        <i x="146" s="1"/>
        <i x="145" s="1"/>
        <i x="92" s="1"/>
        <i x="111" s="1"/>
        <i x="109" s="1"/>
        <i x="2" s="1"/>
        <i x="144" s="1"/>
        <i x="86" s="1"/>
        <i x="9" s="1"/>
        <i x="72" s="1"/>
        <i x="64" s="1"/>
        <i x="21" s="1"/>
        <i x="31" s="1"/>
        <i x="121" s="1"/>
        <i x="41" s="1"/>
        <i x="36" s="1"/>
        <i x="87" s="1"/>
        <i x="156" s="1"/>
        <i x="126" s="1"/>
        <i x="110" s="1"/>
        <i x="76" s="1"/>
        <i x="0" s="1"/>
        <i x="45" s="1"/>
        <i x="53" s="1"/>
        <i x="8" s="1"/>
        <i x="69" s="1"/>
        <i x="149" s="1"/>
        <i x="3" s="1"/>
        <i x="139" s="1"/>
        <i x="60" s="1"/>
        <i x="130" s="1"/>
        <i x="50" s="1"/>
        <i x="34" s="1"/>
        <i x="25" s="1"/>
        <i x="132" s="1"/>
        <i x="119" s="1"/>
        <i x="129" s="1"/>
        <i x="18" s="1"/>
        <i x="29" s="1"/>
        <i x="52" s="1"/>
        <i x="112" s="1"/>
        <i x="143" s="1"/>
        <i x="65" s="1"/>
        <i x="24" s="1"/>
        <i x="99" s="1"/>
        <i x="57" s="1"/>
        <i x="20" s="1"/>
        <i x="61" s="1"/>
        <i x="79" s="1"/>
        <i x="150" s="1"/>
        <i x="82" s="1"/>
        <i x="96" s="1"/>
        <i x="113" s="1"/>
        <i x="100" s="1"/>
        <i x="33" s="1"/>
        <i x="127" s="1"/>
        <i x="84" s="1"/>
        <i x="54" s="1"/>
        <i x="11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 xr10:uid="{9F41DB78-26A9-4AB3-9A0A-DD69F90BEE23}" sourceName="Cost">
  <pivotTables>
    <pivotTable tabId="18" name="PivotTable7"/>
  </pivotTables>
  <data>
    <tabular pivotCacheId="572099128">
      <items count="5438">
        <i x="1868" s="1"/>
        <i x="911" s="1"/>
        <i x="2743" s="1"/>
        <i x="17" s="1"/>
        <i x="3502" s="1"/>
        <i x="3503" s="1"/>
        <i x="910" s="1"/>
        <i x="1867" s="1"/>
        <i x="3655" s="1"/>
        <i x="3656" s="1"/>
        <i x="2735" s="1"/>
        <i x="4481" s="1"/>
        <i x="4487" s="1"/>
        <i x="4716" s="1"/>
        <i x="2711" s="1"/>
        <i x="1994" s="1"/>
        <i x="1159" s="1"/>
        <i x="1995" s="1"/>
        <i x="1880" s="1"/>
        <i x="1017" s="1"/>
        <i x="3494" s="1"/>
        <i x="3787" s="1"/>
        <i x="4745" s="1"/>
        <i x="1018" s="1"/>
        <i x="3529" s="1"/>
        <i x="3763" s="1"/>
        <i x="108" s="1"/>
        <i x="1883" s="1"/>
        <i x="2008" s="1"/>
        <i x="109" s="1"/>
        <i x="2009" s="1"/>
        <i x="3530" s="1"/>
        <i x="286" s="1"/>
        <i x="3065" s="1"/>
        <i x="346" s="1"/>
        <i x="1198" s="1"/>
        <i x="3493" s="1"/>
        <i x="2966" s="1"/>
        <i x="2153" s="1"/>
        <i x="2248" s="1"/>
        <i x="1291" s="1"/>
        <i x="1879" s="1"/>
        <i x="1894" s="1"/>
        <i x="3717" s="1"/>
        <i x="1893" s="1"/>
        <i x="169" s="1"/>
        <i x="4905" s="1"/>
        <i x="170" s="1"/>
        <i x="3794" s="1"/>
        <i x="4734" s="1"/>
        <i x="11" s="1"/>
        <i x="3925" s="1"/>
        <i x="3528" s="1"/>
        <i x="3896" s="1"/>
        <i x="1866" s="1"/>
        <i x="2727" s="1"/>
        <i x="4523" s="1"/>
        <i x="918" s="1"/>
        <i x="3128" s="1"/>
        <i x="36" s="1"/>
        <i x="3527" s="1"/>
        <i x="339" s="1"/>
        <i x="3182" s="1"/>
        <i x="2000" s="1"/>
        <i x="3762" s="1"/>
        <i x="430" s="1"/>
        <i x="2155" s="1"/>
        <i x="1892" s="1"/>
        <i x="4988" s="1"/>
        <i x="1290" s="1"/>
        <i x="919" s="1"/>
        <i x="934" s="1"/>
        <i x="3501" s="1"/>
        <i x="35" s="1"/>
        <i x="2001" s="1"/>
        <i x="4480" s="1"/>
        <i x="1189" s="1"/>
        <i x="25" s="1"/>
        <i x="3793" s="1"/>
        <i x="3050" s="1"/>
        <i x="2129" s="1"/>
        <i x="2247" s="1"/>
        <i x="2772" s="1"/>
        <i x="940" s="1"/>
        <i x="4753" s="1"/>
        <i x="1898" s="1"/>
        <i x="3992" s="1"/>
        <i x="2715" s="1"/>
        <i x="1897" s="1"/>
        <i x="3500" s="1"/>
        <i x="2773" s="1"/>
        <i x="3517" s="1"/>
        <i x="2124" s="1"/>
        <i x="23" s="1"/>
        <i x="1181" s="1"/>
        <i x="526" s="1"/>
        <i x="2734" s="1"/>
        <i x="2169" s="1"/>
        <i x="908" s="1"/>
        <i x="4850" s="1"/>
        <i x="2710" s="1"/>
        <i x="3536" s="1"/>
        <i x="1857" s="1"/>
        <i x="2183" s="1"/>
        <i x="3144" s="1"/>
        <i x="3108" s="1"/>
        <i x="4494" s="1"/>
        <i x="4859" s="1"/>
        <i x="1086" s="1"/>
        <i x="3482" s="1"/>
        <i x="2333" s="1"/>
        <i x="1425" s="1"/>
        <i x="2373" s="1"/>
        <i x="3535" s="1"/>
        <i x="2742" s="1"/>
        <i x="917" s="1"/>
        <i x="3002" s="1"/>
        <i x="986" s="1"/>
        <i x="3082" s="1"/>
        <i x="2943" s="1"/>
        <i x="279" s="1"/>
        <i x="2123" s="1"/>
        <i x="2198" s="1"/>
        <i x="1087" s="1"/>
        <i x="1208" s="1"/>
        <i x="2713" s="1"/>
        <i x="338" s="1"/>
        <i x="3127" s="1"/>
        <i x="2771" s="1"/>
        <i x="987" s="1"/>
        <i x="1882" s="1"/>
        <i x="2254" s="1"/>
        <i x="2712" s="1"/>
        <i x="1878" s="1"/>
        <i x="3139" s="1"/>
        <i x="1906" s="1"/>
        <i x="490" s="1"/>
        <i x="3862" s="1"/>
        <i x="4769" s="1"/>
        <i x="479" s="1"/>
        <i x="2178" s="1"/>
        <i x="939" s="1"/>
        <i x="2714" s="1"/>
        <i x="3490" s="1"/>
        <i x="915" s="1"/>
        <i x="4479" s="1"/>
        <i x="3491" s="1"/>
        <i x="1881" s="1"/>
        <i x="33" s="1"/>
        <i x="2751" s="1"/>
        <i x="2739" s="1"/>
        <i x="4488" s="1"/>
        <i x="2733" s="1"/>
        <i x="4928" s="1"/>
        <i x="3498" s="1"/>
        <i x="248" s="1"/>
        <i x="3112" s="1"/>
        <i x="1862" s="1"/>
        <i x="438" s="1"/>
        <i x="4520" s="1"/>
        <i x="3481" s="1"/>
        <i x="3488" s="1"/>
        <i x="3861" s="1"/>
        <i x="2246" s="1"/>
        <i x="7" s="1"/>
        <i x="4540" s="1"/>
        <i x="3489" s="1"/>
        <i x="1905" s="1"/>
        <i x="3521" s="1"/>
        <i x="3588" s="1"/>
        <i x="4966" s="1"/>
        <i x="314" s="1"/>
        <i x="34" s="1"/>
        <i x="2245" s="1"/>
        <i x="10" s="1"/>
        <i x="924" s="1"/>
        <i x="4974" s="1"/>
        <i x="4521" s="1"/>
        <i x="1865" s="1"/>
        <i x="1188" s="1"/>
        <i x="4895" s="1"/>
        <i x="3507" s="1"/>
        <i x="4715" s="1"/>
        <i x="48" s="1"/>
        <i x="2942" s="1"/>
        <i x="2296" s="1"/>
        <i x="3589" s="1"/>
        <i x="3546" s="1"/>
        <i x="31" s="1"/>
        <i x="4793" s="1"/>
        <i x="3508" s="1"/>
        <i x="4530" s="1"/>
        <i x="3041" s="1"/>
        <i x="4842" s="1"/>
        <i x="4491" s="1"/>
        <i x="1888" s="1"/>
        <i x="365" s="1"/>
        <i x="2707" s="1"/>
        <i x="3867" s="1"/>
        <i x="3118" s="1"/>
        <i x="1863" s="1"/>
        <i x="4519" s="1"/>
        <i x="3509" s="1"/>
        <i x="904" s="1"/>
        <i x="2937" s="1"/>
        <i x="3022" s="1"/>
        <i x="3991" s="1"/>
        <i x="1856" s="1"/>
        <i x="896" s="1"/>
        <i x="897" s="1"/>
        <i x="4767" s="1"/>
        <i x="2313" s="1"/>
        <i x="3163" s="1"/>
        <i x="914" s="1"/>
        <i x="3154" s="1"/>
        <i x="32" s="1"/>
        <i x="5" s="1"/>
        <i x="3181" s="1"/>
        <i x="3866" s="1"/>
        <i x="3486" s="1"/>
        <i x="364" s="1"/>
        <i x="1263" s="1"/>
        <i x="358" s="1"/>
        <i x="2113" s="1"/>
        <i x="2121" s="1"/>
        <i x="4914" s="1"/>
        <i x="895" s="1"/>
        <i x="4672" s="1"/>
        <i x="1074" s="1"/>
        <i x="1864" s="1"/>
        <i x="2088" s="1"/>
        <i x="2244" s="1"/>
        <i x="2719" s="1"/>
        <i x="3534" s="1"/>
        <i x="1268" s="1"/>
        <i x="2726" s="1"/>
        <i x="1858" s="1"/>
        <i x="305" s="1"/>
        <i x="1330" s="1"/>
        <i x="2749" s="1"/>
        <i x="462" s="1"/>
        <i x="3901" s="1"/>
        <i x="4673" s="1"/>
        <i x="4" s="1"/>
        <i x="1075" s="1"/>
        <i x="2222" s="1"/>
        <i x="965" s="1"/>
        <i x="4483" s="1"/>
        <i x="4726" s="1"/>
        <i x="3480" s="1"/>
        <i x="4983" s="1"/>
        <i x="2992" s="1"/>
        <i x="3970" s="1"/>
        <i x="171" s="1"/>
        <i x="2161" s="1"/>
        <i x="322" s="1"/>
        <i x="3742" s="1"/>
        <i x="294" s="1"/>
        <i x="1195" s="1"/>
        <i x="956" s="1"/>
        <i x="2252" s="1"/>
        <i x="324" s="1"/>
        <i x="2706" s="1"/>
        <i x="894" s="1"/>
        <i x="3828" s="1"/>
        <i x="2095" s="1"/>
        <i x="3946" s="1"/>
        <i x="1855" s="1"/>
        <i x="356" s="1"/>
        <i x="3048" s="1"/>
        <i x="237" s="1"/>
        <i x="1915" s="1"/>
        <i x="2770" s="1"/>
        <i x="1854" s="1"/>
        <i x="1871" s="1"/>
        <i x="3841" s="1"/>
        <i x="3506" s="1"/>
        <i x="2362" s="1"/>
        <i x="3018" s="1"/>
        <i x="2705" s="1"/>
        <i x="4965" s="1"/>
        <i x="172" s="1"/>
        <i x="511" s="1"/>
        <i x="4816" s="1"/>
        <i x="1194" s="1"/>
        <i x="3747" s="1"/>
        <i x="4808" s="1"/>
        <i x="3" s="1"/>
        <i x="4478" s="1"/>
        <i x="2" s="1"/>
        <i x="1383" s="1"/>
        <i x="3929" s="1"/>
        <i x="2367" s="1"/>
        <i x="2270" s="1"/>
        <i x="3692" s="1"/>
        <i x="3479" s="1"/>
        <i x="3190" s="1"/>
        <i x="3504" s="1"/>
        <i x="5000" s="1"/>
        <i x="3056" s="1"/>
        <i x="3064" s="1"/>
        <i x="67" s="1"/>
        <i x="2716" s="1"/>
        <i x="1870" s="1"/>
        <i x="3945" s="1"/>
        <i x="3532" s="1"/>
        <i x="3541" s="1"/>
        <i x="1914" s="1"/>
        <i x="2196" s="1"/>
        <i x="4981" s="1"/>
        <i x="3694" s="1"/>
        <i x="3875" s="1"/>
        <i x="2709" s="1"/>
        <i x="1" s="1"/>
        <i x="3505" s="1"/>
        <i x="2717" s="1"/>
        <i x="4490" s="1"/>
        <i x="1853" s="1"/>
        <i x="3540" s="1"/>
        <i x="4973" s="1"/>
        <i x="3768" s="1"/>
        <i x="2718" s="1"/>
        <i x="2182" s="1"/>
        <i x="3533" s="1"/>
        <i x="3039" s="1"/>
        <i x="3180" s="1"/>
        <i x="2951" s="1"/>
        <i x="236" s="1"/>
        <i x="30" s="1"/>
        <i x="4661" s="1"/>
        <i x="4904" s="1"/>
        <i x="3162" s="1"/>
        <i x="2230" s="1"/>
        <i x="4535" s="1"/>
        <i x="3135" s="1"/>
        <i x="961" s="1"/>
        <i x="1337" s="1"/>
        <i x="944" s="1"/>
        <i x="938" s="1"/>
        <i x="2738" s="1"/>
        <i x="4835" s="1"/>
        <i x="160" s="1"/>
        <i x="4482" s="1"/>
        <i x="1298" s="1"/>
        <i x="2194" s="1"/>
        <i x="3999" s="1"/>
        <i x="3526" s="1"/>
        <i x="4807" s="1"/>
        <i x="2704" s="1"/>
        <i x="1400" s="1"/>
        <i x="4544" s="1"/>
        <i x="3915" s="1"/>
        <i x="964" s="1"/>
        <i x="3781" s="1"/>
        <i x="45" s="1"/>
        <i x="4662" s="1"/>
        <i x="3484" s="1"/>
        <i x="3908" s="1"/>
        <i x="2229" s="1"/>
        <i x="2331" s="1"/>
        <i x="3085" s="1"/>
        <i x="8" s="1"/>
        <i x="3907" s="1"/>
        <i x="3079" s="1"/>
        <i x="4963" s="1"/>
        <i x="3524" s="1"/>
        <i x="1420" s="1"/>
        <i x="1342" s="1"/>
        <i x="161" s="1"/>
        <i x="4641" s="1"/>
        <i x="3834" s="1"/>
        <i x="468" s="1"/>
        <i x="4822" s="1"/>
        <i x="2351" s="1"/>
        <i x="4517" s="1"/>
        <i x="4543" s="1"/>
        <i x="2924" s="1"/>
        <i x="3525" s="1"/>
        <i x="0" s="1"/>
        <i x="4489" s="1"/>
        <i x="3859" s="1"/>
        <i x="1150" s="1"/>
        <i x="1891" s="1"/>
        <i x="960" s="1"/>
        <i x="3892" s="1"/>
        <i x="4528" s="1"/>
        <i x="903" s="1"/>
        <i x="2310" s="1"/>
        <i x="1869" s="1"/>
        <i x="1852" s="1"/>
        <i x="4642" s="1"/>
        <i x="1202" s="1"/>
        <i x="28" s="1"/>
        <i x="396" s="1"/>
        <i x="3539" s="1"/>
        <i x="3900" s="1"/>
        <i x="2725" s="1"/>
        <i x="4911" s="1"/>
        <i x="1851" s="1"/>
        <i x="2737" s="1"/>
        <i x="1235" s="1"/>
        <i x="3882" s="1"/>
        <i x="3758" s="1"/>
        <i x="1158" s="1"/>
        <i x="2769" s="1"/>
        <i x="4935" s="1"/>
        <i x="2763" s="1"/>
        <i x="949" s="1"/>
        <i x="4529" s="1"/>
        <i x="1213" s="1"/>
        <i x="2242" s="1"/>
        <i x="4868" s="1"/>
        <i x="410" s="1"/>
        <i x="265" s="1"/>
        <i x="1390" s="1"/>
        <i x="3038" s="1"/>
        <i x="3209" s="1"/>
        <i x="1887" s="1"/>
        <i x="4512" s="1"/>
        <i x="2732" s="1"/>
        <i x="3948" s="1"/>
        <i x="1270" s="1"/>
        <i x="3519" s="1"/>
        <i x="44" s="1"/>
        <i x="2768" s="1"/>
        <i x="29" s="1"/>
        <i x="3921" s="1"/>
        <i x="1923" s="1"/>
        <i x="56" s="1"/>
        <i x="1261" s="1"/>
        <i x="2100" s="1"/>
        <i x="3779" s="1"/>
        <i x="2328" s="1"/>
        <i x="955" s="1"/>
        <i x="461" s="1"/>
        <i x="3523" s="1"/>
        <i x="1108" s="1"/>
        <i x="4527" s="1"/>
        <i x="4507" s="1"/>
        <i x="2923" s="1"/>
        <i x="3531" s="1"/>
        <i x="3055" s="1"/>
        <i x="2204" s="1"/>
        <i x="3874" s="1"/>
        <i x="43" s="1"/>
        <i x="1157" s="1"/>
        <i x="3068" s="1"/>
        <i x="85" s="1"/>
        <i x="3813" s="1"/>
        <i x="1212" s="1"/>
        <i x="1930" s="1"/>
        <i x="1903" s="1"/>
        <i x="2184" s="1"/>
        <i x="1904" s="1"/>
        <i x="2731" s="1"/>
        <i x="943" s="1"/>
        <i x="1324" s="1"/>
        <i x="937" s="1"/>
        <i x="3989" s="1"/>
        <i x="3518" s="1"/>
        <i x="1397" s="1"/>
        <i x="1313" s="1"/>
        <i x="1886" s="1"/>
        <i x="901" s="1"/>
        <i x="4505" s="1"/>
        <i x="330" s="1"/>
        <i x="84" s="1"/>
        <i x="3602" s="1"/>
        <i x="4729" s="1"/>
        <i x="3792" s="1"/>
        <i x="1109" s="1"/>
        <i x="1925" s="1"/>
        <i x="932" s="1"/>
        <i x="4770" s="1"/>
        <i x="2748" s="1"/>
        <i x="3522" s="1"/>
        <i x="4503" s="1"/>
        <i x="1214" s="1"/>
        <i x="930" s="1"/>
        <i x="4526" s="1"/>
        <i x="2759" s="1"/>
        <i x="21" s="1"/>
        <i x="1890" s="1"/>
        <i x="3965" s="1"/>
        <i x="2366" s="1"/>
        <i x="42" s="1"/>
        <i x="2117" s="1"/>
        <i x="1931" s="1"/>
        <i x="4961" s="1"/>
        <i x="2724" s="1"/>
        <i x="27" s="1"/>
        <i x="287" s="1"/>
        <i x="444" s="1"/>
        <i x="3822" s="1"/>
        <i x="2084" s="1"/>
        <i x="3159" s="1"/>
        <i x="158" s="1"/>
        <i x="2265" s="1"/>
        <i x="4497" s="1"/>
        <i x="394" s="1"/>
        <i x="114" s="1"/>
        <i x="902" s="1"/>
        <i x="4504" s="1"/>
        <i x="3799" s="1"/>
        <i x="1941" s="1"/>
        <i x="2317" s="1"/>
        <i x="3516" s="1"/>
        <i x="2736" s="1"/>
        <i x="3603" s="1"/>
        <i x="20" s="1"/>
        <i x="3538" s="1"/>
        <i x="1885" s="1"/>
        <i x="2238" s="1"/>
        <i x="4506" s="1"/>
        <i x="4511" s="1"/>
        <i x="3515" s="1"/>
        <i x="1244" s="1"/>
        <i x="929" s="1"/>
        <i x="1889" s="1"/>
        <i x="275" s="1"/>
        <i x="1947" s="1"/>
        <i x="1406" s="1"/>
        <i x="1375" s="1"/>
        <i x="2257" s="1"/>
        <i x="1424" s="1"/>
        <i x="159" s="1"/>
        <i x="3777" s="1"/>
        <i x="3847" s="1"/>
        <i x="4920" s="1"/>
        <i x="1267" s="1"/>
        <i x="3987" s="1"/>
        <i x="61" s="1"/>
        <i x="3574" s="1"/>
        <i x="1940" s="1"/>
        <i x="3714" s="1"/>
        <i x="1884" s="1"/>
        <i x="3572" s="1"/>
        <i x="3903" s="1"/>
        <i x="4510" s="1"/>
        <i x="2796" s="1"/>
        <i x="2789" s="1"/>
        <i x="116" s="1"/>
        <i x="41" s="1"/>
        <i x="935" s="1"/>
        <i x="4496" s="1"/>
        <i x="1346" s="1"/>
        <i x="1921" s="1"/>
        <i x="942" s="1"/>
        <i x="2140" s="1"/>
        <i x="26" s="1"/>
        <i x="3749" s="1"/>
        <i x="1192" s="1"/>
        <i x="931" s="1"/>
        <i x="983" s="1"/>
        <i x="473" s="1"/>
        <i x="3814" s="1"/>
        <i x="2091" s="1"/>
        <i x="4852" s="1"/>
        <i x="40" s="1"/>
        <i x="3211" s="1"/>
        <i x="3812" s="1"/>
        <i x="4871" s="1"/>
        <i x="3565" s="1"/>
        <i x="2723" s="1"/>
        <i x="3936" s="1"/>
        <i x="2281" s="1"/>
        <i x="1917" s="1"/>
        <i x="3496" s="1"/>
        <i x="3158" s="1"/>
        <i x="3557" s="1"/>
        <i x="1896" s="1"/>
        <i x="3644" s="1"/>
        <i x="19" s="1"/>
        <i x="4516" s="1"/>
        <i x="4502" s="1"/>
        <i x="2740" s="1"/>
        <i x="1176" s="1"/>
        <i x="2730" s="1"/>
        <i x="440" s="1"/>
        <i x="4721" s="1"/>
        <i x="3550" s="1"/>
        <i x="4865" s="1"/>
        <i x="15" s="1"/>
        <i x="3811" s="1"/>
        <i x="4737" s="1"/>
        <i x="1021" s="1"/>
        <i x="5022" s="1"/>
        <i x="1301" s="1"/>
        <i x="62" s="1"/>
        <i x="3575" s="1"/>
        <i x="3483" s="1"/>
        <i x="3156" s="1"/>
        <i x="968" s="1"/>
        <i x="4028" s="1"/>
        <i x="3911" s="1"/>
        <i x="89" s="1"/>
        <i x="3549" s="1"/>
        <i x="2729" s="1"/>
        <i x="39" s="1"/>
        <i x="926" s="1"/>
        <i x="936" s="1"/>
        <i x="2939" s="1"/>
        <i x="2791" s="1"/>
        <i x="18" s="1"/>
        <i x="3643" s="1"/>
        <i x="2305" s="1"/>
        <i x="4549" s="1"/>
        <i x="466" s="1"/>
        <i x="4580" s="1"/>
        <i x="1895" s="1"/>
        <i x="4537" s="1"/>
        <i x="4898" s="1"/>
        <i x="4571" s="1"/>
        <i x="3113" s="1"/>
        <i x="4552" s="1"/>
        <i x="2368" s="1"/>
        <i x="2728" s="1"/>
        <i x="4536" s="1"/>
        <i x="247" s="1"/>
        <i x="4680" s="1"/>
        <i x="562" s="1"/>
        <i x="14" s="1"/>
        <i x="1336" s="1"/>
        <i x="4864" s="1"/>
        <i x="2788" s="1"/>
        <i x="1156" s="1"/>
        <i x="3497" s="1"/>
        <i x="959" s="1"/>
        <i x="455" s="1"/>
        <i x="3131" s="1"/>
        <i x="1297" s="1"/>
        <i x="1457" s="1"/>
        <i x="1849" s="1"/>
        <i x="2401" s="1"/>
        <i x="3564" s="1"/>
        <i x="250" s="1"/>
        <i x="1022" s="1"/>
        <i x="4551" s="1"/>
        <i x="958" s="1"/>
        <i x="996" s="1"/>
        <i x="3571" s="1"/>
        <i x="1127" s="1"/>
        <i x="78" s="1"/>
        <i x="263" s="1"/>
        <i x="3143" s="1"/>
        <i x="2154" s="1"/>
        <i x="3051" s="1"/>
        <i x="1365" s="1"/>
        <i x="3514" s="1"/>
        <i x="2784" s="1"/>
        <i x="77" s="1"/>
        <i x="2767" s="1"/>
        <i x="3846" s="1"/>
        <i x="2804" s="1"/>
        <i x="274" s="1"/>
        <i x="4573" s="1"/>
        <i x="4883" s="1"/>
        <i x="4639" s="1"/>
        <i x="4550" s="1"/>
        <i x="1174" s="1"/>
        <i x="53" s="1"/>
        <i x="941" s="1"/>
        <i x="60" s="1"/>
        <i x="3084" s="1"/>
        <i x="3095" s="1"/>
        <i x="2089" s="1"/>
        <i x="99" s="1"/>
        <i x="1920" s="1"/>
        <i x="4681" s="1"/>
        <i x="458" s="1"/>
        <i x="260" s="1"/>
        <i x="3054" s="1"/>
        <i x="4787" s="1"/>
        <i x="363" s="1"/>
        <i x="2842" s="1"/>
        <i x="13" s="1"/>
        <i x="1277" s="1"/>
        <i x="1956" s="1"/>
        <i x="3570" s="1"/>
        <i x="3513" s="1"/>
        <i x="1850" s="1"/>
        <i x="262" s="1"/>
        <i x="3887" s="1"/>
        <i x="1046" s="1"/>
        <i x="3593" s="1"/>
        <i x="495" s="1"/>
        <i x="994" s="1"/>
        <i x="83" s="1"/>
        <i x="1902" s="1"/>
        <i x="3961" s="1"/>
        <i x="2825" s="1"/>
        <i x="4576" s="1"/>
        <i x="3735" s="1"/>
        <i x="1028" s="1"/>
        <i x="2803" s="1"/>
        <i x="1128" s="1"/>
        <i x="4577" s="1"/>
        <i x="909" s="1"/>
        <i x="2347" s="1"/>
        <i x="2802" s="1"/>
        <i x="4508" s="1"/>
        <i x="1005" s="1"/>
        <i x="362" s="1"/>
        <i x="4570" s="1"/>
        <i x="4938" s="1"/>
        <i x="3548" s="1"/>
        <i x="2766" s="1"/>
        <i x="3545" s="1"/>
        <i x="2824" s="1"/>
        <i x="3569" s="1"/>
        <i x="5008" s="1"/>
        <i x="37" s="1"/>
        <i x="1936" s="1"/>
        <i x="3001" s="1"/>
        <i x="1142" s="1"/>
        <i x="130" s="1"/>
        <i x="4810" s="1"/>
        <i x="2132" s="1"/>
        <i x="2871" s="1"/>
        <i x="4495" s="1"/>
        <i x="4640" s="1"/>
        <i x="4500" s="1"/>
        <i x="381" s="1"/>
        <i x="2139" s="1"/>
        <i x="2775" s="1"/>
        <i x="971" s="1"/>
        <i x="3011" s="1"/>
        <i x="4575" s="1"/>
        <i x="98" s="1"/>
        <i x="2191" s="1"/>
        <i x="993" s="1"/>
        <i x="2097" s="1"/>
        <i x="2986" s="1"/>
        <i x="1979" s="1"/>
        <i x="3111" s="1"/>
        <i x="1284" s="1"/>
        <i x="72" s="1"/>
        <i x="1011" s="1"/>
        <i x="4548" s="1"/>
        <i x="4754" s="1"/>
        <i x="4582" s="1"/>
        <i x="4846" s="1"/>
        <i x="331" s="1"/>
        <i x="4027" s="1"/>
        <i x="4574" s="1"/>
        <i x="97" s="1"/>
        <i x="1985" s="1"/>
        <i x="254" s="1"/>
        <i x="3547" s="1"/>
        <i x="3960" s="1"/>
        <i x="4064" s="1"/>
        <i x="3645" s="1"/>
        <i x="3600" s="1"/>
        <i x="2256" s="1"/>
        <i x="4525" s="1"/>
        <i x="73" s="1"/>
        <i x="241" s="1"/>
        <i x="1197" s="1"/>
        <i x="486" s="1"/>
        <i x="315" s="1"/>
        <i x="1901" s="1"/>
        <i x="5056" s="1"/>
        <i x="4768" s="1"/>
        <i x="2104" s="1"/>
        <i x="2338" s="1"/>
        <i x="1939" s="1"/>
        <i x="128" s="1"/>
        <i x="3998" s="1"/>
        <i x="185" s="1"/>
        <i x="4581" s="1"/>
        <i x="954" s="1"/>
        <i x="2224" s="1"/>
        <i x="1053" s="1"/>
        <i x="2264" s="1"/>
        <i x="4894" s="1"/>
        <i x="921" s="1"/>
        <i x="4213" s="1"/>
        <i x="3120" s="1"/>
        <i x="4542" s="1"/>
        <i x="977" s="1"/>
        <i x="55" s="1"/>
        <i x="4572" s="1"/>
        <i x="2429" s="1"/>
        <i x="5202" s="1"/>
        <i x="3734" s="1"/>
        <i x="598" s="1"/>
        <i x="2783" s="1"/>
        <i x="3790" s="1"/>
        <i x="2255" s="1"/>
        <i x="3544" s="1"/>
        <i x="4752" s="1"/>
        <i x="4509" s="1"/>
        <i x="3789" s="1"/>
        <i x="421" s="1"/>
        <i x="2872" s="1"/>
        <i x="38" s="1"/>
        <i x="1955" s="1"/>
        <i x="3886" s="1"/>
        <i x="3852" s="1"/>
        <i x="2747" s="1"/>
        <i x="1004" s="1"/>
        <i x="4733" s="1"/>
        <i x="5017" s="1"/>
        <i x="1185" s="1"/>
        <i x="4558" s="1"/>
        <i x="4709" s="1"/>
        <i x="4501" s="1"/>
        <i x="2800" s="1"/>
        <i x="3000" s="1"/>
        <i x="2801" s="1"/>
        <i x="1929" s="1"/>
        <i x="1489" s="1"/>
        <i x="3613" s="1"/>
        <i x="729" s="1"/>
        <i x="3067" s="1"/>
        <i x="2535" s="1"/>
        <i x="2978" s="1"/>
        <i x="4253" s="1"/>
        <i x="1980" s="1"/>
        <i x="3612" s="1"/>
        <i x="976" s="1"/>
        <i x="953" s="1"/>
        <i x="137" s="1"/>
        <i x="748" s="1"/>
        <i x="2181" s="1"/>
        <i x="2062" s="1"/>
        <i x="1010" s="1"/>
        <i x="3798" s="1"/>
        <i x="1207" s="1"/>
        <i x="2236" s="1"/>
        <i x="4845" s="1"/>
        <i x="3075" s="1"/>
        <i x="52" s="1"/>
        <i x="948" s="1"/>
        <i x="4607" s="1"/>
        <i x="3646" s="1"/>
        <i x="547" s="1"/>
        <i x="3599" s="1"/>
        <i x="4776" s="1"/>
        <i x="2344" s="1"/>
        <i x="3836" s="1"/>
        <i x="2390" s="1"/>
        <i x="51" s="1"/>
        <i x="1003" s="1"/>
        <i x="3902" s="1"/>
        <i x="1962" s="1"/>
        <i x="2799" s="1"/>
        <i x="947" s="1"/>
        <i x="4823" s="1"/>
        <i x="4547" s="1"/>
        <i x="1913" s="1"/>
        <i x="1624" s="1"/>
        <i x="1027" s="1"/>
        <i x="3821" s="1"/>
        <i x="1191" s="1"/>
        <i x="1993" s="1"/>
        <i x="3592" s="1"/>
        <i x="1912" s="1"/>
        <i x="758" s="1"/>
        <i x="1035" s="1"/>
        <i x="59" s="1"/>
        <i x="2563" s="1"/>
        <i x="1180" s="1"/>
        <i x="270" s="1"/>
        <i x="186" s="1"/>
        <i x="4751" s="1"/>
        <i x="3057" s="1"/>
        <i x="4991" s="1"/>
        <i x="64" s="1"/>
        <i x="494" s="1"/>
        <i x="4541" s="1"/>
        <i x="3005" s="1"/>
        <i x="2243" s="1"/>
        <i x="16" s="1"/>
        <i x="4727" s="1"/>
        <i x="3797" s="1"/>
        <i x="2798" s="1"/>
        <i x="1002" s="1"/>
        <i x="2395" s="1"/>
        <i x="5034" s="1"/>
        <i x="1228" s="1"/>
        <i x="3766" s="1"/>
        <i x="952" s="1"/>
        <i x="4806" s="1"/>
        <i x="922" s="1"/>
        <i x="1145" s="1"/>
        <i x="127" s="1"/>
        <i x="65" s="1"/>
        <i x="107" s="1"/>
        <i x="1065" s="1"/>
        <i x="5042" s="1"/>
        <i x="4063" s="1"/>
        <i x="3167" s="1"/>
        <i x="4917" s="1"/>
        <i x="927" s="1"/>
        <i x="1919" s="1"/>
        <i x="58" s="1"/>
        <i x="1415" s="1"/>
        <i x="2952" s="1"/>
        <i x="1659" s="1"/>
        <i x="2814" s="1"/>
        <i x="4784" s="1"/>
        <i x="5016" s="1"/>
        <i x="4786" s="1"/>
        <i x="1282" s="1"/>
        <i x="2965" s="1"/>
        <i x="1928" s="1"/>
        <i x="3567" s="1"/>
        <i x="2235" s="1"/>
        <i x="1974" s="1"/>
        <i x="946" s="1"/>
        <i x="457" s="1"/>
        <i x="3796" s="1"/>
        <i x="232" s="1"/>
        <i x="2143" s="1"/>
        <i x="2021" s="1"/>
        <i x="3074" s="1"/>
        <i x="5185" s="1"/>
        <i x="3579" s="1"/>
        <i x="4760" s="1"/>
        <i x="405" s="1"/>
        <i x="2063" s="1"/>
        <i x="1184" s="1"/>
        <i x="96" s="1"/>
        <i x="4212" s="1"/>
        <i x="5007" s="1"/>
        <i x="3551" s="1"/>
        <i x="2758" s="1"/>
        <i x="126" s="1"/>
        <i x="5051" s="1"/>
        <i x="2840" s="1"/>
        <i x="1296" s="1"/>
        <i x="3130" s="1"/>
        <i x="2272" s="1"/>
        <i x="4534" s="1"/>
        <i x="1364" s="1"/>
        <i x="2007" s="1"/>
        <i x="4879" s="1"/>
        <i x="3629" s="1"/>
        <i x="1911" s="1"/>
        <i x="50" s="1"/>
        <i x="1973" s="1"/>
        <i x="2955" s="1"/>
        <i x="2999" s="1"/>
        <i x="420" s="1"/>
        <i x="3854" s="1"/>
        <i x="300" s="1"/>
        <i x="3556" s="1"/>
        <i x="583" s="1"/>
        <i x="3702" s="1"/>
        <i x="4626" s="1"/>
        <i x="4561" s="1"/>
        <i x="3023" s="1"/>
        <i x="2128" s="1"/>
        <i x="3072" s="1"/>
        <i x="5222" s="1"/>
        <i x="975" s="1"/>
        <i x="1067" s="1"/>
        <i x="4035" s="1"/>
        <i x="2418" s="1"/>
        <i x="3601" s="1"/>
        <i x="66" s="1"/>
        <i x="3667" s="1"/>
        <i x="1221" s="1"/>
        <i x="1015" s="1"/>
        <i x="3499" s="1"/>
        <i x="4252" s="1"/>
        <i x="5068" s="1"/>
        <i x="3598" s="1"/>
        <i x="4533" s="1"/>
        <i x="5165" s="1"/>
        <i x="106" s="1"/>
        <i x="3642" s="1"/>
        <i x="2938" s="1"/>
        <i x="1196" s="1"/>
        <i x="1155" s="1"/>
        <i x="1251" s="1"/>
        <i x="5195" s="1"/>
        <i x="3744" s="1"/>
        <i x="4175" s="1"/>
        <i x="404" s="1"/>
        <i x="3997" s="1"/>
        <i x="3618" s="1"/>
        <i x="5050" s="1"/>
        <i x="928" s="1"/>
        <i x="1389" s="1"/>
        <i x="1344" s="1"/>
        <i x="4708" s="1"/>
        <i x="1960" s="1"/>
        <i x="91" s="1"/>
        <i x="1927" s="1"/>
        <i x="113" s="1"/>
        <i x="995" s="1"/>
        <i x="2764" s="1"/>
        <i x="285" s="1"/>
        <i x="2812" s="1"/>
        <i x="4882" s="1"/>
        <i x="2797" s="1"/>
        <i x="4818" s="1"/>
        <i x="1961" s="1"/>
        <i x="718" s="1"/>
        <i x="3126" s="1"/>
        <i x="3666" s="1"/>
        <i x="4100" s="1"/>
        <i x="2324" s="1"/>
        <i x="957" s="1"/>
        <i x="2131" s="1"/>
        <i x="259" s="1"/>
        <i x="1026" s="1"/>
        <i x="1452" s="1"/>
        <i x="4728" s="1"/>
        <i x="454" s="1"/>
        <i x="1900" s="1"/>
        <i x="2524" s="1"/>
        <i x="3119" s="1"/>
        <i x="5213" s="1"/>
        <i x="82" s="1"/>
        <i x="1042" s="1"/>
        <i x="1025" s="1"/>
        <i x="5233" s="1"/>
        <i x="5090" s="1"/>
        <i x="963" s="1"/>
        <i x="345" s="1"/>
        <i x="1969" s="1"/>
        <i x="3652" s="1"/>
        <i x="136" s="1"/>
        <i x="3628" s="1"/>
        <i x="1243" s="1"/>
        <i x="4750" s="1"/>
        <i x="2823" s="1"/>
        <i x="392" s="1"/>
        <i x="2381" s="1"/>
        <i x="57" s="1"/>
        <i x="700" s="1"/>
        <i x="5041" s="1"/>
        <i x="1034" s="1"/>
        <i x="2168" s="1"/>
        <i x="2811" s="1"/>
        <i x="3591" s="1"/>
        <i x="2757" s="1"/>
        <i x="3043" s="1"/>
        <i x="1970" s="1"/>
        <i x="1238" s="1"/>
        <i x="3083" s="1"/>
        <i x="5194" s="1"/>
        <i x="2457" s="1"/>
        <i x="4906" s="1"/>
        <i x="3985" s="1"/>
        <i x="2505" s="1"/>
        <i x="744" s="1"/>
        <i x="4927" s="1"/>
        <i x="3765" s="1"/>
        <i x="3332" s="1"/>
        <i x="472" s="1"/>
        <i x="634" s="1"/>
        <i x="135" s="1"/>
        <i x="1033" s="1"/>
        <i x="1910" s="1"/>
        <i x="4803" s="1"/>
        <i x="1066" s="1"/>
        <i x="94" s="1"/>
        <i x="2554" s="1"/>
        <i x="3142" s="1"/>
        <i x="371" s="1"/>
        <i x="5249" s="1"/>
        <i x="4977" s="1"/>
        <i x="1484" s="1"/>
        <i x="2755" s="1"/>
        <i x="3910" s="1"/>
        <i x="1226" s="1"/>
        <i x="4560" s="1"/>
        <i x="2746" s="1"/>
        <i x="2820" s="1"/>
        <i x="1521" s="1"/>
        <i x="951" s="1"/>
        <i x="3996" s="1"/>
        <i x="4605" s="1"/>
        <i x="4606" s="1"/>
        <i x="1227" s="1"/>
        <i x="2423" s="1"/>
        <i x="1289" s="1"/>
        <i x="2756" s="1"/>
        <i x="3616" s="1"/>
        <i x="1414" s="1"/>
        <i x="240" s="1"/>
        <i x="1225" s="1"/>
        <i x="1992" s="1"/>
        <i x="337" s="1"/>
        <i x="2006" s="1"/>
        <i x="1032" s="1"/>
        <i x="5232" s="1"/>
        <i x="4498" s="1"/>
        <i x="2301" s="1"/>
        <i x="4499" s="1"/>
        <i x="5184" s="1"/>
        <i x="4792" s="1"/>
        <i x="3611" s="1"/>
        <i x="3040" s="1"/>
        <i x="3819" s="1"/>
        <i x="1254" s="1"/>
        <i x="4532" s="1"/>
        <i x="105" s="1"/>
        <i x="4599" s="1"/>
        <i x="3617" s="1"/>
        <i x="1968" s="1"/>
        <i x="3980" s="1"/>
        <i x="3665" s="1"/>
        <i x="4598" s="1"/>
        <i x="3495" s="1"/>
        <i x="54" s="1"/>
        <i x="2279" s="1"/>
        <i x="3757" s="1"/>
        <i x="4531" s="1"/>
        <i x="2409" s="1"/>
        <i x="149" s="1"/>
        <i x="3234" s="1"/>
        <i x="4736" s="1"/>
        <i x="1222" s="1"/>
        <i x="2745" s="1"/>
        <i x="3543" s="1"/>
        <i x="2156" s="1"/>
        <i x="1051" s="1"/>
        <i x="3853" s="1"/>
        <i x="916" s="1"/>
        <i x="3537" s="1"/>
        <i x="2754" s="1"/>
        <i x="2832" s="1"/>
        <i x="313" s="1"/>
        <i x="121" s="1"/>
        <i x="3865" s="1"/>
        <i x="1619" s="1"/>
        <i x="2157" s="1"/>
        <i x="3125" s="1"/>
        <i x="945" s="1"/>
        <i x="471" s="1"/>
        <i x="2765" s="1"/>
        <i x="2029" s="1"/>
        <i x="1946" s="1"/>
        <i x="2761" s="1"/>
        <i x="1899" s="1"/>
        <i x="3678" s="1"/>
        <i x="1001" s="1"/>
        <i x="385" s="1"/>
        <i x="5221" s="1"/>
        <i x="419" s="1"/>
        <i x="2323" s="1"/>
        <i x="2833" s="1"/>
        <i x="344" s="1"/>
        <i x="4707" s="1"/>
        <i x="1179" s="1"/>
        <i x="3746" s="1"/>
        <i x="1972" s="1"/>
        <i x="2527" s="1"/>
        <i x="450" s="1"/>
        <i x="982" s="1"/>
        <i x="3094" s="1"/>
        <i x="4960" s="1"/>
        <i x="2774" s="1"/>
        <i x="4099" s="1"/>
        <i x="312" s="1"/>
        <i x="5076" s="1"/>
        <i x="3713" s="1"/>
        <i x="3138" s="1"/>
        <i x="2214" s="1"/>
        <i x="380" s="1"/>
        <i x="3595" s="1"/>
        <i x="2810" s="1"/>
        <i x="361" s="1"/>
        <i x="2122" s="1"/>
        <i x="2010" s="1"/>
        <i x="1374" s="1"/>
        <i x="2982" s="1"/>
        <i x="4071" s="1"/>
        <i x="2018" s="1"/>
        <i x="3081" s="1"/>
        <i x="3957" s="1"/>
        <i x="2517" s="1"/>
        <i x="3928" s="1"/>
        <i x="1164" s="1"/>
        <i x="1269" s="1"/>
        <i x="2969" s="1"/>
        <i x="2934" s="1"/>
        <i x="2274" s="1"/>
        <i x="4744" s="1"/>
        <i x="1654" s="1"/>
        <i x="1000" s="1"/>
        <i x="3049" s="1"/>
        <i x="4567" s="1"/>
        <i x="302" s="1"/>
        <i x="150" s="1"/>
        <i x="3610" s="1"/>
        <i x="4897" s="1"/>
        <i x="4881" s="1"/>
        <i x="2750" s="1"/>
        <i x="2752" s="1"/>
        <i x="2197" s="1"/>
        <i x="4524" s="1"/>
        <i x="4893" s="1"/>
        <i x="3175" s="1"/>
        <i x="4619" s="1"/>
        <i x="4759" s="1"/>
        <i x="2993" s="1"/>
        <i x="3071" s="1"/>
        <i x="1089" s="1"/>
        <i x="4982" s="1"/>
        <i x="2559" s="1"/>
        <i x="4161" s="1"/>
        <i x="4062" s="1"/>
        <i x="148" s="1"/>
        <i x="1975" s="1"/>
        <i x="1954" s="1"/>
        <i x="1206" s="1"/>
        <i x="4591" s="1"/>
        <i x="93" s="1"/>
        <i x="1009" s="1"/>
        <i x="4026" s="1"/>
        <i x="5085" s="1"/>
        <i x="4604" s="1"/>
        <i x="336" s="1"/>
        <i x="1274" s="1"/>
        <i x="4564" s="1"/>
        <i x="2322" s="1"/>
        <i x="81" s="1"/>
        <i x="2857" s="1"/>
        <i x="2146" s="1"/>
        <i x="2295" s="1"/>
        <i x="1384" s="1"/>
        <i x="962" s="1"/>
        <i x="5124" s="1"/>
        <i x="1329" s="1"/>
        <i x="2365" s="1"/>
        <i x="4136" s="1"/>
        <i x="2546" s="1"/>
        <i x="2127" s="1"/>
        <i x="3844" s="1"/>
        <i x="3010" s="1"/>
        <i x="4890" s="1"/>
        <i x="3975" s="1"/>
        <i x="1984" s="1"/>
        <i x="231" s="1"/>
        <i x="3764" s="1"/>
        <i x="1178" s="1"/>
        <i x="484" s="1"/>
        <i x="3174" s="1"/>
        <i x="619" s="1"/>
        <i x="4174" s="1"/>
        <i x="2144" s="1"/>
        <i x="3860" s="1"/>
        <i x="141" s="1"/>
        <i x="2083" s="1"/>
        <i x="1945" s="1"/>
        <i x="2253" s="1"/>
        <i x="3597" s="1"/>
        <i x="80" s="1"/>
        <i x="1335" s="1"/>
        <i x="2082" s="1"/>
        <i x="4220" s="1"/>
        <i x="2446" s="1"/>
        <i x="1148" s="1"/>
        <i x="2394" s="1"/>
        <i x="407" s="1"/>
        <i x="5102" s="1"/>
        <i x="2167" s="1"/>
        <i x="4934" s="1"/>
        <i x="4703" s="1"/>
        <i x="2312" s="1"/>
        <i x="950" s="1"/>
        <i x="3129" s="1"/>
        <i x="3107" s="1"/>
        <i x="992" s="1"/>
        <i x="2809" s="1"/>
        <i x="4653" s="1"/>
        <i x="134" s="1"/>
        <i x="2112" s="1"/>
        <i x="2145" s="1"/>
        <i x="1983" s="1"/>
        <i x="4817" s="1"/>
        <i x="2960" s="1"/>
        <i x="2372" s="1"/>
        <i x="1343" s="1"/>
        <i x="2976" s="1"/>
        <i x="5084" s="1"/>
        <i x="2353" s="1"/>
        <i x="1358" s="1"/>
        <i x="4211" s="1"/>
        <i x="3971" s="1"/>
        <i x="4802" s="1"/>
        <i x="3100" s="1"/>
        <i x="913" s="1"/>
        <i x="4522" s="1"/>
        <i x="4791" s="1"/>
        <i x="991" s="1"/>
        <i x="4987" s="1"/>
        <i x="3265" s="1"/>
        <i x="3606" s="1"/>
        <i x="670" s="1"/>
        <i x="2927" s="1"/>
        <i x="3959" s="1"/>
        <i x="3737" s="1"/>
        <i x="2162" s="1"/>
        <i x="379" s="1"/>
        <i x="2223" s="1"/>
        <i x="1552" s="1"/>
        <i x="3776" s="1"/>
        <i x="3830" s="1"/>
        <i x="4568" s="1"/>
        <i x="518" s="1"/>
        <i x="967" s="1"/>
        <i x="2011" s="1"/>
        <i x="2485" s="1"/>
        <i x="1959" s="1"/>
        <i x="3829" s="1"/>
        <i x="168" s="1"/>
        <i x="133" s="1"/>
        <i x="357" s="1"/>
        <i x="4878" s="1"/>
        <i x="3590" s="1"/>
        <i x="230" s="1"/>
        <i x="4948" s="1"/>
        <i x="4968" s="1"/>
        <i x="3743" s="1"/>
        <i x="4061" s="1"/>
        <i x="2795" s="1"/>
        <i x="4260" s="1"/>
        <i x="2136" s="1"/>
        <i x="1982" s="1"/>
        <i x="1427" s="1"/>
        <i x="4790" s="1"/>
        <i x="999" s="1"/>
        <i x="3259" s="1"/>
        <i x="132" s="1"/>
        <i x="3137" s="1"/>
        <i x="1474" s="1"/>
        <i x="3563" s="1"/>
        <i x="2202" s="1"/>
        <i x="4947" s="1"/>
        <i x="1300" s="1"/>
        <i x="4569" s="1"/>
        <i x="1938" s="1"/>
        <i x="3956" s="1"/>
        <i x="1413" s="1"/>
        <i x="437" s="1"/>
        <i x="1967" s="1"/>
        <i x="1583" s="1"/>
        <i x="418" s="1"/>
        <i x="3554" s="1"/>
        <i x="3183" s="1"/>
        <i x="974" s="1"/>
        <i x="2817" s="1"/>
        <i x="3924" s="1"/>
        <i x="5075" s="1"/>
        <i x="1052" s="1"/>
        <i x="374" s="1"/>
        <i x="335" s="1"/>
        <i x="4833" s="1"/>
        <i x="1260" s="1"/>
        <i x="4251" s="1"/>
        <i x="4557" s="1"/>
        <i x="2794" s="1"/>
        <i x="3578" s="1"/>
        <i x="1442" s="1"/>
        <i x="3775" s="1"/>
        <i x="2207" s="1"/>
        <i x="1456" s="1"/>
        <i x="2177" s="1"/>
        <i x="4766" s="1"/>
        <i x="3034" s="1"/>
        <i x="2050" s="1"/>
        <i x="88" s="1"/>
        <i x="2936" s="1"/>
        <i x="1253" s="1"/>
        <i x="2053" s="1"/>
        <i x="3955" s="1"/>
        <i x="233" s="1"/>
        <i x="123" s="1"/>
        <i x="370" s="1"/>
        <i x="3916" s="1"/>
        <i x="2142" s="1"/>
        <i x="2087" s="1"/>
        <i x="3895" s="1"/>
        <i x="129" s="1"/>
        <i x="4785" s="1"/>
        <i x="3761" s="1"/>
        <i x="1388" s="1"/>
        <i x="102" s="1"/>
        <i x="323" s="1"/>
        <i x="229" s="1"/>
        <i x="4912" s="1"/>
        <i x="3542" s="1"/>
        <i x="1516" s="1"/>
        <i x="1041" s="1"/>
        <i x="2985" s="1"/>
        <i x="4173" s="1"/>
        <i x="1926" s="1"/>
        <i x="4025" s="1"/>
        <i x="432" s="1"/>
        <i x="998" s="1"/>
        <i x="90" s="1"/>
        <i x="2428" s="1"/>
        <i x="2206" s="1"/>
        <i x="4926" s="1"/>
        <i x="4913" s="1"/>
        <i x="3136" s="1"/>
        <i x="687" s="1"/>
        <i x="3356" s="1"/>
        <i x="2841" s="1"/>
        <i x="3166" s="1"/>
        <i x="3786" s="1"/>
        <i x="4946" s="1"/>
        <i x="1205" s="1"/>
        <i x="4603" s="1"/>
        <i x="3788" s="1"/>
        <i x="369" s="1"/>
        <i x="2926" s="1"/>
        <i x="2111" s="1"/>
        <i x="2870" s="1"/>
        <i x="2451" s="1"/>
        <i x="343" s="1"/>
        <i x="4652" s="1"/>
        <i x="2744" s="1"/>
        <i x="1259" s="1"/>
        <i x="504" s="1"/>
        <i x="4556" s="1"/>
        <i x="429" s="1"/>
        <i x="1163" s="1"/>
        <i x="1242" s="1"/>
        <i x="3566" s="1"/>
        <i x="4210" s="1"/>
        <i x="334" s="1"/>
        <i x="1402" s="1"/>
        <i x="3568" s="1"/>
        <i x="1990" s="1"/>
        <i x="3239" s="1"/>
        <i x="4702" s="1"/>
        <i x="2945" s="1"/>
        <i x="4665" s="1"/>
        <i x="1307" s="1"/>
        <i x="329" s="1"/>
        <i x="5164" s="1"/>
        <i x="2930" s="1"/>
        <i x="1609" s="1"/>
        <i x="2509" s="1"/>
        <i x="431" s="1"/>
        <i x="3351" s="1"/>
        <i x="493" s="1"/>
        <i x="253" s="1"/>
        <i x="142" s="1"/>
        <i x="2437" s="1"/>
        <i x="1204" s="1"/>
        <i x="3894" s="1"/>
        <i x="2848" s="1"/>
        <i x="510" s="1"/>
        <i x="1434" s="1"/>
        <i x="3722" s="1"/>
        <i x="4710" s="1"/>
        <i x="3110" s="1"/>
        <i x="4832" s="1"/>
        <i x="4666" s="1"/>
        <i x="1288" s="1"/>
        <i x="1175" s="1"/>
        <i x="2250" s="1"/>
        <i x="2343" s="1"/>
        <i x="119" s="1"/>
        <i x="4706" s="1"/>
        <i x="299" s="1"/>
        <i x="3843" s="1"/>
        <i x="3641" s="1"/>
        <i x="4625" s="1"/>
        <i x="3553" s="1"/>
        <i x="3197" s="1"/>
        <i x="5157" s="1"/>
        <i x="3377" s="1"/>
        <i x="284" s="1"/>
        <i x="2116" s="1"/>
        <i x="997" s="1"/>
        <i x="306" s="1"/>
        <i x="4805" s="1"/>
        <i x="3651" s="1"/>
        <i x="3587" s="1"/>
        <i x="436" s="1"/>
        <i x="76" s="1"/>
        <i x="1173" s="1"/>
        <i x="517" s="1"/>
        <i x="4851" s="1"/>
        <i x="1316" s="1"/>
        <i x="3662" s="1"/>
        <i x="3772" s="1"/>
        <i x="3827" s="1"/>
        <i x="3639" s="1"/>
        <i x="2422" s="1"/>
        <i x="2017" s="1"/>
        <i x="4801" s="1"/>
        <i x="131" s="1"/>
        <i x="4250" s="1"/>
        <i x="5110" s="1"/>
        <i x="3771" s="1"/>
        <i x="1989" s="1"/>
        <i x="3609" s="1"/>
        <i x="3033" s="1"/>
        <i x="4618" s="1"/>
        <i x="311" s="1"/>
        <i x="4925" s="1"/>
        <i x="2534" s="1"/>
        <i x="2361" s="1"/>
        <i x="1642" s="1"/>
        <i x="2280" s="1"/>
        <i x="3373" s="1"/>
        <i x="71" s="1"/>
        <i x="4634" s="1"/>
        <i x="2818" s="1"/>
        <i x="1953" s="1"/>
        <i x="1160" s="1"/>
        <i x="4651" s="1"/>
        <i x="4638" s="1"/>
        <i x="1240" s="1"/>
        <i x="1566" s="1"/>
        <i x="4107" s="1"/>
        <i x="310" s="1"/>
        <i x="966" s="1"/>
        <i x="4632" s="1"/>
        <i x="1008" s="1"/>
        <i x="2135" s="1"/>
        <i x="4597" s="1"/>
        <i x="3086" s="1"/>
        <i x="2844" s="1"/>
        <i x="3173" s="1"/>
        <i x="969" s="1"/>
        <i x="4135" s="1"/>
        <i x="1943" s="1"/>
        <i x="3640" s="1"/>
        <i x="970" s="1"/>
        <i x="3806" s="1"/>
        <i x="1031" s="1"/>
        <i x="403" s="1"/>
        <i x="101" s="1"/>
        <i x="1024" s="1"/>
        <i x="4098" s="1"/>
        <i x="3208" s="1"/>
        <i x="4844" s="1"/>
        <i x="2830" s="1"/>
        <i x="3196" s="1"/>
        <i x="1306" s="1"/>
        <i x="177" s="1"/>
        <i x="573" s="1"/>
        <i x="2399" s="1"/>
        <i x="176" s="1"/>
        <i x="258" s="1"/>
        <i x="4945" s="1"/>
        <i x="4809" s="1"/>
        <i x="2793" s="1"/>
        <i x="1266" s="1"/>
        <i x="3608" s="1"/>
        <i x="3835" s="1"/>
        <i x="2120" s="1"/>
        <i x="1203" s="1"/>
        <i x="3004" s="1"/>
        <i x="2562" s="1"/>
        <i x="4297" s="1"/>
        <i x="4964" s="1"/>
        <i x="3586" s="1"/>
        <i x="5163" s="1"/>
        <i x="3562" s="1"/>
        <i x="4563" s="1"/>
        <i x="2099" s="1"/>
        <i x="1488" s="1"/>
        <i x="87" s="1"/>
        <i x="1410" s="1"/>
        <i x="1328" s="1"/>
        <i x="3195" s="1"/>
        <i x="378" s="1"/>
        <i x="3837" s="1"/>
        <i x="3009" s="1"/>
        <i x="333" s="1"/>
        <i x="3736" s="1"/>
        <i x="3770" s="1"/>
        <i x="1382" s="1"/>
        <i x="3728" s="1"/>
        <i x="3148" s="1"/>
        <i x="1064" s="1"/>
        <i x="273" s="1"/>
        <i x="1966" s="1"/>
        <i x="70" s="1"/>
        <i x="2408" s="1"/>
        <i x="1918" s="1"/>
        <i x="3810" s="1"/>
        <i x="295" s="1"/>
        <i x="4870" s="1"/>
        <i x="2526" s="1"/>
        <i x="470" s="1"/>
        <i x="2364" s="1"/>
        <i x="3053" s="1"/>
        <i x="3876" s="1"/>
        <i x="3954" s="1"/>
        <i x="4896" s="1"/>
        <i x="1315" s="1"/>
        <i x="3769" s="1"/>
        <i x="3552" s="1"/>
        <i x="2741" s="1"/>
        <i x="406" s="1"/>
        <i x="298" s="1"/>
        <i x="1063" s="1"/>
        <i x="2016" s="1"/>
        <i x="1392" s="1"/>
        <i x="239" s="1"/>
        <i x="5119" s="1"/>
        <i x="1350" s="1"/>
        <i x="4546" s="1"/>
        <i x="1582" s="1"/>
        <i x="1937" s="1"/>
        <i x="2781" s="1"/>
        <i x="125" s="1"/>
        <i x="4586" s="1"/>
        <i x="3820" s="1"/>
        <i x="2015" s="1"/>
        <i x="3020" s="1"/>
        <i x="2054" s="1"/>
        <i x="2821" s="1"/>
        <i x="1220" s="1"/>
        <i x="4795" s="1"/>
        <i x="5067" s="1"/>
        <i x="47" s="1"/>
        <i x="3840" s="1"/>
        <i x="4957" s="1"/>
        <i x="3864" s="1"/>
        <i x="49" s="1"/>
        <i x="3290" s="1"/>
        <i x="1314" s="1"/>
        <i x="1986" s="1"/>
        <i x="157" s="1"/>
        <i x="1258" s="1"/>
        <i x="147" s="1"/>
        <i x="1965" s="1"/>
        <i x="144" s="1"/>
        <i x="2033" s="1"/>
        <i x="238" s="1"/>
        <i x="3322" s="1"/>
        <i x="1952" s="1"/>
        <i x="3701" s="1"/>
        <i x="2201" s="1"/>
        <i x="22" s="1"/>
        <i x="24" s="1"/>
        <i x="4590" s="1"/>
        <i x="69" s="1"/>
        <i x="1211" s="1"/>
        <i x="2152" s="1"/>
        <i x="2558" s="1"/>
        <i x="3974" s="1"/>
        <i x="465" s="1"/>
        <i x="655" s="1"/>
        <i x="1187" s="1"/>
        <i x="3718" s="1"/>
        <i x="4097" s="1"/>
        <i x="708" s="1"/>
        <i x="2708" s="1"/>
        <i x="2929" s="1"/>
        <i x="3725" s="1"/>
        <i x="3842" s="1"/>
        <i x="3284" s="1"/>
        <i x="4513" s="1"/>
        <i x="1483" s="1"/>
        <i x="4972" s="1"/>
        <i x="1506" s="1"/>
        <i x="2115" s="1"/>
        <i x="389" s="1"/>
        <i x="1183" s="1"/>
        <i x="2474" s="1"/>
        <i x="535" s="1"/>
        <i x="75" s="1"/>
        <i x="373" s="1"/>
        <i x="1113" s="1"/>
        <i x="355" s="1"/>
        <i x="2944" s="1"/>
        <i x="1147" s="1"/>
        <i x="1305" s="1"/>
        <i x="3995" s="1"/>
        <i x="1623" s="1"/>
        <i x="1281" s="1"/>
        <i x="3027" s="1"/>
        <i x="2151" s="1"/>
        <i x="3066" s="1"/>
        <i x="3650" s="1"/>
        <i x="2269" s="1"/>
        <i x="3741" s="1"/>
        <i x="2516" s="1"/>
        <i x="2984" s="1"/>
        <i x="2098" s="1"/>
        <i x="3021" s="1"/>
        <i x="2829" s="1"/>
        <i x="1237" s="1"/>
        <i x="261" s="1"/>
        <i x="2032" s="1"/>
        <i x="2479" s="1"/>
        <i x="2114" s="1"/>
        <i x="5136" s="1"/>
        <i x="812" s="1"/>
        <i x="3627" s="1"/>
        <i x="3161" s="1"/>
        <i x="4743" s="1"/>
        <i x="103" s="1"/>
        <i x="1106" s="1"/>
        <i x="4555" s="1"/>
        <i x="3649" s="1"/>
        <i x="2856" s="1"/>
        <i x="4735" s="1"/>
        <i x="4566" s="1"/>
        <i x="124" s="1"/>
        <i x="3637" s="1"/>
        <i x="2380" s="1"/>
        <i x="3984" s="1"/>
        <i x="3583" s="1"/>
        <i x="1273" s="1"/>
        <i x="2014" s="1"/>
        <i x="4559" s="1"/>
        <i x="1951" s="1"/>
        <i x="2847" s="1"/>
        <i x="3070" s="1"/>
        <i x="1007" s="1"/>
        <i x="1981" s="1"/>
        <i x="3754" s="1"/>
        <i x="1957" s="1"/>
        <i x="1958" s="1"/>
        <i x="4732" s="1"/>
        <i x="572" s="1"/>
        <i x="1100" s="1"/>
        <i x="5118" s="1"/>
        <i x="2456" s="1"/>
        <i x="2110" s="1"/>
        <i x="1236" s="1"/>
        <i x="737" s="1"/>
        <i x="4554" s="1"/>
        <i x="3973" s="1"/>
        <i x="4602" s="1"/>
        <i x="2855" s="1"/>
        <i x="293" s="1"/>
        <i x="449" s="1"/>
        <i x="2315" s="1"/>
        <i x="3661" s="1"/>
        <i x="4007" s="1"/>
        <i x="2234" s="1"/>
        <i x="2504" s="1"/>
        <i x="2968" s="1"/>
        <i x="1182" s="1"/>
        <i x="3636" s="1"/>
        <i x="4562" s="1"/>
        <i x="5212" s="1"/>
        <i x="4596" s="1"/>
        <i x="1658" s="1"/>
        <i x="2195" s="1"/>
        <i x="280" s="1"/>
        <i x="79" s="1"/>
        <i x="4624" s="1"/>
        <i x="2846" s="1"/>
        <i x="3615" s="1"/>
        <i x="2780" s="1"/>
        <i x="269" s="1"/>
        <i x="4601" s="1"/>
        <i x="2991" s="1"/>
        <i x="3953" s="1"/>
        <i x="2545" s="1"/>
        <i x="3160" s="1"/>
        <i x="3994" s="1"/>
        <i x="2189" s="1"/>
        <i x="1997" s="1"/>
        <i x="1229" s="1"/>
        <i x="309" s="1"/>
        <i x="5109" s="1"/>
        <i x="3561" s="1"/>
        <i x="3944" s="1"/>
        <i x="2787" s="1"/>
        <i x="2251" s="1"/>
        <i x="3194" s="1"/>
        <i x="1045" s="1"/>
        <i x="1935" s="1"/>
        <i x="1023" s="1"/>
        <i x="4034" s="1"/>
        <i x="4831" s="1"/>
        <i x="3947" s="1"/>
        <i x="3581" s="1"/>
        <i x="453" s="1"/>
        <i x="1618" s="1"/>
        <i x="4600" s="1"/>
        <i x="3585" s="1"/>
        <i x="4631" s="1"/>
        <i x="2055" s="1"/>
        <i x="4967" s="1"/>
        <i x="2291" s="1"/>
        <i x="4674" s="1"/>
        <i x="2961" s="1"/>
        <i x="413" s="1"/>
        <i x="146" s="1"/>
        <i x="5049" s="1"/>
        <i x="2273" s="1"/>
        <i x="1050" s="1"/>
        <i x="2933" s="1"/>
        <i x="2450" s="1"/>
        <i x="2290" s="1"/>
        <i x="4636" s="1"/>
        <i x="4637" s="1"/>
        <i x="2981" s="1"/>
        <i x="3745" s="1"/>
        <i x="4143" s="1"/>
        <i x="74" s="1"/>
        <i x="5248" s="1"/>
        <i x="4060" s="1"/>
        <i x="4937" s="1"/>
        <i x="973" s="1"/>
        <i x="257" s="1"/>
        <i x="3923" s="1"/>
        <i x="3622" s="1"/>
        <i x="3716" s="1"/>
        <i x="1482" s="1"/>
        <i x="2342" s="1"/>
        <i x="2138" s="1"/>
        <i x="4775" s="1"/>
        <i x="1412" s="1"/>
        <i x="2345" s="1"/>
        <i x="2964" s="1"/>
        <i x="4585" s="1"/>
        <i x="2233" s="1"/>
        <i x="117" s="1"/>
        <i x="3831" s="1"/>
        <i x="2020" s="1"/>
        <i x="1352" s="1"/>
        <i x="1030" s="1"/>
        <i x="3969" s="1"/>
        <i x="2786" s="1"/>
        <i x="1950" s="1"/>
        <i x="2967" s="1"/>
        <i x="342" s="1"/>
        <i x="2028" s="1"/>
        <i x="1114" s="1"/>
        <i x="456" s="1"/>
        <i x="707" s="1"/>
        <i x="2352" s="1"/>
        <i x="3805" s="1"/>
        <i x="2300" s="1"/>
        <i x="175" s="1"/>
        <i x="1581" s="1"/>
        <i x="387" s="1"/>
        <i x="1141" s="1"/>
        <i x="2977" s="1"/>
        <i x="321" s="1"/>
        <i x="1373" s="1"/>
        <i x="1250" s="1"/>
        <i x="1653" s="1"/>
        <i x="1949" s="1"/>
        <i x="3605" s="1"/>
        <i x="2150" s="1"/>
        <i x="609" s="1"/>
        <i x="384" s="1"/>
        <i x="1909" s="1"/>
        <i x="3635" s="1"/>
        <i x="2170" s="1"/>
        <i x="1547" s="1"/>
        <i x="1107" s="1"/>
        <i x="4514" s="1"/>
        <i x="2816" s="1"/>
        <i x="464" s="1"/>
        <i x="2036" s="1"/>
        <i x="2578" s="1"/>
        <i x="2081" s="1"/>
        <i x="2213" s="1"/>
        <i x="111" s="1"/>
        <i x="3193" s="1"/>
        <i x="3091" s="1"/>
        <i x="3191" s="1"/>
        <i x="2954" s="1"/>
        <i x="2953" s="1"/>
        <i x="4650" s="1"/>
        <i x="1276" s="1"/>
        <i x="1172" s="1"/>
        <i x="2845" s="1"/>
        <i x="3478" s="1"/>
        <i x="3555" s="1"/>
        <i x="4649" s="1"/>
        <i x="4837" s="1"/>
        <i x="1257" s="1"/>
        <i x="1372" s="1"/>
        <i x="1520" s="1"/>
        <i x="3106" s="1"/>
        <i x="4545" s="1"/>
        <i x="3884" s="1"/>
        <i x="469" s="1"/>
        <i x="1014" s="1"/>
        <i x="2465" s="1"/>
        <i x="2854" s="1"/>
        <i x="2503" s="1"/>
        <i x="2436" s="1"/>
        <i x="1165" s="1"/>
        <i x="1411" s="1"/>
        <i x="2808" s="1"/>
        <i x="2003" s="1"/>
        <i x="4774" s="1"/>
        <i x="3073" s="1"/>
        <i x="2983" s="1"/>
        <i x="736" s="1"/>
        <i x="3577" s="1"/>
        <i x="1498" s="1"/>
        <i x="534" s="1"/>
        <i x="5030" s="1"/>
        <i x="3631" s="1"/>
        <i x="1978" s="1"/>
        <i x="4789" s="1"/>
        <i x="1357" s="1"/>
        <i x="206" s="1"/>
        <i x="2130" s="1"/>
        <i x="92" s="1"/>
        <i x="483" s="1"/>
        <i x="2332" s="1"/>
        <i x="95" s="1"/>
        <i x="4648" s="1"/>
        <i x="597" s="1"/>
        <i x="3559" s="1"/>
        <i x="4742" s="1"/>
        <i x="2288" s="1"/>
        <i x="776" s="1"/>
        <i x="3756" s="1"/>
        <i x="4070" s="1"/>
        <i x="4800" s="1"/>
        <i x="402" s="1"/>
        <i x="1451" s="1"/>
        <i x="492" s="1"/>
        <i x="283" s="1"/>
        <i x="3063" s="1"/>
        <i x="3660" s="1"/>
        <i x="5193" s="1"/>
        <i x="104" s="1"/>
        <i x="4830" s="1"/>
        <i x="4664" s="1"/>
        <i x="2019" s="1"/>
        <i x="4209" s="1"/>
        <i x="4685" s="1"/>
        <i x="1401" s="1"/>
        <i x="5101" s="1"/>
        <i x="3558" s="1"/>
        <i x="3740" s="1"/>
        <i x="452" s="1"/>
        <i x="4840" s="1"/>
        <i x="2597" s="1"/>
        <i x="1199" s="1"/>
        <i x="2289" s="1"/>
        <i x="4658" s="1"/>
        <i x="3042" s="1"/>
        <i x="1617" s="1"/>
        <i x="1334" s="1"/>
        <i x="2928" s="1"/>
        <i x="2887" s="1"/>
        <i x="478" s="1"/>
        <i x="3952" s="1"/>
        <i x="972" s="1"/>
        <i x="2311" s="1"/>
        <i x="292" s="1"/>
        <i x="4553" s="1"/>
        <i x="920" s="1"/>
        <i x="4783" s="1"/>
        <i x="3753" s="1"/>
        <i x="1964" s="1"/>
        <i x="1381" s="1"/>
        <i x="1371" s="1"/>
        <i x="2591" s="1"/>
        <i x="4647" s="1"/>
        <i x="899" s="1"/>
        <i x="3795" s="1"/>
        <i x="4052" s="1"/>
        <i x="898" s="1"/>
        <i x="3309" s="1"/>
        <i x="1515" s="1"/>
        <i x="3704" s="1"/>
        <i x="2792" s="1"/>
        <i x="1210" s="1"/>
        <i x="3709" s="1"/>
        <i x="3648" s="1"/>
        <i x="412" s="1"/>
        <i x="4841" s="1"/>
        <i x="4799" s="1"/>
        <i x="1081" s="1"/>
        <i x="4916" s="1"/>
        <i x="417" s="1"/>
        <i x="2997" s="1"/>
        <i x="680" s="1"/>
        <i x="2013" s="1"/>
        <i x="2869" s="1"/>
        <i x="3647" s="1"/>
        <i x="1481" s="1"/>
        <i x="4782" s="1"/>
        <i x="2321" s="1"/>
        <i x="3677" s="1"/>
        <i x="691" s="1"/>
        <i x="3676" s="1"/>
        <i x="3962" s="1"/>
        <i x="1040" s="1"/>
        <i x="3630" s="1"/>
        <i x="4584" s="1"/>
        <i x="5231" s="1"/>
        <i x="2190" s="1"/>
        <i x="2785" s="1"/>
        <i x="145" s="1"/>
        <i x="4249" s="1"/>
        <i x="1044" s="1"/>
        <i x="156" s="1"/>
        <i x="189" s="1"/>
        <i x="5346" s="1"/>
        <i x="120" s="1"/>
        <i x="2998" s="1"/>
        <i x="1249" s="1"/>
        <i x="3017" s="1"/>
        <i x="4579" s="1"/>
        <i x="596" s="1"/>
        <i x="1580" s="1"/>
        <i x="1652" s="1"/>
        <i x="155" s="1"/>
        <i x="291" s="1"/>
        <i x="110" s="1"/>
        <i x="1130" s="1"/>
        <i x="1146" s="1"/>
        <i x="1140" s="1"/>
        <i x="2200" s="1"/>
        <i x="582" s="1"/>
        <i x="2853" s="1"/>
        <i x="2304" s="1"/>
        <i x="4986" s="1"/>
        <i x="1409" s="1"/>
        <i x="122" s="1"/>
        <i x="1006" s="1"/>
        <i x="4829" s="1"/>
        <i x="4956" s="1"/>
        <i x="4955" s="1"/>
        <i x="3784" s="1"/>
        <i x="2012" s="1"/>
        <i x="608" s="1"/>
        <i x="1988" s="1"/>
        <i x="1190" s="1"/>
        <i x="4933" s="1"/>
        <i x="2268" s="1"/>
        <i x="463" s="1"/>
        <i x="3950" s="1"/>
        <i x="1977" s="1"/>
        <i x="3733" s="1"/>
        <i x="5040" s="1"/>
        <i x="4033" s="1"/>
        <i x="100" s="1"/>
        <i x="4006" s="1"/>
        <i x="4725" s="1"/>
        <i x="1079" s="1"/>
        <i x="1029" s="1"/>
        <i x="988" s="1"/>
        <i x="1380" s="1"/>
        <i x="4190" s="1"/>
        <i x="2950" s="1"/>
        <i x="1080" s="1"/>
        <i x="3755" s="1"/>
        <i x="1635" s="1"/>
        <i x="4794" s="1"/>
        <i x="4714" s="1"/>
        <i x="1013" s="1"/>
        <i x="1318" s="1"/>
        <i x="4623" s="1"/>
        <i x="728" s="1"/>
        <i x="205" s="1"/>
        <i x="3951" s="1"/>
        <i x="5372" s="1"/>
        <i x="3868" s="1"/>
        <i x="2137" s="1"/>
        <i x="2807" s="1"/>
        <i x="4944" s="1"/>
        <i x="3003" s="1"/>
        <i x="4219" s="1"/>
        <i x="1020" s="1"/>
        <i x="509" s="1"/>
        <i x="347" s="1"/>
        <i x="4843" s="1"/>
        <i x="174" s="1"/>
        <i x="354" s="1"/>
        <i x="4583" s="1"/>
        <i x="1963" s="1"/>
        <i x="301" s="1"/>
        <i x="353" s="1"/>
        <i x="1908" s="1"/>
        <i x="3594" s="1"/>
        <i x="1907" s="1"/>
        <i x="2868" s="1"/>
        <i x="3200" s="1"/>
        <i x="2031" s="1"/>
        <i x="2897" s="1"/>
        <i x="4134" s="1"/>
        <i x="1088" s="1"/>
        <i x="2058" s="1"/>
        <i x="4684" s="1"/>
        <i x="3016" s="1"/>
        <i x="1049" s="1"/>
        <i x="5363" s="1"/>
        <i x="3658" s="1"/>
        <i x="3785" s="1"/>
        <i x="2090" s="1"/>
        <i x="4630" s="1"/>
        <i x="857" s="1"/>
        <i x="3664" s="1"/>
        <i x="2975" s="1"/>
        <i x="4765" s="1"/>
        <i x="4731" s="1"/>
        <i x="3026" s="1"/>
        <i x="4976" s="1"/>
        <i x="2782" s="1"/>
        <i x="4941" s="1"/>
        <i x="4622" s="1"/>
        <i x="3671" s="1"/>
        <i x="1999" s="1"/>
        <i x="1948" s="1"/>
        <i x="1987" s="1"/>
        <i x="4880" s="1"/>
        <i x="173" s="1"/>
        <i x="1991" s="1"/>
        <i x="5083" s="1"/>
        <i x="571" s="1"/>
        <i x="1019" s="1"/>
        <i x="3093" s="1"/>
        <i x="2634" s="1"/>
        <i x="4024" s="1"/>
        <i x="3877" s="1"/>
        <i x="4199" s="1"/>
        <i x="4724" s="1"/>
        <i x="2299" s="1"/>
        <i x="4646" s="1"/>
        <i x="1668" s="1"/>
        <i x="4629" s="1"/>
        <i x="3675" s="1"/>
        <i x="4096" s="1"/>
        <i x="990" s="1"/>
        <i x="5013" s="1"/>
        <i x="3979" s="1"/>
        <i x="143" s="1"/>
        <i x="3015" s="1"/>
        <i x="757" s="1"/>
        <i x="2360" s="1"/>
        <i x="3080" s="1"/>
        <i x="401" s="1"/>
        <i x="2478" s="1"/>
        <i x="1514" s="1"/>
        <i x="4578" s="1"/>
        <i x="1616" s="1"/>
        <i x="3739" s="1"/>
        <i x="3851" s="1"/>
        <i x="1308" s="1"/>
        <i x="416" s="1"/>
        <i x="4259" s="1"/>
        <i x="4663" s="1"/>
        <i x="4849" s="1"/>
        <i x="3512" s="1"/>
        <i x="2176" s="1"/>
        <i x="2086" s="1"/>
        <i x="4741" s="1"/>
        <i x="2806" s="1"/>
        <i x="1162" s="1"/>
        <i x="2863" s="1"/>
        <i x="1450" s="1"/>
        <i x="1391" s="1"/>
        <i x="4645" s="1"/>
        <i x="198" s="1"/>
        <i x="2287" s="1"/>
        <i x="4378" s="1"/>
        <i x="4032" s="1"/>
        <i x="2886" s="1"/>
        <i x="4971" s="1"/>
        <i x="4069" s="1"/>
        <i x="3732" s="1"/>
        <i x="2760" s="1"/>
        <i x="2762" s="1"/>
        <i x="4660" s="1"/>
        <i x="2862" s="1"/>
        <i x="727" s="1"/>
        <i x="1248" s="1"/>
        <i x="2867" s="1"/>
        <i x="1209" s="1"/>
        <i x="1275" s="1"/>
        <i x="86" s="1"/>
        <i x="2827" s="1"/>
        <i x="372" s="1"/>
        <i x="5174" s="1"/>
        <i x="717" s="1"/>
        <i x="2813" s="1"/>
        <i x="4671" s="1"/>
        <i x="4915" s="1"/>
        <i x="167" s="1"/>
        <i x="3205" s="1"/>
        <i x="4588" s="1"/>
        <i x="3893" s="1"/>
        <i x="2193" s="1"/>
        <i x="3943" s="1"/>
        <i x="4059" s="1"/>
        <i x="1012" s="1"/>
        <i x="2805" s="1"/>
        <i x="1073" s="1"/>
        <i x="3706" s="1"/>
        <i x="5183" s="1"/>
        <i x="4240" s="1"/>
        <i x="1262" s="1"/>
        <i x="4720" s="1"/>
        <i x="1082" s="1"/>
        <i x="900" s="1"/>
        <i x="2790" s="1"/>
        <i x="3069" s="1"/>
        <i x="3731" s="1"/>
        <i x="4730" s="1"/>
        <i x="3206" s="1"/>
        <i x="1651" s="1"/>
        <i x="3690" s="1"/>
        <i x="2119" s="1"/>
        <i x="1055" s="1"/>
        <i x="1144" s="1"/>
        <i x="1037" s="1"/>
        <i x="2980" s="1"/>
        <i x="2163" s="1"/>
        <i x="3670" s="1"/>
        <i x="4954" s="1"/>
        <i x="2881" s="1"/>
        <i x="4764" s="1"/>
        <i x="1224" s="1"/>
        <i x="1043" s="1"/>
        <i x="3850" s="1"/>
        <i x="1537" s="1"/>
        <i x="2889" s="1"/>
        <i x="1529" s="1"/>
        <i x="4419" s="1"/>
        <i x="1551" s="1"/>
        <i x="391" s="1"/>
        <i x="2346" s="1"/>
        <i x="3621" s="1"/>
        <i x="2188" s="1"/>
        <i x="4635" s="1"/>
        <i x="756" s="1"/>
        <i x="3721" s="1"/>
        <i x="3165" s="1"/>
        <i x="633" s="1"/>
        <i x="3614" s="1"/>
        <i x="4106" s="1"/>
        <i x="1058" s="1"/>
        <i x="2134" s="1"/>
        <i x="3155" s="1"/>
        <i x="3580" s="1"/>
        <i x="3584" s="1"/>
        <i x="978" s="1"/>
        <i x="1152" s="1"/>
        <i x="979" s="1"/>
        <i x="4051" s="1"/>
        <i x="743" s="1"/>
        <i x="3164" s="1"/>
        <i x="3748" s="1"/>
        <i x="2866" s="1"/>
        <i x="4593" s="1"/>
        <i x="4595" s="1"/>
        <i x="4589" s="1"/>
        <i x="1161" s="1"/>
        <i x="2826" s="1"/>
        <i x="4133" s="1"/>
        <i x="4337" s="1"/>
        <i x="1338" s="1"/>
        <i x="3883" s="1"/>
        <i x="3845" s="1"/>
        <i x="3199" s="1"/>
        <i x="1480" s="1"/>
        <i x="166" s="1"/>
        <i x="4068" s="1"/>
        <i x="3634" s="1"/>
        <i x="3147" s="1"/>
        <i x="249" s="1"/>
        <i x="5220" s="1"/>
        <i x="4621" s="1"/>
        <i x="2990" s="1"/>
        <i x="290" s="1"/>
        <i x="448" s="1"/>
        <i x="2839" s="1"/>
        <i x="706" s="1"/>
        <i x="2166" s="1"/>
        <i x="2896" s="1"/>
        <i x="204" s="1"/>
        <i x="1379" s="1"/>
        <i x="2879" s="1"/>
        <i x="5306" s="1"/>
        <i x="2843" s="1"/>
        <i x="3315" s="1"/>
        <i x="2828" s="1"/>
        <i x="165" s="1"/>
        <i x="2298" s="1"/>
        <i x="4821" s="1"/>
        <i x="2831" s="1"/>
        <i x="1171" s="1"/>
        <i x="4088" s="1"/>
        <i x="907" s="1"/>
        <i x="2002" s="1"/>
        <i x="2393" s="1"/>
        <i x="1861" s="1"/>
        <i x="4815" s="1"/>
        <i x="4016" s="1"/>
        <i x="2610" s="1"/>
        <i x="2638" s="1"/>
        <i x="1363" s="1"/>
        <i x="679" s="1"/>
        <i x="2922" s="1"/>
        <i x="2355" s="1"/>
        <i x="1513" s="1"/>
        <i x="4050" s="1"/>
        <i x="985" s="1"/>
        <i x="2228" s="1"/>
        <i x="1317" s="1"/>
        <i x="1039" s="1"/>
        <i x="4740" s="1"/>
        <i x="4620" s="1"/>
        <i x="1283" s="1"/>
        <i x="984" s="1"/>
        <i x="207" s="1"/>
        <i x="1876" s="1"/>
        <i x="1078" s="1"/>
        <i x="4218" s="1"/>
        <i x="1016" s="1"/>
        <i x="4427" s="1"/>
        <i x="1479" s="1"/>
        <i x="1423" s="1"/>
        <i x="2619" s="1"/>
        <i x="2341" s="1"/>
        <i x="1368" s="1"/>
        <i x="181" s="1"/>
        <i x="1877" s="1"/>
        <i x="2024" s="1"/>
        <i x="3633" s="1"/>
        <i x="2040" s="1"/>
        <i x="1998" s="1"/>
        <i x="1036" s="1"/>
        <i x="3625" s="1"/>
        <i x="2996" s="1"/>
        <i x="1944" s="1"/>
        <i x="4628" s="1"/>
        <i x="4379" s="1"/>
        <i x="1105" s="1"/>
        <i x="477" s="1"/>
        <i x="4420" s="1"/>
        <i x="632" s="1"/>
        <i x="2227" s="1"/>
        <i x="2494" s="1"/>
        <i x="2035" s="1"/>
        <i x="5039" s="1"/>
        <i x="2314" s="1"/>
        <i x="618" s="1"/>
        <i x="735" s="1"/>
        <i x="2085" s="1"/>
        <i x="1097" s="1"/>
        <i x="390" s="1"/>
        <i x="2231" s="1"/>
        <i x="4924" s="1"/>
        <i x="5021" s="1"/>
        <i x="411" s="1"/>
        <i x="3604" s="1"/>
        <i x="2267" s="1"/>
        <i x="2199" s="1"/>
        <i x="4208" s="1"/>
        <i x="4903" s="1"/>
        <i x="5074" s="1"/>
        <i x="2859" s="1"/>
        <i x="1139" s="1"/>
        <i x="2921" s="1"/>
        <i x="282" s="1"/>
        <i x="3146" s="1"/>
        <i x="508" s="1"/>
        <i x="503" s="1"/>
        <i x="4836" s="1"/>
        <i x="556" s="1"/>
        <i x="3485" s="1"/>
        <i x="2835" s="1"/>
        <i x="1193" s="1"/>
        <i x="1241" s="1"/>
        <i x="1463" s="1"/>
        <i x="2421" s="1"/>
        <i x="2049" s="1"/>
        <i x="3673" s="1"/>
        <i x="3492" s="1"/>
        <i x="2232" s="1"/>
        <i x="1072" s="1"/>
        <i x="5006" s="1"/>
        <i x="3983" s="1"/>
        <i x="2891" s="1"/>
        <i x="140" s="1"/>
        <i x="2350" s="1"/>
        <i x="2212" s="1"/>
        <i x="3804" s="1"/>
        <i x="3783" s="1"/>
        <i x="1247" s="1"/>
        <i x="3657" s="1"/>
        <i x="4258" s="1"/>
        <i x="3198" s="1"/>
        <i x="2034" s="1"/>
        <i x="4493" s="1"/>
        <i x="1327" s="1"/>
        <i x="2895" s="1"/>
        <i x="3930" s="1"/>
        <i x="1449" s="1"/>
        <i x="2885" s="1"/>
        <i x="3663" s="1"/>
        <i x="1351" s="1"/>
        <i x="3247" s="1"/>
        <i x="2484" s="1"/>
        <i x="3145" s="1"/>
        <i x="1096" s="1"/>
        <i x="1095" s="1"/>
        <i x="3684" s="1"/>
        <i x="4633" s="1"/>
        <i x="2057" s="1"/>
        <i x="1996" s="1"/>
        <i x="4942" s="1"/>
        <i x="3019" s="1"/>
        <i x="4679" s="1"/>
        <i x="4198" s="1"/>
        <i x="226" s="1"/>
        <i x="4587" s="1"/>
        <i x="2861" s="1"/>
        <i x="3105" s="1"/>
        <i x="1151" s="1"/>
        <i x="2777" s="1"/>
        <i x="2023" s="1"/>
        <i x="164" s="1"/>
        <i x="4179" s="1"/>
        <i x="2779" s="1"/>
        <i x="5383" s="1"/>
        <i x="151" s="1"/>
        <i x="352" s="1"/>
        <i x="3968" s="1"/>
        <i x="2160" s="1"/>
        <i x="3620" s="1"/>
        <i x="1976" s="1"/>
        <i x="4217" s="1"/>
        <i x="228" s="1"/>
        <i x="4990" s="1"/>
        <i x="2722" s="1"/>
        <i x="1048" s="1"/>
        <i x="5055" s="1"/>
        <i x="4683" s="1"/>
        <i x="3942" s="1"/>
        <i x="607" s="1"/>
        <i x="4248" s="1"/>
        <i x="3949" s="1"/>
        <i x="1615" s="1"/>
        <i x="2320" s="1"/>
        <i x="1060" s="1"/>
        <i x="4670" s="1"/>
        <i x="4719" s="1"/>
        <i x="570" s="1"/>
        <i x="3672" s="1"/>
        <i x="1077" s="1"/>
        <i x="1795" s="1"/>
        <i x="2349" s="1"/>
        <i x="1256" s="1"/>
        <i x="1094" s="1"/>
        <i x="4839" s="1"/>
        <i x="3256" s="1"/>
        <i x="3032" s="1"/>
        <i x="5343" s="1"/>
        <i x="3914" s="1"/>
        <i x="3885" s="1"/>
        <i x="1370" s="1"/>
        <i x="1143" s="1"/>
        <i x="5048" s="1"/>
        <i x="1875" s="1"/>
        <i x="1038" s="1"/>
        <i x="515" s="1"/>
        <i x="3014" s="1"/>
        <i x="545" s="1"/>
        <i x="4847" s="1"/>
        <i x="1069" s="1"/>
        <i x="2094" s="1"/>
        <i x="4486" s="1"/>
        <i x="2925" s="1"/>
        <i x="4610" s="1"/>
        <i x="3047" s="1"/>
        <i x="4848" s="1"/>
        <i x="4105" s="1"/>
        <i x="2865" s="1"/>
        <i x="212" s="1"/>
        <i x="2048" s="1"/>
        <i x="4694" s="1"/>
        <i x="4197" s="1"/>
        <i x="4962" s="1"/>
        <i x="3760" s="1"/>
        <i x="3092" s="1"/>
        <i x="4910" s="1"/>
        <i x="533" s="1"/>
        <i x="2060" s="1"/>
        <i x="3669" s="1"/>
        <i x="1255" s="1"/>
        <i x="3487" s="1"/>
        <i x="4239" s="1"/>
        <i x="268" s="1"/>
        <i x="188" s="1"/>
        <i x="163" s="1"/>
        <i x="2901" s="1"/>
        <i x="12" s="1"/>
        <i x="5192" s="1"/>
        <i x="1068" s="1"/>
        <i x="2066" s="1"/>
        <i x="4095" s="1"/>
        <i x="1170" s="1"/>
        <i x="906" s="1"/>
        <i x="4257" s="1"/>
        <i x="320" s="1"/>
        <i x="1071" s="1"/>
        <i x="1650" s="1"/>
        <i x="383" s="1"/>
        <i x="227" s="1"/>
        <i x="1426" s="1"/>
        <i x="5182" s="1"/>
        <i x="555" s="1"/>
        <i x="2834" s="1"/>
        <i x="645" s="1"/>
        <i x="4485" s="1"/>
        <i x="6" s="1"/>
        <i x="4592" s="1"/>
        <i x="4594" s="1"/>
        <i x="210" s="1"/>
        <i x="2721" s="1"/>
        <i x="3909" s="1"/>
        <i x="3215" s="1"/>
        <i x="211" s="1"/>
        <i x="3619" s="1"/>
        <i x="3511" s="1"/>
        <i x="1219" s="1"/>
        <i x="1070" s="1"/>
        <i x="447" s="1"/>
        <i x="3803" s="1"/>
        <i x="2030" s="1"/>
        <i x="2165" s="1"/>
        <i x="3683" s="1"/>
        <i x="3818" s="1"/>
        <i x="3863" s="1"/>
        <i x="981" s="1"/>
        <i x="678" s="1"/>
        <i x="5173" s="1"/>
        <i x="4858" s="1"/>
        <i x="980" s="1"/>
        <i x="4238" s="1"/>
        <i x="1057" s="1"/>
        <i x="2525" s="1"/>
        <i x="2359" s="1"/>
        <i x="4857" s="1"/>
        <i x="1076" s="1"/>
        <i x="2464" s="1"/>
        <i x="3255" s="1"/>
        <i x="4087" s="1"/>
        <i x="2080" s="1"/>
        <i x="184" s="1"/>
        <i x="3982" s="1"/>
        <i x="2047" s="1"/>
        <i x="2819" s="1"/>
        <i x="2860" s="1"/>
        <i x="4949" s="1"/>
        <i x="2354" s="1"/>
        <i x="2822" s="1"/>
        <i x="1579" s="1"/>
        <i x="2417" s="1"/>
        <i x="4609" s="1"/>
        <i x="3972" s="1"/>
        <i x="4304" s="1"/>
        <i x="1649" s="1"/>
        <i x="153" s="1"/>
        <i x="1512" s="1"/>
        <i x="197" s="1"/>
        <i x="3233" s="1"/>
        <i x="4104" s="1"/>
        <i x="5345" s="1"/>
        <i x="3340" s="1"/>
        <i x="5066" s="1"/>
        <i x="1874" s="1"/>
        <i x="203" s="1"/>
        <i x="3759" s="1"/>
        <i x="115" s="1"/>
        <i x="5353" s="1"/>
        <i x="925" s="1"/>
        <i x="1399" s="1"/>
        <i x="4975" s="1"/>
        <i x="4773" s="1"/>
        <i x="3727" s="1"/>
        <i x="351" s="1"/>
        <i x="3688" s="1"/>
        <i x="4654" s="1"/>
        <i x="1169" s="1"/>
        <i x="332" s="1"/>
        <i x="5219" s="1"/>
        <i x="2159" s="1"/>
        <i x="3104" s="1"/>
        <i x="435" s="1"/>
        <i x="2319" s="1"/>
        <i x="3922" s="1"/>
        <i x="516" s="1"/>
        <i x="209" s="1"/>
        <i x="235" s="1"/>
        <i x="3906" s="1"/>
        <i x="4608" s="1"/>
        <i x="4838" s="1"/>
        <i x="152" s="1"/>
        <i x="2205" s="1"/>
        <i x="2093" s="1"/>
        <i x="5409" s="1"/>
        <i x="5295" s="1"/>
        <i x="2974" s="1"/>
        <i x="3062" s="1"/>
        <i x="2038" s="1"/>
        <i x="4869" s="1"/>
        <i x="2392" s="1"/>
        <i x="5201" s="1"/>
        <i x="400" s="1"/>
        <i x="3437" s="1"/>
        <i x="3689" s="1"/>
        <i x="2893" s="1"/>
        <i x="705" s="1"/>
        <i x="2932" s="1"/>
        <i x="3031" s="1"/>
        <i x="3153" s="1"/>
        <i x="3134" s="1"/>
        <i x="3560" s="1"/>
        <i x="1138" s="1"/>
        <i x="4086" s="1"/>
        <i x="195" s="1"/>
        <i x="2407" s="1"/>
        <i x="2959" s="1"/>
        <i x="4705" s="1"/>
        <i x="2262" s="1"/>
        <i x="4058" s="1"/>
        <i x="1860" s="1"/>
        <i x="5191" s="1"/>
        <i x="2263" s="1"/>
        <i x="4677" s="1"/>
        <i x="489" s="1"/>
        <i x="2958" s="1"/>
        <i x="4142" s="1"/>
        <i x="202" s="1"/>
        <i x="1511" s="1"/>
        <i x="581" s="1"/>
        <i x="2557" s="1"/>
        <i x="3258" s="1"/>
        <i x="2973" s="1"/>
        <i x="4207" s="1"/>
        <i x="905" s="1"/>
        <i x="2720" s="1"/>
        <i x="1497" s="1"/>
        <i x="3712" s="1"/>
        <i x="3693" s="1"/>
        <i x="4889" s="1"/>
        <i x="139" s="1"/>
        <i x="3682" s="1"/>
        <i x="3254" s="1"/>
        <i x="1137" s="1"/>
        <i x="4936" s="1"/>
        <i x="278" s="1"/>
        <i x="884" s="1"/>
        <i x="1433" s="1"/>
        <i x="3782" s="1"/>
        <i x="245" s="1"/>
        <i x="4678" s="1"/>
        <i x="3152" s="1"/>
        <i x="2995" s="1"/>
        <i x="1062" s="1"/>
        <i x="1104" s="1"/>
        <i x="3935" s="1"/>
        <i x="5073" s="1"/>
        <i x="196" s="1"/>
        <i x="3361" s="1"/>
        <i x="2109" s="1"/>
        <i x="3668" s="1"/>
        <i x="2249" s="1"/>
        <i x="2065" s="1"/>
        <i x="2858" s="1"/>
        <i x="2420" s="1"/>
        <i x="4877" s="1"/>
        <i x="162" s="1"/>
        <i x="2046" s="1"/>
        <i x="201" s="1"/>
        <i x="246" s="1"/>
        <i x="4888" s="1"/>
        <i x="3715" s="1"/>
        <i x="4015" s="1"/>
        <i x="3891" s="1"/>
        <i x="1093" s="1"/>
        <i x="2340" s="1"/>
        <i x="1099" s="1"/>
        <i x="2989" s="1"/>
        <i x="912" s="1"/>
        <i x="1859" s="1"/>
        <i x="2092" s="1"/>
        <i x="2878" s="1"/>
        <i x="2449" s="1"/>
        <i x="341" s="1"/>
        <i x="4178" s="1"/>
        <i x="1136" s="1"/>
        <i x="3046" s="1"/>
        <i x="1369" s="1"/>
        <i x="5237" s="1"/>
        <i x="2337" s="1"/>
        <i x="319" s="1"/>
        <i x="3817" s="1"/>
        <i x="1408" s="1"/>
        <i x="2963" s="1"/>
        <i x="1349" s="1"/>
        <i x="734" s="1"/>
        <i x="2103" s="1"/>
        <i x="595" s="1"/>
        <i x="4031" s="1"/>
        <i x="1693" s="1"/>
        <i x="2877" s="1"/>
        <i x="3941" s="1"/>
        <i x="3369" s="1"/>
        <i x="4820" s="1"/>
        <i x="3978" s="1"/>
        <i x="244" s="1"/>
        <i x="2175" s="1"/>
        <i x="4484" s="1"/>
        <i x="2884" s="1"/>
        <i x="194" s="1"/>
        <i x="2920" s="1"/>
        <i x="3272" s="1"/>
        <i x="3013" s="1"/>
        <i x="5230" s="1"/>
        <i x="3686" s="1"/>
        <i x="4023" s="1"/>
        <i x="200" s="1"/>
        <i x="4887" s="1"/>
        <i x="4384" s="1"/>
        <i x="4834" s="1"/>
        <i x="4892" s="1"/>
        <i x="193" s="1"/>
        <i x="2042" s="1"/>
        <i x="3510" s="1"/>
        <i x="328" s="1"/>
        <i x="4303" s="1"/>
        <i x="502" s="1"/>
        <i x="2052" s="1"/>
        <i x="2061" s="1"/>
        <i x="4676" s="1"/>
        <i x="4693" s="1"/>
        <i x="434" s="1"/>
        <i x="2838" s="1"/>
        <i x="2900" s="1"/>
        <i x="2022" s="1"/>
        <i x="2108" s="1"/>
        <i x="4057" s="1"/>
        <i x="5089" s="1"/>
        <i x="3117" s="1"/>
        <i x="4763" s="1"/>
        <i x="3632" s="1"/>
        <i x="1286" s="1"/>
        <i x="5190" s="1"/>
        <i x="4014" s="1"/>
        <i x="4067" s="1"/>
        <i x="1287" s="1"/>
        <i x="3638" s="1"/>
        <i x="2416" s="1"/>
        <i x="1110" s="1"/>
        <i x="2931" s="1"/>
        <i x="2876" s="1"/>
        <i x="606" s="1"/>
        <i x="1098" s="1"/>
        <i x="1112" s="1"/>
        <i x="2890" s="1"/>
        <i x="2303" s="1"/>
        <i x="644" s="1"/>
        <i x="281" s="1"/>
        <i x="3685" s="1"/>
        <i x="5135" s="1"/>
        <i x="4675" s="1"/>
        <i x="2309" s="1"/>
        <i x="3281" s="1"/>
        <i x="485" s="1"/>
        <i x="138" s="1"/>
        <i x="415" s="1"/>
        <i x="491" s="1"/>
        <i x="5047" s="1"/>
        <i x="3172" s="1"/>
        <i x="716" s="1"/>
        <i x="5082" s="1"/>
        <i x="3061" s="1"/>
        <i x="4781" s="1"/>
        <i x="2919" s="1"/>
        <i x="3696" s="1"/>
        <i x="4172" s="1"/>
        <i x="4538" s="1"/>
        <i x="1546" s="1"/>
        <i x="1632" s="1"/>
        <i x="1299" s="1"/>
        <i x="1092" s="1"/>
        <i x="5156" s="1"/>
        <i x="297" s="1"/>
        <i x="4669" s="1"/>
        <i x="4030" s="1"/>
        <i x="933" s="1"/>
        <i x="1933" s="1"/>
        <i x="4718" s="1"/>
        <i x="439" s="1"/>
        <i x="3990" s="1"/>
        <i x="4460" s="1"/>
        <i x="308" s="1"/>
        <i x="4985" s="1"/>
        <i x="3520" s="1"/>
        <i x="1578" s="1"/>
        <i x="2988" s="1"/>
        <i x="3681" s="1"/>
        <i x="5005" s="1"/>
        <i x="4177" s="1"/>
        <i x="2070" s="1"/>
        <i x="3192" s="1"/>
        <i x="3913" s="1"/>
        <i x="989" s="1"/>
        <i x="4066" s="1"/>
        <i x="2329" s="1"/>
        <i x="3012" s="1"/>
        <i x="350" s="1"/>
        <i x="2348" s="1"/>
        <i x="2523" s="1"/>
        <i x="1608" s="1"/>
        <i x="1448" s="1"/>
        <i x="3210" s="1"/>
        <i x="183" s="1"/>
        <i x="4206" s="1"/>
        <i x="243" s="1"/>
        <i x="3060" s="1"/>
        <i x="1272" s="1"/>
        <i x="3368" s="1"/>
        <i x="3350" s="1"/>
        <i x="1135" s="1"/>
        <i x="1801" s="1"/>
        <i x="4692" s="1"/>
        <i x="4682" s="1"/>
        <i x="2874" s="1"/>
        <i x="112" s="1"/>
        <i x="1265" s="1"/>
        <i x="2107" s="1"/>
        <i x="4659" s="1"/>
        <i x="5210" s="1"/>
        <i x="5257" s="1"/>
        <i x="2987" s="1"/>
        <i x="3348" s="1"/>
        <i x="3264" s="1"/>
        <i x="3981" s="1"/>
        <i x="4758" s="1"/>
        <i x="3977" s="1"/>
        <i x="2302" s="1"/>
        <i x="2261" s="1"/>
        <i x="3008" s="1"/>
        <i x="2553" s="1"/>
        <i x="192" s="1"/>
        <i x="3890" s="1"/>
        <i x="3582" s="1"/>
        <i x="5247" s="1"/>
        <i x="4757" s="1"/>
        <i x="2075" s="1"/>
        <i x="2875" s="1"/>
        <i x="3687" s="1"/>
        <i x="580" s="1"/>
        <i x="1061" s="1"/>
        <i x="4216" s="1"/>
        <i x="4970" s="1"/>
        <i x="2873" s="1"/>
        <i x="4049" s="1"/>
        <i x="1922" s="1"/>
        <i x="3151" s="1"/>
        <i x="3280" s="1"/>
        <i x="2330" s="1"/>
        <i x="3711" s="1"/>
        <i x="1704" s="1"/>
        <i x="4739" s="1"/>
        <i x="3025" s="1"/>
        <i x="2445" s="1"/>
        <i x="368" s="1"/>
        <i x="2037" s="1"/>
        <i x="4492" s="1"/>
        <i x="3222" s="1"/>
        <i x="3934" s="1"/>
        <i x="2044" s="1"/>
        <i x="5100" s="1"/>
        <i x="2815" s="1"/>
        <i x="4141" s="1"/>
        <i x="1252" s="1"/>
        <i x="2045" s="1"/>
        <i x="428" s="1"/>
        <i x="4468" s="1"/>
        <i x="4953" s="1"/>
        <i x="4668" s="1"/>
        <i x="2187" s="1"/>
        <i x="2260" s="1"/>
        <i x="5314" s="1"/>
        <i x="1631" s="1"/>
        <i x="1186" s="1"/>
        <i x="1447" s="1"/>
        <i x="1873" s="1"/>
        <i x="3116" s="1"/>
        <i x="1123" s="1"/>
        <i x="4247" s="1"/>
        <i x="2544" s="1"/>
        <i x="3680" s="1"/>
        <i x="742" s="1"/>
        <i x="1134" s="1"/>
        <i x="4713" s="1"/>
        <i x="2056" s="1"/>
        <i x="3372" s="1"/>
        <i x="4999" s="1"/>
        <i x="1111" s="1"/>
        <i x="4461" s="1"/>
        <i x="4723" s="1"/>
        <i x="3090" s="1"/>
        <i x="208" s="1"/>
        <i x="1667" s="1"/>
        <i x="1168" s="1"/>
        <i x="3367" s="1"/>
        <i x="1916" s="1"/>
        <i x="4056" s="1"/>
        <i x="4762" s="1"/>
        <i x="2149" s="1"/>
        <i x="1419" s="1"/>
        <i x="2041" s="1"/>
        <i x="2174" s="1"/>
        <i x="242" s="1"/>
        <i x="2211" s="1"/>
        <i x="2051" s="1"/>
        <i x="1056" s="1"/>
        <i x="3849" s="1"/>
        <i x="2435" s="1"/>
        <i x="4876" s="1"/>
        <i x="532" s="1"/>
        <i x="4094" s="1"/>
        <i x="2141" s="1"/>
        <i x="2502" s="1"/>
        <i x="4612" s="1"/>
        <i x="2043" s="1"/>
        <i x="4160" s="1"/>
        <i x="2522" s="1"/>
        <i x="617" s="1"/>
        <i x="3283" s="1"/>
        <i x="2556" s="1"/>
        <i x="191" s="1"/>
        <i x="2851" s="1"/>
        <i x="1528" s="1"/>
        <i x="2962" s="1"/>
        <i x="1622" s="1"/>
        <i x="2666" s="1"/>
        <i x="715" s="1"/>
        <i x="3279" s="1"/>
        <i x="4952" s="1"/>
        <i x="1085" s="1"/>
        <i x="4959" s="1"/>
        <i x="2917" s="1"/>
        <i x="4828" s="1"/>
        <i x="386" s="1"/>
        <i x="3037" s="1"/>
        <i x="3456" s="1"/>
        <i x="3826" s="1"/>
        <i x="1942" s="1"/>
        <i x="4205" s="1"/>
        <i x="318" s="1"/>
        <i x="3730" s="1"/>
        <i x="1326" s="1"/>
        <i x="5117" s="1"/>
        <i x="4132" s="1"/>
        <i x="1378" s="1"/>
        <i x="2448" s="1"/>
        <i x="1091" s="1"/>
        <i x="2753" s="1"/>
        <i x="4902" s="1"/>
        <i x="1348" s="1"/>
        <i x="3150" s="1"/>
        <i x="5391" s="1"/>
        <i x="5246" s="1"/>
        <i x="316" s="1"/>
        <i x="3624" s="1"/>
        <i x="5315" s="1"/>
        <i x="4667" s="1"/>
        <i x="2918" s="1"/>
        <i x="4627" s="1"/>
        <i x="2941" s="1"/>
        <i x="2909" s="1"/>
        <i x="488" s="1"/>
        <i x="1047" s="1"/>
        <i x="272" s="1"/>
        <i x="1545" s="1"/>
        <i x="4616" s="1"/>
        <i x="569" s="1"/>
        <i x="4383" s="1"/>
        <i x="5065" s="1"/>
        <i x="5162" s="1"/>
        <i x="4079" s="1"/>
        <i x="4140" s="1"/>
        <i x="2173" s="1"/>
        <i x="3626" s="1"/>
        <i x="5420" s="1"/>
        <i x="3024" s="1"/>
        <i x="631" s="1"/>
        <i x="3710" s="1"/>
        <i x="317" s="1"/>
        <i x="2892" s="1"/>
        <i x="4691" s="1"/>
        <i x="63" s="1"/>
        <i x="5020" s="1"/>
        <i x="446" s="1"/>
        <i x="3349" s="1"/>
        <i x="118" s="1"/>
        <i x="5054" s="1"/>
        <i x="3204" s="1"/>
        <i x="9" s="1"/>
        <i x="697" s="1"/>
        <i x="3573" s="1"/>
        <i x="1598" s="1"/>
        <i x="4246" s="1"/>
        <i x="1122" s="1"/>
        <i x="199" s="1"/>
        <i x="3383" s="1"/>
        <i x="4256" s="1"/>
        <i x="1831" s="1"/>
        <i x="5145" s="1"/>
        <i x="2226" s="1"/>
        <i x="1333" s="1"/>
        <i x="2221" s="1"/>
        <i x="4539" s="1"/>
        <i x="2776" s="1"/>
        <i x="2552" s="1"/>
        <i x="2778" s="1"/>
        <i x="4863" s="1"/>
        <i x="2210" s="1"/>
        <i x="3933" s="1"/>
        <i x="360" s="1"/>
        <i x="3679" s="1"/>
        <i x="2427" s="1"/>
        <i x="2850" s="1"/>
        <i x="4093" s="1"/>
        <i x="3691" s="1"/>
        <i x="3700" s="1"/>
        <i x="5371" s="1"/>
        <i x="2533" s="1"/>
        <i x="5229" s="1"/>
        <i x="1577" s="1"/>
        <i x="1218" s="1"/>
        <i x="3089" s="1"/>
        <i x="3078" s="1"/>
        <i x="4704" s="1"/>
        <i x="785" s="1"/>
        <i x="1280" s="1"/>
        <i x="4103" s="1"/>
        <i x="2106" s="1"/>
        <i x="1872" s="1"/>
        <i x="5277" s="1"/>
        <i x="2444" s="1"/>
        <i x="4932" s="1"/>
        <i x="2241" s="1"/>
        <i x="3133" s="1"/>
        <i x="1154" s="1"/>
        <i x="218" s="1"/>
        <i x="5296" s="1"/>
        <i x="4814" s="1"/>
        <i x="220" s="1"/>
        <i x="4989" s="1"/>
        <i x="4856" s="1"/>
        <i x="5046" s="1"/>
        <i x="4749" s="1"/>
        <i x="3347" s="1"/>
        <i x="4048" s="1"/>
        <i x="3596" s="1"/>
        <i x="5081" s="1"/>
        <i x="288" s="1"/>
        <i x="4712" s="1"/>
        <i x="4004" s="1"/>
        <i x="182" s="1"/>
        <i x="4196" s="1"/>
        <i x="476" s="1"/>
        <i x="5287" s="1"/>
        <i x="3229" s="1"/>
        <i x="4518" s="1"/>
        <i x="289" s="1"/>
        <i x="307" s="1"/>
        <i x="2318" s="1"/>
        <i x="219" s="1"/>
        <i x="2339" s="1"/>
        <i x="5012" s="1"/>
        <i x="4909" s="1"/>
        <i x="4613" s="1"/>
        <i x="4005" s="1"/>
        <i x="2358" s="1"/>
        <i x="4255" s="1"/>
        <i x="514" s="1"/>
        <i x="4342" s="1"/>
        <i x="3940" s="1"/>
        <i x="1279" s="1"/>
        <i x="923" s="1"/>
        <i x="686" s="1"/>
        <i x="4000" s="1"/>
        <i x="1120" s="1"/>
        <i x="2949" s="1"/>
        <i x="2849" s="1"/>
        <i x="4690" s="1"/>
        <i x="4688" s="1"/>
        <i x="4102" s="1"/>
        <i x="1059" s="1"/>
        <i x="1090" s="1"/>
        <i x="4689" s="1"/>
        <i x="1133" s="1"/>
        <i x="2079" s="1"/>
        <i x="2477" s="1"/>
        <i x="4722" s="1"/>
        <i x="3802" s="1"/>
        <i x="4124" s="1"/>
        <i x="3839" s="1"/>
        <i x="1132" s="1"/>
        <i x="755" s="1"/>
        <i x="4951" s="1"/>
        <i x="1422" s="1"/>
        <i x="677" s="1"/>
        <i x="3825" s="1"/>
        <i x="395" s="1"/>
        <i x="1614" s="1"/>
        <i x="1121" s="1"/>
        <i x="1924" s="1"/>
        <i x="3988" s="1"/>
        <i x="4657" s="1"/>
        <i x="2026" s="1"/>
        <i x="1971" s="1"/>
        <i x="3967" s="1"/>
        <i x="3289" s="1"/>
        <i x="2209" s="1"/>
        <i x="3366" s="1"/>
        <i x="2582" s="1"/>
        <i x="1131" s="1"/>
        <i x="2069" s="1"/>
        <i x="46" s="1"/>
        <i x="225" s="1"/>
        <i x="3623" s="1"/>
        <i x="3659" s="1"/>
        <i x="4237" s="1"/>
        <i x="3699" s="1"/>
        <i x="4908" s="1"/>
        <i x="2948" s="1"/>
        <i x="3881" s="1"/>
        <i x="4701" s="1"/>
        <i x="3109" s="1"/>
        <i x="4700" s="1"/>
        <i x="616" s="1"/>
        <i x="4772" s="1"/>
        <i x="1271" s="1"/>
        <i x="696" s="1"/>
        <i x="4875" s="1"/>
        <i x="4085" s="1"/>
        <i x="4699" s="1"/>
        <i x="1119" s="1"/>
        <i x="3171" s="1"/>
        <i x="1332" s="1"/>
        <i x="3149" s="1"/>
        <i x="501" s="1"/>
        <i x="3402" s="1"/>
        <i x="1496" s="1"/>
        <i x="2916" s="1"/>
        <i x="3099" s="1"/>
        <i x="5308" s="1"/>
        <i x="5123" s="1"/>
        <i x="216" s="1"/>
        <i x="2078" s="1"/>
        <i x="3098" s="1"/>
        <i x="1432" s="1"/>
        <i x="1129" s="1"/>
        <i x="5268" s="1"/>
        <i x="4717" s="1"/>
        <i x="4425" s="1"/>
        <i x="1118" s="1"/>
        <i x="4515" s="1"/>
        <i x="2379" s="1"/>
        <i x="1054" s="1"/>
        <i x="1559" s="1"/>
        <i x="4698" s="1"/>
        <i x="2908" s="1"/>
        <i x="4611" s="1"/>
        <i x="433" s="1"/>
        <i x="1304" s="1"/>
        <i x="669" s="1"/>
        <i x="5381" s="1"/>
        <i x="5181" s="1"/>
        <i x="4827" s="1"/>
        <i x="2899" s="1"/>
        <i x="4227" s="1"/>
        <i x="2068" s="1"/>
        <i x="4687" s="1"/>
        <i x="5108" s="1"/>
        <i x="4656" s="1"/>
        <i x="223" s="1"/>
        <i x="1385" s="1"/>
        <i x="2902" s="1"/>
        <i x="4245" s="1"/>
        <i x="217" s="1"/>
        <i x="4092" s="1"/>
        <i x="2880" s="1"/>
        <i x="4874" s="1"/>
        <i x="5209" s="1"/>
        <i x="4696" s="1"/>
        <i x="2225" s="1"/>
        <i x="4697" s="1"/>
        <i x="2907" s="1"/>
        <i x="256" s="1"/>
        <i x="4176" s="1"/>
        <i x="2888" s="1"/>
        <i x="3723" s="1"/>
        <i x="1303" s="1"/>
        <i x="3036" s="1"/>
        <i x="3654" s="1"/>
        <i x="3228" s="1"/>
        <i x="213" s="1"/>
        <i x="1544" s="1"/>
        <i x="2406" s="1"/>
        <i x="252" s="1"/>
        <i x="1117" s="1"/>
        <i x="224" s="1"/>
        <i x="1234" s="1"/>
        <i x="1932" s="1"/>
        <i x="1934" s="1"/>
        <i x="2102" s="1"/>
        <i x="4215" s="1"/>
        <i x="803" s="1"/>
        <i x="3720" s="1"/>
        <i x="579" s="1"/>
        <i x="4644" s="1"/>
        <i x="2906" s="1"/>
        <i x="2004" s="1"/>
        <i x="3880" s="1"/>
        <i x="4958" s="1"/>
        <i x="1487" s="1"/>
        <i x="3103" s="1"/>
        <i x="4998" s="1"/>
        <i x="2005" s="1"/>
        <i x="3729" s="1"/>
        <i x="2837" s="1"/>
        <i x="2947" s="1"/>
        <i x="2180" s="1"/>
        <i x="2389" s="1"/>
        <i x="4980" s="1"/>
        <i x="1587" s="1"/>
        <i x="1116" s="1"/>
        <i x="2308" s="1"/>
        <i x="267" s="1"/>
        <i x="2532" s="1"/>
        <i x="3752" s="1"/>
        <i x="399" s="1"/>
        <i x="4643" s="1"/>
        <i x="2415" s="1"/>
        <i x="1455" s="1"/>
        <i x="2662" s="1"/>
        <i x="3214" s="1"/>
        <i x="1295" s="1"/>
        <i x="3703" s="1"/>
        <i x="1398" s="1"/>
        <i x="2521" s="1"/>
        <i x="2164" s="1"/>
        <i x="1325" s="1"/>
        <i x="513" s="1"/>
        <i x="5258" s="1"/>
        <i x="654" s="1"/>
        <i x="2105" s="1"/>
        <i x="1776" s="1"/>
        <i x="1607" s="1"/>
        <i x="3809" s="1"/>
        <i x="4236" s="1"/>
        <i x="2220" s="1"/>
        <i x="4272" s="1"/>
        <i x="3576" s="1"/>
        <i x="2852" s="1"/>
        <i x="500" s="1"/>
        <i x="215" s="1"/>
        <i x="605" s="1"/>
        <i x="4115" s="1"/>
        <i x="5099" s="1"/>
        <i x="377" s="1"/>
        <i x="2192" s="1"/>
        <i x="2125" s="1"/>
        <i x="3920" s="1"/>
        <i x="2883" s="1"/>
        <i x="769" s="1"/>
        <i x="1407" s="1"/>
        <i x="2074" s="1"/>
        <i x="1666" s="1"/>
        <i x="643" s="1"/>
        <i x="68" s="1"/>
        <i x="1167" s="1"/>
        <i x="3045" s="1"/>
        <i x="3738" s="1"/>
        <i x="5334" s="1"/>
        <i x="3719" s="1"/>
        <i x="2126" s="1"/>
        <i x="3115" s="1"/>
        <i x="1115" s="1"/>
        <i x="5088" s="1"/>
        <i x="4159" s="1"/>
        <i x="1331" s="1"/>
        <i x="180" s="1"/>
        <i x="5236" s="1"/>
        <i x="4655" s="1"/>
        <i x="4855" s="1"/>
        <i x="2882" s="1"/>
        <i x="544" s="1"/>
        <i x="3958" s="1"/>
        <i x="2905" s="1"/>
        <i x="2915" s="1"/>
        <i x="376" s="1"/>
        <i x="4022" s="1"/>
        <i x="1362" s="1"/>
        <i x="1246" s="1"/>
        <i x="2455" s="1"/>
        <i x="1310" s="1"/>
        <i x="3246" s="1"/>
        <i x="3808" s="1"/>
        <i x="2027" s="1"/>
        <i x="2994" s="1"/>
        <i x="668" s="1"/>
        <i x="427" s="1"/>
        <i x="3674" s="1"/>
        <i x="255" s="1"/>
        <i x="2979" s="1"/>
        <i x="5161" s="1"/>
        <i x="3227" s="1"/>
        <i x="4271" s="1"/>
        <i x="3088" s="1"/>
        <i x="1201" s="1"/>
        <i x="1376" s="1"/>
        <i x="1312" s="1"/>
        <i x="1729" s="1"/>
        <i x="5080" s="1"/>
        <i x="4084" s="1"/>
        <i x="5155" s="1"/>
        <i x="4244" s="1"/>
        <i x="179" s="1"/>
        <i x="4761" s="1"/>
        <i x="2914" s="1"/>
        <i x="5029" s="1"/>
        <i x="2972" s="1"/>
        <i x="1641" s="1"/>
        <i x="587" s="1"/>
        <i x="3607" s="1"/>
        <i x="4798" s="1"/>
        <i x="1233" s="1"/>
        <i x="1166" s="1"/>
        <i x="359" s="1"/>
        <i x="4565" s="1"/>
        <i x="214" s="1"/>
        <i x="1311" s="1"/>
        <i x="2259" s="1"/>
        <i x="2946" s="1"/>
        <i x="4158" s="1"/>
        <i x="3919" s="1"/>
        <i x="451" s="1"/>
        <i x="1687" s="1"/>
        <i x="1153" s="1"/>
        <i x="4078" s="1"/>
        <i x="3816" s="1"/>
        <i x="4614" s="1"/>
        <i x="3308" s="1"/>
        <i x="4826" s="1"/>
        <i x="5333" s="1"/>
        <i x="1421" s="1"/>
        <i x="2077" s="1"/>
        <i x="2904" s="1"/>
        <i x="4617" s="1"/>
        <i x="551" s="1"/>
        <i x="1323" s="1"/>
        <i x="266" s="1"/>
        <i x="1630" s="1"/>
        <i x="2903" s="1"/>
        <i x="4943" s="1"/>
        <i x="4338" s="1"/>
        <i x="251" s="1"/>
        <i x="2025" s="1"/>
        <i x="3102" s="1"/>
        <i x="3059" s="1"/>
        <i x="2076" s="1"/>
        <i x="2179" s="1"/>
        <i x="4854" s="1"/>
        <i x="3329" s="1"/>
        <i x="1103" s="1"/>
        <i x="3244" s="1"/>
        <i x="154" s="1"/>
        <i x="2278" s="1"/>
        <i x="823" s="1"/>
        <i x="3245" s="1"/>
        <i x="1084" s="1"/>
        <i x="2208" s="1"/>
        <i x="2569" s="1"/>
        <i x="1341" s="1"/>
        <i x="2476" s="1"/>
        <i x="5267" s="1"/>
        <i x="1083" s="1"/>
        <i x="1473" s="1"/>
        <i x="1837" s="1"/>
        <i x="2894" s="1"/>
        <i x="2271" s="1"/>
        <i x="3927" s="1"/>
        <i x="3912" s="1"/>
        <i x="2219" s="1"/>
        <i x="222" s="1"/>
        <i x="3058" s="1"/>
        <i x="2898" s="1"/>
        <i x="2240" s="1"/>
        <i x="2316" s="1"/>
        <i x="5144" s="1"/>
        <i x="2096" s="1"/>
        <i x="1462" s="1"/>
        <i x="5305" s="1"/>
        <i x="3801" s="1"/>
        <i x="2596" s="1"/>
        <i x="1418" s="1"/>
        <i x="2675" s="1"/>
        <i x="1675" s="1"/>
        <i x="5384" s="1"/>
        <i x="1606" s="1"/>
        <i x="3698" s="1"/>
        <i x="5154" s="1"/>
        <i x="221" s="1"/>
        <i x="1527" s="1"/>
        <i x="839" s="1"/>
        <i x="4748" s="1"/>
        <i x="714" s="1"/>
        <i x="2357" s="1"/>
        <i x="3708" s="1"/>
        <i x="4738" s="1"/>
        <i x="4756" s="1"/>
        <i x="460" s="1"/>
        <i x="4997" s="1"/>
        <i x="3179" s="1"/>
        <i x="3653" s="1"/>
        <i x="2957" s="1"/>
        <i x="4123" s="1"/>
        <i x="5200" s="1"/>
        <i x="5245" s="1"/>
        <i x="3833" s="1"/>
        <i x="4021" s="1"/>
        <i x="4931" s="1"/>
        <i x="4825" s="1"/>
        <i x="4615" s="1"/>
        <i x="3932" s="1"/>
        <i x="2388" s="1"/>
        <i x="2912" s="1"/>
        <i x="1285" s="1"/>
        <i x="2073" s="1"/>
        <i x="5038" s="1"/>
        <i x="1278" s="1"/>
        <i x="487" s="1"/>
        <i x="4780" s="1"/>
        <i x="2520" s="1"/>
        <i x="3939" s="1"/>
        <i x="3791" s="1"/>
        <i x="3035" s="1"/>
        <i x="4923" s="1"/>
        <i x="4013" s="1"/>
        <i x="4886" s="1"/>
        <i x="4788" s="1"/>
        <i x="5011" s="1"/>
        <i x="3879" s="1"/>
        <i x="4139" s="1"/>
        <i x="5269" s="1"/>
        <i x="178" s="1"/>
        <i x="2118" s="1"/>
        <i x="3751" s="1"/>
        <i x="2971" s="1"/>
        <i x="4131" s="1"/>
        <i x="3097" s="1"/>
        <i x="2935" s="1"/>
        <i x="1405" s="1"/>
        <i x="4157" s="1"/>
        <i x="398" s="1"/>
        <i x="2434" s="1"/>
        <i x="2336" s="1"/>
        <i x="1723" s="1"/>
        <i x="2039" s="1"/>
        <i x="2836" s="1"/>
        <i x="554" s="1"/>
        <i x="4885" s="1"/>
        <i x="349" s="1"/>
        <i x="1200" s="1"/>
        <i x="277" s="1"/>
        <i x="615" s="1"/>
        <i x="2356" s="1"/>
        <i x="1519" s="1"/>
        <i x="2286" s="1"/>
        <i x="3327" s="1"/>
        <i x="2543" s="1"/>
        <i x="3705" s="1"/>
        <i x="1309" s="1"/>
        <i x="467" s="1"/>
        <i x="3044" s="1"/>
        <i x="3966" s="1"/>
        <i x="1347" s="1"/>
        <i x="445" s="1"/>
        <i x="276" s="1"/>
        <i x="3926" s="1"/>
        <i x="4969" s="1"/>
        <i x="475" s="1"/>
        <i x="4122" s="1"/>
        <i x="5228" s="1"/>
        <i x="2443" s="1"/>
        <i x="1232" s="1"/>
        <i x="2371" s="1"/>
        <i x="2694" s="1"/>
        <i x="234" s="1"/>
        <i x="3750" s="1"/>
        <i x="3767" s="1"/>
        <i x="3124" s="1"/>
        <i x="3823" s="1"/>
        <i x="5235" s="1"/>
        <i x="2864" s="1"/>
        <i x="1102" s="1"/>
        <i x="3476" s="1"/>
        <i x="1565" s="1"/>
        <i x="704" s="1"/>
        <i x="2172" s="1"/>
        <i x="1239" s="1"/>
        <i x="3123" s="1"/>
        <i x="3077" s="1"/>
        <i x="4138" s="1"/>
        <i x="1223" s="1"/>
        <i x="1648" s="1"/>
        <i x="4747" s="1"/>
        <i x="5428" s="1"/>
        <i x="5270" s="1"/>
        <i x="4289" s="1"/>
        <i x="4930" s="1"/>
        <i x="3780" s="1"/>
        <i x="5382" s="1"/>
        <i x="525" s="1"/>
        <i x="3189" s="1"/>
        <i x="722" s="1"/>
        <i x="5107" s="1"/>
        <i x="4819" s="1"/>
        <i x="3243" s="1"/>
        <i x="4077" s="1"/>
        <i x="1404" s="1"/>
        <i x="3096" s="1"/>
        <i x="187" s="1"/>
        <i x="5400" s="1"/>
        <i x="2913" s="1"/>
        <i x="3824" s="1"/>
        <i x="2186" s="1"/>
        <i x="1294" s="1"/>
        <i x="190" s="1"/>
        <i x="3832" s="1"/>
        <i x="1543" s="1"/>
        <i x="3697" s="1"/>
        <i x="3271" s="1"/>
        <i x="5053" s="1"/>
        <i x="367" s="1"/>
        <i x="4226" s="1"/>
        <i x="2647" s="1"/>
        <i x="4746" s="1"/>
        <i x="4929" s="1"/>
        <i x="3905" s="1"/>
        <i x="4771" s="1"/>
        <i x="2405" s="1"/>
        <i x="397" s="1"/>
        <i x="543" s="1"/>
        <i x="3918" s="1"/>
        <i x="4695" s="1"/>
        <i x="3122" s="1"/>
        <i x="3848" s="1"/>
        <i x="1149" s="1"/>
        <i x="3178" s="1"/>
        <i x="5160" s="1"/>
        <i x="3858" s="1"/>
        <i x="340" s="1"/>
        <i x="499" s="1"/>
        <i x="623" s="1"/>
        <i x="3695" s="1"/>
        <i x="4907" s="1"/>
        <i x="3774" s="1"/>
        <i x="3339" s="1"/>
        <i x="5408" s="1"/>
        <i x="1126" s="1"/>
        <i x="733" s="1"/>
        <i x="3338" s="1"/>
        <i x="3242" s="1"/>
        <i x="2258" s="1"/>
        <i x="1605" s="1"/>
        <i x="531" s="1"/>
        <i x="3931" s="1"/>
        <i x="4873" s="1"/>
        <i x="4114" s="1"/>
        <i x="2072" s="1"/>
        <i x="3297" s="1"/>
        <i x="4686" s="1"/>
        <i x="3726" s="1"/>
        <i x="2071" s="1"/>
        <i x="4813" s="1"/>
        <i x="2266" s="1"/>
        <i x="327" s="1"/>
        <i x="5019" s="1"/>
        <i x="3371" s="1"/>
        <i x="2059" s="1"/>
        <i x="5389" s="1"/>
        <i x="1542" s="1"/>
        <i x="3007" s="1"/>
        <i x="414" s="1"/>
        <i x="3904" s="1"/>
        <i x="3269" s="1"/>
        <i x="1367" s="1"/>
        <i x="2203" s="1"/>
        <i x="4171" s="1"/>
        <i x="2585" s="1"/>
        <i x="3270" s="1"/>
        <i x="426" s="1"/>
        <i x="2218" s="1"/>
        <i x="2133" s="1"/>
        <i x="5244" s="1"/>
        <i x="507" s="1"/>
        <i x="1505" s="1"/>
        <i x="795" s="1"/>
        <i x="2064" s="1"/>
        <i x="264" s="1"/>
        <i x="3030" s="1"/>
        <i x="685" s="1"/>
        <i x="3238" s="1"/>
        <i x="3976" s="1"/>
        <i x="2067" s="1"/>
        <i x="4711" s="1"/>
        <i x="642" s="1"/>
        <i x="388" s="1"/>
        <i x="4020" s="1"/>
        <i x="578" s="1"/>
        <i x="866" s="1"/>
        <i x="1396" s="1"/>
        <i x="2542" s="1"/>
        <i x="3724" s="1"/>
        <i x="5180" s="1"/>
        <i x="3360" s="1"/>
        <i x="4407" s="1"/>
        <i x="1101" s="1"/>
        <i x="4336" s="1"/>
        <i x="1124" s="1"/>
        <i x="1759" s="1"/>
        <i x="2414" s="1"/>
        <i x="3121" s="1"/>
        <i x="5218" s="1"/>
        <i x="5325" s="1"/>
        <i x="4867" s="1"/>
        <i x="1417" s="1"/>
        <i x="4797" s="1"/>
        <i x="2911" s="1"/>
        <i x="2285" s="1"/>
        <i x="4012" s="1"/>
        <i x="5072" s="1"/>
        <i x="4872" s="1"/>
        <i x="4374" s="1"/>
        <i x="3087" s="1"/>
        <i x="2335" s="1"/>
        <i x="3938" s="1"/>
        <i x="2606" s="1"/>
        <i x="3252" s="1"/>
        <i x="1472" s="1"/>
        <i x="5122" s="1"/>
        <i x="506" s="1"/>
        <i x="271" s="1"/>
        <i x="304" s="1"/>
        <i x="4862" s="1"/>
        <i x="3203" s="1"/>
        <i x="498" s="1"/>
        <i x="2910" s="1"/>
        <i x="3986" s="1"/>
        <i x="3807" s="1"/>
        <i x="1231" s="1"/>
        <i x="1322" s="1"/>
        <i x="3800" s="1"/>
        <i x="497" s="1"/>
        <i x="4796" s="1"/>
        <i x="4466" s="1"/>
        <i x="409" s="1"/>
        <i x="382" s="1"/>
        <i x="5418" s="1"/>
        <i x="3253" s="1"/>
        <i x="3878" s="1"/>
        <i x="1356" s="1"/>
        <i x="4922" s="1"/>
        <i x="4866" s="1"/>
        <i x="2493" s="1"/>
        <i x="1640" s="1"/>
        <i x="2284" s="1"/>
        <i x="4323" s="1"/>
        <i x="2148" s="1"/>
        <i x="3029" s="1"/>
        <i x="3815" s="1"/>
        <i x="2956" s="1"/>
        <i x="375" s="1"/>
        <i x="1416" s="1"/>
        <i x="3337" s="1"/>
        <i x="2653" s="1"/>
        <i x="3306" s="1"/>
        <i x="3188" s="1"/>
        <i x="4225" s="1"/>
        <i x="4170" s="1"/>
        <i x="2158" s="1"/>
        <i x="1711" s="1"/>
        <i x="296" s="1"/>
        <i x="5116" s="1"/>
        <i x="443" s="1"/>
        <i x="3157" s="1"/>
        <i x="425" s="1"/>
        <i x="2217" s="1"/>
        <i x="1345" s="1"/>
        <i x="3423" s="1"/>
        <i x="5199" s="1"/>
        <i x="4861" s="1"/>
        <i x="586" s="1"/>
        <i x="1321" s="1"/>
        <i x="4113" s="1"/>
        <i x="4047" s="1"/>
        <i x="512" s="1"/>
        <i x="3268" s="1"/>
        <i x="2515" s="1"/>
        <i x="1576" s="1"/>
        <i x="1177" s="1"/>
        <i x="5037" s="1"/>
        <i x="1486" s="1"/>
        <i x="2690" s="1"/>
        <i x="326" s="1"/>
        <i x="2501" s="1"/>
        <i x="5087" s="1"/>
        <i x="1245" s="1"/>
        <i x="4325" s="1"/>
        <i x="2185" s="1"/>
        <i x="4779" s="1"/>
        <i x="4296" s="1"/>
        <i x="2101" s="1"/>
        <i x="3937" s="1"/>
        <i x="1765" s="1"/>
        <i x="2433" s="1"/>
        <i x="5010" s="1"/>
        <i x="2239" s="1"/>
        <i x="3336" s="1"/>
        <i x="424" s="1"/>
        <i x="4804" s="1"/>
        <i x="4921" s="1"/>
        <i x="4901" s="1"/>
        <i x="3899" s="1"/>
        <i x="5028" s="1"/>
        <i x="4996" s="1"/>
        <i x="2541" s="1"/>
        <i x="537" s="1"/>
        <i x="2307" s="1"/>
        <i x="2625" s="1"/>
        <i x="1125" s="1"/>
        <i x="3267" s="1"/>
        <i x="2171" s="1"/>
        <i x="348" s="1"/>
        <i x="4270" s="1"/>
        <i x="1355" s="1"/>
        <i x="577" s="1"/>
        <i x="4169" s="1"/>
        <i x="3028" s="1"/>
        <i x="1230" s="1"/>
        <i x="4040" s="1"/>
        <i x="4168" s="1"/>
        <i x="1657" s="1"/>
        <i x="550" s="1"/>
        <i x="3101" s="1"/>
        <i x="3917" s="1"/>
        <i x="2283" s="1"/>
        <i x="303" s="1"/>
        <i x="2665" s="1"/>
        <i x="1320" s="1"/>
        <i x="2463" s="1"/>
        <i x="3872" s="1"/>
        <i x="3773" s="1"/>
        <i x="2540" s="1"/>
        <i x="684" s="1"/>
        <i x="713" s="1"/>
        <i x="2378" s="1"/>
        <i x="1454" s="1"/>
        <i x="4940" s="1"/>
        <i x="3263" s="1"/>
        <i x="3141" s="1"/>
        <i x="1387" s="1"/>
        <i x="3396" s="1"/>
        <i x="1597" s="1"/>
        <i x="442" s="1"/>
        <i x="3213" s="1"/>
        <i x="474" s="1"/>
        <i x="3305" s="1"/>
        <i x="325" s="1"/>
        <i x="4860" s="1"/>
        <i x="2147" s="1"/>
        <i x="4235" s="1"/>
        <i x="614" s="1"/>
        <i x="2519" s="1"/>
        <i x="1366" s="1"/>
        <i x="3006" s="1"/>
        <i x="3177" s="1"/>
        <i x="2398" s="1"/>
        <i x="1678" s="1"/>
        <i x="585" s="1"/>
        <i x="829" s="1"/>
        <i x="2473" s="1"/>
        <i x="690" s="1"/>
        <i x="1319" s="1"/>
        <i x="3076" s="1"/>
        <i x="2442" s="1"/>
        <i x="3873" s="1"/>
        <i x="2282" s="1"/>
        <i x="1550" s="1"/>
        <i x="1395" s="1"/>
        <i x="4891" s="1"/>
        <i x="3871" s="1"/>
        <i x="3114" s="1"/>
        <i x="1394" s="1"/>
        <i x="3345" s="1"/>
        <i x="1217" s="1"/>
        <i x="1604" s="1"/>
        <i x="1354" s="1"/>
        <i x="496" s="1"/>
        <i x="2404" s="1"/>
        <i x="1495" s="1"/>
        <i x="741" s="1"/>
        <i x="4853" s="1"/>
        <i x="3277" s="1"/>
        <i x="1504" s="1"/>
        <i x="2413" s="1"/>
        <i x="5172" s="1"/>
        <i x="4755" s="1"/>
        <i x="3346" s="1"/>
        <i x="505" s="1"/>
        <i x="2703" s="1"/>
        <i x="5421" s="1"/>
        <i x="653" s="1"/>
        <i x="4130" s="1"/>
        <i x="3707" s="1"/>
        <i x="2551" s="1"/>
        <i x="1782" s="1"/>
        <i x="3278" s="1"/>
        <i x="408" s="1"/>
        <i x="1485" s="1"/>
        <i x="2403" s="1"/>
        <i x="2940" s="1"/>
        <i x="3898" s="1"/>
        <i x="3304" s="1"/>
        <i x="1575" s="1"/>
        <i x="4385" s="1"/>
        <i x="441" s="1"/>
        <i x="549" s="1"/>
        <i x="5153" s="1"/>
        <i x="1377" s="1"/>
        <i x="5134" s="1"/>
        <i x="2492" s="1"/>
        <i x="2277" s="1"/>
        <i x="3221" s="1"/>
        <i x="721" s="1"/>
        <i x="2970" s="1"/>
        <i x="3170" s="1"/>
        <i x="3326" s="1"/>
        <i x="4950" s="1"/>
        <i x="3364" s="1"/>
        <i x="1639" s="1"/>
        <i x="4978" s="1"/>
        <i x="4824" s="1"/>
        <i x="4195" s="1"/>
        <i x="4984" s="1"/>
        <i x="4287" s="1"/>
        <i x="1264" s="1"/>
        <i x="4979" s="1"/>
        <i x="1783" s="1"/>
        <i x="622" s="1"/>
        <i x="1596" s="1"/>
        <i x="5179" s="1"/>
        <i x="3857" s="1"/>
        <i x="1621" s="1"/>
        <i x="4083" s="1"/>
        <i x="542" s="1"/>
        <i x="3838" s="1"/>
        <i x="1293" s="1"/>
        <i x="659" s="1"/>
        <i x="3417" s="1"/>
        <i x="5071" s="1"/>
        <i x="1518" s="1"/>
        <i x="3365" s="1"/>
        <i x="1215" s="1"/>
        <i x="830" s="1"/>
        <i x="1684" s="1"/>
        <i x="536" s="1"/>
        <i x="1216" s="1"/>
        <i x="4939" s="1"/>
        <i x="1431" s="1"/>
        <i x="1812" s="1"/>
        <i x="3889" s="1"/>
        <i x="1461" s="1"/>
        <i x="4995" s="1"/>
        <i x="2387" s="1"/>
        <i x="3052" s="1"/>
        <i x="1558" s="1"/>
        <i x="546" s="1"/>
        <i x="712" s="1"/>
        <i x="1453" s="1"/>
        <i x="1764" s="1"/>
        <i x="2370" s="1"/>
        <i x="4812" s="1"/>
        <i x="747" s="1"/>
        <i x="613" s="1"/>
        <i x="1292" s="1"/>
        <i x="3856" s="1"/>
        <i x="4234" s="1"/>
        <i x="3220" s="1"/>
        <i x="5312" s="1"/>
        <i x="4994" s="1"/>
        <i x="2237" s="1"/>
        <i x="3132" s="1"/>
        <i x="5419" s="1"/>
        <i x="3219" s="1"/>
        <i x="4386" s="1"/>
        <i x="4778" s="1"/>
        <i x="4129" s="1"/>
        <i x="4302" s="1"/>
        <i x="5217" s="1"/>
        <i x="1440" s="1"/>
        <i x="4055" s="1"/>
        <i x="1656" s="1"/>
        <i x="1403" s="1"/>
        <i x="3354" s="1"/>
        <i x="5303" s="1"/>
        <i x="2472" s="1"/>
        <i x="5437" s="1"/>
        <i x="4919" s="1"/>
        <i x="3288" s="1"/>
        <i x="4121" s="1"/>
        <i x="3454" s="1"/>
        <i x="683" s="1"/>
        <i x="3202" s="1"/>
        <i x="5064" s="1"/>
        <i x="5014" s="1"/>
        <i x="5115" s="1"/>
        <i x="4414" s="1"/>
        <i x="5015" s="1"/>
        <i x="3140" s="1"/>
        <i x="524" s="1"/>
        <i x="1794" s="1"/>
        <i x="667" s="1"/>
        <i x="621" s="1"/>
        <i x="720" s="1"/>
        <i x="1359" s="1"/>
        <i x="1340" s="1"/>
        <i x="2491" s="1"/>
        <i x="3207" s="1"/>
        <i x="740" s="1"/>
        <i x="2306" s="1"/>
        <i x="1471" s="1"/>
        <i x="5159" s="1"/>
        <i x="3855" s="1"/>
        <i x="2643" s="1"/>
        <i x="482" s="1"/>
        <i x="5390" s="1"/>
        <i x="4046" s="1"/>
        <i x="2432" s="1"/>
        <i x="1361" s="1"/>
        <i x="4811" s="1"/>
        <i x="1360" s="1"/>
        <i x="2297" s="1"/>
        <i x="2514" s="1"/>
        <i x="1526" s="1"/>
        <i x="5004" s="1"/>
        <i x="5426" s="1"/>
        <i x="3376" s="1"/>
        <i x="2441" s="1"/>
        <i x="5171" s="1"/>
        <i x="1788" s="1"/>
        <i x="2518" s="1"/>
        <i x="3169" s="1"/>
        <i x="3387" s="1"/>
        <i x="3168" s="1"/>
        <i x="4284" s="1"/>
        <i x="1478" s="1"/>
        <i x="4167" s="1"/>
        <i x="3897" s="1"/>
        <i x="5033" s="1"/>
        <i x="4426" s="1"/>
        <i x="3888" s="1"/>
        <i x="4075" s="1"/>
        <i x="481" s="1"/>
        <i x="2431" s="1"/>
        <i x="1517" s="1"/>
        <i x="1441" s="1"/>
        <i x="2216" s="1"/>
        <i x="3778" s="1"/>
        <i x="3201" s="1"/>
        <i x="746" s="1"/>
        <i x="2513" s="1"/>
        <i x="1620" s="1"/>
        <i x="1682" s="1"/>
        <i x="893" s="1"/>
        <i x="4777" s="1"/>
        <i x="2293" s="1"/>
        <i x="3231" s="1"/>
        <i x="5344" s="1"/>
        <i x="652" s="1"/>
        <i x="1564" s="1"/>
        <i x="4448" s="1"/>
        <i x="3241" s="1"/>
        <i x="1302" s="1"/>
        <i x="4076" s="1"/>
        <i x="4045" s="1"/>
        <i x="2402" s="1"/>
        <i x="4345" s="1"/>
        <i x="3993" s="1"/>
        <i x="3212" s="1"/>
        <i x="4884" s="1"/>
        <i x="641" s="1"/>
        <i x="3251" s="1"/>
        <i x="2539" s="1"/>
        <i x="1665" s="1"/>
        <i x="5121" s="1"/>
        <i x="2595" s="1"/>
        <i x="2550" s="1"/>
        <i x="1353" s="1"/>
        <i x="2327" s="1"/>
        <i x="1692" s="1"/>
        <i x="2294" s="1"/>
        <i x="423" s="1"/>
        <i x="5036" s="1"/>
        <i x="2369" s="1"/>
        <i x="2567" s="1"/>
        <i x="2292" s="1"/>
        <i x="3218" s="1"/>
        <i x="3314" s="1"/>
        <i x="1494" s="1"/>
        <i x="2538" s="1"/>
        <i x="4128" s="1"/>
        <i x="1655" s="1"/>
        <i x="2412" s="1"/>
        <i x="4418" s="1"/>
        <i x="2674" s="1"/>
        <i x="1713" s="1"/>
        <i x="4039" s="1"/>
        <i x="2276" s="1"/>
        <i x="523" s="1"/>
        <i x="4918" s="1"/>
        <i x="4054" s="1"/>
        <i x="3230" s="1"/>
        <i x="366" s="1"/>
        <i x="2681" s="1"/>
        <i x="4091" s="1"/>
        <i x="4120" s="1"/>
        <i x="2377" s="1"/>
        <i x="584" s="1"/>
        <i x="5063" s="1"/>
        <i x="522" s="1"/>
        <i x="5098" s="1"/>
        <i x="480" s="1"/>
        <i x="5376" s="1"/>
        <i x="4003" s="1"/>
        <i x="1710" s="1"/>
        <i x="5152" s="1"/>
        <i x="5307" s="1"/>
        <i x="3262" s="1"/>
        <i x="1720" s="1"/>
        <i x="3870" s="1"/>
        <i x="3240" s="1"/>
        <i x="2215" s="1"/>
        <i x="3217" s="1"/>
        <i x="5170" s="1"/>
        <i x="4344" s="1"/>
        <i x="1430" s="1"/>
        <i x="4900" s="1"/>
        <i x="1503" s="1"/>
        <i x="3187" s="1"/>
        <i x="2400" s="1"/>
        <i x="1339" s="1"/>
        <i x="4189" s="1"/>
        <i x="4002" s="1"/>
        <i x="3176" s="1"/>
        <i x="689" s="1"/>
        <i x="1603" s="1"/>
        <i x="4082" s="1"/>
        <i x="2490" s="1"/>
        <i x="5045" s="1"/>
        <i x="1586" s="1"/>
        <i x="4194" s="1"/>
        <i x="1742" s="1"/>
        <i x="2334" s="1"/>
        <i x="1510" s="1"/>
        <i x="4243" s="1"/>
        <i x="561" s="1"/>
        <i x="5331" s="1"/>
        <i x="1740" s="1"/>
        <i x="3869" s="1"/>
        <i x="4111" s="1"/>
        <i x="2693" s="1"/>
        <i x="5243" s="1"/>
        <i x="2664" s="1"/>
        <i x="2508" s="1"/>
        <i x="560" s="1"/>
        <i x="5114" s="1"/>
        <i x="3436" s="1"/>
        <i x="2326" s="1"/>
        <i x="2363" s="1"/>
        <i x="3397" s="1"/>
        <i x="2325" s="1"/>
        <i x="4043" s="1"/>
        <i x="548" s="1"/>
        <i x="3266" s="1"/>
        <i x="5133" s="1"/>
        <i x="4112" s="1"/>
        <i x="4081" s="1"/>
        <i x="2430" s="1"/>
        <i x="4899" s="1"/>
        <i x="422" s="1"/>
        <i x="1638" s="1"/>
        <i x="568" s="1"/>
        <i x="2588" s="1"/>
        <i x="3276" s="1"/>
        <i x="5264" s="1"/>
        <i x="5062" s="1"/>
        <i x="783" s="1"/>
        <i x="4151" s="1"/>
        <i x="1466" s="1"/>
        <i x="4233" s="1"/>
        <i x="658" s="1"/>
        <i x="1386" s="1"/>
        <i x="1393" s="1"/>
        <i x="393" s="1"/>
        <i x="5276" s="1"/>
        <i x="4042" s="1"/>
        <i x="1439" s="1"/>
        <i x="5070" s="1"/>
        <i x="2462" s="1"/>
        <i x="1549" s="1"/>
        <i x="5052" s="1"/>
        <i x="1525" s="1"/>
        <i x="1647" s="1"/>
        <i x="3964" s="1"/>
        <i x="2440" s="1"/>
        <i x="2275" s="1"/>
        <i x="688" s="1"/>
        <i x="2483" s="1"/>
        <i x="459" s="1"/>
        <i x="2426" s="1"/>
        <i x="4268" s="1"/>
        <i x="1747" s="1"/>
        <i x="3321" s="1"/>
        <i x="1477" s="1"/>
        <i x="521" s="1"/>
        <i x="4090" s="1"/>
        <i x="5350" s="1"/>
        <i x="567" s="1"/>
        <i x="1818" s="1"/>
        <i x="2411" s="1"/>
        <i x="3359" s="1"/>
        <i x="620" s="1"/>
        <i x="1470" s="1"/>
        <i x="4269" s="1"/>
        <i x="4038" s="1"/>
        <i x="682" s="1"/>
        <i x="5097" s="1"/>
        <i x="594" s="1"/>
        <i x="2537" s="1"/>
        <i x="4340" s="1"/>
        <i x="4232" s="1"/>
        <i x="767" s="1"/>
        <i x="2568" s="1"/>
        <i x="541" s="1"/>
        <i x="3287" s="1"/>
        <i x="3363" s="1"/>
        <i x="3186" s="1"/>
        <i x="1595" s="1"/>
        <i x="719" s="1"/>
        <i x="5310" s="1"/>
        <i x="4011" s="1"/>
        <i x="2410" s="1"/>
        <i x="2498" s="1"/>
        <i x="1819" s="1"/>
        <i x="5216" s="1"/>
        <i x="5003" s="1"/>
        <i x="1585" s="1"/>
        <i x="2386" s="1"/>
        <i x="657" s="1"/>
        <i x="3320" s="1"/>
        <i x="1664" s="1"/>
        <i x="1848" s="1"/>
        <i x="3296" s="1"/>
        <i x="2549" s="1"/>
        <i x="3319" s="1"/>
        <i x="4299" s="1"/>
        <i x="5079" s="1"/>
        <i x="3257" s="1"/>
        <i x="1563" s="1"/>
        <i x="765" s="1"/>
        <i x="651" s="1"/>
        <i x="559" s="1"/>
        <i x="3225" s="1"/>
        <i x="5018" s="1"/>
        <i x="4328" s="1"/>
        <i x="4242" s="1"/>
        <i x="745" s="1"/>
        <i x="5242" s="1"/>
        <i x="1557" s="1"/>
        <i x="2471" s="1"/>
        <i x="3375" s="1"/>
        <i x="3226" s="1"/>
        <i x="5352" s="1"/>
        <i x="1548" s="1"/>
        <i x="3474" s="1"/>
        <i x="604" s="1"/>
        <i x="4001" s="1"/>
        <i x="5096" s="1"/>
        <i x="4455" s="1"/>
        <i x="3295" s="1"/>
        <i x="4993" s="1"/>
        <i x="1469" s="1"/>
        <i x="4065" s="1"/>
        <i x="837" s="1"/>
        <i x="3294" s="1"/>
        <i x="5143" s="1"/>
        <i x="3963" s="1"/>
        <i x="1830" s="1"/>
        <i x="774" s="1"/>
        <i x="1536" s="1"/>
        <i x="848" s="1"/>
        <i x="576" s="1"/>
        <i x="4416" s="1"/>
        <i x="5035" s="1"/>
        <i x="5086" s="1"/>
        <i x="2624" s="1"/>
        <i x="5227" s="1"/>
        <i x="3185" s="1"/>
        <i x="4301" s="1"/>
        <i x="2454" s="1"/>
        <i x="5427" s="1"/>
        <i x="4381" s="1"/>
        <i x="1468" s="1"/>
        <i x="1509" s="1"/>
        <i x="1476" s="1"/>
        <i x="603" s="1"/>
        <i x="4300" s="1"/>
        <i x="5356" s="1"/>
        <i x="575" s="1"/>
        <i x="2439" s="1"/>
        <i x="1800" s="1"/>
        <i x="4373" s="1"/>
        <i x="1824" s="1"/>
        <i x="1502" s="1"/>
        <i x="3232" s="1"/>
        <i x="2573" s="1"/>
        <i x="630" s="1"/>
        <i x="4467" s="1"/>
        <i x="3250" s="1"/>
        <i x="4053" s="1"/>
        <i x="5061" s="1"/>
        <i x="2376" s="1"/>
        <i x="5106" s="1"/>
        <i x="566" s="1"/>
        <i x="766" s="1"/>
        <i x="4992" s="1"/>
        <i x="4041" s="1"/>
        <i x="732" s="1"/>
        <i x="2438" s="1"/>
        <i x="3184" s="1"/>
        <i x="5032" s="1"/>
        <i x="3318" s="1"/>
        <i x="519" s="1"/>
        <i x="1475" s="1"/>
        <i x="4267" s="1"/>
        <i x="1778" s="1"/>
        <i x="540" s="1"/>
        <i x="2576" s="1"/>
        <i x="1709" s="1"/>
        <i x="3443" s="1"/>
        <i x="4188" s="1"/>
        <i x="3261" s="1"/>
        <i x="2375" s="1"/>
        <i x="520" s="1"/>
        <i x="4044" s="1"/>
        <i x="3282" s="1"/>
        <i x="2636" s="1"/>
        <i x="5234" s="1"/>
        <i x="4371" s="1"/>
        <i x="2489" s="1"/>
        <i x="4029" s="1"/>
        <i x="4265" s="1"/>
        <i x="1428" s="1"/>
        <i x="2419" s="1"/>
        <i x="1646" s="1"/>
        <i x="4459" s="1"/>
        <i x="2702" s="1"/>
        <i x="731" s="1"/>
        <i x="1755" s="1"/>
        <i x="1429" s="1"/>
        <i x="3317" s="1"/>
        <i x="5226" s="1"/>
        <i x="3293" s="1"/>
        <i x="1637" s="1"/>
        <i x="4266" s="1"/>
        <i x="565" s="1"/>
        <i x="1804" s="1"/>
        <i x="4150" s="1"/>
        <i x="2602" s="1"/>
        <i x="564" s="1"/>
        <i x="843" s="1"/>
        <i x="5031" s="1"/>
        <i x="1501" s="1"/>
        <i x="4101" s="1"/>
        <i x="557" s="1"/>
        <i x="4343" s="1"/>
        <i x="1670" s="1"/>
        <i x="1728" s="1"/>
        <i x="2461" s="1"/>
        <i x="5413" s="1"/>
        <i x="1645" s="1"/>
        <i x="4341" s="1"/>
        <i x="612" s="1"/>
        <i x="5069" s="1"/>
        <i x="1493" s="1"/>
        <i x="558" s="1"/>
        <i x="5060" s="1"/>
        <i x="3427" s="1"/>
        <i x="2385" s="1"/>
        <i x="574" s="1"/>
        <i x="3292" s="1"/>
        <i x="4346" s="1"/>
        <i x="3370" s="1"/>
        <i x="1500" s="1"/>
        <i x="2637" s="1"/>
        <i x="1508" s="1"/>
        <i x="2652" s="1"/>
        <i x="3237" s="1"/>
        <i x="5059" s="1"/>
        <i x="611" s="1"/>
        <i x="1464" s="1"/>
        <i x="2671" s="1"/>
        <i x="3328" s="1"/>
        <i x="2425" s="1"/>
        <i x="3275" s="1"/>
        <i x="1465" s="1"/>
        <i x="4089" s="1"/>
        <i x="5095" s="1"/>
        <i x="5043" s="1"/>
        <i x="602" s="1"/>
        <i x="2618" s="1"/>
        <i x="1699" s="1"/>
        <i x="5044" s="1"/>
        <i x="4366" s="1"/>
        <i x="3431" s="1"/>
        <i x="4413" s="1"/>
        <i x="1562" s="1"/>
        <i x="593" s="1"/>
        <i x="1749" s="1"/>
        <i x="2692" s="1"/>
        <i x="1507" s="1"/>
        <i x="4335" s="1"/>
        <i x="2617" s="1"/>
        <i x="1438" s="1"/>
        <i x="2391" s="1"/>
        <i x="3286" s="1"/>
        <i x="5340" s="1"/>
        <i x="5215" s="1"/>
        <i x="4254" s="1"/>
        <i x="656" s="1"/>
        <i x="4080" s="1"/>
        <i x="4010" s="1"/>
        <i x="3362" s="1"/>
        <i x="1460" s="1"/>
        <i x="4231" s="1"/>
        <i x="563" s="1"/>
        <i x="3405" s="1"/>
        <i x="3331" s="1"/>
        <i x="2447" s="1"/>
        <i x="1535" s="1"/>
        <i x="3249" s="1"/>
        <i x="5151" s="1"/>
        <i x="3385" s="1"/>
        <i x="1644" s="1"/>
        <i x="3260" s="1"/>
        <i x="3358" s="1"/>
        <i x="4156" s="1"/>
        <i x="792" s="1"/>
        <i x="601" s="1"/>
        <i x="5225" s="1"/>
        <i x="3424" s="1"/>
        <i x="600" s="1"/>
        <i x="4319" s="1"/>
        <i x="4241" s="1"/>
        <i x="739" s="1"/>
        <i x="4155" s="1"/>
        <i x="2424" s="1"/>
        <i x="5150" s="1"/>
        <i x="5241" s="1"/>
        <i x="2580" s="1"/>
        <i x="3216" s="1"/>
        <i x="4230" s="1"/>
        <i x="4324" s="1"/>
        <i x="3384" s="1"/>
        <i x="4365" s="1"/>
        <i x="4019" s="1"/>
        <i x="4149" s="1"/>
        <i x="2609" s="1"/>
        <i x="3382" s="1"/>
        <i x="2374" s="1"/>
        <i x="1722" s="1"/>
        <i x="4009" s="1"/>
        <i x="1524" s="1"/>
        <i x="2548" s="1"/>
        <i x="650" s="1"/>
        <i x="592" s="1"/>
        <i x="5094" s="1"/>
        <i x="610" s="1"/>
        <i x="3248" s="1"/>
        <i x="1574" s="1"/>
        <i x="5158" s="1"/>
        <i x="5256" s="1"/>
        <i x="1695" s="1"/>
        <i x="802" s="1"/>
        <i x="4119" s="1"/>
        <i x="3449" s="1"/>
        <i x="1663" s="1"/>
        <i x="591" s="1"/>
        <i x="5093" s="1"/>
        <i x="4074" s="1"/>
        <i x="2453" s="1"/>
        <i x="5002" s="1"/>
        <i x="5214" s="1"/>
        <i x="4191" s="1"/>
        <i x="5105" s="1"/>
        <i x="3420" s="1"/>
        <i x="2470" s="1"/>
        <i x="4166" s="1"/>
        <i x="800" s="1"/>
        <i x="5176" s="1"/>
        <i x="804" s="1"/>
        <i x="1492" s="1"/>
        <i x="5077" s="1"/>
        <i x="2608" s="1"/>
        <i x="3391" s="1"/>
        <i x="1467" s="1"/>
        <i x="4073" s="1"/>
        <i x="5078" s="1"/>
        <i x="5274" s="1"/>
        <i x="2574" s="1"/>
        <i x="2555" s="1"/>
        <i x="629" s="1"/>
        <i x="3302" s="1"/>
        <i x="5120" s="1"/>
        <i x="4399" s="1"/>
        <i x="4312" s="1"/>
        <i x="779" s="1"/>
        <i x="730" s="1"/>
        <i x="5198" s="1"/>
        <i x="2536" s="1"/>
        <i x="1446" s="1"/>
        <i x="1724" s="1"/>
        <i x="3303" s="1"/>
        <i x="2658" s="1"/>
        <i x="1680" s="1"/>
        <i x="2642" s="1"/>
        <i x="1634" s="1"/>
        <i x="599" s="1"/>
        <i x="5027" s="1"/>
        <i x="864" s="1"/>
        <i x="4229" s="1"/>
        <i x="827" s="1"/>
        <i x="2604" s="1"/>
        <i x="1584" s="1"/>
        <i x="5175" s="1"/>
        <i x="3274" s="1"/>
        <i x="1753" s="1"/>
        <i x="4264" s="1"/>
        <i x="698" s="1"/>
        <i x="5142" s="1"/>
        <i x="1662" s="1"/>
        <i x="3285" s="1"/>
        <i x="4333" s="1"/>
        <i x="1694" s="1"/>
        <i x="3411" s="1"/>
        <i x="5224" s="1"/>
        <i x="875" s="1"/>
        <i x="854" s="1"/>
        <i x="4457" s="1"/>
        <i x="3451" s="1"/>
        <i x="699" s="1"/>
        <i x="2561" s="1"/>
        <i x="4165" s="1"/>
        <i x="2452" s="1"/>
        <i x="3393" s="1"/>
        <i x="3224" s="1"/>
        <i x="4382" s="1"/>
        <i x="1560" s="1"/>
        <i x="5240" s="1"/>
        <i x="4285" s="1"/>
        <i x="590" s="1"/>
        <i x="3307" s="1"/>
        <i x="676" s="1"/>
        <i x="2547" s="1"/>
        <i x="4423" s="1"/>
        <i x="4305" s="1"/>
        <i x="2460" s="1"/>
        <i x="1643" s="1"/>
        <i x="1836" s="1"/>
        <i x="5260" s="1"/>
        <i x="628" s="1"/>
        <i x="754" s="1"/>
        <i x="3273" s="1"/>
        <i x="5197" s="1"/>
        <i x="2500" s="1"/>
        <i x="5211" s="1"/>
        <i x="1599" s="1"/>
        <i x="1767" s="1"/>
        <i x="627" s="1"/>
        <i x="2384" s="1"/>
        <i x="4110" s="1"/>
        <i x="3355" s="1"/>
        <i x="649" s="1"/>
        <i x="855" s="1"/>
        <i x="4036" s="1"/>
        <i x="1523" s="1"/>
        <i x="4367" s="1"/>
        <i x="2459" s="1"/>
        <i x="3403" s="1"/>
        <i x="4228" s="1"/>
        <i x="1499" s="1"/>
        <i x="1814" s="1"/>
        <i x="808" s="1"/>
        <i x="5275" s="1"/>
        <i x="4109" s="1"/>
        <i x="1673" s="1"/>
        <i x="4018" s="1"/>
        <i x="3463" s="1"/>
        <i x="5387" s="1"/>
        <i x="4037" s="1"/>
        <i x="1636" s="1"/>
        <i x="530" s="1"/>
        <i x="4334" s="1"/>
        <i x="4137" s="1"/>
        <i x="1732" s="1"/>
        <i x="5318" s="1"/>
        <i x="1726" s="1"/>
        <i x="738" s="1"/>
        <i x="5281" s="1"/>
        <i x="4072" s="1"/>
        <i x="5351" s="1"/>
        <i x="3415" s="1"/>
        <i x="5196" s="1"/>
        <i x="3374" s="1"/>
        <i x="5058" s="1"/>
        <i x="1633" s="1"/>
        <i x="4164" s="1"/>
        <i x="3425" s="1"/>
        <i x="4273" s="1"/>
        <i x="851" s="1"/>
        <i x="4424" s="1"/>
        <i x="1594" s="1"/>
        <i x="4294" s="1"/>
        <i x="2560" s="1"/>
        <i x="4278" s="1"/>
        <i x="4393" s="1"/>
        <i x="5290" s="1"/>
        <i x="1459" s="1"/>
        <i x="4387" s="1"/>
        <i x="1840" s="1"/>
        <i x="4358" s="1"/>
        <i x="870" s="1"/>
        <i x="5313" s="1"/>
        <i x="1757" s="1"/>
        <i x="3412" s="1"/>
        <i x="5321" s="1"/>
        <i x="529" s="1"/>
        <i x="1743" s="1"/>
        <i x="753" s="1"/>
        <i x="2581" s="1"/>
        <i x="5009" s="1"/>
        <i x="3442" s="1"/>
        <i x="2469" s="1"/>
        <i x="5223" s="1"/>
        <i x="1437" s="1"/>
        <i x="3445" s="1"/>
        <i x="5388" s="1"/>
        <i x="763" s="1"/>
        <i x="3313" s="1"/>
        <i x="752" s="1"/>
        <i x="626" s="1"/>
        <i x="4263" s="1"/>
        <i x="5057" s="1"/>
        <i x="5323" s="1"/>
        <i x="5026" s="1"/>
        <i x="5347" s="1"/>
        <i x="4154" s="1"/>
        <i x="2499" s="1"/>
        <i x="588" s="1"/>
        <i x="781" s="1"/>
        <i x="5332" s="1"/>
        <i x="5285" s="1"/>
        <i x="1661" s="1"/>
        <i x="3386" s="1"/>
        <i x="3357" s="1"/>
        <i x="2488" s="1"/>
        <i x="3435" s="1"/>
        <i x="3236" s="1"/>
        <i x="2680" s="1"/>
        <i x="1761" s="1"/>
        <i x="1593" s="1"/>
        <i x="4262" s="1"/>
        <i x="2651" s="1"/>
        <i x="4275" s="1"/>
        <i x="2699" s="1"/>
        <i x="589" s="1"/>
        <i x="2577" s="1"/>
        <i x="5266" s="1"/>
        <i x="1490" s="1"/>
        <i x="1758" s="1"/>
        <i x="2660" s="1"/>
        <i x="5301" s="1"/>
        <i x="1738" s="1"/>
        <i x="1534" s="1"/>
        <i x="2475" s="1"/>
        <i x="861" s="1"/>
        <i x="1491" s="1"/>
        <i x="834" s="1"/>
        <i x="5393" s="1"/>
        <i x="2632" s="1"/>
        <i x="4118" s="1"/>
        <i x="4454" s="1"/>
        <i x="1556" s="1"/>
        <i x="794" s="1"/>
        <i x="1719" s="1"/>
        <i x="4364" s="1"/>
        <i x="4214" s="1"/>
        <i x="675" s="1"/>
        <i x="4108" s="1"/>
        <i x="3325" s="1"/>
        <i x="806" s="1"/>
        <i x="1706" s="1"/>
        <i x="4283" s="1"/>
        <i x="4153" s="1"/>
        <i x="5271" s="1"/>
        <i x="5092" s="1"/>
        <i x="2603" s="1"/>
        <i x="1629" s="1"/>
        <i x="5141" s="1"/>
        <i x="4292" s="1"/>
        <i x="841" s="1"/>
        <i x="1445" s="1"/>
        <i x="4317" s="1"/>
        <i x="3291" s="1"/>
        <i x="2487" s="1"/>
        <i x="5262" s="1"/>
        <i x="2383" s="1"/>
        <i x="4127" s="1"/>
        <i x="2458" s="1"/>
        <i x="1792" s="1"/>
        <i x="1436" s="1"/>
        <i x="751" s="1"/>
        <i x="4117" s="1"/>
        <i x="2605" s="1"/>
        <i x="5294" s="1"/>
        <i x="5302" s="1"/>
        <i x="1790" s="1"/>
        <i x="5273" s="1"/>
        <i x="5378" s="1"/>
        <i x="1696" s="1"/>
        <i x="3335" s="1"/>
        <i x="4408" s="1"/>
        <i x="5001" s="1"/>
        <i x="5025" s="1"/>
        <i x="3457" s="1"/>
        <i x="787" s="1"/>
        <i x="1733" s="1"/>
        <i x="2593" s="1"/>
        <i x="4204" s="1"/>
        <i x="2512" s="1"/>
        <i x="5104" s="1"/>
        <i x="5091" s="1"/>
        <i x="1739" s="1"/>
        <i x="2382" s="1"/>
        <i x="4193" s="1"/>
        <i x="624" s="1"/>
        <i x="828" s="1"/>
        <i x="5149" s="1"/>
        <i x="1435" s="1"/>
        <i x="625" s="1"/>
        <i x="4422" s="1"/>
        <i x="5178" s="1"/>
        <i x="1592" s="1"/>
        <i x="3469" s="1"/>
        <i x="4306" s="1"/>
        <i x="859" s="1"/>
        <i x="2397" s="1"/>
        <i x="1796" s="1"/>
        <i x="801" s="1"/>
        <i x="1811" s="1"/>
        <i x="4288" s="1"/>
        <i x="4291" s="1"/>
        <i x="1522" s="1"/>
        <i x="1541" s="1"/>
        <i x="1799" s="1"/>
        <i x="5358" s="1"/>
        <i x="1770" s="1"/>
        <i x="528" s="1"/>
        <i x="3407" s="1"/>
        <i x="3395" s="1"/>
        <i x="1708" s="1"/>
        <i x="1768" s="1"/>
        <i x="5132" s="1"/>
        <i x="4261" s="1"/>
        <i x="1716" s="1"/>
        <i x="1725" s="1"/>
        <i x="553" s="1"/>
        <i x="5239" s="1"/>
        <i x="1573" s="1"/>
        <i x="1756" s="1"/>
        <i x="4321" s="1"/>
        <i x="1697" s="1"/>
        <i x="5311" s="1"/>
        <i x="4440" s="1"/>
        <i x="798" s="1"/>
        <i x="4203" s="1"/>
        <i x="5282" s="1"/>
        <i x="4008" s="1"/>
        <i x="1628" s="1"/>
        <i x="2686" s="1"/>
        <i x="3301" s="1"/>
        <i x="822" s="1"/>
        <i x="891" s="1"/>
        <i x="2497" s="1"/>
        <i x="4322" s="1"/>
        <i x="850" s="1"/>
        <i x="539" s="1"/>
        <i x="4186" s="1"/>
        <i x="2644" s="1"/>
        <i x="4309" s="1"/>
        <i x="5238" s="1"/>
        <i x="3344" s="1"/>
        <i x="5148" s="1"/>
        <i x="4187" s="1"/>
        <i x="5370" s="1"/>
        <i x="749" s="1"/>
        <i x="2468" s="1"/>
        <i x="881" s="1"/>
        <i x="674" s="1"/>
        <i x="527" s="1"/>
        <i x="3471" s="1"/>
        <i x="1444" s="1"/>
        <i x="4147" s="1"/>
        <i x="845" s="1"/>
        <i x="3418" s="1"/>
        <i x="750" s="1"/>
        <i x="538" s="1"/>
        <i x="1772" s="1"/>
        <i x="5380" s="1"/>
        <i x="4126" s="1"/>
        <i x="4274" s="1"/>
        <i x="4148" s="1"/>
        <i x="4464" s="1"/>
        <i x="5379" s="1"/>
        <i x="3223" s="1"/>
        <i x="2584" s="1"/>
        <i x="640" s="1"/>
        <i x="4017" s="1"/>
        <i x="1613" s="1"/>
        <i x="3399" s="1"/>
        <i x="1660" s="1"/>
        <i x="760" s="1"/>
        <i x="2531" s="1"/>
        <i x="1591" s="1"/>
        <i x="5298" s="1"/>
        <i x="4417" s="1"/>
        <i x="819" s="1"/>
        <i x="1443" s="1"/>
        <i x="882" s="1"/>
        <i x="4202" s="1"/>
        <i x="5208" s="1"/>
        <i x="3444" s="1"/>
        <i x="1807" s="1"/>
        <i x="4192" s="1"/>
        <i x="672" s="1"/>
        <i x="5147" s="1"/>
        <i x="673" s="1"/>
        <i x="1555" s="1"/>
        <i x="5424" s="1"/>
        <i x="2627" s="1"/>
        <i x="4394" s="1"/>
        <i x="1712" s="1"/>
        <i x="639" s="1"/>
        <i x="5169" s="1"/>
        <i x="5113" s="1"/>
        <i x="1717" s="1"/>
        <i x="1533" s="1"/>
        <i x="793" s="1"/>
        <i x="3330" s="1"/>
        <i x="1690" s="1"/>
        <i x="3380" s="1"/>
        <i x="1627" s="1"/>
        <i x="816" s="1"/>
        <i x="5131" s="1"/>
        <i x="852" s="1"/>
        <i x="878" s="1"/>
        <i x="775" s="1"/>
        <i x="4465" s="1"/>
        <i x="1688" s="1"/>
        <i x="4348" s="1"/>
        <i x="5024" s="1"/>
        <i x="3334" s="1"/>
        <i x="3312" s="1"/>
        <i x="4201" s="1"/>
        <i x="703" s="1"/>
        <i x="4357" s="1"/>
        <i x="3388" s="1"/>
        <i x="4295" s="1"/>
        <i x="3462" s="1"/>
        <i x="726" s="1"/>
        <i x="5361" s="1"/>
        <i x="4315" s="1"/>
        <i x="5289" s="1"/>
        <i x="3465" s="1"/>
        <i x="1803" s="1"/>
        <i x="2594" s="1"/>
        <i x="810" s="1"/>
        <i x="858" s="1"/>
        <i x="3429" s="1"/>
        <i x="5425" s="1"/>
        <i x="4375" s="1"/>
        <i x="1745" s="1"/>
        <i x="2616" s="1"/>
        <i x="4318" s="1"/>
        <i x="4224" s="1"/>
        <i x="5348" s="1"/>
        <i x="3235" s="1"/>
        <i x="1793" s="1"/>
        <i x="1572" s="1"/>
        <i x="2575" s="1"/>
        <i x="2622" s="1"/>
        <i x="2496" s="1"/>
        <i x="2679" s="1"/>
        <i x="1773" s="1"/>
        <i x="3406" s="1"/>
        <i x="1786" s="1"/>
        <i x="4332" s="1"/>
        <i x="3448" s="1"/>
        <i x="1561" s="1"/>
        <i x="846" s="1"/>
        <i x="4313" s="1"/>
        <i x="1540" s="1"/>
        <i x="4370" s="1"/>
        <i x="2688" s="1"/>
        <i x="4406" s="1"/>
        <i x="2607" s="1"/>
        <i x="778" s="1"/>
        <i x="3409" s="1"/>
        <i x="888" s="1"/>
        <i x="2467" s="1"/>
        <i x="5342" s="1"/>
        <i x="4412" s="1"/>
        <i x="5291" s="1"/>
        <i x="5394" s="1"/>
        <i x="5140" s="1"/>
        <i x="1532" s="1"/>
        <i x="4185" s="1"/>
        <i x="5430" s="1"/>
        <i x="2599" s="1"/>
        <i x="5309" s="1"/>
        <i x="2657" s="1"/>
        <i x="1571" s="1"/>
        <i x="797" s="1"/>
        <i x="796" s="1"/>
        <i x="5103" s="1"/>
        <i x="5130" s="1"/>
        <i x="2601" s="1"/>
        <i x="1612" s="1"/>
        <i x="4152" s="1"/>
        <i x="2466" s="1"/>
        <i x="4392" s="1"/>
        <i x="1674" s="1"/>
        <i x="5189" s="1"/>
        <i x="5272" s="1"/>
        <i x="5339" s="1"/>
        <i x="5373" s="1"/>
        <i x="768" s="1"/>
        <i x="2511" s="1"/>
        <i x="5286" s="1"/>
        <i x="1531" s="1"/>
        <i x="695" s="1"/>
        <i x="4435" s="1"/>
        <i x="2572" s="1"/>
        <i x="868" s="1"/>
        <i x="1458" s="1"/>
        <i x="3392" s="1"/>
        <i x="833" s="1"/>
        <i x="5139" s="1"/>
        <i x="5023" s="1"/>
        <i x="4431" s="1"/>
        <i x="5177" s="1"/>
        <i x="2530" s="1"/>
        <i x="2482" s="1"/>
        <i x="5324" s="1"/>
        <i x="1828" s="1"/>
        <i x="4184" s="1"/>
        <i x="5188" s="1"/>
        <i x="3401" s="1"/>
        <i x="1826" s="1"/>
        <i x="638" s="1"/>
        <i x="2396" s="1"/>
        <i x="1691" s="1"/>
        <i x="2590" s="1"/>
        <i x="5415" s="1"/>
        <i x="1730" s="1"/>
        <i x="4372" s="1"/>
        <i x="4449" s="1"/>
        <i x="1602" s="1"/>
        <i x="666" s="1"/>
        <i x="3477" s="1"/>
        <i x="5138" s="1"/>
        <i x="3446" s="1"/>
        <i x="1797" s="1"/>
        <i x="5297" s="1"/>
        <i x="5207" s="1"/>
        <i x="552" s="1"/>
        <i x="4116" s="1"/>
        <i x="4347" s="1"/>
        <i x="1570" s="1"/>
        <i x="1671" s="1"/>
        <i x="807" s="1"/>
        <i x="3333" s="1"/>
        <i x="5304" s="1"/>
        <i x="4463" s="1"/>
        <i x="5250" s="1"/>
        <i x="2667" s="1"/>
        <i x="2659" s="1"/>
        <i x="1741" s="1"/>
        <i x="886" s="1"/>
        <i x="2566" s="1"/>
        <i x="3433" s="1"/>
        <i x="3408" s="1"/>
        <i x="4223" s="1"/>
        <i x="648" s="1"/>
        <i x="4314" s="1"/>
        <i x="2613" s="1"/>
        <i x="1832" s="1"/>
        <i x="5354" s="1"/>
        <i x="1847" s="1"/>
        <i x="5329" s="1"/>
        <i x="1835" s="1"/>
        <i x="3447" s="1"/>
        <i x="3316" s="1"/>
        <i x="3324" s="1"/>
        <i x="5137" s="1"/>
        <i x="1715" s="1"/>
        <i x="4331" s="1"/>
        <i x="2612" s="1"/>
        <i x="817" s="1"/>
        <i x="3389" s="1"/>
        <i x="791" s="1"/>
        <i x="849" s="1"/>
        <i x="1601" s="1"/>
        <i x="1569" s="1"/>
        <i x="637" s="1"/>
        <i x="4354" s="1"/>
        <i x="1539" s="1"/>
        <i x="4352" s="1"/>
        <i x="4280" s="1"/>
        <i x="636" s="1"/>
        <i x="4163" s="1"/>
        <i x="5338" s="1"/>
        <i x="772" s="1"/>
        <i x="2495" s="1"/>
        <i x="647" s="1"/>
        <i x="1714" s="1"/>
        <i x="1611" s="1"/>
        <i x="1700" s="1"/>
        <i x="2668" s="1"/>
        <i x="3300" s="1"/>
        <i x="4125" s="1"/>
        <i x="2564" s="1"/>
        <i x="1731" s="1"/>
        <i x="2631" s="1"/>
        <i x="4162" s="1"/>
        <i x="2587" s="1"/>
        <i x="1752" s="1"/>
        <i x="1737" s="1"/>
        <i x="5263" s="1"/>
        <i x="1781" s="1"/>
        <i x="702" s="1"/>
        <i x="711" s="1"/>
        <i x="5355" s="1"/>
        <i x="877" s="1"/>
        <i x="1538" s="1"/>
        <i x="2510" s="1"/>
        <i x="4330" s="1"/>
        <i x="2633" s="1"/>
        <i x="809" s="1"/>
        <i x="3416" s="1"/>
        <i x="710" s="1"/>
        <i x="3450" s="1"/>
        <i x="4397" s="1"/>
        <i x="3343" s="1"/>
        <i x="4200" s="1"/>
        <i x="4355" s="1"/>
        <i x="786" s="1"/>
        <i x="5407" s="1"/>
        <i x="853" s="1"/>
        <i x="3430" s="1"/>
        <i x="3378" s="1"/>
        <i x="872" s="1"/>
        <i x="1748" s="1"/>
        <i x="2630" s="1"/>
        <i x="3404" s="1"/>
        <i x="777" s="1"/>
        <i x="2670" s="1"/>
        <i x="5417" s="1"/>
        <i x="1610" s="1"/>
        <i x="2629" s="1"/>
        <i x="847" s="1"/>
        <i x="5416" s="1"/>
        <i x="4183" s="1"/>
        <i x="2621" s="1"/>
        <i x="826" s="1"/>
        <i x="5322" s="1"/>
        <i x="773" s="1"/>
        <i x="761" s="1"/>
        <i x="5375" s="1"/>
        <i x="5129" s="1"/>
        <i x="814" s="1"/>
        <i x="5337" s="1"/>
        <i x="1784" s="1"/>
        <i x="671" s="1"/>
        <i x="4458" s="1"/>
        <i x="1679" s="1"/>
        <i x="4428" s="1"/>
        <i x="4368" s="1"/>
        <i x="5336" s="1"/>
        <i x="3464" s="1"/>
        <i x="1843" s="1"/>
        <i x="635" s="1"/>
        <i x="4405" s="1"/>
        <i x="1746" s="1"/>
        <i x="5357" s="1"/>
        <i x="4409" s="1"/>
        <i x="5168" s="1"/>
        <i x="4360" s="1"/>
        <i x="3311" s="1"/>
        <i x="3413" s="1"/>
        <i x="784" s="1"/>
        <i x="5330" s="1"/>
        <i x="5253" s="1"/>
        <i x="1568" s="1"/>
        <i x="5206" s="1"/>
        <i x="2579" s="1"/>
        <i x="4411" s="1"/>
        <i x="2565" s="1"/>
        <i x="5328" s="1"/>
        <i x="4290" s="1"/>
        <i x="838" s="1"/>
        <i x="1727" s="1"/>
        <i x="646" s="1"/>
        <i x="788" s="1"/>
        <i x="4327" s="1"/>
        <i x="818" s="1"/>
        <i x="4388" s="1"/>
        <i x="701" s="1"/>
        <i x="4376" s="1"/>
        <i x="879" s="1"/>
        <i x="2656" s="1"/>
        <i x="825" s="1"/>
        <i x="3323" s="1"/>
        <i x="3414" s="1"/>
        <i x="4432" s="1"/>
        <i x="5146" s="1"/>
        <i x="762" s="1"/>
        <i x="5365" s="1"/>
        <i x="5111" s="1"/>
        <i x="3353" s="1"/>
        <i x="1769" s="1"/>
        <i x="811" s="1"/>
        <i x="5112" s="1"/>
        <i x="1721" s="1"/>
        <i x="1685" s="1"/>
        <i x="5398" s="1"/>
        <i x="4279" s="1"/>
        <i x="3381" s="1"/>
        <i x="4293" s="1"/>
        <i x="3400" s="1"/>
        <i x="5280" s="1"/>
        <i x="4429" s="1"/>
        <i x="709" s="1"/>
        <i x="1839" s="1"/>
        <i x="2646" s="1"/>
        <i x="885" s="1"/>
        <i x="2486" s="1"/>
        <i x="3428" s="1"/>
        <i x="1698" s="1"/>
        <i x="2507" s="1"/>
        <i x="1780" s="1"/>
        <i x="1829" s="1"/>
        <i x="2673" s="1"/>
        <i x="1530" s="1"/>
        <i x="5167" s="1"/>
        <i x="1554" s="1"/>
        <i x="2645" s="1"/>
        <i x="4434" s="1"/>
        <i x="5128" s="1"/>
        <i x="5186" s="1"/>
        <i x="840" s="1"/>
        <i x="5187" s="1"/>
        <i x="1567" s="1"/>
        <i x="1590" s="1"/>
        <i x="1774" s="1"/>
        <i x="1822" s="1"/>
        <i x="2506" s="1"/>
        <i x="3468" s="1"/>
        <i x="873" s="1"/>
        <i x="3299" s="1"/>
        <i x="5279" s="1"/>
        <i x="2481" s="1"/>
        <i x="5127" s="1"/>
        <i x="4447" s="1"/>
        <i x="5377" s="1"/>
        <i x="4453" s="1"/>
        <i x="5362" s="1"/>
        <i x="1762" s="1"/>
        <i x="5431" s="1"/>
        <i x="1798" s="1"/>
        <i x="1600" s="1"/>
        <i x="1589" s="1"/>
        <i x="2685" s="1"/>
        <i x="789" s="1"/>
        <i x="1689" s="1"/>
        <i x="865" s="1"/>
        <i x="2635" s="1"/>
        <i x="5395" s="1"/>
        <i x="1626" s="1"/>
        <i x="665" s="1"/>
        <i x="5205" s="1"/>
        <i x="4410" s="1"/>
        <i x="836" s="1"/>
        <i x="1763" s="1"/>
        <i x="2661" s="1"/>
        <i x="1676" s="1"/>
        <i x="4395" s="1"/>
        <i x="4433" s="1"/>
        <i x="4396" s="1"/>
        <i x="3342" s="1"/>
        <i x="2529" s="1"/>
        <i x="681" s="1"/>
        <i x="5283" s="1"/>
        <i x="1760" s="1"/>
        <i x="5410" s="1"/>
        <i x="5204" s="1"/>
        <i x="4363" s="1"/>
        <i x="5386" s="1"/>
        <i x="4389" s="1"/>
        <i x="3298" s="1"/>
        <i x="4476" s="1"/>
        <i x="1718" s="1"/>
        <i x="1707" s="1"/>
        <i x="5292" s="1"/>
        <i x="1754" s="1"/>
        <i x="4472" s="1"/>
        <i x="831" s="1"/>
        <i x="4398" s="1"/>
        <i x="5299" s="1"/>
        <i x="725" s="1"/>
        <i x="4276" s="1"/>
        <i x="4282" s="1"/>
        <i x="4182" s="1"/>
        <i x="3310" s="1"/>
        <i x="1683" s="1"/>
        <i x="5399" s="1"/>
        <i x="3466" s="1"/>
        <i x="1833" s="1"/>
        <i x="3341" s="1"/>
        <i x="1771" s="1"/>
        <i x="5166" s="1"/>
        <i x="3434" s="1"/>
        <i x="2480" s="1"/>
        <i x="3453" s="1"/>
        <i x="4329" s="1"/>
        <i x="4356" s="1"/>
        <i x="2687" s="1"/>
        <i x="2695" s="1"/>
        <i x="4298" s="1"/>
        <i x="694" s="1"/>
        <i x="2663" s="1"/>
        <i x="5252" s="1"/>
        <i x="664" s="1"/>
        <i x="1779" s="1"/>
        <i x="3439" s="1"/>
        <i x="3467" s="1"/>
        <i x="693" s="1"/>
        <i x="3352" s="1"/>
        <i x="4181" s="1"/>
        <i x="663" s="1"/>
        <i x="4146" s="1"/>
        <i x="860" s="1"/>
        <i x="876" s="1"/>
        <i x="3419" s="1"/>
        <i x="4361" s="1"/>
        <i x="2528" s="1"/>
        <i x="1588" s="1"/>
        <i x="1553" s="1"/>
        <i x="5360" s="1"/>
        <i x="3410" s="1"/>
        <i x="4180" s="1"/>
        <i x="4145" s="1"/>
        <i x="2696" s="1"/>
        <i x="724" s="1"/>
        <i x="4391" s="1"/>
        <i x="5319" s="1"/>
        <i x="759" s="1"/>
        <i x="4401" s="1"/>
        <i x="3441" s="1"/>
        <i x="1817" s="1"/>
        <i x="1672" s="1"/>
        <i x="723" s="1"/>
        <i x="2648" s="1"/>
        <i x="4222" s="1"/>
        <i x="5261" s="1"/>
        <i x="805" s="1"/>
        <i x="4353" s="1"/>
        <i x="1669" s="1"/>
        <i x="3470" s="1"/>
        <i x="4320" s="1"/>
        <i x="4438" s="1"/>
        <i x="5300" s="1"/>
        <i x="1625" s="1"/>
        <i x="880" s="1"/>
        <i x="856" s="1"/>
        <i x="2623" s="1"/>
        <i x="1744" s="1"/>
        <i x="4221" s="1"/>
        <i x="4350" s="1"/>
        <i x="5265" s="1"/>
        <i x="4362" s="1"/>
        <i x="1686" s="1"/>
        <i x="832" s="1"/>
        <i x="5341" s="1"/>
        <i x="3379" s="1"/>
        <i x="1777" s="1"/>
        <i x="2698" s="1"/>
        <i x="820" s="1"/>
        <i x="3452" s="1"/>
        <i x="874" s="1"/>
        <i x="815" s="1"/>
        <i x="1789" s="1"/>
        <i x="780" s="1"/>
        <i x="2598" s="1"/>
        <i x="1775" s="1"/>
        <i x="692" s="1"/>
        <i x="5412" s="1"/>
        <i x="662" s="1"/>
        <i x="835" s="1"/>
        <i x="1820" s="1"/>
        <i x="4469" s="1"/>
        <i x="4377" s="1"/>
        <i x="2640" s="1"/>
        <i x="4446" s="1"/>
        <i x="1751" s="1"/>
        <i x="4450" s="1"/>
        <i x="863" s="1"/>
        <i x="5284" s="1"/>
        <i x="4436" s="1"/>
        <i x="5317" s="1"/>
        <i x="1703" s="1"/>
        <i x="2639" s="1"/>
        <i x="3421" s="1"/>
        <i x="3438" s="1"/>
        <i x="4452" s="1"/>
        <i x="4415" s="1"/>
        <i x="5251" s="1"/>
        <i x="5203" s="1"/>
        <i x="2583" s="1"/>
        <i x="5255" s="1"/>
        <i x="5364" s="1"/>
        <i x="764" s="1"/>
        <i x="1810" s="1"/>
        <i x="5349" s="1"/>
        <i x="2684" s="1"/>
        <i x="2641" s="1"/>
        <i x="4473" s="1"/>
        <i x="1702" s="1"/>
        <i x="5402" s="1"/>
        <i x="2611" s="1"/>
        <i x="1791" s="1"/>
        <i x="4144" s="1"/>
        <i x="2615" s="1"/>
        <i x="5435" s="1"/>
        <i x="5126" s="1"/>
        <i x="4281" s="1"/>
        <i x="4470" s="1"/>
        <i x="4351" s="1"/>
        <i x="4390" s="1"/>
        <i x="1677" s="1"/>
        <i x="5288" s="1"/>
        <i x="1735" s="1"/>
        <i x="1816" s="1"/>
        <i x="799" s="1"/>
        <i x="821" s="1"/>
        <i x="782" s="1"/>
        <i x="2701" s="1"/>
        <i x="5396" s="1"/>
        <i x="4475" s="1"/>
        <i x="4307" s="1"/>
        <i x="3394" s="1"/>
        <i x="867" s="1"/>
        <i x="2614" s="1"/>
        <i x="842" s="1"/>
        <i x="4402" s="1"/>
        <i x="5125" s="1"/>
        <i x="4400" s="1"/>
        <i x="4430" s="1"/>
        <i x="2570" s="1"/>
        <i x="1701" s="1"/>
        <i x="5414" s="1"/>
        <i x="660" s="1"/>
        <i x="2650" s="1"/>
        <i x="5320" s="1"/>
        <i x="4311" s="1"/>
        <i x="1834" s="1"/>
        <i x="892" s="1"/>
        <i x="5366" s="1"/>
        <i x="5432" s="1"/>
        <i x="661" s="1"/>
        <i x="5369" s="1"/>
        <i x="4451" s="1"/>
        <i x="4286" s="1"/>
        <i x="3455" s="1"/>
        <i x="2689" s="1"/>
        <i x="4474" s="1"/>
        <i x="4437" s="1"/>
        <i x="771" s="1"/>
        <i x="5423" s="1"/>
        <i x="5368" s="1"/>
        <i x="4277" s="1"/>
        <i x="2655" s="1"/>
        <i x="1802" s="1"/>
        <i x="4308" s="1"/>
        <i x="1805" s="1"/>
        <i x="4439" s="1"/>
        <i x="2571" s="1"/>
        <i x="5316" s="1"/>
        <i x="4403" s="1"/>
        <i x="2628" s="1"/>
        <i x="770" s="1"/>
        <i x="5436" s="1"/>
        <i x="2654" s="1"/>
        <i x="3473" s="1"/>
        <i x="1734" s="1"/>
        <i x="1681" s="1"/>
        <i x="5367" s="1"/>
        <i x="2589" s="1"/>
        <i x="2691" s="1"/>
        <i x="4380" s="1"/>
        <i x="1815" s="1"/>
        <i x="3459" s="1"/>
        <i x="887" s="1"/>
        <i x="2586" s="1"/>
        <i x="3426" s="1"/>
        <i x="790" s="1"/>
        <i x="5327" s="1"/>
        <i x="1787" s="1"/>
        <i x="4421" s="1"/>
        <i x="4349" s="1"/>
        <i x="4442" s="1"/>
        <i x="3461" s="1"/>
        <i x="2676" s="1"/>
        <i x="5392" s="1"/>
        <i x="883" s="1"/>
        <i x="862" s="1"/>
        <i x="4310" s="1"/>
        <i x="1808" s="1"/>
        <i x="4404" s="1"/>
        <i x="1813" s="1"/>
        <i x="824" s="1"/>
        <i x="844" s="1"/>
        <i x="3472" s="1"/>
        <i x="3422" s="1"/>
        <i x="5385" s="1"/>
        <i x="1825" s="1"/>
        <i x="5293" s="1"/>
        <i x="2600" s="1"/>
        <i x="890" s="1"/>
        <i x="4477" s="1"/>
        <i x="3458" s="1"/>
        <i x="2592" s="1"/>
        <i x="813" s="1"/>
        <i x="4456" s="1"/>
        <i x="3390" s="1"/>
        <i x="5401" s="1"/>
        <i x="1846" s="1"/>
        <i x="1766" s="1"/>
        <i x="1827" s="1"/>
        <i x="3432" s="1"/>
        <i x="1750" s="1"/>
        <i x="2620" s="1"/>
        <i x="5374" s="1"/>
        <i x="5359" s="1"/>
        <i x="5433" s="1"/>
        <i x="2669" s="1"/>
        <i x="869" s="1"/>
        <i x="4443" s="1"/>
        <i x="4441" s="1"/>
        <i x="4471" s="1"/>
        <i x="3398" s="1"/>
        <i x="2678" s="1"/>
        <i x="5403" s="1"/>
        <i x="4339" s="1"/>
        <i x="5406" s="1"/>
        <i x="5335" s="1"/>
        <i x="5397" s="1"/>
        <i x="3475" s="1"/>
        <i x="1809" s="1"/>
        <i x="2672" s="1"/>
        <i x="5405" s="1"/>
        <i x="2683" s="1"/>
        <i x="1838" s="1"/>
        <i x="1785" s="1"/>
        <i x="1841" s="1"/>
        <i x="4359" s="1"/>
        <i x="1736" s="1"/>
        <i x="5254" s="1"/>
        <i x="5259" s="1"/>
        <i x="4444" s="1"/>
        <i x="3440" s="1"/>
        <i x="2682" s="1"/>
        <i x="4326" s="1"/>
        <i x="5404" s="1"/>
        <i x="5326" s="1"/>
        <i x="1705" s="1"/>
        <i x="1823" s="1"/>
        <i x="2626" s="1"/>
        <i x="4462" s="1"/>
        <i x="1806" s="1"/>
        <i x="2649" s="1"/>
        <i x="5429" s="1"/>
        <i x="889" s="1"/>
        <i x="4369" s="1"/>
        <i x="1844" s="1"/>
        <i x="4445" s="1"/>
        <i x="871" s="1"/>
        <i x="5422" s="1"/>
        <i x="4316" s="1"/>
        <i x="5278" s="1"/>
        <i x="5411" s="1"/>
        <i x="2697" s="1"/>
        <i x="5434" s="1"/>
        <i x="1845" s="1"/>
        <i x="2700" s="1"/>
        <i x="1821" s="1"/>
        <i x="3460" s="1"/>
        <i x="1842" s="1"/>
        <i x="267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136DB70F-E459-48A8-BBB9-A63993B3487C}" sourceName="Profit">
  <pivotTables>
    <pivotTable tabId="18" name="PivotTable7"/>
  </pivotTables>
  <data>
    <tabular pivotCacheId="572099128">
      <items count="5438">
        <i x="4481" s="1"/>
        <i x="910" s="1"/>
        <i x="3493" s="1"/>
        <i x="2711" s="1"/>
        <i x="1868" s="1"/>
        <i x="1880" s="1"/>
        <i x="911" s="1"/>
        <i x="1867" s="1"/>
        <i x="4487" s="1"/>
        <i x="1879" s="1"/>
        <i x="3494" s="1"/>
        <i x="3502" s="1"/>
        <i x="3507" s="1"/>
        <i x="2743" s="1"/>
        <i x="1849" s="1"/>
        <i x="4480" s="1"/>
        <i x="3503" s="1"/>
        <i x="1883" s="1"/>
        <i x="17" s="1"/>
        <i x="3504" s="1"/>
        <i x="2707" s="1"/>
        <i x="11" s="1"/>
        <i x="908" s="1"/>
        <i x="1857" s="1"/>
        <i x="1856" s="1"/>
        <i x="3480" s="1"/>
        <i x="2716" s="1"/>
        <i x="4479" s="1"/>
        <i x="3517" s="1"/>
        <i x="2727" s="1"/>
        <i x="2735" s="1"/>
        <i x="3482" s="1"/>
        <i x="1854" s="1"/>
        <i x="3479" s="1"/>
        <i x="1862" s="1"/>
        <i x="3490" s="1"/>
        <i x="1878" s="1"/>
        <i x="2710" s="1"/>
        <i x="896" s="1"/>
        <i x="897" s="1"/>
        <i x="901" s="1"/>
        <i x="1855" s="1"/>
        <i x="4478" s="1"/>
        <i x="895" s="1"/>
        <i x="3481" s="1"/>
        <i x="4494" s="1"/>
        <i x="3488" s="1"/>
        <i x="4520" s="1"/>
        <i x="3529" s="1"/>
        <i x="1" s="1"/>
        <i x="894" s="1"/>
        <i x="1881" s="1"/>
        <i x="934" s="1"/>
        <i x="1882" s="1"/>
        <i x="7" s="1"/>
        <i x="3508" s="1"/>
        <i x="1858" s="1"/>
        <i x="1897" s="1"/>
        <i x="904" s="1"/>
        <i x="3491" s="1"/>
        <i x="2706" s="1"/>
        <i x="2704" s="1"/>
        <i x="4491" s="1"/>
        <i x="4523" s="1"/>
        <i x="918" s="1"/>
        <i x="2705" s="1"/>
        <i x="3489" s="1"/>
        <i x="23" s="1"/>
        <i x="5" s="1"/>
        <i x="924" s="1"/>
        <i x="2719" s="1"/>
        <i x="4503" s="1"/>
        <i x="1852" s="1"/>
        <i x="4483" s="1"/>
        <i x="10" s="1"/>
        <i x="4" s="1"/>
        <i x="1853" s="1"/>
        <i x="4528" s="1"/>
        <i x="2" s="1"/>
        <i x="2734" s="1"/>
        <i x="3486" s="1"/>
        <i x="3532" s="1"/>
        <i x="25" s="1"/>
        <i x="1888" s="1"/>
        <i x="3484" s="1"/>
        <i x="1898" s="1"/>
        <i x="0" s="1"/>
        <i x="4482" s="1"/>
        <i x="903" s="1"/>
        <i x="1893" s="1"/>
        <i x="1866" s="1"/>
        <i x="3530" s="1"/>
        <i x="1894" s="1"/>
        <i x="2733" s="1"/>
        <i x="2709" s="1"/>
        <i x="3536" s="1"/>
        <i x="1851" s="1"/>
        <i x="2726" s="1"/>
        <i x="3" s="1"/>
        <i x="3500" s="1"/>
        <i x="3535" s="1"/>
        <i x="2742" s="1"/>
        <i x="1906" s="1"/>
        <i x="3528" s="1"/>
        <i x="3521" s="1"/>
        <i x="1871" s="1"/>
        <i x="1905" s="1"/>
        <i x="3506" s="1"/>
        <i x="3501" s="1"/>
        <i x="3546" s="1"/>
        <i x="2713" s="1"/>
        <i x="4490" s="1"/>
        <i x="2751" s="1"/>
        <i x="4519" s="1"/>
        <i x="1870" s="1"/>
        <i x="3541" s="1"/>
        <i x="3527" s="1"/>
        <i x="3509" s="1"/>
        <i x="2715" s="1"/>
        <i x="2717" s="1"/>
        <i x="1892" s="1"/>
        <i x="48" s="1"/>
        <i x="36" s="1"/>
        <i x="2725" s="1"/>
        <i x="3515" s="1"/>
        <i x="919" s="1"/>
        <i x="917" s="1"/>
        <i x="4497" s="1"/>
        <i x="4530" s="1"/>
        <i x="3534" s="1"/>
        <i x="1915" s="1"/>
        <i x="35" s="1"/>
        <i x="2712" s="1"/>
        <i x="2749" s="1"/>
        <i x="3540" s="1"/>
        <i x="3519" s="1"/>
        <i x="3516" s="1"/>
        <i x="4489" s="1"/>
        <i x="1869" s="1"/>
        <i x="8" s="1"/>
        <i x="1930" s="1"/>
        <i x="929" s="1"/>
        <i x="1914" s="1"/>
        <i x="956" s="1"/>
        <i x="2732" s="1"/>
        <i x="4521" s="1"/>
        <i x="944" s="1"/>
        <i x="108" s="1"/>
        <i x="2731" s="1"/>
        <i x="2724" s="1"/>
        <i x="930" s="1"/>
        <i x="940" s="1"/>
        <i x="4496" s="1"/>
        <i x="2772" s="1"/>
        <i x="915" s="1"/>
        <i x="1863" s="1"/>
        <i x="4505" s="1"/>
        <i x="1903" s="1"/>
        <i x="1886" s="1"/>
        <i x="37" s="1"/>
        <i x="965" s="1"/>
        <i x="949" s="1"/>
        <i x="1887" s="1"/>
        <i x="932" s="1"/>
        <i x="3588" s="1"/>
        <i x="15" s="1"/>
        <i x="1017" s="1"/>
        <i x="1904" s="1"/>
        <i x="2723" s="1"/>
        <i x="1994" s="1"/>
        <i x="4488" s="1"/>
        <i x="4526" s="1"/>
        <i x="4571" s="1"/>
        <i x="4504" s="1"/>
        <i x="3505" s="1"/>
        <i x="4527" s="1"/>
        <i x="1885" s="1"/>
        <i x="3514" s="1"/>
        <i x="4517" s="1"/>
        <i x="33" s="1"/>
        <i x="3539" s="1"/>
        <i x="109" s="1"/>
        <i x="1865" s="1"/>
        <i x="2008" s="1"/>
        <i x="4507" s="1"/>
        <i x="45" s="1"/>
        <i x="21" s="1"/>
        <i x="1884" s="1"/>
        <i x="3518" s="1"/>
        <i x="13" s="1"/>
        <i x="943" s="1"/>
        <i x="3498" s="1"/>
        <i x="2748" s="1"/>
        <i x="2739" s="1"/>
        <i x="2718" s="1"/>
        <i x="4535" s="1"/>
        <i x="1995" s="1"/>
        <i x="14" s="1"/>
        <i x="939" s="1"/>
        <i x="20" s="1"/>
        <i x="4570" s="1"/>
        <i x="4495" s="1"/>
        <i x="4502" s="1"/>
        <i x="1018" s="1"/>
        <i x="31" s="1"/>
        <i x="3513" s="1"/>
        <i x="67" s="1"/>
        <i x="43" s="1"/>
        <i x="955" s="1"/>
        <i x="964" s="1"/>
        <i x="4543" s="1"/>
        <i x="2763" s="1"/>
        <i x="2759" s="1"/>
        <i x="3538" s="1"/>
        <i x="4544" s="1"/>
        <i x="2009" s="1"/>
        <i x="19" s="1"/>
        <i x="3655" s="1"/>
        <i x="44" s="1"/>
        <i x="931" s="1"/>
        <i x="53" s="1"/>
        <i x="914" s="1"/>
        <i x="3656" s="1"/>
        <i x="3531" s="1"/>
        <i x="1902" s="1"/>
        <i x="986" s="1"/>
        <i x="18" s="1"/>
        <i x="2730" s="1"/>
        <i x="1979" s="1"/>
        <i x="2714" s="1"/>
        <i x="942" s="1"/>
        <i x="2729" s="1"/>
        <i x="2728" s="1"/>
        <i x="56" s="1"/>
        <i x="40" s="1"/>
        <i x="1901" s="1"/>
        <i x="42" s="1"/>
        <i x="2771" s="1"/>
        <i x="2773" s="1"/>
        <i x="968" s="1"/>
        <i x="3533" s="1"/>
        <i x="947" s="1"/>
        <i x="4549" s="1"/>
        <i x="41" s="1"/>
        <i x="4525" s="1"/>
        <i x="1895" s="1"/>
        <i x="4540" s="1"/>
        <i x="2000" s="1"/>
        <i x="4516" s="1"/>
        <i x="948" s="1"/>
        <i x="1941" s="1"/>
        <i x="2747" s="1"/>
        <i x="1896" s="1"/>
        <i x="2740" s="1"/>
        <i x="4529" s="1"/>
        <i x="1940" s="1"/>
        <i x="2789" s="1"/>
        <i x="3589" s="1"/>
        <i x="3545" s="1"/>
        <i x="4548" s="1"/>
        <i x="1936" s="1"/>
        <i x="902" s="1"/>
        <i x="1074" s="1"/>
        <i x="52" s="1"/>
        <i x="51" s="1"/>
        <i x="39" s="1"/>
        <i x="941" s="1"/>
        <i x="954" s="1"/>
        <i x="1021" s="1"/>
        <i x="169" s="1"/>
        <i x="3544" s="1"/>
        <i x="72" s="1"/>
        <i x="3564" s="1"/>
        <i x="160" s="1"/>
        <i x="34" s="1"/>
        <i x="158" s="1"/>
        <i x="1850" s="1"/>
        <i x="171" s="1"/>
        <i x="2783" s="1"/>
        <i x="55" s="1"/>
        <i x="3565" s="1"/>
        <i x="953" s="1"/>
        <i x="1864" s="1"/>
        <i x="1913" s="1"/>
        <i x="4547" s="1"/>
        <i x="2001" s="1"/>
        <i x="1912" s="1"/>
        <i x="4506" s="1"/>
        <i x="170" s="1"/>
        <i x="3645" s="1"/>
        <i x="987" s="1"/>
        <i x="4672" s="1"/>
        <i x="4641" s="1"/>
        <i x="3556" s="1"/>
        <i x="952" s="1"/>
        <i x="2788" s="1"/>
        <i x="4661" s="1"/>
        <i x="77" s="1"/>
        <i x="1911" s="1"/>
        <i x="1939" s="1"/>
        <i x="89" s="1"/>
        <i x="4534" s="1"/>
        <i x="28" s="1"/>
        <i x="78" s="1"/>
        <i x="2796" s="1"/>
        <i x="2770" s="1"/>
        <i x="4533" s="1"/>
        <i x="32" s="1"/>
        <i x="3692" s="1"/>
        <i x="4639" s="1"/>
        <i x="3526" s="1"/>
        <i x="2758" s="1"/>
        <i x="30" s="1"/>
        <i x="977" s="1"/>
        <i x="1086" s="1"/>
        <i x="938" s="1"/>
        <i x="1929" s="1"/>
        <i x="4558" s="1"/>
        <i x="2871" s="1"/>
        <i x="3524" s="1"/>
        <i x="2775" s="1"/>
        <i x="3717" s="1"/>
        <i x="4542" s="1"/>
        <i x="994" s="1"/>
        <i x="1956" s="1"/>
        <i x="2738" s="1"/>
        <i x="1923" s="1"/>
        <i x="1108" s="1"/>
        <i x="1928" s="1"/>
        <i x="976" s="1"/>
        <i x="91" s="1"/>
        <i x="2797" s="1"/>
        <i x="4541" s="1"/>
        <i x="4716" s="1"/>
        <i x="1159" s="1"/>
        <i x="1931" s="1"/>
        <i x="65" s="1"/>
        <i x="1075" s="1"/>
        <i x="1927" s="1"/>
        <i x="961" s="1"/>
        <i x="993" s="1"/>
        <i x="2084" s="1"/>
        <i x="3714" s="1"/>
        <i x="975" s="1"/>
        <i x="2095" s="1"/>
        <i x="2942" s="1"/>
        <i x="3525" s="1"/>
        <i x="1891" s="1"/>
        <i x="237" s="1"/>
        <i x="4715" s="1"/>
        <i x="2088" s="1"/>
        <i x="3551" s="1"/>
        <i x="3496" s="1"/>
        <i x="2924" s="1"/>
        <i x="2943" s="1"/>
        <i x="2923" s="1"/>
        <i x="2113" s="1"/>
        <i x="1142" s="1"/>
        <i x="1955" s="1"/>
        <i x="2737" s="1"/>
        <i x="1150" s="1"/>
        <i x="4673" s="1"/>
        <i x="1969" s="1"/>
        <i x="2966" s="1"/>
        <i x="236" s="1"/>
        <i x="2124" s="1"/>
        <i x="1087" s="1"/>
        <i x="4734" s="1"/>
        <i x="4512" s="1"/>
        <i x="4726" s="1"/>
        <i x="172" s="1"/>
        <i x="963" s="1"/>
        <i x="935" s="1"/>
        <i x="185" s="1"/>
        <i x="2121" s="1"/>
        <i x="928" s="1"/>
        <i x="1189" s="1"/>
        <i x="3523" s="1"/>
        <i x="2091" s="1"/>
        <i x="2062" s="1"/>
        <i x="1970" s="1"/>
        <i x="960" s="1"/>
        <i x="4745" s="1"/>
        <i x="3579" s="1"/>
        <i x="4501" s="1"/>
        <i x="3763" s="1"/>
        <i x="2100" s="1"/>
        <i x="161" s="1"/>
        <i x="3762" s="1"/>
        <i x="2123" s="1"/>
        <i x="61" s="1"/>
        <i x="937" s="1"/>
        <i x="4573" s="1"/>
        <i x="2951" s="1"/>
        <i x="265" s="1"/>
        <i x="2129" s="1"/>
        <i x="2153" s="1"/>
        <i x="2769" s="1"/>
        <i x="1127" s="1"/>
        <i x="2117" s="1"/>
        <i x="3694" s="1"/>
        <i x="279" s="1"/>
        <i x="4767" s="1"/>
        <i x="1198" s="1"/>
        <i x="1181" s="1"/>
        <i x="3742" s="1"/>
        <i x="3572" s="1"/>
        <i x="2814" s="1"/>
        <i x="4729" s="1"/>
        <i x="254" s="1"/>
        <i x="1188" s="1"/>
        <i x="286" s="1"/>
        <i x="2768" s="1"/>
        <i x="4662" s="1"/>
        <i x="1195" s="1"/>
        <i x="3602" s="1"/>
        <i x="1194" s="1"/>
        <i x="4769" s="1"/>
        <i x="4642" s="1"/>
        <i x="2736" s="1"/>
        <i x="1208" s="1"/>
        <i x="3522" s="1"/>
        <i x="27" s="1"/>
        <i x="4728" s="1"/>
        <i x="922" s="1"/>
        <i x="294" s="1"/>
        <i x="4753" s="1"/>
        <i x="1890" s="1"/>
        <i x="3787" s="1"/>
        <i x="4721" s="1"/>
        <i x="1176" s="1"/>
        <i x="2140" s="1"/>
        <i x="1889" s="1"/>
        <i x="4511" s="1"/>
        <i x="4737" s="1"/>
        <i x="1191" s="1"/>
        <i x="250" s="1"/>
        <i x="3793" s="1"/>
        <i x="2939" s="1"/>
        <i x="38" s="1"/>
        <i x="2155" s="1"/>
        <i x="1192" s="1"/>
        <i x="4508" s="1"/>
        <i x="2139" s="1"/>
        <i x="263" s="1"/>
        <i x="2161" s="1"/>
        <i x="248" s="1"/>
        <i x="4572" s="1"/>
        <i x="114" s="1"/>
        <i x="262" s="1"/>
        <i x="1202" s="1"/>
        <i x="3758" s="1"/>
        <i x="4770" s="1"/>
        <i x="2992" s="1"/>
        <i x="85" s="1"/>
        <i x="305" s="1"/>
        <i x="4510" s="1"/>
        <i x="4793" s="1"/>
        <i x="2178" s="1"/>
        <i x="2955" s="1"/>
        <i x="159" s="1"/>
        <i x="4736" s="1"/>
        <i x="2938" s="1"/>
        <i x="3768" s="1"/>
        <i x="2937" s="1"/>
        <i x="275" s="1"/>
        <i x="4760" s="1"/>
        <i x="3779" s="1"/>
        <i x="2978" s="1"/>
        <i x="3749" s="1"/>
        <i x="314" s="1"/>
        <i x="339" s="1"/>
        <i x="26" s="1"/>
        <i x="2169" s="1"/>
        <i x="287" s="1"/>
        <i x="1980" s="1"/>
        <i x="3794" s="1"/>
        <i x="2986" s="1"/>
        <i x="84" s="1"/>
        <i x="3789" s="1"/>
        <i x="3790" s="1"/>
        <i x="3011" s="1"/>
        <i x="3792" s="1"/>
        <i x="338" s="1"/>
        <i x="3018" s="1"/>
        <i x="4787" s="1"/>
        <i x="3757" s="1"/>
        <i x="322" s="1"/>
        <i x="274" s="1"/>
        <i x="3781" s="1"/>
        <i x="4816" s="1"/>
        <i x="1214" s="1"/>
        <i x="3002" s="1"/>
        <i x="3022" s="1"/>
        <i x="1022" s="1"/>
        <i x="2198" s="1"/>
        <i x="4786" s="1"/>
        <i x="1109" s="1"/>
        <i x="4754" s="1"/>
        <i x="3828" s="1"/>
        <i x="1185" s="1"/>
        <i x="1921" s="1"/>
        <i x="3065" s="1"/>
        <i x="29" s="1"/>
        <i x="2132" s="1"/>
        <i x="2131" s="1"/>
        <i x="3041" s="1"/>
        <i x="324" s="1"/>
        <i x="346" s="1"/>
        <i x="1222" s="1"/>
        <i x="1184" s="1"/>
        <i x="3010" s="1"/>
        <i x="2196" s="1"/>
        <i x="2146" s="1"/>
        <i x="3822" s="1"/>
        <i x="1947" s="1"/>
        <i x="2194" s="1"/>
        <i x="3765" s="1"/>
        <i x="66" s="1"/>
        <i x="2144" s="1"/>
        <i x="3050" s="1"/>
        <i x="1235" s="1"/>
        <i x="3549" s="1"/>
        <i x="3766" s="1"/>
        <i x="3834" s="1"/>
        <i x="1263" s="1"/>
        <i x="3550" s="1"/>
        <i x="3574" s="1"/>
        <i x="2222" s="1"/>
        <i x="3764" s="1"/>
        <i x="2191" s="1"/>
        <i x="3039" s="1"/>
        <i x="2183" s="1"/>
        <i x="356" s="1"/>
        <i x="3799" s="1"/>
        <i x="3814" s="1"/>
        <i x="1251" s="1"/>
        <i x="4842" s="1"/>
        <i x="2204" s="1"/>
        <i x="4537" s="1"/>
        <i x="983" s="1"/>
        <i x="4536" s="1"/>
        <i x="3048" s="1"/>
        <i x="2145" s="1"/>
        <i x="3038" s="1"/>
        <i x="3005" s="1"/>
        <i x="4850" s="1"/>
        <i x="4818" s="1"/>
        <i x="3747" s="1"/>
        <i x="2184" s="1"/>
        <i x="4822" s="1"/>
        <i x="3798" s="1"/>
        <i x="3861" s="1"/>
        <i x="1925" s="1"/>
        <i x="3796" s="1"/>
        <i x="3797" s="1"/>
        <i x="358" s="1"/>
        <i x="2969" s="1"/>
        <i x="1290" s="1"/>
        <i x="1261" s="1"/>
        <i x="4817" s="1"/>
        <i x="3082" s="1"/>
        <i x="2229" s="1"/>
        <i x="2254" s="1"/>
        <i x="959" s="1"/>
        <i x="2230" s="1"/>
        <i x="4640" s="1"/>
        <i x="3862" s="1"/>
        <i x="4859" s="1"/>
        <i x="2791" s="1"/>
        <i x="3841" s="1"/>
        <i x="2248" s="1"/>
        <i x="958" s="1"/>
        <i x="1244" s="1"/>
        <i x="3646" s="1"/>
        <i x="2156" s="1"/>
        <i x="3064" s="1"/>
        <i x="4569" s="1"/>
        <i x="1291" s="1"/>
        <i x="3821" s="1"/>
        <i x="1158" s="1"/>
        <i x="2247" s="1"/>
        <i x="1270" s="1"/>
        <i x="302" s="1"/>
        <i x="3847" s="1"/>
        <i x="60" s="1"/>
        <i x="2242" s="1"/>
        <i x="3034" s="1"/>
        <i x="4810" s="1"/>
        <i x="2872" s="1"/>
        <i x="4905" s="1"/>
        <i x="4845" s="1"/>
        <i x="2224" s="1"/>
        <i x="1920" s="1"/>
        <i x="3051" s="1"/>
        <i x="3571" s="1"/>
        <i x="3108" s="1"/>
        <i x="1277" s="1"/>
        <i x="3068" s="1"/>
        <i x="2767" s="1"/>
        <i x="2238" s="1"/>
        <i x="2157" s="1"/>
        <i x="3896" s="1"/>
        <i x="1157" s="1"/>
        <i x="4846" s="1"/>
        <i x="2764" s="1"/>
        <i x="3079" s="1"/>
        <i x="2223" s="1"/>
        <i x="2252" s="1"/>
        <i x="331" s="1"/>
        <i x="3067" s="1"/>
        <i x="3846" s="1"/>
        <i x="2270" s="1"/>
        <i x="2202" s="1"/>
        <i x="3859" s="1"/>
        <i x="1243" s="1"/>
        <i x="4871" s="1"/>
        <i x="3875" s="1"/>
        <i x="374" s="1"/>
        <i x="4808" s="1"/>
        <i x="365" s="1"/>
        <i x="2257" s="1"/>
        <i x="1330" s="1"/>
        <i x="2766" s="1"/>
        <i x="3043" s="1"/>
        <i x="1313" s="1"/>
        <i x="2236" s="1"/>
        <i x="3075" s="1"/>
        <i x="2182" s="1"/>
        <i x="2011" s="1"/>
        <i x="1260" s="1"/>
        <i x="4868" s="1"/>
        <i x="3095" s="1"/>
        <i x="83" s="1"/>
        <i x="1284" s="1"/>
        <i x="3548" s="1"/>
        <i x="364" s="1"/>
        <i x="2245" s="1"/>
        <i x="3925" s="1"/>
        <i x="2235" s="1"/>
        <i x="430" s="1"/>
        <i x="3074" s="1"/>
        <i x="2246" s="1"/>
        <i x="2256" s="1"/>
        <i x="3128" s="1"/>
        <i x="3892" s="1"/>
        <i x="3907" s="1"/>
        <i x="4852" s="1"/>
        <i x="4904" s="1"/>
        <i x="4680" s="1"/>
        <i x="3867" s="1"/>
        <i x="396" s="1"/>
        <i x="3853" s="1"/>
        <i x="3882" s="1"/>
        <i x="2818" s="1"/>
        <i x="3118" s="1"/>
        <i x="3874" s="1"/>
        <i x="2265" s="1"/>
        <i x="4864" s="1"/>
        <i x="1301" s="1"/>
        <i x="1268" s="1"/>
        <i x="1324" s="1"/>
        <i x="1259" s="1"/>
        <i x="3547" s="1"/>
        <i x="3057" s="1"/>
        <i x="3497" s="1"/>
        <i x="4928" s="1"/>
        <i x="410" s="1"/>
        <i x="381" s="1"/>
        <i x="3887" s="1"/>
        <i x="1213" s="1"/>
        <i x="1342" s="1"/>
        <i x="4865" s="1"/>
        <i x="4807" s="1"/>
        <i x="2255" s="1"/>
        <i x="394" s="1"/>
        <i x="936" s="1"/>
        <i x="4883" s="1"/>
        <i x="3866" s="1"/>
        <i x="1212" s="1"/>
        <i x="3603" s="1"/>
        <i x="1269" s="1"/>
        <i x="3911" s="1"/>
        <i x="2313" s="1"/>
        <i x="2244" s="1"/>
        <i x="3886" s="1"/>
        <i x="4914" s="1"/>
        <i x="438" s="1"/>
        <i x="2214" s="1"/>
        <i x="2281" s="1"/>
        <i x="1242" s="1"/>
        <i x="3854" s="1"/>
        <i x="3127" s="1"/>
        <i x="1128" s="1"/>
        <i x="380" s="1"/>
        <i x="3056" s="1"/>
        <i x="3094" s="1"/>
        <i x="62" s="1"/>
        <i x="3908" s="1"/>
        <i x="3139" s="1"/>
        <i x="2296" s="1"/>
        <i x="4911" s="1"/>
        <i x="1346" s="1"/>
        <i x="186" s="1"/>
        <i x="385" s="1"/>
        <i x="4851" s="1"/>
        <i x="4835" s="1"/>
        <i x="4882" s="1"/>
        <i x="3915" s="1"/>
        <i x="462" s="1"/>
        <i x="3112" s="1"/>
        <i x="4906" s="1"/>
        <i x="3154" s="1"/>
        <i x="3575" s="1"/>
        <i x="1919" s="1"/>
        <i x="392" s="1"/>
        <i x="2310" s="1"/>
        <i x="2264" s="1"/>
        <i x="247" s="1"/>
        <i x="4881" s="1"/>
        <i x="1156" s="1"/>
        <i x="2280" s="1"/>
        <i x="3910" s="1"/>
        <i x="3135" s="1"/>
        <i x="2333" s="1"/>
        <i x="59" s="1"/>
        <i x="431" s="1"/>
        <i x="116" s="1"/>
        <i x="3144" s="1"/>
        <i x="2063" s="1"/>
        <i x="3120" s="1"/>
        <i x="490" s="1"/>
        <i x="4898" s="1"/>
        <i x="3903" s="1"/>
        <i x="3945" s="1"/>
        <i x="444" s="1"/>
        <i x="3936" s="1"/>
        <i x="4920" s="1"/>
        <i x="3159" s="1"/>
        <i x="2317" s="1"/>
        <i x="4895" s="1"/>
        <i x="58" s="1"/>
        <i x="3970" s="1"/>
        <i x="3921" s="1"/>
        <i x="479" s="1"/>
        <i x="3113" s="1"/>
        <i x="3119" s="1"/>
        <i x="1344" s="1"/>
        <i x="3901" s="1"/>
        <i x="1383" s="1"/>
        <i x="407" s="1"/>
        <i x="3777" s="1"/>
        <i x="3837" s="1"/>
        <i x="3182" s="1"/>
        <i x="3130" s="1"/>
        <i x="3163" s="1"/>
        <i x="3100" s="1"/>
        <i x="461" s="1"/>
        <i x="1375" s="1"/>
        <i x="3162" s="1"/>
        <i x="3131" s="1"/>
        <i x="4966" s="1"/>
        <i x="1300" s="1"/>
        <i x="3085" s="1"/>
        <i x="3946" s="1"/>
        <i x="3992" s="1"/>
        <i x="957" s="1"/>
        <i x="330" s="1"/>
        <i x="1298" s="1"/>
        <i x="3813" s="1"/>
        <i x="406" s="1"/>
        <i x="432" s="1"/>
        <i x="2328" s="1"/>
        <i x="440" s="1"/>
        <i x="468" s="1"/>
        <i x="419" s="1"/>
        <i x="2373" s="1"/>
        <i x="3991" s="1"/>
        <i x="2331" s="1"/>
        <i x="3158" s="1"/>
        <i x="3156" s="1"/>
        <i x="3902" s="1"/>
        <i x="421" s="1"/>
        <i x="1400" s="1"/>
        <i x="1365" s="1"/>
        <i x="3190" s="1"/>
        <i x="4561" s="1"/>
        <i x="3086" s="1"/>
        <i x="420" s="1"/>
        <i x="1374" s="1"/>
        <i x="3965" s="1"/>
        <i x="466" s="1"/>
        <i x="4963" s="1"/>
        <i x="2250" s="1"/>
        <i x="4983" s="1"/>
        <i x="2097" s="1"/>
        <i x="4965" s="1"/>
        <i x="511" s="1"/>
        <i x="57" s="1"/>
        <i x="4917" s="1"/>
        <i x="3948" s="1"/>
        <i x="4981" s="1"/>
        <i x="4961" s="1"/>
        <i x="3055" s="1"/>
        <i x="4974" s="1"/>
        <i x="473" s="1"/>
        <i x="2305" s="1"/>
        <i x="1425" s="1"/>
        <i x="1364" s="1"/>
        <i x="1337" s="1"/>
        <i x="4897" s="1"/>
        <i x="4973" s="1"/>
        <i x="4938" s="1"/>
        <i x="141" s="1"/>
        <i x="1397" s="1"/>
        <i x="465" s="1"/>
        <i x="495" s="1"/>
        <i x="2274" s="1"/>
        <i x="1406" s="1"/>
        <i x="4988" s="1"/>
        <i x="3812" s="1"/>
        <i x="3129" s="1"/>
        <i x="3167" s="1"/>
        <i x="526" s="1"/>
        <i x="1420" s="1"/>
        <i x="2351" s="1"/>
        <i x="458" s="1"/>
        <i x="3601" s="1"/>
        <i x="2362" s="1"/>
        <i x="3975" s="1"/>
        <i x="2324" s="1"/>
        <i x="3181" s="1"/>
        <i x="457" s="1"/>
        <i x="3811" s="1"/>
        <i x="4509" s="1"/>
        <i x="5000" s="1"/>
        <i x="2323" s="1"/>
        <i x="3989" s="1"/>
        <i x="1015" s="1"/>
        <i x="2322" s="1"/>
        <i x="4752" s="1"/>
        <i x="4560" s="1"/>
        <i x="4896" s="1"/>
        <i x="113" s="1"/>
        <i x="2154" s="1"/>
        <i x="82" s="1"/>
        <i x="3929" s="1"/>
        <i x="494" s="1"/>
        <i x="2347" s="1"/>
        <i x="2812" s="1"/>
        <i x="472" s="1"/>
        <i x="1267" s="1"/>
        <i x="471" s="1"/>
        <i x="4968" s="1"/>
        <i x="1415" s="1"/>
        <i x="3974" s="1"/>
        <i x="3211" s="1"/>
        <i x="493" s="1"/>
        <i x="982" s="1"/>
        <i x="3987" s="1"/>
        <i x="1946" s="1"/>
        <i x="3900" s="1"/>
        <i x="1180" s="1"/>
        <i x="1155" s="1"/>
        <i x="3001" s="1"/>
        <i x="3166" s="1"/>
        <i x="4977" s="1"/>
        <i x="2344" s="1"/>
        <i x="4751" s="1"/>
        <i x="3973" s="1"/>
        <i x="2965" s="1"/>
        <i x="486" s="1"/>
        <i x="1414" s="1"/>
        <i x="2128" s="1"/>
        <i x="4776" s="1"/>
        <i x="2055" s="1"/>
        <i x="3148" s="1"/>
        <i x="2368" s="1"/>
        <i x="3984" s="1"/>
        <i x="4935" s="1"/>
        <i x="3000" s="1"/>
        <i x="3985" s="1"/>
        <i x="2343" s="1"/>
        <i x="4937" s="1"/>
        <i x="3180" s="1"/>
        <i x="1412" s="1"/>
        <i x="1945" s="1"/>
        <i x="81" s="1"/>
        <i x="456" s="1"/>
        <i x="363" s="1"/>
        <i x="504" s="1"/>
        <i x="1975" s="1"/>
        <i x="1413" s="1"/>
        <i x="80" s="1"/>
        <i x="3183" s="1"/>
        <i x="2367" s="1"/>
        <i x="4991" s="1"/>
        <i x="3054" s="1"/>
        <i x="4750" s="1"/>
        <i x="3999" s="1"/>
        <i x="2181" s="1"/>
        <i x="1392" s="1"/>
        <i x="2342" s="1"/>
        <i x="1427" s="1"/>
        <i x="362" s="1"/>
        <i x="1114" s="1"/>
        <i x="1390" s="1"/>
        <i x="2999" s="1"/>
        <i x="1297" s="1"/>
        <i x="4806" s="1"/>
        <i x="300" s="1"/>
        <i x="4681" s="1"/>
        <i x="518" s="1"/>
        <i x="1336" s="1"/>
        <i x="3084" s="1"/>
        <i x="2127" s="1"/>
        <i x="3495" s="1"/>
        <i x="3746" s="1"/>
        <i x="3209" s="1"/>
        <i x="3836" s="1"/>
        <i x="517" s="1"/>
        <i x="1943" s="1"/>
        <i x="2936" s="1"/>
        <i x="455" s="1"/>
        <i x="2243" s="1"/>
        <i x="2366" s="1"/>
        <i x="3111" s="1"/>
        <i x="913" s="1"/>
        <i x="3143" s="1"/>
        <i x="4894" s="1"/>
        <i x="1296" s="1"/>
        <i x="2765" s="1"/>
        <i x="4658" s="1"/>
        <i x="1424" s="1"/>
        <i x="3775" s="1"/>
        <i x="3776" s="1"/>
        <i x="4586" s="1"/>
        <i x="3083" s="1"/>
        <i x="4559" s="1"/>
        <i x="361" s="1"/>
        <i x="3961" s="1"/>
        <i x="299" s="1"/>
        <i x="79" s="1"/>
        <i x="3865" s="1"/>
        <i x="329" s="1"/>
        <i x="2272" s="1"/>
        <i x="3704" s="1"/>
        <i x="4805" s="1"/>
        <i x="1211" s="1"/>
        <i x="2338" s="1"/>
        <i x="3960" s="1"/>
        <i x="2964" s="1"/>
        <i x="298" s="1"/>
        <i x="4585" s="1"/>
        <i x="1240" s="1"/>
        <i x="3998" s="1"/>
        <i x="3745" s="1"/>
        <i x="3622" s="1"/>
        <i x="4893" s="1"/>
        <i x="3142" s="1"/>
        <i x="1997" s="1"/>
        <i x="454" s="1"/>
        <i x="1014" s="1"/>
        <i x="3810" s="1"/>
        <i x="111" s="1"/>
        <i x="2301" s="1"/>
        <i x="1266" s="1"/>
        <i x="1335" s="1"/>
        <i x="4775" s="1"/>
        <i x="3053" s="1"/>
        <i x="1389" s="1"/>
        <i x="418" s="1"/>
        <i x="3928" s="1"/>
        <i x="4584" s="1"/>
        <i x="110" s="1"/>
        <i x="2997" s="1"/>
        <i x="1918" s="1"/>
        <i x="4934" s="1"/>
        <i x="1210" s="1"/>
        <i x="3864" s="1"/>
        <i x="3997" s="1"/>
        <i x="4960" s="1"/>
        <i x="1013" s="1"/>
        <i x="389" s="1"/>
        <i x="2998" s="1"/>
        <i x="3110" s="1"/>
        <i x="4583" s="1"/>
        <i x="2213" s="1"/>
        <i x="142" s="1"/>
        <i x="3959" s="1"/>
        <i x="484" s="1"/>
        <i x="1012" s="1"/>
        <i x="1209" s="1"/>
        <i x="3996" s="1"/>
        <i x="2365" s="1"/>
        <i x="1388" s="1"/>
        <i x="1037" s="1"/>
        <i x="4987" s="1"/>
        <i x="2996" s="1"/>
        <i x="3621" s="1"/>
        <i x="4629" s="1"/>
        <i x="1058" s="1"/>
        <i x="1334" s="1"/>
        <i x="1036" s="1"/>
        <i x="2300" s="1"/>
        <i x="140" s="1"/>
        <i x="3620" s="1"/>
        <i x="2835" s="1"/>
        <i x="453" s="1"/>
        <i x="417" s="1"/>
        <i x="2364" s="1"/>
        <i x="4628" s="1"/>
        <i x="2024" s="1"/>
        <i x="1996" s="1"/>
        <i x="3208" s="1"/>
        <i x="4610" s="1"/>
        <i x="2834" s="1"/>
        <i x="3619" s="1"/>
        <i x="4933" s="1"/>
        <i x="2023" s="1"/>
        <i x="2212" s="1"/>
        <i x="416" s="1"/>
        <i x="452" s="1"/>
        <i x="151" s="1"/>
        <i x="3995" s="1"/>
        <i x="4608" s="1"/>
        <i x="2299" s="1"/>
        <i x="3994" s="1"/>
        <i x="4609" s="1"/>
        <i x="483" s="1"/>
        <i x="139" s="1"/>
        <i x="1057" s="1"/>
        <i x="3863" s="1"/>
        <i x="328" s="1"/>
        <i x="2298" s="1"/>
        <i x="4986" s="1"/>
        <i x="2038" s="1"/>
        <i x="138" s="1"/>
        <i x="2790" s="1"/>
        <i x="4834" s="1"/>
        <i x="2022" s="1"/>
        <i x="1423" s="1"/>
        <i x="3483" s="1"/>
        <i x="4892" s="1"/>
        <i x="1944" s="1"/>
        <i x="415" s="1"/>
        <i x="183" s="1"/>
        <i x="2037" s="1"/>
        <i x="4660" s="1"/>
        <i x="515" s="1"/>
        <i x="1085" s="1"/>
        <i x="1998" s="1"/>
        <i x="2337" s="1"/>
        <i x="4587" s="1"/>
        <i x="3706" s="1"/>
        <i x="981" s="1"/>
        <i x="980" s="1"/>
        <i x="4985" s="1"/>
        <i x="1060" s="1"/>
        <i x="4932" s="1"/>
        <i x="4959" s="1"/>
        <i x="1917" s="1"/>
        <i x="3557" s="1"/>
        <i x="184" s="1"/>
        <i x="926" s="1"/>
        <i x="909" s="1"/>
        <i x="1422" s="1"/>
        <i x="2784" s="1"/>
        <i x="514" s="1"/>
        <i x="2893" s="1"/>
        <i x="3644" s="1"/>
        <i x="112" s="1"/>
        <i x="513" s="1"/>
        <i x="16" s="1"/>
        <i x="2061" s="1"/>
        <i x="4580" s="1"/>
        <i x="3643" s="1"/>
        <i x="4659" s="1"/>
        <i x="1046" s="1"/>
        <i x="4498" s="1"/>
        <i x="996" s="1"/>
        <i x="4552" s="1"/>
        <i x="2892" s="1"/>
        <i x="1059" s="1"/>
        <i x="4611" s="1"/>
        <i x="4551" s="1"/>
        <i x="4550" s="1"/>
        <i x="3567" s="1"/>
        <i x="2804" s="1"/>
        <i x="2750" s="1"/>
        <i x="2089" s="1"/>
        <i x="1053" s="1"/>
        <i x="2842" s="1"/>
        <i x="971" s="1"/>
        <i x="4576" s="1"/>
        <i x="3593" s="1"/>
        <i x="2802" s="1"/>
        <i x="1174" s="1"/>
        <i x="99" s="1"/>
        <i x="2025" s="1"/>
        <i x="1005" s="1"/>
        <i x="260" s="1"/>
        <i x="2803" s="1"/>
        <i x="3735" s="1"/>
        <i x="4577" s="1"/>
        <i x="2820" s="1"/>
        <i x="3570" s="1"/>
        <i x="73" s="1"/>
        <i x="4574" s="1"/>
        <i x="97" s="1"/>
        <i x="4575" s="1"/>
        <i x="2836" s="1"/>
        <i x="2761" s="1"/>
        <i x="98" s="1"/>
        <i x="2825" s="1"/>
        <i x="1028" s="1"/>
        <i x="3734" s="1"/>
        <i x="4709" s="1"/>
        <i x="130" s="1"/>
        <i x="2824" s="1"/>
        <i x="3569" s="1"/>
        <i x="2800" s="1"/>
        <i x="1004" s="1"/>
        <i x="1145" s="1"/>
        <i x="4733" s="1"/>
        <i x="128" s="1"/>
        <i x="232" s="1"/>
        <i x="1985" s="1"/>
        <i x="995" s="1"/>
        <i x="4768" s="1"/>
        <i x="1962" s="1"/>
        <i x="1197" s="1"/>
        <i x="2801" s="1"/>
        <i x="1003" s="1"/>
        <i x="241" s="1"/>
        <i x="1011" s="1"/>
        <i x="969" s="1"/>
        <i x="3592" s="1"/>
        <i x="2798" s="1"/>
        <i x="4582" s="1"/>
        <i x="1002" s="1"/>
        <i x="3705" s="1"/>
        <i x="2799" s="1"/>
        <i x="3613" s="1"/>
        <i x="3612" s="1"/>
        <i x="1065" s="1"/>
        <i x="4708" s="1"/>
        <i x="2952" s="1"/>
        <i x="315" s="1"/>
        <i x="2840" s="1"/>
        <i x="1027" s="1"/>
        <i x="3600" s="1"/>
        <i x="96" s="1"/>
        <i x="123" s="1"/>
        <i x="4581" s="1"/>
        <i x="1051" s="1"/>
        <i x="3702" s="1"/>
        <i x="127" s="1"/>
        <i x="3499" s="1"/>
        <i x="3566" s="1"/>
        <i x="4522" s="1"/>
        <i x="2104" s="1"/>
        <i x="1960" s="1"/>
        <i x="3599" s="1"/>
        <i x="259" s="1"/>
        <i x="1010" s="1"/>
        <i x="916" s="1"/>
        <i x="927" s="1"/>
        <i x="2143" s="1"/>
        <i x="1228" s="1"/>
        <i x="126" s="1"/>
        <i x="2911" s="1"/>
        <i x="4707" s="1"/>
        <i x="1196" s="1"/>
        <i x="121" s="1"/>
        <i x="1961" s="1"/>
        <i x="107" s="1"/>
        <i x="270" s="1"/>
        <i x="2050" s="1"/>
        <i x="4500" s="1"/>
        <i x="1207" s="1"/>
        <i x="285" s="1"/>
        <i x="22" s="1"/>
        <i x="137" s="1"/>
        <i x="921" s="1"/>
        <i x="1974" s="1"/>
        <i x="4607" s="1"/>
        <i x="3591" s="1"/>
        <i x="3852" s="1"/>
        <i x="4823" s="1"/>
        <i x="1035" s="1"/>
        <i x="4634" s="1"/>
        <i x="1025" s="1"/>
        <i x="1993" s="1"/>
        <i x="94" s="1"/>
        <i x="4727" s="1"/>
        <i x="3642" s="1"/>
        <i x="231" s="1"/>
        <i x="1026" s="1"/>
        <i x="240" s="1"/>
        <i x="2823" s="1"/>
        <i x="2168" s="1"/>
        <i x="2927" s="1"/>
        <i x="230" s="1"/>
        <i x="3744" s="1"/>
        <i x="1926" s="1"/>
        <i x="2112" s="1"/>
        <i x="64" s="1"/>
        <i x="1125" s="1"/>
        <i x="2087" s="1"/>
        <i x="4567" s="1"/>
        <i x="1973" s="1"/>
        <i x="4598" s="1"/>
        <i x="1226" s="1"/>
        <i x="2926" s="1"/>
        <i x="3598" s="1"/>
        <i x="1282" s="1"/>
        <i x="1225" s="1"/>
        <i x="4599" s="1"/>
        <i x="106" s="1"/>
        <i x="3611" s="1"/>
        <i x="4513" s="1"/>
        <i x="4792" s="1"/>
        <i x="2982" s="1"/>
        <i x="946" s="1"/>
        <i x="229" s="1"/>
        <i x="2817" s="1"/>
        <i x="4706" s="1"/>
        <i x="3618" s="1"/>
        <i x="1900" s="1"/>
        <i x="1227" s="1"/>
        <i x="50" s="1"/>
        <i x="1899" s="1"/>
        <i x="2746" s="1"/>
        <i x="2010" s="1"/>
        <i x="3072" s="1"/>
        <i x="945" s="1"/>
        <i x="2021" s="1"/>
        <i x="2934" s="1"/>
        <i x="47" s="1"/>
        <i x="2745" s="1"/>
        <i x="92" s="1"/>
        <i x="93" s="1"/>
        <i x="4524" s="1"/>
        <i x="2811" s="1"/>
        <i x="3537" s="1"/>
        <i x="312" s="1"/>
        <i x="313" s="1"/>
        <i x="345" s="1"/>
        <i x="101" s="1"/>
        <i x="3610" s="1"/>
        <i x="1179" s="1"/>
        <i x="2122" s="1"/>
        <i x="3023" s="1"/>
        <i x="1910" s="1"/>
        <i x="2755" s="1"/>
        <i x="4626" s="1"/>
        <i x="4784" s="1"/>
        <i x="2744" s="1"/>
        <i x="1984" s="1"/>
        <i x="1034" s="1"/>
        <i x="2111" s="1"/>
        <i x="2756" s="1"/>
        <i x="951" s="1"/>
        <i x="136" s="1"/>
        <i x="3040" s="1"/>
        <i x="1173" s="1"/>
        <i x="405" s="1"/>
        <i x="4532" s="1"/>
        <i x="3543" s="1"/>
        <i x="2757" s="1"/>
        <i x="967" s="1"/>
        <i x="2018" s="1"/>
        <i x="1254" s="1"/>
        <i x="4531" s="1"/>
        <i x="1033" s="1"/>
        <i x="3590" s="1"/>
        <i x="2754" s="1"/>
        <i x="1000" s="1"/>
        <i x="4879" s="1"/>
        <i x="4803" s="1"/>
        <i x="404" s="1"/>
        <i x="1983" s="1"/>
        <i x="1238" s="1"/>
        <i x="54" s="1"/>
        <i x="344" s="1"/>
        <i x="1001" s="1"/>
        <i x="3554" s="1"/>
        <i x="4605" s="1"/>
        <i x="4744" s="1"/>
        <i x="999" s="1"/>
        <i x="69" s="1"/>
        <i x="105" s="1"/>
        <i x="1959" s="1"/>
        <i x="3552" s="1"/>
        <i x="2142" s="1"/>
        <i x="1178" s="1"/>
        <i x="3553" s="1"/>
        <i x="2167" s="1"/>
        <i x="70" s="1"/>
        <i x="1992" s="1"/>
        <i x="4546" s="1"/>
        <i x="966" s="1"/>
        <i x="950" s="1"/>
        <i x="1221" s="1"/>
        <i x="90" s="1"/>
        <i x="71" s="1"/>
        <i x="2780" s="1"/>
        <i x="3652" s="1"/>
        <i x="3616" s="1"/>
        <i x="2781" s="1"/>
        <i x="4791" s="1"/>
        <i x="2960" s="1"/>
        <i x="3761" s="1"/>
        <i x="135" s="1"/>
        <i x="4766" s="1"/>
        <i x="3629" s="1"/>
        <i x="1032" s="1"/>
        <i x="4606" s="1"/>
        <i x="2007" s="1"/>
        <i x="4568" s="1"/>
        <i x="998" s="1"/>
        <i x="3586" s="1"/>
        <i x="997" s="1"/>
        <i x="1106" s="1"/>
        <i x="3542" s="1"/>
        <i x="1982" s="1"/>
        <i x="974" s="1"/>
        <i x="2197" s="1"/>
        <i x="3713" s="1"/>
        <i x="1206" s="1"/>
        <i x="1972" s="1"/>
        <i x="117" s="1"/>
        <i x="1935" s="1"/>
        <i x="3563" s="1"/>
        <i x="2832" s="1"/>
        <i x="3587" s="1"/>
        <i x="1968" s="1"/>
        <i x="2082" s="1"/>
        <i x="4702" s="1"/>
        <i x="2792" s="1"/>
        <i x="3743" s="1"/>
        <i x="284" s="1"/>
        <i x="4557" s="1"/>
        <i x="2774" s="1"/>
        <i x="3722" s="1"/>
        <i x="1141" s="1"/>
        <i x="1938" s="1"/>
        <i x="962" s="1"/>
        <i x="4545" s="1"/>
        <i x="4703" s="1"/>
        <i x="258" s="1"/>
        <i x="2054" s="1"/>
        <i x="4556" s="1"/>
        <i x="2083" s="1"/>
        <i x="3617" s="1"/>
        <i x="2809" s="1"/>
        <i x="4566" s="1"/>
        <i x="4790" s="1"/>
        <i x="2993" s="1"/>
        <i x="1009" s="1"/>
        <i x="1937" s="1"/>
        <i x="2810" s="1"/>
        <i x="3562" s="1"/>
        <i x="3595" s="1"/>
        <i x="1967" s="1"/>
        <i x="2081" s="1"/>
        <i x="76" s="1"/>
        <i x="3830" s="1"/>
        <i x="4564" s="1"/>
        <i x="3829" s="1"/>
        <i x="1954" s="1"/>
        <i x="2944" s="1"/>
        <i x="2787" s="1"/>
        <i x="1008" s="1"/>
        <i x="1164" s="1"/>
        <i x="2833" s="1"/>
        <i x="1948" s="1"/>
        <i x="75" s="1"/>
        <i x="1113" s="1"/>
        <i x="4555" s="1"/>
        <i x="1023" s="1"/>
        <i x="3561" s="1"/>
        <i x="992" s="1"/>
        <i x="4554" s="1"/>
        <i x="2816" s="1"/>
        <i x="3667" s="1"/>
        <i x="991" s="1"/>
        <i x="973" s="1"/>
        <i x="102" s="1"/>
        <i x="1148" s="1"/>
        <i x="3071" s="1"/>
        <i x="1165" s="1"/>
        <i x="3628" s="1"/>
        <i x="2945" s="1"/>
        <i x="74" s="1"/>
        <i x="3597" s="1"/>
        <i x="1253" s="1"/>
        <i x="3126" s="1"/>
        <i x="1957" s="1"/>
        <i x="3718" s="1"/>
        <i x="1042" s="1"/>
        <i x="2795" s="1"/>
        <i x="4553" s="1"/>
        <i x="1067" s="1"/>
        <i x="4591" s="1"/>
        <i x="4604" s="1"/>
        <i x="149" s="1"/>
        <i x="88" s="1"/>
        <i x="2786" s="1"/>
        <i x="3558" s="1"/>
        <i x="2110" s="1"/>
        <i x="2794" s="1"/>
        <i x="1966" s="1"/>
        <i x="972" s="1"/>
        <i x="2929" s="1"/>
        <i x="3578" s="1"/>
        <i x="1147" s="1"/>
        <i x="1953" s="1"/>
        <i x="4759" s="1"/>
        <i x="1965" s="1"/>
        <i x="2930" s="1"/>
        <i x="1007" s="1"/>
        <i x="1289" s="1"/>
        <i x="3716" s="1"/>
        <i x="233" s="1"/>
        <i x="379" s="1"/>
        <i x="87" s="1"/>
        <i x="4710" s="1"/>
        <i x="3559" s="1"/>
        <i x="4732" s="1"/>
        <i x="3756" s="1"/>
        <i x="3606" s="1"/>
        <i x="168" s="1"/>
        <i x="2138" s="1"/>
        <i x="2785" s="1"/>
        <i x="3666" s="1"/>
        <i x="2090" s="1"/>
        <i x="310" s="1"/>
        <i x="122" s="1"/>
        <i x="1986" s="1"/>
        <i x="1146" s="1"/>
        <i x="343" s="1"/>
        <i x="2137" s="1"/>
        <i x="2808" s="1"/>
        <i x="1952" s="1"/>
        <i x="2793" s="1"/>
        <i x="2116" s="1"/>
        <i x="1964" s="1"/>
        <i x="311" s="1"/>
        <i x="280" s="1"/>
        <i x="1175" s="1"/>
        <i x="1951" s="1"/>
        <i x="1999" s="1"/>
        <i x="1190" s="1"/>
        <i x="4588" s="1"/>
        <i x="2928" s="1"/>
        <i x="3609" s="1"/>
        <i x="261" s="1"/>
        <i x="4735" s="1"/>
        <i x="985" s="1"/>
        <i x="984" s="1"/>
        <i x="4563" s="1"/>
        <i x="2977" s="1"/>
        <i x="2807" s="1"/>
        <i x="3594" s="1"/>
        <i x="2114" s="1"/>
        <i x="2953" s="1"/>
        <i x="3737" s="1"/>
        <i x="4802" s="1"/>
        <i x="119" s="1"/>
        <i x="1006" s="1"/>
        <i x="4499" s="1"/>
        <i x="3125" s="1"/>
        <i x="3581" s="1"/>
        <i x="2760" s="1"/>
        <i x="1963" s="1"/>
        <i x="3478" s="1"/>
        <i x="3641" s="1"/>
        <i x="3827" s="1"/>
        <i x="3755" s="1"/>
        <i x="3701" s="1"/>
        <i x="4578" s="1"/>
        <i x="2006" s="1"/>
        <i x="1030" s="1"/>
        <i x="100" s="1"/>
        <i x="3736" s="1"/>
        <i x="2115" s="1"/>
        <i x="1949" s="1"/>
        <i x="4590" s="1"/>
        <i x="4785" s="1"/>
        <i x="148" s="1"/>
        <i x="3049" s="1"/>
        <i x="150" s="1"/>
        <i x="1204" s="1"/>
        <i x="2961" s="1"/>
        <i x="3639" s="1"/>
        <i x="3819" s="1"/>
        <i x="239" s="1"/>
        <i x="2177" s="1"/>
        <i x="4562" s="1"/>
        <i x="2954" s="1"/>
        <i x="337" s="1"/>
        <i x="3771" s="1"/>
        <i x="1024" s="1"/>
        <i x="257" s="1"/>
        <i x="3725" s="1"/>
        <i x="1029" s="1"/>
        <i x="2098" s="1"/>
        <i x="1205" s="1"/>
        <i x="2120" s="1"/>
        <i x="1950" s="1"/>
        <i x="3009" s="1"/>
        <i x="2806" s="1"/>
        <i x="2099" s="1"/>
        <i x="2984" s="1"/>
        <i x="2017" s="1"/>
        <i x="1160" s="1"/>
        <i x="3788" s="1"/>
        <i x="4625" s="1"/>
        <i x="2805" s="1"/>
        <i x="1172" s="1"/>
        <i x="134" s="1"/>
        <i x="2985" s="1"/>
        <i x="323" s="1"/>
        <i x="3772" s="1"/>
        <i x="4597" s="1"/>
        <i x="238" s="1"/>
        <i x="1066" s="1"/>
        <i x="3605" s="1"/>
        <i x="3577" s="1"/>
        <i x="2976" s="1"/>
        <i x="2983" s="1"/>
        <i x="2136" s="1"/>
        <i x="2163" s="1"/>
        <i x="273" s="1"/>
        <i x="1978" s="1"/>
        <i x="1250" s="1"/>
        <i x="3614" s="1"/>
        <i x="1163" s="1"/>
        <i x="988" s="1"/>
        <i x="2844" s="1"/>
        <i x="1199" s="1"/>
        <i x="3485" s="1"/>
        <i x="1249" s="1"/>
        <i x="2981" s="1"/>
        <i x="132" s="1"/>
        <i x="2190" s="1"/>
        <i x="3608" s="1"/>
        <i x="3820" s="1"/>
        <i x="371" s="1"/>
        <i x="4878" s="1"/>
        <i x="1183" s="1"/>
        <i x="1182" s="1"/>
        <i x="2827" s="1"/>
        <i x="133" s="1"/>
        <i x="3081" s="1"/>
        <i x="3860" s="1"/>
        <i x="144" s="1"/>
        <i x="1977" s="1"/>
        <i x="1248" s="1"/>
        <i x="4720" s="1"/>
        <i x="86" s="1"/>
        <i x="2826" s="1"/>
        <i x="253" s="1"/>
        <i x="2130" s="1"/>
        <i x="2162" s="1"/>
        <i x="3640" s="1"/>
        <i x="4795" s="1"/>
        <i x="357" s="1"/>
        <i x="1229" s="1"/>
        <i x="2968" s="1"/>
        <i x="2170" s="1"/>
        <i x="4653" s="1"/>
        <i x="1020" s="1"/>
        <i x="3020" s="1"/>
        <i x="3741" s="1"/>
        <i x="3769" s="1"/>
        <i x="1203" s="1"/>
        <i x="2967" s="1"/>
        <i x="249" s="1"/>
        <i x="1052" s="1"/>
        <i x="3770" s="1"/>
        <i x="3795" s="1"/>
        <i x="1019" s="1"/>
        <i x="4833" s="1"/>
        <i x="3748" s="1"/>
        <i x="4927" s="1"/>
        <i x="978" s="1"/>
        <i x="3665" s="1"/>
        <i x="2821" s="1"/>
        <i x="1987" s="1"/>
        <i x="2003" s="1"/>
        <i x="4603" s="1"/>
        <i x="3004" s="1"/>
        <i x="2029" s="1"/>
        <i x="1276" s="1"/>
        <i x="1990" s="1"/>
        <i x="4844" s="1"/>
        <i x="4743" s="1"/>
        <i x="4538" s="1"/>
        <i x="372" s="1"/>
        <i x="1040" s="1"/>
        <i x="373" s="1"/>
        <i x="1922" s="1"/>
        <i x="4801" s="1"/>
        <i x="125" s="1"/>
        <i x="2207" s="1"/>
        <i x="336" s="1"/>
        <i x="2201" s="1"/>
        <i x="4619" s="1"/>
        <i x="115" s="1"/>
        <i x="3066" s="1"/>
        <i x="1275" s="1"/>
        <i x="4589" s="1"/>
        <i x="4843" s="1"/>
        <i x="3980" s="1"/>
        <i x="1316" s="1"/>
        <i x="4794" s="1"/>
        <i x="3003" s="1"/>
        <i x="3042" s="1"/>
        <i x="2015" s="1"/>
        <i x="4809" s="1"/>
        <i x="378" s="1"/>
        <i x="3733" s="1"/>
        <i x="4890" s="1"/>
        <i x="3555" s="1"/>
        <i x="143" s="1"/>
        <i x="3019" s="1"/>
        <i x="1257" s="1"/>
        <i x="4912" s="1"/>
        <i x="2016" s="1"/>
        <i x="2200" s="1"/>
        <i x="3786" s="1"/>
        <i x="3604" s="1"/>
        <i x="1329" s="1"/>
        <i x="2206" s="1"/>
        <i x="1258" s="1"/>
        <i x="3845" s="1"/>
        <i x="3728" s="1"/>
        <i x="3678" s="1"/>
        <i x="3027" s="1"/>
        <i x="1274" s="1"/>
        <i x="3916" s="1"/>
        <i x="309" s="1"/>
        <i x="295" s="1"/>
        <i x="1909" s="1"/>
        <i x="2933" s="1"/>
        <i x="301" s="1"/>
        <i x="1039" s="1"/>
        <i x="4870" s="1"/>
        <i x="3831" s="1"/>
        <i x="1989" s="1"/>
        <i x="2151" s="1"/>
        <i x="124" s="1"/>
        <i x="2195" s="1"/>
        <i x="1308" s="1"/>
        <i x="3138" s="1"/>
        <i x="2086" s="1"/>
        <i x="3806" s="1"/>
        <i x="437" s="1"/>
        <i x="4832" s="1"/>
        <i x="283" s="1"/>
        <i x="3625" s="1"/>
        <i x="450" s="1"/>
        <i x="2002" s="1"/>
        <i x="900" s="1"/>
        <i x="2233" s="1"/>
        <i x="2135" s="1"/>
        <i x="1256" s="1"/>
        <i x="347" s="1"/>
        <i x="131" s="1"/>
        <i x="1981" s="1"/>
        <i x="1255" s="1"/>
        <i x="2199" s="1"/>
        <i x="3093" s="1"/>
        <i x="2782" s="1"/>
        <i x="2152" s="1"/>
        <i x="3844" s="1"/>
        <i x="2857" s="1"/>
        <i x="4947" s="1"/>
        <i x="4731" s="1"/>
        <i x="12" s="1"/>
        <i x="2234" s="1"/>
        <i x="3877" s="1"/>
        <i x="2033" s="1"/>
        <i x="3637" s="1"/>
        <i x="1038" s="1"/>
        <i x="1283" s="1"/>
        <i x="2950" s="1"/>
        <i x="2752" s="1"/>
        <i x="3092" s="1"/>
        <i x="4596" s="1"/>
        <i x="3107" s="1"/>
        <i x="2295" s="1"/>
        <i x="3073" s="1"/>
        <i x="269" s="1"/>
        <i x="4913" s="1"/>
        <i x="1315" s="1"/>
        <i x="2848" s="1"/>
        <i x="4837" s="1"/>
        <i x="3026" s="1"/>
        <i x="2231" s="1"/>
        <i x="920" s="1"/>
        <i x="403" s="1"/>
        <i x="2279" s="1"/>
        <i x="4652" s="1"/>
        <i x="103" s="1"/>
        <i x="1089" s="1"/>
        <i x="1241" s="1"/>
        <i x="3895" s="1"/>
        <i x="3636" s="1"/>
        <i x="4789" s="1"/>
        <i x="2813" s="1"/>
        <i x="1288" s="1"/>
        <i x="306" s="1"/>
        <i x="3835" s="1"/>
        <i x="2819" s="1"/>
        <i x="1281" s="1"/>
        <i x="3631" s="1"/>
        <i x="2014" s="1"/>
        <i x="3573" s="1"/>
        <i x="1031" s="1"/>
        <i x="3651" s="1"/>
        <i x="2232" s="1"/>
        <i x="4948" s="1"/>
        <i x="1314" s="1"/>
        <i x="3021" s="1"/>
        <i x="2830" s="1"/>
        <i x="335" s="1"/>
        <i x="342" s="1"/>
        <i x="1318" s="1"/>
        <i x="3070" s="1"/>
        <i x="1144" s="1"/>
        <i x="1372" s="1"/>
        <i x="2315" s="1"/>
        <i x="2032" s="1"/>
        <i x="436" s="1"/>
        <i x="3732" s="1"/>
        <i x="4612" s="1"/>
        <i x="1045" s="1"/>
        <i x="293" s="1"/>
        <i x="4836" s="1"/>
        <i x="3909" s="1"/>
        <i x="2828" s="1"/>
        <i x="3175" s="1"/>
        <i x="2991" s="1"/>
        <i x="4880" s="1"/>
        <i x="1373" s="1"/>
        <i x="1237" s="1"/>
        <i x="1358" s="1"/>
        <i x="3957" s="1"/>
        <i x="2314" s="1"/>
        <i x="2741" s="1"/>
        <i x="153" s="1"/>
        <i x="3137" s="1"/>
        <i x="3155" s="1"/>
        <i x="1187" s="1"/>
        <i x="2263" s="1"/>
        <i x="1371" s="1"/>
        <i x="1061" s="1"/>
        <i x="3630" s="1"/>
        <i x="2291" s="1"/>
        <i x="3924" s="1"/>
        <i x="2290" s="1"/>
        <i x="4624" s="1"/>
        <i x="1236" s="1"/>
        <i x="152" s="1"/>
        <i x="2353" s="1"/>
        <i x="463" s="1"/>
        <i x="3731" s="1"/>
        <i x="3868" s="1"/>
        <i x="4946" s="1"/>
        <i x="4730" s="1"/>
        <i x="4579" s="1"/>
        <i x="2289" s="1"/>
        <i x="1317" s="1"/>
        <i x="1352" s="1"/>
        <i x="1370" s="1"/>
        <i x="4514" s="1"/>
        <i x="4942" s="1"/>
        <i x="334" s="1"/>
        <i x="2273" s="1"/>
        <i x="464" s="1"/>
        <i x="2253" s="1"/>
        <i x="3894" s="1"/>
        <i x="1016" s="1"/>
        <i x="3885" s="1"/>
        <i x="1350" s="1"/>
        <i x="1384" s="1"/>
        <i x="4742" s="1"/>
        <i x="4916" s="1"/>
        <i x="1351" s="1"/>
        <i x="4651" s="1"/>
        <i x="391" s="1"/>
        <i x="2085" s="1"/>
        <i x="4765" s="1"/>
        <i x="1043" s="1"/>
        <i x="4915" s="1"/>
        <i x="3017" s="1"/>
        <i x="3947" s="1"/>
        <i x="370" s="1"/>
        <i x="3580" s="1"/>
        <i x="3754" s="1"/>
        <i x="1369" s="1"/>
        <i x="146" s="1"/>
        <i x="176" s="1"/>
        <i x="1041" s="1"/>
        <i x="2841" s="1"/>
        <i x="4967" s="1"/>
        <i x="4926" s="1"/>
        <i x="1107" s="1"/>
        <i x="2346" s="1"/>
        <i x="3843" s="1"/>
        <i x="3033" s="1"/>
        <i x="2150" s="1"/>
        <i x="3191" s="1"/>
        <i x="4636" s="1"/>
        <i x="177" s="1"/>
        <i x="1976" s="1"/>
        <i x="3197" s="1"/>
        <i x="390" s="1"/>
        <i x="4714" s="1"/>
        <i x="3740" s="1"/>
        <i x="3174" s="1"/>
        <i x="492" s="1"/>
        <i x="1338" s="1"/>
        <i x="470" s="1"/>
        <i x="3165" s="1"/>
        <i x="4945" s="1"/>
        <i x="369" s="1"/>
        <i x="355" s="1"/>
        <i x="2249" s="1"/>
        <i x="4774" s="1"/>
        <i x="3164" s="1"/>
        <i x="1220" s="1"/>
        <i x="1299" s="1"/>
        <i x="439" s="1"/>
        <i x="3016" s="1"/>
        <i x="3136" s="1"/>
        <i x="2881" s="1"/>
        <i x="2304" s="1"/>
        <i x="3972" s="1"/>
        <i x="1171" s="1"/>
        <i x="1343" s="1"/>
        <i x="990" s="1"/>
        <i x="4764" s="1"/>
        <i x="3635" s="1"/>
        <i x="4637" s="1"/>
        <i x="2829" s="1"/>
        <i x="2980" s="1"/>
        <i x="491" s="1"/>
        <i x="147" s="1"/>
        <i x="2026" s="1"/>
        <i x="4982" s="1"/>
        <i x="228" s="1"/>
        <i x="4674" s="1"/>
        <i x="1328" s="1"/>
        <i x="3015" s="1"/>
        <i x="4831" s="1"/>
        <i x="3632" s="1"/>
        <i x="2925" s="1"/>
        <i x="4925" s="1"/>
        <i x="4618" s="1"/>
        <i x="2837" s="1"/>
        <i x="321" s="1"/>
        <i x="1411" s="1"/>
        <i x="3615" s="1"/>
        <i x="120" s="1"/>
        <i x="4028" s="1"/>
        <i x="4949" s="1"/>
        <i x="1143" s="1"/>
        <i x="3955" s="1"/>
        <i x="1307" s="1"/>
        <i x="4593" s="1"/>
        <i x="1224" s="1"/>
        <i x="3805" s="1"/>
        <i x="3195" s="1"/>
        <i x="2355" s="1"/>
        <i x="333" s="1"/>
        <i x="3650" s="1"/>
        <i x="4027" s="1"/>
        <i x="2312" s="1"/>
        <i x="1363" s="1"/>
        <i x="3649" s="1"/>
        <i x="2401" s="1"/>
        <i x="3658" s="1"/>
        <i x="3662" s="1"/>
        <i x="3956" s="1"/>
        <i x="3161" s="1"/>
        <i x="4976" s="1"/>
        <i x="3147" s="1"/>
        <i x="4800" s="1"/>
        <i x="3560" s="1"/>
        <i x="3200" s="1"/>
        <i x="4602" s="1"/>
        <i x="3983" s="1"/>
        <i x="3146" s="1"/>
        <i x="2847" s="1"/>
        <i x="1410" s="1"/>
        <i x="292" s="1"/>
        <i x="1457" s="1"/>
        <i x="5017" s="1"/>
        <i x="547" s="1"/>
        <i x="3982" s="1"/>
        <i x="3145" s="1"/>
        <i x="3199" s="1"/>
        <i x="5016" s="1"/>
        <i x="4665" s="1"/>
        <i x="2870" s="1"/>
        <i x="3930" s="1"/>
        <i x="3196" s="1"/>
        <i x="3198" s="1"/>
        <i x="3884" s="1"/>
        <i x="2815" s="1"/>
        <i x="4741" s="1"/>
        <i x="2303" s="1"/>
        <i x="2302" s="1"/>
        <i x="535" s="1"/>
        <i x="4601" s="1"/>
        <i x="4016" s="1"/>
        <i x="2777" s="1"/>
        <i x="2013" s="1"/>
        <i x="4975" s="1"/>
        <i x="3739" s="1"/>
        <i x="503" s="1"/>
        <i x="2354" s="1"/>
        <i x="2193" s="1"/>
        <i x="3962" s="1"/>
        <i x="2341" s="1"/>
        <i x="3981" s="1"/>
        <i x="2166" s="1"/>
        <i x="4600" s="1"/>
        <i x="3840" s="1"/>
        <i x="2269" s="1"/>
        <i x="1048" s="1"/>
        <i x="2846" s="1"/>
        <i x="4799" s="1"/>
        <i x="1452" s="1"/>
        <i x="5007" s="1"/>
        <i x="227" s="1"/>
        <i x="3583" s="1"/>
        <i x="1442" s="1"/>
        <i x="2042" s="1"/>
        <i x="5008" s="1"/>
        <i x="4936" s="1"/>
        <i x="282" s="1"/>
        <i x="1391" s="1"/>
        <i x="1044" s="1"/>
        <i x="4972" s="1"/>
        <i x="3709" s="1"/>
        <i x="4632" s="1"/>
        <i x="291" s="1"/>
        <i x="502" s="1"/>
        <i x="2753" s="1"/>
        <i x="429" s="1"/>
        <i x="1152" s="1"/>
        <i x="402" s="1"/>
        <i x="1451" s="1"/>
        <i x="4666" s="1"/>
        <i x="3851" s="1"/>
        <i x="145" s="1"/>
        <i x="1130" s="1"/>
        <i x="2340" s="1"/>
        <i x="3944" s="1"/>
        <i x="2381" s="1"/>
        <i x="2012" s="1"/>
        <i x="4026" s="1"/>
        <i x="1306" s="1"/>
        <i x="5034" s="1"/>
        <i x="3239" s="1"/>
        <i x="1170" s="1"/>
        <i x="2390" s="1"/>
        <i x="3721" s="1"/>
        <i x="485" s="1"/>
        <i x="3876" s="1"/>
        <i x="1193" s="1"/>
        <i x="2119" s="1"/>
        <i x="2839" s="1"/>
        <i x="5022" s="1"/>
        <i x="562" s="1"/>
        <i x="3160" s="1"/>
        <i x="1382" s="1"/>
        <i x="534" s="1"/>
        <i x="4990" s="1"/>
        <i x="4015" s="1"/>
        <i x="2379" s="1"/>
        <i x="5013" s="1"/>
        <i x="5006" s="1"/>
        <i x="1050" s="1"/>
        <i x="4830" s="1"/>
        <i x="63" s="1"/>
        <i x="2380" s="1"/>
        <i x="1064" s="1"/>
        <i x="3173" s="1"/>
        <i x="4705" s="1"/>
        <i x="4821" s="1"/>
        <i x="533" s="1"/>
        <i x="5005" s="1"/>
        <i x="4849" s="1"/>
        <i x="4623" s="1"/>
        <i x="3221" s="1"/>
        <i x="4023" s="1"/>
        <i x="1426" s="1"/>
        <i x="3069" s="1"/>
        <i x="1450" s="1"/>
        <i x="3219" s="1"/>
        <i x="2189" s="1"/>
        <i x="1100" s="1"/>
        <i x="3760" s="1"/>
        <i x="104" s="1"/>
        <i x="2288" s="1"/>
        <i x="1448" s="1"/>
        <i x="384" s="1"/>
        <i x="3842" s="1"/>
        <i x="4725" s="1"/>
        <i x="510" s="1"/>
        <i x="4012" s="1"/>
        <i x="1273" s="1"/>
        <i x="4025" s="1"/>
        <i x="1063" s="1"/>
        <i x="5004" s="1"/>
        <i x="2377" s="1"/>
        <i x="469" s="1"/>
        <i x="3222" s="1"/>
        <i x="1169" s="1"/>
        <i x="516" s="1"/>
        <i x="2361" s="1"/>
        <i x="387" s="1"/>
        <i x="3753" s="1"/>
        <i x="2339" s="1"/>
        <i x="2020" s="1"/>
        <i x="1110" s="1"/>
        <i x="3971" s="1"/>
        <i x="449" s="1"/>
        <i x="4014" s="1"/>
        <i x="970" s="1"/>
        <i x="4035" s="1"/>
        <i x="2372" s="1"/>
        <i x="3954" s="1"/>
        <i x="4622" s="1"/>
        <i x="129" s="1"/>
        <i x="1463" s="1"/>
        <i x="3217" s="1"/>
        <i x="4000" s="1"/>
        <i x="1440" s="1"/>
        <i x="989" s="1"/>
        <i x="3210" s="1"/>
        <i x="3715" s="1"/>
        <i x="2176" s="1"/>
        <i x="532" s="1"/>
        <i x="2845" s="1"/>
        <i x="1055" s="1"/>
        <i x="2399" s="1"/>
        <i x="2389" s="1"/>
        <i x="1447" s="1"/>
        <i x="2352" s="1"/>
        <i x="545" s="1"/>
        <i x="3627" s="1"/>
        <i x="4957" s="1"/>
        <i x="1151" s="1"/>
        <i x="413" s="1"/>
        <i x="4013" s="1"/>
        <i x="3194" s="1"/>
        <i x="1305" s="1"/>
        <i x="4024" s="1"/>
        <i x="3671" s="1"/>
        <i x="2109" s="1"/>
        <i x="2912" s="1"/>
        <i x="4829" s="1"/>
        <i x="1439" s="1"/>
        <i x="3850" s="1"/>
        <i x="4783" s="1"/>
        <i x="4740" s="1"/>
        <i x="2378" s="1"/>
        <i x="2395" s="1"/>
        <i x="4724" s="1"/>
        <i x="353" s="1"/>
        <i x="5030" s="1"/>
        <i x="157" s="1"/>
        <i x="531" s="1"/>
        <i x="3923" s="1"/>
        <i x="2036" s="1"/>
        <i x="175" s="1"/>
        <i x="1449" s="1"/>
        <i x="2031" s="1"/>
        <i x="1861" s="1"/>
        <i x="2321" s="1"/>
        <i x="4989" s="1"/>
        <i x="3014" s="1"/>
        <i x="3220" s="1"/>
        <i x="1047" s="1"/>
        <i x="3759" s="1"/>
        <i x="5003" s="1"/>
        <i x="3624" s="1"/>
        <i x="401" s="1"/>
        <i x="5012" s="1"/>
        <i x="3193" s="1"/>
        <i x="1402" s="1"/>
        <i x="3234" s="1"/>
        <i x="4782" s="1"/>
        <i x="354" s="1"/>
        <i x="3218" s="1"/>
        <i x="4022" s="1"/>
        <i x="4592" s="1"/>
        <i x="4515" s="1"/>
        <i x="4021" s="1"/>
        <i x="1062" s="1"/>
        <i x="2041" s="1"/>
        <i x="2019" s="1"/>
        <i x="3696" s="1"/>
        <i x="2838" s="1"/>
        <i x="4650" s="1"/>
        <i x="3106" s="1"/>
        <i x="1162" s="1"/>
        <i x="2227" s="1"/>
        <i x="3953" s="1"/>
        <i x="556" s="1"/>
        <i x="4649" s="1"/>
        <i x="3784" s="1"/>
        <i x="2287" s="1"/>
        <i x="2990" s="1"/>
        <i x="3229" s="1"/>
        <i x="4020" s="1"/>
        <i x="3568" s="1"/>
        <i x="907" s="1"/>
        <i x="2108" s="1"/>
        <i x="4011" s="1"/>
        <i x="2228" s="1"/>
        <i x="181" s="1"/>
        <i x="3228" s="1"/>
        <i x="2251" s="1"/>
        <i x="3227" s="1"/>
        <i x="290" s="1"/>
        <i x="1126" s="1"/>
        <i x="3657" s="1"/>
        <i x="5011" s="1"/>
        <i x="167" s="1"/>
        <i x="2856" s="1"/>
        <i x="3883" s="1"/>
        <i x="3648" s="1"/>
        <i x="2094" s="1"/>
        <i x="2388" s="1"/>
        <i x="4944" s="1"/>
        <i x="2165" s="1"/>
        <i x="3647" s="1"/>
        <i x="2053" s="1"/>
        <i x="4648" s="1"/>
        <i x="1073" s="1"/>
        <i x="3634" s="1"/>
        <i x="2387" s="1"/>
        <i x="2975" s="1"/>
        <i x="544" s="1"/>
        <i x="118" s="1"/>
        <i x="2394" s="1"/>
        <i x="4613" s="1"/>
        <i x="2855" s="1"/>
        <i x="555" s="1"/>
        <i x="5029" s="1"/>
        <i x="5010" s="1"/>
        <i x="3661" s="1"/>
        <i x="1988" s="1"/>
        <i x="1262" s="1"/>
        <i x="2843" s="1"/>
        <i x="2891" s="1"/>
        <i x="543" s="1"/>
        <i x="1357" s="1"/>
        <i x="4635" s="1"/>
        <i x="2107" s="1"/>
        <i x="4621" s="1"/>
        <i x="198" s="1"/>
        <i x="4671" s="1"/>
        <i x="3623" s="1"/>
        <i x="542" s="1"/>
        <i x="1434" s="1"/>
        <i x="4647" s="1"/>
        <i x="4847" s="1"/>
        <i x="3724" s="1"/>
        <i x="3091" s="1"/>
        <i x="412" s="1"/>
        <i x="2060" s="1"/>
        <i x="281" s="1"/>
        <i x="206" s="1"/>
        <i x="3670" s="1"/>
        <i x="4964" s="1"/>
        <i x="1456" s="1"/>
        <i x="1081" s="1"/>
        <i x="1462" s="1"/>
        <i x="1161" s="1"/>
        <i x="1409" s="1"/>
        <i x="4654" s="1"/>
        <i x="268" s="1"/>
        <i x="4631" s="1"/>
        <i x="2386" s="1"/>
        <i x="4763" s="1"/>
        <i x="3225" s="1"/>
        <i x="3080" s="1"/>
        <i x="4040" s="1"/>
        <i x="2134" s="1"/>
        <i x="4840" s="1"/>
        <i x="4620" s="1"/>
        <i x="2268" s="1"/>
        <i x="3063" s="1"/>
        <i x="3785" s="1"/>
        <i x="2398" s="1"/>
        <i x="3804" s="1"/>
        <i x="165" s="1"/>
        <i x="554" s="1"/>
        <i x="3943" s="1"/>
        <i x="3654" s="1"/>
        <i x="2028" s="1"/>
        <i x="3512" s="1"/>
        <i x="3013" s="1"/>
        <i x="166" s="1"/>
        <i x="2887" s="1"/>
        <i x="2093" s="1"/>
        <i x="4638" s="1"/>
        <i x="3633" s="1"/>
        <i x="4848" s="1"/>
        <i x="235" s="1"/>
        <i x="1049" s="1"/>
        <i x="2932" s="1"/>
        <i x="4719" s="1"/>
        <i x="1079" s="1"/>
        <i x="3238" s="1"/>
        <i x="3487" s="1"/>
        <i x="2092" s="1"/>
        <i x="2879" s="1"/>
        <i x="2852" s="1"/>
        <i x="3226" s="1"/>
        <i x="4841" s="1"/>
        <i x="3730" s="1"/>
        <i x="4034" s="1"/>
        <i x="541" s="1"/>
        <i x="2859" s="1"/>
        <i x="2332" s="1"/>
        <i x="4486" s="1"/>
        <i x="1080" s="1"/>
        <i x="1381" s="1"/>
        <i x="4704" s="1"/>
        <i x="1461" s="1"/>
        <i x="1168" s="1"/>
        <i x="4213" s="1"/>
        <i x="4820" s="1"/>
        <i x="2027" s="1"/>
        <i x="478" s="1"/>
        <i x="4971" s="1"/>
        <i x="174" s="1"/>
        <i x="2854" s="1"/>
        <i x="2890" s="1"/>
        <i x="906" s="1"/>
        <i x="3012" s="1"/>
        <i x="3893" s="1"/>
        <i x="3979" s="1"/>
        <i x="24" s="1"/>
        <i x="540" s="1"/>
        <i x="341" s="1"/>
        <i x="6" s="1"/>
        <i x="1072" s="1"/>
        <i x="5028" s="1"/>
        <i x="4762" s="1"/>
        <i x="1624" s="1"/>
        <i x="4646" s="1"/>
        <i x="3952" s="1"/>
        <i x="2141" s="1"/>
        <i x="245" s="1"/>
        <i x="4038" s="1"/>
        <i x="2959" s="1"/>
        <i x="4955" s="1"/>
        <i x="2958" s="1"/>
        <i x="173" s="1"/>
        <i x="2931" s="1"/>
        <i x="1097" s="1"/>
        <i x="2058" s="1"/>
        <i x="246" s="1"/>
        <i x="308" s="1"/>
        <i x="898" s="1"/>
        <i x="4633" s="1"/>
        <i x="4039" s="1"/>
        <i x="4773" s="1"/>
        <i x="4645" s="1"/>
        <i x="3914" s="1"/>
        <i x="320" s="1"/>
        <i x="3950" s="1"/>
        <i x="205" s="1"/>
        <i x="4485" s="1"/>
        <i x="2535" s="1"/>
        <i x="244" s="1"/>
        <i x="1380" s="1"/>
        <i x="4718" s="1"/>
        <i x="4956" s="1"/>
        <i x="352" s="1"/>
        <i x="3653" s="1"/>
        <i x="5202" s="1"/>
        <i x="3660" s="1"/>
        <i x="2188" s="1"/>
        <i x="3942" s="1"/>
        <i x="2049" s="1"/>
        <i x="2863" s="1"/>
        <i x="3969" s="1"/>
        <i x="2345" s="1"/>
        <i x="1069" s="1"/>
        <i x="1876" s="1"/>
        <i x="164" s="1"/>
        <i x="2963" s="1"/>
        <i x="2106" s="1"/>
        <i x="2862" s="1"/>
        <i x="1096" s="1"/>
        <i x="1095" s="1"/>
        <i x="923" s="1"/>
        <i x="4033" s="1"/>
        <i x="2899" s="1"/>
        <i x="3695" s="1"/>
        <i x="243" s="1"/>
        <i x="400" s="1"/>
        <i x="3803" s="1"/>
        <i x="2320" s="1"/>
        <i x="1082" s="1"/>
        <i x="1877" s="1"/>
        <i x="3951" s="1"/>
        <i x="4910" s="1"/>
        <i x="2039" s="1"/>
        <i x="4815" s="1"/>
        <i x="3047" s="1"/>
        <i x="729" s="1"/>
        <i x="3684" s="1"/>
        <i x="4253" s="1"/>
        <i x="3669" s="1"/>
        <i x="2267" s="1"/>
        <i x="4007" s="1"/>
        <i x="2995" s="1"/>
        <i x="2262" s="1"/>
        <i x="4664" s="1"/>
        <i x="1068" s="1"/>
        <i x="242" s="1"/>
        <i x="163" s="1"/>
        <i x="2311" s="1"/>
        <i x="2886" s="1"/>
        <i x="4670" s="1"/>
        <i x="2350" s="1"/>
        <i x="1094" s="1"/>
        <i x="2949" s="1"/>
        <i x="4877" s="1"/>
        <i x="2989" s="1"/>
        <i x="905" s="1"/>
        <i x="1659" s="1"/>
        <i x="2948" s="1"/>
        <i x="3676" s="1"/>
        <i x="155" s="1"/>
        <i x="2160" s="1"/>
        <i x="2393" s="1"/>
        <i x="156" s="1"/>
        <i x="1252" s="1"/>
        <i x="1154" s="1"/>
        <i x="1860" s="1"/>
        <i x="4212" s="1"/>
        <i x="411" s="1"/>
        <i x="4539" s="1"/>
        <i x="3677" s="1"/>
        <i x="189" s="1"/>
        <i x="4713" s="1"/>
        <i x="5185" s="1"/>
        <i x="1460" s="1"/>
        <i x="2853" s="1"/>
        <i x="1071" s="1"/>
        <i x="448" s="1"/>
        <i x="272" s="1"/>
        <i x="297" s="1"/>
        <i x="2776" s="1"/>
        <i x="4954" s="1"/>
        <i x="3783" s="1"/>
        <i x="2869" s="1"/>
        <i x="2048" s="1"/>
        <i x="1859" s="1"/>
        <i x="2349" s="1"/>
        <i x="2563" s="1"/>
        <i x="5021" s="1"/>
        <i x="2962" s="1"/>
        <i x="912" s="1"/>
        <i x="4685" s="1"/>
        <i x="748" s="1"/>
        <i x="3037" s="1"/>
        <i x="2030" s="1"/>
        <i x="1070" s="1"/>
        <i x="3237" s="1"/>
        <i x="2205" s="1"/>
        <i x="4032" s="1"/>
        <i x="1924" s="1"/>
        <i x="2360" s="1"/>
        <i x="4739" s="1"/>
        <i x="4493" s="1"/>
        <i x="509" s="1"/>
        <i x="4749" s="1"/>
        <i x="435" s="1"/>
        <i x="1349" s="1"/>
        <i x="1401" s="1"/>
        <i x="3683" s="1"/>
        <i x="1379" s="1"/>
        <i x="383" s="1"/>
        <i x="3727" s="1"/>
        <i x="1327" s="1"/>
        <i x="1247" s="1"/>
        <i x="49" s="1"/>
        <i x="2319" s="1"/>
        <i x="319" s="1"/>
        <i x="3105" s="1"/>
        <i x="2901" s="1"/>
        <i x="3723" s="1"/>
        <i x="5195" s="1"/>
        <i x="351" s="1"/>
        <i x="256" s="1"/>
        <i x="4717" s="1"/>
        <i x="4924" s="1"/>
        <i x="1078" s="1"/>
        <i x="4630" s="1"/>
        <i x="2047" s="1"/>
        <i x="4484" s="1"/>
        <i x="3703" s="1"/>
        <i x="2722" s="1"/>
        <i x="3205" s="1"/>
        <i x="1875" s="1"/>
        <i x="758" s="1"/>
        <i x="4064" s="1"/>
        <i x="4858" s="1"/>
        <i x="2175" s="1"/>
        <i x="3729" s="1"/>
        <i x="4857" s="1"/>
        <i x="3025" s="1"/>
        <i x="2261" s="1"/>
        <i x="2035" s="1"/>
        <i x="197" s="1"/>
        <i x="3826" s="1"/>
        <i x="307" s="1"/>
        <i x="2988" s="1"/>
        <i x="718" s="1"/>
        <i x="1167" s="1"/>
        <i x="1265" s="1"/>
        <i x="2105" s="1"/>
        <i x="1088" s="1"/>
        <i x="95" s="1"/>
        <i x="204" s="1"/>
        <i x="1489" s="1"/>
        <i x="2947" s="1"/>
        <i x="4220" s="1"/>
        <i x="3673" s="1"/>
        <i x="3024" s="1"/>
        <i x="4941" s="1"/>
        <i x="2527" s="1"/>
        <i x="2987" s="1"/>
        <i x="1219" s="1"/>
        <i x="2868" s="1"/>
        <i x="2103" s="1"/>
        <i x="207" s="1"/>
        <i x="4252" s="1"/>
        <i x="2392" s="1"/>
        <i x="2125" s="1"/>
        <i x="2260" s="1"/>
        <i x="3941" s="1"/>
        <i x="3046" s="1"/>
        <i x="5222" s="1"/>
        <i x="5194" s="1"/>
        <i x="1907" s="1"/>
        <i x="3206" s="1"/>
        <i x="3032" s="1"/>
        <i x="3849" s="1"/>
        <i x="2974" s="1"/>
        <i x="2429" s="1"/>
        <i x="255" s="1"/>
        <i x="434" s="1"/>
        <i x="2034" s="1"/>
        <i x="5184" s="1"/>
        <i x="2524" s="1"/>
        <i x="4684" s="1"/>
        <i x="2149" s="1"/>
        <i x="2211" s="1"/>
        <i x="162" s="1"/>
        <i x="4712" s="1"/>
        <i x="3668" s="1"/>
        <i x="2721" s="1"/>
        <i x="2858" s="1"/>
        <i x="2973" s="1"/>
        <i x="2096" s="1"/>
        <i x="195" s="1"/>
        <i x="2159" s="1"/>
        <i x="2126" s="1"/>
        <i x="278" s="1"/>
        <i x="3682" s="1"/>
        <i x="2897" s="1"/>
        <i x="3233" s="1"/>
        <i x="4663" s="1"/>
        <i x="3511" s="1"/>
        <i x="477" s="1"/>
        <i x="5056" s="1"/>
        <i x="3675" s="1"/>
        <i x="2046" s="1"/>
        <i x="3818" s="1"/>
        <i x="1056" s="1"/>
        <i x="5213" s="1"/>
        <i x="4006" s="1"/>
        <i x="2861" s="1"/>
        <i x="1932" s="1"/>
        <i x="4876" s="1"/>
        <i x="3782" s="1"/>
        <i x="2210" s="1"/>
        <i x="1166" s="1"/>
        <i x="5233" s="1"/>
        <i x="933" s="1"/>
        <i x="3672" s="1"/>
        <i x="3576" s="1"/>
        <i x="1077" s="1"/>
        <i x="1093" s="1"/>
        <i x="3913" s="1"/>
        <i x="2851" s="1"/>
        <i x="4627" s="1"/>
        <i x="2057" s="1"/>
        <i x="360" s="1"/>
        <i x="2180" s="1"/>
        <i x="2209" s="1"/>
        <i x="2226" s="1"/>
        <i x="196" s="1"/>
        <i x="2935" s="1"/>
        <i x="3351" s="1"/>
        <i x="1280" s="1"/>
        <i x="2867" s="1"/>
        <i x="3104" s="1"/>
        <i x="3809" s="1"/>
        <i x="4679" s="1"/>
        <i x="2880" s="1"/>
        <i x="3520" s="1"/>
        <i x="2878" s="1"/>
        <i x="4748" s="1"/>
        <i x="2946" s="1"/>
        <i x="598" s="1"/>
        <i x="1874" s="1"/>
        <i x="744" s="1"/>
        <i x="3891" s="1"/>
        <i x="2877" s="1"/>
        <i x="4839" s="1"/>
        <i x="4031" s="1"/>
        <i x="2174" s="1"/>
        <i x="2885" s="1"/>
        <i x="3825" s="1"/>
        <i x="4863" s="1"/>
        <i x="2517" s="1"/>
        <i x="447" s="1"/>
        <i x="4063" s="1"/>
        <i x="2850" s="1"/>
        <i x="925" s="1"/>
        <i x="3808" s="1"/>
        <i x="1619" s="1"/>
        <i x="1408" s="1"/>
        <i x="1286" s="1"/>
        <i x="3922" s="1"/>
        <i x="2164" s="1"/>
        <i x="4260" s="1"/>
        <i x="2559" s="1"/>
        <i x="194" s="1"/>
        <i x="3693" s="1"/>
        <i x="3949" s="1"/>
        <i x="1279" s="1"/>
        <i x="193" s="1"/>
        <i x="4030" s="1"/>
        <i x="2979" s="1"/>
        <i x="5042" s="1"/>
        <i x="5020" s="1"/>
        <i x="4761" s="1"/>
        <i x="4903" s="1"/>
        <i x="5232" s="1"/>
        <i x="350" s="1"/>
        <i x="4747" s="1"/>
        <i x="2179" s="1"/>
        <i x="4889" s="1"/>
        <i x="4746" s="1"/>
        <i x="1287" s="1"/>
        <i x="5221" s="1"/>
        <i x="2554" s="1"/>
        <i x="1092" s="1"/>
        <i x="3134" s="1"/>
        <i x="316" s="1"/>
        <i x="508" s="1"/>
        <i x="3707" s="1"/>
        <i x="332" s="1"/>
        <i x="2849" s="1"/>
        <i x="3978" s="1"/>
        <i x="288" s="1"/>
        <i x="4669" s="1"/>
        <i x="3031" s="1"/>
        <i x="1333" s="1"/>
        <i x="182" s="1"/>
        <i x="2173" s="1"/>
        <i x="4888" s="1"/>
        <i x="1348" s="1"/>
        <i x="2876" s="1"/>
        <i x="5051" s="1"/>
        <i x="3036" s="1"/>
        <i x="1076" s="1"/>
        <i x="3109" s="1"/>
        <i x="4887" s="1"/>
        <i x="2866" s="1"/>
        <i x="2526" s="1"/>
        <i x="1958" s="1"/>
        <i x="2860" s="1"/>
        <i x="4838" s="1"/>
        <i x="3690" s="1"/>
        <i x="5249" s="1"/>
        <i x="3977" s="1"/>
        <i x="4657" s="1"/>
        <i x="318" s="1"/>
        <i x="2720" s="1"/>
        <i x="583" s="1"/>
        <i x="4723" s="1"/>
        <i x="1332" s="1"/>
        <i x="3681" s="1"/>
        <i x="3720" s="1"/>
        <i x="2225" s="1"/>
        <i x="2208" s="1"/>
        <i x="317" s="1"/>
        <i x="4071" s="1"/>
        <i x="1295" s="1"/>
        <i x="2900" s="1"/>
        <i x="359" s="1"/>
        <i x="3817" s="1"/>
        <i x="1368" s="1"/>
        <i x="3373" s="1"/>
        <i x="3881" s="1"/>
        <i x="1455" s="1"/>
        <i x="4656" s="1"/>
        <i x="1239" s="1"/>
        <i x="3192" s="1"/>
        <i x="2874" s="1"/>
        <i x="3062" s="1"/>
        <i x="289" s="1"/>
        <i x="4757" s="1"/>
        <i x="2423" s="1"/>
        <i x="3774" s="1"/>
        <i x="5050" s="1"/>
        <i x="2546" s="1"/>
        <i x="271" s="1"/>
        <i x="2192" s="1"/>
        <i x="2348" s="1"/>
        <i x="3098" s="1"/>
        <i x="1654" s="1"/>
        <i x="4758" s="1"/>
        <i x="2896" s="1"/>
        <i x="4781" s="1"/>
        <i x="4694" s="1"/>
        <i x="3099" s="1"/>
        <i x="3890" s="1"/>
        <i x="1623" s="1"/>
        <i x="5041" s="1"/>
        <i x="2004" s="1"/>
        <i x="1331" s="1"/>
        <i x="2359" s="1"/>
        <i x="2418" s="1"/>
        <i x="4828" s="1"/>
        <i x="1609" s="1"/>
        <i x="4875" s="1"/>
        <i x="4211" s="1"/>
        <i x="1186" s="1"/>
        <i x="2044" s="1"/>
        <i x="2040" s="1"/>
        <i x="2875" s="1"/>
        <i x="4909" s="1"/>
        <i x="192" s="1"/>
        <i x="3510" s="1"/>
        <i x="4772" s="1"/>
        <i x="327" s="1"/>
        <i x="3008" s="1"/>
        <i x="2873" s="1"/>
        <i x="2070" s="1"/>
        <i x="203" s="1"/>
        <i x="4668" s="1"/>
        <i x="2045" s="1"/>
        <i x="3585" s="1"/>
        <i x="4970" s="1"/>
        <i x="180" s="1"/>
        <i x="5068" s="1"/>
        <i x="296" s="1"/>
        <i x="3719" s="1"/>
        <i x="3791" s="1"/>
        <i x="2941" s="1"/>
        <i x="2271" s="1"/>
        <i x="3259" s="1"/>
        <i x="377" s="1"/>
        <i x="4655" s="1"/>
        <i x="3807" s="1"/>
        <i x="4874" s="1"/>
        <i x="1916" s="1"/>
        <i x="4908" s="1"/>
        <i x="1105" s="1"/>
        <i x="386" s="1"/>
        <i x="4788" s="1"/>
        <i x="4869" s="1"/>
        <i x="179" s="1"/>
        <i x="2558" s="1"/>
        <i x="3968" s="1"/>
        <i x="3940" s="1"/>
        <i x="267" s="1"/>
        <i x="3680" s="1"/>
        <i x="4677" s="1"/>
        <i x="1362" s="1"/>
        <i x="1294" s="1"/>
        <i x="1484" s="1"/>
        <i x="3802" s="1"/>
        <i x="3927" s="1"/>
        <i x="2043" s="1"/>
        <i x="2409" s="1"/>
        <i x="1084" s="1"/>
        <i x="1083" s="1"/>
        <i x="451" s="1"/>
        <i x="551" s="1"/>
        <i x="1111" s="1"/>
        <i x="2922" s="1"/>
        <i x="191" s="1"/>
        <i x="3773" s="1"/>
        <i x="3906" s="1"/>
        <i x="4958" s="1"/>
        <i x="3172" s="1"/>
        <i x="3880" s="1"/>
        <i x="202" s="1"/>
        <i x="376" s="1"/>
        <i x="3958" s="1"/>
        <i x="3738" s="1"/>
        <i x="2318" s="1"/>
        <i x="2241" s="1"/>
        <i x="433" s="1"/>
        <i x="1153" s="1"/>
        <i x="4678" s="1"/>
        <i x="1234" s="1"/>
        <i x="4856" s="1"/>
        <i x="4931" s="1"/>
        <i x="3061" s="1"/>
        <i x="2921" s="1"/>
        <i x="399" s="1"/>
        <i x="4804" s="1"/>
        <i x="1326" s="1"/>
        <i x="3926" s="1"/>
        <i x="1942" s="1"/>
        <i x="1139" s="1"/>
        <i x="1658" s="1"/>
        <i x="388" s="1"/>
        <i x="326" s="1"/>
        <i x="2329" s="1"/>
        <i x="1223" s="1"/>
        <i x="2895" s="1"/>
        <i x="2187" s="1"/>
        <i x="178" s="1"/>
        <i x="1310" s="1"/>
        <i x="201" s="1"/>
        <i x="1091" s="1"/>
        <i x="1642" s="1"/>
        <i x="4251" s="1"/>
        <i x="2422" s="1"/>
        <i x="4683" s="1"/>
        <i x="325" s="1"/>
        <i x="3060" s="1"/>
        <i x="1099" s="1"/>
        <i x="4722" s="1"/>
        <i x="1272" s="1"/>
        <i x="200" s="1"/>
        <i x="708" s="1"/>
        <i x="4962" s="1"/>
        <i x="3078" s="1"/>
        <i x="4210" s="1"/>
        <i x="5019" s="1"/>
        <i x="4667" s="1"/>
        <i x="3035" s="1"/>
        <i x="2762" s="1"/>
        <i x="4862" s="1"/>
        <i x="1421" s="1"/>
        <i x="2994" s="1"/>
        <i x="4929" s="1"/>
        <i x="414" s="1"/>
        <i x="2864" s="1"/>
        <i x="2865" s="1"/>
        <i x="3823" s="1"/>
        <i x="2884" s="1"/>
        <i x="4676" s="1"/>
        <i x="3356" s="1"/>
        <i x="4219" s="1"/>
        <i x="3179" s="1"/>
        <i x="1102" s="1"/>
        <i x="4861" s="1"/>
        <i x="1278" s="1"/>
        <i x="3686" s="1"/>
        <i x="4930" s="1"/>
        <i x="3679" s="1"/>
        <i x="1201" s="1"/>
        <i x="1312" s="1"/>
        <i x="2336" s="1"/>
        <i x="188" s="1"/>
        <i x="4675" s="1"/>
        <i x="266" s="1"/>
        <i x="226" s="1"/>
        <i x="4614" s="1"/>
        <i x="3990" s="1"/>
        <i x="4827" s="1"/>
        <i x="1488" s="1"/>
        <i x="1873" s="1"/>
        <i x="368" s="1"/>
        <i x="3117" s="1"/>
        <i x="3685" s="1"/>
        <i x="2259" s="1"/>
        <i x="4492" s="1"/>
        <i x="1933" s="1"/>
        <i x="2066" s="1"/>
        <i x="1311" s="1"/>
        <i x="1474" s="1"/>
        <i x="4062" s="1"/>
        <i x="2957" s="1"/>
        <i x="4738" s="1"/>
        <i x="3153" s="1"/>
        <i x="3178" s="1"/>
        <i x="1218" s="1"/>
        <i x="2330" s="1"/>
        <i x="1098" s="1"/>
        <i x="2516" s="1"/>
        <i x="212" s="1"/>
        <i x="4953" s="1"/>
        <i x="4693" s="1"/>
        <i x="1399" s="1"/>
        <i x="3152" s="1"/>
        <i x="4819" s="1"/>
        <i x="2059" s="1"/>
        <i x="3691" s="1"/>
        <i x="2118" s="1"/>
        <i x="1991" s="1"/>
        <i x="1233" s="1"/>
        <i x="3935" s="1"/>
        <i x="3899" s="1"/>
        <i x="501" s="1"/>
        <i x="446" s="1"/>
        <i x="4798" s="1"/>
        <i x="234" s="1"/>
        <i x="1264" s="1"/>
        <i x="210" s="1"/>
        <i x="3045" s="1"/>
        <i x="4695" s="1"/>
        <i x="4860" s="1"/>
        <i x="2102" s="1"/>
        <i x="3824" s="1"/>
        <i x="252" s="1"/>
        <i x="4952" s="1"/>
        <i x="1378" s="1"/>
        <i x="4250" s="1"/>
        <i x="737" s="1"/>
        <i x="3215" s="1"/>
        <i x="4814" s="1"/>
        <i x="1309" s="1"/>
        <i x="899" s="1"/>
        <i x="211" s="1"/>
        <i x="1090" s="1"/>
        <i x="2309" s="1"/>
        <i x="3596" s="1"/>
        <i x="1293" s="1"/>
        <i x="3052" s="1"/>
        <i x="1101" s="1"/>
        <i x="4175" s="1"/>
        <i x="3912" s="1"/>
        <i x="2335" s="1"/>
        <i x="3688" s="1"/>
        <i x="340" s="1"/>
        <i x="1454" s="1"/>
        <i x="979" s="1"/>
        <i x="3133" s="1"/>
        <i x="3377" s="1"/>
        <i x="4259" s="1"/>
        <i x="3141" s="1"/>
        <i x="489" s="1"/>
        <i x="398" s="1"/>
        <i x="1376" s="1"/>
        <i x="3492" s="1"/>
        <i x="4174" s="1"/>
        <i x="2534" s="1"/>
        <i x="1124" s="1"/>
        <i x="3332" s="1"/>
        <i x="500" s="1"/>
        <i x="2221" s="1"/>
        <i x="1419" s="1"/>
        <i x="3090" s="1"/>
        <i x="707" s="1"/>
        <i x="3097" s="1"/>
        <i x="3879" s="1"/>
        <i x="4891" s="1"/>
        <i x="1149" s="1"/>
        <i x="3582" s="1"/>
        <i x="2080" s="1"/>
        <i x="573" s="1"/>
        <i x="3752" s="1"/>
        <i x="3848" s="1"/>
        <i x="4692" s="1"/>
        <i x="2069" s="1"/>
        <i x="2505" s="1"/>
        <i x="1407" s="1"/>
        <i x="1583" s="1"/>
        <i x="2075" s="1"/>
        <i x="4173" s="1"/>
        <i x="4218" s="1"/>
        <i x="5157" s="1"/>
        <i x="9" s="1"/>
        <i x="4070" s="1"/>
        <i x="2056" s="1"/>
        <i x="550" s="1"/>
        <i x="4826" s="1"/>
        <i x="4061" s="1"/>
        <i x="3898" s="1"/>
        <i x="2910" s="1"/>
        <i x="3265" s="1"/>
        <i x="2545" s="1"/>
        <i x="3767" s="1"/>
        <i x="4160" s="1"/>
        <i x="679" s="1"/>
        <i x="1453" s="1"/>
        <i x="4943" s="1"/>
        <i x="3096" s="1"/>
        <i x="1433" s="1"/>
        <i x="2286" s="1"/>
        <i x="209" s="1"/>
        <i x="428" s="1"/>
        <i x="1387" s="1"/>
        <i x="3801" s="1"/>
        <i x="549" s="1"/>
        <i x="3689" s="1"/>
        <i x="1582" s="1"/>
        <i x="1872" s="1"/>
        <i x="1566" s="1"/>
        <i x="2894" s="1"/>
        <i x="680" s="1"/>
        <i x="2065" s="1"/>
        <i x="476" s="1"/>
        <i x="1200" s="1"/>
        <i x="4161" s="1"/>
        <i x="4100" s="1"/>
        <i x="512" s="1"/>
        <i x="3204" s="1"/>
        <i x="3103" s="1"/>
        <i x="1579" s="1"/>
        <i x="3116" s="1"/>
        <i x="3177" s="1"/>
        <i x="1325" s="1"/>
        <i x="1347" s="1"/>
        <i x="4951" s="1"/>
        <i x="3939" s="1"/>
        <i x="1581" s="1"/>
        <i x="4190" s="1"/>
        <i x="3322" s="1"/>
        <i x="1123" s="1"/>
        <i x="4855" s="1"/>
        <i x="1138" s="1"/>
        <i x="2509" s="1"/>
        <i x="1618" s="1"/>
        <i x="1521" s="1"/>
        <i x="4873" s="1"/>
        <i x="1971" s="1"/>
        <i x="687" s="1"/>
        <i x="2316" s="1"/>
        <i x="2408" s="1"/>
        <i x="3123" s="1"/>
        <i x="2258" s="1"/>
        <i x="1104" s="1"/>
        <i x="3934" s="1"/>
        <i x="3833" s="1"/>
        <i x="5165" s="1"/>
        <i x="2068" s="1"/>
        <i x="700" s="1"/>
        <i x="678" s="1"/>
        <i x="5156" s="1"/>
        <i x="2493" s="1"/>
        <i x="4159" s="1"/>
        <i x="3151" s="1"/>
        <i x="4711" s="1"/>
        <i x="5145" s="1"/>
        <i x="3124" s="1"/>
        <i x="397" s="1"/>
        <i x="4902" s="1"/>
        <i x="3897" s="1"/>
        <i x="2494" s="1"/>
        <i x="1137" s="1"/>
        <i x="2172" s="1"/>
        <i x="1271" s="1"/>
        <i x="2457" s="1"/>
        <i x="2562" s="1"/>
        <i x="677" s="1"/>
        <i x="5144" s="1"/>
        <i x="3321" s="1"/>
        <i x="2358" s="1"/>
        <i x="251" s="1"/>
        <i x="5155" s="1"/>
        <i x="3089" s="1"/>
        <i x="467" s="1"/>
        <i x="3712" s="1"/>
        <i x="3319" s="1"/>
        <i x="4217" s="1"/>
        <i x="1578" s="1"/>
        <i x="736" s="1"/>
        <i x="2240" s="1"/>
        <i x="213" s="1"/>
        <i x="5154" s="1"/>
        <i x="2525" s="1"/>
        <i x="3839" s="1"/>
        <i x="4854" s="1"/>
        <i x="3140" s="1"/>
        <i x="1136" s="1"/>
        <i x="1564" s="1"/>
        <i x="3920" s="1"/>
        <i x="4518" s="1"/>
        <i x="2489" s="1"/>
        <i x="5143" s="1"/>
        <i x="3988" s="1"/>
        <i x="1580" s="1"/>
        <i x="1232" s="1"/>
        <i x="1360" s="1"/>
        <i x="264" s="1"/>
        <i x="4907" s="1"/>
        <i x="4157" s="1"/>
        <i x="1361" s="1"/>
        <i x="4984" s="1"/>
        <i x="1908" s="1"/>
        <i x="3171" s="1"/>
        <i x="2972" s="1"/>
        <i x="2831" s="1"/>
        <i x="1323" s="1"/>
        <i x="4258" s="1"/>
        <i x="4199" s="1"/>
        <i x="5090" s="1"/>
        <i x="4771" s="1"/>
        <i x="199" s="1"/>
        <i x="4158" s="1"/>
        <i x="5163" s="1"/>
        <i x="4825" s="1"/>
        <i x="1385" s="1"/>
        <i x="3102" s="1"/>
        <i x="2297" s="1"/>
        <i x="1598" s="1"/>
        <i x="3317" s="1"/>
        <i x="2428" s="1"/>
        <i x="5142" s="1"/>
        <i x="1563" s="1"/>
        <i x="572" s="1"/>
        <i x="2920" s="1"/>
        <i x="5201" s="1"/>
        <i x="676" s="1"/>
        <i x="1576" s="1"/>
        <i x="2909" s="1"/>
        <i x="1565" s="1"/>
        <i x="3122" s="1"/>
        <i x="5174" s="1"/>
        <i x="3327" s="1"/>
        <i x="1122" s="1"/>
        <i x="4069" s="1"/>
        <i x="686" s="1"/>
        <i x="2492" s="1"/>
        <i x="187" s="1"/>
        <i x="4172" s="1"/>
        <i x="482" s="1"/>
        <i x="1562" s="1"/>
        <i x="634" s="1"/>
        <i x="1405" s="1"/>
        <i x="349" s="1"/>
        <i x="3150" s="1"/>
        <i x="4099" s="1"/>
        <i x="1285" s="1"/>
        <i x="3044" s="1"/>
        <i x="2822" s="1"/>
        <i x="2490" s="1"/>
        <i x="5164" s="1"/>
        <i x="5173" s="1"/>
        <i x="2491" s="1"/>
        <i x="1577" s="1"/>
        <i x="4691" s="1"/>
        <i x="3832" s="1"/>
        <i x="395" s="1"/>
        <i x="3320" s="1"/>
        <i x="4155" s="1"/>
        <i x="1653" s="1"/>
        <i x="481" s="1"/>
        <i x="375" s="1"/>
        <i x="2504" s="1"/>
        <i x="685" s="1"/>
        <i x="5193" s="1"/>
        <i x="4756" s="1"/>
        <i x="4168" s="1"/>
        <i x="3318" s="1"/>
        <i x="2889" s="1"/>
        <i x="5076" s="1"/>
        <i x="1575" s="1"/>
        <i x="1246" s="1"/>
        <i x="3878" s="1"/>
        <i x="218" s="1"/>
        <i x="4154" s="1"/>
        <i x="1483" s="1"/>
        <i x="5212" s="1"/>
        <i x="4872" s="1"/>
        <i x="4969" s="1"/>
        <i x="2285" s="1"/>
        <i x="3207" s="1"/>
        <i x="3584" s="1"/>
        <i x="2220" s="1"/>
        <i x="1054" s="1"/>
        <i x="1404" s="1"/>
        <i x="488" s="1"/>
        <i x="1304" s="1"/>
        <i x="46" s="1"/>
        <i x="697" s="1"/>
        <i x="3700" s="1"/>
        <i x="3919" s="1"/>
        <i x="5183" s="1"/>
        <i x="4167" s="1"/>
        <i x="220" s="1"/>
        <i x="4171" s="1"/>
        <i x="1617" s="1"/>
        <i x="4156" s="1"/>
        <i x="2919" s="1"/>
        <i x="4257" s="1"/>
        <i x="4980" s="1"/>
        <i x="2708" s="1"/>
        <i x="4170" s="1"/>
        <i x="684" s="1"/>
        <i x="5085" s="1"/>
        <i x="4682" s="1"/>
        <i x="3326" s="1"/>
        <i x="1303" s="1"/>
        <i x="2557" s="1"/>
        <i x="3121" s="1"/>
        <i x="3664" s="1"/>
        <i x="1120" s="1"/>
        <i x="4616" s="1"/>
        <i x="219" s="1"/>
        <i x="3933" s="1"/>
        <i x="675" s="1"/>
        <i x="5153" s="1"/>
        <i x="2956" s="1"/>
        <i x="3626" s="1"/>
        <i x="3993" s="1"/>
        <i x="4999" s="1"/>
        <i x="4209" s="1"/>
        <i x="2421" s="1"/>
        <i x="4885" s="1"/>
        <i x="3751" s="1"/>
        <i x="4886" s="1"/>
        <i x="2498" s="1"/>
        <i x="4153" s="1"/>
        <i x="619" s="1"/>
        <i x="4688" s="1"/>
        <i x="2488" s="1"/>
        <i x="4240" s="1"/>
        <i x="2503" s="1"/>
        <i x="4169" s="1"/>
        <i x="3687" s="1"/>
        <i x="480" s="1"/>
        <i x="3077" s="1"/>
        <i x="2148" s="1"/>
        <i x="4068" s="1"/>
        <i x="3750" s="1"/>
        <i x="4052" s="1"/>
        <i x="4107" s="1"/>
        <i x="548" s="1"/>
        <i x="1597" s="1"/>
        <i x="276" s="1"/>
        <i x="696" s="1"/>
        <i x="5152" s="1"/>
        <i x="1140" s="1"/>
        <i x="2971" s="1"/>
        <i x="4690" s="1"/>
        <i x="2064" s="1"/>
        <i x="2487" s="1"/>
        <i x="2284" s="1"/>
        <i x="5237" s="1"/>
        <i x="2334" s="1"/>
        <i x="4367" s="1"/>
        <i x="706" s="1"/>
        <i x="4689" s="1"/>
        <i x="4780" s="1"/>
        <i x="499" s="1"/>
        <i x="683" s="1"/>
        <i x="5055" s="1"/>
        <i x="3176" s="1"/>
        <i x="3816" s="1"/>
        <i x="5084" s="1"/>
        <i x="1121" s="1"/>
        <i x="4595" s="1"/>
        <i x="3699" s="1"/>
        <i x="682" s="1"/>
        <i x="2451" s="1"/>
        <i x="3800" s="1"/>
        <i x="4216" s="1"/>
        <i x="1135" s="1"/>
        <i x="277" s="1"/>
        <i x="1177" s="1"/>
        <i x="4797" s="1"/>
        <i x="691" s="1"/>
        <i x="5172" s="1"/>
        <i x="5075" s="1"/>
        <i x="3938" s="1"/>
        <i x="2203" s="1"/>
        <i x="3711" s="1"/>
        <i x="5150" s="1"/>
        <i x="3350" s="1"/>
        <i x="2446" s="1"/>
        <i x="4644" s="1"/>
        <i x="1574" s="1"/>
        <i x="1231" s="1"/>
        <i x="4189" s="1"/>
        <i x="4923" s="1"/>
        <i x="1119" s="1"/>
        <i x="216" s="1"/>
        <i x="5018" s="1"/>
        <i x="5231" s="1"/>
        <i x="2508" s="1"/>
        <i x="5049" s="1"/>
        <i x="3726" s="1"/>
        <i x="3976" s="1"/>
        <i x="3858" s="1"/>
        <i x="4643" s="1"/>
        <i x="5248" s="1"/>
        <i x="208" s="1"/>
        <i x="1596" s="1"/>
        <i x="5102" s="1"/>
        <i x="2363" s="1"/>
        <i x="1386" s="1"/>
        <i x="3284" s="1"/>
        <i x="4004" s="1"/>
        <i x="5220" s="1"/>
        <i x="1118" s="1"/>
        <i x="1345" s="1"/>
        <i x="3149" s="1"/>
        <i x="5067" s="1"/>
        <i x="4687" s="1"/>
        <i x="1652" s="1"/>
        <i x="1134" s="1"/>
        <i x="4164" s="1"/>
        <i x="2219" s="1"/>
        <i x="4136" s="1"/>
        <i x="4796" s="1"/>
        <i x="3780" s="1"/>
        <i x="1482" s="1"/>
        <i x="5040" s="1"/>
        <i x="3059" s="1"/>
        <i x="4198" s="1"/>
        <i x="4285" s="1"/>
        <i x="4135" s="1"/>
        <i x="3088" s="1"/>
        <i x="5171" s="1"/>
        <i x="2908" s="1"/>
        <i x="2485" s="1"/>
        <i x="4249" s="1"/>
        <i x="3335" s="1"/>
        <i x="1516" s="1"/>
        <i x="217" s="1"/>
        <i x="4166" s="1"/>
        <i x="2437" s="1"/>
        <i x="4179" s="1"/>
        <i x="2283" s="1"/>
        <i x="2512" s="1"/>
        <i x="1117" s="1"/>
        <i x="5151" s="1"/>
        <i x="2266" s="1"/>
        <i x="1622" s="1"/>
        <i x="3058" s="1"/>
        <i x="3325" s="1"/>
        <i x="2907" s="1"/>
        <i x="445" s="1"/>
        <i x="2917" s="1"/>
        <i x="4060" s="1"/>
        <i x="1552" s="1"/>
        <i x="1116" s="1"/>
        <i x="3638" s="1"/>
        <i x="5119" s="1"/>
        <i x="3967" s="1"/>
        <i x="655" s="1"/>
        <i x="1595" s="1"/>
        <i x="3157" s="1"/>
        <i x="5118" s="1"/>
        <i x="3115" s="1"/>
        <i x="5178" s="1"/>
        <i x="2779" s="1"/>
        <i x="1418" s="1"/>
        <i x="735" s="1"/>
        <i x="4124" s="1"/>
        <i x="645" s="1"/>
        <i x="498" s="1"/>
        <i x="5149" s="1"/>
        <i x="1616" s="1"/>
        <i x="2133" s="1"/>
        <i x="2906" s="1"/>
        <i x="571" s="1"/>
        <i x="4165" s="1"/>
        <i x="2357" s="1"/>
        <i x="497" s="1"/>
        <i x="4005" s="1"/>
        <i x="2420" s="1"/>
        <i x="2556" s="1"/>
        <i x="5170" s="1"/>
        <i x="2883" s="1"/>
        <i x="3349" s="1"/>
        <i x="2308" s="1"/>
        <i x="2882" s="1"/>
        <i x="3331" s="1"/>
        <i x="717" s="1"/>
        <i x="2450" s="1"/>
        <i x="1547" s="1"/>
        <i x="3918" s="1"/>
        <i x="215" s="1"/>
        <i x="5109" s="1"/>
        <i x="1537" s="1"/>
        <i x="475" s="1"/>
        <i x="3710" s="1"/>
        <i x="3232" s="1"/>
        <i x="5110" s="1"/>
        <i x="1546" s="1"/>
        <i x="427" s="1"/>
        <i x="3372" s="1"/>
        <i x="4197" s="1"/>
        <i x="3937" s="1"/>
        <i x="5182" s="1"/>
        <i x="2918" s="1"/>
        <i x="3258" s="1"/>
        <i x="4188" s="1"/>
        <i x="3315" s="1"/>
        <i x="1230" s="1"/>
        <i x="2147" s="1"/>
        <i x="2278" s="1"/>
        <i x="4134" s="1"/>
        <i x="2052" s="1"/>
        <i x="2186" s="1"/>
        <i x="5136" s="1"/>
        <i x="68" s="1"/>
        <i x="1635" s="1"/>
        <i x="4029" s="1"/>
        <i x="2465" s="1"/>
        <i x="2171" s="1"/>
        <i x="1115" s="1"/>
        <i x="2474" s="1"/>
        <i x="2356" s="1"/>
        <i x="382" s="1"/>
        <i x="2282" s="1"/>
        <i x="2074" s="1"/>
        <i x="1432" s="1"/>
        <i x="5117" s="1"/>
        <i x="2463" s="1"/>
        <i x="4123" s="1"/>
        <i x="5124" s="1"/>
        <i x="644" s="1"/>
        <i x="670" s="1"/>
        <i x="1322" s="1"/>
        <i x="1398" s="1"/>
        <i x="5108" s="1"/>
        <i x="4051" s="1"/>
        <i x="1520" s="1"/>
        <i x="4131" s="1"/>
        <i x="3296" s="1"/>
        <i x="348" s="1"/>
        <i x="2464" s="1"/>
        <i x="3659" s="1"/>
        <i x="2905" s="1"/>
        <i x="3294" s="1"/>
        <i x="5107" s="1"/>
        <i x="4239" s="1"/>
        <i x="1543" s="1"/>
        <i x="643" s="1"/>
        <i x="1506" s="1"/>
        <i x="4178" s="1"/>
        <i x="4098" s="1"/>
        <i x="1545" s="1"/>
        <i x="4215" s="1"/>
        <i x="3340" s="1"/>
        <i x="3007" s="1"/>
        <i x="728" s="1"/>
        <i x="4120" s="1"/>
        <i x="2461" s="1"/>
        <i x="5106" s="1"/>
        <i x="1341" s="1"/>
        <i x="4256" s="1"/>
        <i x="4067" s="1"/>
        <i x="4204" s="1"/>
        <i x="3297" s="1"/>
        <i x="4133" s="1"/>
        <i x="4143" s="1"/>
        <i x="409" s="1"/>
        <i x="1559" s="1"/>
        <i x="3292" s="1"/>
        <i x="2460" s="1"/>
        <i x="4122" s="1"/>
        <i x="2459" s="1"/>
        <i x="1536" s="1"/>
        <i x="4998" s="1"/>
        <i x="4813" s="1"/>
        <i x="2473" s="1"/>
        <i x="1651" s="1"/>
        <i x="1481" s="1"/>
        <i x="4208" s="1"/>
        <i x="4117" s="1"/>
        <i x="4203" s="1"/>
        <i x="214" s="1"/>
        <i x="1542" s="1"/>
        <i x="367" s="1"/>
        <i x="2502" s="1"/>
        <i x="1112" s="1"/>
        <i x="2391" s="1"/>
        <i x="705" s="1"/>
        <i x="582" s="1"/>
        <i x="4066" s="1"/>
        <i x="2484" s="1"/>
        <i x="642" s="1"/>
        <i x="4255" s="1"/>
        <i x="654" s="1"/>
        <i x="743" s="1"/>
        <i x="1535" s="1"/>
        <i x="2101" s="1"/>
        <i x="4121" s="1"/>
        <i x="2239" s="1"/>
        <i x="5039" s="1"/>
        <i x="1498" s="1"/>
        <i x="1593" s="1"/>
        <i x="4132" s="1"/>
        <i x="1356" s="1"/>
        <i x="1321" s="1"/>
        <i x="2904" s="1"/>
        <i x="4050" s="1"/>
        <i x="3214" s="1"/>
        <i x="2903" s="1"/>
        <i x="2079" s="1"/>
        <i x="4238" s="1"/>
        <i x="2479" s="1"/>
        <i x="2462" s="1"/>
        <i x="5135" s="1"/>
        <i x="5219" s="1"/>
        <i x="5162" s="1"/>
        <i x="4565" s="1"/>
        <i x="3309" s="1"/>
        <i x="1544" s="1"/>
        <i x="641" s="1"/>
        <i x="3030" s="1"/>
        <i x="5105" s="1"/>
        <i x="3295" s="1"/>
        <i x="1132" s="1"/>
        <i x="5116" s="1"/>
        <i x="1133" s="1"/>
        <i x="1594" s="1"/>
        <i x="4177" s="1"/>
        <i x="3607" s="1"/>
        <i x="4129" s="1"/>
        <i x="4130" s="1"/>
        <i x="304" s="1"/>
        <i x="1668" s="1"/>
        <i x="1534" s="1"/>
        <i x="3663" s="1"/>
        <i x="3293" s="1"/>
        <i x="1131" s="1"/>
        <i x="5054" s="1"/>
        <i x="609" s="1"/>
        <i x="4128" s="1"/>
        <i x="669" s="1"/>
        <i x="2218" s="1"/>
        <i x="1615" s="1"/>
        <i x="3698" s="1"/>
        <i x="4700" s="1"/>
        <i x="496" s="1"/>
        <i x="4594" s="1"/>
        <i x="3306" s="1"/>
        <i x="3247" s="1"/>
        <i x="4699" s="1"/>
        <i x="4106" s="1"/>
        <i x="597" s="1"/>
        <i x="4119" s="1"/>
        <i x="3290" s="1"/>
        <i x="727" s="1"/>
        <i x="3304" s="1"/>
        <i x="4701" s="1"/>
        <i x="1320" s="1"/>
        <i x="3305" s="1"/>
        <i x="1592" s="1"/>
        <i x="4922" s="1"/>
        <i x="5115" s="1"/>
        <i x="4097" s="1"/>
        <i x="5236" s="1"/>
        <i x="460" s="1"/>
        <i x="5200" s="1"/>
        <i x="225" s="1"/>
        <i x="3361" s="1"/>
        <i x="3076" s="1"/>
        <i x="443" s="1"/>
        <i x="3291" s="1"/>
        <i x="4059" s="1"/>
        <i x="2472" s="1"/>
        <i x="757" s="1"/>
        <i x="3932" s="1"/>
        <i x="2471" s="1"/>
        <i x="2073" s="1"/>
        <i x="2478" s="1"/>
        <i x="2458" s="1"/>
        <i x="5134" s="1"/>
        <i x="4698" s="1"/>
        <i x="1608" s="1"/>
        <i x="4118" s="1"/>
        <i x="653" s="1"/>
        <i x="1129" s="1"/>
        <i x="2916" s="1"/>
        <i x="5114" s="1"/>
        <i x="2078" s="1"/>
        <i x="2158" s="1"/>
        <i x="668" s="1"/>
        <i x="3029" s="1"/>
        <i x="223" s="1"/>
        <i x="507" s="1"/>
        <i x="3101" s="1"/>
        <i x="570" s="1"/>
        <i x="5104" s="1"/>
        <i x="3905" s="1"/>
        <i x="4696" s="1"/>
        <i x="1587" s="1"/>
        <i x="4697" s="1"/>
        <i x="4248" s="1"/>
        <i x="652" s="1"/>
        <i x="651" s="1"/>
        <i x="3815" s="1"/>
        <i x="734" s="1"/>
        <i x="5192" s="1"/>
        <i x="4853" s="1"/>
        <i x="2436" s="1"/>
        <i x="506" s="1"/>
        <i x="4779" s="1"/>
        <i x="3917" s="1"/>
        <i x="4824" s="1"/>
        <i x="1551" s="1"/>
        <i x="1558" s="1"/>
        <i x="4187" s="1"/>
        <i x="2051" s="1"/>
        <i x="4921" s="1"/>
        <i x="2470" s="1"/>
        <i x="4151" s="1"/>
        <i x="1480" s="1"/>
        <i x="1629" s="1"/>
        <i x="3302" s="1"/>
        <i x="3966" s="1"/>
        <i x="2483" s="1"/>
        <i x="1355" s="1"/>
        <i x="1417" s="1"/>
        <i x="1319" s="1"/>
        <i x="3904" s="1"/>
        <i x="4176" s="1"/>
        <i x="1487" s="1"/>
        <i x="4867" s="1"/>
        <i x="224" s="1"/>
        <i x="4997" s="1"/>
        <i x="487" s="1"/>
        <i x="3674" s="1"/>
        <i x="667" s="1"/>
        <i x="3203" s="1"/>
        <i x="442" s="1"/>
        <i x="2185" s="1"/>
        <i x="2469" s="1"/>
        <i x="596" s="1"/>
        <i x="1245" s="1"/>
        <i x="3857" s="1"/>
        <i x="3986" s="1"/>
        <i x="4287" s="1"/>
        <i x="2407" s="1"/>
        <i x="1650" s="1"/>
        <i x="2940" s="1"/>
        <i x="303" s="1"/>
        <i x="722" s="1"/>
        <i x="756" s="1"/>
        <i x="4126" s="1"/>
        <i x="3314" s="1"/>
        <i x="4142" s="1"/>
        <i x="2456" s="1"/>
        <i x="608" s="1"/>
        <i x="2217" s="1"/>
        <i x="1628" s="1"/>
        <i x="5235" s="1"/>
        <i x="5161" s="1"/>
        <i x="3006" s="1"/>
        <i x="3303" s="1"/>
        <i x="3189" s="1"/>
        <i x="4127" s="1"/>
        <i x="3087" s="1"/>
        <i x="4105" s="1"/>
        <i x="3931" s="1"/>
        <i x="1479" s="1"/>
        <i x="650" s="1"/>
        <i x="154" s="1"/>
        <i x="426" s="1"/>
        <i x="1416" s="1"/>
        <i x="4866" s="1"/>
        <i x="1557" s="1"/>
        <i x="3301" s="1"/>
        <i x="2544" s="1"/>
        <i x="2371" s="1"/>
        <i x="408" s="1"/>
        <i x="4615" s="1"/>
        <i x="3329" s="1"/>
        <i x="2468" s="1"/>
        <i x="1541" s="1"/>
        <i x="2915" s="1"/>
        <i x="5160" s="1"/>
        <i x="1354" s="1"/>
        <i x="1403" s="1"/>
        <i x="649" s="1"/>
        <i x="4149" s="1"/>
        <i x="3697" s="1"/>
        <i x="1367" s="1"/>
        <i x="5133" s="1"/>
        <i x="1515" s="1"/>
        <i x="3028" s="1"/>
        <i x="1649" s="1"/>
        <i x="4207" s="1"/>
        <i x="1217" s="1"/>
        <i x="4755" s="1"/>
        <i x="1292" s="1"/>
        <i x="474" s="1"/>
        <i x="5191" s="1"/>
        <i x="3856" s="1"/>
        <i x="5208" s="1"/>
        <i x="2914" s="1"/>
        <i x="4150" s="1"/>
        <i x="3889" s="1"/>
        <i x="441" s="1"/>
        <i x="587" s="1"/>
        <i x="2237" s="1"/>
        <i x="525" s="1"/>
        <i x="1103" s="1"/>
        <i x="4686" s="1"/>
        <i x="2449" s="1"/>
        <i x="2072" s="1"/>
        <i x="2071" s="1"/>
        <i x="2077" s="1"/>
        <i x="2970" s="1"/>
        <i x="2501" s="1"/>
        <i x="4088" s="1"/>
        <i x="4141" s="1"/>
        <i x="4196" s="1"/>
        <i x="4104" s="1"/>
        <i x="2076" s="1"/>
        <i x="3371" s="1"/>
        <i x="5199" s="1"/>
        <i x="5089" s="1"/>
        <i x="716" s="1"/>
        <i x="5048" s="1"/>
        <i x="3872" s="1"/>
        <i x="3256" s="1"/>
        <i x="2477" s="1"/>
        <i x="1215" s="1"/>
        <i x="424" s="1"/>
        <i x="4950" s="1"/>
        <i x="1377" s="1"/>
        <i x="222" s="1"/>
        <i x="425" s="1"/>
        <i x="5190" s="1"/>
        <i x="1396" s="1"/>
        <i x="4901" s="1"/>
        <i x="3855" s="1"/>
        <i x="1556" s="1"/>
        <i x="5083" s="1"/>
        <i x="5123" s="1"/>
        <i x="505" s="1"/>
        <i x="1216" s="1"/>
        <i x="5230" s="1"/>
        <i x="4147" s="1"/>
        <i x="5053" s="1"/>
        <i x="221" s="1"/>
        <i x="3708" s="1"/>
        <i x="5101" s="1"/>
        <i x="3369" s="1"/>
        <i x="4049" s="1"/>
        <i x="3313" s="1"/>
        <i x="2417" s="1"/>
        <i x="3170" s="1"/>
        <i x="1514" s="1"/>
        <i x="4140" s="1"/>
        <i x="5074" s="1"/>
        <i x="2523" s="1"/>
        <i x="690" s="1"/>
        <i x="3132" s="1"/>
        <i x="5181" s="1"/>
        <i x="3871" s="1"/>
        <i x="4919" s="1"/>
        <i x="4978" s="1"/>
        <i x="3188" s="1"/>
        <i x="4778" s="1"/>
        <i x="5132" s="1"/>
        <i x="4096" s="1"/>
        <i x="1607" s="1"/>
        <i x="3348" s="1"/>
        <i x="4273" s="1"/>
        <i x="4206" s="1"/>
        <i x="3255" s="1"/>
        <i x="4237" s="1"/>
        <i x="1359" s="1"/>
        <i x="3873" s="1"/>
        <i x="2307" s="1"/>
        <i x="4979" s="1"/>
        <i x="1657" s="1"/>
        <i x="607" s="1"/>
        <i x="2448" s="1"/>
        <i x="1555" s="1"/>
        <i x="5376" s="1"/>
        <i x="2553" s="1"/>
        <i x="2476" s="1"/>
        <i x="4058" s="1"/>
        <i x="5159" s="1"/>
        <i x="3888" s="1"/>
        <i x="5131" s="1"/>
        <i x="3838" s="1"/>
        <i x="3114" s="1"/>
        <i x="4940" s="1"/>
        <i x="4812" s="1"/>
        <i x="3283" s="1"/>
        <i x="569" s="1"/>
        <i x="4048" s="1"/>
        <i x="3368" s="1"/>
        <i x="4148" s="1"/>
        <i x="1742" s="1"/>
        <i x="4884" s="1"/>
        <i x="3254" s="1"/>
        <i x="2902" s="1"/>
        <i x="2522" s="1"/>
        <i x="3312" s="1"/>
        <i x="2293" s="1"/>
        <i x="581" s="1"/>
        <i x="3308" s="1"/>
        <i x="1713" s="1"/>
        <i x="1621" s="1"/>
        <i x="4087" s="1"/>
        <i x="1366" s="1"/>
        <i x="715" s="1"/>
        <i x="4247" s="1"/>
        <i x="4205" s="1"/>
        <i x="721" s="1"/>
        <i x="4236" s="1"/>
        <i x="2913" s="1"/>
        <i x="2277" s="1"/>
        <i x="4103" s="1"/>
        <i x="4057" s="1"/>
        <i x="4139" s="1"/>
        <i x="1678" s="1"/>
        <i x="3202" s="1"/>
        <i x="1641" s="1"/>
        <i x="3367" s="1"/>
        <i x="742" s="1"/>
        <i x="4811" s="1"/>
        <i x="1486" s="1"/>
        <i x="1353" s="1"/>
        <i x="3169" s="1"/>
        <i x="1513" s="1"/>
        <i x="3168" s="1"/>
        <i x="5122" s="1"/>
        <i x="4138" s="1"/>
        <i x="618" s="1"/>
        <i x="2292" s="1"/>
        <i x="4996" s="1"/>
        <i x="2778" s="1"/>
        <i x="4102" s="1"/>
        <i x="2416" s="1"/>
        <i x="1529" s="1"/>
        <i x="1606" s="1"/>
        <i x="5047" s="1"/>
        <i x="5073" s="1"/>
        <i x="4777" s="1"/>
        <i x="1632" s="1"/>
        <i x="4289" s="1"/>
        <i x="3778" s="1"/>
        <i x="2294" s="1"/>
        <i x="4086" s="1"/>
        <i x="586" s="1"/>
        <i x="1586" s="1"/>
        <i x="720" s="1"/>
        <i x="1395" s="1"/>
        <i x="1394" s="1"/>
        <i x="2327" s="1"/>
        <i x="5088" s="1"/>
        <i x="4246" s="1"/>
        <i x="5066" s="1"/>
        <i x="1620" s="1"/>
        <i x="704" s="1"/>
        <i x="4918" s="1"/>
        <i x="3347" s="1"/>
        <i x="1550" s="1"/>
        <i x="3272" s="1"/>
        <i x="2406" s="1"/>
        <i x="633" s="1"/>
        <i x="689" s="1"/>
        <i x="1656" s="1"/>
        <i x="585" s="1"/>
        <i x="1585" s="1"/>
        <i x="3420" s="1"/>
        <i x="4095" s="1"/>
        <i x="4939" s="1"/>
        <i x="3213" s="1"/>
        <i x="1485" s="1"/>
        <i x="2552" s="1"/>
        <i x="3201" s="1"/>
        <i x="1614" s="1"/>
        <i x="2216" s="1"/>
        <i x="5229" s="1"/>
        <i x="5210" s="1"/>
        <i x="688" s="1"/>
        <i x="3246" s="1"/>
        <i x="747" s="1"/>
        <i x="606" s="1"/>
        <i x="580" s="1"/>
        <i x="1340" s="1"/>
        <i x="4056" s="1"/>
        <i x="2607" s="1"/>
        <i x="3338" s="1"/>
        <i x="1497" s="1"/>
        <i x="1512" s="1"/>
        <i x="1670" s="1"/>
        <i x="2543" s="1"/>
        <i x="5247" s="1"/>
        <i x="3244" s="1"/>
        <i x="1519" s="1"/>
        <i x="1605" s="1"/>
        <i x="1631" s="1"/>
        <i x="746" s="1"/>
        <i x="3339" s="1"/>
        <i x="659" s="1"/>
        <i x="1695" s="1"/>
        <i x="632" s="1"/>
        <i x="2435" s="1"/>
        <i x="1302" s="1"/>
        <i x="1655" s="1"/>
        <i x="1473" s="1"/>
        <i x="2888" s="1"/>
        <i x="733" s="1"/>
        <i x="3366" s="1"/>
        <i x="5180" s="1"/>
        <i x="595" s="1"/>
        <i x="2376" s="1"/>
        <i x="2375" s="1"/>
        <i x="3245" s="1"/>
        <i x="1511" s="1"/>
        <i x="2306" s="1"/>
        <i x="4009" s="1"/>
        <i x="5038" s="1"/>
        <i x="4245" s="1"/>
        <i x="1431" s="1"/>
        <i x="5121" s="1"/>
        <i x="366" s="1"/>
        <i x="1667" s="1"/>
        <i x="1934" s="1"/>
        <i x="2521" s="1"/>
        <i x="4995" s="1"/>
        <i x="4275" s="1"/>
        <i x="1438" s="1"/>
        <i x="1435" s="1"/>
        <i x="4994" s="1"/>
        <i x="529" s="1"/>
        <i x="2215" s="1"/>
        <i x="3360" s="1"/>
        <i x="5046" s="1"/>
        <i x="1437" s="1"/>
        <i x="2326" s="1"/>
        <i x="2325" s="1"/>
        <i x="623" s="1"/>
        <i x="2370" s="1"/>
        <i x="3216" s="1"/>
        <i x="1436" s="1"/>
        <i x="2374" s="1"/>
        <i x="5218" s="1"/>
        <i x="530" s="1"/>
        <i x="4010" s="1"/>
        <i x="5246" s="1"/>
        <i x="4008" s="1"/>
        <i x="5001" s="1"/>
        <i x="2542" s="1"/>
        <i x="528" s="1"/>
        <i x="5002" s="1"/>
        <i x="2515" s="1"/>
        <i x="2533" s="1"/>
        <i x="2405" s="1"/>
        <i x="3328" s="1"/>
        <i x="3337" s="1"/>
        <i x="527" s="1"/>
        <i x="423" s="1"/>
        <i x="5082" s="1"/>
        <i x="1796" s="1"/>
        <i x="1640" s="1"/>
        <i x="3264" s="1"/>
        <i x="3336" s="1"/>
        <i x="524" s="1"/>
        <i x="3243" s="1"/>
        <i x="3281" s="1"/>
        <i x="3418" s="1"/>
        <i x="2276" s="1"/>
        <i x="3242" s="1"/>
        <i x="3870" s="1"/>
        <i x="1549" s="1"/>
        <i x="5356" s="1"/>
        <i x="1694" s="1"/>
        <i x="4244" s="1"/>
        <i x="2385" s="1"/>
        <i x="5158" s="1"/>
        <i x="5087" s="1"/>
        <i x="2005" s="1"/>
        <i x="719" s="1"/>
        <i x="2445" s="1"/>
        <i x="4085" s="1"/>
        <i x="4018" s="1"/>
        <i x="584" s="1"/>
        <i x="1548" s="1"/>
        <i x="4019" s="1"/>
        <i x="658" s="1"/>
        <i x="714" s="1"/>
        <i x="3224" s="1"/>
        <i x="2520" s="1"/>
        <i x="4900" s="1"/>
        <i x="2384" s="1"/>
        <i x="1446" s="1"/>
        <i x="2415" s="1"/>
        <i x="657" s="1"/>
        <i x="579" s="1"/>
        <i x="3454" s="1"/>
        <i x="5009" s="1"/>
        <i x="4399" s="1"/>
        <i x="3280" s="1"/>
        <i x="3869" s="1"/>
        <i x="3212" s="1"/>
        <i x="4079" s="1"/>
        <i x="2540" s="1"/>
        <i x="5209" s="1"/>
        <i x="755" s="1"/>
        <i x="1706" s="1"/>
        <i x="1339" s="1"/>
        <i x="4387" s="1"/>
        <i x="2383" s="1"/>
        <i x="2541" s="1"/>
        <i x="2382" s="1"/>
        <i x="4094" s="1"/>
        <i x="1604" s="1"/>
        <i x="1445" s="1"/>
        <i x="1472" s="1"/>
        <i x="2369" s="1"/>
        <i x="538" s="1"/>
        <i x="4235" s="1"/>
        <i x="2427" s="1"/>
        <i x="4084" s="1"/>
        <i x="4227" s="1"/>
        <i x="605" s="1"/>
        <i x="1584" s="1"/>
        <i x="2532" s="1"/>
        <i x="3279" s="1"/>
        <i x="393" s="1"/>
        <i x="3399" s="1"/>
        <i x="5052" s="1"/>
        <i x="4899" s="1"/>
        <i x="5065" s="1"/>
        <i x="617" s="1"/>
        <i x="2500" s="1"/>
        <i x="5198" s="1"/>
        <i x="745" s="1"/>
        <i x="422" s="1"/>
        <i x="4297" s="1"/>
        <i x="523" s="1"/>
        <i x="3223" s="1"/>
        <i x="1444" s="1"/>
        <i x="539" s="1"/>
        <i x="4017" s="1"/>
        <i x="4093" s="1"/>
        <i x="5228" s="1"/>
        <i x="1443" s="1"/>
        <i x="5037" s="1"/>
        <i x="1648" s="1"/>
        <i x="3187" s="1"/>
        <i x="2275" s="1"/>
        <i x="5179" s="1"/>
        <i x="4003" s="1"/>
        <i x="522" s="1"/>
        <i x="1518" s="1"/>
        <i x="4036" s="1"/>
        <i x="4195" s="1"/>
        <i x="4346" s="1"/>
        <i x="4047" s="1"/>
        <i x="2444" s="1"/>
        <i x="1430" s="1"/>
        <i x="5081" s="1"/>
        <i x="1666" s="1"/>
        <i x="5027" s="1"/>
        <i x="2499" s="1"/>
        <i x="622" s="1"/>
        <i x="4617" s="1"/>
        <i x="1639" s="1"/>
        <i x="4002" s="1"/>
        <i x="1459" s="1"/>
        <i x="4272" s="1"/>
        <i x="5100" s="1"/>
        <i x="5197" s="1"/>
        <i x="4271" s="1"/>
        <i x="5025" s="1"/>
        <i x="3257" s="1"/>
        <i x="5026" s="1"/>
        <i x="656" s="1"/>
        <i x="2397" s="1"/>
        <i x="2434" s="1"/>
        <i x="1496" s="1"/>
        <i x="4037" s="1"/>
        <i x="5234" s="1"/>
        <i x="621" s="1"/>
        <i x="5196" s="1"/>
        <i x="1517" s="1"/>
        <i x="2404" s="1"/>
        <i x="1630" s="1"/>
        <i x="3236" s="1"/>
        <i x="3271" s="1"/>
        <i x="1393" s="1"/>
        <i x="3964" s="1"/>
        <i x="2596" s="1"/>
        <i x="459" s="1"/>
        <i x="2514" s="1"/>
        <i x="4065" s="1"/>
        <i x="5120" s="1"/>
        <i x="553" s="1"/>
        <i x="2403" s="1"/>
        <i x="616" s="1"/>
        <i x="787" s="1"/>
        <i x="4092" s="1"/>
        <i x="5217" s="1"/>
        <i x="1528" s="1"/>
        <i x="4234" s="1"/>
        <i x="1767" s="1"/>
        <i x="2513" s="1"/>
        <i x="3269" s="1"/>
        <i x="3456" s="1"/>
        <i x="4214" s="1"/>
        <i x="5024" s="1"/>
        <i x="4315" s="1"/>
        <i x="3412" s="1"/>
        <i x="1505" s="1"/>
        <i x="1458" s="1"/>
        <i x="2578" s="1"/>
        <i x="2898" s="1"/>
        <i x="631" s="1"/>
        <i x="3235" s="1"/>
        <i x="5023" s="1"/>
        <i x="3270" s="1"/>
        <i x="3370" s="1"/>
        <i x="5072" s="1"/>
        <i x="3186" s="1"/>
        <i x="521" s="1"/>
        <i x="5245" s="1"/>
        <i x="1778" s="1"/>
        <i x="3437" s="1"/>
        <i x="2419" s="1"/>
        <i x="3307" s="1"/>
        <i x="2396" s="1"/>
        <i x="2539" s="1"/>
        <i x="4137" s="1"/>
        <i x="552" s="1"/>
        <i x="2564" s="1"/>
        <i x="4254" s="1"/>
        <i x="5080" s="1"/>
        <i x="3387" s="1"/>
        <i x="4274" s="1"/>
        <i x="3424" s="1"/>
        <i x="812" s="1"/>
        <i x="2538" s="1"/>
        <i x="2414" s="1"/>
        <i x="4078" s="1"/>
        <i x="823" s="1"/>
        <i x="5289" s="1"/>
        <i x="1471" s="1"/>
        <i x="2433" s="1"/>
        <i x="578" s="1"/>
        <i x="5314" s="1"/>
        <i x="4226" s="1"/>
        <i x="3252" s="1"/>
        <i x="2519" s="1"/>
        <i x="2475" s="1"/>
        <i x="713" s="1"/>
        <i x="3289" s="1"/>
        <i x="3268" s="1"/>
        <i x="1603" s="1"/>
        <i x="4340" s="1"/>
        <i x="3267" s="1"/>
        <i x="857" s="1"/>
        <i x="4046" s="1"/>
        <i x="5363" s="1"/>
        <i x="4045" s="1"/>
        <i x="3345" s="1"/>
        <i x="4001" s="1"/>
        <i x="5250" s="1"/>
        <i x="1788" s="1"/>
        <i x="3963" s="1"/>
        <i x="1748" s="1"/>
        <i x="190" s="1"/>
        <i x="4993" s="1"/>
        <i x="4194" s="1"/>
        <i x="3185" s="1"/>
        <i x="3253" s="1"/>
        <i x="620" s="1"/>
        <i x="4305" s="1"/>
        <i x="2555" s="1"/>
        <i x="3241" s="1"/>
        <i x="4358" s="1"/>
        <i x="2443" s="1"/>
        <i x="615" s="1"/>
        <i x="2402" s="1"/>
        <i x="3346" s="1"/>
        <i x="760" s="1"/>
        <i x="4115" s="1"/>
        <i x="1504" s="1"/>
        <i x="5036" s="1"/>
        <i x="5244" s="1"/>
        <i x="2551" s="1"/>
        <i x="2455" s="1"/>
        <i x="741" s="1"/>
        <i x="814" s="1"/>
        <i x="3184" s="1"/>
        <i x="4077" s="1"/>
        <i x="1638" s="1"/>
        <i x="1724" s="1"/>
        <i x="5086" s="1"/>
        <i x="5099" s="1"/>
        <i x="3364" s="1"/>
        <i x="577" s="1"/>
        <i x="2067" s="1"/>
        <i x="4992" s="1"/>
        <i x="776" s="1"/>
        <i x="4233" s="1"/>
        <i x="519" s="1"/>
        <i x="4225" s="1"/>
        <i x="2593" s="1"/>
        <i x="5071" s="1"/>
        <i x="712" s="1"/>
        <i x="4232" s="1"/>
        <i x="4083" s="1"/>
        <i x="3365" s="1"/>
        <i x="1428" s="1"/>
        <i x="3359" s="1"/>
        <i x="520" s="1"/>
        <i x="2413" s="1"/>
        <i x="2537" s="1"/>
        <i x="804" s="1"/>
        <i x="4323" s="1"/>
        <i x="1429" s="1"/>
        <i x="5260" s="1"/>
        <i x="3282" s="1"/>
        <i x="1527" s="1"/>
        <i x="5141" s="1"/>
        <i x="2432" s="1"/>
        <i x="568" s="1"/>
        <i x="5216" s="1"/>
        <i x="5354" s="1"/>
        <i x="2518" s="1"/>
        <i x="4101" s="1"/>
        <i x="4152" s="1"/>
        <i x="1784" s="1"/>
        <i x="672" s="1"/>
        <i x="2431" s="1"/>
        <i x="567" s="1"/>
        <i x="5310" s="1"/>
        <i x="4270" s="1"/>
        <i x="673" s="1"/>
        <i x="4408" s="1"/>
        <i x="740" s="1"/>
        <i x="1470" s="1"/>
        <i x="5306" s="1"/>
        <i x="2597" s="1"/>
        <i x="1561" s="1"/>
        <i x="674" s="1"/>
        <i x="5138" s="1"/>
        <i x="5140" s="1"/>
        <i x="5139" s="1"/>
        <i x="3404" s="1"/>
        <i x="3402" s="1"/>
        <i x="1696" s="1"/>
        <i x="4193" s="1"/>
        <i x="2585" s="1"/>
        <i x="5137" s="1"/>
        <i x="3316" s="1"/>
        <i x="671" s="1"/>
        <i x="5343" s="1"/>
        <i x="4314" s="1"/>
        <i x="1749" s="1"/>
        <i x="4055" s="1"/>
        <i x="1795" s="1"/>
        <i x="2634" s="1"/>
        <i x="2591" s="1"/>
        <i x="1602" s="1"/>
        <i x="3334" s="1"/>
        <i x="5365" s="1"/>
        <i x="5346" s="1"/>
        <i x="2447" s="1"/>
        <i x="2486" s="1"/>
        <i x="703" s="1"/>
        <i x="2550" s="1"/>
        <i x="2511" s="1"/>
        <i x="5148" s="1"/>
        <i x="4192" s="1"/>
        <i x="1601" s="1"/>
        <i x="5177" s="1"/>
        <i x="3333" s="1"/>
        <i x="1573" s="1"/>
        <i x="2497" s="1"/>
        <i x="4374" s="1"/>
        <i x="1682" s="1"/>
        <i x="2442" s="1"/>
        <i x="732" s="1"/>
        <i x="5147" s="1"/>
        <i x="4114" s="1"/>
        <i x="2510" s="1"/>
        <i x="702" s="1"/>
        <i x="701" s="1"/>
        <i x="1469" s="1"/>
        <i x="1503" s="1"/>
        <i x="3384" s="1"/>
        <i x="614" s="1"/>
        <i x="1478" s="1"/>
        <i x="2496" s="1"/>
        <i x="4414" s="1"/>
        <i x="3277" s="1"/>
        <i x="1468" s="1"/>
        <i x="1571" s="1"/>
        <i x="4396" s="1"/>
        <i x="1572" s="1"/>
        <i x="4328" s="1"/>
        <i x="5035" s="1"/>
        <i x="1569" s="1"/>
        <i x="1600" s="1"/>
        <i x="731" s="1"/>
        <i x="4355" s="1"/>
        <i x="4081" s="1"/>
        <i x="4082" s="1"/>
        <i x="1637" s="1"/>
        <i x="3263" s="1"/>
        <i x="4202" s="1"/>
        <i x="3251" s="1"/>
        <i x="4317" s="1"/>
        <i x="3323" s="1"/>
        <i x="1568" s="1"/>
        <i x="3344" s="1"/>
        <i x="3278" s="1"/>
        <i x="1613" s="1"/>
        <i x="4201" s="1"/>
        <i x="4163" s="1"/>
        <i x="566" s="1"/>
        <i x="3266" s="1"/>
        <i x="3324" s="1"/>
        <i x="1570" s="1"/>
        <i x="2495" s="1"/>
        <i x="5146" s="1"/>
        <i x="4162" s="1"/>
        <i x="2430" s="1"/>
        <i x="2412" s="1"/>
        <i x="4449" s="1"/>
        <i x="1531" s="1"/>
        <i x="1495" s="1"/>
        <i x="4186" s="1"/>
        <i x="5189" s="1"/>
        <i x="4243" s="1"/>
        <i x="795" s="1"/>
        <i x="639" s="1"/>
        <i x="4054" s="1"/>
        <i x="5264" s="1"/>
        <i x="5188" s="1"/>
        <i x="1612" s="1"/>
        <i x="4371" s="1"/>
        <i x="1567" s="1"/>
        <i x="5381" s="1"/>
        <i x="4044" s="1"/>
        <i x="3354" s="1"/>
        <i x="1533" s="1"/>
        <i x="710" s="1"/>
        <i x="681" s="1"/>
        <i x="1776" s="1"/>
        <i x="5070" s="1"/>
        <i x="1532" s="1"/>
        <i x="4113" s="1"/>
        <i x="640" s="1"/>
        <i x="4116" s="1"/>
        <i x="5103" s="1"/>
        <i x="1591" s="1"/>
        <i x="638" s="1"/>
        <i x="5186" s="1"/>
        <i x="709" s="1"/>
        <i x="1804" s="1"/>
        <i x="4185" s="1"/>
        <i x="636" s="1"/>
        <i x="637" s="1"/>
        <i x="5169" s="1"/>
        <i x="635" s="1"/>
        <i x="695" s="1"/>
        <i x="3343" s="1"/>
        <i x="613" s="1"/>
        <i x="711" s="1"/>
        <i x="1611" s="1"/>
        <i x="4200" s="1"/>
        <i x="1610" s="1"/>
        <i x="5187" s="1"/>
        <i x="3330" s="1"/>
        <i x="565" s="1"/>
        <i x="564" s="1"/>
        <i x="5215" s="1"/>
        <i x="2531" s="1"/>
        <i x="5045" s="1"/>
        <i x="5393" s="1"/>
        <i x="1647" s="1"/>
        <i x="1530" s="1"/>
        <i x="3342" s="1"/>
        <i x="4184" s="1"/>
        <i x="4378" s="1"/>
        <i x="3341" s="1"/>
        <i x="4231" s="1"/>
        <i x="3358" s="1"/>
        <i x="3383" s="1"/>
        <i x="2441" s="1"/>
        <i x="3427" s="1"/>
        <i x="1627" s="1"/>
        <i x="3376" s="1"/>
        <i x="5113" s="1"/>
        <i x="2638" s="1"/>
        <i x="4183" s="1"/>
        <i x="2506" s="1"/>
        <i x="4384" s="1"/>
        <i x="3363" s="1"/>
        <i x="2530" s="1"/>
        <i x="5383" s="1"/>
        <i x="726" s="1"/>
        <i x="1820" s="1"/>
        <i x="5207" s="1"/>
        <i x="2467" s="1"/>
        <i x="2507" s="1"/>
        <i x="604" s="1"/>
        <i x="2466" s="1"/>
        <i x="4224" s="1"/>
        <i x="4278" s="1"/>
        <i x="5168" s="1"/>
        <i x="1540" s="1"/>
        <i x="4230" s="1"/>
        <i x="5167" s="1"/>
        <i x="647" s="1"/>
        <i x="5064" s="1"/>
        <i x="4182" s="1"/>
        <i x="5166" s="1"/>
        <i x="603" s="1"/>
        <i x="4223" s="1"/>
        <i x="5372" s="1"/>
        <i x="2610" s="1"/>
        <i x="2549" s="1"/>
        <i x="1590" s="1"/>
        <i x="1665" s="1"/>
        <i x="5111" s="1"/>
        <i x="5309" s="1"/>
        <i x="4427" s="1"/>
        <i x="646" s="1"/>
        <i x="1502" s="1"/>
        <i x="1588" s="1"/>
        <i x="4242" s="1"/>
        <i x="4181" s="1"/>
        <i x="4180" s="1"/>
        <i x="5214" s="1"/>
        <i x="1589" s="1"/>
        <i x="563" s="1"/>
        <i x="5268" s="1"/>
        <i x="694" s="1"/>
        <i x="693" s="1"/>
        <i x="3300" s="1"/>
        <i x="1477" s="1"/>
        <i x="2664" s="1"/>
        <i x="2411" s="1"/>
        <i x="1539" s="1"/>
        <i x="5206" s="1"/>
        <i x="648" s="1"/>
        <i x="5112" s="1"/>
        <i x="4125" s="1"/>
        <i x="1538" s="1"/>
        <i x="5204" s="1"/>
        <i x="4075" s="1"/>
        <i x="5373" s="1"/>
        <i x="4383" s="1"/>
        <i x="1626" s="1"/>
        <i x="858" s="1"/>
        <i x="4091" s="1"/>
        <i x="3299" s="1"/>
        <i x="692" s="1"/>
        <i x="3353" s="1"/>
        <i x="861" s="1"/>
        <i x="786" s="1"/>
        <i x="5205" s="1"/>
        <i x="3298" s="1"/>
        <i x="2410" s="1"/>
        <i x="1761" s="1"/>
        <i x="3352" s="1"/>
        <i x="730" s="1"/>
        <i x="2528" s="1"/>
        <i x="2536" s="1"/>
        <i x="851" s="1"/>
        <i x="5298" s="1"/>
        <i x="2529" s="1"/>
        <i x="4337" s="1"/>
        <i x="5290" s="1"/>
        <i x="5130" s="1"/>
        <i x="2482" s="1"/>
        <i x="1625" s="1"/>
        <i x="4357" s="1"/>
        <i x="4222" s="1"/>
        <i x="5227" s="1"/>
        <i x="4221" s="1"/>
        <i x="3378" s="1"/>
        <i x="725" s="1"/>
        <i x="1704" s="1"/>
        <i x="724" s="1"/>
        <i x="723" s="1"/>
        <i x="4076" s="1"/>
        <i x="769" s="1"/>
        <i x="2579" s="1"/>
        <i x="1501" s="1"/>
        <i x="666" s="1"/>
        <i x="1510" s="1"/>
        <i x="5203" s="1"/>
        <i x="1500" s="1"/>
        <i x="816" s="1"/>
        <i x="1494" s="1"/>
        <i x="1467" s="1"/>
        <i x="5069" s="1"/>
        <i x="4419" s="1"/>
        <i x="4397" s="1"/>
        <i x="2595" s="1"/>
        <i x="5129" s="1"/>
        <i x="5127" s="1"/>
        <i x="3288" s="1"/>
        <i x="3276" s="1"/>
        <i x="5243" s="1"/>
        <i x="4319" s="1"/>
        <i x="3393" s="1"/>
        <i x="3405" s="1"/>
        <i x="1554" s="1"/>
        <i x="3392" s="1"/>
        <i x="1782" s="1"/>
        <i x="3396" s="1"/>
        <i x="5063" s="1"/>
        <i x="3311" s="1"/>
        <i x="765" s="1"/>
        <i x="5128" s="1"/>
        <i x="602" s="1"/>
        <i x="3430" s="1"/>
        <i x="3310" s="1"/>
        <i x="2480" s="1"/>
        <i x="5413" s="1"/>
        <i x="2440" s="1"/>
        <i x="3262" s="1"/>
        <i x="1526" s="1"/>
        <i x="4090" s="1"/>
        <i x="576" s="1"/>
        <i x="1636" s="1"/>
        <i x="2481" s="1"/>
        <i x="575" s="1"/>
        <i x="2598" s="1"/>
        <i x="1553" s="1"/>
        <i x="4146" s="1"/>
        <i x="4145" s="1"/>
        <i x="4080" s="1"/>
        <i x="1646" s="1"/>
        <i x="5226" s="1"/>
        <i x="665" s="1"/>
        <i x="664" s="1"/>
        <i x="663" s="1"/>
        <i x="1786" s="1"/>
        <i x="1476" s="1"/>
        <i x="5345" s="1"/>
        <i x="4144" s="1"/>
        <i x="4268" s="1"/>
        <i x="3250" s="1"/>
        <i x="5126" s="1"/>
        <i x="2619" s="1"/>
        <i x="5312" s="1"/>
        <i x="4053" s="1"/>
        <i x="662" s="1"/>
        <i x="5267" s="1"/>
        <i x="1645" s="1"/>
        <i x="601" s="1"/>
        <i x="600" s="1"/>
        <i x="1475" s="1"/>
        <i x="5079" s="1"/>
        <i x="5125" s="1"/>
        <i x="4269" s="1"/>
        <i x="843" s="1"/>
        <i x="660" s="1"/>
        <i x="5062" s="1"/>
        <i x="2643" s="1"/>
        <i x="3385" s="1"/>
        <i x="661" s="1"/>
        <i x="4420" s="1"/>
        <i x="3357" s="1"/>
        <i x="1664" s="1"/>
        <i x="2426" s="1"/>
        <i x="5318" s="1"/>
        <i x="829" s="1"/>
        <i x="3425" s="1"/>
        <i x="5364" s="1"/>
        <i x="761" s="1"/>
        <i x="5098" s="1"/>
        <i x="574" s="1"/>
        <i x="5242" s="1"/>
        <i x="4379" s="1"/>
        <i x="594" s="1"/>
        <i x="599" s="1"/>
        <i x="2648" s="1"/>
        <i x="1509" s="1"/>
        <i x="2439" s="1"/>
        <i x="3362" s="1"/>
        <i x="3375" s="1"/>
        <i x="5043" s="1"/>
        <i x="759" s="1"/>
        <i x="885" s="1"/>
        <i x="4111" s="1"/>
        <i x="1732" s="1"/>
        <i x="5389" s="1"/>
        <i x="4407" s="1"/>
        <i x="5225" s="1"/>
        <i x="5410" s="1"/>
        <i x="1644" s="1"/>
        <i x="774" s="1"/>
        <i x="4342" s="1"/>
        <i x="5044" s="1"/>
        <i x="2438" s="1"/>
        <i x="4241" s="1"/>
        <i x="739" s="1"/>
        <i x="1684" s="1"/>
        <i x="5371" s="1"/>
        <i x="4112" s="1"/>
        <i x="3400" s="1"/>
        <i x="2548" s="1"/>
        <i x="1525" s="1"/>
        <i x="4284" s="1"/>
        <i x="3249" s="1"/>
        <i x="1499" s="1"/>
        <i x="4267" s="1"/>
        <i x="537" s="1"/>
        <i x="3419" s="1"/>
        <i x="5257" s="1"/>
        <i x="2627" s="1"/>
        <i x="1743" s="1"/>
        <i x="5097" s="1"/>
        <i x="5251" s="1"/>
        <i x="5297" s="1"/>
        <i x="4368" s="1"/>
        <i x="4265" s="1"/>
        <i x="3474" s="1"/>
        <i x="3287" s="1"/>
        <i x="4409" s="1"/>
        <i x="611" s="1"/>
        <i x="612" s="1"/>
        <i x="841" s="1"/>
        <i x="3248" s="1"/>
        <i x="5281" s="1"/>
        <i x="4318" s="1"/>
        <i x="800" s="1"/>
        <i x="5061" s="1"/>
        <i x="5347" s="1"/>
        <i x="1508" s="1"/>
        <i x="5224" s="1"/>
        <i x="4438" s="1"/>
        <i x="4266" s="1"/>
        <i x="2570" s="1"/>
        <i x="4398" s="1"/>
        <i x="3275" s="1"/>
        <i x="536" s="1"/>
        <i x="4089" s="1"/>
        <i x="859" s="1"/>
        <i x="4306" s="1"/>
        <i x="2547" s="1"/>
        <i x="1507" s="1"/>
        <i x="4304" s="1"/>
        <i x="3423" s="1"/>
        <i x="5355" s="1"/>
        <i x="3261" s="1"/>
        <i x="1643" s="1"/>
        <i x="5096" s="1"/>
        <i x="1764" s="1"/>
        <i x="3476" s="1"/>
        <i x="3444" s="1"/>
        <i x="824" s="1"/>
        <i x="4425" s="1"/>
        <i x="4370" s="1"/>
        <i x="2454" s="1"/>
        <i x="5301" s="1"/>
        <i x="4440" s="1"/>
        <i x="1680" s="1"/>
        <i x="1832" s="1"/>
        <i x="1441" s="1"/>
        <i x="5295" s="1"/>
        <i x="5288" s="1"/>
        <i x="797" s="1"/>
        <i x="766" s="1"/>
        <i x="738" s="1"/>
        <i x="1493" s="1"/>
        <i x="610" s="1"/>
        <i x="5336" s="1"/>
        <i x="4336" s="1"/>
        <i x="630" s="1"/>
        <i x="5060" s="1"/>
        <i x="5353" s="1"/>
        <i x="5059" s="1"/>
        <i x="762" s="1"/>
        <i x="5077" s="1"/>
        <i x="1794" s="1"/>
        <i x="1712" s="1"/>
        <i x="884" s="1"/>
        <i x="546" s="1"/>
        <i x="2425" s="1"/>
        <i x="5078" s="1"/>
        <i x="854" s="1"/>
        <i x="5014" s="1"/>
        <i x="4276" s="1"/>
        <i x="2658" s="1"/>
        <i x="4413" s="1"/>
        <i x="2594" s="1"/>
        <i x="5223" s="1"/>
        <i x="2624" s="1"/>
        <i x="5287" s="1"/>
        <i x="817" s="1"/>
        <i x="4303" s="1"/>
        <i x="5015" s="1"/>
        <i x="5241" s="1"/>
        <i x="593" s="1"/>
        <i x="1768" s="1"/>
        <i x="1693" s="1"/>
        <i x="1741" s="1"/>
        <i x="3274" s="1"/>
        <i x="5303" s="1"/>
        <i x="3260" s="1"/>
        <i x="1663" s="1"/>
        <i x="1675" s="1"/>
        <i x="2582" s="1"/>
        <i x="3231" s="1"/>
        <i x="3445" s="1"/>
        <i x="827" s="1"/>
        <i x="2424" s="1"/>
        <i x="2654" s="1"/>
        <i x="2602" s="1"/>
        <i x="1814" s="1"/>
        <i x="2665" s="1"/>
        <i x="1720" s="1"/>
        <i x="3273" s="1"/>
        <i x="815" s="1"/>
        <i x="5331" s="1"/>
        <i x="2565" s="1"/>
        <i x="2573" s="1"/>
        <i x="5095" s="1"/>
        <i x="3230" s="1"/>
        <i x="1824" s="1"/>
        <i x="592" s="1"/>
        <i x="2620" s="1"/>
        <i x="4074" s="1"/>
        <i x="591" s="1"/>
        <i x="4381" s="1"/>
        <i x="1492" s="1"/>
        <i x="4264" s="1"/>
        <i x="4348" s="1"/>
        <i x="4073" s="1"/>
        <i x="763" s="1"/>
        <i x="1662" s="1"/>
        <i x="3286" s="1"/>
        <i x="1812" s="1"/>
        <i x="5240" s="1"/>
        <i x="5033" s="1"/>
        <i x="5253" s="1"/>
        <i x="798" s="1"/>
        <i x="2561" s="1"/>
        <i x="813" s="1"/>
        <i x="4347" s="1"/>
        <i x="1801" s="1"/>
        <i x="5358" s="1"/>
        <i x="2666" s="1"/>
        <i x="4356" s="1"/>
        <i x="3386" s="1"/>
        <i x="808" s="1"/>
        <i x="4373" s="1"/>
        <i x="852" s="1"/>
        <i x="754" s="1"/>
        <i x="1524" s="1"/>
        <i x="2588" s="1"/>
        <i x="1831" s="1"/>
        <i x="1699" s="1"/>
        <i x="5094" s="1"/>
        <i x="1755" s="1"/>
        <i x="5093" s="1"/>
        <i x="1669" s="1"/>
        <i x="5394" s="1"/>
        <i x="2636" s="1"/>
        <i x="3240" s="1"/>
        <i x="4416" s="1"/>
        <i x="590" s="1"/>
        <i x="5262" s="1"/>
        <i x="2453" s="1"/>
        <i x="2400" s="1"/>
        <i x="2567" s="1"/>
        <i x="5305" s="1"/>
        <i x="3374" s="1"/>
        <i x="1725" s="1"/>
        <i x="2560" s="1"/>
        <i x="2662" s="1"/>
        <i x="629" s="1"/>
        <i x="5350" s="1"/>
        <i x="561" s="1"/>
        <i x="4043" s="1"/>
        <i x="4283" s="1"/>
        <i x="5308" s="1"/>
        <i x="560" s="1"/>
        <i x="1730" s="1"/>
        <i x="1466" s="1"/>
        <i x="1726" s="1"/>
        <i x="792" s="1"/>
        <i x="4072" s="1"/>
        <i x="4439" s="1"/>
        <i x="753" s="1"/>
        <i x="4042" s="1"/>
        <i x="4360" s="1"/>
        <i x="3285" s="1"/>
        <i x="5058" s="1"/>
        <i x="4263" s="1"/>
        <i x="752" s="1"/>
        <i x="4286" s="1"/>
        <i x="5391" s="1"/>
        <i x="5378" s="1"/>
        <i x="2452" s="1"/>
        <i x="1661" s="1"/>
        <i x="5315" s="1"/>
        <i x="4325" s="1"/>
        <i x="767" s="1"/>
        <i x="4262" s="1"/>
        <i x="5340" s="1"/>
        <i x="1802" s="1"/>
        <i x="1723" s="1"/>
        <i x="1753" s="1"/>
        <i x="5375" s="1"/>
        <i x="3450" s="1"/>
        <i x="628" s="1"/>
        <i x="3452" s="1"/>
        <i x="4421" s="1"/>
        <i x="2621" s="1"/>
        <i x="4455" s="1"/>
        <i x="4110" s="1"/>
        <i x="627" s="1"/>
        <i x="4365" s="1"/>
        <i x="5418" s="1"/>
        <i x="5057" s="1"/>
        <i x="1523" s="1"/>
        <i x="559" s="1"/>
        <i x="2569" s="1"/>
        <i x="4109" s="1"/>
        <i x="588" s="1"/>
        <i x="1733" s="1"/>
        <i x="4288" s="1"/>
        <i x="1490" s="1"/>
        <i x="2651" s="1"/>
        <i x="1697" s="1"/>
        <i x="5277" s="1"/>
        <i x="1760" s="1"/>
        <i x="589" s="1"/>
        <i x="4437" s="1"/>
        <i x="2667" s="1"/>
        <i x="1687" s="1"/>
        <i x="1716" s="1"/>
        <i x="779" s="1"/>
        <i x="2599" s="1"/>
        <i x="1491" s="1"/>
        <i x="4041" s="1"/>
        <i x="5420" s="1"/>
        <i x="5271" s="1"/>
        <i x="5032" s="1"/>
        <i x="751" s="1"/>
        <i x="5335" s="1"/>
        <i x="5409" s="1"/>
        <i x="4364" s="1"/>
        <i x="3401" s="1"/>
        <i x="5357" s="1"/>
        <i x="785" s="1"/>
        <i x="2656" s="1"/>
        <i x="5296" s="1"/>
        <i x="5302" s="1"/>
        <i x="2642" s="1"/>
        <i x="1803" s="1"/>
        <i x="5282" s="1"/>
        <i x="4468" s="1"/>
        <i x="5252" s="1"/>
        <i x="5387" s="1"/>
        <i x="3380" s="1"/>
        <i x="1711" s="1"/>
        <i x="803" s="1"/>
        <i x="5258" s="1"/>
        <i x="626" s="1"/>
        <i x="3411" s="1"/>
        <i x="777" s="1"/>
        <i x="5384" s="1"/>
        <i x="2663" s="1"/>
        <i x="5031" s="1"/>
        <i x="1464" s="1"/>
        <i x="557" s="1"/>
        <i x="5382" s="1"/>
        <i x="4261" s="1"/>
        <i x="1714" s="1"/>
        <i x="1840" s="1"/>
        <i x="5239" s="1"/>
        <i x="788" s="1"/>
        <i x="1465" s="1"/>
        <i x="5299" s="1"/>
        <i x="2652" s="1"/>
        <i x="558" s="1"/>
        <i x="848" s="1"/>
        <i x="4108" s="1"/>
        <i x="840" s="1"/>
        <i x="5092" s="1"/>
        <i x="5402" s="1"/>
        <i x="5348" s="1"/>
        <i x="2601" s="1"/>
        <i x="4460" s="1"/>
        <i x="4299" s="1"/>
        <i x="5333" s="1"/>
        <i x="5238" s="1"/>
        <i x="5291" s="1"/>
        <i x="2692" s="1"/>
        <i x="4418" s="1"/>
        <i x="5390" s="1"/>
        <i x="749" s="1"/>
        <i x="5430" s="1"/>
        <i x="1705" s="1"/>
        <i x="4326" s="1"/>
        <i x="2580" s="1"/>
        <i x="5091" s="1"/>
        <i x="750" s="1"/>
        <i x="5337" s="1"/>
        <i x="1729" s="1"/>
        <i x="624" s="1"/>
        <i x="5273" s="1"/>
        <i x="2668" s="1"/>
        <i x="1660" s="1"/>
        <i x="2682" s="1"/>
        <i x="1688" s="1"/>
        <i x="2622" s="1"/>
        <i x="625" s="1"/>
        <i x="1522" s="1"/>
        <i x="3406" s="1"/>
        <i x="3398" s="1"/>
        <i x="5334" s="1"/>
        <i x="4321" s="1"/>
        <i x="1818" s="1"/>
        <i x="828" s="1"/>
        <i x="2674" s="1"/>
        <i x="2660" s="1"/>
        <i x="4461" s="1"/>
        <i x="1759" s="1"/>
        <i x="888" s="1"/>
        <i x="5321" s="1"/>
        <i x="878" s="1"/>
        <i x="2576" s="1"/>
        <i x="3407" s="1"/>
        <i x="3436" s="1"/>
        <i x="3417" s="1"/>
        <i x="3438" s="1"/>
        <i x="2671" s="1"/>
        <i x="1715" s="1"/>
        <i x="1731" s="1"/>
        <i x="5316" s="1"/>
        <i x="5269" s="1"/>
        <i x="845" s="1"/>
        <i x="4428" s="1"/>
        <i x="1790" s="1"/>
        <i x="1777" s="1"/>
        <i x="5279" s="1"/>
        <i x="5266" s="1"/>
        <i x="1710" s="1"/>
        <i x="818" s="1"/>
        <i x="789" s="1"/>
        <i x="4309" s="1"/>
        <i x="2675" s="1"/>
        <i x="4422" s="1"/>
        <i x="1770" s="1"/>
        <i x="4338" s="1"/>
        <i x="2574" s="1"/>
        <i x="870" s="1"/>
        <i x="1785" s="1"/>
        <i x="825" s="1"/>
        <i x="2584" s="1"/>
        <i x="864" s="1"/>
        <i x="778" s="1"/>
        <i x="5426" s="1"/>
        <i x="4448" s="1"/>
        <i x="839" s="1"/>
        <i x="853" s="1"/>
        <i x="4280" s="1"/>
        <i x="5323" s="1"/>
        <i x="5408" s="1"/>
        <i x="2592" s="1"/>
        <i x="1797" s="1"/>
        <i x="5379" s="1"/>
        <i x="5280" s="1"/>
        <i x="3443" s="1"/>
        <i x="5274" s="1"/>
        <i x="1692" s="1"/>
        <i x="2604" s="1"/>
        <i x="5270" s="1"/>
        <i x="2655" s="1"/>
        <i x="4388" s="1"/>
        <i x="2657" s="1"/>
        <i x="4279" s="1"/>
        <i x="4412" s="1"/>
        <i x="4380" s="1"/>
        <i x="783" s="1"/>
        <i x="2568" s="1"/>
        <i x="2603" s="1"/>
        <i x="5400" s="1"/>
        <i x="826" s="1"/>
        <i x="1822" s="1"/>
        <i x="3395" s="1"/>
        <i x="807" s="1"/>
        <i x="2625" s="1"/>
        <i x="4324" s="1"/>
        <i x="4393" s="1"/>
        <i x="4361" s="1"/>
        <i x="1717" s="1"/>
        <i x="1745" s="1"/>
        <i x="4335" s="1"/>
        <i x="819" s="1"/>
        <i x="4411" s="1"/>
        <i x="4385" s="1"/>
        <i x="794" s="1"/>
        <i x="2632" s="1"/>
        <i x="2649" s="1"/>
        <i x="1792" s="1"/>
        <i x="5256" s="1"/>
        <i x="4277" s="1"/>
        <i x="4466" s="1"/>
        <i x="1676" s="1"/>
        <i x="1738" s="1"/>
        <i x="3449" s="1"/>
        <i x="4410" s="1"/>
        <i x="4322" s="1"/>
        <i x="5276" s="1"/>
        <i x="2647" s="1"/>
        <i x="5325" s="1"/>
        <i x="2566" s="1"/>
        <i x="5300" s="1"/>
        <i x="5377" s="1"/>
        <i x="1766" s="1"/>
        <i x="772" s="1"/>
        <i x="5311" s="1"/>
        <i x="4300" s="1"/>
        <i x="2639" s="1"/>
        <i x="868" s="1"/>
        <i x="1747" s="1"/>
        <i x="4191" s="1"/>
        <i x="5385" s="1"/>
        <i x="5401" s="1"/>
        <i x="866" s="1"/>
        <i x="2676" s="1"/>
        <i x="5176" s="1"/>
        <i x="1709" s="1"/>
        <i x="2613" s="1"/>
        <i x="1708" s="1"/>
        <i x="4341" s="1"/>
        <i x="2612" s="1"/>
        <i x="4292" s="1"/>
        <i x="1830" s="1"/>
        <i x="2606" s="1"/>
        <i x="5386" s="1"/>
        <i x="837" s="1"/>
        <i x="4327" s="1"/>
        <i x="1769" s="1"/>
        <i x="3391" s="1"/>
        <i x="886" s="1"/>
        <i x="4291" s="1"/>
        <i x="775" s="1"/>
        <i x="2653" s="1"/>
        <i x="4333" s="1"/>
        <i x="5272" s="1"/>
        <i x="4296" s="1"/>
        <i x="5175" s="1"/>
        <i x="3446" s="1"/>
        <i x="5263" s="1"/>
        <i x="1807" s="1"/>
        <i x="698" s="1"/>
        <i x="4450" s="1"/>
        <i x="1671" s="1"/>
        <i x="1634" s="1"/>
        <i x="4294" s="1"/>
        <i x="1800" s="1"/>
        <i x="1679" s="1"/>
        <i x="4229" s="1"/>
        <i x="1739" s="1"/>
        <i x="3464" s="1"/>
        <i x="1599" s="1"/>
        <i x="855" s="1"/>
        <i x="4454" s="1"/>
        <i x="699" s="1"/>
        <i x="881" s="1"/>
        <i x="2686" s="1"/>
        <i x="846" s="1"/>
        <i x="2693" s="1"/>
        <i x="4344" s="1"/>
        <i x="781" s="1"/>
        <i x="3431" s="1"/>
        <i x="4389" s="1"/>
        <i x="4302" s="1"/>
        <i x="4316" s="1"/>
        <i x="1673" s="1"/>
        <i x="1837" s="1"/>
        <i x="5261" s="1"/>
        <i x="5211" s="1"/>
        <i x="822" s="1"/>
        <i x="3355" s="1"/>
        <i x="2581" s="1"/>
        <i x="1765" s="1"/>
        <i x="2650" s="1"/>
        <i x="4386" s="1"/>
        <i x="2694" s="1"/>
        <i x="3448" s="1"/>
        <i x="806" s="1"/>
        <i x="802" s="1"/>
        <i x="1783" s="1"/>
        <i x="2617" s="1"/>
        <i x="1633" s="1"/>
        <i x="1848" s="1"/>
        <i x="4228" s="1"/>
        <i x="4334" s="1"/>
        <i x="831" s="1"/>
        <i x="3465" s="1"/>
        <i x="1722" s="1"/>
        <i x="3382" s="1"/>
        <i x="801" s="1"/>
        <i x="5344" s="1"/>
        <i x="1560" s="1"/>
        <i x="3447" s="1"/>
        <i x="1762" s="1"/>
        <i x="1772" s="1"/>
        <i x="1719" s="1"/>
        <i x="5317" s="1"/>
        <i x="4426" s="1"/>
        <i x="3413" s="1"/>
        <i x="833" s="1"/>
        <i x="5292" s="1"/>
        <i x="5319" s="1"/>
        <i x="793" s="1"/>
        <i x="2690" s="1"/>
        <i x="2572" s="1"/>
        <i x="5338" s="1"/>
        <i x="3408" s="1"/>
        <i x="4382" s="1"/>
        <i x="5380" s="1"/>
        <i x="4345" s="1"/>
        <i x="2618" s="1"/>
        <i x="1698" s="1"/>
        <i x="4400" s="1"/>
        <i x="4405" s="1"/>
        <i x="4372" s="1"/>
        <i x="5392" s="1"/>
        <i x="5428" s="1"/>
        <i x="3435" s="1"/>
        <i x="4457" s="1"/>
        <i x="5332" s="1"/>
        <i x="3451" s="1"/>
        <i x="5366" s="1"/>
        <i x="780" s="1"/>
        <i x="3379" s="1"/>
        <i x="1780" s="1"/>
        <i x="3388" s="1"/>
        <i x="830" s="1"/>
        <i x="5388" s="1"/>
        <i x="3397" s="1"/>
        <i x="834" s="1"/>
        <i x="3453" s="1"/>
        <i x="5307" s="1"/>
        <i x="4312" s="1"/>
        <i x="2571" s="1"/>
        <i x="773" s="1"/>
        <i x="4366" s="1"/>
        <i x="5370" s="1"/>
        <i x="2659" s="1"/>
        <i x="791" s="1"/>
        <i x="879" s="1"/>
        <i x="3439" s="1"/>
        <i x="2637" s="1"/>
        <i x="1752" s="1"/>
        <i x="5275" s="1"/>
        <i x="2644" s="1"/>
        <i x="3421" s="1"/>
        <i x="5278" s="1"/>
        <i x="5339" s="1"/>
        <i x="5431" s="1"/>
        <i x="5283" s="1"/>
        <i x="5360" s="1"/>
        <i x="4431" s="1"/>
        <i x="5255" s="1"/>
        <i x="4298" s="1"/>
        <i x="2629" s="1"/>
        <i x="4423" s="1"/>
        <i x="5313" s="1"/>
        <i x="4282" s="1"/>
        <i x="1779" s="1"/>
        <i x="4417" s="1"/>
        <i x="2628" s="1"/>
        <i x="4392" s="1"/>
        <i x="3442" s="1"/>
        <i x="5415" s="1"/>
        <i x="1740" s="1"/>
        <i x="5352" s="1"/>
        <i x="5294" s="1"/>
        <i x="1737" s="1"/>
        <i x="4401" s="1"/>
        <i x="1799" s="1"/>
        <i x="5421" s="1"/>
        <i x="4359" s="1"/>
        <i x="809" s="1"/>
        <i x="832" s="1"/>
        <i x="2577" s="1"/>
        <i x="1728" s="1"/>
        <i x="5419" s="1"/>
        <i x="4429" s="1"/>
        <i x="2679" s="1"/>
        <i x="2605" s="1"/>
        <i x="1757" s="1"/>
        <i x="4363" s="1"/>
        <i x="5259" s="1"/>
        <i x="3470" s="1"/>
        <i x="5395" s="1"/>
        <i x="1690" s="1"/>
        <i x="5412" s="1"/>
        <i x="5424" s="1"/>
        <i x="1746" s="1"/>
        <i x="4339" s="1"/>
        <i x="3441" s="1"/>
        <i x="5285" s="1"/>
        <i x="1811" s="1"/>
        <i x="1793" s="1"/>
        <i x="875" s="1"/>
        <i x="2695" s="1"/>
        <i x="1756" s="1"/>
        <i x="2680" s="1"/>
        <i x="5342" s="1"/>
        <i x="4343" s="1"/>
        <i x="1839" s="1"/>
        <i x="5374" s="1"/>
        <i x="3472" s="1"/>
        <i x="1758" s="1"/>
        <i x="5427" s="1"/>
        <i x="1677" s="1"/>
        <i x="4459" s="1"/>
        <i x="5361" s="1"/>
        <i x="4406" s="1"/>
        <i x="4394" s="1"/>
        <i x="1838" s="1"/>
        <i x="4331" s="1"/>
        <i x="4332" s="1"/>
        <i x="2630" s="1"/>
        <i x="4301" s="1"/>
        <i x="1744" s="1"/>
        <i x="2684" s="1"/>
        <i x="2608" s="1"/>
        <i x="3415" s="1"/>
        <i x="3381" s="1"/>
        <i x="2631" s="1"/>
        <i x="4462" s="1"/>
        <i x="4330" s="1"/>
        <i x="1707" s="1"/>
        <i x="842" s="1"/>
        <i x="4424" s="1"/>
        <i x="4281" s="1"/>
        <i x="2640" s="1"/>
        <i x="4362" s="1"/>
        <i x="4369" s="1"/>
        <i x="4320" s="1"/>
        <i x="2702" s="1"/>
        <i x="1773" s="1"/>
        <i x="3409" s="1"/>
        <i x="5322" s="1"/>
        <i x="2691" s="1"/>
        <i x="3403" s="1"/>
        <i x="770" s="1"/>
        <i x="3432" s="1"/>
        <i x="771" s="1"/>
        <i x="4375" s="1"/>
        <i x="5351" s="1"/>
        <i x="2575" s="1"/>
        <i x="867" s="1"/>
        <i x="2611" s="1"/>
        <i x="3428" s="1"/>
        <i x="2703" s="1"/>
        <i x="799" s="1"/>
        <i x="2688" s="1"/>
        <i x="2699" s="1"/>
        <i x="3389" s="1"/>
        <i x="5324" s="1"/>
        <i x="2696" s="1"/>
        <i x="3410" s="1"/>
        <i x="1826" s="1"/>
        <i x="2616" s="1"/>
        <i x="5437" s="1"/>
        <i x="5254" s="1"/>
        <i x="1763" s="1"/>
        <i x="4329" s="1"/>
        <i x="2626" s="1"/>
        <i x="872" s="1"/>
        <i x="5329" s="1"/>
        <i x="1787" s="1"/>
        <i x="1727" s="1"/>
        <i x="2623" s="1"/>
        <i x="4402" s="1"/>
        <i x="3433" s="1"/>
        <i x="3463" s="1"/>
        <i x="891" s="1"/>
        <i x="3426" s="1"/>
        <i x="4463" s="1"/>
        <i x="3457" s="1"/>
        <i x="2583" s="1"/>
        <i x="4290" s="1"/>
        <i x="2609" s="1"/>
        <i x="4469" s="1"/>
        <i x="4390" s="1"/>
        <i x="810" s="1"/>
        <i x="860" s="1"/>
        <i x="5416" s="1"/>
        <i x="3429" s="1"/>
        <i x="3394" s="1"/>
        <i x="1789" s="1"/>
        <i x="3458" s="1"/>
        <i x="805" s="1"/>
        <i x="5328" s="1"/>
        <i x="4307" s="1"/>
        <i x="850" s="1"/>
        <i x="4432" s="1"/>
        <i x="790" s="1"/>
        <i x="1813" s="1"/>
        <i x="1833" s="1"/>
        <i x="1754" s="1"/>
        <i x="880" s="1"/>
        <i x="2685" s="1"/>
        <i x="1689" s="1"/>
        <i x="4453" s="1"/>
        <i x="5327" s="1"/>
        <i x="1781" s="1"/>
        <i x="2670" s="1"/>
        <i x="1700" s="1"/>
        <i x="1751" s="1"/>
        <i x="1674" s="1"/>
        <i x="796" s="1"/>
        <i x="2641" s="1"/>
        <i x="4403" s="1"/>
        <i x="2600" s="1"/>
        <i x="4295" s="1"/>
        <i x="5326" s="1"/>
        <i x="3469" s="1"/>
        <i x="1828" s="1"/>
        <i x="5367" s="1"/>
        <i x="893" s="1"/>
        <i x="820" s="1"/>
        <i x="4452" s="1"/>
        <i x="2683" s="1"/>
        <i x="764" s="1"/>
        <i x="1718" s="1"/>
        <i x="2587" s="1"/>
        <i x="2681" s="1"/>
        <i x="1821" s="1"/>
        <i x="2635" s="1"/>
        <i x="5265" s="1"/>
        <i x="1805" s="1"/>
        <i x="5398" s="1"/>
        <i x="1691" s="1"/>
        <i x="5368" s="1"/>
        <i x="1735" s="1"/>
        <i x="4391" s="1"/>
        <i x="1672" s="1"/>
        <i x="4349" s="1"/>
        <i x="4451" s="1"/>
        <i x="5330" s="1"/>
        <i x="1771" s="1"/>
        <i x="5414" s="1"/>
        <i x="3455" s="1"/>
        <i x="1836" s="1"/>
        <i x="1734" s="1"/>
        <i x="3414" s="1"/>
        <i x="847" s="1"/>
        <i x="4308" s="1"/>
        <i x="882" s="1"/>
        <i x="1819" s="1"/>
        <i x="4293" s="1"/>
        <i x="1843" s="1"/>
        <i x="5359" s="1"/>
        <i x="1798" s="1"/>
        <i x="3390" s="1"/>
        <i x="5396" s="1"/>
        <i x="5423" s="1"/>
        <i x="4352" s="1"/>
        <i x="3466" s="1"/>
        <i x="2677" s="1"/>
        <i x="2645" s="1"/>
        <i x="4350" s="1"/>
        <i x="5320" s="1"/>
        <i x="873" s="1"/>
        <i x="4467" s="1"/>
        <i x="5293" s="1"/>
        <i x="5422" s="1"/>
        <i x="821" s="1"/>
        <i x="1681" s="1"/>
        <i x="3468" s="1"/>
        <i x="849" s="1"/>
        <i x="4404" s="1"/>
        <i x="4433" s="1"/>
        <i x="2646" s="1"/>
        <i x="768" s="1"/>
        <i x="1683" s="1"/>
        <i x="3467" s="1"/>
        <i x="1721" s="1"/>
        <i x="4376" s="1"/>
        <i x="1791" s="1"/>
        <i x="5304" s="1"/>
        <i x="3471" s="1"/>
        <i x="2678" s="1"/>
        <i x="3422" s="1"/>
        <i x="5417" s="1"/>
        <i x="4430" s="1"/>
        <i x="844" s="1"/>
        <i x="5425" s="1"/>
        <i x="5341" s="1"/>
        <i x="1685" s="1"/>
        <i x="1750" s="1"/>
        <i x="4446" s="1"/>
        <i x="5407" s="1"/>
        <i x="5286" s="1"/>
        <i x="4435" s="1"/>
        <i x="1774" s="1"/>
        <i x="1816" s="1"/>
        <i x="2687" s="1"/>
        <i x="4464" s="1"/>
        <i x="3440" s="1"/>
        <i x="4395" s="1"/>
        <i x="4441" s="1"/>
        <i x="3473" s="1"/>
        <i x="3462" s="1"/>
        <i x="5403" s="1"/>
        <i x="4472" s="1"/>
        <i x="5429" s="1"/>
        <i x="2590" s="1"/>
        <i x="863" s="1"/>
        <i x="4458" s="1"/>
        <i x="3459" s="1"/>
        <i x="4415" s="1"/>
        <i x="2661" s="1"/>
        <i x="1835" s="1"/>
        <i x="5362" s="1"/>
        <i x="1815" s="1"/>
        <i x="2614" s="1"/>
        <i x="3434" s="1"/>
        <i x="4434" s="1"/>
        <i x="1810" s="1"/>
        <i x="4442" s="1"/>
        <i x="4470" s="1"/>
        <i x="4313" s="1"/>
        <i x="1847" s="1"/>
        <i x="811" s="1"/>
        <i x="1829" s="1"/>
        <i x="5432" s="1"/>
        <i x="2633" s="1"/>
        <i x="5349" s="1"/>
        <i x="2673" s="1"/>
        <i x="5369" s="1"/>
        <i x="4447" s="1"/>
        <i x="3461" s="1"/>
        <i x="2615" s="1"/>
        <i x="4465" s="1"/>
        <i x="4310" s="1"/>
        <i x="5399" s="1"/>
        <i x="3416" s="1"/>
        <i x="5411" s="1"/>
        <i x="1808" s="1"/>
        <i x="4311" s="1"/>
        <i x="4351" s="1"/>
        <i x="869" s="1"/>
        <i x="4354" s="1"/>
        <i x="1775" s="1"/>
        <i x="862" s="1"/>
        <i x="836" s="1"/>
        <i x="865" s="1"/>
        <i x="4353" s="1"/>
        <i x="3477" s="1"/>
        <i x="856" s="1"/>
        <i x="835" s="1"/>
        <i x="4377" s="1"/>
        <i x="838" s="1"/>
        <i x="1736" s="1"/>
        <i x="877" s="1"/>
        <i x="4443" s="1"/>
        <i x="1823" s="1"/>
        <i x="887" s="1"/>
        <i x="784" s="1"/>
        <i x="4473" s="1"/>
        <i x="782" s="1"/>
        <i x="1817" s="1"/>
        <i x="1825" s="1"/>
        <i x="2698" s="1"/>
        <i x="2669" s="1"/>
        <i x="2586" s="1"/>
        <i x="1806" s="1"/>
        <i x="5284" s="1"/>
        <i x="4444" s="1"/>
        <i x="1686" s="1"/>
        <i x="1703" s="1"/>
        <i x="1702" s="1"/>
        <i x="5404" s="1"/>
        <i x="1809" s="1"/>
        <i x="5435" s="1"/>
        <i x="1701" s="1"/>
        <i x="1841" s="1"/>
        <i x="5405" s="1"/>
        <i x="874" s="1"/>
        <i x="3475" s="1"/>
        <i x="5397" s="1"/>
        <i x="1834" s="1"/>
        <i x="5433" s="1"/>
        <i x="876" s="1"/>
        <i x="4474" s="1"/>
        <i x="4436" s="1"/>
        <i x="4445" s="1"/>
        <i x="1827" s="1"/>
        <i x="4476" s="1"/>
        <i x="4471" s="1"/>
        <i x="2589" s="1"/>
        <i x="871" s="1"/>
        <i x="2689" s="1"/>
        <i x="890" s="1"/>
        <i x="4456" s="1"/>
        <i x="3460" s="1"/>
        <i x="4475" s="1"/>
        <i x="1846" s="1"/>
        <i x="2701" s="1"/>
        <i x="5406" s="1"/>
        <i x="5436" s="1"/>
        <i x="2672" s="1"/>
        <i x="1844" s="1"/>
        <i x="892" s="1"/>
        <i x="889" s="1"/>
        <i x="883" s="1"/>
        <i x="2697" s="1"/>
        <i x="1842" s="1"/>
        <i x="1845" s="1"/>
        <i x="5434" s="1"/>
        <i x="4477" s="1"/>
        <i x="270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Margin" xr10:uid="{7F2BC8F9-43EC-4CE3-BEE1-D120DB25F4C5}" sourceName="Profit Margin">
  <pivotTables>
    <pivotTable tabId="12" name="PivotTable6"/>
    <pivotTable tabId="12" name="PivotTable5"/>
    <pivotTable tabId="17" name="PivotTable9"/>
  </pivotTables>
  <data>
    <tabular pivotCacheId="1960175517">
      <items count="5080">
        <i x="1415" s="1"/>
        <i x="4839" s="1"/>
        <i x="2391" s="1"/>
        <i x="1065" s="1"/>
        <i x="3377" s="1"/>
        <i x="2701" s="1"/>
        <i x="507" s="1"/>
        <i x="4265" s="1"/>
        <i x="325" s="1"/>
        <i x="138" s="1"/>
        <i x="3961" s="1"/>
        <i x="450" s="1"/>
        <i x="2416" s="1"/>
        <i x="3911" s="1"/>
        <i x="1795" s="1"/>
        <i x="4616" s="1"/>
        <i x="932" s="1"/>
        <i x="3176" s="1"/>
        <i x="669" s="1"/>
        <i x="1852" s="1"/>
        <i x="1973" s="1"/>
        <i x="1368" s="1"/>
        <i x="3945" s="1"/>
        <i x="4864" s="1"/>
        <i x="810" s="1"/>
        <i x="3884" s="1"/>
        <i x="4620" s="1"/>
        <i x="2680" s="1"/>
        <i x="91" s="1"/>
        <i x="1766" s="1"/>
        <i x="1989" s="1"/>
        <i x="2894" s="1"/>
        <i x="400" s="1"/>
        <i x="4266" s="1"/>
        <i x="459" s="1"/>
        <i x="2512" s="1"/>
        <i x="4298" s="1"/>
        <i x="139" s="1"/>
        <i x="4532" s="1"/>
        <i x="1092" s="1"/>
        <i x="1959" s="1"/>
        <i x="655" s="1"/>
        <i x="2069" s="1"/>
        <i x="2874" s="1"/>
        <i x="3628" s="1"/>
        <i x="654" s="1"/>
        <i x="1868" s="1"/>
        <i x="183" s="1"/>
        <i x="4789" s="1"/>
        <i x="2070" s="1"/>
        <i x="933" s="1"/>
        <i x="2250" s="1"/>
        <i x="1378" s="1"/>
        <i x="3154" s="1"/>
        <i x="3912" s="1"/>
        <i x="1909" s="1"/>
        <i x="2372" s="1"/>
        <i x="4795" s="1"/>
        <i x="3439" s="1"/>
        <i x="2071" s="1"/>
        <i x="3735" s="1"/>
        <i x="2644" s="1"/>
        <i x="4859" s="1"/>
        <i x="948" s="1"/>
        <i x="2714" s="1"/>
        <i x="3079" s="1"/>
        <i x="3570" s="1"/>
        <i x="4518" s="1"/>
        <i x="1910" s="1"/>
        <i x="2499" s="1"/>
        <i x="2392" s="1"/>
        <i x="3167" s="1"/>
        <i x="3962" s="1"/>
        <i x="2196" s="1"/>
        <i x="4545" s="1"/>
        <i x="51" s="1"/>
        <i x="4333" s="1"/>
        <i x="686" s="1"/>
        <i x="1510" s="1"/>
        <i x="1225" s="1"/>
        <i x="508" s="1"/>
        <i x="1583" s="1"/>
        <i x="1547" s="1"/>
        <i x="3902" s="1"/>
        <i x="4380" s="1"/>
        <i x="4790" s="1"/>
        <i x="3143" s="1"/>
        <i x="409" s="1"/>
        <i x="52" s="1"/>
        <i x="2860" s="1"/>
        <i x="534" s="1"/>
        <i x="960" s="1"/>
        <i x="1974" s="1"/>
        <i x="4334" s="1"/>
        <i x="3440" s="1"/>
        <i x="3736" s="1"/>
        <i x="370" s="1"/>
        <i x="2125" s="1"/>
        <i x="937" s="1"/>
        <i x="3875" s="1"/>
        <i x="1208" s="1"/>
        <i x="37" s="1"/>
        <i x="4579" s="1"/>
        <i x="1226" s="1"/>
        <i x="3746" s="1"/>
        <i x="4445" s="1"/>
        <i x="1039" s="1"/>
        <i x="2144" s="1"/>
        <i x="1853" s="1"/>
        <i x="2635" s="1"/>
        <i x="3647" s="1"/>
        <i x="913" s="1"/>
        <i x="3905" s="1"/>
        <i x="1854" s="1"/>
        <i x="4278" s="1"/>
        <i x="799" s="1"/>
        <i x="1934" s="1"/>
        <i x="140" s="1"/>
        <i x="1843" s="1"/>
        <i x="4582" s="1"/>
        <i x="4672" s="1"/>
        <i x="4769" s="1"/>
        <i x="3977" s="1"/>
        <i x="2941" s="1"/>
        <i x="425" s="1"/>
        <i x="2715" s="1"/>
        <i x="3514" s="1"/>
        <i x="1949" s="1"/>
        <i x="1869" s="1"/>
        <i x="4230" s="1"/>
        <i x="1103" s="1"/>
        <i x="1496" s="1"/>
        <i x="3564" s="1"/>
        <i x="1580" s="1"/>
        <i x="4132" s="1"/>
        <i x="3906" s="1"/>
        <i x="2362" s="1"/>
        <i x="3938" s="1"/>
        <i x="3133" s="1"/>
        <i x="1960" s="1"/>
        <i x="151" s="1"/>
        <i x="2716" s="1"/>
        <i x="3372" s="1"/>
        <i x="1919" s="1"/>
        <i x="1543" s="1"/>
        <i x="3769" s="1"/>
        <i x="938" s="1"/>
        <i x="996" s="1"/>
        <i x="2842" s="1"/>
        <i x="3978" s="1"/>
        <i x="3067" s="1"/>
        <i x="4258" s="1"/>
        <i x="1694" s="1"/>
        <i x="4299" s="1"/>
        <i x="4439" s="1"/>
        <i x="3366" s="1"/>
        <i x="1651" s="1"/>
        <i x="670" s="1"/>
        <i x="2490" s="1"/>
        <i x="717" s="1"/>
        <i x="1020" s="1"/>
        <i x="3180" s="1"/>
        <i x="1192" s="1"/>
        <i x="3068" s="1"/>
        <i x="800" s="1"/>
        <i x="2786" s="1"/>
        <i x="1555" s="1"/>
        <i x="4351" s="1"/>
        <i x="5006" s="1"/>
        <i x="2456" s="1"/>
        <i x="3939" s="1"/>
        <i x="2134" s="1"/>
        <i x="1179" s="1"/>
        <i x="3441" s="1"/>
        <i x="4977" s="1"/>
        <i x="3922" s="1"/>
        <i x="2245" s="1"/>
        <i x="1961" s="1"/>
        <i x="718" s="1"/>
        <i x="656" s="1"/>
        <i x="300" s="1"/>
        <i x="687" s="1"/>
        <i x="675" s="1"/>
        <i x="4103" s="1"/>
        <i x="2390" s="1"/>
        <i x="2290" s="1"/>
        <i x="2431" s="1"/>
        <i x="65" s="1"/>
        <i x="939" s="1"/>
        <i x="1489" s="1"/>
        <i x="2170" s="1"/>
        <i x="1394" s="1"/>
        <i x="4062" s="1"/>
        <i x="1548" s="1"/>
        <i x="688" s="1"/>
        <i x="4806" s="1"/>
        <i x="3885" s="1"/>
        <i x="2667" s="1"/>
        <i x="1962" s="1"/>
        <i x="1040" s="1"/>
        <i x="4273" s="1"/>
        <i x="3876" s="1"/>
        <i x="4829" s="1"/>
        <i x="3191" s="1"/>
        <i x="13" s="1"/>
        <i x="2462" s="1"/>
        <i x="4796" s="1"/>
        <i x="55" s="1"/>
        <i x="5007" s="1"/>
        <i x="4309" s="1"/>
        <i x="4335" s="1"/>
        <i x="2997" s="1"/>
        <i x="426" s="1"/>
        <i x="997" s="1"/>
        <i x="3940" s="1"/>
        <i x="110" s="1"/>
        <i x="3181" s="1"/>
        <i x="3400" s="1"/>
        <i x="3339" s="1"/>
        <i x="1870" s="1"/>
        <i x="4279" s="1"/>
        <i x="1350" s="1"/>
        <i x="3515" s="1"/>
        <i x="4310" s="1"/>
        <i x="2574" s="1"/>
        <i x="1844" s="1"/>
        <i x="1522" s="1"/>
        <i x="546" s="1"/>
        <i x="4288" s="1"/>
        <i x="1730" s="1"/>
        <i x="535" s="1"/>
        <i x="2081" s="1"/>
        <i x="3903" s="1"/>
        <i x="3571" s="1"/>
        <i x="961" s="1"/>
        <i x="2861" s="1"/>
        <i x="695" s="1"/>
        <i x="2862" s="1"/>
        <i x="3340" s="1"/>
        <i x="72" s="1"/>
        <i x="1508" s="1"/>
        <i x="1264" s="1"/>
        <i x="4352" s="1"/>
        <i x="2300" s="1"/>
        <i x="2546" s="1"/>
        <i x="4846" s="1"/>
        <i x="1180" s="1"/>
        <i x="1041" s="1"/>
        <i x="1879" s="1"/>
        <i x="1549" s="1"/>
        <i x="3462" s="1"/>
        <i x="2082" s="1"/>
        <i x="2812" s="1"/>
        <i x="1413" s="1"/>
        <i x="4692" s="1"/>
        <i x="4847" s="1"/>
        <i x="998" s="1"/>
        <i x="665" s="1"/>
        <i x="4021" s="1"/>
        <i x="1876" s="1"/>
        <i x="3367" s="1"/>
        <i x="962" s="1"/>
        <i x="4892" s="1"/>
        <i x="3904" s="1"/>
        <i x="3059" s="1"/>
        <i x="3165" s="1"/>
        <i x="4860" s="1"/>
        <i x="3796" s="1"/>
        <i x="4893" s="1"/>
        <i x="657" s="1"/>
        <i x="2057" s="1"/>
        <i x="4810" s="1"/>
        <i x="487" s="1"/>
        <i x="2281" s="1"/>
        <i x="719" s="1"/>
        <i x="2837" s="1"/>
        <i x="3140" s="1"/>
        <i x="53" s="1"/>
        <i x="703" s="1"/>
        <i x="2955" s="1"/>
        <i x="2829" s="1"/>
        <i x="4274" s="1"/>
        <i x="1485" s="1"/>
        <i x="3234" s="1"/>
        <i x="2410" s="1"/>
        <i x="111" s="1"/>
        <i x="112" s="1"/>
        <i x="658" s="1"/>
        <i x="2363" s="1"/>
        <i x="3923" s="1"/>
        <i x="79" s="1"/>
        <i x="4311" s="1"/>
        <i x="2697" s="1"/>
        <i x="1544" s="1"/>
        <i x="2373" s="1"/>
        <i x="2384" s="1"/>
        <i x="1523" s="1"/>
        <i x="2432" s="1"/>
        <i x="401" s="1"/>
        <i x="1235" s="1"/>
        <i x="1581" s="1"/>
        <i x="4289" s="1"/>
        <i x="4861" s="1"/>
        <i x="4930" s="1"/>
        <i x="2540" s="1"/>
        <i x="1511" s="1"/>
        <i x="3152" s="1"/>
        <i x="1545" s="1"/>
        <i x="3442" s="1"/>
        <i x="3552" s="1"/>
        <i x="2212" s="1"/>
        <i x="2411" s="1"/>
        <i x="2364" s="1"/>
        <i x="745" s="1"/>
        <i x="2251" s="1"/>
        <i x="2136" s="1"/>
        <i x="965" s="1"/>
        <i x="4830" s="1"/>
        <i x="966" s="1"/>
        <i x="521" s="1"/>
        <i x="3014" s="1"/>
        <i x="375" s="1"/>
        <i x="3248" s="1"/>
        <i x="2769" s="1"/>
        <i x="3913" s="1"/>
        <i x="907" s="1"/>
        <i x="509" s="1"/>
        <i x="2541" s="1"/>
        <i x="3141" s="1"/>
        <i x="4467" s="1"/>
        <i x="3640" s="1"/>
        <i x="1996" s="1"/>
        <i x="3228" s="1"/>
        <i x="4481" s="1"/>
        <i x="4519" s="1"/>
        <i x="2949" s="1"/>
        <i x="1895" s="1"/>
        <i x="66" s="1"/>
        <i x="4381" s="1"/>
        <i x="3060" s="1"/>
        <i x="4300" s="1"/>
        <i x="410" s="1"/>
        <i x="3077" s="1"/>
        <i x="4051" s="1"/>
        <i x="1529" s="1"/>
        <i x="4996" s="1"/>
        <i x="14" s="1"/>
        <i x="3914" s="1"/>
        <i x="1217" s="1"/>
        <i x="3766" s="1"/>
        <i x="3229" s="1"/>
        <i x="3924" s="1"/>
        <i x="1935" s="1"/>
        <i x="2659" s="1"/>
        <i x="4643" s="1"/>
        <i x="1398" s="1"/>
        <i x="1379" s="1"/>
        <i x="2414" s="1"/>
        <i x="629" s="1"/>
        <i x="1883" s="1"/>
        <i x="380" s="1"/>
        <i x="498" s="1"/>
        <i x="2979" s="1"/>
        <i x="4236" s="1"/>
        <i x="4776" s="1"/>
        <i x="696" s="1"/>
        <i x="4157" s="1"/>
        <i x="4091" s="1"/>
        <i x="141" s="1"/>
        <i x="1796" s="1"/>
        <i x="1884" s="1"/>
        <i x="532" s="1"/>
        <i x="2749" s="1"/>
        <i x="3155" s="1"/>
        <i x="4693" s="1"/>
        <i x="4777" s="1"/>
        <i x="2135" s="1"/>
        <i x="926" s="1"/>
        <i x="4813" s="1"/>
        <i x="1164" s="1"/>
        <i x="4801" s="1"/>
        <i x="4791" s="1"/>
        <i x="4673" s="1"/>
        <i x="1731" s="1"/>
        <i x="4312" s="1"/>
        <i x="3158" s="1"/>
        <i x="3065" s="1"/>
        <i x="2213" s="1"/>
        <i x="3775" s="1"/>
        <i x="659" s="1"/>
        <i x="1517" s="1"/>
        <i x="1995" s="1"/>
        <i x="1157" s="1"/>
        <i x="4174" s="1"/>
        <i x="3192" s="1"/>
        <i x="4050" s="1"/>
        <i x="640" s="1"/>
        <i x="522" s="1"/>
        <i x="1209" s="1"/>
        <i x="185" s="1"/>
        <i x="978" s="1"/>
        <i x="2901" s="1"/>
        <i x="4931" s="1"/>
        <i x="1556" s="1"/>
        <i x="2673" s="1"/>
        <i x="1390" s="1"/>
        <i x="3737" s="1"/>
        <i x="4491" s="1"/>
        <i x="1399" s="1"/>
        <i x="511" s="1"/>
        <i x="4831" s="1"/>
        <i x="1565" s="1"/>
        <i x="643" s="1"/>
        <i x="2385" s="1"/>
        <i x="3249" s="1"/>
        <i x="704" s="1"/>
        <i x="1509" s="1"/>
        <i x="4792" s="1"/>
        <i x="1742" s="1"/>
        <i x="1295" s="1"/>
        <i x="4862" s="1"/>
        <i x="15" s="1"/>
        <i x="2649" s="1"/>
        <i x="4802" s="1"/>
        <i x="184" s="1"/>
        <i x="1181" s="1"/>
        <i x="411" s="1"/>
        <i x="4617" s="1"/>
        <i x="1936" s="1"/>
        <i x="3920" s="1"/>
        <i x="4052" s="1"/>
        <i x="2770" s="1"/>
        <i x="1042" s="1"/>
        <i x="4583" s="1"/>
        <i x="2619" s="1"/>
        <i x="1524" s="1"/>
        <i x="3182" s="1"/>
        <i x="1333" s="1"/>
        <i x="3958" s="1"/>
        <i x="4175" s="1"/>
        <i x="533" s="1"/>
        <i x="4009" s="1"/>
        <i x="3941" s="1"/>
        <i x="3030" s="1"/>
        <i x="4814" s="1"/>
        <i x="1369" s="1"/>
        <i x="2231" s="1"/>
        <i x="3061" s="1"/>
        <i x="3174" s="1"/>
        <i x="18" s="1"/>
        <i x="3921" s="1"/>
        <i x="2191" s="1"/>
        <i x="413" s="1"/>
        <i x="1557" s="1"/>
        <i x="2399" s="1"/>
        <i x="4670" s="1"/>
        <i x="979" s="1"/>
        <i x="705" s="1"/>
        <i x="4770" s="1"/>
        <i x="1395" s="1"/>
        <i x="4803" s="1"/>
        <i x="3797" s="1"/>
        <i x="2471" s="1"/>
        <i x="1391" s="1"/>
        <i x="38" s="1"/>
        <i x="3172" s="1"/>
        <i x="3910" s="1"/>
        <i x="3686" s="1"/>
        <i x="1383" s="1"/>
        <i x="1896" s="1"/>
        <i x="1837" s="1"/>
        <i x="3594" s="1"/>
        <i x="3166" s="1"/>
        <i x="77" s="1"/>
        <i x="3159" s="1"/>
        <i x="5052" s="1"/>
        <i x="3144" s="1"/>
        <i x="296" s="1"/>
        <i x="1118" s="1"/>
        <i x="2849" s="1"/>
        <i x="4237" s="1"/>
        <i x="3385" s="1"/>
        <i x="4361" s="1"/>
        <i x="3572" s="1"/>
        <i x="1566" s="1"/>
        <i x="4280" s="1"/>
        <i x="2614" s="1"/>
        <i x="3877" s="1"/>
        <i x="2393" s="1"/>
        <i x="1748" s="1"/>
        <i x="4591" s="1"/>
        <i x="3145" s="1"/>
        <i x="3062" s="1"/>
        <i x="630" s="1"/>
        <i x="1920" s="1"/>
        <i x="631" s="1"/>
        <i x="4838" s="1"/>
        <i x="4301" s="1"/>
        <i x="4022" s="1"/>
        <i x="953" s="1"/>
        <i x="1525" s="1"/>
        <i x="1885" s="1"/>
        <i x="2374" s="1"/>
        <i x="4231" s="1"/>
        <i x="253" s="1"/>
        <i x="3063" s="1"/>
        <i x="446" s="1"/>
        <i x="2286" s="1"/>
        <i x="2415" s="1"/>
        <i x="386" s="1"/>
        <i x="78" s="1"/>
        <i x="19" s="1"/>
        <i x="3153" s="1"/>
        <i x="4804" s="1"/>
        <i x="4010" s="1"/>
        <i x="80" s="1"/>
        <i x="1490" s="1"/>
        <i x="2232" s="1"/>
        <i x="2869" s="1"/>
        <i x="512" s="1"/>
        <i x="4659" s="1"/>
        <i x="772" s="1"/>
        <i x="1516" s="1"/>
        <i x="3605" s="1"/>
        <i x="3595" s="1"/>
        <i x="3874" s="1"/>
        <i x="4185" s="1"/>
        <i x="1493" s="1"/>
        <i x="3208" s="1"/>
        <i x="4011" s="1"/>
        <i x="3589" s="1"/>
        <i x="81" s="1"/>
        <i x="641" s="1"/>
        <i x="4793" s="1"/>
        <i x="801" s="1"/>
        <i x="2214" s="1"/>
        <i x="4382" s="1"/>
        <i x="4569" s="1"/>
        <i x="1158" s="1"/>
        <i x="2287" s="1"/>
        <i x="3590" s="1"/>
        <i x="547" s="1"/>
        <i x="297" s="1"/>
        <i x="2291" s="1"/>
        <i x="3341" s="1"/>
        <i x="2295" s="1"/>
        <i x="2671" s="1"/>
        <i x="4134" s="1"/>
        <i x="465" s="1"/>
        <i x="967" s="1"/>
        <i x="2301" s="1"/>
        <i x="4848" s="1"/>
        <i x="3142" s="1"/>
        <i x="3883" s="1"/>
        <i x="3160" s="1"/>
        <i x="4173" s="1"/>
        <i x="3648" s="1"/>
        <i x="39" s="1"/>
        <i x="1400" s="1"/>
        <i x="886" s="1"/>
        <i x="871" s="1"/>
        <i x="2971" s="1"/>
        <i x="746" s="1"/>
        <i x="1915" s="1"/>
        <i x="644" s="1"/>
        <i x="1526" s="1"/>
        <i x="632" s="1"/>
        <i x="4238" s="1"/>
        <i x="2930" s="1"/>
        <i x="1886" s="1"/>
        <i x="914" s="1"/>
        <i x="477" s="1"/>
        <i x="1652" s="1"/>
        <i x="1206" s="1"/>
        <i x="1486" s="1"/>
        <i x="1494" s="1"/>
        <i x="2484" s="1"/>
        <i x="3516" s="1"/>
        <i x="4251" s="1"/>
        <i x="1232" s="1"/>
        <i x="3596" s="1"/>
        <i x="3641" s="1"/>
        <i x="3614" s="1"/>
        <i x="916" s="1"/>
        <i x="1392" s="1"/>
        <i x="4849" s="1"/>
        <i x="3979" s="1"/>
        <i x="4133" s="1"/>
        <i x="4508" s="1"/>
        <i x="523" s="1"/>
        <i x="2628" s="1"/>
        <i x="3907" s="1"/>
        <i x="4863" s="1"/>
        <i x="536" s="1"/>
        <i x="3260" s="1"/>
        <i x="326" s="1"/>
        <i x="2156" s="1"/>
        <i x="2064" s="1"/>
        <i x="4920" s="1"/>
        <i x="1859" s="1"/>
        <i x="4694" s="1"/>
        <i x="3579" s="1"/>
        <i x="40" s="1"/>
        <i x="1838" s="1"/>
        <i x="3463" s="1"/>
        <i x="4807" s="1"/>
        <i x="1005" s="1"/>
        <i x="942" s="1"/>
        <i x="1567" s="1"/>
        <i x="2400" s="1"/>
        <i x="3942" s="1"/>
        <i x="1304" s="1"/>
        <i x="447" s="1"/>
        <i x="3134" s="1"/>
        <i x="642" s="1"/>
        <i x="3342" s="1"/>
        <i x="2053" s="1"/>
        <i x="689" s="1"/>
        <i x="57" s="1"/>
        <i x="4290" s="1"/>
        <i x="2365" s="1"/>
        <i x="927" s="1"/>
        <i x="3230" s="1"/>
        <i x="773" s="1"/>
        <i x="1527" s="1"/>
        <i x="4768" s="1"/>
        <i x="4232" s="1"/>
        <i x="697" s="1"/>
        <i x="3175" s="1"/>
        <i x="1416" s="1"/>
        <i x="2433" s="1"/>
        <i x="4541" s="1"/>
        <i x="2854" s="1"/>
        <i x="1487" s="1"/>
        <i x="667" s="1"/>
        <i x="666" s="1"/>
        <i x="3787" s="1"/>
        <i x="4243" s="1"/>
        <i x="466" s="1"/>
        <i x="747" s="1"/>
        <i x="898" s="1"/>
        <i x="3580" s="1"/>
        <i x="3943" s="1"/>
        <i x="4012" s="1"/>
        <i x="2282" s="1"/>
        <i x="2875" s="1"/>
        <i x="89" s="1"/>
        <i x="3161" s="1"/>
        <i x="4461" s="1"/>
        <i x="1370" s="1"/>
        <i x="1829" s="1"/>
        <i x="4678" s="1"/>
        <i x="41" s="1"/>
        <i x="3946" s="1"/>
        <i x="524" s="1"/>
        <i x="4302" s="1"/>
        <i x="4651" s="1"/>
        <i x="1518" s="1"/>
        <i x="1615" s="1"/>
        <i x="2370" s="1"/>
        <i x="4239" s="1"/>
        <i x="1997" s="1"/>
        <i x="2233" s="1"/>
        <i x="3135" s="1"/>
        <i x="82" s="1"/>
        <i x="4123" s="1"/>
        <i x="20" s="1"/>
        <i x="2914" s="1"/>
        <i x="2750" s="1"/>
        <i x="2980" s="1"/>
        <i x="261" s="1"/>
        <i x="1712" s="1"/>
        <i x="2923" s="1"/>
        <i x="2615" s="1"/>
        <i x="3959" s="1"/>
        <i x="4291" s="1"/>
        <i x="3074" s="1"/>
        <i x="3162" s="1"/>
        <i x="2058" s="1"/>
        <i x="660" s="1"/>
        <i x="2672" s="1"/>
        <i x="5015" s="1"/>
        <i x="2371" s="1"/>
        <i x="3950" s="1"/>
        <i x="2403" s="1"/>
        <i x="3970" s="1"/>
        <i x="2386" s="1"/>
        <i x="2302" s="1"/>
        <i x="1860" s="1"/>
        <i x="3361" s="1"/>
        <i x="3553" s="1"/>
        <i x="414" s="1"/>
        <i x="4811" s="1"/>
        <i x="3386" s="1"/>
        <i x="113" s="1"/>
        <i x="2695" s="1"/>
        <i x="4951" s="1"/>
        <i x="3163" s="1"/>
        <i x="3078" s="1"/>
        <i x="3776" s="1"/>
        <i x="1495" s="1"/>
        <i x="4771" s="1"/>
        <i x="1880" s="1"/>
        <i x="2114" s="1"/>
        <i x="668" s="1"/>
        <i x="4695" s="1"/>
        <i x="3421" s="1"/>
        <i x="915" s="1"/>
        <i x="186" s="1"/>
        <i x="3747" s="1"/>
        <i x="2145" s="1"/>
        <i x="1105" s="1"/>
        <i x="4687" s="1"/>
        <i x="3282" s="1"/>
        <i x="5043" s="1"/>
        <i x="58" s="1"/>
        <i x="4092" s="1"/>
        <i x="4104" s="1"/>
        <i x="4145" s="1"/>
        <i x="3798" s="1"/>
        <i x="3250" s="1"/>
        <i x="4679" s="1"/>
        <i x="999" s="1"/>
        <i x="1323" s="1"/>
        <i x="1488" s="1"/>
        <i x="633" s="1"/>
        <i x="4958" s="1"/>
        <i x="4794" s="1"/>
        <i x="2965" s="1"/>
        <i x="2402" s="1"/>
        <i x="3960" s="1"/>
        <i x="2288" s="1"/>
        <i x="3980" s="1"/>
        <i x="4259" s="1"/>
        <i x="3323" s="1"/>
        <i x="1414" s="1"/>
        <i x="720" s="1"/>
        <i x="3754" s="1"/>
        <i x="3770" s="1"/>
        <i x="4492" s="1"/>
        <i x="3222" s="1"/>
        <i x="59" s="1"/>
        <i x="4812" s="1"/>
        <i x="3171" s="1"/>
        <i x="21" s="1"/>
        <i x="3136" s="1"/>
        <i x="5044" s="1"/>
        <i x="4832" s="1"/>
        <i x="142" s="1"/>
        <i x="262" s="1"/>
        <i x="1130" s="1"/>
        <i x="3908" s="1"/>
        <i x="917" s="1"/>
        <i x="4116" s="1"/>
        <i x="1568" s="1"/>
        <i x="748" s="1"/>
        <i x="2270" s="1"/>
        <i x="1640" s="1"/>
        <i x="4362" s="1"/>
        <i x="1491" s="1"/>
        <i x="1582" s="1"/>
        <i x="3066" s="1"/>
        <i x="4240" s="1"/>
        <i x="676" s="1"/>
        <i x="412" s="1"/>
        <i x="2485" s="1"/>
        <i x="2379" s="1"/>
        <i x="2404" s="1"/>
        <i x="4854" s="1"/>
        <i x="3666" s="1"/>
        <i x="1641" s="1"/>
        <i x="1830" s="1"/>
        <i x="3242" s="1"/>
        <i x="2401" s="1"/>
        <i x="844" s="1"/>
        <i x="249" s="1"/>
        <i x="3794" s="1"/>
        <i x="2175" s="1"/>
        <i x="1546" s="1"/>
        <i x="4778" s="1"/>
        <i x="2636" s="1"/>
        <i x="1881" s="1"/>
        <i x="2620" s="1"/>
        <i x="357" s="1"/>
        <i x="4601" s="1"/>
        <i x="2679" s="1"/>
        <i x="5027" s="1"/>
        <i x="4697" s="1"/>
        <i x="328" s="1"/>
        <i x="272" s="1"/>
        <i x="451" s="1"/>
        <i x="2650" s="1"/>
        <i x="3137" s="1"/>
        <i x="3795" s="1"/>
        <i x="3183" s="1"/>
        <i x="1550" s="1"/>
        <i x="634" s="1"/>
        <i x="2054" s="1"/>
        <i x="2176" s="1"/>
        <i x="4512" s="1"/>
        <i x="3767" s="1"/>
        <i x="42" s="1"/>
        <i x="3015" s="1"/>
        <i x="2434" s="1"/>
        <i x="3138" s="1"/>
        <i x="1845" s="1"/>
        <i x="1528" s="1"/>
        <i x="4978" s="1"/>
        <i x="3052" s="1"/>
        <i x="4093" s="1"/>
        <i x="3324" s="1"/>
        <i x="1401" s="1"/>
        <i x="1846" s="1"/>
        <i x="3778" s="1"/>
        <i x="4671" s="1"/>
        <i x="3344" s="1"/>
        <i x="1296" s="1"/>
        <i x="3944" s="1"/>
        <i x="2547" s="1"/>
        <i x="2394" s="1"/>
        <i x="3678" s="1"/>
        <i x="1539" s="1"/>
        <i x="887" s="1"/>
        <i x="542" s="1"/>
        <i x="1248" s="1"/>
        <i x="4144" s="1"/>
        <i x="4241" s="1"/>
        <i x="3368" s="1"/>
        <i x="2375" s="1"/>
        <i x="3951" s="1"/>
        <i x="928" s="1"/>
        <i x="4135" s="1"/>
        <i x="525" s="1"/>
        <i x="1344" s="1"/>
        <i x="2278" s="1"/>
        <i x="1732" s="1"/>
        <i x="2568" s="1"/>
        <i x="3058" s="1"/>
        <i x="4997" s="1"/>
        <i x="1346" s="1"/>
        <i x="1642" s="1"/>
        <i x="1713" s="1"/>
        <i x="3533" s="1"/>
        <i x="1371" s="1"/>
        <i x="2183" s="1"/>
        <i x="4805" s="1"/>
        <i x="3649" s="1"/>
        <i x="4580" s="1"/>
        <i x="2242" s="1"/>
        <i x="4855" s="1"/>
        <i x="4821" s="1"/>
        <i x="3895" s="1"/>
        <i x="2972" s="1"/>
        <i x="1006" s="1"/>
        <i x="4618" s="1"/>
        <i x="802" s="1"/>
        <i x="2651" s="1"/>
        <i x="2269" s="1"/>
        <i x="2838" s="1"/>
        <i x="2569" s="1"/>
        <i x="2412" s="1"/>
        <i x="4105" s="1"/>
        <i x="3517" s="1"/>
        <i x="488" s="1"/>
        <i x="2813" s="1"/>
        <i x="1104" s="1"/>
        <i x="645" s="1"/>
        <i x="4094" s="1"/>
        <i x="4696" s="1"/>
        <i x="3369" s="1"/>
        <i x="3726" s="1"/>
        <i x="3345" s="1"/>
        <i x="2457" s="1"/>
        <i x="1241" s="1"/>
        <i x="1797" s="1"/>
        <i x="3023" s="1"/>
        <i x="376" s="1"/>
        <i x="3777" s="1"/>
        <i x="4242" s="1"/>
        <i x="4939" s="1"/>
        <i x="3523" s="1"/>
        <i x="158" s="1"/>
        <i x="4940" s="1"/>
        <i x="2863" s="1"/>
        <i x="415" s="1"/>
        <i x="1393" s="1"/>
        <i x="1861" s="1"/>
        <i x="43" s="1"/>
        <i x="3947" s="1"/>
        <i x="4095" s="1"/>
        <i x="1512" s="1"/>
        <i x="4894" s="1"/>
        <i x="3080" s="1"/>
        <i x="1798" s="1"/>
        <i x="60" s="1"/>
        <i x="3768" s="1"/>
        <i x="4198" s="1"/>
        <i x="298" s="1"/>
        <i x="4815" s="1"/>
        <i x="474" s="1"/>
        <i x="2021" s="1"/>
        <i x="4446" s="1"/>
        <i x="4433" s="1"/>
        <i x="3149" s="1"/>
        <i x="2621" s="1"/>
        <i x="3268" s="1"/>
        <i x="1153" s="1"/>
        <i x="537" s="1"/>
        <i x="1767" s="1"/>
        <i x="4901" s="1"/>
        <i x="1149" s="1"/>
        <i x="83" s="1"/>
        <i x="920" s="1"/>
        <i x="4013" s="1"/>
        <i x="1519" s="1"/>
        <i x="4260" s="1"/>
        <i x="2555" s="1"/>
        <i x="2938" s="1"/>
        <i x="2366" s="1"/>
        <i x="3355" s="1"/>
        <i x="940" s="1"/>
        <i x="3700" s="1"/>
        <i x="4895" s="1"/>
        <i x="1616" s="1"/>
        <i x="4660" s="1"/>
        <i x="3674" s="1"/>
        <i x="3771" s="1"/>
        <i x="4784" s="1"/>
        <i x="2252" s="1"/>
        <i x="478" s="1"/>
        <i x="1778" s="1"/>
        <i x="2652" s="1"/>
        <i x="2787" s="1"/>
        <i x="1706" s="1"/>
        <i x="888" s="1"/>
        <i x="4053" s="1"/>
        <i x="2909" s="1"/>
        <i x="943" s="1"/>
        <i x="4244" s="1"/>
        <i x="2616" s="1"/>
        <i x="4833" s="1"/>
        <i x="3667" s="1"/>
        <i x="1106" s="1"/>
        <i x="4459" s="1"/>
        <i x="3635" s="1"/>
        <i x="2950" s="1"/>
        <i x="1319" s="1"/>
        <i x="2387" s="1"/>
        <i x="0" s="1"/>
        <i x="4041" s="1"/>
        <i x="1320" s="1"/>
        <i x="3169" s="1"/>
        <i x="3753" s="1"/>
        <i x="2910" s="1"/>
        <i x="4680" s="1"/>
        <i x="3779" s="1"/>
        <i x="2211" s="1"/>
        <i x="2271" s="1"/>
        <i x="944" s="1"/>
        <i x="475" s="1"/>
        <i x="934" s="1"/>
        <i x="4664" s="1"/>
        <i x="3392" s="1"/>
        <i x="56" s="1"/>
        <i x="61" s="1"/>
        <i x="4268" s="1"/>
        <i x="2292" s="1"/>
        <i x="803" s="1"/>
        <i x="4637" s="1"/>
        <i x="1723" s="1"/>
        <i x="4269" s="1"/>
        <i x="1408" s="1"/>
        <i x="2215" s="1"/>
        <i x="4075" s="1"/>
        <i x="1230" s="1"/>
        <i x="476" s="1"/>
        <i x="44" s="1"/>
        <i x="3925" s="1"/>
        <i x="3909" s="1"/>
        <i x="2989" s="1"/>
        <i x="1257" s="1"/>
        <i x="3393" s="1"/>
        <i x="2717" s="1"/>
        <i x="1784" s="1"/>
        <i x="3370" s="1"/>
        <i x="4779" s="1"/>
        <i x="4941" s="1"/>
        <i x="2991" s="1"/>
        <i x="2289" s="1"/>
        <i x="3505" s="1"/>
        <i x="1165" s="1"/>
        <i x="2065" s="1"/>
        <i x="2027" s="1"/>
        <i x="548" s="1"/>
        <i x="2395" s="1"/>
        <i x="2864" s="1"/>
        <i x="3878" s="1"/>
        <i x="4570" s="1"/>
        <i x="2279" s="1"/>
        <i x="5034" s="1"/>
        <i x="3051" s="1"/>
        <i x="1871" s="1"/>
        <i x="2017" s="1"/>
        <i x="3577" s="1"/>
        <i x="1687" s="1"/>
        <i x="322" s="1"/>
        <i x="1260" s="1"/>
        <i x="4096" s="1"/>
        <i x="2518" s="1"/>
        <i x="1815" s="1"/>
        <i x="2105" s="1"/>
        <i x="2648" s="1"/>
        <i x="2674" s="1"/>
        <i x="4902" s="1"/>
        <i x="650" s="1"/>
        <i x="1417" s="1"/>
        <i x="3371" s="1"/>
        <i x="4054" s="1"/>
        <i x="3675" s="1"/>
        <i x="2596" s="1"/>
        <i x="4245" s="1"/>
        <i x="3556" s="1"/>
        <i x="3314" s="1"/>
        <i x="2280" s="1"/>
        <i x="543" s="1"/>
        <i x="4797" s="1"/>
        <i x="5035" s="1"/>
        <i x="2451" s="1"/>
        <i x="26" s="1"/>
        <i x="783" s="1"/>
        <i x="448" s="1"/>
        <i x="4834" s="1"/>
        <i x="480" s="1"/>
        <i x="4621" s="1"/>
        <i x="1670" s="1"/>
        <i x="3627" s="1"/>
        <i x="4106" s="1"/>
        <i x="4225" s="1"/>
        <i x="3780" s="1"/>
        <i x="4507" s="1"/>
        <i x="1963" s="1"/>
        <i x="294" s="1"/>
        <i x="3394" s="1"/>
        <i x="3069" s="1"/>
        <i x="677" s="1"/>
        <i x="4082" s="1"/>
        <i x="4698" s="1"/>
        <i x="3254" s="1"/>
        <i x="4658" s="1"/>
        <i x="4552" s="1"/>
        <i x="4578" s="1"/>
        <i x="1832" s="1"/>
        <i x="3886" s="1"/>
        <i x="5016" s="1"/>
        <i x="2163" s="1"/>
        <i x="323" s="1"/>
        <i x="2519" s="1"/>
        <i x="1975" s="1"/>
        <i x="269" s="1"/>
        <i x="2189" s="1"/>
        <i x="2293" s="1"/>
        <i x="159" s="1"/>
        <i x="4246" s="1"/>
        <i x="3325" s="1"/>
        <i x="3470" s="1"/>
        <i x="2548" s="1"/>
        <i x="1862" s="1"/>
        <i x="538" s="1"/>
        <i x="2283" s="1"/>
        <i x="5017" s="1"/>
        <i x="4556" s="1"/>
        <i x="4399" s="1"/>
        <i x="826" s="1"/>
        <i x="4218" s="1"/>
        <i x="635" s="1"/>
        <i x="2396" s="1"/>
        <i x="2990" s="1"/>
        <i x="1409" s="1"/>
        <i x="2624" s="1"/>
        <i x="1863" s="1"/>
        <i x="489" s="1"/>
        <i x="3602" s="1"/>
        <i x="3755" s="1"/>
        <i x="4083" s="1"/>
        <i x="2513" s="1"/>
        <i x="3997" s="1"/>
        <i x="3676" s="1"/>
        <i x="4261" s="1"/>
        <i x="4553" s="1"/>
        <i x="1347" s="1"/>
        <i x="1540" s="1"/>
        <i x="2255" s="1"/>
        <i x="3609" s="1"/>
        <i x="273" s="1"/>
        <i x="3024" s="1"/>
        <i x="4998" s="1"/>
        <i x="4896" s="1"/>
        <i x="1530" s="1"/>
        <i x="2865" s="1"/>
        <i x="1345" s="1"/>
        <i x="2542" s="1"/>
        <i x="4336" s="1"/>
        <i x="2531" s="1"/>
        <i x="847" s="1"/>
        <i x="968" s="1"/>
        <i x="544" s="1"/>
        <i x="4999" s="1"/>
        <i x="4816" s="1"/>
        <i x="8" s="1"/>
        <i x="3280" s="1"/>
        <i x="790" s="1"/>
        <i x="2044" s="1"/>
        <i x="3156" s="1"/>
        <i x="3070" s="1"/>
        <i x="452" s="1"/>
        <i x="3203" s="1"/>
        <i x="4250" s="1"/>
        <i x="774" s="1"/>
        <i x="1131" s="1"/>
        <i x="4455" s="1"/>
        <i x="1964" s="1"/>
        <i x="1707" s="1"/>
        <i x="2486" s="1"/>
        <i x="4554" s="1"/>
        <i x="646" s="1"/>
        <i x="1551" s="1"/>
        <i x="1324" s="1"/>
        <i x="27" s="1"/>
        <i x="114" s="1"/>
        <i x="1086" s="1"/>
        <i x="4097" s="1"/>
        <i x="3395" s="1"/>
        <i x="4014" s="1"/>
        <i x="3756" s="1"/>
        <i x="921" s="1"/>
        <i x="4270" s="1"/>
        <i x="324" s="1"/>
        <i x="3262" s="1"/>
        <i x="3578" s="1"/>
        <i x="2730" s="1"/>
        <i x="4883" s="1"/>
        <i x="4275" s="1"/>
        <i x="246" s="1"/>
        <i x="682" s="1"/>
        <i x="4942" s="1"/>
        <i x="1688" s="1"/>
        <i x="4456" s="1"/>
        <i x="2463" s="1"/>
        <i x="3274" s="1"/>
        <i x="3759" s="1"/>
        <i x="1" s="1"/>
        <i x="1887" s="1"/>
        <i x="3687" s="1"/>
        <i x="1265" s="1"/>
        <i x="3879" s="1"/>
        <i x="2247" s="1"/>
        <i x="1503" s="1"/>
        <i x="1833" s="1"/>
        <i x="383" s="1"/>
        <i x="1864" s="1"/>
        <i x="2981" s="1"/>
        <i x="1043" s="1"/>
        <i x="1799" s="1"/>
        <i x="4835" s="1"/>
        <i x="506" s="1"/>
        <i x="3302" s="1"/>
        <i x="2810" s="1"/>
        <i x="4584" s="1"/>
        <i x="1658" s="1"/>
        <i x="3471" s="1"/>
        <i x="4186" s="1"/>
        <i x="4968" s="1"/>
        <i x="763" s="1"/>
        <i x="3887" s="1"/>
        <i x="3347" s="1"/>
        <i x="775" s="1"/>
        <i x="2607" s="1"/>
        <i x="2968" s="1"/>
        <i x="922" s="1"/>
        <i x="4932" s="1"/>
        <i x="5018" s="1"/>
        <i x="3926" s="1"/>
        <i x="4136" s="1"/>
        <i x="62" s="1"/>
        <i x="2323" s="1"/>
        <i x="5008" s="1"/>
        <i x="1205" s="1"/>
        <i x="63" s="1"/>
        <i x="2798" s="1"/>
        <i x="4440" s="1"/>
        <i x="4921" s="1"/>
        <i x="4681" s="1"/>
        <i x="408" s="1"/>
        <i x="678" s="1"/>
        <i x="3443" s="1"/>
        <i x="2376" s="1"/>
        <i x="1676" s="1"/>
        <i x="2243" s="1"/>
        <i x="1552" s="1"/>
        <i x="2639" s="1"/>
        <i x="45" s="1"/>
        <i x="837" s="1"/>
        <i x="4688" s="1"/>
        <i x="3332" s="1"/>
        <i x="2079" s="1"/>
        <i x="2026" s="1"/>
        <i x="285" s="1"/>
        <i x="358" s="1"/>
        <i x="3422" s="1"/>
        <i x="1541" s="1"/>
        <i x="3396" s="1"/>
        <i x="2785" s="1"/>
        <i x="4662" s="1"/>
        <i x="2520" s="1"/>
        <i x="4457" s="1"/>
        <i x="929" s="1"/>
        <i x="1258" s="1"/>
        <i x="661" s="1"/>
        <i x="1531" s="1"/>
        <i x="3071" s="1"/>
        <i x="3636" s="1"/>
        <i x="1079" s="1"/>
        <i x="3927" s="1"/>
        <i x="359" s="1"/>
        <i x="651" s="1"/>
        <i x="2397" s="1"/>
        <i x="5036" s="1"/>
        <i x="1102" s="1"/>
        <i x="4337" s="1"/>
        <i x="4477" s="1"/>
        <i x="734" s="1"/>
        <i x="713" s="1"/>
        <i x="3309" s="1"/>
        <i x="1724" s="1"/>
        <i x="5064" s="1"/>
        <i x="683" s="1"/>
        <i x="949" s="1"/>
        <i x="1993" s="1"/>
        <i x="3348" s="1"/>
        <i x="4613" s="1"/>
        <i x="2601" s="1"/>
        <i x="2698" s="1"/>
        <i x="2197" s="1"/>
        <i x="1210" s="1"/>
        <i x="4979" s="1"/>
        <i x="3597" s="1"/>
        <i x="1659" s="1"/>
        <i x="2559" s="1"/>
        <i x="4226" s="1"/>
        <i x="4084" s="1"/>
        <i x="1513" s="1"/>
        <i x="3025" s="1"/>
        <i x="3214" s="1"/>
        <i x="2911" s="1"/>
        <i x="3615" s="1"/>
        <i x="460" s="1"/>
        <i x="3356" s="1"/>
        <i x="28" s="1"/>
        <i x="1030" s="1"/>
        <i x="1193" s="1"/>
        <i x="1140" s="1"/>
        <i x="3823" s="1"/>
        <i x="254" s="1"/>
        <i x="371" s="1"/>
        <i x="1660" s="1"/>
        <i x="2608" s="1"/>
        <i x="2351" s="1"/>
        <i x="4214" s="1"/>
        <i x="2820" s="1"/>
        <i x="3444" s="1"/>
        <i x="2575" s="1"/>
        <i x="433" s="1"/>
        <i x="1141" s="1"/>
        <i x="1360" s="1"/>
        <i x="2103" s="1"/>
        <i x="2198" s="1"/>
        <i x="2966" s="1"/>
        <i x="2030" s="1"/>
        <i x="1184" s="1"/>
        <i x="3928" s="1"/>
        <i x="2216" s="1"/>
        <i x="4959" s="1"/>
        <i x="3591" s="1"/>
        <i x="3195" s="1"/>
        <i x="845" s="1"/>
        <i x="118" s="1"/>
        <i x="1263" s="1"/>
        <i x="3888" s="1"/>
        <i x="4412" s="1"/>
        <i x="2072" s="1"/>
        <i x="4571" s="1"/>
        <i x="3698" s="1"/>
        <i x="4614" s="1"/>
        <i x="4493" s="1"/>
        <i x="3743" s="1"/>
        <i x="526" s="1"/>
        <i x="1504" s="1"/>
        <i x="4176" s="1"/>
        <i x="1150" s="1"/>
        <i x="3004" s="1"/>
        <i x="3513" s="1"/>
        <i x="3661" s="1"/>
        <i x="2234" s="1"/>
        <i x="3146" s="1"/>
        <i x="4042" s="1"/>
        <i x="4798" s="1"/>
        <i x="2235" s="1"/>
        <i x="2033" s="1"/>
        <i x="3642" s="1"/>
        <i x="1768" s="1"/>
        <i x="115" s="1"/>
        <i x="2742" s="1"/>
        <i x="2130" s="1"/>
        <i x="3616" s="1"/>
        <i x="2830" s="1"/>
        <i x="4602" s="1"/>
        <i x="2051" s="1"/>
        <i x="1080" s="1"/>
        <i x="2207" s="1"/>
        <i x="3362" s="1"/>
        <i x="337" s="1"/>
        <i x="4524" s="1"/>
        <i x="1256" s="1"/>
        <i x="485" s="1"/>
        <i x="2177" s="1"/>
        <i x="2052" s="1"/>
        <i x="1313" s="1"/>
        <i x="1695" s="1"/>
        <i x="804" s="1"/>
        <i x="4426" s="1"/>
        <i x="4922" s="1"/>
        <i x="4400" s="1"/>
        <i x="3538" s="1"/>
        <i x="3668" s="1"/>
        <i x="2157" s="1"/>
        <i x="4468" s="1"/>
        <i x="84" s="1"/>
        <i x="4247" s="1"/>
        <i x="2158" s="1"/>
        <i x="434" s="1"/>
        <i x="3643" s="1"/>
        <i x="2073" s="1"/>
        <i x="2377" s="1"/>
        <i x="3064" s="1"/>
        <i x="838" s="1"/>
        <i x="2208" s="1"/>
        <i x="3099" s="1"/>
        <i x="1124" s="1"/>
        <i x="1087" s="1"/>
        <i x="4267" s="1"/>
        <i x="3603" s="1"/>
        <i x="1589" s="1"/>
        <i x="647" s="1"/>
        <i x="3706" s="1"/>
        <i x="1402" s="1"/>
        <i x="3637" s="1"/>
        <i x="3532" s="1"/>
        <i x="4903" s="1"/>
        <i x="178" s="1"/>
        <i x="1198" s="1"/>
        <i x="2821" s="1"/>
        <i x="2199" s="1"/>
        <i x="4023" s="1"/>
        <i x="652" s="1"/>
        <i x="811" s="1"/>
        <i x="2367" s="1"/>
        <i x="2850" s="1"/>
        <i x="3452" s="1"/>
        <i x="1800" s="1"/>
        <i x="490" s="1"/>
        <i x="255" s="1"/>
        <i x="3231" s="1"/>
        <i x="1305" s="1"/>
        <i x="2236" s="1"/>
        <i x="1328" s="1"/>
        <i x="85" s="1"/>
        <i x="4015" s="1"/>
        <i x="263" s="1"/>
        <i x="1306" s="1"/>
        <i x="2096" s="1"/>
        <i x="1622" s="1"/>
        <i x="4562" s="1"/>
        <i x="2188" s="1"/>
        <i x="4615" s="1"/>
        <i x="2200" s="1"/>
        <i x="2939" s="1"/>
        <i x="2822" s="1"/>
        <i x="355" s="1"/>
        <i x="2178" s="1"/>
        <i x="3363" s="1"/>
        <i x="2" s="1"/>
        <i x="3397" s="1"/>
        <i x="2895" s="1"/>
        <i x="4164" s="1"/>
        <i x="827" s="1"/>
        <i x="2244" s="1"/>
        <i x="3669" s="1"/>
        <i x="4719" s="1"/>
        <i x="233" s="1"/>
        <i x="4822" s="1"/>
        <i x="345" s="1"/>
        <i x="1384" s="1"/>
        <i x="3604" s="1"/>
        <i x="4146" s="1"/>
        <i x="2182" s="1"/>
        <i x="3859" s="1"/>
        <i x="4429" s="1"/>
        <i x="2246" s="1"/>
        <i x="3598" s="1"/>
        <i x="2217" s="1"/>
        <i x="3707" s="1"/>
        <i x="908" s="1"/>
        <i x="1385" s="1"/>
        <i x="3699" s="1"/>
        <i x="1403" s="1"/>
        <i x="4546" s="1"/>
        <i x="1242" s="1"/>
        <i x="4482" s="1"/>
        <i x="2814" s="1"/>
        <i x="387" s="1"/>
        <i x="2137" s="1"/>
        <i x="2931" s="1"/>
        <i x="3005" s="1"/>
        <i x="1063" s="1"/>
        <i x="2951" s="1"/>
        <i x="2973" s="1"/>
        <i x="2560" s="1"/>
        <i x="3006" s="1"/>
        <i x="3757" s="1"/>
        <i x="1816" s="1"/>
        <i x="2653" s="1"/>
        <i x="4124" s="1"/>
        <i x="4674" s="1"/>
        <i x="1064" s="1"/>
        <i x="3582" s="1"/>
        <i x="3255" s="1"/>
        <i x="4603" s="1"/>
        <i x="1199" s="1"/>
        <i x="2192" s="1"/>
        <i x="3288" s="1"/>
        <i x="679" s="1"/>
        <i x="2597" s="1"/>
        <i x="2104" s="1"/>
        <i x="3031" s="1"/>
        <i x="2089" s="1"/>
        <i x="3026" s="1"/>
        <i x="362" s="1"/>
        <i x="3016" s="1"/>
        <i x="3223" s="1"/>
        <i x="2438" s="1"/>
        <i x="3017" s="1"/>
        <i x="2823" s="1"/>
        <i x="3147" s="1"/>
        <i x="2045" s="1"/>
        <i x="116" s="1"/>
        <i x="152" s="1"/>
        <i x="724" s="1"/>
        <i x="3708" s="1"/>
        <i x="391" s="1"/>
        <i x="1575" s="1"/>
        <i x="3053" s="1"/>
        <i x="4363" s="1"/>
        <i x="402" s="1"/>
        <i x="2982" s="1"/>
        <i x="479" s="1"/>
        <i x="4483" s="1"/>
        <i x="2702" s="1"/>
        <i x="4501" s="1"/>
        <i x="1865" s="1"/>
        <i x="1872" s="1"/>
        <i x="513" s="1"/>
        <i x="2169" s="1"/>
        <i x="1801" s="1"/>
        <i x="1714" s="1"/>
        <i x="514" s="1"/>
        <i x="2609" s="1"/>
        <i x="2625" s="1"/>
        <i x="2583" s="1"/>
        <i x="4585" s="1"/>
        <i x="2491" s="1"/>
        <i x="3606" s="1"/>
        <i x="3727" s="1"/>
        <i x="974" s="1"/>
        <i x="3653" s="1"/>
        <i x="2831" s="1"/>
        <i x="545" s="1"/>
        <i x="4513" s="1"/>
        <i x="5019" s="1"/>
        <i x="4502" s="1"/>
        <i x="3729" s="1"/>
        <i x="4867" s="1"/>
        <i x="4447" s="1"/>
        <i x="2034" s="1"/>
        <i x="3" s="1"/>
        <i x="1855" s="1"/>
        <i x="3929" s="1"/>
        <i x="1185" s="1"/>
        <i x="445" s="1"/>
        <i x="3573" s="1"/>
        <i x="435" s="1"/>
        <i x="4960" s="1"/>
        <i x="1281" s="1"/>
        <i x="264" s="1"/>
        <i x="3310" s="1"/>
        <i x="153" s="1"/>
        <i x="416" s="1"/>
        <i x="3333" s="1"/>
        <i x="3539" s="1"/>
        <i x="3124" s="1"/>
        <i x="3046" s="1"/>
        <i x="1977" s="1"/>
        <i x="3760" s="1"/>
        <i x="5028" s="1"/>
        <i x="496" s="1"/>
        <i x="1282" s="1"/>
        <i x="1186" s="1"/>
        <i x="4897" s="1"/>
        <i x="179" s="1"/>
        <i x="2138" s="1"/>
        <i x="4478" s="1"/>
        <i x="3679" s="1"/>
        <i x="2273" s="1"/>
        <i x="3251" s="1"/>
        <i x="2758" s="1"/>
        <i x="1866" s="1"/>
        <i x="392" s="1"/>
        <i x="2159" s="1"/>
        <i x="766" s="1"/>
        <i x="3196" s="1"/>
        <i x="1128" s="1"/>
        <i x="1292" s="1"/>
        <i x="880" s="1"/>
        <i x="3986" s="1"/>
        <i x="2974" s="1"/>
        <i x="3654" s="1"/>
        <i x="2952" s="1"/>
        <i x="1221" s="1"/>
        <i x="1998" s="1"/>
        <i x="491" s="1"/>
        <i x="12" s="1"/>
        <i x="4462" s="1"/>
        <i x="453" s="1"/>
        <i x="492" s="1"/>
        <i x="2115" s="1"/>
        <i x="2201" s="1"/>
        <i x="4586" s="1"/>
        <i x="1314" s="1"/>
        <i x="3583" s="1"/>
        <i x="1129" s="1"/>
        <i x="3209" s="1"/>
        <i x="3730" s="1"/>
        <i x="1259" s="1"/>
        <i x="2956" s="1"/>
        <i x="180" s="1"/>
        <i x="4514" s="1"/>
        <i x="1088" s="1"/>
        <i x="3032" s="1"/>
        <i x="1377" s="1"/>
        <i x="1307" s="1"/>
        <i x="4961" s="1"/>
        <i x="2097" s="1"/>
        <i x="4785" s="1"/>
        <i x="3685" s="1"/>
        <i x="4751" s="1"/>
        <i x="4377" s="1"/>
        <i x="4604" s="1"/>
        <i x="1410" s="1"/>
        <i x="1266" s="1"/>
        <i x="436" s="1"/>
        <i x="2975" s="1"/>
        <i x="3772" s="1"/>
        <i x="1172" s="1"/>
        <i x="377" s="1"/>
        <i x="3987" s="1"/>
        <i x="969" s="1"/>
        <i x="2947" s="1"/>
        <i x="756" s="1"/>
        <i x="1261" s="1"/>
        <i x="1335" s="1"/>
        <i x="1187" s="1"/>
        <i x="1677" s="1"/>
        <i x="3528" s="1"/>
        <i x="970" s="1"/>
        <i x="714" s="1"/>
        <i x="1321" s="1"/>
        <i x="2654" s="1"/>
        <i x="2870" s="1"/>
        <i x="4147" s="1"/>
        <i x="1283" s="1"/>
        <i x="4868" s="1"/>
        <i x="2598" s="1"/>
        <i x="187" s="1"/>
        <i x="1351" s="1"/>
        <i x="3738" s="1"/>
        <i x="2126" s="1"/>
        <i x="3018" s="1"/>
        <i x="4458" s="1"/>
        <i x="3781" s="1"/>
        <i x="3529" s="1"/>
        <i x="1678" s="1"/>
        <i x="265" s="1"/>
        <i x="3623" s="1"/>
        <i x="2896" s="1"/>
        <i x="467" s="1"/>
        <i x="4271" s="1"/>
        <i x="3423" s="1"/>
        <i x="2248" s="1"/>
        <i x="1222" s="1"/>
        <i x="3607" s="1"/>
        <i x="2193" s="1"/>
        <i x="4338" s="1"/>
        <i x="1689" s="1"/>
        <i x="1834" s="1"/>
        <i x="578" s="1"/>
        <i x="3381" s="1"/>
        <i x="1142" s="1"/>
        <i x="372" s="1"/>
        <i x="1733" s="1"/>
        <i x="1284" s="1"/>
        <i x="1759" s="1"/>
        <i x="1021" s="1"/>
        <i x="2066" s="1"/>
        <i x="305" s="1"/>
        <i x="4652" s="1"/>
        <i x="1422" s="1"/>
        <i x="2882" s="1"/>
        <i x="1315" s="1"/>
        <i x="4989" s="1"/>
        <i x="2660" s="1"/>
        <i x="3357" s="1"/>
        <i x="3581" s="1"/>
        <i x="3725" s="1"/>
        <i x="160" s="1"/>
        <i x="4780" s="1"/>
        <i x="1200" s="1"/>
        <i x="461" s="1"/>
        <i x="839" s="1"/>
        <i x="3506" s="1"/>
        <i x="4619" s="1"/>
        <i x="3734" s="1"/>
        <i x="515" s="1"/>
        <i x="4469" s="1"/>
        <i x="2146" s="1"/>
        <i x="2131" s="1"/>
        <i x="4653" s="1"/>
        <i x="2179" s="1"/>
        <i x="1273" s="1"/>
        <i x="3349" s="1"/>
        <i x="403" s="1"/>
        <i x="2184" s="1"/>
        <i x="1520" s="1"/>
        <i x="417" s="1"/>
        <i x="3773" s="1"/>
        <i x="301" s="1"/>
        <i x="1361" s="1"/>
        <i x="1274" s="1"/>
        <i x="1942" s="1"/>
        <i x="4605" s="1"/>
        <i x="3709" s="1"/>
        <i x="3629" s="1"/>
        <i x="493" s="1"/>
        <i x="812" s="1"/>
        <i x="3535" s="1"/>
        <i x="3547" s="1"/>
        <i x="499" s="1"/>
        <i x="468" s="1"/>
        <i x="2492" s="1"/>
        <i x="2493" s="1"/>
        <i x="1275" s="1"/>
        <i x="1173" s="1"/>
        <i x="388" s="1"/>
        <i x="2107" s="1"/>
        <i x="1297" s="1"/>
        <i x="1300" s="1"/>
        <i x="1661" s="1"/>
        <i x="4378" s="1"/>
        <i x="1316" s="1"/>
        <i x="1817" s="1"/>
        <i x="4484" s="1"/>
        <i x="3350" s="1"/>
        <i x="3148" s="1"/>
        <i x="437" s="1"/>
        <i x="3033" s="1"/>
        <i x="4943" s="1"/>
        <i x="3256" s="1"/>
        <i x="4125" s="1"/>
        <i x="784" s="1"/>
        <i x="4629" s="1"/>
        <i x="1749" s="1"/>
        <i x="3617" s="1"/>
        <i x="3915" s="1"/>
        <i x="725" s="1"/>
        <i x="1334" s="1"/>
        <i x="270" s="1"/>
        <i x="3624" s="1"/>
        <i x="1590" s="1"/>
        <i x="1576" s="1"/>
        <i x="2059" s="1"/>
        <i x="266" s="1"/>
        <i x="757" s="1"/>
        <i x="5071" s="1"/>
        <i x="3168" s="1"/>
        <i x="557" s="1"/>
        <i x="2718" s="1"/>
        <i x="2902" s="1"/>
        <i x="3599" s="1"/>
        <i x="3644" s="1"/>
        <i x="4503" s="1"/>
        <i x="2035" s="1"/>
        <i x="2964" s="1"/>
        <i x="4076" s="1"/>
        <i x="1125" s="1"/>
        <i x="2127" s="1"/>
        <i x="2185" s="1"/>
        <i x="1293" s="1"/>
        <i x="29" s="1"/>
        <i x="2083" s="1"/>
        <i x="4649" s="1"/>
        <i x="4219" s="1"/>
        <i x="2799" s="1"/>
        <i x="2108" s="1"/>
        <i x="346" s="1"/>
        <i x="4644" s="1"/>
        <i x="1386" s="1"/>
        <i x="2992" s="1"/>
        <i x="1211" s="1"/>
        <i x="3524" s="1"/>
        <i x="1623" s="1"/>
        <i x="2771" s="1"/>
        <i x="4606" s="1"/>
        <i x="3424" s="1"/>
        <i x="2953" s="1"/>
        <i x="4420" s="1"/>
        <i x="3744" s="1"/>
        <i x="302" s="1"/>
        <i x="2932" s="1"/>
        <i x="1362" s="1"/>
        <i x="393" s="1"/>
        <i x="241" s="1"/>
        <i x="3054" s="1"/>
        <i x="1329" s="1"/>
        <i x="4636" s="1"/>
        <i x="4563" s="1"/>
        <i x="3761" s="1"/>
        <i x="2890" s="1"/>
        <i x="817" s="1"/>
        <i x="3662" s="1"/>
        <i x="1454" s="1"/>
        <i x="715" s="1"/>
        <i x="4525" s="1"/>
        <i x="4" s="1"/>
        <i x="1243" s="1"/>
        <i x="3663" s="1"/>
        <i x="2219" s="1"/>
        <i x="2954" s="1"/>
        <i x="3665" s="1"/>
        <i x="2261" s="1"/>
        <i x="2897" s="1"/>
        <i x="3655" s="1"/>
        <i x="4817" s="1"/>
        <i x="828" s="1"/>
        <i x="516" s="1"/>
        <i x="4625" s="1"/>
        <i x="279" s="1"/>
        <i x="4526" s="1"/>
        <i x="2194" s="1"/>
        <i x="4379" s="1"/>
        <i x="945" s="1"/>
        <i x="726" s="1"/>
        <i x="2727" s="1"/>
        <i x="4933" s="1"/>
        <i x="5000" s="1"/>
        <i x="2886" s="1"/>
        <i x="2036" s="1"/>
        <i x="2835" s="1"/>
        <i x="614" s="1"/>
        <i x="3557" s="1"/>
        <i x="5001" s="1"/>
        <i x="5072" s="1"/>
        <i x="517" s="1"/>
        <i x="4923" s="1"/>
        <i x="684" s="1"/>
        <i x="2274" s="1"/>
        <i x="1249" s="1"/>
        <i x="2122" s="1"/>
        <i x="4564" s="1"/>
        <i x="1804" s="1"/>
        <i x="2227" s="1"/>
        <i x="3565" s="1"/>
        <i x="3257" s="1"/>
        <i x="4808" s="1"/>
        <i x="3656" s="1"/>
        <i x="4016" s="1"/>
        <i x="1244" s="1"/>
        <i x="1750" s="1"/>
        <i x="274" s="1"/>
        <i x="1715" s="1"/>
        <i x="1201" s="1"/>
        <i x="3210" s="1"/>
        <i x="2160" s="1"/>
        <i x="776" s="1"/>
        <i x="1207" s="1"/>
        <i x="3055" s="1"/>
        <i x="4622" s="1"/>
        <i x="449" s="1"/>
        <i x="2139" s="1"/>
        <i x="3445" s="1"/>
        <i x="2132" s="1"/>
        <i x="4479" s="1"/>
        <i x="4470" s="1"/>
        <i x="3657" s="1"/>
        <i x="356" s="1"/>
        <i x="3434" s="1"/>
        <i x="4055" s="1"/>
        <i x="2871" s="1"/>
        <i x="4572" s="1"/>
        <i x="2153" s="1"/>
        <i x="510" s="1"/>
        <i x="636" s="1"/>
        <i x="67" s="1"/>
        <i x="4313" s="1"/>
        <i x="4364" s="1"/>
        <i x="3618" s="1"/>
        <i x="558" s="1"/>
        <i x="2903" s="1"/>
        <i x="2708" s="1"/>
        <i x="4624" s="1"/>
        <i x="559" s="1"/>
        <i x="4427" s="1"/>
        <i x="2969" s="1"/>
        <i x="593" s="1"/>
        <i x="1022" s="1"/>
        <i x="3691" s="1"/>
        <i x="248" s="1"/>
        <i x="881" s="1"/>
        <i x="4107" s="1"/>
        <i x="1044" s="1"/>
        <i x="2152" s="1"/>
        <i x="2147" s="1"/>
        <i x="4969" s="1"/>
        <i x="4990" s="1"/>
        <i x="3558" s="1"/>
        <i x="2728" s="1"/>
        <i x="1218" s="1"/>
        <i x="427" s="1"/>
        <i x="4463" s="1"/>
        <i x="4555" s="1"/>
        <i x="500" s="1"/>
        <i x="4547" s="1"/>
        <i x="2800" s="1"/>
        <i x="2088" s="1"/>
        <i x="818" s="1"/>
        <i x="286" s="1"/>
        <i x="182" s="1"/>
        <i x="5053" s="1"/>
        <i x="4534" s="1"/>
        <i x="923" s="1"/>
        <i x="4592" s="1"/>
        <i x="1856" s="1"/>
        <i x="2924" s="1"/>
        <i x="1276" s="1"/>
        <i x="2843" s="1"/>
        <i x="250" s="1"/>
        <i x="1372" s="1"/>
        <i x="4573" s="1"/>
        <i x="3802" s="1"/>
        <i x="1227" s="1"/>
        <i x="1916" s="1"/>
        <i x="275" s="1"/>
        <i x="1888" s="1"/>
        <i x="4383" s="1"/>
        <i x="1311" s="1"/>
        <i x="3555" s="1"/>
        <i x="4063" s="1"/>
        <i x="3139" s="1"/>
        <i x="2405" s="1"/>
        <i x="226" s="1"/>
        <i x="1497" s="1"/>
        <i x="1671" s="1"/>
        <i x="5002" s="1"/>
        <i x="4934" s="1"/>
        <i x="4515" s="1"/>
        <i x="2688" s="1"/>
        <i x="2576" s="1"/>
        <i x="5054" s="1"/>
        <i x="2645" s="1"/>
        <i x="963" s="1"/>
        <i x="1233" s="1"/>
        <i x="1132" s="1"/>
        <i x="1247" s="1"/>
        <i x="4017" s="1"/>
        <i x="3047" s="1"/>
        <i x="306" s="1"/>
        <i x="3269" s="1"/>
        <i x="3748" s="1"/>
        <i x="3007" s="1"/>
        <i x="3235" s="1"/>
        <i x="853" s="1"/>
        <i x="2610" s="1"/>
        <i x="4557" s="1"/>
        <i x="242" s="1"/>
        <i x="4314" s="1"/>
        <i x="1423" s="1"/>
        <i x="438" s="1"/>
        <i x="4485" s="1"/>
        <i x="2957" s="1"/>
        <i x="1285" s="1"/>
        <i x="2876" s="1"/>
        <i x="418" s="1"/>
        <i x="1940" s="1"/>
        <i x="560" s="1"/>
        <i x="2767" s="1"/>
        <i x="287" s="1"/>
        <i x="4665" s="1"/>
        <i x="3283" s="1"/>
        <i x="2109" s="1"/>
        <i x="494" s="1"/>
        <i x="4350" s="1"/>
        <i x="1363" s="1"/>
        <i x="3220" s="1"/>
        <i x="2626" s="1"/>
        <i x="3634" s="1"/>
        <i x="3988" s="1"/>
        <i x="227" s="1"/>
        <i x="3916" s="1"/>
        <i x="4430" s="1"/>
        <i x="4448" s="1"/>
        <i x="1373" s="1"/>
        <i x="4137" s="1"/>
        <i x="1294" s="1"/>
        <i x="4689" s="1"/>
        <i x="2225" s="1"/>
        <i x="1440" s="1"/>
        <i x="1802" s="1"/>
        <i x="4527" s="1"/>
        <i x="3638" s="1"/>
        <i x="1143" s="1"/>
        <i x="518" s="1"/>
        <i x="1325" s="1"/>
        <i x="4432" s="1"/>
        <i x="439" s="1"/>
        <i x="1603" s="1"/>
        <i x="4856" s="1"/>
        <i x="653" s="1"/>
        <i x="1498" s="1"/>
        <i x="4607" s="1"/>
        <i x="4818" s="1"/>
        <i x="3749" s="1"/>
        <i x="4558" s="1"/>
        <i x="2514" s="1"/>
        <i x="3600" s="1"/>
        <i x="4593" s="1"/>
        <i x="2133" s="1"/>
        <i x="2031" s="1"/>
        <i x="4872" s="1"/>
        <i x="3566" s="1"/>
        <i x="3236" s="1"/>
        <i x="4548" s="1"/>
        <i x="4306" s="1"/>
        <i x="3270" s="1"/>
        <i x="4869" s="1"/>
        <i x="2806" s="1"/>
        <i x="2689" s="1"/>
        <i x="1387" s="1"/>
        <i x="2844" s="1"/>
        <i x="4703" s="1"/>
        <i x="161" s="1"/>
        <i x="1743" s="1"/>
        <i x="2275" s="1"/>
        <i x="1382" s="1"/>
        <i x="594" s="1"/>
        <i x="2074" s="1"/>
        <i x="2942" s="1"/>
        <i x="2570" s="1"/>
        <i x="1624" s="1"/>
        <i x="501" s="1"/>
        <i x="595" s="1"/>
        <i x="4772" s="1"/>
        <i x="1937" s="1"/>
        <i x="251" s="1"/>
        <i x="1424" s="1"/>
        <i x="1708" s="1"/>
        <i x="2439" s="1"/>
        <i x="3559" s="1"/>
        <i x="2020" s="1"/>
        <i x="2709" s="1"/>
        <i x="3197" s="1"/>
        <i x="2887" s="1"/>
        <i x="3710" s="1"/>
        <i x="2018" s="1"/>
        <i x="874" s="1"/>
        <i x="1286" s="1"/>
        <i x="1352" s="1"/>
        <i x="2729" s="1"/>
        <i x="785" s="1"/>
        <i x="2098" s="1"/>
        <i x="1038" s="1"/>
        <i x="469" s="1"/>
        <i x="363" s="1"/>
        <i x="2180" s="1"/>
        <i x="1353" s="1"/>
        <i x="419" s="1"/>
        <i x="86" s="1"/>
        <i x="30" s="1"/>
        <i x="4565" s="1"/>
        <i x="4520" s="1"/>
        <i x="92" s="1"/>
        <i x="3917" s="1"/>
        <i x="729" s="1"/>
        <i x="1214" s="1"/>
        <i x="2617" s="1"/>
        <i x="882" s="1"/>
        <i x="3838" s="1"/>
        <i x="2022" s="1"/>
        <i x="2898" s="1"/>
        <i x="941" s="1"/>
        <i x="313" s="1"/>
        <i x="3300" s="1"/>
        <i x="4952" s="1"/>
        <i x="4034" s="1"/>
        <i x="384" s="1"/>
        <i x="1000" s="1"/>
        <i x="527" s="1"/>
        <i x="1279" s="1"/>
        <i x="314" s="1"/>
        <i x="2445" s="1"/>
        <i x="1725" s="1"/>
        <i x="4434" s="1"/>
        <i x="1287" s="1"/>
        <i x="3692" s="1"/>
        <i x="1505" s="1"/>
        <i x="1558" s="1"/>
        <i x="1591" s="1"/>
        <i x="1031" s="1"/>
        <i x="2661" s="1"/>
        <i x="1308" s="1"/>
        <i x="1593" s="1"/>
        <i x="793" s="1"/>
        <i x="2599" s="1"/>
        <i x="2181" s="1"/>
        <i x="1236" s="1"/>
        <i x="3414" s="1"/>
        <i x="3680" s="1"/>
        <i x="1455" s="1"/>
        <i x="3952" s="1"/>
        <i x="2062" s="1"/>
        <i x="3284" s="1"/>
        <i x="2099" s="1"/>
        <i x="5" s="1"/>
        <i x="368" s="1"/>
        <i x="3215" s="1"/>
        <i x="596" s="1"/>
        <i x="338" s="1"/>
        <i x="2994" s="1"/>
        <i x="4873" s="1"/>
        <i x="2503" s="1"/>
        <i x="2228" s="1"/>
        <i x="495" s="1"/>
        <i x="2263" s="1"/>
        <i x="3275" s="1"/>
        <i x="1903" s="1"/>
        <i x="3702" s="1"/>
        <i x="2675" s="1"/>
        <i x="3693" s="1"/>
        <i x="1202" s="1"/>
        <i x="2690" s="1"/>
        <i x="243" s="1"/>
        <i x="1239" s="1"/>
        <i x="579" s="1"/>
        <i x="3043" s="1"/>
        <i x="1231" s="1"/>
        <i x="946" s="1"/>
        <i x="4317" s="1"/>
        <i x="2958" s="1"/>
        <i x="3745" s="1"/>
        <i x="295" s="1"/>
        <i x="4904" s="1"/>
        <i x="5009" s="1"/>
        <i x="4138" s="1"/>
        <i x="315" s="1"/>
        <i x="3315" s="1"/>
        <i x="3658" s="1"/>
        <i x="3034" s="1"/>
        <i x="885" s="1"/>
        <i x="561" s="1"/>
        <i x="3271" s="1"/>
        <i x="1425" s="1"/>
        <i x="1634" s="1"/>
        <i x="1182" s="1"/>
        <i x="3880" s="1"/>
        <i x="2140" s="1"/>
        <i x="4735" s="1"/>
        <i x="4663" s="1"/>
        <i x="4376" s="1"/>
        <i x="420" s="1"/>
        <i x="1472" s="1"/>
        <i x="4064" s="1"/>
        <i x="2807" s="1"/>
        <i x="2161" s="1"/>
        <i x="4085" s="1"/>
        <i x="2090" s="1"/>
        <i x="1212" s="1"/>
        <i x="4549" s="1"/>
        <i x="2264" s="1"/>
        <i x="3294" s="1"/>
        <i x="3889" s="1"/>
        <i x="1643" s="1"/>
        <i x="2995" s="1"/>
        <i x="1456" s="1"/>
        <i x="3681" s="1"/>
        <i x="2532" s="1"/>
        <i x="2023" s="1"/>
        <i x="122" s="1"/>
        <i x="3562" s="1"/>
        <i x="1625" s="1"/>
        <i x="2855" s="1"/>
        <i x="1163" s="1"/>
        <i x="889" s="1"/>
        <i x="245" s="1"/>
        <i x="3334" s="1"/>
        <i x="234" s="1"/>
        <i x="2836" s="1"/>
        <i x="4139" s="1"/>
        <i x="2915" s="1"/>
        <i x="244" s="1"/>
        <i x="4666" s="1"/>
        <i x="3003" s="1"/>
        <i x="1121" s="1"/>
        <i x="1374" s="1"/>
        <i x="497" s="1"/>
        <i x="2637" s="1"/>
        <i x="1003" s="1"/>
        <i x="1326" s="1"/>
        <i x="539" s="1"/>
        <i x="100" s="1"/>
        <i x="758" s="1"/>
        <i x="990" s="1"/>
        <i x="2916" s="1"/>
        <i x="1690" s="1"/>
        <i x="2417" s="1"/>
        <i x="2815" s="1"/>
        <i x="2933" s="1"/>
        <i x="3881" s="1"/>
        <i x="1662" s="1"/>
        <i x="4018" s="1"/>
        <i x="4874" s="1"/>
        <i x="1119" s="1"/>
        <i x="1013" s="1"/>
        <i x="1927" s="1"/>
        <i x="2668" s="1"/>
        <i x="280" s="1"/>
        <i x="549" s="1"/>
        <i x="2446" s="1"/>
        <i x="4528" s="1"/>
        <i x="5020" s="1"/>
        <i x="4024" s="1"/>
        <i x="143" s="1"/>
        <i x="4924" s="1"/>
        <i x="4435" s="1"/>
        <i x="4935" s="1"/>
        <i x="212" s="1"/>
        <i x="749" s="1"/>
        <i x="2832" s="1"/>
        <i x="950" s="1"/>
        <i x="562" s="1"/>
        <i x="2833" s="1"/>
        <i x="2877" s="1"/>
        <i x="1144" s="1"/>
        <i x="1441" s="1"/>
        <i x="2162" s="1"/>
        <i x="3991" s="1"/>
        <i x="1070" s="1"/>
        <i x="1166" s="1"/>
        <i x="4925" s="1"/>
        <i x="730" s="1"/>
        <i x="2141" s="1"/>
        <i x="2418" s="1"/>
        <i x="2002" s="1"/>
        <i x="1272" s="1"/>
        <i x="5055" s="1"/>
        <i x="2262" s="1"/>
        <i x="4177" s="1"/>
        <i x="4675" s="1"/>
        <i x="764" s="1"/>
        <i x="5045" s="1"/>
        <i x="1644" s="1"/>
        <i x="2696" s="1"/>
        <i x="3401" s="1"/>
        <i x="4384" s="1"/>
        <i x="1594" s="1"/>
        <i x="3216" s="1"/>
        <i x="385" s="1"/>
        <i x="973" s="1"/>
        <i x="1322" s="1"/>
        <i x="1299" s="1"/>
        <i x="864" s="1"/>
        <i x="3491" s="1"/>
        <i x="4283" s="1"/>
        <i x="381" s="1"/>
        <i x="1004" s="1"/>
        <i x="3358" s="1"/>
        <i x="2549" s="1"/>
        <i x="327" s="1"/>
        <i x="1354" s="1"/>
        <i x="2856" s="1"/>
        <i x="1126" s="1"/>
        <i x="2458" s="1"/>
        <i x="2249" s="1"/>
        <i x="597" s="1"/>
        <i x="4823" s="1"/>
        <i x="3540" s="1"/>
        <i x="1457" s="1"/>
        <i x="2254" s="1"/>
        <i x="3198" s="1"/>
        <i x="957" s="1"/>
        <i x="4441" s="1"/>
        <i x="615" s="1"/>
        <i x="2024" s="1"/>
        <i x="4019" s="1"/>
        <i x="4405" s="1"/>
        <i x="1696" s="1"/>
        <i x="1026" s="1"/>
        <i x="4098" s="1"/>
        <i x="1343" s="1"/>
        <i x="3012" s="1"/>
        <i x="1188" s="1"/>
        <i x="2859" s="1"/>
        <i x="2004" s="1"/>
        <i x="580" s="1"/>
        <i x="786" s="1"/>
        <i x="2005" s="1"/>
        <i x="4566" s="1"/>
        <i x="3013" s="1"/>
        <i x="4148" s="1"/>
        <i x="3379" s="1"/>
        <i x="1917" s="1"/>
        <i x="1904" s="1"/>
        <i x="3204" s="1"/>
        <i x="716" s="1"/>
        <i x="1309" s="1"/>
        <i x="3224" s="1"/>
        <i x="1805" s="1"/>
        <i x="3335" s="1"/>
        <i x="3660" s="1"/>
        <i x="2948" s="1"/>
        <i x="2943" s="1"/>
        <i x="4539" s="1"/>
        <i x="4126" s="1"/>
        <i x="4220" s="1"/>
        <i x="897" s="1"/>
        <i x="4654" s="1"/>
        <i x="1726" s="1"/>
        <i x="3035" s="1"/>
        <i x="3502" s="1"/>
        <i x="1215" s="1"/>
        <i x="3541" s="1"/>
        <i x="918" s="1"/>
        <i x="5073" s="1"/>
        <i x="1978" s="1"/>
        <i x="4276" s="1"/>
        <i x="1159" s="1"/>
        <i x="3774" s="1"/>
        <i x="1606" s="1"/>
        <i x="3090" s="1"/>
        <i x="1595" s="1"/>
        <i x="316" s="1"/>
        <i x="2867" s="1"/>
        <i x="1994" s="1"/>
        <i x="1679" s="1"/>
        <i x="4905" s="1"/>
        <i x="3507" s="1"/>
        <i x="1626" s="1"/>
        <i x="267" s="1"/>
        <i x="1418" s="1"/>
        <i x="1857" s="1"/>
        <i x="4056" s="1"/>
        <i x="191" s="1"/>
        <i x="4388" s="1"/>
        <i x="394" s="1"/>
        <i x="3416" s="1"/>
        <i x="1882" s="1"/>
        <i x="1404" s="1"/>
        <i x="4318" s="1"/>
        <i x="1071" s="1"/>
        <i x="1911" s="1"/>
        <i x="4043" s="1"/>
        <i x="1301" s="1"/>
        <i x="954" s="1"/>
        <i x="1760" s="1"/>
        <i x="2666" s="1"/>
        <i x="840" s="1"/>
        <i x="2996" s="1"/>
        <i x="299" s="1"/>
        <i x="2803" s="1"/>
        <i x="4630" s="1"/>
        <i x="3739" s="1"/>
        <i x="4389" s="1"/>
        <i x="3019" s="1"/>
        <i x="890" s="1"/>
        <i x="1979" s="1"/>
        <i x="4875" s="1"/>
        <i x="2504" s="1"/>
        <i x="4442" s="1"/>
        <i x="428" s="1"/>
        <i x="235" s="1"/>
        <i x="2113" s="1"/>
        <i x="1980" s="1"/>
        <i x="4499" s="1"/>
        <i x="1831" s="1"/>
        <i x="2759" s="1"/>
        <i x="736" s="1"/>
        <i x="3243" s="1"/>
        <i x="4884" s="1"/>
        <i x="737" s="1"/>
        <i x="598" s="1"/>
        <i x="4599" s="1"/>
        <i x="4542" s="1"/>
        <i x="2006" s="1"/>
        <i x="3703" s="1"/>
        <i x="4464" s="1"/>
        <i x="22" s="1"/>
        <i x="4471" s="1"/>
        <i x="1596" s="1"/>
        <i x="2587" s="1"/>
        <i x="3563" s="1"/>
        <i x="1139" s="1"/>
        <i x="3091" s="1"/>
        <i x="4857" s="1"/>
        <i x="3380" s="1"/>
        <i x="1806" s="1"/>
        <i x="3044" s="1"/>
        <i x="3217" s="1"/>
        <i x="2091" s="1"/>
        <i x="3999" s="1"/>
        <i x="3803" s="1"/>
        <i x="3492" s="1"/>
        <i x="2888" s="1"/>
        <i x="4885" s="1"/>
        <i x="2505" s="1"/>
        <i x="1267" s="1"/>
        <i x="454" s="1"/>
        <i x="1680" s="1"/>
        <i x="1089" s="1"/>
        <i x="3711" s="1"/>
        <i x="3788" s="1"/>
        <i x="440" s="1"/>
        <i x="1473" s="1"/>
        <i x="344" s="1"/>
        <i x="1268" s="1"/>
        <i x="671" s="1"/>
        <i x="3670" s="1"/>
        <i x="2751" s="1"/>
        <i x="1117" s="1"/>
        <i x="4559" s="1"/>
        <i x="3508" s="1"/>
        <i x="3542" s="1"/>
        <i x="2752" s="1"/>
        <i x="1036" s="1"/>
        <i x="2475" s="1"/>
        <i x="4711" s="1"/>
        <i x="4840" s="1"/>
        <i x="2753" s="1"/>
        <i x="6" s="1"/>
        <i x="2014" s="1"/>
        <i x="4786" s="1"/>
        <i x="4465" s="1"/>
        <i x="4140" s="1"/>
        <i x="3750" s="1"/>
        <i x="4645" s="1"/>
        <i x="1194" s="1"/>
        <i x="421" s="1"/>
        <i x="3316" s="1"/>
        <i x="117" s="1"/>
        <i x="1751" s="1"/>
        <i x="3630" s="1"/>
        <i x="2276" s="1"/>
        <i x="3608" s="1"/>
        <i x="4712" s="1"/>
        <i x="829" s="1"/>
        <i x="4365" s="1"/>
        <i x="519" s="1"/>
        <i x="4704" s="1"/>
        <i x="2904" s="1"/>
        <i x="2760" s="1"/>
        <i x="4543" s="1"/>
        <i x="470" s="1"/>
        <i x="192" s="1"/>
        <i x="1072" s="1"/>
        <i x="2142" s="1"/>
        <i x="550" s="1"/>
        <i x="568" s="1"/>
        <i x="4390" s="1"/>
        <i x="4568" s="1"/>
        <i x="3115" s="1"/>
        <i x="2872" s="1"/>
        <i x="3953" s="1"/>
        <i x="872" s="1"/>
        <i x="891" s="1"/>
        <i x="4366" s="1"/>
        <i x="2306" s="1"/>
        <i x="1250" s="1"/>
        <i x="2256" s="1"/>
        <i x="2691" s="1"/>
        <i x="3083" s="1"/>
        <i x="2719" s="1"/>
        <i x="1355" s="1"/>
        <i x="2123" s="1"/>
        <i x="481" s="1"/>
        <i x="4876" s="1"/>
        <i x="3038" s="1"/>
        <i x="2550" s="1"/>
        <i x="2699" s="1"/>
        <i x="2779" s="1"/>
        <i x="1818" s="1"/>
        <i x="2780" s="1"/>
        <i x="616" s="1"/>
        <i x="4521" s="1"/>
        <i x="1023" s="1"/>
        <i x="738" s="1"/>
        <i x="213" s="1"/>
        <i x="4099" s="1"/>
        <i x="1171" s="1"/>
        <i x="4221" s="1"/>
        <i x="2128" s="1"/>
        <i x="1127" s="1"/>
        <i x="3252" s="1"/>
        <i x="2824" s="1"/>
        <i x="1251" s="1"/>
        <i x="2110" s="1"/>
        <i x="5010" s="1"/>
        <i x="9" s="1"/>
        <i x="1559" s="1"/>
        <i x="3336" s="1"/>
        <i x="4667" s="1"/>
        <i x="4222" s="1"/>
        <i x="429" s="1"/>
        <i x="4944" s="1"/>
        <i x="3116" s="1"/>
        <i x="2754" s="1"/>
        <i x="162" s="1"/>
        <i x="404" s="1"/>
        <i x="4720" s="1"/>
        <i x="4431" s="1"/>
        <i x="317" s="1"/>
        <i x="214" s="1"/>
        <i x="3593" s="1"/>
        <i x="455" s="1"/>
        <i x="1734" s="1"/>
        <i x="1093" s="1"/>
        <i x="389" s="1"/>
        <i x="3992" s="1"/>
        <i x="1336" s="1"/>
        <i x="1426" s="1"/>
        <i x="2755" s="1"/>
        <i x="46" s="1"/>
        <i x="2781" s="1"/>
        <i x="2736" s="1"/>
        <i x="68" s="1"/>
        <i x="2148" s="1"/>
        <i x="2768" s="1"/>
        <i x="4449" s="1"/>
        <i x="3789" s="1"/>
        <i x="193" s="1"/>
        <i x="865" s="1"/>
        <i x="1094" s="1"/>
        <i x="3530" s="1"/>
        <i x="4141" s="1"/>
        <i x="4000" s="1"/>
        <i x="2825" s="1"/>
        <i x="194" s="1"/>
        <i x="3482" s="1"/>
        <i x="680" s="1"/>
        <i x="4252" s="1"/>
        <i x="2003" s="1"/>
        <i x="1981" s="1"/>
        <i x="1183" s="1"/>
        <i x="3804" s="1"/>
        <i x="1607" s="1"/>
        <i x="4743" s="1"/>
        <i x="2007" s="1"/>
        <i x="3839" s="1"/>
        <i x="1280" s="1"/>
        <i x="4253" s="1"/>
        <i x="3536" s="1"/>
        <i x="4631" s="1"/>
        <i x="4001" s="1"/>
        <i x="1073" s="1"/>
        <i x="4744" s="1"/>
        <i x="2827" s="1"/>
        <i x="690" s="1"/>
        <i x="2447" s="1"/>
        <i x="1875" s="1"/>
        <i x="3625" s="1"/>
        <i x="2237" s="1"/>
        <i x="3427" s="1"/>
        <i x="3048" s="1"/>
        <i x="4472" s="1"/>
        <i x="1364" s="1"/>
        <i x="1691" s="1"/>
        <i x="276" s="1"/>
        <i x="3308" s="1"/>
        <i x="4339" s="1"/>
        <i x="2756" s="1"/>
        <i x="739" s="1"/>
        <i x="3398" s="1"/>
        <i x="1819" s="1"/>
        <i x="794" s="1"/>
        <i x="4913" s="1"/>
        <i x="2220" s="1"/>
        <i x="3584" s="1"/>
        <i x="637" s="1"/>
        <i x="347" s="1"/>
        <i x="1918" s="1"/>
        <i x="4248" s="1"/>
        <i x="2944" s="1"/>
        <i x="604" s="1"/>
        <i x="1095" s="1"/>
        <i x="830" s="1"/>
        <i x="181" s="1"/>
        <i x="740" s="1"/>
        <i x="2669" s="1"/>
        <i x="3664" s="1"/>
        <i x="2851" s="1"/>
        <i x="2454" s="1"/>
        <i x="4486" s="1"/>
        <i x="2782" s="1"/>
        <i x="1617" s="1"/>
        <i x="3493" s="1"/>
        <i x="2845" s="1"/>
        <i x="2116" s="1"/>
        <i x="975" s="1"/>
        <i x="1807" s="1"/>
        <i x="2664" s="1"/>
        <i x="3601" s="1"/>
        <i x="4736" s="1"/>
        <i x="569" s="1"/>
        <i x="3206" s="1"/>
        <i x="3740" s="1"/>
        <i x="813" s="1"/>
        <i x="4205" s="1"/>
        <i x="3652" s="1"/>
        <i x="4809" s="1"/>
        <i x="2296" s="1"/>
        <i x="3199" s="1"/>
        <i x="854" s="1"/>
        <i x="5037" s="1"/>
        <i x="215" s="1"/>
        <i x="2776" s="1"/>
        <i x="1430" s="1"/>
        <i x="216" s="1"/>
        <i x="958" s="1"/>
        <i x="4574" s="1"/>
        <i x="3585" s="1"/>
        <i x="909" s="1"/>
        <i x="4906" s="1"/>
        <i x="1096" s="1"/>
        <i x="2878" s="1"/>
        <i x="2912" s="1"/>
        <i x="3509" s="1"/>
        <i x="1356" s="1"/>
        <i x="2046" s="1"/>
        <i x="2828" s="1"/>
        <i x="195" s="1"/>
        <i x="196" s="1"/>
        <i x="4187" s="1"/>
        <i x="2334" s="1"/>
        <i x="2149" s="1"/>
        <i x="1097" s="1"/>
        <i x="3177" s="1"/>
        <i x="4632" s="1"/>
        <i x="2848" s="1"/>
        <i x="3108" s="1"/>
        <i x="2056" s="1"/>
        <i x="2846" s="1"/>
        <i x="4227" s="1"/>
        <i x="2783" s="1"/>
        <i x="3092" s="1"/>
        <i x="3276" s="1"/>
        <i x="364" s="1"/>
        <i x="3811" s="1"/>
        <i x="74" s="1"/>
        <i x="2900" s="1"/>
        <i x="1145" s="1"/>
        <i x="4522" s="1"/>
        <i x="2419" s="1"/>
        <i x="197" s="1"/>
        <i x="4044" s="1"/>
        <i x="3688" s="1"/>
        <i x="1982" s="1"/>
        <i x="1445" s="1"/>
        <i x="1967" s="1"/>
        <i x="1050" s="1"/>
        <i x="831" s="1"/>
        <i x="1446" s="1"/>
        <i x="2533" s="1"/>
        <i x="1098" s="1"/>
        <i x="1051" s="1"/>
        <i x="3483" s="1"/>
        <i x="4100" s="1"/>
        <i x="3525" s="1"/>
        <i x="7" s="1"/>
        <i x="2588" s="1"/>
        <i x="1431" s="1"/>
        <i x="4406" s="1"/>
        <i x="1889" s="1"/>
        <i x="3494" s="1"/>
        <i x="1099" s="1"/>
        <i x="2238" s="1"/>
        <i x="4594" s="1"/>
        <i x="163" s="1"/>
        <i x="2917" s="1"/>
        <i x="3285" s="1"/>
        <i x="2515" s="1"/>
        <i x="10" s="1"/>
        <i x="2063" s="1"/>
        <i x="1597" s="1"/>
        <i x="457" s="1"/>
        <i x="2239" s="1"/>
        <i x="1237" s="1"/>
        <i x="4886" s="1"/>
        <i x="892" s="1"/>
        <i x="1007" s="1"/>
        <i x="4550" s="1"/>
        <i x="1627" s="1"/>
        <i x="1052" s="1"/>
        <i x="2543" s="1"/>
        <i x="4407" s="1"/>
        <i x="4450" s="1"/>
        <i x="199" s="1"/>
        <i x="2879" s="1"/>
        <i x="2084" s="1"/>
        <i x="741" s="1"/>
        <i x="1458" s="1"/>
        <i x="1375" s="1"/>
        <i x="570" s="1"/>
        <i x="2925" s="1"/>
        <i x="2670" s="1"/>
        <i x="2307" s="1"/>
        <i x="4408" s="1"/>
        <i x="4057" s="1"/>
        <i x="2905" s="1"/>
        <i x="390" s="1"/>
        <i x="3918" s="1"/>
        <i x="1553" s="1"/>
        <i x="582" s="1"/>
        <i x="4575" s="1"/>
        <i x="583" s="1"/>
        <i x="3503" s="1"/>
        <i x="4002" s="1"/>
        <i x="1532" s="1"/>
        <i x="2455" s="1"/>
        <i x="1349" s="1"/>
        <i x="217" s="1"/>
        <i x="648" s="1"/>
        <i x="4752" s="1"/>
        <i x="3425" s="1"/>
        <i x="1608" s="1"/>
        <i x="1808" s="1"/>
        <i x="3317" s="1"/>
        <i x="3840" s="1"/>
        <i x="1014" s="1"/>
        <i x="2945" s="1"/>
        <i x="3610" s="1"/>
        <i x="218" s="1"/>
        <i x="154" s="1"/>
        <i x="2857" s="1"/>
        <i x="1941" s="1"/>
        <i x="5056" s="1"/>
        <i x="1100" s="1"/>
        <i x="3311" s="1"/>
        <i x="4233" s="1"/>
        <i x="3382" s="1"/>
        <i x="662" s="1"/>
        <i x="378" s="1"/>
        <i x="348" s="1"/>
        <i x="3971" s="1"/>
        <i x="219" s="1"/>
        <i x="3830" s="1"/>
        <i x="3337" s="1"/>
        <i x="4307" s="1"/>
        <i x="3170" s="1"/>
        <i x="4724" s="1"/>
        <i x="4587" s="1"/>
        <i x="4576" s="1"/>
        <i x="288" s="1"/>
        <i x="4650" s="1"/>
        <i x="605" s="1"/>
        <i x="1216" s="1"/>
        <i x="1890" s="1"/>
        <i x="1380" s="1"/>
        <i x="2308" s="1"/>
        <i x="3712" s="1"/>
        <i x="2440" s="1"/>
        <i x="3020" s="1"/>
        <i x="1462" s="1"/>
        <i x="3993" s="1"/>
        <i x="905" s="1"/>
        <i x="5065" s="1"/>
        <i x="759" s="1"/>
        <i x="2476" s="1"/>
        <i x="4355" s="1"/>
        <i x="1735" s="1"/>
        <i x="1037" s="1"/>
        <i x="3075" s="1"/>
        <i x="1672" s="1"/>
        <i x="3056" s="1"/>
        <i x="3639" s="1"/>
        <i x="2959" s="1"/>
        <i x="4254" s="1"/>
        <i x="2314" s="1"/>
        <i x="3240" s="1"/>
        <i x="4165" s="1"/>
        <i x="47" s="1"/>
        <i x="2229" s="1"/>
        <i x="1477" s="1"/>
        <i x="3510" s="1"/>
        <i x="3450" s="1"/>
        <i x="2737" s="1"/>
        <i x="281" s="1"/>
        <i x="2788" s="1"/>
        <i x="3117" s="1"/>
        <i x="4773" s="1"/>
        <i x="1990" s="1"/>
        <i x="164" s="1"/>
        <i x="1084" s="1"/>
        <i x="4262" s="1"/>
        <i x="3847" s="1"/>
        <i x="2918" s="1"/>
        <i x="1697" s="1"/>
        <i x="4343" s="1"/>
        <i x="1663" s="1"/>
        <i x="1189" s="1"/>
        <i x="3453" s="1"/>
        <i x="4914" s="1"/>
        <i x="2880" s="1"/>
        <i x="1074" s="1"/>
        <i x="1983" s="1"/>
        <i x="1653" s="1"/>
        <i x="4595" s="1"/>
        <i x="3645" s="1"/>
        <i x="2721" s="1"/>
        <i x="2095" s="1"/>
        <i x="5021" s="1"/>
        <i x="3694" s="1"/>
        <i x="1240" s="1"/>
        <i x="2777" s="1"/>
        <i x="4045" s="1"/>
        <i x="2315" s="1"/>
        <i x="1463" s="1"/>
        <i x="2655" s="1"/>
        <i x="4391" s="1"/>
        <i x="4409" s="1"/>
        <i x="2983" s="1"/>
        <i x="256" s="1"/>
        <i x="4841" s="1"/>
        <i x="1592" s="1"/>
        <i x="1609" s="1"/>
        <i x="3731" s="1"/>
        <i x="2784" s="1"/>
        <i x="3045" s="1"/>
        <i x="1681" s="1"/>
        <i x="3487" s="1"/>
        <i x="618" s="1"/>
        <i x="4756" s="1"/>
        <i x="619" s="1"/>
        <i x="691" s="1"/>
        <i x="1809" s="1"/>
        <i x="2891" s="1"/>
        <i x="1388" s="1"/>
        <i x="1432" s="1"/>
        <i x="1820" s="1"/>
        <i x="2611" s="1"/>
        <i x="1405" s="1"/>
        <i x="4887" s="1"/>
        <i x="1081" s="1"/>
        <i x="4344" s="1"/>
        <i x="3402" s="1"/>
        <i x="910" s="1"/>
        <i x="3387" s="1"/>
        <i x="4544" s="1"/>
        <i x="606" s="1"/>
        <i x="422" s="1"/>
        <i x="1075" s="1"/>
        <i x="2834" s="1"/>
        <i x="4295" s="1"/>
        <i x="584" s="1"/>
        <i x="48" s="1"/>
        <i x="2117" s="1"/>
        <i x="2150" s="1"/>
        <i x="3751" s="1"/>
        <i x="1223" s="1"/>
        <i x="1330" s="1"/>
        <i x="3866" s="1"/>
        <i x="2970" s="1"/>
        <i x="4600" s="1"/>
        <i x="750" s="1"/>
        <i x="3376" s="1"/>
        <i x="171" s="1"/>
        <i x="3671" s="1"/>
        <i x="4682" s="1"/>
        <i x="4757" s="1"/>
        <i x="4188" s="1"/>
        <i x="2612" s="1"/>
        <i x="3611" s="1"/>
        <i x="3277" s="1"/>
        <i x="4356" s="1"/>
        <i x="2257" s="1"/>
        <i x="4284" s="1"/>
        <i x="2218" s="1"/>
        <i x="3504" s="1"/>
        <i x="2998" s="1"/>
        <i x="1101" s="1"/>
        <i x="3237" s="1"/>
        <i x="2335" s="1"/>
        <i x="1514" s="1"/>
        <i x="1873" s="1"/>
        <i x="751" s="1"/>
        <i x="3882" s="1"/>
        <i x="69" s="1"/>
        <i x="2085" s="1"/>
        <i x="4824" s="1"/>
        <i x="3495" s="1"/>
        <i x="3403" s="1"/>
        <i x="1499" s="1"/>
        <i x="220" s="1"/>
        <i x="2009" s="1"/>
        <i x="2008" s="1"/>
        <i x="4980" s="1"/>
        <i x="329" s="1"/>
        <i x="1984" s="1"/>
        <i x="3896" s="1"/>
        <i x="3178" s="1"/>
        <i x="1769" s="1"/>
        <i x="2840" s="1"/>
        <i x="2422" s="1"/>
        <i x="2448" s="1"/>
        <i x="165" s="1"/>
        <i x="123" s="1"/>
        <i x="221" s="1"/>
        <i x="4395" s="1"/>
        <i x="4536" s="1"/>
        <i x="482" s="1"/>
        <i x="4025" s="1"/>
        <i x="2929" s="1"/>
        <i x="2010" s="1"/>
        <i x="4915" s="1"/>
        <i x="3762" s="1"/>
        <i x="1135" s="1"/>
        <i x="2342" s="1"/>
        <i x="3446" s="1"/>
        <i x="278" s="1"/>
        <i x="4494" s="1"/>
        <i x="3718" s="1"/>
        <i x="1560" s="1"/>
        <i x="4357" s="1"/>
        <i x="2336" s="1"/>
        <i x="3831" s="1"/>
        <i x="866" s="1"/>
        <i x="814" s="1"/>
        <i x="1897" s="1"/>
        <i x="3496" s="1"/>
        <i x="2037" s="1"/>
        <i x="805" s="1"/>
        <i x="2100" s="1"/>
        <i x="1447" s="1"/>
        <i x="4285" s="1"/>
        <i x="2789" s="1"/>
        <i x="899" s="1"/>
        <i x="1821" s="1"/>
        <i x="4215" s="1"/>
        <i x="1850" s="1"/>
        <i x="4713" s="1"/>
        <i x="2204" s="1"/>
        <i x="3474" s="1"/>
        <i x="3704" s="1"/>
        <i x="3346" s="1"/>
        <i x="791" s="1"/>
        <i x="581" s="1"/>
        <i x="2919" s="1"/>
        <i x="3451" s="1"/>
        <i x="200" s="1"/>
        <i x="3832" s="1"/>
        <i x="1542" s="1"/>
        <i x="2258" s="1"/>
        <i x="2343" s="1"/>
        <i x="166" s="1"/>
        <i x="441" s="1"/>
        <i x="1076" s="1"/>
        <i x="2790" s="1"/>
        <i x="120" s="1"/>
        <i x="991" s="1"/>
        <i x="585" s="1"/>
        <i x="4443" s="1"/>
        <i x="2441" s="1"/>
        <i x="620" s="1"/>
        <i x="2521" s="1"/>
        <i x="2060" s="1"/>
        <i x="2757" s="1"/>
        <i x="1464" s="1"/>
        <i x="586" s="1"/>
        <i x="4705" s="1"/>
        <i x="2328" s="1"/>
        <i x="3763" s="1"/>
        <i x="2934" s="1"/>
        <i x="167" s="1"/>
        <i x="663" s="1"/>
        <i x="1826" s="1"/>
        <i x="2999" s="1"/>
        <i x="1053" s="1"/>
        <i x="4535" s="1"/>
        <i x="1785" s="1"/>
        <i x="4962" s="1"/>
        <i x="2761" s="1"/>
        <i x="4003" s="1"/>
        <i x="2818" s="1"/>
        <i x="3102" s="1"/>
        <i x="698" s="1"/>
        <i x="2960" s="1"/>
        <i x="3318" s="1"/>
        <i x="4004" s="1"/>
        <i x="3497" s="1"/>
        <i x="2613" s="1"/>
        <i x="3586" s="1"/>
        <i x="3812" s="1"/>
        <i x="3238" s="1"/>
        <i x="2738" s="1"/>
        <i x="1056" s="1"/>
        <i x="3484" s="1"/>
        <i x="4292" s="1"/>
        <i x="1228" s="1"/>
        <i x="2665" s="1"/>
        <i x="75" s="1"/>
        <i x="3782" s="1"/>
        <i x="1091" s="1"/>
        <i x="4277" s="1"/>
        <i x="4065" s="1"/>
        <i x="3897" s="1"/>
        <i x="4228" s="1"/>
        <i x="4345" s="1"/>
        <i x="2202" s="1"/>
        <i x="3805" s="1"/>
        <i x="1891" s="1"/>
        <i x="1136" s="1"/>
        <i x="1752" s="1"/>
        <i x="1077" s="1"/>
        <i x="5038" s="1"/>
        <i x="2892" s="1"/>
        <i x="1442" s="1"/>
        <i x="3867" s="1"/>
        <i x="4005" s="1"/>
        <i x="395" s="1"/>
        <i x="4414" s="1"/>
        <i x="4413" s="1"/>
        <i x="3622" s="1"/>
        <i x="4410" s="1"/>
        <i x="4451" s="1"/>
        <i x="1288" s="1"/>
        <i x="2221" s="1"/>
        <i x="3373" s="1"/>
        <i x="201" s="1"/>
        <i x="1478" s="1"/>
        <i x="222" s="1"/>
        <i x="4149" s="1"/>
        <i x="4415" s="1"/>
        <i x="4396" s="1"/>
        <i x="3548" s="1"/>
        <i x="1331" s="1"/>
        <i x="2316" s="1"/>
        <i x="1822" s="1"/>
        <i x="3319" s="1"/>
        <i x="1213" s="1"/>
        <i x="3485" s="1"/>
        <i x="4444" s="1"/>
        <i x="846" s="1"/>
        <i x="806" s="1"/>
        <i x="4397" s="1"/>
        <i x="731" s="1"/>
        <i x="706" s="1"/>
        <i x="3868" s="1"/>
        <i x="4560" s="1"/>
        <i x="1628" s="1"/>
        <i x="1950" s="1"/>
        <i x="1054" s="1"/>
        <i x="405" s="1"/>
        <i x="4346" s="1"/>
        <i x="4725" s="1"/>
        <i x="1698" s="1"/>
        <i x="1988" s="1"/>
        <i x="621" s="1"/>
        <i x="4745" s="1"/>
        <i x="1427" s="1"/>
        <i x="223" s="1"/>
        <i x="1122" s="1"/>
        <i x="202" s="1"/>
        <i x="2154" s="1"/>
        <i x="289" s="1"/>
        <i x="2556" s="1"/>
        <i x="260" s="1"/>
        <i x="2380" s="1"/>
        <i x="1716" s="1"/>
        <i x="4416" s="1"/>
        <i x="855" s="1"/>
        <i x="2041" s="1"/>
        <i x="2222" s="1"/>
        <i x="622" s="1"/>
        <i x="101" s="1"/>
        <i x="2356" s="1"/>
        <i x="587" s="1"/>
        <i x="3934" s="1"/>
        <i x="3093" s="1"/>
        <i x="4255" s="1"/>
        <i x="1197" s="1"/>
        <i x="1107" s="1"/>
        <i x="3527" s="1"/>
        <i x="2272" s="1"/>
        <i x="203" s="1"/>
        <i x="1108" s="1"/>
        <i x="3728" s="1"/>
        <i x="2011" s="1"/>
        <i x="2622" s="1"/>
        <i x="3127" s="1"/>
        <i x="70" s="1"/>
        <i x="2804" s="1"/>
        <i x="1448" s="1"/>
        <i x="2791" s="1"/>
        <i x="4417" s="1"/>
        <i x="2329" s="1"/>
        <i x="4690" s="1"/>
        <i x="486" s="1"/>
        <i x="4726" s="1"/>
        <i x="1027" s="1"/>
        <i x="1877" s="1"/>
        <i x="2808" s="1"/>
        <i x="2012" s="1"/>
        <i x="832" s="1"/>
        <i x="1951" s="1"/>
        <i x="760" s="1"/>
        <i x="2265" s="1"/>
        <i x="1786" s="1"/>
        <i x="617" s="1"/>
        <i x="1155" s="1"/>
        <i x="1109" s="1"/>
        <i x="198" s="1"/>
        <i x="4436" s="1"/>
        <i x="4737" s="1"/>
        <i x="4668" s="1"/>
        <i x="3682" s="1"/>
        <i x="3848" s="1"/>
        <i x="224" s="1"/>
        <i x="1057" s="1"/>
        <i x="777" s="1"/>
        <i x="4158" s="1"/>
        <i x="145" s="1"/>
        <i x="3184" s="1"/>
        <i x="3713" s="1"/>
        <i x="349" s="1"/>
        <i x="3188" s="1"/>
        <i x="3683" s="1"/>
        <i x="4516" s="1"/>
        <i x="4504" s="1"/>
        <i x="236" s="1"/>
        <i x="3211" s="1"/>
        <i x="3185" s="1"/>
        <i x="4537" s="1"/>
        <i x="3207" s="1"/>
        <i x="1433" s="1"/>
        <i x="172" s="1"/>
        <i x="290" s="1"/>
        <i x="4888" s="1"/>
        <i x="2841" s="1"/>
        <i x="1332" s="1"/>
        <i x="1692" s="1"/>
        <i x="2028" s="1"/>
        <i x="339" s="1"/>
        <i x="1970" s="1"/>
        <i x="2852" s="1"/>
        <i x="4608" s="1"/>
        <i x="3841" s="1"/>
        <i x="3486" s="1"/>
        <i x="3518" s="1"/>
        <i x="2449" s="1"/>
        <i x="2423" s="1"/>
        <i x="4249" s="1"/>
        <i x="1905" s="1"/>
        <i x="4758" s="1"/>
        <i x="2344" s="1"/>
        <i x="1533" s="1"/>
        <i x="350" s="1"/>
        <i x="458" s="1"/>
        <i x="1610" s="1"/>
        <i x="1682" s="1"/>
        <i x="807" s="1"/>
        <i x="5029" s="1"/>
        <i x="3519" s="1"/>
        <i x="2739" s="1"/>
        <i x="819" s="1"/>
        <i x="4480" s="1"/>
        <i x="3407" s="1"/>
        <i x="1561" s="1"/>
        <i x="2442" s="1"/>
        <i x="4108" s="1"/>
        <i x="1736" s="1"/>
        <i x="761" s="1"/>
        <i x="623" s="1"/>
        <i x="3084" s="1"/>
        <i x="31" s="1"/>
        <i x="4819" s="1"/>
        <i x="1892" s="1"/>
        <i x="307" s="1"/>
        <i x="1823" s="1"/>
        <i x="1474" s="1"/>
        <i x="2025" s="1"/>
        <i x="3150" s="1"/>
        <i x="1302" s="1"/>
        <i x="3103" s="1"/>
        <i x="1810" s="1"/>
        <i x="4256" s="1"/>
        <i x="2297" s="1"/>
        <i x="2309" s="1"/>
        <i x="1479" s="1"/>
        <i x="2042" s="1"/>
        <i x="2357" s="1"/>
        <i x="1699" s="1"/>
        <i x="4759" s="1"/>
        <i x="3000" s="1"/>
        <i x="1991" s="1"/>
        <i x="3118" s="1"/>
        <i x="2151" s="1"/>
        <i x="4006" s="1"/>
        <i x="4421" s="1"/>
        <i x="1971" s="1"/>
        <i x="4398" s="1"/>
        <i x="1459" s="1"/>
        <i x="2111" s="1"/>
        <i x="3037" s="1"/>
        <i x="3719" s="1"/>
        <i x="3278" s="1"/>
        <i x="1926" s="1"/>
        <i x="4727" s="1"/>
        <i x="4907" s="1"/>
        <i x="3289" s="1"/>
        <i x="2551" s="1"/>
        <i x="3705" s="1"/>
        <i x="2792" s="1"/>
        <i x="795" s="1"/>
        <i x="4505" s="1"/>
        <i x="1085" s="1"/>
        <i x="2464" s="1"/>
        <i x="3813" s="1"/>
        <i x="2935" s="1"/>
        <i x="1811" s="1"/>
        <i x="1577" s="1"/>
        <i x="3338" s="1"/>
        <i x="3534" s="1"/>
        <i x="1367" s="1"/>
        <i x="2646" s="1"/>
        <i x="3303" s="1"/>
        <i x="707" s="1"/>
        <i x="4007" s="1"/>
        <i x="207" s="1"/>
        <i x="1058" s="1"/>
        <i x="2793" s="1"/>
        <i x="1683" s="1"/>
        <i x="1312" s="1"/>
        <i x="3511" s="1"/>
        <i x="4315" s="1"/>
        <i x="3001" s="1"/>
        <i x="3498" s="1"/>
        <i x="2075" s="1"/>
        <i x="4178" s="1"/>
        <i x="4392" s="1"/>
        <i x="3225" s="1"/>
        <i x="2118" s="1"/>
        <i x="3383" s="1"/>
        <i x="2762" s="1"/>
        <i x="1465" s="1"/>
        <i x="4401" s="1"/>
        <i x="1709" s="1"/>
        <i x="442" s="1"/>
        <i x="1867" s="1"/>
        <i x="4411" s="1"/>
        <i x="257" s="1"/>
        <i x="1110" s="1"/>
        <i x="951" s="1"/>
        <i x="2452" s="1"/>
        <i x="3972" s="1"/>
        <i x="2552" s="1"/>
        <i x="3290" s="1"/>
        <i x="1500" s="1"/>
        <i x="3549" s="1"/>
        <i x="1779" s="1"/>
        <i x="3258" s="1"/>
        <i x="2801" s="1"/>
        <i x="3520" s="1"/>
        <i x="1156" s="1"/>
        <i x="4452" s="1"/>
        <i x="3085" s="1"/>
        <i x="3128" s="1"/>
        <i x="16" s="1"/>
        <i x="4646" s="1"/>
        <i x="3454" s="1"/>
        <i x="4781" s="1"/>
        <i x="2205" s="1"/>
        <i x="4889" s="1"/>
        <i x="3409" s="1"/>
        <i x="1055" s="1"/>
        <i x="3587" s="1"/>
        <i x="1337" s="1"/>
        <i x="237" s="1"/>
        <i x="1827" s="1"/>
        <i x="3930" s="1"/>
        <i x="71" s="1"/>
        <i x="1906" s="1"/>
        <i x="1146" s="1"/>
        <i x="396" s="1"/>
        <i x="4760" s="1"/>
        <i x="1406" s="1"/>
        <i x="4150" s="1"/>
        <i x="1562" s="1"/>
        <i x="206" s="1"/>
        <i x="3109" s="1"/>
        <i x="4321" s="1"/>
        <i x="2206" s="1"/>
        <i x="3560" s="1"/>
        <i x="471" s="1"/>
        <i x="4166" s="1"/>
        <i x="2155" s="1"/>
        <i x="1028" s="1"/>
        <i x="2190" s="1"/>
        <i x="2337" s="1"/>
        <i x="4058" s="1"/>
        <i x="3849" s="1"/>
        <i x="1062" s="1"/>
        <i x="483" s="1"/>
        <i x="1357" s="1"/>
        <i x="4706" s="1"/>
        <i x="2230" s="1"/>
        <i x="4529" s="1"/>
        <i x="238" s="1"/>
        <i x="2317" s="1"/>
        <i x="2922" s="1"/>
        <i x="1761" s="1"/>
        <i x="1167" s="1"/>
        <i x="1111" s="1"/>
        <i x="4721" s="1"/>
        <i x="318" s="1"/>
        <i x="124" s="1"/>
        <i x="2330" s="1"/>
        <i x="87" s="1"/>
        <i x="588" s="1"/>
        <i x="3741" s="1"/>
        <i x="4825" s="1"/>
        <i x="1921" s="1"/>
        <i x="4487" s="1"/>
        <i x="1389" s="1"/>
        <i x="369" s="1"/>
        <i x="3684" s="1"/>
        <i x="4367" s="1"/>
        <i x="1999" s="1"/>
        <i x="3304" s="1"/>
        <i x="4046" s="1"/>
        <i x="144" s="1"/>
        <i x="3455" s="1"/>
        <i x="228" s="1"/>
        <i x="2703" s="1"/>
        <i x="146" s="1"/>
        <i x="104" s="1"/>
        <i x="3189" s="1"/>
        <i x="204" s="1"/>
        <i x="3295" s="1"/>
        <i x="1753" s="1"/>
        <i x="4358" s="1"/>
        <i x="4588" s="1"/>
        <i x="502" s="1"/>
        <i x="4633" s="1"/>
        <i x="2889" s="1"/>
        <i x="2794" s="1"/>
        <i x="528" s="1"/>
        <i x="4642" s="1"/>
        <i x="3717" s="1"/>
        <i x="2119" s="1"/>
        <i x="4368" s="1"/>
        <i x="3374" s="1"/>
        <i x="4488" s="1"/>
        <i x="1700" s="1"/>
        <i x="4728" s="1"/>
        <i x="752" s="1"/>
        <i x="2795" s="1"/>
        <i x="1618" s="1"/>
        <i x="2740" s="1"/>
        <i x="3613" s="1"/>
        <i x="1112" s="1"/>
        <i x="5046" s="1"/>
        <i x="992" s="1"/>
        <i x="2203" s="1"/>
        <i x="4179" s="1"/>
        <i x="3890" s="1"/>
        <i x="1611" s="1"/>
        <i x="3456" s="1"/>
        <i x="2076" s="1"/>
        <i x="3291" s="1"/>
        <i x="3086" s="1"/>
        <i x="4293" s="1"/>
        <i x="2741" s="1"/>
        <i x="3499" s="1"/>
        <i x="1082" s="1"/>
        <i x="3110" s="1"/>
        <i x="2226" s="1"/>
        <i x="982" s="1"/>
        <i x="4500" s="1"/>
        <i x="4437" s="1"/>
        <i x="4509" s="1"/>
        <i x="4347" s="1"/>
        <i x="4127" s="1"/>
        <i x="2676" s="1"/>
        <i x="3545" s="1"/>
        <i x="1428" s="1"/>
        <i x="229" s="1"/>
        <i x="2632" s="1"/>
        <i x="3408" s="1"/>
        <i x="3241" s="1"/>
        <i x="2124" s="1"/>
        <i x="173" s="1"/>
        <i x="4908" s="1"/>
        <i x="2494" s="1"/>
        <i x="2186" s="1"/>
        <i x="291" s="1"/>
        <i x="2883" s="1"/>
        <i x="2522" s="1"/>
        <i x="3989" s="1"/>
        <i x="4359" s="1"/>
        <i x="1365" s="1"/>
        <i x="3464" s="1"/>
        <i x="765" s="1"/>
        <i x="2406" s="1"/>
        <i x="3500" s="1"/>
        <i x="4787" s="1"/>
        <i x="2358" s="1"/>
        <i x="2038" s="1"/>
        <i x="3465" s="1"/>
        <i x="3677" s="1"/>
        <i x="624" s="1"/>
        <i x="4180" s="1"/>
        <i x="2345" s="1"/>
        <i x="4638" s="1"/>
        <i x="1952" s="1"/>
        <i x="2534" s="1"/>
        <i x="1113" s="1"/>
        <i x="208" s="1"/>
        <i x="103" s="1"/>
        <i x="2704" s="1"/>
        <i x="3732" s="1"/>
        <i x="778" s="1"/>
        <i x="2873" s="1"/>
        <i x="2763" s="1"/>
        <i x="2926" s="1"/>
        <i x="282" s="1"/>
        <i x="4963" s="1"/>
        <i x="4393" s="1"/>
        <i x="4738" s="1"/>
        <i x="1114" s="1"/>
        <i x="174" s="1"/>
        <i x="4394" s="1"/>
        <i x="3087" s="1"/>
        <i x="2802" s="1"/>
        <i x="2029" s="1"/>
        <i x="32" s="1"/>
        <i x="4167" s="1"/>
        <i x="3193" s="1"/>
        <i x="271" s="1"/>
        <i x="1737" s="1"/>
        <i x="1847" s="1"/>
        <i x="2700" s="1"/>
        <i x="1059" s="1"/>
        <i x="188" s="1"/>
        <i x="4761" s="1"/>
        <i x="2000" s="1"/>
        <i x="3521" s="1"/>
        <i x="571" s="1"/>
        <i x="462" s="1"/>
        <i x="3689" s="1"/>
        <i x="4753" s="1"/>
        <i x="2743" s="1"/>
        <i x="209" s="1"/>
        <i x="1203" s="1"/>
        <i x="463" s="1"/>
        <i x="125" s="1"/>
        <i x="5057" s="1"/>
        <i x="76" s="1"/>
        <i x="3088" s="1"/>
        <i x="4981" s="1"/>
        <i x="2047" s="1"/>
        <i x="1224" s="1"/>
        <i x="2013" s="1"/>
        <i x="1645" s="1"/>
        <i x="4953" s="1"/>
        <i x="1893" s="1"/>
        <i x="2495" s="1"/>
        <i x="1992" s="1"/>
        <i x="2884" s="1"/>
        <i x="3531" s="1"/>
        <i x="3410" s="1"/>
        <i x="3104" s="1"/>
        <i x="1060" s="1"/>
        <i x="308" s="1"/>
        <i x="1953" s="1"/>
        <i x="1968" s="1"/>
        <i x="3057" s="1"/>
        <i x="4729" s="1"/>
        <i x="3574" s="1"/>
        <i x="210" s="1"/>
        <i x="1245" s="1"/>
        <i x="4086" s="1"/>
        <i x="2077" s="1"/>
        <i x="1348" s="1"/>
        <i x="2381" s="1"/>
        <i x="4699" s="1"/>
        <i x="1754" s="1"/>
        <i x="4964" s="1"/>
        <i x="2778" s="1"/>
        <i x="1061" s="1"/>
        <i x="4589" s="1"/>
        <i x="3111" s="1"/>
        <i x="3049" s="1"/>
        <i x="406" s="1"/>
        <i x="1449" s="1"/>
        <i x="1008" s="1"/>
        <i x="2577" s="1"/>
        <i x="3790" s="1"/>
        <i x="379" s="1"/>
        <i x="1635" s="1"/>
        <i x="4101" s="1"/>
        <i x="1327" s="1"/>
        <i x="4402" s="1"/>
        <i x="2039" s="1"/>
        <i x="2940" s="1"/>
        <i x="1460" s="1"/>
        <i x="4418" s="1"/>
        <i x="3050" s="1"/>
        <i x="3550" s="1"/>
        <i x="211" s="1"/>
        <i x="1969" s="1"/>
        <i x="4369" s="1"/>
        <i x="3094" s="1"/>
        <i x="4224" s="1"/>
        <i x="3326" s="1"/>
        <i x="1534" s="1"/>
        <i x="1598" s="1"/>
        <i x="3428" s="1"/>
        <i x="2723" s="1"/>
        <i x="3561" s="1"/>
        <i x="3833" s="1"/>
        <i x="3312" s="1"/>
        <i x="90" s="1"/>
        <i x="4533" s="1"/>
        <i x="3954" s="1"/>
        <i x="3095" s="1"/>
        <i x="205" s="1"/>
        <i x="4189" s="1"/>
        <i x="2561" s="1"/>
        <i x="309" s="1"/>
        <i x="1954" s="1"/>
        <i x="4066" s="1"/>
        <i x="1168" s="1"/>
        <i x="3575" s="1"/>
        <i x="230" s="1"/>
        <i x="983" s="1"/>
        <i x="3435" s="1"/>
        <i x="3112" s="1"/>
        <i x="607" s="1"/>
        <i x="4639" s="1"/>
        <i x="2318" s="1"/>
        <i x="1762" s="1"/>
        <i x="4858" s="1"/>
        <i x="2067" s="1"/>
        <i x="3429" s="1"/>
        <i x="382" s="1"/>
        <i x="2266" s="1"/>
        <i x="2106" s="1"/>
        <i x="3129" s="1"/>
        <i x="4325" s="1"/>
        <i x="3834" s="1"/>
        <i x="4762" s="1"/>
        <i x="1976" s="1"/>
        <i x="4286" s="1"/>
        <i x="4634" s="1"/>
        <i x="2772" s="1"/>
        <i x="4370" s="1"/>
        <i x="3364" s="1"/>
        <i x="4877" s="1"/>
        <i x="708" s="1"/>
        <i x="3567" s="1"/>
        <i x="4322" s="1"/>
        <i x="292" s="1"/>
        <i x="1338" s="1"/>
        <i x="1174" s="1"/>
        <i x="3113" s="1"/>
        <i x="867" s="1"/>
        <i x="3720" s="1"/>
        <i x="1738" s="1"/>
        <i x="33" s="1"/>
        <i x="4128" s="1"/>
        <i x="1480" s="1"/>
        <i x="1654" s="1"/>
        <i x="1134" s="1"/>
        <i x="3457" s="1"/>
        <i x="2487" s="1"/>
        <i x="2523" s="1"/>
        <i x="293" s="1"/>
        <i x="1985" s="1"/>
        <i x="1083" s="1"/>
        <i x="900" s="1"/>
        <i x="2722" s="1"/>
        <i x="4561" s="1"/>
        <i x="4965" s="1"/>
        <i x="3039" s="1"/>
        <i x="2868" s="1"/>
        <i x="3721" s="1"/>
        <i x="2961" s="1"/>
        <i x="672" s="1"/>
        <i x="1972" s="1"/>
        <i x="2043" s="1"/>
        <i x="1160" s="1"/>
        <i x="4538" s="1"/>
        <i x="1501" s="1"/>
        <i x="1957" s="1"/>
        <i x="4473" s="1"/>
        <i x="225" s="1"/>
        <i x="4635" s="1"/>
        <i x="4425" s="1"/>
        <i x="779" s="1"/>
        <i x="2516" s="1"/>
        <i x="4371" s="1"/>
        <i x="848" s="1"/>
        <i x="4517" s="1"/>
        <i x="3619" s="1"/>
        <i x="373" s="1"/>
        <i x="4372" s="1"/>
        <i x="1673" s="1"/>
        <i x="2627" s="1"/>
        <i x="3537" s="1"/>
        <i x="1032" s="1"/>
        <i x="3869" s="1"/>
        <i x="2259" s="1"/>
        <i x="2819" s="1"/>
        <i x="1317" s="1"/>
        <i x="1803" s="1"/>
        <i x="572" s="1"/>
        <i x="2428" s="1"/>
        <i x="2764" s="1"/>
        <i x="3375" s="1"/>
        <i x="3119" s="1"/>
        <i x="1376" s="1"/>
        <i x="2744" s="1"/>
        <i x="2796" s="1"/>
        <i x="4326" s="1"/>
        <i x="4730" s="1"/>
        <i x="1033" s="1"/>
        <i x="2310" s="1"/>
        <i x="3458" s="1"/>
        <i x="1148" s="1"/>
        <i x="1115" s="1"/>
        <i x="3218" s="1"/>
        <i x="1755" s="1"/>
        <i x="3791" s="1"/>
        <i x="1664" s="1"/>
        <i x="4540" s="1"/>
        <i x="4229" s="1"/>
        <i x="3120" s="1"/>
        <i x="2881" s="1"/>
        <i x="2805" s="1"/>
        <i x="4272" s="1"/>
        <i x="4181" s="1"/>
        <i x="3459" s="1"/>
        <i x="4982" s="1"/>
        <i x="4008" s="1"/>
        <i x="3981" s="1"/>
        <i x="3714" s="1"/>
        <i x="1717" s="1"/>
        <i x="1955" s="1"/>
        <i x="4067" s="1"/>
        <i x="2920" s="1"/>
        <i x="175" s="1"/>
        <i x="3870" s="1"/>
        <i x="1787" s="1"/>
        <i x="856" s="1"/>
        <i x="3411" s="1"/>
        <i x="3824" s="1"/>
        <i x="119" s="1"/>
        <i x="1277" s="1"/>
        <i x="4327" s="1"/>
        <i x="2346" s="1"/>
        <i x="2724" s="1"/>
        <i x="1339" s="1"/>
        <i x="4422" s="1"/>
        <i x="2773" s="1"/>
        <i x="952" s="1"/>
        <i x="984" s="1"/>
        <i x="4511" s="1"/>
        <i x="2710" s="1"/>
        <i x="2086" s="1"/>
        <i x="3576" s="1"/>
        <i x="638" s="1"/>
        <i x="4026" s="1"/>
        <i x="780" s="1"/>
        <i x="959" s="1"/>
        <i x="4027" s="1"/>
        <i x="4353" s="1"/>
        <i x="2984" s="1"/>
        <i x="2578" s="1"/>
        <i x="2705" s="1"/>
        <i x="351" s="1"/>
        <i x="2040" s="1"/>
        <i x="2604" s="1"/>
        <i x="503" s="1"/>
        <i x="3466" s="1"/>
        <i x="2745" s="1"/>
        <i x="901" s="1"/>
        <i x="4348" s="1"/>
        <i x="4385" s="1"/>
        <i x="2725" s="1"/>
        <i x="4287" s="1"/>
        <i x="1899" s="1"/>
        <i x="472" s="1"/>
        <i x="2465" s="1"/>
        <i x="3008" s="1"/>
        <i x="2524" s="1"/>
        <i x="893" s="1"/>
        <i x="5047" s="1"/>
        <i x="102" s="1"/>
        <i x="2797" s="1"/>
        <i x="1701" s="1"/>
        <i x="3009" s="1"/>
        <i x="1262" s="1"/>
        <i x="1922" s="1"/>
        <i x="1986" s="1"/>
        <i x="4763" s="1"/>
        <i x="4623" s="1"/>
        <i x="3695" s="1"/>
        <i x="1175" s="1"/>
        <i x="3935" s="1"/>
        <i x="4836" s="1"/>
        <i x="883" s="1"/>
        <i x="608" s="1"/>
        <i x="1770" s="1"/>
        <i x="3722" s="1"/>
        <i x="340" s="1"/>
        <i x="1358" s="1"/>
        <i x="3384" s="1"/>
        <i x="2506" s="1"/>
        <i x="3467" s="1"/>
        <i x="3501" s="1"/>
        <i x="4168" s="1"/>
        <i x="2424" s="1"/>
        <i x="3994" s="1"/>
        <i x="121" s="1"/>
        <i x="407" s="1"/>
        <i x="2048" s="1"/>
        <i x="4182" s="1"/>
        <i x="3825" s="1"/>
        <i x="2629" s="1"/>
        <i x="1068" s="1"/>
        <i x="1878" s="1"/>
        <i x="2338" s="1"/>
        <i x="1450" s="1"/>
        <i x="808" s="1"/>
        <i x="4297" s="1"/>
        <i x="2112" s="1"/>
        <i x="2946" s="1"/>
        <i x="1718" s="1"/>
        <i x="155" s="1"/>
        <i x="1563" s="1"/>
        <i x="2443" s="1"/>
        <i x="4059" s="1"/>
        <i x="3388" s="1"/>
        <i x="1310" s="1"/>
        <i x="2602" s="1"/>
        <i x="4296" s="1"/>
        <i x="2731" s="1"/>
        <i x="1219" s="1"/>
        <i x="1090" s="1"/>
        <i x="3806" s="1"/>
        <i x="3404" s="1"/>
        <i x="2527" s="1"/>
        <i x="2240" s="1"/>
        <i x="3551" s="1"/>
        <i x="2746" s="1"/>
        <i x="4495" s="1"/>
        <i x="1907" s="1"/>
        <i x="1923" s="1"/>
        <i x="3860" s="1"/>
        <i x="857" s="1"/>
        <i x="3898" s="1"/>
        <i x="88" s="1"/>
        <i x="4117" s="1"/>
        <i x="156" s="1"/>
        <i x="4799" s="1"/>
        <i x="4496" s="1"/>
        <i x="3040" s="1"/>
        <i x="2324" s="1"/>
        <i x="2765" s="1"/>
        <i x="4970" s="1"/>
        <i x="1848" s="1"/>
        <i x="232" s="1"/>
        <i x="2528" s="1"/>
        <i x="5074" s="1"/>
        <i x="4403" s="1"/>
        <i x="189" s="1"/>
        <i x="3626" s="1"/>
        <i x="3488" s="1"/>
        <i x="2187" s="1"/>
        <i x="1190" s="1"/>
        <i x="147" s="1"/>
        <i x="2630" s="1"/>
        <i x="1874" s="1"/>
        <i x="924" s="1"/>
        <i x="980" s="1"/>
        <i x="3296" s="1"/>
        <i x="3554" s="1"/>
        <i x="3105" s="1"/>
        <i x="3489" s="1"/>
        <i x="2677" s="1"/>
        <i x="34" s="1"/>
        <i x="894" s="1"/>
        <i x="397" s="1"/>
        <i x="2774" s="1"/>
        <i x="3320" s="1"/>
        <i x="3399" s="1"/>
        <i x="1924" s="1"/>
        <i x="1684" s="1"/>
        <i x="1176" s="1"/>
        <i x="1481" s="1"/>
        <i x="3982" s="1"/>
        <i x="4983" s="1"/>
        <i x="529" s="1"/>
        <i x="1278" s="1"/>
        <i x="858" s="1"/>
        <i x="3588" s="1"/>
        <i x="2711" s="1"/>
        <i x="3620" s="1"/>
        <i x="3010" s="1"/>
        <i x="252" s="1"/>
        <i x="93" s="1"/>
        <i x="3936" s="1"/>
        <i x="2092" s="1"/>
        <i x="935" s="1"/>
        <i x="3305" s="1"/>
        <i x="1569" s="1"/>
        <i x="2732" s="1"/>
        <i x="5011" s="1"/>
        <i x="1078" s="1"/>
        <i x="1928" s="1"/>
        <i x="1137" s="1"/>
        <i x="443" s="1"/>
        <i x="319" s="1"/>
        <i x="3475" s="1"/>
        <i x="3621" s="1"/>
        <i x="5022" s="1"/>
        <i x="2284" s="1"/>
        <i x="2571" s="1"/>
        <i x="2747" s="1"/>
        <i x="5039" s="1"/>
        <i x="3861" s="1"/>
        <i x="2223" s="1"/>
        <i x="2001" s="1"/>
        <i x="1015" s="1"/>
        <i x="4151" s="1"/>
        <i x="4490" s="1"/>
        <i x="4129" s="1"/>
        <i x="3842" s="1"/>
        <i x="1238" s="1"/>
        <i x="2853" s="1"/>
        <i x="2678" s="1"/>
        <i x="464" s="1"/>
        <i x="3998" s="1"/>
        <i x="3973" s="1"/>
        <i x="3100" s="1"/>
        <i x="4028" s="1"/>
        <i x="2171" s="1"/>
        <i x="4257" s="1"/>
        <i x="320" s="1"/>
        <i x="131" s="1"/>
        <i x="3899" s="1"/>
        <i x="1685" s="1"/>
        <i x="1965" s="1"/>
        <i x="563" s="1"/>
        <i x="1298" s="1"/>
        <i x="4109" s="1"/>
        <i x="1151" s="1"/>
        <i x="3130" s="1"/>
        <i x="321" s="1"/>
        <i x="2352" s="1"/>
        <i x="3343" s="1"/>
        <i x="2101" s="1"/>
        <i x="190" s="1"/>
        <i x="4386" s="1"/>
        <i x="303" s="1"/>
        <i x="3313" s="1"/>
        <i x="1771" s="1"/>
        <i x="849" s="1"/>
        <i x="2488" s="1"/>
        <i x="4206" s="1"/>
        <i x="2809" s="1"/>
        <i x="2015" s="1"/>
        <i x="3219" s="1"/>
        <i x="1948" s="1"/>
        <i x="2692" s="1"/>
        <i x="3430" s="1"/>
        <i x="4419" s="1"/>
        <i x="4340" s="1"/>
        <i x="1929" s="1"/>
        <i x="976" s="1"/>
        <i x="2605" s="1"/>
        <i x="2662" s="1"/>
        <i x="3764" s="1"/>
        <i x="5058" s="1"/>
        <i x="168" s="1"/>
        <i x="3186" s="1"/>
        <i x="3200" s="1"/>
        <i x="3631" s="1"/>
        <i x="176" s="1"/>
        <i x="4530" s="1"/>
        <i x="2016" s="1"/>
        <i x="374" s="1"/>
        <i x="1943" s="1"/>
        <i x="352" s="1"/>
        <i x="2906" s="1"/>
        <i x="4423" s="1"/>
        <i x="3447" s="1"/>
        <i x="2319" s="1"/>
        <i x="4984" s="1"/>
        <i x="4328" s="1"/>
        <i x="3632" s="1"/>
        <i x="3426" s="1"/>
        <i x="177" s="1"/>
        <i x="4404" s="1"/>
        <i x="1584" s="1"/>
        <i x="2472" s="1"/>
        <i x="3974" s="1"/>
        <i x="902" s="1"/>
        <i x="3297" s="1"/>
        <i x="1289" s="1"/>
        <i x="1359" s="1"/>
        <i x="977" s="1"/>
        <i x="4626" s="1"/>
        <i x="599" s="1"/>
        <i x="3125" s="1"/>
        <i x="2535" s="1"/>
        <i x="1756" s="1"/>
        <i x="304" s="1"/>
        <i x="310" s="1"/>
        <i x="3468" s="1"/>
        <i x="2425" s="1"/>
        <i x="4878" s="1"/>
        <i x="1841" s="1"/>
        <i x="330" s="1"/>
        <i x="573" s="1"/>
        <i x="985" s="1"/>
        <i x="1123" s="1"/>
        <i x="3041" s="1"/>
        <i x="3546" s="1"/>
        <i x="5040" s="1"/>
        <i x="947" s="1"/>
        <i x="239" s="1"/>
        <i x="2726" s="1"/>
        <i x="787" s="1"/>
        <i x="23" s="1"/>
        <i x="1956" s="1"/>
        <i x="4323" s="1"/>
        <i x="430" s="1"/>
        <i x="2775" s="1"/>
        <i x="4373" s="1"/>
        <i x="709" s="1"/>
        <i x="3807" s="1"/>
        <i x="2733" s="1"/>
        <i x="1269" s="1"/>
        <i x="4142" s="1"/>
        <i x="1252" s="1"/>
        <i x="673" s="1"/>
        <i x="2816" s="1"/>
        <i x="1744" s="1"/>
        <i x="3417" s="1"/>
        <i x="699" s="1"/>
        <i x="3835" s="1"/>
        <i x="4474" s="1"/>
        <i x="3359" s="1"/>
        <i x="4453" s="1"/>
        <i x="3476" s="1"/>
        <i x="5012" s="1"/>
        <i x="1739" s="1"/>
        <i x="930" s="1"/>
        <i x="2061" s="1"/>
        <i x="1152" s="1"/>
        <i x="2398" s="1"/>
        <i x="4152" s="1"/>
        <i x="1366" s="1"/>
        <i x="258" s="1"/>
        <i x="2435" s="1"/>
        <i x="2347" s="1"/>
        <i x="4324" s="1"/>
        <i x="132" s="1"/>
        <i x="4506" s="1"/>
        <i x="2734" s="1"/>
        <i x="3179" s="1"/>
        <i x="2120" s="1"/>
        <i x="4596" s="1"/>
        <i x="3792" s="1"/>
        <i x="94" s="1"/>
        <i x="639" s="1"/>
        <i x="4153" s="1"/>
        <i x="4428" s="1"/>
        <i x="1419" s="1"/>
        <i x="4954" s="1"/>
        <i x="993" s="1"/>
        <i x="2129" s="1"/>
        <i x="2562" s="1"/>
        <i x="4510" s="1"/>
        <i x="4294" s="1"/>
        <i x="4531" s="1"/>
        <i x="1612" s="1"/>
        <i x="1420" s="1"/>
        <i x="2368" s="1"/>
        <i x="850" s="1"/>
        <i x="4068" s="1"/>
        <i x="1034" s="1"/>
        <i x="4567" s="1"/>
        <i x="2647" s="1"/>
        <i x="964" s="1"/>
        <i x="3659" s="1"/>
        <i x="2143" s="1"/>
        <i x="4971" s="1"/>
        <i x="1629" s="1"/>
        <i x="4722" s="1"/>
        <i x="2507" s="1"/>
        <i x="3690" s="1"/>
        <i x="609" s="1"/>
        <i x="4110" s="1"/>
        <i x="2893" s="1"/>
        <i x="1900" s="1"/>
        <i x="133" s="1"/>
        <i x="1788" s="1"/>
        <i x="231" s="1"/>
        <i x="3360" s="1"/>
        <i x="2253" s="1"/>
        <i x="5075" s="1"/>
        <i x="1894" s="1"/>
        <i x="3871" s="1"/>
        <i x="2858" s="1"/>
        <i x="3431" s="1"/>
        <i x="95" s="1"/>
        <i x="4497" s="1"/>
        <i x="4842" s="1"/>
        <i x="2633" s="1"/>
        <i x="4190" s="1"/>
        <i x="3843" s="1"/>
        <i x="4047" s="1"/>
        <i x="4374" s="1"/>
        <i x="2496" s="1"/>
        <i x="3042" s="1"/>
        <i x="2477" s="1"/>
        <i x="2426" s="1"/>
        <i x="4991" s="1"/>
        <i x="873" s="1"/>
        <i x="353" s="1"/>
        <i x="3187" s="1"/>
        <i x="4597" s="1"/>
        <i x="2913" s="1"/>
        <i x="4647" s="1"/>
        <i x="3327" s="1"/>
        <i x="1636" s="1"/>
        <i x="2544" s="1"/>
        <i x="3263" s="1"/>
        <i x="2847" s="1"/>
        <i x="341" s="1"/>
        <i x="157" s="1"/>
        <i x="1045" s="1"/>
        <i x="2584" s="1"/>
        <i x="2536" s="1"/>
        <i x="4966" s="1"/>
        <i x="1901" s="1"/>
        <i x="3983" s="1"/>
        <i x="1839" s="1"/>
        <i x="986" s="1"/>
        <i x="710" s="1"/>
        <i x="1340" s="1"/>
        <i x="5003" s="1"/>
        <i x="2466" s="1"/>
        <i x="134" s="1"/>
        <i x="4329" s="1"/>
        <i x="2087" s="1"/>
        <i x="1046" s="1"/>
        <i x="732" s="1"/>
        <i x="2325" s="1"/>
        <i x="4316" s="1"/>
        <i x="3512" s="1"/>
        <i x="3522" s="1"/>
        <i x="809" s="1"/>
        <i x="1195" s="1"/>
        <i x="1727" s="1"/>
        <i x="4714" s="1"/>
        <i x="859" s="1"/>
        <i x="4609" s="1"/>
        <i x="3239" s="1"/>
        <i x="2927" s="1"/>
        <i x="1009" s="1"/>
        <i x="2537" s="1"/>
        <i x="4341" s="1"/>
        <i x="551" s="1"/>
        <i x="3723" s="1"/>
        <i x="3715" s="1"/>
        <i x="1728" s="1"/>
        <i x="3955" s="1"/>
        <i x="552" s="1"/>
        <i x="283" s="1"/>
        <i x="4199" s="1"/>
        <i x="4754" s="1"/>
        <i x="4216" s="1"/>
        <i x="2640" s="1"/>
        <i x="3244" s="1"/>
        <i x="1270" s="1"/>
        <i x="2634" s="1"/>
        <i x="2093" s="1"/>
        <i x="792" s="1"/>
        <i x="2706" s="1"/>
        <i x="3365" s="1"/>
        <i x="2693" s="1"/>
        <i x="1912" s="1"/>
        <i x="3672" s="1"/>
        <i x="1138" s="1"/>
        <i x="331" s="1"/>
        <i x="2658" s="1"/>
        <i x="1120" s="1"/>
        <i x="2712" s="1"/>
        <i x="3415" s="1"/>
        <i x="4029" s="1"/>
        <i x="2656" s="1"/>
        <i x="1719" s="1"/>
        <i x="431" s="1"/>
        <i x="3201" s="1"/>
        <i x="4972" s="1"/>
        <i x="4263" s="1"/>
        <i x="4466" s="1"/>
        <i x="3836" s="1"/>
        <i x="3956" s="1"/>
        <i x="3990" s="1"/>
        <i x="4020" s="1"/>
        <i x="3937" s="1"/>
        <i x="96" s="1"/>
        <i x="5066" s="1"/>
        <i x="4169" s="1"/>
        <i x="1772" s="1"/>
        <i x="4627" s="1"/>
        <i x="2311" s="1"/>
        <i x="4354" s="1"/>
        <i x="3758" s="1"/>
        <i x="3477" s="1"/>
        <i x="1010" s="1"/>
        <i x="3799" s="1"/>
        <i x="3900" s="1"/>
        <i x="4264" s="1"/>
        <i x="4916" s="1"/>
        <i x="54" s="1"/>
        <i x="4746" s="1"/>
        <i x="4375" s="1"/>
        <i x="2663" s="1"/>
        <i x="2353" s="1"/>
        <i x="4700" s="1"/>
        <i x="1220" s="1"/>
        <i x="2478" s="1"/>
        <i x="742" s="1"/>
        <i x="3298" s="1"/>
        <i x="1646" s="1"/>
        <i x="2579" s="1"/>
        <i x="3646" s="1"/>
        <i x="2172" s="1"/>
        <i x="2642" s="1"/>
        <i x="3814" s="1"/>
        <i x="767" s="1"/>
        <i x="105" s="1"/>
        <i x="4319" s="1"/>
        <i x="2720" s="1"/>
        <i x="2467" s="1"/>
        <i x="3872" s="1"/>
        <i x="148" s="1"/>
        <i x="4655" s="1"/>
        <i x="332" s="1"/>
        <i x="3021" s="1"/>
        <i x="936" s="1"/>
        <i x="2811" s="1"/>
        <i x="4087" s="1"/>
        <i x="1930" s="1"/>
        <i x="3975" s="1"/>
        <i x="2713" s="1"/>
        <i x="2641" s="1"/>
        <i x="4879" s="1"/>
        <i x="3963" s="1"/>
        <i x="4610" s="1"/>
        <i x="3328" s="1"/>
        <i x="1024" s="1"/>
        <i x="2580" s="1"/>
        <i x="2303" s="1"/>
        <i x="2339" s="1"/>
        <i x="2826" s="1"/>
        <i x="365" s="1"/>
        <i x="1035" s="1"/>
        <i x="971" s="1"/>
        <i x="1840" s="1"/>
        <i x="4850" s="1"/>
        <i x="3202" s="1"/>
        <i x="1271" s="1"/>
        <i x="4111" s="1"/>
        <i x="150" s="1"/>
        <i x="1665" s="1"/>
        <i x="1851" s="1"/>
        <i x="1029" s="1"/>
        <i x="4130" s="1"/>
        <i x="366" s="1"/>
        <i x="4330" s="1"/>
        <i x="1908" s="1"/>
        <i x="4191" s="1"/>
        <i x="2907" s="1"/>
        <i x="2681" s="1"/>
        <i x="955" s="1"/>
        <i x="4030" s="1"/>
        <i x="4628" s="1"/>
        <i x="1016" s="1"/>
        <i x="1047" s="1"/>
        <i x="3850" s="1"/>
        <i x="2985" s="1"/>
        <i x="3696" s="1"/>
        <i x="781" s="1"/>
        <i x="3436" s="1"/>
        <i x="4207" s="1"/>
        <i x="126" s="1"/>
        <i x="3765" s="1"/>
        <i x="4890" s="1"/>
        <i x="1585" s="1"/>
        <i x="1902" s="1"/>
        <i x="3226" s="1"/>
        <i x="2694" s="1"/>
        <i x="3437" s="1"/>
        <i x="4973" s="1"/>
        <i x="2986" s="1"/>
        <i x="4331" s="1"/>
        <i x="1451" s="1"/>
        <i x="574" s="1"/>
        <i x="3405" s="1"/>
        <i x="1842" s="1"/>
        <i x="3412" s="1"/>
        <i x="1017" s="1"/>
        <i x="2267" s="1"/>
        <i x="987" s="1"/>
        <i x="1161" s="1"/>
        <i x="4387" s="1"/>
        <i x="2068" s="1"/>
        <i x="1613" s="1"/>
        <i x="1341" s="1"/>
        <i x="1229" s="1"/>
        <i x="1789" s="1"/>
        <i x="3826" s="1"/>
        <i x="2479" s="1"/>
        <i x="342" s="1"/>
        <i x="700" s="1"/>
        <i x="727" s="1"/>
        <i x="3027" s="1"/>
        <i x="2766" s="1"/>
        <i x="4577" s="1"/>
        <i x="2473" s="1"/>
        <i x="4424" s="1"/>
        <i x="24" s="1"/>
        <i x="1018" s="1"/>
        <i x="2962" s="1"/>
        <i x="1599" s="1"/>
        <i x="1586" s="1"/>
        <i x="2748" s="1"/>
        <i x="2682" s="1"/>
        <i x="333" s="1"/>
        <i x="4498" s="1"/>
        <i x="1482" s="1"/>
        <i x="2643" s="1"/>
        <i x="1630" s="1"/>
        <i x="1290" s="1"/>
        <i x="2683" s="1"/>
        <i x="149" s="1"/>
        <i x="3815" s="1"/>
        <i x="4320" s="1"/>
        <i x="610" s="1"/>
        <i x="2331" s="1"/>
        <i x="135" s="1"/>
        <i x="2538" s="1"/>
        <i x="1204" s="1"/>
        <i x="833" s="1"/>
        <i x="919" s="1"/>
        <i x="127" s="1"/>
        <i x="136" s="1"/>
        <i x="3036" s="1"/>
        <i x="1570" s="1"/>
        <i x="4837" s="1"/>
        <i x="2388" s="1"/>
        <i x="354" s="1"/>
        <i x="553" s="1"/>
        <i x="2936" s="1"/>
        <i x="2320" s="1"/>
        <i x="2976" s="1"/>
        <i x="4992" s="1"/>
        <i x="3438" s="1"/>
        <i x="2606" s="1"/>
        <i x="1318" s="1"/>
        <i x="423" s="1"/>
        <i x="911" s="1"/>
        <i x="972" s="1"/>
        <i x="3543" s="1"/>
        <i x="2563" s="1"/>
        <i x="3418" s="1"/>
        <i x="988" s="1"/>
        <i x="3081" s="1"/>
        <i x="2480" s="1"/>
        <i x="3837" s="1"/>
        <i x="3862" s="1"/>
        <i x="1396" s="1"/>
        <i x="106" s="1"/>
        <i x="3633" s="1"/>
        <i x="1011" s="1"/>
        <i x="1666" s="1"/>
        <i x="4208" s="1"/>
        <i x="4060" s="1"/>
        <i x="912" s="1"/>
        <i x="1773" s="1"/>
        <i x="4342" s="1"/>
        <i x="504" s="1"/>
        <i x="4843" s="1"/>
        <i x="1745" s="1"/>
        <i x="2260" s="1"/>
        <i x="3827" s="1"/>
        <i x="4131" s="1"/>
        <i x="3378" s="1"/>
        <i x="2684" s="1"/>
        <i x="2359" s="1"/>
        <i x="25" s="1"/>
        <i x="564" s="1"/>
        <i x="3478" s="1"/>
        <i x="3851" s="1"/>
        <i x="1913" s="1"/>
        <i x="1291" s="1"/>
        <i x="2735" s="1"/>
        <i x="753" s="1"/>
        <i x="841" s="1"/>
        <i x="2348" s="1"/>
        <i x="3957" s="1"/>
        <i x="2209" s="1"/>
        <i x="3469" s="1"/>
        <i x="3264" s="1"/>
        <i x="3089" s="1"/>
        <i x="1790" s="1"/>
        <i x="73" s="1"/>
        <i x="3964" s="1"/>
        <i x="3873" s="1"/>
        <i x="2508" s="1"/>
        <i x="1914" s="1"/>
        <i x="956" s="1"/>
        <i x="1253" s="1"/>
        <i x="1667" s="1"/>
        <i x="815" s="1"/>
        <i x="4731" s="1"/>
        <i x="3432" s="1"/>
        <i x="1554" s="1"/>
        <i x="1858" s="1"/>
        <i x="1196" s="1"/>
        <i x="3433" s="1"/>
        <i x="3816" s="1"/>
        <i x="3724" s="1"/>
        <i x="3096" s="1"/>
        <i x="3863" s="1"/>
        <i x="1619" s="1"/>
        <i x="4898" s="1"/>
        <i x="600" s="1"/>
        <i x="3072" s="1"/>
        <i x="107" s="1"/>
        <i x="820" s="1"/>
        <i x="2928" s="1"/>
        <i x="2589" s="1"/>
        <i x="4669" s="1"/>
        <i x="3265" s="1"/>
        <i x="1720" s="1"/>
        <i x="2173" s="1"/>
        <i x="97" s="1"/>
        <i x="4234" s="1"/>
        <i x="4707" s="1"/>
        <i x="2321" s="1"/>
        <i x="3157" s="1"/>
        <i x="2899" s="1"/>
        <i x="1397" s="1"/>
        <i x="3800" s="1"/>
        <i x="575" s="1"/>
        <i x="3114" s="1"/>
        <i x="3948" s="1"/>
        <i x="4764" s="1"/>
        <i x="4112" s="1"/>
        <i x="3612" s="1"/>
        <i x="50" s="1"/>
        <i x="1620" s="1"/>
        <i x="1721" s="1"/>
        <i x="3279" s="1"/>
        <i x="4069" s="1"/>
        <i x="2638" s="1"/>
        <i x="834" s="1"/>
        <i x="2553" s="1"/>
        <i x="4974" s="1"/>
        <i x="1421" s="1"/>
        <i x="1944" s="1"/>
        <i x="1849" s="1"/>
        <i x="1774" s="1"/>
        <i x="3852" s="1"/>
        <i x="4070" s="1"/>
        <i x="3121" s="1"/>
        <i x="1303" s="1"/>
        <i x="3783" s="1"/>
        <i x="1069" s="1"/>
        <i x="3419" s="1"/>
        <i x="398" s="1"/>
        <i x="1631" s="1"/>
        <i x="1966" s="1"/>
        <i x="505" s="1"/>
        <i x="2618" s="1"/>
        <i x="334" s="1"/>
        <i x="884" s="1"/>
        <i x="2885" s="1"/>
        <i x="875" s="1"/>
        <i x="768" s="1"/>
        <i x="4936" s="1"/>
        <i x="1702" s="1"/>
        <i x="2349" s="1"/>
        <i x="4640" s="1"/>
        <i x="128" s="1"/>
        <i x="3801" s="1"/>
        <i x="4739" s="1"/>
        <i x="530" s="1"/>
        <i x="692" s="1"/>
        <i x="611" s="1"/>
        <i x="3984" s="1"/>
        <i x="693" s="1"/>
        <i x="3097" s="1"/>
        <i x="981" s="1"/>
        <i x="3106" s="1"/>
        <i x="268" s="1"/>
        <i x="2987" s="1"/>
        <i x="1710" s="1"/>
        <i x="3808" s="1"/>
        <i x="1791" s="1"/>
        <i x="4360" s="1"/>
        <i x="3701" s="1"/>
        <i x="4349" s="1"/>
        <i x="782" s="1"/>
        <i x="1342" s="1"/>
        <i x="554" s="1"/>
        <i x="3448" s="1"/>
        <i x="4303" s="1"/>
        <i x="1757" s="1"/>
        <i x="4475" s="1"/>
        <i x="796" s="1"/>
        <i x="3490" s="1"/>
        <i x="1492" s="1"/>
        <i x="129" s="1"/>
        <i x="3073" s="1"/>
        <i x="3022" s="1"/>
        <i x="1740" s="1"/>
        <i x="1234" s="1"/>
        <i x="3809" s="1"/>
        <i x="994" s="1"/>
        <i x="3716" s="1"/>
        <i x="3389" s="1"/>
        <i x="2685" s="1"/>
        <i x="444" s="1"/>
        <i x="555" s="1"/>
        <i x="674" s="1"/>
        <i x="3131" s="1"/>
        <i x="2304" s="1"/>
        <i x="3122" s="1"/>
        <i x="98" s="1"/>
        <i x="5030" s="1"/>
        <i x="49" s="1"/>
        <i x="3479" s="1"/>
        <i x="3891" s="1"/>
        <i x="456" s="1"/>
        <i x="3733" s="1"/>
        <i x="3259" s="1"/>
        <i x="1169" s="1"/>
        <i x="4071" s="1"/>
        <i x="1587" s="1"/>
        <i x="3949" s="1"/>
        <i x="3844" s="1"/>
        <i x="3329" s="1"/>
        <i x="1025" s="1"/>
        <i x="3480" s="1"/>
        <i x="1191" s="1"/>
        <i x="3985" s="1"/>
        <i x="903" s="1"/>
        <i x="5004" s="1"/>
        <i x="3460" s="1"/>
        <i x="1246" s="1"/>
        <i x="2468" s="1"/>
        <i x="4438" s="1"/>
        <i x="989" s="1"/>
        <i x="3221" s="1"/>
        <i x="1019" s="1"/>
        <i x="1535" s="1"/>
        <i x="931" s="1"/>
        <i x="3082" s="1"/>
        <i x="1925" s="1"/>
        <i x="4304" s="1"/>
        <i x="2497" s="1"/>
        <i x="4113" s="1"/>
        <i x="4715" s="1"/>
        <i x="821" s="1"/>
        <i x="240" s="1"/>
        <i x="925" s="1"/>
        <i x="4209" s="1"/>
        <i x="1637" s="1"/>
        <i x="3406" s="1"/>
        <i x="3845" s="1"/>
        <i x="1958" s="1"/>
        <i x="311" s="1"/>
        <i x="4088" s="1"/>
        <i x="2268" s="1"/>
        <i x="11" s="1"/>
        <i x="4683" s="1"/>
        <i x="1048" s="1"/>
        <i x="3742" s="1"/>
        <i x="4523" s="1"/>
        <i x="4281" s="1"/>
        <i x="3098" s="1"/>
        <i x="1177" s="1"/>
        <i x="2977" s="1"/>
        <i x="589" s="1"/>
        <i x="3413" s="1"/>
        <i x="1931" s="1"/>
        <i x="711" s="1"/>
        <i x="367" s="1"/>
        <i x="3461" s="1"/>
        <i x="4332" s="1"/>
        <i x="2164" s="1"/>
        <i x="360" s="1"/>
        <i x="4684" s="1"/>
        <i x="4747" s="1"/>
        <i x="2686" s="1"/>
        <i x="1898" s="1"/>
        <i x="3544" s="1"/>
        <i x="4305" s="1"/>
        <i x="3828" s="1"/>
        <i x="1452" s="1"/>
        <i x="64" s="1"/>
        <i x="3449" s="1"/>
        <i x="625" s="1"/>
        <i x="312" s="1"/>
        <i x="130" s="1"/>
        <i x="247" s="1"/>
        <i x="3123" s="1"/>
        <i x="137" s="1"/>
        <i x="540" s="1"/>
        <i x="399" s="1"/>
        <i x="2019" s="1"/>
        <i x="1945" s="1"/>
        <i x="35" s="1"/>
        <i x="1571" s="1"/>
        <i x="1600" s="1"/>
        <i x="2687" s="1"/>
        <i x="4732" s="1"/>
        <i x="904" s="1"/>
        <i x="842" s="1"/>
        <i x="5048" s="1"/>
        <i x="3286" s="1"/>
        <i x="2707" s="1"/>
        <i x="3390" s="1"/>
        <i x="995" s="1"/>
        <i x="4656" s="1"/>
        <i x="1483" s="1"/>
        <i x="1987" s="1"/>
        <i x="5059" s="1"/>
        <i x="5076" s="1"/>
        <i x="3864" s="1"/>
        <i x="4598" s="1"/>
        <i x="1515" s="1"/>
        <i x="4308" s="1"/>
        <i x="1434" s="1"/>
        <i x="4192" s="1"/>
        <i x="1647" s="1"/>
        <i x="3420" s="1"/>
        <i x="3481" s="1"/>
        <i x="4089" s="1"/>
        <i x="4035" s="1"/>
        <i x="4657" s="1"/>
        <i x="4945" s="1"/>
        <i x="2195" s="1"/>
        <i x="99" s="1"/>
        <i x="565" s="1"/>
        <i x="4765" s="1"/>
        <i x="4611" s="1"/>
        <i x="3391" s="1"/>
        <i x="4282" s="1"/>
        <i x="2469" s="1"/>
        <i x="2657" s="1"/>
        <i x="1435" s="1"/>
        <i x="4489" s="1"/>
        <i x="2277" s="1"/>
        <i x="4701" s="1"/>
        <i x="1116" s="1"/>
        <i x="1049" s="1"/>
        <i x="259" s="1"/>
        <i x="4170" s="1"/>
        <i x="2459" s="1"/>
        <i x="876" s="1"/>
        <i x="3650" s="1"/>
        <i x="1466" s="1"/>
        <i x="1012" s="1"/>
        <i x="4955" s="1"/>
        <i x="2032" s="1"/>
        <i x="601" s="1"/>
        <i x="5041" s="1"/>
        <i x="1147" s="1"/>
        <i x="531" s="1"/>
        <i x="4031" s="1"/>
        <i x="1411" s="1"/>
        <i x="1066" s="1"/>
        <i x="1467" s="1"/>
        <i x="3272" s="1"/>
        <i x="3351" s="1"/>
        <i x="1506" s="1"/>
        <i x="835" s="1"/>
        <i x="1604" s="1"/>
        <i x="1578" s="1"/>
        <i x="701" s="1"/>
        <i x="728" s="1"/>
        <i x="3273" s="1"/>
        <i x="4118" s="1"/>
        <i x="4708" s="1"/>
        <i x="3784" s="1"/>
        <i x="361" s="1"/>
        <i x="1648" s="1"/>
        <i x="2224" s="1"/>
        <i x="3817" s="1"/>
        <i x="1812" s="1"/>
        <i x="3892" s="1"/>
        <i x="1792" s="1"/>
        <i x="906" s="1"/>
        <i x="5077" s="1"/>
        <i x="685" s="1"/>
        <i x="1572" s="1"/>
        <i x="4740" s="1"/>
        <i x="3810" s="1"/>
        <i x="4851" s="1"/>
        <i x="4880" s="1"/>
        <i x="36" s="1"/>
        <i x="4183" s="1"/>
        <i x="4917" s="1"/>
        <i x="721" s="1"/>
        <i x="743" s="1"/>
        <i x="1824" s="1"/>
        <i x="1780" s="1"/>
        <i x="3853" s="1"/>
        <i x="5049" s="1"/>
        <i x="4476" s="1"/>
        <i x="1775" s="1"/>
        <i x="4193" s="1"/>
        <i x="3651" s="1"/>
        <i x="1536" s="1"/>
        <i x="1067" s="1"/>
        <i x="3846" s="1"/>
        <i x="3281" s="1"/>
        <i x="2817" s="1"/>
        <i x="3002" s="1"/>
        <i x="4194" s="1"/>
        <i x="4926" s="1"/>
        <i x="2590" s="1"/>
        <i x="3232" s="1"/>
        <i x="2564" s="1"/>
        <i x="1588" s="1"/>
        <i x="1614" s="1"/>
        <i x="788" s="1"/>
        <i x="3965" s="1"/>
        <i x="877" s="1"/>
        <i x="3352" s="1"/>
        <i x="1649" s="1"/>
        <i x="4927" s="1"/>
        <i x="2565" s="1"/>
        <i x="797" s="1"/>
        <i x="2429" s="1"/>
        <i x="722" s="1"/>
        <i x="744" s="1"/>
        <i x="1703" s="1"/>
        <i x="2382" s="1"/>
        <i x="2298" s="1"/>
        <i x="1704" s="1"/>
        <i x="2572" s="1"/>
        <i x="4143" s="1"/>
        <i x="2102" s="1"/>
        <i x="4956" s="1"/>
        <i x="1722" s="1"/>
        <i x="1763" s="1"/>
        <i x="1668" s="1"/>
        <i x="3321" s="1"/>
        <i x="1764" s="1"/>
        <i x="2407" s="1"/>
        <i x="4946" s="1"/>
        <i x="3212" s="1"/>
        <i x="1758" s="1"/>
        <i x="1601" s="1"/>
        <i x="1573" s="1"/>
        <i x="702" s="1"/>
        <i x="2481" s="1"/>
        <i x="4159" s="1"/>
        <i x="2420" s="1"/>
        <i x="2049" s="1"/>
        <i x="836" s="1"/>
        <i x="3011" s="1"/>
        <i x="4210" s="1"/>
        <i x="3253" s="1"/>
        <i x="4077" s="1"/>
        <i x="5031" s="1"/>
        <i x="4235" s="1"/>
        <i x="576" s="1"/>
        <i x="1632" s="1"/>
        <i x="612" s="1"/>
        <i x="1178" s="1"/>
        <i x="4048" s="1"/>
        <i x="822" s="1"/>
        <i x="277" s="1"/>
        <i x="3261" s="1"/>
        <i x="5023" s="1"/>
        <i x="1436" s="1"/>
        <i x="754" s="1"/>
        <i x="1468" s="1"/>
        <i x="2509" s="1"/>
        <i x="851" s="1"/>
        <i x="3752" s="1"/>
        <i x="2210" s="1"/>
        <i x="2165" s="1"/>
        <i x="3190" s="1"/>
        <i x="3205" s="1"/>
        <i x="3151" s="1"/>
        <i x="3287" s="1"/>
        <i x="1835" s="1"/>
        <i x="3028" s="1"/>
        <i x="2369" s="1"/>
        <i x="860" s="1"/>
        <i x="1655" s="1"/>
        <i x="3076" s="1"/>
        <i x="2557" s="1"/>
        <i x="2166" s="1"/>
        <i x="4160" s="1"/>
        <i x="566" s="1"/>
        <i x="2591" s="1"/>
        <i x="3266" s="1"/>
        <i x="3245" s="1"/>
        <i x="602" s="1"/>
        <i x="1502" s="1"/>
        <i x="590" s="1"/>
        <i x="4865" s="1"/>
        <i x="2408" s="1"/>
        <i x="626" s="1"/>
        <i x="1781" s="1"/>
        <i x="1443" s="1"/>
        <i x="1437" s="1"/>
        <i x="4036" s="1"/>
        <i x="4909" s="1"/>
        <i x="1475" s="1"/>
        <i x="1469" s="1"/>
        <i x="1836" s="1"/>
        <i x="4716" s="1"/>
        <i x="1938" s="1"/>
        <i x="4748" s="1"/>
        <i x="755" s="1"/>
        <i x="2460" s="1"/>
        <i x="868" s="1"/>
        <i x="335" s="1"/>
        <i x="4171" s="1"/>
        <i x="1453" s="1"/>
        <i x="1484" s="1"/>
        <i x="2525" s="1"/>
        <i x="4928" s="1"/>
        <i x="2285" s="1"/>
        <i x="4154" s="1"/>
        <i x="4581" s="1"/>
        <i x="3164" s="1"/>
        <i x="3854" s="1"/>
        <i x="3818" s="1"/>
        <i x="627" s="1"/>
        <i x="591" s="1"/>
        <i x="1407" s="1"/>
        <i x="1939" s="1"/>
        <i x="1537" s="1"/>
        <i x="2482" s="1"/>
        <i x="1564" s="1"/>
        <i x="4910" s="1"/>
        <i x="2121" s="1"/>
        <i x="4072" s="1"/>
        <i x="3299" s="1"/>
        <i x="861" s="1"/>
        <i x="2581" s="1"/>
        <i x="3267" s="1"/>
        <i x="4993" s="1"/>
        <i x="2510" s="1"/>
        <i x="1828" s="1"/>
        <i x="2354" s="1"/>
        <i x="2326" s="1"/>
        <i x="2050" s="1"/>
        <i x="4612" s="1"/>
        <i x="3322" s="1"/>
        <i x="432" s="1"/>
        <i x="1470" s="1"/>
        <i x="1438" s="1"/>
        <i x="2174" s="1"/>
        <i x="1793" s="1"/>
        <i x="3976" s="1"/>
        <i x="3233" s="1"/>
        <i x="603" s="1"/>
        <i x="1776" s="1"/>
        <i x="769" s="1"/>
        <i x="2340" s="1"/>
        <i x="567" s="1"/>
        <i x="823" s="1"/>
        <i x="1825" s="1"/>
        <i x="5067" s="1"/>
        <i x="2312" s="1"/>
        <i x="4774" s="1"/>
        <i x="1746" s="1"/>
        <i x="3901" s="1"/>
        <i x="2566" s="1"/>
        <i x="2600" s="1"/>
        <i x="4102" s="1"/>
        <i x="2866" s="1"/>
        <i x="4172" s="1"/>
        <i x="4641" s="1"/>
        <i x="2967" s="1"/>
        <i x="1154" s="1"/>
        <i x="1656" s="1"/>
        <i x="4782" s="1"/>
        <i x="3213" s="1"/>
        <i x="3246" s="1"/>
        <i x="3966" s="1"/>
        <i x="4648" s="1"/>
        <i x="2436" s="1"/>
        <i x="824" s="1"/>
        <i x="3353" s="1"/>
        <i x="5032" s="1"/>
        <i x="869" s="1"/>
        <i x="1521" s="1"/>
        <i x="4826" s="1"/>
        <i x="3306" s="1"/>
        <i x="3126" s="1"/>
        <i x="3354" s="1"/>
        <i x="3194" s="1"/>
        <i x="4676" s="1"/>
        <i x="3793" s="1"/>
        <i x="2529" s="1"/>
        <i x="3101" s="1"/>
        <i x="4211" s="1"/>
        <i x="4800" s="1"/>
        <i x="4766" s="1"/>
        <i x="4820" s="1"/>
        <i x="5078" s="1"/>
        <i x="649" s="1"/>
        <i x="2937" s="1"/>
        <i x="3292" s="1"/>
        <i x="4918" s="1"/>
        <i x="4733" s="1"/>
        <i x="3995" s="1"/>
        <i x="3967" s="1"/>
        <i x="2500" s="1"/>
        <i x="2603" s="1"/>
        <i x="862" s="1"/>
        <i x="3293" s="1"/>
        <i x="4685" s="1"/>
        <i x="770" s="1"/>
        <i x="2378" s="1"/>
        <i x="1693" s="1"/>
        <i x="2094" s="1"/>
        <i x="2430" s="1"/>
        <i x="2453" s="1"/>
        <i x="4119" s="1"/>
        <i x="4090" s="1"/>
        <i x="1461" s="1"/>
        <i x="4783" s="1"/>
        <i x="3301" s="1"/>
        <i x="2383" s="1"/>
        <i x="4049" s="1"/>
        <i x="2421" s="1"/>
        <i x="2444" s="1"/>
        <i x="4061" s="1"/>
        <i x="2592" s="1"/>
        <i x="2413" s="1"/>
        <i x="1638" s="1"/>
        <i x="1429" s="1"/>
        <i x="4460" s="1"/>
        <i x="2055" s="1"/>
        <i x="4551" s="1"/>
        <i x="2988" s="1"/>
        <i x="3931" s="1"/>
        <i x="2593" s="1"/>
        <i x="1162" s="1"/>
        <i x="4223" s="1"/>
        <i x="4184" s="1"/>
        <i x="4702" s="1"/>
        <i x="3865" s="1"/>
        <i x="681" s="1"/>
        <i x="541" s="1"/>
        <i x="473" s="1"/>
        <i x="1794" s="1"/>
        <i x="484" s="1"/>
        <i x="3829" s="1"/>
        <i x="1674" s="1"/>
        <i x="4200" s="1"/>
        <i x="863" s="1"/>
        <i x="1602" s="1"/>
        <i x="1574" s="1"/>
        <i x="3855" s="1"/>
        <i x="2360" s="1"/>
        <i x="2978" s="1"/>
        <i x="4844" s="1"/>
        <i x="4870" s="1"/>
        <i x="1538" s="1"/>
        <i x="4827" s="1"/>
        <i x="5068" s="1"/>
        <i x="4217" s="1"/>
        <i x="2294" s="1"/>
        <i x="3893" s="1"/>
        <i x="2963" s="1"/>
        <i x="3819" s="1"/>
        <i x="2332" s="1"/>
        <i x="3132" s="1"/>
        <i x="5060" s="1"/>
        <i x="169" s="1"/>
        <i x="4686" s="1"/>
        <i x="2299" s="1"/>
        <i x="170" s="1"/>
        <i x="878" s="1"/>
        <i x="1650" s="1"/>
        <i x="108" s="1"/>
        <i x="3107" s="1"/>
        <i x="3247" s="1"/>
        <i x="3856" s="1"/>
        <i x="1621" s="1"/>
        <i x="3568" s="1"/>
        <i x="109" s="1"/>
        <i x="4852" s="1"/>
        <i x="4881" s="1"/>
        <i x="3307" s="1"/>
        <i x="4078" s="1"/>
        <i x="1657" s="1"/>
        <i x="4079" s="1"/>
        <i x="4775" s="1"/>
        <i x="2355" s="1"/>
        <i x="3820" s="1"/>
        <i x="4120" s="1"/>
        <i x="3932" s="1"/>
        <i x="2585" s="1"/>
        <i x="4201" s="1"/>
        <i x="2341" s="1"/>
        <i x="712" s="1"/>
        <i x="733" s="1"/>
        <i x="1946" s="1"/>
        <i x="1947" s="1"/>
        <i x="2450" s="1"/>
        <i x="2427" s="1"/>
        <i x="4212" s="1"/>
        <i x="2327" s="1"/>
        <i x="4853" s="1"/>
        <i x="4882" s="1"/>
        <i x="4866" s="1"/>
        <i x="4891" s="1"/>
        <i x="4195" s="1"/>
        <i x="2080" s="1"/>
        <i x="4985" s="1"/>
        <i x="2313" s="1"/>
        <i x="5013" s="1"/>
        <i x="1741" s="1"/>
        <i x="2501" s="1"/>
        <i x="3785" s="1"/>
        <i x="1001" s="1"/>
        <i x="4080" s="1"/>
        <i x="1471" s="1"/>
        <i x="4161" s="1"/>
        <i x="2241" s="1"/>
        <i x="1002" s="1"/>
        <i x="4741" s="1"/>
        <i x="4994" s="1"/>
        <i x="3968" s="1"/>
        <i x="3919" s="1"/>
        <i x="4845" s="1"/>
        <i x="4871" s="1"/>
        <i x="3526" s="1"/>
        <i x="2908" s="1"/>
        <i x="1439" s="1"/>
        <i x="2623" s="1"/>
        <i x="1782" s="1"/>
        <i x="2594" s="1"/>
        <i x="4709" s="1"/>
        <i x="4749" s="1"/>
        <i x="4213" s="1"/>
        <i x="336" s="1"/>
        <i x="1579" s="1"/>
        <i x="1605" s="1"/>
        <i x="4947" s="1"/>
        <i x="2993" s="1"/>
        <i x="2389" s="1"/>
        <i x="1932" s="1"/>
        <i x="1933" s="1"/>
        <i x="5069" s="1"/>
        <i x="4677" s="1"/>
        <i x="1507" s="1"/>
        <i x="613" s="1"/>
        <i x="1669" s="1"/>
        <i x="2167" s="1"/>
        <i x="1813" s="1"/>
        <i x="2350" s="1"/>
        <i x="4121" s="1"/>
        <i x="3227" s="1"/>
        <i x="4717" s="1"/>
        <i x="4037" s="1"/>
        <i x="4767" s="1"/>
        <i x="4750" s="1"/>
        <i x="1381" s="1"/>
        <i x="4948" s="1"/>
        <i x="843" s="1"/>
        <i x="5005" s="1"/>
        <i x="2437" s="1"/>
        <i x="577" s="1"/>
        <i x="664" s="1"/>
        <i x="3857" s="1"/>
        <i x="1254" s="1"/>
        <i x="895" s="1"/>
        <i x="3894" s="1"/>
        <i x="2322" s="1"/>
        <i x="2474" s="1"/>
        <i x="4742" s="1"/>
        <i x="4734" s="1"/>
        <i x="5024" s="1"/>
        <i x="4718" s="1"/>
        <i x="3969" s="1"/>
        <i x="3996" s="1"/>
        <i x="723" s="1"/>
        <i x="4929" s="1"/>
        <i x="3173" s="1"/>
        <i x="4899" s="1"/>
        <i x="4949" s="1"/>
        <i x="5025" s="1"/>
        <i x="1476" s="1"/>
        <i x="1705" s="1"/>
        <i x="2461" s="1"/>
        <i x="2409" s="1"/>
        <i x="735" s="1"/>
        <i x="4986" s="1"/>
        <i x="3821" s="1"/>
        <i x="2517" s="1"/>
        <i x="4710" s="1"/>
        <i x="4788" s="1"/>
        <i x="2554" s="1"/>
        <i x="1686" s="1"/>
        <i x="4987" s="1"/>
        <i x="4081" s="1"/>
        <i x="4162" s="1"/>
        <i x="4038" s="1"/>
        <i x="1633" s="1"/>
        <i x="2361" s="1"/>
        <i x="1444" s="1"/>
        <i x="5026" s="1"/>
        <i x="694" s="1"/>
        <i x="3592" s="1"/>
        <i x="4122" s="1"/>
        <i x="2470" s="1"/>
        <i x="520" s="1"/>
        <i x="3933" s="1"/>
        <i x="2839" s="1"/>
        <i x="2305" s="1"/>
        <i x="3858" s="1"/>
        <i x="628" s="1"/>
        <i x="2526" s="1"/>
        <i x="1412" s="1"/>
        <i x="2530" s="1"/>
        <i x="2078" s="1"/>
        <i x="4755" s="1"/>
        <i x="4163" s="1"/>
        <i x="424" s="1"/>
        <i x="3330" s="1"/>
        <i x="4950" s="1"/>
        <i x="3331" s="1"/>
        <i x="2333" s="1"/>
        <i x="2502" s="1"/>
        <i x="1729" s="1"/>
        <i x="4828" s="1"/>
        <i x="3822" s="1"/>
        <i x="592" s="1"/>
        <i x="762" s="1"/>
        <i x="1170" s="1"/>
        <i x="556" s="1"/>
        <i x="5050" s="1"/>
        <i x="1777" s="1"/>
        <i x="3673" s="1"/>
        <i x="3786" s="1"/>
        <i x="4900" s="1"/>
        <i x="4975" s="1"/>
        <i x="4723" s="1"/>
        <i x="4202" s="1"/>
        <i x="4988" s="1"/>
        <i x="284" s="1"/>
        <i x="4114" s="1"/>
        <i x="4911" s="1"/>
        <i x="4073" s="1"/>
        <i x="2558" s="1"/>
        <i x="789" s="1"/>
        <i x="2489" s="1"/>
        <i x="2483" s="1"/>
        <i x="4032" s="1"/>
        <i x="3569" s="1"/>
        <i x="4912" s="1"/>
        <i x="5042" s="1"/>
        <i x="1133" s="1"/>
        <i x="4967" s="1"/>
        <i x="1675" s="1"/>
        <i x="816" s="1"/>
        <i x="2511" s="1"/>
        <i x="4454" s="1"/>
        <i x="3697" s="1"/>
        <i x="4039" s="1"/>
        <i x="2545" s="1"/>
        <i x="4033" s="1"/>
        <i x="3029" s="1"/>
        <i x="4691" s="1"/>
        <i x="798" s="1"/>
        <i x="4040" s="1"/>
        <i x="1639" s="1"/>
        <i x="2498" s="1"/>
        <i x="4155" s="1"/>
        <i x="4156" s="1"/>
        <i x="4590" s="1"/>
        <i x="870" s="1"/>
        <i x="2567" s="1"/>
        <i x="1747" s="1"/>
        <i x="4937" s="1"/>
        <i x="5033" s="1"/>
        <i x="4957" s="1"/>
        <i x="1711" s="1"/>
        <i x="4919" s="1"/>
        <i x="4976" s="1"/>
        <i x="4661" s="1"/>
        <i x="3472" s="1"/>
        <i x="3473" s="1"/>
        <i x="852" s="1"/>
        <i x="825" s="1"/>
        <i x="4115" s="1"/>
        <i x="2921" s="1"/>
        <i x="2631" s="1"/>
        <i x="5014" s="1"/>
        <i x="4995" s="1"/>
        <i x="2539" s="1"/>
        <i x="5061" s="1"/>
        <i x="1255" s="1"/>
        <i x="896" s="1"/>
        <i x="4938" s="1"/>
        <i x="4074" s="1"/>
        <i x="343" s="1"/>
        <i x="17" s="1"/>
        <i x="771" s="1"/>
        <i x="2168" s="1"/>
        <i x="1814" s="1"/>
        <i x="5062" s="1"/>
        <i x="2582" s="1"/>
        <i x="4203" s="1"/>
        <i x="5063" s="1"/>
        <i x="4204" s="1"/>
        <i x="1765" s="1"/>
        <i x="2586" s="1"/>
        <i x="5079" s="1"/>
        <i x="2573" s="1"/>
        <i x="4196" s="1"/>
        <i x="4197" s="1"/>
        <i x="2595" s="1"/>
        <i x="1783" s="1"/>
        <i x="5070" s="1"/>
        <i x="879" s="1"/>
        <i x="505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1" xr10:uid="{01CE98ED-FE91-493F-A201-17DC8D264AD2}" sourceName="Cost">
  <pivotTables>
    <pivotTable tabId="1" name="PivotTable20"/>
  </pivotTables>
  <data>
    <tabular pivotCacheId="269160242">
      <items count="5438">
        <i x="17" s="1"/>
        <i x="11" s="1"/>
        <i x="25" s="1"/>
        <i x="23" s="1"/>
        <i x="7" s="1"/>
        <i x="10" s="1"/>
        <i x="31" s="1"/>
        <i x="5" s="1"/>
        <i x="4" s="1"/>
        <i x="3" s="1"/>
        <i x="2" s="1"/>
        <i x="1" s="1"/>
        <i x="30" s="1"/>
        <i x="8" s="1"/>
        <i x="0" s="1"/>
        <i x="28" s="1"/>
        <i x="29" s="1"/>
        <i x="21" s="1"/>
        <i x="27" s="1"/>
        <i x="20" s="1"/>
        <i x="26" s="1"/>
        <i x="19" s="1"/>
        <i x="15" s="1"/>
        <i x="18" s="1"/>
        <i x="14" s="1"/>
        <i x="13" s="1"/>
        <i x="16" s="1"/>
        <i x="22" s="1"/>
        <i x="24" s="1"/>
        <i x="12" s="1"/>
        <i x="6" s="1"/>
        <i x="9" s="1"/>
        <i x="1868" s="1" nd="1"/>
        <i x="911" s="1" nd="1"/>
        <i x="2743" s="1" nd="1"/>
        <i x="3502" s="1" nd="1"/>
        <i x="3503" s="1" nd="1"/>
        <i x="910" s="1" nd="1"/>
        <i x="1867" s="1" nd="1"/>
        <i x="3655" s="1" nd="1"/>
        <i x="3656" s="1" nd="1"/>
        <i x="2735" s="1" nd="1"/>
        <i x="4481" s="1" nd="1"/>
        <i x="4487" s="1" nd="1"/>
        <i x="4716" s="1" nd="1"/>
        <i x="2711" s="1" nd="1"/>
        <i x="1994" s="1" nd="1"/>
        <i x="1159" s="1" nd="1"/>
        <i x="1995" s="1" nd="1"/>
        <i x="1880" s="1" nd="1"/>
        <i x="1017" s="1" nd="1"/>
        <i x="3494" s="1" nd="1"/>
        <i x="3787" s="1" nd="1"/>
        <i x="4745" s="1" nd="1"/>
        <i x="1018" s="1" nd="1"/>
        <i x="3529" s="1" nd="1"/>
        <i x="3763" s="1" nd="1"/>
        <i x="108" s="1" nd="1"/>
        <i x="1883" s="1" nd="1"/>
        <i x="2008" s="1" nd="1"/>
        <i x="109" s="1" nd="1"/>
        <i x="2009" s="1" nd="1"/>
        <i x="3530" s="1" nd="1"/>
        <i x="286" s="1" nd="1"/>
        <i x="3065" s="1" nd="1"/>
        <i x="346" s="1" nd="1"/>
        <i x="1198" s="1" nd="1"/>
        <i x="3493" s="1" nd="1"/>
        <i x="2966" s="1" nd="1"/>
        <i x="2153" s="1" nd="1"/>
        <i x="2248" s="1" nd="1"/>
        <i x="1291" s="1" nd="1"/>
        <i x="1879" s="1" nd="1"/>
        <i x="1894" s="1" nd="1"/>
        <i x="3717" s="1" nd="1"/>
        <i x="1893" s="1" nd="1"/>
        <i x="169" s="1" nd="1"/>
        <i x="4905" s="1" nd="1"/>
        <i x="170" s="1" nd="1"/>
        <i x="3794" s="1" nd="1"/>
        <i x="4734" s="1" nd="1"/>
        <i x="3925" s="1" nd="1"/>
        <i x="3528" s="1" nd="1"/>
        <i x="3896" s="1" nd="1"/>
        <i x="1866" s="1" nd="1"/>
        <i x="2727" s="1" nd="1"/>
        <i x="4523" s="1" nd="1"/>
        <i x="918" s="1" nd="1"/>
        <i x="3128" s="1" nd="1"/>
        <i x="36" s="1" nd="1"/>
        <i x="3527" s="1" nd="1"/>
        <i x="339" s="1" nd="1"/>
        <i x="3182" s="1" nd="1"/>
        <i x="2000" s="1" nd="1"/>
        <i x="3762" s="1" nd="1"/>
        <i x="430" s="1" nd="1"/>
        <i x="2155" s="1" nd="1"/>
        <i x="1892" s="1" nd="1"/>
        <i x="4988" s="1" nd="1"/>
        <i x="1290" s="1" nd="1"/>
        <i x="919" s="1" nd="1"/>
        <i x="934" s="1" nd="1"/>
        <i x="3501" s="1" nd="1"/>
        <i x="35" s="1" nd="1"/>
        <i x="2001" s="1" nd="1"/>
        <i x="4480" s="1" nd="1"/>
        <i x="1189" s="1" nd="1"/>
        <i x="3793" s="1" nd="1"/>
        <i x="3050" s="1" nd="1"/>
        <i x="2129" s="1" nd="1"/>
        <i x="2247" s="1" nd="1"/>
        <i x="2772" s="1" nd="1"/>
        <i x="940" s="1" nd="1"/>
        <i x="4753" s="1" nd="1"/>
        <i x="1898" s="1" nd="1"/>
        <i x="3992" s="1" nd="1"/>
        <i x="2715" s="1" nd="1"/>
        <i x="1897" s="1" nd="1"/>
        <i x="3500" s="1" nd="1"/>
        <i x="2773" s="1" nd="1"/>
        <i x="3517" s="1" nd="1"/>
        <i x="2124" s="1" nd="1"/>
        <i x="1181" s="1" nd="1"/>
        <i x="526" s="1" nd="1"/>
        <i x="2734" s="1" nd="1"/>
        <i x="2169" s="1" nd="1"/>
        <i x="908" s="1" nd="1"/>
        <i x="4850" s="1" nd="1"/>
        <i x="2710" s="1" nd="1"/>
        <i x="3536" s="1" nd="1"/>
        <i x="1857" s="1" nd="1"/>
        <i x="2183" s="1" nd="1"/>
        <i x="3144" s="1" nd="1"/>
        <i x="3108" s="1" nd="1"/>
        <i x="4494" s="1" nd="1"/>
        <i x="4859" s="1" nd="1"/>
        <i x="1086" s="1" nd="1"/>
        <i x="3482" s="1" nd="1"/>
        <i x="2333" s="1" nd="1"/>
        <i x="1425" s="1" nd="1"/>
        <i x="2373" s="1" nd="1"/>
        <i x="3535" s="1" nd="1"/>
        <i x="2742" s="1" nd="1"/>
        <i x="917" s="1" nd="1"/>
        <i x="3002" s="1" nd="1"/>
        <i x="986" s="1" nd="1"/>
        <i x="3082" s="1" nd="1"/>
        <i x="2943" s="1" nd="1"/>
        <i x="279" s="1" nd="1"/>
        <i x="2123" s="1" nd="1"/>
        <i x="2198" s="1" nd="1"/>
        <i x="1087" s="1" nd="1"/>
        <i x="1208" s="1" nd="1"/>
        <i x="2713" s="1" nd="1"/>
        <i x="338" s="1" nd="1"/>
        <i x="3127" s="1" nd="1"/>
        <i x="2771" s="1" nd="1"/>
        <i x="987" s="1" nd="1"/>
        <i x="1882" s="1" nd="1"/>
        <i x="2254" s="1" nd="1"/>
        <i x="2712" s="1" nd="1"/>
        <i x="1878" s="1" nd="1"/>
        <i x="3139" s="1" nd="1"/>
        <i x="1906" s="1" nd="1"/>
        <i x="490" s="1" nd="1"/>
        <i x="3862" s="1" nd="1"/>
        <i x="4769" s="1" nd="1"/>
        <i x="479" s="1" nd="1"/>
        <i x="2178" s="1" nd="1"/>
        <i x="939" s="1" nd="1"/>
        <i x="2714" s="1" nd="1"/>
        <i x="3490" s="1" nd="1"/>
        <i x="915" s="1" nd="1"/>
        <i x="4479" s="1" nd="1"/>
        <i x="3491" s="1" nd="1"/>
        <i x="1881" s="1" nd="1"/>
        <i x="33" s="1" nd="1"/>
        <i x="2751" s="1" nd="1"/>
        <i x="2739" s="1" nd="1"/>
        <i x="4488" s="1" nd="1"/>
        <i x="2733" s="1" nd="1"/>
        <i x="4928" s="1" nd="1"/>
        <i x="3498" s="1" nd="1"/>
        <i x="248" s="1" nd="1"/>
        <i x="3112" s="1" nd="1"/>
        <i x="1862" s="1" nd="1"/>
        <i x="438" s="1" nd="1"/>
        <i x="4520" s="1" nd="1"/>
        <i x="3481" s="1" nd="1"/>
        <i x="3488" s="1" nd="1"/>
        <i x="3861" s="1" nd="1"/>
        <i x="2246" s="1" nd="1"/>
        <i x="4540" s="1" nd="1"/>
        <i x="3489" s="1" nd="1"/>
        <i x="1905" s="1" nd="1"/>
        <i x="3521" s="1" nd="1"/>
        <i x="3588" s="1" nd="1"/>
        <i x="4966" s="1" nd="1"/>
        <i x="314" s="1" nd="1"/>
        <i x="34" s="1" nd="1"/>
        <i x="2245" s="1" nd="1"/>
        <i x="924" s="1" nd="1"/>
        <i x="4974" s="1" nd="1"/>
        <i x="4521" s="1" nd="1"/>
        <i x="1865" s="1" nd="1"/>
        <i x="1188" s="1" nd="1"/>
        <i x="4895" s="1" nd="1"/>
        <i x="3507" s="1" nd="1"/>
        <i x="4715" s="1" nd="1"/>
        <i x="48" s="1" nd="1"/>
        <i x="2942" s="1" nd="1"/>
        <i x="2296" s="1" nd="1"/>
        <i x="3589" s="1" nd="1"/>
        <i x="3546" s="1" nd="1"/>
        <i x="4793" s="1" nd="1"/>
        <i x="3508" s="1" nd="1"/>
        <i x="4530" s="1" nd="1"/>
        <i x="3041" s="1" nd="1"/>
        <i x="4842" s="1" nd="1"/>
        <i x="4491" s="1" nd="1"/>
        <i x="1888" s="1" nd="1"/>
        <i x="365" s="1" nd="1"/>
        <i x="2707" s="1" nd="1"/>
        <i x="3867" s="1" nd="1"/>
        <i x="3118" s="1" nd="1"/>
        <i x="1863" s="1" nd="1"/>
        <i x="4519" s="1" nd="1"/>
        <i x="3509" s="1" nd="1"/>
        <i x="904" s="1" nd="1"/>
        <i x="2937" s="1" nd="1"/>
        <i x="3022" s="1" nd="1"/>
        <i x="3991" s="1" nd="1"/>
        <i x="1856" s="1" nd="1"/>
        <i x="896" s="1" nd="1"/>
        <i x="897" s="1" nd="1"/>
        <i x="4767" s="1" nd="1"/>
        <i x="2313" s="1" nd="1"/>
        <i x="3163" s="1" nd="1"/>
        <i x="914" s="1" nd="1"/>
        <i x="3154" s="1" nd="1"/>
        <i x="32" s="1" nd="1"/>
        <i x="3181" s="1" nd="1"/>
        <i x="3866" s="1" nd="1"/>
        <i x="3486" s="1" nd="1"/>
        <i x="364" s="1" nd="1"/>
        <i x="1263" s="1" nd="1"/>
        <i x="358" s="1" nd="1"/>
        <i x="2113" s="1" nd="1"/>
        <i x="2121" s="1" nd="1"/>
        <i x="4914" s="1" nd="1"/>
        <i x="895" s="1" nd="1"/>
        <i x="4672" s="1" nd="1"/>
        <i x="1074" s="1" nd="1"/>
        <i x="1864" s="1" nd="1"/>
        <i x="2088" s="1" nd="1"/>
        <i x="2244" s="1" nd="1"/>
        <i x="2719" s="1" nd="1"/>
        <i x="3534" s="1" nd="1"/>
        <i x="1268" s="1" nd="1"/>
        <i x="2726" s="1" nd="1"/>
        <i x="1858" s="1" nd="1"/>
        <i x="305" s="1" nd="1"/>
        <i x="1330" s="1" nd="1"/>
        <i x="2749" s="1" nd="1"/>
        <i x="462" s="1" nd="1"/>
        <i x="3901" s="1" nd="1"/>
        <i x="4673" s="1" nd="1"/>
        <i x="1075" s="1" nd="1"/>
        <i x="2222" s="1" nd="1"/>
        <i x="965" s="1" nd="1"/>
        <i x="4483" s="1" nd="1"/>
        <i x="4726" s="1" nd="1"/>
        <i x="3480" s="1" nd="1"/>
        <i x="4983" s="1" nd="1"/>
        <i x="2992" s="1" nd="1"/>
        <i x="3970" s="1" nd="1"/>
        <i x="171" s="1" nd="1"/>
        <i x="2161" s="1" nd="1"/>
        <i x="322" s="1" nd="1"/>
        <i x="3742" s="1" nd="1"/>
        <i x="294" s="1" nd="1"/>
        <i x="1195" s="1" nd="1"/>
        <i x="956" s="1" nd="1"/>
        <i x="2252" s="1" nd="1"/>
        <i x="324" s="1" nd="1"/>
        <i x="2706" s="1" nd="1"/>
        <i x="894" s="1" nd="1"/>
        <i x="3828" s="1" nd="1"/>
        <i x="2095" s="1" nd="1"/>
        <i x="3946" s="1" nd="1"/>
        <i x="1855" s="1" nd="1"/>
        <i x="356" s="1" nd="1"/>
        <i x="3048" s="1" nd="1"/>
        <i x="237" s="1" nd="1"/>
        <i x="1915" s="1" nd="1"/>
        <i x="2770" s="1" nd="1"/>
        <i x="1854" s="1" nd="1"/>
        <i x="1871" s="1" nd="1"/>
        <i x="3841" s="1" nd="1"/>
        <i x="3506" s="1" nd="1"/>
        <i x="2362" s="1" nd="1"/>
        <i x="3018" s="1" nd="1"/>
        <i x="2705" s="1" nd="1"/>
        <i x="4965" s="1" nd="1"/>
        <i x="172" s="1" nd="1"/>
        <i x="511" s="1" nd="1"/>
        <i x="4816" s="1" nd="1"/>
        <i x="1194" s="1" nd="1"/>
        <i x="3747" s="1" nd="1"/>
        <i x="4808" s="1" nd="1"/>
        <i x="4478" s="1" nd="1"/>
        <i x="1383" s="1" nd="1"/>
        <i x="3929" s="1" nd="1"/>
        <i x="2367" s="1" nd="1"/>
        <i x="2270" s="1" nd="1"/>
        <i x="3692" s="1" nd="1"/>
        <i x="3479" s="1" nd="1"/>
        <i x="3190" s="1" nd="1"/>
        <i x="3504" s="1" nd="1"/>
        <i x="5000" s="1" nd="1"/>
        <i x="3056" s="1" nd="1"/>
        <i x="3064" s="1" nd="1"/>
        <i x="67" s="1" nd="1"/>
        <i x="2716" s="1" nd="1"/>
        <i x="1870" s="1" nd="1"/>
        <i x="3945" s="1" nd="1"/>
        <i x="3532" s="1" nd="1"/>
        <i x="3541" s="1" nd="1"/>
        <i x="1914" s="1" nd="1"/>
        <i x="2196" s="1" nd="1"/>
        <i x="4981" s="1" nd="1"/>
        <i x="3694" s="1" nd="1"/>
        <i x="3875" s="1" nd="1"/>
        <i x="2709" s="1" nd="1"/>
        <i x="3505" s="1" nd="1"/>
        <i x="2717" s="1" nd="1"/>
        <i x="4490" s="1" nd="1"/>
        <i x="1853" s="1" nd="1"/>
        <i x="3540" s="1" nd="1"/>
        <i x="4973" s="1" nd="1"/>
        <i x="3768" s="1" nd="1"/>
        <i x="2718" s="1" nd="1"/>
        <i x="2182" s="1" nd="1"/>
        <i x="3533" s="1" nd="1"/>
        <i x="3039" s="1" nd="1"/>
        <i x="3180" s="1" nd="1"/>
        <i x="2951" s="1" nd="1"/>
        <i x="236" s="1" nd="1"/>
        <i x="4661" s="1" nd="1"/>
        <i x="4904" s="1" nd="1"/>
        <i x="3162" s="1" nd="1"/>
        <i x="2230" s="1" nd="1"/>
        <i x="4535" s="1" nd="1"/>
        <i x="3135" s="1" nd="1"/>
        <i x="961" s="1" nd="1"/>
        <i x="1337" s="1" nd="1"/>
        <i x="944" s="1" nd="1"/>
        <i x="938" s="1" nd="1"/>
        <i x="2738" s="1" nd="1"/>
        <i x="4835" s="1" nd="1"/>
        <i x="160" s="1" nd="1"/>
        <i x="4482" s="1" nd="1"/>
        <i x="1298" s="1" nd="1"/>
        <i x="2194" s="1" nd="1"/>
        <i x="3999" s="1" nd="1"/>
        <i x="3526" s="1" nd="1"/>
        <i x="4807" s="1" nd="1"/>
        <i x="2704" s="1" nd="1"/>
        <i x="1400" s="1" nd="1"/>
        <i x="4544" s="1" nd="1"/>
        <i x="3915" s="1" nd="1"/>
        <i x="964" s="1" nd="1"/>
        <i x="3781" s="1" nd="1"/>
        <i x="45" s="1" nd="1"/>
        <i x="4662" s="1" nd="1"/>
        <i x="3484" s="1" nd="1"/>
        <i x="3908" s="1" nd="1"/>
        <i x="2229" s="1" nd="1"/>
        <i x="2331" s="1" nd="1"/>
        <i x="3085" s="1" nd="1"/>
        <i x="3907" s="1" nd="1"/>
        <i x="3079" s="1" nd="1"/>
        <i x="4963" s="1" nd="1"/>
        <i x="3524" s="1" nd="1"/>
        <i x="1420" s="1" nd="1"/>
        <i x="1342" s="1" nd="1"/>
        <i x="161" s="1" nd="1"/>
        <i x="4641" s="1" nd="1"/>
        <i x="3834" s="1" nd="1"/>
        <i x="468" s="1" nd="1"/>
        <i x="4822" s="1" nd="1"/>
        <i x="2351" s="1" nd="1"/>
        <i x="4517" s="1" nd="1"/>
        <i x="4543" s="1" nd="1"/>
        <i x="2924" s="1" nd="1"/>
        <i x="3525" s="1" nd="1"/>
        <i x="4489" s="1" nd="1"/>
        <i x="3859" s="1" nd="1"/>
        <i x="1150" s="1" nd="1"/>
        <i x="1891" s="1" nd="1"/>
        <i x="960" s="1" nd="1"/>
        <i x="3892" s="1" nd="1"/>
        <i x="4528" s="1" nd="1"/>
        <i x="903" s="1" nd="1"/>
        <i x="2310" s="1" nd="1"/>
        <i x="1869" s="1" nd="1"/>
        <i x="1852" s="1" nd="1"/>
        <i x="4642" s="1" nd="1"/>
        <i x="1202" s="1" nd="1"/>
        <i x="396" s="1" nd="1"/>
        <i x="3539" s="1" nd="1"/>
        <i x="3900" s="1" nd="1"/>
        <i x="2725" s="1" nd="1"/>
        <i x="4911" s="1" nd="1"/>
        <i x="1851" s="1" nd="1"/>
        <i x="2737" s="1" nd="1"/>
        <i x="1235" s="1" nd="1"/>
        <i x="3882" s="1" nd="1"/>
        <i x="3758" s="1" nd="1"/>
        <i x="1158" s="1" nd="1"/>
        <i x="2769" s="1" nd="1"/>
        <i x="4935" s="1" nd="1"/>
        <i x="2763" s="1" nd="1"/>
        <i x="949" s="1" nd="1"/>
        <i x="4529" s="1" nd="1"/>
        <i x="1213" s="1" nd="1"/>
        <i x="2242" s="1" nd="1"/>
        <i x="4868" s="1" nd="1"/>
        <i x="410" s="1" nd="1"/>
        <i x="265" s="1" nd="1"/>
        <i x="1390" s="1" nd="1"/>
        <i x="3038" s="1" nd="1"/>
        <i x="3209" s="1" nd="1"/>
        <i x="1887" s="1" nd="1"/>
        <i x="4512" s="1" nd="1"/>
        <i x="2732" s="1" nd="1"/>
        <i x="3948" s="1" nd="1"/>
        <i x="1270" s="1" nd="1"/>
        <i x="3519" s="1" nd="1"/>
        <i x="44" s="1" nd="1"/>
        <i x="2768" s="1" nd="1"/>
        <i x="3921" s="1" nd="1"/>
        <i x="1923" s="1" nd="1"/>
        <i x="56" s="1" nd="1"/>
        <i x="1261" s="1" nd="1"/>
        <i x="2100" s="1" nd="1"/>
        <i x="3779" s="1" nd="1"/>
        <i x="2328" s="1" nd="1"/>
        <i x="955" s="1" nd="1"/>
        <i x="461" s="1" nd="1"/>
        <i x="3523" s="1" nd="1"/>
        <i x="1108" s="1" nd="1"/>
        <i x="4527" s="1" nd="1"/>
        <i x="4507" s="1" nd="1"/>
        <i x="2923" s="1" nd="1"/>
        <i x="3531" s="1" nd="1"/>
        <i x="3055" s="1" nd="1"/>
        <i x="2204" s="1" nd="1"/>
        <i x="3874" s="1" nd="1"/>
        <i x="43" s="1" nd="1"/>
        <i x="1157" s="1" nd="1"/>
        <i x="3068" s="1" nd="1"/>
        <i x="85" s="1" nd="1"/>
        <i x="3813" s="1" nd="1"/>
        <i x="1212" s="1" nd="1"/>
        <i x="1930" s="1" nd="1"/>
        <i x="1903" s="1" nd="1"/>
        <i x="2184" s="1" nd="1"/>
        <i x="1904" s="1" nd="1"/>
        <i x="2731" s="1" nd="1"/>
        <i x="943" s="1" nd="1"/>
        <i x="1324" s="1" nd="1"/>
        <i x="937" s="1" nd="1"/>
        <i x="3989" s="1" nd="1"/>
        <i x="3518" s="1" nd="1"/>
        <i x="1397" s="1" nd="1"/>
        <i x="1313" s="1" nd="1"/>
        <i x="1886" s="1" nd="1"/>
        <i x="901" s="1" nd="1"/>
        <i x="4505" s="1" nd="1"/>
        <i x="330" s="1" nd="1"/>
        <i x="84" s="1" nd="1"/>
        <i x="3602" s="1" nd="1"/>
        <i x="4729" s="1" nd="1"/>
        <i x="3792" s="1" nd="1"/>
        <i x="1109" s="1" nd="1"/>
        <i x="1925" s="1" nd="1"/>
        <i x="932" s="1" nd="1"/>
        <i x="4770" s="1" nd="1"/>
        <i x="2748" s="1" nd="1"/>
        <i x="3522" s="1" nd="1"/>
        <i x="4503" s="1" nd="1"/>
        <i x="1214" s="1" nd="1"/>
        <i x="930" s="1" nd="1"/>
        <i x="4526" s="1" nd="1"/>
        <i x="2759" s="1" nd="1"/>
        <i x="1890" s="1" nd="1"/>
        <i x="3965" s="1" nd="1"/>
        <i x="2366" s="1" nd="1"/>
        <i x="42" s="1" nd="1"/>
        <i x="2117" s="1" nd="1"/>
        <i x="1931" s="1" nd="1"/>
        <i x="4961" s="1" nd="1"/>
        <i x="2724" s="1" nd="1"/>
        <i x="287" s="1" nd="1"/>
        <i x="444" s="1" nd="1"/>
        <i x="3822" s="1" nd="1"/>
        <i x="2084" s="1" nd="1"/>
        <i x="3159" s="1" nd="1"/>
        <i x="158" s="1" nd="1"/>
        <i x="2265" s="1" nd="1"/>
        <i x="4497" s="1" nd="1"/>
        <i x="394" s="1" nd="1"/>
        <i x="114" s="1" nd="1"/>
        <i x="902" s="1" nd="1"/>
        <i x="4504" s="1" nd="1"/>
        <i x="3799" s="1" nd="1"/>
        <i x="1941" s="1" nd="1"/>
        <i x="2317" s="1" nd="1"/>
        <i x="3516" s="1" nd="1"/>
        <i x="2736" s="1" nd="1"/>
        <i x="3603" s="1" nd="1"/>
        <i x="3538" s="1" nd="1"/>
        <i x="1885" s="1" nd="1"/>
        <i x="2238" s="1" nd="1"/>
        <i x="4506" s="1" nd="1"/>
        <i x="4511" s="1" nd="1"/>
        <i x="3515" s="1" nd="1"/>
        <i x="1244" s="1" nd="1"/>
        <i x="929" s="1" nd="1"/>
        <i x="1889" s="1" nd="1"/>
        <i x="275" s="1" nd="1"/>
        <i x="1947" s="1" nd="1"/>
        <i x="1406" s="1" nd="1"/>
        <i x="1375" s="1" nd="1"/>
        <i x="2257" s="1" nd="1"/>
        <i x="1424" s="1" nd="1"/>
        <i x="159" s="1" nd="1"/>
        <i x="3777" s="1" nd="1"/>
        <i x="3847" s="1" nd="1"/>
        <i x="4920" s="1" nd="1"/>
        <i x="1267" s="1" nd="1"/>
        <i x="3987" s="1" nd="1"/>
        <i x="61" s="1" nd="1"/>
        <i x="3574" s="1" nd="1"/>
        <i x="1940" s="1" nd="1"/>
        <i x="3714" s="1" nd="1"/>
        <i x="1884" s="1" nd="1"/>
        <i x="3572" s="1" nd="1"/>
        <i x="3903" s="1" nd="1"/>
        <i x="4510" s="1" nd="1"/>
        <i x="2796" s="1" nd="1"/>
        <i x="2789" s="1" nd="1"/>
        <i x="116" s="1" nd="1"/>
        <i x="41" s="1" nd="1"/>
        <i x="935" s="1" nd="1"/>
        <i x="4496" s="1" nd="1"/>
        <i x="1346" s="1" nd="1"/>
        <i x="1921" s="1" nd="1"/>
        <i x="942" s="1" nd="1"/>
        <i x="2140" s="1" nd="1"/>
        <i x="3749" s="1" nd="1"/>
        <i x="1192" s="1" nd="1"/>
        <i x="931" s="1" nd="1"/>
        <i x="983" s="1" nd="1"/>
        <i x="473" s="1" nd="1"/>
        <i x="3814" s="1" nd="1"/>
        <i x="2091" s="1" nd="1"/>
        <i x="4852" s="1" nd="1"/>
        <i x="40" s="1" nd="1"/>
        <i x="3211" s="1" nd="1"/>
        <i x="3812" s="1" nd="1"/>
        <i x="4871" s="1" nd="1"/>
        <i x="3565" s="1" nd="1"/>
        <i x="2723" s="1" nd="1"/>
        <i x="3936" s="1" nd="1"/>
        <i x="2281" s="1" nd="1"/>
        <i x="1917" s="1" nd="1"/>
        <i x="3496" s="1" nd="1"/>
        <i x="3158" s="1" nd="1"/>
        <i x="3557" s="1" nd="1"/>
        <i x="1896" s="1" nd="1"/>
        <i x="3644" s="1" nd="1"/>
        <i x="4516" s="1" nd="1"/>
        <i x="4502" s="1" nd="1"/>
        <i x="2740" s="1" nd="1"/>
        <i x="1176" s="1" nd="1"/>
        <i x="2730" s="1" nd="1"/>
        <i x="440" s="1" nd="1"/>
        <i x="4721" s="1" nd="1"/>
        <i x="3550" s="1" nd="1"/>
        <i x="4865" s="1" nd="1"/>
        <i x="3811" s="1" nd="1"/>
        <i x="4737" s="1" nd="1"/>
        <i x="1021" s="1" nd="1"/>
        <i x="5022" s="1" nd="1"/>
        <i x="1301" s="1" nd="1"/>
        <i x="62" s="1" nd="1"/>
        <i x="3575" s="1" nd="1"/>
        <i x="3483" s="1" nd="1"/>
        <i x="3156" s="1" nd="1"/>
        <i x="968" s="1" nd="1"/>
        <i x="4028" s="1" nd="1"/>
        <i x="3911" s="1" nd="1"/>
        <i x="89" s="1" nd="1"/>
        <i x="3549" s="1" nd="1"/>
        <i x="2729" s="1" nd="1"/>
        <i x="39" s="1" nd="1"/>
        <i x="926" s="1" nd="1"/>
        <i x="936" s="1" nd="1"/>
        <i x="2939" s="1" nd="1"/>
        <i x="2791" s="1" nd="1"/>
        <i x="3643" s="1" nd="1"/>
        <i x="2305" s="1" nd="1"/>
        <i x="4549" s="1" nd="1"/>
        <i x="466" s="1" nd="1"/>
        <i x="4580" s="1" nd="1"/>
        <i x="1895" s="1" nd="1"/>
        <i x="4537" s="1" nd="1"/>
        <i x="4898" s="1" nd="1"/>
        <i x="4571" s="1" nd="1"/>
        <i x="3113" s="1" nd="1"/>
        <i x="4552" s="1" nd="1"/>
        <i x="2368" s="1" nd="1"/>
        <i x="2728" s="1" nd="1"/>
        <i x="4536" s="1" nd="1"/>
        <i x="247" s="1" nd="1"/>
        <i x="4680" s="1" nd="1"/>
        <i x="562" s="1" nd="1"/>
        <i x="1336" s="1" nd="1"/>
        <i x="4864" s="1" nd="1"/>
        <i x="2788" s="1" nd="1"/>
        <i x="1156" s="1" nd="1"/>
        <i x="3497" s="1" nd="1"/>
        <i x="959" s="1" nd="1"/>
        <i x="455" s="1" nd="1"/>
        <i x="3131" s="1" nd="1"/>
        <i x="1297" s="1" nd="1"/>
        <i x="1457" s="1" nd="1"/>
        <i x="1849" s="1" nd="1"/>
        <i x="2401" s="1" nd="1"/>
        <i x="3564" s="1" nd="1"/>
        <i x="250" s="1" nd="1"/>
        <i x="1022" s="1" nd="1"/>
        <i x="4551" s="1" nd="1"/>
        <i x="958" s="1" nd="1"/>
        <i x="996" s="1" nd="1"/>
        <i x="3571" s="1" nd="1"/>
        <i x="1127" s="1" nd="1"/>
        <i x="78" s="1" nd="1"/>
        <i x="263" s="1" nd="1"/>
        <i x="3143" s="1" nd="1"/>
        <i x="2154" s="1" nd="1"/>
        <i x="3051" s="1" nd="1"/>
        <i x="1365" s="1" nd="1"/>
        <i x="3514" s="1" nd="1"/>
        <i x="2784" s="1" nd="1"/>
        <i x="77" s="1" nd="1"/>
        <i x="2767" s="1" nd="1"/>
        <i x="3846" s="1" nd="1"/>
        <i x="2804" s="1" nd="1"/>
        <i x="274" s="1" nd="1"/>
        <i x="4573" s="1" nd="1"/>
        <i x="4883" s="1" nd="1"/>
        <i x="4639" s="1" nd="1"/>
        <i x="4550" s="1" nd="1"/>
        <i x="1174" s="1" nd="1"/>
        <i x="53" s="1" nd="1"/>
        <i x="941" s="1" nd="1"/>
        <i x="60" s="1" nd="1"/>
        <i x="3084" s="1" nd="1"/>
        <i x="3095" s="1" nd="1"/>
        <i x="2089" s="1" nd="1"/>
        <i x="99" s="1" nd="1"/>
        <i x="1920" s="1" nd="1"/>
        <i x="4681" s="1" nd="1"/>
        <i x="458" s="1" nd="1"/>
        <i x="260" s="1" nd="1"/>
        <i x="3054" s="1" nd="1"/>
        <i x="4787" s="1" nd="1"/>
        <i x="363" s="1" nd="1"/>
        <i x="2842" s="1" nd="1"/>
        <i x="1277" s="1" nd="1"/>
        <i x="1956" s="1" nd="1"/>
        <i x="3570" s="1" nd="1"/>
        <i x="3513" s="1" nd="1"/>
        <i x="1850" s="1" nd="1"/>
        <i x="262" s="1" nd="1"/>
        <i x="3887" s="1" nd="1"/>
        <i x="1046" s="1" nd="1"/>
        <i x="3593" s="1" nd="1"/>
        <i x="495" s="1" nd="1"/>
        <i x="994" s="1" nd="1"/>
        <i x="83" s="1" nd="1"/>
        <i x="1902" s="1" nd="1"/>
        <i x="3961" s="1" nd="1"/>
        <i x="2825" s="1" nd="1"/>
        <i x="4576" s="1" nd="1"/>
        <i x="3735" s="1" nd="1"/>
        <i x="1028" s="1" nd="1"/>
        <i x="2803" s="1" nd="1"/>
        <i x="1128" s="1" nd="1"/>
        <i x="4577" s="1" nd="1"/>
        <i x="909" s="1" nd="1"/>
        <i x="2347" s="1" nd="1"/>
        <i x="2802" s="1" nd="1"/>
        <i x="4508" s="1" nd="1"/>
        <i x="1005" s="1" nd="1"/>
        <i x="362" s="1" nd="1"/>
        <i x="4570" s="1" nd="1"/>
        <i x="4938" s="1" nd="1"/>
        <i x="3548" s="1" nd="1"/>
        <i x="2766" s="1" nd="1"/>
        <i x="3545" s="1" nd="1"/>
        <i x="2824" s="1" nd="1"/>
        <i x="3569" s="1" nd="1"/>
        <i x="5008" s="1" nd="1"/>
        <i x="37" s="1" nd="1"/>
        <i x="1936" s="1" nd="1"/>
        <i x="3001" s="1" nd="1"/>
        <i x="1142" s="1" nd="1"/>
        <i x="130" s="1" nd="1"/>
        <i x="4810" s="1" nd="1"/>
        <i x="2132" s="1" nd="1"/>
        <i x="2871" s="1" nd="1"/>
        <i x="4495" s="1" nd="1"/>
        <i x="4640" s="1" nd="1"/>
        <i x="4500" s="1" nd="1"/>
        <i x="381" s="1" nd="1"/>
        <i x="2139" s="1" nd="1"/>
        <i x="2775" s="1" nd="1"/>
        <i x="971" s="1" nd="1"/>
        <i x="3011" s="1" nd="1"/>
        <i x="4575" s="1" nd="1"/>
        <i x="98" s="1" nd="1"/>
        <i x="2191" s="1" nd="1"/>
        <i x="993" s="1" nd="1"/>
        <i x="2097" s="1" nd="1"/>
        <i x="2986" s="1" nd="1"/>
        <i x="1979" s="1" nd="1"/>
        <i x="3111" s="1" nd="1"/>
        <i x="1284" s="1" nd="1"/>
        <i x="72" s="1" nd="1"/>
        <i x="1011" s="1" nd="1"/>
        <i x="4548" s="1" nd="1"/>
        <i x="4754" s="1" nd="1"/>
        <i x="4582" s="1" nd="1"/>
        <i x="4846" s="1" nd="1"/>
        <i x="331" s="1" nd="1"/>
        <i x="4027" s="1" nd="1"/>
        <i x="4574" s="1" nd="1"/>
        <i x="97" s="1" nd="1"/>
        <i x="1985" s="1" nd="1"/>
        <i x="254" s="1" nd="1"/>
        <i x="3547" s="1" nd="1"/>
        <i x="3960" s="1" nd="1"/>
        <i x="4064" s="1" nd="1"/>
        <i x="3645" s="1" nd="1"/>
        <i x="3600" s="1" nd="1"/>
        <i x="2256" s="1" nd="1"/>
        <i x="4525" s="1" nd="1"/>
        <i x="73" s="1" nd="1"/>
        <i x="241" s="1" nd="1"/>
        <i x="1197" s="1" nd="1"/>
        <i x="486" s="1" nd="1"/>
        <i x="315" s="1" nd="1"/>
        <i x="1901" s="1" nd="1"/>
        <i x="5056" s="1" nd="1"/>
        <i x="4768" s="1" nd="1"/>
        <i x="2104" s="1" nd="1"/>
        <i x="2338" s="1" nd="1"/>
        <i x="1939" s="1" nd="1"/>
        <i x="128" s="1" nd="1"/>
        <i x="3998" s="1" nd="1"/>
        <i x="185" s="1" nd="1"/>
        <i x="4581" s="1" nd="1"/>
        <i x="954" s="1" nd="1"/>
        <i x="2224" s="1" nd="1"/>
        <i x="1053" s="1" nd="1"/>
        <i x="2264" s="1" nd="1"/>
        <i x="4894" s="1" nd="1"/>
        <i x="921" s="1" nd="1"/>
        <i x="4213" s="1" nd="1"/>
        <i x="3120" s="1" nd="1"/>
        <i x="4542" s="1" nd="1"/>
        <i x="977" s="1" nd="1"/>
        <i x="55" s="1" nd="1"/>
        <i x="4572" s="1" nd="1"/>
        <i x="2429" s="1" nd="1"/>
        <i x="5202" s="1" nd="1"/>
        <i x="3734" s="1" nd="1"/>
        <i x="598" s="1" nd="1"/>
        <i x="2783" s="1" nd="1"/>
        <i x="3790" s="1" nd="1"/>
        <i x="2255" s="1" nd="1"/>
        <i x="3544" s="1" nd="1"/>
        <i x="4752" s="1" nd="1"/>
        <i x="4509" s="1" nd="1"/>
        <i x="3789" s="1" nd="1"/>
        <i x="421" s="1" nd="1"/>
        <i x="2872" s="1" nd="1"/>
        <i x="38" s="1" nd="1"/>
        <i x="1955" s="1" nd="1"/>
        <i x="3886" s="1" nd="1"/>
        <i x="3852" s="1" nd="1"/>
        <i x="2747" s="1" nd="1"/>
        <i x="1004" s="1" nd="1"/>
        <i x="4733" s="1" nd="1"/>
        <i x="5017" s="1" nd="1"/>
        <i x="1185" s="1" nd="1"/>
        <i x="4558" s="1" nd="1"/>
        <i x="4709" s="1" nd="1"/>
        <i x="4501" s="1" nd="1"/>
        <i x="2800" s="1" nd="1"/>
        <i x="3000" s="1" nd="1"/>
        <i x="2801" s="1" nd="1"/>
        <i x="1929" s="1" nd="1"/>
        <i x="1489" s="1" nd="1"/>
        <i x="3613" s="1" nd="1"/>
        <i x="729" s="1" nd="1"/>
        <i x="3067" s="1" nd="1"/>
        <i x="2535" s="1" nd="1"/>
        <i x="2978" s="1" nd="1"/>
        <i x="4253" s="1" nd="1"/>
        <i x="1980" s="1" nd="1"/>
        <i x="3612" s="1" nd="1"/>
        <i x="976" s="1" nd="1"/>
        <i x="953" s="1" nd="1"/>
        <i x="137" s="1" nd="1"/>
        <i x="748" s="1" nd="1"/>
        <i x="2181" s="1" nd="1"/>
        <i x="2062" s="1" nd="1"/>
        <i x="1010" s="1" nd="1"/>
        <i x="3798" s="1" nd="1"/>
        <i x="1207" s="1" nd="1"/>
        <i x="2236" s="1" nd="1"/>
        <i x="4845" s="1" nd="1"/>
        <i x="3075" s="1" nd="1"/>
        <i x="52" s="1" nd="1"/>
        <i x="948" s="1" nd="1"/>
        <i x="4607" s="1" nd="1"/>
        <i x="3646" s="1" nd="1"/>
        <i x="547" s="1" nd="1"/>
        <i x="3599" s="1" nd="1"/>
        <i x="4776" s="1" nd="1"/>
        <i x="2344" s="1" nd="1"/>
        <i x="3836" s="1" nd="1"/>
        <i x="2390" s="1" nd="1"/>
        <i x="51" s="1" nd="1"/>
        <i x="1003" s="1" nd="1"/>
        <i x="3902" s="1" nd="1"/>
        <i x="1962" s="1" nd="1"/>
        <i x="2799" s="1" nd="1"/>
        <i x="947" s="1" nd="1"/>
        <i x="4823" s="1" nd="1"/>
        <i x="4547" s="1" nd="1"/>
        <i x="1913" s="1" nd="1"/>
        <i x="1624" s="1" nd="1"/>
        <i x="1027" s="1" nd="1"/>
        <i x="3821" s="1" nd="1"/>
        <i x="1191" s="1" nd="1"/>
        <i x="1993" s="1" nd="1"/>
        <i x="3592" s="1" nd="1"/>
        <i x="1912" s="1" nd="1"/>
        <i x="758" s="1" nd="1"/>
        <i x="1035" s="1" nd="1"/>
        <i x="59" s="1" nd="1"/>
        <i x="2563" s="1" nd="1"/>
        <i x="1180" s="1" nd="1"/>
        <i x="270" s="1" nd="1"/>
        <i x="186" s="1" nd="1"/>
        <i x="4751" s="1" nd="1"/>
        <i x="3057" s="1" nd="1"/>
        <i x="4991" s="1" nd="1"/>
        <i x="64" s="1" nd="1"/>
        <i x="494" s="1" nd="1"/>
        <i x="4541" s="1" nd="1"/>
        <i x="3005" s="1" nd="1"/>
        <i x="2243" s="1" nd="1"/>
        <i x="4727" s="1" nd="1"/>
        <i x="3797" s="1" nd="1"/>
        <i x="2798" s="1" nd="1"/>
        <i x="1002" s="1" nd="1"/>
        <i x="2395" s="1" nd="1"/>
        <i x="5034" s="1" nd="1"/>
        <i x="1228" s="1" nd="1"/>
        <i x="3766" s="1" nd="1"/>
        <i x="952" s="1" nd="1"/>
        <i x="4806" s="1" nd="1"/>
        <i x="922" s="1" nd="1"/>
        <i x="1145" s="1" nd="1"/>
        <i x="127" s="1" nd="1"/>
        <i x="65" s="1" nd="1"/>
        <i x="107" s="1" nd="1"/>
        <i x="1065" s="1" nd="1"/>
        <i x="5042" s="1" nd="1"/>
        <i x="4063" s="1" nd="1"/>
        <i x="3167" s="1" nd="1"/>
        <i x="4917" s="1" nd="1"/>
        <i x="927" s="1" nd="1"/>
        <i x="1919" s="1" nd="1"/>
        <i x="58" s="1" nd="1"/>
        <i x="1415" s="1" nd="1"/>
        <i x="2952" s="1" nd="1"/>
        <i x="1659" s="1" nd="1"/>
        <i x="2814" s="1" nd="1"/>
        <i x="4784" s="1" nd="1"/>
        <i x="5016" s="1" nd="1"/>
        <i x="4786" s="1" nd="1"/>
        <i x="1282" s="1" nd="1"/>
        <i x="2965" s="1" nd="1"/>
        <i x="1928" s="1" nd="1"/>
        <i x="3567" s="1" nd="1"/>
        <i x="2235" s="1" nd="1"/>
        <i x="1974" s="1" nd="1"/>
        <i x="946" s="1" nd="1"/>
        <i x="457" s="1" nd="1"/>
        <i x="3796" s="1" nd="1"/>
        <i x="232" s="1" nd="1"/>
        <i x="2143" s="1" nd="1"/>
        <i x="2021" s="1" nd="1"/>
        <i x="3074" s="1" nd="1"/>
        <i x="5185" s="1" nd="1"/>
        <i x="3579" s="1" nd="1"/>
        <i x="4760" s="1" nd="1"/>
        <i x="405" s="1" nd="1"/>
        <i x="2063" s="1" nd="1"/>
        <i x="1184" s="1" nd="1"/>
        <i x="96" s="1" nd="1"/>
        <i x="4212" s="1" nd="1"/>
        <i x="5007" s="1" nd="1"/>
        <i x="3551" s="1" nd="1"/>
        <i x="2758" s="1" nd="1"/>
        <i x="126" s="1" nd="1"/>
        <i x="5051" s="1" nd="1"/>
        <i x="2840" s="1" nd="1"/>
        <i x="1296" s="1" nd="1"/>
        <i x="3130" s="1" nd="1"/>
        <i x="2272" s="1" nd="1"/>
        <i x="4534" s="1" nd="1"/>
        <i x="1364" s="1" nd="1"/>
        <i x="2007" s="1" nd="1"/>
        <i x="4879" s="1" nd="1"/>
        <i x="3629" s="1" nd="1"/>
        <i x="1911" s="1" nd="1"/>
        <i x="50" s="1" nd="1"/>
        <i x="1973" s="1" nd="1"/>
        <i x="2955" s="1" nd="1"/>
        <i x="2999" s="1" nd="1"/>
        <i x="420" s="1" nd="1"/>
        <i x="3854" s="1" nd="1"/>
        <i x="300" s="1" nd="1"/>
        <i x="3556" s="1" nd="1"/>
        <i x="583" s="1" nd="1"/>
        <i x="3702" s="1" nd="1"/>
        <i x="4626" s="1" nd="1"/>
        <i x="4561" s="1" nd="1"/>
        <i x="3023" s="1" nd="1"/>
        <i x="2128" s="1" nd="1"/>
        <i x="3072" s="1" nd="1"/>
        <i x="5222" s="1" nd="1"/>
        <i x="975" s="1" nd="1"/>
        <i x="1067" s="1" nd="1"/>
        <i x="4035" s="1" nd="1"/>
        <i x="2418" s="1" nd="1"/>
        <i x="3601" s="1" nd="1"/>
        <i x="66" s="1" nd="1"/>
        <i x="3667" s="1" nd="1"/>
        <i x="1221" s="1" nd="1"/>
        <i x="1015" s="1" nd="1"/>
        <i x="3499" s="1" nd="1"/>
        <i x="4252" s="1" nd="1"/>
        <i x="5068" s="1" nd="1"/>
        <i x="3598" s="1" nd="1"/>
        <i x="4533" s="1" nd="1"/>
        <i x="5165" s="1" nd="1"/>
        <i x="106" s="1" nd="1"/>
        <i x="3642" s="1" nd="1"/>
        <i x="2938" s="1" nd="1"/>
        <i x="1196" s="1" nd="1"/>
        <i x="1155" s="1" nd="1"/>
        <i x="1251" s="1" nd="1"/>
        <i x="5195" s="1" nd="1"/>
        <i x="3744" s="1" nd="1"/>
        <i x="4175" s="1" nd="1"/>
        <i x="404" s="1" nd="1"/>
        <i x="3997" s="1" nd="1"/>
        <i x="3618" s="1" nd="1"/>
        <i x="5050" s="1" nd="1"/>
        <i x="928" s="1" nd="1"/>
        <i x="1389" s="1" nd="1"/>
        <i x="1344" s="1" nd="1"/>
        <i x="4708" s="1" nd="1"/>
        <i x="1960" s="1" nd="1"/>
        <i x="91" s="1" nd="1"/>
        <i x="1927" s="1" nd="1"/>
        <i x="113" s="1" nd="1"/>
        <i x="995" s="1" nd="1"/>
        <i x="2764" s="1" nd="1"/>
        <i x="285" s="1" nd="1"/>
        <i x="2812" s="1" nd="1"/>
        <i x="4882" s="1" nd="1"/>
        <i x="2797" s="1" nd="1"/>
        <i x="4818" s="1" nd="1"/>
        <i x="1961" s="1" nd="1"/>
        <i x="718" s="1" nd="1"/>
        <i x="3126" s="1" nd="1"/>
        <i x="3666" s="1" nd="1"/>
        <i x="4100" s="1" nd="1"/>
        <i x="2324" s="1" nd="1"/>
        <i x="957" s="1" nd="1"/>
        <i x="2131" s="1" nd="1"/>
        <i x="259" s="1" nd="1"/>
        <i x="1026" s="1" nd="1"/>
        <i x="1452" s="1" nd="1"/>
        <i x="4728" s="1" nd="1"/>
        <i x="454" s="1" nd="1"/>
        <i x="1900" s="1" nd="1"/>
        <i x="2524" s="1" nd="1"/>
        <i x="3119" s="1" nd="1"/>
        <i x="5213" s="1" nd="1"/>
        <i x="82" s="1" nd="1"/>
        <i x="1042" s="1" nd="1"/>
        <i x="1025" s="1" nd="1"/>
        <i x="5233" s="1" nd="1"/>
        <i x="5090" s="1" nd="1"/>
        <i x="963" s="1" nd="1"/>
        <i x="345" s="1" nd="1"/>
        <i x="1969" s="1" nd="1"/>
        <i x="3652" s="1" nd="1"/>
        <i x="136" s="1" nd="1"/>
        <i x="3628" s="1" nd="1"/>
        <i x="1243" s="1" nd="1"/>
        <i x="4750" s="1" nd="1"/>
        <i x="2823" s="1" nd="1"/>
        <i x="392" s="1" nd="1"/>
        <i x="2381" s="1" nd="1"/>
        <i x="57" s="1" nd="1"/>
        <i x="700" s="1" nd="1"/>
        <i x="5041" s="1" nd="1"/>
        <i x="1034" s="1" nd="1"/>
        <i x="2168" s="1" nd="1"/>
        <i x="2811" s="1" nd="1"/>
        <i x="3591" s="1" nd="1"/>
        <i x="2757" s="1" nd="1"/>
        <i x="3043" s="1" nd="1"/>
        <i x="1970" s="1" nd="1"/>
        <i x="1238" s="1" nd="1"/>
        <i x="3083" s="1" nd="1"/>
        <i x="5194" s="1" nd="1"/>
        <i x="2457" s="1" nd="1"/>
        <i x="4906" s="1" nd="1"/>
        <i x="3985" s="1" nd="1"/>
        <i x="2505" s="1" nd="1"/>
        <i x="744" s="1" nd="1"/>
        <i x="4927" s="1" nd="1"/>
        <i x="3765" s="1" nd="1"/>
        <i x="3332" s="1" nd="1"/>
        <i x="472" s="1" nd="1"/>
        <i x="634" s="1" nd="1"/>
        <i x="135" s="1" nd="1"/>
        <i x="1033" s="1" nd="1"/>
        <i x="1910" s="1" nd="1"/>
        <i x="4803" s="1" nd="1"/>
        <i x="1066" s="1" nd="1"/>
        <i x="94" s="1" nd="1"/>
        <i x="2554" s="1" nd="1"/>
        <i x="3142" s="1" nd="1"/>
        <i x="371" s="1" nd="1"/>
        <i x="5249" s="1" nd="1"/>
        <i x="4977" s="1" nd="1"/>
        <i x="1484" s="1" nd="1"/>
        <i x="2755" s="1" nd="1"/>
        <i x="3910" s="1" nd="1"/>
        <i x="1226" s="1" nd="1"/>
        <i x="4560" s="1" nd="1"/>
        <i x="2746" s="1" nd="1"/>
        <i x="2820" s="1" nd="1"/>
        <i x="1521" s="1" nd="1"/>
        <i x="951" s="1" nd="1"/>
        <i x="3996" s="1" nd="1"/>
        <i x="4605" s="1" nd="1"/>
        <i x="4606" s="1" nd="1"/>
        <i x="1227" s="1" nd="1"/>
        <i x="2423" s="1" nd="1"/>
        <i x="1289" s="1" nd="1"/>
        <i x="2756" s="1" nd="1"/>
        <i x="3616" s="1" nd="1"/>
        <i x="1414" s="1" nd="1"/>
        <i x="240" s="1" nd="1"/>
        <i x="1225" s="1" nd="1"/>
        <i x="1992" s="1" nd="1"/>
        <i x="337" s="1" nd="1"/>
        <i x="2006" s="1" nd="1"/>
        <i x="1032" s="1" nd="1"/>
        <i x="5232" s="1" nd="1"/>
        <i x="4498" s="1" nd="1"/>
        <i x="2301" s="1" nd="1"/>
        <i x="4499" s="1" nd="1"/>
        <i x="5184" s="1" nd="1"/>
        <i x="4792" s="1" nd="1"/>
        <i x="3611" s="1" nd="1"/>
        <i x="3040" s="1" nd="1"/>
        <i x="3819" s="1" nd="1"/>
        <i x="1254" s="1" nd="1"/>
        <i x="4532" s="1" nd="1"/>
        <i x="105" s="1" nd="1"/>
        <i x="4599" s="1" nd="1"/>
        <i x="3617" s="1" nd="1"/>
        <i x="1968" s="1" nd="1"/>
        <i x="3980" s="1" nd="1"/>
        <i x="3665" s="1" nd="1"/>
        <i x="4598" s="1" nd="1"/>
        <i x="3495" s="1" nd="1"/>
        <i x="54" s="1" nd="1"/>
        <i x="2279" s="1" nd="1"/>
        <i x="3757" s="1" nd="1"/>
        <i x="4531" s="1" nd="1"/>
        <i x="2409" s="1" nd="1"/>
        <i x="149" s="1" nd="1"/>
        <i x="3234" s="1" nd="1"/>
        <i x="4736" s="1" nd="1"/>
        <i x="1222" s="1" nd="1"/>
        <i x="2745" s="1" nd="1"/>
        <i x="3543" s="1" nd="1"/>
        <i x="2156" s="1" nd="1"/>
        <i x="1051" s="1" nd="1"/>
        <i x="3853" s="1" nd="1"/>
        <i x="916" s="1" nd="1"/>
        <i x="3537" s="1" nd="1"/>
        <i x="2754" s="1" nd="1"/>
        <i x="2832" s="1" nd="1"/>
        <i x="313" s="1" nd="1"/>
        <i x="121" s="1" nd="1"/>
        <i x="3865" s="1" nd="1"/>
        <i x="1619" s="1" nd="1"/>
        <i x="2157" s="1" nd="1"/>
        <i x="3125" s="1" nd="1"/>
        <i x="945" s="1" nd="1"/>
        <i x="471" s="1" nd="1"/>
        <i x="2765" s="1" nd="1"/>
        <i x="2029" s="1" nd="1"/>
        <i x="1946" s="1" nd="1"/>
        <i x="2761" s="1" nd="1"/>
        <i x="1899" s="1" nd="1"/>
        <i x="3678" s="1" nd="1"/>
        <i x="1001" s="1" nd="1"/>
        <i x="385" s="1" nd="1"/>
        <i x="5221" s="1" nd="1"/>
        <i x="419" s="1" nd="1"/>
        <i x="2323" s="1" nd="1"/>
        <i x="2833" s="1" nd="1"/>
        <i x="344" s="1" nd="1"/>
        <i x="4707" s="1" nd="1"/>
        <i x="1179" s="1" nd="1"/>
        <i x="3746" s="1" nd="1"/>
        <i x="1972" s="1" nd="1"/>
        <i x="2527" s="1" nd="1"/>
        <i x="450" s="1" nd="1"/>
        <i x="982" s="1" nd="1"/>
        <i x="3094" s="1" nd="1"/>
        <i x="4960" s="1" nd="1"/>
        <i x="2774" s="1" nd="1"/>
        <i x="4099" s="1" nd="1"/>
        <i x="312" s="1" nd="1"/>
        <i x="5076" s="1" nd="1"/>
        <i x="3713" s="1" nd="1"/>
        <i x="3138" s="1" nd="1"/>
        <i x="2214" s="1" nd="1"/>
        <i x="380" s="1" nd="1"/>
        <i x="3595" s="1" nd="1"/>
        <i x="2810" s="1" nd="1"/>
        <i x="361" s="1" nd="1"/>
        <i x="2122" s="1" nd="1"/>
        <i x="2010" s="1" nd="1"/>
        <i x="1374" s="1" nd="1"/>
        <i x="2982" s="1" nd="1"/>
        <i x="4071" s="1" nd="1"/>
        <i x="2018" s="1" nd="1"/>
        <i x="3081" s="1" nd="1"/>
        <i x="3957" s="1" nd="1"/>
        <i x="2517" s="1" nd="1"/>
        <i x="3928" s="1" nd="1"/>
        <i x="1164" s="1" nd="1"/>
        <i x="1269" s="1" nd="1"/>
        <i x="2969" s="1" nd="1"/>
        <i x="2934" s="1" nd="1"/>
        <i x="2274" s="1" nd="1"/>
        <i x="4744" s="1" nd="1"/>
        <i x="1654" s="1" nd="1"/>
        <i x="1000" s="1" nd="1"/>
        <i x="3049" s="1" nd="1"/>
        <i x="4567" s="1" nd="1"/>
        <i x="302" s="1" nd="1"/>
        <i x="150" s="1" nd="1"/>
        <i x="3610" s="1" nd="1"/>
        <i x="4897" s="1" nd="1"/>
        <i x="4881" s="1" nd="1"/>
        <i x="2750" s="1" nd="1"/>
        <i x="2752" s="1" nd="1"/>
        <i x="2197" s="1" nd="1"/>
        <i x="4524" s="1" nd="1"/>
        <i x="4893" s="1" nd="1"/>
        <i x="3175" s="1" nd="1"/>
        <i x="4619" s="1" nd="1"/>
        <i x="4759" s="1" nd="1"/>
        <i x="2993" s="1" nd="1"/>
        <i x="3071" s="1" nd="1"/>
        <i x="1089" s="1" nd="1"/>
        <i x="4982" s="1" nd="1"/>
        <i x="2559" s="1" nd="1"/>
        <i x="4161" s="1" nd="1"/>
        <i x="4062" s="1" nd="1"/>
        <i x="148" s="1" nd="1"/>
        <i x="1975" s="1" nd="1"/>
        <i x="1954" s="1" nd="1"/>
        <i x="1206" s="1" nd="1"/>
        <i x="4591" s="1" nd="1"/>
        <i x="93" s="1" nd="1"/>
        <i x="1009" s="1" nd="1"/>
        <i x="4026" s="1" nd="1"/>
        <i x="5085" s="1" nd="1"/>
        <i x="4604" s="1" nd="1"/>
        <i x="336" s="1" nd="1"/>
        <i x="1274" s="1" nd="1"/>
        <i x="4564" s="1" nd="1"/>
        <i x="2322" s="1" nd="1"/>
        <i x="81" s="1" nd="1"/>
        <i x="2857" s="1" nd="1"/>
        <i x="2146" s="1" nd="1"/>
        <i x="2295" s="1" nd="1"/>
        <i x="1384" s="1" nd="1"/>
        <i x="962" s="1" nd="1"/>
        <i x="5124" s="1" nd="1"/>
        <i x="1329" s="1" nd="1"/>
        <i x="2365" s="1" nd="1"/>
        <i x="4136" s="1" nd="1"/>
        <i x="2546" s="1" nd="1"/>
        <i x="2127" s="1" nd="1"/>
        <i x="3844" s="1" nd="1"/>
        <i x="3010" s="1" nd="1"/>
        <i x="4890" s="1" nd="1"/>
        <i x="3975" s="1" nd="1"/>
        <i x="1984" s="1" nd="1"/>
        <i x="231" s="1" nd="1"/>
        <i x="3764" s="1" nd="1"/>
        <i x="1178" s="1" nd="1"/>
        <i x="484" s="1" nd="1"/>
        <i x="3174" s="1" nd="1"/>
        <i x="619" s="1" nd="1"/>
        <i x="4174" s="1" nd="1"/>
        <i x="2144" s="1" nd="1"/>
        <i x="3860" s="1" nd="1"/>
        <i x="141" s="1" nd="1"/>
        <i x="2083" s="1" nd="1"/>
        <i x="1945" s="1" nd="1"/>
        <i x="2253" s="1" nd="1"/>
        <i x="3597" s="1" nd="1"/>
        <i x="80" s="1" nd="1"/>
        <i x="1335" s="1" nd="1"/>
        <i x="2082" s="1" nd="1"/>
        <i x="4220" s="1" nd="1"/>
        <i x="2446" s="1" nd="1"/>
        <i x="1148" s="1" nd="1"/>
        <i x="2394" s="1" nd="1"/>
        <i x="407" s="1" nd="1"/>
        <i x="5102" s="1" nd="1"/>
        <i x="2167" s="1" nd="1"/>
        <i x="4934" s="1" nd="1"/>
        <i x="4703" s="1" nd="1"/>
        <i x="2312" s="1" nd="1"/>
        <i x="950" s="1" nd="1"/>
        <i x="3129" s="1" nd="1"/>
        <i x="3107" s="1" nd="1"/>
        <i x="992" s="1" nd="1"/>
        <i x="2809" s="1" nd="1"/>
        <i x="4653" s="1" nd="1"/>
        <i x="134" s="1" nd="1"/>
        <i x="2112" s="1" nd="1"/>
        <i x="2145" s="1" nd="1"/>
        <i x="1983" s="1" nd="1"/>
        <i x="4817" s="1" nd="1"/>
        <i x="2960" s="1" nd="1"/>
        <i x="2372" s="1" nd="1"/>
        <i x="1343" s="1" nd="1"/>
        <i x="2976" s="1" nd="1"/>
        <i x="5084" s="1" nd="1"/>
        <i x="2353" s="1" nd="1"/>
        <i x="1358" s="1" nd="1"/>
        <i x="4211" s="1" nd="1"/>
        <i x="3971" s="1" nd="1"/>
        <i x="4802" s="1" nd="1"/>
        <i x="3100" s="1" nd="1"/>
        <i x="913" s="1" nd="1"/>
        <i x="4522" s="1" nd="1"/>
        <i x="4791" s="1" nd="1"/>
        <i x="991" s="1" nd="1"/>
        <i x="4987" s="1" nd="1"/>
        <i x="3265" s="1" nd="1"/>
        <i x="3606" s="1" nd="1"/>
        <i x="670" s="1" nd="1"/>
        <i x="2927" s="1" nd="1"/>
        <i x="3959" s="1" nd="1"/>
        <i x="3737" s="1" nd="1"/>
        <i x="2162" s="1" nd="1"/>
        <i x="379" s="1" nd="1"/>
        <i x="2223" s="1" nd="1"/>
        <i x="1552" s="1" nd="1"/>
        <i x="3776" s="1" nd="1"/>
        <i x="3830" s="1" nd="1"/>
        <i x="4568" s="1" nd="1"/>
        <i x="518" s="1" nd="1"/>
        <i x="967" s="1" nd="1"/>
        <i x="2011" s="1" nd="1"/>
        <i x="2485" s="1" nd="1"/>
        <i x="1959" s="1" nd="1"/>
        <i x="3829" s="1" nd="1"/>
        <i x="168" s="1" nd="1"/>
        <i x="133" s="1" nd="1"/>
        <i x="357" s="1" nd="1"/>
        <i x="4878" s="1" nd="1"/>
        <i x="3590" s="1" nd="1"/>
        <i x="230" s="1" nd="1"/>
        <i x="4948" s="1" nd="1"/>
        <i x="4968" s="1" nd="1"/>
        <i x="3743" s="1" nd="1"/>
        <i x="4061" s="1" nd="1"/>
        <i x="2795" s="1" nd="1"/>
        <i x="4260" s="1" nd="1"/>
        <i x="2136" s="1" nd="1"/>
        <i x="1982" s="1" nd="1"/>
        <i x="1427" s="1" nd="1"/>
        <i x="4790" s="1" nd="1"/>
        <i x="999" s="1" nd="1"/>
        <i x="3259" s="1" nd="1"/>
        <i x="132" s="1" nd="1"/>
        <i x="3137" s="1" nd="1"/>
        <i x="1474" s="1" nd="1"/>
        <i x="3563" s="1" nd="1"/>
        <i x="2202" s="1" nd="1"/>
        <i x="4947" s="1" nd="1"/>
        <i x="1300" s="1" nd="1"/>
        <i x="4569" s="1" nd="1"/>
        <i x="1938" s="1" nd="1"/>
        <i x="3956" s="1" nd="1"/>
        <i x="1413" s="1" nd="1"/>
        <i x="437" s="1" nd="1"/>
        <i x="1967" s="1" nd="1"/>
        <i x="1583" s="1" nd="1"/>
        <i x="418" s="1" nd="1"/>
        <i x="3554" s="1" nd="1"/>
        <i x="3183" s="1" nd="1"/>
        <i x="974" s="1" nd="1"/>
        <i x="2817" s="1" nd="1"/>
        <i x="3924" s="1" nd="1"/>
        <i x="5075" s="1" nd="1"/>
        <i x="1052" s="1" nd="1"/>
        <i x="374" s="1" nd="1"/>
        <i x="335" s="1" nd="1"/>
        <i x="4833" s="1" nd="1"/>
        <i x="1260" s="1" nd="1"/>
        <i x="4251" s="1" nd="1"/>
        <i x="4557" s="1" nd="1"/>
        <i x="2794" s="1" nd="1"/>
        <i x="3578" s="1" nd="1"/>
        <i x="1442" s="1" nd="1"/>
        <i x="3775" s="1" nd="1"/>
        <i x="2207" s="1" nd="1"/>
        <i x="1456" s="1" nd="1"/>
        <i x="2177" s="1" nd="1"/>
        <i x="4766" s="1" nd="1"/>
        <i x="3034" s="1" nd="1"/>
        <i x="2050" s="1" nd="1"/>
        <i x="88" s="1" nd="1"/>
        <i x="2936" s="1" nd="1"/>
        <i x="1253" s="1" nd="1"/>
        <i x="2053" s="1" nd="1"/>
        <i x="3955" s="1" nd="1"/>
        <i x="233" s="1" nd="1"/>
        <i x="123" s="1" nd="1"/>
        <i x="370" s="1" nd="1"/>
        <i x="3916" s="1" nd="1"/>
        <i x="2142" s="1" nd="1"/>
        <i x="2087" s="1" nd="1"/>
        <i x="3895" s="1" nd="1"/>
        <i x="129" s="1" nd="1"/>
        <i x="4785" s="1" nd="1"/>
        <i x="3761" s="1" nd="1"/>
        <i x="1388" s="1" nd="1"/>
        <i x="102" s="1" nd="1"/>
        <i x="323" s="1" nd="1"/>
        <i x="229" s="1" nd="1"/>
        <i x="4912" s="1" nd="1"/>
        <i x="3542" s="1" nd="1"/>
        <i x="1516" s="1" nd="1"/>
        <i x="1041" s="1" nd="1"/>
        <i x="2985" s="1" nd="1"/>
        <i x="4173" s="1" nd="1"/>
        <i x="1926" s="1" nd="1"/>
        <i x="4025" s="1" nd="1"/>
        <i x="432" s="1" nd="1"/>
        <i x="998" s="1" nd="1"/>
        <i x="90" s="1" nd="1"/>
        <i x="2428" s="1" nd="1"/>
        <i x="2206" s="1" nd="1"/>
        <i x="4926" s="1" nd="1"/>
        <i x="4913" s="1" nd="1"/>
        <i x="3136" s="1" nd="1"/>
        <i x="687" s="1" nd="1"/>
        <i x="3356" s="1" nd="1"/>
        <i x="2841" s="1" nd="1"/>
        <i x="3166" s="1" nd="1"/>
        <i x="3786" s="1" nd="1"/>
        <i x="4946" s="1" nd="1"/>
        <i x="1205" s="1" nd="1"/>
        <i x="4603" s="1" nd="1"/>
        <i x="3788" s="1" nd="1"/>
        <i x="369" s="1" nd="1"/>
        <i x="2926" s="1" nd="1"/>
        <i x="2111" s="1" nd="1"/>
        <i x="2870" s="1" nd="1"/>
        <i x="2451" s="1" nd="1"/>
        <i x="343" s="1" nd="1"/>
        <i x="4652" s="1" nd="1"/>
        <i x="2744" s="1" nd="1"/>
        <i x="1259" s="1" nd="1"/>
        <i x="504" s="1" nd="1"/>
        <i x="4556" s="1" nd="1"/>
        <i x="429" s="1" nd="1"/>
        <i x="1163" s="1" nd="1"/>
        <i x="1242" s="1" nd="1"/>
        <i x="3566" s="1" nd="1"/>
        <i x="4210" s="1" nd="1"/>
        <i x="334" s="1" nd="1"/>
        <i x="1402" s="1" nd="1"/>
        <i x="3568" s="1" nd="1"/>
        <i x="1990" s="1" nd="1"/>
        <i x="3239" s="1" nd="1"/>
        <i x="4702" s="1" nd="1"/>
        <i x="2945" s="1" nd="1"/>
        <i x="4665" s="1" nd="1"/>
        <i x="1307" s="1" nd="1"/>
        <i x="329" s="1" nd="1"/>
        <i x="5164" s="1" nd="1"/>
        <i x="2930" s="1" nd="1"/>
        <i x="1609" s="1" nd="1"/>
        <i x="2509" s="1" nd="1"/>
        <i x="431" s="1" nd="1"/>
        <i x="3351" s="1" nd="1"/>
        <i x="493" s="1" nd="1"/>
        <i x="253" s="1" nd="1"/>
        <i x="142" s="1" nd="1"/>
        <i x="2437" s="1" nd="1"/>
        <i x="1204" s="1" nd="1"/>
        <i x="3894" s="1" nd="1"/>
        <i x="2848" s="1" nd="1"/>
        <i x="510" s="1" nd="1"/>
        <i x="1434" s="1" nd="1"/>
        <i x="3722" s="1" nd="1"/>
        <i x="4710" s="1" nd="1"/>
        <i x="3110" s="1" nd="1"/>
        <i x="4832" s="1" nd="1"/>
        <i x="4666" s="1" nd="1"/>
        <i x="1288" s="1" nd="1"/>
        <i x="1175" s="1" nd="1"/>
        <i x="2250" s="1" nd="1"/>
        <i x="2343" s="1" nd="1"/>
        <i x="119" s="1" nd="1"/>
        <i x="4706" s="1" nd="1"/>
        <i x="299" s="1" nd="1"/>
        <i x="3843" s="1" nd="1"/>
        <i x="3641" s="1" nd="1"/>
        <i x="4625" s="1" nd="1"/>
        <i x="3553" s="1" nd="1"/>
        <i x="3197" s="1" nd="1"/>
        <i x="5157" s="1" nd="1"/>
        <i x="3377" s="1" nd="1"/>
        <i x="284" s="1" nd="1"/>
        <i x="2116" s="1" nd="1"/>
        <i x="997" s="1" nd="1"/>
        <i x="306" s="1" nd="1"/>
        <i x="4805" s="1" nd="1"/>
        <i x="3651" s="1" nd="1"/>
        <i x="3587" s="1" nd="1"/>
        <i x="436" s="1" nd="1"/>
        <i x="76" s="1" nd="1"/>
        <i x="1173" s="1" nd="1"/>
        <i x="517" s="1" nd="1"/>
        <i x="4851" s="1" nd="1"/>
        <i x="1316" s="1" nd="1"/>
        <i x="3662" s="1" nd="1"/>
        <i x="3772" s="1" nd="1"/>
        <i x="3827" s="1" nd="1"/>
        <i x="3639" s="1" nd="1"/>
        <i x="2422" s="1" nd="1"/>
        <i x="2017" s="1" nd="1"/>
        <i x="4801" s="1" nd="1"/>
        <i x="131" s="1" nd="1"/>
        <i x="4250" s="1" nd="1"/>
        <i x="5110" s="1" nd="1"/>
        <i x="3771" s="1" nd="1"/>
        <i x="1989" s="1" nd="1"/>
        <i x="3609" s="1" nd="1"/>
        <i x="3033" s="1" nd="1"/>
        <i x="4618" s="1" nd="1"/>
        <i x="311" s="1" nd="1"/>
        <i x="4925" s="1" nd="1"/>
        <i x="2534" s="1" nd="1"/>
        <i x="2361" s="1" nd="1"/>
        <i x="1642" s="1" nd="1"/>
        <i x="2280" s="1" nd="1"/>
        <i x="3373" s="1" nd="1"/>
        <i x="71" s="1" nd="1"/>
        <i x="4634" s="1" nd="1"/>
        <i x="2818" s="1" nd="1"/>
        <i x="1953" s="1" nd="1"/>
        <i x="1160" s="1" nd="1"/>
        <i x="4651" s="1" nd="1"/>
        <i x="4638" s="1" nd="1"/>
        <i x="1240" s="1" nd="1"/>
        <i x="1566" s="1" nd="1"/>
        <i x="4107" s="1" nd="1"/>
        <i x="310" s="1" nd="1"/>
        <i x="966" s="1" nd="1"/>
        <i x="4632" s="1" nd="1"/>
        <i x="1008" s="1" nd="1"/>
        <i x="2135" s="1" nd="1"/>
        <i x="4597" s="1" nd="1"/>
        <i x="3086" s="1" nd="1"/>
        <i x="2844" s="1" nd="1"/>
        <i x="3173" s="1" nd="1"/>
        <i x="969" s="1" nd="1"/>
        <i x="4135" s="1" nd="1"/>
        <i x="1943" s="1" nd="1"/>
        <i x="3640" s="1" nd="1"/>
        <i x="970" s="1" nd="1"/>
        <i x="3806" s="1" nd="1"/>
        <i x="1031" s="1" nd="1"/>
        <i x="403" s="1" nd="1"/>
        <i x="101" s="1" nd="1"/>
        <i x="1024" s="1" nd="1"/>
        <i x="4098" s="1" nd="1"/>
        <i x="3208" s="1" nd="1"/>
        <i x="4844" s="1" nd="1"/>
        <i x="2830" s="1" nd="1"/>
        <i x="3196" s="1" nd="1"/>
        <i x="1306" s="1" nd="1"/>
        <i x="177" s="1" nd="1"/>
        <i x="573" s="1" nd="1"/>
        <i x="2399" s="1" nd="1"/>
        <i x="176" s="1" nd="1"/>
        <i x="258" s="1" nd="1"/>
        <i x="4945" s="1" nd="1"/>
        <i x="4809" s="1" nd="1"/>
        <i x="2793" s="1" nd="1"/>
        <i x="1266" s="1" nd="1"/>
        <i x="3608" s="1" nd="1"/>
        <i x="3835" s="1" nd="1"/>
        <i x="2120" s="1" nd="1"/>
        <i x="1203" s="1" nd="1"/>
        <i x="3004" s="1" nd="1"/>
        <i x="2562" s="1" nd="1"/>
        <i x="4297" s="1" nd="1"/>
        <i x="4964" s="1" nd="1"/>
        <i x="3586" s="1" nd="1"/>
        <i x="5163" s="1" nd="1"/>
        <i x="3562" s="1" nd="1"/>
        <i x="4563" s="1" nd="1"/>
        <i x="2099" s="1" nd="1"/>
        <i x="1488" s="1" nd="1"/>
        <i x="87" s="1" nd="1"/>
        <i x="1410" s="1" nd="1"/>
        <i x="1328" s="1" nd="1"/>
        <i x="3195" s="1" nd="1"/>
        <i x="378" s="1" nd="1"/>
        <i x="3837" s="1" nd="1"/>
        <i x="3009" s="1" nd="1"/>
        <i x="333" s="1" nd="1"/>
        <i x="3736" s="1" nd="1"/>
        <i x="3770" s="1" nd="1"/>
        <i x="1382" s="1" nd="1"/>
        <i x="3728" s="1" nd="1"/>
        <i x="3148" s="1" nd="1"/>
        <i x="1064" s="1" nd="1"/>
        <i x="273" s="1" nd="1"/>
        <i x="1966" s="1" nd="1"/>
        <i x="70" s="1" nd="1"/>
        <i x="2408" s="1" nd="1"/>
        <i x="1918" s="1" nd="1"/>
        <i x="3810" s="1" nd="1"/>
        <i x="295" s="1" nd="1"/>
        <i x="4870" s="1" nd="1"/>
        <i x="2526" s="1" nd="1"/>
        <i x="470" s="1" nd="1"/>
        <i x="2364" s="1" nd="1"/>
        <i x="3053" s="1" nd="1"/>
        <i x="3876" s="1" nd="1"/>
        <i x="3954" s="1" nd="1"/>
        <i x="4896" s="1" nd="1"/>
        <i x="1315" s="1" nd="1"/>
        <i x="3769" s="1" nd="1"/>
        <i x="3552" s="1" nd="1"/>
        <i x="2741" s="1" nd="1"/>
        <i x="406" s="1" nd="1"/>
        <i x="298" s="1" nd="1"/>
        <i x="1063" s="1" nd="1"/>
        <i x="2016" s="1" nd="1"/>
        <i x="1392" s="1" nd="1"/>
        <i x="239" s="1" nd="1"/>
        <i x="5119" s="1" nd="1"/>
        <i x="1350" s="1" nd="1"/>
        <i x="4546" s="1" nd="1"/>
        <i x="1582" s="1" nd="1"/>
        <i x="1937" s="1" nd="1"/>
        <i x="2781" s="1" nd="1"/>
        <i x="125" s="1" nd="1"/>
        <i x="4586" s="1" nd="1"/>
        <i x="3820" s="1" nd="1"/>
        <i x="2015" s="1" nd="1"/>
        <i x="3020" s="1" nd="1"/>
        <i x="2054" s="1" nd="1"/>
        <i x="2821" s="1" nd="1"/>
        <i x="1220" s="1" nd="1"/>
        <i x="4795" s="1" nd="1"/>
        <i x="5067" s="1" nd="1"/>
        <i x="47" s="1" nd="1"/>
        <i x="3840" s="1" nd="1"/>
        <i x="4957" s="1" nd="1"/>
        <i x="3864" s="1" nd="1"/>
        <i x="49" s="1" nd="1"/>
        <i x="3290" s="1" nd="1"/>
        <i x="1314" s="1" nd="1"/>
        <i x="1986" s="1" nd="1"/>
        <i x="157" s="1" nd="1"/>
        <i x="1258" s="1" nd="1"/>
        <i x="147" s="1" nd="1"/>
        <i x="1965" s="1" nd="1"/>
        <i x="144" s="1" nd="1"/>
        <i x="2033" s="1" nd="1"/>
        <i x="238" s="1" nd="1"/>
        <i x="3322" s="1" nd="1"/>
        <i x="1952" s="1" nd="1"/>
        <i x="3701" s="1" nd="1"/>
        <i x="2201" s="1" nd="1"/>
        <i x="4590" s="1" nd="1"/>
        <i x="69" s="1" nd="1"/>
        <i x="1211" s="1" nd="1"/>
        <i x="2152" s="1" nd="1"/>
        <i x="2558" s="1" nd="1"/>
        <i x="3974" s="1" nd="1"/>
        <i x="465" s="1" nd="1"/>
        <i x="655" s="1" nd="1"/>
        <i x="1187" s="1" nd="1"/>
        <i x="3718" s="1" nd="1"/>
        <i x="4097" s="1" nd="1"/>
        <i x="708" s="1" nd="1"/>
        <i x="2708" s="1" nd="1"/>
        <i x="2929" s="1" nd="1"/>
        <i x="3725" s="1" nd="1"/>
        <i x="3842" s="1" nd="1"/>
        <i x="3284" s="1" nd="1"/>
        <i x="4513" s="1" nd="1"/>
        <i x="1483" s="1" nd="1"/>
        <i x="4972" s="1" nd="1"/>
        <i x="1506" s="1" nd="1"/>
        <i x="2115" s="1" nd="1"/>
        <i x="389" s="1" nd="1"/>
        <i x="1183" s="1" nd="1"/>
        <i x="2474" s="1" nd="1"/>
        <i x="535" s="1" nd="1"/>
        <i x="75" s="1" nd="1"/>
        <i x="373" s="1" nd="1"/>
        <i x="1113" s="1" nd="1"/>
        <i x="355" s="1" nd="1"/>
        <i x="2944" s="1" nd="1"/>
        <i x="1147" s="1" nd="1"/>
        <i x="1305" s="1" nd="1"/>
        <i x="3995" s="1" nd="1"/>
        <i x="1623" s="1" nd="1"/>
        <i x="1281" s="1" nd="1"/>
        <i x="3027" s="1" nd="1"/>
        <i x="2151" s="1" nd="1"/>
        <i x="3066" s="1" nd="1"/>
        <i x="3650" s="1" nd="1"/>
        <i x="2269" s="1" nd="1"/>
        <i x="3741" s="1" nd="1"/>
        <i x="2516" s="1" nd="1"/>
        <i x="2984" s="1" nd="1"/>
        <i x="2098" s="1" nd="1"/>
        <i x="3021" s="1" nd="1"/>
        <i x="2829" s="1" nd="1"/>
        <i x="1237" s="1" nd="1"/>
        <i x="261" s="1" nd="1"/>
        <i x="2032" s="1" nd="1"/>
        <i x="2479" s="1" nd="1"/>
        <i x="2114" s="1" nd="1"/>
        <i x="5136" s="1" nd="1"/>
        <i x="812" s="1" nd="1"/>
        <i x="3627" s="1" nd="1"/>
        <i x="3161" s="1" nd="1"/>
        <i x="4743" s="1" nd="1"/>
        <i x="103" s="1" nd="1"/>
        <i x="1106" s="1" nd="1"/>
        <i x="4555" s="1" nd="1"/>
        <i x="3649" s="1" nd="1"/>
        <i x="2856" s="1" nd="1"/>
        <i x="4735" s="1" nd="1"/>
        <i x="4566" s="1" nd="1"/>
        <i x="124" s="1" nd="1"/>
        <i x="3637" s="1" nd="1"/>
        <i x="2380" s="1" nd="1"/>
        <i x="3984" s="1" nd="1"/>
        <i x="3583" s="1" nd="1"/>
        <i x="1273" s="1" nd="1"/>
        <i x="2014" s="1" nd="1"/>
        <i x="4559" s="1" nd="1"/>
        <i x="1951" s="1" nd="1"/>
        <i x="2847" s="1" nd="1"/>
        <i x="3070" s="1" nd="1"/>
        <i x="1007" s="1" nd="1"/>
        <i x="1981" s="1" nd="1"/>
        <i x="3754" s="1" nd="1"/>
        <i x="1957" s="1" nd="1"/>
        <i x="1958" s="1" nd="1"/>
        <i x="4732" s="1" nd="1"/>
        <i x="572" s="1" nd="1"/>
        <i x="1100" s="1" nd="1"/>
        <i x="5118" s="1" nd="1"/>
        <i x="2456" s="1" nd="1"/>
        <i x="2110" s="1" nd="1"/>
        <i x="1236" s="1" nd="1"/>
        <i x="737" s="1" nd="1"/>
        <i x="4554" s="1" nd="1"/>
        <i x="3973" s="1" nd="1"/>
        <i x="4602" s="1" nd="1"/>
        <i x="2855" s="1" nd="1"/>
        <i x="293" s="1" nd="1"/>
        <i x="449" s="1" nd="1"/>
        <i x="2315" s="1" nd="1"/>
        <i x="3661" s="1" nd="1"/>
        <i x="4007" s="1" nd="1"/>
        <i x="2234" s="1" nd="1"/>
        <i x="2504" s="1" nd="1"/>
        <i x="2968" s="1" nd="1"/>
        <i x="1182" s="1" nd="1"/>
        <i x="3636" s="1" nd="1"/>
        <i x="4562" s="1" nd="1"/>
        <i x="5212" s="1" nd="1"/>
        <i x="4596" s="1" nd="1"/>
        <i x="1658" s="1" nd="1"/>
        <i x="2195" s="1" nd="1"/>
        <i x="280" s="1" nd="1"/>
        <i x="79" s="1" nd="1"/>
        <i x="4624" s="1" nd="1"/>
        <i x="2846" s="1" nd="1"/>
        <i x="3615" s="1" nd="1"/>
        <i x="2780" s="1" nd="1"/>
        <i x="269" s="1" nd="1"/>
        <i x="4601" s="1" nd="1"/>
        <i x="2991" s="1" nd="1"/>
        <i x="3953" s="1" nd="1"/>
        <i x="2545" s="1" nd="1"/>
        <i x="3160" s="1" nd="1"/>
        <i x="3994" s="1" nd="1"/>
        <i x="2189" s="1" nd="1"/>
        <i x="1997" s="1" nd="1"/>
        <i x="1229" s="1" nd="1"/>
        <i x="309" s="1" nd="1"/>
        <i x="5109" s="1" nd="1"/>
        <i x="3561" s="1" nd="1"/>
        <i x="3944" s="1" nd="1"/>
        <i x="2787" s="1" nd="1"/>
        <i x="2251" s="1" nd="1"/>
        <i x="3194" s="1" nd="1"/>
        <i x="1045" s="1" nd="1"/>
        <i x="1935" s="1" nd="1"/>
        <i x="1023" s="1" nd="1"/>
        <i x="4034" s="1" nd="1"/>
        <i x="4831" s="1" nd="1"/>
        <i x="3947" s="1" nd="1"/>
        <i x="3581" s="1" nd="1"/>
        <i x="453" s="1" nd="1"/>
        <i x="1618" s="1" nd="1"/>
        <i x="4600" s="1" nd="1"/>
        <i x="3585" s="1" nd="1"/>
        <i x="4631" s="1" nd="1"/>
        <i x="2055" s="1" nd="1"/>
        <i x="4967" s="1" nd="1"/>
        <i x="2291" s="1" nd="1"/>
        <i x="4674" s="1" nd="1"/>
        <i x="2961" s="1" nd="1"/>
        <i x="413" s="1" nd="1"/>
        <i x="146" s="1" nd="1"/>
        <i x="5049" s="1" nd="1"/>
        <i x="2273" s="1" nd="1"/>
        <i x="1050" s="1" nd="1"/>
        <i x="2933" s="1" nd="1"/>
        <i x="2450" s="1" nd="1"/>
        <i x="2290" s="1" nd="1"/>
        <i x="4636" s="1" nd="1"/>
        <i x="4637" s="1" nd="1"/>
        <i x="2981" s="1" nd="1"/>
        <i x="3745" s="1" nd="1"/>
        <i x="4143" s="1" nd="1"/>
        <i x="74" s="1" nd="1"/>
        <i x="5248" s="1" nd="1"/>
        <i x="4060" s="1" nd="1"/>
        <i x="4937" s="1" nd="1"/>
        <i x="973" s="1" nd="1"/>
        <i x="257" s="1" nd="1"/>
        <i x="3923" s="1" nd="1"/>
        <i x="3622" s="1" nd="1"/>
        <i x="3716" s="1" nd="1"/>
        <i x="1482" s="1" nd="1"/>
        <i x="2342" s="1" nd="1"/>
        <i x="2138" s="1" nd="1"/>
        <i x="4775" s="1" nd="1"/>
        <i x="1412" s="1" nd="1"/>
        <i x="2345" s="1" nd="1"/>
        <i x="2964" s="1" nd="1"/>
        <i x="4585" s="1" nd="1"/>
        <i x="2233" s="1" nd="1"/>
        <i x="117" s="1" nd="1"/>
        <i x="3831" s="1" nd="1"/>
        <i x="2020" s="1" nd="1"/>
        <i x="1352" s="1" nd="1"/>
        <i x="1030" s="1" nd="1"/>
        <i x="3969" s="1" nd="1"/>
        <i x="2786" s="1" nd="1"/>
        <i x="1950" s="1" nd="1"/>
        <i x="2967" s="1" nd="1"/>
        <i x="342" s="1" nd="1"/>
        <i x="2028" s="1" nd="1"/>
        <i x="1114" s="1" nd="1"/>
        <i x="456" s="1" nd="1"/>
        <i x="707" s="1" nd="1"/>
        <i x="2352" s="1" nd="1"/>
        <i x="3805" s="1" nd="1"/>
        <i x="2300" s="1" nd="1"/>
        <i x="175" s="1" nd="1"/>
        <i x="1581" s="1" nd="1"/>
        <i x="387" s="1" nd="1"/>
        <i x="1141" s="1" nd="1"/>
        <i x="2977" s="1" nd="1"/>
        <i x="321" s="1" nd="1"/>
        <i x="1373" s="1" nd="1"/>
        <i x="1250" s="1" nd="1"/>
        <i x="1653" s="1" nd="1"/>
        <i x="1949" s="1" nd="1"/>
        <i x="3605" s="1" nd="1"/>
        <i x="2150" s="1" nd="1"/>
        <i x="609" s="1" nd="1"/>
        <i x="384" s="1" nd="1"/>
        <i x="1909" s="1" nd="1"/>
        <i x="3635" s="1" nd="1"/>
        <i x="2170" s="1" nd="1"/>
        <i x="1547" s="1" nd="1"/>
        <i x="1107" s="1" nd="1"/>
        <i x="4514" s="1" nd="1"/>
        <i x="2816" s="1" nd="1"/>
        <i x="464" s="1" nd="1"/>
        <i x="2036" s="1" nd="1"/>
        <i x="2578" s="1" nd="1"/>
        <i x="2081" s="1" nd="1"/>
        <i x="2213" s="1" nd="1"/>
        <i x="111" s="1" nd="1"/>
        <i x="3193" s="1" nd="1"/>
        <i x="3091" s="1" nd="1"/>
        <i x="3191" s="1" nd="1"/>
        <i x="2954" s="1" nd="1"/>
        <i x="2953" s="1" nd="1"/>
        <i x="4650" s="1" nd="1"/>
        <i x="1276" s="1" nd="1"/>
        <i x="1172" s="1" nd="1"/>
        <i x="2845" s="1" nd="1"/>
        <i x="3478" s="1" nd="1"/>
        <i x="3555" s="1" nd="1"/>
        <i x="4649" s="1" nd="1"/>
        <i x="4837" s="1" nd="1"/>
        <i x="1257" s="1" nd="1"/>
        <i x="1372" s="1" nd="1"/>
        <i x="1520" s="1" nd="1"/>
        <i x="3106" s="1" nd="1"/>
        <i x="4545" s="1" nd="1"/>
        <i x="3884" s="1" nd="1"/>
        <i x="469" s="1" nd="1"/>
        <i x="1014" s="1" nd="1"/>
        <i x="2465" s="1" nd="1"/>
        <i x="2854" s="1" nd="1"/>
        <i x="2503" s="1" nd="1"/>
        <i x="2436" s="1" nd="1"/>
        <i x="1165" s="1" nd="1"/>
        <i x="1411" s="1" nd="1"/>
        <i x="2808" s="1" nd="1"/>
        <i x="2003" s="1" nd="1"/>
        <i x="4774" s="1" nd="1"/>
        <i x="3073" s="1" nd="1"/>
        <i x="2983" s="1" nd="1"/>
        <i x="736" s="1" nd="1"/>
        <i x="3577" s="1" nd="1"/>
        <i x="1498" s="1" nd="1"/>
        <i x="534" s="1" nd="1"/>
        <i x="5030" s="1" nd="1"/>
        <i x="3631" s="1" nd="1"/>
        <i x="1978" s="1" nd="1"/>
        <i x="4789" s="1" nd="1"/>
        <i x="1357" s="1" nd="1"/>
        <i x="206" s="1" nd="1"/>
        <i x="2130" s="1" nd="1"/>
        <i x="92" s="1" nd="1"/>
        <i x="483" s="1" nd="1"/>
        <i x="2332" s="1" nd="1"/>
        <i x="95" s="1" nd="1"/>
        <i x="4648" s="1" nd="1"/>
        <i x="597" s="1" nd="1"/>
        <i x="3559" s="1" nd="1"/>
        <i x="4742" s="1" nd="1"/>
        <i x="2288" s="1" nd="1"/>
        <i x="776" s="1" nd="1"/>
        <i x="3756" s="1" nd="1"/>
        <i x="4070" s="1" nd="1"/>
        <i x="4800" s="1" nd="1"/>
        <i x="402" s="1" nd="1"/>
        <i x="1451" s="1" nd="1"/>
        <i x="492" s="1" nd="1"/>
        <i x="283" s="1" nd="1"/>
        <i x="3063" s="1" nd="1"/>
        <i x="3660" s="1" nd="1"/>
        <i x="5193" s="1" nd="1"/>
        <i x="104" s="1" nd="1"/>
        <i x="4830" s="1" nd="1"/>
        <i x="4664" s="1" nd="1"/>
        <i x="2019" s="1" nd="1"/>
        <i x="4209" s="1" nd="1"/>
        <i x="4685" s="1" nd="1"/>
        <i x="1401" s="1" nd="1"/>
        <i x="5101" s="1" nd="1"/>
        <i x="3558" s="1" nd="1"/>
        <i x="3740" s="1" nd="1"/>
        <i x="452" s="1" nd="1"/>
        <i x="4840" s="1" nd="1"/>
        <i x="2597" s="1" nd="1"/>
        <i x="1199" s="1" nd="1"/>
        <i x="2289" s="1" nd="1"/>
        <i x="4658" s="1" nd="1"/>
        <i x="3042" s="1" nd="1"/>
        <i x="1617" s="1" nd="1"/>
        <i x="1334" s="1" nd="1"/>
        <i x="2928" s="1" nd="1"/>
        <i x="2887" s="1" nd="1"/>
        <i x="478" s="1" nd="1"/>
        <i x="3952" s="1" nd="1"/>
        <i x="972" s="1" nd="1"/>
        <i x="2311" s="1" nd="1"/>
        <i x="292" s="1" nd="1"/>
        <i x="4553" s="1" nd="1"/>
        <i x="920" s="1" nd="1"/>
        <i x="4783" s="1" nd="1"/>
        <i x="3753" s="1" nd="1"/>
        <i x="1964" s="1" nd="1"/>
        <i x="1381" s="1" nd="1"/>
        <i x="1371" s="1" nd="1"/>
        <i x="2591" s="1" nd="1"/>
        <i x="4647" s="1" nd="1"/>
        <i x="899" s="1" nd="1"/>
        <i x="3795" s="1" nd="1"/>
        <i x="4052" s="1" nd="1"/>
        <i x="898" s="1" nd="1"/>
        <i x="3309" s="1" nd="1"/>
        <i x="1515" s="1" nd="1"/>
        <i x="3704" s="1" nd="1"/>
        <i x="2792" s="1" nd="1"/>
        <i x="1210" s="1" nd="1"/>
        <i x="3709" s="1" nd="1"/>
        <i x="3648" s="1" nd="1"/>
        <i x="412" s="1" nd="1"/>
        <i x="4841" s="1" nd="1"/>
        <i x="4799" s="1" nd="1"/>
        <i x="1081" s="1" nd="1"/>
        <i x="4916" s="1" nd="1"/>
        <i x="417" s="1" nd="1"/>
        <i x="2997" s="1" nd="1"/>
        <i x="680" s="1" nd="1"/>
        <i x="2013" s="1" nd="1"/>
        <i x="2869" s="1" nd="1"/>
        <i x="3647" s="1" nd="1"/>
        <i x="1481" s="1" nd="1"/>
        <i x="4782" s="1" nd="1"/>
        <i x="2321" s="1" nd="1"/>
        <i x="3677" s="1" nd="1"/>
        <i x="691" s="1" nd="1"/>
        <i x="3676" s="1" nd="1"/>
        <i x="3962" s="1" nd="1"/>
        <i x="1040" s="1" nd="1"/>
        <i x="3630" s="1" nd="1"/>
        <i x="4584" s="1" nd="1"/>
        <i x="5231" s="1" nd="1"/>
        <i x="2190" s="1" nd="1"/>
        <i x="2785" s="1" nd="1"/>
        <i x="145" s="1" nd="1"/>
        <i x="4249" s="1" nd="1"/>
        <i x="1044" s="1" nd="1"/>
        <i x="156" s="1" nd="1"/>
        <i x="189" s="1" nd="1"/>
        <i x="5346" s="1" nd="1"/>
        <i x="120" s="1" nd="1"/>
        <i x="2998" s="1" nd="1"/>
        <i x="1249" s="1" nd="1"/>
        <i x="3017" s="1" nd="1"/>
        <i x="4579" s="1" nd="1"/>
        <i x="596" s="1" nd="1"/>
        <i x="1580" s="1" nd="1"/>
        <i x="1652" s="1" nd="1"/>
        <i x="155" s="1" nd="1"/>
        <i x="291" s="1" nd="1"/>
        <i x="110" s="1" nd="1"/>
        <i x="1130" s="1" nd="1"/>
        <i x="1146" s="1" nd="1"/>
        <i x="1140" s="1" nd="1"/>
        <i x="2200" s="1" nd="1"/>
        <i x="582" s="1" nd="1"/>
        <i x="2853" s="1" nd="1"/>
        <i x="2304" s="1" nd="1"/>
        <i x="4986" s="1" nd="1"/>
        <i x="1409" s="1" nd="1"/>
        <i x="122" s="1" nd="1"/>
        <i x="1006" s="1" nd="1"/>
        <i x="4829" s="1" nd="1"/>
        <i x="4956" s="1" nd="1"/>
        <i x="4955" s="1" nd="1"/>
        <i x="3784" s="1" nd="1"/>
        <i x="2012" s="1" nd="1"/>
        <i x="608" s="1" nd="1"/>
        <i x="1988" s="1" nd="1"/>
        <i x="1190" s="1" nd="1"/>
        <i x="4933" s="1" nd="1"/>
        <i x="2268" s="1" nd="1"/>
        <i x="463" s="1" nd="1"/>
        <i x="3950" s="1" nd="1"/>
        <i x="1977" s="1" nd="1"/>
        <i x="3733" s="1" nd="1"/>
        <i x="5040" s="1" nd="1"/>
        <i x="4033" s="1" nd="1"/>
        <i x="100" s="1" nd="1"/>
        <i x="4006" s="1" nd="1"/>
        <i x="4725" s="1" nd="1"/>
        <i x="1079" s="1" nd="1"/>
        <i x="1029" s="1" nd="1"/>
        <i x="988" s="1" nd="1"/>
        <i x="1380" s="1" nd="1"/>
        <i x="4190" s="1" nd="1"/>
        <i x="2950" s="1" nd="1"/>
        <i x="1080" s="1" nd="1"/>
        <i x="3755" s="1" nd="1"/>
        <i x="1635" s="1" nd="1"/>
        <i x="4794" s="1" nd="1"/>
        <i x="4714" s="1" nd="1"/>
        <i x="1013" s="1" nd="1"/>
        <i x="1318" s="1" nd="1"/>
        <i x="4623" s="1" nd="1"/>
        <i x="728" s="1" nd="1"/>
        <i x="205" s="1" nd="1"/>
        <i x="3951" s="1" nd="1"/>
        <i x="5372" s="1" nd="1"/>
        <i x="3868" s="1" nd="1"/>
        <i x="2137" s="1" nd="1"/>
        <i x="2807" s="1" nd="1"/>
        <i x="4944" s="1" nd="1"/>
        <i x="3003" s="1" nd="1"/>
        <i x="4219" s="1" nd="1"/>
        <i x="1020" s="1" nd="1"/>
        <i x="509" s="1" nd="1"/>
        <i x="347" s="1" nd="1"/>
        <i x="4843" s="1" nd="1"/>
        <i x="174" s="1" nd="1"/>
        <i x="354" s="1" nd="1"/>
        <i x="4583" s="1" nd="1"/>
        <i x="1963" s="1" nd="1"/>
        <i x="301" s="1" nd="1"/>
        <i x="353" s="1" nd="1"/>
        <i x="1908" s="1" nd="1"/>
        <i x="3594" s="1" nd="1"/>
        <i x="1907" s="1" nd="1"/>
        <i x="2868" s="1" nd="1"/>
        <i x="3200" s="1" nd="1"/>
        <i x="2031" s="1" nd="1"/>
        <i x="2897" s="1" nd="1"/>
        <i x="4134" s="1" nd="1"/>
        <i x="1088" s="1" nd="1"/>
        <i x="2058" s="1" nd="1"/>
        <i x="4684" s="1" nd="1"/>
        <i x="3016" s="1" nd="1"/>
        <i x="1049" s="1" nd="1"/>
        <i x="5363" s="1" nd="1"/>
        <i x="3658" s="1" nd="1"/>
        <i x="3785" s="1" nd="1"/>
        <i x="2090" s="1" nd="1"/>
        <i x="4630" s="1" nd="1"/>
        <i x="857" s="1" nd="1"/>
        <i x="3664" s="1" nd="1"/>
        <i x="2975" s="1" nd="1"/>
        <i x="4765" s="1" nd="1"/>
        <i x="4731" s="1" nd="1"/>
        <i x="3026" s="1" nd="1"/>
        <i x="4976" s="1" nd="1"/>
        <i x="2782" s="1" nd="1"/>
        <i x="4941" s="1" nd="1"/>
        <i x="4622" s="1" nd="1"/>
        <i x="3671" s="1" nd="1"/>
        <i x="1999" s="1" nd="1"/>
        <i x="1948" s="1" nd="1"/>
        <i x="1987" s="1" nd="1"/>
        <i x="4880" s="1" nd="1"/>
        <i x="173" s="1" nd="1"/>
        <i x="1991" s="1" nd="1"/>
        <i x="5083" s="1" nd="1"/>
        <i x="571" s="1" nd="1"/>
        <i x="1019" s="1" nd="1"/>
        <i x="3093" s="1" nd="1"/>
        <i x="2634" s="1" nd="1"/>
        <i x="4024" s="1" nd="1"/>
        <i x="3877" s="1" nd="1"/>
        <i x="4199" s="1" nd="1"/>
        <i x="4724" s="1" nd="1"/>
        <i x="2299" s="1" nd="1"/>
        <i x="4646" s="1" nd="1"/>
        <i x="1668" s="1" nd="1"/>
        <i x="4629" s="1" nd="1"/>
        <i x="3675" s="1" nd="1"/>
        <i x="4096" s="1" nd="1"/>
        <i x="990" s="1" nd="1"/>
        <i x="5013" s="1" nd="1"/>
        <i x="3979" s="1" nd="1"/>
        <i x="143" s="1" nd="1"/>
        <i x="3015" s="1" nd="1"/>
        <i x="757" s="1" nd="1"/>
        <i x="2360" s="1" nd="1"/>
        <i x="3080" s="1" nd="1"/>
        <i x="401" s="1" nd="1"/>
        <i x="2478" s="1" nd="1"/>
        <i x="1514" s="1" nd="1"/>
        <i x="4578" s="1" nd="1"/>
        <i x="1616" s="1" nd="1"/>
        <i x="3739" s="1" nd="1"/>
        <i x="3851" s="1" nd="1"/>
        <i x="1308" s="1" nd="1"/>
        <i x="416" s="1" nd="1"/>
        <i x="4259" s="1" nd="1"/>
        <i x="4663" s="1" nd="1"/>
        <i x="4849" s="1" nd="1"/>
        <i x="3512" s="1" nd="1"/>
        <i x="2176" s="1" nd="1"/>
        <i x="2086" s="1" nd="1"/>
        <i x="4741" s="1" nd="1"/>
        <i x="2806" s="1" nd="1"/>
        <i x="1162" s="1" nd="1"/>
        <i x="2863" s="1" nd="1"/>
        <i x="1450" s="1" nd="1"/>
        <i x="1391" s="1" nd="1"/>
        <i x="4645" s="1" nd="1"/>
        <i x="198" s="1" nd="1"/>
        <i x="2287" s="1" nd="1"/>
        <i x="4378" s="1" nd="1"/>
        <i x="4032" s="1" nd="1"/>
        <i x="2886" s="1" nd="1"/>
        <i x="4971" s="1" nd="1"/>
        <i x="4069" s="1" nd="1"/>
        <i x="3732" s="1" nd="1"/>
        <i x="2760" s="1" nd="1"/>
        <i x="2762" s="1" nd="1"/>
        <i x="4660" s="1" nd="1"/>
        <i x="2862" s="1" nd="1"/>
        <i x="727" s="1" nd="1"/>
        <i x="1248" s="1" nd="1"/>
        <i x="2867" s="1" nd="1"/>
        <i x="1209" s="1" nd="1"/>
        <i x="1275" s="1" nd="1"/>
        <i x="86" s="1" nd="1"/>
        <i x="2827" s="1" nd="1"/>
        <i x="372" s="1" nd="1"/>
        <i x="5174" s="1" nd="1"/>
        <i x="717" s="1" nd="1"/>
        <i x="2813" s="1" nd="1"/>
        <i x="4671" s="1" nd="1"/>
        <i x="4915" s="1" nd="1"/>
        <i x="167" s="1" nd="1"/>
        <i x="3205" s="1" nd="1"/>
        <i x="4588" s="1" nd="1"/>
        <i x="3893" s="1" nd="1"/>
        <i x="2193" s="1" nd="1"/>
        <i x="3943" s="1" nd="1"/>
        <i x="4059" s="1" nd="1"/>
        <i x="1012" s="1" nd="1"/>
        <i x="2805" s="1" nd="1"/>
        <i x="1073" s="1" nd="1"/>
        <i x="3706" s="1" nd="1"/>
        <i x="5183" s="1" nd="1"/>
        <i x="4240" s="1" nd="1"/>
        <i x="1262" s="1" nd="1"/>
        <i x="4720" s="1" nd="1"/>
        <i x="1082" s="1" nd="1"/>
        <i x="900" s="1" nd="1"/>
        <i x="2790" s="1" nd="1"/>
        <i x="3069" s="1" nd="1"/>
        <i x="3731" s="1" nd="1"/>
        <i x="4730" s="1" nd="1"/>
        <i x="3206" s="1" nd="1"/>
        <i x="1651" s="1" nd="1"/>
        <i x="3690" s="1" nd="1"/>
        <i x="2119" s="1" nd="1"/>
        <i x="1055" s="1" nd="1"/>
        <i x="1144" s="1" nd="1"/>
        <i x="1037" s="1" nd="1"/>
        <i x="2980" s="1" nd="1"/>
        <i x="2163" s="1" nd="1"/>
        <i x="3670" s="1" nd="1"/>
        <i x="4954" s="1" nd="1"/>
        <i x="2881" s="1" nd="1"/>
        <i x="4764" s="1" nd="1"/>
        <i x="1224" s="1" nd="1"/>
        <i x="1043" s="1" nd="1"/>
        <i x="3850" s="1" nd="1"/>
        <i x="1537" s="1" nd="1"/>
        <i x="2889" s="1" nd="1"/>
        <i x="1529" s="1" nd="1"/>
        <i x="4419" s="1" nd="1"/>
        <i x="1551" s="1" nd="1"/>
        <i x="391" s="1" nd="1"/>
        <i x="2346" s="1" nd="1"/>
        <i x="3621" s="1" nd="1"/>
        <i x="2188" s="1" nd="1"/>
        <i x="4635" s="1" nd="1"/>
        <i x="756" s="1" nd="1"/>
        <i x="3721" s="1" nd="1"/>
        <i x="3165" s="1" nd="1"/>
        <i x="633" s="1" nd="1"/>
        <i x="3614" s="1" nd="1"/>
        <i x="4106" s="1" nd="1"/>
        <i x="1058" s="1" nd="1"/>
        <i x="2134" s="1" nd="1"/>
        <i x="3155" s="1" nd="1"/>
        <i x="3580" s="1" nd="1"/>
        <i x="3584" s="1" nd="1"/>
        <i x="978" s="1" nd="1"/>
        <i x="1152" s="1" nd="1"/>
        <i x="979" s="1" nd="1"/>
        <i x="4051" s="1" nd="1"/>
        <i x="743" s="1" nd="1"/>
        <i x="3164" s="1" nd="1"/>
        <i x="3748" s="1" nd="1"/>
        <i x="2866" s="1" nd="1"/>
        <i x="4593" s="1" nd="1"/>
        <i x="4595" s="1" nd="1"/>
        <i x="4589" s="1" nd="1"/>
        <i x="1161" s="1" nd="1"/>
        <i x="2826" s="1" nd="1"/>
        <i x="4133" s="1" nd="1"/>
        <i x="4337" s="1" nd="1"/>
        <i x="1338" s="1" nd="1"/>
        <i x="3883" s="1" nd="1"/>
        <i x="3845" s="1" nd="1"/>
        <i x="3199" s="1" nd="1"/>
        <i x="1480" s="1" nd="1"/>
        <i x="166" s="1" nd="1"/>
        <i x="4068" s="1" nd="1"/>
        <i x="3634" s="1" nd="1"/>
        <i x="3147" s="1" nd="1"/>
        <i x="249" s="1" nd="1"/>
        <i x="5220" s="1" nd="1"/>
        <i x="4621" s="1" nd="1"/>
        <i x="2990" s="1" nd="1"/>
        <i x="290" s="1" nd="1"/>
        <i x="448" s="1" nd="1"/>
        <i x="2839" s="1" nd="1"/>
        <i x="706" s="1" nd="1"/>
        <i x="2166" s="1" nd="1"/>
        <i x="2896" s="1" nd="1"/>
        <i x="204" s="1" nd="1"/>
        <i x="1379" s="1" nd="1"/>
        <i x="2879" s="1" nd="1"/>
        <i x="5306" s="1" nd="1"/>
        <i x="2843" s="1" nd="1"/>
        <i x="3315" s="1" nd="1"/>
        <i x="2828" s="1" nd="1"/>
        <i x="165" s="1" nd="1"/>
        <i x="2298" s="1" nd="1"/>
        <i x="4821" s="1" nd="1"/>
        <i x="2831" s="1" nd="1"/>
        <i x="1171" s="1" nd="1"/>
        <i x="4088" s="1" nd="1"/>
        <i x="907" s="1" nd="1"/>
        <i x="2002" s="1" nd="1"/>
        <i x="2393" s="1" nd="1"/>
        <i x="1861" s="1" nd="1"/>
        <i x="4815" s="1" nd="1"/>
        <i x="4016" s="1" nd="1"/>
        <i x="2610" s="1" nd="1"/>
        <i x="2638" s="1" nd="1"/>
        <i x="1363" s="1" nd="1"/>
        <i x="679" s="1" nd="1"/>
        <i x="2922" s="1" nd="1"/>
        <i x="2355" s="1" nd="1"/>
        <i x="1513" s="1" nd="1"/>
        <i x="4050" s="1" nd="1"/>
        <i x="985" s="1" nd="1"/>
        <i x="2228" s="1" nd="1"/>
        <i x="1317" s="1" nd="1"/>
        <i x="1039" s="1" nd="1"/>
        <i x="4740" s="1" nd="1"/>
        <i x="4620" s="1" nd="1"/>
        <i x="1283" s="1" nd="1"/>
        <i x="984" s="1" nd="1"/>
        <i x="207" s="1" nd="1"/>
        <i x="1876" s="1" nd="1"/>
        <i x="1078" s="1" nd="1"/>
        <i x="4218" s="1" nd="1"/>
        <i x="1016" s="1" nd="1"/>
        <i x="4427" s="1" nd="1"/>
        <i x="1479" s="1" nd="1"/>
        <i x="1423" s="1" nd="1"/>
        <i x="2619" s="1" nd="1"/>
        <i x="2341" s="1" nd="1"/>
        <i x="1368" s="1" nd="1"/>
        <i x="181" s="1" nd="1"/>
        <i x="1877" s="1" nd="1"/>
        <i x="2024" s="1" nd="1"/>
        <i x="3633" s="1" nd="1"/>
        <i x="2040" s="1" nd="1"/>
        <i x="1998" s="1" nd="1"/>
        <i x="1036" s="1" nd="1"/>
        <i x="3625" s="1" nd="1"/>
        <i x="2996" s="1" nd="1"/>
        <i x="1944" s="1" nd="1"/>
        <i x="4628" s="1" nd="1"/>
        <i x="4379" s="1" nd="1"/>
        <i x="1105" s="1" nd="1"/>
        <i x="477" s="1" nd="1"/>
        <i x="4420" s="1" nd="1"/>
        <i x="632" s="1" nd="1"/>
        <i x="2227" s="1" nd="1"/>
        <i x="2494" s="1" nd="1"/>
        <i x="2035" s="1" nd="1"/>
        <i x="5039" s="1" nd="1"/>
        <i x="2314" s="1" nd="1"/>
        <i x="618" s="1" nd="1"/>
        <i x="735" s="1" nd="1"/>
        <i x="2085" s="1" nd="1"/>
        <i x="1097" s="1" nd="1"/>
        <i x="390" s="1" nd="1"/>
        <i x="2231" s="1" nd="1"/>
        <i x="4924" s="1" nd="1"/>
        <i x="5021" s="1" nd="1"/>
        <i x="411" s="1" nd="1"/>
        <i x="3604" s="1" nd="1"/>
        <i x="2267" s="1" nd="1"/>
        <i x="2199" s="1" nd="1"/>
        <i x="4208" s="1" nd="1"/>
        <i x="4903" s="1" nd="1"/>
        <i x="5074" s="1" nd="1"/>
        <i x="2859" s="1" nd="1"/>
        <i x="1139" s="1" nd="1"/>
        <i x="2921" s="1" nd="1"/>
        <i x="282" s="1" nd="1"/>
        <i x="3146" s="1" nd="1"/>
        <i x="508" s="1" nd="1"/>
        <i x="503" s="1" nd="1"/>
        <i x="4836" s="1" nd="1"/>
        <i x="556" s="1" nd="1"/>
        <i x="3485" s="1" nd="1"/>
        <i x="2835" s="1" nd="1"/>
        <i x="1193" s="1" nd="1"/>
        <i x="1241" s="1" nd="1"/>
        <i x="1463" s="1" nd="1"/>
        <i x="2421" s="1" nd="1"/>
        <i x="2049" s="1" nd="1"/>
        <i x="3673" s="1" nd="1"/>
        <i x="3492" s="1" nd="1"/>
        <i x="2232" s="1" nd="1"/>
        <i x="1072" s="1" nd="1"/>
        <i x="5006" s="1" nd="1"/>
        <i x="3983" s="1" nd="1"/>
        <i x="2891" s="1" nd="1"/>
        <i x="140" s="1" nd="1"/>
        <i x="2350" s="1" nd="1"/>
        <i x="2212" s="1" nd="1"/>
        <i x="3804" s="1" nd="1"/>
        <i x="3783" s="1" nd="1"/>
        <i x="1247" s="1" nd="1"/>
        <i x="3657" s="1" nd="1"/>
        <i x="4258" s="1" nd="1"/>
        <i x="3198" s="1" nd="1"/>
        <i x="2034" s="1" nd="1"/>
        <i x="4493" s="1" nd="1"/>
        <i x="1327" s="1" nd="1"/>
        <i x="2895" s="1" nd="1"/>
        <i x="3930" s="1" nd="1"/>
        <i x="1449" s="1" nd="1"/>
        <i x="2885" s="1" nd="1"/>
        <i x="3663" s="1" nd="1"/>
        <i x="1351" s="1" nd="1"/>
        <i x="3247" s="1" nd="1"/>
        <i x="2484" s="1" nd="1"/>
        <i x="3145" s="1" nd="1"/>
        <i x="1096" s="1" nd="1"/>
        <i x="1095" s="1" nd="1"/>
        <i x="3684" s="1" nd="1"/>
        <i x="4633" s="1" nd="1"/>
        <i x="2057" s="1" nd="1"/>
        <i x="1996" s="1" nd="1"/>
        <i x="4942" s="1" nd="1"/>
        <i x="3019" s="1" nd="1"/>
        <i x="4679" s="1" nd="1"/>
        <i x="4198" s="1" nd="1"/>
        <i x="226" s="1" nd="1"/>
        <i x="4587" s="1" nd="1"/>
        <i x="2861" s="1" nd="1"/>
        <i x="3105" s="1" nd="1"/>
        <i x="1151" s="1" nd="1"/>
        <i x="2777" s="1" nd="1"/>
        <i x="2023" s="1" nd="1"/>
        <i x="164" s="1" nd="1"/>
        <i x="4179" s="1" nd="1"/>
        <i x="2779" s="1" nd="1"/>
        <i x="5383" s="1" nd="1"/>
        <i x="151" s="1" nd="1"/>
        <i x="352" s="1" nd="1"/>
        <i x="3968" s="1" nd="1"/>
        <i x="2160" s="1" nd="1"/>
        <i x="3620" s="1" nd="1"/>
        <i x="1976" s="1" nd="1"/>
        <i x="4217" s="1" nd="1"/>
        <i x="228" s="1" nd="1"/>
        <i x="4990" s="1" nd="1"/>
        <i x="2722" s="1" nd="1"/>
        <i x="1048" s="1" nd="1"/>
        <i x="5055" s="1" nd="1"/>
        <i x="4683" s="1" nd="1"/>
        <i x="3942" s="1" nd="1"/>
        <i x="607" s="1" nd="1"/>
        <i x="4248" s="1" nd="1"/>
        <i x="3949" s="1" nd="1"/>
        <i x="1615" s="1" nd="1"/>
        <i x="2320" s="1" nd="1"/>
        <i x="1060" s="1" nd="1"/>
        <i x="4670" s="1" nd="1"/>
        <i x="4719" s="1" nd="1"/>
        <i x="570" s="1" nd="1"/>
        <i x="3672" s="1" nd="1"/>
        <i x="1077" s="1" nd="1"/>
        <i x="1795" s="1" nd="1"/>
        <i x="2349" s="1" nd="1"/>
        <i x="1256" s="1" nd="1"/>
        <i x="1094" s="1" nd="1"/>
        <i x="4839" s="1" nd="1"/>
        <i x="3256" s="1" nd="1"/>
        <i x="3032" s="1" nd="1"/>
        <i x="5343" s="1" nd="1"/>
        <i x="3914" s="1" nd="1"/>
        <i x="3885" s="1" nd="1"/>
        <i x="1370" s="1" nd="1"/>
        <i x="1143" s="1" nd="1"/>
        <i x="5048" s="1" nd="1"/>
        <i x="1875" s="1" nd="1"/>
        <i x="1038" s="1" nd="1"/>
        <i x="515" s="1" nd="1"/>
        <i x="3014" s="1" nd="1"/>
        <i x="545" s="1" nd="1"/>
        <i x="4847" s="1" nd="1"/>
        <i x="1069" s="1" nd="1"/>
        <i x="2094" s="1" nd="1"/>
        <i x="4486" s="1" nd="1"/>
        <i x="2925" s="1" nd="1"/>
        <i x="4610" s="1" nd="1"/>
        <i x="3047" s="1" nd="1"/>
        <i x="4848" s="1" nd="1"/>
        <i x="4105" s="1" nd="1"/>
        <i x="2865" s="1" nd="1"/>
        <i x="212" s="1" nd="1"/>
        <i x="2048" s="1" nd="1"/>
        <i x="4694" s="1" nd="1"/>
        <i x="4197" s="1" nd="1"/>
        <i x="4962" s="1" nd="1"/>
        <i x="3760" s="1" nd="1"/>
        <i x="3092" s="1" nd="1"/>
        <i x="4910" s="1" nd="1"/>
        <i x="533" s="1" nd="1"/>
        <i x="2060" s="1" nd="1"/>
        <i x="3669" s="1" nd="1"/>
        <i x="1255" s="1" nd="1"/>
        <i x="3487" s="1" nd="1"/>
        <i x="4239" s="1" nd="1"/>
        <i x="268" s="1" nd="1"/>
        <i x="188" s="1" nd="1"/>
        <i x="163" s="1" nd="1"/>
        <i x="2901" s="1" nd="1"/>
        <i x="5192" s="1" nd="1"/>
        <i x="1068" s="1" nd="1"/>
        <i x="2066" s="1" nd="1"/>
        <i x="4095" s="1" nd="1"/>
        <i x="1170" s="1" nd="1"/>
        <i x="906" s="1" nd="1"/>
        <i x="4257" s="1" nd="1"/>
        <i x="320" s="1" nd="1"/>
        <i x="1071" s="1" nd="1"/>
        <i x="1650" s="1" nd="1"/>
        <i x="383" s="1" nd="1"/>
        <i x="227" s="1" nd="1"/>
        <i x="1426" s="1" nd="1"/>
        <i x="5182" s="1" nd="1"/>
        <i x="555" s="1" nd="1"/>
        <i x="2834" s="1" nd="1"/>
        <i x="645" s="1" nd="1"/>
        <i x="4485" s="1" nd="1"/>
        <i x="4592" s="1" nd="1"/>
        <i x="4594" s="1" nd="1"/>
        <i x="210" s="1" nd="1"/>
        <i x="2721" s="1" nd="1"/>
        <i x="3909" s="1" nd="1"/>
        <i x="3215" s="1" nd="1"/>
        <i x="211" s="1" nd="1"/>
        <i x="3619" s="1" nd="1"/>
        <i x="3511" s="1" nd="1"/>
        <i x="1219" s="1" nd="1"/>
        <i x="1070" s="1" nd="1"/>
        <i x="447" s="1" nd="1"/>
        <i x="3803" s="1" nd="1"/>
        <i x="2030" s="1" nd="1"/>
        <i x="2165" s="1" nd="1"/>
        <i x="3683" s="1" nd="1"/>
        <i x="3818" s="1" nd="1"/>
        <i x="3863" s="1" nd="1"/>
        <i x="981" s="1" nd="1"/>
        <i x="678" s="1" nd="1"/>
        <i x="5173" s="1" nd="1"/>
        <i x="4858" s="1" nd="1"/>
        <i x="980" s="1" nd="1"/>
        <i x="4238" s="1" nd="1"/>
        <i x="1057" s="1" nd="1"/>
        <i x="2525" s="1" nd="1"/>
        <i x="2359" s="1" nd="1"/>
        <i x="4857" s="1" nd="1"/>
        <i x="1076" s="1" nd="1"/>
        <i x="2464" s="1" nd="1"/>
        <i x="3255" s="1" nd="1"/>
        <i x="4087" s="1" nd="1"/>
        <i x="2080" s="1" nd="1"/>
        <i x="184" s="1" nd="1"/>
        <i x="3982" s="1" nd="1"/>
        <i x="2047" s="1" nd="1"/>
        <i x="2819" s="1" nd="1"/>
        <i x="2860" s="1" nd="1"/>
        <i x="4949" s="1" nd="1"/>
        <i x="2354" s="1" nd="1"/>
        <i x="2822" s="1" nd="1"/>
        <i x="1579" s="1" nd="1"/>
        <i x="2417" s="1" nd="1"/>
        <i x="4609" s="1" nd="1"/>
        <i x="3972" s="1" nd="1"/>
        <i x="4304" s="1" nd="1"/>
        <i x="1649" s="1" nd="1"/>
        <i x="153" s="1" nd="1"/>
        <i x="1512" s="1" nd="1"/>
        <i x="197" s="1" nd="1"/>
        <i x="3233" s="1" nd="1"/>
        <i x="4104" s="1" nd="1"/>
        <i x="5345" s="1" nd="1"/>
        <i x="3340" s="1" nd="1"/>
        <i x="5066" s="1" nd="1"/>
        <i x="1874" s="1" nd="1"/>
        <i x="203" s="1" nd="1"/>
        <i x="3759" s="1" nd="1"/>
        <i x="115" s="1" nd="1"/>
        <i x="5353" s="1" nd="1"/>
        <i x="925" s="1" nd="1"/>
        <i x="1399" s="1" nd="1"/>
        <i x="4975" s="1" nd="1"/>
        <i x="4773" s="1" nd="1"/>
        <i x="3727" s="1" nd="1"/>
        <i x="351" s="1" nd="1"/>
        <i x="3688" s="1" nd="1"/>
        <i x="4654" s="1" nd="1"/>
        <i x="1169" s="1" nd="1"/>
        <i x="332" s="1" nd="1"/>
        <i x="5219" s="1" nd="1"/>
        <i x="2159" s="1" nd="1"/>
        <i x="3104" s="1" nd="1"/>
        <i x="435" s="1" nd="1"/>
        <i x="2319" s="1" nd="1"/>
        <i x="3922" s="1" nd="1"/>
        <i x="516" s="1" nd="1"/>
        <i x="209" s="1" nd="1"/>
        <i x="235" s="1" nd="1"/>
        <i x="3906" s="1" nd="1"/>
        <i x="4608" s="1" nd="1"/>
        <i x="4838" s="1" nd="1"/>
        <i x="152" s="1" nd="1"/>
        <i x="2205" s="1" nd="1"/>
        <i x="2093" s="1" nd="1"/>
        <i x="5409" s="1" nd="1"/>
        <i x="5295" s="1" nd="1"/>
        <i x="2974" s="1" nd="1"/>
        <i x="3062" s="1" nd="1"/>
        <i x="2038" s="1" nd="1"/>
        <i x="4869" s="1" nd="1"/>
        <i x="2392" s="1" nd="1"/>
        <i x="5201" s="1" nd="1"/>
        <i x="400" s="1" nd="1"/>
        <i x="3437" s="1" nd="1"/>
        <i x="3689" s="1" nd="1"/>
        <i x="2893" s="1" nd="1"/>
        <i x="705" s="1" nd="1"/>
        <i x="2932" s="1" nd="1"/>
        <i x="3031" s="1" nd="1"/>
        <i x="3153" s="1" nd="1"/>
        <i x="3134" s="1" nd="1"/>
        <i x="3560" s="1" nd="1"/>
        <i x="1138" s="1" nd="1"/>
        <i x="4086" s="1" nd="1"/>
        <i x="195" s="1" nd="1"/>
        <i x="2407" s="1" nd="1"/>
        <i x="2959" s="1" nd="1"/>
        <i x="4705" s="1" nd="1"/>
        <i x="2262" s="1" nd="1"/>
        <i x="4058" s="1" nd="1"/>
        <i x="1860" s="1" nd="1"/>
        <i x="5191" s="1" nd="1"/>
        <i x="2263" s="1" nd="1"/>
        <i x="4677" s="1" nd="1"/>
        <i x="489" s="1" nd="1"/>
        <i x="2958" s="1" nd="1"/>
        <i x="4142" s="1" nd="1"/>
        <i x="202" s="1" nd="1"/>
        <i x="1511" s="1" nd="1"/>
        <i x="581" s="1" nd="1"/>
        <i x="2557" s="1" nd="1"/>
        <i x="3258" s="1" nd="1"/>
        <i x="2973" s="1" nd="1"/>
        <i x="4207" s="1" nd="1"/>
        <i x="905" s="1" nd="1"/>
        <i x="2720" s="1" nd="1"/>
        <i x="1497" s="1" nd="1"/>
        <i x="3712" s="1" nd="1"/>
        <i x="3693" s="1" nd="1"/>
        <i x="4889" s="1" nd="1"/>
        <i x="139" s="1" nd="1"/>
        <i x="3682" s="1" nd="1"/>
        <i x="3254" s="1" nd="1"/>
        <i x="1137" s="1" nd="1"/>
        <i x="4936" s="1" nd="1"/>
        <i x="278" s="1" nd="1"/>
        <i x="884" s="1" nd="1"/>
        <i x="1433" s="1" nd="1"/>
        <i x="3782" s="1" nd="1"/>
        <i x="245" s="1" nd="1"/>
        <i x="4678" s="1" nd="1"/>
        <i x="3152" s="1" nd="1"/>
        <i x="2995" s="1" nd="1"/>
        <i x="1062" s="1" nd="1"/>
        <i x="1104" s="1" nd="1"/>
        <i x="3935" s="1" nd="1"/>
        <i x="5073" s="1" nd="1"/>
        <i x="196" s="1" nd="1"/>
        <i x="3361" s="1" nd="1"/>
        <i x="2109" s="1" nd="1"/>
        <i x="3668" s="1" nd="1"/>
        <i x="2249" s="1" nd="1"/>
        <i x="2065" s="1" nd="1"/>
        <i x="2858" s="1" nd="1"/>
        <i x="2420" s="1" nd="1"/>
        <i x="4877" s="1" nd="1"/>
        <i x="162" s="1" nd="1"/>
        <i x="2046" s="1" nd="1"/>
        <i x="201" s="1" nd="1"/>
        <i x="246" s="1" nd="1"/>
        <i x="4888" s="1" nd="1"/>
        <i x="3715" s="1" nd="1"/>
        <i x="4015" s="1" nd="1"/>
        <i x="3891" s="1" nd="1"/>
        <i x="1093" s="1" nd="1"/>
        <i x="2340" s="1" nd="1"/>
        <i x="1099" s="1" nd="1"/>
        <i x="2989" s="1" nd="1"/>
        <i x="912" s="1" nd="1"/>
        <i x="1859" s="1" nd="1"/>
        <i x="2092" s="1" nd="1"/>
        <i x="2878" s="1" nd="1"/>
        <i x="2449" s="1" nd="1"/>
        <i x="341" s="1" nd="1"/>
        <i x="4178" s="1" nd="1"/>
        <i x="1136" s="1" nd="1"/>
        <i x="3046" s="1" nd="1"/>
        <i x="1369" s="1" nd="1"/>
        <i x="5237" s="1" nd="1"/>
        <i x="2337" s="1" nd="1"/>
        <i x="319" s="1" nd="1"/>
        <i x="3817" s="1" nd="1"/>
        <i x="1408" s="1" nd="1"/>
        <i x="2963" s="1" nd="1"/>
        <i x="1349" s="1" nd="1"/>
        <i x="734" s="1" nd="1"/>
        <i x="2103" s="1" nd="1"/>
        <i x="595" s="1" nd="1"/>
        <i x="4031" s="1" nd="1"/>
        <i x="1693" s="1" nd="1"/>
        <i x="2877" s="1" nd="1"/>
        <i x="3941" s="1" nd="1"/>
        <i x="3369" s="1" nd="1"/>
        <i x="4820" s="1" nd="1"/>
        <i x="3978" s="1" nd="1"/>
        <i x="244" s="1" nd="1"/>
        <i x="2175" s="1" nd="1"/>
        <i x="4484" s="1" nd="1"/>
        <i x="2884" s="1" nd="1"/>
        <i x="194" s="1" nd="1"/>
        <i x="2920" s="1" nd="1"/>
        <i x="3272" s="1" nd="1"/>
        <i x="3013" s="1" nd="1"/>
        <i x="5230" s="1" nd="1"/>
        <i x="3686" s="1" nd="1"/>
        <i x="4023" s="1" nd="1"/>
        <i x="200" s="1" nd="1"/>
        <i x="4887" s="1" nd="1"/>
        <i x="4384" s="1" nd="1"/>
        <i x="4834" s="1" nd="1"/>
        <i x="4892" s="1" nd="1"/>
        <i x="193" s="1" nd="1"/>
        <i x="2042" s="1" nd="1"/>
        <i x="3510" s="1" nd="1"/>
        <i x="328" s="1" nd="1"/>
        <i x="4303" s="1" nd="1"/>
        <i x="502" s="1" nd="1"/>
        <i x="2052" s="1" nd="1"/>
        <i x="2061" s="1" nd="1"/>
        <i x="4676" s="1" nd="1"/>
        <i x="4693" s="1" nd="1"/>
        <i x="434" s="1" nd="1"/>
        <i x="2838" s="1" nd="1"/>
        <i x="2900" s="1" nd="1"/>
        <i x="2022" s="1" nd="1"/>
        <i x="2108" s="1" nd="1"/>
        <i x="4057" s="1" nd="1"/>
        <i x="5089" s="1" nd="1"/>
        <i x="3117" s="1" nd="1"/>
        <i x="4763" s="1" nd="1"/>
        <i x="3632" s="1" nd="1"/>
        <i x="1286" s="1" nd="1"/>
        <i x="5190" s="1" nd="1"/>
        <i x="4014" s="1" nd="1"/>
        <i x="4067" s="1" nd="1"/>
        <i x="1287" s="1" nd="1"/>
        <i x="3638" s="1" nd="1"/>
        <i x="2416" s="1" nd="1"/>
        <i x="1110" s="1" nd="1"/>
        <i x="2931" s="1" nd="1"/>
        <i x="2876" s="1" nd="1"/>
        <i x="606" s="1" nd="1"/>
        <i x="1098" s="1" nd="1"/>
        <i x="1112" s="1" nd="1"/>
        <i x="2890" s="1" nd="1"/>
        <i x="2303" s="1" nd="1"/>
        <i x="644" s="1" nd="1"/>
        <i x="281" s="1" nd="1"/>
        <i x="3685" s="1" nd="1"/>
        <i x="5135" s="1" nd="1"/>
        <i x="4675" s="1" nd="1"/>
        <i x="2309" s="1" nd="1"/>
        <i x="3281" s="1" nd="1"/>
        <i x="485" s="1" nd="1"/>
        <i x="138" s="1" nd="1"/>
        <i x="415" s="1" nd="1"/>
        <i x="491" s="1" nd="1"/>
        <i x="5047" s="1" nd="1"/>
        <i x="3172" s="1" nd="1"/>
        <i x="716" s="1" nd="1"/>
        <i x="5082" s="1" nd="1"/>
        <i x="3061" s="1" nd="1"/>
        <i x="4781" s="1" nd="1"/>
        <i x="2919" s="1" nd="1"/>
        <i x="3696" s="1" nd="1"/>
        <i x="4172" s="1" nd="1"/>
        <i x="4538" s="1" nd="1"/>
        <i x="1546" s="1" nd="1"/>
        <i x="1632" s="1" nd="1"/>
        <i x="1299" s="1" nd="1"/>
        <i x="1092" s="1" nd="1"/>
        <i x="5156" s="1" nd="1"/>
        <i x="297" s="1" nd="1"/>
        <i x="4669" s="1" nd="1"/>
        <i x="4030" s="1" nd="1"/>
        <i x="933" s="1" nd="1"/>
        <i x="1933" s="1" nd="1"/>
        <i x="4718" s="1" nd="1"/>
        <i x="439" s="1" nd="1"/>
        <i x="3990" s="1" nd="1"/>
        <i x="4460" s="1" nd="1"/>
        <i x="308" s="1" nd="1"/>
        <i x="4985" s="1" nd="1"/>
        <i x="3520" s="1" nd="1"/>
        <i x="1578" s="1" nd="1"/>
        <i x="2988" s="1" nd="1"/>
        <i x="3681" s="1" nd="1"/>
        <i x="5005" s="1" nd="1"/>
        <i x="4177" s="1" nd="1"/>
        <i x="2070" s="1" nd="1"/>
        <i x="3192" s="1" nd="1"/>
        <i x="3913" s="1" nd="1"/>
        <i x="989" s="1" nd="1"/>
        <i x="4066" s="1" nd="1"/>
        <i x="2329" s="1" nd="1"/>
        <i x="3012" s="1" nd="1"/>
        <i x="350" s="1" nd="1"/>
        <i x="2348" s="1" nd="1"/>
        <i x="2523" s="1" nd="1"/>
        <i x="1608" s="1" nd="1"/>
        <i x="1448" s="1" nd="1"/>
        <i x="3210" s="1" nd="1"/>
        <i x="183" s="1" nd="1"/>
        <i x="4206" s="1" nd="1"/>
        <i x="243" s="1" nd="1"/>
        <i x="3060" s="1" nd="1"/>
        <i x="1272" s="1" nd="1"/>
        <i x="3368" s="1" nd="1"/>
        <i x="3350" s="1" nd="1"/>
        <i x="1135" s="1" nd="1"/>
        <i x="1801" s="1" nd="1"/>
        <i x="4692" s="1" nd="1"/>
        <i x="4682" s="1" nd="1"/>
        <i x="2874" s="1" nd="1"/>
        <i x="112" s="1" nd="1"/>
        <i x="1265" s="1" nd="1"/>
        <i x="2107" s="1" nd="1"/>
        <i x="4659" s="1" nd="1"/>
        <i x="5210" s="1" nd="1"/>
        <i x="5257" s="1" nd="1"/>
        <i x="2987" s="1" nd="1"/>
        <i x="3348" s="1" nd="1"/>
        <i x="3264" s="1" nd="1"/>
        <i x="3981" s="1" nd="1"/>
        <i x="4758" s="1" nd="1"/>
        <i x="3977" s="1" nd="1"/>
        <i x="2302" s="1" nd="1"/>
        <i x="2261" s="1" nd="1"/>
        <i x="3008" s="1" nd="1"/>
        <i x="2553" s="1" nd="1"/>
        <i x="192" s="1" nd="1"/>
        <i x="3890" s="1" nd="1"/>
        <i x="3582" s="1" nd="1"/>
        <i x="5247" s="1" nd="1"/>
        <i x="4757" s="1" nd="1"/>
        <i x="2075" s="1" nd="1"/>
        <i x="2875" s="1" nd="1"/>
        <i x="3687" s="1" nd="1"/>
        <i x="580" s="1" nd="1"/>
        <i x="1061" s="1" nd="1"/>
        <i x="4216" s="1" nd="1"/>
        <i x="4970" s="1" nd="1"/>
        <i x="2873" s="1" nd="1"/>
        <i x="4049" s="1" nd="1"/>
        <i x="1922" s="1" nd="1"/>
        <i x="3151" s="1" nd="1"/>
        <i x="3280" s="1" nd="1"/>
        <i x="2330" s="1" nd="1"/>
        <i x="3711" s="1" nd="1"/>
        <i x="1704" s="1" nd="1"/>
        <i x="4739" s="1" nd="1"/>
        <i x="3025" s="1" nd="1"/>
        <i x="2445" s="1" nd="1"/>
        <i x="368" s="1" nd="1"/>
        <i x="2037" s="1" nd="1"/>
        <i x="4492" s="1" nd="1"/>
        <i x="3222" s="1" nd="1"/>
        <i x="3934" s="1" nd="1"/>
        <i x="2044" s="1" nd="1"/>
        <i x="5100" s="1" nd="1"/>
        <i x="2815" s="1" nd="1"/>
        <i x="4141" s="1" nd="1"/>
        <i x="1252" s="1" nd="1"/>
        <i x="2045" s="1" nd="1"/>
        <i x="428" s="1" nd="1"/>
        <i x="4468" s="1" nd="1"/>
        <i x="4953" s="1" nd="1"/>
        <i x="4668" s="1" nd="1"/>
        <i x="2187" s="1" nd="1"/>
        <i x="2260" s="1" nd="1"/>
        <i x="5314" s="1" nd="1"/>
        <i x="1631" s="1" nd="1"/>
        <i x="1186" s="1" nd="1"/>
        <i x="1447" s="1" nd="1"/>
        <i x="1873" s="1" nd="1"/>
        <i x="3116" s="1" nd="1"/>
        <i x="1123" s="1" nd="1"/>
        <i x="4247" s="1" nd="1"/>
        <i x="2544" s="1" nd="1"/>
        <i x="3680" s="1" nd="1"/>
        <i x="742" s="1" nd="1"/>
        <i x="1134" s="1" nd="1"/>
        <i x="4713" s="1" nd="1"/>
        <i x="2056" s="1" nd="1"/>
        <i x="3372" s="1" nd="1"/>
        <i x="4999" s="1" nd="1"/>
        <i x="1111" s="1" nd="1"/>
        <i x="4461" s="1" nd="1"/>
        <i x="4723" s="1" nd="1"/>
        <i x="3090" s="1" nd="1"/>
        <i x="208" s="1" nd="1"/>
        <i x="1667" s="1" nd="1"/>
        <i x="1168" s="1" nd="1"/>
        <i x="3367" s="1" nd="1"/>
        <i x="1916" s="1" nd="1"/>
        <i x="4056" s="1" nd="1"/>
        <i x="4762" s="1" nd="1"/>
        <i x="2149" s="1" nd="1"/>
        <i x="1419" s="1" nd="1"/>
        <i x="2041" s="1" nd="1"/>
        <i x="2174" s="1" nd="1"/>
        <i x="242" s="1" nd="1"/>
        <i x="2211" s="1" nd="1"/>
        <i x="2051" s="1" nd="1"/>
        <i x="1056" s="1" nd="1"/>
        <i x="3849" s="1" nd="1"/>
        <i x="2435" s="1" nd="1"/>
        <i x="4876" s="1" nd="1"/>
        <i x="532" s="1" nd="1"/>
        <i x="4094" s="1" nd="1"/>
        <i x="2141" s="1" nd="1"/>
        <i x="2502" s="1" nd="1"/>
        <i x="4612" s="1" nd="1"/>
        <i x="2043" s="1" nd="1"/>
        <i x="4160" s="1" nd="1"/>
        <i x="2522" s="1" nd="1"/>
        <i x="617" s="1" nd="1"/>
        <i x="3283" s="1" nd="1"/>
        <i x="2556" s="1" nd="1"/>
        <i x="191" s="1" nd="1"/>
        <i x="2851" s="1" nd="1"/>
        <i x="1528" s="1" nd="1"/>
        <i x="2962" s="1" nd="1"/>
        <i x="1622" s="1" nd="1"/>
        <i x="2666" s="1" nd="1"/>
        <i x="715" s="1" nd="1"/>
        <i x="3279" s="1" nd="1"/>
        <i x="4952" s="1" nd="1"/>
        <i x="1085" s="1" nd="1"/>
        <i x="4959" s="1" nd="1"/>
        <i x="2917" s="1" nd="1"/>
        <i x="4828" s="1" nd="1"/>
        <i x="386" s="1" nd="1"/>
        <i x="3037" s="1" nd="1"/>
        <i x="3456" s="1" nd="1"/>
        <i x="3826" s="1" nd="1"/>
        <i x="1942" s="1" nd="1"/>
        <i x="4205" s="1" nd="1"/>
        <i x="318" s="1" nd="1"/>
        <i x="3730" s="1" nd="1"/>
        <i x="1326" s="1" nd="1"/>
        <i x="5117" s="1" nd="1"/>
        <i x="4132" s="1" nd="1"/>
        <i x="1378" s="1" nd="1"/>
        <i x="2448" s="1" nd="1"/>
        <i x="1091" s="1" nd="1"/>
        <i x="2753" s="1" nd="1"/>
        <i x="4902" s="1" nd="1"/>
        <i x="1348" s="1" nd="1"/>
        <i x="3150" s="1" nd="1"/>
        <i x="5391" s="1" nd="1"/>
        <i x="5246" s="1" nd="1"/>
        <i x="316" s="1" nd="1"/>
        <i x="3624" s="1" nd="1"/>
        <i x="5315" s="1" nd="1"/>
        <i x="4667" s="1" nd="1"/>
        <i x="2918" s="1" nd="1"/>
        <i x="4627" s="1" nd="1"/>
        <i x="2941" s="1" nd="1"/>
        <i x="2909" s="1" nd="1"/>
        <i x="488" s="1" nd="1"/>
        <i x="1047" s="1" nd="1"/>
        <i x="272" s="1" nd="1"/>
        <i x="1545" s="1" nd="1"/>
        <i x="4616" s="1" nd="1"/>
        <i x="569" s="1" nd="1"/>
        <i x="4383" s="1" nd="1"/>
        <i x="5065" s="1" nd="1"/>
        <i x="5162" s="1" nd="1"/>
        <i x="4079" s="1" nd="1"/>
        <i x="4140" s="1" nd="1"/>
        <i x="2173" s="1" nd="1"/>
        <i x="3626" s="1" nd="1"/>
        <i x="5420" s="1" nd="1"/>
        <i x="3024" s="1" nd="1"/>
        <i x="631" s="1" nd="1"/>
        <i x="3710" s="1" nd="1"/>
        <i x="317" s="1" nd="1"/>
        <i x="2892" s="1" nd="1"/>
        <i x="4691" s="1" nd="1"/>
        <i x="63" s="1" nd="1"/>
        <i x="5020" s="1" nd="1"/>
        <i x="446" s="1" nd="1"/>
        <i x="3349" s="1" nd="1"/>
        <i x="118" s="1" nd="1"/>
        <i x="5054" s="1" nd="1"/>
        <i x="3204" s="1" nd="1"/>
        <i x="697" s="1" nd="1"/>
        <i x="3573" s="1" nd="1"/>
        <i x="1598" s="1" nd="1"/>
        <i x="4246" s="1" nd="1"/>
        <i x="1122" s="1" nd="1"/>
        <i x="199" s="1" nd="1"/>
        <i x="3383" s="1" nd="1"/>
        <i x="4256" s="1" nd="1"/>
        <i x="1831" s="1" nd="1"/>
        <i x="5145" s="1" nd="1"/>
        <i x="2226" s="1" nd="1"/>
        <i x="1333" s="1" nd="1"/>
        <i x="2221" s="1" nd="1"/>
        <i x="4539" s="1" nd="1"/>
        <i x="2776" s="1" nd="1"/>
        <i x="2552" s="1" nd="1"/>
        <i x="2778" s="1" nd="1"/>
        <i x="4863" s="1" nd="1"/>
        <i x="2210" s="1" nd="1"/>
        <i x="3933" s="1" nd="1"/>
        <i x="360" s="1" nd="1"/>
        <i x="3679" s="1" nd="1"/>
        <i x="2427" s="1" nd="1"/>
        <i x="2850" s="1" nd="1"/>
        <i x="4093" s="1" nd="1"/>
        <i x="3691" s="1" nd="1"/>
        <i x="3700" s="1" nd="1"/>
        <i x="5371" s="1" nd="1"/>
        <i x="2533" s="1" nd="1"/>
        <i x="5229" s="1" nd="1"/>
        <i x="1577" s="1" nd="1"/>
        <i x="1218" s="1" nd="1"/>
        <i x="3089" s="1" nd="1"/>
        <i x="3078" s="1" nd="1"/>
        <i x="4704" s="1" nd="1"/>
        <i x="785" s="1" nd="1"/>
        <i x="1280" s="1" nd="1"/>
        <i x="4103" s="1" nd="1"/>
        <i x="2106" s="1" nd="1"/>
        <i x="1872" s="1" nd="1"/>
        <i x="5277" s="1" nd="1"/>
        <i x="2444" s="1" nd="1"/>
        <i x="4932" s="1" nd="1"/>
        <i x="2241" s="1" nd="1"/>
        <i x="3133" s="1" nd="1"/>
        <i x="1154" s="1" nd="1"/>
        <i x="218" s="1" nd="1"/>
        <i x="5296" s="1" nd="1"/>
        <i x="4814" s="1" nd="1"/>
        <i x="220" s="1" nd="1"/>
        <i x="4989" s="1" nd="1"/>
        <i x="4856" s="1" nd="1"/>
        <i x="5046" s="1" nd="1"/>
        <i x="4749" s="1" nd="1"/>
        <i x="3347" s="1" nd="1"/>
        <i x="4048" s="1" nd="1"/>
        <i x="3596" s="1" nd="1"/>
        <i x="5081" s="1" nd="1"/>
        <i x="288" s="1" nd="1"/>
        <i x="4712" s="1" nd="1"/>
        <i x="4004" s="1" nd="1"/>
        <i x="182" s="1" nd="1"/>
        <i x="4196" s="1" nd="1"/>
        <i x="476" s="1" nd="1"/>
        <i x="5287" s="1" nd="1"/>
        <i x="3229" s="1" nd="1"/>
        <i x="4518" s="1" nd="1"/>
        <i x="289" s="1" nd="1"/>
        <i x="307" s="1" nd="1"/>
        <i x="2318" s="1" nd="1"/>
        <i x="219" s="1" nd="1"/>
        <i x="2339" s="1" nd="1"/>
        <i x="5012" s="1" nd="1"/>
        <i x="4909" s="1" nd="1"/>
        <i x="4613" s="1" nd="1"/>
        <i x="4005" s="1" nd="1"/>
        <i x="2358" s="1" nd="1"/>
        <i x="4255" s="1" nd="1"/>
        <i x="514" s="1" nd="1"/>
        <i x="4342" s="1" nd="1"/>
        <i x="3940" s="1" nd="1"/>
        <i x="1279" s="1" nd="1"/>
        <i x="923" s="1" nd="1"/>
        <i x="686" s="1" nd="1"/>
        <i x="4000" s="1" nd="1"/>
        <i x="1120" s="1" nd="1"/>
        <i x="2949" s="1" nd="1"/>
        <i x="2849" s="1" nd="1"/>
        <i x="4690" s="1" nd="1"/>
        <i x="4688" s="1" nd="1"/>
        <i x="4102" s="1" nd="1"/>
        <i x="1059" s="1" nd="1"/>
        <i x="1090" s="1" nd="1"/>
        <i x="4689" s="1" nd="1"/>
        <i x="1133" s="1" nd="1"/>
        <i x="2079" s="1" nd="1"/>
        <i x="2477" s="1" nd="1"/>
        <i x="4722" s="1" nd="1"/>
        <i x="3802" s="1" nd="1"/>
        <i x="4124" s="1" nd="1"/>
        <i x="3839" s="1" nd="1"/>
        <i x="1132" s="1" nd="1"/>
        <i x="755" s="1" nd="1"/>
        <i x="4951" s="1" nd="1"/>
        <i x="1422" s="1" nd="1"/>
        <i x="677" s="1" nd="1"/>
        <i x="3825" s="1" nd="1"/>
        <i x="395" s="1" nd="1"/>
        <i x="1614" s="1" nd="1"/>
        <i x="1121" s="1" nd="1"/>
        <i x="1924" s="1" nd="1"/>
        <i x="3988" s="1" nd="1"/>
        <i x="4657" s="1" nd="1"/>
        <i x="2026" s="1" nd="1"/>
        <i x="1971" s="1" nd="1"/>
        <i x="3967" s="1" nd="1"/>
        <i x="3289" s="1" nd="1"/>
        <i x="2209" s="1" nd="1"/>
        <i x="3366" s="1" nd="1"/>
        <i x="2582" s="1" nd="1"/>
        <i x="1131" s="1" nd="1"/>
        <i x="2069" s="1" nd="1"/>
        <i x="46" s="1" nd="1"/>
        <i x="225" s="1" nd="1"/>
        <i x="3623" s="1" nd="1"/>
        <i x="3659" s="1" nd="1"/>
        <i x="4237" s="1" nd="1"/>
        <i x="3699" s="1" nd="1"/>
        <i x="4908" s="1" nd="1"/>
        <i x="2948" s="1" nd="1"/>
        <i x="3881" s="1" nd="1"/>
        <i x="4701" s="1" nd="1"/>
        <i x="3109" s="1" nd="1"/>
        <i x="4700" s="1" nd="1"/>
        <i x="616" s="1" nd="1"/>
        <i x="4772" s="1" nd="1"/>
        <i x="1271" s="1" nd="1"/>
        <i x="696" s="1" nd="1"/>
        <i x="4875" s="1" nd="1"/>
        <i x="4085" s="1" nd="1"/>
        <i x="4699" s="1" nd="1"/>
        <i x="1119" s="1" nd="1"/>
        <i x="3171" s="1" nd="1"/>
        <i x="1332" s="1" nd="1"/>
        <i x="3149" s="1" nd="1"/>
        <i x="501" s="1" nd="1"/>
        <i x="3402" s="1" nd="1"/>
        <i x="1496" s="1" nd="1"/>
        <i x="2916" s="1" nd="1"/>
        <i x="3099" s="1" nd="1"/>
        <i x="5308" s="1" nd="1"/>
        <i x="5123" s="1" nd="1"/>
        <i x="216" s="1" nd="1"/>
        <i x="2078" s="1" nd="1"/>
        <i x="3098" s="1" nd="1"/>
        <i x="1432" s="1" nd="1"/>
        <i x="1129" s="1" nd="1"/>
        <i x="5268" s="1" nd="1"/>
        <i x="4717" s="1" nd="1"/>
        <i x="4425" s="1" nd="1"/>
        <i x="1118" s="1" nd="1"/>
        <i x="4515" s="1" nd="1"/>
        <i x="2379" s="1" nd="1"/>
        <i x="1054" s="1" nd="1"/>
        <i x="1559" s="1" nd="1"/>
        <i x="4698" s="1" nd="1"/>
        <i x="2908" s="1" nd="1"/>
        <i x="4611" s="1" nd="1"/>
        <i x="433" s="1" nd="1"/>
        <i x="1304" s="1" nd="1"/>
        <i x="669" s="1" nd="1"/>
        <i x="5381" s="1" nd="1"/>
        <i x="5181" s="1" nd="1"/>
        <i x="4827" s="1" nd="1"/>
        <i x="2899" s="1" nd="1"/>
        <i x="4227" s="1" nd="1"/>
        <i x="2068" s="1" nd="1"/>
        <i x="4687" s="1" nd="1"/>
        <i x="5108" s="1" nd="1"/>
        <i x="4656" s="1" nd="1"/>
        <i x="223" s="1" nd="1"/>
        <i x="1385" s="1" nd="1"/>
        <i x="2902" s="1" nd="1"/>
        <i x="4245" s="1" nd="1"/>
        <i x="217" s="1" nd="1"/>
        <i x="4092" s="1" nd="1"/>
        <i x="2880" s="1" nd="1"/>
        <i x="4874" s="1" nd="1"/>
        <i x="5209" s="1" nd="1"/>
        <i x="4696" s="1" nd="1"/>
        <i x="2225" s="1" nd="1"/>
        <i x="4697" s="1" nd="1"/>
        <i x="2907" s="1" nd="1"/>
        <i x="256" s="1" nd="1"/>
        <i x="4176" s="1" nd="1"/>
        <i x="2888" s="1" nd="1"/>
        <i x="3723" s="1" nd="1"/>
        <i x="1303" s="1" nd="1"/>
        <i x="3036" s="1" nd="1"/>
        <i x="3654" s="1" nd="1"/>
        <i x="3228" s="1" nd="1"/>
        <i x="213" s="1" nd="1"/>
        <i x="1544" s="1" nd="1"/>
        <i x="2406" s="1" nd="1"/>
        <i x="252" s="1" nd="1"/>
        <i x="1117" s="1" nd="1"/>
        <i x="224" s="1" nd="1"/>
        <i x="1234" s="1" nd="1"/>
        <i x="1932" s="1" nd="1"/>
        <i x="1934" s="1" nd="1"/>
        <i x="2102" s="1" nd="1"/>
        <i x="4215" s="1" nd="1"/>
        <i x="803" s="1" nd="1"/>
        <i x="3720" s="1" nd="1"/>
        <i x="579" s="1" nd="1"/>
        <i x="4644" s="1" nd="1"/>
        <i x="2906" s="1" nd="1"/>
        <i x="2004" s="1" nd="1"/>
        <i x="3880" s="1" nd="1"/>
        <i x="4958" s="1" nd="1"/>
        <i x="1487" s="1" nd="1"/>
        <i x="3103" s="1" nd="1"/>
        <i x="4998" s="1" nd="1"/>
        <i x="2005" s="1" nd="1"/>
        <i x="3729" s="1" nd="1"/>
        <i x="2837" s="1" nd="1"/>
        <i x="2947" s="1" nd="1"/>
        <i x="2180" s="1" nd="1"/>
        <i x="2389" s="1" nd="1"/>
        <i x="4980" s="1" nd="1"/>
        <i x="1587" s="1" nd="1"/>
        <i x="1116" s="1" nd="1"/>
        <i x="2308" s="1" nd="1"/>
        <i x="267" s="1" nd="1"/>
        <i x="2532" s="1" nd="1"/>
        <i x="3752" s="1" nd="1"/>
        <i x="399" s="1" nd="1"/>
        <i x="4643" s="1" nd="1"/>
        <i x="2415" s="1" nd="1"/>
        <i x="1455" s="1" nd="1"/>
        <i x="2662" s="1" nd="1"/>
        <i x="3214" s="1" nd="1"/>
        <i x="1295" s="1" nd="1"/>
        <i x="3703" s="1" nd="1"/>
        <i x="1398" s="1" nd="1"/>
        <i x="2521" s="1" nd="1"/>
        <i x="2164" s="1" nd="1"/>
        <i x="1325" s="1" nd="1"/>
        <i x="513" s="1" nd="1"/>
        <i x="5258" s="1" nd="1"/>
        <i x="654" s="1" nd="1"/>
        <i x="2105" s="1" nd="1"/>
        <i x="1776" s="1" nd="1"/>
        <i x="1607" s="1" nd="1"/>
        <i x="3809" s="1" nd="1"/>
        <i x="4236" s="1" nd="1"/>
        <i x="2220" s="1" nd="1"/>
        <i x="4272" s="1" nd="1"/>
        <i x="3576" s="1" nd="1"/>
        <i x="2852" s="1" nd="1"/>
        <i x="500" s="1" nd="1"/>
        <i x="215" s="1" nd="1"/>
        <i x="605" s="1" nd="1"/>
        <i x="4115" s="1" nd="1"/>
        <i x="5099" s="1" nd="1"/>
        <i x="377" s="1" nd="1"/>
        <i x="2192" s="1" nd="1"/>
        <i x="2125" s="1" nd="1"/>
        <i x="3920" s="1" nd="1"/>
        <i x="2883" s="1" nd="1"/>
        <i x="769" s="1" nd="1"/>
        <i x="1407" s="1" nd="1"/>
        <i x="2074" s="1" nd="1"/>
        <i x="1666" s="1" nd="1"/>
        <i x="643" s="1" nd="1"/>
        <i x="68" s="1" nd="1"/>
        <i x="1167" s="1" nd="1"/>
        <i x="3045" s="1" nd="1"/>
        <i x="3738" s="1" nd="1"/>
        <i x="5334" s="1" nd="1"/>
        <i x="3719" s="1" nd="1"/>
        <i x="2126" s="1" nd="1"/>
        <i x="3115" s="1" nd="1"/>
        <i x="1115" s="1" nd="1"/>
        <i x="5088" s="1" nd="1"/>
        <i x="4159" s="1" nd="1"/>
        <i x="1331" s="1" nd="1"/>
        <i x="180" s="1" nd="1"/>
        <i x="5236" s="1" nd="1"/>
        <i x="4655" s="1" nd="1"/>
        <i x="4855" s="1" nd="1"/>
        <i x="2882" s="1" nd="1"/>
        <i x="544" s="1" nd="1"/>
        <i x="3958" s="1" nd="1"/>
        <i x="2905" s="1" nd="1"/>
        <i x="2915" s="1" nd="1"/>
        <i x="376" s="1" nd="1"/>
        <i x="4022" s="1" nd="1"/>
        <i x="1362" s="1" nd="1"/>
        <i x="1246" s="1" nd="1"/>
        <i x="2455" s="1" nd="1"/>
        <i x="1310" s="1" nd="1"/>
        <i x="3246" s="1" nd="1"/>
        <i x="3808" s="1" nd="1"/>
        <i x="2027" s="1" nd="1"/>
        <i x="2994" s="1" nd="1"/>
        <i x="668" s="1" nd="1"/>
        <i x="427" s="1" nd="1"/>
        <i x="3674" s="1" nd="1"/>
        <i x="255" s="1" nd="1"/>
        <i x="2979" s="1" nd="1"/>
        <i x="5161" s="1" nd="1"/>
        <i x="3227" s="1" nd="1"/>
        <i x="4271" s="1" nd="1"/>
        <i x="3088" s="1" nd="1"/>
        <i x="1201" s="1" nd="1"/>
        <i x="1376" s="1" nd="1"/>
        <i x="1312" s="1" nd="1"/>
        <i x="1729" s="1" nd="1"/>
        <i x="5080" s="1" nd="1"/>
        <i x="4084" s="1" nd="1"/>
        <i x="5155" s="1" nd="1"/>
        <i x="4244" s="1" nd="1"/>
        <i x="179" s="1" nd="1"/>
        <i x="4761" s="1" nd="1"/>
        <i x="2914" s="1" nd="1"/>
        <i x="5029" s="1" nd="1"/>
        <i x="2972" s="1" nd="1"/>
        <i x="1641" s="1" nd="1"/>
        <i x="587" s="1" nd="1"/>
        <i x="3607" s="1" nd="1"/>
        <i x="4798" s="1" nd="1"/>
        <i x="1233" s="1" nd="1"/>
        <i x="1166" s="1" nd="1"/>
        <i x="359" s="1" nd="1"/>
        <i x="4565" s="1" nd="1"/>
        <i x="214" s="1" nd="1"/>
        <i x="1311" s="1" nd="1"/>
        <i x="2259" s="1" nd="1"/>
        <i x="2946" s="1" nd="1"/>
        <i x="4158" s="1" nd="1"/>
        <i x="3919" s="1" nd="1"/>
        <i x="451" s="1" nd="1"/>
        <i x="1687" s="1" nd="1"/>
        <i x="1153" s="1" nd="1"/>
        <i x="4078" s="1" nd="1"/>
        <i x="3816" s="1" nd="1"/>
        <i x="4614" s="1" nd="1"/>
        <i x="3308" s="1" nd="1"/>
        <i x="4826" s="1" nd="1"/>
        <i x="5333" s="1" nd="1"/>
        <i x="1421" s="1" nd="1"/>
        <i x="2077" s="1" nd="1"/>
        <i x="2904" s="1" nd="1"/>
        <i x="4617" s="1" nd="1"/>
        <i x="551" s="1" nd="1"/>
        <i x="1323" s="1" nd="1"/>
        <i x="266" s="1" nd="1"/>
        <i x="1630" s="1" nd="1"/>
        <i x="2903" s="1" nd="1"/>
        <i x="4943" s="1" nd="1"/>
        <i x="4338" s="1" nd="1"/>
        <i x="251" s="1" nd="1"/>
        <i x="2025" s="1" nd="1"/>
        <i x="3102" s="1" nd="1"/>
        <i x="3059" s="1" nd="1"/>
        <i x="2076" s="1" nd="1"/>
        <i x="2179" s="1" nd="1"/>
        <i x="4854" s="1" nd="1"/>
        <i x="3329" s="1" nd="1"/>
        <i x="1103" s="1" nd="1"/>
        <i x="3244" s="1" nd="1"/>
        <i x="154" s="1" nd="1"/>
        <i x="2278" s="1" nd="1"/>
        <i x="823" s="1" nd="1"/>
        <i x="3245" s="1" nd="1"/>
        <i x="1084" s="1" nd="1"/>
        <i x="2208" s="1" nd="1"/>
        <i x="2569" s="1" nd="1"/>
        <i x="1341" s="1" nd="1"/>
        <i x="2476" s="1" nd="1"/>
        <i x="5267" s="1" nd="1"/>
        <i x="1083" s="1" nd="1"/>
        <i x="1473" s="1" nd="1"/>
        <i x="1837" s="1" nd="1"/>
        <i x="2894" s="1" nd="1"/>
        <i x="2271" s="1" nd="1"/>
        <i x="3927" s="1" nd="1"/>
        <i x="3912" s="1" nd="1"/>
        <i x="2219" s="1" nd="1"/>
        <i x="222" s="1" nd="1"/>
        <i x="3058" s="1" nd="1"/>
        <i x="2898" s="1" nd="1"/>
        <i x="2240" s="1" nd="1"/>
        <i x="2316" s="1" nd="1"/>
        <i x="5144" s="1" nd="1"/>
        <i x="2096" s="1" nd="1"/>
        <i x="1462" s="1" nd="1"/>
        <i x="5305" s="1" nd="1"/>
        <i x="3801" s="1" nd="1"/>
        <i x="2596" s="1" nd="1"/>
        <i x="1418" s="1" nd="1"/>
        <i x="2675" s="1" nd="1"/>
        <i x="1675" s="1" nd="1"/>
        <i x="5384" s="1" nd="1"/>
        <i x="1606" s="1" nd="1"/>
        <i x="3698" s="1" nd="1"/>
        <i x="5154" s="1" nd="1"/>
        <i x="221" s="1" nd="1"/>
        <i x="1527" s="1" nd="1"/>
        <i x="839" s="1" nd="1"/>
        <i x="4748" s="1" nd="1"/>
        <i x="714" s="1" nd="1"/>
        <i x="2357" s="1" nd="1"/>
        <i x="3708" s="1" nd="1"/>
        <i x="4738" s="1" nd="1"/>
        <i x="4756" s="1" nd="1"/>
        <i x="460" s="1" nd="1"/>
        <i x="4997" s="1" nd="1"/>
        <i x="3179" s="1" nd="1"/>
        <i x="3653" s="1" nd="1"/>
        <i x="2957" s="1" nd="1"/>
        <i x="4123" s="1" nd="1"/>
        <i x="5200" s="1" nd="1"/>
        <i x="5245" s="1" nd="1"/>
        <i x="3833" s="1" nd="1"/>
        <i x="4021" s="1" nd="1"/>
        <i x="4931" s="1" nd="1"/>
        <i x="4825" s="1" nd="1"/>
        <i x="4615" s="1" nd="1"/>
        <i x="3932" s="1" nd="1"/>
        <i x="2388" s="1" nd="1"/>
        <i x="2912" s="1" nd="1"/>
        <i x="1285" s="1" nd="1"/>
        <i x="2073" s="1" nd="1"/>
        <i x="5038" s="1" nd="1"/>
        <i x="1278" s="1" nd="1"/>
        <i x="487" s="1" nd="1"/>
        <i x="4780" s="1" nd="1"/>
        <i x="2520" s="1" nd="1"/>
        <i x="3939" s="1" nd="1"/>
        <i x="3791" s="1" nd="1"/>
        <i x="3035" s="1" nd="1"/>
        <i x="4923" s="1" nd="1"/>
        <i x="4013" s="1" nd="1"/>
        <i x="4886" s="1" nd="1"/>
        <i x="4788" s="1" nd="1"/>
        <i x="5011" s="1" nd="1"/>
        <i x="3879" s="1" nd="1"/>
        <i x="4139" s="1" nd="1"/>
        <i x="5269" s="1" nd="1"/>
        <i x="178" s="1" nd="1"/>
        <i x="2118" s="1" nd="1"/>
        <i x="3751" s="1" nd="1"/>
        <i x="2971" s="1" nd="1"/>
        <i x="4131" s="1" nd="1"/>
        <i x="3097" s="1" nd="1"/>
        <i x="2935" s="1" nd="1"/>
        <i x="1405" s="1" nd="1"/>
        <i x="4157" s="1" nd="1"/>
        <i x="398" s="1" nd="1"/>
        <i x="2434" s="1" nd="1"/>
        <i x="2336" s="1" nd="1"/>
        <i x="1723" s="1" nd="1"/>
        <i x="2039" s="1" nd="1"/>
        <i x="2836" s="1" nd="1"/>
        <i x="554" s="1" nd="1"/>
        <i x="4885" s="1" nd="1"/>
        <i x="349" s="1" nd="1"/>
        <i x="1200" s="1" nd="1"/>
        <i x="277" s="1" nd="1"/>
        <i x="615" s="1" nd="1"/>
        <i x="2356" s="1" nd="1"/>
        <i x="1519" s="1" nd="1"/>
        <i x="2286" s="1" nd="1"/>
        <i x="3327" s="1" nd="1"/>
        <i x="2543" s="1" nd="1"/>
        <i x="3705" s="1" nd="1"/>
        <i x="1309" s="1" nd="1"/>
        <i x="467" s="1" nd="1"/>
        <i x="3044" s="1" nd="1"/>
        <i x="3966" s="1" nd="1"/>
        <i x="1347" s="1" nd="1"/>
        <i x="445" s="1" nd="1"/>
        <i x="276" s="1" nd="1"/>
        <i x="3926" s="1" nd="1"/>
        <i x="4969" s="1" nd="1"/>
        <i x="475" s="1" nd="1"/>
        <i x="4122" s="1" nd="1"/>
        <i x="5228" s="1" nd="1"/>
        <i x="2443" s="1" nd="1"/>
        <i x="1232" s="1" nd="1"/>
        <i x="2371" s="1" nd="1"/>
        <i x="2694" s="1" nd="1"/>
        <i x="234" s="1" nd="1"/>
        <i x="3750" s="1" nd="1"/>
        <i x="3767" s="1" nd="1"/>
        <i x="3124" s="1" nd="1"/>
        <i x="3823" s="1" nd="1"/>
        <i x="5235" s="1" nd="1"/>
        <i x="2864" s="1" nd="1"/>
        <i x="1102" s="1" nd="1"/>
        <i x="3476" s="1" nd="1"/>
        <i x="1565" s="1" nd="1"/>
        <i x="704" s="1" nd="1"/>
        <i x="2172" s="1" nd="1"/>
        <i x="1239" s="1" nd="1"/>
        <i x="3123" s="1" nd="1"/>
        <i x="3077" s="1" nd="1"/>
        <i x="4138" s="1" nd="1"/>
        <i x="1223" s="1" nd="1"/>
        <i x="1648" s="1" nd="1"/>
        <i x="4747" s="1" nd="1"/>
        <i x="5428" s="1" nd="1"/>
        <i x="5270" s="1" nd="1"/>
        <i x="4289" s="1" nd="1"/>
        <i x="4930" s="1" nd="1"/>
        <i x="3780" s="1" nd="1"/>
        <i x="5382" s="1" nd="1"/>
        <i x="525" s="1" nd="1"/>
        <i x="3189" s="1" nd="1"/>
        <i x="722" s="1" nd="1"/>
        <i x="5107" s="1" nd="1"/>
        <i x="4819" s="1" nd="1"/>
        <i x="3243" s="1" nd="1"/>
        <i x="4077" s="1" nd="1"/>
        <i x="1404" s="1" nd="1"/>
        <i x="3096" s="1" nd="1"/>
        <i x="187" s="1" nd="1"/>
        <i x="5400" s="1" nd="1"/>
        <i x="2913" s="1" nd="1"/>
        <i x="3824" s="1" nd="1"/>
        <i x="2186" s="1" nd="1"/>
        <i x="1294" s="1" nd="1"/>
        <i x="190" s="1" nd="1"/>
        <i x="3832" s="1" nd="1"/>
        <i x="1543" s="1" nd="1"/>
        <i x="3697" s="1" nd="1"/>
        <i x="3271" s="1" nd="1"/>
        <i x="5053" s="1" nd="1"/>
        <i x="367" s="1" nd="1"/>
        <i x="4226" s="1" nd="1"/>
        <i x="2647" s="1" nd="1"/>
        <i x="4746" s="1" nd="1"/>
        <i x="4929" s="1" nd="1"/>
        <i x="3905" s="1" nd="1"/>
        <i x="4771" s="1" nd="1"/>
        <i x="2405" s="1" nd="1"/>
        <i x="397" s="1" nd="1"/>
        <i x="543" s="1" nd="1"/>
        <i x="3918" s="1" nd="1"/>
        <i x="4695" s="1" nd="1"/>
        <i x="3122" s="1" nd="1"/>
        <i x="3848" s="1" nd="1"/>
        <i x="1149" s="1" nd="1"/>
        <i x="3178" s="1" nd="1"/>
        <i x="5160" s="1" nd="1"/>
        <i x="3858" s="1" nd="1"/>
        <i x="340" s="1" nd="1"/>
        <i x="499" s="1" nd="1"/>
        <i x="623" s="1" nd="1"/>
        <i x="3695" s="1" nd="1"/>
        <i x="4907" s="1" nd="1"/>
        <i x="3774" s="1" nd="1"/>
        <i x="3339" s="1" nd="1"/>
        <i x="5408" s="1" nd="1"/>
        <i x="1126" s="1" nd="1"/>
        <i x="733" s="1" nd="1"/>
        <i x="3338" s="1" nd="1"/>
        <i x="3242" s="1" nd="1"/>
        <i x="2258" s="1" nd="1"/>
        <i x="1605" s="1" nd="1"/>
        <i x="531" s="1" nd="1"/>
        <i x="3931" s="1" nd="1"/>
        <i x="4873" s="1" nd="1"/>
        <i x="4114" s="1" nd="1"/>
        <i x="2072" s="1" nd="1"/>
        <i x="3297" s="1" nd="1"/>
        <i x="4686" s="1" nd="1"/>
        <i x="3726" s="1" nd="1"/>
        <i x="2071" s="1" nd="1"/>
        <i x="4813" s="1" nd="1"/>
        <i x="2266" s="1" nd="1"/>
        <i x="327" s="1" nd="1"/>
        <i x="5019" s="1" nd="1"/>
        <i x="3371" s="1" nd="1"/>
        <i x="2059" s="1" nd="1"/>
        <i x="5389" s="1" nd="1"/>
        <i x="1542" s="1" nd="1"/>
        <i x="3007" s="1" nd="1"/>
        <i x="414" s="1" nd="1"/>
        <i x="3904" s="1" nd="1"/>
        <i x="3269" s="1" nd="1"/>
        <i x="1367" s="1" nd="1"/>
        <i x="2203" s="1" nd="1"/>
        <i x="4171" s="1" nd="1"/>
        <i x="2585" s="1" nd="1"/>
        <i x="3270" s="1" nd="1"/>
        <i x="426" s="1" nd="1"/>
        <i x="2218" s="1" nd="1"/>
        <i x="2133" s="1" nd="1"/>
        <i x="5244" s="1" nd="1"/>
        <i x="507" s="1" nd="1"/>
        <i x="1505" s="1" nd="1"/>
        <i x="795" s="1" nd="1"/>
        <i x="2064" s="1" nd="1"/>
        <i x="264" s="1" nd="1"/>
        <i x="3030" s="1" nd="1"/>
        <i x="685" s="1" nd="1"/>
        <i x="3238" s="1" nd="1"/>
        <i x="3976" s="1" nd="1"/>
        <i x="2067" s="1" nd="1"/>
        <i x="4711" s="1" nd="1"/>
        <i x="642" s="1" nd="1"/>
        <i x="388" s="1" nd="1"/>
        <i x="4020" s="1" nd="1"/>
        <i x="578" s="1" nd="1"/>
        <i x="866" s="1" nd="1"/>
        <i x="1396" s="1" nd="1"/>
        <i x="2542" s="1" nd="1"/>
        <i x="3724" s="1" nd="1"/>
        <i x="5180" s="1" nd="1"/>
        <i x="3360" s="1" nd="1"/>
        <i x="4407" s="1" nd="1"/>
        <i x="1101" s="1" nd="1"/>
        <i x="4336" s="1" nd="1"/>
        <i x="1124" s="1" nd="1"/>
        <i x="1759" s="1" nd="1"/>
        <i x="2414" s="1" nd="1"/>
        <i x="3121" s="1" nd="1"/>
        <i x="5218" s="1" nd="1"/>
        <i x="5325" s="1" nd="1"/>
        <i x="4867" s="1" nd="1"/>
        <i x="1417" s="1" nd="1"/>
        <i x="4797" s="1" nd="1"/>
        <i x="2911" s="1" nd="1"/>
        <i x="2285" s="1" nd="1"/>
        <i x="4012" s="1" nd="1"/>
        <i x="5072" s="1" nd="1"/>
        <i x="4872" s="1" nd="1"/>
        <i x="4374" s="1" nd="1"/>
        <i x="3087" s="1" nd="1"/>
        <i x="2335" s="1" nd="1"/>
        <i x="3938" s="1" nd="1"/>
        <i x="2606" s="1" nd="1"/>
        <i x="3252" s="1" nd="1"/>
        <i x="1472" s="1" nd="1"/>
        <i x="5122" s="1" nd="1"/>
        <i x="506" s="1" nd="1"/>
        <i x="271" s="1" nd="1"/>
        <i x="304" s="1" nd="1"/>
        <i x="4862" s="1" nd="1"/>
        <i x="3203" s="1" nd="1"/>
        <i x="498" s="1" nd="1"/>
        <i x="2910" s="1" nd="1"/>
        <i x="3986" s="1" nd="1"/>
        <i x="3807" s="1" nd="1"/>
        <i x="1231" s="1" nd="1"/>
        <i x="1322" s="1" nd="1"/>
        <i x="3800" s="1" nd="1"/>
        <i x="497" s="1" nd="1"/>
        <i x="4796" s="1" nd="1"/>
        <i x="4466" s="1" nd="1"/>
        <i x="409" s="1" nd="1"/>
        <i x="382" s="1" nd="1"/>
        <i x="5418" s="1" nd="1"/>
        <i x="3253" s="1" nd="1"/>
        <i x="3878" s="1" nd="1"/>
        <i x="1356" s="1" nd="1"/>
        <i x="4922" s="1" nd="1"/>
        <i x="4866" s="1" nd="1"/>
        <i x="2493" s="1" nd="1"/>
        <i x="1640" s="1" nd="1"/>
        <i x="2284" s="1" nd="1"/>
        <i x="4323" s="1" nd="1"/>
        <i x="2148" s="1" nd="1"/>
        <i x="3029" s="1" nd="1"/>
        <i x="3815" s="1" nd="1"/>
        <i x="2956" s="1" nd="1"/>
        <i x="375" s="1" nd="1"/>
        <i x="1416" s="1" nd="1"/>
        <i x="3337" s="1" nd="1"/>
        <i x="2653" s="1" nd="1"/>
        <i x="3306" s="1" nd="1"/>
        <i x="3188" s="1" nd="1"/>
        <i x="4225" s="1" nd="1"/>
        <i x="4170" s="1" nd="1"/>
        <i x="2158" s="1" nd="1"/>
        <i x="1711" s="1" nd="1"/>
        <i x="296" s="1" nd="1"/>
        <i x="5116" s="1" nd="1"/>
        <i x="443" s="1" nd="1"/>
        <i x="3157" s="1" nd="1"/>
        <i x="425" s="1" nd="1"/>
        <i x="2217" s="1" nd="1"/>
        <i x="1345" s="1" nd="1"/>
        <i x="3423" s="1" nd="1"/>
        <i x="5199" s="1" nd="1"/>
        <i x="4861" s="1" nd="1"/>
        <i x="586" s="1" nd="1"/>
        <i x="1321" s="1" nd="1"/>
        <i x="4113" s="1" nd="1"/>
        <i x="4047" s="1" nd="1"/>
        <i x="512" s="1" nd="1"/>
        <i x="3268" s="1" nd="1"/>
        <i x="2515" s="1" nd="1"/>
        <i x="1576" s="1" nd="1"/>
        <i x="1177" s="1" nd="1"/>
        <i x="5037" s="1" nd="1"/>
        <i x="1486" s="1" nd="1"/>
        <i x="2690" s="1" nd="1"/>
        <i x="326" s="1" nd="1"/>
        <i x="2501" s="1" nd="1"/>
        <i x="5087" s="1" nd="1"/>
        <i x="1245" s="1" nd="1"/>
        <i x="4325" s="1" nd="1"/>
        <i x="2185" s="1" nd="1"/>
        <i x="4779" s="1" nd="1"/>
        <i x="4296" s="1" nd="1"/>
        <i x="2101" s="1" nd="1"/>
        <i x="3937" s="1" nd="1"/>
        <i x="1765" s="1" nd="1"/>
        <i x="2433" s="1" nd="1"/>
        <i x="5010" s="1" nd="1"/>
        <i x="2239" s="1" nd="1"/>
        <i x="3336" s="1" nd="1"/>
        <i x="424" s="1" nd="1"/>
        <i x="4804" s="1" nd="1"/>
        <i x="4921" s="1" nd="1"/>
        <i x="4901" s="1" nd="1"/>
        <i x="3899" s="1" nd="1"/>
        <i x="5028" s="1" nd="1"/>
        <i x="4996" s="1" nd="1"/>
        <i x="2541" s="1" nd="1"/>
        <i x="537" s="1" nd="1"/>
        <i x="2307" s="1" nd="1"/>
        <i x="2625" s="1" nd="1"/>
        <i x="1125" s="1" nd="1"/>
        <i x="3267" s="1" nd="1"/>
        <i x="2171" s="1" nd="1"/>
        <i x="348" s="1" nd="1"/>
        <i x="4270" s="1" nd="1"/>
        <i x="1355" s="1" nd="1"/>
        <i x="577" s="1" nd="1"/>
        <i x="4169" s="1" nd="1"/>
        <i x="3028" s="1" nd="1"/>
        <i x="1230" s="1" nd="1"/>
        <i x="4040" s="1" nd="1"/>
        <i x="4168" s="1" nd="1"/>
        <i x="1657" s="1" nd="1"/>
        <i x="550" s="1" nd="1"/>
        <i x="3101" s="1" nd="1"/>
        <i x="3917" s="1" nd="1"/>
        <i x="2283" s="1" nd="1"/>
        <i x="303" s="1" nd="1"/>
        <i x="2665" s="1" nd="1"/>
        <i x="1320" s="1" nd="1"/>
        <i x="2463" s="1" nd="1"/>
        <i x="3872" s="1" nd="1"/>
        <i x="3773" s="1" nd="1"/>
        <i x="2540" s="1" nd="1"/>
        <i x="684" s="1" nd="1"/>
        <i x="713" s="1" nd="1"/>
        <i x="2378" s="1" nd="1"/>
        <i x="1454" s="1" nd="1"/>
        <i x="4940" s="1" nd="1"/>
        <i x="3263" s="1" nd="1"/>
        <i x="3141" s="1" nd="1"/>
        <i x="1387" s="1" nd="1"/>
        <i x="3396" s="1" nd="1"/>
        <i x="1597" s="1" nd="1"/>
        <i x="442" s="1" nd="1"/>
        <i x="3213" s="1" nd="1"/>
        <i x="474" s="1" nd="1"/>
        <i x="3305" s="1" nd="1"/>
        <i x="325" s="1" nd="1"/>
        <i x="4860" s="1" nd="1"/>
        <i x="2147" s="1" nd="1"/>
        <i x="4235" s="1" nd="1"/>
        <i x="614" s="1" nd="1"/>
        <i x="2519" s="1" nd="1"/>
        <i x="1366" s="1" nd="1"/>
        <i x="3006" s="1" nd="1"/>
        <i x="3177" s="1" nd="1"/>
        <i x="2398" s="1" nd="1"/>
        <i x="1678" s="1" nd="1"/>
        <i x="585" s="1" nd="1"/>
        <i x="829" s="1" nd="1"/>
        <i x="2473" s="1" nd="1"/>
        <i x="690" s="1" nd="1"/>
        <i x="1319" s="1" nd="1"/>
        <i x="3076" s="1" nd="1"/>
        <i x="2442" s="1" nd="1"/>
        <i x="3873" s="1" nd="1"/>
        <i x="2282" s="1" nd="1"/>
        <i x="1550" s="1" nd="1"/>
        <i x="1395" s="1" nd="1"/>
        <i x="4891" s="1" nd="1"/>
        <i x="3871" s="1" nd="1"/>
        <i x="3114" s="1" nd="1"/>
        <i x="1394" s="1" nd="1"/>
        <i x="3345" s="1" nd="1"/>
        <i x="1217" s="1" nd="1"/>
        <i x="1604" s="1" nd="1"/>
        <i x="1354" s="1" nd="1"/>
        <i x="496" s="1" nd="1"/>
        <i x="2404" s="1" nd="1"/>
        <i x="1495" s="1" nd="1"/>
        <i x="741" s="1" nd="1"/>
        <i x="4853" s="1" nd="1"/>
        <i x="3277" s="1" nd="1"/>
        <i x="1504" s="1" nd="1"/>
        <i x="2413" s="1" nd="1"/>
        <i x="5172" s="1" nd="1"/>
        <i x="4755" s="1" nd="1"/>
        <i x="3346" s="1" nd="1"/>
        <i x="505" s="1" nd="1"/>
        <i x="2703" s="1" nd="1"/>
        <i x="5421" s="1" nd="1"/>
        <i x="653" s="1" nd="1"/>
        <i x="4130" s="1" nd="1"/>
        <i x="3707" s="1" nd="1"/>
        <i x="2551" s="1" nd="1"/>
        <i x="1782" s="1" nd="1"/>
        <i x="3278" s="1" nd="1"/>
        <i x="408" s="1" nd="1"/>
        <i x="1485" s="1" nd="1"/>
        <i x="2403" s="1" nd="1"/>
        <i x="2940" s="1" nd="1"/>
        <i x="3898" s="1" nd="1"/>
        <i x="3304" s="1" nd="1"/>
        <i x="1575" s="1" nd="1"/>
        <i x="4385" s="1" nd="1"/>
        <i x="441" s="1" nd="1"/>
        <i x="549" s="1" nd="1"/>
        <i x="5153" s="1" nd="1"/>
        <i x="1377" s="1" nd="1"/>
        <i x="5134" s="1" nd="1"/>
        <i x="2492" s="1" nd="1"/>
        <i x="2277" s="1" nd="1"/>
        <i x="3221" s="1" nd="1"/>
        <i x="721" s="1" nd="1"/>
        <i x="2970" s="1" nd="1"/>
        <i x="3170" s="1" nd="1"/>
        <i x="3326" s="1" nd="1"/>
        <i x="4950" s="1" nd="1"/>
        <i x="3364" s="1" nd="1"/>
        <i x="1639" s="1" nd="1"/>
        <i x="4978" s="1" nd="1"/>
        <i x="4824" s="1" nd="1"/>
        <i x="4195" s="1" nd="1"/>
        <i x="4984" s="1" nd="1"/>
        <i x="4287" s="1" nd="1"/>
        <i x="1264" s="1" nd="1"/>
        <i x="4979" s="1" nd="1"/>
        <i x="1783" s="1" nd="1"/>
        <i x="622" s="1" nd="1"/>
        <i x="1596" s="1" nd="1"/>
        <i x="5179" s="1" nd="1"/>
        <i x="3857" s="1" nd="1"/>
        <i x="1621" s="1" nd="1"/>
        <i x="4083" s="1" nd="1"/>
        <i x="542" s="1" nd="1"/>
        <i x="3838" s="1" nd="1"/>
        <i x="1293" s="1" nd="1"/>
        <i x="659" s="1" nd="1"/>
        <i x="3417" s="1" nd="1"/>
        <i x="5071" s="1" nd="1"/>
        <i x="1518" s="1" nd="1"/>
        <i x="3365" s="1" nd="1"/>
        <i x="1215" s="1" nd="1"/>
        <i x="830" s="1" nd="1"/>
        <i x="1684" s="1" nd="1"/>
        <i x="536" s="1" nd="1"/>
        <i x="1216" s="1" nd="1"/>
        <i x="4939" s="1" nd="1"/>
        <i x="1431" s="1" nd="1"/>
        <i x="1812" s="1" nd="1"/>
        <i x="3889" s="1" nd="1"/>
        <i x="1461" s="1" nd="1"/>
        <i x="4995" s="1" nd="1"/>
        <i x="2387" s="1" nd="1"/>
        <i x="3052" s="1" nd="1"/>
        <i x="1558" s="1" nd="1"/>
        <i x="546" s="1" nd="1"/>
        <i x="712" s="1" nd="1"/>
        <i x="1453" s="1" nd="1"/>
        <i x="1764" s="1" nd="1"/>
        <i x="2370" s="1" nd="1"/>
        <i x="4812" s="1" nd="1"/>
        <i x="747" s="1" nd="1"/>
        <i x="613" s="1" nd="1"/>
        <i x="1292" s="1" nd="1"/>
        <i x="3856" s="1" nd="1"/>
        <i x="4234" s="1" nd="1"/>
        <i x="3220" s="1" nd="1"/>
        <i x="5312" s="1" nd="1"/>
        <i x="4994" s="1" nd="1"/>
        <i x="2237" s="1" nd="1"/>
        <i x="3132" s="1" nd="1"/>
        <i x="5419" s="1" nd="1"/>
        <i x="3219" s="1" nd="1"/>
        <i x="4386" s="1" nd="1"/>
        <i x="4778" s="1" nd="1"/>
        <i x="4129" s="1" nd="1"/>
        <i x="4302" s="1" nd="1"/>
        <i x="5217" s="1" nd="1"/>
        <i x="1440" s="1" nd="1"/>
        <i x="4055" s="1" nd="1"/>
        <i x="1656" s="1" nd="1"/>
        <i x="1403" s="1" nd="1"/>
        <i x="3354" s="1" nd="1"/>
        <i x="5303" s="1" nd="1"/>
        <i x="2472" s="1" nd="1"/>
        <i x="5437" s="1" nd="1"/>
        <i x="4919" s="1" nd="1"/>
        <i x="3288" s="1" nd="1"/>
        <i x="4121" s="1" nd="1"/>
        <i x="3454" s="1" nd="1"/>
        <i x="683" s="1" nd="1"/>
        <i x="3202" s="1" nd="1"/>
        <i x="5064" s="1" nd="1"/>
        <i x="5014" s="1" nd="1"/>
        <i x="5115" s="1" nd="1"/>
        <i x="4414" s="1" nd="1"/>
        <i x="5015" s="1" nd="1"/>
        <i x="3140" s="1" nd="1"/>
        <i x="524" s="1" nd="1"/>
        <i x="1794" s="1" nd="1"/>
        <i x="667" s="1" nd="1"/>
        <i x="621" s="1" nd="1"/>
        <i x="720" s="1" nd="1"/>
        <i x="1359" s="1" nd="1"/>
        <i x="1340" s="1" nd="1"/>
        <i x="2491" s="1" nd="1"/>
        <i x="3207" s="1" nd="1"/>
        <i x="740" s="1" nd="1"/>
        <i x="2306" s="1" nd="1"/>
        <i x="1471" s="1" nd="1"/>
        <i x="5159" s="1" nd="1"/>
        <i x="3855" s="1" nd="1"/>
        <i x="2643" s="1" nd="1"/>
        <i x="482" s="1" nd="1"/>
        <i x="5390" s="1" nd="1"/>
        <i x="4046" s="1" nd="1"/>
        <i x="2432" s="1" nd="1"/>
        <i x="1361" s="1" nd="1"/>
        <i x="4811" s="1" nd="1"/>
        <i x="1360" s="1" nd="1"/>
        <i x="2297" s="1" nd="1"/>
        <i x="2514" s="1" nd="1"/>
        <i x="1526" s="1" nd="1"/>
        <i x="5004" s="1" nd="1"/>
        <i x="5426" s="1" nd="1"/>
        <i x="3376" s="1" nd="1"/>
        <i x="2441" s="1" nd="1"/>
        <i x="5171" s="1" nd="1"/>
        <i x="1788" s="1" nd="1"/>
        <i x="2518" s="1" nd="1"/>
        <i x="3169" s="1" nd="1"/>
        <i x="3387" s="1" nd="1"/>
        <i x="3168" s="1" nd="1"/>
        <i x="4284" s="1" nd="1"/>
        <i x="1478" s="1" nd="1"/>
        <i x="4167" s="1" nd="1"/>
        <i x="3897" s="1" nd="1"/>
        <i x="5033" s="1" nd="1"/>
        <i x="4426" s="1" nd="1"/>
        <i x="3888" s="1" nd="1"/>
        <i x="4075" s="1" nd="1"/>
        <i x="481" s="1" nd="1"/>
        <i x="2431" s="1" nd="1"/>
        <i x="1517" s="1" nd="1"/>
        <i x="1441" s="1" nd="1"/>
        <i x="2216" s="1" nd="1"/>
        <i x="3778" s="1" nd="1"/>
        <i x="3201" s="1" nd="1"/>
        <i x="746" s="1" nd="1"/>
        <i x="2513" s="1" nd="1"/>
        <i x="1620" s="1" nd="1"/>
        <i x="1682" s="1" nd="1"/>
        <i x="893" s="1" nd="1"/>
        <i x="4777" s="1" nd="1"/>
        <i x="2293" s="1" nd="1"/>
        <i x="3231" s="1" nd="1"/>
        <i x="5344" s="1" nd="1"/>
        <i x="652" s="1" nd="1"/>
        <i x="1564" s="1" nd="1"/>
        <i x="4448" s="1" nd="1"/>
        <i x="3241" s="1" nd="1"/>
        <i x="1302" s="1" nd="1"/>
        <i x="4076" s="1" nd="1"/>
        <i x="4045" s="1" nd="1"/>
        <i x="2402" s="1" nd="1"/>
        <i x="4345" s="1" nd="1"/>
        <i x="3993" s="1" nd="1"/>
        <i x="3212" s="1" nd="1"/>
        <i x="4884" s="1" nd="1"/>
        <i x="641" s="1" nd="1"/>
        <i x="3251" s="1" nd="1"/>
        <i x="2539" s="1" nd="1"/>
        <i x="1665" s="1" nd="1"/>
        <i x="5121" s="1" nd="1"/>
        <i x="2595" s="1" nd="1"/>
        <i x="2550" s="1" nd="1"/>
        <i x="1353" s="1" nd="1"/>
        <i x="2327" s="1" nd="1"/>
        <i x="1692" s="1" nd="1"/>
        <i x="2294" s="1" nd="1"/>
        <i x="423" s="1" nd="1"/>
        <i x="5036" s="1" nd="1"/>
        <i x="2369" s="1" nd="1"/>
        <i x="2567" s="1" nd="1"/>
        <i x="2292" s="1" nd="1"/>
        <i x="3218" s="1" nd="1"/>
        <i x="3314" s="1" nd="1"/>
        <i x="1494" s="1" nd="1"/>
        <i x="2538" s="1" nd="1"/>
        <i x="4128" s="1" nd="1"/>
        <i x="1655" s="1" nd="1"/>
        <i x="2412" s="1" nd="1"/>
        <i x="4418" s="1" nd="1"/>
        <i x="2674" s="1" nd="1"/>
        <i x="1713" s="1" nd="1"/>
        <i x="4039" s="1" nd="1"/>
        <i x="2276" s="1" nd="1"/>
        <i x="523" s="1" nd="1"/>
        <i x="4918" s="1" nd="1"/>
        <i x="4054" s="1" nd="1"/>
        <i x="3230" s="1" nd="1"/>
        <i x="366" s="1" nd="1"/>
        <i x="2681" s="1" nd="1"/>
        <i x="4091" s="1" nd="1"/>
        <i x="4120" s="1" nd="1"/>
        <i x="2377" s="1" nd="1"/>
        <i x="584" s="1" nd="1"/>
        <i x="5063" s="1" nd="1"/>
        <i x="522" s="1" nd="1"/>
        <i x="5098" s="1" nd="1"/>
        <i x="480" s="1" nd="1"/>
        <i x="5376" s="1" nd="1"/>
        <i x="4003" s="1" nd="1"/>
        <i x="1710" s="1" nd="1"/>
        <i x="5152" s="1" nd="1"/>
        <i x="5307" s="1" nd="1"/>
        <i x="3262" s="1" nd="1"/>
        <i x="1720" s="1" nd="1"/>
        <i x="3870" s="1" nd="1"/>
        <i x="3240" s="1" nd="1"/>
        <i x="2215" s="1" nd="1"/>
        <i x="3217" s="1" nd="1"/>
        <i x="5170" s="1" nd="1"/>
        <i x="4344" s="1" nd="1"/>
        <i x="1430" s="1" nd="1"/>
        <i x="4900" s="1" nd="1"/>
        <i x="1503" s="1" nd="1"/>
        <i x="3187" s="1" nd="1"/>
        <i x="2400" s="1" nd="1"/>
        <i x="1339" s="1" nd="1"/>
        <i x="4189" s="1" nd="1"/>
        <i x="4002" s="1" nd="1"/>
        <i x="3176" s="1" nd="1"/>
        <i x="689" s="1" nd="1"/>
        <i x="1603" s="1" nd="1"/>
        <i x="4082" s="1" nd="1"/>
        <i x="2490" s="1" nd="1"/>
        <i x="5045" s="1" nd="1"/>
        <i x="1586" s="1" nd="1"/>
        <i x="4194" s="1" nd="1"/>
        <i x="1742" s="1" nd="1"/>
        <i x="2334" s="1" nd="1"/>
        <i x="1510" s="1" nd="1"/>
        <i x="4243" s="1" nd="1"/>
        <i x="561" s="1" nd="1"/>
        <i x="5331" s="1" nd="1"/>
        <i x="1740" s="1" nd="1"/>
        <i x="3869" s="1" nd="1"/>
        <i x="4111" s="1" nd="1"/>
        <i x="2693" s="1" nd="1"/>
        <i x="5243" s="1" nd="1"/>
        <i x="2664" s="1" nd="1"/>
        <i x="2508" s="1" nd="1"/>
        <i x="560" s="1" nd="1"/>
        <i x="5114" s="1" nd="1"/>
        <i x="3436" s="1" nd="1"/>
        <i x="2326" s="1" nd="1"/>
        <i x="2363" s="1" nd="1"/>
        <i x="3397" s="1" nd="1"/>
        <i x="2325" s="1" nd="1"/>
        <i x="4043" s="1" nd="1"/>
        <i x="548" s="1" nd="1"/>
        <i x="3266" s="1" nd="1"/>
        <i x="5133" s="1" nd="1"/>
        <i x="4112" s="1" nd="1"/>
        <i x="4081" s="1" nd="1"/>
        <i x="2430" s="1" nd="1"/>
        <i x="4899" s="1" nd="1"/>
        <i x="422" s="1" nd="1"/>
        <i x="1638" s="1" nd="1"/>
        <i x="568" s="1" nd="1"/>
        <i x="2588" s="1" nd="1"/>
        <i x="3276" s="1" nd="1"/>
        <i x="5264" s="1" nd="1"/>
        <i x="5062" s="1" nd="1"/>
        <i x="783" s="1" nd="1"/>
        <i x="4151" s="1" nd="1"/>
        <i x="1466" s="1" nd="1"/>
        <i x="4233" s="1" nd="1"/>
        <i x="658" s="1" nd="1"/>
        <i x="1386" s="1" nd="1"/>
        <i x="1393" s="1" nd="1"/>
        <i x="393" s="1" nd="1"/>
        <i x="5276" s="1" nd="1"/>
        <i x="4042" s="1" nd="1"/>
        <i x="1439" s="1" nd="1"/>
        <i x="5070" s="1" nd="1"/>
        <i x="2462" s="1" nd="1"/>
        <i x="1549" s="1" nd="1"/>
        <i x="5052" s="1" nd="1"/>
        <i x="1525" s="1" nd="1"/>
        <i x="1647" s="1" nd="1"/>
        <i x="3964" s="1" nd="1"/>
        <i x="2440" s="1" nd="1"/>
        <i x="2275" s="1" nd="1"/>
        <i x="688" s="1" nd="1"/>
        <i x="2483" s="1" nd="1"/>
        <i x="459" s="1" nd="1"/>
        <i x="2426" s="1" nd="1"/>
        <i x="4268" s="1" nd="1"/>
        <i x="1747" s="1" nd="1"/>
        <i x="3321" s="1" nd="1"/>
        <i x="1477" s="1" nd="1"/>
        <i x="521" s="1" nd="1"/>
        <i x="4090" s="1" nd="1"/>
        <i x="5350" s="1" nd="1"/>
        <i x="567" s="1" nd="1"/>
        <i x="1818" s="1" nd="1"/>
        <i x="2411" s="1" nd="1"/>
        <i x="3359" s="1" nd="1"/>
        <i x="620" s="1" nd="1"/>
        <i x="1470" s="1" nd="1"/>
        <i x="4269" s="1" nd="1"/>
        <i x="4038" s="1" nd="1"/>
        <i x="682" s="1" nd="1"/>
        <i x="5097" s="1" nd="1"/>
        <i x="594" s="1" nd="1"/>
        <i x="2537" s="1" nd="1"/>
        <i x="4340" s="1" nd="1"/>
        <i x="4232" s="1" nd="1"/>
        <i x="767" s="1" nd="1"/>
        <i x="2568" s="1" nd="1"/>
        <i x="541" s="1" nd="1"/>
        <i x="3287" s="1" nd="1"/>
        <i x="3363" s="1" nd="1"/>
        <i x="3186" s="1" nd="1"/>
        <i x="1595" s="1" nd="1"/>
        <i x="719" s="1" nd="1"/>
        <i x="5310" s="1" nd="1"/>
        <i x="4011" s="1" nd="1"/>
        <i x="2410" s="1" nd="1"/>
        <i x="2498" s="1" nd="1"/>
        <i x="1819" s="1" nd="1"/>
        <i x="5216" s="1" nd="1"/>
        <i x="5003" s="1" nd="1"/>
        <i x="1585" s="1" nd="1"/>
        <i x="2386" s="1" nd="1"/>
        <i x="657" s="1" nd="1"/>
        <i x="3320" s="1" nd="1"/>
        <i x="1664" s="1" nd="1"/>
        <i x="1848" s="1" nd="1"/>
        <i x="3296" s="1" nd="1"/>
        <i x="2549" s="1" nd="1"/>
        <i x="3319" s="1" nd="1"/>
        <i x="4299" s="1" nd="1"/>
        <i x="5079" s="1" nd="1"/>
        <i x="3257" s="1" nd="1"/>
        <i x="1563" s="1" nd="1"/>
        <i x="765" s="1" nd="1"/>
        <i x="651" s="1" nd="1"/>
        <i x="559" s="1" nd="1"/>
        <i x="3225" s="1" nd="1"/>
        <i x="5018" s="1" nd="1"/>
        <i x="4328" s="1" nd="1"/>
        <i x="4242" s="1" nd="1"/>
        <i x="745" s="1" nd="1"/>
        <i x="5242" s="1" nd="1"/>
        <i x="1557" s="1" nd="1"/>
        <i x="2471" s="1" nd="1"/>
        <i x="3375" s="1" nd="1"/>
        <i x="3226" s="1" nd="1"/>
        <i x="5352" s="1" nd="1"/>
        <i x="1548" s="1" nd="1"/>
        <i x="3474" s="1" nd="1"/>
        <i x="604" s="1" nd="1"/>
        <i x="4001" s="1" nd="1"/>
        <i x="5096" s="1" nd="1"/>
        <i x="4455" s="1" nd="1"/>
        <i x="3295" s="1" nd="1"/>
        <i x="4993" s="1" nd="1"/>
        <i x="1469" s="1" nd="1"/>
        <i x="4065" s="1" nd="1"/>
        <i x="837" s="1" nd="1"/>
        <i x="3294" s="1" nd="1"/>
        <i x="5143" s="1" nd="1"/>
        <i x="3963" s="1" nd="1"/>
        <i x="1830" s="1" nd="1"/>
        <i x="774" s="1" nd="1"/>
        <i x="1536" s="1" nd="1"/>
        <i x="848" s="1" nd="1"/>
        <i x="576" s="1" nd="1"/>
        <i x="4416" s="1" nd="1"/>
        <i x="5035" s="1" nd="1"/>
        <i x="5086" s="1" nd="1"/>
        <i x="2624" s="1" nd="1"/>
        <i x="5227" s="1" nd="1"/>
        <i x="3185" s="1" nd="1"/>
        <i x="4301" s="1" nd="1"/>
        <i x="2454" s="1" nd="1"/>
        <i x="5427" s="1" nd="1"/>
        <i x="4381" s="1" nd="1"/>
        <i x="1468" s="1" nd="1"/>
        <i x="1509" s="1" nd="1"/>
        <i x="1476" s="1" nd="1"/>
        <i x="603" s="1" nd="1"/>
        <i x="4300" s="1" nd="1"/>
        <i x="5356" s="1" nd="1"/>
        <i x="575" s="1" nd="1"/>
        <i x="2439" s="1" nd="1"/>
        <i x="1800" s="1" nd="1"/>
        <i x="4373" s="1" nd="1"/>
        <i x="1824" s="1" nd="1"/>
        <i x="1502" s="1" nd="1"/>
        <i x="3232" s="1" nd="1"/>
        <i x="2573" s="1" nd="1"/>
        <i x="630" s="1" nd="1"/>
        <i x="4467" s="1" nd="1"/>
        <i x="3250" s="1" nd="1"/>
        <i x="4053" s="1" nd="1"/>
        <i x="5061" s="1" nd="1"/>
        <i x="2376" s="1" nd="1"/>
        <i x="5106" s="1" nd="1"/>
        <i x="566" s="1" nd="1"/>
        <i x="766" s="1" nd="1"/>
        <i x="4992" s="1" nd="1"/>
        <i x="4041" s="1" nd="1"/>
        <i x="732" s="1" nd="1"/>
        <i x="2438" s="1" nd="1"/>
        <i x="3184" s="1" nd="1"/>
        <i x="5032" s="1" nd="1"/>
        <i x="3318" s="1" nd="1"/>
        <i x="519" s="1" nd="1"/>
        <i x="1475" s="1" nd="1"/>
        <i x="4267" s="1" nd="1"/>
        <i x="1778" s="1" nd="1"/>
        <i x="540" s="1" nd="1"/>
        <i x="2576" s="1" nd="1"/>
        <i x="1709" s="1" nd="1"/>
        <i x="3443" s="1" nd="1"/>
        <i x="4188" s="1" nd="1"/>
        <i x="3261" s="1" nd="1"/>
        <i x="2375" s="1" nd="1"/>
        <i x="520" s="1" nd="1"/>
        <i x="4044" s="1" nd="1"/>
        <i x="3282" s="1" nd="1"/>
        <i x="2636" s="1" nd="1"/>
        <i x="5234" s="1" nd="1"/>
        <i x="4371" s="1" nd="1"/>
        <i x="2489" s="1" nd="1"/>
        <i x="4029" s="1" nd="1"/>
        <i x="4265" s="1" nd="1"/>
        <i x="1428" s="1" nd="1"/>
        <i x="2419" s="1" nd="1"/>
        <i x="1646" s="1" nd="1"/>
        <i x="4459" s="1" nd="1"/>
        <i x="2702" s="1" nd="1"/>
        <i x="731" s="1" nd="1"/>
        <i x="1755" s="1" nd="1"/>
        <i x="1429" s="1" nd="1"/>
        <i x="3317" s="1" nd="1"/>
        <i x="5226" s="1" nd="1"/>
        <i x="3293" s="1" nd="1"/>
        <i x="1637" s="1" nd="1"/>
        <i x="4266" s="1" nd="1"/>
        <i x="565" s="1" nd="1"/>
        <i x="1804" s="1" nd="1"/>
        <i x="4150" s="1" nd="1"/>
        <i x="2602" s="1" nd="1"/>
        <i x="564" s="1" nd="1"/>
        <i x="843" s="1" nd="1"/>
        <i x="5031" s="1" nd="1"/>
        <i x="1501" s="1" nd="1"/>
        <i x="4101" s="1" nd="1"/>
        <i x="557" s="1" nd="1"/>
        <i x="4343" s="1" nd="1"/>
        <i x="1670" s="1" nd="1"/>
        <i x="1728" s="1" nd="1"/>
        <i x="2461" s="1" nd="1"/>
        <i x="5413" s="1" nd="1"/>
        <i x="1645" s="1" nd="1"/>
        <i x="4341" s="1" nd="1"/>
        <i x="612" s="1" nd="1"/>
        <i x="5069" s="1" nd="1"/>
        <i x="1493" s="1" nd="1"/>
        <i x="558" s="1" nd="1"/>
        <i x="5060" s="1" nd="1"/>
        <i x="3427" s="1" nd="1"/>
        <i x="2385" s="1" nd="1"/>
        <i x="574" s="1" nd="1"/>
        <i x="3292" s="1" nd="1"/>
        <i x="4346" s="1" nd="1"/>
        <i x="3370" s="1" nd="1"/>
        <i x="1500" s="1" nd="1"/>
        <i x="2637" s="1" nd="1"/>
        <i x="1508" s="1" nd="1"/>
        <i x="2652" s="1" nd="1"/>
        <i x="3237" s="1" nd="1"/>
        <i x="5059" s="1" nd="1"/>
        <i x="611" s="1" nd="1"/>
        <i x="1464" s="1" nd="1"/>
        <i x="2671" s="1" nd="1"/>
        <i x="3328" s="1" nd="1"/>
        <i x="2425" s="1" nd="1"/>
        <i x="3275" s="1" nd="1"/>
        <i x="1465" s="1" nd="1"/>
        <i x="4089" s="1" nd="1"/>
        <i x="5095" s="1" nd="1"/>
        <i x="5043" s="1" nd="1"/>
        <i x="602" s="1" nd="1"/>
        <i x="2618" s="1" nd="1"/>
        <i x="1699" s="1" nd="1"/>
        <i x="5044" s="1" nd="1"/>
        <i x="4366" s="1" nd="1"/>
        <i x="3431" s="1" nd="1"/>
        <i x="4413" s="1" nd="1"/>
        <i x="1562" s="1" nd="1"/>
        <i x="593" s="1" nd="1"/>
        <i x="1749" s="1" nd="1"/>
        <i x="2692" s="1" nd="1"/>
        <i x="1507" s="1" nd="1"/>
        <i x="4335" s="1" nd="1"/>
        <i x="2617" s="1" nd="1"/>
        <i x="1438" s="1" nd="1"/>
        <i x="2391" s="1" nd="1"/>
        <i x="3286" s="1" nd="1"/>
        <i x="5340" s="1" nd="1"/>
        <i x="5215" s="1" nd="1"/>
        <i x="4254" s="1" nd="1"/>
        <i x="656" s="1" nd="1"/>
        <i x="4080" s="1" nd="1"/>
        <i x="4010" s="1" nd="1"/>
        <i x="3362" s="1" nd="1"/>
        <i x="1460" s="1" nd="1"/>
        <i x="4231" s="1" nd="1"/>
        <i x="563" s="1" nd="1"/>
        <i x="3405" s="1" nd="1"/>
        <i x="3331" s="1" nd="1"/>
        <i x="2447" s="1" nd="1"/>
        <i x="1535" s="1" nd="1"/>
        <i x="3249" s="1" nd="1"/>
        <i x="5151" s="1" nd="1"/>
        <i x="3385" s="1" nd="1"/>
        <i x="1644" s="1" nd="1"/>
        <i x="3260" s="1" nd="1"/>
        <i x="3358" s="1" nd="1"/>
        <i x="4156" s="1" nd="1"/>
        <i x="792" s="1" nd="1"/>
        <i x="601" s="1" nd="1"/>
        <i x="5225" s="1" nd="1"/>
        <i x="3424" s="1" nd="1"/>
        <i x="600" s="1" nd="1"/>
        <i x="4319" s="1" nd="1"/>
        <i x="4241" s="1" nd="1"/>
        <i x="739" s="1" nd="1"/>
        <i x="4155" s="1" nd="1"/>
        <i x="2424" s="1" nd="1"/>
        <i x="5150" s="1" nd="1"/>
        <i x="5241" s="1" nd="1"/>
        <i x="2580" s="1" nd="1"/>
        <i x="3216" s="1" nd="1"/>
        <i x="4230" s="1" nd="1"/>
        <i x="4324" s="1" nd="1"/>
        <i x="3384" s="1" nd="1"/>
        <i x="4365" s="1" nd="1"/>
        <i x="4019" s="1" nd="1"/>
        <i x="4149" s="1" nd="1"/>
        <i x="2609" s="1" nd="1"/>
        <i x="3382" s="1" nd="1"/>
        <i x="2374" s="1" nd="1"/>
        <i x="1722" s="1" nd="1"/>
        <i x="4009" s="1" nd="1"/>
        <i x="1524" s="1" nd="1"/>
        <i x="2548" s="1" nd="1"/>
        <i x="650" s="1" nd="1"/>
        <i x="592" s="1" nd="1"/>
        <i x="5094" s="1" nd="1"/>
        <i x="610" s="1" nd="1"/>
        <i x="3248" s="1" nd="1"/>
        <i x="1574" s="1" nd="1"/>
        <i x="5158" s="1" nd="1"/>
        <i x="5256" s="1" nd="1"/>
        <i x="1695" s="1" nd="1"/>
        <i x="802" s="1" nd="1"/>
        <i x="4119" s="1" nd="1"/>
        <i x="3449" s="1" nd="1"/>
        <i x="1663" s="1" nd="1"/>
        <i x="591" s="1" nd="1"/>
        <i x="5093" s="1" nd="1"/>
        <i x="4074" s="1" nd="1"/>
        <i x="2453" s="1" nd="1"/>
        <i x="5002" s="1" nd="1"/>
        <i x="5214" s="1" nd="1"/>
        <i x="4191" s="1" nd="1"/>
        <i x="5105" s="1" nd="1"/>
        <i x="3420" s="1" nd="1"/>
        <i x="2470" s="1" nd="1"/>
        <i x="4166" s="1" nd="1"/>
        <i x="800" s="1" nd="1"/>
        <i x="5176" s="1" nd="1"/>
        <i x="804" s="1" nd="1"/>
        <i x="1492" s="1" nd="1"/>
        <i x="5077" s="1" nd="1"/>
        <i x="2608" s="1" nd="1"/>
        <i x="3391" s="1" nd="1"/>
        <i x="1467" s="1" nd="1"/>
        <i x="4073" s="1" nd="1"/>
        <i x="5078" s="1" nd="1"/>
        <i x="5274" s="1" nd="1"/>
        <i x="2574" s="1" nd="1"/>
        <i x="2555" s="1" nd="1"/>
        <i x="629" s="1" nd="1"/>
        <i x="3302" s="1" nd="1"/>
        <i x="5120" s="1" nd="1"/>
        <i x="4399" s="1" nd="1"/>
        <i x="4312" s="1" nd="1"/>
        <i x="779" s="1" nd="1"/>
        <i x="730" s="1" nd="1"/>
        <i x="5198" s="1" nd="1"/>
        <i x="2536" s="1" nd="1"/>
        <i x="1446" s="1" nd="1"/>
        <i x="1724" s="1" nd="1"/>
        <i x="3303" s="1" nd="1"/>
        <i x="2658" s="1" nd="1"/>
        <i x="1680" s="1" nd="1"/>
        <i x="2642" s="1" nd="1"/>
        <i x="1634" s="1" nd="1"/>
        <i x="599" s="1" nd="1"/>
        <i x="5027" s="1" nd="1"/>
        <i x="864" s="1" nd="1"/>
        <i x="4229" s="1" nd="1"/>
        <i x="827" s="1" nd="1"/>
        <i x="2604" s="1" nd="1"/>
        <i x="1584" s="1" nd="1"/>
        <i x="5175" s="1" nd="1"/>
        <i x="3274" s="1" nd="1"/>
        <i x="1753" s="1" nd="1"/>
        <i x="4264" s="1" nd="1"/>
        <i x="698" s="1" nd="1"/>
        <i x="5142" s="1" nd="1"/>
        <i x="1662" s="1" nd="1"/>
        <i x="3285" s="1" nd="1"/>
        <i x="4333" s="1" nd="1"/>
        <i x="1694" s="1" nd="1"/>
        <i x="3411" s="1" nd="1"/>
        <i x="5224" s="1" nd="1"/>
        <i x="875" s="1" nd="1"/>
        <i x="854" s="1" nd="1"/>
        <i x="4457" s="1" nd="1"/>
        <i x="3451" s="1" nd="1"/>
        <i x="699" s="1" nd="1"/>
        <i x="2561" s="1" nd="1"/>
        <i x="4165" s="1" nd="1"/>
        <i x="2452" s="1" nd="1"/>
        <i x="3393" s="1" nd="1"/>
        <i x="3224" s="1" nd="1"/>
        <i x="4382" s="1" nd="1"/>
        <i x="1560" s="1" nd="1"/>
        <i x="5240" s="1" nd="1"/>
        <i x="4285" s="1" nd="1"/>
        <i x="590" s="1" nd="1"/>
        <i x="3307" s="1" nd="1"/>
        <i x="676" s="1" nd="1"/>
        <i x="2547" s="1" nd="1"/>
        <i x="4423" s="1" nd="1"/>
        <i x="4305" s="1" nd="1"/>
        <i x="2460" s="1" nd="1"/>
        <i x="1643" s="1" nd="1"/>
        <i x="1836" s="1" nd="1"/>
        <i x="5260" s="1" nd="1"/>
        <i x="628" s="1" nd="1"/>
        <i x="754" s="1" nd="1"/>
        <i x="3273" s="1" nd="1"/>
        <i x="5197" s="1" nd="1"/>
        <i x="2500" s="1" nd="1"/>
        <i x="5211" s="1" nd="1"/>
        <i x="1599" s="1" nd="1"/>
        <i x="1767" s="1" nd="1"/>
        <i x="627" s="1" nd="1"/>
        <i x="2384" s="1" nd="1"/>
        <i x="4110" s="1" nd="1"/>
        <i x="3355" s="1" nd="1"/>
        <i x="649" s="1" nd="1"/>
        <i x="855" s="1" nd="1"/>
        <i x="4036" s="1" nd="1"/>
        <i x="1523" s="1" nd="1"/>
        <i x="4367" s="1" nd="1"/>
        <i x="2459" s="1" nd="1"/>
        <i x="3403" s="1" nd="1"/>
        <i x="4228" s="1" nd="1"/>
        <i x="1499" s="1" nd="1"/>
        <i x="1814" s="1" nd="1"/>
        <i x="808" s="1" nd="1"/>
        <i x="5275" s="1" nd="1"/>
        <i x="4109" s="1" nd="1"/>
        <i x="1673" s="1" nd="1"/>
        <i x="4018" s="1" nd="1"/>
        <i x="3463" s="1" nd="1"/>
        <i x="5387" s="1" nd="1"/>
        <i x="4037" s="1" nd="1"/>
        <i x="1636" s="1" nd="1"/>
        <i x="530" s="1" nd="1"/>
        <i x="4334" s="1" nd="1"/>
        <i x="4137" s="1" nd="1"/>
        <i x="1732" s="1" nd="1"/>
        <i x="5318" s="1" nd="1"/>
        <i x="1726" s="1" nd="1"/>
        <i x="738" s="1" nd="1"/>
        <i x="5281" s="1" nd="1"/>
        <i x="4072" s="1" nd="1"/>
        <i x="5351" s="1" nd="1"/>
        <i x="3415" s="1" nd="1"/>
        <i x="5196" s="1" nd="1"/>
        <i x="3374" s="1" nd="1"/>
        <i x="5058" s="1" nd="1"/>
        <i x="1633" s="1" nd="1"/>
        <i x="4164" s="1" nd="1"/>
        <i x="3425" s="1" nd="1"/>
        <i x="4273" s="1" nd="1"/>
        <i x="851" s="1" nd="1"/>
        <i x="4424" s="1" nd="1"/>
        <i x="1594" s="1" nd="1"/>
        <i x="4294" s="1" nd="1"/>
        <i x="2560" s="1" nd="1"/>
        <i x="4278" s="1" nd="1"/>
        <i x="4393" s="1" nd="1"/>
        <i x="5290" s="1" nd="1"/>
        <i x="1459" s="1" nd="1"/>
        <i x="4387" s="1" nd="1"/>
        <i x="1840" s="1" nd="1"/>
        <i x="4358" s="1" nd="1"/>
        <i x="870" s="1" nd="1"/>
        <i x="5313" s="1" nd="1"/>
        <i x="1757" s="1" nd="1"/>
        <i x="3412" s="1" nd="1"/>
        <i x="5321" s="1" nd="1"/>
        <i x="529" s="1" nd="1"/>
        <i x="1743" s="1" nd="1"/>
        <i x="753" s="1" nd="1"/>
        <i x="2581" s="1" nd="1"/>
        <i x="5009" s="1" nd="1"/>
        <i x="3442" s="1" nd="1"/>
        <i x="2469" s="1" nd="1"/>
        <i x="5223" s="1" nd="1"/>
        <i x="1437" s="1" nd="1"/>
        <i x="3445" s="1" nd="1"/>
        <i x="5388" s="1" nd="1"/>
        <i x="763" s="1" nd="1"/>
        <i x="3313" s="1" nd="1"/>
        <i x="752" s="1" nd="1"/>
        <i x="626" s="1" nd="1"/>
        <i x="4263" s="1" nd="1"/>
        <i x="5057" s="1" nd="1"/>
        <i x="5323" s="1" nd="1"/>
        <i x="5026" s="1" nd="1"/>
        <i x="5347" s="1" nd="1"/>
        <i x="4154" s="1" nd="1"/>
        <i x="2499" s="1" nd="1"/>
        <i x="588" s="1" nd="1"/>
        <i x="781" s="1" nd="1"/>
        <i x="5332" s="1" nd="1"/>
        <i x="5285" s="1" nd="1"/>
        <i x="1661" s="1" nd="1"/>
        <i x="3386" s="1" nd="1"/>
        <i x="3357" s="1" nd="1"/>
        <i x="2488" s="1" nd="1"/>
        <i x="3435" s="1" nd="1"/>
        <i x="3236" s="1" nd="1"/>
        <i x="2680" s="1" nd="1"/>
        <i x="1761" s="1" nd="1"/>
        <i x="1593" s="1" nd="1"/>
        <i x="4262" s="1" nd="1"/>
        <i x="2651" s="1" nd="1"/>
        <i x="4275" s="1" nd="1"/>
        <i x="2699" s="1" nd="1"/>
        <i x="589" s="1" nd="1"/>
        <i x="2577" s="1" nd="1"/>
        <i x="5266" s="1" nd="1"/>
        <i x="1490" s="1" nd="1"/>
        <i x="1758" s="1" nd="1"/>
        <i x="2660" s="1" nd="1"/>
        <i x="5301" s="1" nd="1"/>
        <i x="1738" s="1" nd="1"/>
        <i x="1534" s="1" nd="1"/>
        <i x="2475" s="1" nd="1"/>
        <i x="861" s="1" nd="1"/>
        <i x="1491" s="1" nd="1"/>
        <i x="834" s="1" nd="1"/>
        <i x="5393" s="1" nd="1"/>
        <i x="2632" s="1" nd="1"/>
        <i x="4118" s="1" nd="1"/>
        <i x="4454" s="1" nd="1"/>
        <i x="1556" s="1" nd="1"/>
        <i x="794" s="1" nd="1"/>
        <i x="1719" s="1" nd="1"/>
        <i x="4364" s="1" nd="1"/>
        <i x="4214" s="1" nd="1"/>
        <i x="675" s="1" nd="1"/>
        <i x="4108" s="1" nd="1"/>
        <i x="3325" s="1" nd="1"/>
        <i x="806" s="1" nd="1"/>
        <i x="1706" s="1" nd="1"/>
        <i x="4283" s="1" nd="1"/>
        <i x="4153" s="1" nd="1"/>
        <i x="5271" s="1" nd="1"/>
        <i x="5092" s="1" nd="1"/>
        <i x="2603" s="1" nd="1"/>
        <i x="1629" s="1" nd="1"/>
        <i x="5141" s="1" nd="1"/>
        <i x="4292" s="1" nd="1"/>
        <i x="841" s="1" nd="1"/>
        <i x="1445" s="1" nd="1"/>
        <i x="4317" s="1" nd="1"/>
        <i x="3291" s="1" nd="1"/>
        <i x="2487" s="1" nd="1"/>
        <i x="5262" s="1" nd="1"/>
        <i x="2383" s="1" nd="1"/>
        <i x="4127" s="1" nd="1"/>
        <i x="2458" s="1" nd="1"/>
        <i x="1792" s="1" nd="1"/>
        <i x="1436" s="1" nd="1"/>
        <i x="751" s="1" nd="1"/>
        <i x="4117" s="1" nd="1"/>
        <i x="2605" s="1" nd="1"/>
        <i x="5294" s="1" nd="1"/>
        <i x="5302" s="1" nd="1"/>
        <i x="1790" s="1" nd="1"/>
        <i x="5273" s="1" nd="1"/>
        <i x="5378" s="1" nd="1"/>
        <i x="1696" s="1" nd="1"/>
        <i x="3335" s="1" nd="1"/>
        <i x="4408" s="1" nd="1"/>
        <i x="5001" s="1" nd="1"/>
        <i x="5025" s="1" nd="1"/>
        <i x="3457" s="1" nd="1"/>
        <i x="787" s="1" nd="1"/>
        <i x="1733" s="1" nd="1"/>
        <i x="2593" s="1" nd="1"/>
        <i x="4204" s="1" nd="1"/>
        <i x="2512" s="1" nd="1"/>
        <i x="5104" s="1" nd="1"/>
        <i x="5091" s="1" nd="1"/>
        <i x="1739" s="1" nd="1"/>
        <i x="2382" s="1" nd="1"/>
        <i x="4193" s="1" nd="1"/>
        <i x="624" s="1" nd="1"/>
        <i x="828" s="1" nd="1"/>
        <i x="5149" s="1" nd="1"/>
        <i x="1435" s="1" nd="1"/>
        <i x="625" s="1" nd="1"/>
        <i x="4422" s="1" nd="1"/>
        <i x="5178" s="1" nd="1"/>
        <i x="1592" s="1" nd="1"/>
        <i x="3469" s="1" nd="1"/>
        <i x="4306" s="1" nd="1"/>
        <i x="859" s="1" nd="1"/>
        <i x="2397" s="1" nd="1"/>
        <i x="1796" s="1" nd="1"/>
        <i x="801" s="1" nd="1"/>
        <i x="1811" s="1" nd="1"/>
        <i x="4288" s="1" nd="1"/>
        <i x="4291" s="1" nd="1"/>
        <i x="1522" s="1" nd="1"/>
        <i x="1541" s="1" nd="1"/>
        <i x="1799" s="1" nd="1"/>
        <i x="5358" s="1" nd="1"/>
        <i x="1770" s="1" nd="1"/>
        <i x="528" s="1" nd="1"/>
        <i x="3407" s="1" nd="1"/>
        <i x="3395" s="1" nd="1"/>
        <i x="1708" s="1" nd="1"/>
        <i x="1768" s="1" nd="1"/>
        <i x="5132" s="1" nd="1"/>
        <i x="4261" s="1" nd="1"/>
        <i x="1716" s="1" nd="1"/>
        <i x="1725" s="1" nd="1"/>
        <i x="553" s="1" nd="1"/>
        <i x="5239" s="1" nd="1"/>
        <i x="1573" s="1" nd="1"/>
        <i x="1756" s="1" nd="1"/>
        <i x="4321" s="1" nd="1"/>
        <i x="1697" s="1" nd="1"/>
        <i x="5311" s="1" nd="1"/>
        <i x="4440" s="1" nd="1"/>
        <i x="798" s="1" nd="1"/>
        <i x="4203" s="1" nd="1"/>
        <i x="5282" s="1" nd="1"/>
        <i x="4008" s="1" nd="1"/>
        <i x="1628" s="1" nd="1"/>
        <i x="2686" s="1" nd="1"/>
        <i x="3301" s="1" nd="1"/>
        <i x="822" s="1" nd="1"/>
        <i x="891" s="1" nd="1"/>
        <i x="2497" s="1" nd="1"/>
        <i x="4322" s="1" nd="1"/>
        <i x="850" s="1" nd="1"/>
        <i x="539" s="1" nd="1"/>
        <i x="4186" s="1" nd="1"/>
        <i x="2644" s="1" nd="1"/>
        <i x="4309" s="1" nd="1"/>
        <i x="5238" s="1" nd="1"/>
        <i x="3344" s="1" nd="1"/>
        <i x="5148" s="1" nd="1"/>
        <i x="4187" s="1" nd="1"/>
        <i x="5370" s="1" nd="1"/>
        <i x="749" s="1" nd="1"/>
        <i x="2468" s="1" nd="1"/>
        <i x="881" s="1" nd="1"/>
        <i x="674" s="1" nd="1"/>
        <i x="527" s="1" nd="1"/>
        <i x="3471" s="1" nd="1"/>
        <i x="1444" s="1" nd="1"/>
        <i x="4147" s="1" nd="1"/>
        <i x="845" s="1" nd="1"/>
        <i x="3418" s="1" nd="1"/>
        <i x="750" s="1" nd="1"/>
        <i x="538" s="1" nd="1"/>
        <i x="1772" s="1" nd="1"/>
        <i x="5380" s="1" nd="1"/>
        <i x="4126" s="1" nd="1"/>
        <i x="4274" s="1" nd="1"/>
        <i x="4148" s="1" nd="1"/>
        <i x="4464" s="1" nd="1"/>
        <i x="5379" s="1" nd="1"/>
        <i x="3223" s="1" nd="1"/>
        <i x="2584" s="1" nd="1"/>
        <i x="640" s="1" nd="1"/>
        <i x="4017" s="1" nd="1"/>
        <i x="1613" s="1" nd="1"/>
        <i x="3399" s="1" nd="1"/>
        <i x="1660" s="1" nd="1"/>
        <i x="760" s="1" nd="1"/>
        <i x="2531" s="1" nd="1"/>
        <i x="1591" s="1" nd="1"/>
        <i x="5298" s="1" nd="1"/>
        <i x="4417" s="1" nd="1"/>
        <i x="819" s="1" nd="1"/>
        <i x="1443" s="1" nd="1"/>
        <i x="882" s="1" nd="1"/>
        <i x="4202" s="1" nd="1"/>
        <i x="5208" s="1" nd="1"/>
        <i x="3444" s="1" nd="1"/>
        <i x="1807" s="1" nd="1"/>
        <i x="4192" s="1" nd="1"/>
        <i x="672" s="1" nd="1"/>
        <i x="5147" s="1" nd="1"/>
        <i x="673" s="1" nd="1"/>
        <i x="1555" s="1" nd="1"/>
        <i x="5424" s="1" nd="1"/>
        <i x="2627" s="1" nd="1"/>
        <i x="4394" s="1" nd="1"/>
        <i x="1712" s="1" nd="1"/>
        <i x="639" s="1" nd="1"/>
        <i x="5169" s="1" nd="1"/>
        <i x="5113" s="1" nd="1"/>
        <i x="1717" s="1" nd="1"/>
        <i x="1533" s="1" nd="1"/>
        <i x="793" s="1" nd="1"/>
        <i x="3330" s="1" nd="1"/>
        <i x="1690" s="1" nd="1"/>
        <i x="3380" s="1" nd="1"/>
        <i x="1627" s="1" nd="1"/>
        <i x="816" s="1" nd="1"/>
        <i x="5131" s="1" nd="1"/>
        <i x="852" s="1" nd="1"/>
        <i x="878" s="1" nd="1"/>
        <i x="775" s="1" nd="1"/>
        <i x="4465" s="1" nd="1"/>
        <i x="1688" s="1" nd="1"/>
        <i x="4348" s="1" nd="1"/>
        <i x="5024" s="1" nd="1"/>
        <i x="3334" s="1" nd="1"/>
        <i x="3312" s="1" nd="1"/>
        <i x="4201" s="1" nd="1"/>
        <i x="703" s="1" nd="1"/>
        <i x="4357" s="1" nd="1"/>
        <i x="3388" s="1" nd="1"/>
        <i x="4295" s="1" nd="1"/>
        <i x="3462" s="1" nd="1"/>
        <i x="726" s="1" nd="1"/>
        <i x="5361" s="1" nd="1"/>
        <i x="4315" s="1" nd="1"/>
        <i x="5289" s="1" nd="1"/>
        <i x="3465" s="1" nd="1"/>
        <i x="1803" s="1" nd="1"/>
        <i x="2594" s="1" nd="1"/>
        <i x="810" s="1" nd="1"/>
        <i x="858" s="1" nd="1"/>
        <i x="3429" s="1" nd="1"/>
        <i x="5425" s="1" nd="1"/>
        <i x="4375" s="1" nd="1"/>
        <i x="1745" s="1" nd="1"/>
        <i x="2616" s="1" nd="1"/>
        <i x="4318" s="1" nd="1"/>
        <i x="4224" s="1" nd="1"/>
        <i x="5348" s="1" nd="1"/>
        <i x="3235" s="1" nd="1"/>
        <i x="1793" s="1" nd="1"/>
        <i x="1572" s="1" nd="1"/>
        <i x="2575" s="1" nd="1"/>
        <i x="2622" s="1" nd="1"/>
        <i x="2496" s="1" nd="1"/>
        <i x="2679" s="1" nd="1"/>
        <i x="1773" s="1" nd="1"/>
        <i x="3406" s="1" nd="1"/>
        <i x="1786" s="1" nd="1"/>
        <i x="4332" s="1" nd="1"/>
        <i x="3448" s="1" nd="1"/>
        <i x="1561" s="1" nd="1"/>
        <i x="846" s="1" nd="1"/>
        <i x="4313" s="1" nd="1"/>
        <i x="1540" s="1" nd="1"/>
        <i x="4370" s="1" nd="1"/>
        <i x="2688" s="1" nd="1"/>
        <i x="4406" s="1" nd="1"/>
        <i x="2607" s="1" nd="1"/>
        <i x="778" s="1" nd="1"/>
        <i x="3409" s="1" nd="1"/>
        <i x="888" s="1" nd="1"/>
        <i x="2467" s="1" nd="1"/>
        <i x="5342" s="1" nd="1"/>
        <i x="4412" s="1" nd="1"/>
        <i x="5291" s="1" nd="1"/>
        <i x="5394" s="1" nd="1"/>
        <i x="5140" s="1" nd="1"/>
        <i x="1532" s="1" nd="1"/>
        <i x="4185" s="1" nd="1"/>
        <i x="5430" s="1" nd="1"/>
        <i x="2599" s="1" nd="1"/>
        <i x="5309" s="1" nd="1"/>
        <i x="2657" s="1" nd="1"/>
        <i x="1571" s="1" nd="1"/>
        <i x="797" s="1" nd="1"/>
        <i x="796" s="1" nd="1"/>
        <i x="5103" s="1" nd="1"/>
        <i x="5130" s="1" nd="1"/>
        <i x="2601" s="1" nd="1"/>
        <i x="1612" s="1" nd="1"/>
        <i x="4152" s="1" nd="1"/>
        <i x="2466" s="1" nd="1"/>
        <i x="4392" s="1" nd="1"/>
        <i x="1674" s="1" nd="1"/>
        <i x="5189" s="1" nd="1"/>
        <i x="5272" s="1" nd="1"/>
        <i x="5339" s="1" nd="1"/>
        <i x="5373" s="1" nd="1"/>
        <i x="768" s="1" nd="1"/>
        <i x="2511" s="1" nd="1"/>
        <i x="5286" s="1" nd="1"/>
        <i x="1531" s="1" nd="1"/>
        <i x="695" s="1" nd="1"/>
        <i x="4435" s="1" nd="1"/>
        <i x="2572" s="1" nd="1"/>
        <i x="868" s="1" nd="1"/>
        <i x="1458" s="1" nd="1"/>
        <i x="3392" s="1" nd="1"/>
        <i x="833" s="1" nd="1"/>
        <i x="5139" s="1" nd="1"/>
        <i x="5023" s="1" nd="1"/>
        <i x="4431" s="1" nd="1"/>
        <i x="5177" s="1" nd="1"/>
        <i x="2530" s="1" nd="1"/>
        <i x="2482" s="1" nd="1"/>
        <i x="5324" s="1" nd="1"/>
        <i x="1828" s="1" nd="1"/>
        <i x="4184" s="1" nd="1"/>
        <i x="5188" s="1" nd="1"/>
        <i x="3401" s="1" nd="1"/>
        <i x="1826" s="1" nd="1"/>
        <i x="638" s="1" nd="1"/>
        <i x="2396" s="1" nd="1"/>
        <i x="1691" s="1" nd="1"/>
        <i x="2590" s="1" nd="1"/>
        <i x="5415" s="1" nd="1"/>
        <i x="1730" s="1" nd="1"/>
        <i x="4372" s="1" nd="1"/>
        <i x="4449" s="1" nd="1"/>
        <i x="1602" s="1" nd="1"/>
        <i x="666" s="1" nd="1"/>
        <i x="3477" s="1" nd="1"/>
        <i x="5138" s="1" nd="1"/>
        <i x="3446" s="1" nd="1"/>
        <i x="1797" s="1" nd="1"/>
        <i x="5297" s="1" nd="1"/>
        <i x="5207" s="1" nd="1"/>
        <i x="552" s="1" nd="1"/>
        <i x="4116" s="1" nd="1"/>
        <i x="4347" s="1" nd="1"/>
        <i x="1570" s="1" nd="1"/>
        <i x="1671" s="1" nd="1"/>
        <i x="807" s="1" nd="1"/>
        <i x="3333" s="1" nd="1"/>
        <i x="5304" s="1" nd="1"/>
        <i x="4463" s="1" nd="1"/>
        <i x="5250" s="1" nd="1"/>
        <i x="2667" s="1" nd="1"/>
        <i x="2659" s="1" nd="1"/>
        <i x="1741" s="1" nd="1"/>
        <i x="886" s="1" nd="1"/>
        <i x="2566" s="1" nd="1"/>
        <i x="3433" s="1" nd="1"/>
        <i x="3408" s="1" nd="1"/>
        <i x="4223" s="1" nd="1"/>
        <i x="648" s="1" nd="1"/>
        <i x="4314" s="1" nd="1"/>
        <i x="2613" s="1" nd="1"/>
        <i x="1832" s="1" nd="1"/>
        <i x="5354" s="1" nd="1"/>
        <i x="1847" s="1" nd="1"/>
        <i x="5329" s="1" nd="1"/>
        <i x="1835" s="1" nd="1"/>
        <i x="3447" s="1" nd="1"/>
        <i x="3316" s="1" nd="1"/>
        <i x="3324" s="1" nd="1"/>
        <i x="5137" s="1" nd="1"/>
        <i x="1715" s="1" nd="1"/>
        <i x="4331" s="1" nd="1"/>
        <i x="2612" s="1" nd="1"/>
        <i x="817" s="1" nd="1"/>
        <i x="3389" s="1" nd="1"/>
        <i x="791" s="1" nd="1"/>
        <i x="849" s="1" nd="1"/>
        <i x="1601" s="1" nd="1"/>
        <i x="1569" s="1" nd="1"/>
        <i x="637" s="1" nd="1"/>
        <i x="4354" s="1" nd="1"/>
        <i x="1539" s="1" nd="1"/>
        <i x="4352" s="1" nd="1"/>
        <i x="4280" s="1" nd="1"/>
        <i x="636" s="1" nd="1"/>
        <i x="4163" s="1" nd="1"/>
        <i x="5338" s="1" nd="1"/>
        <i x="772" s="1" nd="1"/>
        <i x="2495" s="1" nd="1"/>
        <i x="647" s="1" nd="1"/>
        <i x="1714" s="1" nd="1"/>
        <i x="1611" s="1" nd="1"/>
        <i x="1700" s="1" nd="1"/>
        <i x="2668" s="1" nd="1"/>
        <i x="3300" s="1" nd="1"/>
        <i x="4125" s="1" nd="1"/>
        <i x="2564" s="1" nd="1"/>
        <i x="1731" s="1" nd="1"/>
        <i x="2631" s="1" nd="1"/>
        <i x="4162" s="1" nd="1"/>
        <i x="2587" s="1" nd="1"/>
        <i x="1752" s="1" nd="1"/>
        <i x="1737" s="1" nd="1"/>
        <i x="5263" s="1" nd="1"/>
        <i x="1781" s="1" nd="1"/>
        <i x="702" s="1" nd="1"/>
        <i x="711" s="1" nd="1"/>
        <i x="5355" s="1" nd="1"/>
        <i x="877" s="1" nd="1"/>
        <i x="1538" s="1" nd="1"/>
        <i x="2510" s="1" nd="1"/>
        <i x="4330" s="1" nd="1"/>
        <i x="2633" s="1" nd="1"/>
        <i x="809" s="1" nd="1"/>
        <i x="3416" s="1" nd="1"/>
        <i x="710" s="1" nd="1"/>
        <i x="3450" s="1" nd="1"/>
        <i x="4397" s="1" nd="1"/>
        <i x="3343" s="1" nd="1"/>
        <i x="4200" s="1" nd="1"/>
        <i x="4355" s="1" nd="1"/>
        <i x="786" s="1" nd="1"/>
        <i x="5407" s="1" nd="1"/>
        <i x="853" s="1" nd="1"/>
        <i x="3430" s="1" nd="1"/>
        <i x="3378" s="1" nd="1"/>
        <i x="872" s="1" nd="1"/>
        <i x="1748" s="1" nd="1"/>
        <i x="2630" s="1" nd="1"/>
        <i x="3404" s="1" nd="1"/>
        <i x="777" s="1" nd="1"/>
        <i x="2670" s="1" nd="1"/>
        <i x="5417" s="1" nd="1"/>
        <i x="1610" s="1" nd="1"/>
        <i x="2629" s="1" nd="1"/>
        <i x="847" s="1" nd="1"/>
        <i x="5416" s="1" nd="1"/>
        <i x="4183" s="1" nd="1"/>
        <i x="2621" s="1" nd="1"/>
        <i x="826" s="1" nd="1"/>
        <i x="5322" s="1" nd="1"/>
        <i x="773" s="1" nd="1"/>
        <i x="761" s="1" nd="1"/>
        <i x="5375" s="1" nd="1"/>
        <i x="5129" s="1" nd="1"/>
        <i x="814" s="1" nd="1"/>
        <i x="5337" s="1" nd="1"/>
        <i x="1784" s="1" nd="1"/>
        <i x="671" s="1" nd="1"/>
        <i x="4458" s="1" nd="1"/>
        <i x="1679" s="1" nd="1"/>
        <i x="4428" s="1" nd="1"/>
        <i x="4368" s="1" nd="1"/>
        <i x="5336" s="1" nd="1"/>
        <i x="3464" s="1" nd="1"/>
        <i x="1843" s="1" nd="1"/>
        <i x="635" s="1" nd="1"/>
        <i x="4405" s="1" nd="1"/>
        <i x="1746" s="1" nd="1"/>
        <i x="5357" s="1" nd="1"/>
        <i x="4409" s="1" nd="1"/>
        <i x="5168" s="1" nd="1"/>
        <i x="4360" s="1" nd="1"/>
        <i x="3311" s="1" nd="1"/>
        <i x="3413" s="1" nd="1"/>
        <i x="784" s="1" nd="1"/>
        <i x="5330" s="1" nd="1"/>
        <i x="5253" s="1" nd="1"/>
        <i x="1568" s="1" nd="1"/>
        <i x="5206" s="1" nd="1"/>
        <i x="2579" s="1" nd="1"/>
        <i x="4411" s="1" nd="1"/>
        <i x="2565" s="1" nd="1"/>
        <i x="5328" s="1" nd="1"/>
        <i x="4290" s="1" nd="1"/>
        <i x="838" s="1" nd="1"/>
        <i x="1727" s="1" nd="1"/>
        <i x="646" s="1" nd="1"/>
        <i x="788" s="1" nd="1"/>
        <i x="4327" s="1" nd="1"/>
        <i x="818" s="1" nd="1"/>
        <i x="4388" s="1" nd="1"/>
        <i x="701" s="1" nd="1"/>
        <i x="4376" s="1" nd="1"/>
        <i x="879" s="1" nd="1"/>
        <i x="2656" s="1" nd="1"/>
        <i x="825" s="1" nd="1"/>
        <i x="3323" s="1" nd="1"/>
        <i x="3414" s="1" nd="1"/>
        <i x="4432" s="1" nd="1"/>
        <i x="5146" s="1" nd="1"/>
        <i x="762" s="1" nd="1"/>
        <i x="5365" s="1" nd="1"/>
        <i x="5111" s="1" nd="1"/>
        <i x="3353" s="1" nd="1"/>
        <i x="1769" s="1" nd="1"/>
        <i x="811" s="1" nd="1"/>
        <i x="5112" s="1" nd="1"/>
        <i x="1721" s="1" nd="1"/>
        <i x="1685" s="1" nd="1"/>
        <i x="5398" s="1" nd="1"/>
        <i x="4279" s="1" nd="1"/>
        <i x="3381" s="1" nd="1"/>
        <i x="4293" s="1" nd="1"/>
        <i x="3400" s="1" nd="1"/>
        <i x="5280" s="1" nd="1"/>
        <i x="4429" s="1" nd="1"/>
        <i x="709" s="1" nd="1"/>
        <i x="1839" s="1" nd="1"/>
        <i x="2646" s="1" nd="1"/>
        <i x="885" s="1" nd="1"/>
        <i x="2486" s="1" nd="1"/>
        <i x="3428" s="1" nd="1"/>
        <i x="1698" s="1" nd="1"/>
        <i x="2507" s="1" nd="1"/>
        <i x="1780" s="1" nd="1"/>
        <i x="1829" s="1" nd="1"/>
        <i x="2673" s="1" nd="1"/>
        <i x="1530" s="1" nd="1"/>
        <i x="5167" s="1" nd="1"/>
        <i x="1554" s="1" nd="1"/>
        <i x="2645" s="1" nd="1"/>
        <i x="4434" s="1" nd="1"/>
        <i x="5128" s="1" nd="1"/>
        <i x="5186" s="1" nd="1"/>
        <i x="840" s="1" nd="1"/>
        <i x="5187" s="1" nd="1"/>
        <i x="1567" s="1" nd="1"/>
        <i x="1590" s="1" nd="1"/>
        <i x="1774" s="1" nd="1"/>
        <i x="1822" s="1" nd="1"/>
        <i x="2506" s="1" nd="1"/>
        <i x="3468" s="1" nd="1"/>
        <i x="873" s="1" nd="1"/>
        <i x="3299" s="1" nd="1"/>
        <i x="5279" s="1" nd="1"/>
        <i x="2481" s="1" nd="1"/>
        <i x="5127" s="1" nd="1"/>
        <i x="4447" s="1" nd="1"/>
        <i x="5377" s="1" nd="1"/>
        <i x="4453" s="1" nd="1"/>
        <i x="5362" s="1" nd="1"/>
        <i x="1762" s="1" nd="1"/>
        <i x="5431" s="1" nd="1"/>
        <i x="1798" s="1" nd="1"/>
        <i x="1600" s="1" nd="1"/>
        <i x="1589" s="1" nd="1"/>
        <i x="2685" s="1" nd="1"/>
        <i x="789" s="1" nd="1"/>
        <i x="1689" s="1" nd="1"/>
        <i x="865" s="1" nd="1"/>
        <i x="2635" s="1" nd="1"/>
        <i x="5395" s="1" nd="1"/>
        <i x="1626" s="1" nd="1"/>
        <i x="665" s="1" nd="1"/>
        <i x="5205" s="1" nd="1"/>
        <i x="4410" s="1" nd="1"/>
        <i x="836" s="1" nd="1"/>
        <i x="1763" s="1" nd="1"/>
        <i x="2661" s="1" nd="1"/>
        <i x="1676" s="1" nd="1"/>
        <i x="4395" s="1" nd="1"/>
        <i x="4433" s="1" nd="1"/>
        <i x="4396" s="1" nd="1"/>
        <i x="3342" s="1" nd="1"/>
        <i x="2529" s="1" nd="1"/>
        <i x="681" s="1" nd="1"/>
        <i x="5283" s="1" nd="1"/>
        <i x="1760" s="1" nd="1"/>
        <i x="5410" s="1" nd="1"/>
        <i x="5204" s="1" nd="1"/>
        <i x="4363" s="1" nd="1"/>
        <i x="5386" s="1" nd="1"/>
        <i x="4389" s="1" nd="1"/>
        <i x="3298" s="1" nd="1"/>
        <i x="4476" s="1" nd="1"/>
        <i x="1718" s="1" nd="1"/>
        <i x="1707" s="1" nd="1"/>
        <i x="5292" s="1" nd="1"/>
        <i x="1754" s="1" nd="1"/>
        <i x="4472" s="1" nd="1"/>
        <i x="831" s="1" nd="1"/>
        <i x="4398" s="1" nd="1"/>
        <i x="5299" s="1" nd="1"/>
        <i x="725" s="1" nd="1"/>
        <i x="4276" s="1" nd="1"/>
        <i x="4282" s="1" nd="1"/>
        <i x="4182" s="1" nd="1"/>
        <i x="3310" s="1" nd="1"/>
        <i x="1683" s="1" nd="1"/>
        <i x="5399" s="1" nd="1"/>
        <i x="3466" s="1" nd="1"/>
        <i x="1833" s="1" nd="1"/>
        <i x="3341" s="1" nd="1"/>
        <i x="1771" s="1" nd="1"/>
        <i x="5166" s="1" nd="1"/>
        <i x="3434" s="1" nd="1"/>
        <i x="2480" s="1" nd="1"/>
        <i x="3453" s="1" nd="1"/>
        <i x="4329" s="1" nd="1"/>
        <i x="4356" s="1" nd="1"/>
        <i x="2687" s="1" nd="1"/>
        <i x="2695" s="1" nd="1"/>
        <i x="4298" s="1" nd="1"/>
        <i x="694" s="1" nd="1"/>
        <i x="2663" s="1" nd="1"/>
        <i x="5252" s="1" nd="1"/>
        <i x="664" s="1" nd="1"/>
        <i x="1779" s="1" nd="1"/>
        <i x="3439" s="1" nd="1"/>
        <i x="3467" s="1" nd="1"/>
        <i x="693" s="1" nd="1"/>
        <i x="3352" s="1" nd="1"/>
        <i x="4181" s="1" nd="1"/>
        <i x="663" s="1" nd="1"/>
        <i x="4146" s="1" nd="1"/>
        <i x="860" s="1" nd="1"/>
        <i x="876" s="1" nd="1"/>
        <i x="3419" s="1" nd="1"/>
        <i x="4361" s="1" nd="1"/>
        <i x="2528" s="1" nd="1"/>
        <i x="1588" s="1" nd="1"/>
        <i x="1553" s="1" nd="1"/>
        <i x="5360" s="1" nd="1"/>
        <i x="3410" s="1" nd="1"/>
        <i x="4180" s="1" nd="1"/>
        <i x="4145" s="1" nd="1"/>
        <i x="2696" s="1" nd="1"/>
        <i x="724" s="1" nd="1"/>
        <i x="4391" s="1" nd="1"/>
        <i x="5319" s="1" nd="1"/>
        <i x="759" s="1" nd="1"/>
        <i x="4401" s="1" nd="1"/>
        <i x="3441" s="1" nd="1"/>
        <i x="1817" s="1" nd="1"/>
        <i x="1672" s="1" nd="1"/>
        <i x="723" s="1" nd="1"/>
        <i x="2648" s="1" nd="1"/>
        <i x="4222" s="1" nd="1"/>
        <i x="5261" s="1" nd="1"/>
        <i x="805" s="1" nd="1"/>
        <i x="4353" s="1" nd="1"/>
        <i x="1669" s="1" nd="1"/>
        <i x="3470" s="1" nd="1"/>
        <i x="4320" s="1" nd="1"/>
        <i x="4438" s="1" nd="1"/>
        <i x="5300" s="1" nd="1"/>
        <i x="1625" s="1" nd="1"/>
        <i x="880" s="1" nd="1"/>
        <i x="856" s="1" nd="1"/>
        <i x="2623" s="1" nd="1"/>
        <i x="1744" s="1" nd="1"/>
        <i x="4221" s="1" nd="1"/>
        <i x="4350" s="1" nd="1"/>
        <i x="5265" s="1" nd="1"/>
        <i x="4362" s="1" nd="1"/>
        <i x="1686" s="1" nd="1"/>
        <i x="832" s="1" nd="1"/>
        <i x="5341" s="1" nd="1"/>
        <i x="3379" s="1" nd="1"/>
        <i x="1777" s="1" nd="1"/>
        <i x="2698" s="1" nd="1"/>
        <i x="820" s="1" nd="1"/>
        <i x="3452" s="1" nd="1"/>
        <i x="874" s="1" nd="1"/>
        <i x="815" s="1" nd="1"/>
        <i x="1789" s="1" nd="1"/>
        <i x="780" s="1" nd="1"/>
        <i x="2598" s="1" nd="1"/>
        <i x="1775" s="1" nd="1"/>
        <i x="692" s="1" nd="1"/>
        <i x="5412" s="1" nd="1"/>
        <i x="662" s="1" nd="1"/>
        <i x="835" s="1" nd="1"/>
        <i x="1820" s="1" nd="1"/>
        <i x="4469" s="1" nd="1"/>
        <i x="4377" s="1" nd="1"/>
        <i x="2640" s="1" nd="1"/>
        <i x="4446" s="1" nd="1"/>
        <i x="1751" s="1" nd="1"/>
        <i x="4450" s="1" nd="1"/>
        <i x="863" s="1" nd="1"/>
        <i x="5284" s="1" nd="1"/>
        <i x="4436" s="1" nd="1"/>
        <i x="5317" s="1" nd="1"/>
        <i x="1703" s="1" nd="1"/>
        <i x="2639" s="1" nd="1"/>
        <i x="3421" s="1" nd="1"/>
        <i x="3438" s="1" nd="1"/>
        <i x="4452" s="1" nd="1"/>
        <i x="4415" s="1" nd="1"/>
        <i x="5251" s="1" nd="1"/>
        <i x="5203" s="1" nd="1"/>
        <i x="2583" s="1" nd="1"/>
        <i x="5255" s="1" nd="1"/>
        <i x="5364" s="1" nd="1"/>
        <i x="764" s="1" nd="1"/>
        <i x="1810" s="1" nd="1"/>
        <i x="5349" s="1" nd="1"/>
        <i x="2684" s="1" nd="1"/>
        <i x="2641" s="1" nd="1"/>
        <i x="4473" s="1" nd="1"/>
        <i x="1702" s="1" nd="1"/>
        <i x="5402" s="1" nd="1"/>
        <i x="2611" s="1" nd="1"/>
        <i x="1791" s="1" nd="1"/>
        <i x="4144" s="1" nd="1"/>
        <i x="2615" s="1" nd="1"/>
        <i x="5435" s="1" nd="1"/>
        <i x="5126" s="1" nd="1"/>
        <i x="4281" s="1" nd="1"/>
        <i x="4470" s="1" nd="1"/>
        <i x="4351" s="1" nd="1"/>
        <i x="4390" s="1" nd="1"/>
        <i x="1677" s="1" nd="1"/>
        <i x="5288" s="1" nd="1"/>
        <i x="1735" s="1" nd="1"/>
        <i x="1816" s="1" nd="1"/>
        <i x="799" s="1" nd="1"/>
        <i x="821" s="1" nd="1"/>
        <i x="782" s="1" nd="1"/>
        <i x="2701" s="1" nd="1"/>
        <i x="5396" s="1" nd="1"/>
        <i x="4475" s="1" nd="1"/>
        <i x="4307" s="1" nd="1"/>
        <i x="3394" s="1" nd="1"/>
        <i x="867" s="1" nd="1"/>
        <i x="2614" s="1" nd="1"/>
        <i x="842" s="1" nd="1"/>
        <i x="4402" s="1" nd="1"/>
        <i x="5125" s="1" nd="1"/>
        <i x="4400" s="1" nd="1"/>
        <i x="4430" s="1" nd="1"/>
        <i x="2570" s="1" nd="1"/>
        <i x="1701" s="1" nd="1"/>
        <i x="5414" s="1" nd="1"/>
        <i x="660" s="1" nd="1"/>
        <i x="2650" s="1" nd="1"/>
        <i x="5320" s="1" nd="1"/>
        <i x="4311" s="1" nd="1"/>
        <i x="1834" s="1" nd="1"/>
        <i x="892" s="1" nd="1"/>
        <i x="5366" s="1" nd="1"/>
        <i x="5432" s="1" nd="1"/>
        <i x="661" s="1" nd="1"/>
        <i x="5369" s="1" nd="1"/>
        <i x="4451" s="1" nd="1"/>
        <i x="4286" s="1" nd="1"/>
        <i x="3455" s="1" nd="1"/>
        <i x="2689" s="1" nd="1"/>
        <i x="4474" s="1" nd="1"/>
        <i x="4437" s="1" nd="1"/>
        <i x="771" s="1" nd="1"/>
        <i x="5423" s="1" nd="1"/>
        <i x="5368" s="1" nd="1"/>
        <i x="4277" s="1" nd="1"/>
        <i x="2655" s="1" nd="1"/>
        <i x="1802" s="1" nd="1"/>
        <i x="4308" s="1" nd="1"/>
        <i x="1805" s="1" nd="1"/>
        <i x="4439" s="1" nd="1"/>
        <i x="2571" s="1" nd="1"/>
        <i x="5316" s="1" nd="1"/>
        <i x="4403" s="1" nd="1"/>
        <i x="2628" s="1" nd="1"/>
        <i x="770" s="1" nd="1"/>
        <i x="5436" s="1" nd="1"/>
        <i x="2654" s="1" nd="1"/>
        <i x="3473" s="1" nd="1"/>
        <i x="1734" s="1" nd="1"/>
        <i x="1681" s="1" nd="1"/>
        <i x="5367" s="1" nd="1"/>
        <i x="2589" s="1" nd="1"/>
        <i x="2691" s="1" nd="1"/>
        <i x="4380" s="1" nd="1"/>
        <i x="1815" s="1" nd="1"/>
        <i x="3459" s="1" nd="1"/>
        <i x="887" s="1" nd="1"/>
        <i x="2586" s="1" nd="1"/>
        <i x="3426" s="1" nd="1"/>
        <i x="790" s="1" nd="1"/>
        <i x="5327" s="1" nd="1"/>
        <i x="1787" s="1" nd="1"/>
        <i x="4421" s="1" nd="1"/>
        <i x="4349" s="1" nd="1"/>
        <i x="4442" s="1" nd="1"/>
        <i x="3461" s="1" nd="1"/>
        <i x="2676" s="1" nd="1"/>
        <i x="5392" s="1" nd="1"/>
        <i x="883" s="1" nd="1"/>
        <i x="862" s="1" nd="1"/>
        <i x="4310" s="1" nd="1"/>
        <i x="1808" s="1" nd="1"/>
        <i x="4404" s="1" nd="1"/>
        <i x="1813" s="1" nd="1"/>
        <i x="824" s="1" nd="1"/>
        <i x="844" s="1" nd="1"/>
        <i x="3472" s="1" nd="1"/>
        <i x="3422" s="1" nd="1"/>
        <i x="5385" s="1" nd="1"/>
        <i x="1825" s="1" nd="1"/>
        <i x="5293" s="1" nd="1"/>
        <i x="2600" s="1" nd="1"/>
        <i x="890" s="1" nd="1"/>
        <i x="4477" s="1" nd="1"/>
        <i x="3458" s="1" nd="1"/>
        <i x="2592" s="1" nd="1"/>
        <i x="813" s="1" nd="1"/>
        <i x="4456" s="1" nd="1"/>
        <i x="3390" s="1" nd="1"/>
        <i x="5401" s="1" nd="1"/>
        <i x="1846" s="1" nd="1"/>
        <i x="1766" s="1" nd="1"/>
        <i x="1827" s="1" nd="1"/>
        <i x="3432" s="1" nd="1"/>
        <i x="1750" s="1" nd="1"/>
        <i x="2620" s="1" nd="1"/>
        <i x="5374" s="1" nd="1"/>
        <i x="5359" s="1" nd="1"/>
        <i x="5433" s="1" nd="1"/>
        <i x="2669" s="1" nd="1"/>
        <i x="869" s="1" nd="1"/>
        <i x="4443" s="1" nd="1"/>
        <i x="4441" s="1" nd="1"/>
        <i x="4471" s="1" nd="1"/>
        <i x="3398" s="1" nd="1"/>
        <i x="2678" s="1" nd="1"/>
        <i x="5403" s="1" nd="1"/>
        <i x="4339" s="1" nd="1"/>
        <i x="5406" s="1" nd="1"/>
        <i x="5335" s="1" nd="1"/>
        <i x="5397" s="1" nd="1"/>
        <i x="3475" s="1" nd="1"/>
        <i x="1809" s="1" nd="1"/>
        <i x="2672" s="1" nd="1"/>
        <i x="5405" s="1" nd="1"/>
        <i x="2683" s="1" nd="1"/>
        <i x="1838" s="1" nd="1"/>
        <i x="1785" s="1" nd="1"/>
        <i x="1841" s="1" nd="1"/>
        <i x="4359" s="1" nd="1"/>
        <i x="1736" s="1" nd="1"/>
        <i x="5254" s="1" nd="1"/>
        <i x="5259" s="1" nd="1"/>
        <i x="4444" s="1" nd="1"/>
        <i x="3440" s="1" nd="1"/>
        <i x="2682" s="1" nd="1"/>
        <i x="4326" s="1" nd="1"/>
        <i x="5404" s="1" nd="1"/>
        <i x="5326" s="1" nd="1"/>
        <i x="1705" s="1" nd="1"/>
        <i x="1823" s="1" nd="1"/>
        <i x="2626" s="1" nd="1"/>
        <i x="4462" s="1" nd="1"/>
        <i x="1806" s="1" nd="1"/>
        <i x="2649" s="1" nd="1"/>
        <i x="5429" s="1" nd="1"/>
        <i x="889" s="1" nd="1"/>
        <i x="4369" s="1" nd="1"/>
        <i x="1844" s="1" nd="1"/>
        <i x="4445" s="1" nd="1"/>
        <i x="871" s="1" nd="1"/>
        <i x="5422" s="1" nd="1"/>
        <i x="4316" s="1" nd="1"/>
        <i x="5278" s="1" nd="1"/>
        <i x="5411" s="1" nd="1"/>
        <i x="2697" s="1" nd="1"/>
        <i x="5434" s="1" nd="1"/>
        <i x="1845" s="1" nd="1"/>
        <i x="2700" s="1" nd="1"/>
        <i x="1821" s="1" nd="1"/>
        <i x="3460" s="1" nd="1"/>
        <i x="1842" s="1" nd="1"/>
        <i x="2677"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1" xr10:uid="{FB22E115-C108-49C8-8C15-5DC1343FD85A}" sourceName="Revenue">
  <pivotTables>
    <pivotTable tabId="1" name="PivotTable20"/>
  </pivotTables>
  <data>
    <tabular pivotCacheId="269160242">
      <items count="5438">
        <i x="17" s="1"/>
        <i x="11" s="1"/>
        <i x="25" s="1"/>
        <i x="23" s="1"/>
        <i x="7" s="1"/>
        <i x="10" s="1"/>
        <i x="5" s="1"/>
        <i x="31" s="1"/>
        <i x="4" s="1"/>
        <i x="2" s="1"/>
        <i x="3" s="1"/>
        <i x="1" s="1"/>
        <i x="0" s="1"/>
        <i x="8" s="1"/>
        <i x="30" s="1"/>
        <i x="28" s="1"/>
        <i x="21" s="1"/>
        <i x="20" s="1"/>
        <i x="29" s="1"/>
        <i x="15" s="1"/>
        <i x="19" s="1"/>
        <i x="27" s="1"/>
        <i x="18" s="1"/>
        <i x="14" s="1"/>
        <i x="13" s="1"/>
        <i x="26" s="1"/>
        <i x="16" s="1"/>
        <i x="22" s="1"/>
        <i x="24" s="1"/>
        <i x="12" s="1"/>
        <i x="6" s="1"/>
        <i x="9" s="1"/>
        <i x="1868" s="1" nd="1"/>
        <i x="911" s="1" nd="1"/>
        <i x="2743" s="1" nd="1"/>
        <i x="910" s="1" nd="1"/>
        <i x="3502" s="1" nd="1"/>
        <i x="3503" s="1" nd="1"/>
        <i x="1867" s="1" nd="1"/>
        <i x="4481" s="1" nd="1"/>
        <i x="2711" s="1" nd="1"/>
        <i x="4487" s="1" nd="1"/>
        <i x="2735" s="1" nd="1"/>
        <i x="1880" s="1" nd="1"/>
        <i x="3494" s="1" nd="1"/>
        <i x="3493" s="1" nd="1"/>
        <i x="1883" s="1" nd="1"/>
        <i x="3529" s="1" nd="1"/>
        <i x="1879" s="1" nd="1"/>
        <i x="3655" s="1" nd="1"/>
        <i x="3656" s="1" nd="1"/>
        <i x="3530" s="1" nd="1"/>
        <i x="1994" s="1" nd="1"/>
        <i x="1894" s="1" nd="1"/>
        <i x="1017" s="1" nd="1"/>
        <i x="108" s="1" nd="1"/>
        <i x="1893" s="1" nd="1"/>
        <i x="1995" s="1" nd="1"/>
        <i x="2727" s="1" nd="1"/>
        <i x="2008" s="1" nd="1"/>
        <i x="109" s="1" nd="1"/>
        <i x="4480" s="1" nd="1"/>
        <i x="1018" s="1" nd="1"/>
        <i x="4523" s="1" nd="1"/>
        <i x="918" s="1" nd="1"/>
        <i x="1866" s="1" nd="1"/>
        <i x="3528" s="1" nd="1"/>
        <i x="2009" s="1" nd="1"/>
        <i x="934" s="1" nd="1"/>
        <i x="3527" s="1" nd="1"/>
        <i x="3517" s="1" nd="1"/>
        <i x="36" s="1" nd="1"/>
        <i x="1897" s="1" nd="1"/>
        <i x="908" s="1" nd="1"/>
        <i x="1892" s="1" nd="1"/>
        <i x="3501" s="1" nd="1"/>
        <i x="1898" s="1" nd="1"/>
        <i x="1857" s="1" nd="1"/>
        <i x="919" s="1" nd="1"/>
        <i x="2710" s="1" nd="1"/>
        <i x="4716" s="1" nd="1"/>
        <i x="35" s="1" nd="1"/>
        <i x="3500" s="1" nd="1"/>
        <i x="2734" s="1" nd="1"/>
        <i x="1159" s="1" nd="1"/>
        <i x="3482" s="1" nd="1"/>
        <i x="4494" s="1" nd="1"/>
        <i x="2715" s="1" nd="1"/>
        <i x="169" s="1" nd="1"/>
        <i x="2772" s="1" nd="1"/>
        <i x="940" s="1" nd="1"/>
        <i x="3536" s="1" nd="1"/>
        <i x="170" s="1" nd="1"/>
        <i x="1878" s="1" nd="1"/>
        <i x="2000" s="1" nd="1"/>
        <i x="3535" s="1" nd="1"/>
        <i x="2742" s="1" nd="1"/>
        <i x="1882" s="1" nd="1"/>
        <i x="3717" s="1" nd="1"/>
        <i x="4745" s="1" nd="1"/>
        <i x="3490" s="1" nd="1"/>
        <i x="4479" s="1" nd="1"/>
        <i x="3763" s="1" nd="1"/>
        <i x="2966" s="1" nd="1"/>
        <i x="917" s="1" nd="1"/>
        <i x="2713" s="1" nd="1"/>
        <i x="1881" s="1" nd="1"/>
        <i x="3491" s="1" nd="1"/>
        <i x="2773" s="1" nd="1"/>
        <i x="3787" s="1" nd="1"/>
        <i x="1862" s="1" nd="1"/>
        <i x="1906" s="1" nd="1"/>
        <i x="4520" s="1" nd="1"/>
        <i x="3481" s="1" nd="1"/>
        <i x="2001" s="1" nd="1"/>
        <i x="1198" s="1" nd="1"/>
        <i x="286" s="1" nd="1"/>
        <i x="3488" s="1" nd="1"/>
        <i x="3507" s="1" nd="1"/>
        <i x="2153" s="1" nd="1"/>
        <i x="2712" s="1" nd="1"/>
        <i x="2733" s="1" nd="1"/>
        <i x="4734" s="1" nd="1"/>
        <i x="3489" s="1" nd="1"/>
        <i x="986" s="1" nd="1"/>
        <i x="2751" s="1" nd="1"/>
        <i x="924" s="1" nd="1"/>
        <i x="2707" s="1" nd="1"/>
        <i x="915" s="1" nd="1"/>
        <i x="3521" s="1" nd="1"/>
        <i x="1905" s="1" nd="1"/>
        <i x="3508" s="1" nd="1"/>
        <i x="1856" s="1" nd="1"/>
        <i x="2771" s="1" nd="1"/>
        <i x="939" s="1" nd="1"/>
        <i x="3065" s="1" nd="1"/>
        <i x="4491" s="1" nd="1"/>
        <i x="346" s="1" nd="1"/>
        <i x="4488" s="1" nd="1"/>
        <i x="896" s="1" nd="1"/>
        <i x="33" s="1" nd="1"/>
        <i x="897" s="1" nd="1"/>
        <i x="3762" s="1" nd="1"/>
        <i x="904" s="1" nd="1"/>
        <i x="2714" s="1" nd="1"/>
        <i x="1888" s="1" nd="1"/>
        <i x="2739" s="1" nd="1"/>
        <i x="1189" s="1" nd="1"/>
        <i x="3546" s="1" nd="1"/>
        <i x="3498" s="1" nd="1"/>
        <i x="48" s="1" nd="1"/>
        <i x="3794" s="1" nd="1"/>
        <i x="3588" s="1" nd="1"/>
        <i x="895" s="1" nd="1"/>
        <i x="4521" s="1" nd="1"/>
        <i x="1086" s="1" nd="1"/>
        <i x="3486" s="1" nd="1"/>
        <i x="4519" s="1" nd="1"/>
        <i x="2129" s="1" nd="1"/>
        <i x="4530" s="1" nd="1"/>
        <i x="2124" s="1" nd="1"/>
        <i x="2155" s="1" nd="1"/>
        <i x="3509" s="1" nd="1"/>
        <i x="987" s="1" nd="1"/>
        <i x="1865" s="1" nd="1"/>
        <i x="1858" s="1" nd="1"/>
        <i x="2719" s="1" nd="1"/>
        <i x="2248" s="1" nd="1"/>
        <i x="3793" s="1" nd="1"/>
        <i x="3480" s="1" nd="1"/>
        <i x="339" s="1" nd="1"/>
        <i x="1291" s="1" nd="1"/>
        <i x="1863" s="1" nd="1"/>
        <i x="4753" s="1" nd="1"/>
        <i x="4540" s="1" nd="1"/>
        <i x="2726" s="1" nd="1"/>
        <i x="1855" s="1" nd="1"/>
        <i x="1181" s="1" nd="1"/>
        <i x="894" s="1" nd="1"/>
        <i x="4483" s="1" nd="1"/>
        <i x="2706" s="1" nd="1"/>
        <i x="2943" s="1" nd="1"/>
        <i x="4905" s="1" nd="1"/>
        <i x="1854" s="1" nd="1"/>
        <i x="3534" s="1" nd="1"/>
        <i x="1087" s="1" nd="1"/>
        <i x="34" s="1" nd="1"/>
        <i x="3504" s="1" nd="1"/>
        <i x="2749" s="1" nd="1"/>
        <i x="2705" s="1" nd="1"/>
        <i x="3050" s="1" nd="1"/>
        <i x="3589" s="1" nd="1"/>
        <i x="4478" s="1" nd="1"/>
        <i x="2123" s="1" nd="1"/>
        <i x="3896" s="1" nd="1"/>
        <i x="3479" s="1" nd="1"/>
        <i x="914" s="1" nd="1"/>
        <i x="1290" s="1" nd="1"/>
        <i x="279" s="1" nd="1"/>
        <i x="2169" s="1" nd="1"/>
        <i x="2716" s="1" nd="1"/>
        <i x="1871" s="1" nd="1"/>
        <i x="3925" s="1" nd="1"/>
        <i x="965" s="1" nd="1"/>
        <i x="3506" s="1" nd="1"/>
        <i x="956" s="1" nd="1"/>
        <i x="1208" s="1" nd="1"/>
        <i x="1915" s="1" nd="1"/>
        <i x="2247" s="1" nd="1"/>
        <i x="3128" s="1" nd="1"/>
        <i x="3532" s="1" nd="1"/>
        <i x="4769" s="1" nd="1"/>
        <i x="430" s="1" nd="1"/>
        <i x="3002" s="1" nd="1"/>
        <i x="1074" s="1" nd="1"/>
        <i x="2183" s="1" nd="1"/>
        <i x="4850" s="1" nd="1"/>
        <i x="338" s="1" nd="1"/>
        <i x="2198" s="1" nd="1"/>
        <i x="1870" s="1" nd="1"/>
        <i x="2942" s="1" nd="1"/>
        <i x="4715" s="1" nd="1"/>
        <i x="2709" s="1" nd="1"/>
        <i x="2178" s="1" nd="1"/>
        <i x="1853" s="1" nd="1"/>
        <i x="1864" s="1" nd="1"/>
        <i x="4672" s="1" nd="1"/>
        <i x="32" s="1" nd="1"/>
        <i x="3541" s="1" nd="1"/>
        <i x="4859" s="1" nd="1"/>
        <i x="248" s="1" nd="1"/>
        <i x="3082" s="1" nd="1"/>
        <i x="1914" s="1" nd="1"/>
        <i x="4490" s="1" nd="1"/>
        <i x="2717" s="1" nd="1"/>
        <i x="3108" s="1" nd="1"/>
        <i x="171" s="1" nd="1"/>
        <i x="3182" s="1" nd="1"/>
        <i x="1188" s="1" nd="1"/>
        <i x="67" s="1" nd="1"/>
        <i x="3540" s="1" nd="1"/>
        <i x="2704" s="1" nd="1"/>
        <i x="2254" s="1" nd="1"/>
        <i x="4482" s="1" nd="1"/>
        <i x="2113" s="1" nd="1"/>
        <i x="3505" s="1" nd="1"/>
        <i x="314" s="1" nd="1"/>
        <i x="2088" s="1" nd="1"/>
        <i x="3862" s="1" nd="1"/>
        <i x="2121" s="1" nd="1"/>
        <i x="4767" s="1" nd="1"/>
        <i x="3484" s="1" nd="1"/>
        <i x="1075" s="1" nd="1"/>
        <i x="4793" s="1" nd="1"/>
        <i x="2770" s="1" nd="1"/>
        <i x="3992" s="1" nd="1"/>
        <i x="4988" s="1" nd="1"/>
        <i x="2718" s="1" nd="1"/>
        <i x="944" s="1" nd="1"/>
        <i x="4673" s="1" nd="1"/>
        <i x="2095" s="1" nd="1"/>
        <i x="3861" s="1" nd="1"/>
        <i x="3144" s="1" nd="1"/>
        <i x="4535" s="1" nd="1"/>
        <i x="4726" s="1" nd="1"/>
        <i x="2937" s="1" nd="1"/>
        <i x="3692" s="1" nd="1"/>
        <i x="237" s="1" nd="1"/>
        <i x="3533" s="1" nd="1"/>
        <i x="2333" s="1" nd="1"/>
        <i x="3127" s="1" nd="1"/>
        <i x="3041" s="1" nd="1"/>
        <i x="4528" s="1" nd="1"/>
        <i x="3022" s="1" nd="1"/>
        <i x="1852" s="1" nd="1"/>
        <i x="903" s="1" nd="1"/>
        <i x="526" s="1" nd="1"/>
        <i x="4842" s="1" nd="1"/>
        <i x="3139" s="1" nd="1"/>
        <i x="45" s="1" nd="1"/>
        <i x="3742" s="1" nd="1"/>
        <i x="172" s="1" nd="1"/>
        <i x="305" s="1" nd="1"/>
        <i x="4544" s="1" nd="1"/>
        <i x="2373" s="1" nd="1"/>
        <i x="964" s="1" nd="1"/>
        <i x="1195" s="1" nd="1"/>
        <i x="294" s="1" nd="1"/>
        <i x="2246" s="1" nd="1"/>
        <i x="4489" s="1" nd="1"/>
        <i x="490" s="1" nd="1"/>
        <i x="4928" s="1" nd="1"/>
        <i x="1425" s="1" nd="1"/>
        <i x="2161" s="1" nd="1"/>
        <i x="1263" s="1" nd="1"/>
        <i x="2245" s="1" nd="1"/>
        <i x="2992" s="1" nd="1"/>
        <i x="4517" s="1" nd="1"/>
        <i x="438" s="1" nd="1"/>
        <i x="479" s="1" nd="1"/>
        <i x="1851" s="1" nd="1"/>
        <i x="1869" s="1" nd="1"/>
        <i x="4661" s="1" nd="1"/>
        <i x="1194" s="1" nd="1"/>
        <i x="160" s="1" nd="1"/>
        <i x="358" s="1" nd="1"/>
        <i x="3112" s="1" nd="1"/>
        <i x="4543" s="1" nd="1"/>
        <i x="322" s="1" nd="1"/>
        <i x="2725" s="1" nd="1"/>
        <i x="365" s="1" nd="1"/>
        <i x="3828" s="1" nd="1"/>
        <i x="2222" s="1" nd="1"/>
        <i x="324" s="1" nd="1"/>
        <i x="3867" s="1" nd="1"/>
        <i x="938" s="1" nd="1"/>
        <i x="3118" s="1" nd="1"/>
        <i x="3018" s="1" nd="1"/>
        <i x="3539" s="1" nd="1"/>
        <i x="3526" s="1" nd="1"/>
        <i x="2296" s="1" nd="1"/>
        <i x="3694" s="1" nd="1"/>
        <i x="2738" s="1" nd="1"/>
        <i x="4816" s="1" nd="1"/>
        <i x="961" s="1" nd="1"/>
        <i x="4966" s="1" nd="1"/>
        <i x="364" s="1" nd="1"/>
        <i x="356" s="1" nd="1"/>
        <i x="236" s="1" nd="1"/>
        <i x="949" s="1" nd="1"/>
        <i x="4895" s="1" nd="1"/>
        <i x="4641" s="1" nd="1"/>
        <i x="3048" s="1" nd="1"/>
        <i x="2732" s="1" nd="1"/>
        <i x="3519" s="1" nd="1"/>
        <i x="1887" s="1" nd="1"/>
        <i x="2313" s="1" nd="1"/>
        <i x="901" s="1" nd="1"/>
        <i x="2951" s="1" nd="1"/>
        <i x="3866" s="1" nd="1"/>
        <i x="2763" s="1" nd="1"/>
        <i x="1330" s="1" nd="1"/>
        <i x="3524" s="1" nd="1"/>
        <i x="4914" s="1" nd="1"/>
        <i x="1268" s="1" nd="1"/>
        <i x="3747" s="1" nd="1"/>
        <i x="4974" s="1" nd="1"/>
        <i x="3841" s="1" nd="1"/>
        <i x="3154" s="1" nd="1"/>
        <i x="2244" s="1" nd="1"/>
        <i x="2252" s="1" nd="1"/>
        <i x="3768" s="1" nd="1"/>
        <i x="2196" s="1" nd="1"/>
        <i x="44" s="1" nd="1"/>
        <i x="3163" s="1" nd="1"/>
        <i x="4529" s="1" nd="1"/>
        <i x="4503" s="1" nd="1"/>
        <i x="4527" s="1" nd="1"/>
        <i x="1930" s="1" nd="1"/>
        <i x="3991" s="1" nd="1"/>
        <i x="4507" s="1" nd="1"/>
        <i x="3064" s="1" nd="1"/>
        <i x="3525" s="1" nd="1"/>
        <i x="955" s="1" nd="1"/>
        <i x="2731" s="1" nd="1"/>
        <i x="1903" s="1" nd="1"/>
        <i x="462" s="1" nd="1"/>
        <i x="2924" s="1" nd="1"/>
        <i x="56" s="1" nd="1"/>
        <i x="4808" s="1" nd="1"/>
        <i x="1891" s="1" nd="1"/>
        <i x="1904" s="1" nd="1"/>
        <i x="4662" s="1" nd="1"/>
        <i x="161" s="1" nd="1"/>
        <i x="43" s="1" nd="1"/>
        <i x="2270" s="1" nd="1"/>
        <i x="3531" s="1" nd="1"/>
        <i x="1886" s="1" nd="1"/>
        <i x="1150" s="1" nd="1"/>
        <i x="4505" s="1" nd="1"/>
        <i x="943" s="1" nd="1"/>
        <i x="3901" s="1" nd="1"/>
        <i x="3518" s="1" nd="1"/>
        <i x="3039" s="1" nd="1"/>
        <i x="3181" s="1" nd="1"/>
        <i x="3970" s="1" nd="1"/>
        <i x="932" s="1" nd="1"/>
        <i x="960" s="1" nd="1"/>
        <i x="930" s="1" nd="1"/>
        <i x="2194" s="1" nd="1"/>
        <i x="4526" s="1" nd="1"/>
        <i x="2748" s="1" nd="1"/>
        <i x="3946" s="1" nd="1"/>
        <i x="3875" s="1" nd="1"/>
        <i x="3781" s="1" nd="1"/>
        <i x="2724" s="1" nd="1"/>
        <i x="3056" s="1" nd="1"/>
        <i x="4497" s="1" nd="1"/>
        <i x="4983" s="1" nd="1"/>
        <i x="2737" s="1" nd="1"/>
        <i x="2230" s="1" nd="1"/>
        <i x="2759" s="1" nd="1"/>
        <i x="3516" s="1" nd="1"/>
        <i x="4642" s="1" nd="1"/>
        <i x="1383" s="1" nd="1"/>
        <i x="1923" s="1" nd="1"/>
        <i x="2182" s="1" nd="1"/>
        <i x="3515" s="1" nd="1"/>
        <i x="4504" s="1" nd="1"/>
        <i x="4965" s="1" nd="1"/>
        <i x="4512" s="1" nd="1"/>
        <i x="2769" s="1" nd="1"/>
        <i x="42" s="1" nd="1"/>
        <i x="511" s="1" nd="1"/>
        <i x="1108" s="1" nd="1"/>
        <i x="3945" s="1" nd="1"/>
        <i x="3834" s="1" nd="1"/>
        <i x="1202" s="1" nd="1"/>
        <i x="2229" s="1" nd="1"/>
        <i x="929" s="1" nd="1"/>
        <i x="2362" s="1" nd="1"/>
        <i x="265" s="1" nd="1"/>
        <i x="1885" s="1" nd="1"/>
        <i x="4904" s="1" nd="1"/>
        <i x="3190" s="1" nd="1"/>
        <i x="4822" s="1" nd="1"/>
        <i x="3758" s="1" nd="1"/>
        <i x="3538" s="1" nd="1"/>
        <i x="2923" s="1" nd="1"/>
        <i x="2100" s="1" nd="1"/>
        <i x="3523" s="1" nd="1"/>
        <i x="5000" s="1" nd="1"/>
        <i x="2768" s="1" nd="1"/>
        <i x="3929" s="1" nd="1"/>
        <i x="1941" s="1" nd="1"/>
        <i x="3079" s="1" nd="1"/>
        <i x="902" s="1" nd="1"/>
        <i x="4981" s="1" nd="1"/>
        <i x="4807" s="1" nd="1"/>
        <i x="4496" s="1" nd="1"/>
        <i x="158" s="1" nd="1"/>
        <i x="1884" s="1" nd="1"/>
        <i x="3135" s="1" nd="1"/>
        <i x="4835" s="1" nd="1"/>
        <i x="1235" s="1" nd="1"/>
        <i x="3907" s="1" nd="1"/>
        <i x="3162" s="1" nd="1"/>
        <i x="4973" s="1" nd="1"/>
        <i x="3915" s="1" nd="1"/>
        <i x="3859" s="1" nd="1"/>
        <i x="3908" s="1" nd="1"/>
        <i x="1342" s="1" nd="1"/>
        <i x="937" s="1" nd="1"/>
        <i x="3779" s="1" nd="1"/>
        <i x="1931" s="1" nd="1"/>
        <i x="2723" s="1" nd="1"/>
        <i x="942" s="1" nd="1"/>
        <i x="4506" s="1" nd="1"/>
        <i x="1849" s="1" nd="1"/>
        <i x="2367" s="1" nd="1"/>
        <i x="1298" s="1" nd="1"/>
        <i x="931" s="1" nd="1"/>
        <i x="3892" s="1" nd="1"/>
        <i x="1940" s="1" nd="1"/>
        <i x="1158" s="1" nd="1"/>
        <i x="41" s="1" nd="1"/>
        <i x="3038" s="1" nd="1"/>
        <i x="2084" s="1" nd="1"/>
        <i x="85" s="1" nd="1"/>
        <i x="4729" s="1" nd="1"/>
        <i x="3602" s="1" nd="1"/>
        <i x="1337" s="1" nd="1"/>
        <i x="40" s="1" nd="1"/>
        <i x="2789" s="1" nd="1"/>
        <i x="1400" s="1" nd="1"/>
        <i x="2242" s="1" nd="1"/>
        <i x="3085" s="1" nd="1"/>
        <i x="4502" s="1" nd="1"/>
        <i x="396" s="1" nd="1"/>
        <i x="3522" s="1" nd="1"/>
        <i x="2331" s="1" nd="1"/>
        <i x="2117" s="1" nd="1"/>
        <i x="1270" s="1" nd="1"/>
        <i x="1261" s="1" nd="1"/>
        <i x="2730" s="1" nd="1"/>
        <i x="1890" s="1" nd="1"/>
        <i x="4770" s="1" nd="1"/>
        <i x="3882" s="1" nd="1"/>
        <i x="2310" s="1" nd="1"/>
        <i x="468" s="1" nd="1"/>
        <i x="4963" s="1" nd="1"/>
        <i x="84" s="1" nd="1"/>
        <i x="2796" s="1" nd="1"/>
        <i x="4868" s="1" nd="1"/>
        <i x="2204" s="1" nd="1"/>
        <i x="3180" s="1" nd="1"/>
        <i x="4516" s="1" nd="1"/>
        <i x="3792" s="1" nd="1"/>
        <i x="1896" s="1" nd="1"/>
        <i x="3565" s="1" nd="1"/>
        <i x="2740" s="1" nd="1"/>
        <i x="4571" s="1" nd="1"/>
        <i x="4911" s="1" nd="1"/>
        <i x="1420" s="1" nd="1"/>
        <i x="1109" s="1" nd="1"/>
        <i x="1213" s="1" nd="1"/>
        <i x="410" s="1" nd="1"/>
        <i x="2729" s="1" nd="1"/>
        <i x="2184" s="1" nd="1"/>
        <i x="968" s="1" nd="1"/>
        <i x="1214" s="1" nd="1"/>
        <i x="3714" s="1" nd="1"/>
        <i x="2351" s="1" nd="1"/>
        <i x="2736" s="1" nd="1"/>
        <i x="114" s="1" nd="1"/>
        <i x="1021" s="1" nd="1"/>
        <i x="287" s="1" nd="1"/>
        <i x="3068" s="1" nd="1"/>
        <i x="1157" s="1" nd="1"/>
        <i x="4549" s="1" nd="1"/>
        <i x="2728" s="1" nd="1"/>
        <i x="1925" s="1" nd="1"/>
        <i x="39" s="1" nd="1"/>
        <i x="1895" s="1" nd="1"/>
        <i x="3999" s="1" nd="1"/>
        <i x="4511" s="1" nd="1"/>
        <i x="61" s="1" nd="1"/>
        <i x="935" s="1" nd="1"/>
        <i x="1889" s="1" nd="1"/>
        <i x="3822" s="1" nd="1"/>
        <i x="3874" s="1" nd="1"/>
        <i x="3572" s="1" nd="1"/>
        <i x="89" s="1" nd="1"/>
        <i x="3514" s="1" nd="1"/>
        <i x="275" s="1" nd="1"/>
        <i x="2091" s="1" nd="1"/>
        <i x="1313" s="1" nd="1"/>
        <i x="3496" s="1" nd="1"/>
        <i x="3921" s="1" nd="1"/>
        <i x="1212" s="1" nd="1"/>
        <i x="159" s="1" nd="1"/>
        <i x="1324" s="1" nd="1"/>
        <i x="3799" s="1" nd="1"/>
        <i x="2140" s="1" nd="1"/>
        <i x="3948" s="1" nd="1"/>
        <i x="3900" s="1" nd="1"/>
        <i x="4510" s="1" nd="1"/>
        <i x="461" s="1" nd="1"/>
        <i x="3564" s="1" nd="1"/>
        <i x="1947" s="1" nd="1"/>
        <i x="1192" s="1" nd="1"/>
        <i x="2328" s="1" nd="1"/>
        <i x="53" s="1" nd="1"/>
        <i x="2788" s="1" nd="1"/>
        <i x="3749" s="1" nd="1"/>
        <i x="3813" s="1" nd="1"/>
        <i x="3513" s="1" nd="1"/>
        <i x="1244" s="1" nd="1"/>
        <i x="1921" s="1" nd="1"/>
        <i x="3574" s="1" nd="1"/>
        <i x="3055" s="1" nd="1"/>
        <i x="2238" s="1" nd="1"/>
        <i x="4935" s="1" nd="1"/>
        <i x="1176" s="1" nd="1"/>
        <i x="4721" s="1" nd="1"/>
        <i x="1902" s="1" nd="1"/>
        <i x="2265" s="1" nd="1"/>
        <i x="37" s="1" nd="1"/>
        <i x="941" s="1" nd="1"/>
        <i x="78" s="1" nd="1"/>
        <i x="330" s="1" nd="1"/>
        <i x="4570" s="1" nd="1"/>
        <i x="4737" s="1" nd="1"/>
        <i x="77" s="1" nd="1"/>
        <i x="394" s="1" nd="1"/>
        <i x="3847" s="1" nd="1"/>
        <i x="1397" s="1" nd="1"/>
        <i x="983" s="1" nd="1"/>
        <i x="3814" s="1" nd="1"/>
        <i x="4495" s="1" nd="1"/>
        <i x="3603" s="1" nd="1"/>
        <i x="2939" s="1" nd="1"/>
        <i x="4639" s="1" nd="1"/>
        <i x="1390" s="1" nd="1"/>
        <i x="2257" s="1" nd="1"/>
        <i x="444" s="1" nd="1"/>
        <i x="3159" s="1" nd="1"/>
        <i x="3989" s="1" nd="1"/>
        <i x="1850" s="1" nd="1"/>
        <i x="3965" s="1" nd="1"/>
        <i x="1979" s="1" nd="1"/>
        <i x="3545" s="1" nd="1"/>
        <i x="3550" s="1" nd="1"/>
        <i x="2317" s="1" nd="1"/>
        <i x="3209" s="1" nd="1"/>
        <i x="1936" s="1" nd="1"/>
        <i x="4961" s="1" nd="1"/>
        <i x="1127" s="1" nd="1"/>
        <i x="1956" s="1" nd="1"/>
        <i x="3549" s="1" nd="1"/>
        <i x="994" s="1" nd="1"/>
        <i x="250" s="1" nd="1"/>
        <i x="4871" s="1" nd="1"/>
        <i x="4548" s="1" nd="1"/>
        <i x="1901" s="1" nd="1"/>
        <i x="4852" s="1" nd="1"/>
        <i x="4525" s="1" nd="1"/>
        <i x="4573" s="1" nd="1"/>
        <i x="72" s="1" nd="1"/>
        <i x="1375" s="1" nd="1"/>
        <i x="1346" s="1" nd="1"/>
        <i x="4920" s="1" nd="1"/>
        <i x="263" s="1" nd="1"/>
        <i x="3777" s="1" nd="1"/>
        <i x="3903" s="1" nd="1"/>
        <i x="4537" s="1" nd="1"/>
        <i x="116" s="1" nd="1"/>
        <i x="2791" s="1" nd="1"/>
        <i x="4536" s="1" nd="1"/>
        <i x="2871" s="1" nd="1"/>
        <i x="1022" s="1" nd="1"/>
        <i x="2281" s="1" nd="1"/>
        <i x="2775" s="1" nd="1"/>
        <i x="954" s="1" nd="1"/>
        <i x="3645" s="1" nd="1"/>
        <i x="1406" s="1" nd="1"/>
        <i x="4865" s="1" nd="1"/>
        <i x="1301" s="1" nd="1"/>
        <i x="959" s="1" nd="1"/>
        <i x="2747" s="1" nd="1"/>
        <i x="1142" s="1" nd="1"/>
        <i x="993" s="1" nd="1"/>
        <i x="1939" s="1" nd="1"/>
        <i x="3544" s="1" nd="1"/>
        <i x="3936" s="1" nd="1"/>
        <i x="274" s="1" nd="1"/>
        <i x="55" s="1" nd="1"/>
        <i x="2783" s="1" nd="1"/>
        <i x="62" s="1" nd="1"/>
        <i x="262" s="1" nd="1"/>
        <i x="3911" s="1" nd="1"/>
        <i x="1267" s="1" nd="1"/>
        <i x="936" s="1" nd="1"/>
        <i x="958" s="1" nd="1"/>
        <i x="473" s="1" nd="1"/>
        <i x="977" s="1" nd="1"/>
        <i x="948" s="1" nd="1"/>
        <i x="4787" s="1" nd="1"/>
        <i x="947" s="1" nd="1"/>
        <i x="3575" s="1" nd="1"/>
        <i x="3987" s="1" nd="1"/>
        <i x="4508" s="1" nd="1"/>
        <i x="4680" s="1" nd="1"/>
        <i x="3158" s="1" nd="1"/>
        <i x="4542" s="1" nd="1"/>
        <i x="3571" s="1" nd="1"/>
        <i x="3812" s="1" nd="1"/>
        <i x="52" s="1" nd="1"/>
        <i x="953" s="1" nd="1"/>
        <i x="440" s="1" nd="1"/>
        <i x="4864" s="1" nd="1"/>
        <i x="51" s="1" nd="1"/>
        <i x="3051" s="1" nd="1"/>
        <i x="3497" s="1" nd="1"/>
        <i x="4558" s="1" nd="1"/>
        <i x="2366" s="1" nd="1"/>
        <i x="1929" s="1" nd="1"/>
        <i x="2767" s="1" nd="1"/>
        <i x="2139" s="1" nd="1"/>
        <i x="185" s="1" nd="1"/>
        <i x="3211" s="1" nd="1"/>
        <i x="254" s="1" nd="1"/>
        <i x="4898" s="1" nd="1"/>
        <i x="60" s="1" nd="1"/>
        <i x="247" s="1" nd="1"/>
        <i x="3156" s="1" nd="1"/>
        <i x="4547" s="1" nd="1"/>
        <i x="1913" s="1" nd="1"/>
        <i x="3846" s="1" nd="1"/>
        <i x="3113" s="1" nd="1"/>
        <i x="1912" s="1" nd="1"/>
        <i x="976" s="1" nd="1"/>
        <i x="1920" s="1" nd="1"/>
        <i x="3811" s="1" nd="1"/>
        <i x="1156" s="1" nd="1"/>
        <i x="1955" s="1" nd="1"/>
        <i x="3011" s="1" nd="1"/>
        <i x="2132" s="1" nd="1"/>
        <i x="2986" s="1" nd="1"/>
        <i x="466" s="1" nd="1"/>
        <i x="2305" s="1" nd="1"/>
        <i x="1277" s="1" nd="1"/>
        <i x="952" s="1" nd="1"/>
        <i x="3095" s="1" nd="1"/>
        <i x="3131" s="1" nd="1"/>
        <i x="4754" s="1" nd="1"/>
        <i x="4501" s="1" nd="1"/>
        <i x="4883" s="1" nd="1"/>
        <i x="2191" s="1" nd="1"/>
        <i x="4541" s="1" nd="1"/>
        <i x="4572" s="1" nd="1"/>
        <i x="2062" s="1" nd="1"/>
        <i x="83" s="1" nd="1"/>
        <i x="4640" s="1" nd="1"/>
        <i x="38" s="1" nd="1"/>
        <i x="4810" s="1" nd="1"/>
        <i x="65" s="1" nd="1"/>
        <i x="3887" s="1" nd="1"/>
        <i x="1424" s="1" nd="1"/>
        <i x="3790" s="1" nd="1"/>
        <i x="1928" s="1" nd="1"/>
        <i x="2766" s="1" nd="1"/>
        <i x="3789" s="1" nd="1"/>
        <i x="1365" s="1" nd="1"/>
        <i x="3548" s="1" nd="1"/>
        <i x="1128" s="1" nd="1"/>
        <i x="2758" s="1" nd="1"/>
        <i x="4534" s="1" nd="1"/>
        <i x="2978" s="1" nd="1"/>
        <i x="3556" s="1" nd="1"/>
        <i x="2368" s="1" nd="1"/>
        <i x="1911" s="1" nd="1"/>
        <i x="4846" s="1" nd="1"/>
        <i x="1980" s="1" nd="1"/>
        <i x="1185" s="1" nd="1"/>
        <i x="331" s="1" nd="1"/>
        <i x="1191" s="1" nd="1"/>
        <i x="1284" s="1" nd="1"/>
        <i x="2154" s="1" nd="1"/>
        <i x="381" s="1" nd="1"/>
        <i x="2224" s="1" nd="1"/>
        <i x="3551" s="1" nd="1"/>
        <i x="922" s="1" nd="1"/>
        <i x="4533" s="1" nd="1"/>
        <i x="2814" s="1" nd="1"/>
        <i x="2256" s="1" nd="1"/>
        <i x="458" s="1" nd="1"/>
        <i x="3547" s="1" nd="1"/>
        <i x="3579" s="1" nd="1"/>
        <i x="495" s="1" nd="1"/>
        <i x="2872" s="1" nd="1"/>
        <i x="975" s="1" nd="1"/>
        <i x="1297" s="1" nd="1"/>
        <i x="3798" s="1" nd="1"/>
        <i x="1336" s="1" nd="1"/>
        <i x="91" s="1" nd="1"/>
        <i x="1927" s="1" nd="1"/>
        <i x="4938" s="1" nd="1"/>
        <i x="2797" s="1" nd="1"/>
        <i x="3646" s="1" nd="1"/>
        <i x="3067" s="1" nd="1"/>
        <i x="4786" s="1" nd="1"/>
        <i x="3766" s="1" nd="1"/>
        <i x="2347" s="1" nd="1"/>
        <i x="4845" s="1" nd="1"/>
        <i x="3005" s="1" nd="1"/>
        <i x="2255" s="1" nd="1"/>
        <i x="3821" s="1" nd="1"/>
        <i x="4760" s="1" nd="1"/>
        <i x="3797" s="1" nd="1"/>
        <i x="2097" s="1" nd="1"/>
        <i x="928" s="1" nd="1"/>
        <i x="2264" s="1" nd="1"/>
        <i x="455" s="1" nd="1"/>
        <i x="3886" s="1" nd="1"/>
        <i x="363" s="1" nd="1"/>
        <i x="3120" s="1" nd="1"/>
        <i x="3054" s="1" nd="1"/>
        <i x="2236" s="1" nd="1"/>
        <i x="3075" s="1" nd="1"/>
        <i x="2955" s="1" nd="1"/>
        <i x="1184" s="1" nd="1"/>
        <i x="3001" s="1" nd="1"/>
        <i x="1969" s="1" nd="1"/>
        <i x="3084" s="1" nd="1"/>
        <i x="963" s="1" nd="1"/>
        <i x="4681" s="1" nd="1"/>
        <i x="3796" s="1" nd="1"/>
        <i x="2938" s="1" nd="1"/>
        <i x="1970" s="1" nd="1"/>
        <i x="3143" s="1" nd="1"/>
        <i x="4728" s="1" nd="1"/>
        <i x="362" s="1" nd="1"/>
        <i x="3057" s="1" nd="1"/>
        <i x="421" s="1" nd="1"/>
        <i x="66" s="1" nd="1"/>
        <i x="186" s="1" nd="1"/>
        <i x="2235" s="1" nd="1"/>
        <i x="59" s="1" nd="1"/>
        <i x="486" s="1" nd="1"/>
        <i x="4509" s="1" nd="1"/>
        <i x="4752" s="1" nd="1"/>
        <i x="1251" s="1" nd="1"/>
        <i x="3074" s="1" nd="1"/>
        <i x="2131" s="1" nd="1"/>
        <i x="3902" s="1" nd="1"/>
        <i x="1919" s="1" nd="1"/>
        <i x="4818" s="1" nd="1"/>
        <i x="58" s="1" nd="1"/>
        <i x="3961" s="1" nd="1"/>
        <i x="2063" s="1" nd="1"/>
        <i x="3765" s="1" nd="1"/>
        <i x="3000" s="1" nd="1"/>
        <i x="3854" s="1" nd="1"/>
        <i x="2764" s="1" nd="1"/>
        <i x="4917" s="1" nd="1"/>
        <i x="494" s="1" nd="1"/>
        <i x="2344" s="1" nd="1"/>
        <i x="3111" s="1" nd="1"/>
        <i x="3167" s="1" nd="1"/>
        <i x="4736" s="1" nd="1"/>
        <i x="1180" s="1" nd="1"/>
        <i x="4776" s="1" nd="1"/>
        <i x="3130" s="1" nd="1"/>
        <i x="3757" s="1" nd="1"/>
        <i x="4751" s="1" nd="1"/>
        <i x="2181" s="1" nd="1"/>
        <i x="457" s="1" nd="1"/>
        <i x="1243" s="1" nd="1"/>
        <i x="1415" s="1" nd="1"/>
        <i x="1222" s="1" nd="1"/>
        <i x="3043" s="1" nd="1"/>
        <i x="1364" s="1" nd="1"/>
        <i x="4882" s="1" nd="1"/>
        <i x="420" s="1" nd="1"/>
        <i x="4991" s="1" nd="1"/>
        <i x="4894" s="1" nd="1"/>
        <i x="4561" s="1" nd="1"/>
        <i x="2965" s="1" nd="1"/>
        <i x="1344" s="1" nd="1"/>
        <i x="3836" s="1" nd="1"/>
        <i x="2156" s="1" nd="1"/>
        <i x="392" s="1" nd="1"/>
        <i x="3601" s="1" nd="1"/>
        <i x="3960" s="1" nd="1"/>
        <i x="3119" s="1" nd="1"/>
        <i x="957" s="1" nd="1"/>
        <i x="4806" s="1" nd="1"/>
        <i x="4906" s="1" nd="1"/>
        <i x="1015" s="1" nd="1"/>
        <i x="2338" s="1" nd="1"/>
        <i x="2157" s="1" nd="1"/>
        <i x="3998" s="1" nd="1"/>
        <i x="2969" s="1" nd="1"/>
        <i x="113" s="1" nd="1"/>
        <i x="2324" s="1" nd="1"/>
        <i x="2128" s="1" nd="1"/>
        <i x="3910" s="1" nd="1"/>
        <i x="2243" s="1" nd="1"/>
        <i x="1155" s="1" nd="1"/>
        <i x="2812" s="1" nd="1"/>
        <i x="3853" s="1" nd="1"/>
        <i x="57" s="1" nd="1"/>
        <i x="2146" s="1" nd="1"/>
        <i x="3010" s="1" nd="1"/>
        <i x="302" s="1" nd="1"/>
        <i x="82" s="1" nd="1"/>
        <i x="3764" s="1" nd="1"/>
        <i x="2999" s="1" nd="1"/>
        <i x="2144" s="1" nd="1"/>
        <i x="300" s="1" nd="1"/>
        <i x="385" s="1" nd="1"/>
        <i x="3094" s="1" nd="1"/>
        <i x="472" s="1" nd="1"/>
        <i x="2214" s="1" nd="1"/>
        <i x="380" s="1" nd="1"/>
        <i x="3483" s="1" nd="1"/>
        <i x="1269" s="1" nd="1"/>
        <i x="2145" s="1" nd="1"/>
        <i x="4560" s="1" nd="1"/>
        <i x="4817" s="1" nd="1"/>
        <i x="1296" s="1" nd="1"/>
        <i x="4977" s="1" nd="1"/>
        <i x="3985" s="1" nd="1"/>
        <i x="419" s="1" nd="1"/>
        <i x="4750" s="1" nd="1"/>
        <i x="4881" s="1" nd="1"/>
        <i x="1414" s="1" nd="1"/>
        <i x="2272" s="1" nd="1"/>
        <i x="1374" s="1" nd="1"/>
        <i x="2323" s="1" nd="1"/>
        <i x="4569" s="1" nd="1"/>
        <i x="471" s="1" nd="1"/>
        <i x="2223" s="1" nd="1"/>
        <i x="1946" s="1" nd="1"/>
        <i x="2274" s="1" nd="1"/>
        <i x="4897" s="1" nd="1"/>
        <i x="2011" s="1" nd="1"/>
        <i x="1917" s="1" nd="1"/>
        <i x="982" s="1" nd="1"/>
        <i x="2202" s="1" nd="1"/>
        <i x="3034" s="1" nd="1"/>
        <i x="3557" s="1" nd="1"/>
        <i x="374" s="1" nd="1"/>
        <i x="407" s="1" nd="1"/>
        <i x="1260" s="1" nd="1"/>
        <i x="3495" s="1" nd="1"/>
        <i x="2322" s="1" nd="1"/>
        <i x="3975" s="1" nd="1"/>
        <i x="3100" s="1" nd="1"/>
        <i x="3083" s="1" nd="1"/>
        <i x="141" s="1" nd="1"/>
        <i x="3129" s="1" nd="1"/>
        <i x="3746" s="1" nd="1"/>
        <i x="1300" s="1" nd="1"/>
        <i x="1389" s="1" nd="1"/>
        <i x="454" s="1" nd="1"/>
        <i x="1259" s="1" nd="1"/>
        <i x="1975" s="1" nd="1"/>
        <i x="81" s="1" nd="1"/>
        <i x="926" s="1" nd="1"/>
        <i x="3644" s="1" nd="1"/>
        <i x="1242" s="1" nd="1"/>
        <i x="3997" s="1" nd="1"/>
        <i x="2765" s="1" nd="1"/>
        <i x="1945" s="1" nd="1"/>
        <i x="80" s="1" nd="1"/>
        <i x="432" s="1" nd="1"/>
        <i x="3142" s="1" nd="1"/>
        <i x="4968" s="1" nd="1"/>
        <i x="431" s="1" nd="1"/>
        <i x="3865" s="1" nd="1"/>
        <i x="2127" s="1" nd="1"/>
        <i x="2818" s="1" nd="1"/>
        <i x="4851" s="1" nd="1"/>
        <i x="361" s="1" nd="1"/>
        <i x="2301" s="1" nd="1"/>
        <i x="1413" s="1" nd="1"/>
        <i x="2280" s="1" nd="1"/>
        <i x="3183" s="1" nd="1"/>
        <i x="2250" s="1" nd="1"/>
        <i x="1427" s="1" nd="1"/>
        <i x="3643" s="1" nd="1"/>
        <i x="4580" s="1" nd="1"/>
        <i x="2784" s="1" nd="1"/>
        <i x="518" s="1" nd="1"/>
        <i x="3166" s="1" nd="1"/>
        <i x="493" s="1" nd="1"/>
        <i x="3996" s="1" nd="1"/>
        <i x="913" s="1" nd="1"/>
        <i x="504" s="1" nd="1"/>
        <i x="3086" s="1" nd="1"/>
        <i x="4893" s="1" nd="1"/>
        <i x="909" s="1" nd="1"/>
        <i x="4960" s="1" nd="1"/>
        <i x="3837" s="1" nd="1"/>
        <i x="2936" s="1" nd="1"/>
        <i x="3928" s="1" nd="1"/>
        <i x="3776" s="1" nd="1"/>
        <i x="2343" s="1" nd="1"/>
        <i x="4552" s="1" nd="1"/>
        <i x="406" s="1" nd="1"/>
        <i x="3775" s="1" nd="1"/>
        <i x="996" s="1" nd="1"/>
        <i x="1335" s="1" nd="1"/>
        <i x="4896" s="1" nd="1"/>
        <i x="517" s="1" nd="1"/>
        <i x="4934" s="1" nd="1"/>
        <i x="3148" s="1" nd="1"/>
        <i x="484" s="1" nd="1"/>
        <i x="1046" s="1" nd="1"/>
        <i x="465" s="1" nd="1"/>
        <i x="2365" s="1" nd="1"/>
        <i x="1943" s="1" nd="1"/>
        <i x="4551" s="1" nd="1"/>
        <i x="418" s="1" nd="1"/>
        <i x="329" s="1" nd="1"/>
        <i x="3974" s="1" nd="1"/>
        <i x="299" s="1" nd="1"/>
        <i x="3959" s="1" nd="1"/>
        <i x="1392" s="1" nd="1"/>
        <i x="4805" s="1" nd="1"/>
        <i x="4550" s="1" nd="1"/>
        <i x="4987" s="1" nd="1"/>
        <i x="2804" s="1" nd="1"/>
        <i x="2089" s="1" nd="1"/>
        <i x="3973" s="1" nd="1"/>
        <i x="3984" s="1" nd="1"/>
        <i x="1240" s="1" nd="1"/>
        <i x="1388" s="1" nd="1"/>
        <i x="1174" s="1" nd="1"/>
        <i x="2842" s="1" nd="1"/>
        <i x="99" s="1" nd="1"/>
        <i x="3110" s="1" nd="1"/>
        <i x="142" s="1" nd="1"/>
        <i x="4586" s="1" nd="1"/>
        <i x="3593" s="1" nd="1"/>
        <i x="260" s="1" nd="1"/>
        <i x="4576" s="1" nd="1"/>
        <i x="2802" s="1" nd="1"/>
        <i x="1266" s="1" nd="1"/>
        <i x="2055" s="1" nd="1"/>
        <i x="3570" s="1" nd="1"/>
        <i x="2803" s="1" nd="1"/>
        <i x="3735" s="1" nd="1"/>
        <i x="298" s="1" nd="1"/>
        <i x="1005" s="1" nd="1"/>
        <i x="4577" s="1" nd="1"/>
        <i x="3810" s="1" nd="1"/>
        <i x="971" s="1" nd="1"/>
        <i x="4937" s="1" nd="1"/>
        <i x="2825" s="1" nd="1"/>
        <i x="3053" s="1" nd="1"/>
        <i x="1412" s="1" nd="1"/>
        <i x="1028" s="1" nd="1"/>
        <i x="1211" s="1" nd="1"/>
        <i x="2342" s="1" nd="1"/>
        <i x="456" s="1" nd="1"/>
        <i x="1918" s="1" nd="1"/>
        <i x="4559" s="1" nd="1"/>
        <i x="1053" s="1" nd="1"/>
        <i x="1114" s="1" nd="1"/>
        <i x="4575" s="1" nd="1"/>
        <i x="2824" s="1" nd="1"/>
        <i x="98" s="1" nd="1"/>
        <i x="130" s="1" nd="1"/>
        <i x="3569" s="1" nd="1"/>
        <i x="4574" s="1" nd="1"/>
        <i x="97" s="1" nd="1"/>
        <i x="3864" s="1" nd="1"/>
        <i x="73" s="1" nd="1"/>
        <i x="79" s="1" nd="1"/>
        <i x="389" s="1" nd="1"/>
        <i x="3208" s="1" nd="1"/>
        <i x="1985" s="1" nd="1"/>
        <i x="1011" s="1" nd="1"/>
        <i x="3734" s="1" nd="1"/>
        <i x="1997" s="1" nd="1"/>
        <i x="128" s="1" nd="1"/>
        <i x="4582" s="1" nd="1"/>
        <i x="4768" s="1" nd="1"/>
        <i x="1197" s="1" nd="1"/>
        <i x="3567" s="1" nd="1"/>
        <i x="241" s="1" nd="1"/>
        <i x="4709" s="1" nd="1"/>
        <i x="2364" s="1" nd="1"/>
        <i x="2800" s="1" nd="1"/>
        <i x="1004" s="1" nd="1"/>
        <i x="3745" s="1" nd="1"/>
        <i x="4733" s="1" nd="1"/>
        <i x="2964" s="1" nd="1"/>
        <i x="3622" s="1" nd="1"/>
        <i x="3600" s="1" nd="1"/>
        <i x="315" s="1" nd="1"/>
        <i x="4585" s="1" nd="1"/>
        <i x="2801" s="1" nd="1"/>
        <i x="4775" s="1" nd="1"/>
        <i x="4581" s="1" nd="1"/>
        <i x="4498" s="1" nd="1"/>
        <i x="4658" s="1" nd="1"/>
        <i x="3613" s="1" nd="1"/>
        <i x="4500" s="1" nd="1"/>
        <i x="1962" s="1" nd="1"/>
        <i x="3612" s="1" nd="1"/>
        <i x="2104" s="1" nd="1"/>
        <i x="1003" s="1" nd="1"/>
        <i x="1145" s="1" nd="1"/>
        <i x="111" s="1" nd="1"/>
        <i x="3592" s="1" nd="1"/>
        <i x="1014" s="1" nd="1"/>
        <i x="2799" s="1" nd="1"/>
        <i x="3995" s="1" nd="1"/>
        <i x="2798" s="1" nd="1"/>
        <i x="1002" s="1" nd="1"/>
        <i x="1027" s="1" nd="1"/>
        <i x="232" s="1" nd="1"/>
        <i x="3704" s="1" nd="1"/>
        <i x="921" s="1" nd="1"/>
        <i x="1065" s="1" nd="1"/>
        <i x="2213" s="1" nd="1"/>
        <i x="1010" s="1" nd="1"/>
        <i x="2952" s="1" nd="1"/>
        <i x="3599" s="1" nd="1"/>
        <i x="453" s="1" nd="1"/>
        <i x="3852" s="1" nd="1"/>
        <i x="127" s="1" nd="1"/>
        <i x="137" s="1" nd="1"/>
        <i x="1207" s="1" nd="1"/>
        <i x="3994" s="1" nd="1"/>
        <i x="96" s="1" nd="1"/>
        <i x="2840" s="1" nd="1"/>
        <i x="1228" s="1" nd="1"/>
        <i x="2300" s="1" nd="1"/>
        <i x="4607" s="1" nd="1"/>
        <i x="270" s="1" nd="1"/>
        <i x="927" s="1" nd="1"/>
        <i x="995" s="1" nd="1"/>
        <i x="1210" s="1" nd="1"/>
        <i x="2997" s="1" nd="1"/>
        <i x="2820" s="1" nd="1"/>
        <i x="4823" s="1" nd="1"/>
        <i x="4584" s="1" nd="1"/>
        <i x="107" s="1" nd="1"/>
        <i x="1035" s="1" nd="1"/>
        <i x="2143" s="1" nd="1"/>
        <i x="1993" s="1" nd="1"/>
        <i x="110" s="1" nd="1"/>
        <i x="3702" s="1" nd="1"/>
        <i x="4708" s="1" nd="1"/>
        <i x="4727" s="1" nd="1"/>
        <i x="2750" s="1" nd="1"/>
        <i x="126" s="1" nd="1"/>
        <i x="2998" s="1" nd="1"/>
        <i x="3499" s="1" nd="1"/>
        <i x="1974" s="1" nd="1"/>
        <i x="64" s="1" nd="1"/>
        <i x="1334" s="1" nd="1"/>
        <i x="2761" s="1" nd="1"/>
        <i x="1013" s="1" nd="1"/>
        <i x="1960" s="1" nd="1"/>
        <i x="1196" s="1" nd="1"/>
        <i x="4583" s="1" nd="1"/>
        <i x="259" s="1" nd="1"/>
        <i x="1282" s="1" nd="1"/>
        <i x="483" s="1" nd="1"/>
        <i x="452" s="1" nd="1"/>
        <i x="417" s="1" nd="1"/>
        <i x="1961" s="1" nd="1"/>
        <i x="285" s="1" nd="1"/>
        <i x="946" s="1" nd="1"/>
        <i x="3642" s="1" nd="1"/>
        <i x="1973" s="1" nd="1"/>
        <i x="2021" s="1" nd="1"/>
        <i x="4784" s="1" nd="1"/>
        <i x="3744" s="1" nd="1"/>
        <i x="1026" s="1" nd="1"/>
        <i x="1051" s="1" nd="1"/>
        <i x="3591" s="1" nd="1"/>
        <i x="50" s="1" nd="1"/>
        <i x="1025" s="1" nd="1"/>
        <i x="3598" s="1" nd="1"/>
        <i x="106" s="1" nd="1"/>
        <i x="4933" s="1" nd="1"/>
        <i x="4629" s="1" nd="1"/>
        <i x="3072" s="1" nd="1"/>
        <i x="4028" s="1" nd="1"/>
        <i x="405" s="1" nd="1"/>
        <i x="1209" s="1" nd="1"/>
        <i x="2823" s="1" nd="1"/>
        <i x="916" s="1" nd="1"/>
        <i x="3618" s="1" nd="1"/>
        <i x="2168" s="1" nd="1"/>
        <i x="1012" s="1" nd="1"/>
        <i x="94" s="1" nd="1"/>
        <i x="3023" s="1" nd="1"/>
        <i x="4626" s="1" nd="1"/>
        <i x="121" s="1" nd="1"/>
        <i x="4879" s="1" nd="1"/>
        <i x="1900" s="1" nd="1"/>
        <i x="4986" s="1" nd="1"/>
        <i x="4707" s="1" nd="1"/>
        <i x="2007" s="1" nd="1"/>
        <i x="1037" s="1" nd="1"/>
        <i x="240" s="1" nd="1"/>
        <i x="3629" s="1" nd="1"/>
        <i x="5022" s="1" nd="1"/>
        <i x="2401" s="1" nd="1"/>
        <i x="404" s="1" nd="1"/>
        <i x="1221" s="1" nd="1"/>
        <i x="1226" s="1" nd="1"/>
        <i x="345" s="1" nd="1"/>
        <i x="1457" s="1" nd="1"/>
        <i x="2811" s="1" nd="1"/>
        <i x="416" s="1" nd="1"/>
        <i x="2299" s="1" nd="1"/>
        <i x="1225" s="1" nd="1"/>
        <i x="3621" s="1" nd="1"/>
        <i x="4598" s="1" nd="1"/>
        <i x="136" s="1" nd="1"/>
        <i x="3611" s="1" nd="1"/>
        <i x="1034" s="1" nd="1"/>
        <i x="4792" s="1" nd="1"/>
        <i x="2746" s="1" nd="1"/>
        <i x="4599" s="1" nd="1"/>
        <i x="1227" s="1" nd="1"/>
        <i x="562" s="1" nd="1"/>
        <i x="2757" s="1" nd="1"/>
        <i x="1910" s="1" nd="1"/>
        <i x="1058" s="1" nd="1"/>
        <i x="1238" s="1" nd="1"/>
        <i x="2755" s="1" nd="1"/>
        <i x="4522" s="1" nd="1"/>
        <i x="3652" s="1" nd="1"/>
        <i x="3667" s="1" nd="1"/>
        <i x="1033" s="1" nd="1"/>
        <i x="1067" s="1" nd="1"/>
        <i x="4803" s="1" nd="1"/>
        <i x="951" s="1" nd="1"/>
        <i x="2745" s="1" nd="1"/>
        <i x="2756" s="1" nd="1"/>
        <i x="1899" s="1" nd="1"/>
        <i x="135" s="1" nd="1"/>
        <i x="4567" s="1" nd="1"/>
        <i x="945" s="1" nd="1"/>
        <i x="3537" s="1" nd="1"/>
        <i x="3040" s="1" nd="1"/>
        <i x="313" s="1" nd="1"/>
        <i x="4605" s="1" nd="1"/>
        <i x="123" s="1" nd="1"/>
        <i x="4532" s="1" nd="1"/>
        <i x="1254" s="1" nd="1"/>
        <i x="3126" s="1" nd="1"/>
        <i x="2982" s="1" nd="1"/>
        <i x="231" s="1" nd="1"/>
        <i x="2996" s="1" nd="1"/>
        <i x="4531" s="1" nd="1"/>
        <i x="4606" s="1" nd="1"/>
        <i x="1992" s="1" nd="1"/>
        <i x="3616" s="1" nd="1"/>
        <i x="3543" s="1" nd="1"/>
        <i x="1179" s="1" nd="1"/>
        <i x="2010" s="1" nd="1"/>
        <i x="105" s="1" nd="1"/>
        <i x="54" s="1" nd="1"/>
        <i x="1032" s="1" nd="1"/>
        <i x="1042" s="1" nd="1"/>
        <i x="3628" s="1" nd="1"/>
        <i x="312" s="1" nd="1"/>
        <i x="3666" s="1" nd="1"/>
        <i x="2754" s="1" nd="1"/>
        <i x="2934" s="1" nd="1"/>
        <i x="2122" s="1" nd="1"/>
        <i x="2790" s="1" nd="1"/>
        <i x="4027" s="1" nd="1"/>
        <i x="1001" s="1" nd="1"/>
        <i x="1036" s="1" nd="1"/>
        <i x="1968" s="1" nd="1"/>
        <i x="344" s="1" nd="1"/>
        <i x="4524" s="1" nd="1"/>
        <i x="3610" s="1" nd="1"/>
        <i x="5008" s="1" nd="1"/>
        <i x="3566" s="1" nd="1"/>
        <i x="2024" s="1" nd="1"/>
        <i x="2112" s="1" nd="1"/>
        <i x="3617" s="1" nd="1"/>
        <i x="4628" s="1" nd="1"/>
        <i x="2832" s="1" nd="1"/>
        <i x="93" s="1" nd="1"/>
        <i x="2050" s="1" nd="1"/>
        <i x="2018" s="1" nd="1"/>
        <i x="2927" s="1" nd="1"/>
        <i x="969" s="1" nd="1"/>
        <i x="1972" s="1" nd="1"/>
        <i x="4660" s="1" nd="1"/>
        <i x="1000" s="1" nd="1"/>
        <i x="2298" s="1" nd="1"/>
        <i x="3713" s="1" nd="1"/>
        <i x="4744" s="1" nd="1"/>
        <i x="1289" s="1" nd="1"/>
        <i x="2835" s="1" nd="1"/>
        <i x="230" s="1" nd="1"/>
        <i x="140" s="1" nd="1"/>
        <i x="2774" s="1" nd="1"/>
        <i x="149" s="1" nd="1"/>
        <i x="1984" s="1" nd="1"/>
        <i x="2833" s="1" nd="1"/>
        <i x="2197" s="1" nd="1"/>
        <i x="2810" s="1" nd="1"/>
        <i x="1066" s="1" nd="1"/>
        <i x="3595" s="1" nd="1"/>
        <i x="4499" s="1" nd="1"/>
        <i x="2006" s="1" nd="1"/>
        <i x="5017" s="1" nd="1"/>
        <i x="1996" s="1" nd="1"/>
        <i x="1206" s="1" nd="1"/>
        <i x="3620" s="1" nd="1"/>
        <i x="2212" s="1" nd="1"/>
        <i x="337" s="1" nd="1"/>
        <i x="2087" s="1" nd="1"/>
        <i x="1178" s="1" nd="1"/>
        <i x="3819" s="1" nd="1"/>
        <i x="2993" s="1" nd="1"/>
        <i x="371" s="1" nd="1"/>
        <i x="1164" s="1" nd="1"/>
        <i x="2817" s="1" nd="1"/>
        <i x="1926" s="1" nd="1"/>
        <i x="3706" s="1" nd="1"/>
        <i x="1009" s="1" nd="1"/>
        <i x="4927" s="1" nd="1"/>
        <i x="2167" s="1" nd="1"/>
        <i x="1983" s="1" nd="1"/>
        <i x="962" s="1" nd="1"/>
        <i x="3125" s="1" nd="1"/>
        <i x="950" s="1" nd="1"/>
        <i x="2023" s="1" nd="1"/>
        <i x="547" s="1" nd="1"/>
        <i x="1954" s="1" nd="1"/>
        <i x="151" s="1" nd="1"/>
        <i x="3071" s="1" nd="1"/>
        <i x="4564" s="1" nd="1"/>
        <i x="967" s="1" nd="1"/>
        <i x="229" s="1" nd="1"/>
        <i x="2926" s="1" nd="1"/>
        <i x="2960" s="1" nd="1"/>
        <i x="2082" s="1" nd="1"/>
        <i x="4759" s="1" nd="1"/>
        <i x="4791" s="1" nd="1"/>
        <i x="2083" s="1" nd="1"/>
        <i x="3590" s="1" nd="1"/>
        <i x="1423" s="1" nd="1"/>
        <i x="4591" s="1" nd="1"/>
        <i x="4703" s="1" nd="1"/>
        <i x="4604" s="1" nd="1"/>
        <i x="1959" s="1" nd="1"/>
        <i x="4610" s="1" nd="1"/>
        <i x="2809" s="1" nd="1"/>
        <i x="4634" s="1" nd="1"/>
        <i x="4568" s="1" nd="1"/>
        <i x="999" s="1" nd="1"/>
        <i x="3554" s="1" nd="1"/>
        <i x="3665" s="1" nd="1"/>
        <i x="2390" s="1" nd="1"/>
        <i x="1944" s="1" nd="1"/>
        <i x="3049" s="1" nd="1"/>
        <i x="150" s="1" nd="1"/>
        <i x="5016" s="1" nd="1"/>
        <i x="1982" s="1" nd="1"/>
        <i x="1148" s="1" nd="1"/>
        <i x="3597" s="1" nd="1"/>
        <i x="3980" s="1" nd="1"/>
        <i x="992" s="1" nd="1"/>
        <i x="974" s="1" nd="1"/>
        <i x="3743" s="1" nd="1"/>
        <i x="3563" s="1" nd="1"/>
        <i x="5034" s="1" nd="1"/>
        <i x="4706" s="1" nd="1"/>
        <i x="148" s="1" nd="1"/>
        <i x="2111" s="1" nd="1"/>
        <i x="2029" s="1" nd="1"/>
        <i x="2744" s="1" nd="1"/>
        <i x="3830" s="1" nd="1"/>
        <i x="2142" s="1" nd="1"/>
        <i x="1938" s="1" nd="1"/>
        <i x="4766" s="1" nd="1"/>
        <i x="4790" s="1" nd="1"/>
        <i x="991" s="1" nd="1"/>
        <i x="2834" s="1" nd="1"/>
        <i x="1998" s="1" nd="1"/>
        <i x="3829" s="1" nd="1"/>
        <i x="3081" s="1" nd="1"/>
        <i x="3761" s="1" nd="1"/>
        <i x="4557" s="1" nd="1"/>
        <i x="3619" s="1" nd="1"/>
        <i x="1967" s="1" nd="1"/>
        <i x="90" s="1" nd="1"/>
        <i x="3542" s="1" nd="1"/>
        <i x="998" s="1" nd="1"/>
        <i x="3678" s="1" nd="1"/>
        <i x="5007" s="1" nd="1"/>
        <i x="3606" s="1" nd="1"/>
        <i x="379" s="1" nd="1"/>
        <i x="2795" s="1" nd="1"/>
        <i x="2279" s="1" nd="1"/>
        <i x="4802" s="1" nd="1"/>
        <i x="168" s="1" nd="1"/>
        <i x="450" s="1" nd="1"/>
        <i x="1173" s="1" nd="1"/>
        <i x="3138" s="1" nd="1"/>
        <i x="3737" s="1" nd="1"/>
        <i x="4619" s="1" nd="1"/>
        <i x="134" s="1" nd="1"/>
        <i x="2395" s="1" nd="1"/>
        <i x="2794" s="1" nd="1"/>
        <i x="4702" s="1" nd="1"/>
        <i x="4556" s="1" nd="1"/>
        <i x="3578" s="1" nd="1"/>
        <i x="1253" s="1" nd="1"/>
        <i x="3553" s="1" nd="1"/>
        <i x="3860" s="1" nd="1"/>
        <i x="336" s="1" nd="1"/>
        <i x="88" s="1" nd="1"/>
        <i x="102" s="1" nd="1"/>
        <i x="2976" s="1" nd="1"/>
        <i x="3863" s="1" nd="1"/>
        <i x="101" s="1" nd="1"/>
        <i x="233" s="1" nd="1"/>
        <i x="997" s="1" nd="1"/>
        <i x="1057" s="1" nd="1"/>
        <i x="4609" s="1" nd="1"/>
        <i x="3722" s="1" nd="1"/>
        <i x="1274" s="1" nd="1"/>
        <i x="4653" s="1" nd="1"/>
        <i x="4587" s="1" nd="1"/>
        <i x="1329" s="1" nd="1"/>
        <i x="3587" s="1" nd="1"/>
        <i x="284" s="1" nd="1"/>
        <i x="4890" s="1" nd="1"/>
        <i x="2752" s="1" nd="1"/>
        <i x="71" s="1" nd="1"/>
        <i x="2945" s="1" nd="1"/>
        <i x="2136" s="1" nd="1"/>
        <i x="1452" s="1" nd="1"/>
        <i x="4608" s="1" nd="1"/>
        <i x="966" s="1" nd="1"/>
        <i x="515" s="1" nd="1"/>
        <i x="4878" s="1" nd="1"/>
        <i x="2162" s="1" nd="1"/>
        <i x="4213" s="1" nd="1"/>
        <i x="2177" s="1" nd="1"/>
        <i x="132" s="1" nd="1"/>
        <i x="133" s="1" nd="1"/>
        <i x="2857" s="1" nd="1"/>
        <i x="1089" s="1" nd="1"/>
        <i x="343" s="1" nd="1"/>
        <i x="76" s="1" nd="1"/>
        <i x="4785" s="1" nd="1"/>
        <i x="2930" s="1" nd="1"/>
        <i x="357" s="1" nd="1"/>
        <i x="3844" s="1" nd="1"/>
        <i x="2295" s="1" nd="1"/>
        <i x="4035" s="1" nd="1"/>
        <i x="3957" s="1" nd="1"/>
        <i x="3175" s="1" nd="1"/>
        <i x="4710" s="1" nd="1"/>
        <i x="2381" s="1" nd="1"/>
        <i x="323" s="1" nd="1"/>
        <i x="2985" s="1" nd="1"/>
        <i x="47" s="1" nd="1"/>
        <i x="1205" s="1" nd="1"/>
        <i x="4513" s="1" nd="1"/>
        <i x="3788" s="1" nd="1"/>
        <i x="2038" s="1" nd="1"/>
        <i x="3586" s="1" nd="1"/>
        <i x="1052" s="1" nd="1"/>
        <i x="4833" s="1" nd="1"/>
        <i x="1175" s="1" nd="1"/>
        <i x="1060" s="1" nd="1"/>
        <i x="139" s="1" nd="1"/>
        <i x="70" s="1" nd="1"/>
        <i x="1008" s="1" nd="1"/>
        <i x="3107" s="1" nd="1"/>
        <i x="5202" s="1" nd="1"/>
        <i x="2116" s="1" nd="1"/>
        <i x="258" s="1" nd="1"/>
        <i x="119" s="1" nd="1"/>
        <i x="1204" s="1" nd="1"/>
        <i x="3552" s="1" nd="1"/>
        <i x="1163" s="1" nd="1"/>
        <i x="1953" s="1" nd="1"/>
        <i x="3641" s="1" nd="1"/>
        <i x="2207" s="1" nd="1"/>
        <i x="311" s="1" nd="1"/>
        <i x="3562" s="1" nd="1"/>
        <i x="3609" s="1" nd="1"/>
        <i x="2535" s="1" nd="1"/>
        <i x="4546" s="1" nd="1"/>
        <i x="1384" s="1" nd="1"/>
        <i x="3827" s="1" nd="1"/>
        <i x="437" s="1" nd="1"/>
        <i x="4625" s="1" nd="1"/>
        <i x="310" s="1" nd="1"/>
        <i x="2781" s="1" nd="1"/>
        <i x="1624" s="1" nd="1"/>
        <i x="3639" s="1" nd="1"/>
        <i x="4947" s="1" nd="1"/>
        <i x="4603" s="1" nd="1"/>
        <i x="2017" s="1" nd="1"/>
        <i x="3916" s="1" nd="1"/>
        <i x="3771" s="1" nd="1"/>
        <i x="2253" s="1" nd="1"/>
        <i x="253" s="1" nd="1"/>
        <i x="3772" s="1" nd="1"/>
        <i x="4912" s="1" nd="1"/>
        <i x="69" s="1" nd="1"/>
        <i x="1358" s="1" nd="1"/>
        <i x="4982" s="1" nd="1"/>
        <i x="1990" s="1" nd="1"/>
        <i x="2206" s="1" nd="1"/>
        <i x="729" s="1" nd="1"/>
        <i x="2353" s="1" nd="1"/>
        <i x="4253" s="1" nd="1"/>
        <i x="4948" s="1" nd="1"/>
        <i x="3786" s="1" nd="1"/>
        <i x="1160" s="1" nd="1"/>
        <i x="1937" s="1" nd="1"/>
        <i x="3174" s="1" nd="1"/>
        <i x="2793" s="1" nd="1"/>
        <i x="2054" s="1" nd="1"/>
        <i x="4064" s="1" nd="1"/>
        <i x="87" s="1" nd="1"/>
        <i x="1966" s="1" nd="1"/>
        <i x="981" s="1" nd="1"/>
        <i x="980" s="1" nd="1"/>
        <i x="335" s="1" nd="1"/>
        <i x="4597" s="1" nd="1"/>
        <i x="328" s="1" nd="1"/>
        <i x="4563" s="1" nd="1"/>
        <i x="1024" s="1" nd="1"/>
        <i x="3137" s="1" nd="1"/>
        <i x="2844" s="1" nd="1"/>
        <i x="3895" s="1" nd="1"/>
        <i x="4913" s="1" nd="1"/>
        <i x="2120" s="1" nd="1"/>
        <i x="3924" s="1" nd="1"/>
        <i x="4834" s="1" nd="1"/>
        <i x="4801" s="1" nd="1"/>
        <i x="3736" s="1" nd="1"/>
        <i x="1106" s="1" nd="1"/>
        <i x="1316" s="1" nd="1"/>
        <i x="748" s="1" nd="1"/>
        <i x="2099" s="1" nd="1"/>
        <i x="1343" s="1" nd="1"/>
        <i x="3009" s="1" nd="1"/>
        <i x="4652" s="1" nd="1"/>
        <i x="3640" s="1" nd="1"/>
        <i x="4832" s="1" nd="1"/>
        <i x="3608" s="1" nd="1"/>
        <i x="1965" s="1" nd="1"/>
        <i x="2944" s="1" nd="1"/>
        <i x="2312" s="1" nd="1"/>
        <i x="75" s="1" nd="1"/>
        <i x="1113" s="1" nd="1"/>
        <i x="3718" s="1" nd="1"/>
        <i x="2022" s="1" nd="1"/>
        <i x="1986" s="1" nd="1"/>
        <i x="3234" s="1" nd="1"/>
        <i x="5056" s="1" nd="1"/>
        <i x="4026" s="1" nd="1"/>
        <i x="4566" s="1" nd="1"/>
        <i x="2848" s="1" nd="1"/>
        <i x="1989" s="1" nd="1"/>
        <i x="273" s="1" nd="1"/>
        <i x="2563" s="1" nd="1"/>
        <i x="2429" s="1" nd="1"/>
        <i x="2929" s="1" nd="1"/>
        <i x="138" s="1" nd="1"/>
        <i x="239" s="1" nd="1"/>
        <i x="1952" s="1" nd="1"/>
        <i x="2780" s="1" nd="1"/>
        <i x="131" s="1" nd="1"/>
        <i x="1489" s="1" nd="1"/>
        <i x="4892" s="1" nd="1"/>
        <i x="4946" s="1" nd="1"/>
        <i x="1659" s="1" nd="1"/>
        <i x="4844" s="1" nd="1"/>
        <i x="370" s="1" nd="1"/>
        <i x="1203" s="1" nd="1"/>
        <i x="1288" s="1" nd="1"/>
        <i x="1147" s="1" nd="1"/>
        <i x="4555" s="1" nd="1"/>
        <i x="3004" s="1" nd="1"/>
        <i x="1041" s="1" nd="1"/>
        <i x="306" s="1" nd="1"/>
        <i x="3701" s="1" nd="1"/>
        <i x="3770" s="1" nd="1"/>
        <i x="334" s="1" nd="1"/>
        <i x="2337" s="1" nd="1"/>
        <i x="4926" s="1" nd="1"/>
        <i x="4809" s="1" nd="1"/>
        <i x="184" s="1" nd="1"/>
        <i x="758" s="1" nd="1"/>
        <i x="2841" s="1" nd="1"/>
        <i x="3651" s="1" nd="1"/>
        <i x="4590" s="1" nd="1"/>
        <i x="2135" s="1" nd="1"/>
        <i x="3806" s="1" nd="1"/>
        <i x="4554" s="1" nd="1"/>
        <i x="3820" s="1" nd="1"/>
        <i x="1957" s="1" nd="1"/>
        <i x="3956" s="1" nd="1"/>
        <i x="436" s="1" nd="1"/>
        <i x="1935" s="1" nd="1"/>
        <i x="3769" s="1" nd="1"/>
        <i x="238" s="1" nd="1"/>
        <i x="2115" s="1" nd="1"/>
        <i x="3894" s="1" nd="1"/>
        <i x="1007" s="1" nd="1"/>
        <i x="3725" s="1" nd="1"/>
        <i x="378" s="1" nd="1"/>
        <i x="598" s="1" nd="1"/>
        <i x="5185" s="1" nd="1"/>
        <i x="4212" s="1" nd="1"/>
        <i x="2110" s="1" nd="1"/>
        <i x="369" s="1" nd="1"/>
        <i x="261" s="1" nd="1"/>
        <i x="3136" s="1" nd="1"/>
        <i x="4732" s="1" nd="1"/>
        <i x="3955" s="1" nd="1"/>
        <i x="3728" s="1" nd="1"/>
        <i x="2114" s="1" nd="1"/>
        <i x="4735" s="1" nd="1"/>
        <i x="415" s="1" nd="1"/>
        <i x="4795" s="1" nd="1"/>
        <i x="1951" s="1" nd="1"/>
        <i x="144" s="1" nd="1"/>
        <i x="3020" s="1" nd="1"/>
        <i x="2787" s="1" nd="1"/>
        <i x="403" s="1" nd="1"/>
        <i x="3561" s="1" nd="1"/>
        <i x="295" s="1" nd="1"/>
        <i x="2098" s="1" nd="1"/>
        <i x="2821" s="1" nd="1"/>
        <i x="125" s="1" nd="1"/>
        <i x="2984" s="1" nd="1"/>
        <i x="4870" s="1" nd="1"/>
        <i x="1031" s="1" nd="1"/>
        <i x="2016" s="1" nd="1"/>
        <i x="1183" s="1" nd="1"/>
        <i x="3843" s="1" nd="1"/>
        <i x="117" s="1" nd="1"/>
        <i x="1023" s="1" nd="1"/>
        <i x="92" s="1" nd="1"/>
        <i x="3197" s="1" nd="1"/>
        <i x="2830" s="1" nd="1"/>
        <i x="1442" s="1" nd="1"/>
        <i x="280" s="1" nd="1"/>
        <i x="3835" s="1" nd="1"/>
        <i x="2015" s="1" nd="1"/>
        <i x="2372" s="1" nd="1"/>
        <i x="3971" s="1" nd="1"/>
        <i x="1307" s="1" nd="1"/>
        <i x="2201" s="1" nd="1"/>
        <i x="4651" s="1" nd="1"/>
        <i x="3033" s="1" nd="1"/>
        <i x="1258" s="1" nd="1"/>
        <i x="2870" s="1" nd="1"/>
        <i x="1141" s="1" nd="1"/>
        <i x="4562" s="1" nd="1"/>
        <i x="1315" s="1" nd="1"/>
        <i x="973" s="1" nd="1"/>
        <i x="74" s="1" nd="1"/>
        <i x="373" s="1" nd="1"/>
        <i x="183" s="1" nd="1"/>
        <i x="2893" s="1" nd="1"/>
        <i x="3741" s="1" nd="1"/>
        <i x="4665" s="1" nd="1"/>
        <i x="3066" s="1" nd="1"/>
        <i x="3716" s="1" nd="1"/>
        <i x="3581" s="1" nd="1"/>
        <i x="5195" s="1" nd="1"/>
        <i x="4743" s="1" nd="1"/>
        <i x="429" s="1" nd="1"/>
        <i x="2081" s="1" nd="1"/>
        <i x="4618" s="1" nd="1"/>
        <i x="2033" s="1" nd="1"/>
        <i x="1182" s="1" nd="1"/>
        <i x="176" s="1" nd="1"/>
        <i x="2786" s="1" nd="1"/>
        <i x="4925" s="1" nd="1"/>
        <i x="4545" s="1" nd="1"/>
        <i x="2138" s="1" nd="1"/>
        <i x="4063" s="1" nd="1"/>
        <i x="3662" s="1" nd="1"/>
        <i x="2152" s="1" nd="1"/>
        <i x="3027" s="1" nd="1"/>
        <i x="177" s="1" nd="1"/>
        <i x="2741" s="1" nd="1"/>
        <i x="3239" s="1" nd="1"/>
        <i x="2968" s="1" nd="1"/>
        <i x="2961" s="1" nd="1"/>
        <i x="2816" s="1" nd="1"/>
        <i x="2151" s="1" nd="1"/>
        <i x="2394" s="1" nd="1"/>
        <i x="5042" s="1" nd="1"/>
        <i x="1314" s="1" nd="1"/>
        <i x="4945" s="1" nd="1"/>
        <i x="5222" s="1" nd="1"/>
        <i x="4025" s="1" nd="1"/>
        <i x="4252" s="1" nd="1"/>
        <i x="4666" s="1" nd="1"/>
        <i x="129" s="1" nd="1"/>
        <i x="4985" s="1" nd="1"/>
        <i x="2037" s="1" nd="1"/>
        <i x="1229" s="1" nd="1"/>
        <i x="124" s="1" nd="1"/>
        <i x="257" s="1" nd="1"/>
        <i x="718" s="1" nd="1"/>
        <i x="1030" s="1" nd="1"/>
        <i x="1350" s="1" nd="1"/>
        <i x="2977" s="1" nd="1"/>
        <i x="1165" s="1" nd="1"/>
        <i x="2981" s="1" nd="1"/>
        <i x="1981" s="1" nd="1"/>
        <i x="1950" s="1" nd="1"/>
        <i x="3637" s="1" nd="1"/>
        <i x="470" s="1" nd="1"/>
        <i x="1281" s="1" nd="1"/>
        <i x="1328" s="1" nd="1"/>
        <i x="1187" s="1" nd="1"/>
        <i x="510" s="1" nd="1"/>
        <i x="1949" s="1" nd="1"/>
        <i x="103" s="1" nd="1"/>
        <i x="2953" s="1" nd="1"/>
        <i x="2195" s="1" nd="1"/>
        <i x="3021" s="1" nd="1"/>
        <i x="3195" s="1" nd="1"/>
        <i x="4632" s="1" nd="1"/>
        <i x="3196" s="1" nd="1"/>
        <i x="333" s="1" nd="1"/>
        <i x="3478" s="1" nd="1"/>
        <i x="309" s="1" nd="1"/>
        <i x="2524" s="1" nd="1"/>
        <i x="2792" s="1" nd="1"/>
        <i x="2234" s="1" nd="1"/>
        <i x="2808" s="1" nd="1"/>
        <i x="2032" s="1" nd="1"/>
        <i x="2014" s="1" nd="1"/>
        <i x="3605" s="1" nd="1"/>
        <i x="3559" s="1" nd="1"/>
        <i x="2954" s="1" nd="1"/>
        <i x="1250" s="1" nd="1"/>
        <i x="1410" s="1" nd="1"/>
        <i x="3756" s="1" nd="1"/>
        <i x="1237" s="1" nd="1"/>
        <i x="5051" s="1" nd="1"/>
        <i x="2053" s="1" nd="1"/>
        <i x="1220" s="1" nd="1"/>
        <i x="4596" s="1" nd="1"/>
        <i x="3070" s="1" nd="1"/>
        <i x="1402" s="1" nd="1"/>
        <i x="1172" s="1" nd="1"/>
        <i x="5194" s="1" nd="1"/>
        <i x="3558" s="1" nd="1"/>
        <i x="269" s="1" nd="1"/>
        <i x="3636" s="1" nd="1"/>
        <i x="2967" s="1" nd="1"/>
        <i x="5213" s="1" nd="1"/>
        <i x="2361" s="1" nd="1"/>
        <i x="1306" s="1" nd="1"/>
        <i x="4553" s="1" nd="1"/>
        <i x="3173" s="1" nd="1"/>
        <i x="2933" s="1" nd="1"/>
        <i x="2061" s="1" nd="1"/>
        <i x="2315" s="1" nd="1"/>
        <i x="972" s="1" nd="1"/>
        <i x="147" s="1" nd="1"/>
        <i x="3568" s="1" nd="1"/>
        <i x="5233" s="1" nd="1"/>
        <i x="293" s="1" nd="1"/>
        <i x="2170" s="1" nd="1"/>
        <i x="1456" s="1" nd="1"/>
        <i x="1236" s="1" nd="1"/>
        <i x="583" s="1" nd="1"/>
        <i x="355" s="1" nd="1"/>
        <i x="2983" s="1" nd="1"/>
        <i x="1085" s="1" nd="1"/>
        <i x="3577" s="1" nd="1"/>
        <i x="2928" s="1" nd="1"/>
        <i x="970" s="1" nd="1"/>
        <i x="1978" s="1" nd="1"/>
        <i x="1964" s="1" nd="1"/>
        <i x="3831" s="1" nd="1"/>
        <i x="2991" s="1" nd="1"/>
        <i x="3754" s="1" nd="1"/>
        <i x="1382" s="1" nd="1"/>
        <i x="4624" s="1" nd="1"/>
        <i x="5184" s="1" nd="1"/>
        <i x="1276" s="1" nd="1"/>
        <i x="2233" s="1" nd="1"/>
        <i x="3876" s="1" nd="1"/>
        <i x="1045" s="1" nd="1"/>
        <i x="1064" s="1" nd="1"/>
        <i x="2829" s="1" nd="1"/>
        <i x="744" s="1" nd="1"/>
        <i x="3840" s="1" nd="1"/>
        <i x="2785" s="1" nd="1"/>
        <i x="1909" s="1" nd="1"/>
        <i x="2130" s="1" nd="1"/>
        <i x="2399" s="1" nd="1"/>
        <i x="2003" s="1" nd="1"/>
        <i x="3555" s="1" nd="1"/>
        <i x="1199" s="1" nd="1"/>
        <i x="3650" s="1" nd="1"/>
        <i x="1257" s="1" nd="1"/>
        <i x="1434" s="1" nd="1"/>
        <i x="2418" s="1" nd="1"/>
        <i x="2527" s="1" nd="1"/>
        <i x="2291" s="1" nd="1"/>
        <i x="5050" s="1" nd="1"/>
        <i x="1146" s="1" nd="1"/>
        <i x="535" s="1" nd="1"/>
        <i x="112" s="1" nd="1"/>
        <i x="3161" s="1" nd="1"/>
        <i x="3649" s="1" nd="1"/>
        <i x="2290" s="1" nd="1"/>
        <i x="122" s="1" nd="1"/>
        <i x="1063" s="1" nd="1"/>
        <i x="342" s="1" nd="1"/>
        <i x="4972" s="1" nd="1"/>
        <i x="2273" s="1" nd="1"/>
        <i x="5068" s="1" nd="1"/>
        <i x="2554" s="1" nd="1"/>
        <i x="3954" s="1" nd="1"/>
        <i x="3947" s="1" nd="1"/>
        <i x="4959" s="1" nd="1"/>
        <i x="1190" s="1" nd="1"/>
        <i x="1006" s="1" nd="1"/>
        <i x="2269" s="1" nd="1"/>
        <i x="2847" s="1" nd="1"/>
        <i x="4967" s="1" nd="1"/>
        <i x="146" s="1" nd="1"/>
        <i x="4837" s="1" nd="1"/>
        <i x="5232" s="1" nd="1"/>
        <i x="1948" s="1" nd="1"/>
        <i x="3615" s="1" nd="1"/>
        <i x="2190" s="1" nd="1"/>
        <i x="3795" s="1" nd="1"/>
        <i x="100" s="1" nd="1"/>
        <i x="1352" s="1" nd="1"/>
        <i x="4602" s="1" nd="1"/>
        <i x="2137" s="1" nd="1"/>
        <i x="1373" s="1" nd="1"/>
        <i x="3042" s="1" nd="1"/>
        <i x="4636" s="1" nd="1"/>
        <i x="5249" s="1" nd="1"/>
        <i x="3755" s="1" nd="1"/>
        <i x="283" s="1" nd="1"/>
        <i x="3583" s="1" nd="1"/>
        <i x="3073" s="1" nd="1"/>
        <i x="2807" s="1" nd="1"/>
        <i x="1249" s="1" nd="1"/>
        <i x="3842" s="1" nd="1"/>
        <i x="1029" s="1" nd="1"/>
        <i x="5041" s="1" nd="1"/>
        <i x="4659" s="1" nd="1"/>
        <i x="1372" s="1" nd="1"/>
        <i x="1619" s="1" nd="1"/>
        <i x="4957" s="1" nd="1"/>
        <i x="2090" s="1" nd="1"/>
        <i x="4831" s="1" nd="1"/>
        <i x="3594" s="1" nd="1"/>
        <i x="4674" s="1" nd="1"/>
        <i x="1963" s="1" nd="1"/>
        <i x="4637" s="1" nd="1"/>
        <i x="4514" s="1" nd="1"/>
        <i x="464" s="1" nd="1"/>
        <i x="3631" s="1" nd="1"/>
        <i x="4789" s="1" nd="1"/>
        <i x="988" s="1" nd="1"/>
        <i x="1040" s="1" nd="1"/>
        <i x="4601" s="1" nd="1"/>
        <i x="157" s="1" nd="1"/>
        <i x="2380" s="1" nd="1"/>
        <i x="1999" s="1" nd="1"/>
        <i x="2846" s="1" nd="1"/>
        <i x="4638" s="1" nd="1"/>
        <i x="1977" s="1" nd="1"/>
        <i x="2423" s="1" nd="1"/>
        <i x="5221" s="1" nd="1"/>
        <i x="4220" s="1" nd="1"/>
        <i x="1107" s="1" nd="1"/>
        <i x="2150" s="1" nd="1"/>
        <i x="4964" s="1" nd="1"/>
        <i x="2517" s="1" nd="1"/>
        <i x="1273" s="1" nd="1"/>
        <i x="1305" s="1" nd="1"/>
        <i x="1100" s="1" nd="1"/>
        <i x="3191" s="1" nd="1"/>
        <i x="920" s="1" nd="1"/>
        <i x="4600" s="1" nd="1"/>
        <i x="3160" s="1" nd="1"/>
        <i x="2200" s="1" nd="1"/>
        <i x="3944" s="1" nd="1"/>
        <i x="4932" s="1" nd="1"/>
        <i x="3627" s="1" nd="1"/>
        <i x="4578" s="1" nd="1"/>
        <i x="3635" s="1" nd="1"/>
        <i x="2559" s="1" nd="1"/>
        <i x="1020" s="1" nd="1"/>
        <i x="3805" s="1" nd="1"/>
        <i x="321" s="1" nd="1"/>
        <i x="4742" s="1" nd="1"/>
        <i x="3733" s="1" nd="1"/>
        <i x="449" s="1" nd="1"/>
        <i x="2189" s="1" nd="1"/>
        <i x="4794" s="1" nd="1"/>
        <i x="1484" s="1" nd="1"/>
        <i x="2760" s="1" nd="1"/>
        <i x="2289" s="1" nd="1"/>
        <i x="4774" s="1" nd="1"/>
        <i x="2806" s="1" nd="1"/>
        <i x="3003" s="1" nd="1"/>
        <i x="1371" s="1" nd="1"/>
        <i x="4588" s="1" nd="1"/>
        <i x="4843" s="1" nd="1"/>
        <i x="4071" s="1" nd="1"/>
        <i x="1050" s="1" nd="1"/>
        <i x="492" s="1" nd="1"/>
        <i x="1987" s="1" nd="1"/>
        <i x="1411" s="1" nd="1"/>
        <i x="1019" s="1" nd="1"/>
        <i x="2856" s="1" nd="1"/>
        <i x="301" s="1" nd="1"/>
        <i x="2950" s="1" nd="1"/>
        <i x="3740" s="1" nd="1"/>
        <i x="2409" s="1" nd="1"/>
        <i x="3630" s="1" nd="1"/>
        <i x="347" s="1" nd="1"/>
        <i x="4916" s="1" nd="1"/>
        <i x="1654" s="1" nd="1"/>
        <i x="2805" s="1" nd="1"/>
        <i x="3194" s="1" nd="1"/>
        <i x="3884" s="1" nd="1"/>
        <i x="4175" s="1" nd="1"/>
        <i x="1248" s="1" nd="1"/>
        <i x="2827" s="1" nd="1"/>
        <i x="3953" s="1" nd="1"/>
        <i x="4579" s="1" nd="1"/>
        <i x="86" s="1" nd="1"/>
        <i x="413" s="1" nd="1"/>
        <i x="4800" s="1" nd="1"/>
        <i x="143" s="1" nd="1"/>
        <i x="2855" s="1" nd="1"/>
        <i x="2020" s="1" nd="1"/>
        <i x="1318" s="1" nd="1"/>
        <i x="4731" s="1" nd="1"/>
        <i x="2782" s="1" nd="1"/>
        <i x="4260" s="1" nd="1"/>
        <i x="463" s="1" nd="1"/>
        <i x="3017" s="1" nd="1"/>
        <i x="3661" s="1" nd="1"/>
        <i x="2546" s="1" nd="1"/>
        <i x="2163" s="1" nd="1"/>
        <i x="3093" s="1" nd="1"/>
        <i x="387" s="1" nd="1"/>
        <i x="4720" s="1" nd="1"/>
        <i x="3026" s="1" nd="1"/>
        <i x="372" s="1" nd="1"/>
        <i x="384" s="1" nd="1"/>
        <i x="2251" s="1" nd="1"/>
        <i x="3923" s="1" nd="1"/>
        <i x="1308" s="1" nd="1"/>
        <i x="1275" s="1" nd="1"/>
        <i x="3877" s="1" nd="1"/>
        <i x="514" s="1" nd="1"/>
        <i x="2086" s="1" nd="1"/>
        <i x="2352" s="1" nd="1"/>
        <i x="3868" s="1" nd="1"/>
        <i x="292" s="1" nd="1"/>
        <i x="3614" s="1" nd="1"/>
        <i x="402" s="1" nd="1"/>
        <i x="1451" s="1" nd="1"/>
        <i x="534" s="1" nd="1"/>
        <i x="175" s="1" nd="1"/>
        <i x="469" s="1" nd="1"/>
        <i x="2304" s="1" nd="1"/>
        <i x="1422" s="1" nd="1"/>
        <i x="120" s="1" nd="1"/>
        <i x="985" s="1" nd="1"/>
        <i x="5165" s="1" nd="1"/>
        <i x="984" s="1" nd="1"/>
        <i x="4880" s="1" nd="1"/>
        <i x="2845" s="1" nd="1"/>
        <i x="3332" s="1" nd="1"/>
        <i x="4714" s="1" nd="1"/>
        <i x="4100" s="1" nd="1"/>
        <i x="2036" s="1" nd="1"/>
        <i x="4830" s="1" nd="1"/>
        <i x="4211" s="1" nd="1"/>
        <i x="2288" s="1" nd="1"/>
        <i x="2826" s="1" nd="1"/>
        <i x="2013" s="1" nd="1"/>
        <i x="3351" s="1" nd="1"/>
        <i x="2505" s="1" nd="1"/>
        <i x="978" s="1" nd="1"/>
        <i x="3748" s="1" nd="1"/>
        <i x="4799" s="1" nd="1"/>
        <i x="104" s="1" nd="1"/>
        <i x="4765" s="1" nd="1"/>
        <i x="3709" s="1" nd="1"/>
        <i x="3962" s="1" nd="1"/>
        <i x="3193" s="1" nd="1"/>
        <i x="900" s="1" nd="1"/>
        <i x="4631" s="1" nd="1"/>
        <i x="249" s="1" nd="1"/>
        <i x="2813" s="1" nd="1"/>
        <i x="3732" s="1" nd="1"/>
        <i x="4650" s="1" nd="1"/>
        <i x="1044" s="1" nd="1"/>
        <i x="4589" s="1" nd="1"/>
        <i x="3016" s="1" nd="1"/>
        <i x="4649" s="1" nd="1"/>
        <i x="3106" s="1" nd="1"/>
        <i x="5030" s="1" nd="1"/>
        <i x="2892" s="1" nd="1"/>
        <i x="145" s="1" nd="1"/>
        <i x="700" s="1" nd="1"/>
        <i x="3845" s="1" nd="1"/>
        <i x="291" s="1" nd="1"/>
        <i x="3753" s="1" nd="1"/>
        <i x="1130" s="1" nd="1"/>
        <i x="3259" s="1" nd="1"/>
        <i x="4034" s="1" nd="1"/>
        <i x="4062" s="1" nd="1"/>
        <i x="1144" s="1" nd="1"/>
        <i x="3658" s="1" nd="1"/>
        <i x="2012" s="1" nd="1"/>
        <i x="2457" s="1" nd="1"/>
        <i x="3200" s="1" nd="1"/>
        <i x="990" s="1" nd="1"/>
        <i x="49" s="1" nd="1"/>
        <i x="5090" s="1" nd="1"/>
        <i x="2019" s="1" nd="1"/>
        <i x="2028" s="1" nd="1"/>
        <i x="1521" s="1" nd="1"/>
        <i x="4783" s="1" nd="1"/>
        <i x="4976" s="1" nd="1"/>
        <i x="3091" s="1" nd="1"/>
        <i x="4915" s="1" nd="1"/>
        <i x="3015" s="1" nd="1"/>
        <i x="3731" s="1" nd="1"/>
        <i x="4730" s="1" nd="1"/>
        <i x="3485" s="1" nd="1"/>
        <i x="4648" s="1" nd="1"/>
        <i x="2002" s="1" nd="1"/>
        <i x="1039" s="1" nd="1"/>
        <i x="4007" s="1" nd="1"/>
        <i x="1357" s="1" nd="1"/>
        <i x="4725" s="1" nd="1"/>
        <i x="3155" s="1" nd="1"/>
        <i x="1609" s="1" nd="1"/>
        <i x="2321" s="1" nd="1"/>
        <i x="4623" s="1" nd="1"/>
        <i x="1043" s="1" nd="1"/>
        <i x="4782" s="1" nd="1"/>
        <i x="206" s="1" nd="1"/>
        <i x="1283" s="1" nd="1"/>
        <i x="391" s="1" nd="1"/>
        <i x="4251" s="1" nd="1"/>
        <i x="3604" s="1" nd="1"/>
        <i x="634" s="1" nd="1"/>
        <i x="4829" s="1" nd="1"/>
        <i x="3739" s="1" nd="1"/>
        <i x="3625" s="1" nd="1"/>
        <i x="3373" s="1" nd="1"/>
        <i x="2828" s="1" nd="1"/>
        <i x="3648" s="1" nd="1"/>
        <i x="2346" s="1" nd="1"/>
        <i x="4741" s="1" nd="1"/>
        <i x="3580" s="1" nd="1"/>
        <i x="3063" s="1" nd="1"/>
        <i x="2881" s="1" nd="1"/>
        <i x="3647" s="1" nd="1"/>
        <i x="1059" s="1" nd="1"/>
        <i x="2980" s="1" nd="1"/>
        <i x="3851" s="1" nd="1"/>
        <i x="4764" s="1" nd="1"/>
        <i x="2199" s="1" nd="1"/>
        <i x="4174" s="1" nd="1"/>
        <i x="3165" s="1" nd="1"/>
        <i x="2345" s="1" nd="1"/>
        <i x="1391" s="1" nd="1"/>
        <i x="4840" s="1" nd="1"/>
        <i x="4647" s="1" nd="1"/>
        <i x="1474" s="1" nd="1"/>
        <i x="3969" s="1" nd="1"/>
        <i x="5013" s="1" nd="1"/>
        <i x="3784" s="1" nd="1"/>
        <i x="4161" s="1" nd="1"/>
        <i x="2854" s="1" nd="1"/>
        <i x="2231" s="1" nd="1"/>
        <i x="3164" s="1" nd="1"/>
        <i x="1224" s="1" nd="1"/>
        <i x="1338" s="1" nd="1"/>
        <i x="2193" s="1" nd="1"/>
        <i x="412" s="1" nd="1"/>
        <i x="2332" s="1" nd="1"/>
        <i x="4622" s="1" nd="1"/>
        <i x="353" s="1" nd="1"/>
        <i x="3019" s="1" nd="1"/>
        <i x="1081" s="1" nd="1"/>
        <i x="2887" s="1" nd="1"/>
        <i x="1317" s="1" nd="1"/>
        <i x="513" s="1" nd="1"/>
        <i x="4210" s="1" nd="1"/>
        <i x="3356" s="1" nd="1"/>
        <i x="2526" s="1" nd="1"/>
        <i x="2031" s="1" nd="1"/>
        <i x="4849" s="1" nd="1"/>
        <i x="354" s="1" nd="1"/>
        <i x="1016" s="1" nd="1"/>
        <i x="3671" s="1" nd="1"/>
        <i x="2314" s="1" nd="1"/>
        <i x="1450" s="1" nd="1"/>
        <i x="1241" s="1" nd="1"/>
        <i x="4593" s="1" nd="1"/>
        <i x="1988" s="1" nd="1"/>
        <i x="4024" s="1" nd="1"/>
        <i x="2232" s="1" nd="1"/>
        <i x="1171" s="1" nd="1"/>
        <i x="4944" s="1" nd="1"/>
        <i x="4724" s="1" nd="1"/>
        <i x="4836" s="1" nd="1"/>
        <i x="478" s="1" nd="1"/>
        <i x="2176" s="1" nd="1"/>
        <i x="4099" s="1" nd="1"/>
        <i x="3265" s="1" nd="1"/>
        <i x="3147" s="1" nd="1"/>
        <i x="1381" s="1" nd="1"/>
        <i x="1409" s="1" nd="1"/>
        <i x="2119" s="1" nd="1"/>
        <i x="4841" s="1" nd="1"/>
        <i x="2422" s="1" nd="1"/>
        <i x="2085" s="1" nd="1"/>
        <i x="3199" s="1" nd="1"/>
        <i x="401" s="1" nd="1"/>
        <i x="3952" s="1" nd="1"/>
        <i x="1256" s="1" nd="1"/>
        <i x="4611" s="1" nd="1"/>
        <i x="3660" s="1" nd="1"/>
        <i x="2268" s="1" nd="1"/>
        <i x="4061" s="1" nd="1"/>
        <i x="1642" s="1" nd="1"/>
        <i x="5076" s="1" nd="1"/>
        <i x="3069" s="1" nd="1"/>
        <i x="1152" s="1" nd="1"/>
        <i x="2975" s="1" nd="1"/>
        <i x="1583" s="1" nd="1"/>
        <i x="3721" s="1" nd="1"/>
        <i x="390" s="1" nd="1"/>
        <i x="1363" s="1" nd="1"/>
        <i x="2166" s="1" nd="1"/>
        <i x="2355" s="1" nd="1"/>
        <i x="1038" s="1" nd="1"/>
        <i x="1162" s="1" nd="1"/>
        <i x="898" s="1" nd="1"/>
        <i x="4016" s="1" nd="1"/>
        <i x="1079" s="1" nd="1"/>
        <i x="1351" s="1" nd="1"/>
        <i x="2287" s="1" nd="1"/>
        <i x="4664" s="1" nd="1"/>
        <i x="4942" s="1" nd="1"/>
        <i x="1255" s="1" nd="1"/>
        <i x="1055" s="1" nd="1"/>
        <i x="3092" s="1" nd="1"/>
        <i x="2839" s="1" nd="1"/>
        <i x="3785" s="1" nd="1"/>
        <i x="4173" s="1" nd="1"/>
        <i x="1080" s="1" nd="1"/>
        <i x="1958" s="1" nd="1"/>
        <i x="3850" s="1" nd="1"/>
        <i x="2341" s="1" nd="1"/>
        <i x="2311" s="1" nd="1"/>
        <i x="1623" s="1" nd="1"/>
        <i x="4955" s="1" nd="1"/>
        <i x="1049" s="1" nd="1"/>
        <i x="167" s="1" nd="1"/>
        <i x="4821" s="1" nd="1"/>
        <i x="1370" s="1" nd="1"/>
        <i x="5085" s="1" nd="1"/>
        <i x="198" s="1" nd="1"/>
        <i x="3885" s="1" nd="1"/>
        <i x="4685" s="1" nd="1"/>
        <i x="1976" s="1" nd="1"/>
        <i x="3080" s="1" nd="1"/>
        <i x="4250" s="1" nd="1"/>
        <i x="3146" s="1" nd="1"/>
        <i x="3377" s="1" nd="1"/>
        <i x="2558" s="1" nd="1"/>
        <i x="4956" s="1" nd="1"/>
        <i x="115" s="1" nd="1"/>
        <i x="1073" s="1" nd="1"/>
        <i x="174" s="1" nd="1"/>
        <i x="3950" s="1" nd="1"/>
        <i x="1401" s="1" nd="1"/>
        <i x="1380" s="1" nd="1"/>
        <i x="3983" s="1" nd="1"/>
        <i x="4671" s="1" nd="1"/>
        <i x="503" s="1" nd="1"/>
        <i x="1488" s="1" nd="1"/>
        <i x="687" s="1" nd="1"/>
        <i x="3676" s="1" nd="1"/>
        <i x="205" s="1" nd="1"/>
        <i x="3512" s="1" nd="1"/>
        <i x="228" s="1" nd="1"/>
        <i x="282" s="1" nd="1"/>
        <i x="1262" s="1" nd="1"/>
        <i x="5157" s="1" nd="1"/>
        <i x="95" s="1" nd="1"/>
        <i x="619" s="1" nd="1"/>
        <i x="2534" s="1" nd="1"/>
        <i x="3677" s="1" nd="1"/>
        <i x="4033" s="1" nd="1"/>
        <i x="156" s="1" nd="1"/>
        <i x="3198" s="1" nd="1"/>
        <i x="2869" s="1" nd="1"/>
        <i x="3930" s="1" nd="1"/>
        <i x="3145" s="1" nd="1"/>
        <i x="2058" s="1" nd="1"/>
        <i x="189" s="1" nd="1"/>
        <i x="3909" s="1" nd="1"/>
        <i x="2509" s="1" nd="1"/>
        <i x="155" s="1" nd="1"/>
        <i x="1861" s="1" nd="1"/>
        <i x="1193" s="1" nd="1"/>
        <i x="2990" s="1" nd="1"/>
        <i x="3979" s="1" nd="1"/>
        <i x="173" s="1" nd="1"/>
        <i x="2819" s="1" nd="1"/>
        <i x="3951" s="1" nd="1"/>
        <i x="3883" s="1" nd="1"/>
        <i x="3943" s="1" nd="1"/>
        <i x="1143" s="1" nd="1"/>
        <i x="4646" s="1" nd="1"/>
        <i x="708" s="1" nd="1"/>
        <i x="3670" s="1" nd="1"/>
        <i x="2853" s="1" nd="1"/>
        <i x="290" s="1" nd="1"/>
        <i x="4740" s="1" nd="1"/>
        <i x="2777" s="1" nd="1"/>
        <i x="4635" s="1" nd="1"/>
        <i x="2428" s="1" nd="1"/>
        <i x="2925" s="1" nd="1"/>
        <i x="5006" s="1" nd="1"/>
        <i x="3634" s="1" nd="1"/>
        <i x="4971" s="1" nd="1"/>
        <i x="907" s="1" nd="1"/>
        <i x="1048" s="1" nd="1"/>
        <i x="573" s="1" nd="1"/>
        <i x="1566" s="1" nd="1"/>
        <i x="5084" s="1" nd="1"/>
        <i x="2446" s="1" nd="1"/>
        <i x="153" s="1" nd="1"/>
        <i x="2134" s="1" nd="1"/>
        <i x="4136" s="1" nd="1"/>
        <i x="4621" s="1" nd="1"/>
        <i x="2228" s="1" nd="1"/>
        <i x="3585" s="1" nd="1"/>
        <i x="2843" s="1" nd="1"/>
        <i x="1161" s="1" nd="1"/>
        <i x="4645" s="1" nd="1"/>
        <i x="1463" s="1" nd="1"/>
        <i x="3893" s="1" nd="1"/>
        <i x="5102" s="1" nd="1"/>
        <i x="4990" s="1" nd="1"/>
        <i x="2227" s="1" nd="1"/>
        <i x="181" s="1" nd="1"/>
        <i x="2863" s="1" nd="1"/>
        <i x="5164" s="1" nd="1"/>
        <i x="509" s="1" nd="1"/>
        <i x="1658" s="1" nd="1"/>
        <i x="152" s="1" nd="1"/>
        <i x="166" s="1" nd="1"/>
        <i x="2516" s="1" nd="1"/>
        <i x="2862" s="1" nd="1"/>
        <i x="165" s="1" nd="1"/>
        <i x="2263" s="1" nd="1"/>
        <i x="556" s="1" nd="1"/>
        <i x="1449" s="1" nd="1"/>
        <i x="5075" s="1" nd="1"/>
        <i x="3972" s="1" nd="1"/>
        <i x="1151" s="1" nd="1"/>
        <i x="2886" s="1" nd="1"/>
        <i x="4620" s="1" nd="1"/>
        <i x="227" s="1" nd="1"/>
        <i x="4630" s="1" nd="1"/>
        <i x="4949" s="1" nd="1"/>
        <i x="2879" s="1" nd="1"/>
        <i x="2408" s="1" nd="1"/>
        <i x="1170" s="1" nd="1"/>
        <i x="2562" s="1" nd="1"/>
        <i x="533" s="1" nd="1"/>
        <i x="2485" s="1" nd="1"/>
        <i x="2360" s="1" nd="1"/>
        <i x="1582" s="1" nd="1"/>
        <i x="1088" s="1" nd="1"/>
        <i x="3760" s="1" nd="1"/>
        <i x="4538" s="1" nd="1"/>
        <i x="1082" s="1" nd="1"/>
        <i x="3657" s="1" nd="1"/>
        <i x="2868" s="1" nd="1"/>
        <i x="5124" s="1" nd="1"/>
        <i x="1552" s="1" nd="1"/>
        <i x="2451" s="1" nd="1"/>
        <i x="4006" s="1" nd="1"/>
        <i x="3982" s="1" nd="1"/>
        <i x="1907" s="1" nd="1"/>
        <i x="2188" s="1" nd="1"/>
        <i x="545" s="1" nd="1"/>
        <i x="4032" s="1" nd="1"/>
        <i x="3633" s="1" nd="1"/>
        <i x="4941" s="1" nd="1"/>
        <i x="5163" s="1" nd="1"/>
        <i x="2891" s="1" nd="1"/>
        <i x="2354" s="1" nd="1"/>
        <i x="4684" s="1" nd="1"/>
        <i x="737" s="1" nd="1"/>
        <i x="1426" s="1" nd="1"/>
        <i x="3014" s="1" nd="1"/>
        <i x="2897" s="1" nd="1"/>
        <i x="3322" s="1" nd="1"/>
        <i x="4975" s="1" nd="1"/>
        <i x="2249" s="1" nd="1"/>
        <i x="1516" s="1" nd="1"/>
        <i x="1369" s="1" nd="1"/>
        <i x="3560" s="1" nd="1"/>
        <i x="4954" s="1" nd="1"/>
        <i x="670" s="1" nd="1"/>
        <i x="3804" s="1" nd="1"/>
        <i x="2025" s="1" nd="1"/>
        <i x="3205" s="1" nd="1"/>
        <i x="4107" s="1" nd="1"/>
        <i x="2859" s="1" nd="1"/>
        <i x="2094" s="1" nd="1"/>
        <i x="3675" s="1" nd="1"/>
        <i x="4663" s="1" nd="1"/>
        <i x="4815" s="1" nd="1"/>
        <i x="1876" s="1" nd="1"/>
        <i x="1097" s="1" nd="1"/>
        <i x="1922" s="1" nd="1"/>
        <i x="2437" s="1" nd="1"/>
        <i x="4592" s="1" nd="1"/>
        <i x="2545" s="1" nd="1"/>
        <i x="448" s="1" nd="1"/>
        <i x="4847" s="1" nd="1"/>
        <i x="1072" s="1" nd="1"/>
        <i x="1169" s="1" nd="1"/>
        <i x="4936" s="1" nd="1"/>
        <i x="2393" s="1" nd="1"/>
        <i x="1877" s="1" nd="1"/>
        <i x="3206" s="1" nd="1"/>
        <i x="516" s="1" nd="1"/>
        <i x="4705" s="1" nd="1"/>
        <i x="4719" s="1" nd="1"/>
        <i x="2060" s="1" nd="1"/>
        <i x="1379" s="1" nd="1"/>
        <i x="2867" s="1" nd="1"/>
        <i x="555" s="1" nd="1"/>
        <i x="2165" s="1" nd="1"/>
        <i x="268" s="1" nd="1"/>
        <i x="3759" s="1" nd="1"/>
        <i x="2049" s="1" nd="1"/>
        <i x="2267" s="1" nd="1"/>
        <i x="4848" s="1" nd="1"/>
        <i x="3632" s="1" nd="1"/>
        <i x="2340" s="1" nd="1"/>
        <i x="4135" s="1" nd="1"/>
        <i x="4633" s="1" nd="1"/>
        <i x="707" s="1" nd="1"/>
        <i x="1483" s="1" nd="1"/>
        <i x="1299" s="1" nd="1"/>
        <i x="491" s="1" nd="1"/>
        <i x="572" s="1" nd="1"/>
        <i x="4015" s="1" nd="1"/>
        <i x="1618" s="1" nd="1"/>
        <i x="204" s="1" nd="1"/>
        <i x="411" s="1" nd="1"/>
        <i x="439" s="1" nd="1"/>
        <i x="2708" s="1" nd="1"/>
        <i x="4486" s="1" nd="1"/>
        <i x="5110" s="1" nd="1"/>
        <i x="3487" s="1" nd="1"/>
        <i x="1096" s="1" nd="1"/>
        <i x="352" s="1" nd="1"/>
        <i x="2042" s="1" nd="1"/>
        <i x="1095" s="1" nd="1"/>
        <i x="1078" s="1" nd="1"/>
        <i x="5021" s="1" nd="1"/>
        <i x="2350" s="1" nd="1"/>
        <i x="502" s="1" nd="1"/>
        <i x="164" s="1" nd="1"/>
        <i x="1061" s="1" nd="1"/>
        <i x="3684" s="1" nd="1"/>
        <i x="3942" s="1" nd="1"/>
        <i x="3914" s="1" nd="1"/>
        <i x="2109" s="1" nd="1"/>
        <i x="2303" s="1" nd="1"/>
        <i x="3715" s="1" nd="1"/>
        <i x="2504" s="1" nd="1"/>
        <i x="207" s="1" nd="1"/>
        <i x="4924" s="1" nd="1"/>
        <i x="1581" s="1" nd="1"/>
        <i x="906" s="1" nd="1"/>
        <i x="2035" s="1" nd="1"/>
        <i x="2320" s="1" nd="1"/>
        <i x="4023" s="1" nd="1"/>
        <i x="3783" s="1" nd="1"/>
        <i x="1062" s="1" nd="1"/>
        <i x="5212" s="1" nd="1"/>
        <i x="5067" s="1" nd="1"/>
        <i x="1069" s="1" nd="1"/>
        <i x="3690" s="1" nd="1"/>
        <i x="4654" s="1" nd="1"/>
        <i x="2836" s="1" nd="1"/>
        <i x="2160" s="1" nd="1"/>
        <i x="4670" s="1" nd="1"/>
        <i x="4493" s="1" nd="1"/>
        <i x="485" s="1" nd="1"/>
        <i x="4070" s="1" nd="1"/>
        <i x="1247" s="1" nd="1"/>
        <i x="899" s="1" nd="1"/>
        <i x="320" s="1" nd="1"/>
        <i x="1327" s="1" nd="1"/>
        <i x="1094" s="1" nd="1"/>
        <i x="5119" s="1" nd="1"/>
        <i x="3047" s="1" nd="1"/>
        <i x="3284" s="1" nd="1"/>
        <i x="4612" s="1" nd="1"/>
        <i x="4910" s="1" nd="1"/>
        <i x="4219" s="1" nd="1"/>
        <i x="4098" s="1" nd="1"/>
        <i x="3673" s="1" nd="1"/>
        <i x="477" s="1" nd="1"/>
        <i x="4485" s="1" nd="1"/>
        <i x="1110" s="1" nd="1"/>
        <i x="4014" s="1" nd="1"/>
        <i x="3105" s="1" nd="1"/>
        <i x="2866" s="1" nd="1"/>
        <i x="2349" s="1" nd="1"/>
        <i x="3669" s="1" nd="1"/>
        <i x="2093" s="1" nd="1"/>
        <i x="235" s="1" nd="1"/>
        <i x="163" s="1" nd="1"/>
        <i x="1068" s="1" nd="1"/>
        <i x="2302" s="1" nd="1"/>
        <i x="655" s="1" nd="1"/>
        <i x="3981" s="1" nd="1"/>
        <i x="2722" s="1" nd="1"/>
        <i x="2932" s="1" nd="1"/>
        <i x="2048" s="1" nd="1"/>
        <i x="5005" s="1" nd="1"/>
        <i x="736" s="1" nd="1"/>
        <i x="2034" s="1" nd="1"/>
        <i x="2838" s="1" nd="1"/>
        <i x="3803" s="1" nd="1"/>
        <i x="1653" s="1" nd="1"/>
        <i x="1875" s="1" nd="1"/>
        <i x="2108" s="1" nd="1"/>
        <i x="4773" s="1" nd="1"/>
        <i x="680" s="1" nd="1"/>
        <i x="1071" s="1" nd="1"/>
        <i x="2896" s="1" nd="1"/>
        <i x="1448" s="1" nd="1"/>
        <i x="3573" s="1" nd="1"/>
        <i x="2815" s="1" nd="1"/>
        <i x="3705" s="1" nd="1"/>
        <i x="2762" s="1" nd="1"/>
        <i x="3696" s="1" nd="1"/>
        <i x="4903" s="1" nd="1"/>
        <i x="2901" s="1" nd="1"/>
        <i x="989" s="1" nd="1"/>
        <i x="1991" s="1" nd="1"/>
        <i x="5118" s="1" nd="1"/>
        <i x="2959" s="1" nd="1"/>
        <i x="3032" s="1" nd="1"/>
        <i x="2474" s="1" nd="1"/>
        <i x="2057" s="1" nd="1"/>
        <i x="2861" s="1" nd="1"/>
        <i x="3210" s="1" nd="1"/>
        <i x="383" s="1" nd="1"/>
        <i x="2958" s="1" nd="1"/>
        <i x="2885" s="1" nd="1"/>
        <i x="508" s="1" nd="1"/>
        <i x="1368" s="1" nd="1"/>
        <i x="4679" s="1" nd="1"/>
        <i x="2092" s="1" nd="1"/>
        <i x="5049" s="1" nd="1"/>
        <i x="1070" s="1" nd="1"/>
        <i x="2030" s="1" nd="1"/>
        <i x="1506" s="1" nd="1"/>
        <i x="245" s="1" nd="1"/>
        <i x="5136" s="1" nd="1"/>
        <i x="5248" s="1" nd="1"/>
        <i x="3013" s="1" nd="1"/>
        <i x="3672" s="1" nd="1"/>
        <i x="3683" s="1" nd="1"/>
        <i x="1077" s="1" nd="1"/>
        <i x="400" s="1" nd="1"/>
        <i x="4763" s="1" nd="1"/>
        <i x="5193" s="1" nd="1"/>
        <i x="281" s="1" nd="1"/>
        <i x="3222" s="1" nd="1"/>
        <i x="341" s="1" nd="1"/>
        <i x="4190" s="1" nd="1"/>
        <i x="2040" s="1" nd="1"/>
        <i x="3949" s="1" nd="1"/>
        <i x="246" s="1" nd="1"/>
        <i x="2503" s="1" nd="1"/>
        <i x="4839" s="1" nd="1"/>
        <i x="1482" s="1" nd="1"/>
        <i x="4820" s="1" nd="1"/>
        <i x="2262" s="1" nd="1"/>
        <i x="4858" s="1" nd="1"/>
        <i x="1580" s="1" nd="1"/>
        <i x="5109" s="1" nd="1"/>
        <i x="1219" s="1" nd="1"/>
        <i x="4259" s="1" nd="1"/>
        <i x="2047" s="1" nd="1"/>
        <i x="4060" s="1" nd="1"/>
        <i x="4857" s="1" nd="1"/>
        <i x="2922" s="1" nd="1"/>
        <i x="3727" s="1" nd="1"/>
        <i x="1617" s="1" nd="1"/>
        <i x="1105" s="1" nd="1"/>
        <i x="4209" s="1" nd="1"/>
        <i x="1860" s="1" nd="1"/>
        <i x="2995" s="1" nd="1"/>
        <i x="905" s="1" nd="1"/>
        <i x="2721" s="1" nd="1"/>
        <i x="3290" s="1" nd="1"/>
        <i x="2205" s="1" nd="1"/>
        <i x="351" s="1" nd="1"/>
        <i x="435" s="1" nd="1"/>
        <i x="1447" s="1" nd="1"/>
        <i x="197" s="1" nd="1"/>
        <i x="2753" s="1" nd="1"/>
        <i x="2450" s="1" nd="1"/>
        <i x="2319" s="1" nd="1"/>
        <i x="3511" s="1" nd="1"/>
        <i x="244" s="1" nd="1"/>
        <i x="2107" s="1" nd="1"/>
        <i x="2479" s="1" nd="1"/>
        <i x="2963" s="1" nd="1"/>
        <i x="4877" s="1" nd="1"/>
        <i x="2890" s="1" nd="1"/>
        <i x="4097" s="1" nd="1"/>
        <i x="3818" s="1" nd="1"/>
        <i x="532" s="1" nd="1"/>
        <i x="1908" s="1" nd="1"/>
        <i x="2989" s="1" nd="1"/>
        <i x="4052" s="1" nd="1"/>
        <i x="2931" s="1" nd="1"/>
        <i x="447" s="1" nd="1"/>
        <i x="3233" s="1" nd="1"/>
        <i x="2041" s="1" nd="1"/>
        <i x="1859" s="1" nd="1"/>
        <i x="2921" s="1" nd="1"/>
        <i x="1547" s="1" nd="1"/>
        <i x="2392" s="1" nd="1"/>
        <i x="1139" s="1" nd="1"/>
        <i x="912" s="1" nd="1"/>
        <i x="63" s="1" nd="1"/>
        <i x="2974" s="1" nd="1"/>
        <i x="2159" s="1" nd="1"/>
        <i x="979" s="1" nd="1"/>
        <i x="4199" s="1" nd="1"/>
        <i x="4143" s="1" nd="1"/>
        <i x="3968" s="1" nd="1"/>
        <i x="308" s="1" nd="1"/>
        <i x="4718" s="1" nd="1"/>
        <i x="4694" s="1" nd="1"/>
        <i x="3012" s="1" nd="1"/>
        <i x="1874" s="1" nd="1"/>
        <i x="691" s="1" nd="1"/>
        <i x="1140" s="1" nd="1"/>
        <i x="1349" s="1" nd="1"/>
        <i x="195" s="1" nd="1"/>
        <i x="319" s="1" nd="1"/>
        <i x="3104" s="1" nd="1"/>
        <i x="925" s="1" nd="1"/>
        <i x="2895" s="1" nd="1"/>
        <i x="2973" s="1" nd="1"/>
        <i x="3624" s="1" nd="1"/>
        <i x="2026" s="1" nd="1"/>
        <i x="5231" s="1" nd="1"/>
        <i x="1047" s="1" nd="1"/>
        <i x="2465" s="1" nd="1"/>
        <i x="3682" s="1" nd="1"/>
        <i x="278" s="1" nd="1"/>
        <i x="3668" s="1" nd="1"/>
        <i x="1076" s="1" nd="1"/>
        <i x="4484" s="1" nd="1"/>
        <i x="1520" s="1" nd="1"/>
        <i x="3922" s="1" nd="1"/>
        <i x="162" s="1" nd="1"/>
        <i x="2858" s="1" nd="1"/>
        <i x="4069" s="1" nd="1"/>
        <i x="2175" s="1" nd="1"/>
        <i x="2860" s="1" nd="1"/>
        <i x="3664" s="1" nd="1"/>
        <i x="4683" s="1" nd="1"/>
        <i x="332" s="1" nd="1"/>
        <i x="3046" s="1" nd="1"/>
        <i x="3782" s="1" nd="1"/>
        <i x="2103" s="1" nd="1"/>
        <i x="5174" s="1" nd="1"/>
        <i x="1652" s="1" nd="1"/>
        <i x="4249" s="1" nd="1"/>
        <i x="2046" s="1" nd="1"/>
        <i x="297" s="1" nd="1"/>
        <i x="196" s="1" nd="1"/>
        <i x="243" s="1" nd="1"/>
        <i x="3941" s="1" nd="1"/>
        <i x="226" s="1" nd="1"/>
        <i x="679" s="1" nd="1"/>
        <i x="3693" s="1" nd="1"/>
        <i x="3134" s="1" nd="1"/>
        <i x="4218" s="1" nd="1"/>
        <i x="2339" s="1" nd="1"/>
        <i x="1093" s="1" nd="1"/>
        <i x="5040" s="1" nd="1"/>
        <i x="4838" s="1" nd="1"/>
        <i x="3031" s="1" nd="1"/>
        <i x="2359" s="1" nd="1"/>
        <i x="1168" s="1" nd="1"/>
        <i x="4889" s="1" nd="1"/>
        <i x="3891" s="1" nd="1"/>
        <i x="2456" s="1" nd="1"/>
        <i x="4989" s="1" nd="1"/>
        <i x="2878" s="1" nd="1"/>
        <i x="4962" s="1" nd="1"/>
        <i x="118" s="1" nd="1"/>
        <i x="609" s="1" nd="1"/>
        <i x="434" s="1" nd="1"/>
        <i x="2865" s="1" nd="1"/>
        <i x="4762" s="1" nd="1"/>
        <i x="3492" s="1" nd="1"/>
        <i x="1498" s="1" nd="1"/>
        <i x="3062" s="1" nd="1"/>
        <i x="4000" s="1" nd="1"/>
        <i x="203" s="1" nd="1"/>
        <i x="5183" s="1" nd="1"/>
        <i x="2720" s="1" nd="1"/>
        <i x="4031" s="1" nd="1"/>
        <i x="2877" s="1" nd="1"/>
        <i x="1408" s="1" nd="1"/>
        <i x="5012" s="1" nd="1"/>
        <i x="3730" s="1" nd="1"/>
        <i x="2141" s="1" nd="1"/>
        <i x="3229" s="1" nd="1"/>
        <i x="2889" s="1" nd="1"/>
        <i x="4888" s="1" nd="1"/>
        <i x="2831" s="1" nd="1"/>
        <i x="2988" s="1" nd="1"/>
        <i x="188" s="1" nd="1"/>
        <i x="194" s="1" nd="1"/>
        <i x="212" s="1" nd="1"/>
        <i x="4240" s="1" nd="1"/>
        <i x="2837" s="1" nd="1"/>
        <i x="193" s="1" nd="1"/>
        <i x="3584" s="1" nd="1"/>
        <i x="2066" s="1" nd="1"/>
        <i x="2494" s="1" nd="1"/>
        <i x="2911" s="1" nd="1"/>
        <i x="3978" s="1" nd="1"/>
        <i x="1252" s="1" nd="1"/>
        <i x="4869" s="1" nd="1"/>
        <i x="597" s="1" nd="1"/>
        <i x="1635" s="1" nd="1"/>
        <i x="1481" s="1" nd="1"/>
        <i x="4613" s="1" nd="1"/>
        <i x="2379" s="1" nd="1"/>
        <i x="1265" s="1" nd="1"/>
        <i x="1286" s="1" nd="1"/>
        <i x="4739" s="1" nd="1"/>
        <i x="2261" s="1" nd="1"/>
        <i x="933" s="1" nd="1"/>
        <i x="4713" s="1" nd="1"/>
        <i x="3906" s="1" nd="1"/>
        <i x="3309" s="1" nd="1"/>
        <i x="242" s="1" nd="1"/>
        <i x="4887" s="1" nd="1"/>
        <i x="3817" s="1" nd="1"/>
        <i x="2987" s="1" nd="1"/>
        <i x="571" s="1" nd="1"/>
        <i x="2436" s="1" nd="1"/>
        <i x="4134" s="1" nd="1"/>
        <i x="4677" s="1" nd="1"/>
        <i x="1287" s="1" nd="1"/>
        <i x="3520" s="1" nd="1"/>
        <i x="1616" s="1" nd="1"/>
        <i x="728" s="1" nd="1"/>
        <i x="3025" s="1" nd="1"/>
        <i x="582" s="1" nd="1"/>
        <i x="4030" s="1" nd="1"/>
        <i x="4068" s="1" nd="1"/>
        <i x="3913" s="1" nd="1"/>
        <i x="202" s="1" nd="1"/>
        <i x="2876" s="1" nd="1"/>
        <i x="210" s="1" nd="1"/>
        <i x="4595" s="1" nd="1"/>
        <i x="1092" s="1" nd="1"/>
        <i x="2900" s="1" nd="1"/>
        <i x="4704" s="1" nd="1"/>
        <i x="706" s="1" nd="1"/>
        <i x="4669" s="1" nd="1"/>
        <i x="3215" s="1" nd="1"/>
        <i x="4258" s="1" nd="1"/>
        <i x="2962" s="1" nd="1"/>
        <i x="211" s="1" nd="1"/>
        <i x="4678" s="1" nd="1"/>
        <i x="4515" s="1" nd="1"/>
        <i x="3510" s="1" nd="1"/>
        <i x="4217" s="1" nd="1"/>
        <i x="2260" s="1" nd="1"/>
        <i x="717" s="1" nd="1"/>
        <i x="3623" s="1" nd="1"/>
        <i x="1399" s="1" nd="1"/>
        <i x="3037" s="1" nd="1"/>
        <i x="350" s="1" nd="1"/>
        <i x="201" s="1" nd="1"/>
        <i x="272" s="1" nd="1"/>
        <i x="4781" s="1" nd="1"/>
        <i x="5220" s="1" nd="1"/>
        <i x="3153" s="1" nd="1"/>
        <i x="3681" s="1" nd="1"/>
        <i x="2389" s="1" nd="1"/>
        <i x="1099" s="1" nd="1"/>
        <i x="2149" s="1" nd="1"/>
        <i x="2106" s="1" nd="1"/>
        <i x="3826" s="1" nd="1"/>
        <i x="2080" s="1" nd="1"/>
        <i x="3849" s="1" nd="1"/>
        <i x="2211" s="1" nd="1"/>
        <i x="3228" s="1" nd="1"/>
        <i x="3192" s="1" nd="1"/>
        <i x="1537" s="1" nd="1"/>
        <i x="3688" s="1" nd="1"/>
        <i x="2421" s="1" nd="1"/>
        <i x="4539" s="1" nd="1"/>
        <i x="3977" s="1" nd="1"/>
        <i x="2776" s="1" nd="1"/>
        <i x="3152" s="1" nd="1"/>
        <i x="1056" s="1" nd="1"/>
        <i x="2348" s="1" nd="1"/>
        <i x="200" s="1" nd="1"/>
        <i x="2874" s="1" nd="1"/>
        <i x="1668" s="1" nd="1"/>
        <i x="4876" s="1" nd="1"/>
        <i x="3935" s="1" nd="1"/>
        <i x="1154" s="1" nd="1"/>
        <i x="2070" s="1" nd="1"/>
        <i x="2884" s="1" nd="1"/>
        <i x="596" s="1" nd="1"/>
        <i x="3172" s="1" nd="1"/>
        <i x="2174" s="1" nd="1"/>
        <i x="3686" s="1" nd="1"/>
        <i x="1579" s="1" nd="1"/>
        <i x="923" s="1" nd="1"/>
        <i x="2851" s="1" nd="1"/>
        <i x="4758" s="1" nd="1"/>
        <i x="489" s="1" nd="1"/>
        <i x="678" s="1" nd="1"/>
        <i x="3024" s="1" nd="1"/>
        <i x="4757" s="1" nd="1"/>
        <i x="4676" s="1" nd="1"/>
        <i x="3061" s="1" nd="1"/>
        <i x="1515" s="1" nd="1"/>
        <i x="3890" s="1" nd="1"/>
        <i x="209" s="1" nd="1"/>
        <i x="4051" s="1" nd="1"/>
        <i x="1651" s="1" nd="1"/>
        <i x="3315" s="1" nd="1"/>
        <i x="757" s="1" nd="1"/>
        <i x="4749" s="1" nd="1"/>
        <i x="3008" s="1" nd="1"/>
        <i x="192" s="1" nd="1"/>
        <i x="608" s="1" nd="1"/>
        <i x="3654" s="1" nd="1"/>
        <i x="2478" s="1" nd="1"/>
        <i x="2525" s="1" nd="1"/>
        <i x="2949" s="1" nd="1"/>
        <i x="3689" s="1" nd="1"/>
        <i x="2875" s="1" nd="1"/>
        <i x="5055" s="1" nd="1"/>
        <i x="4627" s="1" nd="1"/>
        <i x="3117" s="1" nd="1"/>
        <i x="727" s="1" nd="1"/>
        <i x="4022" s="1" nd="1"/>
        <i x="4723" s="1" nd="1"/>
        <i x="4693" s="1" nd="1"/>
        <i x="735" s="1" nd="1"/>
        <i x="2873" s="1" nd="1"/>
        <i x="4133" s="1" nd="1"/>
        <i x="4970" s="1" nd="1"/>
        <i x="4675" s="1" nd="1"/>
        <i x="1433" s="1" nd="1"/>
        <i x="2044" s="1" nd="1"/>
        <i x="1138" s="1" nd="1"/>
        <i x="3685" s="1" nd="1"/>
        <i x="4257" s="1" nd="1"/>
        <i x="1098" s="1" nd="1"/>
        <i x="743" s="1" nd="1"/>
        <i x="2329" s="1" nd="1"/>
        <i x="4059" s="1" nd="1"/>
        <i x="307" s="1" nd="1"/>
        <i x="1186" s="1" nd="1"/>
        <i x="5173" s="1" nd="1"/>
        <i x="2045" s="1" nd="1"/>
        <i x="2065" s="1" nd="1"/>
        <i x="544" s="1" nd="1"/>
        <i x="4668" s="1" nd="1"/>
        <i x="3990" s="1" nd="1"/>
        <i x="316" s="1" nd="1"/>
        <i x="4198" s="1" nd="1"/>
        <i x="3060" s="1" nd="1"/>
        <i x="3227" s="1" nd="1"/>
        <i x="2948" s="1" nd="1"/>
        <i x="1933" s="1" nd="1"/>
        <i x="2822" s="1" nd="1"/>
        <i x="1272" s="1" nd="1"/>
        <i x="1348" s="1" nd="1"/>
        <i x="2210" s="1" nd="1"/>
        <i x="2226" s="1" nd="1"/>
        <i x="1924" s="1" nd="1"/>
        <i x="1104" s="1" nd="1"/>
        <i x="4712" s="1" nd="1"/>
        <i x="318" s="1" nd="1"/>
        <i x="5101" s="1" nd="1"/>
        <i x="360" s="1" nd="1"/>
        <i x="1125" s="1" nd="1"/>
        <i x="4179" s="1" nd="1"/>
        <i x="1137" s="1" nd="1"/>
        <i x="4106" s="1" nd="1"/>
        <i x="5020" s="1" nd="1"/>
        <i x="3712" s="1" nd="1"/>
        <i x="4863" s="1" nd="1"/>
        <i x="2899" s="1" nd="1"/>
        <i x="5201" s="1" nd="1"/>
        <i x="2173" s="1" nd="1"/>
        <i x="3680" s="1" nd="1"/>
        <i x="1280" s="1" nd="1"/>
        <i x="1916" s="1" nd="1"/>
        <i x="2309" s="1" nd="1"/>
        <i x="2852" s="1" nd="1"/>
        <i x="2779" s="1" nd="1"/>
        <i x="2850" s="1" nd="1"/>
        <i x="5029" s="1" nd="1"/>
        <i x="4828" s="1" nd="1"/>
        <i x="1111" s="1" nd="1"/>
        <i x="4050" s="1" nd="1"/>
        <i x="1333" s="1" nd="1"/>
        <i x="317" s="1" nd="1"/>
        <i x="2187" s="1" nd="1"/>
        <i x="1551" s="1" nd="1"/>
        <i x="4208" s="1" nd="1"/>
        <i x="386" s="1" nd="1"/>
        <i x="5039" s="1" nd="1"/>
        <i x="2043" s="1" nd="1"/>
        <i x="1136" s="1" nd="1"/>
        <i x="191" s="1" nd="1"/>
        <i x="2941" s="1" nd="1"/>
        <i x="368" s="1" nd="1"/>
        <i x="4717" s="1" nd="1"/>
        <i x="288" s="1" nd="1"/>
        <i x="2330" s="1" nd="1"/>
        <i x="4492" s="1" nd="1"/>
        <i x="1480" s="1" nd="1"/>
        <i x="182" s="1" nd="1"/>
        <i x="1279" s="1" nd="1"/>
        <i x="2027" s="1" nd="1"/>
        <i x="1873" s="1" nd="1"/>
        <i x="4197" s="1" nd="1"/>
        <i x="2557" s="1" nd="1"/>
        <i x="3723" s="1" nd="1"/>
        <i x="2912" s="1" nd="1"/>
        <i x="756" s="1" nd="1"/>
        <i x="256" s="1" nd="1"/>
        <i x="3825" s="1" nd="1"/>
        <i x="2484" s="1" nd="1"/>
        <i x="2920" s="1" nd="1"/>
        <i x="4953" s="1" nd="1"/>
        <i x="2209" s="1" nd="1"/>
        <i x="4013" s="1" nd="1"/>
        <i x="1942" s="1" nd="1"/>
        <i x="645" s="1" nd="1"/>
        <i x="1326" s="1" nd="1"/>
        <i x="4692" s="1" nd="1"/>
        <i x="4021" s="1" nd="1"/>
        <i x="2849" s="1" nd="1"/>
        <i x="5156" s="1" nd="1"/>
        <i x="1091" s="1" nd="1"/>
        <i x="5083" s="1" nd="1"/>
        <i x="3582" s="1" nd="1"/>
        <i x="289" s="1" nd="1"/>
        <i x="5182" s="1" nd="1"/>
        <i x="3663" s="1" nd="1"/>
        <i x="1462" s="1" nd="1"/>
        <i x="2075" s="1" nd="1"/>
        <i x="4667" s="1" nd="1"/>
        <i x="4239" s="1" nd="1"/>
        <i x="3729" s="1" nd="1"/>
        <i x="3247" s="1" nd="1"/>
        <i x="2388" s="1" nd="1"/>
        <i x="1578" s="1" nd="1"/>
        <i x="3703" s="1" nd="1"/>
        <i x="4909" s="1" nd="1"/>
        <i x="5011" s="1" nd="1"/>
        <i x="2947" s="1" nd="1"/>
        <i x="1514" s="1" nd="1"/>
        <i x="4657" s="1" nd="1"/>
        <i x="4172" s="1" nd="1"/>
        <i x="5237" s="1" nd="1"/>
        <i x="1615" s="1" nd="1"/>
        <i x="3109" s="1" nd="1"/>
        <i x="3090" s="1" nd="1"/>
        <i x="2880" s="1" nd="1"/>
        <i x="4096" s="1" nd="1"/>
        <i x="2105" s="1" nd="1"/>
        <i x="2241" s="1" nd="1"/>
        <i x="1479" s="1" nd="1"/>
        <i x="1932" s="1" nd="1"/>
        <i x="2056" s="1" nd="1"/>
        <i x="428" s="1" nd="1"/>
        <i x="1419" s="1" nd="1"/>
        <i x="4952" s="1" nd="1"/>
        <i x="4856" s="1" nd="1"/>
        <i x="3881" s="1" nd="1"/>
        <i x="2464" s="1" nd="1"/>
        <i x="1332" s="1" nd="1"/>
        <i x="3940" s="1" nd="1"/>
        <i x="1378" s="1" nd="1"/>
        <i x="1167" s="1" nd="1"/>
        <i x="3078" s="1" nd="1"/>
        <i x="3151" s="1" nd="1"/>
        <i x="3934" s="1" nd="1"/>
        <i x="2919" s="1" nd="1"/>
        <i x="2318" s="1" nd="1"/>
        <i x="2125" s="1" nd="1"/>
        <i x="4248" s="1" nd="1"/>
        <i x="3116" s="1" nd="1"/>
        <i x="2180" s="1" nd="1"/>
        <i x="3679" s="1" nd="1"/>
        <i x="570" s="1" nd="1"/>
        <i x="1123" s="1" nd="1"/>
        <i x="3340" s="1" nd="1"/>
        <i x="4297" s="1" nd="1"/>
        <i x="4088" s="1" nd="1"/>
        <i x="4160" s="1" nd="1"/>
        <i x="3802" s="1" nd="1"/>
        <i x="446" s="1" nd="1"/>
        <i x="4875" s="1" nd="1"/>
        <i x="4772" s="1" nd="1"/>
        <i x="3099" s="1" nd="1"/>
        <i x="3098" s="1" nd="1"/>
        <i x="3036" s="1" nd="1"/>
        <i x="3258" s="1" nd="1"/>
        <i x="554" s="1" nd="1"/>
        <i x="2420" s="1" nd="1"/>
        <i x="1218" s="1" nd="1"/>
        <i x="4908" s="1" nd="1"/>
        <i x="2126" s="1" nd="1"/>
        <i x="3576" s="1" nd="1"/>
        <i x="2225" s="1" nd="1"/>
        <i x="4238" s="1" nd="1"/>
        <i x="3809" s="1" nd="1"/>
        <i x="4656" s="1" nd="1"/>
        <i x="3691" s="1" nd="1"/>
        <i x="4594" s="1" nd="1"/>
        <i x="2164" s="1" nd="1"/>
        <i x="255" s="1" nd="1"/>
        <i x="3653" s="1" nd="1"/>
        <i x="3720" s="1" nd="1"/>
        <i x="4682" s="1" nd="1"/>
        <i x="4722" s="1" nd="1"/>
        <i x="5192" s="1" nd="1"/>
        <i x="5219" s="1" nd="1"/>
        <i x="2221" s="1" nd="1"/>
        <i x="705" s="1" nd="1"/>
        <i x="531" s="1" nd="1"/>
        <i x="4814" s="1" nd="1"/>
        <i x="3596" s="1" nd="1"/>
        <i x="3638" s="1" nd="1"/>
        <i x="3133" s="1" nd="1"/>
        <i x="4874" s="1" nd="1"/>
        <i x="2004" s="1" nd="1"/>
        <i x="1295" s="1" nd="1"/>
        <i x="4902" s="1" nd="1"/>
        <i x="1135" s="1" nd="1"/>
        <i x="1455" s="1" nd="1"/>
        <i x="3687" s="1" nd="1"/>
        <i x="4105" s="1" nd="1"/>
        <i x="3808" s="1" nd="1"/>
        <i x="1126" s="1" nd="1"/>
        <i x="4178" s="1" nd="1"/>
        <i x="543" s="1" nd="1"/>
        <i x="3350" s="1" nd="1"/>
        <i x="3204" s="1" nd="1"/>
        <i x="2052" s="1" nd="1"/>
        <i x="433" s="1" nd="1"/>
        <i x="1650" s="1" nd="1"/>
        <i x="1166" s="1" nd="1"/>
        <i x="2979" s="1" nd="1"/>
        <i x="4216" s="1" nd="1"/>
        <i x="2039" s="1" nd="1"/>
        <i x="2192" s="1" nd="1"/>
        <i x="1872" s="1" nd="1"/>
        <i x="4999" s="1" nd="1"/>
        <i x="2946" s="1" nd="1"/>
        <i x="5145" s="1" nd="1"/>
        <i x="1546" s="1" nd="1"/>
        <i x="5074" s="1" nd="1"/>
        <i x="1090" s="1" nd="1"/>
        <i x="4761" s="1" nd="1"/>
        <i x="2909" s="1" nd="1"/>
        <i x="3711" s="1" nd="1"/>
        <i x="267" s="1" nd="1"/>
        <i x="3150" s="1" nd="1"/>
        <i x="1234" s="1" nd="1"/>
        <i x="4012" s="1" nd="1"/>
        <i x="4958" s="1" nd="1"/>
        <i x="3880" s="1" nd="1"/>
        <i x="476" s="1" nd="1"/>
        <i x="644" s="1" nd="1"/>
        <i x="2096" s="1" nd="1"/>
        <i x="1529" s="1" nd="1"/>
        <i x="1331" s="1" nd="1"/>
        <i x="3361" s="1" nd="1"/>
        <i x="4020" s="1" nd="1"/>
        <i x="377" s="1" nd="1"/>
        <i x="199" s="1" nd="1"/>
        <i x="501" s="1" nd="1"/>
        <i x="4827" s="1" nd="1"/>
        <i x="4067" s="1" nd="1"/>
        <i x="3089" s="1" nd="1"/>
        <i x="1598" s="1" nd="1"/>
        <i x="5048" s="1" nd="1"/>
        <i x="3719" s="1" nd="1"/>
        <i x="3256" s="1" nd="1"/>
        <i x="399" s="1" nd="1"/>
        <i x="180" s="1" nd="1"/>
        <i x="488" s="1" nd="1"/>
        <i x="1122" s="1" nd="1"/>
        <i x="4691" s="1" nd="1"/>
        <i x="4655" s="1" nd="1"/>
        <i x="2179" s="1" nd="1"/>
        <i x="2069" s="1" nd="1"/>
        <i x="359" s="1" nd="1"/>
        <i x="1112" s="1" nd="1"/>
        <i x="208" s="1" nd="1"/>
        <i x="1134" s="1" nd="1"/>
        <i x="2358" s="1" nd="1"/>
        <i x="4518" s="1" nd="1"/>
        <i x="4616" s="1" nd="1"/>
        <i x="3738" s="1" nd="1"/>
        <i x="2407" s="1" nd="1"/>
        <i x="4951" s="1" nd="1"/>
        <i x="633" s="1" nd="1"/>
        <i x="1362" s="1" nd="1"/>
        <i x="1649" s="1" nd="1"/>
        <i x="697" s="1" nd="1"/>
        <i x="5135" s="1" nd="1"/>
        <i x="4748" s="1" nd="1"/>
        <i x="1577" s="1" nd="1"/>
        <i x="3626" s="1" nd="1"/>
        <i x="1513" s="1" nd="1"/>
        <i x="3724" s="1" nd="1"/>
        <i x="4142" s="1" nd="1"/>
        <i x="3958" s="1" nd="1"/>
        <i x="376" s="1" nd="1"/>
        <i x="1971" s="1" nd="1"/>
        <i x="734" s="1" nd="1"/>
        <i x="2102" s="1" nd="1"/>
        <i x="252" s="1" nd="1"/>
        <i x="2208" s="1" nd="1"/>
        <i x="607" s="1" nd="1"/>
        <i x="3700" s="1" nd="1"/>
        <i x="179" s="1" nd="1"/>
        <i x="677" s="1" nd="1"/>
        <i x="218" s="1" nd="1"/>
        <i x="3238" s="1" nd="1"/>
        <i x="3839" s="1" nd="1"/>
        <i x="3933" s="1" nd="1"/>
        <i x="4066" s="1" nd="1"/>
        <i x="3695" s="1" nd="1"/>
        <i x="618" s="1" nd="1"/>
        <i x="220" s="1" nd="1"/>
        <i x="1310" s="1" nd="1"/>
        <i x="686" s="1" nd="1"/>
        <i x="1622" s="1" nd="1"/>
        <i x="3372" s="1" nd="1"/>
        <i x="4104" s="1" nd="1"/>
        <i x="3988" s="1" nd="1"/>
        <i x="2935" s="1" nd="1"/>
        <i x="4177" s="1" nd="1"/>
        <i x="2917" s="1" nd="1"/>
        <i x="1271" s="1" nd="1"/>
        <i x="4207" s="1" nd="1"/>
        <i x="5191" s="1" nd="1"/>
        <i x="2994" s="1" nd="1"/>
        <i x="451" s="1" nd="1"/>
        <i x="2556" s="1" nd="1"/>
        <i x="551" s="1" nd="1"/>
        <i x="219" s="1" nd="1"/>
        <i x="1153" s="1" nd="1"/>
        <i x="2271" s="1" nd="1"/>
        <i x="3171" s="1" nd="1"/>
        <i x="3045" s="1" nd="1"/>
        <i x="395" s="1" nd="1"/>
        <i x="2068" s="1" nd="1"/>
        <i x="3752" s="1" nd="1"/>
        <i x="1201" s="1" nd="1"/>
        <i x="1312" s="1" nd="1"/>
        <i x="1084" s="1" nd="1"/>
        <i x="1120" s="1" nd="1"/>
        <i x="2417" s="1" nd="1"/>
        <i x="1083" s="1" nd="1"/>
        <i x="500" s="1" nd="1"/>
        <i x="1608" s="1" nd="1"/>
        <i x="3927" s="1" nd="1"/>
        <i x="3103" s="1" nd="1"/>
        <i x="1421" s="1" nd="1"/>
        <i x="4688" s="1" nd="1"/>
        <i x="2918" s="1" nd="1"/>
        <i x="46" s="1" nd="1"/>
        <i x="3255" s="1" nd="1"/>
        <i x="5117" s="1" nd="1"/>
        <i x="4690" s="1" nd="1"/>
        <i x="2449" s="1" nd="1"/>
        <i x="213" s="1" nd="1"/>
        <i x="1385" s="1" nd="1"/>
        <i x="2259" s="1" nd="1"/>
        <i x="1407" s="1" nd="1"/>
        <i x="1311" s="1" nd="1"/>
        <i x="4004" s="1" nd="1"/>
        <i x="3710" s="1" nd="1"/>
        <i x="3349" s="1" nd="1"/>
        <i x="4614" s="1" nd="1"/>
        <i x="4689" s="1" nd="1"/>
        <i x="266" s="1" nd="1"/>
        <i x="1325" s="1" nd="1"/>
        <i x="2502" s="1" nd="1"/>
        <i x="1233" s="1" nd="1"/>
        <i x="3791" s="1" nd="1"/>
        <i x="4798" s="1" nd="1"/>
        <i x="4747" s="1" nd="1"/>
        <i x="812" s="1" nd="1"/>
        <i x="1121" s="1" nd="1"/>
        <i x="1545" s="1" nd="1"/>
        <i x="4788" s="1" nd="1"/>
        <i x="1054" s="1" nd="1"/>
        <i x="1376" s="1" nd="1"/>
        <i x="632" s="1" nd="1"/>
        <i x="696" s="1" nd="1"/>
        <i x="1304" s="1" nd="1"/>
        <i x="3699" s="1" nd="1"/>
        <i x="5010" s="1" nd="1"/>
        <i x="4087" s="1" nd="1"/>
        <i x="4132" s="1" nd="1"/>
        <i x="4931" s="1" nd="1"/>
        <i x="1239" s="1" nd="1"/>
        <i x="4855" s="1" nd="1"/>
        <i x="2378" s="1" nd="1"/>
        <i x="4005" s="1" nd="1"/>
        <i x="4159" s="1" nd="1"/>
        <i x="5089" s="1" nd="1"/>
        <i x="4746" s="1" nd="1"/>
        <i x="4058" s="1" nd="1"/>
        <i x="3920" s="1" nd="1"/>
        <i x="4256" s="1" nd="1"/>
        <i x="1303" s="1" nd="1"/>
        <i x="3179" s="1" nd="1"/>
        <i x="1119" s="1" nd="1"/>
        <i x="2578" s="1" nd="1"/>
        <i x="3369" s="1" nd="1"/>
        <i x="5230" s="1" nd="1"/>
        <i x="3035" s="1" nd="1"/>
        <i x="5162" s="1" nd="1"/>
        <i x="216" s="1" nd="1"/>
        <i x="178" s="1" nd="1"/>
        <i x="716" s="1" nd="1"/>
        <i x="4124" s="1" nd="1"/>
        <i x="4738" s="1" nd="1"/>
        <i x="4826" s="1" nd="1"/>
        <i x="4095" s="1" nd="1"/>
        <i x="1278" s="1" nd="1"/>
        <i x="5190" s="1" nd="1"/>
        <i x="3149" s="1" nd="1"/>
        <i x="3967" s="1" nd="1"/>
        <i x="2957" s="1" nd="1"/>
        <i x="2051" s="1" nd="1"/>
        <i x="4980" s="1" nd="1"/>
        <i x="4943" s="1" nd="1"/>
        <i x="581" s="1" nd="1"/>
        <i x="3912" s="1" nd="1"/>
        <i x="3254" s="1" nd="1"/>
        <i x="1118" s="1" nd="1"/>
        <i x="5155" s="1" nd="1"/>
        <i x="3926" s="1" nd="1"/>
        <i x="4040" s="1" nd="1"/>
        <i x="2220" s="1" nd="1"/>
        <i x="5054" s="1" nd="1"/>
        <i x="2336" s="1" nd="1"/>
        <i x="4687" s="1" nd="1"/>
        <i x="2544" s="1" nd="1"/>
        <i x="2908" s="1" nd="1"/>
        <i x="3774" s="1" nd="1"/>
        <i x="2972" s="1" nd="1"/>
        <i x="5066" s="1" nd="1"/>
        <i x="4644" s="1" nd="1"/>
        <i x="2894" s="1" nd="1"/>
        <i x="2118" s="1" nd="1"/>
        <i x="5028" s="1" nd="1"/>
        <i x="1294" s="1" nd="1"/>
        <i x="1246" s="1" nd="1"/>
        <i x="1223" s="1" nd="1"/>
        <i x="217" s="1" nd="1"/>
        <i x="3801" s="1" nd="1"/>
        <i x="2864" s="1" nd="1"/>
        <i x="3823" s="1" nd="1"/>
        <i x="4086" s="1" nd="1"/>
        <i x="4255" s="1" nd="1"/>
        <i x="251" s="1" nd="1"/>
        <i x="1102" s="1" nd="1"/>
        <i x="4158" s="1" nd="1"/>
        <i x="2907" s="1" nd="1"/>
        <i x="3659" s="1" nd="1"/>
        <i x="1323" s="1" nd="1"/>
        <i x="4643" s="1" nd="1"/>
        <i x="1117" s="1" nd="1"/>
        <i x="2316" s="1" nd="1"/>
        <i x="5073" s="1" nd="1"/>
        <i x="4854" s="1" nd="1"/>
        <i x="4141" s="1" nd="1"/>
        <i x="3221" s="1" nd="1"/>
        <i x="2398" s="1" nd="1"/>
        <i x="3102" s="1" nd="1"/>
        <i x="4930" s="1" nd="1"/>
        <i x="1432" s="1" nd="1"/>
        <i x="327" s="1" nd="1"/>
        <i x="2523" s="1" nd="1"/>
        <i x="3879" s="1" nd="1"/>
        <i x="2079" s="1" nd="1"/>
        <i x="398" s="1" nd="1"/>
        <i x="1309" s="1" nd="1"/>
        <i x="5144" s="1" nd="1"/>
        <i x="3097" s="1" nd="1"/>
        <i x="1512" s="1" nd="1"/>
        <i x="2240" s="1" nd="1"/>
        <i x="234" s="1" nd="1"/>
        <i x="1133" s="1" nd="1"/>
        <i x="1132" s="1" nd="1"/>
        <i x="2906" s="1" nd="1"/>
        <i x="1116" s="1" nd="1"/>
        <i x="4206" s="1" nd="1"/>
        <i x="5108" s="1" nd="1"/>
        <i x="4929" s="1" nd="1"/>
        <i x="3919" s="1" nd="1"/>
        <i x="3833" s="1" nd="1"/>
        <i x="4049" s="1" nd="1"/>
        <i x="4057" s="1" nd="1"/>
        <i x="5154" s="1" nd="1"/>
        <i x="3348" s="1" nd="1"/>
        <i x="3939" s="1" nd="1"/>
        <i x="2308" s="1" nd="1"/>
        <i x="4819" s="1" nd="1"/>
        <i x="1131" s="1" nd="1"/>
        <i x="1559" s="1" nd="1"/>
        <i x="2286" s="1" nd="1"/>
        <i x="1200" s="1" nd="1"/>
        <i x="1497" s="1" nd="1"/>
        <i x="2553" s="1" nd="1"/>
        <i x="3368" s="1" nd="1"/>
        <i x="4700" s="1" nd="1"/>
        <i x="4215" s="1" nd="1"/>
        <i x="3824" s="1" nd="1"/>
        <i x="2416" s="1" nd="1"/>
        <i x="225" s="1" nd="1"/>
        <i x="3767" s="1" nd="1"/>
        <i x="3115" s="1" nd="1"/>
        <i x="3178" s="1" nd="1"/>
        <i x="4701" s="1" nd="1"/>
        <i x="5019" s="1" nd="1"/>
        <i x="4825" s="1" nd="1"/>
        <i x="3816" s="1" nd="1"/>
        <i x="3272" s="1" nd="1"/>
        <i x="215" s="1" nd="1"/>
        <i x="2883" s="1" nd="1"/>
        <i x="4699" s="1" nd="1"/>
        <i x="5047" s="1" nd="1"/>
        <i x="1347" s="1" nd="1"/>
        <i x="3088" s="1" nd="1"/>
        <i x="1398" s="1" nd="1"/>
        <i x="1632" s="1" nd="1"/>
        <i x="4695" s="1" nd="1"/>
        <i x="4157" s="1" nd="1"/>
        <i x="271" s="1" nd="1"/>
        <i x="414" s="1" nd="1"/>
        <i x="4756" s="1" nd="1"/>
        <i x="2882" s="1" nd="1"/>
        <i x="4998" s="1" nd="1"/>
        <i x="1285" s="1" nd="1"/>
        <i x="68" s="1" nd="1"/>
        <i x="669" s="1" nd="1"/>
        <i x="467" s="1" nd="1"/>
        <i x="388" s="1" nd="1"/>
        <i x="2916" s="1" nd="1"/>
        <i x="1544" s="1" nd="1"/>
        <i x="3219" s="1" nd="1"/>
        <i x="1511" s="1" nd="1"/>
        <i x="2074" s="1" nd="1"/>
        <i x="1115" s="1" nd="1"/>
        <i x="2078" s="1" nd="1"/>
        <i x="3124" s="1" nd="1"/>
        <i x="3096" s="1" nd="1"/>
        <i x="3123" s="1" nd="1"/>
        <i x="1129" s="1" nd="1"/>
        <i x="1405" s="1" nd="1"/>
        <i x="340" s="1" nd="1"/>
        <i x="643" s="1" nd="1"/>
        <i x="427" s="1" nd="1"/>
        <i x="2059" s="1" nd="1"/>
        <i x="4698" s="1" nd="1"/>
        <i x="542" s="1" nd="1"/>
        <i x="1232" s="1" nd="1"/>
        <i x="2172" s="1" nd="1"/>
        <i x="3327" s="1" nd="1"/>
        <i x="1149" s="1" nd="1"/>
        <i x="3059" s="1" nd="1"/>
        <i x="349" s="1" nd="1"/>
        <i x="3807" s="1" nd="1"/>
        <i x="3848" s="1" nd="1"/>
        <i x="1440" s="1" nd="1"/>
        <i x="3214" s="1" nd="1"/>
        <i x="654" s="1" nd="1"/>
        <i x="606" s="1" nd="1"/>
        <i x="2905" s="1" nd="1"/>
        <i x="223" s="1" nd="1"/>
        <i x="3220" s="1" nd="1"/>
        <i x="2387" s="1" nd="1"/>
        <i x="4140" s="1" nd="1"/>
        <i x="3044" s="1" nd="1"/>
        <i x="4196" s="1" nd="1"/>
        <i x="595" s="1" nd="1"/>
        <i x="4696" s="1" nd="1"/>
        <i x="4697" s="1" nd="1"/>
        <i x="4886" s="1" nd="1"/>
        <i x="4247" s="1" nd="1"/>
        <i x="2219" s="1" nd="1"/>
        <i x="2448" s="1" nd="1"/>
        <i x="3283" s="1" nd="1"/>
        <i x="1565" s="1" nd="1"/>
        <i x="2522" s="1" nd="1"/>
        <i x="3751" s="1" nd="1"/>
        <i x="4780" s="1" nd="1"/>
        <i x="4969" s="1" nd="1"/>
        <i x="3058" s="1" nd="1"/>
        <i x="742" s="1" nd="1"/>
        <i x="776" s="1" nd="1"/>
        <i x="4885" s="1" nd="1"/>
        <i x="4176" s="1" nd="1"/>
        <i x="2971" s="1" nd="1"/>
        <i x="397" s="1" nd="1"/>
        <i x="5363" s="1" nd="1"/>
        <i x="857" s="1" nd="1"/>
        <i x="4862" s="1" nd="1"/>
        <i x="3367" s="1" nd="1"/>
        <i x="1587" s="1" nd="1"/>
        <i x="296" s="1" nd="1"/>
        <i x="5210" s="1" nd="1"/>
        <i x="224" s="1" nd="1"/>
        <i x="715" s="1" nd="1"/>
        <i x="4923" s="1" nd="1"/>
        <i x="1418" s="1" nd="1"/>
        <i x="187" s="1" nd="1"/>
        <i x="2258" s="1" nd="1"/>
        <i x="2278" s="1" nd="1"/>
        <i x="569" s="1" nd="1"/>
        <i x="4873" s="1" nd="1"/>
        <i x="1487" s="1" nd="1"/>
        <i x="4771" s="1" nd="1"/>
        <i x="276" s="1" nd="1"/>
        <i x="4205" s="1" nd="1"/>
        <i x="277" s="1" nd="1"/>
        <i x="1461" s="1" nd="1"/>
        <i x="1101" s="1" nd="1"/>
        <i x="3750" s="1" nd="1"/>
        <i x="5004" s="1" nd="1"/>
        <i x="5236" s="1" nd="1"/>
        <i x="214" s="1" nd="1"/>
        <i x="2477" s="1" nd="1"/>
        <i x="4907" s="1" nd="1"/>
        <i x="3832" s="1" nd="1"/>
        <i x="2357" s="1" nd="1"/>
        <i x="1124" s="1" nd="1"/>
        <i x="580" s="1" nd="1"/>
        <i x="1404" s="1" nd="1"/>
        <i x="3122" s="1" nd="1"/>
        <i x="3077" s="1" nd="1"/>
        <i x="3607" s="1" nd="1"/>
        <i x="4565" s="1" nd="1"/>
        <i x="1341" s="1" nd="1"/>
        <i x="5247" s="1" nd="1"/>
        <i x="2904" s="1" nd="1"/>
        <i x="2335" s="1" nd="1"/>
        <i x="2903" s="1" nd="1"/>
        <i x="668" s="1" nd="1"/>
        <i x="4711" s="1" nd="1"/>
        <i x="4048" s="1" nd="1"/>
        <i x="326" s="1" nd="1"/>
        <i x="4123" s="1" nd="1"/>
        <i x="4861" s="1" nd="1"/>
        <i x="264" s="1" nd="1"/>
        <i x="4056" s="1" nd="1"/>
        <i x="445" s="1" nd="1"/>
        <i x="5123" s="1" nd="1"/>
        <i x="1631" s="1" nd="1"/>
        <i x="4103" s="1" nd="1"/>
        <i x="5082" s="1" nd="1"/>
        <i x="3674" s="1" nd="1"/>
        <i x="4804" s="1" nd="1"/>
        <i x="2910" s="1" nd="1"/>
        <i x="2778" s="1" nd="1"/>
        <i x="3780" s="1" nd="1"/>
        <i x="3281" s="1" nd="1"/>
        <i x="4237" s="1" nd="1"/>
        <i x="499" s="1" nd="1"/>
        <i x="4131" s="1" nd="1"/>
        <i x="475" s="1" nd="1"/>
        <i x="2356" s="1" nd="1"/>
        <i x="5161" s="1" nd="1"/>
        <i x="4246" s="1" nd="1"/>
        <i x="685" s="1" nd="1"/>
        <i x="2915" s="1" nd="1"/>
        <i x="3773" s="1" nd="1"/>
        <i x="2597" s="1" nd="1"/>
        <i x="3698" s="1" nd="1"/>
        <i x="4171" s="1" nd="1"/>
        <i x="2435" s="1" nd="1"/>
        <i x="5181" s="1" nd="1"/>
        <i x="3858" s="1" nd="1"/>
        <i x="1667" s="1" nd="1"/>
        <i x="2552" s="1" nd="1"/>
        <i x="3707" s="1" nd="1"/>
        <i x="3264" s="1" nd="1"/>
        <i x="460" s="1" nd="1"/>
        <i x="3347" s="1" nd="1"/>
        <i x="5229" s="1" nd="1"/>
        <i x="2493" s="1" nd="1"/>
        <i x="5200" s="1" nd="1"/>
        <i x="3726" s="1" nd="1"/>
        <i x="3899" s="1" nd="1"/>
        <i x="2064" s="1" nd="1"/>
        <i x="4102" s="1" nd="1"/>
        <i x="4122" s="1" nd="1"/>
        <i x="3932" s="1" nd="1"/>
        <i x="325" s="1" nd="1"/>
        <i x="2203" s="1" nd="1"/>
        <i x="2914" s="1" nd="1"/>
        <i x="2186" s="1" nd="1"/>
        <i x="2285" s="1" nd="1"/>
        <i x="2073" s="1" nd="1"/>
        <i x="3121" s="1" nd="1"/>
        <i x="4872" s="1" nd="1"/>
        <i x="3918" s="1" nd="1"/>
        <i x="587" s="1" nd="1"/>
        <i x="2591" s="1" nd="1"/>
        <i x="5107" s="1" nd="1"/>
        <i x="512" s="1" nd="1"/>
        <i x="154" s="1" nd="1"/>
        <i x="3218" s="1" nd="1"/>
        <i x="2902" s="1" nd="1"/>
        <i x="3329" s="1" nd="1"/>
        <i x="2266" s="1" nd="1"/>
        <i x="3976" s="1" nd="1"/>
        <i x="2377" s="1" nd="1"/>
        <i x="1543" s="1" nd="1"/>
        <i x="4997" s="1" nd="1"/>
        <i x="1607" s="1" nd="1"/>
        <i x="2445" s="1" nd="1"/>
        <i x="5346" s="1" nd="1"/>
        <i x="2077" s="1" nd="1"/>
        <i x="3878" s="1" nd="1"/>
        <i x="4797" s="1" nd="1"/>
        <i x="487" s="1" nd="1"/>
        <i x="1614" s="1" nd="1"/>
        <i x="1103" s="1" nd="1"/>
        <i x="5246" s="1" nd="1"/>
        <i x="4860" s="1" nd="1"/>
        <i x="375" s="1" nd="1"/>
        <i x="2133" s="1" nd="1"/>
        <i x="367" s="1" nd="1"/>
        <i x="1454" s="1" nd="1"/>
        <i x="3280" s="1" nd="1"/>
        <i x="550" s="1" nd="1"/>
        <i x="2076" s="1" nd="1"/>
        <i x="3141" s="1" nd="1"/>
        <i x="3938" s="1" nd="1"/>
        <i x="3217" s="1" nd="1"/>
        <i x="1576" s="1" nd="1"/>
        <i x="3800" s="1" nd="1"/>
        <i x="4615" s="1" nd="1"/>
        <i x="3966" s="1" nd="1"/>
        <i x="2956" s="1" nd="1"/>
        <i x="2148" s="1" nd="1"/>
        <i x="3297" s="1" nd="1"/>
        <i x="1231" s="1" nd="1"/>
        <i x="4170" s="1" nd="1"/>
        <i x="2284" s="1" nd="1"/>
        <i x="3007" s="1" nd="1"/>
        <i x="1387" s="1" nd="1"/>
        <i x="4236" s="1" nd="1"/>
        <i x="2634" s="1" nd="1"/>
        <i x="4813" s="1" nd="1"/>
        <i x="5046" s="1" nd="1"/>
        <i x="3437" s="1" nd="1"/>
        <i x="222" s="1" nd="1"/>
        <i x="2406" s="1" nd="1"/>
        <i x="1542" s="1" nd="1"/>
        <i x="2533" s="1" nd="1"/>
        <i x="4796" s="1" nd="1"/>
        <i x="3366" s="1" nd="1"/>
        <i x="4891" s="1" nd="1"/>
        <i x="4094" s="1" nd="1"/>
        <i x="5235" s="1" nd="1"/>
        <i x="2371" s="1" nd="1"/>
        <i x="3905" s="1" nd="1"/>
        <i x="3177" s="1" nd="1"/>
        <i x="498" s="1" nd="1"/>
        <i x="497" s="1" nd="1"/>
        <i x="642" s="1" nd="1"/>
        <i x="221" s="1" nd="1"/>
        <i x="722" s="1" nd="1"/>
        <i x="4039" s="1" nd="1"/>
        <i x="1177" s="1" nd="1"/>
        <i x="3030" s="1" nd="1"/>
        <i x="617" s="1" nd="1"/>
        <i x="3279" s="1" nd="1"/>
        <i x="3189" s="1" nd="1"/>
        <i x="3708" s="1" nd="1"/>
        <i x="4079" s="1" nd="1"/>
        <i x="4168" s="1" nd="1"/>
        <i x="2218" s="1" nd="1"/>
        <i x="2476" s="1" nd="1"/>
        <i x="1345" s="1" nd="1"/>
        <i x="3308" s="1" nd="1"/>
        <i x="5088" s="1" nd="1"/>
        <i x="5306" s="1" nd="1"/>
        <i x="1641" s="1" nd="1"/>
        <i x="1322" s="1" nd="1"/>
        <i x="2888" s="1" nd="1"/>
        <i x="382" s="1" nd="1"/>
        <i x="1264" s="1" nd="1"/>
        <i x="5100" s="1" nd="1"/>
        <i x="3157" s="1" nd="1"/>
        <i x="4169" s="1" nd="1"/>
        <i x="4245" s="1" nd="1"/>
        <i x="684" s="1" nd="1"/>
        <i x="3697" s="1" nd="1"/>
        <i x="5065" s="1" nd="1"/>
        <i x="3898" s="1" nd="1"/>
        <i x="525" s="1" nd="1"/>
        <i x="507" s="1" nd="1"/>
        <i x="3904" s="1" nd="1"/>
        <i x="5160" s="1" nd="1"/>
        <i x="3246" s="1" nd="1"/>
        <i x="1293" s="1" nd="1"/>
        <i x="1934" s="1" nd="1"/>
        <i x="409" s="1" nd="1"/>
        <i x="2427" s="1" nd="1"/>
        <i x="549" s="1" nd="1"/>
        <i x="3931" s="1" nd="1"/>
        <i x="1597" s="1" nd="1"/>
        <i x="304" s="1" nd="1"/>
        <i x="1356" s="1" nd="1"/>
        <i x="1439" s="1" nd="1"/>
        <i x="3937" s="1" nd="1"/>
        <i x="2521" s="1" nd="1"/>
        <i x="426" s="1" nd="1"/>
        <i x="4093" s="1" nd="1"/>
        <i x="3052" s="1" nd="1"/>
        <i x="4085" s="1" nd="1"/>
        <i x="755" s="1" nd="1"/>
        <i x="1417" s="1" nd="1"/>
        <i x="1606" s="1" nd="1"/>
        <i x="2283" s="1" nd="1"/>
        <i x="1367" s="1" nd="1"/>
        <i x="4867" s="1" nd="1"/>
        <i x="4686" s="1" nd="1"/>
        <i x="4922" s="1" nd="1"/>
        <i x="2072" s="1" nd="1"/>
        <i x="2071" s="1" nd="1"/>
        <i x="1528" s="1" nd="1"/>
        <i x="506" s="1" nd="1"/>
        <i x="5053" s="1" nd="1"/>
        <i x="5116" s="1" nd="1"/>
        <i x="1321" s="1" nd="1"/>
        <i x="4984" s="1" nd="1"/>
        <i x="2444" s="1" nd="1"/>
        <i x="4139" s="1" nd="1"/>
        <i x="2171" s="1" nd="1"/>
        <i x="3306" s="1" nd="1"/>
        <i x="3371" s="1" nd="1"/>
        <i x="1230" s="1" nd="1"/>
        <i x="2492" s="1" nd="1"/>
        <i x="1453" s="1" nd="1"/>
        <i x="5081" s="1" nd="1"/>
        <i x="1575" s="1" nd="1"/>
        <i x="3456" s="1" nd="1"/>
        <i x="348" s="1" nd="1"/>
        <i x="3029" s="1" nd="1"/>
        <i x="3203" s="1" nd="1"/>
        <i x="2101" s="1" nd="1"/>
        <i x="3087" s="1" nd="1"/>
        <i x="443" s="1" nd="1"/>
        <i x="3986" s="1" nd="1"/>
        <i x="3815" s="1" nd="1"/>
        <i x="3244" s="1" nd="1"/>
        <i x="2005" s="1" nd="1"/>
        <i x="2463" s="1" nd="1"/>
        <i x="5343" s="1" nd="1"/>
        <i x="2239" s="1" nd="1"/>
        <i x="2158" s="1" nd="1"/>
        <i x="5172" s="1" nd="1"/>
        <i x="1795" s="1" nd="1"/>
        <i x="5153" s="1" nd="1"/>
        <i x="5209" s="1" nd="1"/>
        <i x="579" s="1" nd="1"/>
        <i x="2147" s="1" nd="1"/>
        <i x="3326" s="1" nd="1"/>
        <i x="1473" s="1" nd="1"/>
        <i x="4227" s="1" nd="1"/>
        <i x="3245" s="1" nd="1"/>
        <i x="2415" s="1" nd="1"/>
        <i x="4866" s="1" nd="1"/>
        <i x="5314" s="1" nd="1"/>
        <i x="4138" s="1" nd="1"/>
        <i x="2913" s="1" nd="1"/>
        <i x="1396" s="1" nd="1"/>
        <i x="4378" s="1" nd="1"/>
        <i x="631" s="1" nd="1"/>
        <i x="5372" s="1" nd="1"/>
        <i x="2282" s="1" nd="1"/>
        <i x="4289" s="1" nd="1"/>
        <i x="1416" s="1" nd="1"/>
        <i x="4779" s="1" nd="1"/>
        <i x="4011" s="1" nd="1"/>
        <i x="5003" s="1" nd="1"/>
        <i x="2217" s="1" nd="1"/>
        <i x="704" s="1" nd="1"/>
        <i x="2532" s="1" nd="1"/>
        <i x="1320" s="1" nd="1"/>
        <i x="4921" s="1" nd="1"/>
        <i x="2185" s="1" nd="1"/>
        <i x="4244" s="1" nd="1"/>
        <i x="1245" s="1" nd="1"/>
        <i x="2473" s="1" nd="1"/>
        <i x="3140" s="1" nd="1"/>
        <i x="2543" s="1" nd="1"/>
        <i x="1519" s="1" nd="1"/>
        <i x="1596" s="1" nd="1"/>
        <i x="605" s="1" nd="1"/>
        <i x="3101" s="1" nd="1"/>
        <i x="1496" s="1" nd="1"/>
        <i x="5038" s="1" nd="1"/>
        <i x="1355" s="1" nd="1"/>
        <i x="3305" s="1" nd="1"/>
        <i x="3917" s="1" nd="1"/>
        <i x="616" s="1" nd="1"/>
        <i x="541" s="1" nd="1"/>
        <i x="4038" s="1" nd="1"/>
        <i x="2386" s="1" nd="1"/>
        <i x="3076" s="1" nd="1"/>
        <i x="1361" s="1" nd="1"/>
        <i x="2491" s="1" nd="1"/>
        <i x="1360" s="1" nd="1"/>
        <i x="5199" s="1" nd="1"/>
        <i x="4084" s="1" nd="1"/>
        <i x="303" s="1" nd="1"/>
        <i x="496" s="1" nd="1"/>
        <i x="3897" s="1" nd="1"/>
        <i x="2297" s="1" nd="1"/>
        <i x="2501" s="1" nd="1"/>
        <i x="3207" s="1" nd="1"/>
        <i x="482" s="1" nd="1"/>
        <i x="425" s="1" nd="1"/>
        <i x="4092" s="1" nd="1"/>
        <i x="683" s="1" nd="1"/>
        <i x="442" s="1" nd="1"/>
        <i x="2638" s="1" nd="1"/>
        <i x="1666" s="1" nd="1"/>
        <i x="3028" s="1" nd="1"/>
        <i x="1319" s="1" nd="1"/>
        <i x="4130" s="1" nd="1"/>
        <i x="4272" s="1" nd="1"/>
        <i x="3225" s="1" nd="1"/>
        <i x="3338" s="1" nd="1"/>
        <i x="3188" s="1" nd="1"/>
        <i x="714" s="1" nd="1"/>
        <i x="3006" s="1" nd="1"/>
        <i x="4853" s="1" nd="1"/>
        <i x="424" s="1" nd="1"/>
        <i x="1564" s="1" nd="1"/>
        <i x="3339" s="1" nd="1"/>
        <i x="1605" s="1" nd="1"/>
        <i x="653" s="1" nd="1"/>
        <i x="2610" s="1" nd="1"/>
        <i x="3304" s="1" nd="1"/>
        <i x="4901" s="1" nd="1"/>
        <i x="481" s="1" nd="1"/>
        <i x="474" s="1" nd="1"/>
        <i x="4167" s="1" nd="1"/>
        <i x="2520" s="1" nd="1"/>
        <i x="5122" s="1" nd="1"/>
        <i x="733" s="1" nd="1"/>
        <i x="4271" s="1" nd="1"/>
        <i x="4427" s="1" nd="1"/>
        <i x="3289" s="1" nd="1"/>
        <i x="5134" s="1" nd="1"/>
        <i x="3872" s="1" nd="1"/>
        <i x="3226" s="1" nd="1"/>
        <i x="4617" s="1" nd="1"/>
        <i x="1354" s="1" nd="1"/>
        <i x="5383" s="1" nd="1"/>
        <i x="1217" s="1" nd="1"/>
        <i x="4337" s="1" nd="1"/>
        <i x="3243" s="1" nd="1"/>
        <i x="623" s="1" nd="1"/>
        <i x="2307" s="1" nd="1"/>
        <i x="4824" s="1" nd="1"/>
        <i x="2405" s="1" nd="1"/>
        <i x="2940" s="1" nd="1"/>
        <i x="1630" s="1" nd="1"/>
        <i x="4755" s="1" nd="1"/>
        <i x="3993" s="1" nd="1"/>
        <i x="5171" s="1" nd="1"/>
        <i x="408" s="1" nd="1"/>
        <i x="5180" s="1" nd="1"/>
        <i x="1657" s="1" nd="1"/>
        <i x="1486" s="1" nd="1"/>
        <i x="4287" s="1" nd="1"/>
        <i x="586" s="1" nd="1"/>
        <i x="4129" s="1" nd="1"/>
        <i x="4121" s="1" nd="1"/>
        <i x="4419" s="1" nd="1"/>
        <i x="3857" s="1" nd="1"/>
        <i x="3242" s="1" nd="1"/>
        <i x="690" s="1" nd="1"/>
        <i x="1558" s="1" nd="1"/>
        <i x="4940" s="1" nd="1"/>
        <i x="441" s="1" nd="1"/>
        <i x="3360" s="1" nd="1"/>
        <i x="2596" s="1" nd="1"/>
        <i x="4996" s="1" nd="1"/>
        <i x="2472" s="1" nd="1"/>
        <i x="5228" s="1" nd="1"/>
        <i x="3871" s="1" nd="1"/>
        <i x="3873" s="1" nd="1"/>
        <i x="5115" s="1" nd="1"/>
        <i x="2542" s="1" nd="1"/>
        <i x="505" s="1" nd="1"/>
        <i x="5218" s="1" nd="1"/>
        <i x="5080" s="1" nd="1"/>
        <i x="2970" s="1" nd="1"/>
        <i x="1648" s="1" nd="1"/>
        <i x="2434" s="1" nd="1"/>
        <i x="1366" s="1" nd="1"/>
        <i x="2898" s="1" nd="1"/>
        <i x="1377" s="1" nd="1"/>
        <i x="3114" s="1" nd="1"/>
        <i x="3889" s="1" nd="1"/>
        <i x="4950" s="1" nd="1"/>
        <i x="1678" s="1" nd="1"/>
        <i x="480" s="1" nd="1"/>
        <i x="4078" s="1" nd="1"/>
        <i x="4115" s="1" nd="1"/>
        <i x="3170" s="1" nd="1"/>
        <i x="5152" s="1" nd="1"/>
        <i x="667" s="1" nd="1"/>
        <i x="1292" s="1" nd="1"/>
        <i x="1215" s="1" nd="1"/>
        <i x="3856" s="1" nd="1"/>
        <i x="1403" s="1" nd="1"/>
        <i x="540" s="1" nd="1"/>
        <i x="823" s="1" nd="1"/>
        <i x="2490" s="1" nd="1"/>
        <i x="4978" s="1" nd="1"/>
        <i x="5245" s="1" nd="1"/>
        <i x="2237" s="1" nd="1"/>
        <i x="1216" s="1" nd="1"/>
        <i x="3213" s="1" nd="1"/>
        <i x="1640" s="1" nd="1"/>
        <i x="5099" s="1" nd="1"/>
        <i x="3337" s="1" nd="1"/>
        <i x="1395" s="1" nd="1"/>
        <i x="4979" s="1" nd="1"/>
        <i x="4384" s="1" nd="1"/>
        <i x="585" s="1" nd="1"/>
        <i x="1394" s="1" nd="1"/>
        <i x="1550" s="1" nd="1"/>
        <i x="3271" s="1" nd="1"/>
        <i x="641" s="1" nd="1"/>
        <i x="3176" s="1" nd="1"/>
        <i x="2455" s="1" nd="1"/>
        <i x="2619" s="1" nd="1"/>
        <i x="2515" s="1" nd="1"/>
        <i x="3838" s="1" nd="1"/>
        <i x="4189" s="1" nd="1"/>
        <i x="652" s="1" nd="1"/>
        <i x="1472" s="1" nd="1"/>
        <i x="2334" s="1" nd="1"/>
        <i x="2277" s="1" nd="1"/>
        <i x="721" s="1" nd="1"/>
        <i x="1621" s="1" nd="1"/>
        <i x="3402" s="1" nd="1"/>
        <i x="5170" s="1" nd="1"/>
        <i x="3132" s="1" nd="1"/>
        <i x="4120" s="1" nd="1"/>
        <i x="3336" s="1" nd="1"/>
        <i x="4778" s="1" nd="1"/>
        <i x="548" s="1" nd="1"/>
        <i x="4128" s="1" nd="1"/>
        <i x="5087" s="1" nd="1"/>
        <i x="4919" s="1" nd="1"/>
        <i x="1485" s="1" nd="1"/>
        <i x="3321" s="1" nd="1"/>
        <i x="4812" s="1" nd="1"/>
        <i x="2508" s="1" nd="1"/>
        <i x="4420" s="1" nd="1"/>
        <i x="3855" s="1" nd="1"/>
        <i x="2363" s="1" nd="1"/>
        <i x="3269" s="1" nd="1"/>
        <i x="1359" s="1" nd="1"/>
        <i x="615" s="1" nd="1"/>
        <i x="1505" s="1" nd="1"/>
        <i x="4939" s="1" nd="1"/>
        <i x="3314" s="1" nd="1"/>
        <i x="2541" s="1" nd="1"/>
        <i x="2443" s="1" nd="1"/>
        <i x="1386" s="1" nd="1"/>
        <i x="3270" s="1" nd="1"/>
        <i x="4226" s="1" nd="1"/>
        <i x="5159" s="1" nd="1"/>
        <i x="4379" s="1" nd="1"/>
        <i x="3202" s="1" nd="1"/>
        <i x="5345" s="1" nd="1"/>
        <i x="5037" s="1" nd="1"/>
        <i x="190" s="1" nd="1"/>
        <i x="4047" s="1" nd="1"/>
        <i x="2540" s="1" nd="1"/>
        <i x="659" s="1" nd="1"/>
        <i x="3319" s="1" nd="1"/>
        <i x="747" s="1" nd="1"/>
        <i x="3383" s="1" nd="1"/>
        <i x="1656" s="1" nd="1"/>
        <i x="682" s="1" nd="1"/>
        <i x="3888" s="1" nd="1"/>
        <i x="5072" s="1" nd="1"/>
        <i x="1527" s="1" nd="1"/>
        <i x="1563" s="1" nd="1"/>
        <i x="3320" s="1" nd="1"/>
        <i x="720" s="1" nd="1"/>
        <i x="2498" s="1" nd="1"/>
        <i x="4235" s="1" nd="1"/>
        <i x="4811" s="1" nd="1"/>
        <i x="1431" s="1" nd="1"/>
        <i x="578" s="1" nd="1"/>
        <i x="4077" s="1" nd="1"/>
        <i x="2414" s="1" nd="1"/>
        <i x="1704" s="1" nd="1"/>
        <i x="4995" s="1" nd="1"/>
        <i x="2293" s="1" nd="1"/>
        <i x="5381" s="1" nd="1"/>
        <i x="3169" s="1" nd="1"/>
        <i x="3237" s="1" nd="1"/>
        <i x="3168" s="1" nd="1"/>
        <i x="1604" s="1" nd="1"/>
        <i x="4884" s="1" nd="1"/>
        <i x="5114" s="1" nd="1"/>
        <i x="1340" s="1" nd="1"/>
        <i x="4383" s="1" nd="1"/>
        <i x="2462" s="1" nd="1"/>
        <i x="3778" s="1" nd="1"/>
        <i x="1595" s="1" nd="1"/>
        <i x="3252" s="1" nd="1"/>
        <i x="4994" s="1" nd="1"/>
        <i x="5143" s="1" nd="1"/>
        <i x="4777" s="1" nd="1"/>
        <i x="2370" s="1" nd="1"/>
        <i x="5244" s="1" nd="1"/>
        <i x="1776" s="1" nd="1"/>
        <i x="1620" s="1" nd="1"/>
        <i x="4151" s="1" nd="1"/>
        <i x="2216" s="1" nd="1"/>
        <i x="3201" s="1" nd="1"/>
        <i x="2306" s="1" nd="1"/>
        <i x="5018" s="1" nd="1"/>
        <i x="1353" s="1" nd="1"/>
        <i x="1713" s="1" nd="1"/>
        <i x="2067" s="1" nd="1"/>
        <i x="2294" s="1" nd="1"/>
        <i x="2292" s="1" nd="1"/>
        <i x="3253" s="1" nd="1"/>
        <i x="1460" s="1" nd="1"/>
        <i x="5376" s="1" nd="1"/>
        <i x="2327" s="1" nd="1"/>
        <i x="5133" s="1" nd="1"/>
        <i x="2404" s="1" nd="1"/>
        <i x="746" s="1" nd="1"/>
        <i x="3268" s="1" nd="1"/>
        <i x="3296" s="1" nd="1"/>
        <i x="2483" s="1" nd="1"/>
        <i x="2433" s="1" nd="1"/>
        <i x="524" s="1" nd="1"/>
        <i x="4195" s="1" nd="1"/>
        <i x="5179" s="1" nd="1"/>
        <i x="5268" s="1" nd="1"/>
        <i x="1302" s="1" nd="1"/>
        <i x="1639" s="1" nd="1"/>
        <i x="1518" s="1" nd="1"/>
        <i x="3454" s="1" nd="1"/>
        <i x="622" s="1" nd="1"/>
        <i x="4918" s="1" nd="1"/>
        <i x="3267" s="1" nd="1"/>
        <i x="2403" s="1" nd="1"/>
        <i x="713" s="1" nd="1"/>
        <i x="1742" s="1" nd="1"/>
        <i x="5121" s="1" nd="1"/>
        <i x="3318" s="1" nd="1"/>
        <i x="2489" s="1" nd="1"/>
        <i x="1655" s="1" nd="1"/>
        <i x="2519" s="1" nd="1"/>
        <i x="2585" s="1" nd="1"/>
        <i x="4225" s="1" nd="1"/>
        <i x="3294" s="1" nd="1"/>
        <i x="4323" s="1" nd="1"/>
        <i x="651" s="1" nd="1"/>
        <i x="1586" s="1" nd="1"/>
        <i x="689" s="1" nd="1"/>
        <i x="1536" s="1" nd="1"/>
        <i x="4114" s="1" nd="1"/>
        <i x="2471" s="1" nd="1"/>
        <i x="3317" s="1" nd="1"/>
        <i x="3295" s="1" nd="1"/>
        <i x="366" s="1" nd="1"/>
        <i x="423" s="1" nd="1"/>
        <i x="3232" s="1" nd="1"/>
        <i x="3345" s="1" nd="1"/>
        <i x="577" s="1" nd="1"/>
        <i x="4234" s="1" nd="1"/>
        <i x="5217" s="1" nd="1"/>
        <i x="3212" s="1" nd="1"/>
        <i x="769" s="1" nd="1"/>
        <i x="4304" s="1" nd="1"/>
        <i x="621" s="1" nd="1"/>
        <i x="2276" s="1" nd="1"/>
        <i x="2215" s="1" nd="1"/>
        <i x="5106" s="1" nd="1"/>
        <i x="1557" s="1" nd="1"/>
        <i x="3346" s="1" nd="1"/>
        <i x="4374" s="1" nd="1"/>
        <i x="4188" s="1" nd="1"/>
        <i x="1504" s="1" nd="1"/>
        <i x="741" s="1" nd="1"/>
        <i x="2369" s="1" nd="1"/>
        <i x="2514" s="1" nd="1"/>
        <i x="5257" s="1" nd="1"/>
        <i x="3870" s="1" nd="1"/>
        <i x="584" s="1" nd="1"/>
        <i x="795" s="1" nd="1"/>
        <i x="2551" s="1" nd="1"/>
        <i x="4270" s="1" nd="1"/>
        <i x="1517" s="1" nd="1"/>
        <i x="4029" s="1" nd="1"/>
        <i x="688" s="1" nd="1"/>
        <i x="5295" s="1" nd="1"/>
        <i x="2413" s="1" nd="1"/>
        <i x="2326" s="1" nd="1"/>
        <i x="523" s="1" nd="1"/>
        <i x="5353" s="1" nd="1"/>
        <i x="4900" s="1" nd="1"/>
        <i x="2513" s="1" nd="1"/>
        <i x="2325" s="1" nd="1"/>
        <i x="3364" s="1" nd="1"/>
        <i x="1562" s="1" nd="1"/>
        <i x="1339" s="1" nd="1"/>
        <i x="1471" s="1" nd="1"/>
        <i x="4342" s="1" nd="1"/>
        <i x="5371" s="1" nd="1"/>
        <i x="3387" s="1" nd="1"/>
        <i x="522" s="1" nd="1"/>
        <i x="4003" s="1" nd="1"/>
        <i x="5071" s="1" nd="1"/>
        <i x="4083" s="1" nd="1"/>
        <i x="3365" s="1" nd="1"/>
        <i x="3293" s="1" nd="1"/>
        <i x="1585" s="1" nd="1"/>
        <i x="2461" s="1" nd="1"/>
        <i x="884" s="1" nd="1"/>
        <i x="3869" s="1" nd="1"/>
        <i x="4046" s="1" nd="1"/>
        <i x="3187" s="1" nd="1"/>
        <i x="1430" s="1" nd="1"/>
        <i x="712" s="1" nd="1"/>
        <i x="2539" s="1" nd="1"/>
        <i x="1788" s="1" nd="1"/>
        <i x="1549" s="1" nd="1"/>
        <i x="4113" s="1" nd="1"/>
        <i x="614" s="1" nd="1"/>
        <i x="5267" s="1" nd="1"/>
        <i x="2442" s="1" nd="1"/>
        <i x="658" s="1" nd="1"/>
        <i x="3292" s="1" nd="1"/>
        <i x="4002" s="1" nd="1"/>
        <i x="3263" s="1" nd="1"/>
        <i x="4899" s="1" nd="1"/>
        <i x="4156" s="1" nd="1"/>
        <i x="4155" s="1" nd="1"/>
        <i x="4045" s="1" nd="1"/>
        <i x="1693" s="1" nd="1"/>
        <i x="422" s="1" nd="1"/>
        <i x="4303" s="1" nd="1"/>
        <i x="2538" s="1" nd="1"/>
        <i x="3277" s="1" nd="1"/>
        <i x="3241" s="1" nd="1"/>
        <i x="393" s="1" nd="1"/>
        <i x="2402" s="1" nd="1"/>
        <i x="5052" s="1" nd="1"/>
        <i x="4150" s="1" nd="1"/>
        <i x="5151" s="1" nd="1"/>
        <i x="719" s="1" nd="1"/>
        <i x="3331" s="1" nd="1"/>
        <i x="5150" s="1" nd="1"/>
        <i x="2391" s="1" nd="1"/>
        <i x="1495" s="1" nd="1"/>
        <i x="3278" s="1" nd="1"/>
        <i x="2275" s="1" nd="1"/>
        <i x="2432" s="1" nd="1"/>
        <i x="4055" s="1" nd="1"/>
        <i x="5036" s="1" nd="1"/>
        <i x="740" s="1" nd="1"/>
        <i x="657" s="1" nd="1"/>
        <i x="1393" s="1" nd="1"/>
        <i x="1574" s="1" nd="1"/>
        <i x="2518" s="1" nd="1"/>
        <i x="1535" s="1" nd="1"/>
        <i x="3964" s="1" nd="1"/>
        <i x="2431" s="1" nd="1"/>
        <i x="1603" s="1" nd="1"/>
        <i x="459" s="1" nd="1"/>
        <i x="4166" s="1" nd="1"/>
        <i x="1548" s="1" nd="1"/>
        <i x="4414" s="1" nd="1"/>
        <i x="2376" s="1" nd="1"/>
        <i x="4194" s="1" nd="1"/>
        <i x="5142" s="1" nd="1"/>
        <i x="4425" s="1" nd="1"/>
        <i x="745" s="1" nd="1"/>
        <i x="521" s="1" nd="1"/>
        <i x="5287" s="1" nd="1"/>
        <i x="5356" s="1" nd="1"/>
        <i x="3354" s="1" nd="1"/>
        <i x="2375" s="1" nd="1"/>
        <i x="3257" s="1" nd="1"/>
        <i x="1478" s="1" nd="1"/>
        <i x="613" s="1" nd="1"/>
        <i x="1682" s="1" nd="1"/>
        <i x="676" s="1" nd="1"/>
        <i x="5105" s="1" nd="1"/>
        <i x="4119" s="1" nd="1"/>
        <i x="3186" s="1" nd="1"/>
        <i x="2550" s="1" nd="1"/>
        <i x="1801" s="1" nd="1"/>
        <i x="1670" s="1" nd="1"/>
        <i x="5389" s="1" nd="1"/>
        <i x="1638" s="1" nd="1"/>
        <i x="4149" s="1" nd="1"/>
        <i x="3396" s="1" nd="1"/>
        <i x="650" s="1" nd="1"/>
        <i x="2470" s="1" nd="1"/>
        <i x="4340" s="1" nd="1"/>
        <i x="3251" s="1" nd="1"/>
        <i x="620" s="1" nd="1"/>
        <i x="4233" s="1" nd="1"/>
        <i x="4407" s="1" nd="1"/>
        <i x="4065" s="1" nd="1"/>
        <i x="4285" s="1" nd="1"/>
        <i x="2582" s="1" nd="1"/>
        <i x="4165" s="1" nd="1"/>
        <i x="5064" s="1" nd="1"/>
        <i x="3302" s="1" nd="1"/>
        <i x="4367" s="1" nd="1"/>
        <i x="2666" s="1" nd="1"/>
        <i x="2441" s="1" nd="1"/>
        <i x="568" s="1" nd="1"/>
        <i x="1782" s="1" nd="1"/>
        <i x="3376" s="1" nd="1"/>
        <i x="2412" s="1" nd="1"/>
        <i x="1503" s="1" nd="1"/>
        <i x="3303" s="1" nd="1"/>
        <i x="4054" s="1" nd="1"/>
        <i x="4232" s="1" nd="1"/>
        <i x="3359" s="1" nd="1"/>
        <i x="2460" s="1" nd="1"/>
        <i x="3476" s="1" nd="1"/>
        <i x="3328" s="1" nd="1"/>
        <i x="2537" s="1" nd="1"/>
        <i x="2385" s="1" nd="1"/>
        <i x="4082" s="1" nd="1"/>
        <i x="4001" s="1" nd="1"/>
        <i x="1831" s="1" nd="1"/>
        <i x="829" s="1" nd="1"/>
        <i x="5234" s="1" nd="1"/>
        <i x="567" s="1" nd="1"/>
        <i x="3963" s="1" nd="1"/>
        <i x="4993" s="1" nd="1"/>
        <i x="1438" s="1" nd="1"/>
        <i x="4075" s="1" nd="1"/>
        <i x="4164" s="1" nd="1"/>
        <i x="2459" s="1" nd="1"/>
        <i x="1470" s="1" nd="1"/>
        <i x="3288" s="1" nd="1"/>
        <i x="1665" s="1" nd="1"/>
        <i x="5216" s="1" nd="1"/>
        <i x="1778" s="1" nd="1"/>
        <i x="5409" s="1" nd="1"/>
        <i x="5310" s="1" nd="1"/>
        <i x="4243" s="1" nd="1"/>
        <i x="3185" s="1" nd="1"/>
        <i x="4081" s="1" nd="1"/>
        <i x="4010" s="1" nd="1"/>
        <i x="4154" s="1" nd="1"/>
        <i x="1675" s="1" nd="1"/>
        <i x="3266" s="1" nd="1"/>
        <i x="5312" s="1" nd="1"/>
        <i x="4346" s="1" nd="1"/>
        <i x="537" s="1" nd="1"/>
        <i x="2430" s="1" nd="1"/>
        <i x="5086" s="1" nd="1"/>
        <i x="3420" s="1" nd="1"/>
        <i x="2488" s="1" nd="1"/>
        <i x="4076" s="1" nd="1"/>
        <i x="5045" s="1" nd="1"/>
        <i x="5391" s="1" nd="1"/>
        <i x="2419" s="1" nd="1"/>
        <i x="5264" s="1" nd="1"/>
        <i x="5315" s="1" nd="1"/>
        <i x="4009" s="1" nd="1"/>
        <i x="1695" s="1" nd="1"/>
        <i x="649" s="1" nd="1"/>
        <i x="1526" s="1" nd="1"/>
        <i x="3216" s="1" nd="1"/>
        <i x="4091" s="1" nd="1"/>
        <i x="1594" s="1" nd="1"/>
        <i x="5070" s="1" nd="1"/>
        <i x="2374" s="1" nd="1"/>
        <i x="4336" s="1" nd="1"/>
        <i x="3423" s="1" nd="1"/>
        <i x="2595" s="1" nd="1"/>
        <i x="3184" s="1" nd="1"/>
        <i x="1494" s="1" nd="1"/>
        <i x="4992" s="1" nd="1"/>
        <i x="675" s="1" nd="1"/>
        <i x="5308" s="1" nd="1"/>
        <i x="2643" s="1" nd="1"/>
        <i x="3370" s="1" nd="1"/>
        <i x="4019" s="1" nd="1"/>
        <i x="5002" s="1" nd="1"/>
        <i x="4153" s="1" nd="1"/>
        <i x="519" s="1" nd="1"/>
        <i x="1647" s="1" nd="1"/>
        <i x="1684" s="1" nd="1"/>
        <i x="656" s="1" nd="1"/>
        <i x="5158" s="1" nd="1"/>
        <i x="2664" s="1" nd="1"/>
        <i x="2662" s="1" nd="1"/>
        <i x="4328" s="1" nd="1"/>
        <i x="4468" s="1" nd="1"/>
        <i x="1593" s="1" nd="1"/>
        <i x="5063" s="1" nd="1"/>
        <i x="2469" s="1" nd="1"/>
        <i x="520" s="1" nd="1"/>
        <i x="3325" s="1" nd="1"/>
        <i x="2487" s="1" nd="1"/>
        <i x="1469" s="1" nd="1"/>
        <i x="5420" s="1" nd="1"/>
        <i x="5277" s="1" nd="1"/>
        <i x="1428" s="1" nd="1"/>
        <i x="3282" s="1" nd="1"/>
        <i x="1510" s="1" nd="1"/>
        <i x="3262" s="1" nd="1"/>
        <i x="1534" s="1" nd="1"/>
        <i x="5035" s="1" nd="1"/>
        <i x="3363" s="1" nd="1"/>
        <i x="5305" s="1" nd="1"/>
        <i x="4254" s="1" nd="1"/>
        <i x="4399" s="1" nd="1"/>
        <i x="4460" s="1" nd="1"/>
        <i x="1429" s="1" nd="1"/>
        <i x="4273" s="1" nd="1"/>
        <i x="1477" s="1" nd="1"/>
        <i x="1468" s="1" nd="1"/>
        <i x="785" s="1" nd="1"/>
        <i x="5243" s="1" nd="1"/>
        <i x="2411" s="1" nd="1"/>
        <i x="5296" s="1" nd="1"/>
        <i x="1446" s="1" nd="1"/>
        <i x="4118" s="1" nd="1"/>
        <i x="536" s="1" nd="1"/>
        <i x="3335" s="1" nd="1"/>
        <i x="732" s="1" nd="1"/>
        <i x="2512" s="1" nd="1"/>
        <i x="1694" s="1" nd="1"/>
        <i x="3276" s="1" nd="1"/>
        <i x="3313" s="1" nd="1"/>
        <i x="4101" s="1" nd="1"/>
        <i x="2549" s="1" nd="1"/>
        <i x="5198" s="1" nd="1"/>
        <i x="3424" s="1" nd="1"/>
        <i x="4284" s="1" nd="1"/>
        <i x="4117" s="1" nd="1"/>
        <i x="2410" s="1" nd="1"/>
        <i x="5098" s="1" nd="1"/>
        <i x="1584" s="1" nd="1"/>
        <i x="1629" s="1" nd="1"/>
        <i x="566" s="1" nd="1"/>
        <i x="5149" s="1" nd="1"/>
        <i x="3224" s="1" nd="1"/>
        <i x="3291" s="1" nd="1"/>
        <i x="4242" s="1" nd="1"/>
        <i x="1764" s="1" nd="1"/>
        <i x="5178" s="1" nd="1"/>
        <i x="4204" s="1" nd="1"/>
        <i x="604" s="1" nd="1"/>
        <i x="2458" s="1" nd="1"/>
        <i x="2440" s="1" nd="1"/>
        <i x="5120" s="1" nd="1"/>
        <i x="5027" s="1" nd="1"/>
        <i x="731" s="1" nd="1"/>
        <i x="1556" s="1" nd="1"/>
        <i x="4090" s="1" nd="1"/>
        <i x="2665" s="1" nd="1"/>
        <i x="530" s="1" nd="1"/>
        <i x="803" s="1" nd="1"/>
        <i x="2569" s="1" nd="1"/>
        <i x="4044" s="1" nd="1"/>
        <i x="5062" s="1" nd="1"/>
        <i x="2384" s="1" nd="1"/>
        <i x="4127" s="1" nd="1"/>
        <i x="4268" s="1" nd="1"/>
        <i x="1637" s="1" nd="1"/>
        <i x="4371" s="1" nd="1"/>
        <i x="1723" s="1" nd="1"/>
        <i x="5104" s="1" nd="1"/>
        <i x="1687" s="1" nd="1"/>
        <i x="5258" s="1" nd="1"/>
        <i x="4018" s="1" nd="1"/>
        <i x="603" s="1" nd="1"/>
        <i x="546" s="1" nd="1"/>
        <i x="2500" s="1" nd="1"/>
        <i x="1592" s="1" nd="1"/>
        <i x="4111" s="1" nd="1"/>
        <i x="1502" s="1" nd="1"/>
        <i x="1749" s="1" nd="1"/>
        <i x="765" s="1" nd="1"/>
        <i x="4269" s="1" nd="1"/>
        <i x="529" s="1" nd="1"/>
        <i x="1794" s="1" nd="1"/>
        <i x="2426" s="1" nd="1"/>
        <i x="1804" s="1" nd="1"/>
        <i x="4036" s="1" nd="1"/>
        <i x="5197" s="1" nd="1"/>
        <i x="5227" s="1" nd="1"/>
        <i x="4461" s="1" nd="1"/>
        <i x="4203" s="1" nd="1"/>
        <i x="5014" s="1" nd="1"/>
        <i x="2555" s="1" nd="1"/>
        <i x="1437" s="1" nd="1"/>
        <i x="565" s="1" nd="1"/>
        <i x="1441" s="1" nd="1"/>
        <i x="564" s="1" nd="1"/>
        <i x="5015" s="1" nd="1"/>
        <i x="5079" s="1" nd="1"/>
        <i x="4112" s="1" nd="1"/>
        <i x="2447" s="1" nd="1"/>
        <i x="1767" s="1" nd="1"/>
        <i x="4275" s="1" nd="1"/>
        <i x="5303" s="1" nd="1"/>
        <i x="1541" s="1" nd="1"/>
        <i x="3307" s="1" nd="1"/>
        <i x="4387" s="1" nd="1"/>
        <i x="594" s="1" nd="1"/>
        <i x="5384" s="1" nd="1"/>
        <i x="4037" s="1" nd="1"/>
        <i x="5009" s="1" nd="1"/>
        <i x="1664" s="1" nd="1"/>
        <i x="576" s="1" nd="1"/>
        <i x="804" s="1" nd="1"/>
        <i x="1724" s="1" nd="1"/>
        <i x="3427" s="1" nd="1"/>
        <i x="5196" s="1" nd="1"/>
        <i x="1525" s="1" nd="1"/>
        <i x="575" s="1" nd="1"/>
        <i x="1628" s="1" nd="1"/>
        <i x="1812" s="1" nd="1"/>
        <i x="1476" s="1" nd="1"/>
        <i x="1459" s="1" nd="1"/>
        <i x="3301" s="1" nd="1"/>
        <i x="4305" s="1" nd="1"/>
        <i x="3384" s="1" nd="1"/>
        <i x="5333" s="1" nd="1"/>
        <i x="5242" s="1" nd="1"/>
        <i x="4325" s="1" nd="1"/>
        <i x="5418" s="1" nd="1"/>
        <i x="4137" s="1" nd="1"/>
        <i x="3250" s="1" nd="1"/>
        <i x="4187" s="1" nd="1"/>
        <i x="4053" s="1" nd="1"/>
        <i x="5215" s="1" nd="1"/>
        <i x="5132" s="1" nd="1"/>
        <i x="5382" s="1" nd="1"/>
        <i x="3231" s="1" nd="1"/>
        <i x="1729" s="1" nd="1"/>
        <i x="3375" s="1" nd="1"/>
        <i x="5097" s="1" nd="1"/>
        <i x="2499" s="1" nd="1"/>
        <i x="1501" s="1" nd="1"/>
        <i x="5334" s="1" nd="1"/>
        <i x="2468" s="1" nd="1"/>
        <i x="4231" s="1" nd="1"/>
        <i x="5026" s="1" nd="1"/>
        <i x="3412" s="1" nd="1"/>
        <i x="1475" s="1" nd="1"/>
        <i x="3287" s="1" nd="1"/>
        <i x="1436" s="1" nd="1"/>
        <i x="1646" s="1" nd="1"/>
        <i x="4126" s="1" nd="1"/>
        <i x="5069" s="1" nd="1"/>
        <i x="774" s="1" nd="1"/>
        <i x="1706" s="1" nd="1"/>
        <i x="3236" s="1" nd="1"/>
        <i x="3358" s="1" nd="1"/>
        <i x="5226" s="1" nd="1"/>
        <i x="1509" s="1" nd="1"/>
        <i x="1500" s="1" nd="1"/>
        <i x="5033" s="1" nd="1"/>
        <i x="5260" s="1" nd="1"/>
        <i x="5001" s="1" nd="1"/>
        <i x="2439" s="1" nd="1"/>
        <i x="5413" s="1" nd="1"/>
        <i x="1445" s="1" nd="1"/>
        <i x="563" s="1" nd="1"/>
        <i x="1435" s="1" nd="1"/>
        <i x="2383" s="1" nd="1"/>
        <i x="4147" s="1" nd="1"/>
        <i x="1711" s="1" nd="1"/>
        <i x="3230" s="1" nd="1"/>
        <i x="4230" s="1" nd="1"/>
        <i x="1645" s="1" nd="1"/>
        <i x="4358" s="1" nd="1"/>
        <i x="843" s="1" nd="1"/>
        <i x="1720" s="1" nd="1"/>
        <i x="3474" s="1" nd="1"/>
        <i x="5208" s="1" nd="1"/>
        <i x="2438" s="1" nd="1"/>
        <i x="602" s="1" nd="1"/>
        <i x="2382" s="1" nd="1"/>
        <i x="4214" s="1" nd="1"/>
        <i x="1796" s="1" nd="1"/>
        <i x="528" s="1" nd="1"/>
        <i x="4148" s="1" nd="1"/>
        <i x="5331" s="1" nd="1"/>
        <i x="2475" s="1" nd="1"/>
        <i x="3405" s="1" nd="1"/>
        <i x="5214" s="1" nd="1"/>
        <i x="4267" s="1" nd="1"/>
        <i x="5096" s="1" nd="1"/>
        <i x="4080" s="1" nd="1"/>
        <i x="5025" s="1" nd="1"/>
        <i x="4008" s="1" nd="1"/>
        <i x="5269" s="1" nd="1"/>
        <i x="5061" s="1" nd="1"/>
        <i x="574" s="1" nd="1"/>
        <i x="4338" s="1" nd="1"/>
        <i x="2567" s="1" nd="1"/>
        <i x="4319" s="1" nd="1"/>
        <i x="1555" s="1" nd="1"/>
        <i x="787" s="1" nd="1"/>
        <i x="2675" s="1" nd="1"/>
        <i x="2454" s="1" nd="1"/>
        <i x="3240" s="1" nd="1"/>
        <i x="4265" s="1" nd="1"/>
        <i x="2397" s="1" nd="1"/>
        <i x="5043" s="1" nd="1"/>
        <i x="730" s="1" nd="1"/>
        <i x="601" s="1" nd="1"/>
        <i x="2536" s="1" nd="1"/>
        <i x="1467" s="1" nd="1"/>
        <i x="3385" s="1" nd="1"/>
        <i x="839" s="1" nd="1"/>
        <i x="600" s="1" nd="1"/>
        <i x="527" s="1" nd="1"/>
        <i x="5131" s="1" nd="1"/>
        <i x="1759" s="1" nd="1"/>
        <i x="3261" s="1" nd="1"/>
        <i x="2400" s="1" nd="1"/>
        <i x="5044" s="1" nd="1"/>
        <i x="3418" s="1" nd="1"/>
        <i x="3312" s="1" nd="1"/>
        <i x="630" s="1" nd="1"/>
        <i x="4266" s="1" nd="1"/>
        <i x="3362" s="1" nd="1"/>
        <i x="553" s="1" nd="1"/>
        <i x="766" s="1" nd="1"/>
        <i x="2624" s="1" nd="1"/>
        <i x="2588" s="1" nd="1"/>
        <i x="612" s="1" nd="1"/>
        <i x="539" s="1" nd="1"/>
        <i x="561" s="1" nd="1"/>
        <i x="611" s="1" nd="1"/>
        <i x="5141" s="1" nd="1"/>
        <i x="538" s="1" nd="1"/>
        <i x="1644" s="1" nd="1"/>
        <i x="1508" s="1" nd="1"/>
        <i x="5270" s="1" nd="1"/>
        <i x="1444" s="1" nd="1"/>
        <i x="5225" s="1" nd="1"/>
        <i x="4043" s="1" nd="1"/>
        <i x="560" s="1" nd="1"/>
        <i x="5408" s="1" nd="1"/>
        <i x="2593" s="1" nd="1"/>
        <i x="3275" s="1" nd="1"/>
        <i x="3223" s="1" nd="1"/>
        <i x="4241" s="1" nd="1"/>
        <i x="3399" s="1" nd="1"/>
        <i x="3393" s="1" nd="1"/>
        <i x="4089" s="1" nd="1"/>
        <i x="4017" s="1" nd="1"/>
        <i x="739" s="1" nd="1"/>
        <i x="5400" s="1" nd="1"/>
        <i x="3249" s="1" nd="1"/>
        <i x="1466" s="1" nd="1"/>
        <i x="4278" s="1" nd="1"/>
        <i x="4042" s="1" nd="1"/>
        <i x="5350" s="1" nd="1"/>
        <i x="1493" s="1" nd="1"/>
        <i x="1443" s="1" nd="1"/>
        <i x="1507" s="1" nd="1"/>
        <i x="1824" s="1" nd="1"/>
        <i x="2573" s="1" nd="1"/>
        <i x="2548" s="1" nd="1"/>
        <i x="4381" s="1" nd="1"/>
        <i x="4408" s="1" nd="1"/>
        <i x="5060" s="1" nd="1"/>
        <i x="1696" s="1" nd="1"/>
        <i x="851" s="1" nd="1"/>
        <i x="5059" s="1" nd="1"/>
        <i x="4193" s="1" nd="1"/>
        <i x="599" s="1" nd="1"/>
        <i x="5290" s="1" nd="1"/>
        <i x="4317" s="1" nd="1"/>
        <i x="5390" s="1" nd="1"/>
        <i x="2425" s="1" nd="1"/>
        <i x="5393" s="1" nd="1"/>
        <i x="2607" s="1" nd="1"/>
        <i x="4274" s="1" nd="1"/>
        <i x="1636" s="1" nd="1"/>
        <i x="767" s="1" nd="1"/>
        <i x="3248" s="1" nd="1"/>
        <i x="2602" s="1" nd="1"/>
        <i x="4373" s="1" nd="1"/>
        <i x="4416" s="1" nd="1"/>
        <i x="3417" s="1" nd="1"/>
        <i x="4413" s="1" nd="1"/>
        <i x="800" s="1" nd="1"/>
        <i x="1761" s="1" nd="1"/>
        <i x="593" s="1" nd="1"/>
        <i x="2647" s="1" nd="1"/>
        <i x="861" s="1" nd="1"/>
        <i x="4418" s="1" nd="1"/>
        <i x="760" s="1" nd="1"/>
        <i x="5318" s="1" nd="1"/>
        <i x="1573" s="1" nd="1"/>
        <i x="5024" s="1" nd="1"/>
        <i x="2625" s="1" nd="1"/>
        <i x="2636" s="1" nd="1"/>
        <i x="559" s="1" nd="1"/>
        <i x="5095" s="1" nd="1"/>
        <i x="610" s="1" nd="1"/>
        <i x="3425" s="1" nd="1"/>
        <i x="1755" s="1" nd="1"/>
        <i x="1732" s="1" nd="1"/>
        <i x="4455" s="1" nd="1"/>
        <i x="674" s="1" nd="1"/>
        <i x="5241" s="1" nd="1"/>
        <i x="4315" s="1" nd="1"/>
        <i x="5325" s="1" nd="1"/>
        <i x="5224" s="1" nd="1"/>
        <i x="2497" s="1" nd="1"/>
        <i x="4466" s="1" nd="1"/>
        <i x="3260" s="1" nd="1"/>
        <i x="5077" s="1" nd="1"/>
        <i x="2674" s="1" nd="1"/>
        <i x="5148" s="1" nd="1"/>
        <i x="3235" s="1" nd="1"/>
        <i x="1499" s="1" nd="1"/>
        <i x="1680" s="1" nd="1"/>
        <i x="5078" s="1" nd="1"/>
        <i x="3286" s="1" nd="1"/>
        <i x="2424" s="1" nd="1"/>
        <i x="5289" s="1" nd="1"/>
        <i x="3357" s="1" nd="1"/>
        <i x="2547" s="1" nd="1"/>
        <i x="866" s="1" nd="1"/>
        <i x="672" s="1" nd="1"/>
        <i x="1663" s="1" nd="1"/>
        <i x="4186" s="1" nd="1"/>
        <i x="3344" s="1" nd="1"/>
        <i x="1699" s="1" nd="1"/>
        <i x="1643" s="1" nd="1"/>
        <i x="1837" s="1" nd="1"/>
        <i x="673" s="1" nd="1"/>
        <i x="4385" s="1" nd="1"/>
        <i x="2658" s="1" nd="1"/>
        <i x="5426" s="1" nd="1"/>
        <i x="5281" s="1" nd="1"/>
        <i x="592" s="1" nd="1"/>
        <i x="2606" s="1" nd="1"/>
        <i x="4192" s="1" nd="1"/>
        <i x="4041" s="1" nd="1"/>
        <i x="854" s="1" nd="1"/>
        <i x="4448" s="1" nd="1"/>
        <i x="1613" s="1" nd="1"/>
        <i x="4074" s="1" nd="1"/>
        <i x="591" s="1" nd="1"/>
        <i x="5147" s="1" nd="1"/>
        <i x="1743" s="1" nd="1"/>
        <i x="5032" s="1" nd="1"/>
        <i x="1710" s="1" nd="1"/>
        <i x="4299" s="1" nd="1"/>
        <i x="4202" s="1" nd="1"/>
        <i x="640" s="1" nd="1"/>
        <i x="3274" s="1" nd="1"/>
        <i x="1492" s="1" nd="1"/>
        <i x="3436" s="1" nd="1"/>
        <i x="2694" s="1" nd="1"/>
        <i x="1458" s="1" nd="1"/>
        <i x="848" s="1" nd="1"/>
        <i x="827" s="1" nd="1"/>
        <i x="4073" s="1" nd="1"/>
        <i x="1692" s="1" nd="1"/>
        <i x="1818" s="1" nd="1"/>
        <i x="5023" s="1" nd="1"/>
        <i x="2653" s="1" nd="1"/>
        <i x="1524" s="1" nd="1"/>
        <i x="1591" s="1" nd="1"/>
        <i x="3334" s="1" nd="1"/>
        <i x="738" s="1" nd="1"/>
        <i x="2531" s="1" nd="1"/>
        <i x="5094" s="1" nd="1"/>
        <i x="5347" s="1" nd="1"/>
        <i x="703" s="1" nd="1"/>
        <i x="4296" s="1" nd="1"/>
        <i x="639" s="1" nd="1"/>
        <i x="5093" s="1" nd="1"/>
        <i x="2396" s="1" nd="1"/>
        <i x="5340" s="1" nd="1"/>
        <i x="792" s="1" nd="1"/>
        <i x="4264" s="1" nd="1"/>
        <i x="1533" s="1" nd="1"/>
        <i x="2453" s="1" nd="1"/>
        <i x="5169" s="1" nd="1"/>
        <i x="1662" s="1" nd="1"/>
        <i x="1561" s="1" nd="1"/>
        <i x="3273" s="1" nd="1"/>
        <i x="4201" s="1" nd="1"/>
        <i x="5031" s="1" nd="1"/>
        <i x="3330" s="1" nd="1"/>
        <i x="552" s="1" nd="1"/>
        <i x="5240" s="1" nd="1"/>
        <i x="5113" s="1" nd="1"/>
        <i x="1814" s="1" nd="1"/>
        <i x="557" s="1" nd="1"/>
        <i x="2561" s="1" nd="1"/>
        <i x="5140" s="1" nd="1"/>
        <i x="841" s="1" nd="1"/>
        <i x="1572" s="1" nd="1"/>
        <i x="629" s="1" nd="1"/>
        <i x="5301" s="1" nd="1"/>
        <i x="5298" s="1" nd="1"/>
        <i x="4152" s="1" nd="1"/>
        <i x="5223" s="1" nd="1"/>
        <i x="2496" s="1" nd="1"/>
        <i x="1627" s="1" nd="1"/>
        <i x="1464" s="1" nd="1"/>
        <i x="4365" s="1" nd="1"/>
        <i x="5250" s="1" nd="1"/>
        <i x="1765" s="1" nd="1"/>
        <i x="558" s="1" nd="1"/>
        <i x="783" s="1" nd="1"/>
        <i x="5428" s="1" nd="1"/>
        <i x="2652" s="1" nd="1"/>
        <i x="754" s="1" nd="1"/>
        <i x="590" s="1" nd="1"/>
        <i x="1465" s="1" nd="1"/>
        <i x="1571" s="1" nd="1"/>
        <i x="5139" s="1" nd="1"/>
        <i x="3445" s="1" nd="1"/>
        <i x="726" s="1" nd="1"/>
        <i x="2511" s="1" nd="1"/>
        <i x="808" s="1" nd="1"/>
        <i x="2564" s="1" nd="1"/>
        <i x="2568" s="1" nd="1"/>
        <i x="4224" s="1" nd="1"/>
        <i x="3285" s="1" nd="1"/>
        <i x="1532" s="1" nd="1"/>
        <i x="2576" s="1" nd="1"/>
        <i x="5177" s="1" nd="1"/>
        <i x="816" s="1" nd="1"/>
        <i x="4185" s="1" nd="1"/>
        <i x="5138" s="1" nd="1"/>
        <i x="1612" s="1" nd="1"/>
        <i x="859" s="1" nd="1"/>
        <i x="4306" s="1" nd="1"/>
        <i x="1753" s="1" nd="1"/>
        <i x="858" s="1" nd="1"/>
        <i x="4357" s="1" nd="1"/>
        <i x="2452" s="1" nd="1"/>
        <i x="1602" s="1" nd="1"/>
        <i x="763" s="1" nd="1"/>
        <i x="5103" s="1" nd="1"/>
        <i x="5189" s="1" nd="1"/>
        <i x="2690" s="1" nd="1"/>
        <i x="2692" s="1" nd="1"/>
        <i x="779" s="1" nd="1"/>
        <i x="1540" s="1" nd="1"/>
        <i x="1531" s="1" nd="1"/>
        <i x="5354" s="1" nd="1"/>
        <i x="2467" s="1" nd="1"/>
        <i x="1783" s="1" nd="1"/>
        <i x="3374" s="1" nd="1"/>
        <i x="4302" s="1" nd="1"/>
        <i x="695" s="1" nd="1"/>
        <i x="5309" s="1" nd="1"/>
        <i x="5188" s="1" nd="1"/>
        <i x="628" s="1" nd="1"/>
        <i x="4314" s="1" nd="1"/>
        <i x="3333" s="1" nd="1"/>
        <i x="1726" s="1" nd="1"/>
        <i x="3316" s="1" nd="1"/>
        <i x="5276" s="1" nd="1"/>
        <i x="3386" s="1" nd="1"/>
        <i x="4386" s="1" nd="1"/>
        <i x="5137" s="1" nd="1"/>
        <i x="2466" s="1" nd="1"/>
        <i x="4072" s="1" nd="1"/>
        <i x="4449" s="1" nd="1"/>
        <i x="2560" s="1" nd="1"/>
        <i x="2642" s="1" nd="1"/>
        <i x="638" s="1" nd="1"/>
        <i x="1748" s="1" nd="1"/>
        <i x="4110" s="1" nd="1"/>
        <i x="627" s="1" nd="1"/>
        <i x="4440" s="1" nd="1"/>
        <i x="5058" s="1" nd="1"/>
        <i x="4184" s="1" nd="1"/>
        <i x="1523" s="1" nd="1"/>
        <i x="1570" s="1" nd="1"/>
        <i x="3443" s="1" nd="1"/>
        <i x="2671" s="1" nd="1"/>
        <i x="2530" s="1" nd="1"/>
        <i x="1601" s="1" nd="1"/>
        <i x="2580" s="1" nd="1"/>
        <i x="5130" s="1" nd="1"/>
        <i x="4109" s="1" nd="1"/>
        <i x="5373" s="1" nd="1"/>
        <i x="4116" s="1" nd="1"/>
        <i x="753" s="1" nd="1"/>
        <i x="3411" s="1" nd="1"/>
        <i x="1786" s="1" nd="1"/>
        <i x="1569" s="1" nd="1"/>
        <i x="3324" s="1" nd="1"/>
        <i x="1768" s="1" nd="1"/>
        <i x="752" s="1" nd="1"/>
        <i x="1747" s="1" nd="1"/>
        <i x="4263" s="1" nd="1"/>
        <i x="814" s="1" nd="1"/>
        <i x="2627" s="1" nd="1"/>
        <i x="4163" s="1" nd="1"/>
        <i x="5207" s="1" nd="1"/>
        <i x="2495" s="1" nd="1"/>
        <i x="2482" s="1" nd="1"/>
        <i x="4344" s="1" nd="1"/>
        <i x="1661" s="1" nd="1"/>
        <i x="702" s="1" nd="1"/>
        <i x="2510" s="1" nd="1"/>
        <i x="5387" s="1" nd="1"/>
        <i x="637" s="1" nd="1"/>
        <i x="3404" s="1" nd="1"/>
        <i x="4262" s="1" nd="1"/>
        <i x="5344" s="1" nd="1"/>
        <i x="636" s="1" nd="1"/>
        <i x="3392" s="1" nd="1"/>
        <i x="4162" s="1" nd="1"/>
        <i x="4426" s="1" nd="1"/>
        <i x="5057" s="1" nd="1"/>
        <i x="5262" s="1" nd="1"/>
        <i x="2693" s="1" nd="1"/>
        <i x="4223" s="1" nd="1"/>
        <i x="4283" s="1" nd="1"/>
        <i x="3444" s="1" nd="1"/>
        <i x="830" s="1" nd="1"/>
        <i x="1611" s="1" nd="1"/>
        <i x="1784" s="1" nd="1"/>
        <i x="666" s="1" nd="1"/>
        <i x="588" s="1" nd="1"/>
        <i x="4355" s="1" nd="1"/>
        <i x="648" s="1" nd="1"/>
        <i x="2651" s="1" nd="1"/>
        <i x="671" s="1" nd="1"/>
        <i x="5358" s="1" nd="1"/>
        <i x="710" s="1" nd="1"/>
        <i x="711" s="1" nd="1"/>
        <i x="647" s="1" nd="1"/>
        <i x="1490" s="1" nd="1"/>
        <i x="589" s="1" nd="1"/>
        <i x="1539" s="1" nd="1"/>
        <i x="4300" s="1" nd="1"/>
        <i x="798" s="1" nd="1"/>
        <i x="4345" s="1" nd="1"/>
        <i x="1830" s="1" nd="1"/>
        <i x="837" s="1" nd="1"/>
        <i x="3343" s="1" nd="1"/>
        <i x="4200" s="1" nd="1"/>
        <i x="4318" s="1" nd="1"/>
        <i x="1840" s="1" nd="1"/>
        <i x="626" s="1" nd="1"/>
        <i x="1491" s="1" nd="1"/>
        <i x="3300" s="1" nd="1"/>
        <i x="1712" s="1" nd="1"/>
        <i x="4125" s="1" nd="1"/>
        <i x="5378" s="1" nd="1"/>
        <i x="4335" s="1" nd="1"/>
        <i x="1610" s="1" nd="1"/>
        <i x="1538" s="1" nd="1"/>
        <i x="4364" s="1" nd="1"/>
        <i x="1725" s="1" nd="1"/>
        <i x="5271" s="1" nd="1"/>
        <i x="2574" s="1" nd="1"/>
        <i x="5421" s="1" nd="1"/>
        <i x="1709" s="1" nd="1"/>
        <i x="4183" s="1" nd="1"/>
        <i x="1568" s="1" nd="1"/>
        <i x="5365" s="1" nd="1"/>
        <i x="1733" s="1" nd="1"/>
        <i x="786" s="1" nd="1"/>
        <i x="701" s="1" nd="1"/>
        <i x="5274" s="1" nd="1"/>
        <i x="635" s="1" nd="1"/>
        <i x="4324" s="1" nd="1"/>
        <i x="751" s="1" nd="1"/>
        <i x="1800" s="1" nd="1"/>
        <i x="4370" s="1" nd="1"/>
        <i x="1848" s="1" nd="1"/>
        <i x="864" s="1" nd="1"/>
        <i x="2594" s="1" nd="1"/>
        <i x="5302" s="1" nd="1"/>
        <i x="5307" s="1" nd="1"/>
        <i x="3378" s="1" nd="1"/>
        <i x="3323" s="1" nd="1"/>
        <i x="4397" s="1" nd="1"/>
        <i x="2486" s="1" nd="1"/>
        <i x="4288" s="1" nd="1"/>
        <i x="4341" s="1" nd="1"/>
        <i x="4108" s="1" nd="1"/>
        <i x="2604" s="1" nd="1"/>
        <i x="5168" s="1" nd="1"/>
        <i x="5146" s="1" nd="1"/>
        <i x="5419" s="1" nd="1"/>
        <i x="5092" s="1" nd="1"/>
        <i x="797" s="1" nd="1"/>
        <i x="3430" s="1" nd="1"/>
        <i x="3397" s="1" nd="1"/>
        <i x="1697" s="1" nd="1"/>
        <i x="5297" s="1" nd="1"/>
        <i x="1716" s="1" nd="1"/>
        <i x="5321" s="1" nd="1"/>
        <i x="4348" s="1" nd="1"/>
        <i x="5256" s="1" nd="1"/>
        <i x="5129" s="1" nd="1"/>
        <i x="5206" s="1" nd="1"/>
        <i x="646" s="1" nd="1"/>
        <i x="709" s="1" nd="1"/>
        <i x="852" s="1" nd="1"/>
        <i x="3449" s="1" nd="1"/>
        <i x="2660" s="1" nd="1"/>
        <i x="5111" s="1" nd="1"/>
        <i x="5282" s="1" nd="1"/>
        <i x="2579" s="1" nd="1"/>
        <i x="1567" s="1" nd="1"/>
        <i x="5186" s="1" nd="1"/>
        <i x="4261" s="1" nd="1"/>
        <i x="1530" s="1" nd="1"/>
        <i x="1600" s="1" nd="1"/>
        <i x="3311" s="1" nd="1"/>
        <i x="5112" s="1" nd="1"/>
        <i x="3353" s="1" nd="1"/>
        <i x="5187" s="1" nd="1"/>
        <i x="5239" s="1" nd="1"/>
        <i x="2507" s="1" nd="1"/>
        <i x="870" s="1" nd="1"/>
        <i x="5273" s="1" nd="1"/>
        <i x="5091" s="1" nd="1"/>
        <i x="5167" s="1" nd="1"/>
        <i x="4396" s="1" nd="1"/>
        <i x="5266" s="1" nd="1"/>
        <i x="1740" s="1" nd="1"/>
        <i x="4191" s="1" nd="1"/>
        <i x="761" s="1" nd="1"/>
        <i x="624" s="1" nd="1"/>
        <i x="3431" s="1" nd="1"/>
        <i x="1832" s="1" nd="1"/>
        <i x="2506" s="1" nd="1"/>
        <i x="5176" s="1" nd="1"/>
        <i x="5323" s="1" nd="1"/>
        <i x="1590" s="1" nd="1"/>
        <i x="3391" s="1" nd="1"/>
        <i x="625" s="1" nd="1"/>
        <i x="681" s="1" nd="1"/>
        <i x="828" s="1" nd="1"/>
        <i x="4393" s="1" nd="1"/>
        <i x="5394" s="1" nd="1"/>
        <i x="5355" s="1" nd="1"/>
        <i x="3299" s="1" nd="1"/>
        <i x="1522" s="1" nd="1"/>
        <i x="1741" s="1" nd="1"/>
        <i x="3342" s="1" nd="1"/>
        <i x="1790" s="1" nd="1"/>
        <i x="2617" s="1" nd="1"/>
        <i x="1589" s="1" nd="1"/>
        <i x="817" s="1" nd="1"/>
        <i x="1554" s="1" nd="1"/>
        <i x="2703" s="1" nd="1"/>
        <i x="5238" s="1" nd="1"/>
        <i x="4321" s="1" nd="1"/>
        <i x="1626" s="1" nd="1"/>
        <i x="5128" s="1" nd="1"/>
        <i x="749" s="1" nd="1"/>
        <i x="5205" s="1" nd="1"/>
        <i x="3407" s="1" nd="1"/>
        <i x="5127" s="1" nd="1"/>
        <i x="4368" s="1" nd="1"/>
        <i x="3380" s="1" nd="1"/>
        <i x="5175" s="1" nd="1"/>
        <i x="5204" s="1" nd="1"/>
        <i x="4333" s="1" nd="1"/>
        <i x="1634" s="1" nd="1"/>
        <i x="2481" s="1" nd="1"/>
        <i x="2603" s="1" nd="1"/>
        <i x="4409" s="1" nd="1"/>
        <i x="750" s="1" nd="1"/>
        <i x="2529" s="1" nd="1"/>
        <i x="698" s="1" nd="1"/>
        <i x="4347" s="1" nd="1"/>
        <i x="4229" s="1" nd="1"/>
        <i x="3298" s="1" nd="1"/>
        <i x="5352" s="1" nd="1"/>
        <i x="4422" s="1" nd="1"/>
        <i x="802" s="1" nd="1"/>
        <i x="2618" s="1" nd="1"/>
        <i x="3341" s="1" nd="1"/>
        <i x="4182" s="1" nd="1"/>
        <i x="1803" s="1" nd="1"/>
        <i x="1722" s="1" nd="1"/>
        <i x="3382" s="1" nd="1"/>
        <i x="885" s="1" nd="1"/>
        <i x="2632" s="1" nd="1"/>
        <i x="1770" s="1" nd="1"/>
        <i x="1660" s="1" nd="1"/>
        <i x="794" s="1" nd="1"/>
        <i x="699" s="1" nd="1"/>
        <i x="665" s="1" nd="1"/>
        <i x="3400" s="1" nd="1"/>
        <i x="5166" s="1" nd="1"/>
        <i x="725" s="1" nd="1"/>
        <i x="1730" s="1" nd="1"/>
        <i x="2599" s="1" nd="1"/>
        <i x="1738" s="1" nd="1"/>
        <i x="5336" s="1" nd="1"/>
        <i x="1599" s="1" nd="1"/>
        <i x="855" s="1" nd="1"/>
        <i x="4366" s="1" nd="1"/>
        <i x="2637" s="1" nd="1"/>
        <i x="694" s="1" nd="1"/>
        <i x="845" s="1" nd="1"/>
        <i x="4309" s="1" nd="1"/>
        <i x="5437" s="1" nd="1"/>
        <i x="1792" s="1" nd="1"/>
        <i x="5348" s="1" nd="1"/>
        <i x="5211" s="1" nd="1"/>
        <i x="4181" s="1" nd="1"/>
        <i x="693" s="1" nd="1"/>
        <i x="3310" s="1" nd="1"/>
        <i x="3395" s="1" nd="1"/>
        <i x="4294" s="1" nd="1"/>
        <i x="3355" s="1" nd="1"/>
        <i x="1688" s="1" nd="1"/>
        <i x="3352" s="1" nd="1"/>
        <i x="1673" s="1" nd="1"/>
        <i x="1588" s="1" nd="1"/>
        <i x="2480" s="1" nd="1"/>
        <i x="1560" s="1" nd="1"/>
        <i x="4180" s="1" nd="1"/>
        <i x="762" s="1" nd="1"/>
        <i x="3401" s="1" nd="1"/>
        <i x="5410" s="1" nd="1"/>
        <i x="2528" s="1" nd="1"/>
        <i x="4228" s="1" nd="1"/>
        <i x="2584" s="1" nd="1"/>
        <i x="878" s="1" nd="1"/>
        <i x="1728" s="1" nd="1"/>
        <i x="5379" s="1" nd="1"/>
        <i x="4334" s="1" nd="1"/>
        <i x="5291" s="1" nd="1"/>
        <i x="2667" s="1" nd="1"/>
        <i x="2601" s="1" nd="1"/>
        <i x="664" s="1" nd="1"/>
        <i x="5427" s="1" nd="1"/>
        <i x="4292" s="1" nd="1"/>
        <i x="5430" s="1" nd="1"/>
        <i x="1633" s="1" nd="1"/>
        <i x="4382" s="1" nd="1"/>
        <i x="2622" s="1" nd="1"/>
        <i x="2565" s="1" nd="1"/>
        <i x="4312" s="1" nd="1"/>
        <i x="724" s="1" nd="1"/>
        <i x="4146" s="1" nd="1"/>
        <i x="781" s="1" nd="1"/>
        <i x="663" s="1" nd="1"/>
        <i x="3406" s="1" nd="1"/>
        <i x="2581" s="1" nd="1"/>
        <i x="4301" s="1" nd="1"/>
        <i x="4457" s="1" nd="1"/>
        <i x="4454" s="1" nd="1"/>
        <i x="1553" s="1" nd="1"/>
        <i x="723" s="1" nd="1"/>
        <i x="4222" s="1" nd="1"/>
        <i x="3451" s="1" nd="1"/>
        <i x="5253" s="1" nd="1"/>
        <i x="4145" s="1" nd="1"/>
        <i x="1625" s="1" nd="1"/>
        <i x="3450" s="1" nd="1"/>
        <i x="888" s="1" nd="1"/>
        <i x="4459" s="1" nd="1"/>
        <i x="5311" s="1" nd="1"/>
        <i x="4322" s="1" nd="1"/>
        <i x="4221" s="1" nd="1"/>
        <i x="1820" s="1" nd="1"/>
        <i x="819" s="1" nd="1"/>
        <i x="4343" s="1" nd="1"/>
        <i x="4398" s="1" nd="1"/>
        <i x="1708" s="1" nd="1"/>
        <i x="4291" s="1" nd="1"/>
        <i x="692" s="1" nd="1"/>
        <i x="1739" s="1" nd="1"/>
        <i x="2621" s="1" nd="1"/>
        <i x="806" s="1" nd="1"/>
        <i x="1717" s="1" nd="1"/>
        <i x="5375" s="1" nd="1"/>
        <i x="1714" s="1" nd="1"/>
        <i x="4360" s="1" nd="1"/>
        <i x="778" s="1" nd="1"/>
        <i x="3419" s="1" nd="1"/>
        <i x="4423" s="1" nd="1"/>
        <i x="1719" s="1" nd="1"/>
        <i x="2702" s="1" nd="1"/>
        <i x="2648" s="1" nd="1"/>
        <i x="5275" s="1" nd="1"/>
        <i x="759" s="1" nd="1"/>
        <i x="2598" s="1" nd="1"/>
        <i x="4276" s="1" nd="1"/>
        <i x="3435" s="1" nd="1"/>
        <i x="5332" s="1" nd="1"/>
        <i x="777" s="1" nd="1"/>
        <i x="1745" s="1" nd="1"/>
        <i x="5388" s="1" nd="1"/>
        <i x="4412" s="1" nd="1"/>
        <i x="893" s="1" nd="1"/>
        <i x="662" s="1" nd="1"/>
        <i x="2657" s="1" nd="1"/>
        <i x="5357" s="1" nd="1"/>
        <i x="2686" s="1" nd="1"/>
        <i x="2668" s="1" nd="1"/>
        <i x="5203" s="1" nd="1"/>
        <i x="834" s="1" nd="1"/>
        <i x="1715" s="1" nd="1"/>
        <i x="881" s="1" nd="1"/>
        <i x="801" s="1" nd="1"/>
        <i x="5313" s="1" nd="1"/>
        <i x="822" s="1" nd="1"/>
        <i x="1797" s="1" nd="1"/>
        <i x="2656" s="1" nd="1"/>
        <i x="4438" s="1" nd="1"/>
        <i x="1807" s="1" nd="1"/>
        <i x="3442" s="1" nd="1"/>
        <i x="875" s="1" nd="1"/>
        <i x="2608" s="1" nd="1"/>
        <i x="1731" s="1" nd="1"/>
        <i x="2681" s="1" nd="1"/>
        <i x="4144" s="1" nd="1"/>
        <i x="775" s="1" nd="1"/>
        <i x="788" s="1" nd="1"/>
        <i x="5337" s="1" nd="1"/>
        <i x="5364" s="1" nd="1"/>
        <i x="5126" s="1" nd="1"/>
        <i x="4280" s="1" nd="1"/>
        <i x="807" s="1" nd="1"/>
        <i x="1757" s="1" nd="1"/>
        <i x="4356" s="1" nd="1"/>
        <i x="2577" s="1" nd="1"/>
        <i x="1772" s="1" nd="1"/>
        <i x="5251" s="1" nd="1"/>
        <i x="1760" s="1" nd="1"/>
        <i x="868" s="1" nd="1"/>
        <i x="853" s="1" nd="1"/>
        <i x="5380" s="1" nd="1"/>
        <i x="840" s="1" nd="1"/>
        <i x="4428" s="1" nd="1"/>
        <i x="5294" s="1" nd="1"/>
        <i x="5125" s="1" nd="1"/>
        <i x="5285" s="1" nd="1"/>
        <i x="3415" s="1" nd="1"/>
        <i x="660" s="1" nd="1"/>
        <i x="846" s="1" nd="1"/>
        <i x="2566" s="1" nd="1"/>
        <i x="2680" s="1" nd="1"/>
        <i x="5370" s="1" nd="1"/>
        <i x="5272" s="1" nd="1"/>
        <i x="2605" s="1" nd="1"/>
        <i x="3403" s="1" nd="1"/>
        <i x="793" s="1" nd="1"/>
        <i x="815" s="1" nd="1"/>
        <i x="3465" s="1" nd="1"/>
        <i x="661" s="1" nd="1"/>
        <i x="2644" s="1" nd="1"/>
        <i x="1758" s="1" nd="1"/>
        <i x="4424" s="1" nd="1"/>
        <i x="826" s="1" nd="1"/>
        <i x="3448" s="1" nd="1"/>
        <i x="1799" s="1" nd="1"/>
        <i x="818" s="1" nd="1"/>
        <i x="772" s="1" nd="1"/>
        <i x="1669" s="1" nd="1"/>
        <i x="2609" s="1" nd="1"/>
        <i x="5351" s="1" nd="1"/>
        <i x="2613" s="1" nd="1"/>
        <i x="3446" s="1" nd="1"/>
        <i x="5299" s="1" nd="1"/>
        <i x="886" s="1" nd="1"/>
        <i x="2612" s="1" nd="1"/>
        <i x="825" s="1" nd="1"/>
        <i x="4388" s="1" nd="1"/>
        <i x="5252" s="1" nd="1"/>
        <i x="1671" s="1" nd="1"/>
        <i x="5288" s="1" nd="1"/>
        <i x="2570" s="1" nd="1"/>
        <i x="1819" s="1" nd="1"/>
        <i x="2663" s="1" nd="1"/>
        <i x="3388" s="1" nd="1"/>
        <i x="5280" s="1" nd="1"/>
        <i x="1811" s="1" nd="1"/>
        <i x="4417" s="1" nd="1"/>
        <i x="5279" s="1" nd="1"/>
        <i x="4411" s="1" nd="1"/>
        <i x="4279" s="1" nd="1"/>
        <i x="1756" s="1" nd="1"/>
        <i x="833" s="1" nd="1"/>
        <i x="5263" s="1" nd="1"/>
        <i x="789" s="1" nd="1"/>
        <i x="3463" s="1" nd="1"/>
        <i x="2572" s="1" nd="1"/>
        <i x="2699" s="1" nd="1"/>
        <i x="3452" s="1" nd="1"/>
        <i x="1822" s="1" nd="1"/>
        <i x="3447" s="1" nd="1"/>
        <i x="4372" s="1" nd="1"/>
        <i x="5424" s="1" nd="1"/>
        <i x="3408" s="1" nd="1"/>
        <i x="1690" s="1" nd="1"/>
        <i x="4467" s="1" nd="1"/>
        <i x="1679" s="1" nd="1"/>
        <i x="4327" s="1" nd="1"/>
        <i x="5339" s="1" nd="1"/>
        <i x="3464" s="1" nd="1"/>
        <i x="5338" s="1" nd="1"/>
        <i x="1769" s="1" nd="1"/>
        <i x="4431" s="1" nd="1"/>
        <i x="2679" s="1" nd="1"/>
        <i x="4392" s="1" nd="1"/>
        <i x="4394" s="1" nd="1"/>
        <i x="2659" s="1" nd="1"/>
        <i x="5377" s="1" nd="1"/>
        <i x="4410" s="1" nd="1"/>
        <i x="1676" s="1" nd="1"/>
        <i x="1793" s="1" nd="1"/>
        <i x="791" s="1" nd="1"/>
        <i x="5415" s="1" nd="1"/>
        <i x="3457" s="1" nd="1"/>
        <i x="5361" s="1" nd="1"/>
        <i x="2654" s="1" nd="1"/>
        <i x="5342" s="1" nd="1"/>
        <i x="1752" s="1" nd="1"/>
        <i x="4286" s="1" nd="1"/>
        <i x="4406" s="1" nd="1"/>
        <i x="3413" s="1" nd="1"/>
        <i x="4332" s="1" nd="1"/>
        <i x="1777" s="1" nd="1"/>
        <i x="5402" s="1" nd="1"/>
        <i x="4361" s="1" nd="1"/>
        <i x="5386" s="1" nd="1"/>
        <i x="4405" s="1" nd="1"/>
        <i x="1836" s="1" nd="1"/>
        <i x="891" s="1" nd="1"/>
        <i x="773" s="1" nd="1"/>
        <i x="4439" s="1" nd="1"/>
        <i x="1802" s="1" nd="1"/>
        <i x="4375" s="1" nd="1"/>
        <i x="1773" s="1" nd="1"/>
        <i x="3438" s="1" nd="1"/>
        <i x="4437" s="1" nd="1"/>
        <i x="824" s="1" nd="1"/>
        <i x="1737" s="1" nd="1"/>
        <i x="3409" s="1" nd="1"/>
        <i x="2575" s="1" nd="1"/>
        <i x="2629" s="1" nd="1"/>
        <i x="4389" s="1" nd="1"/>
        <i x="809" s="1" nd="1"/>
        <i x="850" s="1" nd="1"/>
        <i x="1698" s="1" nd="1"/>
        <i x="1762" s="1" nd="1"/>
        <i x="3469" s="1" nd="1"/>
        <i x="879" s="1" nd="1"/>
        <i x="2688" s="1" nd="1"/>
        <i x="1780" s="1" nd="1"/>
        <i x="5300" s="1" nd="1"/>
        <i x="831" s="1" nd="1"/>
        <i x="4331" s="1" nd="1"/>
        <i x="2616" s="1" nd="1"/>
        <i x="5292" s="1" nd="1"/>
        <i x="5324" s="1" nd="1"/>
        <i x="2631" s="1" nd="1"/>
        <i x="810" s="1" nd="1"/>
        <i x="4421" s="1" nd="1"/>
        <i x="1746" s="1" nd="1"/>
        <i x="3429" s="1" nd="1"/>
        <i x="4330" s="1" nd="1"/>
        <i x="5431" s="1" nd="1"/>
        <i x="2630" s="1" nd="1"/>
        <i x="4429" s="1" nd="1"/>
        <i x="1826" s="1" nd="1"/>
        <i x="3389" s="1" nd="1"/>
        <i x="2639" s="1" nd="1"/>
        <i x="5261" s="1" nd="1"/>
        <i x="813" s="1" nd="1"/>
        <i x="5283" s="1" nd="1"/>
        <i x="5316" s="1" nd="1"/>
        <i x="3453" s="1" nd="1"/>
        <i x="4295" s="1" nd="1"/>
        <i x="5322" s="1" nd="1"/>
        <i x="4450" s="1" nd="1"/>
        <i x="2620" s="1" nd="1"/>
        <i x="5329" s="1" nd="1"/>
        <i x="3433" s="1" nd="1"/>
        <i x="5319" s="1" nd="1"/>
        <i x="4463" s="1" nd="1"/>
        <i x="2655" s="1" nd="1"/>
        <i x="1839" s="1" nd="1"/>
        <i x="4282" s="1" nd="1"/>
        <i x="796" s="1" nd="1"/>
        <i x="3439" s="1" nd="1"/>
        <i x="1674" s="1" nd="1"/>
        <i x="5395" s="1" nd="1"/>
        <i x="3381" s="1" nd="1"/>
        <i x="4298" s="1" nd="1"/>
        <i x="4363" s="1" nd="1"/>
        <i x="882" s="1" nd="1"/>
        <i x="1779" s="1" nd="1"/>
        <i x="5360" s="1" nd="1"/>
        <i x="872" s="1" nd="1"/>
        <i x="1828" s="1" nd="1"/>
        <i x="4277" s="1" nd="1"/>
        <i x="5317" s="1" nd="1"/>
        <i x="3379" s="1" nd="1"/>
        <i x="4380" s="1" nd="1"/>
        <i x="780" s="1" nd="1"/>
        <i x="3428" s="1" nd="1"/>
        <i x="1700" s="1" nd="1"/>
        <i x="1781" s="1" nd="1"/>
        <i x="5416" s="1" nd="1"/>
        <i x="4401" s="1" nd="1"/>
        <i x="1727" s="1" nd="1"/>
        <i x="2695" s="1" nd="1"/>
        <i x="1691" s="1" nd="1"/>
        <i x="1707" s="1" nd="1"/>
        <i x="4290" s="1" nd="1"/>
        <i x="2650" s="1" nd="1"/>
        <i x="2670" s="1" nd="1"/>
        <i x="3471" s="1" nd="1"/>
        <i x="3421" s="1" nd="1"/>
        <i x="832" s="1" nd="1"/>
        <i x="3441" s="1" nd="1"/>
        <i x="3470" s="1" nd="1"/>
        <i x="5328" s="1" nd="1"/>
        <i x="2587" s="1" nd="1"/>
        <i x="5255" s="1" nd="1"/>
        <i x="4432" s="1" nd="1"/>
        <i x="5335" s="1" nd="1"/>
        <i x="1763" s="1" nd="1"/>
        <i x="4400" s="1" nd="1"/>
        <i x="5412" s="1" nd="1"/>
        <i x="2592" s="1" nd="1"/>
        <i x="5366" s="1" nd="1"/>
        <i x="1744" s="1" nd="1"/>
        <i x="4464" s="1" nd="1"/>
        <i x="2676" s="1" nd="1"/>
        <i x="4352" s="1" nd="1"/>
        <i x="4320" s="1" nd="1"/>
        <i x="5425" s="1" nd="1"/>
        <i x="4453" s="1" nd="1"/>
        <i x="3398" s="1" nd="1"/>
        <i x="2685" s="1" nd="1"/>
        <i x="4329" s="1" nd="1"/>
        <i x="4362" s="1" nd="1"/>
        <i x="1689" s="1" nd="1"/>
        <i x="768" s="1" nd="1"/>
        <i x="2696" s="1" nd="1"/>
        <i x="5385" s="1" nd="1"/>
        <i x="847" s="1" nd="1"/>
        <i x="3410" s="1" nd="1"/>
        <i x="1754" s="1" nd="1"/>
        <i x="2571" s="1" nd="1"/>
        <i x="5330" s="1" nd="1"/>
        <i x="2640" s="1" nd="1"/>
        <i x="5398" s="1" nd="1"/>
        <i x="849" s="1" nd="1"/>
        <i x="1833" s="1" nd="1"/>
        <i x="2684" s="1" nd="1"/>
        <i x="1843" s="1" nd="1"/>
        <i x="3462" s="1" nd="1"/>
        <i x="1766" s="1" nd="1"/>
        <i x="1677" s="1" nd="1"/>
        <i x="5304" s="1" nd="1"/>
        <i x="860" s="1" nd="1"/>
        <i x="3414" s="1" nd="1"/>
        <i x="5286" s="1" nd="1"/>
        <i x="4435" s="1" nd="1"/>
        <i x="2628" s="1" nd="1"/>
        <i x="2635" s="1" nd="1"/>
        <i x="5401" s="1" nd="1"/>
        <i x="2682" s="1" nd="1"/>
        <i x="4326" s="1" nd="1"/>
        <i x="4281" s="1" nd="1"/>
        <i x="2623" s="1" nd="1"/>
        <i x="1718" s="1" nd="1"/>
        <i x="4293" s="1" nd="1"/>
        <i x="1785" s="1" nd="1"/>
        <i x="1705" s="1" nd="1"/>
        <i x="2611" s="1" nd="1"/>
        <i x="805" s="1" nd="1"/>
        <i x="842" s="1" nd="1"/>
        <i x="5392" s="1" nd="1"/>
        <i x="2645" s="1" nd="1"/>
        <i x="2590" s="1" nd="1"/>
        <i x="880" s="1" nd="1"/>
        <i x="867" s="1" nd="1"/>
        <i x="4469" s="1" nd="1"/>
        <i x="1789" s="1" nd="1"/>
        <i x="5417" s="1" nd="1"/>
        <i x="799" s="1" nd="1"/>
        <i x="1798" s="1" nd="1"/>
        <i x="4313" s="1" nd="1"/>
        <i x="873" s="1" nd="1"/>
        <i x="1771" s="1" nd="1"/>
        <i x="2583" s="1" nd="1"/>
        <i x="5407" s="1" nd="1"/>
        <i x="4465" s="1" nd="1"/>
        <i x="3468" s="1" nd="1"/>
        <i x="771" s="1" nd="1"/>
        <i x="4376" s="1" nd="1"/>
        <i x="1835" s="1" nd="1"/>
        <i x="2646" s="1" nd="1"/>
        <i x="1751" s="1" nd="1"/>
        <i x="1721" s="1" nd="1"/>
        <i x="820" s="1" nd="1"/>
        <i x="3466" s="1" nd="1"/>
        <i x="4390" s="1" nd="1"/>
        <i x="4391" s="1" nd="1"/>
        <i x="770" s="1" nd="1"/>
        <i x="4402" s="1" nd="1"/>
        <i x="5265" s="1" nd="1"/>
        <i x="1672" s="1" nd="1"/>
        <i x="1685" s="1" nd="1"/>
        <i x="2691" s="1" nd="1"/>
        <i x="2641" s="1" nd="1"/>
        <i x="3394" s="1" nd="1"/>
        <i x="4433" s="1" nd="1"/>
        <i x="4307" s="1" nd="1"/>
        <i x="1847" s="1" nd="1"/>
        <i x="4458" s="1" nd="1"/>
        <i x="4452" s="1" nd="1"/>
        <i x="764" s="1" nd="1"/>
        <i x="3472" s="1" nd="1"/>
        <i x="1774" s="1" nd="1"/>
        <i x="1683" s="1" nd="1"/>
        <i x="4350" s="1" nd="1"/>
        <i x="2649" s="1" nd="1"/>
        <i x="2633" s="1" nd="1"/>
        <i x="3467" s="1" nd="1"/>
        <i x="4395" s="1" nd="1"/>
        <i x="1735" s="1" nd="1"/>
        <i x="1787" s="1" nd="1"/>
        <i x="3426" s="1" nd="1"/>
        <i x="4403" s="1" nd="1"/>
        <i x="5362" s="1" nd="1"/>
        <i x="2661" s="1" nd="1"/>
        <i x="4472" s="1" nd="1"/>
        <i x="4434" s="1" nd="1"/>
        <i x="5374" s="1" nd="1"/>
        <i x="811" s="1" nd="1"/>
        <i x="2687" s="1" nd="1"/>
        <i x="5414" s="1" nd="1"/>
        <i x="4354" s="1" nd="1"/>
        <i x="790" s="1" nd="1"/>
        <i x="4451" s="1" nd="1"/>
        <i x="1805" s="1" nd="1"/>
        <i x="3416" s="1" nd="1"/>
        <i x="5396" s="1" nd="1"/>
        <i x="1829" s="1" nd="1"/>
        <i x="5368" s="1" nd="1"/>
        <i x="5327" s="1" nd="1"/>
        <i x="3455" s="1" nd="1"/>
        <i x="5367" s="1" nd="1"/>
        <i x="3477" s="1" nd="1"/>
        <i x="4339" s="1" nd="1"/>
        <i x="4359" s="1" nd="1"/>
        <i x="5341" s="1" nd="1"/>
        <i x="3432" s="1" nd="1"/>
        <i x="2673" s="1" nd="1"/>
        <i x="821" s="1" nd="1"/>
        <i x="4447" s="1" nd="1"/>
        <i x="3434" s="1" nd="1"/>
        <i x="4308" s="1" nd="1"/>
        <i x="5320" s="1" nd="1"/>
        <i x="1813" s="1" nd="1"/>
        <i x="5259" s="1" nd="1"/>
        <i x="5423" s="1" nd="1"/>
        <i x="4446" s="1" nd="1"/>
        <i x="1791" s="1" nd="1"/>
        <i x="1734" s="1" nd="1"/>
        <i x="1838" s="1" nd="1"/>
        <i x="4316" s="1" nd="1"/>
        <i x="3458" s="1" nd="1"/>
        <i x="4349" s="1" nd="1"/>
        <i x="877" s="1" nd="1"/>
        <i x="2600" s="1" nd="1"/>
        <i x="863" s="1" nd="1"/>
        <i x="4430" s="1" nd="1"/>
        <i x="4415" s="1" nd="1"/>
        <i x="1681" s="1" nd="1"/>
        <i x="1816" s="1" nd="1"/>
        <i x="838" s="1" nd="1"/>
        <i x="5399" s="1" nd="1"/>
        <i x="836" s="1" nd="1"/>
        <i x="865" s="1" nd="1"/>
        <i x="5254" s="1" nd="1"/>
        <i x="4462" s="1" nd="1"/>
        <i x="5278" s="1" nd="1"/>
        <i x="784" s="1" nd="1"/>
        <i x="1810" s="1" nd="1"/>
        <i x="4470" s="1" nd="1"/>
        <i x="2614" s="1" nd="1"/>
        <i x="5293" s="1" nd="1"/>
        <i x="5349" s="1" nd="1"/>
        <i x="3390" s="1" nd="1"/>
        <i x="4369" s="1" nd="1"/>
        <i x="4404" s="1" nd="1"/>
        <i x="3473" s="1" nd="1"/>
        <i x="2615" s="1" nd="1"/>
        <i x="2626" s="1" nd="1"/>
        <i x="5359" s="1" nd="1"/>
        <i x="2683" s="1" nd="1"/>
        <i x="3422" s="1" nd="1"/>
        <i x="3459" s="1" nd="1"/>
        <i x="1775" s="1" nd="1"/>
        <i x="5432" s="1" nd="1"/>
        <i x="844" s="1" nd="1"/>
        <i x="4353" s="1" nd="1"/>
        <i x="5369" s="1" nd="1"/>
        <i x="5326" s="1" nd="1"/>
        <i x="856" s="1" nd="1"/>
        <i x="1815" s="1" nd="1"/>
        <i x="4351" s="1" nd="1"/>
        <i x="835" s="1" nd="1"/>
        <i x="4377" s="1" nd="1"/>
        <i x="1817" s="1" nd="1"/>
        <i x="4311" s="1" nd="1"/>
        <i x="4442" s="1" nd="1"/>
        <i x="1750" s="1" nd="1"/>
        <i x="2678" s="1" nd="1"/>
        <i x="2698" s="1" nd="1"/>
        <i x="3461" s="1" nd="1"/>
        <i x="4473" s="1" nd="1"/>
        <i x="4441" s="1" nd="1"/>
        <i x="1686" s="1" nd="1"/>
        <i x="4310" s="1" nd="1"/>
        <i x="782" s="1" nd="1"/>
        <i x="5284" s="1" nd="1"/>
        <i x="5403" s="1" nd="1"/>
        <i x="1703" s="1" nd="1"/>
        <i x="3440" s="1" nd="1"/>
        <i x="1808" s="1" nd="1"/>
        <i x="1702" s="1" nd="1"/>
        <i x="5422" s="1" nd="1"/>
        <i x="874" s="1" nd="1"/>
        <i x="862" s="1" nd="1"/>
        <i x="5435" s="1" nd="1"/>
        <i x="876" s="1" nd="1"/>
        <i x="887" s="1" nd="1"/>
        <i x="4476" s="1" nd="1"/>
        <i x="1701" s="1" nd="1"/>
        <i x="2586" s="1" nd="1"/>
        <i x="1821" s="1" nd="1"/>
        <i x="5429" s="1" nd="1"/>
        <i x="869" s="1" nd="1"/>
        <i x="1825" s="1" nd="1"/>
        <i x="1834" s="1" nd="1"/>
        <i x="4436" s="1" nd="1"/>
        <i x="4443" s="1" nd="1"/>
        <i x="4474" s="1" nd="1"/>
        <i x="1736" s="1" nd="1"/>
        <i x="2669" s="1" nd="1"/>
        <i x="2677" s="1" nd="1"/>
        <i x="1823" s="1" nd="1"/>
        <i x="1809" s="1" nd="1"/>
        <i x="4444" s="1" nd="1"/>
        <i x="2689" s="1" nd="1"/>
        <i x="2589" s="1" nd="1"/>
        <i x="4475" s="1" nd="1"/>
        <i x="5411" s="1" nd="1"/>
        <i x="1841" s="1" nd="1"/>
        <i x="5433" s="1" nd="1"/>
        <i x="5405" s="1" nd="1"/>
        <i x="3475" s="1" nd="1"/>
        <i x="5404" s="1" nd="1"/>
        <i x="5397" s="1" nd="1"/>
        <i x="2701" s="1" nd="1"/>
        <i x="1806" s="1" nd="1"/>
        <i x="1827" s="1" nd="1"/>
        <i x="890" s="1" nd="1"/>
        <i x="4471" s="1" nd="1"/>
        <i x="4456" s="1" nd="1"/>
        <i x="5436" s="1" nd="1"/>
        <i x="892" s="1" nd="1"/>
        <i x="1846" s="1" nd="1"/>
        <i x="4445" s="1" nd="1"/>
        <i x="871" s="1" nd="1"/>
        <i x="5406" s="1" nd="1"/>
        <i x="883" s="1" nd="1"/>
        <i x="2672" s="1" nd="1"/>
        <i x="3460" s="1" nd="1"/>
        <i x="1844" s="1" nd="1"/>
        <i x="889" s="1" nd="1"/>
        <i x="4477" s="1" nd="1"/>
        <i x="2697" s="1" nd="1"/>
        <i x="1845" s="1" nd="1"/>
        <i x="5434" s="1" nd="1"/>
        <i x="1842" s="1" nd="1"/>
        <i x="2700"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2" xr10:uid="{FBE50C8A-DFEC-499F-B170-4441F4E3ED05}" sourceName="Cost">
  <pivotTables>
    <pivotTable tabId="12" name="PivotTable5"/>
    <pivotTable tabId="12" name="PivotTable6"/>
    <pivotTable tabId="17" name="PivotTable9"/>
  </pivotTables>
  <data>
    <tabular pivotCacheId="1960175517">
      <items count="5438">
        <i x="1868" s="1"/>
        <i x="911" s="1"/>
        <i x="2743" s="1"/>
        <i x="17" s="1"/>
        <i x="3502" s="1"/>
        <i x="3503" s="1"/>
        <i x="910" s="1"/>
        <i x="1867" s="1"/>
        <i x="3655" s="1"/>
        <i x="3656" s="1"/>
        <i x="2735" s="1"/>
        <i x="4481" s="1"/>
        <i x="4487" s="1"/>
        <i x="4716" s="1"/>
        <i x="2711" s="1"/>
        <i x="1994" s="1"/>
        <i x="1159" s="1"/>
        <i x="1995" s="1"/>
        <i x="1880" s="1"/>
        <i x="1017" s="1"/>
        <i x="3494" s="1"/>
        <i x="3787" s="1"/>
        <i x="4745" s="1"/>
        <i x="1018" s="1"/>
        <i x="3529" s="1"/>
        <i x="3763" s="1"/>
        <i x="108" s="1"/>
        <i x="1883" s="1"/>
        <i x="2008" s="1"/>
        <i x="109" s="1"/>
        <i x="2009" s="1"/>
        <i x="3530" s="1"/>
        <i x="286" s="1"/>
        <i x="3065" s="1"/>
        <i x="346" s="1"/>
        <i x="1198" s="1"/>
        <i x="3493" s="1"/>
        <i x="2966" s="1"/>
        <i x="2153" s="1"/>
        <i x="2248" s="1"/>
        <i x="1291" s="1"/>
        <i x="1879" s="1"/>
        <i x="1894" s="1"/>
        <i x="3717" s="1"/>
        <i x="1893" s="1"/>
        <i x="169" s="1"/>
        <i x="4905" s="1"/>
        <i x="170" s="1"/>
        <i x="3794" s="1"/>
        <i x="4734" s="1"/>
        <i x="11" s="1"/>
        <i x="3925" s="1"/>
        <i x="3528" s="1"/>
        <i x="3896" s="1"/>
        <i x="1866" s="1"/>
        <i x="2727" s="1"/>
        <i x="4523" s="1"/>
        <i x="918" s="1"/>
        <i x="3128" s="1"/>
        <i x="36" s="1"/>
        <i x="3527" s="1"/>
        <i x="339" s="1"/>
        <i x="3182" s="1"/>
        <i x="2000" s="1"/>
        <i x="3762" s="1"/>
        <i x="430" s="1"/>
        <i x="2155" s="1"/>
        <i x="1892" s="1"/>
        <i x="4988" s="1"/>
        <i x="1290" s="1"/>
        <i x="919" s="1"/>
        <i x="934" s="1"/>
        <i x="3501" s="1"/>
        <i x="35" s="1"/>
        <i x="2001" s="1"/>
        <i x="4480" s="1"/>
        <i x="1189" s="1"/>
        <i x="25" s="1"/>
        <i x="3793" s="1"/>
        <i x="3050" s="1"/>
        <i x="2129" s="1"/>
        <i x="2247" s="1"/>
        <i x="2772" s="1"/>
        <i x="940" s="1"/>
        <i x="4753" s="1"/>
        <i x="1898" s="1"/>
        <i x="3992" s="1"/>
        <i x="2715" s="1"/>
        <i x="1897" s="1"/>
        <i x="3500" s="1"/>
        <i x="2773" s="1"/>
        <i x="3517" s="1"/>
        <i x="2124" s="1"/>
        <i x="23" s="1"/>
        <i x="1181" s="1"/>
        <i x="526" s="1"/>
        <i x="2734" s="1"/>
        <i x="2169" s="1"/>
        <i x="908" s="1"/>
        <i x="4850" s="1"/>
        <i x="2710" s="1"/>
        <i x="3536" s="1"/>
        <i x="1857" s="1"/>
        <i x="2183" s="1"/>
        <i x="3144" s="1"/>
        <i x="3108" s="1"/>
        <i x="4494" s="1"/>
        <i x="4859" s="1"/>
        <i x="1086" s="1"/>
        <i x="3482" s="1"/>
        <i x="2333" s="1"/>
        <i x="1425" s="1"/>
        <i x="2373" s="1"/>
        <i x="3535" s="1"/>
        <i x="2742" s="1"/>
        <i x="917" s="1"/>
        <i x="3002" s="1"/>
        <i x="986" s="1"/>
        <i x="3082" s="1"/>
        <i x="2943" s="1"/>
        <i x="279" s="1"/>
        <i x="2123" s="1"/>
        <i x="2198" s="1"/>
        <i x="1087" s="1"/>
        <i x="1208" s="1"/>
        <i x="2713" s="1"/>
        <i x="338" s="1"/>
        <i x="3127" s="1"/>
        <i x="2771" s="1"/>
        <i x="987" s="1"/>
        <i x="1882" s="1"/>
        <i x="2254" s="1"/>
        <i x="2712" s="1"/>
        <i x="1878" s="1"/>
        <i x="3139" s="1"/>
        <i x="1906" s="1"/>
        <i x="490" s="1"/>
        <i x="3862" s="1"/>
        <i x="4769" s="1"/>
        <i x="479" s="1"/>
        <i x="2178" s="1"/>
        <i x="939" s="1"/>
        <i x="2714" s="1"/>
        <i x="3490" s="1"/>
        <i x="915" s="1"/>
        <i x="4479" s="1"/>
        <i x="3491" s="1"/>
        <i x="1881" s="1"/>
        <i x="33" s="1"/>
        <i x="2751" s="1"/>
        <i x="2739" s="1"/>
        <i x="4488" s="1"/>
        <i x="2733" s="1"/>
        <i x="4928" s="1"/>
        <i x="3498" s="1"/>
        <i x="248" s="1"/>
        <i x="3112" s="1"/>
        <i x="1862" s="1"/>
        <i x="438" s="1"/>
        <i x="4520" s="1"/>
        <i x="3481" s="1"/>
        <i x="3488" s="1"/>
        <i x="3861" s="1"/>
        <i x="2246" s="1"/>
        <i x="7" s="1"/>
        <i x="4540" s="1"/>
        <i x="3489" s="1"/>
        <i x="1905" s="1"/>
        <i x="3521" s="1"/>
        <i x="3588" s="1"/>
        <i x="4966" s="1"/>
        <i x="314" s="1"/>
        <i x="34" s="1"/>
        <i x="2245" s="1"/>
        <i x="10" s="1"/>
        <i x="924" s="1"/>
        <i x="4974" s="1"/>
        <i x="4521" s="1"/>
        <i x="1865" s="1"/>
        <i x="1188" s="1"/>
        <i x="4895" s="1"/>
        <i x="3507" s="1"/>
        <i x="4715" s="1"/>
        <i x="48" s="1"/>
        <i x="2942" s="1"/>
        <i x="2296" s="1"/>
        <i x="3589" s="1"/>
        <i x="3546" s="1"/>
        <i x="31" s="1"/>
        <i x="4793" s="1"/>
        <i x="3508" s="1"/>
        <i x="4530" s="1"/>
        <i x="3041" s="1"/>
        <i x="4842" s="1"/>
        <i x="4491" s="1"/>
        <i x="1888" s="1"/>
        <i x="365" s="1"/>
        <i x="2707" s="1"/>
        <i x="3867" s="1"/>
        <i x="3118" s="1"/>
        <i x="1863" s="1"/>
        <i x="4519" s="1"/>
        <i x="3509" s="1"/>
        <i x="904" s="1"/>
        <i x="2937" s="1"/>
        <i x="3022" s="1"/>
        <i x="3991" s="1"/>
        <i x="1856" s="1"/>
        <i x="896" s="1"/>
        <i x="897" s="1"/>
        <i x="4767" s="1"/>
        <i x="2313" s="1"/>
        <i x="3163" s="1"/>
        <i x="914" s="1"/>
        <i x="3154" s="1"/>
        <i x="32" s="1"/>
        <i x="5" s="1"/>
        <i x="3181" s="1"/>
        <i x="3866" s="1"/>
        <i x="3486" s="1"/>
        <i x="364" s="1"/>
        <i x="1263" s="1"/>
        <i x="358" s="1"/>
        <i x="2113" s="1"/>
        <i x="2121" s="1"/>
        <i x="4914" s="1"/>
        <i x="895" s="1"/>
        <i x="4672" s="1"/>
        <i x="1074" s="1"/>
        <i x="1864" s="1"/>
        <i x="2088" s="1"/>
        <i x="2244" s="1"/>
        <i x="2719" s="1"/>
        <i x="3534" s="1"/>
        <i x="1268" s="1"/>
        <i x="2726" s="1"/>
        <i x="1858" s="1"/>
        <i x="305" s="1"/>
        <i x="1330" s="1"/>
        <i x="2749" s="1"/>
        <i x="462" s="1"/>
        <i x="3901" s="1"/>
        <i x="4673" s="1"/>
        <i x="4" s="1"/>
        <i x="1075" s="1"/>
        <i x="2222" s="1"/>
        <i x="965" s="1"/>
        <i x="4483" s="1"/>
        <i x="4726" s="1"/>
        <i x="3480" s="1"/>
        <i x="4983" s="1"/>
        <i x="2992" s="1"/>
        <i x="3970" s="1"/>
        <i x="171" s="1"/>
        <i x="2161" s="1"/>
        <i x="322" s="1"/>
        <i x="3742" s="1"/>
        <i x="294" s="1"/>
        <i x="1195" s="1"/>
        <i x="956" s="1"/>
        <i x="2252" s="1"/>
        <i x="324" s="1"/>
        <i x="2706" s="1"/>
        <i x="894" s="1"/>
        <i x="3828" s="1"/>
        <i x="2095" s="1"/>
        <i x="3946" s="1"/>
        <i x="1855" s="1"/>
        <i x="356" s="1"/>
        <i x="3048" s="1"/>
        <i x="237" s="1"/>
        <i x="1915" s="1"/>
        <i x="2770" s="1"/>
        <i x="1854" s="1"/>
        <i x="1871" s="1"/>
        <i x="3841" s="1"/>
        <i x="3506" s="1"/>
        <i x="2362" s="1"/>
        <i x="3018" s="1"/>
        <i x="2705" s="1"/>
        <i x="4965" s="1"/>
        <i x="172" s="1"/>
        <i x="511" s="1"/>
        <i x="4816" s="1"/>
        <i x="1194" s="1"/>
        <i x="3747" s="1"/>
        <i x="4808" s="1"/>
        <i x="3" s="1"/>
        <i x="4478" s="1"/>
        <i x="2" s="1"/>
        <i x="1383" s="1"/>
        <i x="3929" s="1"/>
        <i x="2367" s="1"/>
        <i x="2270" s="1"/>
        <i x="3692" s="1"/>
        <i x="3479" s="1"/>
        <i x="3190" s="1"/>
        <i x="3504" s="1"/>
        <i x="5000" s="1"/>
        <i x="3056" s="1"/>
        <i x="3064" s="1"/>
        <i x="67" s="1"/>
        <i x="2716" s="1"/>
        <i x="1870" s="1"/>
        <i x="3945" s="1"/>
        <i x="3532" s="1"/>
        <i x="3541" s="1"/>
        <i x="1914" s="1"/>
        <i x="2196" s="1"/>
        <i x="4981" s="1"/>
        <i x="3694" s="1"/>
        <i x="3875" s="1"/>
        <i x="2709" s="1"/>
        <i x="1" s="1"/>
        <i x="3505" s="1"/>
        <i x="2717" s="1"/>
        <i x="4490" s="1"/>
        <i x="1853" s="1"/>
        <i x="3540" s="1"/>
        <i x="4973" s="1"/>
        <i x="3768" s="1"/>
        <i x="2718" s="1"/>
        <i x="2182" s="1"/>
        <i x="3533" s="1"/>
        <i x="3039" s="1"/>
        <i x="3180" s="1"/>
        <i x="2951" s="1"/>
        <i x="236" s="1"/>
        <i x="30" s="1"/>
        <i x="4661" s="1"/>
        <i x="4904" s="1"/>
        <i x="3162" s="1"/>
        <i x="2230" s="1"/>
        <i x="4535" s="1"/>
        <i x="3135" s="1"/>
        <i x="961" s="1"/>
        <i x="1337" s="1"/>
        <i x="944" s="1"/>
        <i x="938" s="1"/>
        <i x="2738" s="1"/>
        <i x="4835" s="1"/>
        <i x="160" s="1"/>
        <i x="4482" s="1"/>
        <i x="1298" s="1"/>
        <i x="2194" s="1"/>
        <i x="3999" s="1"/>
        <i x="3526" s="1"/>
        <i x="4807" s="1"/>
        <i x="2704" s="1"/>
        <i x="1400" s="1"/>
        <i x="4544" s="1"/>
        <i x="3915" s="1"/>
        <i x="964" s="1"/>
        <i x="3781" s="1"/>
        <i x="45" s="1"/>
        <i x="4662" s="1"/>
        <i x="3484" s="1"/>
        <i x="3908" s="1"/>
        <i x="2229" s="1"/>
        <i x="2331" s="1"/>
        <i x="3085" s="1"/>
        <i x="8" s="1"/>
        <i x="3907" s="1"/>
        <i x="3079" s="1"/>
        <i x="4963" s="1"/>
        <i x="3524" s="1"/>
        <i x="1420" s="1"/>
        <i x="1342" s="1"/>
        <i x="161" s="1"/>
        <i x="4641" s="1"/>
        <i x="3834" s="1"/>
        <i x="468" s="1"/>
        <i x="4822" s="1"/>
        <i x="2351" s="1"/>
        <i x="4517" s="1"/>
        <i x="4543" s="1"/>
        <i x="2924" s="1"/>
        <i x="3525" s="1"/>
        <i x="0" s="1"/>
        <i x="4489" s="1"/>
        <i x="3859" s="1"/>
        <i x="1150" s="1"/>
        <i x="1891" s="1"/>
        <i x="960" s="1"/>
        <i x="3892" s="1"/>
        <i x="4528" s="1"/>
        <i x="903" s="1"/>
        <i x="2310" s="1"/>
        <i x="1869" s="1"/>
        <i x="1852" s="1"/>
        <i x="4642" s="1"/>
        <i x="1202" s="1"/>
        <i x="28" s="1"/>
        <i x="396" s="1"/>
        <i x="3539" s="1"/>
        <i x="3900" s="1"/>
        <i x="2725" s="1"/>
        <i x="4911" s="1"/>
        <i x="1851" s="1"/>
        <i x="2737" s="1"/>
        <i x="1235" s="1"/>
        <i x="3882" s="1"/>
        <i x="3758" s="1"/>
        <i x="1158" s="1"/>
        <i x="2769" s="1"/>
        <i x="4935" s="1"/>
        <i x="2763" s="1"/>
        <i x="949" s="1"/>
        <i x="4529" s="1"/>
        <i x="1213" s="1"/>
        <i x="2242" s="1"/>
        <i x="4868" s="1"/>
        <i x="410" s="1"/>
        <i x="265" s="1"/>
        <i x="1390" s="1"/>
        <i x="3038" s="1"/>
        <i x="3209" s="1"/>
        <i x="1887" s="1"/>
        <i x="4512" s="1"/>
        <i x="2732" s="1"/>
        <i x="3948" s="1"/>
        <i x="1270" s="1"/>
        <i x="3519" s="1"/>
        <i x="44" s="1"/>
        <i x="2768" s="1"/>
        <i x="29" s="1"/>
        <i x="3921" s="1"/>
        <i x="1923" s="1"/>
        <i x="56" s="1"/>
        <i x="1261" s="1"/>
        <i x="2100" s="1"/>
        <i x="3779" s="1"/>
        <i x="2328" s="1"/>
        <i x="955" s="1"/>
        <i x="461" s="1"/>
        <i x="3523" s="1"/>
        <i x="1108" s="1"/>
        <i x="4527" s="1"/>
        <i x="4507" s="1"/>
        <i x="2923" s="1"/>
        <i x="3531" s="1"/>
        <i x="3055" s="1"/>
        <i x="2204" s="1"/>
        <i x="3874" s="1"/>
        <i x="43" s="1"/>
        <i x="1157" s="1"/>
        <i x="3068" s="1"/>
        <i x="85" s="1"/>
        <i x="3813" s="1"/>
        <i x="1212" s="1"/>
        <i x="1930" s="1"/>
        <i x="1903" s="1"/>
        <i x="2184" s="1"/>
        <i x="1904" s="1"/>
        <i x="2731" s="1"/>
        <i x="943" s="1"/>
        <i x="1324" s="1"/>
        <i x="937" s="1"/>
        <i x="3989" s="1"/>
        <i x="3518" s="1"/>
        <i x="1397" s="1"/>
        <i x="1313" s="1"/>
        <i x="1886" s="1"/>
        <i x="901" s="1"/>
        <i x="4505" s="1"/>
        <i x="330" s="1"/>
        <i x="84" s="1"/>
        <i x="3602" s="1"/>
        <i x="4729" s="1"/>
        <i x="3792" s="1"/>
        <i x="1109" s="1"/>
        <i x="1925" s="1"/>
        <i x="932" s="1"/>
        <i x="4770" s="1"/>
        <i x="2748" s="1"/>
        <i x="3522" s="1"/>
        <i x="4503" s="1"/>
        <i x="1214" s="1"/>
        <i x="930" s="1"/>
        <i x="4526" s="1"/>
        <i x="2759" s="1"/>
        <i x="21" s="1"/>
        <i x="1890" s="1"/>
        <i x="3965" s="1"/>
        <i x="2366" s="1"/>
        <i x="42" s="1"/>
        <i x="2117" s="1"/>
        <i x="1931" s="1"/>
        <i x="4961" s="1"/>
        <i x="2724" s="1"/>
        <i x="27" s="1"/>
        <i x="287" s="1"/>
        <i x="444" s="1"/>
        <i x="3822" s="1"/>
        <i x="2084" s="1"/>
        <i x="3159" s="1"/>
        <i x="158" s="1"/>
        <i x="2265" s="1"/>
        <i x="4497" s="1"/>
        <i x="394" s="1"/>
        <i x="114" s="1"/>
        <i x="902" s="1"/>
        <i x="4504" s="1"/>
        <i x="3799" s="1"/>
        <i x="1941" s="1"/>
        <i x="2317" s="1"/>
        <i x="3516" s="1"/>
        <i x="2736" s="1"/>
        <i x="3603" s="1"/>
        <i x="20" s="1"/>
        <i x="3538" s="1"/>
        <i x="1885" s="1"/>
        <i x="2238" s="1"/>
        <i x="4506" s="1"/>
        <i x="4511" s="1"/>
        <i x="3515" s="1"/>
        <i x="1244" s="1"/>
        <i x="929" s="1"/>
        <i x="1889" s="1"/>
        <i x="275" s="1"/>
        <i x="1947" s="1"/>
        <i x="1406" s="1"/>
        <i x="1375" s="1"/>
        <i x="2257" s="1"/>
        <i x="1424" s="1"/>
        <i x="159" s="1"/>
        <i x="3777" s="1"/>
        <i x="3847" s="1"/>
        <i x="4920" s="1"/>
        <i x="1267" s="1"/>
        <i x="3987" s="1"/>
        <i x="61" s="1"/>
        <i x="3574" s="1"/>
        <i x="1940" s="1"/>
        <i x="3714" s="1"/>
        <i x="1884" s="1"/>
        <i x="3572" s="1"/>
        <i x="3903" s="1"/>
        <i x="4510" s="1"/>
        <i x="2796" s="1"/>
        <i x="2789" s="1"/>
        <i x="116" s="1"/>
        <i x="41" s="1"/>
        <i x="935" s="1"/>
        <i x="4496" s="1"/>
        <i x="1346" s="1"/>
        <i x="1921" s="1"/>
        <i x="942" s="1"/>
        <i x="2140" s="1"/>
        <i x="26" s="1"/>
        <i x="3749" s="1"/>
        <i x="1192" s="1"/>
        <i x="931" s="1"/>
        <i x="983" s="1"/>
        <i x="473" s="1"/>
        <i x="3814" s="1"/>
        <i x="2091" s="1"/>
        <i x="4852" s="1"/>
        <i x="40" s="1"/>
        <i x="3211" s="1"/>
        <i x="3812" s="1"/>
        <i x="4871" s="1"/>
        <i x="3565" s="1"/>
        <i x="2723" s="1"/>
        <i x="3936" s="1"/>
        <i x="2281" s="1"/>
        <i x="1917" s="1"/>
        <i x="3496" s="1"/>
        <i x="3158" s="1"/>
        <i x="3557" s="1"/>
        <i x="1896" s="1"/>
        <i x="3644" s="1"/>
        <i x="19" s="1"/>
        <i x="4516" s="1"/>
        <i x="4502" s="1"/>
        <i x="2740" s="1"/>
        <i x="1176" s="1"/>
        <i x="2730" s="1"/>
        <i x="440" s="1"/>
        <i x="4721" s="1"/>
        <i x="3550" s="1"/>
        <i x="4865" s="1"/>
        <i x="15" s="1"/>
        <i x="3811" s="1"/>
        <i x="4737" s="1"/>
        <i x="1021" s="1"/>
        <i x="5022" s="1"/>
        <i x="1301" s="1"/>
        <i x="62" s="1"/>
        <i x="3575" s="1"/>
        <i x="3483" s="1"/>
        <i x="3156" s="1"/>
        <i x="968" s="1"/>
        <i x="4028" s="1"/>
        <i x="3911" s="1"/>
        <i x="89" s="1"/>
        <i x="3549" s="1"/>
        <i x="2729" s="1"/>
        <i x="39" s="1"/>
        <i x="926" s="1"/>
        <i x="936" s="1"/>
        <i x="2939" s="1"/>
        <i x="2791" s="1"/>
        <i x="18" s="1"/>
        <i x="3643" s="1"/>
        <i x="2305" s="1"/>
        <i x="4549" s="1"/>
        <i x="466" s="1"/>
        <i x="4580" s="1"/>
        <i x="1895" s="1"/>
        <i x="4537" s="1"/>
        <i x="4898" s="1"/>
        <i x="4571" s="1"/>
        <i x="3113" s="1"/>
        <i x="4552" s="1"/>
        <i x="2368" s="1"/>
        <i x="2728" s="1"/>
        <i x="4536" s="1"/>
        <i x="247" s="1"/>
        <i x="4680" s="1"/>
        <i x="562" s="1"/>
        <i x="14" s="1"/>
        <i x="1336" s="1"/>
        <i x="4864" s="1"/>
        <i x="2788" s="1"/>
        <i x="1156" s="1"/>
        <i x="3497" s="1"/>
        <i x="959" s="1"/>
        <i x="455" s="1"/>
        <i x="3131" s="1"/>
        <i x="1297" s="1"/>
        <i x="1457" s="1"/>
        <i x="1849" s="1"/>
        <i x="2401" s="1"/>
        <i x="3564" s="1"/>
        <i x="250" s="1"/>
        <i x="1022" s="1"/>
        <i x="4551" s="1"/>
        <i x="958" s="1"/>
        <i x="996" s="1"/>
        <i x="3571" s="1"/>
        <i x="1127" s="1"/>
        <i x="78" s="1"/>
        <i x="263" s="1"/>
        <i x="3143" s="1"/>
        <i x="2154" s="1"/>
        <i x="3051" s="1"/>
        <i x="1365" s="1"/>
        <i x="3514" s="1"/>
        <i x="2784" s="1"/>
        <i x="77" s="1"/>
        <i x="2767" s="1"/>
        <i x="3846" s="1"/>
        <i x="2804" s="1"/>
        <i x="274" s="1"/>
        <i x="4573" s="1"/>
        <i x="4883" s="1"/>
        <i x="4639" s="1"/>
        <i x="4550" s="1"/>
        <i x="1174" s="1"/>
        <i x="53" s="1"/>
        <i x="941" s="1"/>
        <i x="60" s="1"/>
        <i x="3084" s="1"/>
        <i x="3095" s="1"/>
        <i x="2089" s="1"/>
        <i x="99" s="1"/>
        <i x="1920" s="1"/>
        <i x="4681" s="1"/>
        <i x="458" s="1"/>
        <i x="260" s="1"/>
        <i x="3054" s="1"/>
        <i x="4787" s="1"/>
        <i x="363" s="1"/>
        <i x="2842" s="1"/>
        <i x="13" s="1"/>
        <i x="1277" s="1"/>
        <i x="1956" s="1"/>
        <i x="3570" s="1"/>
        <i x="3513" s="1"/>
        <i x="1850" s="1"/>
        <i x="262" s="1"/>
        <i x="3887" s="1"/>
        <i x="1046" s="1"/>
        <i x="3593" s="1"/>
        <i x="495" s="1"/>
        <i x="994" s="1"/>
        <i x="83" s="1"/>
        <i x="1902" s="1"/>
        <i x="3961" s="1"/>
        <i x="2825" s="1"/>
        <i x="4576" s="1"/>
        <i x="3735" s="1"/>
        <i x="1028" s="1"/>
        <i x="2803" s="1"/>
        <i x="1128" s="1"/>
        <i x="4577" s="1"/>
        <i x="909" s="1"/>
        <i x="2347" s="1"/>
        <i x="2802" s="1"/>
        <i x="4508" s="1"/>
        <i x="1005" s="1"/>
        <i x="362" s="1"/>
        <i x="4570" s="1"/>
        <i x="4938" s="1"/>
        <i x="3548" s="1"/>
        <i x="2766" s="1"/>
        <i x="3545" s="1"/>
        <i x="2824" s="1"/>
        <i x="3569" s="1"/>
        <i x="5008" s="1"/>
        <i x="37" s="1"/>
        <i x="1936" s="1"/>
        <i x="3001" s="1"/>
        <i x="1142" s="1"/>
        <i x="130" s="1"/>
        <i x="4810" s="1"/>
        <i x="2132" s="1"/>
        <i x="2871" s="1"/>
        <i x="4495" s="1"/>
        <i x="4640" s="1"/>
        <i x="4500" s="1"/>
        <i x="381" s="1"/>
        <i x="2139" s="1"/>
        <i x="2775" s="1"/>
        <i x="971" s="1"/>
        <i x="3011" s="1"/>
        <i x="4575" s="1"/>
        <i x="98" s="1"/>
        <i x="2191" s="1"/>
        <i x="993" s="1"/>
        <i x="2097" s="1"/>
        <i x="2986" s="1"/>
        <i x="1979" s="1"/>
        <i x="3111" s="1"/>
        <i x="1284" s="1"/>
        <i x="72" s="1"/>
        <i x="1011" s="1"/>
        <i x="4548" s="1"/>
        <i x="4754" s="1"/>
        <i x="4582" s="1"/>
        <i x="4846" s="1"/>
        <i x="331" s="1"/>
        <i x="4027" s="1"/>
        <i x="4574" s="1"/>
        <i x="97" s="1"/>
        <i x="1985" s="1"/>
        <i x="254" s="1"/>
        <i x="3547" s="1"/>
        <i x="3960" s="1"/>
        <i x="4064" s="1"/>
        <i x="3645" s="1"/>
        <i x="3600" s="1"/>
        <i x="2256" s="1"/>
        <i x="4525" s="1"/>
        <i x="73" s="1"/>
        <i x="241" s="1"/>
        <i x="1197" s="1"/>
        <i x="486" s="1"/>
        <i x="315" s="1"/>
        <i x="1901" s="1"/>
        <i x="5056" s="1"/>
        <i x="4768" s="1"/>
        <i x="2104" s="1"/>
        <i x="2338" s="1"/>
        <i x="1939" s="1"/>
        <i x="128" s="1"/>
        <i x="3998" s="1"/>
        <i x="185" s="1"/>
        <i x="4581" s="1"/>
        <i x="954" s="1"/>
        <i x="2224" s="1"/>
        <i x="1053" s="1"/>
        <i x="2264" s="1"/>
        <i x="4894" s="1"/>
        <i x="921" s="1"/>
        <i x="4213" s="1"/>
        <i x="3120" s="1"/>
        <i x="4542" s="1"/>
        <i x="977" s="1"/>
        <i x="55" s="1"/>
        <i x="4572" s="1"/>
        <i x="2429" s="1"/>
        <i x="5202" s="1"/>
        <i x="3734" s="1"/>
        <i x="598" s="1"/>
        <i x="2783" s="1"/>
        <i x="3790" s="1"/>
        <i x="2255" s="1"/>
        <i x="3544" s="1"/>
        <i x="4752" s="1"/>
        <i x="4509" s="1"/>
        <i x="3789" s="1"/>
        <i x="421" s="1"/>
        <i x="2872" s="1"/>
        <i x="38" s="1"/>
        <i x="1955" s="1"/>
        <i x="3886" s="1"/>
        <i x="3852" s="1"/>
        <i x="2747" s="1"/>
        <i x="1004" s="1"/>
        <i x="4733" s="1"/>
        <i x="5017" s="1"/>
        <i x="1185" s="1"/>
        <i x="4558" s="1"/>
        <i x="4709" s="1"/>
        <i x="4501" s="1"/>
        <i x="2800" s="1"/>
        <i x="3000" s="1"/>
        <i x="2801" s="1"/>
        <i x="1929" s="1"/>
        <i x="1489" s="1"/>
        <i x="3613" s="1"/>
        <i x="729" s="1"/>
        <i x="3067" s="1"/>
        <i x="2535" s="1"/>
        <i x="2978" s="1"/>
        <i x="4253" s="1"/>
        <i x="1980" s="1"/>
        <i x="3612" s="1"/>
        <i x="976" s="1"/>
        <i x="953" s="1"/>
        <i x="137" s="1"/>
        <i x="748" s="1"/>
        <i x="2181" s="1"/>
        <i x="2062" s="1"/>
        <i x="1010" s="1"/>
        <i x="3798" s="1"/>
        <i x="1207" s="1"/>
        <i x="2236" s="1"/>
        <i x="4845" s="1"/>
        <i x="3075" s="1"/>
        <i x="52" s="1"/>
        <i x="948" s="1"/>
        <i x="4607" s="1"/>
        <i x="3646" s="1"/>
        <i x="547" s="1"/>
        <i x="3599" s="1"/>
        <i x="4776" s="1"/>
        <i x="2344" s="1"/>
        <i x="3836" s="1"/>
        <i x="2390" s="1"/>
        <i x="51" s="1"/>
        <i x="1003" s="1"/>
        <i x="3902" s="1"/>
        <i x="1962" s="1"/>
        <i x="2799" s="1"/>
        <i x="947" s="1"/>
        <i x="4823" s="1"/>
        <i x="4547" s="1"/>
        <i x="1913" s="1"/>
        <i x="1624" s="1"/>
        <i x="1027" s="1"/>
        <i x="3821" s="1"/>
        <i x="1191" s="1"/>
        <i x="1993" s="1"/>
        <i x="3592" s="1"/>
        <i x="1912" s="1"/>
        <i x="758" s="1"/>
        <i x="1035" s="1"/>
        <i x="59" s="1"/>
        <i x="2563" s="1"/>
        <i x="1180" s="1"/>
        <i x="270" s="1"/>
        <i x="186" s="1"/>
        <i x="4751" s="1"/>
        <i x="3057" s="1"/>
        <i x="4991" s="1"/>
        <i x="64" s="1"/>
        <i x="494" s="1"/>
        <i x="4541" s="1"/>
        <i x="3005" s="1"/>
        <i x="2243" s="1"/>
        <i x="16" s="1"/>
        <i x="4727" s="1"/>
        <i x="3797" s="1"/>
        <i x="2798" s="1"/>
        <i x="1002" s="1"/>
        <i x="2395" s="1"/>
        <i x="5034" s="1"/>
        <i x="1228" s="1"/>
        <i x="3766" s="1"/>
        <i x="952" s="1"/>
        <i x="4806" s="1"/>
        <i x="922" s="1"/>
        <i x="1145" s="1"/>
        <i x="127" s="1"/>
        <i x="65" s="1"/>
        <i x="107" s="1"/>
        <i x="1065" s="1"/>
        <i x="5042" s="1"/>
        <i x="4063" s="1"/>
        <i x="3167" s="1"/>
        <i x="4917" s="1"/>
        <i x="927" s="1"/>
        <i x="1919" s="1"/>
        <i x="58" s="1"/>
        <i x="1415" s="1"/>
        <i x="2952" s="1"/>
        <i x="1659" s="1"/>
        <i x="2814" s="1"/>
        <i x="4784" s="1"/>
        <i x="5016" s="1"/>
        <i x="4786" s="1"/>
        <i x="1282" s="1"/>
        <i x="2965" s="1"/>
        <i x="1928" s="1"/>
        <i x="3567" s="1"/>
        <i x="2235" s="1"/>
        <i x="1974" s="1"/>
        <i x="946" s="1"/>
        <i x="457" s="1"/>
        <i x="3796" s="1"/>
        <i x="232" s="1"/>
        <i x="2143" s="1"/>
        <i x="2021" s="1"/>
        <i x="3074" s="1"/>
        <i x="5185" s="1"/>
        <i x="3579" s="1"/>
        <i x="4760" s="1"/>
        <i x="405" s="1"/>
        <i x="2063" s="1"/>
        <i x="1184" s="1"/>
        <i x="96" s="1"/>
        <i x="4212" s="1"/>
        <i x="5007" s="1"/>
        <i x="3551" s="1"/>
        <i x="2758" s="1"/>
        <i x="126" s="1"/>
        <i x="5051" s="1"/>
        <i x="2840" s="1"/>
        <i x="1296" s="1"/>
        <i x="3130" s="1"/>
        <i x="2272" s="1"/>
        <i x="4534" s="1"/>
        <i x="1364" s="1"/>
        <i x="2007" s="1"/>
        <i x="4879" s="1"/>
        <i x="3629" s="1"/>
        <i x="1911" s="1"/>
        <i x="50" s="1"/>
        <i x="1973" s="1"/>
        <i x="2955" s="1"/>
        <i x="2999" s="1"/>
        <i x="420" s="1"/>
        <i x="3854" s="1"/>
        <i x="300" s="1"/>
        <i x="3556" s="1"/>
        <i x="583" s="1"/>
        <i x="3702" s="1"/>
        <i x="4626" s="1"/>
        <i x="4561" s="1"/>
        <i x="3023" s="1"/>
        <i x="2128" s="1"/>
        <i x="3072" s="1"/>
        <i x="5222" s="1"/>
        <i x="975" s="1"/>
        <i x="1067" s="1"/>
        <i x="4035" s="1"/>
        <i x="2418" s="1"/>
        <i x="3601" s="1"/>
        <i x="66" s="1"/>
        <i x="3667" s="1"/>
        <i x="1221" s="1"/>
        <i x="1015" s="1"/>
        <i x="3499" s="1"/>
        <i x="4252" s="1"/>
        <i x="5068" s="1"/>
        <i x="3598" s="1"/>
        <i x="4533" s="1"/>
        <i x="5165" s="1"/>
        <i x="106" s="1"/>
        <i x="3642" s="1"/>
        <i x="2938" s="1"/>
        <i x="1196" s="1"/>
        <i x="1155" s="1"/>
        <i x="1251" s="1"/>
        <i x="5195" s="1"/>
        <i x="3744" s="1"/>
        <i x="4175" s="1"/>
        <i x="404" s="1"/>
        <i x="3997" s="1"/>
        <i x="3618" s="1"/>
        <i x="5050" s="1"/>
        <i x="928" s="1"/>
        <i x="1389" s="1"/>
        <i x="1344" s="1"/>
        <i x="4708" s="1"/>
        <i x="1960" s="1"/>
        <i x="91" s="1"/>
        <i x="1927" s="1"/>
        <i x="113" s="1"/>
        <i x="995" s="1"/>
        <i x="2764" s="1"/>
        <i x="285" s="1"/>
        <i x="2812" s="1"/>
        <i x="4882" s="1"/>
        <i x="2797" s="1"/>
        <i x="4818" s="1"/>
        <i x="1961" s="1"/>
        <i x="718" s="1"/>
        <i x="3126" s="1"/>
        <i x="3666" s="1"/>
        <i x="4100" s="1"/>
        <i x="2324" s="1"/>
        <i x="957" s="1"/>
        <i x="2131" s="1"/>
        <i x="259" s="1"/>
        <i x="1026" s="1"/>
        <i x="1452" s="1"/>
        <i x="4728" s="1"/>
        <i x="454" s="1"/>
        <i x="1900" s="1"/>
        <i x="2524" s="1"/>
        <i x="3119" s="1"/>
        <i x="5213" s="1"/>
        <i x="82" s="1"/>
        <i x="1042" s="1"/>
        <i x="1025" s="1"/>
        <i x="5233" s="1"/>
        <i x="5090" s="1"/>
        <i x="963" s="1"/>
        <i x="345" s="1"/>
        <i x="1969" s="1"/>
        <i x="3652" s="1"/>
        <i x="136" s="1"/>
        <i x="3628" s="1"/>
        <i x="1243" s="1"/>
        <i x="4750" s="1"/>
        <i x="2823" s="1"/>
        <i x="392" s="1"/>
        <i x="2381" s="1"/>
        <i x="57" s="1"/>
        <i x="700" s="1"/>
        <i x="5041" s="1"/>
        <i x="1034" s="1"/>
        <i x="2168" s="1"/>
        <i x="2811" s="1"/>
        <i x="3591" s="1"/>
        <i x="2757" s="1"/>
        <i x="3043" s="1"/>
        <i x="1970" s="1"/>
        <i x="1238" s="1"/>
        <i x="3083" s="1"/>
        <i x="5194" s="1"/>
        <i x="2457" s="1"/>
        <i x="4906" s="1"/>
        <i x="3985" s="1"/>
        <i x="2505" s="1"/>
        <i x="744" s="1"/>
        <i x="4927" s="1"/>
        <i x="3765" s="1"/>
        <i x="3332" s="1"/>
        <i x="472" s="1"/>
        <i x="634" s="1"/>
        <i x="135" s="1"/>
        <i x="1033" s="1"/>
        <i x="1910" s="1"/>
        <i x="4803" s="1"/>
        <i x="1066" s="1"/>
        <i x="94" s="1"/>
        <i x="2554" s="1"/>
        <i x="3142" s="1"/>
        <i x="371" s="1"/>
        <i x="5249" s="1"/>
        <i x="4977" s="1"/>
        <i x="1484" s="1"/>
        <i x="2755" s="1"/>
        <i x="3910" s="1"/>
        <i x="1226" s="1"/>
        <i x="4560" s="1"/>
        <i x="2746" s="1"/>
        <i x="2820" s="1"/>
        <i x="1521" s="1"/>
        <i x="951" s="1"/>
        <i x="3996" s="1"/>
        <i x="4605" s="1"/>
        <i x="4606" s="1"/>
        <i x="1227" s="1"/>
        <i x="2423" s="1"/>
        <i x="1289" s="1"/>
        <i x="2756" s="1"/>
        <i x="3616" s="1"/>
        <i x="1414" s="1"/>
        <i x="240" s="1"/>
        <i x="1225" s="1"/>
        <i x="1992" s="1"/>
        <i x="337" s="1"/>
        <i x="2006" s="1"/>
        <i x="1032" s="1"/>
        <i x="5232" s="1"/>
        <i x="4498" s="1"/>
        <i x="2301" s="1"/>
        <i x="4499" s="1"/>
        <i x="5184" s="1"/>
        <i x="4792" s="1"/>
        <i x="3611" s="1"/>
        <i x="3040" s="1"/>
        <i x="3819" s="1"/>
        <i x="1254" s="1"/>
        <i x="4532" s="1"/>
        <i x="105" s="1"/>
        <i x="4599" s="1"/>
        <i x="3617" s="1"/>
        <i x="1968" s="1"/>
        <i x="3980" s="1"/>
        <i x="3665" s="1"/>
        <i x="4598" s="1"/>
        <i x="3495" s="1"/>
        <i x="54" s="1"/>
        <i x="2279" s="1"/>
        <i x="3757" s="1"/>
        <i x="4531" s="1"/>
        <i x="2409" s="1"/>
        <i x="149" s="1"/>
        <i x="3234" s="1"/>
        <i x="4736" s="1"/>
        <i x="1222" s="1"/>
        <i x="2745" s="1"/>
        <i x="3543" s="1"/>
        <i x="2156" s="1"/>
        <i x="1051" s="1"/>
        <i x="3853" s="1"/>
        <i x="916" s="1"/>
        <i x="3537" s="1"/>
        <i x="2754" s="1"/>
        <i x="2832" s="1"/>
        <i x="313" s="1"/>
        <i x="121" s="1"/>
        <i x="3865" s="1"/>
        <i x="1619" s="1"/>
        <i x="2157" s="1"/>
        <i x="3125" s="1"/>
        <i x="945" s="1"/>
        <i x="471" s="1"/>
        <i x="2765" s="1"/>
        <i x="2029" s="1"/>
        <i x="1946" s="1"/>
        <i x="2761" s="1"/>
        <i x="1899" s="1"/>
        <i x="3678" s="1"/>
        <i x="1001" s="1"/>
        <i x="385" s="1"/>
        <i x="5221" s="1"/>
        <i x="419" s="1"/>
        <i x="2323" s="1"/>
        <i x="2833" s="1"/>
        <i x="344" s="1"/>
        <i x="4707" s="1"/>
        <i x="1179" s="1"/>
        <i x="3746" s="1"/>
        <i x="1972" s="1"/>
        <i x="2527" s="1"/>
        <i x="450" s="1"/>
        <i x="982" s="1"/>
        <i x="3094" s="1"/>
        <i x="4960" s="1"/>
        <i x="2774" s="1"/>
        <i x="4099" s="1"/>
        <i x="312" s="1"/>
        <i x="5076" s="1"/>
        <i x="3713" s="1"/>
        <i x="3138" s="1"/>
        <i x="2214" s="1"/>
        <i x="380" s="1"/>
        <i x="3595" s="1"/>
        <i x="2810" s="1"/>
        <i x="361" s="1"/>
        <i x="2122" s="1"/>
        <i x="2010" s="1"/>
        <i x="1374" s="1"/>
        <i x="2982" s="1"/>
        <i x="4071" s="1"/>
        <i x="2018" s="1"/>
        <i x="3081" s="1"/>
        <i x="3957" s="1"/>
        <i x="2517" s="1"/>
        <i x="3928" s="1"/>
        <i x="1164" s="1"/>
        <i x="1269" s="1"/>
        <i x="2969" s="1"/>
        <i x="2934" s="1"/>
        <i x="2274" s="1"/>
        <i x="4744" s="1"/>
        <i x="1654" s="1"/>
        <i x="1000" s="1"/>
        <i x="3049" s="1"/>
        <i x="4567" s="1"/>
        <i x="302" s="1"/>
        <i x="150" s="1"/>
        <i x="3610" s="1"/>
        <i x="4897" s="1"/>
        <i x="4881" s="1"/>
        <i x="2750" s="1"/>
        <i x="2752" s="1"/>
        <i x="2197" s="1"/>
        <i x="4524" s="1"/>
        <i x="4893" s="1"/>
        <i x="3175" s="1"/>
        <i x="4619" s="1"/>
        <i x="4759" s="1"/>
        <i x="2993" s="1"/>
        <i x="3071" s="1"/>
        <i x="1089" s="1"/>
        <i x="4982" s="1"/>
        <i x="2559" s="1"/>
        <i x="4161" s="1"/>
        <i x="4062" s="1"/>
        <i x="148" s="1"/>
        <i x="1975" s="1"/>
        <i x="1954" s="1"/>
        <i x="1206" s="1"/>
        <i x="4591" s="1"/>
        <i x="93" s="1"/>
        <i x="1009" s="1"/>
        <i x="4026" s="1"/>
        <i x="5085" s="1"/>
        <i x="4604" s="1"/>
        <i x="336" s="1"/>
        <i x="1274" s="1"/>
        <i x="4564" s="1"/>
        <i x="2322" s="1"/>
        <i x="81" s="1"/>
        <i x="2857" s="1"/>
        <i x="2146" s="1"/>
        <i x="2295" s="1"/>
        <i x="1384" s="1"/>
        <i x="962" s="1"/>
        <i x="5124" s="1"/>
        <i x="1329" s="1"/>
        <i x="2365" s="1"/>
        <i x="4136" s="1"/>
        <i x="2546" s="1"/>
        <i x="2127" s="1"/>
        <i x="3844" s="1"/>
        <i x="3010" s="1"/>
        <i x="4890" s="1"/>
        <i x="3975" s="1"/>
        <i x="1984" s="1"/>
        <i x="231" s="1"/>
        <i x="3764" s="1"/>
        <i x="1178" s="1"/>
        <i x="484" s="1"/>
        <i x="3174" s="1"/>
        <i x="619" s="1"/>
        <i x="4174" s="1"/>
        <i x="2144" s="1"/>
        <i x="3860" s="1"/>
        <i x="141" s="1"/>
        <i x="2083" s="1"/>
        <i x="1945" s="1"/>
        <i x="2253" s="1"/>
        <i x="3597" s="1"/>
        <i x="80" s="1"/>
        <i x="1335" s="1"/>
        <i x="2082" s="1"/>
        <i x="4220" s="1"/>
        <i x="2446" s="1"/>
        <i x="1148" s="1"/>
        <i x="2394" s="1"/>
        <i x="407" s="1"/>
        <i x="5102" s="1"/>
        <i x="2167" s="1"/>
        <i x="4934" s="1"/>
        <i x="4703" s="1"/>
        <i x="2312" s="1"/>
        <i x="950" s="1"/>
        <i x="3129" s="1"/>
        <i x="3107" s="1"/>
        <i x="992" s="1"/>
        <i x="2809" s="1"/>
        <i x="4653" s="1"/>
        <i x="134" s="1"/>
        <i x="2112" s="1"/>
        <i x="2145" s="1"/>
        <i x="1983" s="1"/>
        <i x="4817" s="1"/>
        <i x="2960" s="1"/>
        <i x="2372" s="1"/>
        <i x="1343" s="1"/>
        <i x="2976" s="1"/>
        <i x="5084" s="1"/>
        <i x="2353" s="1"/>
        <i x="1358" s="1"/>
        <i x="4211" s="1"/>
        <i x="3971" s="1"/>
        <i x="4802" s="1"/>
        <i x="3100" s="1"/>
        <i x="913" s="1"/>
        <i x="4522" s="1"/>
        <i x="4791" s="1"/>
        <i x="991" s="1"/>
        <i x="4987" s="1"/>
        <i x="3265" s="1"/>
        <i x="3606" s="1"/>
        <i x="670" s="1"/>
        <i x="2927" s="1"/>
        <i x="3959" s="1"/>
        <i x="3737" s="1"/>
        <i x="2162" s="1"/>
        <i x="379" s="1"/>
        <i x="2223" s="1"/>
        <i x="1552" s="1"/>
        <i x="3776" s="1"/>
        <i x="3830" s="1"/>
        <i x="4568" s="1"/>
        <i x="518" s="1"/>
        <i x="967" s="1"/>
        <i x="2011" s="1"/>
        <i x="2485" s="1"/>
        <i x="1959" s="1"/>
        <i x="3829" s="1"/>
        <i x="168" s="1"/>
        <i x="133" s="1"/>
        <i x="357" s="1"/>
        <i x="4878" s="1"/>
        <i x="3590" s="1"/>
        <i x="230" s="1"/>
        <i x="4948" s="1"/>
        <i x="4968" s="1"/>
        <i x="3743" s="1"/>
        <i x="4061" s="1"/>
        <i x="2795" s="1"/>
        <i x="4260" s="1"/>
        <i x="2136" s="1"/>
        <i x="1982" s="1"/>
        <i x="1427" s="1"/>
        <i x="4790" s="1"/>
        <i x="999" s="1"/>
        <i x="3259" s="1"/>
        <i x="132" s="1"/>
        <i x="3137" s="1"/>
        <i x="1474" s="1"/>
        <i x="3563" s="1"/>
        <i x="2202" s="1"/>
        <i x="4947" s="1"/>
        <i x="1300" s="1"/>
        <i x="4569" s="1"/>
        <i x="1938" s="1"/>
        <i x="3956" s="1"/>
        <i x="1413" s="1"/>
        <i x="437" s="1"/>
        <i x="1967" s="1"/>
        <i x="1583" s="1"/>
        <i x="418" s="1"/>
        <i x="3554" s="1"/>
        <i x="3183" s="1"/>
        <i x="974" s="1"/>
        <i x="2817" s="1"/>
        <i x="3924" s="1"/>
        <i x="5075" s="1"/>
        <i x="1052" s="1"/>
        <i x="374" s="1"/>
        <i x="335" s="1"/>
        <i x="4833" s="1"/>
        <i x="1260" s="1"/>
        <i x="4251" s="1"/>
        <i x="4557" s="1"/>
        <i x="2794" s="1"/>
        <i x="3578" s="1"/>
        <i x="1442" s="1"/>
        <i x="3775" s="1"/>
        <i x="2207" s="1"/>
        <i x="1456" s="1"/>
        <i x="2177" s="1"/>
        <i x="4766" s="1"/>
        <i x="3034" s="1"/>
        <i x="2050" s="1"/>
        <i x="88" s="1"/>
        <i x="2936" s="1"/>
        <i x="1253" s="1"/>
        <i x="2053" s="1"/>
        <i x="3955" s="1"/>
        <i x="233" s="1"/>
        <i x="123" s="1"/>
        <i x="370" s="1"/>
        <i x="3916" s="1"/>
        <i x="2142" s="1"/>
        <i x="2087" s="1"/>
        <i x="3895" s="1"/>
        <i x="129" s="1"/>
        <i x="4785" s="1"/>
        <i x="3761" s="1"/>
        <i x="1388" s="1"/>
        <i x="102" s="1"/>
        <i x="323" s="1"/>
        <i x="229" s="1"/>
        <i x="4912" s="1"/>
        <i x="3542" s="1"/>
        <i x="1516" s="1"/>
        <i x="1041" s="1"/>
        <i x="2985" s="1"/>
        <i x="4173" s="1"/>
        <i x="1926" s="1"/>
        <i x="4025" s="1"/>
        <i x="432" s="1"/>
        <i x="998" s="1"/>
        <i x="90" s="1"/>
        <i x="2428" s="1"/>
        <i x="2206" s="1"/>
        <i x="4926" s="1"/>
        <i x="4913" s="1"/>
        <i x="3136" s="1"/>
        <i x="687" s="1"/>
        <i x="3356" s="1"/>
        <i x="2841" s="1"/>
        <i x="3166" s="1"/>
        <i x="3786" s="1"/>
        <i x="4946" s="1"/>
        <i x="1205" s="1"/>
        <i x="4603" s="1"/>
        <i x="3788" s="1"/>
        <i x="369" s="1"/>
        <i x="2926" s="1"/>
        <i x="2111" s="1"/>
        <i x="2870" s="1"/>
        <i x="2451" s="1"/>
        <i x="343" s="1"/>
        <i x="4652" s="1"/>
        <i x="2744" s="1"/>
        <i x="1259" s="1"/>
        <i x="504" s="1"/>
        <i x="4556" s="1"/>
        <i x="429" s="1"/>
        <i x="1163" s="1"/>
        <i x="1242" s="1"/>
        <i x="3566" s="1"/>
        <i x="4210" s="1"/>
        <i x="334" s="1"/>
        <i x="1402" s="1"/>
        <i x="3568" s="1"/>
        <i x="1990" s="1"/>
        <i x="3239" s="1"/>
        <i x="4702" s="1"/>
        <i x="2945" s="1"/>
        <i x="4665" s="1"/>
        <i x="1307" s="1"/>
        <i x="329" s="1"/>
        <i x="5164" s="1"/>
        <i x="2930" s="1"/>
        <i x="1609" s="1"/>
        <i x="2509" s="1"/>
        <i x="431" s="1"/>
        <i x="3351" s="1"/>
        <i x="493" s="1"/>
        <i x="253" s="1"/>
        <i x="142" s="1"/>
        <i x="2437" s="1"/>
        <i x="1204" s="1"/>
        <i x="3894" s="1"/>
        <i x="2848" s="1"/>
        <i x="510" s="1"/>
        <i x="1434" s="1"/>
        <i x="3722" s="1"/>
        <i x="4710" s="1"/>
        <i x="3110" s="1"/>
        <i x="4832" s="1"/>
        <i x="4666" s="1"/>
        <i x="1288" s="1"/>
        <i x="1175" s="1"/>
        <i x="2250" s="1"/>
        <i x="2343" s="1"/>
        <i x="119" s="1"/>
        <i x="4706" s="1"/>
        <i x="299" s="1"/>
        <i x="3843" s="1"/>
        <i x="3641" s="1"/>
        <i x="4625" s="1"/>
        <i x="3553" s="1"/>
        <i x="3197" s="1"/>
        <i x="5157" s="1"/>
        <i x="3377" s="1"/>
        <i x="284" s="1"/>
        <i x="2116" s="1"/>
        <i x="997" s="1"/>
        <i x="306" s="1"/>
        <i x="4805" s="1"/>
        <i x="3651" s="1"/>
        <i x="3587" s="1"/>
        <i x="436" s="1"/>
        <i x="76" s="1"/>
        <i x="1173" s="1"/>
        <i x="517" s="1"/>
        <i x="4851" s="1"/>
        <i x="1316" s="1"/>
        <i x="3662" s="1"/>
        <i x="3772" s="1"/>
        <i x="3827" s="1"/>
        <i x="3639" s="1"/>
        <i x="2422" s="1"/>
        <i x="2017" s="1"/>
        <i x="4801" s="1"/>
        <i x="131" s="1"/>
        <i x="4250" s="1"/>
        <i x="5110" s="1"/>
        <i x="3771" s="1"/>
        <i x="1989" s="1"/>
        <i x="3609" s="1"/>
        <i x="3033" s="1"/>
        <i x="4618" s="1"/>
        <i x="311" s="1"/>
        <i x="4925" s="1"/>
        <i x="2534" s="1"/>
        <i x="2361" s="1"/>
        <i x="1642" s="1"/>
        <i x="2280" s="1"/>
        <i x="3373" s="1"/>
        <i x="71" s="1"/>
        <i x="4634" s="1"/>
        <i x="2818" s="1"/>
        <i x="1953" s="1"/>
        <i x="1160" s="1"/>
        <i x="4651" s="1"/>
        <i x="4638" s="1"/>
        <i x="1240" s="1"/>
        <i x="1566" s="1"/>
        <i x="4107" s="1"/>
        <i x="310" s="1"/>
        <i x="966" s="1"/>
        <i x="4632" s="1"/>
        <i x="1008" s="1"/>
        <i x="2135" s="1"/>
        <i x="4597" s="1"/>
        <i x="3086" s="1"/>
        <i x="2844" s="1"/>
        <i x="3173" s="1"/>
        <i x="969" s="1"/>
        <i x="4135" s="1"/>
        <i x="1943" s="1"/>
        <i x="3640" s="1"/>
        <i x="970" s="1"/>
        <i x="3806" s="1"/>
        <i x="1031" s="1"/>
        <i x="403" s="1"/>
        <i x="101" s="1"/>
        <i x="1024" s="1"/>
        <i x="4098" s="1"/>
        <i x="3208" s="1"/>
        <i x="4844" s="1"/>
        <i x="2830" s="1"/>
        <i x="3196" s="1"/>
        <i x="1306" s="1"/>
        <i x="177" s="1"/>
        <i x="573" s="1"/>
        <i x="2399" s="1"/>
        <i x="176" s="1"/>
        <i x="258" s="1"/>
        <i x="4945" s="1"/>
        <i x="4809" s="1"/>
        <i x="2793" s="1"/>
        <i x="1266" s="1"/>
        <i x="3608" s="1"/>
        <i x="3835" s="1"/>
        <i x="2120" s="1"/>
        <i x="1203" s="1"/>
        <i x="3004" s="1"/>
        <i x="2562" s="1"/>
        <i x="4297" s="1"/>
        <i x="4964" s="1"/>
        <i x="3586" s="1"/>
        <i x="5163" s="1"/>
        <i x="3562" s="1"/>
        <i x="4563" s="1"/>
        <i x="2099" s="1"/>
        <i x="1488" s="1"/>
        <i x="87" s="1"/>
        <i x="1410" s="1"/>
        <i x="1328" s="1"/>
        <i x="3195" s="1"/>
        <i x="378" s="1"/>
        <i x="3837" s="1"/>
        <i x="3009" s="1"/>
        <i x="333" s="1"/>
        <i x="3736" s="1"/>
        <i x="3770" s="1"/>
        <i x="1382" s="1"/>
        <i x="3728" s="1"/>
        <i x="3148" s="1"/>
        <i x="1064" s="1"/>
        <i x="273" s="1"/>
        <i x="1966" s="1"/>
        <i x="70" s="1"/>
        <i x="2408" s="1"/>
        <i x="1918" s="1"/>
        <i x="3810" s="1"/>
        <i x="295" s="1"/>
        <i x="4870" s="1"/>
        <i x="2526" s="1"/>
        <i x="470" s="1"/>
        <i x="2364" s="1"/>
        <i x="3053" s="1"/>
        <i x="3876" s="1"/>
        <i x="3954" s="1"/>
        <i x="4896" s="1"/>
        <i x="1315" s="1"/>
        <i x="3769" s="1"/>
        <i x="3552" s="1"/>
        <i x="2741" s="1"/>
        <i x="406" s="1"/>
        <i x="298" s="1"/>
        <i x="1063" s="1"/>
        <i x="2016" s="1"/>
        <i x="1392" s="1"/>
        <i x="239" s="1"/>
        <i x="5119" s="1"/>
        <i x="1350" s="1"/>
        <i x="4546" s="1"/>
        <i x="1582" s="1"/>
        <i x="1937" s="1"/>
        <i x="2781" s="1"/>
        <i x="125" s="1"/>
        <i x="4586" s="1"/>
        <i x="3820" s="1"/>
        <i x="2015" s="1"/>
        <i x="3020" s="1"/>
        <i x="2054" s="1"/>
        <i x="2821" s="1"/>
        <i x="1220" s="1"/>
        <i x="4795" s="1"/>
        <i x="5067" s="1"/>
        <i x="47" s="1"/>
        <i x="3840" s="1"/>
        <i x="4957" s="1"/>
        <i x="3864" s="1"/>
        <i x="49" s="1"/>
        <i x="3290" s="1"/>
        <i x="1314" s="1"/>
        <i x="1986" s="1"/>
        <i x="157" s="1"/>
        <i x="1258" s="1"/>
        <i x="147" s="1"/>
        <i x="1965" s="1"/>
        <i x="144" s="1"/>
        <i x="2033" s="1"/>
        <i x="238" s="1"/>
        <i x="3322" s="1"/>
        <i x="1952" s="1"/>
        <i x="3701" s="1"/>
        <i x="2201" s="1"/>
        <i x="22" s="1"/>
        <i x="24" s="1"/>
        <i x="4590" s="1"/>
        <i x="69" s="1"/>
        <i x="1211" s="1"/>
        <i x="2152" s="1"/>
        <i x="2558" s="1"/>
        <i x="3974" s="1"/>
        <i x="465" s="1"/>
        <i x="655" s="1"/>
        <i x="1187" s="1"/>
        <i x="3718" s="1"/>
        <i x="4097" s="1"/>
        <i x="708" s="1"/>
        <i x="2708" s="1"/>
        <i x="2929" s="1"/>
        <i x="3725" s="1"/>
        <i x="3842" s="1"/>
        <i x="3284" s="1"/>
        <i x="4513" s="1"/>
        <i x="1483" s="1"/>
        <i x="4972" s="1"/>
        <i x="1506" s="1"/>
        <i x="2115" s="1"/>
        <i x="389" s="1"/>
        <i x="1183" s="1"/>
        <i x="2474" s="1"/>
        <i x="535" s="1"/>
        <i x="75" s="1"/>
        <i x="373" s="1"/>
        <i x="1113" s="1"/>
        <i x="355" s="1"/>
        <i x="2944" s="1"/>
        <i x="1147" s="1"/>
        <i x="1305" s="1"/>
        <i x="3995" s="1"/>
        <i x="1623" s="1"/>
        <i x="1281" s="1"/>
        <i x="3027" s="1"/>
        <i x="2151" s="1"/>
        <i x="3066" s="1"/>
        <i x="3650" s="1"/>
        <i x="2269" s="1"/>
        <i x="3741" s="1"/>
        <i x="2516" s="1"/>
        <i x="2984" s="1"/>
        <i x="2098" s="1"/>
        <i x="3021" s="1"/>
        <i x="2829" s="1"/>
        <i x="1237" s="1"/>
        <i x="261" s="1"/>
        <i x="2032" s="1"/>
        <i x="2479" s="1"/>
        <i x="2114" s="1"/>
        <i x="5136" s="1"/>
        <i x="812" s="1"/>
        <i x="3627" s="1"/>
        <i x="3161" s="1"/>
        <i x="4743" s="1"/>
        <i x="103" s="1"/>
        <i x="1106" s="1"/>
        <i x="4555" s="1"/>
        <i x="3649" s="1"/>
        <i x="2856" s="1"/>
        <i x="4735" s="1"/>
        <i x="4566" s="1"/>
        <i x="124" s="1"/>
        <i x="3637" s="1"/>
        <i x="2380" s="1"/>
        <i x="3984" s="1"/>
        <i x="3583" s="1"/>
        <i x="1273" s="1"/>
        <i x="2014" s="1"/>
        <i x="4559" s="1"/>
        <i x="1951" s="1"/>
        <i x="2847" s="1"/>
        <i x="3070" s="1"/>
        <i x="1007" s="1"/>
        <i x="1981" s="1"/>
        <i x="3754" s="1"/>
        <i x="1957" s="1"/>
        <i x="1958" s="1"/>
        <i x="4732" s="1"/>
        <i x="572" s="1"/>
        <i x="1100" s="1"/>
        <i x="5118" s="1"/>
        <i x="2456" s="1"/>
        <i x="2110" s="1"/>
        <i x="1236" s="1"/>
        <i x="737" s="1"/>
        <i x="4554" s="1"/>
        <i x="3973" s="1"/>
        <i x="4602" s="1"/>
        <i x="2855" s="1"/>
        <i x="293" s="1"/>
        <i x="449" s="1"/>
        <i x="2315" s="1"/>
        <i x="3661" s="1"/>
        <i x="4007" s="1"/>
        <i x="2234" s="1"/>
        <i x="2504" s="1"/>
        <i x="2968" s="1"/>
        <i x="1182" s="1"/>
        <i x="3636" s="1"/>
        <i x="4562" s="1"/>
        <i x="5212" s="1"/>
        <i x="4596" s="1"/>
        <i x="1658" s="1"/>
        <i x="2195" s="1"/>
        <i x="280" s="1"/>
        <i x="79" s="1"/>
        <i x="4624" s="1"/>
        <i x="2846" s="1"/>
        <i x="3615" s="1"/>
        <i x="2780" s="1"/>
        <i x="269" s="1"/>
        <i x="4601" s="1"/>
        <i x="2991" s="1"/>
        <i x="3953" s="1"/>
        <i x="2545" s="1"/>
        <i x="3160" s="1"/>
        <i x="3994" s="1"/>
        <i x="2189" s="1"/>
        <i x="1997" s="1"/>
        <i x="1229" s="1"/>
        <i x="309" s="1"/>
        <i x="5109" s="1"/>
        <i x="3561" s="1"/>
        <i x="3944" s="1"/>
        <i x="2787" s="1"/>
        <i x="2251" s="1"/>
        <i x="3194" s="1"/>
        <i x="1045" s="1"/>
        <i x="1935" s="1"/>
        <i x="1023" s="1"/>
        <i x="4034" s="1"/>
        <i x="4831" s="1"/>
        <i x="3947" s="1"/>
        <i x="3581" s="1"/>
        <i x="453" s="1"/>
        <i x="1618" s="1"/>
        <i x="4600" s="1"/>
        <i x="3585" s="1"/>
        <i x="4631" s="1"/>
        <i x="2055" s="1"/>
        <i x="4967" s="1"/>
        <i x="2291" s="1"/>
        <i x="4674" s="1"/>
        <i x="2961" s="1"/>
        <i x="413" s="1"/>
        <i x="146" s="1"/>
        <i x="5049" s="1"/>
        <i x="2273" s="1"/>
        <i x="1050" s="1"/>
        <i x="2933" s="1"/>
        <i x="2450" s="1"/>
        <i x="2290" s="1"/>
        <i x="4636" s="1"/>
        <i x="4637" s="1"/>
        <i x="2981" s="1"/>
        <i x="3745" s="1"/>
        <i x="4143" s="1"/>
        <i x="74" s="1"/>
        <i x="5248" s="1"/>
        <i x="4060" s="1"/>
        <i x="4937" s="1"/>
        <i x="973" s="1"/>
        <i x="257" s="1"/>
        <i x="3923" s="1"/>
        <i x="3622" s="1"/>
        <i x="3716" s="1"/>
        <i x="1482" s="1"/>
        <i x="2342" s="1"/>
        <i x="2138" s="1"/>
        <i x="4775" s="1"/>
        <i x="1412" s="1"/>
        <i x="2345" s="1"/>
        <i x="2964" s="1"/>
        <i x="4585" s="1"/>
        <i x="2233" s="1"/>
        <i x="117" s="1"/>
        <i x="3831" s="1"/>
        <i x="2020" s="1"/>
        <i x="1352" s="1"/>
        <i x="1030" s="1"/>
        <i x="3969" s="1"/>
        <i x="2786" s="1"/>
        <i x="1950" s="1"/>
        <i x="2967" s="1"/>
        <i x="342" s="1"/>
        <i x="2028" s="1"/>
        <i x="1114" s="1"/>
        <i x="456" s="1"/>
        <i x="707" s="1"/>
        <i x="2352" s="1"/>
        <i x="3805" s="1"/>
        <i x="2300" s="1"/>
        <i x="175" s="1"/>
        <i x="1581" s="1"/>
        <i x="387" s="1"/>
        <i x="1141" s="1"/>
        <i x="2977" s="1"/>
        <i x="321" s="1"/>
        <i x="1373" s="1"/>
        <i x="1250" s="1"/>
        <i x="1653" s="1"/>
        <i x="1949" s="1"/>
        <i x="3605" s="1"/>
        <i x="2150" s="1"/>
        <i x="609" s="1"/>
        <i x="384" s="1"/>
        <i x="1909" s="1"/>
        <i x="3635" s="1"/>
        <i x="2170" s="1"/>
        <i x="1547" s="1"/>
        <i x="1107" s="1"/>
        <i x="4514" s="1"/>
        <i x="2816" s="1"/>
        <i x="464" s="1"/>
        <i x="2036" s="1"/>
        <i x="2578" s="1"/>
        <i x="2081" s="1"/>
        <i x="2213" s="1"/>
        <i x="111" s="1"/>
        <i x="3193" s="1"/>
        <i x="3091" s="1"/>
        <i x="3191" s="1"/>
        <i x="2954" s="1"/>
        <i x="2953" s="1"/>
        <i x="4650" s="1"/>
        <i x="1276" s="1"/>
        <i x="1172" s="1"/>
        <i x="2845" s="1"/>
        <i x="3478" s="1"/>
        <i x="3555" s="1"/>
        <i x="4649" s="1"/>
        <i x="4837" s="1"/>
        <i x="1257" s="1"/>
        <i x="1372" s="1"/>
        <i x="1520" s="1"/>
        <i x="3106" s="1"/>
        <i x="4545" s="1"/>
        <i x="3884" s="1"/>
        <i x="469" s="1"/>
        <i x="1014" s="1"/>
        <i x="2465" s="1"/>
        <i x="2854" s="1"/>
        <i x="2503" s="1"/>
        <i x="2436" s="1"/>
        <i x="1165" s="1"/>
        <i x="1411" s="1"/>
        <i x="2808" s="1"/>
        <i x="2003" s="1"/>
        <i x="4774" s="1"/>
        <i x="3073" s="1"/>
        <i x="2983" s="1"/>
        <i x="736" s="1"/>
        <i x="3577" s="1"/>
        <i x="1498" s="1"/>
        <i x="534" s="1"/>
        <i x="5030" s="1"/>
        <i x="3631" s="1"/>
        <i x="1978" s="1"/>
        <i x="4789" s="1"/>
        <i x="1357" s="1"/>
        <i x="206" s="1"/>
        <i x="2130" s="1"/>
        <i x="92" s="1"/>
        <i x="483" s="1"/>
        <i x="2332" s="1"/>
        <i x="95" s="1"/>
        <i x="4648" s="1"/>
        <i x="597" s="1"/>
        <i x="3559" s="1"/>
        <i x="4742" s="1"/>
        <i x="2288" s="1"/>
        <i x="776" s="1"/>
        <i x="3756" s="1"/>
        <i x="4070" s="1"/>
        <i x="4800" s="1"/>
        <i x="402" s="1"/>
        <i x="1451" s="1"/>
        <i x="492" s="1"/>
        <i x="283" s="1"/>
        <i x="3063" s="1"/>
        <i x="3660" s="1"/>
        <i x="5193" s="1"/>
        <i x="104" s="1"/>
        <i x="4830" s="1"/>
        <i x="4664" s="1"/>
        <i x="2019" s="1"/>
        <i x="4209" s="1"/>
        <i x="4685" s="1"/>
        <i x="1401" s="1"/>
        <i x="5101" s="1"/>
        <i x="3558" s="1"/>
        <i x="3740" s="1"/>
        <i x="452" s="1"/>
        <i x="4840" s="1"/>
        <i x="2597" s="1"/>
        <i x="1199" s="1"/>
        <i x="2289" s="1"/>
        <i x="4658" s="1"/>
        <i x="3042" s="1"/>
        <i x="1617" s="1"/>
        <i x="1334" s="1"/>
        <i x="2928" s="1"/>
        <i x="2887" s="1"/>
        <i x="478" s="1"/>
        <i x="3952" s="1"/>
        <i x="972" s="1"/>
        <i x="2311" s="1"/>
        <i x="292" s="1"/>
        <i x="4553" s="1"/>
        <i x="920" s="1"/>
        <i x="4783" s="1"/>
        <i x="3753" s="1"/>
        <i x="1964" s="1"/>
        <i x="1381" s="1"/>
        <i x="1371" s="1"/>
        <i x="2591" s="1"/>
        <i x="4647" s="1"/>
        <i x="899" s="1"/>
        <i x="3795" s="1"/>
        <i x="4052" s="1"/>
        <i x="898" s="1"/>
        <i x="3309" s="1"/>
        <i x="1515" s="1"/>
        <i x="3704" s="1"/>
        <i x="2792" s="1"/>
        <i x="1210" s="1"/>
        <i x="3709" s="1"/>
        <i x="3648" s="1"/>
        <i x="412" s="1"/>
        <i x="4841" s="1"/>
        <i x="4799" s="1"/>
        <i x="1081" s="1"/>
        <i x="4916" s="1"/>
        <i x="417" s="1"/>
        <i x="2997" s="1"/>
        <i x="680" s="1"/>
        <i x="2013" s="1"/>
        <i x="2869" s="1"/>
        <i x="3647" s="1"/>
        <i x="1481" s="1"/>
        <i x="4782" s="1"/>
        <i x="2321" s="1"/>
        <i x="3677" s="1"/>
        <i x="691" s="1"/>
        <i x="3676" s="1"/>
        <i x="3962" s="1"/>
        <i x="1040" s="1"/>
        <i x="3630" s="1"/>
        <i x="4584" s="1"/>
        <i x="5231" s="1"/>
        <i x="2190" s="1"/>
        <i x="2785" s="1"/>
        <i x="145" s="1"/>
        <i x="4249" s="1"/>
        <i x="1044" s="1"/>
        <i x="156" s="1"/>
        <i x="189" s="1"/>
        <i x="5346" s="1"/>
        <i x="120" s="1"/>
        <i x="2998" s="1"/>
        <i x="1249" s="1"/>
        <i x="3017" s="1"/>
        <i x="4579" s="1"/>
        <i x="596" s="1"/>
        <i x="1580" s="1"/>
        <i x="1652" s="1"/>
        <i x="155" s="1"/>
        <i x="291" s="1"/>
        <i x="110" s="1"/>
        <i x="1130" s="1"/>
        <i x="1146" s="1"/>
        <i x="1140" s="1"/>
        <i x="2200" s="1"/>
        <i x="582" s="1"/>
        <i x="2853" s="1"/>
        <i x="2304" s="1"/>
        <i x="4986" s="1"/>
        <i x="1409" s="1"/>
        <i x="122" s="1"/>
        <i x="1006" s="1"/>
        <i x="4829" s="1"/>
        <i x="4956" s="1"/>
        <i x="4955" s="1"/>
        <i x="3784" s="1"/>
        <i x="2012" s="1"/>
        <i x="608" s="1"/>
        <i x="1988" s="1"/>
        <i x="1190" s="1"/>
        <i x="4933" s="1"/>
        <i x="2268" s="1"/>
        <i x="463" s="1"/>
        <i x="3950" s="1"/>
        <i x="1977" s="1"/>
        <i x="3733" s="1"/>
        <i x="5040" s="1"/>
        <i x="4033" s="1"/>
        <i x="100" s="1"/>
        <i x="4006" s="1"/>
        <i x="4725" s="1"/>
        <i x="1079" s="1"/>
        <i x="1029" s="1"/>
        <i x="988" s="1"/>
        <i x="1380" s="1"/>
        <i x="4190" s="1"/>
        <i x="2950" s="1"/>
        <i x="1080" s="1"/>
        <i x="3755" s="1"/>
        <i x="1635" s="1"/>
        <i x="4794" s="1"/>
        <i x="4714" s="1"/>
        <i x="1013" s="1"/>
        <i x="1318" s="1"/>
        <i x="4623" s="1"/>
        <i x="728" s="1"/>
        <i x="205" s="1"/>
        <i x="3951" s="1"/>
        <i x="5372" s="1"/>
        <i x="3868" s="1"/>
        <i x="2137" s="1"/>
        <i x="2807" s="1"/>
        <i x="4944" s="1"/>
        <i x="3003" s="1"/>
        <i x="4219" s="1"/>
        <i x="1020" s="1"/>
        <i x="509" s="1"/>
        <i x="347" s="1"/>
        <i x="4843" s="1"/>
        <i x="174" s="1"/>
        <i x="354" s="1"/>
        <i x="4583" s="1"/>
        <i x="1963" s="1"/>
        <i x="301" s="1"/>
        <i x="353" s="1"/>
        <i x="1908" s="1"/>
        <i x="3594" s="1"/>
        <i x="1907" s="1"/>
        <i x="2868" s="1"/>
        <i x="3200" s="1"/>
        <i x="2031" s="1"/>
        <i x="2897" s="1"/>
        <i x="4134" s="1"/>
        <i x="1088" s="1"/>
        <i x="2058" s="1"/>
        <i x="4684" s="1"/>
        <i x="3016" s="1"/>
        <i x="1049" s="1"/>
        <i x="5363" s="1"/>
        <i x="3658" s="1"/>
        <i x="3785" s="1"/>
        <i x="2090" s="1"/>
        <i x="4630" s="1"/>
        <i x="857" s="1"/>
        <i x="3664" s="1"/>
        <i x="2975" s="1"/>
        <i x="4765" s="1"/>
        <i x="4731" s="1"/>
        <i x="3026" s="1"/>
        <i x="4976" s="1"/>
        <i x="2782" s="1"/>
        <i x="4941" s="1"/>
        <i x="4622" s="1"/>
        <i x="3671" s="1"/>
        <i x="1999" s="1"/>
        <i x="1948" s="1"/>
        <i x="1987" s="1"/>
        <i x="4880" s="1"/>
        <i x="173" s="1"/>
        <i x="1991" s="1"/>
        <i x="5083" s="1"/>
        <i x="571" s="1"/>
        <i x="1019" s="1"/>
        <i x="3093" s="1"/>
        <i x="2634" s="1"/>
        <i x="4024" s="1"/>
        <i x="3877" s="1"/>
        <i x="4199" s="1"/>
        <i x="4724" s="1"/>
        <i x="2299" s="1"/>
        <i x="4646" s="1"/>
        <i x="1668" s="1"/>
        <i x="4629" s="1"/>
        <i x="3675" s="1"/>
        <i x="4096" s="1"/>
        <i x="990" s="1"/>
        <i x="5013" s="1"/>
        <i x="3979" s="1"/>
        <i x="143" s="1"/>
        <i x="3015" s="1"/>
        <i x="757" s="1"/>
        <i x="2360" s="1"/>
        <i x="3080" s="1"/>
        <i x="401" s="1"/>
        <i x="2478" s="1"/>
        <i x="1514" s="1"/>
        <i x="4578" s="1"/>
        <i x="1616" s="1"/>
        <i x="3739" s="1"/>
        <i x="3851" s="1"/>
        <i x="1308" s="1"/>
        <i x="416" s="1"/>
        <i x="4259" s="1"/>
        <i x="4663" s="1"/>
        <i x="4849" s="1"/>
        <i x="3512" s="1"/>
        <i x="2176" s="1"/>
        <i x="2086" s="1"/>
        <i x="4741" s="1"/>
        <i x="2806" s="1"/>
        <i x="1162" s="1"/>
        <i x="2863" s="1"/>
        <i x="1450" s="1"/>
        <i x="1391" s="1"/>
        <i x="4645" s="1"/>
        <i x="198" s="1"/>
        <i x="2287" s="1"/>
        <i x="4378" s="1"/>
        <i x="4032" s="1"/>
        <i x="2886" s="1"/>
        <i x="4971" s="1"/>
        <i x="4069" s="1"/>
        <i x="3732" s="1"/>
        <i x="2760" s="1"/>
        <i x="2762" s="1"/>
        <i x="4660" s="1"/>
        <i x="2862" s="1"/>
        <i x="727" s="1"/>
        <i x="1248" s="1"/>
        <i x="2867" s="1"/>
        <i x="1209" s="1"/>
        <i x="1275" s="1"/>
        <i x="86" s="1"/>
        <i x="2827" s="1"/>
        <i x="372" s="1"/>
        <i x="5174" s="1"/>
        <i x="717" s="1"/>
        <i x="2813" s="1"/>
        <i x="4671" s="1"/>
        <i x="4915" s="1"/>
        <i x="167" s="1"/>
        <i x="3205" s="1"/>
        <i x="4588" s="1"/>
        <i x="3893" s="1"/>
        <i x="2193" s="1"/>
        <i x="3943" s="1"/>
        <i x="4059" s="1"/>
        <i x="1012" s="1"/>
        <i x="2805" s="1"/>
        <i x="1073" s="1"/>
        <i x="3706" s="1"/>
        <i x="5183" s="1"/>
        <i x="4240" s="1"/>
        <i x="1262" s="1"/>
        <i x="4720" s="1"/>
        <i x="1082" s="1"/>
        <i x="900" s="1"/>
        <i x="2790" s="1"/>
        <i x="3069" s="1"/>
        <i x="3731" s="1"/>
        <i x="4730" s="1"/>
        <i x="3206" s="1"/>
        <i x="1651" s="1"/>
        <i x="3690" s="1"/>
        <i x="2119" s="1"/>
        <i x="1055" s="1"/>
        <i x="1144" s="1"/>
        <i x="1037" s="1"/>
        <i x="2980" s="1"/>
        <i x="2163" s="1"/>
        <i x="3670" s="1"/>
        <i x="4954" s="1"/>
        <i x="2881" s="1"/>
        <i x="4764" s="1"/>
        <i x="1224" s="1"/>
        <i x="1043" s="1"/>
        <i x="3850" s="1"/>
        <i x="1537" s="1"/>
        <i x="2889" s="1"/>
        <i x="1529" s="1"/>
        <i x="4419" s="1"/>
        <i x="1551" s="1"/>
        <i x="391" s="1"/>
        <i x="2346" s="1"/>
        <i x="3621" s="1"/>
        <i x="2188" s="1"/>
        <i x="4635" s="1"/>
        <i x="756" s="1"/>
        <i x="3721" s="1"/>
        <i x="3165" s="1"/>
        <i x="633" s="1"/>
        <i x="3614" s="1"/>
        <i x="4106" s="1"/>
        <i x="1058" s="1"/>
        <i x="2134" s="1"/>
        <i x="3155" s="1"/>
        <i x="3580" s="1"/>
        <i x="3584" s="1"/>
        <i x="978" s="1"/>
        <i x="1152" s="1"/>
        <i x="979" s="1"/>
        <i x="4051" s="1"/>
        <i x="743" s="1"/>
        <i x="3164" s="1"/>
        <i x="3748" s="1"/>
        <i x="2866" s="1"/>
        <i x="4593" s="1"/>
        <i x="4595" s="1"/>
        <i x="4589" s="1"/>
        <i x="1161" s="1"/>
        <i x="2826" s="1"/>
        <i x="4133" s="1"/>
        <i x="4337" s="1"/>
        <i x="1338" s="1"/>
        <i x="3883" s="1"/>
        <i x="3845" s="1"/>
        <i x="3199" s="1"/>
        <i x="1480" s="1"/>
        <i x="166" s="1"/>
        <i x="4068" s="1"/>
        <i x="3634" s="1"/>
        <i x="3147" s="1"/>
        <i x="249" s="1"/>
        <i x="5220" s="1"/>
        <i x="4621" s="1"/>
        <i x="2990" s="1"/>
        <i x="290" s="1"/>
        <i x="448" s="1"/>
        <i x="2839" s="1"/>
        <i x="706" s="1"/>
        <i x="2166" s="1"/>
        <i x="2896" s="1"/>
        <i x="204" s="1"/>
        <i x="1379" s="1"/>
        <i x="2879" s="1"/>
        <i x="5306" s="1"/>
        <i x="2843" s="1"/>
        <i x="3315" s="1"/>
        <i x="2828" s="1"/>
        <i x="165" s="1"/>
        <i x="2298" s="1"/>
        <i x="4821" s="1"/>
        <i x="2831" s="1"/>
        <i x="1171" s="1"/>
        <i x="4088" s="1"/>
        <i x="907" s="1"/>
        <i x="2002" s="1"/>
        <i x="2393" s="1"/>
        <i x="1861" s="1"/>
        <i x="4815" s="1"/>
        <i x="4016" s="1"/>
        <i x="2610" s="1"/>
        <i x="2638" s="1"/>
        <i x="1363" s="1"/>
        <i x="679" s="1"/>
        <i x="2922" s="1"/>
        <i x="2355" s="1"/>
        <i x="1513" s="1"/>
        <i x="4050" s="1"/>
        <i x="985" s="1"/>
        <i x="2228" s="1"/>
        <i x="1317" s="1"/>
        <i x="1039" s="1"/>
        <i x="4740" s="1"/>
        <i x="4620" s="1"/>
        <i x="1283" s="1"/>
        <i x="984" s="1"/>
        <i x="207" s="1"/>
        <i x="1876" s="1"/>
        <i x="1078" s="1"/>
        <i x="4218" s="1"/>
        <i x="1016" s="1"/>
        <i x="4427" s="1"/>
        <i x="1479" s="1"/>
        <i x="1423" s="1"/>
        <i x="2619" s="1"/>
        <i x="2341" s="1"/>
        <i x="1368" s="1"/>
        <i x="181" s="1"/>
        <i x="1877" s="1"/>
        <i x="2024" s="1"/>
        <i x="3633" s="1"/>
        <i x="2040" s="1"/>
        <i x="1998" s="1"/>
        <i x="1036" s="1"/>
        <i x="3625" s="1"/>
        <i x="2996" s="1"/>
        <i x="1944" s="1"/>
        <i x="4628" s="1"/>
        <i x="4379" s="1"/>
        <i x="1105" s="1"/>
        <i x="477" s="1"/>
        <i x="4420" s="1"/>
        <i x="632" s="1"/>
        <i x="2227" s="1"/>
        <i x="2494" s="1"/>
        <i x="2035" s="1"/>
        <i x="5039" s="1"/>
        <i x="2314" s="1"/>
        <i x="618" s="1"/>
        <i x="735" s="1"/>
        <i x="2085" s="1"/>
        <i x="1097" s="1"/>
        <i x="390" s="1"/>
        <i x="2231" s="1"/>
        <i x="4924" s="1"/>
        <i x="5021" s="1"/>
        <i x="411" s="1"/>
        <i x="3604" s="1"/>
        <i x="2267" s="1"/>
        <i x="2199" s="1"/>
        <i x="4208" s="1"/>
        <i x="4903" s="1"/>
        <i x="5074" s="1"/>
        <i x="2859" s="1"/>
        <i x="1139" s="1"/>
        <i x="2921" s="1"/>
        <i x="282" s="1"/>
        <i x="3146" s="1"/>
        <i x="508" s="1"/>
        <i x="503" s="1"/>
        <i x="4836" s="1"/>
        <i x="556" s="1"/>
        <i x="3485" s="1"/>
        <i x="2835" s="1"/>
        <i x="1193" s="1"/>
        <i x="1241" s="1"/>
        <i x="1463" s="1"/>
        <i x="2421" s="1"/>
        <i x="2049" s="1"/>
        <i x="3673" s="1"/>
        <i x="3492" s="1"/>
        <i x="2232" s="1"/>
        <i x="1072" s="1"/>
        <i x="5006" s="1"/>
        <i x="3983" s="1"/>
        <i x="2891" s="1"/>
        <i x="140" s="1"/>
        <i x="2350" s="1"/>
        <i x="2212" s="1"/>
        <i x="3804" s="1"/>
        <i x="3783" s="1"/>
        <i x="1247" s="1"/>
        <i x="3657" s="1"/>
        <i x="4258" s="1"/>
        <i x="3198" s="1"/>
        <i x="2034" s="1"/>
        <i x="4493" s="1"/>
        <i x="1327" s="1"/>
        <i x="2895" s="1"/>
        <i x="3930" s="1"/>
        <i x="1449" s="1"/>
        <i x="2885" s="1"/>
        <i x="3663" s="1"/>
        <i x="1351" s="1"/>
        <i x="3247" s="1"/>
        <i x="2484" s="1"/>
        <i x="3145" s="1"/>
        <i x="1096" s="1"/>
        <i x="1095" s="1"/>
        <i x="3684" s="1"/>
        <i x="4633" s="1"/>
        <i x="2057" s="1"/>
        <i x="1996" s="1"/>
        <i x="4942" s="1"/>
        <i x="3019" s="1"/>
        <i x="4679" s="1"/>
        <i x="4198" s="1"/>
        <i x="226" s="1"/>
        <i x="4587" s="1"/>
        <i x="2861" s="1"/>
        <i x="3105" s="1"/>
        <i x="1151" s="1"/>
        <i x="2777" s="1"/>
        <i x="2023" s="1"/>
        <i x="164" s="1"/>
        <i x="4179" s="1"/>
        <i x="2779" s="1"/>
        <i x="5383" s="1"/>
        <i x="151" s="1"/>
        <i x="352" s="1"/>
        <i x="3968" s="1"/>
        <i x="2160" s="1"/>
        <i x="3620" s="1"/>
        <i x="1976" s="1"/>
        <i x="4217" s="1"/>
        <i x="228" s="1"/>
        <i x="4990" s="1"/>
        <i x="2722" s="1"/>
        <i x="1048" s="1"/>
        <i x="5055" s="1"/>
        <i x="4683" s="1"/>
        <i x="3942" s="1"/>
        <i x="607" s="1"/>
        <i x="4248" s="1"/>
        <i x="3949" s="1"/>
        <i x="1615" s="1"/>
        <i x="2320" s="1"/>
        <i x="1060" s="1"/>
        <i x="4670" s="1"/>
        <i x="4719" s="1"/>
        <i x="570" s="1"/>
        <i x="3672" s="1"/>
        <i x="1077" s="1"/>
        <i x="1795" s="1"/>
        <i x="2349" s="1"/>
        <i x="1256" s="1"/>
        <i x="1094" s="1"/>
        <i x="4839" s="1"/>
        <i x="3256" s="1"/>
        <i x="3032" s="1"/>
        <i x="5343" s="1"/>
        <i x="3914" s="1"/>
        <i x="3885" s="1"/>
        <i x="1370" s="1"/>
        <i x="1143" s="1"/>
        <i x="5048" s="1"/>
        <i x="1875" s="1"/>
        <i x="1038" s="1"/>
        <i x="515" s="1"/>
        <i x="3014" s="1"/>
        <i x="545" s="1"/>
        <i x="4847" s="1"/>
        <i x="1069" s="1"/>
        <i x="2094" s="1"/>
        <i x="4486" s="1"/>
        <i x="2925" s="1"/>
        <i x="4610" s="1"/>
        <i x="3047" s="1"/>
        <i x="4848" s="1"/>
        <i x="4105" s="1"/>
        <i x="2865" s="1"/>
        <i x="212" s="1"/>
        <i x="2048" s="1"/>
        <i x="4694" s="1"/>
        <i x="4197" s="1"/>
        <i x="4962" s="1"/>
        <i x="3760" s="1"/>
        <i x="3092" s="1"/>
        <i x="4910" s="1"/>
        <i x="533" s="1"/>
        <i x="2060" s="1"/>
        <i x="3669" s="1"/>
        <i x="1255" s="1"/>
        <i x="3487" s="1"/>
        <i x="4239" s="1"/>
        <i x="268" s="1"/>
        <i x="188" s="1"/>
        <i x="163" s="1"/>
        <i x="2901" s="1"/>
        <i x="12" s="1"/>
        <i x="5192" s="1"/>
        <i x="1068" s="1"/>
        <i x="2066" s="1"/>
        <i x="4095" s="1"/>
        <i x="1170" s="1"/>
        <i x="906" s="1"/>
        <i x="4257" s="1"/>
        <i x="320" s="1"/>
        <i x="1071" s="1"/>
        <i x="1650" s="1"/>
        <i x="383" s="1"/>
        <i x="227" s="1"/>
        <i x="1426" s="1"/>
        <i x="5182" s="1"/>
        <i x="555" s="1"/>
        <i x="2834" s="1"/>
        <i x="645" s="1"/>
        <i x="4485" s="1"/>
        <i x="6" s="1"/>
        <i x="4592" s="1"/>
        <i x="4594" s="1"/>
        <i x="210" s="1"/>
        <i x="2721" s="1"/>
        <i x="3909" s="1"/>
        <i x="3215" s="1"/>
        <i x="211" s="1"/>
        <i x="3619" s="1"/>
        <i x="3511" s="1"/>
        <i x="1219" s="1"/>
        <i x="1070" s="1"/>
        <i x="447" s="1"/>
        <i x="3803" s="1"/>
        <i x="2030" s="1"/>
        <i x="2165" s="1"/>
        <i x="3683" s="1"/>
        <i x="3818" s="1"/>
        <i x="3863" s="1"/>
        <i x="981" s="1"/>
        <i x="678" s="1"/>
        <i x="5173" s="1"/>
        <i x="4858" s="1"/>
        <i x="980" s="1"/>
        <i x="4238" s="1"/>
        <i x="1057" s="1"/>
        <i x="2525" s="1"/>
        <i x="2359" s="1"/>
        <i x="4857" s="1"/>
        <i x="1076" s="1"/>
        <i x="2464" s="1"/>
        <i x="3255" s="1"/>
        <i x="4087" s="1"/>
        <i x="2080" s="1"/>
        <i x="184" s="1"/>
        <i x="3982" s="1"/>
        <i x="2047" s="1"/>
        <i x="2819" s="1"/>
        <i x="2860" s="1"/>
        <i x="4949" s="1"/>
        <i x="2354" s="1"/>
        <i x="2822" s="1"/>
        <i x="1579" s="1"/>
        <i x="2417" s="1"/>
        <i x="4609" s="1"/>
        <i x="3972" s="1"/>
        <i x="4304" s="1"/>
        <i x="1649" s="1"/>
        <i x="153" s="1"/>
        <i x="1512" s="1"/>
        <i x="197" s="1"/>
        <i x="3233" s="1"/>
        <i x="4104" s="1"/>
        <i x="5345" s="1"/>
        <i x="3340" s="1"/>
        <i x="5066" s="1"/>
        <i x="1874" s="1"/>
        <i x="203" s="1"/>
        <i x="3759" s="1"/>
        <i x="115" s="1"/>
        <i x="5353" s="1"/>
        <i x="925" s="1"/>
        <i x="1399" s="1"/>
        <i x="4975" s="1"/>
        <i x="4773" s="1"/>
        <i x="3727" s="1"/>
        <i x="351" s="1"/>
        <i x="3688" s="1"/>
        <i x="4654" s="1"/>
        <i x="1169" s="1"/>
        <i x="332" s="1"/>
        <i x="5219" s="1"/>
        <i x="2159" s="1"/>
        <i x="3104" s="1"/>
        <i x="435" s="1"/>
        <i x="2319" s="1"/>
        <i x="3922" s="1"/>
        <i x="516" s="1"/>
        <i x="209" s="1"/>
        <i x="235" s="1"/>
        <i x="3906" s="1"/>
        <i x="4608" s="1"/>
        <i x="4838" s="1"/>
        <i x="152" s="1"/>
        <i x="2205" s="1"/>
        <i x="2093" s="1"/>
        <i x="5409" s="1"/>
        <i x="5295" s="1"/>
        <i x="2974" s="1"/>
        <i x="3062" s="1"/>
        <i x="2038" s="1"/>
        <i x="4869" s="1"/>
        <i x="2392" s="1"/>
        <i x="5201" s="1"/>
        <i x="400" s="1"/>
        <i x="3437" s="1"/>
        <i x="3689" s="1"/>
        <i x="2893" s="1"/>
        <i x="705" s="1"/>
        <i x="2932" s="1"/>
        <i x="3031" s="1"/>
        <i x="3153" s="1"/>
        <i x="3134" s="1"/>
        <i x="3560" s="1"/>
        <i x="1138" s="1"/>
        <i x="4086" s="1"/>
        <i x="195" s="1"/>
        <i x="2407" s="1"/>
        <i x="2959" s="1"/>
        <i x="4705" s="1"/>
        <i x="2262" s="1"/>
        <i x="4058" s="1"/>
        <i x="1860" s="1"/>
        <i x="5191" s="1"/>
        <i x="2263" s="1"/>
        <i x="4677" s="1"/>
        <i x="489" s="1"/>
        <i x="2958" s="1"/>
        <i x="4142" s="1"/>
        <i x="202" s="1"/>
        <i x="1511" s="1"/>
        <i x="581" s="1"/>
        <i x="2557" s="1"/>
        <i x="3258" s="1"/>
        <i x="2973" s="1"/>
        <i x="4207" s="1"/>
        <i x="905" s="1"/>
        <i x="2720" s="1"/>
        <i x="1497" s="1"/>
        <i x="3712" s="1"/>
        <i x="3693" s="1"/>
        <i x="4889" s="1"/>
        <i x="139" s="1"/>
        <i x="3682" s="1"/>
        <i x="3254" s="1"/>
        <i x="1137" s="1"/>
        <i x="4936" s="1"/>
        <i x="278" s="1"/>
        <i x="884" s="1"/>
        <i x="1433" s="1"/>
        <i x="3782" s="1"/>
        <i x="245" s="1"/>
        <i x="4678" s="1"/>
        <i x="3152" s="1"/>
        <i x="2995" s="1"/>
        <i x="1062" s="1"/>
        <i x="1104" s="1"/>
        <i x="3935" s="1"/>
        <i x="5073" s="1"/>
        <i x="196" s="1"/>
        <i x="3361" s="1"/>
        <i x="2109" s="1"/>
        <i x="3668" s="1"/>
        <i x="2249" s="1"/>
        <i x="2065" s="1"/>
        <i x="2858" s="1"/>
        <i x="2420" s="1"/>
        <i x="4877" s="1"/>
        <i x="162" s="1"/>
        <i x="2046" s="1"/>
        <i x="201" s="1"/>
        <i x="246" s="1"/>
        <i x="4888" s="1"/>
        <i x="3715" s="1"/>
        <i x="4015" s="1"/>
        <i x="3891" s="1"/>
        <i x="1093" s="1"/>
        <i x="2340" s="1"/>
        <i x="1099" s="1"/>
        <i x="2989" s="1"/>
        <i x="912" s="1"/>
        <i x="1859" s="1"/>
        <i x="2092" s="1"/>
        <i x="2878" s="1"/>
        <i x="2449" s="1"/>
        <i x="341" s="1"/>
        <i x="4178" s="1"/>
        <i x="1136" s="1"/>
        <i x="3046" s="1"/>
        <i x="1369" s="1"/>
        <i x="5237" s="1"/>
        <i x="2337" s="1"/>
        <i x="319" s="1"/>
        <i x="3817" s="1"/>
        <i x="1408" s="1"/>
        <i x="2963" s="1"/>
        <i x="1349" s="1"/>
        <i x="734" s="1"/>
        <i x="2103" s="1"/>
        <i x="595" s="1"/>
        <i x="4031" s="1"/>
        <i x="1693" s="1"/>
        <i x="2877" s="1"/>
        <i x="3941" s="1"/>
        <i x="3369" s="1"/>
        <i x="4820" s="1"/>
        <i x="3978" s="1"/>
        <i x="244" s="1"/>
        <i x="2175" s="1"/>
        <i x="4484" s="1"/>
        <i x="2884" s="1"/>
        <i x="194" s="1"/>
        <i x="2920" s="1"/>
        <i x="3272" s="1"/>
        <i x="3013" s="1"/>
        <i x="5230" s="1"/>
        <i x="3686" s="1"/>
        <i x="4023" s="1"/>
        <i x="200" s="1"/>
        <i x="4887" s="1"/>
        <i x="4384" s="1"/>
        <i x="4834" s="1"/>
        <i x="4892" s="1"/>
        <i x="193" s="1"/>
        <i x="2042" s="1"/>
        <i x="3510" s="1"/>
        <i x="328" s="1"/>
        <i x="4303" s="1"/>
        <i x="502" s="1"/>
        <i x="2052" s="1"/>
        <i x="2061" s="1"/>
        <i x="4676" s="1"/>
        <i x="4693" s="1"/>
        <i x="434" s="1"/>
        <i x="2838" s="1"/>
        <i x="2900" s="1"/>
        <i x="2022" s="1"/>
        <i x="2108" s="1"/>
        <i x="4057" s="1"/>
        <i x="5089" s="1"/>
        <i x="3117" s="1"/>
        <i x="4763" s="1"/>
        <i x="3632" s="1"/>
        <i x="1286" s="1"/>
        <i x="5190" s="1"/>
        <i x="4014" s="1"/>
        <i x="4067" s="1"/>
        <i x="1287" s="1"/>
        <i x="3638" s="1"/>
        <i x="2416" s="1"/>
        <i x="1110" s="1"/>
        <i x="2931" s="1"/>
        <i x="2876" s="1"/>
        <i x="606" s="1"/>
        <i x="1098" s="1"/>
        <i x="1112" s="1"/>
        <i x="2890" s="1"/>
        <i x="2303" s="1"/>
        <i x="644" s="1"/>
        <i x="281" s="1"/>
        <i x="3685" s="1"/>
        <i x="5135" s="1"/>
        <i x="4675" s="1"/>
        <i x="2309" s="1"/>
        <i x="3281" s="1"/>
        <i x="485" s="1"/>
        <i x="138" s="1"/>
        <i x="415" s="1"/>
        <i x="491" s="1"/>
        <i x="5047" s="1"/>
        <i x="3172" s="1"/>
        <i x="716" s="1"/>
        <i x="5082" s="1"/>
        <i x="3061" s="1"/>
        <i x="4781" s="1"/>
        <i x="2919" s="1"/>
        <i x="3696" s="1"/>
        <i x="4172" s="1"/>
        <i x="4538" s="1"/>
        <i x="1546" s="1"/>
        <i x="1632" s="1"/>
        <i x="1299" s="1"/>
        <i x="1092" s="1"/>
        <i x="5156" s="1"/>
        <i x="297" s="1"/>
        <i x="4669" s="1"/>
        <i x="4030" s="1"/>
        <i x="933" s="1"/>
        <i x="1933" s="1"/>
        <i x="4718" s="1"/>
        <i x="439" s="1"/>
        <i x="3990" s="1"/>
        <i x="4460" s="1"/>
        <i x="308" s="1"/>
        <i x="4985" s="1"/>
        <i x="3520" s="1"/>
        <i x="1578" s="1"/>
        <i x="2988" s="1"/>
        <i x="3681" s="1"/>
        <i x="5005" s="1"/>
        <i x="4177" s="1"/>
        <i x="2070" s="1"/>
        <i x="3192" s="1"/>
        <i x="3913" s="1"/>
        <i x="989" s="1"/>
        <i x="4066" s="1"/>
        <i x="2329" s="1"/>
        <i x="3012" s="1"/>
        <i x="350" s="1"/>
        <i x="2348" s="1"/>
        <i x="2523" s="1"/>
        <i x="1608" s="1"/>
        <i x="1448" s="1"/>
        <i x="3210" s="1"/>
        <i x="183" s="1"/>
        <i x="4206" s="1"/>
        <i x="243" s="1"/>
        <i x="3060" s="1"/>
        <i x="1272" s="1"/>
        <i x="3368" s="1"/>
        <i x="3350" s="1"/>
        <i x="1135" s="1"/>
        <i x="1801" s="1"/>
        <i x="4692" s="1"/>
        <i x="4682" s="1"/>
        <i x="2874" s="1"/>
        <i x="112" s="1"/>
        <i x="1265" s="1"/>
        <i x="2107" s="1"/>
        <i x="4659" s="1"/>
        <i x="5210" s="1"/>
        <i x="5257" s="1"/>
        <i x="2987" s="1"/>
        <i x="3348" s="1"/>
        <i x="3264" s="1"/>
        <i x="3981" s="1"/>
        <i x="4758" s="1"/>
        <i x="3977" s="1"/>
        <i x="2302" s="1"/>
        <i x="2261" s="1"/>
        <i x="3008" s="1"/>
        <i x="2553" s="1"/>
        <i x="192" s="1"/>
        <i x="3890" s="1"/>
        <i x="3582" s="1"/>
        <i x="5247" s="1"/>
        <i x="4757" s="1"/>
        <i x="2075" s="1"/>
        <i x="2875" s="1"/>
        <i x="3687" s="1"/>
        <i x="580" s="1"/>
        <i x="1061" s="1"/>
        <i x="4216" s="1"/>
        <i x="4970" s="1"/>
        <i x="2873" s="1"/>
        <i x="4049" s="1"/>
        <i x="1922" s="1"/>
        <i x="3151" s="1"/>
        <i x="3280" s="1"/>
        <i x="2330" s="1"/>
        <i x="3711" s="1"/>
        <i x="1704" s="1"/>
        <i x="4739" s="1"/>
        <i x="3025" s="1"/>
        <i x="2445" s="1"/>
        <i x="368" s="1"/>
        <i x="2037" s="1"/>
        <i x="4492" s="1"/>
        <i x="3222" s="1"/>
        <i x="3934" s="1"/>
        <i x="2044" s="1"/>
        <i x="5100" s="1"/>
        <i x="2815" s="1"/>
        <i x="4141" s="1"/>
        <i x="1252" s="1"/>
        <i x="2045" s="1"/>
        <i x="428" s="1"/>
        <i x="4468" s="1"/>
        <i x="4953" s="1"/>
        <i x="4668" s="1"/>
        <i x="2187" s="1"/>
        <i x="2260" s="1"/>
        <i x="5314" s="1"/>
        <i x="1631" s="1"/>
        <i x="1186" s="1"/>
        <i x="1447" s="1"/>
        <i x="1873" s="1"/>
        <i x="3116" s="1"/>
        <i x="1123" s="1"/>
        <i x="4247" s="1"/>
        <i x="2544" s="1"/>
        <i x="3680" s="1"/>
        <i x="742" s="1"/>
        <i x="1134" s="1"/>
        <i x="4713" s="1"/>
        <i x="2056" s="1"/>
        <i x="3372" s="1"/>
        <i x="4999" s="1"/>
        <i x="1111" s="1"/>
        <i x="4461" s="1"/>
        <i x="4723" s="1"/>
        <i x="3090" s="1"/>
        <i x="208" s="1"/>
        <i x="1667" s="1"/>
        <i x="1168" s="1"/>
        <i x="3367" s="1"/>
        <i x="1916" s="1"/>
        <i x="4056" s="1"/>
        <i x="4762" s="1"/>
        <i x="2149" s="1"/>
        <i x="1419" s="1"/>
        <i x="2041" s="1"/>
        <i x="2174" s="1"/>
        <i x="242" s="1"/>
        <i x="2211" s="1"/>
        <i x="2051" s="1"/>
        <i x="1056" s="1"/>
        <i x="3849" s="1"/>
        <i x="2435" s="1"/>
        <i x="4876" s="1"/>
        <i x="532" s="1"/>
        <i x="4094" s="1"/>
        <i x="2141" s="1"/>
        <i x="2502" s="1"/>
        <i x="4612" s="1"/>
        <i x="2043" s="1"/>
        <i x="4160" s="1"/>
        <i x="2522" s="1"/>
        <i x="617" s="1"/>
        <i x="3283" s="1"/>
        <i x="2556" s="1"/>
        <i x="191" s="1"/>
        <i x="2851" s="1"/>
        <i x="1528" s="1"/>
        <i x="2962" s="1"/>
        <i x="1622" s="1"/>
        <i x="2666" s="1"/>
        <i x="715" s="1"/>
        <i x="3279" s="1"/>
        <i x="4952" s="1"/>
        <i x="1085" s="1"/>
        <i x="4959" s="1"/>
        <i x="2917" s="1"/>
        <i x="4828" s="1"/>
        <i x="386" s="1"/>
        <i x="3037" s="1"/>
        <i x="3456" s="1"/>
        <i x="3826" s="1"/>
        <i x="1942" s="1"/>
        <i x="4205" s="1"/>
        <i x="318" s="1"/>
        <i x="3730" s="1"/>
        <i x="1326" s="1"/>
        <i x="5117" s="1"/>
        <i x="4132" s="1"/>
        <i x="1378" s="1"/>
        <i x="2448" s="1"/>
        <i x="1091" s="1"/>
        <i x="2753" s="1"/>
        <i x="4902" s="1"/>
        <i x="1348" s="1"/>
        <i x="3150" s="1"/>
        <i x="5391" s="1"/>
        <i x="5246" s="1"/>
        <i x="316" s="1"/>
        <i x="3624" s="1"/>
        <i x="5315" s="1"/>
        <i x="4667" s="1"/>
        <i x="2918" s="1"/>
        <i x="4627" s="1"/>
        <i x="2941" s="1"/>
        <i x="2909" s="1"/>
        <i x="488" s="1"/>
        <i x="1047" s="1"/>
        <i x="272" s="1"/>
        <i x="1545" s="1"/>
        <i x="4616" s="1"/>
        <i x="569" s="1"/>
        <i x="4383" s="1"/>
        <i x="5065" s="1"/>
        <i x="5162" s="1"/>
        <i x="4079" s="1"/>
        <i x="4140" s="1"/>
        <i x="2173" s="1"/>
        <i x="3626" s="1"/>
        <i x="5420" s="1"/>
        <i x="3024" s="1"/>
        <i x="631" s="1"/>
        <i x="3710" s="1"/>
        <i x="317" s="1"/>
        <i x="2892" s="1"/>
        <i x="4691" s="1"/>
        <i x="63" s="1"/>
        <i x="5020" s="1"/>
        <i x="446" s="1"/>
        <i x="3349" s="1"/>
        <i x="118" s="1"/>
        <i x="5054" s="1"/>
        <i x="3204" s="1"/>
        <i x="9" s="1"/>
        <i x="697" s="1"/>
        <i x="3573" s="1"/>
        <i x="1598" s="1"/>
        <i x="4246" s="1"/>
        <i x="1122" s="1"/>
        <i x="199" s="1"/>
        <i x="3383" s="1"/>
        <i x="4256" s="1"/>
        <i x="1831" s="1"/>
        <i x="5145" s="1"/>
        <i x="2226" s="1"/>
        <i x="1333" s="1"/>
        <i x="2221" s="1"/>
        <i x="4539" s="1"/>
        <i x="2776" s="1"/>
        <i x="2552" s="1"/>
        <i x="2778" s="1"/>
        <i x="4863" s="1"/>
        <i x="2210" s="1"/>
        <i x="3933" s="1"/>
        <i x="360" s="1"/>
        <i x="3679" s="1"/>
        <i x="2427" s="1"/>
        <i x="2850" s="1"/>
        <i x="4093" s="1"/>
        <i x="3691" s="1"/>
        <i x="3700" s="1"/>
        <i x="5371" s="1"/>
        <i x="2533" s="1"/>
        <i x="5229" s="1"/>
        <i x="1577" s="1"/>
        <i x="1218" s="1"/>
        <i x="3089" s="1"/>
        <i x="3078" s="1"/>
        <i x="4704" s="1"/>
        <i x="785" s="1"/>
        <i x="1280" s="1"/>
        <i x="4103" s="1"/>
        <i x="2106" s="1"/>
        <i x="1872" s="1"/>
        <i x="5277" s="1"/>
        <i x="2444" s="1"/>
        <i x="4932" s="1"/>
        <i x="2241" s="1"/>
        <i x="3133" s="1"/>
        <i x="1154" s="1"/>
        <i x="218" s="1"/>
        <i x="5296" s="1"/>
        <i x="4814" s="1"/>
        <i x="220" s="1"/>
        <i x="4989" s="1"/>
        <i x="4856" s="1"/>
        <i x="5046" s="1"/>
        <i x="4749" s="1"/>
        <i x="3347" s="1"/>
        <i x="4048" s="1"/>
        <i x="3596" s="1"/>
        <i x="5081" s="1"/>
        <i x="288" s="1"/>
        <i x="4712" s="1"/>
        <i x="4004" s="1"/>
        <i x="182" s="1"/>
        <i x="4196" s="1"/>
        <i x="476" s="1"/>
        <i x="5287" s="1"/>
        <i x="3229" s="1"/>
        <i x="4518" s="1"/>
        <i x="289" s="1"/>
        <i x="307" s="1"/>
        <i x="2318" s="1"/>
        <i x="219" s="1"/>
        <i x="2339" s="1"/>
        <i x="5012" s="1"/>
        <i x="4909" s="1"/>
        <i x="4613" s="1"/>
        <i x="4005" s="1"/>
        <i x="2358" s="1"/>
        <i x="4255" s="1"/>
        <i x="514" s="1"/>
        <i x="4342" s="1"/>
        <i x="3940" s="1"/>
        <i x="1279" s="1"/>
        <i x="923" s="1"/>
        <i x="686" s="1"/>
        <i x="4000" s="1"/>
        <i x="1120" s="1"/>
        <i x="2949" s="1"/>
        <i x="2849" s="1"/>
        <i x="4690" s="1"/>
        <i x="4688" s="1"/>
        <i x="4102" s="1"/>
        <i x="1059" s="1"/>
        <i x="1090" s="1"/>
        <i x="4689" s="1"/>
        <i x="1133" s="1"/>
        <i x="2079" s="1"/>
        <i x="2477" s="1"/>
        <i x="4722" s="1"/>
        <i x="3802" s="1"/>
        <i x="4124" s="1"/>
        <i x="3839" s="1"/>
        <i x="1132" s="1"/>
        <i x="755" s="1"/>
        <i x="4951" s="1"/>
        <i x="1422" s="1"/>
        <i x="677" s="1"/>
        <i x="3825" s="1"/>
        <i x="395" s="1"/>
        <i x="1614" s="1"/>
        <i x="1121" s="1"/>
        <i x="1924" s="1"/>
        <i x="3988" s="1"/>
        <i x="4657" s="1"/>
        <i x="2026" s="1"/>
        <i x="1971" s="1"/>
        <i x="3967" s="1"/>
        <i x="3289" s="1"/>
        <i x="2209" s="1"/>
        <i x="3366" s="1"/>
        <i x="2582" s="1"/>
        <i x="1131" s="1"/>
        <i x="2069" s="1"/>
        <i x="46" s="1"/>
        <i x="225" s="1"/>
        <i x="3623" s="1"/>
        <i x="3659" s="1"/>
        <i x="4237" s="1"/>
        <i x="3699" s="1"/>
        <i x="4908" s="1"/>
        <i x="2948" s="1"/>
        <i x="3881" s="1"/>
        <i x="4701" s="1"/>
        <i x="3109" s="1"/>
        <i x="4700" s="1"/>
        <i x="616" s="1"/>
        <i x="4772" s="1"/>
        <i x="1271" s="1"/>
        <i x="696" s="1"/>
        <i x="4875" s="1"/>
        <i x="4085" s="1"/>
        <i x="4699" s="1"/>
        <i x="1119" s="1"/>
        <i x="3171" s="1"/>
        <i x="1332" s="1"/>
        <i x="3149" s="1"/>
        <i x="501" s="1"/>
        <i x="3402" s="1"/>
        <i x="1496" s="1"/>
        <i x="2916" s="1"/>
        <i x="3099" s="1"/>
        <i x="5308" s="1"/>
        <i x="5123" s="1"/>
        <i x="216" s="1"/>
        <i x="2078" s="1"/>
        <i x="3098" s="1"/>
        <i x="1432" s="1"/>
        <i x="1129" s="1"/>
        <i x="5268" s="1"/>
        <i x="4717" s="1"/>
        <i x="4425" s="1"/>
        <i x="1118" s="1"/>
        <i x="4515" s="1"/>
        <i x="2379" s="1"/>
        <i x="1054" s="1"/>
        <i x="1559" s="1"/>
        <i x="4698" s="1"/>
        <i x="2908" s="1"/>
        <i x="4611" s="1"/>
        <i x="433" s="1"/>
        <i x="1304" s="1"/>
        <i x="669" s="1"/>
        <i x="5381" s="1"/>
        <i x="5181" s="1"/>
        <i x="4827" s="1"/>
        <i x="2899" s="1"/>
        <i x="4227" s="1"/>
        <i x="2068" s="1"/>
        <i x="4687" s="1"/>
        <i x="5108" s="1"/>
        <i x="4656" s="1"/>
        <i x="223" s="1"/>
        <i x="1385" s="1"/>
        <i x="2902" s="1"/>
        <i x="4245" s="1"/>
        <i x="217" s="1"/>
        <i x="4092" s="1"/>
        <i x="2880" s="1"/>
        <i x="4874" s="1"/>
        <i x="5209" s="1"/>
        <i x="4696" s="1"/>
        <i x="2225" s="1"/>
        <i x="4697" s="1"/>
        <i x="2907" s="1"/>
        <i x="256" s="1"/>
        <i x="4176" s="1"/>
        <i x="2888" s="1"/>
        <i x="3723" s="1"/>
        <i x="1303" s="1"/>
        <i x="3036" s="1"/>
        <i x="3654" s="1"/>
        <i x="3228" s="1"/>
        <i x="213" s="1"/>
        <i x="1544" s="1"/>
        <i x="2406" s="1"/>
        <i x="252" s="1"/>
        <i x="1117" s="1"/>
        <i x="224" s="1"/>
        <i x="1234" s="1"/>
        <i x="1932" s="1"/>
        <i x="1934" s="1"/>
        <i x="2102" s="1"/>
        <i x="4215" s="1"/>
        <i x="803" s="1"/>
        <i x="3720" s="1"/>
        <i x="579" s="1"/>
        <i x="4644" s="1"/>
        <i x="2906" s="1"/>
        <i x="2004" s="1"/>
        <i x="3880" s="1"/>
        <i x="4958" s="1"/>
        <i x="1487" s="1"/>
        <i x="3103" s="1"/>
        <i x="4998" s="1"/>
        <i x="2005" s="1"/>
        <i x="3729" s="1"/>
        <i x="2837" s="1"/>
        <i x="2947" s="1"/>
        <i x="2180" s="1"/>
        <i x="2389" s="1"/>
        <i x="4980" s="1"/>
        <i x="1587" s="1"/>
        <i x="1116" s="1"/>
        <i x="2308" s="1"/>
        <i x="267" s="1"/>
        <i x="2532" s="1"/>
        <i x="3752" s="1"/>
        <i x="399" s="1"/>
        <i x="4643" s="1"/>
        <i x="2415" s="1"/>
        <i x="1455" s="1"/>
        <i x="2662" s="1"/>
        <i x="3214" s="1"/>
        <i x="1295" s="1"/>
        <i x="3703" s="1"/>
        <i x="1398" s="1"/>
        <i x="2521" s="1"/>
        <i x="2164" s="1"/>
        <i x="1325" s="1"/>
        <i x="513" s="1"/>
        <i x="5258" s="1"/>
        <i x="654" s="1"/>
        <i x="2105" s="1"/>
        <i x="1776" s="1"/>
        <i x="1607" s="1"/>
        <i x="3809" s="1"/>
        <i x="4236" s="1"/>
        <i x="2220" s="1"/>
        <i x="4272" s="1"/>
        <i x="3576" s="1"/>
        <i x="2852" s="1"/>
        <i x="500" s="1"/>
        <i x="215" s="1"/>
        <i x="605" s="1"/>
        <i x="4115" s="1"/>
        <i x="5099" s="1"/>
        <i x="377" s="1"/>
        <i x="2192" s="1"/>
        <i x="2125" s="1"/>
        <i x="3920" s="1"/>
        <i x="2883" s="1"/>
        <i x="769" s="1"/>
        <i x="1407" s="1"/>
        <i x="2074" s="1"/>
        <i x="1666" s="1"/>
        <i x="643" s="1"/>
        <i x="68" s="1"/>
        <i x="1167" s="1"/>
        <i x="3045" s="1"/>
        <i x="3738" s="1"/>
        <i x="5334" s="1"/>
        <i x="3719" s="1"/>
        <i x="2126" s="1"/>
        <i x="3115" s="1"/>
        <i x="1115" s="1"/>
        <i x="5088" s="1"/>
        <i x="4159" s="1"/>
        <i x="1331" s="1"/>
        <i x="180" s="1"/>
        <i x="5236" s="1"/>
        <i x="4655" s="1"/>
        <i x="4855" s="1"/>
        <i x="2882" s="1"/>
        <i x="544" s="1"/>
        <i x="3958" s="1"/>
        <i x="2905" s="1"/>
        <i x="2915" s="1"/>
        <i x="376" s="1"/>
        <i x="4022" s="1"/>
        <i x="1362" s="1"/>
        <i x="1246" s="1"/>
        <i x="2455" s="1"/>
        <i x="1310" s="1"/>
        <i x="3246" s="1"/>
        <i x="3808" s="1"/>
        <i x="2027" s="1"/>
        <i x="2994" s="1"/>
        <i x="668" s="1"/>
        <i x="427" s="1"/>
        <i x="3674" s="1"/>
        <i x="255" s="1"/>
        <i x="2979" s="1"/>
        <i x="5161" s="1"/>
        <i x="3227" s="1"/>
        <i x="4271" s="1"/>
        <i x="3088" s="1"/>
        <i x="1201" s="1"/>
        <i x="1376" s="1"/>
        <i x="1312" s="1"/>
        <i x="1729" s="1"/>
        <i x="5080" s="1"/>
        <i x="4084" s="1"/>
        <i x="5155" s="1"/>
        <i x="4244" s="1"/>
        <i x="179" s="1"/>
        <i x="4761" s="1"/>
        <i x="2914" s="1"/>
        <i x="5029" s="1"/>
        <i x="2972" s="1"/>
        <i x="1641" s="1"/>
        <i x="587" s="1"/>
        <i x="3607" s="1"/>
        <i x="4798" s="1"/>
        <i x="1233" s="1"/>
        <i x="1166" s="1"/>
        <i x="359" s="1"/>
        <i x="4565" s="1"/>
        <i x="214" s="1"/>
        <i x="1311" s="1"/>
        <i x="2259" s="1"/>
        <i x="2946" s="1"/>
        <i x="4158" s="1"/>
        <i x="3919" s="1"/>
        <i x="451" s="1"/>
        <i x="1687" s="1"/>
        <i x="1153" s="1"/>
        <i x="4078" s="1"/>
        <i x="3816" s="1"/>
        <i x="4614" s="1"/>
        <i x="3308" s="1"/>
        <i x="4826" s="1"/>
        <i x="5333" s="1"/>
        <i x="1421" s="1"/>
        <i x="2077" s="1"/>
        <i x="2904" s="1"/>
        <i x="4617" s="1"/>
        <i x="551" s="1"/>
        <i x="1323" s="1"/>
        <i x="266" s="1"/>
        <i x="1630" s="1"/>
        <i x="2903" s="1"/>
        <i x="4943" s="1"/>
        <i x="4338" s="1"/>
        <i x="251" s="1"/>
        <i x="2025" s="1"/>
        <i x="3102" s="1"/>
        <i x="3059" s="1"/>
        <i x="2076" s="1"/>
        <i x="2179" s="1"/>
        <i x="4854" s="1"/>
        <i x="3329" s="1"/>
        <i x="1103" s="1"/>
        <i x="3244" s="1"/>
        <i x="154" s="1"/>
        <i x="2278" s="1"/>
        <i x="823" s="1"/>
        <i x="3245" s="1"/>
        <i x="1084" s="1"/>
        <i x="2208" s="1"/>
        <i x="2569" s="1"/>
        <i x="1341" s="1"/>
        <i x="2476" s="1"/>
        <i x="5267" s="1"/>
        <i x="1083" s="1"/>
        <i x="1473" s="1"/>
        <i x="1837" s="1"/>
        <i x="2894" s="1"/>
        <i x="2271" s="1"/>
        <i x="3927" s="1"/>
        <i x="3912" s="1"/>
        <i x="2219" s="1"/>
        <i x="222" s="1"/>
        <i x="3058" s="1"/>
        <i x="2898" s="1"/>
        <i x="2240" s="1"/>
        <i x="2316" s="1"/>
        <i x="5144" s="1"/>
        <i x="2096" s="1"/>
        <i x="1462" s="1"/>
        <i x="5305" s="1"/>
        <i x="3801" s="1"/>
        <i x="2596" s="1"/>
        <i x="1418" s="1"/>
        <i x="2675" s="1"/>
        <i x="1675" s="1"/>
        <i x="5384" s="1"/>
        <i x="1606" s="1"/>
        <i x="3698" s="1"/>
        <i x="5154" s="1"/>
        <i x="221" s="1"/>
        <i x="1527" s="1"/>
        <i x="839" s="1"/>
        <i x="4748" s="1"/>
        <i x="714" s="1"/>
        <i x="2357" s="1"/>
        <i x="3708" s="1"/>
        <i x="4738" s="1"/>
        <i x="4756" s="1"/>
        <i x="460" s="1"/>
        <i x="4997" s="1"/>
        <i x="3179" s="1"/>
        <i x="3653" s="1"/>
        <i x="2957" s="1"/>
        <i x="4123" s="1"/>
        <i x="5200" s="1"/>
        <i x="5245" s="1"/>
        <i x="3833" s="1"/>
        <i x="4021" s="1"/>
        <i x="4931" s="1"/>
        <i x="4825" s="1"/>
        <i x="4615" s="1"/>
        <i x="3932" s="1"/>
        <i x="2388" s="1"/>
        <i x="2912" s="1"/>
        <i x="1285" s="1"/>
        <i x="2073" s="1"/>
        <i x="5038" s="1"/>
        <i x="1278" s="1"/>
        <i x="487" s="1"/>
        <i x="4780" s="1"/>
        <i x="2520" s="1"/>
        <i x="3939" s="1"/>
        <i x="3791" s="1"/>
        <i x="3035" s="1"/>
        <i x="4923" s="1"/>
        <i x="4013" s="1"/>
        <i x="4886" s="1"/>
        <i x="4788" s="1"/>
        <i x="5011" s="1"/>
        <i x="3879" s="1"/>
        <i x="4139" s="1"/>
        <i x="5269" s="1"/>
        <i x="178" s="1"/>
        <i x="2118" s="1"/>
        <i x="3751" s="1"/>
        <i x="2971" s="1"/>
        <i x="4131" s="1"/>
        <i x="3097" s="1"/>
        <i x="2935" s="1"/>
        <i x="1405" s="1"/>
        <i x="4157" s="1"/>
        <i x="398" s="1"/>
        <i x="2434" s="1"/>
        <i x="2336" s="1"/>
        <i x="1723" s="1"/>
        <i x="2039" s="1"/>
        <i x="2836" s="1"/>
        <i x="554" s="1"/>
        <i x="4885" s="1"/>
        <i x="349" s="1"/>
        <i x="1200" s="1"/>
        <i x="277" s="1"/>
        <i x="615" s="1"/>
        <i x="2356" s="1"/>
        <i x="1519" s="1"/>
        <i x="2286" s="1"/>
        <i x="3327" s="1"/>
        <i x="2543" s="1"/>
        <i x="3705" s="1"/>
        <i x="1309" s="1"/>
        <i x="467" s="1"/>
        <i x="3044" s="1"/>
        <i x="3966" s="1"/>
        <i x="1347" s="1"/>
        <i x="445" s="1"/>
        <i x="276" s="1"/>
        <i x="3926" s="1"/>
        <i x="4969" s="1"/>
        <i x="475" s="1"/>
        <i x="4122" s="1"/>
        <i x="5228" s="1"/>
        <i x="2443" s="1"/>
        <i x="1232" s="1"/>
        <i x="2371" s="1"/>
        <i x="2694" s="1"/>
        <i x="234" s="1"/>
        <i x="3750" s="1"/>
        <i x="3767" s="1"/>
        <i x="3124" s="1"/>
        <i x="3823" s="1"/>
        <i x="5235" s="1"/>
        <i x="2864" s="1"/>
        <i x="1102" s="1"/>
        <i x="3476" s="1"/>
        <i x="1565" s="1"/>
        <i x="704" s="1"/>
        <i x="2172" s="1"/>
        <i x="1239" s="1"/>
        <i x="3123" s="1"/>
        <i x="3077" s="1"/>
        <i x="4138" s="1"/>
        <i x="1223" s="1"/>
        <i x="1648" s="1"/>
        <i x="4747" s="1"/>
        <i x="5428" s="1"/>
        <i x="5270" s="1"/>
        <i x="4289" s="1"/>
        <i x="4930" s="1"/>
        <i x="3780" s="1"/>
        <i x="5382" s="1"/>
        <i x="525" s="1"/>
        <i x="3189" s="1"/>
        <i x="722" s="1"/>
        <i x="5107" s="1"/>
        <i x="4819" s="1"/>
        <i x="3243" s="1"/>
        <i x="4077" s="1"/>
        <i x="1404" s="1"/>
        <i x="3096" s="1"/>
        <i x="187" s="1"/>
        <i x="5400" s="1"/>
        <i x="2913" s="1"/>
        <i x="3824" s="1"/>
        <i x="2186" s="1"/>
        <i x="1294" s="1"/>
        <i x="190" s="1"/>
        <i x="3832" s="1"/>
        <i x="1543" s="1"/>
        <i x="3697" s="1"/>
        <i x="3271" s="1"/>
        <i x="5053" s="1"/>
        <i x="367" s="1"/>
        <i x="4226" s="1"/>
        <i x="2647" s="1"/>
        <i x="4746" s="1"/>
        <i x="4929" s="1"/>
        <i x="3905" s="1"/>
        <i x="4771" s="1"/>
        <i x="2405" s="1"/>
        <i x="397" s="1"/>
        <i x="543" s="1"/>
        <i x="3918" s="1"/>
        <i x="4695" s="1"/>
        <i x="3122" s="1"/>
        <i x="3848" s="1"/>
        <i x="1149" s="1"/>
        <i x="3178" s="1"/>
        <i x="5160" s="1"/>
        <i x="3858" s="1"/>
        <i x="340" s="1"/>
        <i x="499" s="1"/>
        <i x="623" s="1"/>
        <i x="3695" s="1"/>
        <i x="4907" s="1"/>
        <i x="3774" s="1"/>
        <i x="3339" s="1"/>
        <i x="5408" s="1"/>
        <i x="1126" s="1"/>
        <i x="733" s="1"/>
        <i x="3338" s="1"/>
        <i x="3242" s="1"/>
        <i x="2258" s="1"/>
        <i x="1605" s="1"/>
        <i x="531" s="1"/>
        <i x="3931" s="1"/>
        <i x="4873" s="1"/>
        <i x="4114" s="1"/>
        <i x="2072" s="1"/>
        <i x="3297" s="1"/>
        <i x="4686" s="1"/>
        <i x="3726" s="1"/>
        <i x="2071" s="1"/>
        <i x="4813" s="1"/>
        <i x="2266" s="1"/>
        <i x="327" s="1"/>
        <i x="5019" s="1"/>
        <i x="3371" s="1"/>
        <i x="2059" s="1"/>
        <i x="5389" s="1"/>
        <i x="1542" s="1"/>
        <i x="3007" s="1"/>
        <i x="414" s="1"/>
        <i x="3904" s="1"/>
        <i x="3269" s="1"/>
        <i x="1367" s="1"/>
        <i x="2203" s="1"/>
        <i x="4171" s="1"/>
        <i x="2585" s="1"/>
        <i x="3270" s="1"/>
        <i x="426" s="1"/>
        <i x="2218" s="1"/>
        <i x="2133" s="1"/>
        <i x="5244" s="1"/>
        <i x="507" s="1"/>
        <i x="1505" s="1"/>
        <i x="795" s="1"/>
        <i x="2064" s="1"/>
        <i x="264" s="1"/>
        <i x="3030" s="1"/>
        <i x="685" s="1"/>
        <i x="3238" s="1"/>
        <i x="3976" s="1"/>
        <i x="2067" s="1"/>
        <i x="4711" s="1"/>
        <i x="642" s="1"/>
        <i x="388" s="1"/>
        <i x="4020" s="1"/>
        <i x="578" s="1"/>
        <i x="866" s="1"/>
        <i x="1396" s="1"/>
        <i x="2542" s="1"/>
        <i x="3724" s="1"/>
        <i x="5180" s="1"/>
        <i x="3360" s="1"/>
        <i x="4407" s="1"/>
        <i x="1101" s="1"/>
        <i x="4336" s="1"/>
        <i x="1124" s="1"/>
        <i x="1759" s="1"/>
        <i x="2414" s="1"/>
        <i x="3121" s="1"/>
        <i x="5218" s="1"/>
        <i x="5325" s="1"/>
        <i x="4867" s="1"/>
        <i x="1417" s="1"/>
        <i x="4797" s="1"/>
        <i x="2911" s="1"/>
        <i x="2285" s="1"/>
        <i x="4012" s="1"/>
        <i x="5072" s="1"/>
        <i x="4872" s="1"/>
        <i x="4374" s="1"/>
        <i x="3087" s="1"/>
        <i x="2335" s="1"/>
        <i x="3938" s="1"/>
        <i x="2606" s="1"/>
        <i x="3252" s="1"/>
        <i x="1472" s="1"/>
        <i x="5122" s="1"/>
        <i x="506" s="1"/>
        <i x="271" s="1"/>
        <i x="304" s="1"/>
        <i x="4862" s="1"/>
        <i x="3203" s="1"/>
        <i x="498" s="1"/>
        <i x="2910" s="1"/>
        <i x="3986" s="1"/>
        <i x="3807" s="1"/>
        <i x="1231" s="1"/>
        <i x="1322" s="1"/>
        <i x="3800" s="1"/>
        <i x="497" s="1"/>
        <i x="4796" s="1"/>
        <i x="4466" s="1"/>
        <i x="409" s="1"/>
        <i x="382" s="1"/>
        <i x="5418" s="1"/>
        <i x="3253" s="1"/>
        <i x="3878" s="1"/>
        <i x="1356" s="1"/>
        <i x="4922" s="1"/>
        <i x="4866" s="1"/>
        <i x="2493" s="1"/>
        <i x="1640" s="1"/>
        <i x="2284" s="1"/>
        <i x="4323" s="1"/>
        <i x="2148" s="1"/>
        <i x="3029" s="1"/>
        <i x="3815" s="1"/>
        <i x="2956" s="1"/>
        <i x="375" s="1"/>
        <i x="1416" s="1"/>
        <i x="3337" s="1"/>
        <i x="2653" s="1"/>
        <i x="3306" s="1"/>
        <i x="3188" s="1"/>
        <i x="4225" s="1"/>
        <i x="4170" s="1"/>
        <i x="2158" s="1"/>
        <i x="1711" s="1"/>
        <i x="296" s="1"/>
        <i x="5116" s="1"/>
        <i x="443" s="1"/>
        <i x="3157" s="1"/>
        <i x="425" s="1"/>
        <i x="2217" s="1"/>
        <i x="1345" s="1"/>
        <i x="3423" s="1"/>
        <i x="5199" s="1"/>
        <i x="4861" s="1"/>
        <i x="586" s="1"/>
        <i x="1321" s="1"/>
        <i x="4113" s="1"/>
        <i x="4047" s="1"/>
        <i x="512" s="1"/>
        <i x="3268" s="1"/>
        <i x="2515" s="1"/>
        <i x="1576" s="1"/>
        <i x="1177" s="1"/>
        <i x="5037" s="1"/>
        <i x="1486" s="1"/>
        <i x="2690" s="1"/>
        <i x="326" s="1"/>
        <i x="2501" s="1"/>
        <i x="5087" s="1"/>
        <i x="1245" s="1"/>
        <i x="4325" s="1"/>
        <i x="2185" s="1"/>
        <i x="4779" s="1"/>
        <i x="4296" s="1"/>
        <i x="2101" s="1"/>
        <i x="3937" s="1"/>
        <i x="1765" s="1"/>
        <i x="2433" s="1"/>
        <i x="5010" s="1"/>
        <i x="2239" s="1"/>
        <i x="3336" s="1"/>
        <i x="424" s="1"/>
        <i x="4804" s="1"/>
        <i x="4921" s="1"/>
        <i x="4901" s="1"/>
        <i x="3899" s="1"/>
        <i x="5028" s="1"/>
        <i x="4996" s="1"/>
        <i x="2541" s="1"/>
        <i x="537" s="1"/>
        <i x="2307" s="1"/>
        <i x="2625" s="1"/>
        <i x="1125" s="1"/>
        <i x="3267" s="1"/>
        <i x="2171" s="1"/>
        <i x="348" s="1"/>
        <i x="4270" s="1"/>
        <i x="1355" s="1"/>
        <i x="577" s="1"/>
        <i x="4169" s="1"/>
        <i x="3028" s="1"/>
        <i x="1230" s="1"/>
        <i x="4040" s="1"/>
        <i x="4168" s="1"/>
        <i x="1657" s="1"/>
        <i x="550" s="1"/>
        <i x="3101" s="1"/>
        <i x="3917" s="1"/>
        <i x="2283" s="1"/>
        <i x="303" s="1"/>
        <i x="2665" s="1"/>
        <i x="1320" s="1"/>
        <i x="2463" s="1"/>
        <i x="3872" s="1"/>
        <i x="3773" s="1"/>
        <i x="2540" s="1"/>
        <i x="684" s="1"/>
        <i x="713" s="1"/>
        <i x="2378" s="1"/>
        <i x="1454" s="1"/>
        <i x="4940" s="1"/>
        <i x="3263" s="1"/>
        <i x="3141" s="1"/>
        <i x="1387" s="1"/>
        <i x="3396" s="1"/>
        <i x="1597" s="1"/>
        <i x="442" s="1"/>
        <i x="3213" s="1"/>
        <i x="474" s="1"/>
        <i x="3305" s="1"/>
        <i x="325" s="1"/>
        <i x="4860" s="1"/>
        <i x="2147" s="1"/>
        <i x="4235" s="1"/>
        <i x="614" s="1"/>
        <i x="2519" s="1"/>
        <i x="1366" s="1"/>
        <i x="3006" s="1"/>
        <i x="3177" s="1"/>
        <i x="2398" s="1"/>
        <i x="1678" s="1"/>
        <i x="585" s="1"/>
        <i x="829" s="1"/>
        <i x="2473" s="1"/>
        <i x="690" s="1"/>
        <i x="1319" s="1"/>
        <i x="3076" s="1"/>
        <i x="2442" s="1"/>
        <i x="3873" s="1"/>
        <i x="2282" s="1"/>
        <i x="1550" s="1"/>
        <i x="1395" s="1"/>
        <i x="4891" s="1"/>
        <i x="3871" s="1"/>
        <i x="3114" s="1"/>
        <i x="1394" s="1"/>
        <i x="3345" s="1"/>
        <i x="1217" s="1"/>
        <i x="1604" s="1"/>
        <i x="1354" s="1"/>
        <i x="496" s="1"/>
        <i x="2404" s="1"/>
        <i x="1495" s="1"/>
        <i x="741" s="1"/>
        <i x="4853" s="1"/>
        <i x="3277" s="1"/>
        <i x="1504" s="1"/>
        <i x="2413" s="1"/>
        <i x="5172" s="1"/>
        <i x="4755" s="1"/>
        <i x="3346" s="1"/>
        <i x="505" s="1"/>
        <i x="2703" s="1"/>
        <i x="5421" s="1"/>
        <i x="653" s="1"/>
        <i x="4130" s="1"/>
        <i x="3707" s="1"/>
        <i x="2551" s="1"/>
        <i x="1782" s="1"/>
        <i x="3278" s="1"/>
        <i x="408" s="1"/>
        <i x="1485" s="1"/>
        <i x="2403" s="1"/>
        <i x="2940" s="1"/>
        <i x="3898" s="1"/>
        <i x="3304" s="1"/>
        <i x="1575" s="1"/>
        <i x="4385" s="1"/>
        <i x="441" s="1"/>
        <i x="549" s="1"/>
        <i x="5153" s="1"/>
        <i x="1377" s="1"/>
        <i x="5134" s="1"/>
        <i x="2492" s="1"/>
        <i x="2277" s="1"/>
        <i x="3221" s="1"/>
        <i x="721" s="1"/>
        <i x="2970" s="1"/>
        <i x="3170" s="1"/>
        <i x="3326" s="1"/>
        <i x="4950" s="1"/>
        <i x="3364" s="1"/>
        <i x="1639" s="1"/>
        <i x="4978" s="1"/>
        <i x="4824" s="1"/>
        <i x="4195" s="1"/>
        <i x="4984" s="1"/>
        <i x="4287" s="1"/>
        <i x="1264" s="1"/>
        <i x="4979" s="1"/>
        <i x="1783" s="1"/>
        <i x="622" s="1"/>
        <i x="1596" s="1"/>
        <i x="5179" s="1"/>
        <i x="3857" s="1"/>
        <i x="1621" s="1"/>
        <i x="4083" s="1"/>
        <i x="542" s="1"/>
        <i x="3838" s="1"/>
        <i x="1293" s="1"/>
        <i x="659" s="1"/>
        <i x="3417" s="1"/>
        <i x="5071" s="1"/>
        <i x="1518" s="1"/>
        <i x="3365" s="1"/>
        <i x="1215" s="1"/>
        <i x="830" s="1"/>
        <i x="1684" s="1"/>
        <i x="536" s="1"/>
        <i x="1216" s="1"/>
        <i x="4939" s="1"/>
        <i x="1431" s="1"/>
        <i x="1812" s="1"/>
        <i x="3889" s="1"/>
        <i x="1461" s="1"/>
        <i x="4995" s="1"/>
        <i x="2387" s="1"/>
        <i x="3052" s="1"/>
        <i x="1558" s="1"/>
        <i x="546" s="1"/>
        <i x="712" s="1"/>
        <i x="1453" s="1"/>
        <i x="1764" s="1"/>
        <i x="2370" s="1"/>
        <i x="4812" s="1"/>
        <i x="747" s="1"/>
        <i x="613" s="1"/>
        <i x="1292" s="1"/>
        <i x="3856" s="1"/>
        <i x="4234" s="1"/>
        <i x="3220" s="1"/>
        <i x="5312" s="1"/>
        <i x="4994" s="1"/>
        <i x="2237" s="1"/>
        <i x="3132" s="1"/>
        <i x="5419" s="1"/>
        <i x="3219" s="1"/>
        <i x="4386" s="1"/>
        <i x="4778" s="1"/>
        <i x="4129" s="1"/>
        <i x="4302" s="1"/>
        <i x="5217" s="1"/>
        <i x="1440" s="1"/>
        <i x="4055" s="1"/>
        <i x="1656" s="1"/>
        <i x="1403" s="1"/>
        <i x="3354" s="1"/>
        <i x="5303" s="1"/>
        <i x="2472" s="1"/>
        <i x="5437" s="1"/>
        <i x="4919" s="1"/>
        <i x="3288" s="1"/>
        <i x="4121" s="1"/>
        <i x="3454" s="1"/>
        <i x="683" s="1"/>
        <i x="3202" s="1"/>
        <i x="5064" s="1"/>
        <i x="5014" s="1"/>
        <i x="5115" s="1"/>
        <i x="4414" s="1"/>
        <i x="5015" s="1"/>
        <i x="3140" s="1"/>
        <i x="524" s="1"/>
        <i x="1794" s="1"/>
        <i x="667" s="1"/>
        <i x="621" s="1"/>
        <i x="720" s="1"/>
        <i x="1359" s="1"/>
        <i x="1340" s="1"/>
        <i x="2491" s="1"/>
        <i x="3207" s="1"/>
        <i x="740" s="1"/>
        <i x="2306" s="1"/>
        <i x="1471" s="1"/>
        <i x="5159" s="1"/>
        <i x="3855" s="1"/>
        <i x="2643" s="1"/>
        <i x="482" s="1"/>
        <i x="5390" s="1"/>
        <i x="4046" s="1"/>
        <i x="2432" s="1"/>
        <i x="1361" s="1"/>
        <i x="4811" s="1"/>
        <i x="1360" s="1"/>
        <i x="2297" s="1"/>
        <i x="2514" s="1"/>
        <i x="1526" s="1"/>
        <i x="5004" s="1"/>
        <i x="5426" s="1"/>
        <i x="3376" s="1"/>
        <i x="2441" s="1"/>
        <i x="5171" s="1"/>
        <i x="1788" s="1"/>
        <i x="2518" s="1"/>
        <i x="3169" s="1"/>
        <i x="3387" s="1"/>
        <i x="3168" s="1"/>
        <i x="4284" s="1"/>
        <i x="1478" s="1"/>
        <i x="4167" s="1"/>
        <i x="3897" s="1"/>
        <i x="5033" s="1"/>
        <i x="4426" s="1"/>
        <i x="3888" s="1"/>
        <i x="4075" s="1"/>
        <i x="481" s="1"/>
        <i x="2431" s="1"/>
        <i x="1517" s="1"/>
        <i x="1441" s="1"/>
        <i x="2216" s="1"/>
        <i x="3778" s="1"/>
        <i x="3201" s="1"/>
        <i x="746" s="1"/>
        <i x="2513" s="1"/>
        <i x="1620" s="1"/>
        <i x="1682" s="1"/>
        <i x="893" s="1"/>
        <i x="4777" s="1"/>
        <i x="2293" s="1"/>
        <i x="3231" s="1"/>
        <i x="5344" s="1"/>
        <i x="652" s="1"/>
        <i x="1564" s="1"/>
        <i x="4448" s="1"/>
        <i x="3241" s="1"/>
        <i x="1302" s="1"/>
        <i x="4076" s="1"/>
        <i x="4045" s="1"/>
        <i x="2402" s="1"/>
        <i x="4345" s="1"/>
        <i x="3993" s="1"/>
        <i x="3212" s="1"/>
        <i x="4884" s="1"/>
        <i x="641" s="1"/>
        <i x="3251" s="1"/>
        <i x="2539" s="1"/>
        <i x="1665" s="1"/>
        <i x="5121" s="1"/>
        <i x="2595" s="1"/>
        <i x="2550" s="1"/>
        <i x="1353" s="1"/>
        <i x="2327" s="1"/>
        <i x="1692" s="1"/>
        <i x="2294" s="1"/>
        <i x="423" s="1"/>
        <i x="5036" s="1"/>
        <i x="2369" s="1"/>
        <i x="2567" s="1"/>
        <i x="2292" s="1"/>
        <i x="3218" s="1"/>
        <i x="3314" s="1"/>
        <i x="1494" s="1"/>
        <i x="2538" s="1"/>
        <i x="4128" s="1"/>
        <i x="1655" s="1"/>
        <i x="2412" s="1"/>
        <i x="4418" s="1"/>
        <i x="2674" s="1"/>
        <i x="1713" s="1"/>
        <i x="4039" s="1"/>
        <i x="2276" s="1"/>
        <i x="523" s="1"/>
        <i x="4918" s="1"/>
        <i x="4054" s="1"/>
        <i x="3230" s="1"/>
        <i x="366" s="1"/>
        <i x="2681" s="1"/>
        <i x="4091" s="1"/>
        <i x="4120" s="1"/>
        <i x="2377" s="1"/>
        <i x="584" s="1"/>
        <i x="5063" s="1"/>
        <i x="522" s="1"/>
        <i x="5098" s="1"/>
        <i x="480" s="1"/>
        <i x="5376" s="1"/>
        <i x="4003" s="1"/>
        <i x="1710" s="1"/>
        <i x="5152" s="1"/>
        <i x="5307" s="1"/>
        <i x="3262" s="1"/>
        <i x="1720" s="1"/>
        <i x="3870" s="1"/>
        <i x="3240" s="1"/>
        <i x="2215" s="1"/>
        <i x="3217" s="1"/>
        <i x="5170" s="1"/>
        <i x="4344" s="1"/>
        <i x="1430" s="1"/>
        <i x="4900" s="1"/>
        <i x="1503" s="1"/>
        <i x="3187" s="1"/>
        <i x="2400" s="1"/>
        <i x="1339" s="1"/>
        <i x="4189" s="1"/>
        <i x="4002" s="1"/>
        <i x="3176" s="1"/>
        <i x="689" s="1"/>
        <i x="1603" s="1"/>
        <i x="4082" s="1"/>
        <i x="2490" s="1"/>
        <i x="5045" s="1"/>
        <i x="1586" s="1"/>
        <i x="4194" s="1"/>
        <i x="1742" s="1"/>
        <i x="2334" s="1"/>
        <i x="1510" s="1"/>
        <i x="4243" s="1"/>
        <i x="561" s="1"/>
        <i x="5331" s="1"/>
        <i x="1740" s="1"/>
        <i x="3869" s="1"/>
        <i x="4111" s="1"/>
        <i x="2693" s="1"/>
        <i x="5243" s="1"/>
        <i x="2664" s="1"/>
        <i x="2508" s="1"/>
        <i x="560" s="1"/>
        <i x="5114" s="1"/>
        <i x="3436" s="1"/>
        <i x="2326" s="1"/>
        <i x="2363" s="1"/>
        <i x="3397" s="1"/>
        <i x="2325" s="1"/>
        <i x="4043" s="1"/>
        <i x="548" s="1"/>
        <i x="3266" s="1"/>
        <i x="5133" s="1"/>
        <i x="4112" s="1"/>
        <i x="4081" s="1"/>
        <i x="2430" s="1"/>
        <i x="4899" s="1"/>
        <i x="422" s="1"/>
        <i x="1638" s="1"/>
        <i x="568" s="1"/>
        <i x="2588" s="1"/>
        <i x="3276" s="1"/>
        <i x="5264" s="1"/>
        <i x="5062" s="1"/>
        <i x="783" s="1"/>
        <i x="4151" s="1"/>
        <i x="1466" s="1"/>
        <i x="4233" s="1"/>
        <i x="658" s="1"/>
        <i x="1386" s="1"/>
        <i x="1393" s="1"/>
        <i x="393" s="1"/>
        <i x="5276" s="1"/>
        <i x="4042" s="1"/>
        <i x="1439" s="1"/>
        <i x="5070" s="1"/>
        <i x="2462" s="1"/>
        <i x="1549" s="1"/>
        <i x="5052" s="1"/>
        <i x="1525" s="1"/>
        <i x="1647" s="1"/>
        <i x="3964" s="1"/>
        <i x="2440" s="1"/>
        <i x="2275" s="1"/>
        <i x="688" s="1"/>
        <i x="2483" s="1"/>
        <i x="459" s="1"/>
        <i x="2426" s="1"/>
        <i x="4268" s="1"/>
        <i x="1747" s="1"/>
        <i x="3321" s="1"/>
        <i x="1477" s="1"/>
        <i x="521" s="1"/>
        <i x="4090" s="1"/>
        <i x="5350" s="1"/>
        <i x="567" s="1"/>
        <i x="1818" s="1"/>
        <i x="2411" s="1"/>
        <i x="3359" s="1"/>
        <i x="620" s="1"/>
        <i x="1470" s="1"/>
        <i x="4269" s="1"/>
        <i x="4038" s="1"/>
        <i x="682" s="1"/>
        <i x="5097" s="1"/>
        <i x="594" s="1"/>
        <i x="2537" s="1"/>
        <i x="4340" s="1"/>
        <i x="4232" s="1"/>
        <i x="767" s="1"/>
        <i x="2568" s="1"/>
        <i x="541" s="1"/>
        <i x="3287" s="1"/>
        <i x="3363" s="1"/>
        <i x="3186" s="1"/>
        <i x="1595" s="1"/>
        <i x="719" s="1"/>
        <i x="5310" s="1"/>
        <i x="4011" s="1"/>
        <i x="2410" s="1"/>
        <i x="2498" s="1"/>
        <i x="1819" s="1"/>
        <i x="5216" s="1"/>
        <i x="5003" s="1"/>
        <i x="1585" s="1"/>
        <i x="2386" s="1"/>
        <i x="657" s="1"/>
        <i x="3320" s="1"/>
        <i x="1664" s="1"/>
        <i x="1848" s="1"/>
        <i x="3296" s="1"/>
        <i x="2549" s="1"/>
        <i x="3319" s="1"/>
        <i x="4299" s="1"/>
        <i x="5079" s="1"/>
        <i x="3257" s="1"/>
        <i x="1563" s="1"/>
        <i x="765" s="1"/>
        <i x="651" s="1"/>
        <i x="559" s="1"/>
        <i x="3225" s="1"/>
        <i x="5018" s="1"/>
        <i x="4328" s="1"/>
        <i x="4242" s="1"/>
        <i x="745" s="1"/>
        <i x="5242" s="1"/>
        <i x="1557" s="1"/>
        <i x="2471" s="1"/>
        <i x="3375" s="1"/>
        <i x="3226" s="1"/>
        <i x="5352" s="1"/>
        <i x="1548" s="1"/>
        <i x="3474" s="1"/>
        <i x="604" s="1"/>
        <i x="4001" s="1"/>
        <i x="5096" s="1"/>
        <i x="4455" s="1"/>
        <i x="3295" s="1"/>
        <i x="4993" s="1"/>
        <i x="1469" s="1"/>
        <i x="4065" s="1"/>
        <i x="837" s="1"/>
        <i x="3294" s="1"/>
        <i x="5143" s="1"/>
        <i x="3963" s="1"/>
        <i x="1830" s="1"/>
        <i x="774" s="1"/>
        <i x="1536" s="1"/>
        <i x="848" s="1"/>
        <i x="576" s="1"/>
        <i x="4416" s="1"/>
        <i x="5035" s="1"/>
        <i x="5086" s="1"/>
        <i x="2624" s="1"/>
        <i x="5227" s="1"/>
        <i x="3185" s="1"/>
        <i x="4301" s="1"/>
        <i x="2454" s="1"/>
        <i x="5427" s="1"/>
        <i x="4381" s="1"/>
        <i x="1468" s="1"/>
        <i x="1509" s="1"/>
        <i x="1476" s="1"/>
        <i x="603" s="1"/>
        <i x="4300" s="1"/>
        <i x="5356" s="1"/>
        <i x="575" s="1"/>
        <i x="2439" s="1"/>
        <i x="1800" s="1"/>
        <i x="4373" s="1"/>
        <i x="1824" s="1"/>
        <i x="1502" s="1"/>
        <i x="3232" s="1"/>
        <i x="2573" s="1"/>
        <i x="630" s="1"/>
        <i x="4467" s="1"/>
        <i x="3250" s="1"/>
        <i x="4053" s="1"/>
        <i x="5061" s="1"/>
        <i x="2376" s="1"/>
        <i x="5106" s="1"/>
        <i x="566" s="1"/>
        <i x="766" s="1"/>
        <i x="4992" s="1"/>
        <i x="4041" s="1"/>
        <i x="732" s="1"/>
        <i x="2438" s="1"/>
        <i x="3184" s="1"/>
        <i x="5032" s="1"/>
        <i x="3318" s="1"/>
        <i x="519" s="1"/>
        <i x="1475" s="1"/>
        <i x="4267" s="1"/>
        <i x="1778" s="1"/>
        <i x="540" s="1"/>
        <i x="2576" s="1"/>
        <i x="1709" s="1"/>
        <i x="3443" s="1"/>
        <i x="4188" s="1"/>
        <i x="3261" s="1"/>
        <i x="2375" s="1"/>
        <i x="520" s="1"/>
        <i x="4044" s="1"/>
        <i x="3282" s="1"/>
        <i x="2636" s="1"/>
        <i x="5234" s="1"/>
        <i x="4371" s="1"/>
        <i x="2489" s="1"/>
        <i x="4029" s="1"/>
        <i x="4265" s="1"/>
        <i x="1428" s="1"/>
        <i x="2419" s="1"/>
        <i x="1646" s="1"/>
        <i x="4459" s="1"/>
        <i x="2702" s="1"/>
        <i x="731" s="1"/>
        <i x="1755" s="1"/>
        <i x="1429" s="1"/>
        <i x="3317" s="1"/>
        <i x="5226" s="1"/>
        <i x="3293" s="1"/>
        <i x="1637" s="1"/>
        <i x="4266" s="1"/>
        <i x="565" s="1"/>
        <i x="1804" s="1"/>
        <i x="4150" s="1"/>
        <i x="2602" s="1"/>
        <i x="564" s="1"/>
        <i x="843" s="1"/>
        <i x="5031" s="1"/>
        <i x="1501" s="1"/>
        <i x="4101" s="1"/>
        <i x="557" s="1"/>
        <i x="4343" s="1"/>
        <i x="1670" s="1"/>
        <i x="1728" s="1"/>
        <i x="2461" s="1"/>
        <i x="5413" s="1"/>
        <i x="1645" s="1"/>
        <i x="4341" s="1"/>
        <i x="612" s="1"/>
        <i x="5069" s="1"/>
        <i x="1493" s="1"/>
        <i x="558" s="1"/>
        <i x="5060" s="1"/>
        <i x="3427" s="1"/>
        <i x="2385" s="1"/>
        <i x="574" s="1"/>
        <i x="3292" s="1"/>
        <i x="4346" s="1"/>
        <i x="3370" s="1"/>
        <i x="1500" s="1"/>
        <i x="2637" s="1"/>
        <i x="1508" s="1"/>
        <i x="2652" s="1"/>
        <i x="3237" s="1"/>
        <i x="5059" s="1"/>
        <i x="611" s="1"/>
        <i x="1464" s="1"/>
        <i x="2671" s="1"/>
        <i x="3328" s="1"/>
        <i x="2425" s="1"/>
        <i x="3275" s="1"/>
        <i x="1465" s="1"/>
        <i x="4089" s="1"/>
        <i x="5095" s="1"/>
        <i x="5043" s="1"/>
        <i x="602" s="1"/>
        <i x="2618" s="1"/>
        <i x="1699" s="1"/>
        <i x="5044" s="1"/>
        <i x="4366" s="1"/>
        <i x="3431" s="1"/>
        <i x="4413" s="1"/>
        <i x="1562" s="1"/>
        <i x="593" s="1"/>
        <i x="1749" s="1"/>
        <i x="2692" s="1"/>
        <i x="1507" s="1"/>
        <i x="4335" s="1"/>
        <i x="2617" s="1"/>
        <i x="1438" s="1"/>
        <i x="2391" s="1"/>
        <i x="3286" s="1"/>
        <i x="5340" s="1"/>
        <i x="5215" s="1"/>
        <i x="4254" s="1"/>
        <i x="656" s="1"/>
        <i x="4080" s="1"/>
        <i x="4010" s="1"/>
        <i x="3362" s="1"/>
        <i x="1460" s="1"/>
        <i x="4231" s="1"/>
        <i x="563" s="1"/>
        <i x="3405" s="1"/>
        <i x="3331" s="1"/>
        <i x="2447" s="1"/>
        <i x="1535" s="1"/>
        <i x="3249" s="1"/>
        <i x="5151" s="1"/>
        <i x="3385" s="1"/>
        <i x="1644" s="1"/>
        <i x="3260" s="1"/>
        <i x="3358" s="1"/>
        <i x="4156" s="1"/>
        <i x="792" s="1"/>
        <i x="601" s="1"/>
        <i x="5225" s="1"/>
        <i x="3424" s="1"/>
        <i x="600" s="1"/>
        <i x="4319" s="1"/>
        <i x="4241" s="1"/>
        <i x="739" s="1"/>
        <i x="4155" s="1"/>
        <i x="2424" s="1"/>
        <i x="5150" s="1"/>
        <i x="5241" s="1"/>
        <i x="2580" s="1"/>
        <i x="3216" s="1"/>
        <i x="4230" s="1"/>
        <i x="4324" s="1"/>
        <i x="3384" s="1"/>
        <i x="4365" s="1"/>
        <i x="4019" s="1"/>
        <i x="4149" s="1"/>
        <i x="2609" s="1"/>
        <i x="3382" s="1"/>
        <i x="2374" s="1"/>
        <i x="1722" s="1"/>
        <i x="4009" s="1"/>
        <i x="1524" s="1"/>
        <i x="2548" s="1"/>
        <i x="650" s="1"/>
        <i x="592" s="1"/>
        <i x="5094" s="1"/>
        <i x="610" s="1"/>
        <i x="3248" s="1"/>
        <i x="1574" s="1"/>
        <i x="5158" s="1"/>
        <i x="5256" s="1"/>
        <i x="1695" s="1"/>
        <i x="802" s="1"/>
        <i x="4119" s="1"/>
        <i x="3449" s="1"/>
        <i x="1663" s="1"/>
        <i x="591" s="1"/>
        <i x="5093" s="1"/>
        <i x="4074" s="1"/>
        <i x="2453" s="1"/>
        <i x="5002" s="1"/>
        <i x="5214" s="1"/>
        <i x="4191" s="1"/>
        <i x="5105" s="1"/>
        <i x="3420" s="1"/>
        <i x="2470" s="1"/>
        <i x="4166" s="1"/>
        <i x="800" s="1"/>
        <i x="5176" s="1"/>
        <i x="804" s="1"/>
        <i x="1492" s="1"/>
        <i x="5077" s="1"/>
        <i x="2608" s="1"/>
        <i x="3391" s="1"/>
        <i x="1467" s="1"/>
        <i x="4073" s="1"/>
        <i x="5078" s="1"/>
        <i x="5274" s="1"/>
        <i x="2574" s="1"/>
        <i x="2555" s="1"/>
        <i x="629" s="1"/>
        <i x="3302" s="1"/>
        <i x="5120" s="1"/>
        <i x="4399" s="1"/>
        <i x="4312" s="1"/>
        <i x="779" s="1"/>
        <i x="730" s="1"/>
        <i x="5198" s="1"/>
        <i x="2536" s="1"/>
        <i x="1446" s="1"/>
        <i x="1724" s="1"/>
        <i x="3303" s="1"/>
        <i x="2658" s="1"/>
        <i x="1680" s="1"/>
        <i x="2642" s="1"/>
        <i x="1634" s="1"/>
        <i x="599" s="1"/>
        <i x="5027" s="1"/>
        <i x="864" s="1"/>
        <i x="4229" s="1"/>
        <i x="827" s="1"/>
        <i x="2604" s="1"/>
        <i x="1584" s="1"/>
        <i x="5175" s="1"/>
        <i x="3274" s="1"/>
        <i x="1753" s="1"/>
        <i x="4264" s="1"/>
        <i x="698" s="1"/>
        <i x="5142" s="1"/>
        <i x="1662" s="1"/>
        <i x="3285" s="1"/>
        <i x="4333" s="1"/>
        <i x="1694" s="1"/>
        <i x="3411" s="1"/>
        <i x="5224" s="1"/>
        <i x="875" s="1"/>
        <i x="854" s="1"/>
        <i x="4457" s="1"/>
        <i x="3451" s="1"/>
        <i x="699" s="1"/>
        <i x="2561" s="1"/>
        <i x="4165" s="1"/>
        <i x="2452" s="1"/>
        <i x="3393" s="1"/>
        <i x="3224" s="1"/>
        <i x="4382" s="1"/>
        <i x="1560" s="1"/>
        <i x="5240" s="1"/>
        <i x="4285" s="1"/>
        <i x="590" s="1"/>
        <i x="3307" s="1"/>
        <i x="676" s="1"/>
        <i x="2547" s="1"/>
        <i x="4423" s="1"/>
        <i x="4305" s="1"/>
        <i x="2460" s="1"/>
        <i x="1643" s="1"/>
        <i x="1836" s="1"/>
        <i x="5260" s="1"/>
        <i x="628" s="1"/>
        <i x="754" s="1"/>
        <i x="3273" s="1"/>
        <i x="5197" s="1"/>
        <i x="2500" s="1"/>
        <i x="5211" s="1"/>
        <i x="1599" s="1"/>
        <i x="1767" s="1"/>
        <i x="627" s="1"/>
        <i x="2384" s="1"/>
        <i x="4110" s="1"/>
        <i x="3355" s="1"/>
        <i x="649" s="1"/>
        <i x="855" s="1"/>
        <i x="4036" s="1"/>
        <i x="1523" s="1"/>
        <i x="4367" s="1"/>
        <i x="2459" s="1"/>
        <i x="3403" s="1"/>
        <i x="4228" s="1"/>
        <i x="1499" s="1"/>
        <i x="1814" s="1"/>
        <i x="808" s="1"/>
        <i x="5275" s="1"/>
        <i x="4109" s="1"/>
        <i x="1673" s="1"/>
        <i x="4018" s="1"/>
        <i x="3463" s="1"/>
        <i x="5387" s="1"/>
        <i x="4037" s="1"/>
        <i x="1636" s="1"/>
        <i x="530" s="1"/>
        <i x="4334" s="1"/>
        <i x="4137" s="1"/>
        <i x="1732" s="1"/>
        <i x="5318" s="1"/>
        <i x="1726" s="1"/>
        <i x="738" s="1"/>
        <i x="5281" s="1"/>
        <i x="4072" s="1"/>
        <i x="5351" s="1"/>
        <i x="3415" s="1"/>
        <i x="5196" s="1"/>
        <i x="3374" s="1"/>
        <i x="5058" s="1"/>
        <i x="1633" s="1"/>
        <i x="4164" s="1"/>
        <i x="3425" s="1"/>
        <i x="4273" s="1"/>
        <i x="851" s="1"/>
        <i x="4424" s="1"/>
        <i x="1594" s="1"/>
        <i x="4294" s="1"/>
        <i x="2560" s="1"/>
        <i x="4278" s="1"/>
        <i x="4393" s="1"/>
        <i x="5290" s="1"/>
        <i x="1459" s="1"/>
        <i x="4387" s="1"/>
        <i x="1840" s="1"/>
        <i x="4358" s="1"/>
        <i x="870" s="1"/>
        <i x="5313" s="1"/>
        <i x="1757" s="1"/>
        <i x="3412" s="1"/>
        <i x="5321" s="1"/>
        <i x="529" s="1"/>
        <i x="1743" s="1"/>
        <i x="753" s="1"/>
        <i x="2581" s="1"/>
        <i x="5009" s="1"/>
        <i x="3442" s="1"/>
        <i x="2469" s="1"/>
        <i x="5223" s="1"/>
        <i x="1437" s="1"/>
        <i x="3445" s="1"/>
        <i x="5388" s="1"/>
        <i x="763" s="1"/>
        <i x="3313" s="1"/>
        <i x="752" s="1"/>
        <i x="626" s="1"/>
        <i x="4263" s="1"/>
        <i x="5057" s="1"/>
        <i x="5323" s="1"/>
        <i x="5026" s="1"/>
        <i x="5347" s="1"/>
        <i x="4154" s="1"/>
        <i x="2499" s="1"/>
        <i x="588" s="1"/>
        <i x="781" s="1"/>
        <i x="5332" s="1"/>
        <i x="5285" s="1"/>
        <i x="1661" s="1"/>
        <i x="3386" s="1"/>
        <i x="3357" s="1"/>
        <i x="2488" s="1"/>
        <i x="3435" s="1"/>
        <i x="3236" s="1"/>
        <i x="2680" s="1"/>
        <i x="1761" s="1"/>
        <i x="1593" s="1"/>
        <i x="4262" s="1"/>
        <i x="2651" s="1"/>
        <i x="4275" s="1"/>
        <i x="2699" s="1"/>
        <i x="589" s="1"/>
        <i x="2577" s="1"/>
        <i x="5266" s="1"/>
        <i x="1490" s="1"/>
        <i x="1758" s="1"/>
        <i x="2660" s="1"/>
        <i x="5301" s="1"/>
        <i x="1738" s="1"/>
        <i x="1534" s="1"/>
        <i x="2475" s="1"/>
        <i x="861" s="1"/>
        <i x="1491" s="1"/>
        <i x="834" s="1"/>
        <i x="5393" s="1"/>
        <i x="2632" s="1"/>
        <i x="4118" s="1"/>
        <i x="4454" s="1"/>
        <i x="1556" s="1"/>
        <i x="794" s="1"/>
        <i x="1719" s="1"/>
        <i x="4364" s="1"/>
        <i x="4214" s="1"/>
        <i x="675" s="1"/>
        <i x="4108" s="1"/>
        <i x="3325" s="1"/>
        <i x="806" s="1"/>
        <i x="1706" s="1"/>
        <i x="4283" s="1"/>
        <i x="4153" s="1"/>
        <i x="5271" s="1"/>
        <i x="5092" s="1"/>
        <i x="2603" s="1"/>
        <i x="1629" s="1"/>
        <i x="5141" s="1"/>
        <i x="4292" s="1"/>
        <i x="841" s="1"/>
        <i x="1445" s="1"/>
        <i x="4317" s="1"/>
        <i x="3291" s="1"/>
        <i x="2487" s="1"/>
        <i x="5262" s="1"/>
        <i x="2383" s="1"/>
        <i x="4127" s="1"/>
        <i x="2458" s="1"/>
        <i x="1792" s="1"/>
        <i x="1436" s="1"/>
        <i x="751" s="1"/>
        <i x="4117" s="1"/>
        <i x="2605" s="1"/>
        <i x="5294" s="1"/>
        <i x="5302" s="1"/>
        <i x="1790" s="1"/>
        <i x="5273" s="1"/>
        <i x="5378" s="1"/>
        <i x="1696" s="1"/>
        <i x="3335" s="1"/>
        <i x="4408" s="1"/>
        <i x="5001" s="1"/>
        <i x="5025" s="1"/>
        <i x="3457" s="1"/>
        <i x="787" s="1"/>
        <i x="1733" s="1"/>
        <i x="2593" s="1"/>
        <i x="4204" s="1"/>
        <i x="2512" s="1"/>
        <i x="5104" s="1"/>
        <i x="5091" s="1"/>
        <i x="1739" s="1"/>
        <i x="2382" s="1"/>
        <i x="4193" s="1"/>
        <i x="624" s="1"/>
        <i x="828" s="1"/>
        <i x="5149" s="1"/>
        <i x="1435" s="1"/>
        <i x="625" s="1"/>
        <i x="4422" s="1"/>
        <i x="5178" s="1"/>
        <i x="1592" s="1"/>
        <i x="3469" s="1"/>
        <i x="4306" s="1"/>
        <i x="859" s="1"/>
        <i x="2397" s="1"/>
        <i x="1796" s="1"/>
        <i x="801" s="1"/>
        <i x="1811" s="1"/>
        <i x="4288" s="1"/>
        <i x="4291" s="1"/>
        <i x="1522" s="1"/>
        <i x="1541" s="1"/>
        <i x="1799" s="1"/>
        <i x="5358" s="1"/>
        <i x="1770" s="1"/>
        <i x="528" s="1"/>
        <i x="3407" s="1"/>
        <i x="3395" s="1"/>
        <i x="1708" s="1"/>
        <i x="1768" s="1"/>
        <i x="5132" s="1"/>
        <i x="4261" s="1"/>
        <i x="1716" s="1"/>
        <i x="1725" s="1"/>
        <i x="553" s="1"/>
        <i x="5239" s="1"/>
        <i x="1573" s="1"/>
        <i x="1756" s="1"/>
        <i x="4321" s="1"/>
        <i x="1697" s="1"/>
        <i x="5311" s="1"/>
        <i x="4440" s="1"/>
        <i x="798" s="1"/>
        <i x="4203" s="1"/>
        <i x="5282" s="1"/>
        <i x="4008" s="1"/>
        <i x="1628" s="1"/>
        <i x="2686" s="1"/>
        <i x="3301" s="1"/>
        <i x="822" s="1"/>
        <i x="891" s="1"/>
        <i x="2497" s="1"/>
        <i x="4322" s="1"/>
        <i x="850" s="1"/>
        <i x="539" s="1"/>
        <i x="4186" s="1"/>
        <i x="2644" s="1"/>
        <i x="4309" s="1"/>
        <i x="5238" s="1"/>
        <i x="3344" s="1"/>
        <i x="5148" s="1"/>
        <i x="4187" s="1"/>
        <i x="5370" s="1"/>
        <i x="749" s="1"/>
        <i x="2468" s="1"/>
        <i x="881" s="1"/>
        <i x="674" s="1"/>
        <i x="527" s="1"/>
        <i x="3471" s="1"/>
        <i x="1444" s="1"/>
        <i x="4147" s="1"/>
        <i x="845" s="1"/>
        <i x="3418" s="1"/>
        <i x="750" s="1"/>
        <i x="538" s="1"/>
        <i x="1772" s="1"/>
        <i x="5380" s="1"/>
        <i x="4126" s="1"/>
        <i x="4274" s="1"/>
        <i x="4148" s="1"/>
        <i x="4464" s="1"/>
        <i x="5379" s="1"/>
        <i x="3223" s="1"/>
        <i x="2584" s="1"/>
        <i x="640" s="1"/>
        <i x="4017" s="1"/>
        <i x="1613" s="1"/>
        <i x="3399" s="1"/>
        <i x="1660" s="1"/>
        <i x="760" s="1"/>
        <i x="2531" s="1"/>
        <i x="1591" s="1"/>
        <i x="5298" s="1"/>
        <i x="4417" s="1"/>
        <i x="819" s="1"/>
        <i x="1443" s="1"/>
        <i x="882" s="1"/>
        <i x="4202" s="1"/>
        <i x="5208" s="1"/>
        <i x="3444" s="1"/>
        <i x="1807" s="1"/>
        <i x="4192" s="1"/>
        <i x="672" s="1"/>
        <i x="5147" s="1"/>
        <i x="673" s="1"/>
        <i x="1555" s="1"/>
        <i x="5424" s="1"/>
        <i x="2627" s="1"/>
        <i x="4394" s="1"/>
        <i x="1712" s="1"/>
        <i x="639" s="1"/>
        <i x="5169" s="1"/>
        <i x="5113" s="1"/>
        <i x="1717" s="1"/>
        <i x="1533" s="1"/>
        <i x="793" s="1"/>
        <i x="3330" s="1"/>
        <i x="1690" s="1"/>
        <i x="3380" s="1"/>
        <i x="1627" s="1"/>
        <i x="816" s="1"/>
        <i x="5131" s="1"/>
        <i x="852" s="1"/>
        <i x="878" s="1"/>
        <i x="775" s="1"/>
        <i x="4465" s="1"/>
        <i x="1688" s="1"/>
        <i x="4348" s="1"/>
        <i x="5024" s="1"/>
        <i x="3334" s="1"/>
        <i x="3312" s="1"/>
        <i x="4201" s="1"/>
        <i x="703" s="1"/>
        <i x="4357" s="1"/>
        <i x="3388" s="1"/>
        <i x="4295" s="1"/>
        <i x="3462" s="1"/>
        <i x="726" s="1"/>
        <i x="5361" s="1"/>
        <i x="4315" s="1"/>
        <i x="5289" s="1"/>
        <i x="3465" s="1"/>
        <i x="1803" s="1"/>
        <i x="2594" s="1"/>
        <i x="810" s="1"/>
        <i x="858" s="1"/>
        <i x="3429" s="1"/>
        <i x="5425" s="1"/>
        <i x="4375" s="1"/>
        <i x="1745" s="1"/>
        <i x="2616" s="1"/>
        <i x="4318" s="1"/>
        <i x="4224" s="1"/>
        <i x="5348" s="1"/>
        <i x="3235" s="1"/>
        <i x="1793" s="1"/>
        <i x="1572" s="1"/>
        <i x="2575" s="1"/>
        <i x="2622" s="1"/>
        <i x="2496" s="1"/>
        <i x="2679" s="1"/>
        <i x="1773" s="1"/>
        <i x="3406" s="1"/>
        <i x="1786" s="1"/>
        <i x="4332" s="1"/>
        <i x="3448" s="1"/>
        <i x="1561" s="1"/>
        <i x="846" s="1"/>
        <i x="4313" s="1"/>
        <i x="1540" s="1"/>
        <i x="4370" s="1"/>
        <i x="2688" s="1"/>
        <i x="4406" s="1"/>
        <i x="2607" s="1"/>
        <i x="778" s="1"/>
        <i x="3409" s="1"/>
        <i x="888" s="1"/>
        <i x="2467" s="1"/>
        <i x="5342" s="1"/>
        <i x="4412" s="1"/>
        <i x="5291" s="1"/>
        <i x="5394" s="1"/>
        <i x="5140" s="1"/>
        <i x="1532" s="1"/>
        <i x="4185" s="1"/>
        <i x="5430" s="1"/>
        <i x="2599" s="1"/>
        <i x="5309" s="1"/>
        <i x="2657" s="1"/>
        <i x="1571" s="1"/>
        <i x="797" s="1"/>
        <i x="796" s="1"/>
        <i x="5103" s="1"/>
        <i x="5130" s="1"/>
        <i x="2601" s="1"/>
        <i x="1612" s="1"/>
        <i x="4152" s="1"/>
        <i x="2466" s="1"/>
        <i x="4392" s="1"/>
        <i x="1674" s="1"/>
        <i x="5189" s="1"/>
        <i x="5272" s="1"/>
        <i x="5339" s="1"/>
        <i x="5373" s="1"/>
        <i x="768" s="1"/>
        <i x="2511" s="1"/>
        <i x="5286" s="1"/>
        <i x="1531" s="1"/>
        <i x="695" s="1"/>
        <i x="4435" s="1"/>
        <i x="2572" s="1"/>
        <i x="868" s="1"/>
        <i x="1458" s="1"/>
        <i x="3392" s="1"/>
        <i x="833" s="1"/>
        <i x="5139" s="1"/>
        <i x="5023" s="1"/>
        <i x="4431" s="1"/>
        <i x="5177" s="1"/>
        <i x="2530" s="1"/>
        <i x="2482" s="1"/>
        <i x="5324" s="1"/>
        <i x="1828" s="1"/>
        <i x="4184" s="1"/>
        <i x="5188" s="1"/>
        <i x="3401" s="1"/>
        <i x="1826" s="1"/>
        <i x="638" s="1"/>
        <i x="2396" s="1"/>
        <i x="1691" s="1"/>
        <i x="2590" s="1"/>
        <i x="5415" s="1"/>
        <i x="1730" s="1"/>
        <i x="4372" s="1"/>
        <i x="4449" s="1"/>
        <i x="1602" s="1"/>
        <i x="666" s="1"/>
        <i x="3477" s="1"/>
        <i x="5138" s="1"/>
        <i x="3446" s="1"/>
        <i x="1797" s="1"/>
        <i x="5297" s="1"/>
        <i x="5207" s="1"/>
        <i x="552" s="1"/>
        <i x="4116" s="1"/>
        <i x="4347" s="1"/>
        <i x="1570" s="1"/>
        <i x="1671" s="1"/>
        <i x="807" s="1"/>
        <i x="3333" s="1"/>
        <i x="5304" s="1"/>
        <i x="4463" s="1"/>
        <i x="5250" s="1"/>
        <i x="2667" s="1"/>
        <i x="2659" s="1"/>
        <i x="1741" s="1"/>
        <i x="886" s="1"/>
        <i x="2566" s="1"/>
        <i x="3433" s="1"/>
        <i x="3408" s="1"/>
        <i x="4223" s="1"/>
        <i x="648" s="1"/>
        <i x="4314" s="1"/>
        <i x="2613" s="1"/>
        <i x="1832" s="1"/>
        <i x="5354" s="1"/>
        <i x="1847" s="1"/>
        <i x="5329" s="1"/>
        <i x="1835" s="1"/>
        <i x="3447" s="1"/>
        <i x="3316" s="1"/>
        <i x="3324" s="1"/>
        <i x="5137" s="1"/>
        <i x="1715" s="1"/>
        <i x="4331" s="1"/>
        <i x="2612" s="1"/>
        <i x="817" s="1"/>
        <i x="3389" s="1"/>
        <i x="791" s="1"/>
        <i x="849" s="1"/>
        <i x="1601" s="1"/>
        <i x="1569" s="1"/>
        <i x="637" s="1"/>
        <i x="4354" s="1"/>
        <i x="1539" s="1"/>
        <i x="4352" s="1"/>
        <i x="4280" s="1"/>
        <i x="636" s="1"/>
        <i x="4163" s="1"/>
        <i x="5338" s="1"/>
        <i x="772" s="1"/>
        <i x="2495" s="1"/>
        <i x="647" s="1"/>
        <i x="1714" s="1"/>
        <i x="1611" s="1"/>
        <i x="1700" s="1"/>
        <i x="2668" s="1"/>
        <i x="3300" s="1"/>
        <i x="4125" s="1"/>
        <i x="2564" s="1"/>
        <i x="1731" s="1"/>
        <i x="2631" s="1"/>
        <i x="4162" s="1"/>
        <i x="2587" s="1"/>
        <i x="1752" s="1"/>
        <i x="1737" s="1"/>
        <i x="5263" s="1"/>
        <i x="1781" s="1"/>
        <i x="702" s="1"/>
        <i x="711" s="1"/>
        <i x="5355" s="1"/>
        <i x="877" s="1"/>
        <i x="1538" s="1"/>
        <i x="2510" s="1"/>
        <i x="4330" s="1"/>
        <i x="2633" s="1"/>
        <i x="809" s="1"/>
        <i x="3416" s="1"/>
        <i x="710" s="1"/>
        <i x="3450" s="1"/>
        <i x="4397" s="1"/>
        <i x="3343" s="1"/>
        <i x="4200" s="1"/>
        <i x="4355" s="1"/>
        <i x="786" s="1"/>
        <i x="5407" s="1"/>
        <i x="853" s="1"/>
        <i x="3430" s="1"/>
        <i x="3378" s="1"/>
        <i x="872" s="1"/>
        <i x="1748" s="1"/>
        <i x="2630" s="1"/>
        <i x="3404" s="1"/>
        <i x="777" s="1"/>
        <i x="2670" s="1"/>
        <i x="5417" s="1"/>
        <i x="1610" s="1"/>
        <i x="2629" s="1"/>
        <i x="847" s="1"/>
        <i x="5416" s="1"/>
        <i x="4183" s="1"/>
        <i x="2621" s="1"/>
        <i x="826" s="1"/>
        <i x="5322" s="1"/>
        <i x="773" s="1"/>
        <i x="761" s="1"/>
        <i x="5375" s="1"/>
        <i x="5129" s="1"/>
        <i x="814" s="1"/>
        <i x="5337" s="1"/>
        <i x="1784" s="1"/>
        <i x="671" s="1"/>
        <i x="4458" s="1"/>
        <i x="1679" s="1"/>
        <i x="4428" s="1"/>
        <i x="4368" s="1"/>
        <i x="5336" s="1"/>
        <i x="3464" s="1"/>
        <i x="1843" s="1"/>
        <i x="635" s="1"/>
        <i x="4405" s="1"/>
        <i x="1746" s="1"/>
        <i x="5357" s="1"/>
        <i x="4409" s="1"/>
        <i x="5168" s="1"/>
        <i x="4360" s="1"/>
        <i x="3311" s="1"/>
        <i x="3413" s="1"/>
        <i x="784" s="1"/>
        <i x="5330" s="1"/>
        <i x="5253" s="1"/>
        <i x="1568" s="1"/>
        <i x="5206" s="1"/>
        <i x="2579" s="1"/>
        <i x="4411" s="1"/>
        <i x="2565" s="1"/>
        <i x="5328" s="1"/>
        <i x="4290" s="1"/>
        <i x="838" s="1"/>
        <i x="1727" s="1"/>
        <i x="646" s="1"/>
        <i x="788" s="1"/>
        <i x="4327" s="1"/>
        <i x="818" s="1"/>
        <i x="4388" s="1"/>
        <i x="701" s="1"/>
        <i x="4376" s="1"/>
        <i x="879" s="1"/>
        <i x="2656" s="1"/>
        <i x="825" s="1"/>
        <i x="3323" s="1"/>
        <i x="3414" s="1"/>
        <i x="4432" s="1"/>
        <i x="5146" s="1"/>
        <i x="762" s="1"/>
        <i x="5365" s="1"/>
        <i x="5111" s="1"/>
        <i x="3353" s="1"/>
        <i x="1769" s="1"/>
        <i x="811" s="1"/>
        <i x="5112" s="1"/>
        <i x="1721" s="1"/>
        <i x="1685" s="1"/>
        <i x="5398" s="1"/>
        <i x="4279" s="1"/>
        <i x="3381" s="1"/>
        <i x="4293" s="1"/>
        <i x="3400" s="1"/>
        <i x="5280" s="1"/>
        <i x="4429" s="1"/>
        <i x="709" s="1"/>
        <i x="1839" s="1"/>
        <i x="2646" s="1"/>
        <i x="885" s="1"/>
        <i x="2486" s="1"/>
        <i x="3428" s="1"/>
        <i x="1698" s="1"/>
        <i x="2507" s="1"/>
        <i x="1780" s="1"/>
        <i x="1829" s="1"/>
        <i x="2673" s="1"/>
        <i x="1530" s="1"/>
        <i x="5167" s="1"/>
        <i x="1554" s="1"/>
        <i x="2645" s="1"/>
        <i x="4434" s="1"/>
        <i x="5128" s="1"/>
        <i x="5186" s="1"/>
        <i x="840" s="1"/>
        <i x="5187" s="1"/>
        <i x="1567" s="1"/>
        <i x="1590" s="1"/>
        <i x="1774" s="1"/>
        <i x="1822" s="1"/>
        <i x="2506" s="1"/>
        <i x="3468" s="1"/>
        <i x="873" s="1"/>
        <i x="3299" s="1"/>
        <i x="5279" s="1"/>
        <i x="2481" s="1"/>
        <i x="5127" s="1"/>
        <i x="4447" s="1"/>
        <i x="5377" s="1"/>
        <i x="4453" s="1"/>
        <i x="5362" s="1"/>
        <i x="1762" s="1"/>
        <i x="5431" s="1"/>
        <i x="1798" s="1"/>
        <i x="1600" s="1"/>
        <i x="1589" s="1"/>
        <i x="2685" s="1"/>
        <i x="789" s="1"/>
        <i x="1689" s="1"/>
        <i x="865" s="1"/>
        <i x="2635" s="1"/>
        <i x="5395" s="1"/>
        <i x="1626" s="1"/>
        <i x="665" s="1"/>
        <i x="5205" s="1"/>
        <i x="4410" s="1"/>
        <i x="836" s="1"/>
        <i x="1763" s="1"/>
        <i x="2661" s="1"/>
        <i x="1676" s="1"/>
        <i x="4395" s="1"/>
        <i x="4433" s="1"/>
        <i x="4396" s="1"/>
        <i x="3342" s="1"/>
        <i x="2529" s="1"/>
        <i x="681" s="1"/>
        <i x="5283" s="1"/>
        <i x="1760" s="1"/>
        <i x="5410" s="1"/>
        <i x="5204" s="1"/>
        <i x="4363" s="1"/>
        <i x="5386" s="1"/>
        <i x="4389" s="1"/>
        <i x="3298" s="1"/>
        <i x="4476" s="1"/>
        <i x="1718" s="1"/>
        <i x="1707" s="1"/>
        <i x="5292" s="1"/>
        <i x="1754" s="1"/>
        <i x="4472" s="1"/>
        <i x="831" s="1"/>
        <i x="4398" s="1"/>
        <i x="5299" s="1"/>
        <i x="725" s="1"/>
        <i x="4276" s="1"/>
        <i x="4282" s="1"/>
        <i x="4182" s="1"/>
        <i x="3310" s="1"/>
        <i x="1683" s="1"/>
        <i x="5399" s="1"/>
        <i x="3466" s="1"/>
        <i x="1833" s="1"/>
        <i x="3341" s="1"/>
        <i x="1771" s="1"/>
        <i x="5166" s="1"/>
        <i x="3434" s="1"/>
        <i x="2480" s="1"/>
        <i x="3453" s="1"/>
        <i x="4329" s="1"/>
        <i x="4356" s="1"/>
        <i x="2687" s="1"/>
        <i x="2695" s="1"/>
        <i x="4298" s="1"/>
        <i x="694" s="1"/>
        <i x="2663" s="1"/>
        <i x="5252" s="1"/>
        <i x="664" s="1"/>
        <i x="1779" s="1"/>
        <i x="3439" s="1"/>
        <i x="3467" s="1"/>
        <i x="693" s="1"/>
        <i x="3352" s="1"/>
        <i x="4181" s="1"/>
        <i x="663" s="1"/>
        <i x="4146" s="1"/>
        <i x="860" s="1"/>
        <i x="876" s="1"/>
        <i x="3419" s="1"/>
        <i x="4361" s="1"/>
        <i x="2528" s="1"/>
        <i x="1588" s="1"/>
        <i x="1553" s="1"/>
        <i x="5360" s="1"/>
        <i x="3410" s="1"/>
        <i x="4180" s="1"/>
        <i x="4145" s="1"/>
        <i x="2696" s="1"/>
        <i x="724" s="1"/>
        <i x="4391" s="1"/>
        <i x="5319" s="1"/>
        <i x="759" s="1"/>
        <i x="4401" s="1"/>
        <i x="3441" s="1"/>
        <i x="1817" s="1"/>
        <i x="1672" s="1"/>
        <i x="723" s="1"/>
        <i x="2648" s="1"/>
        <i x="4222" s="1"/>
        <i x="5261" s="1"/>
        <i x="805" s="1"/>
        <i x="4353" s="1"/>
        <i x="1669" s="1"/>
        <i x="3470" s="1"/>
        <i x="4320" s="1"/>
        <i x="4438" s="1"/>
        <i x="5300" s="1"/>
        <i x="1625" s="1"/>
        <i x="880" s="1"/>
        <i x="856" s="1"/>
        <i x="2623" s="1"/>
        <i x="1744" s="1"/>
        <i x="4221" s="1"/>
        <i x="4350" s="1"/>
        <i x="5265" s="1"/>
        <i x="4362" s="1"/>
        <i x="1686" s="1"/>
        <i x="832" s="1"/>
        <i x="5341" s="1"/>
        <i x="3379" s="1"/>
        <i x="1777" s="1"/>
        <i x="2698" s="1"/>
        <i x="820" s="1"/>
        <i x="3452" s="1"/>
        <i x="874" s="1"/>
        <i x="815" s="1"/>
        <i x="1789" s="1"/>
        <i x="780" s="1"/>
        <i x="2598" s="1"/>
        <i x="1775" s="1"/>
        <i x="692" s="1"/>
        <i x="5412" s="1"/>
        <i x="662" s="1"/>
        <i x="835" s="1"/>
        <i x="1820" s="1"/>
        <i x="4469" s="1"/>
        <i x="4377" s="1"/>
        <i x="2640" s="1"/>
        <i x="4446" s="1"/>
        <i x="1751" s="1"/>
        <i x="4450" s="1"/>
        <i x="863" s="1"/>
        <i x="5284" s="1"/>
        <i x="4436" s="1"/>
        <i x="5317" s="1"/>
        <i x="1703" s="1"/>
        <i x="2639" s="1"/>
        <i x="3421" s="1"/>
        <i x="3438" s="1"/>
        <i x="4452" s="1"/>
        <i x="4415" s="1"/>
        <i x="5251" s="1"/>
        <i x="5203" s="1"/>
        <i x="2583" s="1"/>
        <i x="5255" s="1"/>
        <i x="5364" s="1"/>
        <i x="764" s="1"/>
        <i x="1810" s="1"/>
        <i x="5349" s="1"/>
        <i x="2684" s="1"/>
        <i x="2641" s="1"/>
        <i x="4473" s="1"/>
        <i x="1702" s="1"/>
        <i x="5402" s="1"/>
        <i x="2611" s="1"/>
        <i x="1791" s="1"/>
        <i x="4144" s="1"/>
        <i x="2615" s="1"/>
        <i x="5435" s="1"/>
        <i x="5126" s="1"/>
        <i x="4281" s="1"/>
        <i x="4470" s="1"/>
        <i x="4351" s="1"/>
        <i x="4390" s="1"/>
        <i x="1677" s="1"/>
        <i x="5288" s="1"/>
        <i x="1735" s="1"/>
        <i x="1816" s="1"/>
        <i x="799" s="1"/>
        <i x="821" s="1"/>
        <i x="782" s="1"/>
        <i x="2701" s="1"/>
        <i x="5396" s="1"/>
        <i x="4475" s="1"/>
        <i x="4307" s="1"/>
        <i x="3394" s="1"/>
        <i x="867" s="1"/>
        <i x="2614" s="1"/>
        <i x="842" s="1"/>
        <i x="4402" s="1"/>
        <i x="5125" s="1"/>
        <i x="4400" s="1"/>
        <i x="4430" s="1"/>
        <i x="2570" s="1"/>
        <i x="1701" s="1"/>
        <i x="5414" s="1"/>
        <i x="660" s="1"/>
        <i x="2650" s="1"/>
        <i x="5320" s="1"/>
        <i x="4311" s="1"/>
        <i x="1834" s="1"/>
        <i x="892" s="1"/>
        <i x="5366" s="1"/>
        <i x="5432" s="1"/>
        <i x="661" s="1"/>
        <i x="5369" s="1"/>
        <i x="4451" s="1"/>
        <i x="4286" s="1"/>
        <i x="3455" s="1"/>
        <i x="2689" s="1"/>
        <i x="4474" s="1"/>
        <i x="4437" s="1"/>
        <i x="771" s="1"/>
        <i x="5423" s="1"/>
        <i x="5368" s="1"/>
        <i x="4277" s="1"/>
        <i x="2655" s="1"/>
        <i x="1802" s="1"/>
        <i x="4308" s="1"/>
        <i x="1805" s="1"/>
        <i x="4439" s="1"/>
        <i x="2571" s="1"/>
        <i x="5316" s="1"/>
        <i x="4403" s="1"/>
        <i x="2628" s="1"/>
        <i x="770" s="1"/>
        <i x="5436" s="1"/>
        <i x="2654" s="1"/>
        <i x="3473" s="1"/>
        <i x="1734" s="1"/>
        <i x="1681" s="1"/>
        <i x="5367" s="1"/>
        <i x="2589" s="1"/>
        <i x="2691" s="1"/>
        <i x="4380" s="1"/>
        <i x="1815" s="1"/>
        <i x="3459" s="1"/>
        <i x="887" s="1"/>
        <i x="2586" s="1"/>
        <i x="3426" s="1"/>
        <i x="790" s="1"/>
        <i x="5327" s="1"/>
        <i x="1787" s="1"/>
        <i x="4421" s="1"/>
        <i x="4349" s="1"/>
        <i x="4442" s="1"/>
        <i x="3461" s="1"/>
        <i x="2676" s="1"/>
        <i x="5392" s="1"/>
        <i x="883" s="1"/>
        <i x="862" s="1"/>
        <i x="4310" s="1"/>
        <i x="1808" s="1"/>
        <i x="4404" s="1"/>
        <i x="1813" s="1"/>
        <i x="824" s="1"/>
        <i x="844" s="1"/>
        <i x="3472" s="1"/>
        <i x="3422" s="1"/>
        <i x="5385" s="1"/>
        <i x="1825" s="1"/>
        <i x="5293" s="1"/>
        <i x="2600" s="1"/>
        <i x="890" s="1"/>
        <i x="4477" s="1"/>
        <i x="3458" s="1"/>
        <i x="2592" s="1"/>
        <i x="813" s="1"/>
        <i x="4456" s="1"/>
        <i x="3390" s="1"/>
        <i x="5401" s="1"/>
        <i x="1846" s="1"/>
        <i x="1766" s="1"/>
        <i x="1827" s="1"/>
        <i x="3432" s="1"/>
        <i x="1750" s="1"/>
        <i x="2620" s="1"/>
        <i x="5374" s="1"/>
        <i x="5359" s="1"/>
        <i x="5433" s="1"/>
        <i x="2669" s="1"/>
        <i x="869" s="1"/>
        <i x="4443" s="1"/>
        <i x="4441" s="1"/>
        <i x="4471" s="1"/>
        <i x="3398" s="1"/>
        <i x="2678" s="1"/>
        <i x="5403" s="1"/>
        <i x="4339" s="1"/>
        <i x="5406" s="1"/>
        <i x="5335" s="1"/>
        <i x="5397" s="1"/>
        <i x="3475" s="1"/>
        <i x="1809" s="1"/>
        <i x="2672" s="1"/>
        <i x="5405" s="1"/>
        <i x="2683" s="1"/>
        <i x="1838" s="1"/>
        <i x="1785" s="1"/>
        <i x="1841" s="1"/>
        <i x="4359" s="1"/>
        <i x="1736" s="1"/>
        <i x="5254" s="1"/>
        <i x="5259" s="1"/>
        <i x="4444" s="1"/>
        <i x="3440" s="1"/>
        <i x="2682" s="1"/>
        <i x="4326" s="1"/>
        <i x="5404" s="1"/>
        <i x="5326" s="1"/>
        <i x="1705" s="1"/>
        <i x="1823" s="1"/>
        <i x="2626" s="1"/>
        <i x="4462" s="1"/>
        <i x="1806" s="1"/>
        <i x="2649" s="1"/>
        <i x="5429" s="1"/>
        <i x="889" s="1"/>
        <i x="4369" s="1"/>
        <i x="1844" s="1"/>
        <i x="4445" s="1"/>
        <i x="871" s="1"/>
        <i x="5422" s="1"/>
        <i x="4316" s="1"/>
        <i x="5278" s="1"/>
        <i x="5411" s="1"/>
        <i x="2697" s="1"/>
        <i x="5434" s="1"/>
        <i x="1845" s="1"/>
        <i x="2700" s="1"/>
        <i x="1821" s="1"/>
        <i x="3460" s="1"/>
        <i x="1842" s="1"/>
        <i x="2677"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Sales_Price" xr10:uid="{0093BDCD-EC1C-4E48-8EF0-57D360C6C994}" sourceName="Unit Sales Price">
  <pivotTables>
    <pivotTable tabId="17" name="PivotTable9"/>
    <pivotTable tabId="12" name="PivotTable5"/>
    <pivotTable tabId="12" name="PivotTable6"/>
  </pivotTables>
  <data>
    <tabular pivotCacheId="1960175517">
      <items count="5438">
        <i x="4498" s="1"/>
        <i x="3619" s="1"/>
        <i x="4608" s="1"/>
        <i x="138" s="1"/>
        <i x="2834" s="1"/>
        <i x="3620" s="1"/>
        <i x="1012" s="1"/>
        <i x="139" s="1"/>
        <i x="1922" s="1"/>
        <i x="4610" s="1"/>
        <i x="79" s="1"/>
        <i x="4559" s="1"/>
        <i x="1037" s="1"/>
        <i x="140" s="1"/>
        <i x="980" s="1"/>
        <i x="110" s="1"/>
        <i x="4609" s="1"/>
        <i x="981" s="1"/>
        <i x="913" s="1"/>
        <i x="1943" s="1"/>
        <i x="3485" s="1"/>
        <i x="1996" s="1"/>
        <i x="4584" s="1"/>
        <i x="1013" s="1"/>
        <i x="2022" s="1"/>
        <i x="2835" s="1"/>
        <i x="2764" s="1"/>
        <i x="4583" s="1"/>
        <i x="1944" s="1"/>
        <i x="1085" s="1"/>
        <i x="1014" s="1"/>
        <i x="3621" s="1"/>
        <i x="969" s="1"/>
        <i x="2037" s="1"/>
        <i x="2790" s="1"/>
        <i x="2836" s="1"/>
        <i x="898" s="1"/>
        <i x="4611" s="1"/>
        <i x="2819" s="1"/>
        <i x="3483" s="1"/>
        <i x="16" s="1"/>
        <i x="1036" s="1"/>
        <i x="3632" s="1"/>
        <i x="2750" s="1"/>
        <i x="4585" s="1"/>
        <i x="1057" s="1"/>
        <i x="4658" s="1"/>
        <i x="2038" s="1"/>
        <i x="111" s="1"/>
        <i x="112" s="1"/>
        <i x="4508" s="1"/>
        <i x="4538" s="1"/>
        <i x="92" s="1"/>
        <i x="4586" s="1"/>
        <i x="3487" s="1"/>
        <i x="1859" s="1"/>
        <i x="183" s="1"/>
        <i x="957" s="1"/>
        <i x="1863" s="1"/>
        <i x="2023" s="1"/>
        <i x="3573" s="1"/>
        <i x="1918" s="1"/>
        <i x="4628" s="1"/>
        <i x="912" s="1"/>
        <i x="6" s="1"/>
        <i x="3622" s="1"/>
        <i x="151" s="1"/>
        <i x="1058" s="1"/>
        <i x="2024" s="1"/>
        <i x="63" s="1"/>
        <i x="905" s="1"/>
        <i x="1945" s="1"/>
        <i x="4484" s="1"/>
        <i x="3495" s="1"/>
        <i x="1861" s="1"/>
        <i x="2025" s="1"/>
        <i x="4587" s="1"/>
        <i x="906" s="1"/>
        <i x="982" s="1"/>
        <i x="914" s="1"/>
        <i x="57" s="1"/>
        <i x="1860" s="1"/>
        <i x="80" s="1"/>
        <i x="1059" s="1"/>
        <i x="4486" s="1"/>
        <i x="1946" s="1"/>
        <i x="81" s="1"/>
        <i x="1865" s="1"/>
        <i x="2041" s="1"/>
        <i x="933" s="1"/>
        <i x="4485" s="1"/>
        <i x="141" s="1"/>
        <i x="4629" s="1"/>
        <i x="3520" s="1"/>
        <i x="2042" s="1"/>
        <i x="4560" s="1"/>
        <i x="2837" s="1"/>
        <i x="923" s="1"/>
        <i x="3496" s="1"/>
        <i x="1998" s="1"/>
        <i x="907" s="1"/>
        <i x="1997" s="1"/>
        <i x="1919" s="1"/>
        <i x="1907" s="1"/>
        <i x="2760" s="1"/>
        <i x="3704" s="1"/>
        <i x="899" s="1"/>
        <i x="1975" s="1"/>
        <i x="2899" s="1"/>
        <i x="1125" s="1"/>
        <i x="1852" s="1"/>
        <i x="22" s="1"/>
        <i x="4612" s="1"/>
        <i x="2911" s="1"/>
        <i x="31" s="1"/>
        <i x="4561" s="1"/>
        <i x="2712" s="1"/>
        <i x="4488" s="1"/>
        <i x="1864" s="1"/>
        <i x="915" s="1"/>
        <i x="1851" s="1"/>
        <i x="1110" s="1"/>
        <i x="58" s="1"/>
        <i x="978" s="1"/>
        <i x="2713" s="1"/>
        <i x="4499" s="1"/>
        <i x="1924" s="1"/>
        <i x="2724" s="1"/>
        <i x="1060" s="1"/>
        <i x="4704" s="1"/>
        <i x="2704" s="1"/>
        <i x="2770" s="1"/>
        <i x="1916" s="1"/>
        <i x="4659" s="1"/>
        <i x="3634" s="1"/>
        <i x="3498" s="1"/>
        <i x="59" s="1"/>
        <i x="930" s="1"/>
        <i x="984" s="1"/>
        <i x="985" s="1"/>
        <i x="123" s="1"/>
        <i x="2026" s="1"/>
        <i x="901" s="1"/>
        <i x="82" s="1"/>
        <i x="2843" s="1"/>
        <i x="1167" s="1"/>
        <i x="255" s="1"/>
        <i x="1942" s="1"/>
        <i x="4620" s="1"/>
        <i x="2765" s="1"/>
        <i x="2739" s="1"/>
        <i x="3705" s="1"/>
        <i x="1" s="1"/>
        <i x="4621" s="1"/>
        <i x="1069" s="1"/>
        <i x="2105" s="1"/>
        <i x="3590" s="1"/>
        <i x="4526" s="1"/>
        <i x="115" s="1"/>
        <i x="1166" s="1"/>
        <i x="3633" s="1"/>
        <i x="3679" s="1"/>
        <i x="4513" s="1"/>
        <i x="2892" s="1"/>
        <i x="2044" s="1"/>
        <i x="3479" s="1"/>
        <i x="4528" s="1"/>
        <i x="162" s="1"/>
        <i x="2012" s="1"/>
        <i x="1126" s="1"/>
        <i x="1068" s="1"/>
        <i x="4596" s="1"/>
        <i x="3669" s="1"/>
        <i x="2043" s="1"/>
        <i x="4668" s="1"/>
        <i x="124" s="1"/>
        <i x="33" s="1"/>
        <i x="3601" s="1"/>
        <i x="184" s="1"/>
        <i x="2859" s="1"/>
        <i x="2013" s="1"/>
        <i x="0" s="1"/>
        <i x="113" s="1"/>
        <i x="917" s="1"/>
        <i x="2948" s="1"/>
        <i x="2045" s="1"/>
        <i x="1092" s="1"/>
        <i x="2858" s="1"/>
        <i x="3729" s="1"/>
        <i x="163" s="1"/>
        <i x="1903" s="1"/>
        <i x="3730" s="1"/>
        <i x="2812" s="1"/>
        <i x="1948" s="1"/>
        <i x="4622" s="1"/>
        <i x="2946" s="1"/>
        <i x="1044" s="1"/>
        <i x="3668" s="1"/>
        <i x="1981" s="1"/>
        <i x="191" s="1"/>
        <i x="1090" s="1"/>
        <i x="2874" s="1"/>
        <i x="1932" s="1"/>
        <i x="4669" s="1"/>
        <i x="3653" s="1"/>
        <i x="1872" s="1"/>
        <i x="2061" s="1"/>
        <i x="935" s="1"/>
        <i x="4503" s="1"/>
        <i x="4623" s="1"/>
        <i x="1072" s="1"/>
        <i x="909" s="1"/>
        <i x="2725" s="1"/>
        <i x="4478" s="1"/>
        <i x="3547" s="1"/>
        <i x="4633" s="1"/>
        <i x="2925" s="1"/>
        <i x="2820" s="1"/>
        <i x="4705" s="1"/>
        <i x="4509" s="1"/>
        <i x="256" s="1"/>
        <i x="2046" s="1"/>
        <i x="1908" s="1"/>
        <i x="3538" s="1"/>
        <i x="2030" s="1"/>
        <i x="3681" s="1"/>
        <i x="1904" s="1"/>
        <i x="1061" s="1"/>
        <i x="4635" s="1"/>
        <i x="1024" s="1"/>
        <i x="9" s="1"/>
        <i x="1854" s="1"/>
        <i x="1070" s="1"/>
        <i x="2821" s="1"/>
        <i x="1853" s="1"/>
        <i x="145" s="1"/>
        <i x="60" s="1"/>
        <i x="1873" s="1"/>
        <i x="2877" s="1"/>
        <i x="1045" s="1"/>
        <i x="1091" s="1"/>
        <i x="2873" s="1"/>
        <i x="2912" s="1"/>
        <i x="2947" s="1"/>
        <i x="1071" s="1"/>
        <i x="2875" s="1"/>
        <i x="2766" s="1"/>
        <i x="2996" s="1"/>
        <i x="2107" s="1"/>
        <i x="167" s="1"/>
        <i x="2784" s="1"/>
        <i x="4634" s="1"/>
        <i x="4667" s="1"/>
        <i x="4539" s="1"/>
        <i x="2069" s="1"/>
        <i x="1920" s="1"/>
        <i x="3683" s="1"/>
        <i x="3609" s="1"/>
        <i x="2047" s="1"/>
        <i x="2748" s="1"/>
        <i x="3636" s="1"/>
        <i x="3724" s="1"/>
        <i x="3671" s="1"/>
        <i x="3596" s="1"/>
        <i x="3680" s="1"/>
        <i x="165" s="1"/>
        <i x="3480" s="1"/>
        <i x="3715" s="1"/>
        <i x="3566" s="1"/>
        <i x="197" s="1"/>
        <i x="939" s="1"/>
        <i x="1015" s="1"/>
        <i x="2792" s="1"/>
        <i x="1093" s="1"/>
        <i x="1073" s="1"/>
        <i x="1982" s="1"/>
        <i x="3637" s="1"/>
        <i x="193" s="1"/>
        <i x="1143" s="1"/>
        <i x="970" s="1"/>
        <i x="164" s="1"/>
        <i x="194" s="1"/>
        <i x="3682" s="1"/>
        <i x="3500" s="1"/>
        <i x="1960" s="1"/>
        <i x="1111" s="1"/>
        <i x="2039" s="1"/>
        <i x="2949" s="1"/>
        <i x="192" s="1"/>
        <i x="2085" s="1"/>
        <i x="3576" s="1"/>
        <i x="2876" s="1"/>
        <i x="2106" s="1"/>
        <i x="125" s="1"/>
        <i x="228" s="1"/>
        <i x="93" s="1"/>
        <i x="3623" s="1"/>
        <i x="3548" s="1"/>
        <i x="3492" s="1"/>
        <i x="1855" s="1"/>
        <i x="2068" s="1"/>
        <i x="2878" s="1"/>
        <i x="1983" s="1"/>
        <i x="4660" s="1"/>
        <i x="2752" s="1"/>
        <i x="4502" s="1"/>
        <i x="195" s="1"/>
        <i x="3691" s="1"/>
        <i x="4527" s="1"/>
        <i x="2893" s="1"/>
        <i x="3608" s="1"/>
        <i x="32" s="1"/>
        <i x="2108" s="1"/>
        <i x="3624" s="1"/>
        <i x="2714" s="1"/>
        <i x="2027" s="1"/>
        <i x="1984" s="1"/>
        <i x="227" s="1"/>
        <i x="213" s="1"/>
        <i x="3635" s="1"/>
        <i x="4540" s="1"/>
        <i x="3545" s="1"/>
        <i x="2721" s="1"/>
        <i x="166" s="1"/>
        <i x="2015" s="1"/>
        <i x="2852" s="1"/>
        <i x="4597" s="1"/>
        <i x="2776" s="1"/>
        <i x="4492" s="1"/>
        <i x="1094" s="1"/>
        <i x="2109" s="1"/>
        <i x="1874" s="1"/>
        <i x="3670" s="1"/>
        <i x="2822" s="1"/>
        <i x="196" s="1"/>
        <i x="4761" s="1"/>
        <i x="3654" s="1"/>
        <i x="96" s="1"/>
        <i x="894" s="1"/>
        <i x="4613" s="1"/>
        <i x="4670" s="1"/>
        <i x="2708" s="1"/>
        <i x="3510" s="1"/>
        <i x="18" s="1"/>
        <i x="949" s="1"/>
        <i x="1096" s="1"/>
        <i x="1095" s="1"/>
        <i x="2761" s="1"/>
        <i x="2728" s="1"/>
        <i x="925" s="1"/>
        <i x="1168" s="1"/>
        <i x="3638" s="1"/>
        <i x="971" s="1"/>
        <i x="1884" s="1"/>
        <i x="2086" s="1"/>
        <i x="1971" s="1"/>
        <i x="146" s="1"/>
        <i x="1097" s="1"/>
        <i x="2031" s="1"/>
        <i x="2705" s="1"/>
        <i x="328" s="1"/>
        <i x="958" s="1"/>
        <i x="903" s="1"/>
        <i x="1875" s="1"/>
        <i x="4510" s="1"/>
        <i x="2014" s="1"/>
        <i x="3511" s="1"/>
        <i x="2048" s="1"/>
        <i x="2979" s="1"/>
        <i x="2879" s="1"/>
        <i x="1169" s="1"/>
        <i x="3639" s="1"/>
        <i x="4588" s="1"/>
        <i x="2844" s="1"/>
        <i x="2" s="1"/>
        <i x="94" s="1"/>
        <i x="4624" s="1"/>
        <i x="19" s="1"/>
        <i x="3591" s="1"/>
        <i x="2729" s="1"/>
        <i x="1209" s="1"/>
        <i x="3641" s="1"/>
        <i x="3791" s="1"/>
        <i x="2049" s="1"/>
        <i x="2964" s="1"/>
        <i x="4636" s="1"/>
        <i x="1987" s="1"/>
        <i x="1962" s="1"/>
        <i x="2141" s="1"/>
        <i x="4671" s="1"/>
        <i x="3610" s="1"/>
        <i x="4536" s="1"/>
        <i x="1961" s="1"/>
        <i x="4518" s="1"/>
        <i x="1885" s="1"/>
        <i x="3549" s="1"/>
        <i x="4504" s="1"/>
        <i x="2828" s="1"/>
        <i x="1856" s="1"/>
        <i x="95" s="1"/>
        <i x="4537" s="1"/>
        <i x="1876" s="1"/>
        <i x="2017" s="1"/>
        <i x="3684" s="1"/>
        <i x="959" s="1"/>
        <i x="4598" s="1"/>
        <i x="2730" s="1"/>
        <i x="4762" s="1"/>
        <i x="2706" s="1"/>
        <i x="2798" s="1"/>
        <i x="4788" s="1"/>
        <i x="3557" s="1"/>
        <i x="2070" s="1"/>
        <i x="2767" s="1"/>
        <i x="3497" s="1"/>
        <i x="2901" s="1"/>
        <i x="1889" s="1"/>
        <i x="2016" s="1"/>
        <i x="1170" s="1"/>
        <i x="1223" s="1"/>
        <i x="2720" s="1"/>
        <i x="1877" s="1"/>
        <i x="1144" s="1"/>
        <i x="2800" s="1"/>
        <i x="3484" s="1"/>
        <i x="83" s="1"/>
        <i x="2707" s="1"/>
        <i x="37" s="1"/>
        <i x="895" s="1"/>
        <i x="2900" s="1"/>
        <i x="2050" s="1"/>
        <i x="1002" s="1"/>
        <i x="1003" s="1"/>
        <i x="73" s="1"/>
        <i x="2731" s="1"/>
        <i x="3592" s="1"/>
        <i x="61" s="1"/>
        <i x="2032" s="1"/>
        <i x="26" s="1"/>
        <i x="2033" s="1"/>
        <i x="931" s="1"/>
        <i x="198" s="1"/>
        <i x="46" s="1"/>
        <i x="4505" s="1"/>
        <i x="4493" s="1"/>
        <i x="281" s="1"/>
        <i x="2722" s="1"/>
        <i x="4599" s="1"/>
        <i x="142" s="1"/>
        <i x="4511" s="1"/>
        <i x="4625" s="1"/>
        <i x="3539" s="1"/>
        <i x="34" s="1"/>
        <i x="2997" s="1"/>
        <i x="3640" s="1"/>
        <i x="1976" s="1"/>
        <i x="20" s="1"/>
        <i x="2777" s="1"/>
        <i x="3693" s="1"/>
        <i x="1886" s="1"/>
        <i x="932" s="1"/>
        <i x="2736" s="1"/>
        <i x="2715" s="1"/>
        <i x="1004" s="1"/>
        <i x="896" s="1"/>
        <i x="897" s="1"/>
        <i x="4482" s="1"/>
        <i x="4501" s="1"/>
        <i x="2164" s="1"/>
        <i x="1939" s="1"/>
        <i x="3519" s="1"/>
        <i x="918" s="1"/>
        <i x="4550" s="1"/>
        <i x="4552" s="1"/>
        <i x="4637" s="1"/>
        <i x="4574" s="1"/>
        <i x="1025" s="1"/>
        <i x="97" s="1"/>
        <i x="2607" s="1"/>
        <i x="3716" s="1"/>
        <i x="1210" s="1"/>
        <i x="21" s="1"/>
        <i x="3733" s="1"/>
        <i x="3571" s="1"/>
        <i x="2799" s="1"/>
        <i x="3745" s="1"/>
        <i x="4731" s="1"/>
        <i x="4763" s="1"/>
        <i x="47" s="1"/>
        <i x="3731" s="1"/>
        <i x="2059" s="1"/>
        <i x="3823" s="1"/>
        <i x="3611" s="1"/>
        <i x="2998" s="1"/>
        <i x="2802" s="1"/>
        <i x="4730" s="1"/>
        <i x="4674" s="1"/>
        <i x="1999" s="1"/>
        <i x="2732" s="1"/>
        <i x="3541" s="1"/>
        <i x="3732" s="1"/>
        <i x="2864" s="1"/>
        <i x="4834" s="1"/>
        <i x="2801" s="1"/>
        <i x="3572" s="1"/>
        <i x="902" s="1"/>
        <i x="977" s="1"/>
        <i x="2018" s="1"/>
        <i x="2823" s="1"/>
        <i x="178" s="1"/>
        <i x="2880" s="1"/>
        <i x="4529" s="1"/>
        <i x="3706" s="1"/>
        <i x="3550" s="1"/>
        <i x="3759" s="1"/>
        <i x="3512" s="1"/>
        <i x="1083" s="1"/>
        <i x="4576" s="1"/>
        <i x="4573" s="1"/>
        <i x="1171" s="1"/>
        <i x="1016" s="1"/>
        <i x="1084" s="1"/>
        <i x="1102" s="1"/>
        <i x="3760" s="1"/>
        <i x="1172" s="1"/>
        <i x="3518" s="1"/>
        <i x="307" s="1"/>
        <i x="3540" s="1"/>
        <i x="3580" s="1"/>
        <i x="3564" s="1"/>
        <i x="916" s="1"/>
        <i x="1026" s="1"/>
        <i x="2804" s="1"/>
        <i x="126" s="1"/>
        <i x="4551" s="1"/>
        <i x="3012" s="1"/>
        <i x="1005" s="1"/>
        <i x="1101" s="1"/>
        <i x="4575" s="1"/>
        <i x="976" s="1"/>
        <i x="4819" s="1"/>
        <i x="3593" s="1"/>
        <i x="1054" s="1"/>
        <i x="2051" s="1"/>
        <i x="2759" s="1"/>
        <i x="3501" s="1"/>
        <i x="2813" s="1"/>
        <i x="1027" s="1"/>
        <i x="1887" s="1"/>
        <i x="2096" s="1"/>
        <i x="2052" s="1"/>
        <i x="4507" s="1"/>
        <i x="127" s="1"/>
        <i x="2850" s="1"/>
        <i x="1926" s="1"/>
        <i x="271" s="1"/>
        <i x="4522" s="1"/>
        <i x="179" s="1"/>
        <i x="3612" s="1"/>
        <i x="2950" s="1"/>
        <i x="2771" s="1"/>
        <i x="1921" s="1"/>
        <i x="3613" s="1"/>
        <i x="3035" s="1"/>
        <i x="3824" s="1"/>
        <i x="2791" s="1"/>
        <i x="27" s="1"/>
        <i x="3863" s="1"/>
        <i x="2936" s="1"/>
        <i x="340" s="1"/>
        <i x="98" s="1"/>
        <i x="168" s="1"/>
        <i x="282" s="1"/>
        <i x="180" s="1"/>
        <i x="1927" s="1"/>
        <i x="4775" s="1"/>
        <i x="4746" s="1"/>
        <i x="2935" s="1"/>
        <i x="3013" s="1"/>
        <i x="4706" s="1"/>
        <i x="2709" s="1"/>
        <i x="2849" s="1"/>
        <i x="68" s="1"/>
        <i x="1149" s="1"/>
        <i x="4506" s="1"/>
        <i x="4656" s="1"/>
        <i x="128" s="1"/>
        <i x="4514" s="1"/>
        <i x="1895" s="1"/>
        <i x="2762" s="1"/>
        <i x="2803" s="1"/>
        <i x="104" s="1"/>
        <i x="3773" s="1"/>
        <i x="77" s="1"/>
        <i x="4627" s="1"/>
        <i x="2726" s="1"/>
        <i x="1124" s="1"/>
        <i x="3703" s="1"/>
        <i x="2004" s="1"/>
        <i x="2087" s="1"/>
        <i x="2910" s="1"/>
        <i x="941" s="1"/>
        <i x="1928" s="1"/>
        <i x="4577" s="1"/>
        <i x="1933" s="1"/>
        <i x="24" s="1"/>
        <i x="2926" s="1"/>
        <i x="919" s="1"/>
        <i x="1046" s="1"/>
        <i x="2212" s="1"/>
        <i x="257" s="1"/>
        <i x="2110" s="1"/>
        <i x="296" s="1"/>
        <i x="1193" s="1"/>
        <i x="3642" s="1"/>
        <i x="4592" s="1"/>
        <i x="4655" s="1"/>
        <i x="2789" s="1"/>
        <i x="1866" s="1"/>
        <i x="1278" s="1"/>
        <i x="3481" s="1"/>
        <i x="3567" s="1"/>
        <i x="234" s="1"/>
        <i x="3037" s="1"/>
        <i x="1940" s="1"/>
        <i x="4479" s="1"/>
        <i x="942" s="1"/>
        <i x="2192" s="1"/>
        <i x="1892" s="1"/>
        <i x="4764" s="1"/>
        <i x="936" s="1"/>
        <i x="40" s="1"/>
        <i x="4711" s="1"/>
        <i x="3504" s="1"/>
        <i x="3723" s="1"/>
        <i x="2902" s="1"/>
        <i x="99" s="1"/>
        <i x="922" s="1"/>
        <i x="4643" s="1"/>
        <i x="1056" s="1"/>
        <i x="2788" s="1"/>
        <i x="955" s="1"/>
        <i x="1929" s="1"/>
        <i x="2980" s="1"/>
        <i x="3848" s="1"/>
        <i x="937" s="1"/>
        <i x="1858" s="1"/>
        <i x="78" s="1"/>
        <i x="308" s="1"/>
        <i x="3036" s="1"/>
        <i x="4747" s="1"/>
        <i x="4732" s="1"/>
        <i x="986" s="1"/>
        <i x="4695" s="1"/>
        <i x="1890" s="1"/>
        <i x="1211" s="1"/>
        <i x="4644" s="1"/>
        <i x="4565" s="1"/>
        <i x="375" s="1"/>
        <i x="2716" s="1"/>
        <i x="1941" s="1"/>
        <i x="3720" s="1"/>
        <i x="4657" s="1"/>
        <i x="3645" s="1"/>
        <i x="4483" s="1"/>
        <i x="1985" s="1"/>
        <i x="940" s="1"/>
        <i x="2851" s="1"/>
        <i x="1917" s="1"/>
        <i x="35" s="1"/>
        <i x="4516" s="1"/>
        <i x="3" s="1"/>
        <i x="1252" s="1"/>
        <i x="4614" s="1"/>
        <i x="2165" s="1"/>
        <i x="4712" s="1"/>
        <i x="3825" s="1"/>
        <i x="230" s="1"/>
        <i x="1112" s="1"/>
        <i x="4" s="1"/>
        <i x="4593" s="1"/>
        <i x="4541" s="1"/>
        <i x="129" s="1"/>
        <i x="65" s="1"/>
        <i x="963" s="1"/>
        <i x="130" s="1"/>
        <i x="3527" s="1"/>
        <i x="979" s="1"/>
        <i x="1224" s="1"/>
        <i x="1153" s="1"/>
        <i x="1881" s="1"/>
        <i x="2118" s="1"/>
        <i x="2225" s="1"/>
        <i x="325" s="1"/>
        <i x="229" s="1"/>
        <i x="3582" s="1"/>
        <i x="3528" s="1"/>
        <i x="2957" s="1"/>
        <i x="2981" s="1"/>
        <i x="3615" s="1"/>
        <i x="3522" s="1"/>
        <i x="2927" s="1"/>
        <i x="2740" s="1"/>
        <i x="4748" s="1"/>
        <i x="4820" s="1"/>
        <i x="3014" s="1"/>
        <i x="2166" s="1"/>
        <i x="3719" s="1"/>
        <i x="3551" s="1"/>
        <i x="1896" s="1"/>
        <i x="4654" s="1"/>
        <i x="182" s="1"/>
        <i x="1923" s="1"/>
        <i x="943" s="1"/>
        <i x="415" s="1"/>
        <i x="2882" s="1"/>
        <i x="4738" s="1"/>
        <i x="3878" s="1"/>
        <i x="2956" s="1"/>
        <i x="4765" s="1"/>
        <i x="4542" s="1"/>
        <i x="3565" s="1"/>
        <i x="4892" s="1"/>
        <i x="4713" s="1"/>
        <i x="4717" s="1"/>
        <i x="41" s="1"/>
        <i x="2824" s="1"/>
        <i x="2127" s="1"/>
        <i x="1988" s="1"/>
        <i x="1154" s="1"/>
        <i x="3607" s="1"/>
        <i x="2763" s="1"/>
        <i x="3826" s="1"/>
        <i x="2881" s="1"/>
        <i x="2125" s="1"/>
        <i x="39" s="1"/>
        <i x="264" s="1"/>
        <i x="1173" s="1"/>
        <i x="4873" s="1"/>
        <i x="56" s="1"/>
        <i x="283" s="1"/>
        <i x="1177" s="1"/>
        <i x="3644" s="1"/>
        <i x="3523" s="1"/>
        <i x="904" s="1"/>
        <i x="1309" s="1"/>
        <i x="1076" s="1"/>
        <i x="2258" s="1"/>
        <i x="5" s="1"/>
        <i x="4932" s="1"/>
        <i x="2772" s="1"/>
        <i x="377" s="1"/>
        <i x="2860" s="1"/>
        <i x="2825" s="1"/>
        <i x="1869" s="1"/>
        <i x="36" s="1"/>
        <i x="1930" s="1"/>
        <i x="1849" s="1"/>
        <i x="2890" s="1"/>
        <i x="3096" s="1"/>
        <i x="4707" s="1"/>
        <i x="1028" s="1"/>
        <i x="3807" s="1"/>
        <i x="158" s="1"/>
        <i x="2749" s="1"/>
        <i x="4489" s="1"/>
        <i x="231" s="1"/>
        <i x="341" s="1"/>
        <i x="3581" s="1"/>
        <i x="2092" s="1"/>
        <i x="983" s="1"/>
        <i x="4600" s="1"/>
        <i x="2931" s="1"/>
        <i x="2112" s="1"/>
        <i x="2883" s="1"/>
        <i x="1279" s="1"/>
        <i x="4804" s="1"/>
        <i x="2741" s="1"/>
        <i x="2148" s="1"/>
        <i x="2073" s="1"/>
        <i x="3647" s="1"/>
        <i x="2775" s="1"/>
        <i x="376" s="1"/>
        <i x="3648" s="1"/>
        <i x="1957" s="1"/>
        <i x="3486" s="1"/>
        <i x="1882" s="1"/>
        <i x="1280" s="1"/>
        <i x="298" s="1"/>
        <i x="3673" s="1"/>
        <i x="258" s="1"/>
        <i x="3597" s="1"/>
        <i x="3643" s="1"/>
        <i x="4686" s="1"/>
        <i x="1857" s="1"/>
        <i x="1049" s="1"/>
        <i x="2213" s="1"/>
        <i x="199" s="1"/>
        <i x="3499" s="1"/>
        <i x="43" s="1"/>
        <i x="3482" s="1"/>
        <i x="42" s="1"/>
        <i x="1264" s="1"/>
        <i x="2056" s="1"/>
        <i x="1862" s="1"/>
        <i x="2034" s="1"/>
        <i x="3698" s="1"/>
        <i x="3672" s="1"/>
        <i x="1077" s="1"/>
        <i x="3052" s="1"/>
        <i x="3774" s="1"/>
        <i x="1116" s="1"/>
        <i x="4872" s="1"/>
        <i x="1989" s="1"/>
        <i x="2071" s="1"/>
        <i x="2072" s="1"/>
        <i x="3015" s="1"/>
        <i x="2829" s="1"/>
        <i x="2126" s="1"/>
        <i x="5309" s="1"/>
        <i x="3767" s="1"/>
        <i x="2283" s="1"/>
        <i x="3507" s="1"/>
        <i x="2019" s="1"/>
        <i x="2035" s="1"/>
        <i x="215" s="1"/>
        <i x="62" s="1"/>
        <i x="2226" s="1"/>
        <i x="4675" s="1"/>
        <i x="1055" s="1"/>
        <i x="2111" s="1"/>
        <i x="398" s="1"/>
        <i x="1151" s="1"/>
        <i x="3574" s="1"/>
        <i x="299" s="1"/>
        <i x="4638" s="1"/>
        <i x="1893" s="1"/>
        <i x="1310" s="1"/>
        <i x="3699" s="1"/>
        <i x="8" s="1"/>
        <i x="1914" s="1"/>
        <i x="3697" s="1"/>
        <i x="2147" s="1"/>
        <i x="200" s="1"/>
        <i x="3488" s="1"/>
        <i x="3881" s="1"/>
        <i x="4490" s="1"/>
        <i x="38" s="1"/>
        <i x="3532" s="1"/>
        <i x="4601" s="1"/>
        <i x="3098" s="1"/>
        <i x="2285" s="1"/>
        <i x="4687" s="1"/>
        <i x="4821" s="1"/>
        <i x="2845" s="1"/>
        <i x="1078" s="1"/>
        <i x="3016" s="1"/>
        <i x="266" s="1"/>
        <i x="1120" s="1"/>
        <i x="7" s="1"/>
        <i x="397" s="1"/>
        <i x="216" s="1"/>
        <i x="4602" s="1"/>
        <i x="1115" s="1"/>
        <i x="3097" s="1"/>
        <i x="2284" s="1"/>
        <i x="326" s="1"/>
        <i x="1947" s="1"/>
        <i x="3568" s="1"/>
        <i x="3738" s="1"/>
        <i x="28" s="1"/>
        <i x="987" s="1"/>
        <i x="1990" s="1"/>
        <i x="3685" s="1"/>
        <i x="1888" s="1"/>
        <i x="4739" s="1"/>
        <i x="214" s="1"/>
        <i x="4708" s="1"/>
        <i x="2903" s="1"/>
        <i x="2861" s="1"/>
        <i x="3879" s="1"/>
        <i x="4688" s="1"/>
        <i x="2282" s="1"/>
        <i x="4645" s="1"/>
        <i x="3531" s="1"/>
        <i x="2904" s="1"/>
        <i x="2193" s="1"/>
        <i x="994" s="1"/>
        <i x="3490" s="1"/>
        <i x="1905" s="1"/>
        <i x="1122" s="1"/>
        <i x="2064" s="1"/>
        <i x="3099" s="1"/>
        <i x="1117" s="1"/>
        <i x="1119" s="1"/>
        <i x="3579" s="1"/>
        <i x="2932" s="1"/>
        <i x="187" s="1"/>
        <i x="926" s="1"/>
        <i x="2717" s="1"/>
        <i x="1082" s="1"/>
        <i x="4676" s="1"/>
        <i x="4512" s="1"/>
        <i x="3017" s="1"/>
        <i x="2093" s="1"/>
        <i x="4646" s="1"/>
        <i x="4639" s="1"/>
        <i x="4789" s="1"/>
        <i x="4615" s="1"/>
        <i x="2060" s="1"/>
        <i x="3849" s="1"/>
        <i x="2830" s="1"/>
        <i x="1118" s="1"/>
        <i x="242" s="1"/>
        <i x="3775" s="1"/>
        <i x="267" s="1"/>
        <i x="2905" s="1"/>
        <i x="3649" s="1"/>
        <i x="4749" s="1"/>
        <i x="4907" s="1"/>
        <i x="131" s="1"/>
        <i x="218" s="1"/>
        <i x="1155" s="1"/>
        <i x="1934" s="1"/>
        <i x="232" s="1"/>
        <i x="1956" s="1"/>
        <i x="66" s="1"/>
        <i x="1293" s="1"/>
        <i x="2259" s="1"/>
        <i x="2846" s="1"/>
        <i x="1972" s="1"/>
        <i x="993" s="1"/>
        <i x="1050" s="1"/>
        <i x="1121" s="1"/>
        <i x="3489" s="1"/>
        <i x="2719" s="1"/>
        <i x="235" s="1"/>
        <i x="2074" s="1"/>
        <i x="4874" s="1"/>
        <i x="1051" s="1"/>
        <i x="217" s="1"/>
        <i x="4677" s="1"/>
        <i x="327" s="1"/>
        <i x="2906" s="1"/>
        <i x="1311" s="1"/>
        <i x="2286" s="1"/>
        <i x="4603" s="1"/>
        <i x="1894" s="1"/>
        <i x="2907" s="1"/>
        <i x="2847" s="1"/>
        <i x="2994" s="1"/>
        <i x="44" s="1"/>
        <i x="181" s="1"/>
        <i x="2057" s="1"/>
        <i x="1312" s="1"/>
        <i x="2884" s="1"/>
        <i x="1098" s="1"/>
        <i x="4689" s="1"/>
        <i x="4875" s="1"/>
        <i x="2020" s="1"/>
        <i x="4530" s="1"/>
        <i x="3575" s="1"/>
        <i x="1031" s="1"/>
        <i x="3517" s="1"/>
        <i x="4535" s="1"/>
        <i x="3123" s="1"/>
        <i x="2094" s="1"/>
        <i x="4718" s="1"/>
        <i x="2075" s="1"/>
        <i x="1915" s="1"/>
        <i x="219" s="1"/>
        <i x="3800" s="1"/>
        <i x="2908" s="1"/>
        <i x="4679" s="1"/>
        <i x="203" s="1"/>
        <i x="3686" s="1"/>
        <i x="1955" s="1"/>
        <i x="3650" s="1"/>
        <i x="4690" s="1"/>
        <i x="1870" s="1"/>
        <i x="220" s="1"/>
        <i x="1345" s="1"/>
        <i x="2260" s="1"/>
        <i x="2773" s="1"/>
        <i x="1079" s="1"/>
        <i x="272" s="1"/>
        <i x="4480" s="1"/>
        <i x="1099" s="1"/>
        <i x="4517" s="1"/>
        <i x="944" s="1"/>
        <i x="3121" s="1"/>
        <i x="1201" s="1"/>
        <i x="1239" s="1"/>
        <i x="3570" s="1"/>
        <i x="4847" s="1"/>
        <i x="284" s="1"/>
        <i x="4604" s="1"/>
        <i x="2862" s="1"/>
        <i x="3880" s="1"/>
        <i x="173" s="1"/>
        <i x="1081" s="1"/>
        <i x="201" s="1"/>
        <i x="89" s="1"/>
        <i x="2261" s="1"/>
        <i x="3626" s="1"/>
        <i x="4959" s="1"/>
        <i x="1152" s="1"/>
        <i x="4771" s="1"/>
        <i x="132" s="1"/>
        <i x="1347" s="1"/>
        <i x="4678" s="1"/>
        <i x="3508" s="1"/>
        <i x="105" s="1"/>
        <i x="1123" s="1"/>
        <i x="399" s="1"/>
        <i x="1230" s="1"/>
        <i x="1145" s="1"/>
        <i x="2863" s="1"/>
        <i x="3491" s="1"/>
        <i x="174" s="1"/>
        <i x="202" s="1"/>
        <i x="1871" s="1"/>
        <i x="2036" s="1"/>
        <i x="1200" s="1"/>
        <i x="513" s="1"/>
        <i x="4616" s="1"/>
        <i x="3505" s="1"/>
        <i x="2909" s="1"/>
        <i x="3700" s="1"/>
        <i x="2811" s="1"/>
        <i x="3810" s="1"/>
        <i x="3529" s="1"/>
        <i x="288" s="1"/>
        <i x="3599" s="1"/>
        <i x="4647" s="1"/>
        <i x="3746" s="1"/>
        <i x="3912" s="1"/>
        <i x="1974" s="1"/>
        <i x="3506" s="1"/>
        <i x="107" s="1"/>
        <i x="329" s="1"/>
        <i x="4491" s="1"/>
        <i x="3122" s="1"/>
        <i x="3569" s="1"/>
        <i x="1213" s="1"/>
        <i x="147" s="1"/>
        <i x="4691" s="1"/>
        <i x="2172" s="1"/>
        <i x="4692" s="1"/>
        <i x="4876" s="1"/>
        <i x="3124" s="1"/>
        <i x="1231" s="1"/>
        <i x="4648" s="1"/>
        <i x="2872" s="1"/>
        <i x="2179" s="1"/>
        <i x="2053" s="1"/>
        <i x="207" s="1"/>
        <i x="2227" s="1"/>
        <i x="1906" s="1"/>
        <i x="2751" s="1"/>
        <i x="1080" s="1"/>
        <i x="243" s="1"/>
        <i x="2142" s="1"/>
        <i x="114" s="1"/>
        <i x="3583" s="1"/>
        <i x="2149" s="1"/>
        <i x="2832" s="1"/>
        <i x="2885" s="1"/>
        <i x="2718" s="1"/>
        <i x="956" s="1"/>
        <i x="3714" s="1"/>
        <i x="4772" s="1"/>
        <i x="2778" s="1"/>
        <i x="4649" s="1"/>
        <i x="2171" s="1"/>
        <i x="2891" s="1"/>
        <i x="1021" s="1"/>
        <i x="1991" s="1"/>
        <i x="4650" s="1"/>
        <i x="4805" s="1"/>
        <i x="3897" s="1"/>
        <i x="3721" s="1"/>
        <i x="2894" s="1"/>
        <i x="3776" s="1"/>
        <i x="947" s="1"/>
        <i x="2337" s="1"/>
        <i x="4693" s="1"/>
        <i x="4605" s="1"/>
        <i x="1422" s="1"/>
        <i x="2814" s="1"/>
        <i x="309" s="1"/>
        <i x="3598" s="1"/>
        <i x="175" s="1"/>
        <i x="45" s="1"/>
        <i x="133" s="1"/>
        <i x="3069" s="1"/>
        <i x="3808" s="1"/>
        <i x="1992" s="1"/>
        <i x="2831" s="1"/>
        <i x="1233" s="1"/>
        <i x="3761" s="1"/>
        <i x="4908" s="1"/>
        <i x="908" s="1"/>
        <i x="1973" s="1"/>
        <i x="3938" s="1"/>
        <i x="1052" s="1"/>
        <i x="2958" s="1"/>
        <i x="3851" s="1"/>
        <i x="3657" s="1"/>
        <i x="2959" s="1"/>
        <i x="4714" s="1"/>
        <i x="106" s="1"/>
        <i x="1240" s="1"/>
        <i x="259" s="1"/>
        <i x="2058" s="1"/>
        <i x="2940" s="1"/>
        <i x="928" s="1"/>
        <i x="995" s="1"/>
        <i x="2737" s="1"/>
        <i x="3618" s="1"/>
        <i x="4750" s="1"/>
        <i x="134" s="1"/>
        <i x="2128" s="1"/>
        <i x="4543" s="1"/>
        <i x="4797" s="1"/>
        <i x="268" s="1"/>
        <i x="1032" s="1"/>
        <i x="3053" s="1"/>
        <i x="4798" s="1"/>
        <i x="4848" s="1"/>
        <i x="1033" s="1"/>
        <i x="3616" s="1"/>
        <i x="4766" s="1"/>
        <i x="3809" s="1"/>
        <i x="3939" s="1"/>
        <i x="1010" s="1"/>
        <i x="4580" s="1"/>
        <i x="2886" s="1"/>
        <i x="3157" s="1"/>
        <i x="433" s="1"/>
        <i x="4796" s="1"/>
        <i x="1011" s="1"/>
        <i x="204" s="1"/>
        <i x="1234" s="1"/>
        <i x="4861" s="1"/>
        <i x="1034" s="1"/>
        <i x="3546" s="1"/>
        <i x="2962" s="1"/>
        <i x="2848" s="1"/>
        <i x="416" s="1"/>
        <i x="348" s="1"/>
        <i x="924" s="1"/>
        <i x="467" s="1"/>
        <i x="245" s="1"/>
        <i x="2833" s="1"/>
        <i x="3937" s="1"/>
        <i x="3521" s="1"/>
        <i x="4824" s="1"/>
        <i x="3524" s="1"/>
        <i x="4606" s="1"/>
        <i x="342" s="1"/>
        <i x="2228" s="1"/>
        <i x="244" s="1"/>
        <i x="2796" s="1"/>
        <i x="2733" s="1"/>
        <i x="3651" s="1"/>
        <i x="2195" s="1"/>
        <i x="2180" s="1"/>
        <i x="310" s="1"/>
        <i x="2119" s="1"/>
        <i x="1334" s="1"/>
        <i x="4877" s="1"/>
        <i x="4495" s="1"/>
        <i x="289" s="1"/>
        <i x="4709" s="1"/>
        <i x="400" s="1"/>
        <i x="176" s="1"/>
        <i x="4741" s="1"/>
        <i x="154" s="1"/>
        <i x="1878" s="1"/>
        <i x="4582" s="1"/>
        <i x="4909" s="1"/>
        <i x="2710" s="1"/>
        <i x="2101" s="1"/>
        <i x="10" s="1"/>
        <i x="2084" s="1"/>
        <i x="3530" s="1"/>
        <i x="4520" s="1"/>
        <i x="2298" s="1"/>
        <i x="1232" s="1"/>
        <i x="4740" s="1"/>
        <i x="1348" s="1"/>
        <i x="246" s="1"/>
        <i x="2779" s="1"/>
        <i x="3701" s="1"/>
        <i x="4860" s="1"/>
        <i x="964" s="1"/>
        <i x="136" s="1"/>
        <i x="3726" s="1"/>
        <i x="1266" s="1"/>
        <i x="2262" s="1"/>
        <i x="514" s="1"/>
        <i x="3602" s="1"/>
        <i x="3617" s="1"/>
        <i x="2987" s="1"/>
        <i x="3509" s="1"/>
        <i x="4849" s="1"/>
        <i x="4581" s="1"/>
        <i x="3832" s="1"/>
        <i x="948" s="1"/>
        <i x="3739" s="1"/>
        <i x="3646" s="1"/>
        <i x="3734" s="1"/>
        <i x="2982" s="1"/>
        <i x="3658" s="1"/>
        <i x="4694" s="1"/>
        <i x="3850" s="1"/>
        <i x="3801" s="1"/>
        <i x="206" s="1"/>
        <i x="49" s="1"/>
        <i x="159" s="1"/>
        <i x="205" s="1"/>
        <i x="496" s="1"/>
        <i x="2173" s="1"/>
        <i x="1108" s="1"/>
        <i x="1403" s="1"/>
        <i x="2988" s="1"/>
        <i x="177" s="1"/>
        <i x="160" s="1"/>
        <i x="4985" s="1"/>
        <i x="1925" s="1"/>
        <i x="2887" s="1"/>
        <i x="1349" s="1"/>
        <i x="2768" s="1"/>
        <i x="3857" s="1"/>
        <i x="4544" s="1"/>
        <i x="1706" s="1"/>
        <i x="2933" s="1"/>
        <i x="3833" s="1"/>
        <i x="1053" s="1"/>
        <i x="3600" s="1"/>
        <i x="311" s="1"/>
        <i x="1891" s="1"/>
        <i x="316" s="1"/>
        <i x="2952" s="1"/>
        <i x="2334" s="1"/>
        <i x="4862" s="1"/>
        <i x="2174" s="1"/>
        <i x="135" s="1"/>
        <i x="3864" s="1"/>
        <i x="1376" s="1"/>
        <i x="85" s="1"/>
        <i x="4943" s="1"/>
        <i x="2727" s="1"/>
        <i x="389" s="1"/>
        <i x="1931" s="1"/>
        <i x="1901" s="1"/>
        <i x="148" s="1"/>
        <i x="4773" s="1"/>
        <i x="3940" s="1"/>
        <i x="4651" s="1"/>
        <i x="1360" s="1"/>
        <i x="2208" s="1"/>
        <i x="3659" s="1"/>
        <i x="2989" s="1"/>
        <i x="417" s="1"/>
        <i x="1404" s="1"/>
        <i x="13" s="1"/>
        <i x="1292" s="1"/>
        <i x="1100" s="1"/>
        <i x="2965" s="1"/>
        <i x="1361" s="1"/>
        <i x="3533" s="1"/>
        <i x="121" s="1"/>
        <i x="2316" s="1"/>
        <i x="84" s="1"/>
        <i x="3856" s="1"/>
        <i x="3674" s="1"/>
        <i x="1035" s="1"/>
        <i x="1196" s="1"/>
        <i x="4652" s="1"/>
        <i x="3526" s="1"/>
        <i x="3898" s="1"/>
        <i x="4826" s="1"/>
        <i x="4791" s="1"/>
        <i x="4733" s="1"/>
        <i x="3883" s="1"/>
        <i x="2888" s="1"/>
        <i x="388" s="1"/>
        <i x="238" s="1"/>
        <i x="2299" s="1"/>
        <i x="2203" s="1"/>
        <i x="3976" s="1"/>
        <i x="3556" s="1"/>
        <i x="3045" s="1"/>
        <i x="4653" s="1"/>
        <i x="3584" s="1"/>
        <i x="497" s="1"/>
        <i x="317" s="1"/>
        <i x="3076" s="1"/>
        <i x="3722" s="1"/>
        <i x="3534" s="1"/>
        <i x="498" s="1"/>
        <i x="285" s="1"/>
        <i x="3802" s="1"/>
        <i x="3588" s="1"/>
        <i x="150" s="1"/>
        <i x="239" s="1"/>
        <i x="3899" s="1"/>
        <i x="2237" s="1"/>
        <i x="4519" s="1"/>
        <i x="51" s="1"/>
        <i x="2955" s="1"/>
        <i x="2167" s="1"/>
        <i x="4719" s="1"/>
        <i x="3855" s="1"/>
        <i x="4607" s="1"/>
        <i x="1386" s="1"/>
        <i x="2297" s="1"/>
        <i x="3525" s="1"/>
        <i x="4742" s="1"/>
        <i x="3913" s="1"/>
        <i x="2747" s="1"/>
        <i x="4790" s="1"/>
        <i x="1850" s="1"/>
        <i x="3514" s="1"/>
        <i x="2963" s="1"/>
        <i x="2089" s="1"/>
        <i x="3827" s="1"/>
        <i x="4853" s="1"/>
        <i x="499" s="1"/>
        <i x="52" s="1"/>
        <i x="2102" s="1"/>
        <i x="3044" s="1"/>
        <i x="4494" s="1"/>
        <i x="3652" s="1"/>
        <i x="3741" s="1"/>
        <i x="2133" s="1"/>
        <i x="3140" s="1"/>
        <i x="4933" s="1"/>
        <i x="1294" s="1"/>
        <i x="4891" s="1"/>
        <i x="1993" s="1"/>
        <i x="3513" s="1"/>
        <i x="3176" s="1"/>
        <i x="23" s="1"/>
        <i x="2970" s="1"/>
        <i x="251" s="1"/>
        <i x="4722" s="1"/>
        <i x="137" s="1"/>
        <i x="1405" s="1"/>
        <i x="149" s="1"/>
        <i x="480" s="1"/>
        <i x="3750" s="1"/>
        <i x="4969" s="1"/>
        <i x="1180" s="1"/>
        <i x="4743" s="1"/>
        <i x="434" s="1"/>
        <i x="2062" s="1"/>
        <i x="349" s="1"/>
        <i x="318" s="1"/>
        <i x="3024" s="1"/>
        <i x="4525" s="1"/>
        <i x="312" s="1"/>
        <i x="2318" s="1"/>
        <i x="29" s="1"/>
        <i x="3740" s="1"/>
        <i x="1253" s="1"/>
        <i x="185" s="1"/>
        <i x="252" s="1"/>
        <i x="4825" s="1"/>
        <i x="1225" s="1"/>
        <i x="2734" s="1"/>
        <i x="3055" s="1"/>
        <i x="500" s="1"/>
        <i x="965" s="1"/>
        <i x="2769" s="1"/>
        <i x="276" s="1"/>
        <i x="4827" s="1"/>
        <i x="3914" s="1"/>
        <i x="3941" s="1"/>
        <i x="1215" s="1"/>
        <i x="343" s="1"/>
        <i x="2923" s="1"/>
        <i x="3141" s="1"/>
        <i x="319" s="1"/>
        <i x="2239" s="1"/>
        <i x="382" s="1"/>
        <i x="67" s="1"/>
        <i x="3735" s="1"/>
        <i x="4787" s="1"/>
        <i x="4755" s="1"/>
        <i x="3493" s="1"/>
        <i x="359" s="1"/>
        <i x="1103" s="1"/>
        <i x="4778" s="1"/>
        <i x="4792" s="1"/>
        <i x="1226" s="1"/>
        <i x="4884" s="1"/>
        <i x="2990" s="1"/>
        <i x="3804" s="1"/>
        <i x="2168" s="1"/>
        <i x="3829" s="1"/>
        <i x="48" s="1"/>
        <i x="4756" s="1"/>
        <i x="1407" s="1"/>
        <i x="4723" s="1"/>
        <i x="4751" s="1"/>
        <i x="2363" s="1"/>
        <i x="3502" s="1"/>
        <i x="4680" s="1"/>
        <i x="3830" s="1"/>
        <i x="2209" s="1"/>
        <i x="1902" s="1"/>
        <i x="435" s="1"/>
        <i x="4626" s="1"/>
        <i x="4640" s="1"/>
        <i x="938" s="1"/>
        <i x="2175" s="1"/>
        <i x="2240" s="1"/>
        <i x="2143" s="1"/>
        <i x="3889" s="1"/>
        <i x="1320" s="1"/>
        <i x="4594" s="1"/>
        <i x="2005" s="1"/>
        <i x="3752" s="1"/>
        <i x="3070" s="1"/>
        <i x="290" s="1"/>
        <i x="4752" s="1"/>
        <i x="934" s="1"/>
        <i x="3006" s="1"/>
        <i x="401" s="1"/>
        <i x="481" s="1"/>
        <i x="1216" s="1"/>
        <i x="2319" s="1"/>
        <i x="3751" s="1"/>
        <i x="320" s="1"/>
        <i x="4777" s="1"/>
        <i x="1867" s="1"/>
        <i x="2140" s="1"/>
        <i x="3503" s="1"/>
        <i x="2097" s="1"/>
        <i x="2287" s="1"/>
        <i x="482" s="1"/>
        <i x="313" s="1"/>
        <i x="1285" s="1"/>
        <i x="2941" s="1"/>
        <i x="4768" s="1"/>
        <i x="4521" s="1"/>
        <i x="4910" s="1"/>
        <i x="2021" s="1"/>
        <i x="1281" s="1"/>
        <i x="1086" s="1"/>
        <i x="3888" s="1"/>
        <i x="1322" s="1"/>
        <i x="1174" s="1"/>
        <i x="2120" s="1"/>
        <i x="3702" s="1"/>
        <i x="996" s="1"/>
        <i x="1217" s="1"/>
        <i x="1227" s="1"/>
        <i x="3077" s="1"/>
        <i x="3627" s="1"/>
        <i x="1319" s="1"/>
        <i x="297" s="1"/>
        <i x="260" s="1"/>
        <i x="1192" s="1"/>
        <i x="269" s="1"/>
        <i x="4547" s="1"/>
        <i x="3858" s="1"/>
        <i x="414" s="1"/>
        <i x="378" s="1"/>
        <i x="2103" s="1"/>
        <i x="3778" s="1"/>
        <i x="408" s="1"/>
        <i x="1423" s="1"/>
        <i x="3747" s="1"/>
        <i x="3803" s="1"/>
        <i x="4854" s="1"/>
        <i x="501" s="1"/>
        <i x="2191" s="1"/>
        <i x="1321" s="1"/>
        <i x="1197" s="1"/>
        <i x="3942" s="1"/>
        <i x="2971" s="1"/>
        <i x="4595" s="1"/>
        <i x="91" s="1"/>
        <i x="2076" s="1"/>
        <i x="53" s="1"/>
        <i x="2293" s="1"/>
        <i x="4569" s="1"/>
        <i x="3977" s="1"/>
        <i x="2176" s="1"/>
        <i x="4630" s="1"/>
        <i x="515" s="1"/>
        <i x="1897" s="1"/>
        <i x="2300" s="1"/>
        <i x="4774" s="1"/>
        <i x="2292" s="1"/>
        <i x="1883" s="1"/>
        <i x="2077" s="1"/>
        <i x="2797" s="1"/>
        <i x="3780" s="1"/>
        <i x="2000" s="1"/>
        <i x="277" s="1"/>
        <i x="2972" s="1"/>
        <i x="4641" s="1"/>
        <i x="361" s="1"/>
        <i x="2999" s="1"/>
        <i x="2914" s="1"/>
        <i x="3708" s="1"/>
        <i x="2889" s="1"/>
        <i x="4807" s="1"/>
        <i x="2241" s="1"/>
        <i x="1879" s="1"/>
        <i x="2091" s="1"/>
        <i x="4617" s="1"/>
        <i x="2197" s="1"/>
        <i x="4828" s="1"/>
        <i x="303" s="1"/>
        <i x="4779" s="1"/>
        <i x="3884" s="1"/>
        <i x="1353" s="1"/>
        <i x="291" s="1"/>
        <i x="3101" s="1"/>
        <i x="2913" s="1"/>
        <i x="402" s="1"/>
        <i x="2266" s="1"/>
        <i x="2915" s="1"/>
        <i x="240" s="1"/>
        <i x="2320" s="1"/>
        <i x="2738" s="1"/>
        <i x="2151" s="1"/>
        <i x="2995" s="1"/>
        <i x="2205" s="1"/>
        <i x="116" s="1"/>
        <i x="161" s="1"/>
        <i x="25" s="1"/>
        <i x="409" s="1"/>
        <i x="2854" s="1"/>
        <i x="3589" s="1"/>
        <i x="3687" s="1"/>
        <i x="155" s="1"/>
        <i x="1708" s="1"/>
        <i x="3025" s="1"/>
        <i x="4856" s="1"/>
        <i x="2182" s="1"/>
        <i x="1022" s="1"/>
        <i x="2938" s="1"/>
        <i x="2065" s="1"/>
        <i x="4811" s="1"/>
        <i x="4698" s="1"/>
        <i x="2028" s="1"/>
        <i x="4696" s="1"/>
        <i x="3993" s="1"/>
        <i x="4697" s="1"/>
        <i x="4481" s="1"/>
        <i x="11" s="1"/>
        <i x="223" s="1"/>
        <i x="262" s="1"/>
        <i x="4682" s="1"/>
        <i x="452" s="1"/>
        <i x="2150" s="1"/>
        <i x="221" s="1"/>
        <i x="344" s="1"/>
        <i x="1074" s="1"/>
        <i x="3688" s="1"/>
        <i x="4918" s="1"/>
        <i x="2934" s="1"/>
        <i x="292" s="1"/>
        <i x="4885" s="1"/>
        <i x="2937" s="1"/>
        <i x="2865" s="1"/>
        <i x="379" s="1"/>
        <i x="14" s="1"/>
        <i x="222" s="1"/>
        <i x="3769" s="1"/>
        <i x="300" s="1"/>
        <i x="4729" s="1"/>
        <i x="3535" s="1"/>
        <i x="5262" s="1"/>
        <i x="4699" s="1"/>
        <i x="2742" s="1"/>
        <i x="4548" s="1"/>
        <i x="1359" s="1"/>
        <i x="30" s="1"/>
        <i x="4780" s="1"/>
        <i x="1228" s="1"/>
        <i x="762" s="1"/>
        <i x="4700" s="1"/>
        <i x="304" s="1"/>
        <i x="3046" s="1"/>
        <i x="4618" s="1"/>
        <i x="4776" s="1"/>
        <i x="2853" s="1"/>
        <i x="188" s="1"/>
        <i x="960" s="1"/>
        <i x="350" s="1"/>
        <i x="3585" s="1"/>
        <i x="1323" s="1"/>
        <i x="1109" s="1"/>
        <i x="2158" s="1"/>
        <i x="441" s="1"/>
        <i x="2271" s="1"/>
        <i x="3710" s="1"/>
        <i x="4855" s="1"/>
        <i x="2294" s="1"/>
        <i x="2079" s="1"/>
        <i x="3743" s="1"/>
        <i x="3102" s="1"/>
        <i x="1131" s="1"/>
        <i x="1958" s="1"/>
        <i x="3917" s="1"/>
        <i x="1314" s="1"/>
        <i x="4799" s="1"/>
        <i x="2924" s="1"/>
        <i x="1315" s="1"/>
        <i x="2960" s="1"/>
        <i x="156" s="1"/>
        <i x="2066" s="1"/>
        <i x="208" s="1"/>
        <i x="3494" s="1"/>
        <i x="1129" s="1"/>
        <i x="3727" s="1"/>
        <i x="1130" s="1"/>
        <i x="263" s="1"/>
        <i x="2210" s="1"/>
        <i x="2040" s="1"/>
        <i x="15" s="1"/>
        <i x="1387" s="1"/>
        <i x="3660" s="1"/>
        <i x="1186" s="1"/>
        <i x="3676" s="1"/>
        <i x="2917" s="1"/>
        <i x="2783" s="1"/>
        <i x="2986" s="1"/>
        <i x="442" s="1"/>
        <i x="3536" s="1"/>
        <i x="2818" s="1"/>
        <i x="1132" s="1"/>
        <i x="189" s="1"/>
        <i x="2840" s="1"/>
        <i x="4919" s="1"/>
        <i x="841" s="1"/>
        <i x="3007" s="1"/>
        <i x="4800" s="1"/>
        <i x="4701" s="1"/>
        <i x="3771" s="1"/>
        <i x="1295" s="1"/>
        <i x="3692" s="1"/>
        <i x="2991" s="1"/>
        <i x="4631" s="1"/>
        <i x="4929" s="1"/>
        <i x="4812" s="1"/>
        <i x="4663" s="1"/>
        <i x="1356" s="1"/>
        <i x="2711" s="1"/>
        <i x="1088" s="1"/>
        <i x="4886" s="1"/>
        <i x="1408" s="1"/>
        <i x="3040" s="1"/>
        <i x="386" s="1"/>
        <i x="4683" s="1"/>
        <i x="1133" s="1"/>
        <i x="3192" s="1"/>
        <i x="2866" s="1"/>
        <i x="1354" s="1"/>
        <i x="3078" s="1"/>
        <i x="360" s="1"/>
        <i x="3770" s="1"/>
        <i x="3766" s="1"/>
        <i x="1936" s="1"/>
        <i x="1254" s="1"/>
        <i x="3029" s="1"/>
        <i x="2348" s="1"/>
        <i x="210" s="1"/>
        <i x="2841" s="1"/>
        <i x="2078" s="1"/>
        <i x="2916" s="1"/>
        <i x="3926" s="1"/>
        <i x="4757" s="1"/>
        <i x="4970" s="1"/>
        <i x="3132" s="1"/>
        <i x="224" s="1"/>
        <i x="3677" s="1"/>
        <i x="1178" s="1"/>
        <i x="2867" s="1"/>
        <i x="2215" s="1"/>
        <i x="3603" s="1"/>
        <i x="1104" s="1"/>
        <i x="352" s="1"/>
        <i x="2327" s="1"/>
        <i x="1898" s="1"/>
        <i x="2185" s="1"/>
        <i x="4984" s="1"/>
        <i x="351" s="1"/>
        <i x="2224" s="1"/>
        <i x="3711" s="1"/>
        <i x="3207" s="1"/>
        <i x="315" s="1"/>
        <i x="2122" s="1"/>
        <i x="2855" s="1"/>
        <i x="1880" s="1"/>
        <i x="2211" s="1"/>
        <i x="4724" s="1"/>
        <i x="1355" s="1"/>
        <i x="1316" s="1"/>
        <i x="1087" s="1"/>
        <i x="1203" s="1"/>
        <i x="72" s="1"/>
        <i x="3689" s="1"/>
        <i x="3177" s="1"/>
        <i x="1245" s="1"/>
        <i x="1136" s="1"/>
        <i x="3047" s="1"/>
        <i x="225" s="1"/>
        <i x="293" s="1"/>
        <i x="1134" s="1"/>
        <i x="1161" s="1"/>
        <i x="1325" s="1"/>
        <i x="3943" s="1"/>
        <i x="3709" s="1"/>
        <i x="4570" s="1"/>
        <i x="2152" s="1"/>
        <i x="2349" s="1"/>
        <i x="366" s="1"/>
        <i x="1064" s="1"/>
        <i x="2131" s="1"/>
        <i x="1063" s="1"/>
        <i x="209" s="1"/>
        <i x="2868" s="1"/>
        <i x="2856" s="1"/>
        <i x="1105" s="1"/>
        <i x="3815" s="1"/>
        <i x="2001" s="1"/>
        <i x="1041" s="1"/>
        <i x="3662" s="1"/>
        <i x="2288" s="1"/>
        <i x="4944" s="1"/>
        <i x="1265" s="1"/>
        <i x="3772" s="1"/>
        <i x="3067" s="1"/>
        <i x="3661" s="1"/>
        <i x="1286" s="1"/>
        <i x="2216" s="1"/>
        <i x="4835" s="1"/>
        <i x="3675" s="1"/>
        <i x="1176" s="1"/>
        <i x="1162" s="1"/>
        <i x="2920" s="1"/>
        <i x="443" s="1"/>
        <i x="4725" s="1"/>
        <i x="1331" s="1"/>
        <i x="2918" s="1"/>
        <i x="3978" s="1"/>
        <i x="4737" s="1"/>
        <i x="4348" s="1"/>
        <i x="1127" s="1"/>
        <i x="4921" s="1"/>
        <i x="453" s="1"/>
        <i x="4523" s="1"/>
        <i x="2350" s="1"/>
        <i x="3515" s="1"/>
        <i x="211" s="1"/>
        <i x="1753" s="1"/>
        <i x="3796" s="1"/>
        <i x="4619" s="1"/>
        <i x="1262" s="1"/>
        <i x="1204" s="1"/>
        <i x="2321" s="1"/>
        <i x="4758" s="1"/>
        <i x="278" s="1"/>
        <i x="2969" s="1"/>
        <i x="1179" s="1"/>
        <i x="4487" s="1"/>
        <i x="2325" s="1"/>
        <i x="2895" s="1"/>
        <i x="2869" s="1"/>
        <i x="3021" s="1"/>
        <i x="2326" s="1"/>
        <i x="4496" s="1"/>
        <i x="2080" s="1"/>
        <i x="3628" s="1"/>
        <i x="345" s="1"/>
        <i x="212" s="1"/>
        <i x="3927" s="1"/>
        <i x="3028" s="1"/>
        <i x="321" s="1"/>
        <i x="2723" s="1"/>
        <i x="1138" s="1"/>
        <i x="2006" s="1"/>
        <i x="353" s="1"/>
        <i x="3071" s="1"/>
        <i x="3103" s="1"/>
        <i x="1156" s="1"/>
        <i x="2973" s="1"/>
        <i x="1218" s="1"/>
        <i x="4672" s="1"/>
        <i x="4863" s="1"/>
        <i x="4632" s="1"/>
        <i x="2186" s="1"/>
        <i x="4846" s="1"/>
        <i x="2896" s="1"/>
        <i x="157" s="1"/>
        <i x="4950" s="1"/>
        <i x="1137" s="1"/>
        <i x="4986" s="1"/>
        <i x="4684" s="1"/>
        <i x="1135" s="1"/>
        <i x="2134" s="1"/>
        <i x="295" s="1"/>
        <i x="4664" s="1"/>
        <i x="3797" s="1"/>
        <i x="3918" s="1"/>
        <i x="1236" s="1"/>
        <i x="3109" s="1"/>
        <i x="1979" s="1"/>
        <i x="3890" s="1"/>
        <i x="403" s="1"/>
        <i x="1287" s="1"/>
        <i x="2919" s="1"/>
        <i x="418" s="1"/>
        <i x="2974" s="1"/>
        <i x="3110" s="1"/>
        <i x="190" s="1"/>
        <i x="3000" s="1"/>
        <i x="2067" s="1"/>
        <i x="1911" s="1"/>
        <i x="1065" s="1"/>
        <i x="4813" s="1"/>
        <i x="3865" s="1"/>
        <i x="3030" s="1"/>
        <i x="4857" s="1"/>
        <i x="3168" s="1"/>
        <i x="4858" s="1"/>
        <i x="3169" s="1"/>
        <i x="1326" s="1"/>
        <i x="3798" s="1"/>
        <i x="3805" s="1"/>
        <i x="1237" s="1"/>
        <i x="3920" s="1"/>
        <i x="4922" s="1"/>
        <i x="4931" s="1"/>
        <i x="1184" s="1"/>
        <i x="4533" s="1"/>
        <i x="469" s="1"/>
        <i x="3008" s="1"/>
        <i x="4744" s="1"/>
        <i x="1350" s="1"/>
        <i x="3178" s="1"/>
        <i x="3629" s="1"/>
        <i x="3782" s="1"/>
        <i x="2117" s="1"/>
        <i x="4930" s="1"/>
        <i x="1377" s="1"/>
        <i x="483" s="1"/>
        <i x="354" s="1"/>
        <i x="383" s="1"/>
        <i x="1796" s="1"/>
        <i x="3838" s="1"/>
        <i x="1042" s="1"/>
        <i x="2335" s="1"/>
        <i x="12" s="1"/>
        <i x="3690" s="1"/>
        <i x="4923" s="1"/>
        <i x="3712" s="1"/>
        <i x="2921" s="1"/>
        <i x="302" s="1"/>
        <i x="1277" s="1"/>
        <i x="1332" s="1"/>
        <i x="247" s="1"/>
        <i x="3085" s="1"/>
        <i x="2007" s="1"/>
        <i x="1206" s="1"/>
        <i x="2897" s="1"/>
        <i x="961" s="1"/>
        <i x="929" s="1"/>
        <i x="1139" s="1"/>
        <i x="4878" s="1"/>
        <i x="3891" s="1"/>
        <i x="1246" s="1"/>
        <i x="1075" s="1"/>
        <i x="4829" s="1"/>
        <i x="2857" s="1"/>
        <i x="3919" s="1"/>
        <i x="1205" s="1"/>
        <i x="4534" s="1"/>
        <i x="4823" s="1"/>
        <i x="2217" s="1"/>
        <i x="226" s="1"/>
        <i x="474" s="1"/>
        <i x="2156" s="1"/>
        <i x="4806" s="1"/>
        <i x="2159" s="1"/>
        <i x="3170" s="1"/>
        <i x="3072" s="1"/>
        <i x="451" s="1"/>
        <i x="250" s="1"/>
        <i x="1185" s="1"/>
        <i x="3516" s="1"/>
        <i x="248" s="1"/>
        <i x="393" s="1"/>
        <i x="2256" s="1"/>
        <i x="4497" s="1"/>
        <i x="4830" s="1"/>
        <i x="445" s="1"/>
        <i x="3792" s="1"/>
        <i x="171" s="1"/>
        <i x="4808" s="1"/>
        <i x="5319" s="1"/>
        <i x="4814" s="1"/>
        <i x="3853" s="1"/>
        <i x="3043" s="1"/>
        <i x="3161" s="1"/>
        <i x="4831" s="1"/>
        <i x="2218" s="1"/>
        <i x="2011" s="1"/>
        <i x="4642" s="1"/>
        <i x="2160" s="1"/>
        <i x="4661" s="1"/>
        <i x="2842" s="1"/>
        <i x="3728" s="1"/>
        <i x="2181" s="1"/>
        <i x="2063" s="1"/>
        <i x="1335" s="1"/>
        <i x="3816" s="1"/>
        <i x="4912" s="1"/>
        <i x="2029" s="1"/>
        <i x="4971" s="1"/>
        <i x="186" s="1"/>
        <i x="1302" s="1"/>
        <i x="3944" s="1"/>
        <i x="512" s="1"/>
        <i x="910" s="1"/>
        <i x="2177" s="1"/>
        <i x="3663" s="1"/>
        <i x="4887" s="1"/>
        <i x="2922" s="1"/>
        <i x="1912" s="1"/>
        <i x="323" s="1"/>
        <i x="1219" s="1"/>
        <i x="4978" s="1"/>
        <i x="241" s="1"/>
        <i x="4681" s="1"/>
        <i x="2758" s="1"/>
        <i x="4801" s="1"/>
        <i x="2898" s="1"/>
        <i x="952" s="1"/>
        <i x="3694" s="1"/>
        <i x="1913" s="1"/>
        <i x="3822" s="1"/>
        <i x="4685" s="1"/>
        <i x="2255" s="1"/>
        <i x="3083" s="1"/>
        <i x="4781" s="1"/>
        <i x="4721" s="1"/>
        <i x="1150" s="1"/>
        <i x="3846" s="1"/>
        <i x="3869" s="1"/>
        <i x="4754" s="1"/>
        <i x="2939" s="1"/>
        <i x="4571" s="1"/>
        <i x="2157" s="1"/>
        <i x="3544" s="1"/>
        <i x="1282" s="1"/>
        <i x="814" s="1"/>
        <i x="4665" s="1"/>
        <i x="3744" s="1"/>
        <i x="3758" s="1"/>
        <i x="3916" s="1"/>
        <i x="4893" s="1"/>
        <i x="1409" s="1"/>
        <i x="3201" s="1"/>
        <i x="3872" s="1"/>
        <i x="2187" s="1"/>
        <i x="505" s="1"/>
        <i x="1868" s="1"/>
        <i x="2993" s="1"/>
        <i x="2275" s="1"/>
        <i x="380" s="1"/>
        <i x="3666" s="1"/>
        <i x="3753" s="1"/>
        <i x="2391" s="1"/>
        <i x="367" s="1"/>
        <i x="3871" s="1"/>
        <i x="1298" s="1"/>
        <i x="3806" s="1"/>
        <i x="2219" s="1"/>
        <i x="2975" s="1"/>
        <i x="1362" s="1"/>
        <i x="2267" s="1"/>
        <i x="3870" s="1"/>
        <i x="3979" s="1"/>
        <i x="470" s="1"/>
        <i x="3104" s="1"/>
        <i x="2220" s="1"/>
        <i x="4979" s="1"/>
        <i x="3202" s="1"/>
        <i x="1017" s="1"/>
        <i x="3160" s="1"/>
        <i x="1066" s="1"/>
        <i x="954" s="1"/>
        <i x="4899" s="1"/>
        <i x="968" s="1"/>
        <i x="911" s="1"/>
        <i x="4549" s="1"/>
        <i x="3005" s="1"/>
        <i x="265" s="1"/>
        <i x="3080" s="1"/>
        <i x="475" s="1"/>
        <i x="2336" s="1"/>
        <i x="3852" s="1"/>
        <i x="3667" s="1"/>
        <i x="2132" s="1"/>
        <i x="4666" s="1"/>
        <i x="2352" s="1"/>
        <i x="3095" s="1"/>
        <i x="3754" s="1"/>
        <i x="446" s="1"/>
        <i x="436" s="1"/>
        <i x="2951" s="1"/>
        <i x="2870" s="1"/>
        <i x="4888" s="1"/>
        <i x="953" s="1"/>
        <i x="1271" s="1"/>
        <i x="3133" s="1"/>
        <i x="3193" s="1"/>
        <i x="4889" s="1"/>
        <i x="3664" s="1"/>
        <i x="1333" s="1"/>
        <i x="404" s="1"/>
        <i x="4673" s="1"/>
        <i x="3665" s="1"/>
        <i x="3678" s="1"/>
        <i x="1242" s="1"/>
        <i x="4866" s="1"/>
        <i x="506" s="1"/>
        <i x="3179" s="1"/>
        <i x="3074" s="1"/>
        <i x="1187" s="1"/>
        <i x="1089" s="1"/>
        <i x="3900" s="1"/>
        <i x="3478" s="1"/>
        <i x="385" s="1"/>
        <i x="3401" s="1"/>
        <i x="274" s="1"/>
        <i x="3001" s="1"/>
        <i x="2235" s="1"/>
        <i x="4867" s="1"/>
        <i x="1163" s="1"/>
        <i x="789" s="1"/>
        <i x="3784" s="1"/>
        <i x="4802" s="1"/>
        <i x="3922" s="1"/>
        <i x="1340" s="1"/>
        <i x="4881" s="1"/>
        <i x="4913" s="1"/>
        <i x="4770" s="1"/>
        <i x="3817" s="1"/>
        <i x="3058" s="1"/>
        <i x="3783" s="1"/>
        <i x="3105" s="1"/>
        <i x="1067" s="1"/>
        <i x="3818" s="1"/>
        <i x="422" s="1"/>
        <i x="3059" s="1"/>
        <i x="1385" s="1"/>
        <i x="2221" s="1"/>
        <i x="3835" s="1"/>
        <i x="2743" s="1"/>
        <i x="4951" s="1"/>
        <i x="3056" s="1"/>
        <i x="4900" s="1"/>
        <i x="1724" s="1"/>
        <i x="411" s="1"/>
        <i x="2735" s="1"/>
        <i x="253" s="1"/>
        <i x="3873" s="1"/>
        <i x="4945" s="1"/>
        <i x="1018" s="1"/>
        <i x="3134" s="1"/>
        <i x="437" s="1"/>
        <i x="270" s="1"/>
        <i x="4782" s="1"/>
        <i x="3958" s="1"/>
        <i x="1327" s="1"/>
        <i x="355" s="1"/>
        <i x="3100" s="1"/>
        <i x="407" s="1"/>
        <i x="2236" s="1"/>
        <i x="3075" s="1"/>
        <i x="2277" s="1"/>
        <i x="3847" s="1"/>
        <i x="287" s="1"/>
        <i x="4783" s="1"/>
        <i x="3125" s="1"/>
        <i x="17" s="1"/>
        <i x="3893" s="1"/>
        <i x="55" s="1"/>
        <i x="1424" s="1"/>
        <i x="384" s="1"/>
        <i x="2100" s="1"/>
        <i x="4934" s="1"/>
        <i x="2639" s="1"/>
        <i x="1243" s="1"/>
        <i x="4972" s="1"/>
        <i x="2356" s="1"/>
        <i x="1416" s="1"/>
        <i x="3203" s="1"/>
        <i x="3031" s="1"/>
        <i x="3087" s="1"/>
        <i x="4935" s="1"/>
        <i x="2276" s="1"/>
        <i x="4879" s="1"/>
        <i x="3836" s="1"/>
        <i x="236" s="1"/>
        <i x="3120" s="1"/>
        <i x="3986" s="1"/>
        <i x="3171" s="1"/>
        <i x="1339" s="1"/>
        <i x="2357" s="1"/>
        <i x="2573" s="1"/>
        <i x="2088" s="1"/>
        <i x="3854" s="1"/>
        <i x="4947" s="1"/>
        <i x="3837" s="1"/>
        <i x="1421" s="1"/>
        <i x="3114" s="1"/>
        <i x="1417" s="1"/>
        <i x="1378" s="1"/>
        <i x="1247" s="1"/>
        <i x="4803" s="1"/>
        <i x="2135" s="1"/>
        <i x="975" s="1"/>
        <i x="4832" s="1"/>
        <i x="476" s="1"/>
        <i x="4815" s="1"/>
        <i x="3194" s="1"/>
        <i x="2329" s="1"/>
        <i x="3060" s="1"/>
        <i x="4901" s="1"/>
        <i x="3839" s="1"/>
        <i x="4882" s="1"/>
        <i x="3195" s="1"/>
        <i x="424" s="1"/>
        <i x="3994" s="1"/>
        <i x="1969" s="1"/>
        <i x="4029" s="1"/>
        <i x="423" s="1"/>
        <i x="1272" s="1"/>
        <i x="1418" s="1"/>
        <i x="172" s="1"/>
        <i x="507" s="1"/>
        <i x="405" s="1"/>
        <i x="3785" s="1"/>
        <i x="1269" s="1"/>
        <i x="447" s="1"/>
        <i x="332" s="1"/>
        <i x="3749" s="1"/>
        <i x="1337" s="1"/>
        <i x="368" s="1"/>
        <i x="387" s="1"/>
        <i x="4952" s="1"/>
        <i x="4980" s="1"/>
        <i x="4871" s="1"/>
        <i x="1296" s="1"/>
        <i x="2188" s="1"/>
        <i x="2214" s="1"/>
        <i x="3904" s="1"/>
        <i x="1207" s="1"/>
        <i x="3032" s="1"/>
        <i x="4833" s="1"/>
        <i x="1128" s="1"/>
        <i x="3988" s="1"/>
        <i x="3051" s="1"/>
        <i x="4953" s="1"/>
        <i x="3172" s="1"/>
        <i x="1238" s="1"/>
        <i x="2366" s="1"/>
        <i x="2207" s="1"/>
        <i x="2364" s="1"/>
        <i x="2206" s="1"/>
        <i x="4838" s="1"/>
        <i x="1410" s="1"/>
        <i x="275" s="1"/>
        <i x="1304" s="1"/>
        <i x="2268" s="1"/>
        <i x="1284" s="1"/>
        <i x="2113" s="1"/>
        <i x="357" s="1"/>
        <i x="3197" s="1"/>
        <i x="4946" s="1"/>
        <i x="1303" s="1"/>
        <i x="4572" s="1"/>
        <i x="4924" s="1"/>
        <i x="4958" s="1"/>
        <i x="5018" s="1"/>
        <i x="2330" s="1"/>
        <i x="237" s="1"/>
        <i x="3088" s="1"/>
        <i x="2095" s="1"/>
        <i x="1388" s="1"/>
        <i x="1970" s="1"/>
        <i x="3995" s="1"/>
        <i x="4662" s="1"/>
        <i x="2136" s="1"/>
        <i x="4939" s="1"/>
        <i x="3959" s="1"/>
        <i x="1164" s="1"/>
        <i x="3061" s="1"/>
        <i x="2358" s="1"/>
        <i x="3232" s="1"/>
        <i x="459" s="1"/>
        <i x="2154" s="1"/>
        <i x="3905" s="1"/>
        <i x="1202" s="1"/>
        <i x="1390" s="1"/>
        <i x="2257" s="1"/>
        <i x="3928" s="1"/>
        <i x="4948" s="1"/>
        <i x="2306" s="1"/>
        <i x="2278" s="1"/>
        <i x="3964" s="1"/>
        <i x="3886" s="1"/>
        <i x="448" s="1"/>
        <i x="3911" s="1"/>
        <i x="3204" s="1"/>
        <i x="1288" s="1"/>
        <i x="3038" s="1"/>
        <i x="3062" s="1"/>
        <i x="2579" s="1"/>
        <i x="3086" s="1"/>
        <i x="3129" s="1"/>
        <i x="3196" s="1"/>
        <i x="3185" s="1"/>
        <i x="3126" s="1"/>
        <i x="1194" s="1"/>
        <i x="412" s="1"/>
        <i x="3799" s="1"/>
        <i x="2243" s="1"/>
        <i x="425" s="1"/>
        <i x="1980" s="1"/>
        <i x="3106" s="1"/>
        <i x="4940" s="1"/>
        <i x="4558" s="1"/>
        <i x="2269" s="1"/>
        <i x="3184" s="1"/>
        <i x="1300" s="1"/>
        <i x="4810" s="1"/>
        <i x="3023" s="1"/>
        <i x="4759" s="1"/>
        <i x="3089" s="1"/>
        <i x="381" s="1"/>
        <i x="395" s="1"/>
        <i x="1393" s="1"/>
        <i x="2250" s="1"/>
        <i x="2307" s="1"/>
        <i x="426" s="1"/>
        <i x="1419" s="1"/>
        <i x="1220" s="1"/>
        <i x="3860" s="1"/>
        <i x="3049" s="1"/>
        <i x="5282" s="1"/>
        <i x="2419" s="1"/>
        <i x="1366" s="1"/>
        <i x="3786" s="1"/>
        <i x="2976" s="1"/>
        <i x="2815" s="1"/>
        <i x="1379" s="1"/>
        <i x="1428" s="1"/>
        <i x="2281" s="1"/>
        <i x="3090" s="1"/>
        <i x="1195" s="1"/>
        <i x="3963" s="1"/>
        <i x="3142" s="1"/>
        <i x="2301" s="1"/>
        <i x="3130" s="1"/>
        <i x="3208" s="1"/>
        <i x="331" s="1"/>
        <i x="3068" s="1"/>
        <i x="1268" s="1"/>
        <i x="3990" s="1"/>
        <i x="1181" s="1"/>
        <i x="364" s="1"/>
        <i x="3186" s="1"/>
        <i x="413" s="1"/>
        <i x="3923" s="1"/>
        <i x="3887" s="1"/>
        <i x="4001" s="1"/>
        <i x="4839" s="1"/>
        <i x="2322" s="1"/>
        <i x="494" s="1"/>
        <i x="1357" s="1"/>
        <i x="1341" s="1"/>
        <i x="1429" s="1"/>
        <i x="1140" s="1"/>
        <i x="4896" s="1"/>
        <i x="392" s="1"/>
        <i x="3166" s="1"/>
        <i x="793" s="1"/>
        <i x="3057" s="1"/>
        <i x="4954" s="1"/>
        <i x="108" s="1"/>
        <i x="306" s="1"/>
        <i x="1328" s="1"/>
        <i x="2162" s="1"/>
        <i x="868" s="1"/>
        <i x="3209" s="1"/>
        <i x="2264" s="1"/>
        <i x="1214" s="1"/>
        <i x="4993" s="1"/>
        <i x="3814" s="1"/>
        <i x="3115" s="1"/>
        <i x="3187" s="1"/>
        <i x="3931" s="1"/>
        <i x="1367" s="1"/>
        <i x="2194" s="1"/>
        <i x="3949" s="1"/>
        <i x="3779" s="1"/>
        <i x="2323" s="1"/>
        <i x="4727" s="1"/>
        <i x="427" s="1"/>
        <i x="4883" s="1"/>
        <i x="4992" s="1"/>
        <i x="3895" s="1"/>
        <i x="2359" s="1"/>
        <i x="2353" s="1"/>
        <i x="1346" s="1"/>
        <i x="484" s="1"/>
        <i x="519" s="1"/>
        <i x="449" s="1"/>
        <i x="1289" s="1"/>
        <i x="1313" s="1"/>
        <i x="2204" s="1"/>
        <i x="2189" s="1"/>
        <i x="4822" s="1"/>
        <i x="4869" s="1"/>
        <i x="2104" s="1"/>
        <i x="5017" s="1"/>
        <i x="2244" s="1"/>
        <i x="477" s="1"/>
        <i x="4902" s="1"/>
        <i x="3894" s="1"/>
        <i x="365" s="1"/>
        <i x="4960" s="1"/>
        <i x="2753" s="1"/>
        <i x="4767" s="1"/>
        <i x="3188" s="1"/>
        <i x="4955" s="1"/>
        <i x="109" s="1"/>
        <i x="4937" s="1"/>
        <i x="4545" s="1"/>
        <i x="419" s="1"/>
        <i x="4319" s="1"/>
        <i x="456" s="1"/>
        <i x="520" s="1"/>
        <i x="1394" s="1"/>
        <i x="2780" s="1"/>
        <i x="471" s="1"/>
        <i x="807" s="1"/>
        <i x="2238" s="1"/>
        <i x="2121" s="1"/>
        <i x="2272" s="1"/>
        <i x="548" s="1"/>
        <i x="363" s="1"/>
        <i x="3117" s="1"/>
        <i x="3980" s="1"/>
        <i x="495" s="1"/>
        <i x="1395" s="1"/>
        <i x="4715" s="1"/>
        <i x="4987" s="1"/>
        <i x="1235" s="1"/>
        <i x="4002" s="1"/>
        <i x="2324" s="1"/>
        <i x="428" s="1"/>
        <i x="521" s="1"/>
        <i x="1430" s="1"/>
        <i x="3081" s="1"/>
        <i x="362" s="1"/>
        <i x="4840" s="1"/>
        <i x="3936" s="1"/>
        <i x="1380" s="1"/>
        <i x="3950" s="1"/>
        <i x="2369" s="1"/>
        <i x="4065" s="1"/>
        <i x="504" s="1"/>
        <i x="4003" s="1"/>
        <i x="2229" s="1"/>
        <i x="3212" s="1"/>
        <i x="4897" s="1"/>
        <i x="1261" s="1"/>
        <i x="1381" s="1"/>
        <i x="454" s="1"/>
        <i x="3932" s="1"/>
        <i x="4917" s="1"/>
        <i x="472" s="1"/>
        <i x="2871" s="1"/>
        <i x="3866" s="1"/>
        <i x="4890" s="1"/>
        <i x="3116" s="1"/>
        <i x="4956" s="1"/>
        <i x="3966" s="1"/>
        <i x="4994" s="1"/>
        <i x="2129" s="1"/>
        <i x="3742" s="1"/>
        <i x="460" s="1"/>
        <i x="4852" s="1"/>
        <i x="3768" s="1"/>
        <i x="775" s="1"/>
        <i x="3039" s="1"/>
        <i x="900" s="1"/>
        <i x="1935" s="1"/>
        <i x="4726" s="1"/>
        <i x="522" s="1"/>
        <i x="2196" s="1"/>
        <i x="3063" s="1"/>
        <i x="2274" s="1"/>
        <i x="3867" s="1"/>
        <i x="2365" s="1"/>
        <i x="523" s="1"/>
        <i x="766" s="1"/>
        <i x="4841" s="1"/>
        <i x="1832" s="1"/>
        <i x="3906" s="1"/>
        <i x="3189" s="1"/>
        <i x="3018" s="1"/>
        <i x="4728" s="1"/>
        <i x="1441" s="1"/>
        <i x="1994" s="1"/>
        <i x="5393" s="1"/>
        <i x="1329" s="1"/>
        <i x="3840" s="1"/>
        <i x="2342" s="1"/>
        <i x="3951" s="1"/>
        <i x="2667" s="1"/>
        <i x="478" s="1"/>
        <i x="4925" s="1"/>
        <i x="2347" s="1"/>
        <i x="69" s="1"/>
        <i x="2782" s="1"/>
        <i x="3953" s="1"/>
        <i x="3002" s="1"/>
        <i x="2308" s="1"/>
        <i x="536" s="1"/>
        <i x="1413" s="1"/>
        <i x="3167" s="1"/>
        <i x="3156" s="1"/>
        <i x="3205" s="1"/>
        <i x="333" s="1"/>
        <i x="1244" s="1"/>
        <i x="466" s="1"/>
        <i x="2008" s="1"/>
        <i x="1273" s="1"/>
        <i x="1431" s="1"/>
        <i x="3148" s="1"/>
        <i x="5283" s="1"/>
        <i x="825" s="1"/>
        <i x="3033" s="1"/>
        <i x="294" s="1"/>
        <i x="5052" s="1"/>
        <i x="3149" s="1"/>
        <i x="2360" s="1"/>
        <i x="3107" s="1"/>
        <i x="508" s="1"/>
        <i x="2055" s="1"/>
        <i x="4995" s="1"/>
        <i x="4977" s="1"/>
        <i x="4753" s="1"/>
        <i x="3054" s="1"/>
        <i x="3952" s="1"/>
        <i x="1396" s="1"/>
        <i x="2555" s="1"/>
        <i x="3257" s="1"/>
        <i x="3834" s="1"/>
        <i x="2332" s="1"/>
        <i x="1739" s="1"/>
        <i x="2942" s="1"/>
        <i x="2309" s="1"/>
        <i x="3924" s="1"/>
        <i x="1995" s="1"/>
        <i x="3901" s="1"/>
        <i x="2230" s="1"/>
        <i x="1414" s="1"/>
        <i x="4926" s="1"/>
        <i x="3934" s="1"/>
        <i x="3158" s="1"/>
        <i x="921" s="1"/>
        <i x="3137" s="1"/>
        <i x="3091" s="1"/>
        <i x="3010" s="1"/>
        <i x="2370" s="1"/>
        <i x="524" s="1"/>
        <i x="3150" s="1"/>
        <i x="2317" s="1"/>
        <i x="3843" s="1"/>
        <i x="3206" s="1"/>
        <i x="3828" s="1"/>
        <i x="4388" s="1"/>
        <i x="1157" s="1"/>
        <i x="334" s="1"/>
        <i x="1375" s="1"/>
        <i x="2009" s="1"/>
        <i x="2184" s="1"/>
        <i x="5329" s="1"/>
        <i x="1221" s="1"/>
        <i x="760" s="1"/>
        <i x="1398" s="1"/>
        <i x="169" s="1"/>
        <i x="4903" s="1"/>
        <i x="420" s="1"/>
        <i x="3933" s="1"/>
        <i x="3777" s="1"/>
        <i x="4996" s="1"/>
        <i x="4864" s="1"/>
        <i x="2447" s="1"/>
        <i x="3811" s="1"/>
        <i x="1382" s="1"/>
        <i x="3552" s="1"/>
        <i x="3655" s="1"/>
        <i x="3159" s="1"/>
        <i x="3999" s="1"/>
        <i x="3151" s="1"/>
        <i x="1392" s="1"/>
        <i x="3882" s="1"/>
        <i x="2343" s="1"/>
        <i x="3656" s="1"/>
        <i x="3842" s="1"/>
        <i x="2242" s="1"/>
        <i x="3213" s="1"/>
        <i x="487" s="1"/>
        <i x="4546" s="1"/>
        <i x="858" s="1"/>
        <i x="4515" s="1"/>
        <i x="335" s="1"/>
        <i x="1415" s="1"/>
        <i x="3757" s="1"/>
        <i x="2265" s="1"/>
        <i x="2371" s="1"/>
        <i x="122" s="1"/>
        <i x="2251" s="1"/>
        <i x="2295" s="1"/>
        <i x="3136" s="1"/>
        <i x="336" s="1"/>
        <i x="2781" s="1"/>
        <i x="962" s="1"/>
        <i x="488" s="1"/>
        <i x="2245" s="1"/>
        <i x="2499" s="1"/>
        <i x="2992" s="1"/>
        <i x="1358" s="1"/>
        <i x="3781" s="1"/>
        <i x="1364" s="1"/>
        <i x="3985" s="1"/>
        <i x="4957" s="1"/>
        <i x="3180" s="1"/>
        <i x="4793" s="1"/>
        <i x="509" s="1"/>
        <i x="2611" s="1"/>
        <i x="3929" s="1"/>
        <i x="3131" s="1"/>
        <i x="1301" s="1"/>
        <i x="537" s="1"/>
        <i x="4997" s="1"/>
        <i x="70" s="1"/>
        <i x="1114" s="1"/>
        <i x="2816" s="1"/>
        <i x="1453" s="1"/>
        <i x="3902" s="1"/>
        <i x="170" s="1"/>
        <i x="3876" s="1"/>
        <i x="1389" s="1"/>
        <i x="3152" s="1"/>
        <i x="4894" s="1"/>
        <i x="3954" s="1"/>
        <i x="525" s="1"/>
        <i x="3819" s="1"/>
        <i x="4784" s="1"/>
        <i x="2744" s="1"/>
        <i x="3935" s="1"/>
        <i x="3153" s="1"/>
        <i x="4101" s="1"/>
        <i x="1274" s="1"/>
        <i x="4865" s="1"/>
        <i x="1305" s="1"/>
        <i x="4817" s="1"/>
        <i x="3138" s="1"/>
        <i x="3967" s="1"/>
        <i x="2246" s="1"/>
        <i x="3812" s="1"/>
        <i x="421" s="1"/>
        <i x="337" s="1"/>
        <i x="4566" s="1"/>
        <i x="3389" s="1"/>
        <i x="3555" s="1"/>
        <i x="4254" s="1"/>
        <i x="2966" s="1"/>
        <i x="1324" s="1"/>
        <i x="3183" s="1"/>
        <i x="1222" s="1"/>
        <i x="2774" s="1"/>
        <i x="3034" s="1"/>
        <i x="3173" s="1"/>
        <i x="457" s="1"/>
        <i x="64" s="1"/>
        <i x="370" s="1"/>
        <i x="1270" s="1"/>
        <i x="4769" s="1"/>
        <i x="4911" s="1"/>
        <i x="3844" s="1"/>
        <i x="2475" s="1"/>
        <i x="450" s="1"/>
        <i x="4004" s="1"/>
        <i x="885" s="1"/>
        <i x="1406" s="1"/>
        <i x="4214" s="1"/>
        <i x="2161" s="1"/>
        <i x="4317" s="1"/>
        <i x="369" s="1"/>
        <i x="991" s="1"/>
        <i x="3955" s="1"/>
        <i x="322" s="1"/>
        <i x="2794" s="1"/>
        <i x="1159" s="1"/>
        <i x="4564" s="1"/>
        <i x="3586" s="1"/>
        <i x="1023" s="1"/>
        <i x="440" s="1"/>
        <i x="1306" s="1"/>
        <i x="4920" s="1"/>
        <i x="2795" s="1"/>
        <i x="992" s="1"/>
        <i x="4998" s="1"/>
        <i x="3578" s="1"/>
        <i x="1432" s="1"/>
        <i x="1142" s="1"/>
        <i x="5357" s="1"/>
        <i x="1427" s="1"/>
        <i x="966" s="1"/>
        <i x="1954" s="1"/>
        <i x="584" s="1"/>
        <i x="5234" s="1"/>
        <i x="3214" s="1"/>
        <i x="314" s="1"/>
        <i x="549" s="1"/>
        <i x="3370" s="1"/>
        <i x="3560" s="1"/>
        <i x="1467" s="1"/>
        <i x="3968" s="1"/>
        <i x="1307" s="1"/>
        <i x="4898" s="1"/>
        <i x="3084" s="1"/>
        <i x="71" s="1"/>
        <i x="2153" s="1"/>
        <i x="3859" s="1"/>
        <i x="1368" s="1"/>
        <i x="2183" s="1"/>
        <i x="1399" s="1"/>
        <i x="2500" s="1"/>
        <i x="3175" s="1"/>
        <i x="4927" s="1"/>
        <i x="3079" s="1"/>
        <i x="324" s="1"/>
        <i x="2943" s="1"/>
        <i x="563" s="1"/>
        <i x="2155" s="1"/>
        <i x="3111" s="1"/>
        <i x="120" s="1"/>
        <i x="305" s="1"/>
        <i x="3041" s="1"/>
        <i x="4332" s="1"/>
        <i x="3553" s="1"/>
        <i x="4390" s="1"/>
        <i x="1384" s="1"/>
        <i x="3113" s="1"/>
        <i x="3996" s="1"/>
        <i x="2361" s="1"/>
        <i x="4941" s="1"/>
        <i x="1188" s="1"/>
        <i x="4324" s="1"/>
        <i x="1715" s="1"/>
        <i x="1191" s="1"/>
        <i x="5375" s="1"/>
        <i x="444" s="1"/>
        <i x="410" s="1"/>
        <i x="1454" s="1"/>
        <i x="4760" s="1"/>
        <i x="3956" s="1"/>
        <i x="1043" s="1"/>
        <i x="517" s="1"/>
        <i x="394" s="1"/>
        <i x="4816" s="1"/>
        <i x="4962" s="1"/>
        <i x="2123" s="1"/>
        <i x="4005" s="1"/>
        <i x="4553" s="1"/>
        <i x="2311" s="1"/>
        <i x="3957" s="1"/>
        <i x="518" s="1"/>
        <i x="4938" s="1"/>
        <i x="489" s="1"/>
        <i x="4999" s="1"/>
        <i x="3606" s="1"/>
        <i x="1899" s="1"/>
        <i x="5086" s="1"/>
        <i x="3892" s="1"/>
        <i x="371" s="1"/>
        <i x="1158" s="1"/>
        <i x="3282" s="1"/>
        <i x="2223" s="1"/>
        <i x="4524" s="1"/>
        <i x="4309" s="1"/>
        <i x="1365" s="1"/>
        <i x="3997" s="1"/>
        <i x="5158" s="1"/>
        <i x="564" s="1"/>
        <i x="3174" s="1"/>
        <i x="2124" s="1"/>
        <i x="374" s="1"/>
        <i x="4578" s="1"/>
        <i x="972" s="1"/>
        <i x="356" s="1"/>
        <i x="1584" s="1"/>
        <i x="473" s="1"/>
        <i x="3594" s="1"/>
        <i x="3717" s="1"/>
        <i x="719" s="1"/>
        <i x="3558" s="1"/>
        <i x="4591" s="1"/>
        <i x="3022" s="1"/>
        <i x="510" s="1"/>
        <i x="2785" s="1"/>
        <i x="3048" s="1"/>
        <i x="2807" s="1"/>
        <i x="4421" s="1"/>
        <i x="927" s="1"/>
        <i x="997" s="1"/>
        <i x="967" s="1"/>
        <i x="3874" s="1"/>
        <i x="1433" s="1"/>
        <i x="5196" s="1"/>
        <i x="1485" s="1"/>
        <i x="4137" s="1"/>
        <i x="4736" s="1"/>
        <i x="1468" s="1"/>
        <i x="2805" s="1"/>
        <i x="3915" s="1"/>
        <i x="3903" s="1"/>
        <i x="2253" s="1"/>
        <i x="4895" s="1"/>
        <i x="945" s="1"/>
        <i x="2344" s="1"/>
        <i x="4360" s="1"/>
        <i x="4868" s="1"/>
        <i x="787" s="1"/>
        <i x="550" s="1"/>
        <i x="3614" s="1"/>
        <i x="458" s="1"/>
        <i x="1963" s="1"/>
        <i x="254" s="1"/>
        <i x="1208" s="1"/>
        <i x="1212" s="1"/>
        <i x="3554" s="1"/>
        <i x="4044" s="1"/>
        <i x="565" s="1"/>
        <i x="3448" s="1"/>
        <i x="2806" s="1"/>
        <i x="90" s="1"/>
        <i x="804" s="1"/>
        <i x="1047" s="1"/>
        <i x="1297" s="1"/>
        <i x="5359" s="1"/>
        <i x="2613" s="1"/>
        <i x="2144" s="1"/>
        <i x="566" s="1"/>
        <i x="2146" s="1"/>
        <i x="3419" s="1"/>
        <i x="3587" s="1"/>
        <i x="1263" s="1"/>
        <i x="1770" s="1"/>
        <i x="2367" s="1"/>
        <i x="5317" s="1"/>
        <i x="5198" s="1"/>
        <i x="1469" s="1"/>
        <i x="1006" s="1"/>
        <i x="2746" s="1"/>
        <i x="2178" s="1"/>
        <i x="429" s="1"/>
        <i x="3921" s="1"/>
        <i x="2305" s="1"/>
        <i x="3112" s="1"/>
        <i x="999" s="1"/>
        <i x="3763" s="1"/>
        <i x="3559" s="1"/>
        <i x="5197" s="1"/>
        <i x="3215" s="1"/>
        <i x="745" s="1"/>
        <i x="998" s="1"/>
        <i x="5035" s="1"/>
        <i x="2787" s="1"/>
        <i x="279" s="1"/>
        <i x="3307" s="1"/>
        <i x="1964" s="1"/>
        <i x="3794" s="1"/>
        <i x="5014" s="1"/>
        <i x="1499" s="1"/>
        <i x="2745" s="1"/>
        <i x="1198" s="1"/>
        <i x="486" s="1"/>
        <i x="4786" s="1"/>
        <i x="396" s="1"/>
        <i x="3181" s="1"/>
        <i x="4745" s="1"/>
        <i x="973" s="1"/>
        <i x="3695" s="1"/>
        <i x="3969" s="1"/>
        <i x="1401" s="1"/>
        <i x="1671" s="1"/>
        <i x="1959" s="1"/>
        <i x="3764" s="1"/>
        <i x="100" s="1"/>
        <i x="1343" s="1"/>
        <i x="4567" s="1"/>
        <i x="3230" s="1"/>
        <i x="3537" s="1"/>
        <i x="4411" s="1"/>
        <i x="1457" s="1"/>
        <i x="2345" s="1"/>
        <i x="4982" s="1"/>
        <i x="2145" s="1"/>
        <i x="3762" s="1"/>
        <i x="2978" s="1"/>
        <i x="2222" s="1"/>
        <i x="2817" s="1"/>
        <i x="2280" s="1"/>
        <i x="1251" s="1"/>
        <i x="4818" s="1"/>
        <i x="2328" s="1"/>
        <i x="2826" s="1"/>
        <i x="1909" s="1"/>
        <i x="286" s="1"/>
        <i x="3231" s="1"/>
        <i x="468" s="1"/>
        <i x="5015" s="1"/>
        <i x="3631" s="1"/>
        <i x="74" s="1"/>
        <i x="358" s="1"/>
        <i x="4991" s="1"/>
        <i x="3064" s="1"/>
        <i x="4734" s="1"/>
        <i x="3378" s="1"/>
        <i x="3561" s="1"/>
        <i x="1267" s="1"/>
        <i x="2786" s="1"/>
        <i x="2270" s="1"/>
        <i x="1756" s="1"/>
        <i x="1746" s="1"/>
        <i x="2635" s="1"/>
        <i x="5019" s="1"/>
        <i x="3630" s="1"/>
        <i x="4006" s="1"/>
        <i x="3357" s="1"/>
        <i x="1712" s="1"/>
        <i x="2198" s="1"/>
        <i x="5120" s="1"/>
        <i x="4027" s="1"/>
        <i x="3907" s="1"/>
        <i x="1189" s="1"/>
        <i x="1636" s="1"/>
        <i x="1029" s="1"/>
        <i x="1900" s="1"/>
        <i x="2808" s="1"/>
        <i x="840" s="1"/>
        <i x="1336" s="1"/>
        <i x="1141" s="1"/>
        <i x="4716" s="1"/>
        <i x="567" s="1"/>
        <i x="2279" s="1"/>
        <i x="5008" s="1"/>
        <i x="3841" s="1"/>
        <i x="3987" s="1"/>
        <i x="599" s="1"/>
        <i x="4028" s="1"/>
        <i x="620" s="1"/>
        <i x="2827" s="1"/>
        <i x="546" s="1"/>
        <i x="1470" s="1"/>
        <i x="3328" s="1"/>
        <i x="4568" s="1"/>
        <i x="5252" s="1"/>
        <i x="431" s="1"/>
        <i x="3162" s="1"/>
        <i x="1801" s="1"/>
        <i x="2139" s="1"/>
        <i x="1620" s="1"/>
        <i x="4554" s="1"/>
        <i x="1738" s="1"/>
        <i x="1342" s="1"/>
        <i x="2312" s="1"/>
        <i x="2401" s="1"/>
        <i x="5430" s="1"/>
        <i x="2169" s="1"/>
        <i x="2695" s="1"/>
        <i x="989" s="1"/>
        <i x="2390" s="1"/>
        <i x="585" s="1"/>
        <i x="3789" s="1"/>
        <i x="1937" s="1"/>
        <i x="4555" s="1"/>
        <i x="2351" s="1"/>
        <i x="3793" s="1"/>
        <i x="2575" s="1"/>
        <i x="2338" s="1"/>
        <i x="3790" s="1"/>
        <i x="1106" s="1"/>
        <i x="1000" s="1"/>
        <i x="465" s="1"/>
        <i x="4320" s="1"/>
        <i x="3395" s="1"/>
        <i x="3948" s="1"/>
        <i x="4904" s="1"/>
        <i x="601" s="1"/>
        <i x="3381" s="1"/>
        <i x="3875" s="1"/>
        <i x="3965" s="1"/>
        <i x="3989" s="1"/>
        <i x="2081" s="1"/>
        <i x="3945" s="1"/>
        <i x="461" s="1"/>
        <i x="600" s="1"/>
        <i x="568" s="1"/>
        <i x="5022" s="1"/>
        <i x="75" s="1"/>
        <i x="4961" s="1"/>
        <i x="5250" s="1"/>
        <i x="3358" s="1"/>
        <i x="4842" s="1"/>
        <i x="2310" s="1"/>
        <i x="5302" s="1"/>
        <i x="3135" s="1"/>
        <i x="5034" s="1"/>
        <i x="1486" s="1"/>
        <i x="2576" s="1"/>
        <i x="5214" s="1"/>
        <i x="3861" s="1"/>
        <i x="4412" s="1"/>
        <i x="920" s="1"/>
        <i x="4964" s="1"/>
        <i x="3998" s="1"/>
        <i x="3908" s="1"/>
        <i x="3961" s="1"/>
        <i x="1435" s="1"/>
        <i x="1698" s="1"/>
        <i x="730" s="1"/>
        <i x="3211" s="1"/>
        <i x="118" s="1"/>
        <i x="2536" s="1"/>
        <i x="1500" s="1"/>
        <i x="1330" s="1"/>
        <i x="3960" s="1"/>
        <i x="2137" s="1"/>
        <i x="1793" s="1"/>
        <i x="562" s="1"/>
        <i x="1655" s="1"/>
        <i x="4008" s="1"/>
        <i x="527" s="1"/>
        <i x="656" s="1"/>
        <i x="3765" s="1"/>
        <i x="1464" s="1"/>
        <i x="330" s="1"/>
        <i x="338" s="1"/>
        <i x="4230" s="1"/>
        <i x="1697" s="1"/>
        <i x="720" s="1"/>
        <i x="4080" s="1"/>
        <i x="1165" s="1"/>
        <i x="779" s="1"/>
        <i x="50" s="1"/>
        <i x="2392" s="1"/>
        <i x="2202" s="1"/>
        <i x="2368" s="1"/>
        <i x="2252" s="1"/>
        <i x="4231" s="1"/>
        <i x="3562" s="1"/>
        <i x="1397" s="1"/>
        <i x="1517" s="1"/>
        <i x="4914" s="1"/>
        <i x="528" s="1"/>
        <i x="4041" s="1"/>
        <i x="1402" s="1"/>
        <i x="852" s="1"/>
        <i x="1001" s="1"/>
        <i x="602" s="1"/>
        <i x="1465" s="1"/>
        <i x="2247" s="1"/>
        <i x="4007" s="1"/>
        <i x="2594" s="1"/>
        <i x="4031" s="1"/>
        <i x="2331" s="1"/>
        <i x="86" s="1"/>
        <i x="5032" s="1"/>
        <i x="1007" s="1"/>
        <i x="4973" s="1"/>
        <i x="1436" s="1"/>
        <i x="4045" s="1"/>
        <i x="5001" s="1"/>
        <i x="1190" s="1"/>
        <i x="1693" s="1"/>
        <i x="5043" s="1"/>
        <i x="4012" s="1"/>
        <i x="1260" s="1"/>
        <i x="432" s="1"/>
        <i x="1048" s="1"/>
        <i x="1501" s="1"/>
        <i x="586" s="1"/>
        <i x="2423" s="1"/>
        <i x="3604" s="1"/>
        <i x="2378" s="1"/>
        <i x="5069" s="1"/>
        <i x="946" s="1"/>
        <i x="3011" s="1"/>
        <i x="3143" s="1"/>
        <i x="5031" s="1"/>
        <i x="3248" s="1"/>
        <i x="574" s="1"/>
        <i x="101" s="1"/>
        <i x="1259" s="1"/>
        <i x="1456" s="1"/>
        <i x="4288" s="1"/>
        <i x="3094" s="1"/>
        <i x="3974" s="1"/>
        <i x="4211" s="1"/>
        <i x="4428" s="1"/>
        <i x="4579" s="1"/>
        <i x="3973" s="1"/>
        <i x="2010" s="1"/>
        <i x="3542" s="1"/>
        <i x="557" s="1"/>
        <i x="1030" s="1"/>
        <i x="5215" s="1"/>
        <i x="5044" s="1"/>
        <i x="3249" s="1"/>
        <i x="3756" s="1"/>
        <i x="3233" s="1"/>
        <i x="817" s="1"/>
        <i x="2163" s="1"/>
        <i x="4429" s="1"/>
        <i x="455" s="1"/>
        <i x="746" s="1"/>
        <i x="1619" s="1"/>
        <i x="2527" s="1"/>
        <i x="764" s="1"/>
        <i x="3755" s="1"/>
        <i x="3707" s="1"/>
        <i x="4210" s="1"/>
        <i x="731" s="1"/>
        <i x="1786" s="1"/>
        <i x="1585" s="1"/>
        <i x="988" s="1"/>
        <i x="1038" s="1"/>
        <i x="4329" s="1"/>
        <i x="3787" s="1"/>
        <i x="558" s="1"/>
        <i x="5021" s="1"/>
        <i x="4850" s="1"/>
        <i x="5284" s="1"/>
        <i x="1420" s="1"/>
        <i x="3862" s="1"/>
        <i x="1637" s="1"/>
        <i x="3946" s="1"/>
        <i x="4589" s="1"/>
        <i x="2546" s="1"/>
        <i x="2428" s="1"/>
        <i x="4851" s="1"/>
        <i x="2409" s="1"/>
        <i x="3241" s="1"/>
        <i x="2567" s="1"/>
        <i x="780" s="1"/>
        <i x="1745" s="1"/>
        <i x="5221" s="1"/>
        <i x="1656" s="1"/>
        <i x="3813" s="1"/>
        <i x="3971" s="1"/>
        <i x="1621" s="1"/>
        <i x="559" s="1"/>
        <i x="1434" s="1"/>
        <i x="5041" s="1"/>
        <i x="2402" s="1"/>
        <i x="1965" s="1"/>
        <i x="3244" s="1"/>
        <i x="3696" s="1"/>
        <i x="541" s="1"/>
        <i x="3246" s="1"/>
        <i x="974" s="1"/>
        <i x="1039" s="1"/>
        <i x="529" s="1"/>
        <i x="2485" s="1"/>
        <i x="1008" s="1"/>
        <i x="1466" s="1"/>
        <i x="3082" s="1"/>
        <i x="5036" s="1"/>
        <i x="603" s="1"/>
        <i x="4042" s="1"/>
        <i x="3821" s="1"/>
        <i x="2372" s="1"/>
        <i x="4043" s="1"/>
        <i x="1502" s="1"/>
        <i x="1383" s="1"/>
        <i x="1437" s="1"/>
        <i x="4062" s="1"/>
        <i x="1455" s="1"/>
        <i x="1490" s="1"/>
        <i x="3356" s="1"/>
        <i x="2944" s="1"/>
        <i x="531" s="1"/>
        <i x="2254" s="1"/>
        <i x="4070" s="1"/>
        <i x="4312" s="1"/>
        <i x="5050" s="1"/>
        <i x="4251" s="1"/>
        <i x="5360" s="1"/>
        <i x="76" s="1"/>
        <i x="1696" s="1"/>
        <i x="3625" s="1"/>
        <i x="4963" s="1"/>
        <i x="1624" s="1"/>
        <i x="4556" s="1"/>
        <i x="1473" s="1"/>
        <i x="560" s="1"/>
        <i x="5053" s="1"/>
        <i x="339" s="1"/>
        <i x="4061" s="1"/>
        <i x="406" s="1"/>
        <i x="950" s="1"/>
        <i x="5124" s="1"/>
        <i x="1019" s="1"/>
        <i x="5292" s="1"/>
        <i x="5184" s="1"/>
        <i x="551" s="1"/>
        <i x="1400" s="1"/>
        <i x="1977" s="1"/>
        <i x="5412" s="1"/>
        <i x="3004" s="1"/>
        <i x="2138" s="1"/>
        <i x="1484" s="1"/>
        <i x="153" s="1"/>
        <i x="5321" s="1"/>
        <i x="3245" s="1"/>
        <i x="3027" s="1"/>
        <i x="1966" s="1"/>
        <i x="4859" s="1"/>
        <i x="575" s="1"/>
        <i x="152" s="1"/>
        <i x="688" s="1"/>
        <i x="5163" s="1"/>
        <i x="1781" s="1"/>
        <i x="3896" s="1"/>
        <i x="1949" s="1"/>
        <i x="5385" s="1"/>
        <i x="1654" s="1"/>
        <i x="747" s="1"/>
        <i x="2534" s="1"/>
        <i x="4250" s="1"/>
        <i x="2090" s="1"/>
        <i x="438" s="1"/>
        <i x="3563" s="1"/>
        <i x="4981" s="1"/>
        <i x="5195" s="1"/>
        <i x="2400" s="1"/>
        <i x="721" s="1"/>
        <i x="1248" s="1"/>
        <i x="849" s="1"/>
        <i x="1460" s="1"/>
        <i x="4212" s="1"/>
        <i x="1471" s="1"/>
        <i x="604" s="1"/>
        <i x="670" s="1"/>
        <i x="1548" s="1"/>
        <i x="534" s="1"/>
        <i x="1020" s="1"/>
        <i x="1986" s="1"/>
        <i x="3240" s="1"/>
        <i x="621" s="1"/>
        <i x="5003" s="1"/>
        <i x="3163" s="1"/>
        <i x="3050" s="1"/>
        <i x="679" s="1"/>
        <i x="4259" s="1"/>
        <i x="4350" s="1"/>
        <i x="545" s="1"/>
        <i x="4557" s="1"/>
        <i x="1107" s="1"/>
        <i x="718" s="1"/>
        <i x="1449" s="1"/>
        <i x="3118" s="1"/>
        <i x="2977" s="1"/>
        <i x="4375" s="1"/>
        <i x="732" s="1"/>
        <i x="5258" s="1"/>
        <i x="3284" s="1"/>
        <i x="2436" s="1"/>
        <i x="5185" s="1"/>
        <i x="4066" s="1"/>
        <i x="5194" s="1"/>
        <i x="4845" s="1"/>
        <i x="5279" s="1"/>
        <i x="4905" s="1"/>
        <i x="2658" s="1"/>
        <i x="2002" s="1"/>
        <i x="5199" s="1"/>
        <i x="4232" s="1"/>
        <i x="1491" s="1"/>
        <i x="3577" s="1"/>
        <i x="561" s="1"/>
        <i x="3065" s="1"/>
        <i x="1439" s="1"/>
        <i x="4072" s="1"/>
        <i x="5341" s="1"/>
        <i x="5033" s="1"/>
        <i x="4462" s="1"/>
        <i x="2535" s="1"/>
        <i x="1475" s="1"/>
        <i x="3128" s="1"/>
        <i x="1938" s="1"/>
        <i x="4046" s="1"/>
        <i x="4051" s="1"/>
        <i x="462" s="1"/>
        <i x="3250" s="1"/>
        <i x="2524" s="1"/>
        <i x="3377" s="1"/>
        <i x="2313" s="1"/>
        <i x="2670" s="1"/>
        <i x="117" s="1"/>
        <i x="3144" s="1"/>
        <i x="4053" s="1"/>
        <i x="5058" s="1"/>
        <i x="5068" s="1"/>
        <i x="4011" s="1"/>
        <i x="2393" s="1"/>
        <i x="2414" s="1"/>
        <i x="430" s="1"/>
        <i x="346" s="1"/>
        <i x="4809" s="1"/>
        <i x="2394" s="1"/>
        <i x="2494" s="1"/>
        <i x="3450" s="1"/>
        <i x="2403" s="1"/>
        <i x="2296" s="1"/>
        <i x="1518" s="1"/>
        <i x="3910" s="1"/>
        <i x="4052" s="1"/>
        <i x="2838" s="1"/>
        <i x="1476" s="1"/>
        <i x="2602" s="1"/>
        <i x="1978" s="1"/>
        <i x="3252" s="1"/>
        <i x="4906" s="1"/>
        <i x="4928" s="1"/>
        <i x="511" s="1"/>
        <i x="1551" s="1"/>
        <i x="2755" s="1"/>
        <i x="493" s="1"/>
        <i x="3108" s="1"/>
        <i x="2377" s="1"/>
        <i x="2620" s="1"/>
        <i x="1950" s="1"/>
        <i x="4013" s="1"/>
        <i x="1249" s="1"/>
        <i x="2404" s="1"/>
        <i x="3992" s="1"/>
        <i x="535" s="1"/>
        <i x="5057" s="1"/>
        <i x="3543" s="1"/>
        <i x="1659" s="1"/>
        <i x="1515" s="1"/>
        <i x="4197" s="1"/>
        <i x="4702" s="1"/>
        <i x="2547" s="1"/>
        <i x="5077" s="1"/>
        <i x="1951" s="1"/>
        <i x="1772" s="1"/>
        <i x="5281" s="1"/>
        <i x="3468" s="1"/>
        <i x="577" s="1"/>
        <i x="1146" s="1"/>
        <i x="530" s="1"/>
        <i x="3217" s="1"/>
        <i x="1910" s="1"/>
        <i x="2756" s="1"/>
        <i x="3273" s="1"/>
        <i x="2486" s="1"/>
        <i x="990" s="1"/>
        <i x="588" s="1"/>
        <i x="2478" s="1"/>
        <i x="2387" s="1"/>
        <i x="5223" s="1"/>
        <i x="3925" s="1"/>
        <i x="3970" s="1"/>
        <i x="706" s="1"/>
        <i x="2562" s="1"/>
        <i x="1489" s="1"/>
        <i x="680" s="1"/>
        <i x="2379" s="1"/>
        <i x="2754" s="1"/>
        <i x="3253" s="1"/>
        <i x="3092" s="1"/>
        <i x="2190" s="1"/>
        <i x="610" s="1"/>
        <i x="4531" s="1"/>
        <i x="1755" s="1"/>
        <i x="2410" s="1"/>
        <i x="280" s="1"/>
        <i x="4532" s="1"/>
        <i x="3605" s="1"/>
        <i x="738" s="1"/>
        <i x="2411" s="1"/>
        <i x="4081" s="1"/>
        <i x="3274" s="1"/>
        <i x="4252" s="1"/>
        <i x="951" s="1"/>
        <i x="542" s="1"/>
        <i x="4349" s="1"/>
        <i x="1603" s="1"/>
        <i x="143" s="1"/>
        <i x="5040" s="1"/>
        <i x="729" s="1"/>
        <i x="2380" s="1"/>
        <i x="372" s="1"/>
        <i x="5233" s="1"/>
        <i x="589" s="1"/>
        <i x="3154" s="1"/>
        <i x="571" s="1"/>
        <i x="5078" s="1"/>
        <i x="696" s="1"/>
        <i x="4983" s="1"/>
        <i x="4105" s="1"/>
        <i x="5213" s="1"/>
        <i x="1529" s="1"/>
        <i x="3190" s="1"/>
        <i x="671" s="1"/>
        <i x="4096" s="1"/>
        <i x="2537" s="1"/>
        <i x="844" s="1"/>
        <i x="4009" s="1"/>
        <i x="1657" s="1"/>
        <i x="5216" s="1"/>
        <i x="4253" s="1"/>
        <i x="5072" s="1"/>
        <i x="1967" s="1"/>
        <i x="5222" s="1"/>
        <i x="5232" s="1"/>
        <i x="5051" s="1"/>
        <i x="1374" s="1"/>
        <i x="1477" s="1"/>
        <i x="1290" s="1"/>
        <i x="744" s="1"/>
        <i x="4107" s="1"/>
        <i x="4038" s="1"/>
        <i x="583" s="1"/>
        <i x="3845" s="1"/>
        <i x="3237" s="1"/>
        <i x="2553" s="1"/>
        <i x="4075" s="1"/>
        <i x="3127" s="1"/>
        <i x="576" s="1"/>
        <i x="4063" s="1"/>
        <i x="633" s="1"/>
        <i x="3309" s="1"/>
        <i x="1741" s="1"/>
        <i x="2362" s="1"/>
        <i x="4194" s="1"/>
        <i x="4239" s="1"/>
        <i x="2587" s="1"/>
        <i x="1586" s="1"/>
        <i x="3234" s="1"/>
        <i x="4104" s="1"/>
        <i x="5013" s="1"/>
        <i x="4452" s="1"/>
        <i x="622" s="1"/>
        <i x="1275" s="1"/>
        <i x="1530" s="1"/>
        <i x="1550" s="1"/>
        <i x="54" s="1"/>
        <i x="590" s="1"/>
        <i x="3975" s="1"/>
        <i x="3268" s="1"/>
        <i x="103" s="1"/>
        <i x="5042" s="1"/>
        <i x="4178" s="1"/>
        <i x="4968" s="1"/>
        <i x="2513" s="1"/>
        <i x="2420" s="1"/>
        <i x="4246" s="1"/>
        <i x="4216" s="1"/>
        <i x="1952" s="1"/>
        <i x="4247" s="1"/>
        <i x="5271" s="1"/>
        <i x="2809" s="1"/>
        <i x="5224" s="1"/>
        <i x="2441" s="1"/>
        <i x="2514" s="1"/>
        <i x="2248" s="1"/>
        <i x="3349" s="1"/>
        <i x="1480" s="1"/>
        <i x="1450" s="1"/>
        <i x="1451" s="1"/>
        <i x="5117" s="1"/>
        <i x="2563" s="1"/>
        <i x="1600" s="1"/>
        <i x="2554" s="1"/>
        <i x="1062" s="1"/>
        <i x="2406" s="1"/>
        <i x="4073" s="1"/>
        <i x="5063" s="1"/>
        <i x="3218" s="1"/>
        <i x="5308" s="1"/>
        <i x="4965" s="1"/>
        <i x="4238" s="1"/>
        <i x="1733" s="1"/>
        <i x="1615" s="1"/>
        <i x="5088" s="1"/>
        <i x="1492" s="1"/>
        <i x="1494" s="1"/>
        <i x="4048" s="1"/>
        <i x="526" s="1"/>
        <i x="5229" s="1"/>
        <i x="2418" s="1"/>
        <i x="5291" s="1"/>
        <i x="4064" s="1"/>
        <i x="820" s="1"/>
        <i x="3367" s="1"/>
        <i x="1643" s="1"/>
        <i x="1763" s="1"/>
        <i x="102" s="1"/>
        <i x="3437" s="1"/>
        <i x="5173" s="1"/>
        <i x="2552" s="1"/>
        <i x="1291" s="1"/>
        <i x="4562" s="1"/>
        <i x="635" s="1"/>
        <i x="5363" s="1"/>
        <i x="1622" s="1"/>
        <i x="4074" s="1"/>
        <i x="4067" s="1"/>
        <i x="5220" s="1"/>
        <i x="697" s="1"/>
        <i x="4177" s="1"/>
        <i x="4059" s="1"/>
        <i x="4199" s="1"/>
        <i x="3368" s="1"/>
        <i x="2054" s="1"/>
        <i x="742" s="1"/>
        <i x="2928" s="1"/>
        <i x="632" s="1"/>
        <i x="3991" s="1"/>
        <i x="2429" s="1"/>
        <i x="1686" s="1"/>
        <i x="644" s="1"/>
        <i x="1412" s="1"/>
        <i x="5209" s="1"/>
        <i x="1040" s="1"/>
        <i x="1545" s="1"/>
        <i x="748" s="1"/>
        <i x="1522" s="1"/>
        <i x="1503" s="1"/>
        <i x="3359" s="1"/>
        <i x="867" s="1"/>
        <i x="735" s="1"/>
        <i x="4033" s="1"/>
        <i x="3266" s="1"/>
        <i x="591" s="1"/>
        <i x="4076" s="1"/>
        <i x="1768" s="1"/>
        <i x="3119" s="1"/>
        <i x="3216" s="1"/>
        <i x="701" s="1"/>
        <i x="654" s="1"/>
        <i x="1638" s="1"/>
        <i x="657" s="1"/>
        <i x="592" s="1"/>
        <i x="2430" s="1"/>
        <i x="5192" s="1"/>
        <i x="3139" s="1"/>
        <i x="1544" s="1"/>
        <i x="4213" s="1"/>
        <i x="1463" s="1"/>
        <i x="4054" s="1"/>
        <i x="5070" s="1"/>
        <i x="1506" s="1"/>
        <i x="3182" s="1"/>
        <i x="1479" s="1"/>
        <i x="2374" s="1"/>
        <i x="4207" s="1"/>
        <i x="87" s="1"/>
        <i x="5190" s="1"/>
        <i x="4310" s="1"/>
        <i x="3909" s="1"/>
        <i x="1250" s="1"/>
        <i x="1607" s="1"/>
        <i x="1797" s="1"/>
        <i x="1425" s="1"/>
        <i x="1606" s="1"/>
        <i x="5000" s="1"/>
        <i x="5002" s="1"/>
        <i x="3319" s="1"/>
        <i x="3429" s="1"/>
        <i x="5045" s="1"/>
        <i x="5249" s="1"/>
        <i x="3256" s="1"/>
        <i x="1497" s="1"/>
        <i x="538" s="1"/>
        <i x="5225" s="1"/>
        <i x="2593" s="1"/>
        <i x="4024" s="1"/>
        <i x="1559" s="1"/>
        <i x="2757" s="1"/>
        <i x="4974" s="1"/>
        <i x="5183" s="1"/>
        <i x="758" s="1"/>
        <i x="2565" s="1"/>
        <i x="689" s="1"/>
        <i x="4132" s="1"/>
        <i x="5191" s="1"/>
        <i x="1837" s="1"/>
        <i x="2273" s="1"/>
        <i x="4092" s="1"/>
        <i x="4032" s="1"/>
        <i x="595" s="1"/>
        <i x="578" s="1"/>
        <i x="2454" s="1"/>
        <i x="4233" s="1"/>
        <i x="1707" s="1"/>
        <i x="556" s="1"/>
        <i x="1581" s="1"/>
        <i x="645" s="1"/>
        <i x="4097" s="1"/>
        <i x="2424" s="1"/>
        <i x="3269" s="1"/>
        <i x="611" s="1"/>
        <i x="4843" s="1"/>
        <i x="4152" s="1"/>
        <i x="3264" s="1"/>
        <i x="1563" s="1"/>
        <i x="1369" s="1"/>
        <i x="5020" s="1"/>
        <i x="3258" s="1"/>
        <i x="3271" s="1"/>
        <i x="5056" s="1"/>
        <i x="3350" s="1"/>
        <i x="3260" s="1"/>
        <i x="624" s="1"/>
        <i x="2412" s="1"/>
        <i x="2538" s="1"/>
        <i x="4179" s="1"/>
        <i x="2082" s="1"/>
        <i x="1344" s="1"/>
        <i x="5159" s="1"/>
        <i x="3316" s="1"/>
        <i x="5138" s="1"/>
        <i x="5245" s="1"/>
        <i x="3019" s="1"/>
        <i x="5137" s="1"/>
        <i x="4255" s="1"/>
        <i x="4093" s="1"/>
        <i x="2556" s="1"/>
        <i x="2461" s="1"/>
        <i x="1549" s="1"/>
        <i x="4108" s="1"/>
        <i x="5004" s="1"/>
        <i x="1113" s="1"/>
        <i x="5064" s="1"/>
        <i x="630" s="1"/>
        <i x="3251" s="1"/>
        <i x="759" s="1"/>
        <i x="2539" s="1"/>
        <i x="1580" s="1"/>
        <i x="5055" s="1"/>
        <i x="1009" s="1"/>
        <i x="5081" s="1"/>
        <i x="2444" s="1"/>
        <i x="598" s="1"/>
        <i x="2463" s="1"/>
        <i x="4248" s="1"/>
        <i x="3272" s="1"/>
        <i x="2548" s="1"/>
        <i x="5122" s="1"/>
        <i x="2464" s="1"/>
        <i x="2451" s="1"/>
        <i x="1443" s="1"/>
        <i x="1650" s="1"/>
        <i x="1505" s="1"/>
        <i x="2533" s="1"/>
        <i x="739" s="1"/>
        <i x="5073" s="1"/>
        <i x="3292" s="1"/>
        <i x="4241" s="1"/>
        <i x="3346" s="1"/>
        <i x="3290" s="1"/>
        <i x="1953" s="1"/>
        <i x="5010" s="1"/>
        <i x="4035" s="1"/>
        <i x="5092" s="1"/>
        <i x="5202" s="1"/>
        <i x="3984" s="1"/>
        <i x="1644" s="1"/>
        <i x="4087" s="1"/>
        <i x="5059" s="1"/>
        <i x="675" s="1"/>
        <i x="3223" s="1"/>
        <i x="4240" s="1"/>
        <i x="4703" s="1"/>
        <i x="1495" s="1"/>
        <i x="2945" s="1"/>
        <i x="4017" s="1"/>
        <i x="4154" s="1"/>
        <i x="5087" s="1"/>
        <i x="803" s="1"/>
        <i x="823" s="1"/>
        <i x="555" s="1"/>
        <i x="4227" s="1"/>
        <i x="1487" s="1"/>
        <i x="5101" s="1"/>
        <i x="2953" s="1"/>
        <i x="2586" s="1"/>
        <i x="2601" s="1"/>
        <i x="1308" s="1"/>
        <i x="4256" s="1"/>
        <i x="4020" s="1"/>
        <i x="668" s="1"/>
        <i x="606" s="1"/>
        <i x="1444" s="1"/>
        <i x="5091" s="1"/>
        <i x="5251" s="1"/>
        <i x="479" s="1"/>
        <i x="4590" s="1"/>
        <i x="651" s="1"/>
        <i x="569" s="1"/>
        <i x="4114" s="1"/>
        <i x="4153" s="1"/>
        <i x="4117" s="1"/>
        <i x="5066" s="1"/>
        <i x="2487" s="1"/>
        <i x="5164" s="1"/>
        <i x="1488" s="1"/>
        <i x="3219" s="1"/>
        <i x="1527" s="1"/>
        <i x="4089" s="1"/>
        <i x="1507" s="1"/>
        <i x="3275" s="1"/>
        <i x="2003" s="1"/>
        <i x="3221" s="1"/>
        <i x="1723" s="1"/>
        <i x="1255" s="1"/>
        <i x="1438" s="1"/>
        <i x="1649" s="1"/>
        <i x="1808" s="1"/>
        <i x="2793" s="1"/>
        <i x="4453" s="1"/>
        <i x="2083" s="1"/>
        <i x="3270" s="1"/>
        <i x="4190" s="1"/>
        <i x="713" s="1"/>
        <i x="5230" s="1"/>
        <i x="1493" s="1"/>
        <i x="2578" s="1"/>
        <i x="5096" s="1"/>
        <i x="1599" s="1"/>
        <i x="616" s="1"/>
        <i x="4261" s="1"/>
        <i x="5037" s="1"/>
        <i x="4966" s="1"/>
        <i x="1660" s="1"/>
        <i x="587" s="1"/>
        <i x="4191" s="1"/>
        <i x="4208" s="1"/>
        <i x="1508" s="1"/>
        <i x="768" s="1"/>
        <i x="612" s="1"/>
        <i x="1546" s="1"/>
        <i x="1641" s="1"/>
        <i x="2543" s="1"/>
        <i x="1537" s="1"/>
        <i x="1699" s="1"/>
        <i x="5060" s="1"/>
        <i x="786" s="1"/>
        <i x="5181" s="1"/>
        <i x="637" s="1"/>
        <i x="1632" s="1"/>
        <i x="1575" s="1"/>
        <i x="4086" s="1"/>
        <i x="4116" s="1"/>
        <i x="1829" s="1"/>
        <i x="3321" s="1"/>
        <i x="5239" s="1"/>
        <i x="4082" s="1"/>
        <i x="5176" s="1"/>
        <i x="3263" s="1"/>
        <i x="4168" s="1"/>
        <i x="2488" s="1"/>
        <i x="1645" s="1"/>
        <i x="2839" s="1"/>
        <i x="2638" s="1"/>
        <i x="5338" s="1"/>
        <i x="636" s="1"/>
        <i x="5226" s="1"/>
        <i x="1602" s="1"/>
        <i x="1658" s="1"/>
        <i x="3326" s="1"/>
        <i x="5106" s="1"/>
        <i x="1440" s="1"/>
        <i x="4563" s="1"/>
        <i x="4157" s="1"/>
        <i x="3369" s="1"/>
        <i x="1256" s="1"/>
        <i x="4021" s="1"/>
        <i x="4128" s="1"/>
        <i x="625" s="1"/>
        <i x="5144" s="1"/>
        <i x="491" s="1"/>
        <i x="4039" s="1"/>
        <i x="4323" s="1"/>
        <i x="702" s="1"/>
        <i x="4340" s="1"/>
        <i x="5200" s="1"/>
        <i x="5114" s="1"/>
        <i x="3408" s="1"/>
        <i x="4500" s="1"/>
        <i x="490" s="1"/>
        <i x="3713" s="1"/>
        <i x="2456" s="1"/>
        <i x="4159" s="1"/>
        <i x="2551" s="1"/>
        <i x="5238" s="1"/>
        <i x="676" s="1"/>
        <i x="5153" s="1"/>
        <i x="1780" s="1"/>
        <i x="1601" s="1"/>
        <i x="4010" s="1"/>
        <i x="3294" s="1"/>
        <i x="4127" s="1"/>
        <i x="684" s="1"/>
        <i x="5175" s="1"/>
        <i x="2425" s="1"/>
        <i x="3372" s="1"/>
        <i x="1565" s="1"/>
        <i x="1718" s="1"/>
        <i x="5369" s="1"/>
        <i x="2630" s="1"/>
        <i x="2455" s="1"/>
        <i x="1646" s="1"/>
        <i x="2510" s="1"/>
        <i x="2382" s="1"/>
        <i x="2437" s="1"/>
        <i x="4106" s="1"/>
        <i x="1667" s="1"/>
        <i x="722" s="1"/>
        <i x="658" s="1"/>
        <i x="4141" s="1"/>
        <i x="5097" s="1"/>
        <i x="2333" s="1"/>
        <i x="5139" s="1"/>
        <i x="4115" s="1"/>
        <i x="3718" s="1"/>
        <i x="2431" s="1"/>
        <i x="1683" s="1"/>
        <i x="1472" s="1"/>
        <i x="3293" s="1"/>
        <i x="1525" s="1"/>
        <i x="5246" s="1"/>
        <i x="4328" s="1"/>
        <i x="1370" s="1"/>
        <i x="2469" s="1"/>
        <i x="1560" s="1"/>
        <i x="3277" s="1"/>
        <i x="879" s="1"/>
        <i x="2445" s="1"/>
        <i x="4047" s="1"/>
        <i x="707" s="1"/>
        <i x="2442" s="1"/>
        <i x="749" s="1"/>
        <i x="2645" s="1"/>
        <i x="698" s="1"/>
        <i x="2383" s="1"/>
        <i x="2438" s="1"/>
        <i x="2810" s="1"/>
        <i x="4165" s="1"/>
        <i x="2439" s="1"/>
        <i x="3333" s="1"/>
        <i x="5174" s="1"/>
        <i x="3093" s="1"/>
        <i x="3362" s="1"/>
        <i x="3220" s="1"/>
        <i x="2585" s="1"/>
        <i x="593" s="1"/>
        <i x="4158" s="1"/>
        <i x="5356" s="1"/>
        <i x="2375" s="1"/>
        <i x="683" s="1"/>
        <i x="2432" s="1"/>
        <i x="785" s="1"/>
        <i x="3287" s="1"/>
        <i x="3322" s="1"/>
        <i x="5347" s="1"/>
        <i x="1968" s="1"/>
        <i x="4404" s="1"/>
        <i x="5210" s="1"/>
        <i x="3320" s="1"/>
        <i x="5075" s="1"/>
        <i x="3595" s="1"/>
        <i x="1536" s="1"/>
        <i x="1595" s="1"/>
        <i x="750" s="1"/>
        <i x="539" s="1"/>
        <i x="1561" s="1"/>
        <i x="1391" s="1"/>
        <i x="755" s="1"/>
        <i x="1631" s="1"/>
        <i x="4098" s="1"/>
        <i x="1445" s="1"/>
        <i x="5005" s="1"/>
        <i x="1147" s="1"/>
        <i x="1276" s="1"/>
        <i x="3335" s="1"/>
        <i x="613" s="1"/>
        <i x="669" s="1"/>
        <i x="2929" s="1"/>
        <i x="3877" s="1"/>
        <i x="2434" s="1"/>
        <i x="4140" s="1"/>
        <i x="3291" s="1"/>
        <i x="4272" s="1"/>
        <i x="699" s="1"/>
        <i x="5140" s="1"/>
        <i x="1531" s="1"/>
        <i x="2954" s="1"/>
        <i x="626" s="1"/>
        <i x="2405" s="1"/>
        <i x="1442" s="1"/>
        <i x="4295" s="1"/>
        <i x="543" s="1"/>
        <i x="4143" s="1"/>
        <i x="1509" s="1"/>
        <i x="2512" s="1"/>
        <i x="4102" s="1"/>
        <i x="2596" s="1"/>
        <i x="2583" s="1"/>
        <i x="3222" s="1"/>
        <i x="5178" s="1"/>
        <i x="2314" s="1"/>
        <i x="4094" s="1"/>
        <i x="2458" s="1"/>
        <i x="717" s="1"/>
        <i x="2376" s="1"/>
        <i x="1623" s="1"/>
        <i x="5242" s="1"/>
        <i x="1534" s="1"/>
        <i x="3278" s="1"/>
        <i x="1669" s="1"/>
        <i x="5179" s="1"/>
        <i x="1664" s="1"/>
        <i x="4942" s="1"/>
        <i x="3242" s="1"/>
        <i x="5104" s="1"/>
        <i x="2386" s="1"/>
        <i x="1566" s="1"/>
        <i x="532" s="1"/>
        <i x="865" s="1"/>
        <i x="4109" s="1"/>
        <i x="1478" s="1"/>
        <i x="2505" s="1"/>
        <i x="2604" s="1"/>
        <i x="1633" s="1"/>
        <i x="1523" s="1"/>
        <i x="2452" s="1"/>
        <i x="4469" s="1"/>
        <i x="4111" s="1"/>
        <i x="3225" s="1"/>
        <i x="677" s="1"/>
        <i x="4269" s="1"/>
        <i x="619" s="1"/>
        <i x="3375" s="1"/>
        <i x="1634" s="1"/>
        <i x="3279" s="1"/>
        <i x="741" s="1"/>
        <i x="4103" s="1"/>
        <i x="5343" s="1"/>
        <i x="3285" s="1"/>
        <i x="540" s="1"/>
        <i x="5201" s="1"/>
        <i x="777" s="1"/>
        <i x="4285" s="1"/>
        <i x="672" s="1"/>
        <i x="582" s="1"/>
        <i x="2415" s="1"/>
        <i x="1576" s="1"/>
        <i x="4470" s="1"/>
        <i x="751" s="1"/>
        <i x="617" s="1"/>
        <i x="2526" s="1"/>
        <i x="4229" s="1"/>
        <i x="1199" s="1"/>
        <i x="4297" s="1"/>
        <i x="4110" s="1"/>
        <i x="4720" s="1"/>
        <i x="4040" s="1"/>
        <i x="1812" s="1"/>
        <i x="5084" s="1"/>
        <i x="4118" s="1"/>
        <i x="4236" s="1"/>
        <i x="572" s="1"/>
        <i x="1481" s="1"/>
        <i x="249" s="1"/>
        <i x="2508" s="1"/>
        <i x="638" s="1"/>
        <i x="1661" s="1"/>
        <i x="1604" s="1"/>
        <i x="2525" s="1"/>
        <i x="4189" s="1"/>
        <i x="4262" s="1"/>
        <i x="5082" s="1"/>
        <i x="708" s="1"/>
        <i x="4242" s="1"/>
        <i x="2199" s="1"/>
        <i x="4195" s="1"/>
        <i x="5235" s="1"/>
        <i x="1822" s="1"/>
        <i x="2398" s="1"/>
        <i x="3280" s="1"/>
        <i x="4174" s="1"/>
        <i x="614" s="1"/>
        <i x="1516" s="1"/>
        <i x="5030" s="1"/>
        <i x="1583" s="1"/>
        <i x="1703" s="1"/>
        <i x="5247" s="1"/>
        <i x="4049" s="1"/>
        <i x="2263" s="1"/>
        <i x="3226" s="1"/>
        <i x="579" s="1"/>
        <i x="4173" s="1"/>
        <i x="5300" s="1"/>
        <i x="5211" s="1"/>
        <i x="4055" s="1"/>
        <i x="2421" s="1"/>
        <i x="2983" s="1"/>
        <i x="5227" s="1"/>
        <i x="5157" s="1"/>
        <i x="3009" s="1"/>
        <i x="5150" s="1"/>
        <i x="4263" s="1"/>
        <i x="1744" s="1"/>
        <i x="3962" s="1"/>
        <i x="4077" s="1"/>
        <i x="5305" s="1"/>
        <i x="1695" s="1"/>
        <i x="1574" s="1"/>
        <i x="627" s="1"/>
        <i x="1764" s="1"/>
        <i x="5061" s="1"/>
        <i x="765" s="1"/>
        <i x="628" s="1"/>
        <i x="826" s="1"/>
        <i x="1730" s="1"/>
        <i x="3329" s="1"/>
        <i x="5353" s="1"/>
        <i x="3281" s="1"/>
        <i x="4196" s="1"/>
        <i x="4161" s="1"/>
        <i x="3748" s="1"/>
        <i x="5269" s="1"/>
        <i x="3355" s="1"/>
        <i x="1582" s="1"/>
        <i x="1532" s="1"/>
        <i x="5098" s="1"/>
        <i x="4142" s="1"/>
        <i x="4088" s="1"/>
        <i x="1587" s="1"/>
        <i x="4287" s="1"/>
        <i x="5103" s="1"/>
        <i x="88" s="1"/>
        <i x="2515" s="1"/>
        <i x="5142" s="1"/>
        <i x="2446" s="1"/>
        <i x="1711" s="1"/>
        <i x="2490" s="1"/>
        <i x="2961" s="1"/>
        <i x="3371" s="1"/>
        <i x="3296" s="1"/>
        <i x="4379" s="1"/>
        <i x="3261" s="1"/>
        <i x="3972" s="1"/>
        <i x="5154" s="1"/>
        <i x="4358" s="1"/>
        <i x="3387" s="1"/>
        <i x="2662" s="1"/>
        <i x="5099" s="1"/>
        <i x="1564" s="1"/>
        <i x="4735" s="1"/>
        <i x="2549" s="1"/>
        <i x="2636" s="1"/>
        <i x="3336" s="1"/>
        <i x="2511" s="1"/>
        <i x="5177" s="1"/>
        <i x="4112" s="1"/>
        <i x="1687" s="1"/>
        <i x="1688" s="1"/>
        <i x="2407" s="1"/>
        <i x="4414" s="1"/>
        <i x="261" s="1"/>
        <i x="2520" s="1"/>
        <i x="3383" s="1"/>
        <i x="2389" s="1"/>
        <i x="5355" s="1"/>
        <i x="5038" s="1"/>
        <i x="4275" s="1"/>
        <i x="4374" s="1"/>
        <i x="4228" s="1"/>
        <i x="5161" s="1"/>
        <i x="4129" s="1"/>
        <i x="2426" s="1"/>
        <i x="687" s="1"/>
        <i x="1717" s="1"/>
        <i x="736" s="1"/>
        <i x="4090" s="1"/>
        <i x="4166" s="1"/>
        <i x="4169" s="1"/>
        <i x="3440" s="1"/>
        <i x="5243" s="1"/>
        <i x="685" s="1"/>
        <i x="4303" s="1"/>
        <i x="4018" s="1"/>
        <i x="3385" s="1"/>
        <i x="5079" s="1"/>
        <i x="2395" s="1"/>
        <i x="1651" s="1"/>
        <i x="5408" s="1"/>
        <i x="2114" s="1"/>
        <i x="5009" s="1"/>
        <i x="2610" s="1"/>
        <i x="5381" s="1"/>
        <i x="3243" s="1"/>
        <i x="5011" s="1"/>
        <i x="1461" s="1"/>
        <i x="3155" s="1"/>
        <i x="5115" s="1"/>
        <i x="743" s="1"/>
        <i x="714" s="1"/>
        <i x="4385" s="1"/>
        <i x="5046" s="1"/>
        <i x="2625" s="1"/>
        <i x="2606" s="1"/>
        <i x="4150" s="1"/>
        <i x="4170" s="1"/>
        <i x="5217" s="1"/>
        <i x="5409" s="1"/>
        <i x="5121" s="1"/>
        <i x="3327" s="1"/>
        <i x="1665" s="1"/>
        <i x="1791" s="1"/>
        <i x="4160" s="1"/>
        <i x="2422" s="1"/>
        <i x="1777" s="1"/>
        <i x="4022" s="1"/>
        <i x="3820" s="1"/>
        <i x="2388" s="1"/>
        <i x="4133" s="1"/>
        <i x="2472" s="1"/>
        <i x="673" s="1"/>
        <i x="5074" s="1"/>
        <i x="4030" s="1"/>
        <i x="4461" s="1"/>
        <i x="2560" s="1"/>
        <i x="3334" s="1"/>
        <i x="3351" s="1"/>
        <i x="573" s="1"/>
        <i x="5107" s="1"/>
        <i x="5193" s="1"/>
        <i x="594" s="1"/>
        <i x="5071" s="1"/>
        <i x="607" s="1"/>
        <i x="703" s="1"/>
        <i x="5102" s="1"/>
        <i x="3374" s="1"/>
        <i x="4171" s="1"/>
        <i x="2373" s="1"/>
        <i x="2399" s="1"/>
        <i x="861" s="1"/>
        <i x="5237" s="1"/>
        <i x="1283" s="1"/>
        <i x="4386" s="1"/>
        <i x="1557" s="1"/>
        <i x="5151" s="1"/>
        <i x="4290" s="1"/>
        <i x="5390" s="1"/>
        <i x="3297" s="1"/>
        <i x="2568" s="1"/>
        <i x="681" s="1"/>
        <i x="3295" s="1"/>
        <i x="2448" s="1"/>
        <i x="3227" s="1"/>
        <i x="2231" s="1"/>
        <i x="5100" s="1"/>
        <i x="4084" s="1"/>
        <i x="2384" s="1"/>
        <i x="1639" s="1"/>
        <i x="4123" s="1"/>
        <i x="2509" s="1"/>
        <i x="5093" s="1"/>
        <i x="1694" s="1"/>
        <i x="847" s="1"/>
        <i x="4371" s="1"/>
        <i x="623" s="1"/>
        <i x="2440" s="1"/>
        <i x="3430" s="1"/>
        <i x="5170" s="1"/>
        <i x="119" s="1"/>
        <i x="1458" s="1"/>
        <i x="4034" s="1"/>
        <i x="642" s="1"/>
        <i x="5277" s="1"/>
        <i x="652" s="1"/>
        <i x="5171" s="1"/>
        <i x="4988" s="1"/>
        <i x="752" s="1"/>
        <i x="4176" s="1"/>
        <i x="3354" s="1"/>
        <i x="4234" s="1"/>
        <i x="1795" s="1"/>
        <i x="2558" s="1"/>
        <i x="5135" s="1"/>
        <i x="1555" s="1"/>
        <i x="753" s="1"/>
        <i x="5023" s="1"/>
        <i x="1617" s="1"/>
        <i x="1616" s="1"/>
        <i x="5131" s="1"/>
        <i x="2557" s="1"/>
        <i x="5240" s="1"/>
        <i x="1817" s="1"/>
        <i x="845" s="1"/>
        <i x="3315" s="1"/>
        <i x="5260" s="1"/>
        <i x="439" s="1"/>
        <i x="1760" s="1"/>
        <i x="737" s="1"/>
        <i x="5422" s="1"/>
        <i x="544" s="1"/>
        <i x="2459" s="1"/>
        <i x="767" s="1"/>
        <i x="5027" s="1"/>
        <i x="4237" s="1"/>
        <i x="1512" s="1"/>
        <i x="5028" s="1"/>
        <i x="1618" s="1"/>
        <i x="1592" s="1"/>
        <i x="3795" s="1"/>
        <i x="5272" s="1"/>
        <i x="3224" s="1"/>
        <i x="5333" s="1"/>
        <i x="2644" s="1"/>
        <i x="2479" s="1"/>
        <i x="876" s="1"/>
        <i x="2470" s="1"/>
        <i x="2408" s="1"/>
        <i x="4095" s="1"/>
        <i x="3276" s="1"/>
        <i x="5049" s="1"/>
        <i x="3312" s="1"/>
        <i x="5145" s="1"/>
        <i x="144" s="1"/>
        <i x="4282" s="1"/>
        <i x="2540" s="1"/>
        <i x="3228" s="1"/>
        <i x="4122" s="1"/>
        <i x="4151" s="1"/>
        <i x="2396" s="1"/>
        <i x="3302" s="1"/>
        <i x="1524" s="1"/>
        <i x="1749" s="1"/>
        <i x="5094" s="1"/>
        <i x="4794" s="1"/>
        <i x="4264" s="1"/>
        <i x="776" s="1"/>
        <i x="2483" s="1"/>
        <i x="2232" s="1"/>
        <i x="4187" s="1"/>
        <i x="2413" s="1"/>
        <i x="5389" s="1"/>
        <i x="1662" s="1"/>
        <i x="1761" s="1"/>
        <i x="5273" s="1"/>
        <i x="4460" s="1"/>
        <i x="674" s="1"/>
        <i x="2460" s="1"/>
        <i x="1528" s="1"/>
        <i x="1700" s="1"/>
        <i x="639" s="1"/>
        <i x="631" s="1"/>
        <i x="649" s="1"/>
        <i x="1526" s="1"/>
        <i x="1511" s="1"/>
        <i x="552" s="1"/>
        <i x="1482" s="1"/>
        <i x="2545" s="1"/>
        <i x="5062" s="1"/>
        <i x="4235" s="1"/>
        <i x="3289" s="1"/>
        <i x="815" s="1"/>
        <i x="1742" s="1"/>
        <i x="2501" s="1"/>
        <i x="857" s="1"/>
        <i x="3363" s="1"/>
        <i x="4209" s="1"/>
        <i x="4015" s="1"/>
        <i x="2686" s="1"/>
        <i x="1648" s="1"/>
        <i x="5085" s="1"/>
        <i x="1533" s="1"/>
        <i x="2544" s="1"/>
        <i x="5358" s="1"/>
        <i x="4365" s="1"/>
        <i x="2473" s="1"/>
        <i x="5348" s="1"/>
        <i x="1521" s="1"/>
        <i x="1635" s="1"/>
        <i x="4286" s="1"/>
        <i x="4147" s="1"/>
        <i x="2381" s="1"/>
        <i x="4346" s="1"/>
        <i x="3303" s="1"/>
        <i x="2484" s="1"/>
        <i x="1597" s="1"/>
        <i x="4217" s="1"/>
        <i x="2642" s="1"/>
        <i x="2453" s="1"/>
        <i x="2115" s="1"/>
        <i x="5268" s="1"/>
        <i x="5376" s="1"/>
        <i x="3388" s="1"/>
        <i x="4342" s="1"/>
        <i x="2561" s="1"/>
        <i x="4099" s="1"/>
        <i x="4026" s="1"/>
        <i x="1483" s="1"/>
        <i x="5228" s="1"/>
        <i x="728" s="1"/>
        <i x="2698" s="1"/>
        <i x="4155" s="1"/>
        <i x="3323" s="1"/>
        <i x="4417" s="1"/>
        <i x="4302" s="1"/>
        <i x="778" s="1"/>
        <i x="4069" s="1"/>
        <i x="5054" s="1"/>
        <i x="856" s="1"/>
        <i x="1804" s="1"/>
        <i x="690" s="1"/>
        <i x="5345" s="1"/>
        <i x="3414" s="1"/>
        <i x="2462" s="1"/>
        <i x="3259" s="1"/>
        <i x="4014" s="1"/>
        <i x="769" s="1"/>
        <i x="4276" s="1"/>
        <i x="754" s="1"/>
        <i x="3341" s="1"/>
        <i x="3470" s="1"/>
        <i x="629" s="1"/>
        <i x="4413" s="1"/>
        <i x="3373" s="1"/>
        <i x="1647" s="1"/>
        <i x="4130" s="1"/>
        <i x="1722" s="1"/>
        <i x="848" s="1"/>
        <i x="5007" s="1"/>
        <i x="836" s="1"/>
        <i x="4785" s="1"/>
        <i x="1788" s="1"/>
        <i x="4025" s="1"/>
        <i x="4138" s="1"/>
        <i x="2984" s="1"/>
        <i x="812" s="1"/>
        <i x="1567" s="1"/>
        <i x="1568" s="1"/>
        <i x="2476" s="1"/>
        <i x="3288" s="1"/>
        <i x="5155" s="1"/>
        <i x="1498" s="1"/>
        <i x="3407" s="1"/>
        <i x="3283" s="1"/>
        <i x="373" s="1"/>
        <i x="4215" s="1"/>
        <i x="854" s="1"/>
        <i x="2443" s="1"/>
        <i x="4279" s="1"/>
        <i x="4270" s="1"/>
        <i x="1608" s="1"/>
        <i x="3376" s="1"/>
        <i x="4368" s="1"/>
        <i x="4293" s="1"/>
        <i x="878" s="1"/>
        <i x="5146" s="1"/>
        <i x="3286" s="1"/>
        <i x="2664" s="1"/>
        <i x="4068" s="1"/>
        <i x="3417" s="1"/>
        <i x="5231" s="1"/>
        <i x="3066" s="1"/>
        <i x="3304" s="1"/>
        <i x="2170" s="1"/>
        <i x="2465" s="1"/>
        <i x="5350" s="1"/>
        <i x="5076" s="1"/>
        <i x="1562" s="1"/>
        <i x="650" s="1"/>
        <i x="597" s="1"/>
        <i x="3788" s="1"/>
        <i x="1519" s="1"/>
        <i x="4225" s="1"/>
        <i x="4060" s="1"/>
        <i x="2200" s="1"/>
        <i x="2621" s="1"/>
        <i x="605" s="1"/>
        <i x="4305" s="1"/>
        <i x="3454" s="1"/>
        <i x="3379" s="1"/>
        <i x="4134" s="1"/>
        <i x="5132" s="1"/>
        <i x="1713" s="1"/>
        <i x="1720" s="1"/>
        <i x="5172" s="1"/>
        <i x="4156" s="1"/>
        <i x="5109" s="1"/>
        <i x="4220" s="1"/>
        <i x="3298" s="1"/>
        <i x="5325" s="1"/>
        <i x="4243" s="1"/>
        <i x="824" s="1"/>
        <i x="1628" s="1"/>
        <i x="1596" s="1"/>
        <i x="2663" s="1"/>
        <i x="4139" s="1"/>
        <i x="2516" s="1"/>
        <i x="2346" s="1"/>
        <i x="4056" s="1"/>
        <i x="1652" s="1"/>
        <i x="1748" s="1"/>
        <i x="727" s="1"/>
        <i x="3262" s="1"/>
        <i x="5111" s="1"/>
        <i x="4100" s="1"/>
        <i x="653" s="1"/>
        <i x="1653" s="1"/>
        <i x="4078" s="1"/>
        <i x="4148" s="1"/>
        <i x="640" s="1"/>
        <i x="1762" s="1"/>
        <i x="5380" s="1"/>
        <i x="1678" s="1"/>
        <i x="2657" s="1"/>
        <i x="1726" s="1"/>
        <i x="5383" s="1"/>
        <i x="1670" s="1"/>
        <i x="2634" s="1"/>
        <i x="3305" s="1"/>
        <i x="5208" s="1"/>
        <i x="1504" s="1"/>
        <i x="2614" s="1"/>
        <i x="5116" s="1"/>
        <i x="5361" s="1"/>
        <i x="5089" s="1"/>
        <i x="2592" s="1"/>
        <i x="4083" s="1"/>
        <i x="1790" s="1"/>
        <i x="4192" s="1"/>
        <i x="3885" s="1"/>
        <i x="2518" s="1"/>
        <i x="1593" s="1"/>
        <i x="1629" s="1"/>
        <i x="5180" s="1"/>
        <i x="1767" s="1"/>
        <i x="1830" s="1"/>
        <i x="1710" s="1"/>
        <i x="4407" s="1"/>
        <i x="5133" s="1"/>
        <i x="1542" s="1"/>
        <i x="4710" s="1"/>
        <i x="3314" s="1"/>
        <i x="2449" s="1"/>
        <i x="2930" s="1"/>
        <i x="5428" s="1"/>
        <i x="3239" s="1"/>
        <i x="5274" s="1"/>
        <i x="797" s="1"/>
        <i x="1759" s="1"/>
        <i x="3441" s="1"/>
        <i x="2675" s="1"/>
        <i x="3299" s="1"/>
        <i x="4126" s="1"/>
        <i x="2521" s="1"/>
        <i x="771" s="1"/>
        <i x="5024" s="1"/>
        <i x="2457" s="1"/>
        <i x="871" s="1"/>
        <i x="3042" s="1"/>
        <i x="4175" s="1"/>
        <i x="3434" s="1"/>
        <i x="3337" s="1"/>
        <i x="646" s="1"/>
        <i x="1614" s="1"/>
        <i x="5119" s="1"/>
        <i x="1510" s="1"/>
        <i x="5186" s="1"/>
        <i x="5149" s="1"/>
        <i x="4357" s="1"/>
        <i x="3338" s="1"/>
        <i x="596" s="1"/>
        <i x="5006" s="1"/>
        <i x="5241" s="1"/>
        <i x="3235" s="1"/>
        <i x="5112" s="1"/>
        <i x="5016" s="1"/>
        <i x="3332" s="1"/>
        <i x="1446" s="1"/>
        <i x="842" s="1"/>
        <i x="3306" s="1"/>
        <i x="533" s="1"/>
        <i x="4057" s="1"/>
        <i x="1668" s="1"/>
        <i x="1701" s="1"/>
        <i x="347" s="1"/>
        <i x="4249" s="1"/>
        <i x="5314" s="1"/>
        <i x="5118" s="1"/>
        <i x="4135" s="1"/>
        <i x="4392" s="1"/>
        <i x="1672" s="1"/>
        <i x="3399" s="1"/>
        <i x="3736" s="1"/>
        <i x="5095" s="1"/>
        <i x="5336" s="1"/>
        <i x="4384" s="1"/>
        <i x="1569" s="1"/>
        <i x="3342" s="1"/>
        <i x="1452" s="1"/>
        <i x="2433" s="1"/>
        <i x="686" s="1"/>
        <i x="819" s="1"/>
        <i x="5141" s="1"/>
        <i x="4193" s="1"/>
        <i x="4124" s="1"/>
        <i x="655" s="1"/>
        <i x="5310" s="1"/>
        <i x="3418" s="1"/>
        <i x="2498" s="1"/>
        <i x="1594" s="1"/>
        <i x="2580" s="1"/>
        <i x="5265" s="1"/>
        <i x="5047" s="1"/>
        <i x="3421" s="1"/>
        <i x="5328" s="1"/>
        <i x="1663" s="1"/>
        <i x="4298" s="1"/>
        <i x="4425" s="1"/>
        <i x="757" s="1"/>
        <i x="1547" s="1"/>
        <i x="2491" s="1"/>
        <i x="1241" s="1"/>
        <i x="709" s="1"/>
        <i x="2468" s="1"/>
        <i x="1462" s="1"/>
        <i x="4257" s="1"/>
        <i x="463" s="1"/>
        <i x="2492" s="1"/>
        <i x="4265" s="1"/>
        <i x="2116" s="1"/>
        <i x="3325" s="1"/>
        <i x="2643" s="1"/>
        <i x="5162" s="1"/>
        <i x="5187" s="1"/>
        <i x="829" s="1"/>
        <i x="5303" s="1"/>
        <i x="554" s="1"/>
        <i x="3267" s="1"/>
        <i x="1299" s="1"/>
        <i x="5335" s="1"/>
        <i x="1776" s="1"/>
        <i x="3238" s="1"/>
        <i x="1605" s="1"/>
        <i x="5105" s="1"/>
        <i x="2397" s="1"/>
        <i x="682" s="1"/>
        <i x="799" s="1"/>
        <i x="1448" s="1"/>
        <i x="4226" s="1"/>
        <i x="846" s="1"/>
        <i x="5012" s="1"/>
        <i x="4019" s="1"/>
        <i x="5340" s="1"/>
        <i x="5236" s="1"/>
        <i x="4091" s="1"/>
        <i x="1758" s="1"/>
        <i x="2656" s="1"/>
        <i x="1351" s="1"/>
        <i x="1520" s="1"/>
        <i x="2653" s="1"/>
        <i x="2502" s="1"/>
        <i x="2660" s="1"/>
        <i x="806" s="1"/>
        <i x="4120" s="1"/>
        <i x="2474" s="1"/>
        <i x="1609" s="1"/>
        <i x="1229" s="1"/>
        <i x="1175" s="1"/>
        <i x="5090" s="1"/>
        <i x="3301" s="1"/>
        <i x="5108" s="1"/>
        <i x="580" s="1"/>
        <i x="892" s="1"/>
        <i x="795" s="1"/>
        <i x="4410" s="1"/>
        <i x="5125" s="1"/>
        <i x="3339" s="1"/>
        <i x="4113" s="1"/>
        <i x="4218" s="1"/>
        <i x="3003" s="1"/>
        <i x="5134" s="1"/>
        <i x="643" s="1"/>
        <i x="4353" s="1"/>
        <i x="3981" s="1"/>
        <i x="659" s="1"/>
        <i x="791" s="1"/>
        <i x="2130" s="1"/>
        <i x="4071" s="1"/>
        <i x="634" s="1"/>
        <i x="233" s="1"/>
        <i x="774" s="1"/>
        <i x="4023" s="1"/>
        <i x="4162" s="1"/>
        <i x="2450" s="1"/>
        <i x="1535" s="1"/>
        <i x="5344" s="1"/>
        <i x="1675" s="1"/>
        <i x="553" s="1"/>
        <i x="4119" s="1"/>
        <i x="4334" s="1"/>
        <i x="4844" s="1"/>
        <i x="3340" s="1"/>
        <i x="5165" s="1"/>
        <i x="5313" s="1"/>
        <i x="1371" s="1"/>
        <i x="1682" s="1"/>
        <i x="3405" s="1"/>
        <i x="3347" s="1"/>
        <i x="3229" s="1"/>
        <i x="660" s="1"/>
        <i x="4427" s="1"/>
        <i x="821" s="1"/>
        <i x="3390" s="1"/>
        <i x="5275" s="1"/>
        <i x="1447" s="1"/>
        <i x="756" s="1"/>
        <i x="2669" s="1"/>
        <i x="2665" s="1"/>
        <i x="5311" s="1"/>
        <i x="5253" s="1"/>
        <i x="4260" s="1"/>
        <i x="705" s="1"/>
        <i x="4380" s="1"/>
        <i x="1640" s="1"/>
        <i x="1803" s="1"/>
        <i x="1813" s="1"/>
        <i x="813" s="1"/>
        <i x="2609" s="1"/>
        <i x="2590" s="1"/>
        <i x="1556" s="1"/>
        <i x="2427" s="1"/>
        <i x="700" s="1"/>
        <i x="4079" s="1"/>
        <i x="1833" s="1"/>
        <i x="5255" s="1"/>
        <i x="1317" s="1"/>
        <i x="1541" s="1"/>
        <i x="4244" s="1"/>
        <i x="2577" s="1"/>
        <i x="2550" s="1"/>
        <i x="827" s="1"/>
        <i x="3412" s="1"/>
        <i x="1372" s="1"/>
        <i x="4336" s="1"/>
        <i x="615" s="1"/>
        <i x="5346" s="1"/>
        <i x="3247" s="1"/>
        <i x="2541" s="1"/>
        <i x="691" s="1"/>
        <i x="1543" s="1"/>
        <i x="1754" s="1"/>
        <i x="5039" s="1"/>
        <i x="3456" s="1"/>
        <i x="3384" s="1"/>
        <i x="661" s="1"/>
        <i x="4245" s="1"/>
        <i x="4203" s="1"/>
        <i x="1257" s="1"/>
        <i x="4352" s="1"/>
        <i x="570" s="1"/>
        <i x="5285" s="1"/>
        <i x="4085" s="1"/>
        <i x="5264" s="1"/>
        <i x="4280" s="1"/>
        <i x="4356" s="1"/>
        <i x="835" s="1"/>
        <i x="4144" s="1"/>
        <i x="3396" s="1"/>
        <i x="1558" s="1"/>
        <i x="2489" s="1"/>
        <i x="3360" s="1"/>
        <i x="3386" s="1"/>
        <i x="5136" s="1"/>
        <i x="1148" s="1"/>
        <i x="5083" s="1"/>
        <i x="733" s="1"/>
        <i x="859" s="1"/>
        <i x="4439" s="1"/>
        <i x="710" s="1"/>
        <i x="4131" s="1"/>
        <i x="3392" s="1"/>
        <i x="4393" s="1"/>
        <i x="4306" s="1"/>
        <i x="667" s="1"/>
        <i x="1805" s="1"/>
        <i x="2503" s="1"/>
        <i x="3345" s="1"/>
        <i x="4289" s="1"/>
        <i x="5126" s="1"/>
        <i x="4278" s="1"/>
        <i x="788" s="1"/>
        <i x="3317" s="1"/>
        <i x="1714" s="1"/>
        <i x="5212" s="1"/>
        <i x="4433" s="1"/>
        <i x="2584" s="1"/>
        <i x="4314" s="1"/>
        <i x="4327" s="1"/>
        <i x="833" s="1"/>
        <i x="5289" s="1"/>
        <i x="3425" s="1"/>
        <i x="712" s="1"/>
        <i x="3435" s="1"/>
        <i x="1782" s="1"/>
        <i x="790" s="1"/>
        <i x="5410" s="1"/>
        <i x="2591" s="1"/>
        <i x="4267" s="1"/>
        <i x="618" s="1"/>
        <i x="4457" s="1"/>
        <i x="301" s="1"/>
        <i x="5296" s="1"/>
        <i x="1513" s="1"/>
        <i x="3313" s="1"/>
        <i x="1514" s="1"/>
        <i x="5332" s="1"/>
        <i x="2693" s="1"/>
        <i x="2098" s="1"/>
        <i x="818" s="1"/>
        <i x="2532" s="1"/>
        <i x="4273" s="1"/>
        <i x="4836" s="1"/>
        <i x="5365" s="1"/>
        <i x="5218" s="1"/>
        <i x="1789" s="1"/>
        <i x="5400" s="1"/>
        <i x="5304" s="1"/>
        <i x="3410" s="1"/>
        <i x="3426" s="1"/>
        <i x="1496" s="1"/>
        <i x="704" s="1"/>
        <i x="2249" s="1"/>
        <i x="3393" s="1"/>
        <i x="4204" s="1"/>
        <i x="3416" s="1"/>
        <i x="874" s="1"/>
        <i x="1827" s="1"/>
        <i x="1774" s="1"/>
        <i x="2676" s="1"/>
        <i x="831" s="1"/>
        <i x="5025" s="1"/>
        <i x="866" s="1"/>
        <i x="1571" s="1"/>
        <i x="5244" s="1"/>
        <i x="862" s="1"/>
        <i x="4307" s="1"/>
        <i x="5029" s="1"/>
        <i x="2659" s="1"/>
        <i x="5395" s="1"/>
        <i x="3423" s="1"/>
        <i x="4949" s="1"/>
        <i x="4266" s="1"/>
        <i x="5080" s="1"/>
        <i x="4050" s="1"/>
        <i x="2471" s="1"/>
        <i x="3400" s="1"/>
        <i x="4163" s="1"/>
        <i x="1709" s="1"/>
        <i x="4016" s="1"/>
        <i x="3331" s="1"/>
        <i x="4415" s="1"/>
        <i x="3460" s="1"/>
        <i x="3404" s="1"/>
        <i x="4450" s="1"/>
        <i x="2435" s="1"/>
        <i x="2495" s="1"/>
        <i x="3402" s="1"/>
        <i x="2417" s="1"/>
        <i x="1610" s="1"/>
        <i x="3471" s="1"/>
        <i x="2482" s="1"/>
        <i x="5266" s="1"/>
        <i x="1474" s="1"/>
        <i x="2637" s="1"/>
        <i x="647" s="1"/>
        <i x="608" s="1"/>
        <i x="5267" s="1"/>
        <i x="3343" s="1"/>
        <i x="4870" s="1"/>
        <i x="2694" s="1"/>
        <i x="5130" s="1"/>
        <i x="3424" s="1"/>
        <i x="4200" s="1"/>
        <i x="4258" s="1"/>
        <i x="4426" s="1"/>
        <i x="3308" s="1"/>
        <i x="716" s="1"/>
        <i x="5156" s="1"/>
        <i x="4164" s="1"/>
        <i x="1771" s="1"/>
        <i x="4383" s="1"/>
        <i x="837" s="1"/>
        <i x="5324" s="1"/>
        <i x="3725" s="1"/>
        <i x="3324" s="1"/>
        <i x="4277" s="1"/>
        <i x="3442" s="1"/>
        <i x="4281" s="1"/>
        <i x="5431" s="1"/>
        <i x="2647" s="1"/>
        <i x="1373" s="1"/>
        <i x="1570" s="1"/>
        <i x="1642" s="1"/>
        <i x="5290" s="1"/>
        <i x="2542" s="1"/>
        <i x="1704" s="1"/>
        <i x="2571" s="1"/>
        <i x="4403" s="1"/>
        <i x="782" s="1"/>
        <i x="5067" s="1"/>
        <i x="2416" s="1"/>
        <i x="2570" s="1"/>
        <i x="3409" s="1"/>
        <i x="1705" s="1"/>
        <i x="1844" s="1"/>
        <i x="5276" s="1"/>
        <i x="1552" s="1"/>
        <i x="3361" s="1"/>
        <i x="1577" s="1"/>
        <i x="5219" s="1"/>
        <i x="2522" s="1"/>
        <i x="2530" s="1"/>
        <i x="1578" s="1"/>
        <i x="1807" s="1"/>
        <i x="641" s="1"/>
        <i x="4432" s="1"/>
        <i x="2641" s="1"/>
        <i x="2652" s="1"/>
        <i x="692" s="1"/>
        <i x="2618" s="1"/>
        <i x="4121" s="1"/>
        <i x="666" s="1"/>
        <i x="4058" s="1"/>
        <i x="891" s="1"/>
        <i x="5261" s="1"/>
        <i x="4292" s="1"/>
        <i x="2385" s="1"/>
        <i x="3366" s="1"/>
        <i x="3464" s="1"/>
        <i x="3406" s="1"/>
        <i x="1751" s="1"/>
        <i x="5299" s="1"/>
        <i x="5298" s="1"/>
        <i x="838" s="1"/>
        <i x="5143" s="1"/>
        <i x="5384" s="1"/>
        <i x="1579" s="1"/>
        <i x="4205" s="1"/>
        <i x="3472" s="1"/>
        <i x="1630" s="1"/>
        <i x="715" s="1"/>
        <i x="3254" s="1"/>
        <i x="678" s="1"/>
        <i x="734" s="1"/>
        <i x="4408" s="1"/>
        <i x="2691" s="1"/>
        <i x="5288" s="1"/>
        <i x="4318" s="1"/>
        <i x="2598" s="1"/>
        <i x="5417" s="1"/>
        <i x="808" s="1"/>
        <i x="5203" s="1"/>
        <i x="5280" s="1"/>
        <i x="2597" s="1"/>
        <i x="4186" s="1"/>
        <i x="1735" s="1"/>
        <i x="3831" s="1"/>
        <i x="2523" s="1"/>
        <i x="4399" s="1"/>
        <i x="4795" s="1"/>
        <i x="5065" s="1"/>
        <i x="5160" s="1"/>
        <i x="1802" s="1"/>
        <i x="2504" s="1"/>
        <i x="2967" s="1"/>
        <i x="1725" s="1"/>
        <i x="5286" s="1"/>
        <i x="801" s="1"/>
        <i x="843" s="1"/>
        <i x="4223" s="1"/>
        <i x="5123" s="1"/>
        <i x="4463" s="1"/>
        <i x="5312" s="1"/>
        <i x="1734" s="1"/>
        <i x="1538" s="1"/>
        <i x="2632" s="1"/>
        <i x="4880" s="1"/>
        <i x="1816" s="1"/>
        <i x="2615" s="1"/>
        <i x="3348" s="1"/>
        <i x="3318" s="1"/>
        <i x="3380" s="1"/>
        <i x="4219" s="1"/>
        <i x="1318" s="1"/>
        <i x="2679" s="1"/>
        <i x="1598" s="1"/>
        <i x="2302" s="1"/>
        <i x="3364" s="1"/>
        <i x="4180" s="1"/>
        <i x="5406" s="1"/>
        <i x="5415" s="1"/>
        <i x="4459" s="1"/>
        <i x="5301" s="1"/>
        <i x="502" s="1"/>
        <i x="4395" s="1"/>
        <i x="5423" s="1"/>
        <i x="5152" s="1"/>
        <i x="1588" s="1"/>
        <i x="3300" s="1"/>
        <i x="4308" s="1"/>
        <i x="740" s="1"/>
        <i x="4300" s="1"/>
        <i x="5110" s="1"/>
        <i x="2493" s="1"/>
        <i x="4125" s="1"/>
        <i x="581" s="1"/>
        <i x="2688" s="1"/>
        <i x="5366" s="1"/>
        <i x="4367" s="1"/>
        <i x="5437" s="1"/>
        <i x="855" s="1"/>
        <i x="3439" s="1"/>
        <i x="5166" s="1"/>
        <i x="4206" s="1"/>
        <i x="5169" s="1"/>
        <i x="3449" s="1"/>
        <i x="5306" s="1"/>
        <i x="5248" s="1"/>
        <i x="4440" s="1"/>
        <i x="4338" s="1"/>
        <i x="2674" s="1"/>
        <i x="3265" s="1"/>
        <i x="4221" s="1"/>
        <i x="1539" s="1"/>
        <i x="662" s="1"/>
        <i x="1182" s="1"/>
        <i x="1591" s="1"/>
        <i x="3443" s="1"/>
        <i x="4381" s="1"/>
        <i x="3020" s="1"/>
        <i x="4274" s="1"/>
        <i x="4331" s="1"/>
        <i x="2519" s="1"/>
        <i x="4182" s="1"/>
        <i x="4181" s="1"/>
        <i x="5315" s="1"/>
        <i x="5354" s="1"/>
        <i x="2477" s="1"/>
        <i x="4377" s="1"/>
        <i x="1666" s="1"/>
        <i x="5188" s="1"/>
        <i x="2589" s="1"/>
        <i x="4271" s="1"/>
        <i x="609" s="1"/>
        <i x="4172" s="1"/>
        <i x="5182" s="1"/>
        <i x="3382" s="1"/>
        <i x="2496" s="1"/>
        <i x="770" s="1"/>
        <i x="464" s="1"/>
        <i x="2595" s="1"/>
        <i x="5331" s="1"/>
        <i x="4167" s="1"/>
        <i x="1674" s="1"/>
        <i x="4304" s="1"/>
        <i x="5421" s="1"/>
        <i x="5327" s="1"/>
        <i x="851" s="1"/>
        <i x="1779" s="1"/>
        <i x="648" s="1"/>
        <i x="3330" s="1"/>
        <i x="1684" s="1"/>
        <i x="2517" s="1"/>
        <i x="5189" s="1"/>
        <i x="3391" s="1"/>
        <i x="4268" s="1"/>
        <i x="3365" s="1"/>
        <i x="1778" s="1"/>
        <i x="4363" s="1"/>
        <i x="1814" s="1"/>
        <i x="4445" s="1"/>
        <i x="4337" s="1"/>
        <i x="3465" s="1"/>
        <i x="4188" s="1"/>
        <i x="1691" s="1"/>
        <i x="711" s="1"/>
        <i x="3255" s="1"/>
        <i x="1743" s="1"/>
        <i x="2648" s="1"/>
        <i x="1732" s="1"/>
        <i x="3427" s="1"/>
        <i x="883" s="1"/>
        <i x="693" s="1"/>
        <i x="3073" s="1"/>
        <i x="5048" s="1"/>
        <i x="2315" s="1"/>
        <i x="3982" s="1"/>
        <i x="2605" s="1"/>
        <i x="2564" s="1"/>
        <i x="694" s="1"/>
        <i x="5386" s="1"/>
        <i x="5377" s="1"/>
        <i x="4198" s="1"/>
        <i x="1611" s="1"/>
        <i x="4299" s="1"/>
        <i x="547" s="1"/>
        <i x="3452" s="1"/>
        <i x="1836" s="1"/>
        <i x="4149" s="1"/>
        <i x="2559" s="1"/>
        <i x="1721" s="1"/>
        <i x="4136" s="1"/>
        <i x="763" s="1"/>
        <i x="5323" s="1"/>
        <i x="2628" s="1"/>
        <i x="798" s="1"/>
        <i x="1572" s="1"/>
        <i x="2603" s="1"/>
        <i x="4387" s="1"/>
        <i x="1553" s="1"/>
        <i x="2233" s="1"/>
        <i x="4145" s="1"/>
        <i x="3411" s="1"/>
        <i x="870" s="1"/>
        <i x="4344" s="1"/>
        <i x="1787" s="1"/>
        <i x="2696" s="1"/>
        <i x="4975" s="1"/>
        <i x="5419" s="1"/>
        <i x="5388" s="1"/>
        <i x="4389" s="1"/>
        <i x="3026" s="1"/>
        <i x="772" s="1"/>
        <i x="781" s="1"/>
        <i x="4146" s="1"/>
        <i x="2480" s="1"/>
        <i x="2671" s="1"/>
        <i x="4366" s="1"/>
        <i x="3737" s="1"/>
        <i x="4378" s="1"/>
        <i x="2339" s="1"/>
        <i x="1757" s="1"/>
        <i x="4915" s="1"/>
        <i x="2506" s="1"/>
        <i x="4345" s="1"/>
        <i x="3310" s="1"/>
        <i x="5318" s="1"/>
        <i x="3451" s="1"/>
        <i x="5147" s="1"/>
        <i x="4284" s="1"/>
        <i x="1835" s="1"/>
        <i x="4036" s="1"/>
        <i x="4359" s="1"/>
        <i x="1689" s="1"/>
        <i x="2303" s="1"/>
        <i x="1676" s="1"/>
        <i x="3466" s="1"/>
        <i x="2099" s="1"/>
        <i x="2466" s="1"/>
        <i x="2968" s="1"/>
        <i x="5263" s="1"/>
        <i x="4401" s="1"/>
        <i x="2531" s="1"/>
        <i x="2354" s="1"/>
        <i x="1183" s="1"/>
        <i x="5326" s="1"/>
        <i x="4398" s="1"/>
        <i x="1692" s="1"/>
        <i x="2201" s="1"/>
        <i x="663" s="1"/>
        <i x="1716" s="1"/>
        <i x="5342" s="1"/>
        <i x="5424" s="1"/>
        <i x="1625" s="1"/>
        <i x="1690" s="1"/>
        <i x="5026" s="1"/>
        <i x="4449" s="1"/>
        <i x="4291" s="1"/>
        <i x="5416" s="1"/>
        <i x="664" s="1"/>
        <i x="2507" s="1"/>
        <i x="4351" s="1"/>
        <i x="4409" s="1"/>
        <i x="4000" s="1"/>
        <i x="2467" s="1"/>
        <i x="1783" s="1"/>
        <i x="2528" s="1"/>
        <i x="2654" s="1"/>
        <i x="830" s="1"/>
        <i x="726" s="1"/>
        <i x="2627" s="1"/>
        <i x="1627" s="1"/>
        <i x="1459" s="1"/>
        <i x="2985" s="1"/>
        <i x="5401" s="1"/>
        <i x="4222" s="1"/>
        <i x="3352" s="1"/>
        <i x="1740" s="1"/>
        <i x="3436" s="1"/>
        <i x="3236" s="1"/>
        <i x="4315" s="1"/>
        <i x="492" s="1"/>
        <i x="4402" s="1"/>
        <i x="802" s="1"/>
        <i x="3398" s="1"/>
        <i x="3165" s="1"/>
        <i x="5270" s="1"/>
        <i x="5127" s="1"/>
        <i x="4355" s="1"/>
        <i x="4382" s="1"/>
        <i x="773" s="1"/>
        <i x="1540" s="1"/>
        <i x="2608" s="1"/>
        <i x="4224" s="1"/>
        <i x="5368" s="1"/>
        <i x="3164" s="1"/>
        <i x="863" s="1"/>
        <i x="723" s="1"/>
        <i x="1685" s="1"/>
        <i x="5371" s="1"/>
        <i x="5394" s="1"/>
        <i x="3191" s="1"/>
        <i x="4321" s="1"/>
        <i x="1784" s="1"/>
        <i x="724" s="1"/>
        <i x="1612" s="1"/>
        <i x="2566" s="1"/>
        <i x="1589" s="1"/>
        <i x="4370" s="1"/>
        <i x="5113" s="1"/>
        <i x="5337" s="1"/>
        <i x="4037" s="1"/>
        <i x="273" s="1"/>
        <i x="3394" s="1"/>
        <i x="5351" s="1"/>
        <i x="2612" s="1"/>
        <i x="5204" s="1"/>
        <i x="4201" s="1"/>
        <i x="3458" s="1"/>
        <i x="4202" s="1"/>
        <i x="3420" s="1"/>
        <i x="2572" s="1"/>
        <i x="5148" s="1"/>
        <i x="816" s="1"/>
        <i x="1160" s="1"/>
        <i x="4422" s="1"/>
        <i x="805" s="1"/>
        <i x="5398" s="1"/>
        <i x="1799" s="1"/>
        <i x="390" s="1"/>
        <i x="1680" s="1"/>
        <i x="3446" s="1"/>
        <i x="1258" s="1"/>
        <i x="5167" s="1"/>
        <i x="1794" s="1"/>
        <i x="5435" s="1"/>
        <i x="1773" s="1"/>
        <i x="864" s="1"/>
        <i x="4455" s="1"/>
        <i x="1626" s="1"/>
        <i x="3983" s="1"/>
        <i x="4313" s="1"/>
        <i x="1766" s="1"/>
        <i x="860" s="1"/>
        <i x="2668" s="1"/>
        <i x="5205" s="1"/>
        <i x="5405" s="1"/>
        <i x="4967" s="1"/>
        <i x="5316" s="1"/>
        <i x="2672" s="1"/>
        <i x="761" s="1"/>
        <i x="5432" s="1"/>
        <i x="665" s="1"/>
        <i x="5322" s="1"/>
        <i x="3467" s="1"/>
        <i x="792" s="1"/>
        <i x="2355" s="1"/>
        <i x="877" s="1"/>
        <i x="2234" s="1"/>
        <i x="1590" s="1"/>
        <i x="887" s="1"/>
        <i x="4394" s="1"/>
        <i x="890" s="1"/>
        <i x="1731" s="1"/>
        <i x="2683" s="1"/>
        <i x="834" s="1"/>
        <i x="485" s="1"/>
        <i x="5418" s="1"/>
        <i x="1811" s="1"/>
        <i x="2529" s="1"/>
        <i x="4369" s="1"/>
        <i x="2497" s="1"/>
        <i x="3198" s="1"/>
        <i x="3433" s="1"/>
        <i x="3444" s="1"/>
        <i x="391" s="1"/>
        <i x="2697" s="1"/>
        <i x="888" s="1"/>
        <i x="1737" s="1"/>
        <i x="2624" s="1"/>
        <i x="5349" s="1"/>
        <i x="3403" s="1"/>
        <i x="1679" s="1"/>
        <i x="3438" s="1"/>
        <i x="5293" s="1"/>
        <i x="4301" s="1"/>
        <i x="5427" s="1"/>
        <i x="1673" s="1"/>
        <i x="800" s="1"/>
        <i x="1848" s="1"/>
        <i x="725" s="1"/>
        <i x="1838" s="1"/>
        <i x="1809" s="1"/>
        <i x="1554" s="1"/>
        <i x="5364" s="1"/>
        <i x="4391" s="1"/>
        <i x="809" s="1"/>
        <i x="5297" s="1"/>
        <i x="5378" s="1"/>
        <i x="1573" s="1"/>
        <i x="4916" s="1"/>
        <i x="4441" s="1"/>
        <i x="2289" s="1"/>
        <i x="872" s="1"/>
        <i x="2651" s="1"/>
        <i x="2600" s="1"/>
        <i x="5128" s="1"/>
        <i x="2655" s="1"/>
        <i x="4465" s="1"/>
        <i x="4376" s="1"/>
        <i x="4183" s="1"/>
        <i x="5259" s="1"/>
        <i x="4396" s="1"/>
        <i x="4936" s="1"/>
        <i x="4416" s="1"/>
        <i x="4989" s="1"/>
        <i x="1769" s="1"/>
        <i x="4400" s="1"/>
        <i x="5257" s="1"/>
        <i x="4456" s="1"/>
        <i x="4283" s="1"/>
        <i x="5168" s="1"/>
        <i x="4330" s="1"/>
        <i x="5391" s="1"/>
        <i x="1729" s="1"/>
        <i x="2481" s="1"/>
        <i x="4322" s="1"/>
        <i x="2616" s="1"/>
        <i x="1831" s="1"/>
        <i x="5379" s="1"/>
        <i x="1677" s="1"/>
        <i x="4420" s="1"/>
        <i x="850" s="1"/>
        <i x="503" s="1"/>
        <i x="889" s="1"/>
        <i x="5414" s="1"/>
        <i x="2340" s="1"/>
        <i x="839" s="1"/>
        <i x="2599" s="1"/>
        <i x="3413" s="1"/>
        <i x="1727" s="1"/>
        <i x="1800" s="1"/>
        <i x="2690" s="1"/>
        <i x="2626" s="1"/>
        <i x="5426" s="1"/>
        <i x="1815" s="1"/>
        <i x="4362" s="1"/>
        <i x="5334" s="1"/>
        <i x="4458" s="1"/>
        <i x="3447" s="1"/>
        <i x="3431" s="1"/>
        <i x="4464" s="1"/>
        <i x="1798" s="1"/>
        <i x="1613" s="1"/>
        <i x="1338" s="1"/>
        <i x="2582" s="1"/>
        <i x="4341" s="1"/>
        <i x="5129" s="1"/>
        <i x="4373" s="1"/>
        <i x="1820" s="1"/>
        <i x="3428" s="1"/>
        <i x="4311" s="1"/>
        <i x="1834" s="1"/>
        <i x="4837" s="1"/>
        <i x="884" s="1"/>
        <i x="1840" s="1"/>
        <i x="4397" s="1"/>
        <i x="1736" s="1"/>
        <i x="5413" s="1"/>
        <i x="3868" s="1"/>
        <i x="794" s="1"/>
        <i x="4454" s="1"/>
        <i x="3311" s="1"/>
        <i x="2629" s="1"/>
        <i x="4347" s="1"/>
        <i x="796" s="1"/>
        <i x="4446" s="1"/>
        <i x="5362" s="1"/>
        <i x="881" s="1"/>
        <i x="3397" s="1"/>
        <i x="3344" s="1"/>
        <i x="3445" s="1"/>
        <i x="5206" s="1"/>
        <i x="3199" s="1"/>
        <i x="1824" s="1"/>
        <i x="2649" s="1"/>
        <i x="5374" s="1"/>
        <i x="2692" s="1"/>
        <i x="3353" s="1"/>
        <i x="1828" s="1"/>
        <i x="3415" s="1"/>
        <i x="2673" s="1"/>
        <i x="832" s="1"/>
        <i x="4418" s="1"/>
        <i x="5387" s="1"/>
        <i x="2617" s="1"/>
        <i x="3461" s="1"/>
        <i x="3474" s="1"/>
        <i x="1821" s="1"/>
        <i x="5372" s="1"/>
        <i x="1785" s="1"/>
        <i x="2678" s="1"/>
        <i x="4364" s="1"/>
        <i x="2677" s="1"/>
        <i x="2682" s="1"/>
        <i x="5429" s="1"/>
        <i x="3453" s="1"/>
        <i x="4333" s="1"/>
        <i x="3210" s="1"/>
        <i x="2619" s="1"/>
        <i x="5392" s="1"/>
        <i x="4361" s="1"/>
        <i x="1702" s="1"/>
        <i x="1352" s="1"/>
        <i x="880" s="1"/>
        <i x="5339" s="1"/>
        <i x="5330" s="1"/>
        <i x="5411" s="1"/>
        <i x="4472" s="1"/>
        <i x="869" s="1"/>
        <i x="4424" s="1"/>
        <i x="2290" s="1"/>
        <i x="2622" s="1"/>
        <i x="1845" s="1"/>
        <i x="2703" s="1"/>
        <i x="4448" s="1"/>
        <i x="5307" s="1"/>
        <i x="2569" s="1"/>
        <i x="828" s="1"/>
        <i x="2291" s="1"/>
        <i x="5420" s="1"/>
        <i x="3477" s="1"/>
        <i x="4325" s="1"/>
        <i x="2700" s="1"/>
        <i x="1810" s="1"/>
        <i x="5370" s="1"/>
        <i x="2701" s="1"/>
        <i x="3145" s="1"/>
        <i x="695" s="1"/>
        <i x="2581" s="1"/>
        <i x="3422" s="1"/>
        <i x="2650" s="1"/>
        <i x="5294" s="1"/>
        <i x="2623" s="1"/>
        <i x="4185" s="1"/>
        <i x="875" s="1"/>
        <i x="2574" s="1"/>
        <i x="4294" s="1"/>
        <i x="4419" s="1"/>
        <i x="3930" s="1"/>
        <i x="5278" s="1"/>
        <i x="3146" s="1"/>
        <i x="2646" s="1"/>
        <i x="4405" s="1"/>
        <i x="2661" s="1"/>
        <i x="4436" s="1"/>
        <i x="4339" s="1"/>
        <i x="810" s="1"/>
        <i x="4184" s="1"/>
        <i x="2684" s="1"/>
        <i x="2685" s="1"/>
        <i x="1363" s="1"/>
        <i x="4466" s="1"/>
        <i x="811" s="1"/>
        <i x="4976" s="1"/>
        <i x="2631" s="1"/>
        <i x="5256" s="1"/>
        <i x="4451" s="1"/>
        <i x="2681" s="1"/>
        <i x="1826" s="1"/>
        <i x="2689" s="1"/>
        <i x="4354" s="1"/>
        <i x="1728" s="1"/>
        <i x="822" s="1"/>
        <i x="5399" s="1"/>
        <i x="4343" s="1"/>
        <i x="5397" s="1"/>
        <i x="3432" s="1"/>
        <i x="4430" s="1"/>
        <i x="4372" s="1"/>
        <i x="1839" s="1"/>
        <i x="783" s="1"/>
        <i x="1806" s="1"/>
        <i x="1747" s="1"/>
        <i x="1719" s="1"/>
        <i x="1841" s="1"/>
        <i x="4423" s="1"/>
        <i x="3200" s="1"/>
        <i x="5207" s="1"/>
        <i x="4474" s="1"/>
        <i x="4447" s="1"/>
        <i x="873" s="1"/>
        <i x="4468" s="1"/>
        <i x="3147" s="1"/>
        <i x="5320" s="1"/>
        <i x="3455" s="1"/>
        <i x="886" s="1"/>
        <i x="4431" s="1"/>
        <i x="5436" s="1"/>
        <i x="4471" s="1"/>
        <i x="4476" s="1"/>
        <i x="4438" s="1"/>
        <i x="3457" s="1"/>
        <i x="1825" s="1"/>
        <i x="3947" s="1"/>
        <i x="516" s="1"/>
        <i x="3476" s="1"/>
        <i x="3475" s="1"/>
        <i x="5402" s="1"/>
        <i x="2640" s="1"/>
        <i x="2666" s="1"/>
        <i x="1818" s="1"/>
        <i x="2341" s="1"/>
        <i x="2588" s="1"/>
        <i x="4326" s="1"/>
        <i x="4435" s="1"/>
        <i x="4477" s="1"/>
        <i x="5382" s="1"/>
        <i x="893" s="1"/>
        <i x="4335" s="1"/>
        <i x="853" s="1"/>
        <i x="4444" s="1"/>
        <i x="1765" s="1"/>
        <i x="1426" s="1"/>
        <i x="1775" s="1"/>
        <i x="5295" s="1"/>
        <i x="1843" s="1"/>
        <i x="5367" s="1"/>
        <i x="2633" s="1"/>
        <i x="1750" s="1"/>
        <i x="2680" s="1"/>
        <i x="4296" s="1"/>
        <i x="4990" s="1"/>
        <i x="5404" s="1"/>
        <i x="4316" s="1"/>
        <i x="1681" s="1"/>
        <i x="1411" s="1"/>
        <i x="1752" s="1"/>
        <i x="1792" s="1"/>
        <i x="5287" s="1"/>
        <i x="5434" s="1"/>
        <i x="2687" s="1"/>
        <i x="5403" s="1"/>
        <i x="3459" s="1"/>
        <i x="2304" s="1"/>
        <i x="1842" s="1"/>
        <i x="5254" s="1"/>
        <i x="3469" s="1"/>
        <i x="5396" s="1"/>
        <i x="5433" s="1"/>
        <i x="4406" s="1"/>
        <i x="784" s="1"/>
        <i x="4473" s="1"/>
        <i x="4475" s="1"/>
        <i x="4434" s="1"/>
        <i x="3463" s="1"/>
        <i x="3462" s="1"/>
        <i x="2702" s="1"/>
        <i x="5352" s="1"/>
        <i x="4467" s="1"/>
        <i x="882" s="1"/>
        <i x="5373" s="1"/>
        <i x="1823" s="1"/>
        <i x="5425" s="1"/>
        <i x="4442" s="1"/>
        <i x="4443" s="1"/>
        <i x="4437" s="1"/>
        <i x="2699" s="1"/>
        <i x="1819" s="1"/>
        <i x="1847" s="1"/>
        <i x="3473" s="1"/>
        <i x="1846" s="1"/>
        <i x="5407"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74F514F9-CDFC-4F76-A4E3-2265A4A6B90E}" sourceName="Store">
  <pivotTables>
    <pivotTable tabId="17" name="PivotTable9"/>
    <pivotTable tabId="12" name="PivotTable6"/>
    <pivotTable tabId="12" name="PivotTable5"/>
  </pivotTables>
  <data>
    <tabular pivotCacheId="1960175517">
      <items count="6">
        <i x="0" s="1"/>
        <i x="1" s="1"/>
        <i x="2" s="1"/>
        <i x="3" s="1"/>
        <i x="4" s="1"/>
        <i x="5"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4678526-450A-419E-9C14-D4AE2559B00C}" sourceName="Year">
  <pivotTables>
    <pivotTable tabId="17" name="PivotTable9"/>
    <pivotTable tabId="12" name="PivotTable6"/>
    <pivotTable tabId="12" name="PivotTable5"/>
  </pivotTables>
  <data>
    <tabular pivotCacheId="1960175517">
      <items count="3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 xr10:uid="{47025413-AEEE-4D6B-99F5-8C36E4A69B54}" sourceName="Revenue">
  <pivotTables>
    <pivotTable tabId="18" name="PivotTable7"/>
  </pivotTables>
  <data>
    <tabular pivotCacheId="572099128" sortOrder="descending">
      <items count="5438">
        <i x="2700" s="1"/>
        <i x="1842" s="1"/>
        <i x="5434" s="1"/>
        <i x="1845" s="1"/>
        <i x="2697" s="1"/>
        <i x="4477" s="1"/>
        <i x="889" s="1"/>
        <i x="1844" s="1"/>
        <i x="3460" s="1"/>
        <i x="2672" s="1"/>
        <i x="883" s="1"/>
        <i x="5406" s="1"/>
        <i x="871" s="1"/>
        <i x="4445" s="1"/>
        <i x="1846" s="1"/>
        <i x="892" s="1"/>
        <i x="5436" s="1"/>
        <i x="4456" s="1"/>
        <i x="4471" s="1"/>
        <i x="890" s="1"/>
        <i x="1827" s="1"/>
        <i x="1806" s="1"/>
        <i x="2701" s="1"/>
        <i x="5397" s="1"/>
        <i x="5404" s="1"/>
        <i x="3475" s="1"/>
        <i x="5405" s="1"/>
        <i x="5433" s="1"/>
        <i x="1841" s="1"/>
        <i x="5411" s="1"/>
        <i x="4475" s="1"/>
        <i x="2589" s="1"/>
        <i x="2689" s="1"/>
        <i x="4444" s="1"/>
        <i x="1809" s="1"/>
        <i x="1823" s="1"/>
        <i x="2677" s="1"/>
        <i x="2669" s="1"/>
        <i x="1736" s="1"/>
        <i x="4474" s="1"/>
        <i x="4443" s="1"/>
        <i x="4436" s="1"/>
        <i x="1834" s="1"/>
        <i x="1825" s="1"/>
        <i x="869" s="1"/>
        <i x="5429" s="1"/>
        <i x="1821" s="1"/>
        <i x="2586" s="1"/>
        <i x="1701" s="1"/>
        <i x="4476" s="1"/>
        <i x="887" s="1"/>
        <i x="876" s="1"/>
        <i x="5435" s="1"/>
        <i x="862" s="1"/>
        <i x="874" s="1"/>
        <i x="5422" s="1"/>
        <i x="1702" s="1"/>
        <i x="1808" s="1"/>
        <i x="3440" s="1"/>
        <i x="1703" s="1"/>
        <i x="5403" s="1"/>
        <i x="5284" s="1"/>
        <i x="782" s="1"/>
        <i x="4310" s="1"/>
        <i x="1686" s="1"/>
        <i x="4441" s="1"/>
        <i x="4473" s="1"/>
        <i x="3461" s="1"/>
        <i x="2698" s="1"/>
        <i x="2678" s="1"/>
        <i x="1750" s="1"/>
        <i x="4442" s="1"/>
        <i x="4311" s="1"/>
        <i x="1817" s="1"/>
        <i x="4377" s="1"/>
        <i x="835" s="1"/>
        <i x="4351" s="1"/>
        <i x="1815" s="1"/>
        <i x="856" s="1"/>
        <i x="5326" s="1"/>
        <i x="5369" s="1"/>
        <i x="4353" s="1"/>
        <i x="844" s="1"/>
        <i x="5432" s="1"/>
        <i x="1775" s="1"/>
        <i x="3459" s="1"/>
        <i x="3422" s="1"/>
        <i x="2683" s="1"/>
        <i x="5359" s="1"/>
        <i x="2626" s="1"/>
        <i x="2615" s="1"/>
        <i x="3473" s="1"/>
        <i x="4404" s="1"/>
        <i x="4369" s="1"/>
        <i x="3390" s="1"/>
        <i x="5349" s="1"/>
        <i x="5293" s="1"/>
        <i x="2614" s="1"/>
        <i x="4470" s="1"/>
        <i x="1810" s="1"/>
        <i x="784" s="1"/>
        <i x="5278" s="1"/>
        <i x="4462" s="1"/>
        <i x="5254" s="1"/>
        <i x="865" s="1"/>
        <i x="836" s="1"/>
        <i x="5399" s="1"/>
        <i x="838" s="1"/>
        <i x="1816" s="1"/>
        <i x="1681" s="1"/>
        <i x="4415" s="1"/>
        <i x="4430" s="1"/>
        <i x="863" s="1"/>
        <i x="2600" s="1"/>
        <i x="877" s="1"/>
        <i x="4349" s="1"/>
        <i x="3458" s="1"/>
        <i x="4316" s="1"/>
        <i x="1838" s="1"/>
        <i x="1734" s="1"/>
        <i x="1791" s="1"/>
        <i x="4446" s="1"/>
        <i x="5423" s="1"/>
        <i x="5259" s="1"/>
        <i x="1813" s="1"/>
        <i x="5320" s="1"/>
        <i x="4308" s="1"/>
        <i x="3434" s="1"/>
        <i x="4447" s="1"/>
        <i x="821" s="1"/>
        <i x="2673" s="1"/>
        <i x="3432" s="1"/>
        <i x="5341" s="1"/>
        <i x="4359" s="1"/>
        <i x="4339" s="1"/>
        <i x="3477" s="1"/>
        <i x="5367" s="1"/>
        <i x="3455" s="1"/>
        <i x="5327" s="1"/>
        <i x="5368" s="1"/>
        <i x="1829" s="1"/>
        <i x="5396" s="1"/>
        <i x="3416" s="1"/>
        <i x="1805" s="1"/>
        <i x="4451" s="1"/>
        <i x="790" s="1"/>
        <i x="4354" s="1"/>
        <i x="5414" s="1"/>
        <i x="2687" s="1"/>
        <i x="811" s="1"/>
        <i x="5374" s="1"/>
        <i x="4434" s="1"/>
        <i x="4472" s="1"/>
        <i x="2661" s="1"/>
        <i x="5362" s="1"/>
        <i x="4403" s="1"/>
        <i x="3426" s="1"/>
        <i x="1787" s="1"/>
        <i x="1735" s="1"/>
        <i x="4395" s="1"/>
        <i x="3467" s="1"/>
        <i x="2633" s="1"/>
        <i x="2649" s="1"/>
        <i x="4350" s="1"/>
        <i x="1683" s="1"/>
        <i x="1774" s="1"/>
        <i x="3472" s="1"/>
        <i x="764" s="1"/>
        <i x="4452" s="1"/>
        <i x="4458" s="1"/>
        <i x="1847" s="1"/>
        <i x="4307" s="1"/>
        <i x="4433" s="1"/>
        <i x="3394" s="1"/>
        <i x="2641" s="1"/>
        <i x="2691" s="1"/>
        <i x="1685" s="1"/>
        <i x="1672" s="1"/>
        <i x="5265" s="1"/>
        <i x="4402" s="1"/>
        <i x="770" s="1"/>
        <i x="4391" s="1"/>
        <i x="4390" s="1"/>
        <i x="3466" s="1"/>
        <i x="820" s="1"/>
        <i x="1721" s="1"/>
        <i x="1751" s="1"/>
        <i x="2646" s="1"/>
        <i x="1835" s="1"/>
        <i x="4376" s="1"/>
        <i x="771" s="1"/>
        <i x="3468" s="1"/>
        <i x="4465" s="1"/>
        <i x="5407" s="1"/>
        <i x="2583" s="1"/>
        <i x="1771" s="1"/>
        <i x="873" s="1"/>
        <i x="4313" s="1"/>
        <i x="1798" s="1"/>
        <i x="799" s="1"/>
        <i x="5417" s="1"/>
        <i x="1789" s="1"/>
        <i x="4469" s="1"/>
        <i x="867" s="1"/>
        <i x="880" s="1"/>
        <i x="2590" s="1"/>
        <i x="2645" s="1"/>
        <i x="5392" s="1"/>
        <i x="842" s="1"/>
        <i x="805" s="1"/>
        <i x="2611" s="1"/>
        <i x="1705" s="1"/>
        <i x="1785" s="1"/>
        <i x="4293" s="1"/>
        <i x="1718" s="1"/>
        <i x="2623" s="1"/>
        <i x="4281" s="1"/>
        <i x="4326" s="1"/>
        <i x="2682" s="1"/>
        <i x="5401" s="1"/>
        <i x="2635" s="1"/>
        <i x="2628" s="1"/>
        <i x="4435" s="1"/>
        <i x="5286" s="1"/>
        <i x="3414" s="1"/>
        <i x="860" s="1"/>
        <i x="5304" s="1"/>
        <i x="1677" s="1"/>
        <i x="1766" s="1"/>
        <i x="3462" s="1"/>
        <i x="1843" s="1"/>
        <i x="2684" s="1"/>
        <i x="1833" s="1"/>
        <i x="849" s="1"/>
        <i x="5398" s="1"/>
        <i x="2640" s="1"/>
        <i x="5330" s="1"/>
        <i x="2571" s="1"/>
        <i x="1754" s="1"/>
        <i x="3410" s="1"/>
        <i x="847" s="1"/>
        <i x="5385" s="1"/>
        <i x="2696" s="1"/>
        <i x="768" s="1"/>
        <i x="1689" s="1"/>
        <i x="4362" s="1"/>
        <i x="4329" s="1"/>
        <i x="2685" s="1"/>
        <i x="3398" s="1"/>
        <i x="4453" s="1"/>
        <i x="5425" s="1"/>
        <i x="4320" s="1"/>
        <i x="4352" s="1"/>
        <i x="2676" s="1"/>
        <i x="4464" s="1"/>
        <i x="1744" s="1"/>
        <i x="5366" s="1"/>
        <i x="2592" s="1"/>
        <i x="5412" s="1"/>
        <i x="4400" s="1"/>
        <i x="1763" s="1"/>
        <i x="5335" s="1"/>
        <i x="4432" s="1"/>
        <i x="5255" s="1"/>
        <i x="2587" s="1"/>
        <i x="5328" s="1"/>
        <i x="3470" s="1"/>
        <i x="3441" s="1"/>
        <i x="832" s="1"/>
        <i x="3421" s="1"/>
        <i x="3471" s="1"/>
        <i x="2670" s="1"/>
        <i x="2650" s="1"/>
        <i x="4290" s="1"/>
        <i x="1707" s="1"/>
        <i x="1691" s="1"/>
        <i x="2695" s="1"/>
        <i x="1727" s="1"/>
        <i x="4401" s="1"/>
        <i x="5416" s="1"/>
        <i x="1781" s="1"/>
        <i x="1700" s="1"/>
        <i x="3428" s="1"/>
        <i x="780" s="1"/>
        <i x="4380" s="1"/>
        <i x="3379" s="1"/>
        <i x="5317" s="1"/>
        <i x="4277" s="1"/>
        <i x="1828" s="1"/>
        <i x="872" s="1"/>
        <i x="5360" s="1"/>
        <i x="1779" s="1"/>
        <i x="882" s="1"/>
        <i x="4363" s="1"/>
        <i x="4298" s="1"/>
        <i x="3381" s="1"/>
        <i x="5395" s="1"/>
        <i x="1674" s="1"/>
        <i x="3439" s="1"/>
        <i x="796" s="1"/>
        <i x="4282" s="1"/>
        <i x="1839" s="1"/>
        <i x="2655" s="1"/>
        <i x="4463" s="1"/>
        <i x="5319" s="1"/>
        <i x="3433" s="1"/>
        <i x="5329" s="1"/>
        <i x="2620" s="1"/>
        <i x="4450" s="1"/>
        <i x="5322" s="1"/>
        <i x="4295" s="1"/>
        <i x="3453" s="1"/>
        <i x="5316" s="1"/>
        <i x="5283" s="1"/>
        <i x="813" s="1"/>
        <i x="5261" s="1"/>
        <i x="2639" s="1"/>
        <i x="3389" s="1"/>
        <i x="1826" s="1"/>
        <i x="4429" s="1"/>
        <i x="2630" s="1"/>
        <i x="5431" s="1"/>
        <i x="4330" s="1"/>
        <i x="3429" s="1"/>
        <i x="1746" s="1"/>
        <i x="4421" s="1"/>
        <i x="810" s="1"/>
        <i x="2631" s="1"/>
        <i x="5324" s="1"/>
        <i x="5292" s="1"/>
        <i x="2616" s="1"/>
        <i x="4331" s="1"/>
        <i x="831" s="1"/>
        <i x="5300" s="1"/>
        <i x="1780" s="1"/>
        <i x="2688" s="1"/>
        <i x="879" s="1"/>
        <i x="3469" s="1"/>
        <i x="1762" s="1"/>
        <i x="1698" s="1"/>
        <i x="850" s="1"/>
        <i x="809" s="1"/>
        <i x="4389" s="1"/>
        <i x="2629" s="1"/>
        <i x="2575" s="1"/>
        <i x="3409" s="1"/>
        <i x="1737" s="1"/>
        <i x="824" s="1"/>
        <i x="4437" s="1"/>
        <i x="3438" s="1"/>
        <i x="1773" s="1"/>
        <i x="4375" s="1"/>
        <i x="1802" s="1"/>
        <i x="4439" s="1"/>
        <i x="773" s="1"/>
        <i x="891" s="1"/>
        <i x="1836" s="1"/>
        <i x="4405" s="1"/>
        <i x="5386" s="1"/>
        <i x="4361" s="1"/>
        <i x="5402" s="1"/>
        <i x="1777" s="1"/>
        <i x="4332" s="1"/>
        <i x="3413" s="1"/>
        <i x="4406" s="1"/>
        <i x="4286" s="1"/>
        <i x="1752" s="1"/>
        <i x="5342" s="1"/>
        <i x="2654" s="1"/>
        <i x="5361" s="1"/>
        <i x="3457" s="1"/>
        <i x="5415" s="1"/>
        <i x="791" s="1"/>
        <i x="1793" s="1"/>
        <i x="1676" s="1"/>
        <i x="4410" s="1"/>
        <i x="5377" s="1"/>
        <i x="2659" s="1"/>
        <i x="4394" s="1"/>
        <i x="4392" s="1"/>
        <i x="2679" s="1"/>
        <i x="4431" s="1"/>
        <i x="1769" s="1"/>
        <i x="5338" s="1"/>
        <i x="3464" s="1"/>
        <i x="5339" s="1"/>
        <i x="4327" s="1"/>
        <i x="1679" s="1"/>
        <i x="4467" s="1"/>
        <i x="1690" s="1"/>
        <i x="3408" s="1"/>
        <i x="5424" s="1"/>
        <i x="4372" s="1"/>
        <i x="3447" s="1"/>
        <i x="1822" s="1"/>
        <i x="3452" s="1"/>
        <i x="2699" s="1"/>
        <i x="2572" s="1"/>
        <i x="3463" s="1"/>
        <i x="789" s="1"/>
        <i x="5263" s="1"/>
        <i x="833" s="1"/>
        <i x="1756" s="1"/>
        <i x="4279" s="1"/>
        <i x="4411" s="1"/>
        <i x="5279" s="1"/>
        <i x="4417" s="1"/>
        <i x="1811" s="1"/>
        <i x="5280" s="1"/>
        <i x="3388" s="1"/>
        <i x="2663" s="1"/>
        <i x="1819" s="1"/>
        <i x="2570" s="1"/>
        <i x="5288" s="1"/>
        <i x="1671" s="1"/>
        <i x="5252" s="1"/>
        <i x="4388" s="1"/>
        <i x="825" s="1"/>
        <i x="2612" s="1"/>
        <i x="886" s="1"/>
        <i x="5299" s="1"/>
        <i x="3446" s="1"/>
        <i x="2613" s="1"/>
        <i x="5351" s="1"/>
        <i x="2609" s="1"/>
        <i x="1669" s="1"/>
        <i x="772" s="1"/>
        <i x="818" s="1"/>
        <i x="1799" s="1"/>
        <i x="3448" s="1"/>
        <i x="826" s="1"/>
        <i x="4424" s="1"/>
        <i x="1758" s="1"/>
        <i x="2644" s="1"/>
        <i x="661" s="1"/>
        <i x="3465" s="1"/>
        <i x="815" s="1"/>
        <i x="793" s="1"/>
        <i x="3403" s="1"/>
        <i x="2605" s="1"/>
        <i x="5272" s="1"/>
        <i x="5370" s="1"/>
        <i x="2680" s="1"/>
        <i x="2566" s="1"/>
        <i x="846" s="1"/>
        <i x="660" s="1"/>
        <i x="3415" s="1"/>
        <i x="5285" s="1"/>
        <i x="5125" s="1"/>
        <i x="5294" s="1"/>
        <i x="4428" s="1"/>
        <i x="840" s="1"/>
        <i x="5380" s="1"/>
        <i x="853" s="1"/>
        <i x="868" s="1"/>
        <i x="1760" s="1"/>
        <i x="5251" s="1"/>
        <i x="1772" s="1"/>
        <i x="2577" s="1"/>
        <i x="4356" s="1"/>
        <i x="1757" s="1"/>
        <i x="807" s="1"/>
        <i x="4280" s="1"/>
        <i x="5126" s="1"/>
        <i x="5364" s="1"/>
        <i x="5337" s="1"/>
        <i x="788" s="1"/>
        <i x="775" s="1"/>
        <i x="4144" s="1"/>
        <i x="2681" s="1"/>
        <i x="1731" s="1"/>
        <i x="2608" s="1"/>
        <i x="875" s="1"/>
        <i x="3442" s="1"/>
        <i x="1807" s="1"/>
        <i x="4438" s="1"/>
        <i x="2656" s="1"/>
        <i x="1797" s="1"/>
        <i x="822" s="1"/>
        <i x="5313" s="1"/>
        <i x="801" s="1"/>
        <i x="881" s="1"/>
        <i x="1715" s="1"/>
        <i x="834" s="1"/>
        <i x="5203" s="1"/>
        <i x="2668" s="1"/>
        <i x="2686" s="1"/>
        <i x="5357" s="1"/>
        <i x="2657" s="1"/>
        <i x="662" s="1"/>
        <i x="893" s="1"/>
        <i x="4412" s="1"/>
        <i x="5388" s="1"/>
        <i x="1745" s="1"/>
        <i x="777" s="1"/>
        <i x="5332" s="1"/>
        <i x="3435" s="1"/>
        <i x="4276" s="1"/>
        <i x="2598" s="1"/>
        <i x="759" s="1"/>
        <i x="5275" s="1"/>
        <i x="2648" s="1"/>
        <i x="2702" s="1"/>
        <i x="1719" s="1"/>
        <i x="4423" s="1"/>
        <i x="3419" s="1"/>
        <i x="778" s="1"/>
        <i x="4360" s="1"/>
        <i x="1714" s="1"/>
        <i x="5375" s="1"/>
        <i x="1717" s="1"/>
        <i x="806" s="1"/>
        <i x="2621" s="1"/>
        <i x="1739" s="1"/>
        <i x="692" s="1"/>
        <i x="4291" s="1"/>
        <i x="1708" s="1"/>
        <i x="4398" s="1"/>
        <i x="4343" s="1"/>
        <i x="819" s="1"/>
        <i x="1820" s="1"/>
        <i x="4221" s="1"/>
        <i x="4322" s="1"/>
        <i x="5311" s="1"/>
        <i x="4459" s="1"/>
        <i x="888" s="1"/>
        <i x="3450" s="1"/>
        <i x="1625" s="1"/>
        <i x="4145" s="1"/>
        <i x="5253" s="1"/>
        <i x="3451" s="1"/>
        <i x="4222" s="1"/>
        <i x="723" s="1"/>
        <i x="1553" s="1"/>
        <i x="4454" s="1"/>
        <i x="4457" s="1"/>
        <i x="4301" s="1"/>
        <i x="2581" s="1"/>
        <i x="3406" s="1"/>
        <i x="663" s="1"/>
        <i x="781" s="1"/>
        <i x="4146" s="1"/>
        <i x="724" s="1"/>
        <i x="4312" s="1"/>
        <i x="2565" s="1"/>
        <i x="2622" s="1"/>
        <i x="4382" s="1"/>
        <i x="1633" s="1"/>
        <i x="5430" s="1"/>
        <i x="4292" s="1"/>
        <i x="5427" s="1"/>
        <i x="664" s="1"/>
        <i x="2601" s="1"/>
        <i x="2667" s="1"/>
        <i x="5291" s="1"/>
        <i x="4334" s="1"/>
        <i x="5379" s="1"/>
        <i x="1728" s="1"/>
        <i x="878" s="1"/>
        <i x="2584" s="1"/>
        <i x="4228" s="1"/>
        <i x="2528" s="1"/>
        <i x="5410" s="1"/>
        <i x="3401" s="1"/>
        <i x="762" s="1"/>
        <i x="4180" s="1"/>
        <i x="1560" s="1"/>
        <i x="2480" s="1"/>
        <i x="1588" s="1"/>
        <i x="1673" s="1"/>
        <i x="3352" s="1"/>
        <i x="1688" s="1"/>
        <i x="3355" s="1"/>
        <i x="4294" s="1"/>
        <i x="3395" s="1"/>
        <i x="3310" s="1"/>
        <i x="693" s="1"/>
        <i x="4181" s="1"/>
        <i x="5211" s="1"/>
        <i x="5348" s="1"/>
        <i x="1792" s="1"/>
        <i x="5437" s="1"/>
        <i x="4309" s="1"/>
        <i x="845" s="1"/>
        <i x="694" s="1"/>
        <i x="2637" s="1"/>
        <i x="4366" s="1"/>
        <i x="855" s="1"/>
        <i x="1599" s="1"/>
        <i x="5336" s="1"/>
        <i x="1738" s="1"/>
        <i x="2599" s="1"/>
        <i x="1730" s="1"/>
        <i x="725" s="1"/>
        <i x="5166" s="1"/>
        <i x="3400" s="1"/>
        <i x="665" s="1"/>
        <i x="699" s="1"/>
        <i x="794" s="1"/>
        <i x="1660" s="1"/>
        <i x="1770" s="1"/>
        <i x="2632" s="1"/>
        <i x="885" s="1"/>
        <i x="3382" s="1"/>
        <i x="1722" s="1"/>
        <i x="1803" s="1"/>
        <i x="4182" s="1"/>
        <i x="3341" s="1"/>
        <i x="2618" s="1"/>
        <i x="802" s="1"/>
        <i x="4422" s="1"/>
        <i x="5352" s="1"/>
        <i x="3298" s="1"/>
        <i x="4229" s="1"/>
        <i x="4347" s="1"/>
        <i x="698" s="1"/>
        <i x="2529" s="1"/>
        <i x="750" s="1"/>
        <i x="4409" s="1"/>
        <i x="2603" s="1"/>
        <i x="2481" s="1"/>
        <i x="1634" s="1"/>
        <i x="4333" s="1"/>
        <i x="5204" s="1"/>
        <i x="5175" s="1"/>
        <i x="3380" s="1"/>
        <i x="4368" s="1"/>
        <i x="5127" s="1"/>
        <i x="3407" s="1"/>
        <i x="5205" s="1"/>
        <i x="749" s="1"/>
        <i x="5128" s="1"/>
        <i x="1626" s="1"/>
        <i x="4321" s="1"/>
        <i x="5238" s="1"/>
        <i x="2703" s="1"/>
        <i x="1554" s="1"/>
        <i x="817" s="1"/>
        <i x="1589" s="1"/>
        <i x="2617" s="1"/>
        <i x="1790" s="1"/>
        <i x="3342" s="1"/>
        <i x="1741" s="1"/>
        <i x="1522" s="1"/>
        <i x="3299" s="1"/>
        <i x="5355" s="1"/>
        <i x="5394" s="1"/>
        <i x="4393" s="1"/>
        <i x="828" s="1"/>
        <i x="681" s="1"/>
        <i x="625" s="1"/>
        <i x="3391" s="1"/>
        <i x="1590" s="1"/>
        <i x="5323" s="1"/>
        <i x="5176" s="1"/>
        <i x="2506" s="1"/>
        <i x="1832" s="1"/>
        <i x="3431" s="1"/>
        <i x="624" s="1"/>
        <i x="761" s="1"/>
        <i x="4191" s="1"/>
        <i x="1740" s="1"/>
        <i x="5266" s="1"/>
        <i x="4396" s="1"/>
        <i x="5167" s="1"/>
        <i x="5091" s="1"/>
        <i x="5273" s="1"/>
        <i x="870" s="1"/>
        <i x="2507" s="1"/>
        <i x="5239" s="1"/>
        <i x="5187" s="1"/>
        <i x="3353" s="1"/>
        <i x="5112" s="1"/>
        <i x="3311" s="1"/>
        <i x="1600" s="1"/>
        <i x="1530" s="1"/>
        <i x="4261" s="1"/>
        <i x="5186" s="1"/>
        <i x="1567" s="1"/>
        <i x="2579" s="1"/>
        <i x="5282" s="1"/>
        <i x="5111" s="1"/>
        <i x="2660" s="1"/>
        <i x="3449" s="1"/>
        <i x="852" s="1"/>
        <i x="709" s="1"/>
        <i x="646" s="1"/>
        <i x="5206" s="1"/>
        <i x="5129" s="1"/>
        <i x="5256" s="1"/>
        <i x="4348" s="1"/>
        <i x="5321" s="1"/>
        <i x="1716" s="1"/>
        <i x="5297" s="1"/>
        <i x="1697" s="1"/>
        <i x="3397" s="1"/>
        <i x="3430" s="1"/>
        <i x="797" s="1"/>
        <i x="5092" s="1"/>
        <i x="5419" s="1"/>
        <i x="5146" s="1"/>
        <i x="5168" s="1"/>
        <i x="2604" s="1"/>
        <i x="4108" s="1"/>
        <i x="4341" s="1"/>
        <i x="4288" s="1"/>
        <i x="2486" s="1"/>
        <i x="4397" s="1"/>
        <i x="3323" s="1"/>
        <i x="3378" s="1"/>
        <i x="5307" s="1"/>
        <i x="5302" s="1"/>
        <i x="2594" s="1"/>
        <i x="864" s="1"/>
        <i x="1848" s="1"/>
        <i x="4370" s="1"/>
        <i x="1800" s="1"/>
        <i x="751" s="1"/>
        <i x="4324" s="1"/>
        <i x="635" s="1"/>
        <i x="5274" s="1"/>
        <i x="701" s="1"/>
        <i x="786" s="1"/>
        <i x="1733" s="1"/>
        <i x="5365" s="1"/>
        <i x="1568" s="1"/>
        <i x="4183" s="1"/>
        <i x="1709" s="1"/>
        <i x="5421" s="1"/>
        <i x="2574" s="1"/>
        <i x="5271" s="1"/>
        <i x="1725" s="1"/>
        <i x="4364" s="1"/>
        <i x="1538" s="1"/>
        <i x="1610" s="1"/>
        <i x="4335" s="1"/>
        <i x="5378" s="1"/>
        <i x="4125" s="1"/>
        <i x="1712" s="1"/>
        <i x="3300" s="1"/>
        <i x="1491" s="1"/>
        <i x="626" s="1"/>
        <i x="1840" s="1"/>
        <i x="4318" s="1"/>
        <i x="4200" s="1"/>
        <i x="3343" s="1"/>
        <i x="837" s="1"/>
        <i x="1830" s="1"/>
        <i x="4345" s="1"/>
        <i x="798" s="1"/>
        <i x="4300" s="1"/>
        <i x="1539" s="1"/>
        <i x="589" s="1"/>
        <i x="1490" s="1"/>
        <i x="647" s="1"/>
        <i x="711" s="1"/>
        <i x="710" s="1"/>
        <i x="5358" s="1"/>
        <i x="671" s="1"/>
        <i x="2651" s="1"/>
        <i x="648" s="1"/>
        <i x="4355" s="1"/>
        <i x="588" s="1"/>
        <i x="666" s="1"/>
        <i x="1784" s="1"/>
        <i x="1611" s="1"/>
        <i x="830" s="1"/>
        <i x="3444" s="1"/>
        <i x="4283" s="1"/>
        <i x="4223" s="1"/>
        <i x="2693" s="1"/>
        <i x="5262" s="1"/>
        <i x="5057" s="1"/>
        <i x="4426" s="1"/>
        <i x="4162" s="1"/>
        <i x="3392" s="1"/>
        <i x="636" s="1"/>
        <i x="5344" s="1"/>
        <i x="4262" s="1"/>
        <i x="3404" s="1"/>
        <i x="637" s="1"/>
        <i x="5387" s="1"/>
        <i x="2510" s="1"/>
        <i x="702" s="1"/>
        <i x="1661" s="1"/>
        <i x="4344" s="1"/>
        <i x="2482" s="1"/>
        <i x="2495" s="1"/>
        <i x="5207" s="1"/>
        <i x="4163" s="1"/>
        <i x="2627" s="1"/>
        <i x="814" s="1"/>
        <i x="4263" s="1"/>
        <i x="1747" s="1"/>
        <i x="752" s="1"/>
        <i x="1768" s="1"/>
        <i x="3324" s="1"/>
        <i x="1569" s="1"/>
        <i x="1786" s="1"/>
        <i x="3411" s="1"/>
        <i x="753" s="1"/>
        <i x="4116" s="1"/>
        <i x="5373" s="1"/>
        <i x="4109" s="1"/>
        <i x="5130" s="1"/>
        <i x="2580" s="1"/>
        <i x="1601" s="1"/>
        <i x="2530" s="1"/>
        <i x="2671" s="1"/>
        <i x="3443" s="1"/>
        <i x="1570" s="1"/>
        <i x="1523" s="1"/>
        <i x="4184" s="1"/>
        <i x="5058" s="1"/>
        <i x="4440" s="1"/>
        <i x="627" s="1"/>
        <i x="4110" s="1"/>
        <i x="1748" s="1"/>
        <i x="638" s="1"/>
        <i x="2642" s="1"/>
        <i x="2560" s="1"/>
        <i x="4449" s="1"/>
        <i x="4072" s="1"/>
        <i x="2466" s="1"/>
        <i x="5137" s="1"/>
        <i x="4386" s="1"/>
        <i x="3386" s="1"/>
        <i x="5276" s="1"/>
        <i x="3316" s="1"/>
        <i x="1726" s="1"/>
        <i x="3333" s="1"/>
        <i x="4314" s="1"/>
        <i x="628" s="1"/>
        <i x="5188" s="1"/>
        <i x="5309" s="1"/>
        <i x="695" s="1"/>
        <i x="4302" s="1"/>
        <i x="3374" s="1"/>
        <i x="1783" s="1"/>
        <i x="2467" s="1"/>
        <i x="5354" s="1"/>
        <i x="1531" s="1"/>
        <i x="1540" s="1"/>
        <i x="779" s="1"/>
        <i x="2692" s="1"/>
        <i x="2690" s="1"/>
        <i x="5189" s="1"/>
        <i x="5103" s="1"/>
        <i x="763" s="1"/>
        <i x="1602" s="1"/>
        <i x="2452" s="1"/>
        <i x="4357" s="1"/>
        <i x="858" s="1"/>
        <i x="1753" s="1"/>
        <i x="4306" s="1"/>
        <i x="859" s="1"/>
        <i x="1612" s="1"/>
        <i x="5138" s="1"/>
        <i x="4185" s="1"/>
        <i x="816" s="1"/>
        <i x="5177" s="1"/>
        <i x="2576" s="1"/>
        <i x="1532" s="1"/>
        <i x="3285" s="1"/>
        <i x="4224" s="1"/>
        <i x="2568" s="1"/>
        <i x="2564" s="1"/>
        <i x="808" s="1"/>
        <i x="2511" s="1"/>
        <i x="726" s="1"/>
        <i x="3445" s="1"/>
        <i x="5139" s="1"/>
        <i x="1571" s="1"/>
        <i x="1465" s="1"/>
        <i x="590" s="1"/>
        <i x="754" s="1"/>
        <i x="2652" s="1"/>
        <i x="5428" s="1"/>
        <i x="783" s="1"/>
        <i x="558" s="1"/>
        <i x="1765" s="1"/>
        <i x="5250" s="1"/>
        <i x="4365" s="1"/>
        <i x="1464" s="1"/>
        <i x="1627" s="1"/>
        <i x="2496" s="1"/>
        <i x="5223" s="1"/>
        <i x="4152" s="1"/>
        <i x="5298" s="1"/>
        <i x="5301" s="1"/>
        <i x="629" s="1"/>
        <i x="1572" s="1"/>
        <i x="841" s="1"/>
        <i x="5140" s="1"/>
        <i x="2561" s="1"/>
        <i x="557" s="1"/>
        <i x="1814" s="1"/>
        <i x="5113" s="1"/>
        <i x="5240" s="1"/>
        <i x="552" s="1"/>
        <i x="3330" s="1"/>
        <i x="5031" s="1"/>
        <i x="4201" s="1"/>
        <i x="3273" s="1"/>
        <i x="1561" s="1"/>
        <i x="1662" s="1"/>
        <i x="5169" s="1"/>
        <i x="2453" s="1"/>
        <i x="1533" s="1"/>
        <i x="4264" s="1"/>
        <i x="792" s="1"/>
        <i x="5340" s="1"/>
        <i x="2396" s="1"/>
        <i x="5093" s="1"/>
        <i x="639" s="1"/>
        <i x="4296" s="1"/>
        <i x="703" s="1"/>
        <i x="5347" s="1"/>
        <i x="5094" s="1"/>
        <i x="2531" s="1"/>
        <i x="738" s="1"/>
        <i x="3334" s="1"/>
        <i x="1591" s="1"/>
        <i x="1524" s="1"/>
        <i x="2653" s="1"/>
        <i x="5023" s="1"/>
        <i x="1818" s="1"/>
        <i x="1692" s="1"/>
        <i x="4073" s="1"/>
        <i x="827" s="1"/>
        <i x="848" s="1"/>
        <i x="1458" s="1"/>
        <i x="2694" s="1"/>
        <i x="3436" s="1"/>
        <i x="1492" s="1"/>
        <i x="3274" s="1"/>
        <i x="640" s="1"/>
        <i x="4202" s="1"/>
        <i x="4299" s="1"/>
        <i x="1710" s="1"/>
        <i x="5032" s="1"/>
        <i x="1743" s="1"/>
        <i x="5147" s="1"/>
        <i x="591" s="1"/>
        <i x="4074" s="1"/>
        <i x="1613" s="1"/>
        <i x="4448" s="1"/>
        <i x="854" s="1"/>
        <i x="4041" s="1"/>
        <i x="4192" s="1"/>
        <i x="2606" s="1"/>
        <i x="592" s="1"/>
        <i x="5281" s="1"/>
        <i x="5426" s="1"/>
        <i x="2658" s="1"/>
        <i x="4385" s="1"/>
        <i x="673" s="1"/>
        <i x="1837" s="1"/>
        <i x="1643" s="1"/>
        <i x="1699" s="1"/>
        <i x="3344" s="1"/>
        <i x="4186" s="1"/>
        <i x="1663" s="1"/>
        <i x="672" s="1"/>
        <i x="866" s="1"/>
        <i x="2547" s="1"/>
        <i x="3357" s="1"/>
        <i x="5289" s="1"/>
        <i x="2424" s="1"/>
        <i x="3286" s="1"/>
        <i x="5078" s="1"/>
        <i x="1680" s="1"/>
        <i x="1499" s="1"/>
        <i x="3235" s="1"/>
        <i x="5148" s="1"/>
        <i x="2674" s="1"/>
        <i x="5077" s="1"/>
        <i x="3260" s="1"/>
        <i x="4466" s="1"/>
        <i x="2497" s="1"/>
        <i x="5224" s="1"/>
        <i x="5325" s="1"/>
        <i x="4315" s="1"/>
        <i x="5241" s="1"/>
        <i x="674" s="1"/>
        <i x="4455" s="1"/>
        <i x="1732" s="1"/>
        <i x="1755" s="1"/>
        <i x="3425" s="1"/>
        <i x="610" s="1"/>
        <i x="5095" s="1"/>
        <i x="559" s="1"/>
        <i x="2636" s="1"/>
        <i x="2625" s="1"/>
        <i x="5024" s="1"/>
        <i x="1573" s="1"/>
        <i x="5318" s="1"/>
        <i x="760" s="1"/>
        <i x="4418" s="1"/>
        <i x="861" s="1"/>
        <i x="2647" s="1"/>
        <i x="593" s="1"/>
        <i x="1761" s="1"/>
        <i x="800" s="1"/>
        <i x="4413" s="1"/>
        <i x="3417" s="1"/>
        <i x="4416" s="1"/>
        <i x="4373" s="1"/>
        <i x="2602" s="1"/>
        <i x="3248" s="1"/>
        <i x="767" s="1"/>
        <i x="1636" s="1"/>
        <i x="4274" s="1"/>
        <i x="2607" s="1"/>
        <i x="5393" s="1"/>
        <i x="2425" s="1"/>
        <i x="5390" s="1"/>
        <i x="4317" s="1"/>
        <i x="5290" s="1"/>
        <i x="599" s="1"/>
        <i x="4193" s="1"/>
        <i x="5059" s="1"/>
        <i x="851" s="1"/>
        <i x="1696" s="1"/>
        <i x="5060" s="1"/>
        <i x="4408" s="1"/>
        <i x="4381" s="1"/>
        <i x="2548" s="1"/>
        <i x="2573" s="1"/>
        <i x="1824" s="1"/>
        <i x="1507" s="1"/>
        <i x="1443" s="1"/>
        <i x="1493" s="1"/>
        <i x="5350" s="1"/>
        <i x="4042" s="1"/>
        <i x="4278" s="1"/>
        <i x="1466" s="1"/>
        <i x="3249" s="1"/>
        <i x="5400" s="1"/>
        <i x="739" s="1"/>
        <i x="4017" s="1"/>
        <i x="4089" s="1"/>
        <i x="3393" s="1"/>
        <i x="3399" s="1"/>
        <i x="4241" s="1"/>
        <i x="3223" s="1"/>
        <i x="3275" s="1"/>
        <i x="2593" s="1"/>
        <i x="5408" s="1"/>
        <i x="560" s="1"/>
        <i x="4043" s="1"/>
        <i x="5225" s="1"/>
        <i x="1444" s="1"/>
        <i x="5270" s="1"/>
        <i x="1508" s="1"/>
        <i x="1644" s="1"/>
        <i x="538" s="1"/>
        <i x="5141" s="1"/>
        <i x="611" s="1"/>
        <i x="561" s="1"/>
        <i x="539" s="1"/>
        <i x="612" s="1"/>
        <i x="2588" s="1"/>
        <i x="2624" s="1"/>
        <i x="766" s="1"/>
        <i x="553" s="1"/>
        <i x="3362" s="1"/>
        <i x="4266" s="1"/>
        <i x="630" s="1"/>
        <i x="3312" s="1"/>
        <i x="3418" s="1"/>
        <i x="5044" s="1"/>
        <i x="2400" s="1"/>
        <i x="3261" s="1"/>
        <i x="1759" s="1"/>
        <i x="5131" s="1"/>
        <i x="527" s="1"/>
        <i x="600" s="1"/>
        <i x="839" s="1"/>
        <i x="3385" s="1"/>
        <i x="1467" s="1"/>
        <i x="2536" s="1"/>
        <i x="601" s="1"/>
        <i x="730" s="1"/>
        <i x="5043" s="1"/>
        <i x="2397" s="1"/>
        <i x="4265" s="1"/>
        <i x="3240" s="1"/>
        <i x="2454" s="1"/>
        <i x="2675" s="1"/>
        <i x="787" s="1"/>
        <i x="1555" s="1"/>
        <i x="4319" s="1"/>
        <i x="2567" s="1"/>
        <i x="4338" s="1"/>
        <i x="574" s="1"/>
        <i x="5061" s="1"/>
        <i x="5269" s="1"/>
        <i x="4008" s="1"/>
        <i x="5025" s="1"/>
        <i x="4080" s="1"/>
        <i x="5096" s="1"/>
        <i x="4267" s="1"/>
        <i x="5214" s="1"/>
        <i x="3405" s="1"/>
        <i x="2475" s="1"/>
        <i x="5331" s="1"/>
        <i x="4148" s="1"/>
        <i x="528" s="1"/>
        <i x="1796" s="1"/>
        <i x="4214" s="1"/>
        <i x="2382" s="1"/>
        <i x="602" s="1"/>
        <i x="2438" s="1"/>
        <i x="5208" s="1"/>
        <i x="3474" s="1"/>
        <i x="1720" s="1"/>
        <i x="843" s="1"/>
        <i x="4358" s="1"/>
        <i x="1645" s="1"/>
        <i x="4230" s="1"/>
        <i x="3230" s="1"/>
        <i x="1711" s="1"/>
        <i x="4147" s="1"/>
        <i x="2383" s="1"/>
        <i x="1435" s="1"/>
        <i x="563" s="1"/>
        <i x="1445" s="1"/>
        <i x="5413" s="1"/>
        <i x="2439" s="1"/>
        <i x="5001" s="1"/>
        <i x="5260" s="1"/>
        <i x="5033" s="1"/>
        <i x="1500" s="1"/>
        <i x="1509" s="1"/>
        <i x="5226" s="1"/>
        <i x="3358" s="1"/>
        <i x="3236" s="1"/>
        <i x="1706" s="1"/>
        <i x="774" s="1"/>
        <i x="5069" s="1"/>
        <i x="4126" s="1"/>
        <i x="1646" s="1"/>
        <i x="1436" s="1"/>
        <i x="3287" s="1"/>
        <i x="1475" s="1"/>
        <i x="3412" s="1"/>
        <i x="5026" s="1"/>
        <i x="4231" s="1"/>
        <i x="2468" s="1"/>
        <i x="5334" s="1"/>
        <i x="1501" s="1"/>
        <i x="2499" s="1"/>
        <i x="5097" s="1"/>
        <i x="3375" s="1"/>
        <i x="1729" s="1"/>
        <i x="3231" s="1"/>
        <i x="5382" s="1"/>
        <i x="5132" s="1"/>
        <i x="5215" s="1"/>
        <i x="4053" s="1"/>
        <i x="4187" s="1"/>
        <i x="3250" s="1"/>
        <i x="4137" s="1"/>
        <i x="5418" s="1"/>
        <i x="4325" s="1"/>
        <i x="5242" s="1"/>
        <i x="5333" s="1"/>
        <i x="3384" s="1"/>
        <i x="4305" s="1"/>
        <i x="3301" s="1"/>
        <i x="1459" s="1"/>
        <i x="1476" s="1"/>
        <i x="1812" s="1"/>
        <i x="1628" s="1"/>
        <i x="575" s="1"/>
        <i x="1525" s="1"/>
        <i x="5196" s="1"/>
        <i x="3427" s="1"/>
        <i x="1724" s="1"/>
        <i x="804" s="1"/>
        <i x="576" s="1"/>
        <i x="1664" s="1"/>
        <i x="5009" s="1"/>
        <i x="4037" s="1"/>
        <i x="5384" s="1"/>
        <i x="594" s="1"/>
        <i x="4387" s="1"/>
        <i x="3307" s="1"/>
        <i x="1541" s="1"/>
        <i x="5303" s="1"/>
        <i x="4275" s="1"/>
        <i x="1767" s="1"/>
        <i x="2447" s="1"/>
        <i x="4112" s="1"/>
        <i x="5079" s="1"/>
        <i x="5015" s="1"/>
        <i x="564" s="1"/>
        <i x="1441" s="1"/>
        <i x="565" s="1"/>
        <i x="1437" s="1"/>
        <i x="2555" s="1"/>
        <i x="5014" s="1"/>
        <i x="4203" s="1"/>
        <i x="4461" s="1"/>
        <i x="5227" s="1"/>
        <i x="5197" s="1"/>
        <i x="4036" s="1"/>
        <i x="1804" s="1"/>
        <i x="2426" s="1"/>
        <i x="1794" s="1"/>
        <i x="529" s="1"/>
        <i x="4269" s="1"/>
        <i x="765" s="1"/>
        <i x="1749" s="1"/>
        <i x="1502" s="1"/>
        <i x="4111" s="1"/>
        <i x="1592" s="1"/>
        <i x="2500" s="1"/>
        <i x="546" s="1"/>
        <i x="603" s="1"/>
        <i x="4018" s="1"/>
        <i x="5258" s="1"/>
        <i x="1687" s="1"/>
        <i x="5104" s="1"/>
        <i x="1723" s="1"/>
        <i x="4371" s="1"/>
        <i x="1637" s="1"/>
        <i x="4268" s="1"/>
        <i x="4127" s="1"/>
        <i x="2384" s="1"/>
        <i x="5062" s="1"/>
        <i x="4044" s="1"/>
        <i x="2569" s="1"/>
        <i x="803" s="1"/>
        <i x="530" s="1"/>
        <i x="2665" s="1"/>
        <i x="4090" s="1"/>
        <i x="1556" s="1"/>
        <i x="731" s="1"/>
        <i x="5027" s="1"/>
        <i x="5120" s="1"/>
        <i x="2440" s="1"/>
        <i x="2458" s="1"/>
        <i x="604" s="1"/>
        <i x="4204" s="1"/>
        <i x="5178" s="1"/>
        <i x="1764" s="1"/>
        <i x="4242" s="1"/>
        <i x="3291" s="1"/>
        <i x="3224" s="1"/>
        <i x="5149" s="1"/>
        <i x="566" s="1"/>
        <i x="1629" s="1"/>
        <i x="1584" s="1"/>
        <i x="5098" s="1"/>
        <i x="2410" s="1"/>
        <i x="4117" s="1"/>
        <i x="4284" s="1"/>
        <i x="3424" s="1"/>
        <i x="5198" s="1"/>
        <i x="2549" s="1"/>
        <i x="4101" s="1"/>
        <i x="3313" s="1"/>
        <i x="3276" s="1"/>
        <i x="1694" s="1"/>
        <i x="2512" s="1"/>
        <i x="732" s="1"/>
        <i x="3335" s="1"/>
        <i x="536" s="1"/>
        <i x="4118" s="1"/>
        <i x="1446" s="1"/>
        <i x="5296" s="1"/>
        <i x="2411" s="1"/>
        <i x="5243" s="1"/>
        <i x="785" s="1"/>
        <i x="1468" s="1"/>
        <i x="1477" s="1"/>
        <i x="4273" s="1"/>
        <i x="1429" s="1"/>
        <i x="4460" s="1"/>
        <i x="4399" s="1"/>
        <i x="4254" s="1"/>
        <i x="5305" s="1"/>
        <i x="3363" s="1"/>
        <i x="5035" s="1"/>
        <i x="1534" s="1"/>
        <i x="3262" s="1"/>
        <i x="1510" s="1"/>
        <i x="3282" s="1"/>
        <i x="1428" s="1"/>
        <i x="5277" s="1"/>
        <i x="5420" s="1"/>
        <i x="1469" s="1"/>
        <i x="2487" s="1"/>
        <i x="3325" s="1"/>
        <i x="520" s="1"/>
        <i x="2469" s="1"/>
        <i x="5063" s="1"/>
        <i x="1593" s="1"/>
        <i x="4468" s="1"/>
        <i x="4328" s="1"/>
        <i x="2662" s="1"/>
        <i x="2664" s="1"/>
        <i x="5158" s="1"/>
        <i x="656" s="1"/>
        <i x="1684" s="1"/>
        <i x="1647" s="1"/>
        <i x="519" s="1"/>
        <i x="4153" s="1"/>
        <i x="5002" s="1"/>
        <i x="4019" s="1"/>
        <i x="3370" s="1"/>
        <i x="2643" s="1"/>
        <i x="5308" s="1"/>
        <i x="675" s="1"/>
        <i x="4992" s="1"/>
        <i x="1494" s="1"/>
        <i x="3184" s="1"/>
        <i x="2595" s="1"/>
        <i x="3423" s="1"/>
        <i x="4336" s="1"/>
        <i x="2374" s="1"/>
        <i x="5070" s="1"/>
        <i x="1594" s="1"/>
        <i x="4091" s="1"/>
        <i x="3216" s="1"/>
        <i x="1526" s="1"/>
        <i x="649" s="1"/>
        <i x="1695" s="1"/>
        <i x="4009" s="1"/>
        <i x="5315" s="1"/>
        <i x="5264" s="1"/>
        <i x="2419" s="1"/>
        <i x="5391" s="1"/>
        <i x="5045" s="1"/>
        <i x="4076" s="1"/>
        <i x="2488" s="1"/>
        <i x="3420" s="1"/>
        <i x="5086" s="1"/>
        <i x="2430" s="1"/>
        <i x="537" s="1"/>
        <i x="4346" s="1"/>
        <i x="5312" s="1"/>
        <i x="3266" s="1"/>
        <i x="1675" s="1"/>
        <i x="4154" s="1"/>
        <i x="4010" s="1"/>
        <i x="4081" s="1"/>
        <i x="3185" s="1"/>
        <i x="4243" s="1"/>
        <i x="5310" s="1"/>
        <i x="5409" s="1"/>
        <i x="1778" s="1"/>
        <i x="5216" s="1"/>
        <i x="1665" s="1"/>
        <i x="3288" s="1"/>
        <i x="1470" s="1"/>
        <i x="2459" s="1"/>
        <i x="4164" s="1"/>
        <i x="4075" s="1"/>
        <i x="1438" s="1"/>
        <i x="4993" s="1"/>
        <i x="3963" s="1"/>
        <i x="567" s="1"/>
        <i x="5234" s="1"/>
        <i x="829" s="1"/>
        <i x="1831" s="1"/>
        <i x="4001" s="1"/>
        <i x="4082" s="1"/>
        <i x="2385" s="1"/>
        <i x="2537" s="1"/>
        <i x="3328" s="1"/>
        <i x="3476" s="1"/>
        <i x="2460" s="1"/>
        <i x="3359" s="1"/>
        <i x="4232" s="1"/>
        <i x="4054" s="1"/>
        <i x="3303" s="1"/>
        <i x="1503" s="1"/>
        <i x="2412" s="1"/>
        <i x="3376" s="1"/>
        <i x="1782" s="1"/>
        <i x="568" s="1"/>
        <i x="2441" s="1"/>
        <i x="2666" s="1"/>
        <i x="4367" s="1"/>
        <i x="3302" s="1"/>
        <i x="5064" s="1"/>
        <i x="4165" s="1"/>
        <i x="2582" s="1"/>
        <i x="4285" s="1"/>
        <i x="4065" s="1"/>
        <i x="4407" s="1"/>
        <i x="4233" s="1"/>
        <i x="620" s="1"/>
        <i x="3251" s="1"/>
        <i x="4340" s="1"/>
        <i x="2470" s="1"/>
        <i x="650" s="1"/>
        <i x="3396" s="1"/>
        <i x="4149" s="1"/>
        <i x="1638" s="1"/>
        <i x="5389" s="1"/>
        <i x="1670" s="1"/>
        <i x="1801" s="1"/>
        <i x="2550" s="1"/>
        <i x="3186" s="1"/>
        <i x="4119" s="1"/>
        <i x="5105" s="1"/>
        <i x="676" s="1"/>
        <i x="1682" s="1"/>
        <i x="613" s="1"/>
        <i x="1478" s="1"/>
        <i x="3257" s="1"/>
        <i x="2375" s="1"/>
        <i x="3354" s="1"/>
        <i x="5356" s="1"/>
        <i x="5287" s="1"/>
        <i x="521" s="1"/>
        <i x="745" s="1"/>
        <i x="4425" s="1"/>
        <i x="5142" s="1"/>
        <i x="4194" s="1"/>
        <i x="2376" s="1"/>
        <i x="4414" s="1"/>
        <i x="1548" s="1"/>
        <i x="4166" s="1"/>
        <i x="459" s="1"/>
        <i x="1603" s="1"/>
        <i x="2431" s="1"/>
        <i x="3964" s="1"/>
        <i x="1535" s="1"/>
        <i x="2518" s="1"/>
        <i x="1574" s="1"/>
        <i x="1393" s="1"/>
        <i x="657" s="1"/>
        <i x="740" s="1"/>
        <i x="5036" s="1"/>
        <i x="4055" s="1"/>
        <i x="2432" s="1"/>
        <i x="2275" s="1"/>
        <i x="3278" s="1"/>
        <i x="1495" s="1"/>
        <i x="2391" s="1"/>
        <i x="5150" s="1"/>
        <i x="3331" s="1"/>
        <i x="719" s="1"/>
        <i x="5151" s="1"/>
        <i x="4150" s="1"/>
        <i x="5052" s="1"/>
        <i x="2402" s="1"/>
        <i x="393" s="1"/>
        <i x="3241" s="1"/>
        <i x="3277" s="1"/>
        <i x="2538" s="1"/>
        <i x="4303" s="1"/>
        <i x="422" s="1"/>
        <i x="1693" s="1"/>
        <i x="4045" s="1"/>
        <i x="4155" s="1"/>
        <i x="4156" s="1"/>
        <i x="4899" s="1"/>
        <i x="3263" s="1"/>
        <i x="4002" s="1"/>
        <i x="3292" s="1"/>
        <i x="658" s="1"/>
        <i x="2442" s="1"/>
        <i x="5267" s="1"/>
        <i x="614" s="1"/>
        <i x="4113" s="1"/>
        <i x="1549" s="1"/>
        <i x="1788" s="1"/>
        <i x="2539" s="1"/>
        <i x="712" s="1"/>
        <i x="1430" s="1"/>
        <i x="3187" s="1"/>
        <i x="4046" s="1"/>
        <i x="3869" s="1"/>
        <i x="884" s="1"/>
        <i x="2461" s="1"/>
        <i x="1585" s="1"/>
        <i x="3293" s="1"/>
        <i x="3365" s="1"/>
        <i x="4083" s="1"/>
        <i x="5071" s="1"/>
        <i x="4003" s="1"/>
        <i x="522" s="1"/>
        <i x="3387" s="1"/>
        <i x="5371" s="1"/>
        <i x="4342" s="1"/>
        <i x="1471" s="1"/>
        <i x="1339" s="1"/>
        <i x="1562" s="1"/>
        <i x="3364" s="1"/>
        <i x="2325" s="1"/>
        <i x="2513" s="1"/>
        <i x="4900" s="1"/>
        <i x="5353" s="1"/>
        <i x="523" s="1"/>
        <i x="2326" s="1"/>
        <i x="2413" s="1"/>
        <i x="5295" s="1"/>
        <i x="688" s="1"/>
        <i x="4029" s="1"/>
        <i x="1517" s="1"/>
        <i x="4270" s="1"/>
        <i x="2551" s="1"/>
        <i x="795" s="1"/>
        <i x="584" s="1"/>
        <i x="3870" s="1"/>
        <i x="5257" s="1"/>
        <i x="2514" s="1"/>
        <i x="2369" s="1"/>
        <i x="741" s="1"/>
        <i x="1504" s="1"/>
        <i x="4188" s="1"/>
        <i x="4374" s="1"/>
        <i x="3346" s="1"/>
        <i x="1557" s="1"/>
        <i x="5106" s="1"/>
        <i x="2215" s="1"/>
        <i x="2276" s="1"/>
        <i x="621" s="1"/>
        <i x="4304" s="1"/>
        <i x="769" s="1"/>
        <i x="3212" s="1"/>
        <i x="5217" s="1"/>
        <i x="4234" s="1"/>
        <i x="577" s="1"/>
        <i x="3345" s="1"/>
        <i x="3232" s="1"/>
        <i x="423" s="1"/>
        <i x="366" s="1"/>
        <i x="3295" s="1"/>
        <i x="3317" s="1"/>
        <i x="2471" s="1"/>
        <i x="4114" s="1"/>
        <i x="1536" s="1"/>
        <i x="689" s="1"/>
        <i x="1586" s="1"/>
        <i x="651" s="1"/>
        <i x="4323" s="1"/>
        <i x="3294" s="1"/>
        <i x="4225" s="1"/>
        <i x="2585" s="1"/>
        <i x="2519" s="1"/>
        <i x="1655" s="1"/>
        <i x="2489" s="1"/>
        <i x="3318" s="1"/>
        <i x="5121" s="1"/>
        <i x="1742" s="1"/>
        <i x="713" s="1"/>
        <i x="2403" s="1"/>
        <i x="3267" s="1"/>
        <i x="4918" s="1"/>
        <i x="622" s="1"/>
        <i x="3454" s="1"/>
        <i x="1518" s="1"/>
        <i x="1639" s="1"/>
        <i x="1302" s="1"/>
        <i x="5268" s="1"/>
        <i x="5179" s="1"/>
        <i x="4195" s="1"/>
        <i x="524" s="1"/>
        <i x="2433" s="1"/>
        <i x="2483" s="1"/>
        <i x="3296" s="1"/>
        <i x="3268" s="1"/>
        <i x="746" s="1"/>
        <i x="2404" s="1"/>
        <i x="5133" s="1"/>
        <i x="2327" s="1"/>
        <i x="5376" s="1"/>
        <i x="1460" s="1"/>
        <i x="3253" s="1"/>
        <i x="2292" s="1"/>
        <i x="2294" s="1"/>
        <i x="2067" s="1"/>
        <i x="1713" s="1"/>
        <i x="1353" s="1"/>
        <i x="5018" s="1"/>
        <i x="2306" s="1"/>
        <i x="3201" s="1"/>
        <i x="2216" s="1"/>
        <i x="4151" s="1"/>
        <i x="1620" s="1"/>
        <i x="1776" s="1"/>
        <i x="5244" s="1"/>
        <i x="2370" s="1"/>
        <i x="4777" s="1"/>
        <i x="5143" s="1"/>
        <i x="4994" s="1"/>
        <i x="3252" s="1"/>
        <i x="1595" s="1"/>
        <i x="3778" s="1"/>
        <i x="2462" s="1"/>
        <i x="4383" s="1"/>
        <i x="1340" s="1"/>
        <i x="5114" s="1"/>
        <i x="4884" s="1"/>
        <i x="1604" s="1"/>
        <i x="3168" s="1"/>
        <i x="3237" s="1"/>
        <i x="3169" s="1"/>
        <i x="5381" s="1"/>
        <i x="2293" s="1"/>
        <i x="4995" s="1"/>
        <i x="1704" s="1"/>
        <i x="2414" s="1"/>
        <i x="4077" s="1"/>
        <i x="578" s="1"/>
        <i x="1431" s="1"/>
        <i x="4811" s="1"/>
        <i x="4235" s="1"/>
        <i x="2498" s="1"/>
        <i x="720" s="1"/>
        <i x="3320" s="1"/>
        <i x="1563" s="1"/>
        <i x="1527" s="1"/>
        <i x="5072" s="1"/>
        <i x="3888" s="1"/>
        <i x="682" s="1"/>
        <i x="1656" s="1"/>
        <i x="3383" s="1"/>
        <i x="747" s="1"/>
        <i x="3319" s="1"/>
        <i x="659" s="1"/>
        <i x="2540" s="1"/>
        <i x="4047" s="1"/>
        <i x="190" s="1"/>
        <i x="5037" s="1"/>
        <i x="5345" s="1"/>
        <i x="3202" s="1"/>
        <i x="4379" s="1"/>
        <i x="5159" s="1"/>
        <i x="4226" s="1"/>
        <i x="3270" s="1"/>
        <i x="1386" s="1"/>
        <i x="2443" s="1"/>
        <i x="2541" s="1"/>
        <i x="3314" s="1"/>
        <i x="4939" s="1"/>
        <i x="1505" s="1"/>
        <i x="615" s="1"/>
        <i x="1359" s="1"/>
        <i x="3269" s="1"/>
        <i x="2363" s="1"/>
        <i x="3855" s="1"/>
        <i x="4420" s="1"/>
        <i x="2508" s="1"/>
        <i x="4812" s="1"/>
        <i x="3321" s="1"/>
        <i x="1485" s="1"/>
        <i x="4919" s="1"/>
        <i x="5087" s="1"/>
        <i x="4128" s="1"/>
        <i x="548" s="1"/>
        <i x="4778" s="1"/>
        <i x="3336" s="1"/>
        <i x="4120" s="1"/>
        <i x="3132" s="1"/>
        <i x="5170" s="1"/>
        <i x="3402" s="1"/>
        <i x="1621" s="1"/>
        <i x="721" s="1"/>
        <i x="2277" s="1"/>
        <i x="2334" s="1"/>
        <i x="1472" s="1"/>
        <i x="652" s="1"/>
        <i x="4189" s="1"/>
        <i x="3838" s="1"/>
        <i x="2515" s="1"/>
        <i x="2619" s="1"/>
        <i x="2455" s="1"/>
        <i x="3176" s="1"/>
        <i x="641" s="1"/>
        <i x="3271" s="1"/>
        <i x="1550" s="1"/>
        <i x="1394" s="1"/>
        <i x="585" s="1"/>
        <i x="4384" s="1"/>
        <i x="4979" s="1"/>
        <i x="1395" s="1"/>
        <i x="3337" s="1"/>
        <i x="5099" s="1"/>
        <i x="1640" s="1"/>
        <i x="3213" s="1"/>
        <i x="1216" s="1"/>
        <i x="2237" s="1"/>
        <i x="5245" s="1"/>
        <i x="4978" s="1"/>
        <i x="2490" s="1"/>
        <i x="823" s="1"/>
        <i x="540" s="1"/>
        <i x="1403" s="1"/>
        <i x="3856" s="1"/>
        <i x="1215" s="1"/>
        <i x="1292" s="1"/>
        <i x="667" s="1"/>
        <i x="5152" s="1"/>
        <i x="3170" s="1"/>
        <i x="4115" s="1"/>
        <i x="4078" s="1"/>
        <i x="480" s="1"/>
        <i x="1678" s="1"/>
        <i x="4950" s="1"/>
        <i x="3889" s="1"/>
        <i x="3114" s="1"/>
        <i x="1377" s="1"/>
        <i x="2898" s="1"/>
        <i x="1366" s="1"/>
        <i x="2434" s="1"/>
        <i x="1648" s="1"/>
        <i x="2970" s="1"/>
        <i x="5080" s="1"/>
        <i x="5218" s="1"/>
        <i x="505" s="1"/>
        <i x="2542" s="1"/>
        <i x="5115" s="1"/>
        <i x="3873" s="1"/>
        <i x="3871" s="1"/>
        <i x="5228" s="1"/>
        <i x="2472" s="1"/>
        <i x="4996" s="1"/>
        <i x="2596" s="1"/>
        <i x="3360" s="1"/>
        <i x="441" s="1"/>
        <i x="4940" s="1"/>
        <i x="1558" s="1"/>
        <i x="690" s="1"/>
        <i x="3242" s="1"/>
        <i x="3857" s="1"/>
        <i x="4419" s="1"/>
        <i x="4121" s="1"/>
        <i x="4129" s="1"/>
        <i x="586" s="1"/>
        <i x="4287" s="1"/>
        <i x="1486" s="1"/>
        <i x="1657" s="1"/>
        <i x="5180" s="1"/>
        <i x="408" s="1"/>
        <i x="5171" s="1"/>
        <i x="3993" s="1"/>
        <i x="4755" s="1"/>
        <i x="1630" s="1"/>
        <i x="2940" s="1"/>
        <i x="2405" s="1"/>
        <i x="4824" s="1"/>
        <i x="2307" s="1"/>
        <i x="623" s="1"/>
        <i x="3243" s="1"/>
        <i x="4337" s="1"/>
        <i x="1217" s="1"/>
        <i x="5383" s="1"/>
        <i x="1354" s="1"/>
        <i x="4617" s="1"/>
        <i x="3226" s="1"/>
        <i x="3872" s="1"/>
        <i x="5134" s="1"/>
        <i x="3289" s="1"/>
        <i x="4427" s="1"/>
        <i x="4271" s="1"/>
        <i x="733" s="1"/>
        <i x="5122" s="1"/>
        <i x="2520" s="1"/>
        <i x="4167" s="1"/>
        <i x="474" s="1"/>
        <i x="481" s="1"/>
        <i x="4901" s="1"/>
        <i x="3304" s="1"/>
        <i x="2610" s="1"/>
        <i x="653" s="1"/>
        <i x="1605" s="1"/>
        <i x="3339" s="1"/>
        <i x="1564" s="1"/>
        <i x="424" s="1"/>
        <i x="4853" s="1"/>
        <i x="3006" s="1"/>
        <i x="714" s="1"/>
        <i x="3188" s="1"/>
        <i x="3338" s="1"/>
        <i x="3225" s="1"/>
        <i x="4272" s="1"/>
        <i x="4130" s="1"/>
        <i x="1319" s="1"/>
        <i x="3028" s="1"/>
        <i x="1666" s="1"/>
        <i x="2638" s="1"/>
        <i x="442" s="1"/>
        <i x="683" s="1"/>
        <i x="4092" s="1"/>
        <i x="425" s="1"/>
        <i x="482" s="1"/>
        <i x="3207" s="1"/>
        <i x="2501" s="1"/>
        <i x="2297" s="1"/>
        <i x="3897" s="1"/>
        <i x="496" s="1"/>
        <i x="303" s="1"/>
        <i x="4084" s="1"/>
        <i x="5199" s="1"/>
        <i x="1360" s="1"/>
        <i x="2491" s="1"/>
        <i x="1361" s="1"/>
        <i x="3076" s="1"/>
        <i x="2386" s="1"/>
        <i x="4038" s="1"/>
        <i x="541" s="1"/>
        <i x="616" s="1"/>
        <i x="3917" s="1"/>
        <i x="3305" s="1"/>
        <i x="1355" s="1"/>
        <i x="5038" s="1"/>
        <i x="1496" s="1"/>
        <i x="3101" s="1"/>
        <i x="605" s="1"/>
        <i x="1596" s="1"/>
        <i x="1519" s="1"/>
        <i x="2543" s="1"/>
        <i x="3140" s="1"/>
        <i x="2473" s="1"/>
        <i x="1245" s="1"/>
        <i x="4244" s="1"/>
        <i x="2185" s="1"/>
        <i x="4921" s="1"/>
        <i x="1320" s="1"/>
        <i x="2532" s="1"/>
        <i x="704" s="1"/>
        <i x="2217" s="1"/>
        <i x="5003" s="1"/>
        <i x="4011" s="1"/>
        <i x="4779" s="1"/>
        <i x="1416" s="1"/>
        <i x="4289" s="1"/>
        <i x="2282" s="1"/>
        <i x="5372" s="1"/>
        <i x="631" s="1"/>
        <i x="4378" s="1"/>
        <i x="1396" s="1"/>
        <i x="2913" s="1"/>
        <i x="4138" s="1"/>
        <i x="5314" s="1"/>
        <i x="4866" s="1"/>
        <i x="2415" s="1"/>
        <i x="3245" s="1"/>
        <i x="4227" s="1"/>
        <i x="1473" s="1"/>
        <i x="3326" s="1"/>
        <i x="2147" s="1"/>
        <i x="579" s="1"/>
        <i x="5209" s="1"/>
        <i x="5153" s="1"/>
        <i x="1795" s="1"/>
        <i x="5172" s="1"/>
        <i x="2158" s="1"/>
        <i x="2239" s="1"/>
        <i x="5343" s="1"/>
        <i x="2463" s="1"/>
        <i x="2005" s="1"/>
        <i x="3244" s="1"/>
        <i x="3815" s="1"/>
        <i x="3986" s="1"/>
        <i x="443" s="1"/>
        <i x="3087" s="1"/>
        <i x="2101" s="1"/>
        <i x="3203" s="1"/>
        <i x="3029" s="1"/>
        <i x="348" s="1"/>
        <i x="3456" s="1"/>
        <i x="1575" s="1"/>
        <i x="5081" s="1"/>
        <i x="1453" s="1"/>
        <i x="2492" s="1"/>
        <i x="1230" s="1"/>
        <i x="3371" s="1"/>
        <i x="3306" s="1"/>
        <i x="2171" s="1"/>
        <i x="4139" s="1"/>
        <i x="2444" s="1"/>
        <i x="4984" s="1"/>
        <i x="1321" s="1"/>
        <i x="5116" s="1"/>
        <i x="5053" s="1"/>
        <i x="506" s="1"/>
        <i x="1528" s="1"/>
        <i x="2071" s="1"/>
        <i x="2072" s="1"/>
        <i x="4922" s="1"/>
        <i x="4686" s="1"/>
        <i x="4867" s="1"/>
        <i x="1367" s="1"/>
        <i x="2283" s="1"/>
        <i x="1606" s="1"/>
        <i x="1417" s="1"/>
        <i x="755" s="1"/>
        <i x="4085" s="1"/>
        <i x="3052" s="1"/>
        <i x="4093" s="1"/>
        <i x="426" s="1"/>
        <i x="2521" s="1"/>
        <i x="3937" s="1"/>
        <i x="1439" s="1"/>
        <i x="1356" s="1"/>
        <i x="304" s="1"/>
        <i x="1597" s="1"/>
        <i x="3931" s="1"/>
        <i x="549" s="1"/>
        <i x="2427" s="1"/>
        <i x="409" s="1"/>
        <i x="1934" s="1"/>
        <i x="1293" s="1"/>
        <i x="3246" s="1"/>
        <i x="5160" s="1"/>
        <i x="3904" s="1"/>
        <i x="507" s="1"/>
        <i x="525" s="1"/>
        <i x="3898" s="1"/>
        <i x="5065" s="1"/>
        <i x="3697" s="1"/>
        <i x="684" s="1"/>
        <i x="4245" s="1"/>
        <i x="4169" s="1"/>
        <i x="3157" s="1"/>
        <i x="5100" s="1"/>
        <i x="1264" s="1"/>
        <i x="382" s="1"/>
        <i x="2888" s="1"/>
        <i x="1322" s="1"/>
        <i x="1641" s="1"/>
        <i x="5306" s="1"/>
        <i x="5088" s="1"/>
        <i x="3308" s="1"/>
        <i x="1345" s="1"/>
        <i x="2476" s="1"/>
        <i x="2218" s="1"/>
        <i x="4168" s="1"/>
        <i x="4079" s="1"/>
        <i x="3708" s="1"/>
        <i x="3189" s="1"/>
        <i x="3279" s="1"/>
        <i x="617" s="1"/>
        <i x="3030" s="1"/>
        <i x="1177" s="1"/>
        <i x="4039" s="1"/>
        <i x="722" s="1"/>
        <i x="221" s="1"/>
        <i x="642" s="1"/>
        <i x="497" s="1"/>
        <i x="498" s="1"/>
        <i x="3177" s="1"/>
        <i x="3905" s="1"/>
        <i x="2371" s="1"/>
        <i x="5235" s="1"/>
        <i x="4094" s="1"/>
        <i x="4891" s="1"/>
        <i x="3366" s="1"/>
        <i x="4796" s="1"/>
        <i x="2533" s="1"/>
        <i x="1542" s="1"/>
        <i x="2406" s="1"/>
        <i x="222" s="1"/>
        <i x="3437" s="1"/>
        <i x="5046" s="1"/>
        <i x="4813" s="1"/>
        <i x="2634" s="1"/>
        <i x="4236" s="1"/>
        <i x="1387" s="1"/>
        <i x="3007" s="1"/>
        <i x="2284" s="1"/>
        <i x="4170" s="1"/>
        <i x="1231" s="1"/>
        <i x="3297" s="1"/>
        <i x="2148" s="1"/>
        <i x="2956" s="1"/>
        <i x="3966" s="1"/>
        <i x="4615" s="1"/>
        <i x="3800" s="1"/>
        <i x="1576" s="1"/>
        <i x="3217" s="1"/>
        <i x="3938" s="1"/>
        <i x="3141" s="1"/>
        <i x="2076" s="1"/>
        <i x="550" s="1"/>
        <i x="3280" s="1"/>
        <i x="1454" s="1"/>
        <i x="367" s="1"/>
        <i x="2133" s="1"/>
        <i x="375" s="1"/>
        <i x="4860" s="1"/>
        <i x="5246" s="1"/>
        <i x="1103" s="1"/>
        <i x="1614" s="1"/>
        <i x="487" s="1"/>
        <i x="4797" s="1"/>
        <i x="3878" s="1"/>
        <i x="2077" s="1"/>
        <i x="5346" s="1"/>
        <i x="2445" s="1"/>
        <i x="1607" s="1"/>
        <i x="4997" s="1"/>
        <i x="1543" s="1"/>
        <i x="2377" s="1"/>
        <i x="3976" s="1"/>
        <i x="2266" s="1"/>
        <i x="3329" s="1"/>
        <i x="2902" s="1"/>
        <i x="3218" s="1"/>
        <i x="154" s="1"/>
        <i x="512" s="1"/>
        <i x="5107" s="1"/>
        <i x="2591" s="1"/>
        <i x="587" s="1"/>
        <i x="3918" s="1"/>
        <i x="4872" s="1"/>
        <i x="3121" s="1"/>
        <i x="2073" s="1"/>
        <i x="2285" s="1"/>
        <i x="2186" s="1"/>
        <i x="2914" s="1"/>
        <i x="2203" s="1"/>
        <i x="325" s="1"/>
        <i x="3932" s="1"/>
        <i x="4122" s="1"/>
        <i x="4102" s="1"/>
        <i x="2064" s="1"/>
        <i x="3899" s="1"/>
        <i x="3726" s="1"/>
        <i x="5200" s="1"/>
        <i x="2493" s="1"/>
        <i x="5229" s="1"/>
        <i x="3347" s="1"/>
        <i x="460" s="1"/>
        <i x="3264" s="1"/>
        <i x="3707" s="1"/>
        <i x="2552" s="1"/>
        <i x="1667" s="1"/>
        <i x="3858" s="1"/>
        <i x="5181" s="1"/>
        <i x="2435" s="1"/>
        <i x="4171" s="1"/>
        <i x="3698" s="1"/>
        <i x="2597" s="1"/>
        <i x="3773" s="1"/>
        <i x="2915" s="1"/>
        <i x="685" s="1"/>
        <i x="4246" s="1"/>
        <i x="5161" s="1"/>
        <i x="2356" s="1"/>
        <i x="475" s="1"/>
        <i x="4131" s="1"/>
        <i x="499" s="1"/>
        <i x="4237" s="1"/>
        <i x="3281" s="1"/>
        <i x="3780" s="1"/>
        <i x="2778" s="1"/>
        <i x="2910" s="1"/>
        <i x="4804" s="1"/>
        <i x="3674" s="1"/>
        <i x="5082" s="1"/>
        <i x="4103" s="1"/>
        <i x="1631" s="1"/>
        <i x="5123" s="1"/>
        <i x="445" s="1"/>
        <i x="4056" s="1"/>
        <i x="264" s="1"/>
        <i x="4861" s="1"/>
        <i x="4123" s="1"/>
        <i x="326" s="1"/>
        <i x="4048" s="1"/>
        <i x="4711" s="1"/>
        <i x="668" s="1"/>
        <i x="2903" s="1"/>
        <i x="2335" s="1"/>
        <i x="2904" s="1"/>
        <i x="5247" s="1"/>
        <i x="1341" s="1"/>
        <i x="4565" s="1"/>
        <i x="3607" s="1"/>
        <i x="3077" s="1"/>
        <i x="3122" s="1"/>
        <i x="1404" s="1"/>
        <i x="580" s="1"/>
        <i x="1124" s="1"/>
        <i x="2357" s="1"/>
        <i x="3832" s="1"/>
        <i x="4907" s="1"/>
        <i x="2477" s="1"/>
        <i x="214" s="1"/>
        <i x="5236" s="1"/>
        <i x="5004" s="1"/>
        <i x="3750" s="1"/>
        <i x="1101" s="1"/>
        <i x="1461" s="1"/>
        <i x="277" s="1"/>
        <i x="4205" s="1"/>
        <i x="276" s="1"/>
        <i x="4771" s="1"/>
        <i x="1487" s="1"/>
        <i x="4873" s="1"/>
        <i x="569" s="1"/>
        <i x="2278" s="1"/>
        <i x="2258" s="1"/>
        <i x="187" s="1"/>
        <i x="1418" s="1"/>
        <i x="4923" s="1"/>
        <i x="715" s="1"/>
        <i x="224" s="1"/>
        <i x="5210" s="1"/>
        <i x="296" s="1"/>
        <i x="1587" s="1"/>
        <i x="3367" s="1"/>
        <i x="4862" s="1"/>
        <i x="857" s="1"/>
        <i x="5363" s="1"/>
        <i x="397" s="1"/>
        <i x="2971" s="1"/>
        <i x="4176" s="1"/>
        <i x="4885" s="1"/>
        <i x="776" s="1"/>
        <i x="742" s="1"/>
        <i x="3058" s="1"/>
        <i x="4969" s="1"/>
        <i x="4780" s="1"/>
        <i x="3751" s="1"/>
        <i x="2522" s="1"/>
        <i x="1565" s="1"/>
        <i x="3283" s="1"/>
        <i x="2448" s="1"/>
        <i x="2219" s="1"/>
        <i x="4247" s="1"/>
        <i x="4886" s="1"/>
        <i x="4697" s="1"/>
        <i x="4696" s="1"/>
        <i x="595" s="1"/>
        <i x="4196" s="1"/>
        <i x="3044" s="1"/>
        <i x="4140" s="1"/>
        <i x="2387" s="1"/>
        <i x="3220" s="1"/>
        <i x="223" s="1"/>
        <i x="2905" s="1"/>
        <i x="606" s="1"/>
        <i x="654" s="1"/>
        <i x="3214" s="1"/>
        <i x="1440" s="1"/>
        <i x="3848" s="1"/>
        <i x="3807" s="1"/>
        <i x="349" s="1"/>
        <i x="3059" s="1"/>
        <i x="1149" s="1"/>
        <i x="3327" s="1"/>
        <i x="2172" s="1"/>
        <i x="1232" s="1"/>
        <i x="542" s="1"/>
        <i x="4698" s="1"/>
        <i x="2059" s="1"/>
        <i x="427" s="1"/>
        <i x="643" s="1"/>
        <i x="340" s="1"/>
        <i x="1405" s="1"/>
        <i x="1129" s="1"/>
        <i x="3123" s="1"/>
        <i x="3096" s="1"/>
        <i x="3124" s="1"/>
        <i x="2078" s="1"/>
        <i x="1115" s="1"/>
        <i x="2074" s="1"/>
        <i x="1511" s="1"/>
        <i x="3219" s="1"/>
        <i x="1544" s="1"/>
        <i x="2916" s="1"/>
        <i x="388" s="1"/>
        <i x="467" s="1"/>
        <i x="669" s="1"/>
        <i x="68" s="1"/>
        <i x="1285" s="1"/>
        <i x="4998" s="1"/>
        <i x="2882" s="1"/>
        <i x="4756" s="1"/>
        <i x="414" s="1"/>
        <i x="271" s="1"/>
        <i x="4157" s="1"/>
        <i x="4695" s="1"/>
        <i x="1632" s="1"/>
        <i x="1398" s="1"/>
        <i x="3088" s="1"/>
        <i x="1347" s="1"/>
        <i x="5047" s="1"/>
        <i x="4699" s="1"/>
        <i x="2883" s="1"/>
        <i x="215" s="1"/>
        <i x="3272" s="1"/>
        <i x="3816" s="1"/>
        <i x="4825" s="1"/>
        <i x="5019" s="1"/>
        <i x="4701" s="1"/>
        <i x="3178" s="1"/>
        <i x="3115" s="1"/>
        <i x="3767" s="1"/>
        <i x="225" s="1"/>
        <i x="2416" s="1"/>
        <i x="3824" s="1"/>
        <i x="4215" s="1"/>
        <i x="4700" s="1"/>
        <i x="3368" s="1"/>
        <i x="2553" s="1"/>
        <i x="1497" s="1"/>
        <i x="1200" s="1"/>
        <i x="2286" s="1"/>
        <i x="1559" s="1"/>
        <i x="1131" s="1"/>
        <i x="4819" s="1"/>
        <i x="2308" s="1"/>
        <i x="3939" s="1"/>
        <i x="3348" s="1"/>
        <i x="5154" s="1"/>
        <i x="4057" s="1"/>
        <i x="4049" s="1"/>
        <i x="3833" s="1"/>
        <i x="3919" s="1"/>
        <i x="4929" s="1"/>
        <i x="5108" s="1"/>
        <i x="4206" s="1"/>
        <i x="1116" s="1"/>
        <i x="2906" s="1"/>
        <i x="1132" s="1"/>
        <i x="1133" s="1"/>
        <i x="234" s="1"/>
        <i x="2240" s="1"/>
        <i x="1512" s="1"/>
        <i x="3097" s="1"/>
        <i x="5144" s="1"/>
        <i x="1309" s="1"/>
        <i x="398" s="1"/>
        <i x="2079" s="1"/>
        <i x="3879" s="1"/>
        <i x="2523" s="1"/>
        <i x="327" s="1"/>
        <i x="1432" s="1"/>
        <i x="4930" s="1"/>
        <i x="3102" s="1"/>
        <i x="2398" s="1"/>
        <i x="3221" s="1"/>
        <i x="4141" s="1"/>
        <i x="4854" s="1"/>
        <i x="5073" s="1"/>
        <i x="2316" s="1"/>
        <i x="1117" s="1"/>
        <i x="4643" s="1"/>
        <i x="1323" s="1"/>
        <i x="3659" s="1"/>
        <i x="2907" s="1"/>
        <i x="4158" s="1"/>
        <i x="1102" s="1"/>
        <i x="251" s="1"/>
        <i x="4255" s="1"/>
        <i x="4086" s="1"/>
        <i x="3823" s="1"/>
        <i x="2864" s="1"/>
        <i x="3801" s="1"/>
        <i x="217" s="1"/>
        <i x="1223" s="1"/>
        <i x="1246" s="1"/>
        <i x="1294" s="1"/>
        <i x="5028" s="1"/>
        <i x="2118" s="1"/>
        <i x="2894" s="1"/>
        <i x="4644" s="1"/>
        <i x="5066" s="1"/>
        <i x="2972" s="1"/>
        <i x="3774" s="1"/>
        <i x="2908" s="1"/>
        <i x="2544" s="1"/>
        <i x="4687" s="1"/>
        <i x="2336" s="1"/>
        <i x="5054" s="1"/>
        <i x="2220" s="1"/>
        <i x="4040" s="1"/>
        <i x="3926" s="1"/>
        <i x="5155" s="1"/>
        <i x="1118" s="1"/>
        <i x="3254" s="1"/>
        <i x="3912" s="1"/>
        <i x="581" s="1"/>
        <i x="4943" s="1"/>
        <i x="4980" s="1"/>
        <i x="2051" s="1"/>
        <i x="2957" s="1"/>
        <i x="3967" s="1"/>
        <i x="3149" s="1"/>
        <i x="5190" s="1"/>
        <i x="1278" s="1"/>
        <i x="4095" s="1"/>
        <i x="4826" s="1"/>
        <i x="4738" s="1"/>
        <i x="4124" s="1"/>
        <i x="716" s="1"/>
        <i x="178" s="1"/>
        <i x="216" s="1"/>
        <i x="5162" s="1"/>
        <i x="3035" s="1"/>
        <i x="5230" s="1"/>
        <i x="3369" s="1"/>
        <i x="2578" s="1"/>
        <i x="1119" s="1"/>
        <i x="3179" s="1"/>
        <i x="1303" s="1"/>
        <i x="4256" s="1"/>
        <i x="3920" s="1"/>
        <i x="4058" s="1"/>
        <i x="4746" s="1"/>
        <i x="5089" s="1"/>
        <i x="4159" s="1"/>
        <i x="4005" s="1"/>
        <i x="2378" s="1"/>
        <i x="4855" s="1"/>
        <i x="1239" s="1"/>
        <i x="4931" s="1"/>
        <i x="4132" s="1"/>
        <i x="4087" s="1"/>
        <i x="5010" s="1"/>
        <i x="3699" s="1"/>
        <i x="1304" s="1"/>
        <i x="696" s="1"/>
        <i x="632" s="1"/>
        <i x="1376" s="1"/>
        <i x="1054" s="1"/>
        <i x="4788" s="1"/>
        <i x="1545" s="1"/>
        <i x="1121" s="1"/>
        <i x="812" s="1"/>
        <i x="4747" s="1"/>
        <i x="4798" s="1"/>
        <i x="3791" s="1"/>
        <i x="1233" s="1"/>
        <i x="2502" s="1"/>
        <i x="1325" s="1"/>
        <i x="266" s="1"/>
        <i x="4689" s="1"/>
        <i x="4614" s="1"/>
        <i x="3349" s="1"/>
        <i x="3710" s="1"/>
        <i x="4004" s="1"/>
        <i x="1311" s="1"/>
        <i x="1407" s="1"/>
        <i x="2259" s="1"/>
        <i x="1385" s="1"/>
        <i x="213" s="1"/>
        <i x="2449" s="1"/>
        <i x="4690" s="1"/>
        <i x="5117" s="1"/>
        <i x="3255" s="1"/>
        <i x="46" s="1"/>
        <i x="2918" s="1"/>
        <i x="4688" s="1"/>
        <i x="1421" s="1"/>
        <i x="3103" s="1"/>
        <i x="3927" s="1"/>
        <i x="1608" s="1"/>
        <i x="500" s="1"/>
        <i x="1083" s="1"/>
        <i x="2417" s="1"/>
        <i x="1120" s="1"/>
        <i x="1084" s="1"/>
        <i x="1312" s="1"/>
        <i x="1201" s="1"/>
        <i x="3752" s="1"/>
        <i x="2068" s="1"/>
        <i x="395" s="1"/>
        <i x="3045" s="1"/>
        <i x="3171" s="1"/>
        <i x="2271" s="1"/>
        <i x="1153" s="1"/>
        <i x="219" s="1"/>
        <i x="551" s="1"/>
        <i x="2556" s="1"/>
        <i x="451" s="1"/>
        <i x="2994" s="1"/>
        <i x="5191" s="1"/>
        <i x="4207" s="1"/>
        <i x="1271" s="1"/>
        <i x="2917" s="1"/>
        <i x="4177" s="1"/>
        <i x="2935" s="1"/>
        <i x="3988" s="1"/>
        <i x="4104" s="1"/>
        <i x="3372" s="1"/>
        <i x="1622" s="1"/>
        <i x="686" s="1"/>
        <i x="1310" s="1"/>
        <i x="220" s="1"/>
        <i x="618" s="1"/>
        <i x="3695" s="1"/>
        <i x="4066" s="1"/>
        <i x="3933" s="1"/>
        <i x="3839" s="1"/>
        <i x="3238" s="1"/>
        <i x="218" s="1"/>
        <i x="677" s="1"/>
        <i x="179" s="1"/>
        <i x="3700" s="1"/>
        <i x="607" s="1"/>
        <i x="2208" s="1"/>
        <i x="252" s="1"/>
        <i x="2102" s="1"/>
        <i x="734" s="1"/>
        <i x="1971" s="1"/>
        <i x="376" s="1"/>
        <i x="3958" s="1"/>
        <i x="4142" s="1"/>
        <i x="3724" s="1"/>
        <i x="1513" s="1"/>
        <i x="3626" s="1"/>
        <i x="1577" s="1"/>
        <i x="4748" s="1"/>
        <i x="5135" s="1"/>
        <i x="697" s="1"/>
        <i x="1649" s="1"/>
        <i x="1362" s="1"/>
        <i x="633" s="1"/>
        <i x="4951" s="1"/>
        <i x="2407" s="1"/>
        <i x="3738" s="1"/>
        <i x="4616" s="1"/>
        <i x="4518" s="1"/>
        <i x="2358" s="1"/>
        <i x="1134" s="1"/>
        <i x="208" s="1"/>
        <i x="1112" s="1"/>
        <i x="359" s="1"/>
        <i x="2069" s="1"/>
        <i x="2179" s="1"/>
        <i x="4655" s="1"/>
        <i x="4691" s="1"/>
        <i x="1122" s="1"/>
        <i x="488" s="1"/>
        <i x="180" s="1"/>
        <i x="399" s="1"/>
        <i x="3256" s="1"/>
        <i x="3719" s="1"/>
        <i x="5048" s="1"/>
        <i x="1598" s="1"/>
        <i x="3089" s="1"/>
        <i x="4067" s="1"/>
        <i x="4827" s="1"/>
        <i x="501" s="1"/>
        <i x="199" s="1"/>
        <i x="377" s="1"/>
        <i x="4020" s="1"/>
        <i x="3361" s="1"/>
        <i x="1331" s="1"/>
        <i x="1529" s="1"/>
        <i x="2096" s="1"/>
        <i x="644" s="1"/>
        <i x="476" s="1"/>
        <i x="3880" s="1"/>
        <i x="4958" s="1"/>
        <i x="4012" s="1"/>
        <i x="1234" s="1"/>
        <i x="3150" s="1"/>
        <i x="267" s="1"/>
        <i x="3711" s="1"/>
        <i x="2909" s="1"/>
        <i x="4761" s="1"/>
        <i x="1090" s="1"/>
        <i x="5074" s="1"/>
        <i x="1546" s="1"/>
        <i x="5145" s="1"/>
        <i x="2946" s="1"/>
        <i x="4999" s="1"/>
        <i x="1872" s="1"/>
        <i x="2192" s="1"/>
        <i x="2039" s="1"/>
        <i x="4216" s="1"/>
        <i x="2979" s="1"/>
        <i x="1166" s="1"/>
        <i x="1650" s="1"/>
        <i x="433" s="1"/>
        <i x="2052" s="1"/>
        <i x="3204" s="1"/>
        <i x="3350" s="1"/>
        <i x="543" s="1"/>
        <i x="4178" s="1"/>
        <i x="1126" s="1"/>
        <i x="3808" s="1"/>
        <i x="4105" s="1"/>
        <i x="3687" s="1"/>
        <i x="1455" s="1"/>
        <i x="1135" s="1"/>
        <i x="4902" s="1"/>
        <i x="1295" s="1"/>
        <i x="2004" s="1"/>
        <i x="4874" s="1"/>
        <i x="3133" s="1"/>
        <i x="3638" s="1"/>
        <i x="3596" s="1"/>
        <i x="9" s="1"/>
        <i x="4814" s="1"/>
        <i x="531" s="1"/>
        <i x="705" s="1"/>
        <i x="2221" s="1"/>
        <i x="5219" s="1"/>
        <i x="5192" s="1"/>
        <i x="4722" s="1"/>
        <i x="4682" s="1"/>
        <i x="3720" s="1"/>
        <i x="3653" s="1"/>
        <i x="255" s="1"/>
        <i x="2164" s="1"/>
        <i x="4594" s="1"/>
        <i x="3691" s="1"/>
        <i x="4656" s="1"/>
        <i x="3809" s="1"/>
        <i x="4238" s="1"/>
        <i x="2225" s="1"/>
        <i x="3576" s="1"/>
        <i x="2126" s="1"/>
        <i x="4908" s="1"/>
        <i x="1218" s="1"/>
        <i x="2420" s="1"/>
        <i x="554" s="1"/>
        <i x="3258" s="1"/>
        <i x="3036" s="1"/>
        <i x="3098" s="1"/>
        <i x="3099" s="1"/>
        <i x="4772" s="1"/>
        <i x="4875" s="1"/>
        <i x="446" s="1"/>
        <i x="3802" s="1"/>
        <i x="4160" s="1"/>
        <i x="4088" s="1"/>
        <i x="4297" s="1"/>
        <i x="3340" s="1"/>
        <i x="1123" s="1"/>
        <i x="570" s="1"/>
        <i x="3679" s="1"/>
        <i x="2180" s="1"/>
        <i x="3116" s="1"/>
        <i x="4248" s="1"/>
        <i x="2125" s="1"/>
        <i x="2318" s="1"/>
        <i x="2919" s="1"/>
        <i x="3934" s="1"/>
        <i x="3151" s="1"/>
        <i x="3078" s="1"/>
        <i x="1167" s="1"/>
        <i x="1378" s="1"/>
        <i x="3940" s="1"/>
        <i x="1332" s="1"/>
        <i x="2464" s="1"/>
        <i x="3881" s="1"/>
        <i x="4856" s="1"/>
        <i x="4952" s="1"/>
        <i x="1419" s="1"/>
        <i x="428" s="1"/>
        <i x="2056" s="1"/>
        <i x="1932" s="1"/>
        <i x="1479" s="1"/>
        <i x="2241" s="1"/>
        <i x="2105" s="1"/>
        <i x="4096" s="1"/>
        <i x="2880" s="1"/>
        <i x="3090" s="1"/>
        <i x="3109" s="1"/>
        <i x="1615" s="1"/>
        <i x="5237" s="1"/>
        <i x="4172" s="1"/>
        <i x="4657" s="1"/>
        <i x="1514" s="1"/>
        <i x="2947" s="1"/>
        <i x="5011" s="1"/>
        <i x="4909" s="1"/>
        <i x="3703" s="1"/>
        <i x="1578" s="1"/>
        <i x="2388" s="1"/>
        <i x="3247" s="1"/>
        <i x="3729" s="1"/>
        <i x="4239" s="1"/>
        <i x="4667" s="1"/>
        <i x="2075" s="1"/>
        <i x="1462" s="1"/>
        <i x="3663" s="1"/>
        <i x="5182" s="1"/>
        <i x="289" s="1"/>
        <i x="3582" s="1"/>
        <i x="5083" s="1"/>
        <i x="1091" s="1"/>
        <i x="5156" s="1"/>
        <i x="2849" s="1"/>
        <i x="4021" s="1"/>
        <i x="4692" s="1"/>
        <i x="1326" s="1"/>
        <i x="645" s="1"/>
        <i x="1942" s="1"/>
        <i x="4013" s="1"/>
        <i x="2209" s="1"/>
        <i x="4953" s="1"/>
        <i x="2920" s="1"/>
        <i x="2484" s="1"/>
        <i x="3825" s="1"/>
        <i x="256" s="1"/>
        <i x="756" s="1"/>
        <i x="2912" s="1"/>
        <i x="3723" s="1"/>
        <i x="2557" s="1"/>
        <i x="4197" s="1"/>
        <i x="1873" s="1"/>
        <i x="2027" s="1"/>
        <i x="1279" s="1"/>
        <i x="182" s="1"/>
        <i x="1480" s="1"/>
        <i x="4492" s="1"/>
        <i x="2330" s="1"/>
        <i x="288" s="1"/>
        <i x="4717" s="1"/>
        <i x="368" s="1"/>
        <i x="2941" s="1"/>
        <i x="191" s="1"/>
        <i x="1136" s="1"/>
        <i x="2043" s="1"/>
        <i x="5039" s="1"/>
        <i x="386" s="1"/>
        <i x="4208" s="1"/>
        <i x="1551" s="1"/>
        <i x="2187" s="1"/>
        <i x="317" s="1"/>
        <i x="1333" s="1"/>
        <i x="4050" s="1"/>
        <i x="1111" s="1"/>
        <i x="4828" s="1"/>
        <i x="5029" s="1"/>
        <i x="2850" s="1"/>
        <i x="2779" s="1"/>
        <i x="2852" s="1"/>
        <i x="2309" s="1"/>
        <i x="1916" s="1"/>
        <i x="1280" s="1"/>
        <i x="3680" s="1"/>
        <i x="2173" s="1"/>
        <i x="5201" s="1"/>
        <i x="2899" s="1"/>
        <i x="4863" s="1"/>
        <i x="3712" s="1"/>
        <i x="5020" s="1"/>
        <i x="4106" s="1"/>
        <i x="1137" s="1"/>
        <i x="4179" s="1"/>
        <i x="1125" s="1"/>
        <i x="360" s="1"/>
        <i x="5101" s="1"/>
        <i x="318" s="1"/>
        <i x="4712" s="1"/>
        <i x="1104" s="1"/>
        <i x="1924" s="1"/>
        <i x="2226" s="1"/>
        <i x="2210" s="1"/>
        <i x="1348" s="1"/>
        <i x="1272" s="1"/>
        <i x="2822" s="1"/>
        <i x="1933" s="1"/>
        <i x="2948" s="1"/>
        <i x="3227" s="1"/>
        <i x="3060" s="1"/>
        <i x="4198" s="1"/>
        <i x="316" s="1"/>
        <i x="3990" s="1"/>
        <i x="4668" s="1"/>
        <i x="544" s="1"/>
        <i x="2065" s="1"/>
        <i x="2045" s="1"/>
        <i x="5173" s="1"/>
        <i x="1186" s="1"/>
        <i x="307" s="1"/>
        <i x="4059" s="1"/>
        <i x="2329" s="1"/>
        <i x="743" s="1"/>
        <i x="1098" s="1"/>
        <i x="4257" s="1"/>
        <i x="3685" s="1"/>
        <i x="1138" s="1"/>
        <i x="2044" s="1"/>
        <i x="1433" s="1"/>
        <i x="4675" s="1"/>
        <i x="4970" s="1"/>
        <i x="4133" s="1"/>
        <i x="2873" s="1"/>
        <i x="735" s="1"/>
        <i x="4693" s="1"/>
        <i x="4723" s="1"/>
        <i x="4022" s="1"/>
        <i x="727" s="1"/>
        <i x="3117" s="1"/>
        <i x="4627" s="1"/>
        <i x="5055" s="1"/>
        <i x="2875" s="1"/>
        <i x="3689" s="1"/>
        <i x="2949" s="1"/>
        <i x="2525" s="1"/>
        <i x="2478" s="1"/>
        <i x="3654" s="1"/>
        <i x="608" s="1"/>
        <i x="192" s="1"/>
        <i x="3008" s="1"/>
        <i x="4749" s="1"/>
        <i x="757" s="1"/>
        <i x="3315" s="1"/>
        <i x="1651" s="1"/>
        <i x="4051" s="1"/>
        <i x="209" s="1"/>
        <i x="3890" s="1"/>
        <i x="1515" s="1"/>
        <i x="3061" s="1"/>
        <i x="4676" s="1"/>
        <i x="4757" s="1"/>
        <i x="3024" s="1"/>
        <i x="678" s="1"/>
        <i x="489" s="1"/>
        <i x="4758" s="1"/>
        <i x="2851" s="1"/>
        <i x="923" s="1"/>
        <i x="1579" s="1"/>
        <i x="3686" s="1"/>
        <i x="2174" s="1"/>
        <i x="3172" s="1"/>
        <i x="596" s="1"/>
        <i x="2884" s="1"/>
        <i x="2070" s="1"/>
        <i x="1154" s="1"/>
        <i x="3935" s="1"/>
        <i x="4876" s="1"/>
        <i x="1668" s="1"/>
        <i x="2874" s="1"/>
        <i x="200" s="1"/>
        <i x="2348" s="1"/>
        <i x="1056" s="1"/>
        <i x="3152" s="1"/>
        <i x="2776" s="1"/>
        <i x="3977" s="1"/>
        <i x="4539" s="1"/>
        <i x="2421" s="1"/>
        <i x="3688" s="1"/>
        <i x="1537" s="1"/>
        <i x="3192" s="1"/>
        <i x="3228" s="1"/>
        <i x="2211" s="1"/>
        <i x="3849" s="1"/>
        <i x="2080" s="1"/>
        <i x="3826" s="1"/>
        <i x="2106" s="1"/>
        <i x="2149" s="1"/>
        <i x="1099" s="1"/>
        <i x="2389" s="1"/>
        <i x="3681" s="1"/>
        <i x="3153" s="1"/>
        <i x="5220" s="1"/>
        <i x="4781" s="1"/>
        <i x="272" s="1"/>
        <i x="201" s="1"/>
        <i x="350" s="1"/>
        <i x="3037" s="1"/>
        <i x="1399" s="1"/>
        <i x="3623" s="1"/>
        <i x="717" s="1"/>
        <i x="2260" s="1"/>
        <i x="4217" s="1"/>
        <i x="3510" s="1"/>
        <i x="4515" s="1"/>
        <i x="4678" s="1"/>
        <i x="211" s="1"/>
        <i x="2962" s="1"/>
        <i x="4258" s="1"/>
        <i x="3215" s="1"/>
        <i x="4669" s="1"/>
        <i x="706" s="1"/>
        <i x="4704" s="1"/>
        <i x="2900" s="1"/>
        <i x="1092" s="1"/>
        <i x="4595" s="1"/>
        <i x="210" s="1"/>
        <i x="2876" s="1"/>
        <i x="202" s="1"/>
        <i x="3913" s="1"/>
        <i x="4068" s="1"/>
        <i x="4030" s="1"/>
        <i x="582" s="1"/>
        <i x="3025" s="1"/>
        <i x="728" s="1"/>
        <i x="1616" s="1"/>
        <i x="3520" s="1"/>
        <i x="1287" s="1"/>
        <i x="4677" s="1"/>
        <i x="4134" s="1"/>
        <i x="2436" s="1"/>
        <i x="571" s="1"/>
        <i x="2987" s="1"/>
        <i x="3817" s="1"/>
        <i x="4887" s="1"/>
        <i x="242" s="1"/>
        <i x="3309" s="1"/>
        <i x="3906" s="1"/>
        <i x="4713" s="1"/>
        <i x="933" s="1"/>
        <i x="2261" s="1"/>
        <i x="4739" s="1"/>
        <i x="1286" s="1"/>
        <i x="1265" s="1"/>
        <i x="2379" s="1"/>
        <i x="4613" s="1"/>
        <i x="1481" s="1"/>
        <i x="1635" s="1"/>
        <i x="597" s="1"/>
        <i x="4869" s="1"/>
        <i x="1252" s="1"/>
        <i x="3978" s="1"/>
        <i x="2911" s="1"/>
        <i x="2494" s="1"/>
        <i x="2066" s="1"/>
        <i x="3584" s="1"/>
        <i x="193" s="1"/>
        <i x="2837" s="1"/>
        <i x="4240" s="1"/>
        <i x="212" s="1"/>
        <i x="194" s="1"/>
        <i x="188" s="1"/>
        <i x="2988" s="1"/>
        <i x="2831" s="1"/>
        <i x="4888" s="1"/>
        <i x="2889" s="1"/>
        <i x="3229" s="1"/>
        <i x="2141" s="1"/>
        <i x="3730" s="1"/>
        <i x="5012" s="1"/>
        <i x="1408" s="1"/>
        <i x="2877" s="1"/>
        <i x="4031" s="1"/>
        <i x="2720" s="1"/>
        <i x="5183" s="1"/>
        <i x="203" s="1"/>
        <i x="4000" s="1"/>
        <i x="3062" s="1"/>
        <i x="1498" s="1"/>
        <i x="3492" s="1"/>
        <i x="4762" s="1"/>
        <i x="2865" s="1"/>
        <i x="434" s="1"/>
        <i x="609" s="1"/>
        <i x="118" s="1"/>
        <i x="4962" s="1"/>
        <i x="2878" s="1"/>
        <i x="4989" s="1"/>
        <i x="2456" s="1"/>
        <i x="3891" s="1"/>
        <i x="4889" s="1"/>
        <i x="1168" s="1"/>
        <i x="2359" s="1"/>
        <i x="3031" s="1"/>
        <i x="4838" s="1"/>
        <i x="5040" s="1"/>
        <i x="1093" s="1"/>
        <i x="2339" s="1"/>
        <i x="4218" s="1"/>
        <i x="3134" s="1"/>
        <i x="3693" s="1"/>
        <i x="679" s="1"/>
        <i x="226" s="1"/>
        <i x="3941" s="1"/>
        <i x="243" s="1"/>
        <i x="196" s="1"/>
        <i x="297" s="1"/>
        <i x="2046" s="1"/>
        <i x="4249" s="1"/>
        <i x="1652" s="1"/>
        <i x="5174" s="1"/>
        <i x="2103" s="1"/>
        <i x="3782" s="1"/>
        <i x="3046" s="1"/>
        <i x="332" s="1"/>
        <i x="4683" s="1"/>
        <i x="3664" s="1"/>
        <i x="2860" s="1"/>
        <i x="2175" s="1"/>
        <i x="4069" s="1"/>
        <i x="2858" s="1"/>
        <i x="162" s="1"/>
        <i x="3922" s="1"/>
        <i x="1520" s="1"/>
        <i x="4484" s="1"/>
        <i x="1076" s="1"/>
        <i x="3668" s="1"/>
        <i x="278" s="1"/>
        <i x="3682" s="1"/>
        <i x="2465" s="1"/>
        <i x="1047" s="1"/>
        <i x="5231" s="1"/>
        <i x="2026" s="1"/>
        <i x="3624" s="1"/>
        <i x="2973" s="1"/>
        <i x="2895" s="1"/>
        <i x="925" s="1"/>
        <i x="3104" s="1"/>
        <i x="319" s="1"/>
        <i x="195" s="1"/>
        <i x="1349" s="1"/>
        <i x="1140" s="1"/>
        <i x="691" s="1"/>
        <i x="1874" s="1"/>
        <i x="3012" s="1"/>
        <i x="4694" s="1"/>
        <i x="4718" s="1"/>
        <i x="308" s="1"/>
        <i x="3968" s="1"/>
        <i x="4143" s="1"/>
        <i x="4199" s="1"/>
        <i x="979" s="1"/>
        <i x="2159" s="1"/>
        <i x="2974" s="1"/>
        <i x="63" s="1"/>
        <i x="912" s="1"/>
        <i x="1139" s="1"/>
        <i x="2392" s="1"/>
        <i x="1547" s="1"/>
        <i x="2921" s="1"/>
        <i x="1859" s="1"/>
        <i x="2041" s="1"/>
        <i x="3233" s="1"/>
        <i x="447" s="1"/>
        <i x="2931" s="1"/>
        <i x="4052" s="1"/>
        <i x="2989" s="1"/>
        <i x="1908" s="1"/>
        <i x="532" s="1"/>
        <i x="3818" s="1"/>
        <i x="4097" s="1"/>
        <i x="2890" s="1"/>
        <i x="4877" s="1"/>
        <i x="2963" s="1"/>
        <i x="2479" s="1"/>
        <i x="2107" s="1"/>
        <i x="244" s="1"/>
        <i x="3511" s="1"/>
        <i x="2319" s="1"/>
        <i x="2450" s="1"/>
        <i x="2753" s="1"/>
        <i x="197" s="1"/>
        <i x="1447" s="1"/>
        <i x="435" s="1"/>
        <i x="351" s="1"/>
        <i x="2205" s="1"/>
        <i x="3290" s="1"/>
        <i x="2721" s="1"/>
        <i x="905" s="1"/>
        <i x="2995" s="1"/>
        <i x="1860" s="1"/>
        <i x="4209" s="1"/>
        <i x="1105" s="1"/>
        <i x="1617" s="1"/>
        <i x="3727" s="1"/>
        <i x="2922" s="1"/>
        <i x="4857" s="1"/>
        <i x="4060" s="1"/>
        <i x="2047" s="1"/>
        <i x="4259" s="1"/>
        <i x="1219" s="1"/>
        <i x="5109" s="1"/>
        <i x="1580" s="1"/>
        <i x="4858" s="1"/>
        <i x="2262" s="1"/>
        <i x="4820" s="1"/>
        <i x="1482" s="1"/>
        <i x="4839" s="1"/>
        <i x="2503" s="1"/>
        <i x="246" s="1"/>
        <i x="3949" s="1"/>
        <i x="2040" s="1"/>
        <i x="4190" s="1"/>
        <i x="341" s="1"/>
        <i x="3222" s="1"/>
        <i x="281" s="1"/>
        <i x="5193" s="1"/>
        <i x="4763" s="1"/>
        <i x="400" s="1"/>
        <i x="1077" s="1"/>
        <i x="3683" s="1"/>
        <i x="3672" s="1"/>
        <i x="3013" s="1"/>
        <i x="5248" s="1"/>
        <i x="5136" s="1"/>
        <i x="245" s="1"/>
        <i x="1506" s="1"/>
        <i x="2030" s="1"/>
        <i x="1070" s="1"/>
        <i x="5049" s="1"/>
        <i x="2092" s="1"/>
        <i x="4679" s="1"/>
        <i x="1368" s="1"/>
        <i x="508" s="1"/>
        <i x="2885" s="1"/>
        <i x="2958" s="1"/>
        <i x="383" s="1"/>
        <i x="3210" s="1"/>
        <i x="2861" s="1"/>
        <i x="2057" s="1"/>
        <i x="2474" s="1"/>
        <i x="3032" s="1"/>
        <i x="2959" s="1"/>
        <i x="5118" s="1"/>
        <i x="1991" s="1"/>
        <i x="989" s="1"/>
        <i x="2901" s="1"/>
        <i x="4903" s="1"/>
        <i x="3696" s="1"/>
        <i x="2762" s="1"/>
        <i x="3705" s="1"/>
        <i x="2815" s="1"/>
        <i x="3573" s="1"/>
        <i x="1448" s="1"/>
        <i x="2896" s="1"/>
        <i x="1071" s="1"/>
        <i x="680" s="1"/>
        <i x="4773" s="1"/>
        <i x="2108" s="1"/>
        <i x="1875" s="1"/>
        <i x="1653" s="1"/>
        <i x="3803" s="1"/>
        <i x="2838" s="1"/>
        <i x="2034" s="1"/>
        <i x="736" s="1"/>
        <i x="5005" s="1"/>
        <i x="2048" s="1"/>
        <i x="2932" s="1"/>
        <i x="2722" s="1"/>
        <i x="3981" s="1"/>
        <i x="655" s="1"/>
        <i x="2302" s="1"/>
        <i x="1068" s="1"/>
        <i x="163" s="1"/>
        <i x="235" s="1"/>
        <i x="2093" s="1"/>
        <i x="3669" s="1"/>
        <i x="2349" s="1"/>
        <i x="2866" s="1"/>
        <i x="3105" s="1"/>
        <i x="4014" s="1"/>
        <i x="1110" s="1"/>
        <i x="4485" s="1"/>
        <i x="477" s="1"/>
        <i x="3673" s="1"/>
        <i x="4098" s="1"/>
        <i x="4219" s="1"/>
        <i x="4910" s="1"/>
        <i x="4612" s="1"/>
        <i x="3284" s="1"/>
        <i x="3047" s="1"/>
        <i x="5119" s="1"/>
        <i x="1094" s="1"/>
        <i x="1327" s="1"/>
        <i x="320" s="1"/>
        <i x="899" s="1"/>
        <i x="1247" s="1"/>
        <i x="4070" s="1"/>
        <i x="485" s="1"/>
        <i x="4493" s="1"/>
        <i x="4670" s="1"/>
        <i x="6" s="1"/>
        <i x="2160" s="1"/>
        <i x="2836" s="1"/>
        <i x="4654" s="1"/>
        <i x="3690" s="1"/>
        <i x="1069" s="1"/>
        <i x="5067" s="1"/>
        <i x="5212" s="1"/>
        <i x="1062" s="1"/>
        <i x="3783" s="1"/>
        <i x="4023" s="1"/>
        <i x="2320" s="1"/>
        <i x="2035" s="1"/>
        <i x="906" s="1"/>
        <i x="1581" s="1"/>
        <i x="4924" s="1"/>
        <i x="207" s="1"/>
        <i x="2504" s="1"/>
        <i x="3715" s="1"/>
        <i x="2303" s="1"/>
        <i x="2109" s="1"/>
        <i x="3914" s="1"/>
        <i x="3942" s="1"/>
        <i x="3684" s="1"/>
        <i x="1061" s="1"/>
        <i x="164" s="1"/>
        <i x="502" s="1"/>
        <i x="2350" s="1"/>
        <i x="5021" s="1"/>
        <i x="1078" s="1"/>
        <i x="1095" s="1"/>
        <i x="2042" s="1"/>
        <i x="352" s="1"/>
        <i x="1096" s="1"/>
        <i x="3487" s="1"/>
        <i x="5110" s="1"/>
        <i x="4486" s="1"/>
        <i x="2708" s="1"/>
        <i x="439" s="1"/>
        <i x="411" s="1"/>
        <i x="204" s="1"/>
        <i x="1618" s="1"/>
        <i x="4015" s="1"/>
        <i x="572" s="1"/>
        <i x="491" s="1"/>
        <i x="1299" s="1"/>
        <i x="1483" s="1"/>
        <i x="707" s="1"/>
        <i x="4633" s="1"/>
        <i x="4135" s="1"/>
        <i x="2340" s="1"/>
        <i x="3632" s="1"/>
        <i x="4848" s="1"/>
        <i x="2267" s="1"/>
        <i x="2049" s="1"/>
        <i x="3759" s="1"/>
        <i x="268" s="1"/>
        <i x="2165" s="1"/>
        <i x="555" s="1"/>
        <i x="2867" s="1"/>
        <i x="1379" s="1"/>
        <i x="2060" s="1"/>
        <i x="4719" s="1"/>
        <i x="4705" s="1"/>
        <i x="516" s="1"/>
        <i x="3206" s="1"/>
        <i x="1877" s="1"/>
        <i x="2393" s="1"/>
        <i x="4936" s="1"/>
        <i x="1169" s="1"/>
        <i x="1072" s="1"/>
        <i x="4847" s="1"/>
        <i x="448" s="1"/>
        <i x="2545" s="1"/>
        <i x="4592" s="1"/>
        <i x="2437" s="1"/>
        <i x="1922" s="1"/>
        <i x="1097" s="1"/>
        <i x="1876" s="1"/>
        <i x="4815" s="1"/>
        <i x="4663" s="1"/>
        <i x="3675" s="1"/>
        <i x="2094" s="1"/>
        <i x="2859" s="1"/>
        <i x="4107" s="1"/>
        <i x="3205" s="1"/>
        <i x="2025" s="1"/>
        <i x="3804" s="1"/>
        <i x="670" s="1"/>
        <i x="4954" s="1"/>
        <i x="3560" s="1"/>
        <i x="1369" s="1"/>
        <i x="1516" s="1"/>
        <i x="2249" s="1"/>
        <i x="4975" s="1"/>
        <i x="3322" s="1"/>
        <i x="2897" s="1"/>
        <i x="3014" s="1"/>
        <i x="1426" s="1"/>
        <i x="737" s="1"/>
        <i x="4684" s="1"/>
        <i x="2354" s="1"/>
        <i x="2891" s="1"/>
        <i x="5163" s="1"/>
        <i x="4941" s="1"/>
        <i x="3633" s="1"/>
        <i x="4032" s="1"/>
        <i x="545" s="1"/>
        <i x="2188" s="1"/>
        <i x="1907" s="1"/>
        <i x="3982" s="1"/>
        <i x="4006" s="1"/>
        <i x="2451" s="1"/>
        <i x="1552" s="1"/>
        <i x="5124" s="1"/>
        <i x="2868" s="1"/>
        <i x="3657" s="1"/>
        <i x="1082" s="1"/>
        <i x="4538" s="1"/>
        <i x="3760" s="1"/>
        <i x="1088" s="1"/>
        <i x="1582" s="1"/>
        <i x="2360" s="1"/>
        <i x="2485" s="1"/>
        <i x="533" s="1"/>
        <i x="2562" s="1"/>
        <i x="1170" s="1"/>
        <i x="2408" s="1"/>
        <i x="2879" s="1"/>
        <i x="4949" s="1"/>
        <i x="4630" s="1"/>
        <i x="227" s="1"/>
        <i x="4620" s="1"/>
        <i x="2886" s="1"/>
        <i x="1151" s="1"/>
        <i x="3972" s="1"/>
        <i x="5075" s="1"/>
        <i x="1449" s="1"/>
        <i x="556" s="1"/>
        <i x="2263" s="1"/>
        <i x="165" s="1"/>
        <i x="2862" s="1"/>
        <i x="2516" s="1"/>
        <i x="166" s="1"/>
        <i x="152" s="1"/>
        <i x="1658" s="1"/>
        <i x="509" s="1"/>
        <i x="5164" s="1"/>
        <i x="2863" s="1"/>
        <i x="181" s="1"/>
        <i x="2227" s="1"/>
        <i x="4990" s="1"/>
        <i x="5102" s="1"/>
        <i x="3893" s="1"/>
        <i x="1463" s="1"/>
        <i x="4645" s="1"/>
        <i x="1161" s="1"/>
        <i x="2843" s="1"/>
        <i x="3585" s="1"/>
        <i x="2228" s="1"/>
        <i x="4621" s="1"/>
        <i x="4136" s="1"/>
        <i x="2134" s="1"/>
        <i x="153" s="1"/>
        <i x="2446" s="1"/>
        <i x="5084" s="1"/>
        <i x="1566" s="1"/>
        <i x="573" s="1"/>
        <i x="1048" s="1"/>
        <i x="907" s="1"/>
        <i x="4971" s="1"/>
        <i x="3634" s="1"/>
        <i x="5006" s="1"/>
        <i x="2925" s="1"/>
        <i x="2428" s="1"/>
        <i x="4635" s="1"/>
        <i x="2777" s="1"/>
        <i x="4740" s="1"/>
        <i x="290" s="1"/>
        <i x="2853" s="1"/>
        <i x="3670" s="1"/>
        <i x="708" s="1"/>
        <i x="4646" s="1"/>
        <i x="1143" s="1"/>
        <i x="3943" s="1"/>
        <i x="3883" s="1"/>
        <i x="3951" s="1"/>
        <i x="2819" s="1"/>
        <i x="173" s="1"/>
        <i x="3979" s="1"/>
        <i x="2990" s="1"/>
        <i x="1193" s="1"/>
        <i x="1861" s="1"/>
        <i x="155" s="1"/>
        <i x="2509" s="1"/>
        <i x="3909" s="1"/>
        <i x="189" s="1"/>
        <i x="2058" s="1"/>
        <i x="3145" s="1"/>
        <i x="3930" s="1"/>
        <i x="2869" s="1"/>
        <i x="3198" s="1"/>
        <i x="156" s="1"/>
        <i x="4033" s="1"/>
        <i x="3677" s="1"/>
        <i x="2534" s="1"/>
        <i x="619" s="1"/>
        <i x="95" s="1"/>
        <i x="5157" s="1"/>
        <i x="1262" s="1"/>
        <i x="282" s="1"/>
        <i x="228" s="1"/>
        <i x="3512" s="1"/>
        <i x="205" s="1"/>
        <i x="3676" s="1"/>
        <i x="687" s="1"/>
        <i x="1488" s="1"/>
        <i x="503" s="1"/>
        <i x="4671" s="1"/>
        <i x="3983" s="1"/>
        <i x="1380" s="1"/>
        <i x="1401" s="1"/>
        <i x="3950" s="1"/>
        <i x="174" s="1"/>
        <i x="1073" s="1"/>
        <i x="115" s="1"/>
        <i x="4956" s="1"/>
        <i x="2558" s="1"/>
        <i x="3377" s="1"/>
        <i x="3146" s="1"/>
        <i x="4250" s="1"/>
        <i x="3080" s="1"/>
        <i x="1976" s="1"/>
        <i x="4685" s="1"/>
        <i x="3885" s="1"/>
        <i x="198" s="1"/>
        <i x="5085" s="1"/>
        <i x="1370" s="1"/>
        <i x="4821" s="1"/>
        <i x="167" s="1"/>
        <i x="1049" s="1"/>
        <i x="4955" s="1"/>
        <i x="1623" s="1"/>
        <i x="2311" s="1"/>
        <i x="2341" s="1"/>
        <i x="3850" s="1"/>
        <i x="1958" s="1"/>
        <i x="1080" s="1"/>
        <i x="12" s="1"/>
        <i x="4173" s="1"/>
        <i x="3785" s="1"/>
        <i x="2839" s="1"/>
        <i x="3092" s="1"/>
        <i x="1055" s="1"/>
        <i x="1255" s="1"/>
        <i x="4942" s="1"/>
        <i x="4664" s="1"/>
        <i x="2287" s="1"/>
        <i x="1351" s="1"/>
        <i x="1079" s="1"/>
        <i x="4016" s="1"/>
        <i x="898" s="1"/>
        <i x="1162" s="1"/>
        <i x="1038" s="1"/>
        <i x="2355" s="1"/>
        <i x="2166" s="1"/>
        <i x="1363" s="1"/>
        <i x="390" s="1"/>
        <i x="3721" s="1"/>
        <i x="1583" s="1"/>
        <i x="2975" s="1"/>
        <i x="1152" s="1"/>
        <i x="3069" s="1"/>
        <i x="5076" s="1"/>
        <i x="1642" s="1"/>
        <i x="4061" s="1"/>
        <i x="2268" s="1"/>
        <i x="3660" s="1"/>
        <i x="4611" s="1"/>
        <i x="1256" s="1"/>
        <i x="3952" s="1"/>
        <i x="401" s="1"/>
        <i x="3199" s="1"/>
        <i x="2085" s="1"/>
        <i x="2422" s="1"/>
        <i x="4841" s="1"/>
        <i x="2119" s="1"/>
        <i x="1409" s="1"/>
        <i x="1381" s="1"/>
        <i x="3147" s="1"/>
        <i x="3265" s="1"/>
        <i x="4099" s="1"/>
        <i x="2176" s="1"/>
        <i x="478" s="1"/>
        <i x="4836" s="1"/>
        <i x="4724" s="1"/>
        <i x="4944" s="1"/>
        <i x="1171" s="1"/>
        <i x="2232" s="1"/>
        <i x="4024" s="1"/>
        <i x="1988" s="1"/>
        <i x="4593" s="1"/>
        <i x="1241" s="1"/>
        <i x="1450" s="1"/>
        <i x="2314" s="1"/>
        <i x="3671" s="1"/>
        <i x="1016" s="1"/>
        <i x="354" s="1"/>
        <i x="4849" s="1"/>
        <i x="2031" s="1"/>
        <i x="2526" s="1"/>
        <i x="3356" s="1"/>
        <i x="4210" s="1"/>
        <i x="513" s="1"/>
        <i x="1317" s="1"/>
        <i x="2887" s="1"/>
        <i x="1081" s="1"/>
        <i x="3019" s="1"/>
        <i x="353" s="1"/>
        <i x="4622" s="1"/>
        <i x="2332" s="1"/>
        <i x="412" s="1"/>
        <i x="2193" s="1"/>
        <i x="1338" s="1"/>
        <i x="1224" s="1"/>
        <i x="3164" s="1"/>
        <i x="2231" s="1"/>
        <i x="2854" s="1"/>
        <i x="4161" s="1"/>
        <i x="3784" s="1"/>
        <i x="5013" s="1"/>
        <i x="3969" s="1"/>
        <i x="1474" s="1"/>
        <i x="4647" s="1"/>
        <i x="4840" s="1"/>
        <i x="1391" s="1"/>
        <i x="2345" s="1"/>
        <i x="3165" s="1"/>
        <i x="4174" s="1"/>
        <i x="2199" s="1"/>
        <i x="4764" s="1"/>
        <i x="3851" s="1"/>
        <i x="2980" s="1"/>
        <i x="1059" s="1"/>
        <i x="3647" s="1"/>
        <i x="2881" s="1"/>
        <i x="3063" s="1"/>
        <i x="3580" s="1"/>
        <i x="4741" s="1"/>
        <i x="2346" s="1"/>
        <i x="3648" s="1"/>
        <i x="2828" s="1"/>
        <i x="3373" s="1"/>
        <i x="3625" s="1"/>
        <i x="3739" s="1"/>
        <i x="4829" s="1"/>
        <i x="634" s="1"/>
        <i x="3604" s="1"/>
        <i x="4251" s="1"/>
        <i x="391" s="1"/>
        <i x="1283" s="1"/>
        <i x="206" s="1"/>
        <i x="4782" s="1"/>
        <i x="1043" s="1"/>
        <i x="4623" s="1"/>
        <i x="2321" s="1"/>
        <i x="1609" s="1"/>
        <i x="3155" s="1"/>
        <i x="4725" s="1"/>
        <i x="1357" s="1"/>
        <i x="4007" s="1"/>
        <i x="1039" s="1"/>
        <i x="2002" s="1"/>
        <i x="4648" s="1"/>
        <i x="3485" s="1"/>
        <i x="4730" s="1"/>
        <i x="3731" s="1"/>
        <i x="3015" s="1"/>
        <i x="4915" s="1"/>
        <i x="3091" s="1"/>
        <i x="4976" s="1"/>
        <i x="4783" s="1"/>
        <i x="1521" s="1"/>
        <i x="2028" s="1"/>
        <i x="2019" s="1"/>
        <i x="5090" s="1"/>
        <i x="49" s="1"/>
        <i x="990" s="1"/>
        <i x="3200" s="1"/>
        <i x="2457" s="1"/>
        <i x="2012" s="1"/>
        <i x="3658" s="1"/>
        <i x="1144" s="1"/>
        <i x="4062" s="1"/>
        <i x="4034" s="1"/>
        <i x="3259" s="1"/>
        <i x="1130" s="1"/>
        <i x="3753" s="1"/>
        <i x="291" s="1"/>
        <i x="3845" s="1"/>
        <i x="700" s="1"/>
        <i x="145" s="1"/>
        <i x="2892" s="1"/>
        <i x="5030" s="1"/>
        <i x="3106" s="1"/>
        <i x="4649" s="1"/>
        <i x="3016" s="1"/>
        <i x="4589" s="1"/>
        <i x="1044" s="1"/>
        <i x="4650" s="1"/>
        <i x="3732" s="1"/>
        <i x="2813" s="1"/>
        <i x="249" s="1"/>
        <i x="4631" s="1"/>
        <i x="900" s="1"/>
        <i x="3193" s="1"/>
        <i x="3962" s="1"/>
        <i x="3709" s="1"/>
        <i x="4765" s="1"/>
        <i x="104" s="1"/>
        <i x="4799" s="1"/>
        <i x="3748" s="1"/>
        <i x="978" s="1"/>
        <i x="2505" s="1"/>
        <i x="3351" s="1"/>
        <i x="2013" s="1"/>
        <i x="2826" s="1"/>
        <i x="2288" s="1"/>
        <i x="4211" s="1"/>
        <i x="4830" s="1"/>
        <i x="2036" s="1"/>
        <i x="4100" s="1"/>
        <i x="4714" s="1"/>
        <i x="3332" s="1"/>
        <i x="2845" s="1"/>
        <i x="4880" s="1"/>
        <i x="984" s="1"/>
        <i x="5165" s="1"/>
        <i x="985" s="1"/>
        <i x="120" s="1"/>
        <i x="1422" s="1"/>
        <i x="2304" s="1"/>
        <i x="469" s="1"/>
        <i x="175" s="1"/>
        <i x="534" s="1"/>
        <i x="1451" s="1"/>
        <i x="402" s="1"/>
        <i x="3614" s="1"/>
        <i x="292" s="1"/>
        <i x="3868" s="1"/>
        <i x="2352" s="1"/>
        <i x="2086" s="1"/>
        <i x="514" s="1"/>
        <i x="24" s="1"/>
        <i x="3877" s="1"/>
        <i x="1275" s="1"/>
        <i x="1308" s="1"/>
        <i x="3923" s="1"/>
        <i x="2251" s="1"/>
        <i x="384" s="1"/>
        <i x="372" s="1"/>
        <i x="3026" s="1"/>
        <i x="4720" s="1"/>
        <i x="387" s="1"/>
        <i x="3093" s="1"/>
        <i x="2163" s="1"/>
        <i x="2546" s="1"/>
        <i x="3661" s="1"/>
        <i x="3017" s="1"/>
        <i x="463" s="1"/>
        <i x="4260" s="1"/>
        <i x="2782" s="1"/>
        <i x="4731" s="1"/>
        <i x="1318" s="1"/>
        <i x="2020" s="1"/>
        <i x="2855" s="1"/>
        <i x="143" s="1"/>
        <i x="4800" s="1"/>
        <i x="413" s="1"/>
        <i x="86" s="1"/>
        <i x="4579" s="1"/>
        <i x="3953" s="1"/>
        <i x="2827" s="1"/>
        <i x="1248" s="1"/>
        <i x="4175" s="1"/>
        <i x="3884" s="1"/>
        <i x="3194" s="1"/>
        <i x="2805" s="1"/>
        <i x="1654" s="1"/>
        <i x="4916" s="1"/>
        <i x="347" s="1"/>
        <i x="3630" s="1"/>
        <i x="2409" s="1"/>
        <i x="3740" s="1"/>
        <i x="2950" s="1"/>
        <i x="301" s="1"/>
        <i x="2856" s="1"/>
        <i x="1019" s="1"/>
        <i x="1411" s="1"/>
        <i x="1987" s="1"/>
        <i x="492" s="1"/>
        <i x="1050" s="1"/>
        <i x="4071" s="1"/>
        <i x="4843" s="1"/>
        <i x="4588" s="1"/>
        <i x="1371" s="1"/>
        <i x="3003" s="1"/>
        <i x="2806" s="1"/>
        <i x="4774" s="1"/>
        <i x="2289" s="1"/>
        <i x="2760" s="1"/>
        <i x="1484" s="1"/>
        <i x="4794" s="1"/>
        <i x="2189" s="1"/>
        <i x="449" s="1"/>
        <i x="3733" s="1"/>
        <i x="4742" s="1"/>
        <i x="321" s="1"/>
        <i x="3805" s="1"/>
        <i x="1020" s="1"/>
        <i x="2559" s="1"/>
        <i x="3635" s="1"/>
        <i x="4578" s="1"/>
        <i x="3627" s="1"/>
        <i x="4932" s="1"/>
        <i x="3944" s="1"/>
        <i x="2200" s="1"/>
        <i x="3160" s="1"/>
        <i x="4600" s="1"/>
        <i x="920" s="1"/>
        <i x="3191" s="1"/>
        <i x="1100" s="1"/>
        <i x="1305" s="1"/>
        <i x="1273" s="1"/>
        <i x="2517" s="1"/>
        <i x="4964" s="1"/>
        <i x="2150" s="1"/>
        <i x="1107" s="1"/>
        <i x="4220" s="1"/>
        <i x="5221" s="1"/>
        <i x="2423" s="1"/>
        <i x="1977" s="1"/>
        <i x="4638" s="1"/>
        <i x="2846" s="1"/>
        <i x="1999" s="1"/>
        <i x="2380" s="1"/>
        <i x="157" s="1"/>
        <i x="4601" s="1"/>
        <i x="1040" s="1"/>
        <i x="988" s="1"/>
        <i x="4789" s="1"/>
        <i x="3631" s="1"/>
        <i x="464" s="1"/>
        <i x="4514" s="1"/>
        <i x="4637" s="1"/>
        <i x="1963" s="1"/>
        <i x="4674" s="1"/>
        <i x="3594" s="1"/>
        <i x="4831" s="1"/>
        <i x="2090" s="1"/>
        <i x="4957" s="1"/>
        <i x="1619" s="1"/>
        <i x="1372" s="1"/>
        <i x="4659" s="1"/>
        <i x="5041" s="1"/>
        <i x="1029" s="1"/>
        <i x="3842" s="1"/>
        <i x="1249" s="1"/>
        <i x="2807" s="1"/>
        <i x="3073" s="1"/>
        <i x="3583" s="1"/>
        <i x="283" s="1"/>
        <i x="3755" s="1"/>
        <i x="5249" s="1"/>
        <i x="4636" s="1"/>
        <i x="3042" s="1"/>
        <i x="1373" s="1"/>
        <i x="2137" s="1"/>
        <i x="4602" s="1"/>
        <i x="1352" s="1"/>
        <i x="100" s="1"/>
        <i x="3795" s="1"/>
        <i x="2190" s="1"/>
        <i x="3615" s="1"/>
        <i x="1948" s="1"/>
        <i x="5232" s="1"/>
        <i x="4837" s="1"/>
        <i x="146" s="1"/>
        <i x="4967" s="1"/>
        <i x="2847" s="1"/>
        <i x="2269" s="1"/>
        <i x="1006" s="1"/>
        <i x="1190" s="1"/>
        <i x="4959" s="1"/>
        <i x="3947" s="1"/>
        <i x="3954" s="1"/>
        <i x="2554" s="1"/>
        <i x="5068" s="1"/>
        <i x="2273" s="1"/>
        <i x="4972" s="1"/>
        <i x="342" s="1"/>
        <i x="1063" s="1"/>
        <i x="122" s="1"/>
        <i x="2290" s="1"/>
        <i x="3649" s="1"/>
        <i x="3161" s="1"/>
        <i x="112" s="1"/>
        <i x="535" s="1"/>
        <i x="1146" s="1"/>
        <i x="5050" s="1"/>
        <i x="2291" s="1"/>
        <i x="2527" s="1"/>
        <i x="2418" s="1"/>
        <i x="1434" s="1"/>
        <i x="1257" s="1"/>
        <i x="3650" s="1"/>
        <i x="1199" s="1"/>
        <i x="3555" s="1"/>
        <i x="2003" s="1"/>
        <i x="2399" s="1"/>
        <i x="2130" s="1"/>
        <i x="1909" s="1"/>
        <i x="2785" s="1"/>
        <i x="3840" s="1"/>
        <i x="744" s="1"/>
        <i x="2829" s="1"/>
        <i x="1064" s="1"/>
        <i x="1045" s="1"/>
        <i x="3876" s="1"/>
        <i x="2233" s="1"/>
        <i x="1276" s="1"/>
        <i x="5184" s="1"/>
        <i x="4624" s="1"/>
        <i x="1382" s="1"/>
        <i x="3754" s="1"/>
        <i x="2991" s="1"/>
        <i x="3831" s="1"/>
        <i x="1964" s="1"/>
        <i x="1978" s="1"/>
        <i x="970" s="1"/>
        <i x="2928" s="1"/>
        <i x="3577" s="1"/>
        <i x="1085" s="1"/>
        <i x="2983" s="1"/>
        <i x="355" s="1"/>
        <i x="583" s="1"/>
        <i x="1236" s="1"/>
        <i x="1456" s="1"/>
        <i x="2170" s="1"/>
        <i x="293" s="1"/>
        <i x="5233" s="1"/>
        <i x="3568" s="1"/>
        <i x="147" s="1"/>
        <i x="972" s="1"/>
        <i x="2315" s="1"/>
        <i x="2061" s="1"/>
        <i x="2933" s="1"/>
        <i x="3173" s="1"/>
        <i x="4553" s="1"/>
        <i x="1306" s="1"/>
        <i x="2361" s="1"/>
        <i x="5213" s="1"/>
        <i x="2967" s="1"/>
        <i x="3636" s="1"/>
        <i x="269" s="1"/>
        <i x="3558" s="1"/>
        <i x="5194" s="1"/>
        <i x="1172" s="1"/>
        <i x="1402" s="1"/>
        <i x="3070" s="1"/>
        <i x="4596" s="1"/>
        <i x="1220" s="1"/>
        <i x="2053" s="1"/>
        <i x="5051" s="1"/>
        <i x="1237" s="1"/>
        <i x="3756" s="1"/>
        <i x="1410" s="1"/>
        <i x="1250" s="1"/>
        <i x="2954" s="1"/>
        <i x="3559" s="1"/>
        <i x="3605" s="1"/>
        <i x="2014" s="1"/>
        <i x="2032" s="1"/>
        <i x="2808" s="1"/>
        <i x="2234" s="1"/>
        <i x="2792" s="1"/>
        <i x="2524" s="1"/>
        <i x="309" s="1"/>
        <i x="3478" s="1"/>
        <i x="333" s="1"/>
        <i x="3196" s="1"/>
        <i x="4632" s="1"/>
        <i x="3195" s="1"/>
        <i x="3021" s="1"/>
        <i x="2195" s="1"/>
        <i x="2953" s="1"/>
        <i x="103" s="1"/>
        <i x="1949" s="1"/>
        <i x="510" s="1"/>
        <i x="1187" s="1"/>
        <i x="1328" s="1"/>
        <i x="1281" s="1"/>
        <i x="470" s="1"/>
        <i x="3637" s="1"/>
        <i x="1950" s="1"/>
        <i x="1981" s="1"/>
        <i x="2981" s="1"/>
        <i x="1165" s="1"/>
        <i x="2977" s="1"/>
        <i x="1350" s="1"/>
        <i x="1030" s="1"/>
        <i x="718" s="1"/>
        <i x="257" s="1"/>
        <i x="124" s="1"/>
        <i x="1229" s="1"/>
        <i x="2037" s="1"/>
        <i x="4985" s="1"/>
        <i x="129" s="1"/>
        <i x="4666" s="1"/>
        <i x="4252" s="1"/>
        <i x="4025" s="1"/>
        <i x="5222" s="1"/>
        <i x="4945" s="1"/>
        <i x="1314" s="1"/>
        <i x="5042" s="1"/>
        <i x="2394" s="1"/>
        <i x="2151" s="1"/>
        <i x="2816" s="1"/>
        <i x="2961" s="1"/>
        <i x="2968" s="1"/>
        <i x="3239" s="1"/>
        <i x="2741" s="1"/>
        <i x="177" s="1"/>
        <i x="3027" s="1"/>
        <i x="2152" s="1"/>
        <i x="3662" s="1"/>
        <i x="4063" s="1"/>
        <i x="2138" s="1"/>
        <i x="4545" s="1"/>
        <i x="4925" s="1"/>
        <i x="2786" s="1"/>
        <i x="176" s="1"/>
        <i x="1182" s="1"/>
        <i x="2033" s="1"/>
        <i x="4618" s="1"/>
        <i x="2081" s="1"/>
        <i x="429" s="1"/>
        <i x="4743" s="1"/>
        <i x="5195" s="1"/>
        <i x="3581" s="1"/>
        <i x="3716" s="1"/>
        <i x="3066" s="1"/>
        <i x="4665" s="1"/>
        <i x="3741" s="1"/>
        <i x="2893" s="1"/>
        <i x="183" s="1"/>
        <i x="373" s="1"/>
        <i x="74" s="1"/>
        <i x="973" s="1"/>
        <i x="1315" s="1"/>
        <i x="4562" s="1"/>
        <i x="1141" s="1"/>
        <i x="2870" s="1"/>
        <i x="1258" s="1"/>
        <i x="3033" s="1"/>
        <i x="4651" s="1"/>
        <i x="2201" s="1"/>
        <i x="1307" s="1"/>
        <i x="3971" s="1"/>
        <i x="2372" s="1"/>
        <i x="2015" s="1"/>
        <i x="3835" s="1"/>
        <i x="280" s="1"/>
        <i x="1442" s="1"/>
        <i x="2830" s="1"/>
        <i x="3197" s="1"/>
        <i x="92" s="1"/>
        <i x="1023" s="1"/>
        <i x="117" s="1"/>
        <i x="3843" s="1"/>
        <i x="1183" s="1"/>
        <i x="2016" s="1"/>
        <i x="1031" s="1"/>
        <i x="4870" s="1"/>
        <i x="2984" s="1"/>
        <i x="125" s="1"/>
        <i x="2821" s="1"/>
        <i x="2098" s="1"/>
        <i x="295" s="1"/>
        <i x="3561" s="1"/>
        <i x="403" s="1"/>
        <i x="2787" s="1"/>
        <i x="3020" s="1"/>
        <i x="144" s="1"/>
        <i x="1951" s="1"/>
        <i x="4795" s="1"/>
        <i x="415" s="1"/>
        <i x="4735" s="1"/>
        <i x="2114" s="1"/>
        <i x="3728" s="1"/>
        <i x="3955" s="1"/>
        <i x="4732" s="1"/>
        <i x="3136" s="1"/>
        <i x="261" s="1"/>
        <i x="369" s="1"/>
        <i x="2110" s="1"/>
        <i x="4212" s="1"/>
        <i x="5185" s="1"/>
        <i x="598" s="1"/>
        <i x="378" s="1"/>
        <i x="3725" s="1"/>
        <i x="1007" s="1"/>
        <i x="3894" s="1"/>
        <i x="2115" s="1"/>
        <i x="238" s="1"/>
        <i x="3769" s="1"/>
        <i x="1935" s="1"/>
        <i x="436" s="1"/>
        <i x="3956" s="1"/>
        <i x="1957" s="1"/>
        <i x="3820" s="1"/>
        <i x="4554" s="1"/>
        <i x="3806" s="1"/>
        <i x="2135" s="1"/>
        <i x="4590" s="1"/>
        <i x="3651" s="1"/>
        <i x="2841" s="1"/>
        <i x="758" s="1"/>
        <i x="184" s="1"/>
        <i x="4809" s="1"/>
        <i x="4926" s="1"/>
        <i x="2337" s="1"/>
        <i x="334" s="1"/>
        <i x="3770" s="1"/>
        <i x="3701" s="1"/>
        <i x="306" s="1"/>
        <i x="1041" s="1"/>
        <i x="3004" s="1"/>
        <i x="4555" s="1"/>
        <i x="1147" s="1"/>
        <i x="1288" s="1"/>
        <i x="1203" s="1"/>
        <i x="370" s="1"/>
        <i x="4844" s="1"/>
        <i x="1659" s="1"/>
        <i x="4946" s="1"/>
        <i x="4892" s="1"/>
        <i x="1489" s="1"/>
        <i x="131" s="1"/>
        <i x="2780" s="1"/>
        <i x="1952" s="1"/>
        <i x="239" s="1"/>
        <i x="138" s="1"/>
        <i x="2929" s="1"/>
        <i x="2429" s="1"/>
        <i x="2563" s="1"/>
        <i x="273" s="1"/>
        <i x="1989" s="1"/>
        <i x="2848" s="1"/>
        <i x="4566" s="1"/>
        <i x="4026" s="1"/>
        <i x="5056" s="1"/>
        <i x="3234" s="1"/>
        <i x="1986" s="1"/>
        <i x="2022" s="1"/>
        <i x="3718" s="1"/>
        <i x="1113" s="1"/>
        <i x="75" s="1"/>
        <i x="2312" s="1"/>
        <i x="2944" s="1"/>
        <i x="1965" s="1"/>
        <i x="3608" s="1"/>
        <i x="4832" s="1"/>
        <i x="3640" s="1"/>
        <i x="4652" s="1"/>
        <i x="3009" s="1"/>
        <i x="1343" s="1"/>
        <i x="2099" s="1"/>
        <i x="748" s="1"/>
        <i x="1316" s="1"/>
        <i x="1106" s="1"/>
        <i x="3736" s="1"/>
        <i x="4801" s="1"/>
        <i x="4834" s="1"/>
        <i x="3924" s="1"/>
        <i x="2120" s="1"/>
        <i x="4913" s="1"/>
        <i x="3895" s="1"/>
        <i x="2844" s="1"/>
        <i x="3137" s="1"/>
        <i x="1024" s="1"/>
        <i x="4563" s="1"/>
        <i x="328" s="1"/>
        <i x="4597" s="1"/>
        <i x="335" s="1"/>
        <i x="980" s="1"/>
        <i x="981" s="1"/>
        <i x="1966" s="1"/>
        <i x="87" s="1"/>
        <i x="4064" s="1"/>
        <i x="2054" s="1"/>
        <i x="2793" s="1"/>
        <i x="3174" s="1"/>
        <i x="1937" s="1"/>
        <i x="1160" s="1"/>
        <i x="3786" s="1"/>
        <i x="4948" s="1"/>
        <i x="4253" s="1"/>
        <i x="2353" s="1"/>
        <i x="729" s="1"/>
        <i x="2206" s="1"/>
        <i x="1990" s="1"/>
        <i x="4982" s="1"/>
        <i x="1358" s="1"/>
        <i x="69" s="1"/>
        <i x="4912" s="1"/>
        <i x="3772" s="1"/>
        <i x="253" s="1"/>
        <i x="2253" s="1"/>
        <i x="3771" s="1"/>
        <i x="3916" s="1"/>
        <i x="2017" s="1"/>
        <i x="4603" s="1"/>
        <i x="4947" s="1"/>
        <i x="3639" s="1"/>
        <i x="1624" s="1"/>
        <i x="2781" s="1"/>
        <i x="310" s="1"/>
        <i x="4625" s="1"/>
        <i x="437" s="1"/>
        <i x="3827" s="1"/>
        <i x="1384" s="1"/>
        <i x="4546" s="1"/>
        <i x="2535" s="1"/>
        <i x="3609" s="1"/>
        <i x="3562" s="1"/>
        <i x="311" s="1"/>
        <i x="2207" s="1"/>
        <i x="3641" s="1"/>
        <i x="1953" s="1"/>
        <i x="1163" s="1"/>
        <i x="3552" s="1"/>
        <i x="1204" s="1"/>
        <i x="119" s="1"/>
        <i x="258" s="1"/>
        <i x="2116" s="1"/>
        <i x="5202" s="1"/>
        <i x="3107" s="1"/>
        <i x="1008" s="1"/>
        <i x="70" s="1"/>
        <i x="139" s="1"/>
        <i x="1060" s="1"/>
        <i x="1175" s="1"/>
        <i x="4833" s="1"/>
        <i x="1052" s="1"/>
        <i x="3586" s="1"/>
        <i x="2038" s="1"/>
        <i x="3788" s="1"/>
        <i x="4513" s="1"/>
        <i x="1205" s="1"/>
        <i x="47" s="1"/>
        <i x="2985" s="1"/>
        <i x="323" s="1"/>
        <i x="2381" s="1"/>
        <i x="4710" s="1"/>
        <i x="3175" s="1"/>
        <i x="3957" s="1"/>
        <i x="4035" s="1"/>
        <i x="2295" s="1"/>
        <i x="3844" s="1"/>
        <i x="357" s="1"/>
        <i x="2930" s="1"/>
        <i x="4785" s="1"/>
        <i x="76" s="1"/>
        <i x="343" s="1"/>
        <i x="1089" s="1"/>
        <i x="2857" s="1"/>
        <i x="133" s="1"/>
        <i x="132" s="1"/>
        <i x="2177" s="1"/>
        <i x="4213" s="1"/>
        <i x="2162" s="1"/>
        <i x="4878" s="1"/>
        <i x="515" s="1"/>
        <i x="966" s="1"/>
        <i x="4608" s="1"/>
        <i x="1452" s="1"/>
        <i x="2136" s="1"/>
        <i x="2945" s="1"/>
        <i x="71" s="1"/>
        <i x="2752" s="1"/>
        <i x="4890" s="1"/>
        <i x="284" s="1"/>
        <i x="3587" s="1"/>
        <i x="1329" s="1"/>
        <i x="4587" s="1"/>
        <i x="4653" s="1"/>
        <i x="1274" s="1"/>
        <i x="3722" s="1"/>
        <i x="4609" s="1"/>
        <i x="1057" s="1"/>
        <i x="997" s="1"/>
        <i x="233" s="1"/>
        <i x="101" s="1"/>
        <i x="3863" s="1"/>
        <i x="2976" s="1"/>
        <i x="102" s="1"/>
        <i x="88" s="1"/>
        <i x="336" s="1"/>
        <i x="3860" s="1"/>
        <i x="3553" s="1"/>
        <i x="1253" s="1"/>
        <i x="3578" s="1"/>
        <i x="4556" s="1"/>
        <i x="4702" s="1"/>
        <i x="2794" s="1"/>
        <i x="2395" s="1"/>
        <i x="22" s="1"/>
        <i x="134" s="1"/>
        <i x="4619" s="1"/>
        <i x="3737" s="1"/>
        <i x="3138" s="1"/>
        <i x="1173" s="1"/>
        <i x="450" s="1"/>
        <i x="168" s="1"/>
        <i x="4802" s="1"/>
        <i x="2279" s="1"/>
        <i x="2795" s="1"/>
        <i x="379" s="1"/>
        <i x="3606" s="1"/>
        <i x="5007" s="1"/>
        <i x="3678" s="1"/>
        <i x="998" s="1"/>
        <i x="3542" s="1"/>
        <i x="90" s="1"/>
        <i x="1967" s="1"/>
        <i x="3619" s="1"/>
        <i x="4557" s="1"/>
        <i x="3761" s="1"/>
        <i x="3081" s="1"/>
        <i x="3829" s="1"/>
        <i x="1998" s="1"/>
        <i x="2834" s="1"/>
        <i x="991" s="1"/>
        <i x="4790" s="1"/>
        <i x="4766" s="1"/>
        <i x="1938" s="1"/>
        <i x="2142" s="1"/>
        <i x="3830" s="1"/>
        <i x="2744" s="1"/>
        <i x="2029" s="1"/>
        <i x="2111" s="1"/>
        <i x="148" s="1"/>
        <i x="4706" s="1"/>
        <i x="5034" s="1"/>
        <i x="3563" s="1"/>
        <i x="3743" s="1"/>
        <i x="974" s="1"/>
        <i x="992" s="1"/>
        <i x="3980" s="1"/>
        <i x="3597" s="1"/>
        <i x="1148" s="1"/>
        <i x="1982" s="1"/>
        <i x="5016" s="1"/>
        <i x="150" s="1"/>
        <i x="3049" s="1"/>
        <i x="1944" s="1"/>
        <i x="2390" s="1"/>
        <i x="3665" s="1"/>
        <i x="3554" s="1"/>
        <i x="999" s="1"/>
        <i x="4568" s="1"/>
        <i x="4634" s="1"/>
        <i x="2809" s="1"/>
        <i x="4610" s="1"/>
        <i x="1959" s="1"/>
        <i x="4604" s="1"/>
        <i x="4703" s="1"/>
        <i x="4591" s="1"/>
        <i x="1423" s="1"/>
        <i x="3590" s="1"/>
        <i x="2083" s="1"/>
        <i x="4791" s="1"/>
        <i x="4759" s="1"/>
        <i x="2082" s="1"/>
        <i x="2960" s="1"/>
        <i x="2926" s="1"/>
        <i x="229" s="1"/>
        <i x="967" s="1"/>
        <i x="4564" s="1"/>
        <i x="3071" s="1"/>
        <i x="151" s="1"/>
        <i x="1954" s="1"/>
        <i x="547" s="1"/>
        <i x="2023" s="1"/>
        <i x="950" s="1"/>
        <i x="3125" s="1"/>
        <i x="962" s="1"/>
        <i x="1983" s="1"/>
        <i x="2167" s="1"/>
        <i x="4927" s="1"/>
        <i x="1009" s="1"/>
        <i x="3706" s="1"/>
        <i x="1926" s="1"/>
        <i x="2817" s="1"/>
        <i x="1164" s="1"/>
        <i x="371" s="1"/>
        <i x="2993" s="1"/>
        <i x="3819" s="1"/>
        <i x="1178" s="1"/>
        <i x="2087" s="1"/>
        <i x="337" s="1"/>
        <i x="2212" s="1"/>
        <i x="3620" s="1"/>
        <i x="1206" s="1"/>
        <i x="1996" s="1"/>
        <i x="5017" s="1"/>
        <i x="2006" s="1"/>
        <i x="4499" s="1"/>
        <i x="3595" s="1"/>
        <i x="1066" s="1"/>
        <i x="2810" s="1"/>
        <i x="2197" s="1"/>
        <i x="2833" s="1"/>
        <i x="1984" s="1"/>
        <i x="149" s="1"/>
        <i x="2774" s="1"/>
        <i x="140" s="1"/>
        <i x="230" s="1"/>
        <i x="2835" s="1"/>
        <i x="1289" s="1"/>
        <i x="4744" s="1"/>
        <i x="3713" s="1"/>
        <i x="2298" s="1"/>
        <i x="1000" s="1"/>
        <i x="4660" s="1"/>
        <i x="1972" s="1"/>
        <i x="969" s="1"/>
        <i x="2927" s="1"/>
        <i x="2018" s="1"/>
        <i x="2050" s="1"/>
        <i x="93" s="1"/>
        <i x="2832" s="1"/>
        <i x="4628" s="1"/>
        <i x="3617" s="1"/>
        <i x="2112" s="1"/>
        <i x="2024" s="1"/>
        <i x="3566" s="1"/>
        <i x="5008" s="1"/>
        <i x="3610" s="1"/>
        <i x="4524" s="1"/>
        <i x="344" s="1"/>
        <i x="1968" s="1"/>
        <i x="1036" s="1"/>
        <i x="1001" s="1"/>
        <i x="4027" s="1"/>
        <i x="2790" s="1"/>
        <i x="2122" s="1"/>
        <i x="2934" s="1"/>
        <i x="2754" s="1"/>
        <i x="3666" s="1"/>
        <i x="312" s="1"/>
        <i x="3628" s="1"/>
        <i x="1042" s="1"/>
        <i x="1032" s="1"/>
        <i x="54" s="1"/>
        <i x="105" s="1"/>
        <i x="2010" s="1"/>
        <i x="1179" s="1"/>
        <i x="3543" s="1"/>
        <i x="3616" s="1"/>
        <i x="1992" s="1"/>
        <i x="4606" s="1"/>
        <i x="4531" s="1"/>
        <i x="2996" s="1"/>
        <i x="231" s="1"/>
        <i x="2982" s="1"/>
        <i x="3126" s="1"/>
        <i x="1254" s="1"/>
        <i x="4532" s="1"/>
        <i x="123" s="1"/>
        <i x="4605" s="1"/>
        <i x="313" s="1"/>
        <i x="3040" s="1"/>
        <i x="3537" s="1"/>
        <i x="945" s="1"/>
        <i x="4567" s="1"/>
        <i x="135" s="1"/>
        <i x="1899" s="1"/>
        <i x="2756" s="1"/>
        <i x="2745" s="1"/>
        <i x="951" s="1"/>
        <i x="4803" s="1"/>
        <i x="1067" s="1"/>
        <i x="1033" s="1"/>
        <i x="3667" s="1"/>
        <i x="3652" s="1"/>
        <i x="4522" s="1"/>
        <i x="2755" s="1"/>
        <i x="1238" s="1"/>
        <i x="1058" s="1"/>
        <i x="1910" s="1"/>
        <i x="2757" s="1"/>
        <i x="562" s="1"/>
        <i x="1227" s="1"/>
        <i x="4599" s="1"/>
        <i x="2746" s="1"/>
        <i x="4792" s="1"/>
        <i x="1034" s="1"/>
        <i x="3611" s="1"/>
        <i x="136" s="1"/>
        <i x="4598" s="1"/>
        <i x="3621" s="1"/>
        <i x="1225" s="1"/>
        <i x="2299" s="1"/>
        <i x="416" s="1"/>
        <i x="2811" s="1"/>
        <i x="1457" s="1"/>
        <i x="345" s="1"/>
        <i x="1226" s="1"/>
        <i x="1221" s="1"/>
        <i x="404" s="1"/>
        <i x="2401" s="1"/>
        <i x="5022" s="1"/>
        <i x="3629" s="1"/>
        <i x="240" s="1"/>
        <i x="1037" s="1"/>
        <i x="2007" s="1"/>
        <i x="4707" s="1"/>
        <i x="4986" s="1"/>
        <i x="1900" s="1"/>
        <i x="4879" s="1"/>
        <i x="121" s="1"/>
        <i x="4626" s="1"/>
        <i x="3023" s="1"/>
        <i x="94" s="1"/>
        <i x="1012" s="1"/>
        <i x="2168" s="1"/>
        <i x="3618" s="1"/>
        <i x="916" s="1"/>
        <i x="2823" s="1"/>
        <i x="1209" s="1"/>
        <i x="405" s="1"/>
        <i x="4028" s="1"/>
        <i x="3072" s="1"/>
        <i x="4629" s="1"/>
        <i x="4933" s="1"/>
        <i x="106" s="1"/>
        <i x="3598" s="1"/>
        <i x="1025" s="1"/>
        <i x="50" s="1"/>
        <i x="3591" s="1"/>
        <i x="1051" s="1"/>
        <i x="1026" s="1"/>
        <i x="3744" s="1"/>
        <i x="4784" s="1"/>
        <i x="2021" s="1"/>
        <i x="1973" s="1"/>
        <i x="3642" s="1"/>
        <i x="946" s="1"/>
        <i x="285" s="1"/>
        <i x="1961" s="1"/>
        <i x="417" s="1"/>
        <i x="452" s="1"/>
        <i x="483" s="1"/>
        <i x="1282" s="1"/>
        <i x="259" s="1"/>
        <i x="4583" s="1"/>
        <i x="1196" s="1"/>
        <i x="1960" s="1"/>
        <i x="1013" s="1"/>
        <i x="2761" s="1"/>
        <i x="1334" s="1"/>
        <i x="64" s="1"/>
        <i x="1974" s="1"/>
        <i x="3499" s="1"/>
        <i x="2998" s="1"/>
        <i x="126" s="1"/>
        <i x="2750" s="1"/>
        <i x="4727" s="1"/>
        <i x="4708" s="1"/>
        <i x="3702" s="1"/>
        <i x="110" s="1"/>
        <i x="1993" s="1"/>
        <i x="2143" s="1"/>
        <i x="1035" s="1"/>
        <i x="107" s="1"/>
        <i x="4584" s="1"/>
        <i x="4823" s="1"/>
        <i x="2820" s="1"/>
        <i x="2997" s="1"/>
        <i x="1210" s="1"/>
        <i x="995" s="1"/>
        <i x="927" s="1"/>
        <i x="270" s="1"/>
        <i x="4607" s="1"/>
        <i x="2300" s="1"/>
        <i x="1228" s="1"/>
        <i x="2840" s="1"/>
        <i x="96" s="1"/>
        <i x="3994" s="1"/>
        <i x="1207" s="1"/>
        <i x="137" s="1"/>
        <i x="127" s="1"/>
        <i x="3852" s="1"/>
        <i x="453" s="1"/>
        <i x="3599" s="1"/>
        <i x="2952" s="1"/>
        <i x="1010" s="1"/>
        <i x="2213" s="1"/>
        <i x="1065" s="1"/>
        <i x="921" s="1"/>
        <i x="3704" s="1"/>
        <i x="232" s="1"/>
        <i x="1027" s="1"/>
        <i x="1002" s="1"/>
        <i x="2798" s="1"/>
        <i x="3995" s="1"/>
        <i x="2799" s="1"/>
        <i x="1014" s="1"/>
        <i x="3592" s="1"/>
        <i x="111" s="1"/>
        <i x="1145" s="1"/>
        <i x="1003" s="1"/>
        <i x="2104" s="1"/>
        <i x="3612" s="1"/>
        <i x="1962" s="1"/>
        <i x="4500" s="1"/>
        <i x="3613" s="1"/>
        <i x="4658" s="1"/>
        <i x="4498" s="1"/>
        <i x="4581" s="1"/>
        <i x="4775" s="1"/>
        <i x="2801" s="1"/>
        <i x="4585" s="1"/>
        <i x="315" s="1"/>
        <i x="3600" s="1"/>
        <i x="3622" s="1"/>
        <i x="2964" s="1"/>
        <i x="4733" s="1"/>
        <i x="3745" s="1"/>
        <i x="1004" s="1"/>
        <i x="2800" s="1"/>
        <i x="2364" s="1"/>
        <i x="4709" s="1"/>
        <i x="241" s="1"/>
        <i x="3567" s="1"/>
        <i x="1197" s="1"/>
        <i x="4768" s="1"/>
        <i x="4582" s="1"/>
        <i x="128" s="1"/>
        <i x="1997" s="1"/>
        <i x="3734" s="1"/>
        <i x="1011" s="1"/>
        <i x="1985" s="1"/>
        <i x="3208" s="1"/>
        <i x="389" s="1"/>
        <i x="79" s="1"/>
        <i x="73" s="1"/>
        <i x="3864" s="1"/>
        <i x="97" s="1"/>
        <i x="4574" s="1"/>
        <i x="3569" s="1"/>
        <i x="130" s="1"/>
        <i x="98" s="1"/>
        <i x="2824" s="1"/>
        <i x="4575" s="1"/>
        <i x="1114" s="1"/>
        <i x="1053" s="1"/>
        <i x="4559" s="1"/>
        <i x="1918" s="1"/>
        <i x="456" s="1"/>
        <i x="2342" s="1"/>
        <i x="1211" s="1"/>
        <i x="1028" s="1"/>
        <i x="1412" s="1"/>
        <i x="3053" s="1"/>
        <i x="2825" s="1"/>
        <i x="4937" s="1"/>
        <i x="971" s="1"/>
        <i x="3810" s="1"/>
        <i x="4577" s="1"/>
        <i x="1005" s="1"/>
        <i x="298" s="1"/>
        <i x="3735" s="1"/>
        <i x="2803" s="1"/>
        <i x="3570" s="1"/>
        <i x="2055" s="1"/>
        <i x="1266" s="1"/>
        <i x="2802" s="1"/>
        <i x="4576" s="1"/>
        <i x="260" s="1"/>
        <i x="3593" s="1"/>
        <i x="4586" s="1"/>
        <i x="142" s="1"/>
        <i x="3110" s="1"/>
        <i x="99" s="1"/>
        <i x="2842" s="1"/>
        <i x="1174" s="1"/>
        <i x="1388" s="1"/>
        <i x="1240" s="1"/>
        <i x="16" s="1"/>
        <i x="3984" s="1"/>
        <i x="3973" s="1"/>
        <i x="2089" s="1"/>
        <i x="2804" s="1"/>
        <i x="4987" s="1"/>
        <i x="4550" s="1"/>
        <i x="4805" s="1"/>
        <i x="1392" s="1"/>
        <i x="3959" s="1"/>
        <i x="299" s="1"/>
        <i x="3974" s="1"/>
        <i x="329" s="1"/>
        <i x="418" s="1"/>
        <i x="4551" s="1"/>
        <i x="1943" s="1"/>
        <i x="2365" s="1"/>
        <i x="465" s="1"/>
        <i x="1046" s="1"/>
        <i x="484" s="1"/>
        <i x="3148" s="1"/>
        <i x="4934" s="1"/>
        <i x="517" s="1"/>
        <i x="4896" s="1"/>
        <i x="1335" s="1"/>
        <i x="996" s="1"/>
        <i x="3775" s="1"/>
        <i x="406" s="1"/>
        <i x="4552" s="1"/>
        <i x="2343" s="1"/>
        <i x="3776" s="1"/>
        <i x="3928" s="1"/>
        <i x="2936" s="1"/>
        <i x="3837" s="1"/>
        <i x="4960" s="1"/>
        <i x="909" s="1"/>
        <i x="4893" s="1"/>
        <i x="3086" s="1"/>
        <i x="504" s="1"/>
        <i x="913" s="1"/>
        <i x="3996" s="1"/>
        <i x="493" s="1"/>
        <i x="3166" s="1"/>
        <i x="518" s="1"/>
        <i x="2784" s="1"/>
        <i x="4580" s="1"/>
        <i x="3643" s="1"/>
        <i x="1427" s="1"/>
        <i x="2250" s="1"/>
        <i x="3183" s="1"/>
        <i x="2280" s="1"/>
        <i x="1413" s="1"/>
        <i x="2301" s="1"/>
        <i x="361" s="1"/>
        <i x="4851" s="1"/>
        <i x="2818" s="1"/>
        <i x="2127" s="1"/>
        <i x="3865" s="1"/>
        <i x="431" s="1"/>
        <i x="4968" s="1"/>
        <i x="3142" s="1"/>
        <i x="432" s="1"/>
        <i x="80" s="1"/>
        <i x="1945" s="1"/>
        <i x="2765" s="1"/>
        <i x="3997" s="1"/>
        <i x="1242" s="1"/>
        <i x="3644" s="1"/>
        <i x="926" s="1"/>
        <i x="81" s="1"/>
        <i x="1975" s="1"/>
        <i x="1259" s="1"/>
        <i x="454" s="1"/>
        <i x="1389" s="1"/>
        <i x="1300" s="1"/>
        <i x="3746" s="1"/>
        <i x="3129" s="1"/>
        <i x="141" s="1"/>
        <i x="3083" s="1"/>
        <i x="3100" s="1"/>
        <i x="3975" s="1"/>
        <i x="2322" s="1"/>
        <i x="3495" s="1"/>
        <i x="1260" s="1"/>
        <i x="407" s="1"/>
        <i x="374" s="1"/>
        <i x="3557" s="1"/>
        <i x="3034" s="1"/>
        <i x="2202" s="1"/>
        <i x="982" s="1"/>
        <i x="1917" s="1"/>
        <i x="2011" s="1"/>
        <i x="4897" s="1"/>
        <i x="2274" s="1"/>
        <i x="1946" s="1"/>
        <i x="2223" s="1"/>
        <i x="471" s="1"/>
        <i x="4569" s="1"/>
        <i x="2323" s="1"/>
        <i x="1374" s="1"/>
        <i x="2272" s="1"/>
        <i x="1414" s="1"/>
        <i x="4881" s="1"/>
        <i x="4750" s="1"/>
        <i x="419" s="1"/>
        <i x="3985" s="1"/>
        <i x="4977" s="1"/>
        <i x="1296" s="1"/>
        <i x="4817" s="1"/>
        <i x="4560" s="1"/>
        <i x="2145" s="1"/>
        <i x="1269" s="1"/>
        <i x="3483" s="1"/>
        <i x="380" s="1"/>
        <i x="2214" s="1"/>
        <i x="472" s="1"/>
        <i x="3094" s="1"/>
        <i x="385" s="1"/>
        <i x="300" s="1"/>
        <i x="2144" s="1"/>
        <i x="2999" s="1"/>
        <i x="3764" s="1"/>
        <i x="82" s="1"/>
        <i x="302" s="1"/>
        <i x="3010" s="1"/>
        <i x="2146" s="1"/>
        <i x="57" s="1"/>
        <i x="3853" s="1"/>
        <i x="2812" s="1"/>
        <i x="1155" s="1"/>
        <i x="2243" s="1"/>
        <i x="3910" s="1"/>
        <i x="2128" s="1"/>
        <i x="2324" s="1"/>
        <i x="113" s="1"/>
        <i x="2969" s="1"/>
        <i x="3998" s="1"/>
        <i x="2157" s="1"/>
        <i x="2338" s="1"/>
        <i x="1015" s="1"/>
        <i x="4906" s="1"/>
        <i x="4806" s="1"/>
        <i x="957" s="1"/>
        <i x="3119" s="1"/>
        <i x="3960" s="1"/>
        <i x="3601" s="1"/>
        <i x="392" s="1"/>
        <i x="2156" s="1"/>
        <i x="3836" s="1"/>
        <i x="1344" s="1"/>
        <i x="2965" s="1"/>
        <i x="4561" s="1"/>
        <i x="4894" s="1"/>
        <i x="4991" s="1"/>
        <i x="420" s="1"/>
        <i x="4882" s="1"/>
        <i x="1364" s="1"/>
        <i x="3043" s="1"/>
        <i x="1222" s="1"/>
        <i x="1415" s="1"/>
        <i x="1243" s="1"/>
        <i x="457" s="1"/>
        <i x="2181" s="1"/>
        <i x="4751" s="1"/>
        <i x="3757" s="1"/>
        <i x="3130" s="1"/>
        <i x="4776" s="1"/>
        <i x="1180" s="1"/>
        <i x="4736" s="1"/>
        <i x="3167" s="1"/>
        <i x="3111" s="1"/>
        <i x="2344" s="1"/>
        <i x="494" s="1"/>
        <i x="4917" s="1"/>
        <i x="2764" s="1"/>
        <i x="3854" s="1"/>
        <i x="3000" s="1"/>
        <i x="3765" s="1"/>
        <i x="2063" s="1"/>
        <i x="3961" s="1"/>
        <i x="58" s="1"/>
        <i x="4818" s="1"/>
        <i x="1919" s="1"/>
        <i x="3902" s="1"/>
        <i x="2131" s="1"/>
        <i x="3074" s="1"/>
        <i x="1251" s="1"/>
        <i x="4752" s="1"/>
        <i x="4509" s="1"/>
        <i x="486" s="1"/>
        <i x="59" s="1"/>
        <i x="2235" s="1"/>
        <i x="186" s="1"/>
        <i x="66" s="1"/>
        <i x="421" s="1"/>
        <i x="3057" s="1"/>
        <i x="362" s="1"/>
        <i x="4728" s="1"/>
        <i x="3143" s="1"/>
        <i x="1970" s="1"/>
        <i x="2938" s="1"/>
        <i x="3796" s="1"/>
        <i x="4681" s="1"/>
        <i x="963" s="1"/>
        <i x="3084" s="1"/>
        <i x="1969" s="1"/>
        <i x="3001" s="1"/>
        <i x="1184" s="1"/>
        <i x="2955" s="1"/>
        <i x="3075" s="1"/>
        <i x="2236" s="1"/>
        <i x="3054" s="1"/>
        <i x="3120" s="1"/>
        <i x="363" s="1"/>
        <i x="3886" s="1"/>
        <i x="455" s="1"/>
        <i x="2264" s="1"/>
        <i x="928" s="1"/>
        <i x="2097" s="1"/>
        <i x="3797" s="1"/>
        <i x="4760" s="1"/>
        <i x="3821" s="1"/>
        <i x="2255" s="1"/>
        <i x="3005" s="1"/>
        <i x="4845" s="1"/>
        <i x="2347" s="1"/>
        <i x="3766" s="1"/>
        <i x="4786" s="1"/>
        <i x="3067" s="1"/>
        <i x="3646" s="1"/>
        <i x="2797" s="1"/>
        <i x="4938" s="1"/>
        <i x="1927" s="1"/>
        <i x="91" s="1"/>
        <i x="1336" s="1"/>
        <i x="3798" s="1"/>
        <i x="1297" s="1"/>
        <i x="975" s="1"/>
        <i x="2872" s="1"/>
        <i x="495" s="1"/>
        <i x="3579" s="1"/>
        <i x="3547" s="1"/>
        <i x="458" s="1"/>
        <i x="2256" s="1"/>
        <i x="2814" s="1"/>
        <i x="4533" s="1"/>
        <i x="922" s="1"/>
        <i x="3551" s="1"/>
        <i x="2224" s="1"/>
        <i x="381" s="1"/>
        <i x="2154" s="1"/>
        <i x="1284" s="1"/>
        <i x="1191" s="1"/>
        <i x="331" s="1"/>
        <i x="1185" s="1"/>
        <i x="1980" s="1"/>
        <i x="4846" s="1"/>
        <i x="1911" s="1"/>
        <i x="2368" s="1"/>
        <i x="3556" s="1"/>
        <i x="2978" s="1"/>
        <i x="4534" s="1"/>
        <i x="2758" s="1"/>
        <i x="1128" s="1"/>
        <i x="3548" s="1"/>
        <i x="1365" s="1"/>
        <i x="3789" s="1"/>
        <i x="2766" s="1"/>
        <i x="1928" s="1"/>
        <i x="3790" s="1"/>
        <i x="1424" s="1"/>
        <i x="3887" s="1"/>
        <i x="65" s="1"/>
        <i x="4810" s="1"/>
        <i x="38" s="1"/>
        <i x="4640" s="1"/>
        <i x="83" s="1"/>
        <i x="2062" s="1"/>
        <i x="4572" s="1"/>
        <i x="4541" s="1"/>
        <i x="2191" s="1"/>
        <i x="4883" s="1"/>
        <i x="4501" s="1"/>
        <i x="4754" s="1"/>
        <i x="3131" s="1"/>
        <i x="3095" s="1"/>
        <i x="952" s="1"/>
        <i x="1277" s="1"/>
        <i x="2305" s="1"/>
        <i x="466" s="1"/>
        <i x="2986" s="1"/>
        <i x="2132" s="1"/>
        <i x="3011" s="1"/>
        <i x="1955" s="1"/>
        <i x="1156" s="1"/>
        <i x="3811" s="1"/>
        <i x="1920" s="1"/>
        <i x="976" s="1"/>
        <i x="1912" s="1"/>
        <i x="3113" s="1"/>
        <i x="3846" s="1"/>
        <i x="1913" s="1"/>
        <i x="4547" s="1"/>
        <i x="3156" s="1"/>
        <i x="247" s="1"/>
        <i x="60" s="1"/>
        <i x="4898" s="1"/>
        <i x="254" s="1"/>
        <i x="3211" s="1"/>
        <i x="185" s="1"/>
        <i x="2139" s="1"/>
        <i x="2767" s="1"/>
        <i x="1929" s="1"/>
        <i x="2366" s="1"/>
        <i x="4558" s="1"/>
        <i x="3497" s="1"/>
        <i x="3051" s="1"/>
        <i x="51" s="1"/>
        <i x="4864" s="1"/>
        <i x="440" s="1"/>
        <i x="953" s="1"/>
        <i x="52" s="1"/>
        <i x="3812" s="1"/>
        <i x="3571" s="1"/>
        <i x="4542" s="1"/>
        <i x="3158" s="1"/>
        <i x="4680" s="1"/>
        <i x="4508" s="1"/>
        <i x="3987" s="1"/>
        <i x="3575" s="1"/>
        <i x="947" s="1"/>
        <i x="4787" s="1"/>
        <i x="948" s="1"/>
        <i x="977" s="1"/>
        <i x="473" s="1"/>
        <i x="958" s="1"/>
        <i x="936" s="1"/>
        <i x="1267" s="1"/>
        <i x="3911" s="1"/>
        <i x="262" s="1"/>
        <i x="62" s="1"/>
        <i x="2783" s="1"/>
        <i x="55" s="1"/>
        <i x="274" s="1"/>
        <i x="3936" s="1"/>
        <i x="3544" s="1"/>
        <i x="1939" s="1"/>
        <i x="993" s="1"/>
        <i x="1142" s="1"/>
        <i x="2747" s="1"/>
        <i x="959" s="1"/>
        <i x="1301" s="1"/>
        <i x="4865" s="1"/>
        <i x="1406" s="1"/>
        <i x="3645" s="1"/>
        <i x="954" s="1"/>
        <i x="2775" s="1"/>
        <i x="2281" s="1"/>
        <i x="1022" s="1"/>
        <i x="2871" s="1"/>
        <i x="4536" s="1"/>
        <i x="2791" s="1"/>
        <i x="116" s="1"/>
        <i x="4537" s="1"/>
        <i x="3903" s="1"/>
        <i x="3777" s="1"/>
        <i x="263" s="1"/>
        <i x="4920" s="1"/>
        <i x="1346" s="1"/>
        <i x="1375" s="1"/>
        <i x="72" s="1"/>
        <i x="4573" s="1"/>
        <i x="4525" s="1"/>
        <i x="4852" s="1"/>
        <i x="1901" s="1"/>
        <i x="4548" s="1"/>
        <i x="4871" s="1"/>
        <i x="250" s="1"/>
        <i x="994" s="1"/>
        <i x="3549" s="1"/>
        <i x="1956" s="1"/>
        <i x="1127" s="1"/>
        <i x="4961" s="1"/>
        <i x="1936" s="1"/>
        <i x="3209" s="1"/>
        <i x="2317" s="1"/>
        <i x="3550" s="1"/>
        <i x="3545" s="1"/>
        <i x="1979" s="1"/>
        <i x="3965" s="1"/>
        <i x="1850" s="1"/>
        <i x="3989" s="1"/>
        <i x="3159" s="1"/>
        <i x="444" s="1"/>
        <i x="2257" s="1"/>
        <i x="1390" s="1"/>
        <i x="4639" s="1"/>
        <i x="2939" s="1"/>
        <i x="3603" s="1"/>
        <i x="4495" s="1"/>
        <i x="3814" s="1"/>
        <i x="983" s="1"/>
        <i x="1397" s="1"/>
        <i x="3847" s="1"/>
        <i x="394" s="1"/>
        <i x="77" s="1"/>
        <i x="4737" s="1"/>
        <i x="4570" s="1"/>
        <i x="330" s="1"/>
        <i x="78" s="1"/>
        <i x="941" s="1"/>
        <i x="37" s="1"/>
        <i x="2265" s="1"/>
        <i x="1902" s="1"/>
        <i x="4721" s="1"/>
        <i x="1176" s="1"/>
        <i x="4935" s="1"/>
        <i x="2238" s="1"/>
        <i x="3055" s="1"/>
        <i x="3574" s="1"/>
        <i x="1921" s="1"/>
        <i x="1244" s="1"/>
        <i x="3513" s="1"/>
        <i x="3813" s="1"/>
        <i x="26" s="1"/>
        <i x="3749" s="1"/>
        <i x="13" s="1"/>
        <i x="2788" s="1"/>
        <i x="53" s="1"/>
        <i x="2328" s="1"/>
        <i x="1192" s="1"/>
        <i x="1947" s="1"/>
        <i x="3564" s="1"/>
        <i x="461" s="1"/>
        <i x="4510" s="1"/>
        <i x="3900" s="1"/>
        <i x="3948" s="1"/>
        <i x="2140" s="1"/>
        <i x="3799" s="1"/>
        <i x="1324" s="1"/>
        <i x="159" s="1"/>
        <i x="1212" s="1"/>
        <i x="3921" s="1"/>
        <i x="3496" s="1"/>
        <i x="1313" s="1"/>
        <i x="2091" s="1"/>
        <i x="275" s="1"/>
        <i x="3514" s="1"/>
        <i x="89" s="1"/>
        <i x="3572" s="1"/>
        <i x="3874" s="1"/>
        <i x="3822" s="1"/>
        <i x="1889" s="1"/>
        <i x="935" s="1"/>
        <i x="61" s="1"/>
        <i x="4511" s="1"/>
        <i x="3999" s="1"/>
        <i x="1895" s="1"/>
        <i x="39" s="1"/>
        <i x="1925" s="1"/>
        <i x="2728" s="1"/>
        <i x="4549" s="1"/>
        <i x="1157" s="1"/>
        <i x="3068" s="1"/>
        <i x="14" s="1"/>
        <i x="287" s="1"/>
        <i x="1021" s="1"/>
        <i x="114" s="1"/>
        <i x="2736" s="1"/>
        <i x="2351" s="1"/>
        <i x="18" s="1"/>
        <i x="3714" s="1"/>
        <i x="1214" s="1"/>
        <i x="968" s="1"/>
        <i x="2184" s="1"/>
        <i x="2729" s="1"/>
        <i x="410" s="1"/>
        <i x="1213" s="1"/>
        <i x="1109" s="1"/>
        <i x="1420" s="1"/>
        <i x="4911" s="1"/>
        <i x="4571" s="1"/>
        <i x="2740" s="1"/>
        <i x="3565" s="1"/>
        <i x="1896" s="1"/>
        <i x="3792" s="1"/>
        <i x="4516" s="1"/>
        <i x="27" s="1"/>
        <i x="3180" s="1"/>
        <i x="2204" s="1"/>
        <i x="4868" s="1"/>
        <i x="2796" s="1"/>
        <i x="84" s="1"/>
        <i x="4963" s="1"/>
        <i x="468" s="1"/>
        <i x="2310" s="1"/>
        <i x="3882" s="1"/>
        <i x="4770" s="1"/>
        <i x="1890" s="1"/>
        <i x="2730" s="1"/>
        <i x="1261" s="1"/>
        <i x="1270" s="1"/>
        <i x="2117" s="1"/>
        <i x="2331" s="1"/>
        <i x="19" s="1"/>
        <i x="3522" s="1"/>
        <i x="396" s="1"/>
        <i x="4502" s="1"/>
        <i x="3085" s="1"/>
        <i x="2242" s="1"/>
        <i x="15" s="1"/>
        <i x="1400" s="1"/>
        <i x="2789" s="1"/>
        <i x="40" s="1"/>
        <i x="1337" s="1"/>
        <i x="3602" s="1"/>
        <i x="4729" s="1"/>
        <i x="85" s="1"/>
        <i x="2084" s="1"/>
        <i x="3038" s="1"/>
        <i x="41" s="1"/>
        <i x="1158" s="1"/>
        <i x="1940" s="1"/>
        <i x="3892" s="1"/>
        <i x="29" s="1"/>
        <i x="931" s="1"/>
        <i x="1298" s="1"/>
        <i x="2367" s="1"/>
        <i x="1849" s="1"/>
        <i x="4506" s="1"/>
        <i x="942" s="1"/>
        <i x="2723" s="1"/>
        <i x="1931" s="1"/>
        <i x="3779" s="1"/>
        <i x="937" s="1"/>
        <i x="1342" s="1"/>
        <i x="3908" s="1"/>
        <i x="3859" s="1"/>
        <i x="3915" s="1"/>
        <i x="4973" s="1"/>
        <i x="3162" s="1"/>
        <i x="3907" s="1"/>
        <i x="1235" s="1"/>
        <i x="4835" s="1"/>
        <i x="3135" s="1"/>
        <i x="1884" s="1"/>
        <i x="158" s="1"/>
        <i x="4496" s="1"/>
        <i x="4807" s="1"/>
        <i x="4981" s="1"/>
        <i x="902" s="1"/>
        <i x="3079" s="1"/>
        <i x="1941" s="1"/>
        <i x="3929" s="1"/>
        <i x="2768" s="1"/>
        <i x="5000" s="1"/>
        <i x="3523" s="1"/>
        <i x="2100" s="1"/>
        <i x="2923" s="1"/>
        <i x="3538" s="1"/>
        <i x="3758" s="1"/>
        <i x="4822" s="1"/>
        <i x="20" s="1"/>
        <i x="3190" s="1"/>
        <i x="4904" s="1"/>
        <i x="1885" s="1"/>
        <i x="265" s="1"/>
        <i x="2362" s="1"/>
        <i x="929" s="1"/>
        <i x="2229" s="1"/>
        <i x="1202" s="1"/>
        <i x="3834" s="1"/>
        <i x="3945" s="1"/>
        <i x="1108" s="1"/>
        <i x="511" s="1"/>
        <i x="42" s="1"/>
        <i x="2769" s="1"/>
        <i x="4512" s="1"/>
        <i x="4965" s="1"/>
        <i x="4504" s="1"/>
        <i x="3515" s="1"/>
        <i x="2182" s="1"/>
        <i x="1923" s="1"/>
        <i x="1383" s="1"/>
        <i x="4642" s="1"/>
        <i x="3516" s="1"/>
        <i x="2759" s="1"/>
        <i x="2230" s="1"/>
        <i x="21" s="1"/>
        <i x="2737" s="1"/>
        <i x="4983" s="1"/>
        <i x="4497" s="1"/>
        <i x="3056" s="1"/>
        <i x="2724" s="1"/>
        <i x="3781" s="1"/>
        <i x="3875" s="1"/>
        <i x="3946" s="1"/>
        <i x="2748" s="1"/>
        <i x="4526" s="1"/>
        <i x="2194" s="1"/>
        <i x="930" s="1"/>
        <i x="960" s="1"/>
        <i x="932" s="1"/>
        <i x="3970" s="1"/>
        <i x="3181" s="1"/>
        <i x="3039" s="1"/>
        <i x="3518" s="1"/>
        <i x="3901" s="1"/>
        <i x="943" s="1"/>
        <i x="4505" s="1"/>
        <i x="1150" s="1"/>
        <i x="1886" s="1"/>
        <i x="3531" s="1"/>
        <i x="2270" s="1"/>
        <i x="43" s="1"/>
        <i x="161" s="1"/>
        <i x="4662" s="1"/>
        <i x="1904" s="1"/>
        <i x="1891" s="1"/>
        <i x="4808" s="1"/>
        <i x="56" s="1"/>
        <i x="2924" s="1"/>
        <i x="462" s="1"/>
        <i x="1903" s="1"/>
        <i x="2731" s="1"/>
        <i x="955" s="1"/>
        <i x="3525" s="1"/>
        <i x="3064" s="1"/>
        <i x="28" s="1"/>
        <i x="4507" s="1"/>
        <i x="3991" s="1"/>
        <i x="1930" s="1"/>
        <i x="4527" s="1"/>
        <i x="4503" s="1"/>
        <i x="4529" s="1"/>
        <i x="3163" s="1"/>
        <i x="44" s="1"/>
        <i x="2196" s="1"/>
        <i x="3768" s="1"/>
        <i x="2252" s="1"/>
        <i x="2244" s="1"/>
        <i x="3154" s="1"/>
        <i x="3841" s="1"/>
        <i x="4974" s="1"/>
        <i x="3747" s="1"/>
        <i x="1268" s="1"/>
        <i x="4914" s="1"/>
        <i x="3524" s="1"/>
        <i x="1330" s="1"/>
        <i x="2763" s="1"/>
        <i x="3866" s="1"/>
        <i x="2951" s="1"/>
        <i x="901" s="1"/>
        <i x="2313" s="1"/>
        <i x="1887" s="1"/>
        <i x="3519" s="1"/>
        <i x="2732" s="1"/>
        <i x="3048" s="1"/>
        <i x="4641" s="1"/>
        <i x="4895" s="1"/>
        <i x="949" s="1"/>
        <i x="236" s="1"/>
        <i x="356" s="1"/>
        <i x="364" s="1"/>
        <i x="4966" s="1"/>
        <i x="961" s="1"/>
        <i x="4816" s="1"/>
        <i x="2738" s="1"/>
        <i x="3694" s="1"/>
        <i x="2296" s="1"/>
        <i x="3526" s="1"/>
        <i x="3539" s="1"/>
        <i x="3018" s="1"/>
        <i x="3118" s="1"/>
        <i x="938" s="1"/>
        <i x="3867" s="1"/>
        <i x="324" s="1"/>
        <i x="2222" s="1"/>
        <i x="3828" s="1"/>
        <i x="365" s="1"/>
        <i x="2725" s="1"/>
        <i x="322" s="1"/>
        <i x="4543" s="1"/>
        <i x="3112" s="1"/>
        <i x="358" s="1"/>
        <i x="30" s="1"/>
        <i x="160" s="1"/>
        <i x="1194" s="1"/>
        <i x="4661" s="1"/>
        <i x="1869" s="1"/>
        <i x="1851" s="1"/>
        <i x="479" s="1"/>
        <i x="438" s="1"/>
        <i x="4517" s="1"/>
        <i x="2992" s="1"/>
        <i x="2245" s="1"/>
        <i x="1263" s="1"/>
        <i x="2161" s="1"/>
        <i x="1425" s="1"/>
        <i x="4928" s="1"/>
        <i x="490" s="1"/>
        <i x="4489" s="1"/>
        <i x="2246" s="1"/>
        <i x="294" s="1"/>
        <i x="1195" s="1"/>
        <i x="964" s="1"/>
        <i x="2373" s="1"/>
        <i x="4544" s="1"/>
        <i x="305" s="1"/>
        <i x="172" s="1"/>
        <i x="3742" s="1"/>
        <i x="45" s="1"/>
        <i x="3139" s="1"/>
        <i x="4842" s="1"/>
        <i x="526" s="1"/>
        <i x="903" s="1"/>
        <i x="1852" s="1"/>
        <i x="8" s="1"/>
        <i x="3022" s="1"/>
        <i x="4528" s="1"/>
        <i x="0" s="1"/>
        <i x="3041" s="1"/>
        <i x="3127" s="1"/>
        <i x="2333" s="1"/>
        <i x="3533" s="1"/>
        <i x="237" s="1"/>
        <i x="3692" s="1"/>
        <i x="2937" s="1"/>
        <i x="4726" s="1"/>
        <i x="4535" s="1"/>
        <i x="3144" s="1"/>
        <i x="3861" s="1"/>
        <i x="2095" s="1"/>
        <i x="4673" s="1"/>
        <i x="944" s="1"/>
        <i x="2718" s="1"/>
        <i x="4988" s="1"/>
        <i x="3992" s="1"/>
        <i x="2770" s="1"/>
        <i x="4793" s="1"/>
        <i x="1075" s="1"/>
        <i x="3484" s="1"/>
        <i x="4767" s="1"/>
        <i x="2121" s="1"/>
        <i x="3862" s="1"/>
        <i x="2088" s="1"/>
        <i x="314" s="1"/>
        <i x="3505" s="1"/>
        <i x="2113" s="1"/>
        <i x="4482" s="1"/>
        <i x="2254" s="1"/>
        <i x="2704" s="1"/>
        <i x="3540" s="1"/>
        <i x="67" s="1"/>
        <i x="1188" s="1"/>
        <i x="3182" s="1"/>
        <i x="171" s="1"/>
        <i x="3108" s="1"/>
        <i x="2717" s="1"/>
        <i x="4490" s="1"/>
        <i x="1914" s="1"/>
        <i x="3082" s="1"/>
        <i x="248" s="1"/>
        <i x="4859" s="1"/>
        <i x="3541" s="1"/>
        <i x="32" s="1"/>
        <i x="4672" s="1"/>
        <i x="1864" s="1"/>
        <i x="1853" s="1"/>
        <i x="2178" s="1"/>
        <i x="2709" s="1"/>
        <i x="4715" s="1"/>
        <i x="2942" s="1"/>
        <i x="1870" s="1"/>
        <i x="2198" s="1"/>
        <i x="338" s="1"/>
        <i x="4850" s="1"/>
        <i x="2183" s="1"/>
        <i x="1074" s="1"/>
        <i x="3002" s="1"/>
        <i x="430" s="1"/>
        <i x="1" s="1"/>
        <i x="4769" s="1"/>
        <i x="3532" s="1"/>
        <i x="3128" s="1"/>
        <i x="2247" s="1"/>
        <i x="1915" s="1"/>
        <i x="3" s="1"/>
        <i x="1208" s="1"/>
        <i x="956" s="1"/>
        <i x="3506" s="1"/>
        <i x="965" s="1"/>
        <i x="3925" s="1"/>
        <i x="2" s="1"/>
        <i x="1871" s="1"/>
        <i x="2716" s="1"/>
        <i x="2169" s="1"/>
        <i x="279" s="1"/>
        <i x="1290" s="1"/>
        <i x="914" s="1"/>
        <i x="3479" s="1"/>
        <i x="3896" s="1"/>
        <i x="2123" s="1"/>
        <i x="4478" s="1"/>
        <i x="3589" s="1"/>
        <i x="3050" s="1"/>
        <i x="2705" s="1"/>
        <i x="2749" s="1"/>
        <i x="3504" s="1"/>
        <i x="34" s="1"/>
        <i x="1087" s="1"/>
        <i x="3534" s="1"/>
        <i x="1854" s="1"/>
        <i x="4905" s="1"/>
        <i x="2943" s="1"/>
        <i x="2706" s="1"/>
        <i x="4483" s="1"/>
        <i x="894" s="1"/>
        <i x="1181" s="1"/>
        <i x="4" s="1"/>
        <i x="1855" s="1"/>
        <i x="31" s="1"/>
        <i x="2726" s="1"/>
        <i x="4540" s="1"/>
        <i x="4753" s="1"/>
        <i x="1863" s="1"/>
        <i x="1291" s="1"/>
        <i x="339" s="1"/>
        <i x="3480" s="1"/>
        <i x="3793" s="1"/>
        <i x="2248" s="1"/>
        <i x="2719" s="1"/>
        <i x="1858" s="1"/>
        <i x="1865" s="1"/>
        <i x="987" s="1"/>
        <i x="3509" s="1"/>
        <i x="2155" s="1"/>
        <i x="2124" s="1"/>
        <i x="4530" s="1"/>
        <i x="2129" s="1"/>
        <i x="4519" s="1"/>
        <i x="3486" s="1"/>
        <i x="1086" s="1"/>
        <i x="4521" s="1"/>
        <i x="5" s="1"/>
        <i x="895" s="1"/>
        <i x="3588" s="1"/>
        <i x="3794" s="1"/>
        <i x="48" s="1"/>
        <i x="3498" s="1"/>
        <i x="3546" s="1"/>
        <i x="1189" s="1"/>
        <i x="2739" s="1"/>
        <i x="1888" s="1"/>
        <i x="2714" s="1"/>
        <i x="904" s="1"/>
        <i x="3762" s="1"/>
        <i x="897" s="1"/>
        <i x="33" s="1"/>
        <i x="896" s="1"/>
        <i x="4488" s="1"/>
        <i x="346" s="1"/>
        <i x="4491" s="1"/>
        <i x="3065" s="1"/>
        <i x="939" s="1"/>
        <i x="2771" s="1"/>
        <i x="1856" s="1"/>
        <i x="3508" s="1"/>
        <i x="1905" s="1"/>
        <i x="3521" s="1"/>
        <i x="915" s="1"/>
        <i x="2707" s="1"/>
        <i x="10" s="1"/>
        <i x="924" s="1"/>
        <i x="2751" s="1"/>
        <i x="986" s="1"/>
        <i x="3489" s="1"/>
        <i x="4734" s="1"/>
        <i x="2733" s="1"/>
        <i x="7" s="1"/>
        <i x="2712" s="1"/>
        <i x="2153" s="1"/>
        <i x="3507" s="1"/>
        <i x="3488" s="1"/>
        <i x="286" s="1"/>
        <i x="1198" s="1"/>
        <i x="2001" s="1"/>
        <i x="3481" s="1"/>
        <i x="4520" s="1"/>
        <i x="1906" s="1"/>
        <i x="1862" s="1"/>
        <i x="3787" s="1"/>
        <i x="2773" s="1"/>
        <i x="3491" s="1"/>
        <i x="1881" s="1"/>
        <i x="2713" s="1"/>
        <i x="917" s="1"/>
        <i x="2966" s="1"/>
        <i x="3763" s="1"/>
        <i x="4479" s="1"/>
        <i x="3490" s="1"/>
        <i x="4745" s="1"/>
        <i x="3717" s="1"/>
        <i x="1882" s="1"/>
        <i x="2742" s="1"/>
        <i x="3535" s="1"/>
        <i x="2000" s="1"/>
        <i x="1878" s="1"/>
        <i x="170" s="1"/>
        <i x="3536" s="1"/>
        <i x="940" s="1"/>
        <i x="2772" s="1"/>
        <i x="169" s="1"/>
        <i x="2715" s="1"/>
        <i x="4494" s="1"/>
        <i x="3482" s="1"/>
        <i x="1159" s="1"/>
        <i x="2734" s="1"/>
        <i x="3500" s="1"/>
        <i x="35" s="1"/>
        <i x="23" s="1"/>
        <i x="4716" s="1"/>
        <i x="2710" s="1"/>
        <i x="919" s="1"/>
        <i x="1857" s="1"/>
        <i x="1898" s="1"/>
        <i x="3501" s="1"/>
        <i x="1892" s="1"/>
        <i x="908" s="1"/>
        <i x="1897" s="1"/>
        <i x="36" s="1"/>
        <i x="3517" s="1"/>
        <i x="3527" s="1"/>
        <i x="25" s="1"/>
        <i x="934" s="1"/>
        <i x="2009" s="1"/>
        <i x="3528" s="1"/>
        <i x="1866" s="1"/>
        <i x="918" s="1"/>
        <i x="4523" s="1"/>
        <i x="1018" s="1"/>
        <i x="4480" s="1"/>
        <i x="109" s="1"/>
        <i x="2008" s="1"/>
        <i x="2727" s="1"/>
        <i x="1995" s="1"/>
        <i x="1893" s="1"/>
        <i x="108" s="1"/>
        <i x="1017" s="1"/>
        <i x="1894" s="1"/>
        <i x="1994" s="1"/>
        <i x="11" s="1"/>
        <i x="3530" s="1"/>
        <i x="3656" s="1"/>
        <i x="3655" s="1"/>
        <i x="1879" s="1"/>
        <i x="3529" s="1"/>
        <i x="1883" s="1"/>
        <i x="3493" s="1"/>
        <i x="3494" s="1"/>
        <i x="1880" s="1"/>
        <i x="2735" s="1"/>
        <i x="4487" s="1"/>
        <i x="2711" s="1"/>
        <i x="4481" s="1"/>
        <i x="1867" s="1"/>
        <i x="3503" s="1"/>
        <i x="3502" s="1"/>
        <i x="910" s="1"/>
        <i x="17" s="1"/>
        <i x="2743" s="1"/>
        <i x="911" s="1"/>
        <i x="1868"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 xr10:uid="{9712D929-D5CD-4B61-8BE7-BE7A0BB88B46}" sourceName="Units">
  <pivotTables>
    <pivotTable tabId="18" name="PivotTable1"/>
  </pivotTables>
  <data>
    <tabular pivotCacheId="572099128" sortOrder="descending">
      <items count="1808">
        <i x="1179" s="1"/>
        <i x="1731" s="1"/>
        <i x="1691" s="1"/>
        <i x="1329" s="1"/>
        <i x="1656" s="1"/>
        <i x="926" s="1"/>
        <i x="1176" s="1"/>
        <i x="521" s="1"/>
        <i x="1118" s="1"/>
        <i x="927" s="1"/>
        <i x="1090" s="1"/>
        <i x="1508" s="1"/>
        <i x="924" s="1"/>
        <i x="1804" s="1"/>
        <i x="542" s="1"/>
        <i x="1065" s="1"/>
        <i x="1776" s="1"/>
        <i x="533" s="1"/>
        <i x="539" s="1"/>
        <i x="768" s="1"/>
        <i x="1428" s="1"/>
        <i x="1563" s="1"/>
        <i x="439" s="1"/>
        <i x="790" s="1"/>
        <i x="1151" s="1"/>
        <i x="890" s="1"/>
        <i x="1595" s="1"/>
        <i x="494" s="1"/>
        <i x="1655" s="1"/>
        <i x="1580" s="1"/>
        <i x="909" s="1"/>
        <i x="1701" s="1"/>
        <i x="1681" s="1"/>
        <i x="412" s="1"/>
        <i x="1086" s="1"/>
        <i x="785" s="1"/>
        <i x="1114" s="1"/>
        <i x="1309" s="1"/>
        <i x="526" s="1"/>
        <i x="1148" s="1"/>
        <i x="1258" s="1"/>
        <i x="414" s="1"/>
        <i x="1467" s="1"/>
        <i x="1792" s="1"/>
        <i x="1713" s="1"/>
        <i x="1741" s="1"/>
        <i x="1068" s="1"/>
        <i x="540" s="1"/>
        <i x="783" s="1"/>
        <i x="1574" s="1"/>
        <i x="1468" s="1"/>
        <i x="1438" s="1"/>
        <i x="1522" s="1"/>
        <i x="1689" s="1"/>
        <i x="443" s="1"/>
        <i x="899" s="1"/>
        <i x="1775" s="1"/>
        <i x="518" s="1"/>
        <i x="1177" s="1"/>
        <i x="1270" s="1"/>
        <i x="1588" s="1"/>
        <i x="1539" s="1"/>
        <i x="1174" s="1"/>
        <i x="515" s="1"/>
        <i x="1466" s="1"/>
        <i x="475" s="1"/>
        <i x="891" s="1"/>
        <i x="1447" s="1"/>
        <i x="1450" s="1"/>
        <i x="506" s="1"/>
        <i x="457" s="1"/>
        <i x="524" s="1"/>
        <i x="512" s="1"/>
        <i x="1506" s="1"/>
        <i x="1337" s="1"/>
        <i x="1570" s="1"/>
        <i x="1634" s="1"/>
        <i x="1806" s="1"/>
        <i x="911" s="1"/>
        <i x="1250" s="1"/>
        <i x="828" s="1"/>
        <i x="499" s="1"/>
        <i x="1180" s="1"/>
        <i x="425" s="1"/>
        <i x="1589" s="1"/>
        <i x="1755" s="1"/>
        <i x="470" s="1"/>
        <i x="432" s="1"/>
        <i x="1781" s="1"/>
        <i x="888" s="1"/>
        <i x="1782" s="1"/>
        <i x="1093" s="1"/>
        <i x="1767" s="1"/>
        <i x="873" s="1"/>
        <i x="1156" s="1"/>
        <i x="818" s="1"/>
        <i x="1471" s="1"/>
        <i x="485" s="1"/>
        <i x="486" s="1"/>
        <i x="517" s="1"/>
        <i x="1168" s="1"/>
        <i x="923" s="1"/>
        <i x="765" s="1"/>
        <i x="430" s="1"/>
        <i x="1344" s="1"/>
        <i x="1259" s="1"/>
        <i x="537" s="1"/>
        <i x="1054" s="1"/>
        <i x="835" s="1"/>
        <i x="863" s="1"/>
        <i x="1805" s="1"/>
        <i x="491" s="1"/>
        <i x="916" s="1"/>
        <i x="1732" s="1"/>
        <i x="821" s="1"/>
        <i x="1149" s="1"/>
        <i x="780" s="1"/>
        <i x="1774" s="1"/>
        <i x="1547" s="1"/>
        <i x="1495" s="1"/>
        <i x="1562" s="1"/>
        <i x="1146" s="1"/>
        <i x="464" s="1"/>
        <i x="1803" s="1"/>
        <i x="1058" s="1"/>
        <i x="1554" s="1"/>
        <i x="1592" s="1"/>
        <i x="1124" s="1"/>
        <i x="1066" s="1"/>
        <i x="1062" s="1"/>
        <i x="1799" s="1"/>
        <i x="1593" s="1"/>
        <i x="1303" s="1"/>
        <i x="903" s="1"/>
        <i x="845" s="1"/>
        <i x="519" s="1"/>
        <i x="1094" s="1"/>
        <i x="1654" s="1"/>
        <i x="1092" s="1"/>
        <i x="800" s="1"/>
        <i x="1317" s="1"/>
        <i x="1529" s="1"/>
        <i x="1469" s="1"/>
        <i x="1729" s="1"/>
        <i x="838" s="1"/>
        <i x="1587" s="1"/>
        <i x="753" s="1"/>
        <i x="1698" s="1"/>
        <i x="1559" s="1"/>
        <i x="875" s="1"/>
        <i x="797" s="1"/>
        <i x="1533" s="1"/>
        <i x="418" s="1"/>
        <i x="1571" s="1"/>
        <i x="1664" s="1"/>
        <i x="895" s="1"/>
        <i x="1099" s="1"/>
        <i x="488" s="1"/>
        <i x="471" s="1"/>
        <i x="905" s="1"/>
        <i x="784" s="1"/>
        <i x="907" s="1"/>
        <i x="898" s="1"/>
        <i x="1624" s="1"/>
        <i x="789" s="1"/>
        <i x="914" s="1"/>
        <i x="1746" s="1"/>
        <i x="788" s="1"/>
        <i x="1802" s="1"/>
        <i x="887" s="1"/>
        <i x="1594" s="1"/>
        <i x="490" s="1"/>
        <i x="440" s="1"/>
        <i x="928" s="1"/>
        <i x="816" s="1"/>
        <i x="1285" s="1"/>
        <i x="1429" s="1"/>
        <i x="1330" s="1"/>
        <i x="1162" s="1"/>
        <i x="1793" s="1"/>
        <i x="1157" s="1"/>
        <i x="1493" s="1"/>
        <i x="1487" s="1"/>
        <i x="897" s="1"/>
        <i x="1478" s="1"/>
        <i x="1426" s="1"/>
        <i x="826" s="1"/>
        <i x="1295" s="1"/>
        <i x="754" s="1"/>
        <i x="1721" s="1"/>
        <i x="1637" s="1"/>
        <i x="1288" s="1"/>
        <i x="421" s="1"/>
        <i x="535" s="1"/>
        <i x="1665" s="1"/>
        <i x="1521" s="1"/>
        <i x="497" s="1"/>
        <i x="1105" s="1"/>
        <i x="513" s="1"/>
        <i x="1561" s="1"/>
        <i x="1699" s="1"/>
        <i x="1411" s="1"/>
        <i x="1298" s="1"/>
        <i x="1283" s="1"/>
        <i x="856" s="1"/>
        <i x="1551" s="1"/>
        <i x="817" s="1"/>
        <i x="1427" s="1"/>
        <i x="1477" s="1"/>
        <i x="492" s="1"/>
        <i x="1513" s="1"/>
        <i x="1327" s="1"/>
        <i x="449" s="1"/>
        <i x="1425" s="1"/>
        <i x="527" s="1"/>
        <i x="1341" s="1"/>
        <i x="1773" s="1"/>
        <i x="869" s="1"/>
        <i x="1291" s="1"/>
        <i x="1740" s="1"/>
        <i x="1546" s="1"/>
        <i x="1079" s="1"/>
        <i x="1069" s="1"/>
        <i x="1120" s="1"/>
        <i x="1408" s="1"/>
        <i x="1170" s="1"/>
        <i x="1413" s="1"/>
        <i x="920" s="1"/>
        <i x="1109" s="1"/>
        <i x="1591" s="1"/>
        <i x="1530" s="1"/>
        <i x="871" s="1"/>
        <i x="833" s="1"/>
        <i x="832" s="1"/>
        <i x="853" s="1"/>
        <i x="1651" s="1"/>
        <i x="852" s="1"/>
        <i x="1631" s="1"/>
        <i x="1339" s="1"/>
        <i x="892" s="1"/>
        <i x="1071" s="1"/>
        <i x="420" s="1"/>
        <i x="862" s="1"/>
        <i x="1650" s="1"/>
        <i x="915" s="1"/>
        <i x="782" s="1"/>
        <i x="1800" s="1"/>
        <i x="878" s="1"/>
        <i x="1787" s="1"/>
        <i x="803" s="1"/>
        <i x="836" s="1"/>
        <i x="529" s="1"/>
        <i x="787" s="1"/>
        <i x="1676" s="1"/>
        <i x="1310" s="1"/>
        <i x="1564" s="1"/>
        <i x="1399" s="1"/>
        <i x="857" s="1"/>
        <i x="1335" s="1"/>
        <i x="1336" s="1"/>
        <i x="917" s="1"/>
        <i x="1707" s="1"/>
        <i x="1784" s="1"/>
        <i x="1520" s="1"/>
        <i x="1052" s="1"/>
        <i x="1700" s="1"/>
        <i x="1470" s="1"/>
        <i x="1769" s="1"/>
        <i x="1279" s="1"/>
        <i x="1400" s="1"/>
        <i x="767" s="1"/>
        <i x="1264" s="1"/>
        <i x="1442" s="1"/>
        <i x="1263" s="1"/>
        <i x="1290" s="1"/>
        <i x="820" s="1"/>
        <i x="1672" s="1"/>
        <i x="1328" s="1"/>
        <i x="1248" s="1"/>
        <i x="1658" s="1"/>
        <i x="1050" s="1"/>
        <i x="827" s="1"/>
        <i x="1152" s="1"/>
        <i x="1548" s="1"/>
        <i x="1627" s="1"/>
        <i x="508" s="1"/>
        <i x="1155" s="1"/>
        <i x="1560" s="1"/>
        <i x="1734" s="1"/>
        <i x="1745" s="1"/>
        <i x="1107" s="1"/>
        <i x="1346" s="1"/>
        <i x="854" s="1"/>
        <i x="1710" s="1"/>
        <i x="1590" s="1"/>
        <i x="1457" s="1"/>
        <i x="1509" s="1"/>
        <i x="1277" s="1"/>
        <i x="1416" s="1"/>
        <i x="434" s="1"/>
        <i x="1771" s="1"/>
        <i x="1626" s="1"/>
        <i x="1431" s="1"/>
        <i x="1128" s="1"/>
        <i x="1550" s="1"/>
        <i x="1498" s="1"/>
        <i x="1301" s="1"/>
        <i x="1576" s="1"/>
        <i x="763" s="1"/>
        <i x="1569" s="1"/>
        <i x="1738" s="1"/>
        <i x="1565" s="1"/>
        <i x="1340" s="1"/>
        <i x="1175" s="1"/>
        <i x="1692" s="1"/>
        <i x="461" s="1"/>
        <i x="455" s="1"/>
        <i x="1494" s="1"/>
        <i x="1140" s="1"/>
        <i x="1472" s="1"/>
        <i x="1583" s="1"/>
        <i x="859" s="1"/>
        <i x="771" s="1"/>
        <i x="1247" s="1"/>
        <i x="1430" s="1"/>
        <i x="1324" s="1"/>
        <i x="1434" s="1"/>
        <i x="1267" s="1"/>
        <i x="510" s="1"/>
        <i x="848" s="1"/>
        <i x="1768" s="1"/>
        <i x="1395" s="1"/>
        <i x="880" s="1"/>
        <i x="463" s="1"/>
        <i x="904" s="1"/>
        <i x="844" s="1"/>
        <i x="806" s="1"/>
        <i x="1319" s="1"/>
        <i x="1765" s="1"/>
        <i x="794" s="1"/>
        <i x="773" s="1"/>
        <i x="1739" s="1"/>
        <i x="1404" s="1"/>
        <i x="467" s="1"/>
        <i x="474" s="1"/>
        <i x="879" s="1"/>
        <i x="1623" s="1"/>
        <i x="1763" s="1"/>
        <i x="1568" s="1"/>
        <i x="759" s="1"/>
        <i x="1674" s="1"/>
        <i x="779" s="1"/>
        <i x="502" s="1"/>
        <i x="1166" s="1"/>
        <i x="410" s="1"/>
        <i x="1766" s="1"/>
        <i x="751" s="1"/>
        <i x="1125" s="1"/>
        <i x="1519" s="1"/>
        <i x="861" s="1"/>
        <i x="530" s="1"/>
        <i x="1786" s="1"/>
        <i x="1481" s="1"/>
        <i x="1308" s="1"/>
        <i x="1581" s="1"/>
        <i x="1762" s="1"/>
        <i x="1552" s="1"/>
        <i x="867" s="1"/>
        <i x="756" s="1"/>
        <i x="1633" s="1"/>
        <i x="1112" s="1"/>
        <i x="1801" s="1"/>
        <i x="1733" s="1"/>
        <i x="476" s="1"/>
        <i x="1161" s="1"/>
        <i x="1480" s="1"/>
        <i x="1073" s="1"/>
        <i x="1696" s="1"/>
        <i x="1437" s="1"/>
        <i x="416" s="1"/>
        <i x="481" s="1"/>
        <i x="1518" s="1"/>
        <i x="1406" s="1"/>
        <i x="409" s="1"/>
        <i x="1102" s="1"/>
        <i x="1582" s="1"/>
        <i x="1663" s="1"/>
        <i x="523" s="1"/>
        <i x="1510" s="1"/>
        <i x="1702" s="1"/>
        <i x="1557" s="1"/>
        <i x="1044" s="1"/>
        <i x="441" s="1"/>
        <i x="1257" s="1"/>
        <i x="1535" s="1"/>
        <i x="1528" s="1"/>
        <i x="1163" s="1"/>
        <i x="1342" s="1"/>
        <i x="1278" s="1"/>
        <i x="1397" s="1"/>
        <i x="1449" s="1"/>
        <i x="1123" s="1"/>
        <i x="1167" s="1"/>
        <i x="1644" s="1"/>
        <i x="1435" s="1"/>
        <i x="809" s="1"/>
        <i x="1693" s="1"/>
        <i x="465" s="1"/>
        <i x="1164" s="1"/>
        <i x="1142" s="1"/>
        <i x="842" s="1"/>
        <i x="522" s="1"/>
        <i x="541" s="1"/>
        <i x="884" s="1"/>
        <i x="427" s="1"/>
        <i x="1444" s="1"/>
        <i x="1080" s="1"/>
        <i x="1694" s="1"/>
        <i x="482" s="1"/>
        <i x="1553" s="1"/>
        <i x="823" s="1"/>
        <i x="1297" s="1"/>
        <i x="1688" s="1"/>
        <i x="1302" s="1"/>
        <i x="1138" s="1"/>
        <i x="1507" s="1"/>
        <i x="1445" s="1"/>
        <i x="1055" s="1"/>
        <i x="1119" s="1"/>
        <i x="1134" s="1"/>
        <i x="429" s="1"/>
        <i x="695" s="1"/>
        <i x="918" s="1"/>
        <i x="1756" s="1"/>
        <i x="925" s="1"/>
        <i x="1622" s="1"/>
        <i x="868" s="1"/>
        <i x="1129" s="1"/>
        <i x="707" s="1"/>
        <i x="1785" s="1"/>
        <i x="698" s="1"/>
        <i x="718" s="1"/>
        <i x="1751" s="1"/>
        <i x="710" s="1"/>
        <i x="910" s="1"/>
        <i x="732" s="1"/>
        <i x="1333" s="1"/>
        <i x="1026" s="1"/>
        <i x="1158" s="1"/>
        <i x="483" s="1"/>
        <i x="799" s="1"/>
        <i x="743" s="1"/>
        <i x="688" s="1"/>
        <i x="446" s="1"/>
        <i x="677" s="1"/>
        <i x="644" s="1"/>
        <i x="840" s="1"/>
        <i x="203" s="1"/>
        <i x="1331" s="1"/>
        <i x="166" s="1"/>
        <i x="1714" s="1"/>
        <i x="555" s="1"/>
        <i x="1448" s="1"/>
        <i x="423" s="1"/>
        <i x="631" s="1"/>
        <i x="977" s="1"/>
        <i x="1748" s="1"/>
        <i x="616" s="1"/>
        <i x="496" s="1"/>
        <i x="1088" s="1"/>
        <i x="1214" s="1"/>
        <i x="1165" s="1"/>
        <i x="269" s="1"/>
        <i x="1030" s="1"/>
        <i x="758" s="1"/>
        <i x="934" s="1"/>
        <i x="1133" s="1"/>
        <i x="332" s="1"/>
        <i x="1389" s="1"/>
        <i x="354" s="1"/>
        <i x="855" s="1"/>
        <i x="353" s="1"/>
        <i x="1364" s="1"/>
        <i x="558" s="1"/>
        <i x="1095" s="1"/>
        <i x="1322" s="1"/>
        <i x="929" s="1"/>
        <i x="53" s="1"/>
        <i x="9" s="1"/>
        <i x="1049" s="1"/>
        <i x="1244" s="1"/>
        <i x="459" s="1"/>
        <i x="1394" s="1"/>
        <i x="468" s="1"/>
        <i x="1018" s="1"/>
        <i x="428" s="1"/>
        <i x="946" s="1"/>
        <i x="819" s="1"/>
        <i x="405" s="1"/>
        <i x="1657" s="1"/>
        <i x="1307" s="1"/>
        <i x="237" s="1"/>
        <i x="815" s="1"/>
        <i x="770" s="1"/>
        <i x="215" s="1"/>
        <i x="1652" s="1"/>
        <i x="310" s="1"/>
        <i x="772" s="1"/>
        <i x="1643" s="1"/>
        <i x="338" s="1"/>
        <i x="39" s="1"/>
        <i x="1660" s="1"/>
        <i x="500" s="1"/>
        <i x="1794" s="1"/>
        <i x="57" s="1"/>
        <i x="1136" s="1"/>
        <i x="359" s="1"/>
        <i x="812" s="1"/>
        <i x="1321" s="1"/>
        <i x="1056" s="1"/>
        <i x="1368" s="1"/>
        <i x="1671" s="1"/>
        <i x="1609" s="1"/>
        <i x="379" s="1"/>
        <i x="1598" s="1"/>
        <i x="1135" s="1"/>
        <i x="142" s="1"/>
        <i x="1474" s="1"/>
        <i x="921" s="1"/>
        <i x="978" s="1"/>
        <i x="281" s="1"/>
        <i x="1100" s="1"/>
        <i x="1398" s="1"/>
        <i x="1366" s="1"/>
        <i x="211" s="1"/>
        <i x="320" s="1"/>
        <i x="1635" s="1"/>
        <i x="270" s="1"/>
        <i x="437" s="1"/>
        <i x="150" s="1"/>
        <i x="617" s="1"/>
        <i x="908" s="1"/>
        <i x="1685" s="1"/>
        <i x="1795" s="1"/>
        <i x="1108" s="1"/>
        <i x="438" s="1"/>
        <i x="658" s="1"/>
        <i x="1512" s="1"/>
        <i x="938" s="1"/>
        <i x="1282" s="1"/>
        <i x="460" s="1"/>
        <i x="495" s="1"/>
        <i x="1605" s="1"/>
        <i x="969" s="1"/>
        <i x="185" s="1"/>
        <i x="1110" s="1"/>
        <i x="6" s="1"/>
        <i x="1228" s="1"/>
        <i x="1334" s="1"/>
        <i x="614" s="1"/>
        <i x="1349" s="1"/>
        <i x="1084" s="1"/>
        <i x="975" s="1"/>
        <i x="1720" s="1"/>
        <i x="422" s="1"/>
        <i x="528" s="1"/>
        <i x="761" s="1"/>
        <i x="1608" s="1"/>
        <i x="469" s="1"/>
        <i x="851" s="1"/>
        <i x="274" s="1"/>
        <i x="1727" s="1"/>
        <i x="1051" s="1"/>
        <i x="1647" s="1"/>
        <i x="1365" s="1"/>
        <i x="456" s="1"/>
        <i x="964" s="1"/>
        <i x="436" s="1"/>
        <i x="625" s="1"/>
        <i x="1311" s="1"/>
        <i x="1377" s="1"/>
        <i x="547" s="1"/>
        <i x="258" s="1"/>
        <i x="1206" s="1"/>
        <i x="889" s="1"/>
        <i x="850" s="1"/>
        <i x="1304" s="1"/>
        <i x="1479" s="1"/>
        <i x="1704" s="1"/>
        <i x="1211" s="1"/>
        <i x="670" s="1"/>
        <i x="990" s="1"/>
        <i x="1091" s="1"/>
        <i x="365" s="1"/>
        <i x="167" s="1"/>
        <i x="1083" s="1"/>
        <i x="1683" s="1"/>
        <i x="143" s="1"/>
        <i x="796" s="1"/>
        <i x="1723" s="1"/>
        <i x="151" s="1"/>
        <i x="804" s="1"/>
        <i x="1031" s="1"/>
        <i x="451" s="1"/>
        <i x="148" s="1"/>
        <i x="1523" s="1"/>
        <i x="893" s="1"/>
        <i x="1621" s="1"/>
        <i x="1625" s="1"/>
        <i x="1219" s="1"/>
        <i x="839" s="1"/>
        <i x="1045" s="1"/>
        <i x="1620" s="1"/>
        <i x="1315" s="1"/>
        <i x="1316" s="1"/>
        <i x="1235" s="1"/>
        <i x="532" s="1"/>
        <i x="963" s="1"/>
        <i x="881" s="1"/>
        <i x="296" s="1"/>
        <i x="1777" s="1"/>
        <i x="144" s="1"/>
        <i x="293" s="1"/>
        <i x="1452" s="1"/>
        <i x="1276" s="1"/>
        <i x="311" s="1"/>
        <i x="1486" s="1"/>
        <i x="1212" s="1"/>
        <i x="339" s="1"/>
        <i x="333" s="1"/>
        <i x="1077" s="1"/>
        <i x="1708" s="1"/>
        <i x="1196" s="1"/>
        <i x="1240" s="1"/>
        <i x="1575" s="1"/>
        <i x="355" s="1"/>
        <i x="454" s="1"/>
        <i x="1711" s="1"/>
        <i x="380" s="1"/>
        <i x="1645" s="1"/>
        <i x="130" s="1"/>
        <i x="1137" s="1"/>
        <i x="125" s="1"/>
        <i x="395" s="1"/>
        <i x="1272" s="1"/>
        <i x="271" s="1"/>
        <i x="1063" s="1"/>
        <i x="152" s="1"/>
        <i x="1299" s="1"/>
        <i x="957" s="1"/>
        <i x="1780" s="1"/>
        <i x="153" s="1"/>
        <i x="1087" s="1"/>
        <i x="1127" s="1"/>
        <i x="872" s="1"/>
        <i x="970" s="1"/>
        <i x="1709" s="1"/>
        <i x="1758" s="1"/>
        <i x="1237" s="1"/>
        <i x="626" s="1"/>
        <i x="1772" s="1"/>
        <i x="733" s="1"/>
        <i x="1653" s="1"/>
        <i x="624" s="1"/>
        <i x="618" s="1"/>
        <i x="1577" s="1"/>
        <i x="259" s="1"/>
        <i x="1338" s="1"/>
        <i x="1275" s="1"/>
        <i x="672" s="1"/>
        <i x="1326" s="1"/>
        <i x="1041" s="1"/>
        <i x="168" s="1"/>
        <i x="1410" s="1"/>
        <i x="169" s="1"/>
        <i x="885" s="1"/>
        <i x="627" s="1"/>
        <i x="1233" s="1"/>
        <i x="749" s="1"/>
        <i x="628" s="1"/>
        <i x="778" s="1"/>
        <i x="689" s="1"/>
        <i x="1549" s="1"/>
        <i x="734" s="1"/>
        <i x="1490" s="1"/>
        <i x="696" s="1"/>
        <i x="213" s="1"/>
        <i x="813" s="1"/>
        <i x="1116" s="1"/>
        <i x="708" s="1"/>
        <i x="154" s="1"/>
        <i x="1736" s="1"/>
        <i x="834" s="1"/>
        <i x="244" s="1"/>
        <i x="1409" s="1"/>
        <i x="297" s="1"/>
        <i x="837" s="1"/>
        <i x="629" s="1"/>
        <i x="1516" s="1"/>
        <i x="1269" s="1"/>
        <i x="997" s="1"/>
        <i x="155" s="1"/>
        <i x="1524" s="1"/>
        <i x="294" s="1"/>
        <i x="1320" s="1"/>
        <i x="1147" s="1"/>
        <i x="312" s="1"/>
        <i x="484" s="1"/>
        <i x="431" s="1"/>
        <i x="340" s="1"/>
        <i x="556" s="1"/>
        <i x="1542" s="1"/>
        <i x="1081" s="1"/>
        <i x="722" s="1"/>
        <i x="131" s="1"/>
        <i x="1807" s="1"/>
        <i x="447" s="1"/>
        <i x="1284" s="1"/>
        <i x="313" s="1"/>
        <i x="356" s="1"/>
        <i x="1511" s="1"/>
        <i x="241" s="1"/>
        <i x="505" s="1"/>
        <i x="334" s="1"/>
        <i x="1097" s="1"/>
        <i x="375" s="1"/>
        <i x="1046" s="1"/>
        <i x="1139" s="1"/>
        <i x="287" s="1"/>
        <i x="1742" s="1"/>
        <i x="170" s="1"/>
        <i x="1111" s="1"/>
        <i x="1730" s="1"/>
        <i x="171" s="1"/>
        <i x="376" s="1"/>
        <i x="919" s="1"/>
        <i x="406" s="1"/>
        <i x="1646" s="1"/>
        <i x="1500" s="1"/>
        <i x="173" s="1"/>
        <i x="979" s="1"/>
        <i x="172" s="1"/>
        <i x="1666" s="1"/>
        <i x="407" s="1"/>
        <i x="1251" s="1"/>
        <i x="1249" s="1"/>
        <i x="295" s="1"/>
        <i x="1484" s="1"/>
        <i x="174" s="1"/>
        <i x="146" s="1"/>
        <i x="1504" s="1"/>
        <i x="1555" s="1"/>
        <i x="1619" s="1"/>
        <i x="536" s="1"/>
        <i x="719" s="1"/>
        <i x="531" s="1"/>
        <i x="1245" s="1"/>
        <i x="1638" s="1"/>
        <i x="218" s="1"/>
        <i x="1585" s="1"/>
        <i x="912" s="1"/>
        <i x="1034" s="1"/>
        <i x="538" s="1"/>
        <i x="971" s="1"/>
        <i x="1204" s="1"/>
        <i x="1082" s="1"/>
        <i x="1719" s="1"/>
        <i x="132" s="1"/>
        <i x="267" s="1"/>
        <i x="1222" s="1"/>
        <i x="619" s="1"/>
        <i x="1201" s="1"/>
        <i x="781" s="1"/>
        <i x="1003" s="1"/>
        <i x="1419" s="1"/>
        <i x="223" s="1"/>
        <i x="1047" s="1"/>
        <i x="1332" s="1"/>
        <i x="1440" s="1"/>
        <i x="1213" s="1"/>
        <i x="525" s="1"/>
        <i x="1121" s="1"/>
        <i x="1260" s="1"/>
        <i x="984" s="1"/>
        <i x="1797" s="1"/>
        <i x="1527" s="1"/>
        <i x="1374" s="1"/>
        <i x="452" s="1"/>
        <i x="1604" s="1"/>
        <i x="1160" s="1"/>
        <i x="620" s="1"/>
        <i x="1420" s="1"/>
        <i x="1695" s="1"/>
        <i x="902" s="1"/>
        <i x="615" s="1"/>
        <i x="199" s="1"/>
        <i x="1737" s="1"/>
        <i x="755" s="1"/>
        <i x="219" s="1"/>
        <i x="503" s="1"/>
        <i x="1750" s="1"/>
        <i x="630" s="1"/>
        <i x="830" s="1"/>
        <i x="1159" s="1"/>
        <i x="1318" s="1"/>
        <i x="1032" s="1"/>
        <i x="472" s="1"/>
        <i x="520" s="1"/>
        <i x="1540" s="1"/>
        <i x="1439" s="1"/>
        <i x="663" s="1"/>
        <i x="1572" s="1"/>
        <i x="110" s="1"/>
        <i x="791" s="1"/>
        <i x="808" s="1"/>
        <i x="1387" s="1"/>
        <i x="91" s="1"/>
        <i x="1716" s="1"/>
        <i x="1072" s="1"/>
        <i x="360" s="1"/>
        <i x="1059" s="1"/>
        <i x="1764" s="1"/>
        <i x="739" s="1"/>
        <i x="381" s="1"/>
        <i x="1556" s="1"/>
        <i x="1483" s="1"/>
        <i x="282" s="1"/>
        <i x="175" s="1"/>
        <i x="822" s="1"/>
        <i x="302" s="1"/>
        <i x="179" s="1"/>
        <i x="278" s="1"/>
        <i x="1261" s="1"/>
        <i x="298" s="1"/>
        <i x="487" s="1"/>
        <i x="314" s="1"/>
        <i x="1178" s="1"/>
        <i x="345" s="1"/>
        <i x="1172" s="1"/>
        <i x="807" s="1"/>
        <i x="1078" s="1"/>
        <i x="1475" s="1"/>
        <i x="133" s="1"/>
        <i x="1085" s="1"/>
        <i x="1789" s="1"/>
        <i x="229" s="1"/>
        <i x="176" s="1"/>
        <i x="1503" s="1"/>
        <i x="341" s="1"/>
        <i x="1101" s="1"/>
        <i x="801" s="1"/>
        <i x="798" s="1"/>
        <i x="1541" s="1"/>
        <i x="1020" s="1"/>
        <i x="1436" s="1"/>
        <i x="134" s="1"/>
        <i x="1060" s="1"/>
        <i x="1791" s="1"/>
        <i x="388" s="1"/>
        <i x="1273" s="1"/>
        <i x="180" s="1"/>
        <i x="1544" s="1"/>
        <i x="335" s="1"/>
        <i x="1461" s="1"/>
        <i x="1798" s="1"/>
        <i x="634" s="1"/>
        <i x="288" s="1"/>
        <i x="543" s="1"/>
        <i x="411" s="1"/>
        <i x="701" s="1"/>
        <i x="1418" s="1"/>
        <i x="444" s="1"/>
        <i x="309" s="1"/>
        <i x="1115" s="1"/>
        <i x="200" s="1"/>
        <i x="1255" s="1"/>
        <i x="329" s="1"/>
        <i x="230" s="1"/>
        <i x="901" s="1"/>
        <i x="111" s="1"/>
        <i x="961" s="1"/>
        <i x="1432" s="1"/>
        <i x="1465" s="1"/>
        <i x="498" s="1"/>
        <i x="268" s="1"/>
        <i x="1104" s="1"/>
        <i x="1412" s="1"/>
        <i x="177" s="1"/>
        <i x="448" s="1"/>
        <i x="346" s="1"/>
        <i x="147" s="1"/>
        <i x="1630" s="1"/>
        <i x="810" s="1"/>
        <i x="192" s="1"/>
        <i x="1514" s="1"/>
        <i x="509" s="1"/>
        <i x="157" s="1"/>
        <i x="1488" s="1"/>
        <i x="1463" s="1"/>
        <i x="883" s="1"/>
        <i x="1424" s="1"/>
        <i x="76" s="1"/>
        <i x="504" s="1"/>
        <i x="321" s="1"/>
        <i x="511" s="1"/>
        <i x="1208" s="1"/>
        <i x="342" s="1"/>
        <i x="283" s="1"/>
        <i x="1648" s="1"/>
        <i x="1451" s="1"/>
        <i x="303" s="1"/>
        <i x="1300" s="1"/>
        <i x="158" s="1"/>
        <i x="514" s="1"/>
        <i x="1617" s="1"/>
        <i x="792" s="1"/>
        <i x="1181" s="1"/>
        <i x="599" s="1"/>
        <i x="1712" s="1"/>
        <i x="1462" s="1"/>
        <i x="1669" s="1"/>
        <i x="958" s="1"/>
        <i x="1096" s="1"/>
        <i x="1001" s="1"/>
        <i x="1312" s="1"/>
        <i x="156" s="1"/>
        <i x="1558" s="1"/>
        <i x="480" s="1"/>
        <i x="279" s="1"/>
        <i x="1760" s="1"/>
        <i x="1182" s="1"/>
        <i x="116" s="1"/>
        <i x="1473" s="1"/>
        <i x="1280" s="1"/>
        <i x="1132" s="1"/>
        <i x="983" s="1"/>
        <i x="843" s="1"/>
        <i x="930" s="1"/>
        <i x="250" s="1"/>
        <i x="417" s="1"/>
        <i x="1602" s="1"/>
        <i x="1603" s="1"/>
        <i x="866" s="1"/>
        <i x="251" s="1"/>
        <i x="1697" s="1"/>
        <i x="1150" s="1"/>
        <i x="1778" s="1"/>
        <i x="478" s="1"/>
        <i x="1106" s="1"/>
        <i x="609" s="1"/>
        <i x="1726" s="1"/>
        <i x="1220" s="1"/>
        <i x="1010" s="1"/>
        <i x="458" s="1"/>
        <i x="1131" s="1"/>
        <i x="750" s="1"/>
        <i x="999" s="1"/>
        <i x="477" s="1"/>
        <i x="162" s="1"/>
        <i x="882" s="1"/>
        <i x="1531" s="1"/>
        <i x="667" s="1"/>
        <i x="1459" s="1"/>
        <i x="1023" s="1"/>
        <i x="1266" s="1"/>
        <i x="193" s="1"/>
        <i x="413" s="1"/>
        <i x="1749" s="1"/>
        <i x="1567" s="1"/>
        <i x="1009" s="1"/>
        <i x="1670" s="1"/>
        <i x="967" s="1"/>
        <i x="1286" s="1"/>
        <i x="1515" s="1"/>
        <i x="1360" s="1"/>
        <i x="1254" s="1"/>
        <i x="747" s="1"/>
        <i x="1043" s="1"/>
        <i x="1641" s="1"/>
        <i x="874" s="1"/>
        <i x="1229" s="1"/>
        <i x="252" s="1"/>
        <i x="1313" s="1"/>
        <i x="1673" s="1"/>
        <i x="865" s="1"/>
        <i x="1130" s="1"/>
        <i x="635" s="1"/>
        <i x="637" s="1"/>
        <i x="224" s="1"/>
        <i x="972" s="1"/>
        <i x="1173" s="1"/>
        <i x="605" s="1"/>
        <i x="645" s="1"/>
        <i x="1722" s="1"/>
        <i x="653" s="1"/>
        <i x="896" s="1"/>
        <i x="1401" s="1"/>
        <i x="587" s="1"/>
        <i x="723" s="1"/>
        <i x="1661" s="1"/>
        <i x="922" s="1"/>
        <i x="186" s="1"/>
        <i x="1679" s="1"/>
        <i x="1476" s="1"/>
        <i x="392" s="1"/>
        <i x="1628" s="1"/>
        <i x="610" s="1"/>
        <i x="793" s="1"/>
        <i x="516" s="1"/>
        <i x="715" s="1"/>
        <i x="1005" s="1"/>
        <i x="1482" s="1"/>
        <i x="956" s="1"/>
        <i x="729" s="1"/>
        <i x="112" s="1"/>
        <i x="466" s="1"/>
        <i x="1294" s="1"/>
        <i x="453" s="1"/>
        <i x="740" s="1"/>
        <i x="1724" s="1"/>
        <i x="805" s="1"/>
        <i x="953" s="1"/>
        <i x="194" s="1"/>
        <i x="775" s="1"/>
        <i x="1383" s="1"/>
        <i x="1053" s="1"/>
        <i x="600" s="1"/>
        <i x="1680" s="1"/>
        <i x="894" s="1"/>
        <i x="973" s="1"/>
        <i x="1268" s="1"/>
        <i x="697" s="1"/>
        <i x="1417" s="1"/>
        <i x="1369" s="1"/>
        <i x="825" s="1"/>
        <i x="195" s="1"/>
        <i x="97" s="1"/>
        <i x="196" s="1"/>
        <i x="1615" s="1"/>
        <i x="774" s="1"/>
        <i x="1757" s="1"/>
        <i x="161" s="1"/>
        <i x="841" s="1"/>
        <i x="1632" s="1"/>
        <i x="117" s="1"/>
        <i x="1039" s="1"/>
        <i x="1126" s="1"/>
        <i x="1153" s="1"/>
        <i x="962" s="1"/>
        <i x="704" s="1"/>
        <i x="1287" s="1"/>
        <i x="1305" s="1"/>
        <i x="613" s="1"/>
        <i x="1169" s="1"/>
        <i x="122" s="1"/>
        <i x="1154" s="1"/>
        <i x="713" s="1"/>
        <i x="1393" s="1"/>
        <i x="1015" s="1"/>
        <i x="1396" s="1"/>
        <i x="586" s="1"/>
        <i x="415" s="1"/>
        <i x="1022" s="1"/>
        <i x="814" s="1"/>
        <i x="1386" s="1"/>
        <i x="1662" s="1"/>
        <i x="290" s="1"/>
        <i x="1705" s="1"/>
        <i x="315" s="1"/>
        <i x="802" s="1"/>
        <i x="442" s="1"/>
        <i x="84" s="1"/>
        <i x="1770" s="1"/>
        <i x="159" s="1"/>
        <i x="1262" s="1"/>
        <i x="682" s="1"/>
        <i x="435" s="1"/>
        <i x="1171" s="1"/>
        <i x="145" s="1"/>
        <i x="1453" s="1"/>
        <i x="1579" s="1"/>
        <i x="959" s="1"/>
        <i x="769" s="1"/>
        <i x="1200" s="1"/>
        <i x="163" s="1"/>
        <i x="846" s="1"/>
        <i x="1207" s="1"/>
        <i x="1690" s="1"/>
        <i x="1526" s="1"/>
        <i x="1392" s="1"/>
        <i x="604" s="1"/>
        <i x="1446" s="1"/>
        <i x="1314" s="1"/>
        <i x="21" s="1"/>
        <i x="1433" s="1"/>
        <i x="711" s="1"/>
        <i x="829" s="1"/>
        <i x="1385" s="1"/>
        <i x="98" s="1"/>
        <i x="501" s="1"/>
        <i x="976" s="1"/>
        <i x="1274" s="1"/>
        <i x="137" s="1"/>
        <i x="1499" s="1"/>
        <i x="1423" s="1"/>
        <i x="735" s="1"/>
        <i x="1489" s="1"/>
        <i x="730" s="1"/>
        <i x="1677" s="1"/>
        <i x="762" s="1"/>
        <i x="980" s="1"/>
        <i x="831" s="1"/>
        <i x="741" s="1"/>
        <i x="678" s="1"/>
        <i x="164" s="1"/>
        <i x="138" s="1"/>
        <i x="372" s="1"/>
        <i x="886" s="1"/>
        <i x="1384" s="1"/>
        <i x="1573" s="1"/>
        <i x="606" s="1"/>
        <i x="966" s="1"/>
        <i x="776" s="1"/>
        <i x="389" s="1"/>
        <i x="424" s="1"/>
        <i x="1236" s="1"/>
        <i x="1141" s="1"/>
        <i x="402" s="1"/>
        <i x="289" s="1"/>
        <i x="849" s="1"/>
        <i x="1796" s="1"/>
        <i x="611" s="1"/>
        <i x="165" s="1"/>
        <i x="1358" s="1"/>
        <i x="1281" s="1"/>
        <i x="1238" s="1"/>
        <i x="777" s="1"/>
        <i x="253" s="1"/>
        <i x="612" s="1"/>
        <i x="1649" s="1"/>
        <i x="351" s="1"/>
        <i x="433" s="1"/>
        <i x="1675" s="1"/>
        <i x="89" s="1"/>
        <i x="1456" s="1"/>
        <i x="1223" s="1"/>
        <i x="1578" s="1"/>
        <i x="260" s="1"/>
        <i x="1253" s="1"/>
        <i x="1458" s="1"/>
        <i x="1642" s="1"/>
        <i x="450" s="1"/>
        <i x="220" s="1"/>
        <i x="968" s="1"/>
        <i x="1202" s="1"/>
        <i x="1610" s="1"/>
        <i x="1566" s="1"/>
        <i x="1703" s="1"/>
        <i x="160" s="1"/>
        <i x="493" s="1"/>
        <i x="1534" s="1"/>
        <i x="361" s="1"/>
        <i x="742" s="1"/>
        <i x="622" s="1"/>
        <i x="960" s="1"/>
        <i x="1779" s="1"/>
        <i x="225" s="1"/>
        <i x="847" s="1"/>
        <i x="178" s="1"/>
        <i x="1403" s="1"/>
        <i x="687" s="1"/>
        <i x="1744" s="1"/>
        <i x="683" s="1"/>
        <i x="1728" s="1"/>
        <i x="204" s="1"/>
        <i x="1491" s="1"/>
        <i x="693" s="1"/>
        <i x="347" s="1"/>
        <i x="1143" s="1"/>
        <i x="636" s="1"/>
        <i x="1144" s="1"/>
        <i x="691" s="1"/>
        <i x="1536" s="1"/>
        <i x="716" s="1"/>
        <i x="702" s="1"/>
        <i x="603" s="1"/>
        <i x="1103" s="1"/>
        <i x="1464" s="1"/>
        <i x="1007" s="1"/>
        <i x="900" s="1"/>
        <i x="1584" s="1"/>
        <i x="728" s="1"/>
        <i x="1754" s="1"/>
        <i x="1209" s="1"/>
        <i x="403" s="1"/>
        <i x="96" s="1"/>
        <i x="139" s="1"/>
        <i x="1414" s="1"/>
        <i x="231" s="1"/>
        <i x="906" s="1"/>
        <i x="985" s="1"/>
        <i x="1234" s="1"/>
        <i x="1296" s="1"/>
        <i x="330" s="1"/>
        <i x="40" s="1"/>
        <i x="352" s="1"/>
        <i x="1122" s="1"/>
        <i x="489" s="1"/>
        <i x="1215" s="1"/>
        <i x="1532" s="1"/>
        <i x="659" s="1"/>
        <i x="1505" s="1"/>
        <i x="724" s="1"/>
        <i x="373" s="1"/>
        <i x="1668" s="1"/>
        <i x="686" s="1"/>
        <i x="1293" s="1"/>
        <i x="390" s="1"/>
        <i x="1391" s="1"/>
        <i x="1243" s="1"/>
        <i x="1759" s="1"/>
        <i x="90" s="1"/>
        <i x="1246" s="1"/>
        <i x="66" s="1"/>
        <i x="1682" s="1"/>
        <i x="1390" s="1"/>
        <i x="1042" s="1"/>
        <i x="1357" s="1"/>
        <i x="1454" s="1"/>
        <i x="325" s="1"/>
        <i x="998" s="1"/>
        <i x="348" s="1"/>
        <i x="757" s="1"/>
        <i x="479" s="1"/>
        <i x="126" s="1"/>
        <i x="1421" s="1"/>
        <i x="1517" s="1"/>
        <i x="1636" s="1"/>
        <i x="149" s="1"/>
        <i x="641" s="1"/>
        <i x="1788" s="1"/>
        <i x="1525" s="1"/>
        <i x="384" s="1"/>
        <i x="1292" s="1"/>
        <i x="1441" s="1"/>
        <i x="752" s="1"/>
        <i x="1361" s="1"/>
        <i x="1256" s="1"/>
        <i x="118" s="1"/>
        <i x="1725" s="1"/>
        <i x="1210" s="1"/>
        <i x="811" s="1"/>
        <i x="1402" s="1"/>
        <i x="399" s="1"/>
        <i x="135" s="1"/>
        <i x="1783" s="1"/>
        <i x="304" s="1"/>
        <i x="994" s="1"/>
        <i x="876" s="1"/>
        <i x="1064" s="1"/>
        <i x="1706" s="1"/>
        <i x="1363" s="1"/>
        <i x="1343" s="1"/>
        <i x="621" s="1"/>
        <i x="245" s="1"/>
        <i x="766" s="1"/>
        <i x="714" s="1"/>
        <i x="1606" s="1"/>
        <i x="595" s="1"/>
        <i x="1371" s="1"/>
        <i x="1074" s="1"/>
        <i x="1492" s="1"/>
        <i x="642" s="1"/>
        <i x="864" s="1"/>
        <i x="1067" s="1"/>
        <i x="1543" s="1"/>
        <i x="1037" s="1"/>
        <i x="1684" s="1"/>
        <i x="103" s="1"/>
        <i x="1687" s="1"/>
        <i x="232" s="1"/>
        <i x="1265" s="1"/>
        <i x="668" s="1"/>
        <i x="764" s="1"/>
        <i x="700" s="1"/>
        <i x="205" s="1"/>
        <i x="870" s="1"/>
        <i x="717" s="1"/>
        <i x="1216" s="1"/>
        <i x="1460" s="1"/>
        <i x="12" s="1"/>
        <i x="860" s="1"/>
        <i x="633" s="1"/>
        <i x="77" s="1"/>
        <i x="1443" s="1"/>
        <i x="140" s="1"/>
        <i x="655" s="1"/>
        <i x="233" s="1"/>
        <i x="950" s="1"/>
        <i x="720" s="1"/>
        <i x="141" s="1"/>
        <i x="1485" s="1"/>
        <i x="1359" s="1"/>
        <i x="736" s="1"/>
        <i x="181" s="1"/>
        <i x="473" s="1"/>
        <i x="744" s="1"/>
        <i x="1367" s="1"/>
        <i x="419" s="1"/>
        <i x="679" s="1"/>
        <i x="951" s="1"/>
        <i x="690" s="1"/>
        <i x="1289" s="1"/>
        <i x="1021" s="1"/>
        <i x="824" s="1"/>
        <i x="699" s="1"/>
        <i x="182" s="1"/>
        <i x="1752" s="1"/>
        <i x="590" s="1"/>
        <i x="1048" s="1"/>
        <i x="986" s="1"/>
        <i x="1252" s="1"/>
        <i x="104" s="1"/>
        <i x="1497" s="1"/>
        <i x="226" s="1"/>
        <i x="1640" s="1"/>
        <i x="1217" s="1"/>
        <i x="1203" s="1"/>
        <i x="383" s="1"/>
        <i x="1747" s="1"/>
        <i x="78" s="1"/>
        <i x="445" s="1"/>
        <i x="1388" s="1"/>
        <i x="1323" s="1"/>
        <i x="246" s="1"/>
        <i x="1761" s="1"/>
        <i x="105" s="1"/>
        <i x="1639" s="1"/>
        <i x="1035" s="1"/>
        <i x="189" s="1"/>
        <i x="1075" s="1"/>
        <i x="254" s="1"/>
        <i x="1040" s="1"/>
        <i x="795" s="1"/>
        <i x="1027" s="1"/>
        <i x="1790" s="1"/>
        <i x="1008" s="1"/>
        <i x="1117" s="1"/>
        <i x="247" s="1"/>
        <i x="913" s="1"/>
        <i x="106" s="1"/>
        <i x="127" s="1"/>
        <i x="349" s="1"/>
        <i x="1717" s="1"/>
        <i x="607" s="1"/>
        <i x="367" s="1"/>
        <i x="1017" s="1"/>
        <i x="1405" s="1"/>
        <i x="234" s="1"/>
        <i x="1306" s="1"/>
        <i x="99" s="1"/>
        <i x="858" s="1"/>
        <i x="952" s="1"/>
        <i x="1024" s="1"/>
        <i x="725" s="1"/>
        <i x="584" s="1"/>
        <i x="1061" s="1"/>
        <i x="1586" s="1"/>
        <i x="665" s="1"/>
        <i x="721" s="1"/>
        <i x="1225" s="1"/>
        <i x="366" s="1"/>
        <i x="1089" s="1"/>
        <i x="737" s="1"/>
        <i x="331" s="1"/>
        <i x="1422" s="1"/>
        <i x="85" s="1"/>
        <i x="119" s="1"/>
        <i x="100" s="1"/>
        <i x="1743" s="1"/>
        <i x="368" s="1"/>
        <i x="1715" s="1"/>
        <i x="284" s="1"/>
        <i x="305" s="1"/>
        <i x="591" s="1"/>
        <i x="760" s="1"/>
        <i x="391" s="1"/>
        <i x="121" s="1"/>
        <i x="1502" s="1"/>
        <i x="1501" s="1"/>
        <i x="326" s="1"/>
        <i x="1735" s="1"/>
        <i x="596" s="1"/>
        <i x="400" s="1"/>
        <i x="236" s="1"/>
        <i x="786" s="1"/>
        <i x="62" s="1"/>
        <i x="574" s="1"/>
        <i x="1345" s="1"/>
        <i x="67" s="1"/>
        <i x="327" s="1"/>
        <i x="601" s="1"/>
        <i x="1753" s="1"/>
        <i x="745" s="1"/>
        <i x="316" s="1"/>
        <i x="877" s="1"/>
        <i x="79" s="1"/>
        <i x="1145" s="1"/>
        <i x="336" s="1"/>
        <i x="726" s="1"/>
        <i x="68" s="1"/>
        <i x="1271" s="1"/>
        <i x="120" s="1"/>
        <i x="1629" s="1"/>
        <i x="534" s="1"/>
        <i x="107" s="1"/>
        <i x="108" s="1"/>
        <i x="709" s="1"/>
        <i x="101" s="1"/>
        <i x="576" s="1"/>
        <i x="86" s="1"/>
        <i x="113" s="1"/>
        <i x="1545" s="1"/>
        <i x="1028" s="1"/>
        <i x="680" s="1"/>
        <i x="248" s="1"/>
        <i x="712" s="1"/>
        <i x="80" s="1"/>
        <i x="1686" s="1"/>
        <i x="396" s="1"/>
        <i x="337" s="1"/>
        <i x="206" s="1"/>
        <i x="1659" s="1"/>
        <i x="369" s="1"/>
        <i x="94" s="1"/>
        <i x="357" s="1"/>
        <i x="87" s="1"/>
        <i x="377" s="1"/>
        <i x="183" s="1"/>
        <i x="1380" s="1"/>
        <i x="1057" s="1"/>
        <i x="1198" s="1"/>
        <i x="256" s="1"/>
        <i x="1407" s="1"/>
        <i x="102" s="1"/>
        <i x="656" s="1"/>
        <i x="1113" s="1"/>
        <i x="48" s="1"/>
        <i x="1325" s="1"/>
        <i x="1455" s="1"/>
        <i x="660" s="1"/>
        <i x="1013" s="1"/>
        <i x="201" s="1"/>
        <i x="643" s="1"/>
        <i x="638" s="1"/>
        <i x="81" s="1"/>
        <i x="1382" s="1"/>
        <i x="585" s="1"/>
        <i x="426" s="1"/>
        <i x="965" s="1"/>
        <i x="507" s="1"/>
        <i x="1667" s="1"/>
        <i x="592" s="1"/>
        <i x="1538" s="1"/>
        <i x="748" s="1"/>
        <i x="190" s="1"/>
        <i x="597" s="1"/>
        <i x="703" s="1"/>
        <i x="646" s="1"/>
        <i x="1016" s="1"/>
        <i x="238" s="1"/>
        <i x="1718" s="1"/>
        <i x="954" s="1"/>
        <i x="362" s="1"/>
        <i x="1496" s="1"/>
        <i x="344" s="1"/>
        <i x="598" s="1"/>
        <i x="364" s="1"/>
        <i x="243" s="1"/>
        <i x="1070" s="1"/>
        <i x="109" s="1"/>
        <i x="285" s="1"/>
        <i x="1678" s="1"/>
        <i x="95" s="1"/>
        <i x="69" s="1"/>
        <i x="1098" s="1"/>
        <i x="995" s="1"/>
        <i x="1601" s="1"/>
        <i x="1239" s="1"/>
        <i x="322" s="1"/>
        <i x="1197" s="1"/>
        <i x="343" s="1"/>
        <i x="1227" s="1"/>
        <i x="1415" s="1"/>
        <i x="949" s="1"/>
        <i x="462" s="1"/>
        <i x="947" s="1"/>
        <i x="1076" s="1"/>
        <i x="1029" s="1"/>
        <i x="92" s="1"/>
        <i x="738" s="1"/>
        <i x="1618" s="1"/>
        <i x="661" s="1"/>
        <i x="1537" s="1"/>
        <i x="1199" s="1"/>
        <i x="1019" s="1"/>
        <i x="385" s="1"/>
        <i x="602" s="1"/>
        <i x="49" s="1"/>
        <i x="666" s="1"/>
        <i x="58" s="1"/>
        <i x="1011" s="1"/>
        <i x="1025" s="1"/>
        <i x="370" s="1"/>
        <i x="261" s="1"/>
        <i x="1375" s="1"/>
        <i x="358" s="1"/>
        <i x="50" s="1"/>
        <i x="262" s="1"/>
        <i x="386" s="1"/>
        <i x="286" s="1"/>
        <i x="123" s="1"/>
        <i x="307" s="1"/>
        <i x="124" s="1"/>
        <i x="82" s="1"/>
        <i x="306" s="1"/>
        <i x="1370" s="1"/>
        <i x="249" s="1"/>
        <i x="59" s="1"/>
        <i x="593" s="1"/>
        <i x="382" s="1"/>
        <i x="1356" s="1"/>
        <i x="727" s="1"/>
        <i x="263" s="1"/>
        <i x="397" s="1"/>
        <i x="207" s="1"/>
        <i x="299" s="1"/>
        <i x="73" s="1"/>
        <i x="1226" s="1"/>
        <i x="731" s="1"/>
        <i x="214" s="1"/>
        <i x="393" s="1"/>
        <i x="291" s="1"/>
        <i x="317" s="1"/>
        <i x="63" s="1"/>
        <i x="60" s="1"/>
        <i x="292" s="1"/>
        <i x="318" s="1"/>
        <i x="191" s="1"/>
        <i x="1381" s="1"/>
        <i x="652" s="1"/>
        <i x="579" s="1"/>
        <i x="398" s="1"/>
        <i x="264" s="1"/>
        <i x="300" s="1"/>
        <i x="578" s="1"/>
        <i x="580" s="1"/>
        <i x="323" s="1"/>
        <i x="684" s="1"/>
        <i x="694" s="1"/>
        <i x="589" s="1"/>
        <i x="363" s="1"/>
        <i x="705" s="1"/>
        <i x="594" s="1"/>
        <i x="64" s="1"/>
        <i x="114" s="1"/>
        <i x="572" s="1"/>
        <i x="51" s="1"/>
        <i x="374" s="1"/>
        <i x="328" s="1"/>
        <i x="692" s="1"/>
        <i x="581" s="1"/>
        <i x="70" s="1"/>
        <i x="350" s="1"/>
        <i x="280" s="1"/>
        <i x="301" s="1"/>
        <i x="371" s="1"/>
        <i x="324" s="1"/>
        <i x="387" s="1"/>
        <i x="1033" s="1"/>
        <i x="1193" s="1"/>
        <i x="401" s="1"/>
        <i x="570" s="1"/>
        <i x="308" s="1"/>
        <i x="1012" s="1"/>
        <i x="554" s="1"/>
        <i x="1616" s="1"/>
        <i x="93" s="1"/>
        <i x="54" s="1"/>
        <i x="83" s="1"/>
        <i x="1192" s="1"/>
        <i x="222" s="1"/>
        <i x="1373" s="1"/>
        <i x="582" s="1"/>
        <i x="575" s="1"/>
        <i x="685" s="1"/>
        <i x="55" s="1"/>
        <i x="1242" s="1"/>
        <i x="1600" s="1"/>
        <i x="1038" s="1"/>
        <i x="706" s="1"/>
        <i x="1218" s="1"/>
        <i x="239" s="1"/>
        <i x="394" s="1"/>
        <i x="583" s="1"/>
        <i x="1014" s="1"/>
        <i x="408" s="1"/>
        <i x="404" s="1"/>
        <i x="31" s="1"/>
        <i x="319" s="1"/>
        <i x="566" s="1"/>
        <i x="74" s="1"/>
        <i x="24" s="1"/>
        <i x="1241" s="1"/>
        <i x="746" s="1"/>
        <i x="1221" s="1"/>
        <i x="681" s="1"/>
        <i x="378" s="1"/>
        <i x="42" s="1"/>
        <i x="17" s="1"/>
        <i x="639" s="1"/>
        <i x="52" s="1"/>
        <i x="65" s="1"/>
        <i x="948" s="1"/>
        <i x="563" s="1"/>
        <i x="208" s="1"/>
        <i x="988" s="1"/>
        <i x="18" s="1"/>
        <i x="240" s="1"/>
        <i x="1187" s="1"/>
        <i x="993" s="1"/>
        <i x="115" s="1"/>
        <i x="981" s="1"/>
        <i x="75" s="1"/>
        <i x="46" s="1"/>
        <i x="557" s="1"/>
        <i x="982" s="1"/>
        <i x="974" s="1"/>
        <i x="565" s="1"/>
        <i x="662" s="1"/>
        <i x="25" s="1"/>
        <i x="1036" s="1"/>
        <i x="43" s="1"/>
        <i x="649" s="1"/>
        <i x="44" s="1"/>
        <i x="32" s="1"/>
        <i x="19" s="1"/>
        <i x="546" s="1"/>
        <i x="1191" s="1"/>
        <i x="33" s="1"/>
        <i x="675" s="1"/>
        <i x="564" s="1"/>
        <i x="1352" s="1"/>
        <i x="560" s="1"/>
        <i x="648" s="1"/>
        <i x="20" s="1"/>
        <i x="34" s="1"/>
        <i x="1597" s="1"/>
        <i x="650" s="1"/>
        <i x="209" s="1"/>
        <i x="184" s="1"/>
        <i x="0" s="1"/>
        <i x="13" s="1"/>
        <i x="128" s="1"/>
        <i x="197" s="1"/>
        <i x="210" s="1"/>
        <i x="567" s="1"/>
        <i x="640" s="1"/>
        <i x="216" s="1"/>
        <i x="61" s="1"/>
        <i x="550" s="1"/>
        <i x="35" s="1"/>
        <i x="568" s="1"/>
        <i x="632" s="1"/>
        <i x="45" s="1"/>
        <i x="71" s="1"/>
        <i x="1355" s="1"/>
        <i x="47" s="1"/>
        <i x="72" s="1"/>
        <i x="198" s="1"/>
        <i x="36" s="1"/>
        <i x="1612" s="1"/>
        <i x="1" s="1"/>
        <i x="931" s="1"/>
        <i x="14" s="1"/>
        <i x="996" s="1"/>
        <i x="27" s="1"/>
        <i x="623" s="1"/>
        <i x="37" s="1"/>
        <i x="1347" s="1"/>
        <i x="1004" s="1"/>
        <i x="669" s="1"/>
        <i x="936" s="1"/>
        <i x="15" s="1"/>
        <i x="1354" s="1"/>
        <i x="1194" s="1"/>
        <i x="932" s="1"/>
        <i x="2" s="1"/>
        <i x="989" s="1"/>
        <i x="551" s="1"/>
        <i x="1186" s="1"/>
        <i x="8" s="1"/>
        <i x="573" s="1"/>
        <i x="28" s="1"/>
        <i x="1205" s="1"/>
        <i x="228" s="1"/>
        <i x="217" s="1"/>
        <i x="1599" s="1"/>
        <i x="38" s="1"/>
        <i x="129" s="1"/>
        <i x="1378" s="1"/>
        <i x="544" s="1"/>
        <i x="3" s="1"/>
        <i x="1185" s="1"/>
        <i x="561" s="1"/>
        <i x="552" s="1"/>
        <i x="545" s="1"/>
        <i x="212" s="1"/>
        <i x="1190" s="1"/>
        <i x="202" s="1"/>
        <i x="4" s="1"/>
        <i x="933" s="1"/>
        <i x="1376" s="1"/>
        <i x="26" s="1"/>
        <i x="1195" s="1"/>
        <i x="1230" s="1"/>
        <i x="937" s="1"/>
        <i x="569" s="1"/>
        <i x="5" s="1"/>
        <i x="674" s="1"/>
        <i x="56" s="1"/>
        <i x="577" s="1"/>
        <i x="664" s="1"/>
        <i x="1348" s="1"/>
        <i x="1184" s="1"/>
        <i x="943" s="1"/>
        <i x="1596" s="1"/>
        <i x="187" s="1"/>
        <i x="571" s="1"/>
        <i x="657" s="1"/>
        <i x="7" s="1"/>
        <i x="608" s="1"/>
        <i x="1350" s="1"/>
        <i x="562" s="1"/>
        <i x="553" s="1"/>
        <i x="1351" s="1"/>
        <i x="29" s="1"/>
        <i x="10" s="1"/>
        <i x="945" s="1"/>
        <i x="41" s="1"/>
        <i x="188" s="1"/>
        <i x="30" s="1"/>
        <i x="1224" s="1"/>
        <i x="987" s="1"/>
        <i x="939" s="1"/>
        <i x="1379" s="1"/>
        <i x="673" s="1"/>
        <i x="1372" s="1"/>
        <i x="235" s="1"/>
        <i x="548" s="1"/>
        <i x="1183" s="1"/>
        <i x="944" s="1"/>
        <i x="1231" s="1"/>
        <i x="255" s="1"/>
        <i x="257" s="1"/>
        <i x="22" s="1"/>
        <i x="676" s="1"/>
        <i x="1607" s="1"/>
        <i x="1611" s="1"/>
        <i x="242" s="1"/>
        <i x="1353" s="1"/>
        <i x="1188" s="1"/>
        <i x="647" s="1"/>
        <i x="559" s="1"/>
        <i x="23" s="1"/>
        <i x="671" s="1"/>
        <i x="1613" s="1"/>
        <i x="276" s="1"/>
        <i x="1232" s="1"/>
        <i x="1006" s="1"/>
        <i x="992" s="1"/>
        <i x="1614" s="1"/>
        <i x="11" s="1"/>
        <i x="1002" s="1"/>
        <i x="940" s="1"/>
        <i x="654" s="1"/>
        <i x="942" s="1"/>
        <i x="273" s="1"/>
        <i x="221" s="1"/>
        <i x="588" s="1"/>
        <i x="991" s="1"/>
        <i x="265" s="1"/>
        <i x="1000" s="1"/>
        <i x="941" s="1"/>
        <i x="935" s="1"/>
        <i x="277" s="1"/>
        <i x="136" s="1"/>
        <i x="275" s="1"/>
        <i x="651" s="1"/>
        <i x="88" s="1"/>
        <i x="272" s="1"/>
        <i x="227" s="1"/>
        <i x="1189" s="1"/>
        <i x="955" s="1"/>
        <i x="266" s="1"/>
        <i x="549" s="1"/>
        <i x="1362" s="1"/>
        <i x="16"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1" xr10:uid="{D6F3D464-A23B-4689-9534-4CBB1D78E0A2}" sourceName="Units">
  <pivotTables>
    <pivotTable tabId="17" name="PivotTable11"/>
  </pivotTables>
  <data>
    <tabular pivotCacheId="572099128" sortOrder="descending">
      <items count="1808">
        <i x="1179" s="1"/>
        <i x="1731" s="1"/>
        <i x="1691" s="1"/>
        <i x="1329" s="1"/>
        <i x="1656" s="1"/>
        <i x="926" s="1"/>
        <i x="1176" s="1"/>
        <i x="521" s="1"/>
        <i x="1118" s="1"/>
        <i x="927" s="1"/>
        <i x="1090" s="1"/>
        <i x="1508" s="1"/>
        <i x="924" s="1"/>
        <i x="1804" s="1"/>
        <i x="542" s="1"/>
        <i x="1065" s="1"/>
        <i x="1776" s="1"/>
        <i x="533" s="1"/>
        <i x="539" s="1"/>
        <i x="768" s="1"/>
        <i x="1428" s="1"/>
        <i x="1563" s="1"/>
        <i x="439" s="1"/>
        <i x="790" s="1"/>
        <i x="1151" s="1"/>
        <i x="890" s="1"/>
        <i x="1595" s="1"/>
        <i x="494" s="1"/>
        <i x="1655" s="1"/>
        <i x="1580" s="1"/>
        <i x="909" s="1"/>
        <i x="1701" s="1"/>
        <i x="1681" s="1"/>
        <i x="412" s="1"/>
        <i x="1086" s="1"/>
        <i x="785" s="1"/>
        <i x="1114" s="1"/>
        <i x="1309" s="1"/>
        <i x="526" s="1"/>
        <i x="1148" s="1"/>
        <i x="1258" s="1"/>
        <i x="414" s="1"/>
        <i x="1467" s="1"/>
        <i x="1792" s="1"/>
        <i x="1713" s="1"/>
        <i x="1741" s="1"/>
        <i x="1068" s="1"/>
        <i x="540" s="1"/>
        <i x="783" s="1"/>
        <i x="1574" s="1"/>
        <i x="1468" s="1"/>
        <i x="1438" s="1"/>
        <i x="1522" s="1"/>
        <i x="1689" s="1"/>
        <i x="443" s="1"/>
        <i x="899" s="1"/>
        <i x="1775" s="1"/>
        <i x="518" s="1"/>
        <i x="1177" s="1"/>
        <i x="1270" s="1"/>
        <i x="1588" s="1"/>
        <i x="1539" s="1"/>
        <i x="1174" s="1"/>
        <i x="515" s="1"/>
        <i x="1466" s="1"/>
        <i x="475" s="1"/>
        <i x="891" s="1"/>
        <i x="1447" s="1"/>
        <i x="1450" s="1"/>
        <i x="506" s="1"/>
        <i x="457" s="1"/>
        <i x="524" s="1"/>
        <i x="512" s="1"/>
        <i x="1506" s="1"/>
        <i x="1337" s="1"/>
        <i x="1570" s="1"/>
        <i x="1634" s="1"/>
        <i x="1806" s="1"/>
        <i x="911" s="1"/>
        <i x="1250" s="1"/>
        <i x="828" s="1"/>
        <i x="499" s="1"/>
        <i x="1180" s="1"/>
        <i x="425" s="1"/>
        <i x="1589" s="1"/>
        <i x="1755" s="1"/>
        <i x="470" s="1"/>
        <i x="432" s="1"/>
        <i x="1781" s="1"/>
        <i x="888" s="1"/>
        <i x="1782" s="1"/>
        <i x="1093" s="1"/>
        <i x="1767" s="1"/>
        <i x="873" s="1"/>
        <i x="1156" s="1"/>
        <i x="818" s="1"/>
        <i x="1471" s="1"/>
        <i x="485" s="1"/>
        <i x="486" s="1"/>
        <i x="517" s="1"/>
        <i x="1168" s="1"/>
        <i x="923" s="1"/>
        <i x="765" s="1"/>
        <i x="430" s="1"/>
        <i x="1344" s="1"/>
        <i x="1259" s="1"/>
        <i x="537" s="1"/>
        <i x="1054" s="1"/>
        <i x="835" s="1"/>
        <i x="863" s="1"/>
        <i x="1805" s="1"/>
        <i x="491" s="1"/>
        <i x="916" s="1"/>
        <i x="1732" s="1"/>
        <i x="821" s="1"/>
        <i x="1149" s="1"/>
        <i x="780" s="1"/>
        <i x="1774" s="1"/>
        <i x="1547" s="1"/>
        <i x="1495" s="1"/>
        <i x="1562" s="1"/>
        <i x="1146" s="1"/>
        <i x="464" s="1"/>
        <i x="1803" s="1"/>
        <i x="1058" s="1"/>
        <i x="1554" s="1"/>
        <i x="1592" s="1"/>
        <i x="1124" s="1"/>
        <i x="1066" s="1"/>
        <i x="1062" s="1"/>
        <i x="1799" s="1"/>
        <i x="1593" s="1"/>
        <i x="1303" s="1"/>
        <i x="903" s="1"/>
        <i x="845" s="1"/>
        <i x="519" s="1"/>
        <i x="1094" s="1"/>
        <i x="1654" s="1"/>
        <i x="1092" s="1"/>
        <i x="800" s="1"/>
        <i x="1317" s="1"/>
        <i x="1529" s="1"/>
        <i x="1469" s="1"/>
        <i x="1729" s="1"/>
        <i x="838" s="1"/>
        <i x="1587" s="1"/>
        <i x="753" s="1"/>
        <i x="1698" s="1"/>
        <i x="1559" s="1"/>
        <i x="875" s="1"/>
        <i x="797" s="1"/>
        <i x="1533" s="1"/>
        <i x="418" s="1"/>
        <i x="1571" s="1"/>
        <i x="1664" s="1"/>
        <i x="895" s="1"/>
        <i x="1099" s="1"/>
        <i x="488" s="1"/>
        <i x="471" s="1"/>
        <i x="905" s="1"/>
        <i x="784" s="1"/>
        <i x="907" s="1"/>
        <i x="898" s="1"/>
        <i x="1624" s="1"/>
        <i x="789" s="1"/>
        <i x="914" s="1"/>
        <i x="1746" s="1"/>
        <i x="788" s="1"/>
        <i x="1802" s="1"/>
        <i x="887" s="1"/>
        <i x="1594" s="1"/>
        <i x="490" s="1"/>
        <i x="440" s="1"/>
        <i x="928" s="1"/>
        <i x="816" s="1"/>
        <i x="1285" s="1"/>
        <i x="1429" s="1"/>
        <i x="1330" s="1"/>
        <i x="1162" s="1"/>
        <i x="1793" s="1"/>
        <i x="1157" s="1"/>
        <i x="1493" s="1"/>
        <i x="1487" s="1"/>
        <i x="897" s="1"/>
        <i x="1478" s="1"/>
        <i x="1426" s="1"/>
        <i x="826" s="1"/>
        <i x="1295" s="1"/>
        <i x="754" s="1"/>
        <i x="1721" s="1"/>
        <i x="1637" s="1"/>
        <i x="1288" s="1"/>
        <i x="421" s="1"/>
        <i x="535" s="1"/>
        <i x="1665" s="1"/>
        <i x="1521" s="1"/>
        <i x="497" s="1"/>
        <i x="1105" s="1"/>
        <i x="513" s="1"/>
        <i x="1561" s="1"/>
        <i x="1699" s="1"/>
        <i x="1411" s="1"/>
        <i x="1298" s="1"/>
        <i x="1283" s="1"/>
        <i x="856" s="1"/>
        <i x="1551" s="1"/>
        <i x="817" s="1"/>
        <i x="1427" s="1"/>
        <i x="1477" s="1"/>
        <i x="492" s="1"/>
        <i x="1513" s="1"/>
        <i x="1327" s="1"/>
        <i x="449" s="1"/>
        <i x="1425" s="1"/>
        <i x="527" s="1"/>
        <i x="1341" s="1"/>
        <i x="1773" s="1"/>
        <i x="869" s="1"/>
        <i x="1291" s="1"/>
        <i x="1740" s="1"/>
        <i x="1546" s="1"/>
        <i x="1079" s="1"/>
        <i x="1069" s="1"/>
        <i x="1120" s="1"/>
        <i x="1408" s="1"/>
        <i x="1170" s="1"/>
        <i x="1413" s="1"/>
        <i x="920" s="1"/>
        <i x="1109" s="1"/>
        <i x="1591" s="1"/>
        <i x="1530" s="1"/>
        <i x="871" s="1"/>
        <i x="833" s="1"/>
        <i x="832" s="1"/>
        <i x="853" s="1"/>
        <i x="1651" s="1"/>
        <i x="852" s="1"/>
        <i x="1631" s="1"/>
        <i x="1339" s="1"/>
        <i x="892" s="1"/>
        <i x="1071" s="1"/>
        <i x="420" s="1"/>
        <i x="862" s="1"/>
        <i x="1650" s="1"/>
        <i x="915" s="1"/>
        <i x="782" s="1"/>
        <i x="1800" s="1"/>
        <i x="878" s="1"/>
        <i x="1787" s="1"/>
        <i x="803" s="1"/>
        <i x="836" s="1"/>
        <i x="529" s="1"/>
        <i x="787" s="1"/>
        <i x="1676" s="1"/>
        <i x="1310" s="1"/>
        <i x="1564" s="1"/>
        <i x="1399" s="1"/>
        <i x="857" s="1"/>
        <i x="1335" s="1"/>
        <i x="1336" s="1"/>
        <i x="917" s="1"/>
        <i x="1707" s="1"/>
        <i x="1784" s="1"/>
        <i x="1520" s="1"/>
        <i x="1052" s="1"/>
        <i x="1700" s="1"/>
        <i x="1470" s="1"/>
        <i x="1769" s="1"/>
        <i x="1279" s="1"/>
        <i x="1400" s="1"/>
        <i x="767" s="1"/>
        <i x="1264" s="1"/>
        <i x="1442" s="1"/>
        <i x="1263" s="1"/>
        <i x="1290" s="1"/>
        <i x="820" s="1"/>
        <i x="1672" s="1"/>
        <i x="1328" s="1"/>
        <i x="1248" s="1"/>
        <i x="1658" s="1"/>
        <i x="1050" s="1"/>
        <i x="827" s="1"/>
        <i x="1152" s="1"/>
        <i x="1548" s="1"/>
        <i x="1627" s="1"/>
        <i x="508" s="1"/>
        <i x="1155" s="1"/>
        <i x="1560" s="1"/>
        <i x="1734" s="1"/>
        <i x="1745" s="1"/>
        <i x="1107" s="1"/>
        <i x="1346" s="1"/>
        <i x="854" s="1"/>
        <i x="1710" s="1"/>
        <i x="1590" s="1"/>
        <i x="1457" s="1"/>
        <i x="1509" s="1"/>
        <i x="1277" s="1"/>
        <i x="1416" s="1"/>
        <i x="434" s="1"/>
        <i x="1771" s="1"/>
        <i x="1626" s="1"/>
        <i x="1431" s="1"/>
        <i x="1128" s="1"/>
        <i x="1550" s="1"/>
        <i x="1498" s="1"/>
        <i x="1301" s="1"/>
        <i x="1576" s="1"/>
        <i x="763" s="1"/>
        <i x="1569" s="1"/>
        <i x="1738" s="1"/>
        <i x="1565" s="1"/>
        <i x="1340" s="1"/>
        <i x="1175" s="1"/>
        <i x="1692" s="1"/>
        <i x="461" s="1"/>
        <i x="455" s="1"/>
        <i x="1494" s="1"/>
        <i x="1140" s="1"/>
        <i x="1472" s="1"/>
        <i x="1583" s="1"/>
        <i x="859" s="1"/>
        <i x="771" s="1"/>
        <i x="1247" s="1"/>
        <i x="1430" s="1"/>
        <i x="1324" s="1"/>
        <i x="1434" s="1"/>
        <i x="1267" s="1"/>
        <i x="510" s="1"/>
        <i x="848" s="1"/>
        <i x="1768" s="1"/>
        <i x="1395" s="1"/>
        <i x="880" s="1"/>
        <i x="463" s="1"/>
        <i x="904" s="1"/>
        <i x="844" s="1"/>
        <i x="806" s="1"/>
        <i x="1319" s="1"/>
        <i x="1765" s="1"/>
        <i x="794" s="1"/>
        <i x="773" s="1"/>
        <i x="1739" s="1"/>
        <i x="1404" s="1"/>
        <i x="467" s="1"/>
        <i x="474" s="1"/>
        <i x="879" s="1"/>
        <i x="1623" s="1"/>
        <i x="1763" s="1"/>
        <i x="1568" s="1"/>
        <i x="759" s="1"/>
        <i x="1674" s="1"/>
        <i x="779" s="1"/>
        <i x="502" s="1"/>
        <i x="1166" s="1"/>
        <i x="410" s="1"/>
        <i x="1766" s="1"/>
        <i x="751" s="1"/>
        <i x="1125" s="1"/>
        <i x="1519" s="1"/>
        <i x="861" s="1"/>
        <i x="530" s="1"/>
        <i x="1786" s="1"/>
        <i x="1481" s="1"/>
        <i x="1308" s="1"/>
        <i x="1581" s="1"/>
        <i x="1762" s="1"/>
        <i x="1552" s="1"/>
        <i x="867" s="1"/>
        <i x="756" s="1"/>
        <i x="1633" s="1"/>
        <i x="1112" s="1"/>
        <i x="1801" s="1"/>
        <i x="1733" s="1"/>
        <i x="476" s="1"/>
        <i x="1161" s="1"/>
        <i x="1480" s="1"/>
        <i x="1073" s="1"/>
        <i x="1696" s="1"/>
        <i x="1437" s="1"/>
        <i x="416" s="1"/>
        <i x="481" s="1"/>
        <i x="1518" s="1"/>
        <i x="1406" s="1"/>
        <i x="409" s="1"/>
        <i x="1102" s="1"/>
        <i x="1582" s="1"/>
        <i x="1663" s="1"/>
        <i x="523" s="1"/>
        <i x="1510" s="1"/>
        <i x="1702" s="1"/>
        <i x="1557" s="1"/>
        <i x="1044" s="1"/>
        <i x="441" s="1"/>
        <i x="1257" s="1"/>
        <i x="1535" s="1"/>
        <i x="1528" s="1"/>
        <i x="1163" s="1"/>
        <i x="1342" s="1"/>
        <i x="1278" s="1"/>
        <i x="1397" s="1"/>
        <i x="1449" s="1"/>
        <i x="1123" s="1"/>
        <i x="1167" s="1"/>
        <i x="1644" s="1"/>
        <i x="1435" s="1"/>
        <i x="809" s="1"/>
        <i x="1693" s="1"/>
        <i x="465" s="1"/>
        <i x="1164" s="1"/>
        <i x="1142" s="1"/>
        <i x="842" s="1"/>
        <i x="522" s="1"/>
        <i x="541" s="1"/>
        <i x="884" s="1"/>
        <i x="427" s="1"/>
        <i x="1444" s="1"/>
        <i x="1080" s="1"/>
        <i x="1694" s="1"/>
        <i x="482" s="1"/>
        <i x="1553" s="1"/>
        <i x="823" s="1"/>
        <i x="1297" s="1"/>
        <i x="1688" s="1"/>
        <i x="1302" s="1"/>
        <i x="1138" s="1"/>
        <i x="1507" s="1"/>
        <i x="1445" s="1"/>
        <i x="1055" s="1"/>
        <i x="1119" s="1"/>
        <i x="1134" s="1"/>
        <i x="429" s="1"/>
        <i x="695" s="1"/>
        <i x="918" s="1"/>
        <i x="1756" s="1"/>
        <i x="925" s="1"/>
        <i x="1622" s="1"/>
        <i x="868" s="1"/>
        <i x="1129" s="1"/>
        <i x="707" s="1"/>
        <i x="1785" s="1"/>
        <i x="698" s="1"/>
        <i x="718" s="1"/>
        <i x="1751" s="1"/>
        <i x="710" s="1"/>
        <i x="910" s="1"/>
        <i x="732" s="1"/>
        <i x="1333" s="1"/>
        <i x="1026" s="1"/>
        <i x="1158" s="1"/>
        <i x="483" s="1"/>
        <i x="799" s="1"/>
        <i x="743" s="1"/>
        <i x="688" s="1"/>
        <i x="446" s="1"/>
        <i x="677" s="1"/>
        <i x="644" s="1"/>
        <i x="840" s="1"/>
        <i x="203" s="1"/>
        <i x="1331" s="1"/>
        <i x="166" s="1"/>
        <i x="1714" s="1"/>
        <i x="555" s="1"/>
        <i x="1448" s="1"/>
        <i x="423" s="1"/>
        <i x="631" s="1"/>
        <i x="977" s="1"/>
        <i x="1748" s="1"/>
        <i x="616" s="1"/>
        <i x="496" s="1"/>
        <i x="1088" s="1"/>
        <i x="1214" s="1"/>
        <i x="1165" s="1"/>
        <i x="269" s="1"/>
        <i x="1030" s="1"/>
        <i x="758" s="1"/>
        <i x="934" s="1"/>
        <i x="1133" s="1"/>
        <i x="332" s="1"/>
        <i x="1389" s="1"/>
        <i x="354" s="1"/>
        <i x="855" s="1"/>
        <i x="353" s="1"/>
        <i x="1364" s="1"/>
        <i x="558" s="1"/>
        <i x="1095" s="1"/>
        <i x="1322" s="1"/>
        <i x="929" s="1"/>
        <i x="53" s="1"/>
        <i x="9" s="1"/>
        <i x="1049" s="1"/>
        <i x="1244" s="1"/>
        <i x="459" s="1"/>
        <i x="1394" s="1"/>
        <i x="468" s="1"/>
        <i x="1018" s="1"/>
        <i x="428" s="1"/>
        <i x="946" s="1"/>
        <i x="819" s="1"/>
        <i x="405" s="1"/>
        <i x="1657" s="1"/>
        <i x="1307" s="1"/>
        <i x="237" s="1"/>
        <i x="815" s="1"/>
        <i x="770" s="1"/>
        <i x="215" s="1"/>
        <i x="1652" s="1"/>
        <i x="310" s="1"/>
        <i x="772" s="1"/>
        <i x="1643" s="1"/>
        <i x="338" s="1"/>
        <i x="39" s="1"/>
        <i x="1660" s="1"/>
        <i x="500" s="1"/>
        <i x="1794" s="1"/>
        <i x="57" s="1"/>
        <i x="1136" s="1"/>
        <i x="359" s="1"/>
        <i x="812" s="1"/>
        <i x="1321" s="1"/>
        <i x="1056" s="1"/>
        <i x="1368" s="1"/>
        <i x="1671" s="1"/>
        <i x="1609" s="1"/>
        <i x="379" s="1"/>
        <i x="1598" s="1"/>
        <i x="1135" s="1"/>
        <i x="142" s="1"/>
        <i x="1474" s="1"/>
        <i x="921" s="1"/>
        <i x="978" s="1"/>
        <i x="281" s="1"/>
        <i x="1100" s="1"/>
        <i x="1398" s="1"/>
        <i x="1366" s="1"/>
        <i x="211" s="1"/>
        <i x="320" s="1"/>
        <i x="1635" s="1"/>
        <i x="270" s="1"/>
        <i x="437" s="1"/>
        <i x="150" s="1"/>
        <i x="617" s="1"/>
        <i x="908" s="1"/>
        <i x="1685" s="1"/>
        <i x="1795" s="1"/>
        <i x="1108" s="1"/>
        <i x="438" s="1"/>
        <i x="658" s="1"/>
        <i x="1512" s="1"/>
        <i x="938" s="1"/>
        <i x="1282" s="1"/>
        <i x="460" s="1"/>
        <i x="495" s="1"/>
        <i x="1605" s="1"/>
        <i x="969" s="1"/>
        <i x="185" s="1"/>
        <i x="1110" s="1"/>
        <i x="6" s="1"/>
        <i x="1228" s="1"/>
        <i x="1334" s="1"/>
        <i x="614" s="1"/>
        <i x="1349" s="1"/>
        <i x="1084" s="1"/>
        <i x="975" s="1"/>
        <i x="1720" s="1"/>
        <i x="422" s="1"/>
        <i x="528" s="1"/>
        <i x="761" s="1"/>
        <i x="1608" s="1"/>
        <i x="469" s="1"/>
        <i x="851" s="1"/>
        <i x="274" s="1"/>
        <i x="1727" s="1"/>
        <i x="1051" s="1"/>
        <i x="1647" s="1"/>
        <i x="1365" s="1"/>
        <i x="456" s="1"/>
        <i x="964" s="1"/>
        <i x="436" s="1"/>
        <i x="625" s="1"/>
        <i x="1311" s="1"/>
        <i x="1377" s="1"/>
        <i x="547" s="1"/>
        <i x="258" s="1"/>
        <i x="1206" s="1"/>
        <i x="889" s="1"/>
        <i x="850" s="1"/>
        <i x="1304" s="1"/>
        <i x="1479" s="1"/>
        <i x="1704" s="1"/>
        <i x="1211" s="1"/>
        <i x="670" s="1"/>
        <i x="990" s="1"/>
        <i x="1091" s="1"/>
        <i x="365" s="1"/>
        <i x="167" s="1"/>
        <i x="1083" s="1"/>
        <i x="1683" s="1"/>
        <i x="143" s="1"/>
        <i x="796" s="1"/>
        <i x="1723" s="1"/>
        <i x="151" s="1"/>
        <i x="804" s="1"/>
        <i x="1031" s="1"/>
        <i x="451" s="1"/>
        <i x="148" s="1"/>
        <i x="1523" s="1"/>
        <i x="893" s="1"/>
        <i x="1621" s="1"/>
        <i x="1625" s="1"/>
        <i x="1219" s="1"/>
        <i x="839" s="1"/>
        <i x="1045" s="1"/>
        <i x="1620" s="1"/>
        <i x="1315" s="1"/>
        <i x="1316" s="1"/>
        <i x="1235" s="1"/>
        <i x="532" s="1"/>
        <i x="963" s="1"/>
        <i x="881" s="1"/>
        <i x="296" s="1"/>
        <i x="1777" s="1"/>
        <i x="144" s="1"/>
        <i x="293" s="1"/>
        <i x="1452" s="1"/>
        <i x="1276" s="1"/>
        <i x="311" s="1"/>
        <i x="1486" s="1"/>
        <i x="1212" s="1"/>
        <i x="339" s="1"/>
        <i x="333" s="1"/>
        <i x="1077" s="1"/>
        <i x="1708" s="1"/>
        <i x="1196" s="1"/>
        <i x="1240" s="1"/>
        <i x="1575" s="1"/>
        <i x="355" s="1"/>
        <i x="454" s="1"/>
        <i x="1711" s="1"/>
        <i x="380" s="1"/>
        <i x="1645" s="1"/>
        <i x="130" s="1"/>
        <i x="1137" s="1"/>
        <i x="125" s="1"/>
        <i x="395" s="1"/>
        <i x="1272" s="1"/>
        <i x="271" s="1"/>
        <i x="1063" s="1"/>
        <i x="152" s="1"/>
        <i x="1299" s="1"/>
        <i x="957" s="1"/>
        <i x="1780" s="1"/>
        <i x="153" s="1"/>
        <i x="1087" s="1"/>
        <i x="1127" s="1"/>
        <i x="872" s="1"/>
        <i x="970" s="1"/>
        <i x="1709" s="1"/>
        <i x="1758" s="1"/>
        <i x="1237" s="1"/>
        <i x="626" s="1"/>
        <i x="1772" s="1"/>
        <i x="733" s="1"/>
        <i x="1653" s="1"/>
        <i x="624" s="1"/>
        <i x="618" s="1"/>
        <i x="1577" s="1"/>
        <i x="259" s="1"/>
        <i x="1338" s="1"/>
        <i x="1275" s="1"/>
        <i x="672" s="1"/>
        <i x="1326" s="1"/>
        <i x="1041" s="1"/>
        <i x="168" s="1"/>
        <i x="1410" s="1"/>
        <i x="169" s="1"/>
        <i x="885" s="1"/>
        <i x="627" s="1"/>
        <i x="1233" s="1"/>
        <i x="749" s="1"/>
        <i x="628" s="1"/>
        <i x="778" s="1"/>
        <i x="689" s="1"/>
        <i x="1549" s="1"/>
        <i x="734" s="1"/>
        <i x="1490" s="1"/>
        <i x="696" s="1"/>
        <i x="213" s="1"/>
        <i x="813" s="1"/>
        <i x="1116" s="1"/>
        <i x="708" s="1"/>
        <i x="154" s="1"/>
        <i x="1736" s="1"/>
        <i x="834" s="1"/>
        <i x="244" s="1"/>
        <i x="1409" s="1"/>
        <i x="297" s="1"/>
        <i x="837" s="1"/>
        <i x="629" s="1"/>
        <i x="1516" s="1"/>
        <i x="1269" s="1"/>
        <i x="997" s="1"/>
        <i x="155" s="1"/>
        <i x="1524" s="1"/>
        <i x="294" s="1"/>
        <i x="1320" s="1"/>
        <i x="1147" s="1"/>
        <i x="312" s="1"/>
        <i x="484" s="1"/>
        <i x="431" s="1"/>
        <i x="340" s="1"/>
        <i x="556" s="1"/>
        <i x="1542" s="1"/>
        <i x="1081" s="1"/>
        <i x="722" s="1"/>
        <i x="131" s="1"/>
        <i x="1807" s="1"/>
        <i x="447" s="1"/>
        <i x="1284" s="1"/>
        <i x="313" s="1"/>
        <i x="356" s="1"/>
        <i x="1511" s="1"/>
        <i x="241" s="1"/>
        <i x="505" s="1"/>
        <i x="334" s="1"/>
        <i x="1097" s="1"/>
        <i x="375" s="1"/>
        <i x="1046" s="1"/>
        <i x="1139" s="1"/>
        <i x="287" s="1"/>
        <i x="1742" s="1"/>
        <i x="170" s="1"/>
        <i x="1111" s="1"/>
        <i x="1730" s="1"/>
        <i x="171" s="1"/>
        <i x="376" s="1"/>
        <i x="919" s="1"/>
        <i x="406" s="1"/>
        <i x="1646" s="1"/>
        <i x="1500" s="1"/>
        <i x="173" s="1"/>
        <i x="979" s="1"/>
        <i x="172" s="1"/>
        <i x="1666" s="1"/>
        <i x="407" s="1"/>
        <i x="1251" s="1"/>
        <i x="1249" s="1"/>
        <i x="295" s="1"/>
        <i x="1484" s="1"/>
        <i x="174" s="1"/>
        <i x="146" s="1"/>
        <i x="1504" s="1"/>
        <i x="1555" s="1"/>
        <i x="1619" s="1"/>
        <i x="536" s="1"/>
        <i x="719" s="1"/>
        <i x="531" s="1"/>
        <i x="1245" s="1"/>
        <i x="1638" s="1"/>
        <i x="218" s="1"/>
        <i x="1585" s="1"/>
        <i x="912" s="1"/>
        <i x="1034" s="1"/>
        <i x="538" s="1"/>
        <i x="971" s="1"/>
        <i x="1204" s="1"/>
        <i x="1082" s="1"/>
        <i x="1719" s="1"/>
        <i x="132" s="1"/>
        <i x="267" s="1"/>
        <i x="1222" s="1"/>
        <i x="619" s="1"/>
        <i x="1201" s="1"/>
        <i x="781" s="1"/>
        <i x="1003" s="1"/>
        <i x="1419" s="1"/>
        <i x="223" s="1"/>
        <i x="1047" s="1"/>
        <i x="1332" s="1"/>
        <i x="1440" s="1"/>
        <i x="1213" s="1"/>
        <i x="525" s="1"/>
        <i x="1121" s="1"/>
        <i x="1260" s="1"/>
        <i x="984" s="1"/>
        <i x="1797" s="1"/>
        <i x="1527" s="1"/>
        <i x="1374" s="1"/>
        <i x="452" s="1"/>
        <i x="1604" s="1"/>
        <i x="1160" s="1"/>
        <i x="620" s="1"/>
        <i x="1420" s="1"/>
        <i x="1695" s="1"/>
        <i x="902" s="1"/>
        <i x="615" s="1"/>
        <i x="199" s="1"/>
        <i x="1737" s="1"/>
        <i x="755" s="1"/>
        <i x="219" s="1"/>
        <i x="503" s="1"/>
        <i x="1750" s="1"/>
        <i x="630" s="1"/>
        <i x="830" s="1"/>
        <i x="1159" s="1"/>
        <i x="1318" s="1"/>
        <i x="1032" s="1"/>
        <i x="472" s="1"/>
        <i x="520" s="1"/>
        <i x="1540" s="1"/>
        <i x="1439" s="1"/>
        <i x="663" s="1"/>
        <i x="1572" s="1"/>
        <i x="110" s="1"/>
        <i x="791" s="1"/>
        <i x="808" s="1"/>
        <i x="1387" s="1"/>
        <i x="91" s="1"/>
        <i x="1716" s="1"/>
        <i x="1072" s="1"/>
        <i x="360" s="1"/>
        <i x="1059" s="1"/>
        <i x="1764" s="1"/>
        <i x="739" s="1"/>
        <i x="381" s="1"/>
        <i x="1556" s="1"/>
        <i x="1483" s="1"/>
        <i x="282" s="1"/>
        <i x="175" s="1"/>
        <i x="822" s="1"/>
        <i x="302" s="1"/>
        <i x="179" s="1"/>
        <i x="278" s="1"/>
        <i x="1261" s="1"/>
        <i x="298" s="1"/>
        <i x="487" s="1"/>
        <i x="314" s="1"/>
        <i x="1178" s="1"/>
        <i x="345" s="1"/>
        <i x="1172" s="1"/>
        <i x="807" s="1"/>
        <i x="1078" s="1"/>
        <i x="1475" s="1"/>
        <i x="133" s="1"/>
        <i x="1085" s="1"/>
        <i x="1789" s="1"/>
        <i x="229" s="1"/>
        <i x="176" s="1"/>
        <i x="1503" s="1"/>
        <i x="341" s="1"/>
        <i x="1101" s="1"/>
        <i x="801" s="1"/>
        <i x="798" s="1"/>
        <i x="1541" s="1"/>
        <i x="1020" s="1"/>
        <i x="1436" s="1"/>
        <i x="134" s="1"/>
        <i x="1060" s="1"/>
        <i x="1791" s="1"/>
        <i x="388" s="1"/>
        <i x="1273" s="1"/>
        <i x="180" s="1"/>
        <i x="1544" s="1"/>
        <i x="335" s="1"/>
        <i x="1461" s="1"/>
        <i x="1798" s="1"/>
        <i x="634" s="1"/>
        <i x="288" s="1"/>
        <i x="543" s="1"/>
        <i x="411" s="1"/>
        <i x="701" s="1"/>
        <i x="1418" s="1"/>
        <i x="444" s="1"/>
        <i x="309" s="1"/>
        <i x="1115" s="1"/>
        <i x="200" s="1"/>
        <i x="1255" s="1"/>
        <i x="329" s="1"/>
        <i x="230" s="1"/>
        <i x="901" s="1"/>
        <i x="111" s="1"/>
        <i x="961" s="1"/>
        <i x="1432" s="1"/>
        <i x="1465" s="1"/>
        <i x="498" s="1"/>
        <i x="268" s="1"/>
        <i x="1104" s="1"/>
        <i x="1412" s="1"/>
        <i x="177" s="1"/>
        <i x="448" s="1"/>
        <i x="346" s="1"/>
        <i x="147" s="1"/>
        <i x="1630" s="1"/>
        <i x="810" s="1"/>
        <i x="192" s="1"/>
        <i x="1514" s="1"/>
        <i x="509" s="1"/>
        <i x="157" s="1"/>
        <i x="1488" s="1"/>
        <i x="1463" s="1"/>
        <i x="883" s="1"/>
        <i x="1424" s="1"/>
        <i x="76" s="1"/>
        <i x="504" s="1"/>
        <i x="321" s="1"/>
        <i x="511" s="1"/>
        <i x="1208" s="1"/>
        <i x="342" s="1"/>
        <i x="283" s="1"/>
        <i x="1648" s="1"/>
        <i x="1451" s="1"/>
        <i x="303" s="1"/>
        <i x="1300" s="1"/>
        <i x="158" s="1"/>
        <i x="514" s="1"/>
        <i x="1617" s="1"/>
        <i x="792" s="1"/>
        <i x="1181" s="1"/>
        <i x="599" s="1"/>
        <i x="1712" s="1"/>
        <i x="1462" s="1"/>
        <i x="1669" s="1"/>
        <i x="958" s="1"/>
        <i x="1096" s="1"/>
        <i x="1001" s="1"/>
        <i x="1312" s="1"/>
        <i x="156" s="1"/>
        <i x="1558" s="1"/>
        <i x="480" s="1"/>
        <i x="279" s="1"/>
        <i x="1760" s="1"/>
        <i x="1182" s="1"/>
        <i x="116" s="1"/>
        <i x="1473" s="1"/>
        <i x="1280" s="1"/>
        <i x="1132" s="1"/>
        <i x="983" s="1"/>
        <i x="843" s="1"/>
        <i x="930" s="1"/>
        <i x="250" s="1"/>
        <i x="417" s="1"/>
        <i x="1602" s="1"/>
        <i x="1603" s="1"/>
        <i x="866" s="1"/>
        <i x="251" s="1"/>
        <i x="1697" s="1"/>
        <i x="1150" s="1"/>
        <i x="1778" s="1"/>
        <i x="478" s="1"/>
        <i x="1106" s="1"/>
        <i x="609" s="1"/>
        <i x="1726" s="1"/>
        <i x="1220" s="1"/>
        <i x="1010" s="1"/>
        <i x="458" s="1"/>
        <i x="1131" s="1"/>
        <i x="750" s="1"/>
        <i x="999" s="1"/>
        <i x="477" s="1"/>
        <i x="162" s="1"/>
        <i x="882" s="1"/>
        <i x="1531" s="1"/>
        <i x="667" s="1"/>
        <i x="1459" s="1"/>
        <i x="1023" s="1"/>
        <i x="1266" s="1"/>
        <i x="193" s="1"/>
        <i x="413" s="1"/>
        <i x="1749" s="1"/>
        <i x="1567" s="1"/>
        <i x="1009" s="1"/>
        <i x="1670" s="1"/>
        <i x="967" s="1"/>
        <i x="1286" s="1"/>
        <i x="1515" s="1"/>
        <i x="1360" s="1"/>
        <i x="1254" s="1"/>
        <i x="747" s="1"/>
        <i x="1043" s="1"/>
        <i x="1641" s="1"/>
        <i x="874" s="1"/>
        <i x="1229" s="1"/>
        <i x="252" s="1"/>
        <i x="1313" s="1"/>
        <i x="1673" s="1"/>
        <i x="865" s="1"/>
        <i x="1130" s="1"/>
        <i x="635" s="1"/>
        <i x="637" s="1"/>
        <i x="224" s="1"/>
        <i x="972" s="1"/>
        <i x="1173" s="1"/>
        <i x="605" s="1"/>
        <i x="645" s="1"/>
        <i x="1722" s="1"/>
        <i x="653" s="1"/>
        <i x="896" s="1"/>
        <i x="1401" s="1"/>
        <i x="587" s="1"/>
        <i x="723" s="1"/>
        <i x="1661" s="1"/>
        <i x="922" s="1"/>
        <i x="186" s="1"/>
        <i x="1679" s="1"/>
        <i x="1476" s="1"/>
        <i x="392" s="1"/>
        <i x="1628" s="1"/>
        <i x="610" s="1"/>
        <i x="793" s="1"/>
        <i x="516" s="1"/>
        <i x="715" s="1"/>
        <i x="1005" s="1"/>
        <i x="1482" s="1"/>
        <i x="956" s="1"/>
        <i x="729" s="1"/>
        <i x="112" s="1"/>
        <i x="466" s="1"/>
        <i x="1294" s="1"/>
        <i x="453" s="1"/>
        <i x="740" s="1"/>
        <i x="1724" s="1"/>
        <i x="805" s="1"/>
        <i x="953" s="1"/>
        <i x="194" s="1"/>
        <i x="775" s="1"/>
        <i x="1383" s="1"/>
        <i x="1053" s="1"/>
        <i x="600" s="1"/>
        <i x="1680" s="1"/>
        <i x="894" s="1"/>
        <i x="973" s="1"/>
        <i x="1268" s="1"/>
        <i x="697" s="1"/>
        <i x="1417" s="1"/>
        <i x="1369" s="1"/>
        <i x="825" s="1"/>
        <i x="195" s="1"/>
        <i x="97" s="1"/>
        <i x="196" s="1"/>
        <i x="1615" s="1"/>
        <i x="774" s="1"/>
        <i x="1757" s="1"/>
        <i x="161" s="1"/>
        <i x="841" s="1"/>
        <i x="1632" s="1"/>
        <i x="117" s="1"/>
        <i x="1039" s="1"/>
        <i x="1126" s="1"/>
        <i x="1153" s="1"/>
        <i x="962" s="1"/>
        <i x="704" s="1"/>
        <i x="1287" s="1"/>
        <i x="1305" s="1"/>
        <i x="613" s="1"/>
        <i x="1169" s="1"/>
        <i x="122" s="1"/>
        <i x="1154" s="1"/>
        <i x="713" s="1"/>
        <i x="1393" s="1"/>
        <i x="1015" s="1"/>
        <i x="1396" s="1"/>
        <i x="586" s="1"/>
        <i x="415" s="1"/>
        <i x="1022" s="1"/>
        <i x="814" s="1"/>
        <i x="1386" s="1"/>
        <i x="1662" s="1"/>
        <i x="290" s="1"/>
        <i x="1705" s="1"/>
        <i x="315" s="1"/>
        <i x="802" s="1"/>
        <i x="442" s="1"/>
        <i x="84" s="1"/>
        <i x="1770" s="1"/>
        <i x="159" s="1"/>
        <i x="1262" s="1"/>
        <i x="682" s="1"/>
        <i x="435" s="1"/>
        <i x="1171" s="1"/>
        <i x="145" s="1"/>
        <i x="1453" s="1"/>
        <i x="1579" s="1"/>
        <i x="959" s="1"/>
        <i x="769" s="1"/>
        <i x="1200" s="1"/>
        <i x="163" s="1"/>
        <i x="846" s="1"/>
        <i x="1207" s="1"/>
        <i x="1690" s="1"/>
        <i x="1526" s="1"/>
        <i x="1392" s="1"/>
        <i x="604" s="1"/>
        <i x="1446" s="1"/>
        <i x="1314" s="1"/>
        <i x="21" s="1"/>
        <i x="1433" s="1"/>
        <i x="711" s="1"/>
        <i x="829" s="1"/>
        <i x="1385" s="1"/>
        <i x="98" s="1"/>
        <i x="501" s="1"/>
        <i x="976" s="1"/>
        <i x="1274" s="1"/>
        <i x="137" s="1"/>
        <i x="1499" s="1"/>
        <i x="1423" s="1"/>
        <i x="735" s="1"/>
        <i x="1489" s="1"/>
        <i x="730" s="1"/>
        <i x="1677" s="1"/>
        <i x="762" s="1"/>
        <i x="980" s="1"/>
        <i x="831" s="1"/>
        <i x="741" s="1"/>
        <i x="678" s="1"/>
        <i x="164" s="1"/>
        <i x="138" s="1"/>
        <i x="372" s="1"/>
        <i x="886" s="1"/>
        <i x="1384" s="1"/>
        <i x="1573" s="1"/>
        <i x="606" s="1"/>
        <i x="966" s="1"/>
        <i x="776" s="1"/>
        <i x="389" s="1"/>
        <i x="424" s="1"/>
        <i x="1236" s="1"/>
        <i x="1141" s="1"/>
        <i x="402" s="1"/>
        <i x="289" s="1"/>
        <i x="849" s="1"/>
        <i x="1796" s="1"/>
        <i x="611" s="1"/>
        <i x="165" s="1"/>
        <i x="1358" s="1"/>
        <i x="1281" s="1"/>
        <i x="1238" s="1"/>
        <i x="777" s="1"/>
        <i x="253" s="1"/>
        <i x="612" s="1"/>
        <i x="1649" s="1"/>
        <i x="351" s="1"/>
        <i x="433" s="1"/>
        <i x="1675" s="1"/>
        <i x="89" s="1"/>
        <i x="1456" s="1"/>
        <i x="1223" s="1"/>
        <i x="1578" s="1"/>
        <i x="260" s="1"/>
        <i x="1253" s="1"/>
        <i x="1458" s="1"/>
        <i x="1642" s="1"/>
        <i x="450" s="1"/>
        <i x="220" s="1"/>
        <i x="968" s="1"/>
        <i x="1202" s="1"/>
        <i x="1610" s="1"/>
        <i x="1566" s="1"/>
        <i x="1703" s="1"/>
        <i x="160" s="1"/>
        <i x="493" s="1"/>
        <i x="1534" s="1"/>
        <i x="361" s="1"/>
        <i x="742" s="1"/>
        <i x="622" s="1"/>
        <i x="960" s="1"/>
        <i x="1779" s="1"/>
        <i x="225" s="1"/>
        <i x="847" s="1"/>
        <i x="178" s="1"/>
        <i x="1403" s="1"/>
        <i x="687" s="1"/>
        <i x="1744" s="1"/>
        <i x="683" s="1"/>
        <i x="1728" s="1"/>
        <i x="204" s="1"/>
        <i x="1491" s="1"/>
        <i x="693" s="1"/>
        <i x="347" s="1"/>
        <i x="1143" s="1"/>
        <i x="636" s="1"/>
        <i x="1144" s="1"/>
        <i x="691" s="1"/>
        <i x="1536" s="1"/>
        <i x="716" s="1"/>
        <i x="702" s="1"/>
        <i x="603" s="1"/>
        <i x="1103" s="1"/>
        <i x="1464" s="1"/>
        <i x="1007" s="1"/>
        <i x="900" s="1"/>
        <i x="1584" s="1"/>
        <i x="728" s="1"/>
        <i x="1754" s="1"/>
        <i x="1209" s="1"/>
        <i x="403" s="1"/>
        <i x="96" s="1"/>
        <i x="139" s="1"/>
        <i x="1414" s="1"/>
        <i x="231" s="1"/>
        <i x="906" s="1"/>
        <i x="985" s="1"/>
        <i x="1234" s="1"/>
        <i x="1296" s="1"/>
        <i x="330" s="1"/>
        <i x="40" s="1"/>
        <i x="352" s="1"/>
        <i x="1122" s="1"/>
        <i x="489" s="1"/>
        <i x="1215" s="1"/>
        <i x="1532" s="1"/>
        <i x="659" s="1"/>
        <i x="1505" s="1"/>
        <i x="724" s="1"/>
        <i x="373" s="1"/>
        <i x="1668" s="1"/>
        <i x="686" s="1"/>
        <i x="1293" s="1"/>
        <i x="390" s="1"/>
        <i x="1391" s="1"/>
        <i x="1243" s="1"/>
        <i x="1759" s="1"/>
        <i x="90" s="1"/>
        <i x="1246" s="1"/>
        <i x="66" s="1"/>
        <i x="1682" s="1"/>
        <i x="1390" s="1"/>
        <i x="1042" s="1"/>
        <i x="1357" s="1"/>
        <i x="1454" s="1"/>
        <i x="325" s="1"/>
        <i x="998" s="1"/>
        <i x="348" s="1"/>
        <i x="757" s="1"/>
        <i x="479" s="1"/>
        <i x="126" s="1"/>
        <i x="1421" s="1"/>
        <i x="1517" s="1"/>
        <i x="1636" s="1"/>
        <i x="149" s="1"/>
        <i x="641" s="1"/>
        <i x="1788" s="1"/>
        <i x="1525" s="1"/>
        <i x="384" s="1"/>
        <i x="1292" s="1"/>
        <i x="1441" s="1"/>
        <i x="752" s="1"/>
        <i x="1361" s="1"/>
        <i x="1256" s="1"/>
        <i x="118" s="1"/>
        <i x="1725" s="1"/>
        <i x="1210" s="1"/>
        <i x="811" s="1"/>
        <i x="1402" s="1"/>
        <i x="399" s="1"/>
        <i x="135" s="1"/>
        <i x="1783" s="1"/>
        <i x="304" s="1"/>
        <i x="994" s="1"/>
        <i x="876" s="1"/>
        <i x="1064" s="1"/>
        <i x="1706" s="1"/>
        <i x="1363" s="1"/>
        <i x="1343" s="1"/>
        <i x="621" s="1"/>
        <i x="245" s="1"/>
        <i x="766" s="1"/>
        <i x="714" s="1"/>
        <i x="1606" s="1"/>
        <i x="595" s="1"/>
        <i x="1371" s="1"/>
        <i x="1074" s="1"/>
        <i x="1492" s="1"/>
        <i x="642" s="1"/>
        <i x="864" s="1"/>
        <i x="1067" s="1"/>
        <i x="1543" s="1"/>
        <i x="1037" s="1"/>
        <i x="1684" s="1"/>
        <i x="103" s="1"/>
        <i x="1687" s="1"/>
        <i x="232" s="1"/>
        <i x="1265" s="1"/>
        <i x="668" s="1"/>
        <i x="764" s="1"/>
        <i x="700" s="1"/>
        <i x="205" s="1"/>
        <i x="870" s="1"/>
        <i x="717" s="1"/>
        <i x="1216" s="1"/>
        <i x="1460" s="1"/>
        <i x="12" s="1"/>
        <i x="860" s="1"/>
        <i x="633" s="1"/>
        <i x="77" s="1"/>
        <i x="1443" s="1"/>
        <i x="140" s="1"/>
        <i x="655" s="1"/>
        <i x="233" s="1"/>
        <i x="950" s="1"/>
        <i x="720" s="1"/>
        <i x="141" s="1"/>
        <i x="1485" s="1"/>
        <i x="1359" s="1"/>
        <i x="736" s="1"/>
        <i x="181" s="1"/>
        <i x="473" s="1"/>
        <i x="744" s="1"/>
        <i x="1367" s="1"/>
        <i x="419" s="1"/>
        <i x="679" s="1"/>
        <i x="951" s="1"/>
        <i x="690" s="1"/>
        <i x="1289" s="1"/>
        <i x="1021" s="1"/>
        <i x="824" s="1"/>
        <i x="699" s="1"/>
        <i x="182" s="1"/>
        <i x="1752" s="1"/>
        <i x="590" s="1"/>
        <i x="1048" s="1"/>
        <i x="986" s="1"/>
        <i x="1252" s="1"/>
        <i x="104" s="1"/>
        <i x="1497" s="1"/>
        <i x="226" s="1"/>
        <i x="1640" s="1"/>
        <i x="1217" s="1"/>
        <i x="1203" s="1"/>
        <i x="383" s="1"/>
        <i x="1747" s="1"/>
        <i x="78" s="1"/>
        <i x="445" s="1"/>
        <i x="1388" s="1"/>
        <i x="1323" s="1"/>
        <i x="246" s="1"/>
        <i x="1761" s="1"/>
        <i x="105" s="1"/>
        <i x="1639" s="1"/>
        <i x="1035" s="1"/>
        <i x="189" s="1"/>
        <i x="1075" s="1"/>
        <i x="254" s="1"/>
        <i x="1040" s="1"/>
        <i x="795" s="1"/>
        <i x="1027" s="1"/>
        <i x="1790" s="1"/>
        <i x="1008" s="1"/>
        <i x="1117" s="1"/>
        <i x="247" s="1"/>
        <i x="913" s="1"/>
        <i x="106" s="1"/>
        <i x="127" s="1"/>
        <i x="349" s="1"/>
        <i x="1717" s="1"/>
        <i x="607" s="1"/>
        <i x="367" s="1"/>
        <i x="1017" s="1"/>
        <i x="1405" s="1"/>
        <i x="234" s="1"/>
        <i x="1306" s="1"/>
        <i x="99" s="1"/>
        <i x="858" s="1"/>
        <i x="952" s="1"/>
        <i x="1024" s="1"/>
        <i x="725" s="1"/>
        <i x="584" s="1"/>
        <i x="1061" s="1"/>
        <i x="1586" s="1"/>
        <i x="665" s="1"/>
        <i x="721" s="1"/>
        <i x="1225" s="1"/>
        <i x="366" s="1"/>
        <i x="1089" s="1"/>
        <i x="737" s="1"/>
        <i x="331" s="1"/>
        <i x="1422" s="1"/>
        <i x="85" s="1"/>
        <i x="119" s="1"/>
        <i x="100" s="1"/>
        <i x="1743" s="1"/>
        <i x="368" s="1"/>
        <i x="1715" s="1"/>
        <i x="284" s="1"/>
        <i x="305" s="1"/>
        <i x="591" s="1"/>
        <i x="760" s="1"/>
        <i x="391" s="1"/>
        <i x="121" s="1"/>
        <i x="1502" s="1"/>
        <i x="1501" s="1"/>
        <i x="326" s="1"/>
        <i x="1735" s="1"/>
        <i x="596" s="1"/>
        <i x="400" s="1"/>
        <i x="236" s="1"/>
        <i x="786" s="1"/>
        <i x="62" s="1"/>
        <i x="574" s="1"/>
        <i x="1345" s="1"/>
        <i x="67" s="1"/>
        <i x="327" s="1"/>
        <i x="601" s="1"/>
        <i x="1753" s="1"/>
        <i x="745" s="1"/>
        <i x="316" s="1"/>
        <i x="877" s="1"/>
        <i x="79" s="1"/>
        <i x="1145" s="1"/>
        <i x="336" s="1"/>
        <i x="726" s="1"/>
        <i x="68" s="1"/>
        <i x="1271" s="1"/>
        <i x="120" s="1"/>
        <i x="1629" s="1"/>
        <i x="534" s="1"/>
        <i x="107" s="1"/>
        <i x="108" s="1"/>
        <i x="709" s="1"/>
        <i x="101" s="1"/>
        <i x="576" s="1"/>
        <i x="86" s="1"/>
        <i x="113" s="1"/>
        <i x="1545" s="1"/>
        <i x="1028" s="1"/>
        <i x="680" s="1"/>
        <i x="248" s="1"/>
        <i x="712" s="1"/>
        <i x="80" s="1"/>
        <i x="1686" s="1"/>
        <i x="396" s="1"/>
        <i x="337" s="1"/>
        <i x="206" s="1"/>
        <i x="1659" s="1"/>
        <i x="369" s="1"/>
        <i x="94" s="1"/>
        <i x="357" s="1"/>
        <i x="87" s="1"/>
        <i x="377" s="1"/>
        <i x="183" s="1"/>
        <i x="1380" s="1"/>
        <i x="1057" s="1"/>
        <i x="1198" s="1"/>
        <i x="256" s="1"/>
        <i x="1407" s="1"/>
        <i x="102" s="1"/>
        <i x="656" s="1"/>
        <i x="1113" s="1"/>
        <i x="48" s="1"/>
        <i x="1325" s="1"/>
        <i x="1455" s="1"/>
        <i x="660" s="1"/>
        <i x="1013" s="1"/>
        <i x="201" s="1"/>
        <i x="643" s="1"/>
        <i x="638" s="1"/>
        <i x="81" s="1"/>
        <i x="1382" s="1"/>
        <i x="585" s="1"/>
        <i x="426" s="1"/>
        <i x="965" s="1"/>
        <i x="507" s="1"/>
        <i x="1667" s="1"/>
        <i x="592" s="1"/>
        <i x="1538" s="1"/>
        <i x="748" s="1"/>
        <i x="190" s="1"/>
        <i x="597" s="1"/>
        <i x="703" s="1"/>
        <i x="646" s="1"/>
        <i x="1016" s="1"/>
        <i x="238" s="1"/>
        <i x="1718" s="1"/>
        <i x="954" s="1"/>
        <i x="362" s="1"/>
        <i x="1496" s="1"/>
        <i x="344" s="1"/>
        <i x="598" s="1"/>
        <i x="364" s="1"/>
        <i x="243" s="1"/>
        <i x="1070" s="1"/>
        <i x="109" s="1"/>
        <i x="285" s="1"/>
        <i x="1678" s="1"/>
        <i x="95" s="1"/>
        <i x="69" s="1"/>
        <i x="1098" s="1"/>
        <i x="995" s="1"/>
        <i x="1601" s="1"/>
        <i x="1239" s="1"/>
        <i x="322" s="1"/>
        <i x="1197" s="1"/>
        <i x="343" s="1"/>
        <i x="1227" s="1"/>
        <i x="1415" s="1"/>
        <i x="949" s="1"/>
        <i x="462" s="1"/>
        <i x="947" s="1"/>
        <i x="1076" s="1"/>
        <i x="1029" s="1"/>
        <i x="92" s="1"/>
        <i x="738" s="1"/>
        <i x="1618" s="1"/>
        <i x="661" s="1"/>
        <i x="1537" s="1"/>
        <i x="1199" s="1"/>
        <i x="1019" s="1"/>
        <i x="385" s="1"/>
        <i x="602" s="1"/>
        <i x="49" s="1"/>
        <i x="666" s="1"/>
        <i x="58" s="1"/>
        <i x="1011" s="1"/>
        <i x="1025" s="1"/>
        <i x="370" s="1"/>
        <i x="261" s="1"/>
        <i x="1375" s="1"/>
        <i x="358" s="1"/>
        <i x="50" s="1"/>
        <i x="262" s="1"/>
        <i x="386" s="1"/>
        <i x="286" s="1"/>
        <i x="123" s="1"/>
        <i x="307" s="1"/>
        <i x="124" s="1"/>
        <i x="82" s="1"/>
        <i x="306" s="1"/>
        <i x="1370" s="1"/>
        <i x="249" s="1"/>
        <i x="59" s="1"/>
        <i x="593" s="1"/>
        <i x="382" s="1"/>
        <i x="1356" s="1"/>
        <i x="727" s="1"/>
        <i x="263" s="1"/>
        <i x="397" s="1"/>
        <i x="207" s="1"/>
        <i x="299" s="1"/>
        <i x="73" s="1"/>
        <i x="1226" s="1"/>
        <i x="731" s="1"/>
        <i x="214" s="1"/>
        <i x="393" s="1"/>
        <i x="291" s="1"/>
        <i x="317" s="1"/>
        <i x="63" s="1"/>
        <i x="60" s="1"/>
        <i x="292" s="1"/>
        <i x="318" s="1"/>
        <i x="191" s="1"/>
        <i x="1381" s="1"/>
        <i x="652" s="1"/>
        <i x="579" s="1"/>
        <i x="398" s="1"/>
        <i x="264" s="1"/>
        <i x="300" s="1"/>
        <i x="578" s="1"/>
        <i x="580" s="1"/>
        <i x="323" s="1"/>
        <i x="684" s="1"/>
        <i x="694" s="1"/>
        <i x="589" s="1"/>
        <i x="363" s="1"/>
        <i x="705" s="1"/>
        <i x="594" s="1"/>
        <i x="64" s="1"/>
        <i x="114" s="1"/>
        <i x="572" s="1"/>
        <i x="51" s="1"/>
        <i x="374" s="1"/>
        <i x="328" s="1"/>
        <i x="692" s="1"/>
        <i x="581" s="1"/>
        <i x="70" s="1"/>
        <i x="350" s="1"/>
        <i x="280" s="1"/>
        <i x="301" s="1"/>
        <i x="371" s="1"/>
        <i x="324" s="1"/>
        <i x="387" s="1"/>
        <i x="1033" s="1"/>
        <i x="1193" s="1"/>
        <i x="401" s="1"/>
        <i x="570" s="1"/>
        <i x="308" s="1"/>
        <i x="1012" s="1"/>
        <i x="554" s="1"/>
        <i x="1616" s="1"/>
        <i x="93" s="1"/>
        <i x="54" s="1"/>
        <i x="83" s="1"/>
        <i x="1192" s="1"/>
        <i x="222" s="1"/>
        <i x="1373" s="1"/>
        <i x="582" s="1"/>
        <i x="575" s="1"/>
        <i x="685" s="1"/>
        <i x="55" s="1"/>
        <i x="1242" s="1"/>
        <i x="1600" s="1"/>
        <i x="1038" s="1"/>
        <i x="706" s="1"/>
        <i x="1218" s="1"/>
        <i x="239" s="1"/>
        <i x="394" s="1"/>
        <i x="583" s="1"/>
        <i x="1014" s="1"/>
        <i x="408" s="1"/>
        <i x="404" s="1"/>
        <i x="31" s="1"/>
        <i x="319" s="1"/>
        <i x="566" s="1"/>
        <i x="74" s="1"/>
        <i x="24" s="1"/>
        <i x="1241" s="1"/>
        <i x="746" s="1"/>
        <i x="1221" s="1"/>
        <i x="681" s="1"/>
        <i x="378" s="1"/>
        <i x="42" s="1"/>
        <i x="17" s="1"/>
        <i x="639" s="1"/>
        <i x="52" s="1"/>
        <i x="65" s="1"/>
        <i x="948" s="1"/>
        <i x="563" s="1"/>
        <i x="208" s="1"/>
        <i x="988" s="1"/>
        <i x="18" s="1"/>
        <i x="240" s="1"/>
        <i x="1187" s="1"/>
        <i x="993" s="1"/>
        <i x="115" s="1"/>
        <i x="981" s="1"/>
        <i x="75" s="1"/>
        <i x="46" s="1"/>
        <i x="557" s="1"/>
        <i x="982" s="1"/>
        <i x="974" s="1"/>
        <i x="565" s="1"/>
        <i x="662" s="1"/>
        <i x="25" s="1"/>
        <i x="1036" s="1"/>
        <i x="43" s="1"/>
        <i x="649" s="1"/>
        <i x="44" s="1"/>
        <i x="32" s="1"/>
        <i x="19" s="1"/>
        <i x="546" s="1"/>
        <i x="1191" s="1"/>
        <i x="33" s="1"/>
        <i x="675" s="1"/>
        <i x="564" s="1"/>
        <i x="1352" s="1"/>
        <i x="560" s="1"/>
        <i x="648" s="1"/>
        <i x="20" s="1"/>
        <i x="34" s="1"/>
        <i x="1597" s="1"/>
        <i x="650" s="1"/>
        <i x="209" s="1"/>
        <i x="184" s="1"/>
        <i x="0" s="1"/>
        <i x="13" s="1"/>
        <i x="128" s="1"/>
        <i x="197" s="1"/>
        <i x="210" s="1"/>
        <i x="567" s="1"/>
        <i x="640" s="1"/>
        <i x="216" s="1"/>
        <i x="61" s="1"/>
        <i x="550" s="1"/>
        <i x="35" s="1"/>
        <i x="568" s="1"/>
        <i x="632" s="1"/>
        <i x="45" s="1"/>
        <i x="71" s="1"/>
        <i x="1355" s="1"/>
        <i x="47" s="1"/>
        <i x="72" s="1"/>
        <i x="198" s="1"/>
        <i x="36" s="1"/>
        <i x="1612" s="1"/>
        <i x="1" s="1"/>
        <i x="931" s="1"/>
        <i x="14" s="1"/>
        <i x="996" s="1"/>
        <i x="27" s="1"/>
        <i x="623" s="1"/>
        <i x="37" s="1"/>
        <i x="1347" s="1"/>
        <i x="1004" s="1"/>
        <i x="669" s="1"/>
        <i x="936" s="1"/>
        <i x="15" s="1"/>
        <i x="1354" s="1"/>
        <i x="1194" s="1"/>
        <i x="932" s="1"/>
        <i x="2" s="1"/>
        <i x="989" s="1"/>
        <i x="551" s="1"/>
        <i x="1186" s="1"/>
        <i x="8" s="1"/>
        <i x="573" s="1"/>
        <i x="28" s="1"/>
        <i x="1205" s="1"/>
        <i x="228" s="1"/>
        <i x="217" s="1"/>
        <i x="1599" s="1"/>
        <i x="38" s="1"/>
        <i x="129" s="1"/>
        <i x="1378" s="1"/>
        <i x="544" s="1"/>
        <i x="3" s="1"/>
        <i x="1185" s="1"/>
        <i x="561" s="1"/>
        <i x="552" s="1"/>
        <i x="545" s="1"/>
        <i x="212" s="1"/>
        <i x="1190" s="1"/>
        <i x="202" s="1"/>
        <i x="4" s="1"/>
        <i x="933" s="1"/>
        <i x="1376" s="1"/>
        <i x="26" s="1"/>
        <i x="1195" s="1"/>
        <i x="1230" s="1"/>
        <i x="937" s="1"/>
        <i x="569" s="1"/>
        <i x="5" s="1"/>
        <i x="674" s="1"/>
        <i x="56" s="1"/>
        <i x="577" s="1"/>
        <i x="664" s="1"/>
        <i x="1348" s="1"/>
        <i x="1184" s="1"/>
        <i x="943" s="1"/>
        <i x="1596" s="1"/>
        <i x="187" s="1"/>
        <i x="571" s="1"/>
        <i x="657" s="1"/>
        <i x="7" s="1"/>
        <i x="608" s="1"/>
        <i x="1350" s="1"/>
        <i x="562" s="1"/>
        <i x="553" s="1"/>
        <i x="1351" s="1"/>
        <i x="29" s="1"/>
        <i x="10" s="1"/>
        <i x="945" s="1"/>
        <i x="41" s="1"/>
        <i x="188" s="1"/>
        <i x="30" s="1"/>
        <i x="1224" s="1"/>
        <i x="987" s="1"/>
        <i x="939" s="1"/>
        <i x="1379" s="1"/>
        <i x="673" s="1"/>
        <i x="1372" s="1"/>
        <i x="235" s="1"/>
        <i x="548" s="1"/>
        <i x="1183" s="1"/>
        <i x="944" s="1"/>
        <i x="1231" s="1"/>
        <i x="255" s="1"/>
        <i x="257" s="1"/>
        <i x="22" s="1"/>
        <i x="676" s="1"/>
        <i x="1607" s="1"/>
        <i x="1611" s="1"/>
        <i x="242" s="1"/>
        <i x="1353" s="1"/>
        <i x="1188" s="1"/>
        <i x="647" s="1"/>
        <i x="559" s="1"/>
        <i x="23" s="1"/>
        <i x="671" s="1"/>
        <i x="1613" s="1"/>
        <i x="276" s="1"/>
        <i x="1232" s="1"/>
        <i x="1006" s="1"/>
        <i x="992" s="1"/>
        <i x="1614" s="1"/>
        <i x="11" s="1"/>
        <i x="1002" s="1"/>
        <i x="940" s="1"/>
        <i x="654" s="1"/>
        <i x="942" s="1"/>
        <i x="273" s="1"/>
        <i x="221" s="1"/>
        <i x="588" s="1"/>
        <i x="991" s="1"/>
        <i x="265" s="1"/>
        <i x="1000" s="1"/>
        <i x="941" s="1"/>
        <i x="935" s="1"/>
        <i x="277" s="1"/>
        <i x="136" s="1"/>
        <i x="275" s="1"/>
        <i x="651" s="1"/>
        <i x="88" s="1"/>
        <i x="272" s="1"/>
        <i x="227" s="1"/>
        <i x="1189" s="1"/>
        <i x="955" s="1"/>
        <i x="266" s="1"/>
        <i x="549" s="1"/>
        <i x="1362" s="1"/>
        <i x="16"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0EACAEF6-E7E8-4498-8E49-F63013DAA548}" sourceName="Brand">
  <pivotTables>
    <pivotTable tabId="12" name="PivotTable5"/>
  </pivotTables>
  <data>
    <tabular pivotCacheId="1960175517">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TO YEAR" xr10:uid="{865F3695-2339-4A5A-A2F1-F5CB4F64E072}" cache="Slicer_YEAR2" caption="YOY" showCaption="0" style="SlicerStyleLight2" rowHeight="209550"/>
  <slicer name="Brand" xr10:uid="{1E047797-9A85-4D80-A2DE-CEA3187D6570}" cache="Slicer_Brand" caption="Brand" startItem="1" showCaption="0" style="SlicerStyleLight2" rowHeight="209550"/>
  <slicer name="Group" xr10:uid="{8DBEA997-DFC9-4649-973E-5DCC562D0757}" cache="Slicer_Group" caption="Group" showCaption="0" style="SlicerStyleLight2" rowHeight="209550"/>
  <slicer name="Store" xr10:uid="{D36B2714-7CEF-4D89-B3B7-E3F80C7D7E4C}" cache="Slicer_Store" caption="Store" startItem="3" showCaption="0" style="SlicerStyleLight2" rowHeight="209550"/>
  <slicer name="Year" xr10:uid="{E7DD0B0E-98C3-45B9-A65E-CAFA2D9C0B19}" cache="Slicer_Year" caption="Year" showCaption="0" style="SlicerStyleLight2" rowHeight="209550"/>
  <slicer name="Flavor" xr10:uid="{E37268B0-9E75-4312-ACE9-7B98E6DB3AB4}" cache="Slicer_Flavor" caption="Flavor" showCaption="0" style="SlicerStyleLight2" rowHeight="209550"/>
  <slicer name="Cost 3" xr10:uid="{5FDFA118-6DE3-4F6B-82D0-A384F54982EE}" cache="Slicer_Cost" caption="Cost" startItem="3" showCaption="0" style="SlicerStyleLight2" rowHeight="209550"/>
  <slicer name="Cost" xr10:uid="{CB6297A0-1C06-4804-9023-D7076F9BBC26}" cache="Slicer_Cost" caption="Cost" startItem="2" showCaption="0" style="SlicerStyleLight2" rowHeight="209550"/>
  <slicer name="Profit 1" xr10:uid="{246CA545-6048-41DC-89E8-E09625678EC5}" cache="Slicer_Profit" caption="Profit" showCaption="0" style="SlicerStyleLight2" rowHeight="209550"/>
  <slicer name="Profit" xr10:uid="{629B0DB7-073C-4CB9-98DD-9BE498255DF5}" cache="Slicer_Profit" caption="Profit" startItem="5435" showCaption="0" style="SlicerStyleLight2" rowHeight="209550"/>
  <slicer name="Profit Margin" xr10:uid="{D889AD6C-0728-4B48-8550-C012A4B06ADB}" cache="Slicer_Profit_Margin" caption="Profit Margin" startItem="5077" showCaption="0" style="SlicerStyleLight2" rowHeight="209550"/>
  <slicer name="Cost 1" xr10:uid="{81B45AE0-FF5E-498E-AB3B-0D55239A934C}" cache="Slicer_Cost1" caption="Cost" showCaption="0" style="SlicerStyleLight2" rowHeight="209550"/>
  <slicer name="Revenue 1" xr10:uid="{931FCBF3-716A-4FFB-B291-2A7A40330CCB}" cache="Slicer_Revenue1" caption="Revenue" showCaption="0" style="SlicerStyleLight2" rowHeight="209550"/>
  <slicer name="Cost 2" xr10:uid="{96F15899-5443-4703-BAAF-B4FF4E17621E}" cache="Slicer_Cost2" caption="Cost" showCaption="0" style="SlicerStyleLight2" rowHeight="209550"/>
  <slicer name="Unit Sales Price" xr10:uid="{2FA0D8FE-2F88-46EB-90CF-1679EEDDA674}" cache="Slicer_Unit_Sales_Price" caption="Unit Sales Price" showCaption="0" style="SlicerStyleLight2" rowHeight="209550"/>
  <slicer name="Store 1" xr10:uid="{FA765C3D-A978-4FC4-91B9-AE3EFD74A2B1}" cache="Slicer_Store1" caption="Store" showCaption="0" style="SlicerStyleLight2" rowHeight="209550"/>
  <slicer name="Year 1" xr10:uid="{72909D79-0D58-4163-92BF-F09423C69408}" cache="Slicer_Year1" caption="Year" startItem="24" showCaption="0" style="SlicerStyleLight2" rowHeight="209550"/>
  <slicer name="Revenue 2" xr10:uid="{3FF1A831-906D-4815-881F-DAC39C074B21}" cache="Slicer_Revenue" caption="Revenue" showCaption="0" style="SlicerStyleLight2" rowHeight="209550"/>
  <slicer name="Revenue" xr10:uid="{5E19F82A-47FB-4F1A-9887-1AA24BA69C4C}" cache="Slicer_Revenue" caption="Revenue" showCaption="0" style="SlicerStyleLight2" rowHeight="209550"/>
  <slicer name="Units" xr10:uid="{B5B5C789-EBEA-4B5D-AD2F-43FBCA14DB29}" cache="Slicer_Units" caption="Units" showCaption="0" style="SlicerStyleLight2" rowHeight="209550"/>
  <slicer name="Units 1" xr10:uid="{B8729639-321F-4442-ACC3-FD195A7BA8CE}" cache="Slicer_Units1" caption="Units" showCaption="0" style="SlicerStyleLight2" rowHeight="209550"/>
  <slicer name="Brand 1" xr10:uid="{7FB87F93-7EEE-4F78-A1D3-4FFABC4272F9}" cache="Slicer_Brand1" caption="Brand" showCaption="0"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5C790E-66F3-4CB1-A047-C86F3057AFBC}" name="Table4" displayName="Table4" ref="A1:S5439" totalsRowShown="0" headerRowDxfId="30" tableBorderDxfId="29">
  <autoFilter ref="A1:S5439" xr:uid="{CD5C790E-66F3-4CB1-A047-C86F3057AFBC}"/>
  <sortState xmlns:xlrd2="http://schemas.microsoft.com/office/spreadsheetml/2017/richdata2" ref="A2:S5439">
    <sortCondition ref="E1:E5439"/>
  </sortState>
  <tableColumns count="19">
    <tableColumn id="1" xr3:uid="{FD5145CD-CA76-45AA-8D72-D6B6CA22A18C}" name="Year" dataDxfId="28"/>
    <tableColumn id="2" xr3:uid="{4AB1A451-D371-4621-A8B9-43DFF3DC0892}" name="Store" dataDxfId="27"/>
    <tableColumn id="3" xr3:uid="{6C36971D-17D4-47BA-A2B2-8BE25BD864B5}" name="Group" dataDxfId="26"/>
    <tableColumn id="4" xr3:uid="{E1B14675-8455-41E1-8247-B5492E4FB9A5}" name="Brand" dataDxfId="25"/>
    <tableColumn id="5" xr3:uid="{BAB1F1D8-50F3-48B1-85C7-6871F0296D25}" name="Flavor" dataDxfId="24"/>
    <tableColumn id="6" xr3:uid="{48599588-3DD6-43EB-A7D2-E7F50F6ABB18}" name="Units" dataDxfId="23"/>
    <tableColumn id="7" xr3:uid="{F4FB0F87-3B41-4FB5-A7EB-61CFB3C67761}" name="Cost" dataDxfId="22"/>
    <tableColumn id="8" xr3:uid="{71BB3FAC-30C1-4E17-8ED8-D4D33BAA6B11}" name="Total Cost" dataDxfId="21">
      <calculatedColumnFormula>G2*F2</calculatedColumnFormula>
    </tableColumn>
    <tableColumn id="9" xr3:uid="{53CB523C-957C-4A9B-8C7F-D5A5E988ACBF}" name="Revenue" dataDxfId="20" dataCellStyle="Currency"/>
    <tableColumn id="10" xr3:uid="{98237A3B-042D-43CA-8E17-342BF7961CDB}" name="Total Revenue" dataDxfId="19">
      <calculatedColumnFormula>I2*F2</calculatedColumnFormula>
    </tableColumn>
    <tableColumn id="11" xr3:uid="{0F8DB3A7-C7F2-40BB-9B81-698177F04E94}" name="Gross Profit" dataDxfId="18">
      <calculatedColumnFormula>I2-G2</calculatedColumnFormula>
    </tableColumn>
    <tableColumn id="12" xr3:uid="{61915FAA-C97B-4504-AAD8-6D70E30D3987}" name="Total Profit" dataDxfId="17">
      <calculatedColumnFormula>J2-H2</calculatedColumnFormula>
    </tableColumn>
    <tableColumn id="13" xr3:uid="{FCA581C5-AEB5-464B-934A-5B168EB31536}" name="Unit Sales Price" dataDxfId="16" dataCellStyle="Percent">
      <calculatedColumnFormula>Table4[[#This Row],[Revenue]]/Table4[[#This Row],[Units]]</calculatedColumnFormula>
    </tableColumn>
    <tableColumn id="14" xr3:uid="{DB31325C-39DD-4C92-B50A-8574180FA70E}" name="Profit Margin" dataDxfId="15" dataCellStyle="Percent">
      <calculatedColumnFormula>K2/I2</calculatedColumnFormula>
    </tableColumn>
    <tableColumn id="15" xr3:uid="{1772BF8E-AC80-4A9F-B28B-095EBF731F40}" name="TOTAL COST BY YEAR"/>
    <tableColumn id="16" xr3:uid="{538A7DBD-42FC-43B5-9AF7-4609CC2BCCEE}" name="TOTAL REVENUE BY YEAR"/>
    <tableColumn id="17" xr3:uid="{06143B5E-065C-4B8D-B9F6-D8BA76C891AD}" name="AVERAGE CHANGE IN COST"/>
    <tableColumn id="18" xr3:uid="{887DCA2B-AF0A-48E2-B1E7-EDA3CC200BE8}" name="AVERAGE CHANGE IN REVENUE"/>
    <tableColumn id="19" xr3:uid="{CB41926C-86B9-4BC8-97CC-A4C57559B54A}" name="YEAR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7.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0DC2-4A2E-9C4B-B1C4-580BB52267F2}">
  <dimension ref="M2:AK80"/>
  <sheetViews>
    <sheetView showGridLines="0" showRowColHeaders="0" tabSelected="1" showWhiteSpace="0" topLeftCell="B37" zoomScale="55" zoomScaleNormal="55" zoomScalePageLayoutView="55" workbookViewId="0">
      <selection activeCell="J2" sqref="J2"/>
    </sheetView>
  </sheetViews>
  <sheetFormatPr defaultColWidth="10.88671875" defaultRowHeight="14.4" x14ac:dyDescent="0.3"/>
  <cols>
    <col min="1" max="16384" width="10.88671875" style="5"/>
  </cols>
  <sheetData>
    <row r="2" spans="13:37" ht="15" thickBot="1" x14ac:dyDescent="0.35"/>
    <row r="3" spans="13:37" ht="36.6" x14ac:dyDescent="0.7">
      <c r="M3" s="6" t="s">
        <v>180</v>
      </c>
      <c r="N3" s="7"/>
      <c r="O3" s="7"/>
      <c r="P3" s="7"/>
      <c r="Q3" s="7"/>
      <c r="R3" s="7"/>
      <c r="S3" s="7"/>
      <c r="T3" s="7"/>
      <c r="U3" s="7"/>
      <c r="V3" s="7"/>
      <c r="W3" s="7"/>
      <c r="X3" s="7"/>
      <c r="Y3" s="7"/>
      <c r="Z3" s="7"/>
      <c r="AA3" s="7"/>
      <c r="AB3" s="7"/>
      <c r="AC3" s="7"/>
      <c r="AD3" s="7"/>
      <c r="AE3" s="7"/>
      <c r="AF3" s="7"/>
      <c r="AG3" s="7"/>
      <c r="AH3" s="7"/>
      <c r="AI3" s="7"/>
      <c r="AJ3" s="7"/>
      <c r="AK3" s="8"/>
    </row>
    <row r="4" spans="13:37" x14ac:dyDescent="0.3">
      <c r="M4" s="9"/>
      <c r="N4" s="10"/>
      <c r="O4" s="10"/>
      <c r="P4" s="10"/>
      <c r="Q4" s="10"/>
      <c r="R4" s="10"/>
      <c r="S4" s="10"/>
      <c r="T4" s="10"/>
      <c r="U4" s="10"/>
      <c r="V4" s="10"/>
      <c r="W4" s="10"/>
      <c r="X4" s="10"/>
      <c r="Y4" s="10"/>
      <c r="Z4" s="10"/>
      <c r="AA4" s="10"/>
      <c r="AB4" s="10"/>
      <c r="AC4" s="10"/>
      <c r="AD4" s="10"/>
      <c r="AE4" s="10"/>
      <c r="AF4" s="10"/>
      <c r="AG4" s="10"/>
      <c r="AH4" s="10"/>
      <c r="AI4" s="10"/>
      <c r="AJ4" s="10"/>
      <c r="AK4" s="11"/>
    </row>
    <row r="5" spans="13:37" x14ac:dyDescent="0.3">
      <c r="M5" s="9"/>
      <c r="N5" s="10"/>
      <c r="O5" s="10"/>
      <c r="P5" s="10"/>
      <c r="Q5" s="10"/>
      <c r="R5" s="10"/>
      <c r="S5" s="10"/>
      <c r="T5" s="10"/>
      <c r="U5" s="10"/>
      <c r="V5" s="10"/>
      <c r="W5" s="10"/>
      <c r="X5" s="10"/>
      <c r="Y5" s="10"/>
      <c r="Z5" s="10"/>
      <c r="AA5" s="10"/>
      <c r="AB5" s="10"/>
      <c r="AC5" s="10"/>
      <c r="AD5" s="10"/>
      <c r="AE5" s="10"/>
      <c r="AF5" s="10"/>
      <c r="AG5" s="10"/>
      <c r="AH5" s="10"/>
      <c r="AI5" s="10"/>
      <c r="AJ5" s="10"/>
      <c r="AK5" s="11"/>
    </row>
    <row r="6" spans="13:37" x14ac:dyDescent="0.3">
      <c r="M6" s="9"/>
      <c r="N6" s="10"/>
      <c r="O6" s="10"/>
      <c r="P6" s="10"/>
      <c r="Q6" s="10"/>
      <c r="R6" s="10"/>
      <c r="S6" s="10"/>
      <c r="T6" s="10"/>
      <c r="U6" s="10"/>
      <c r="V6" s="10"/>
      <c r="W6" s="10"/>
      <c r="X6" s="10"/>
      <c r="Y6" s="10"/>
      <c r="Z6" s="10"/>
      <c r="AA6" s="10"/>
      <c r="AB6" s="10"/>
      <c r="AC6" s="10"/>
      <c r="AD6" s="10"/>
      <c r="AE6" s="10"/>
      <c r="AF6" s="10"/>
      <c r="AG6" s="10"/>
      <c r="AH6" s="10"/>
      <c r="AI6" s="10"/>
      <c r="AJ6" s="10"/>
      <c r="AK6" s="11"/>
    </row>
    <row r="7" spans="13:37" x14ac:dyDescent="0.3">
      <c r="M7" s="9"/>
      <c r="N7" s="10"/>
      <c r="O7" s="10"/>
      <c r="P7" s="10"/>
      <c r="Q7" s="10"/>
      <c r="R7" s="10"/>
      <c r="S7" s="10"/>
      <c r="T7" s="10"/>
      <c r="U7" s="10"/>
      <c r="V7" s="10"/>
      <c r="W7" s="10"/>
      <c r="X7" s="10"/>
      <c r="Y7" s="10"/>
      <c r="Z7" s="10"/>
      <c r="AA7" s="10"/>
      <c r="AB7" s="10"/>
      <c r="AC7" s="10"/>
      <c r="AD7" s="10"/>
      <c r="AE7" s="10"/>
      <c r="AF7" s="10"/>
      <c r="AG7" s="10"/>
      <c r="AH7" s="10"/>
      <c r="AI7" s="10"/>
      <c r="AJ7" s="10"/>
      <c r="AK7" s="11"/>
    </row>
    <row r="8" spans="13:37" x14ac:dyDescent="0.3">
      <c r="M8" s="9"/>
      <c r="N8" s="10"/>
      <c r="O8" s="10"/>
      <c r="P8" s="10"/>
      <c r="Q8" s="10"/>
      <c r="R8" s="10"/>
      <c r="S8" s="10"/>
      <c r="T8" s="10"/>
      <c r="U8" s="10"/>
      <c r="V8" s="10"/>
      <c r="W8" s="10"/>
      <c r="X8" s="10"/>
      <c r="Y8" s="10"/>
      <c r="Z8" s="10"/>
      <c r="AA8" s="10"/>
      <c r="AB8" s="10"/>
      <c r="AC8" s="10"/>
      <c r="AD8" s="10"/>
      <c r="AE8" s="10"/>
      <c r="AF8" s="10"/>
      <c r="AG8" s="10"/>
      <c r="AH8" s="10"/>
      <c r="AI8" s="10"/>
      <c r="AJ8" s="10"/>
      <c r="AK8" s="11"/>
    </row>
    <row r="9" spans="13:37" x14ac:dyDescent="0.3">
      <c r="M9" s="9"/>
      <c r="N9" s="10"/>
      <c r="O9" s="10"/>
      <c r="P9" s="10"/>
      <c r="Q9" s="10"/>
      <c r="R9" s="10"/>
      <c r="S9" s="10"/>
      <c r="T9" s="10"/>
      <c r="U9" s="10"/>
      <c r="V9" s="10"/>
      <c r="W9" s="10"/>
      <c r="X9" s="10"/>
      <c r="Y9" s="10"/>
      <c r="Z9" s="10"/>
      <c r="AA9" s="10"/>
      <c r="AB9" s="10"/>
      <c r="AC9" s="10"/>
      <c r="AD9" s="10"/>
      <c r="AE9" s="10"/>
      <c r="AF9" s="10"/>
      <c r="AG9" s="10"/>
      <c r="AH9" s="10"/>
      <c r="AI9" s="10"/>
      <c r="AJ9" s="10"/>
      <c r="AK9" s="11"/>
    </row>
    <row r="10" spans="13:37" x14ac:dyDescent="0.3">
      <c r="M10" s="9"/>
      <c r="N10" s="10"/>
      <c r="O10" s="10"/>
      <c r="P10" s="10"/>
      <c r="Q10" s="10"/>
      <c r="R10" s="10"/>
      <c r="S10" s="10"/>
      <c r="T10" s="10"/>
      <c r="U10" s="10"/>
      <c r="V10" s="10"/>
      <c r="W10" s="10"/>
      <c r="X10" s="10"/>
      <c r="Y10" s="10"/>
      <c r="Z10" s="10"/>
      <c r="AA10" s="10"/>
      <c r="AB10" s="10"/>
      <c r="AC10" s="10"/>
      <c r="AD10" s="10"/>
      <c r="AE10" s="10"/>
      <c r="AF10" s="10"/>
      <c r="AG10" s="10"/>
      <c r="AH10" s="10"/>
      <c r="AI10" s="10"/>
      <c r="AJ10" s="10"/>
      <c r="AK10" s="11"/>
    </row>
    <row r="11" spans="13:37" x14ac:dyDescent="0.3">
      <c r="M11" s="9"/>
      <c r="N11" s="10"/>
      <c r="O11" s="10"/>
      <c r="P11" s="10"/>
      <c r="Q11" s="10"/>
      <c r="R11" s="10"/>
      <c r="S11" s="10"/>
      <c r="T11" s="10"/>
      <c r="U11" s="10"/>
      <c r="V11" s="10"/>
      <c r="W11" s="10"/>
      <c r="X11" s="10"/>
      <c r="Y11" s="10"/>
      <c r="Z11" s="10"/>
      <c r="AA11" s="10"/>
      <c r="AB11" s="10"/>
      <c r="AC11" s="10"/>
      <c r="AD11" s="10"/>
      <c r="AE11" s="10"/>
      <c r="AF11" s="10"/>
      <c r="AG11" s="10"/>
      <c r="AH11" s="10"/>
      <c r="AI11" s="10"/>
      <c r="AJ11" s="10"/>
      <c r="AK11" s="11"/>
    </row>
    <row r="12" spans="13:37" x14ac:dyDescent="0.3">
      <c r="M12" s="9"/>
      <c r="N12" s="10"/>
      <c r="O12" s="10"/>
      <c r="P12" s="10"/>
      <c r="Q12" s="10"/>
      <c r="R12" s="10"/>
      <c r="S12" s="10"/>
      <c r="T12" s="10"/>
      <c r="U12" s="10"/>
      <c r="V12" s="10"/>
      <c r="W12" s="10"/>
      <c r="X12" s="10"/>
      <c r="Y12" s="10"/>
      <c r="Z12" s="10"/>
      <c r="AA12" s="10"/>
      <c r="AB12" s="10"/>
      <c r="AC12" s="10"/>
      <c r="AD12" s="10"/>
      <c r="AE12" s="10"/>
      <c r="AF12" s="10"/>
      <c r="AG12" s="10"/>
      <c r="AH12" s="10"/>
      <c r="AI12" s="10"/>
      <c r="AJ12" s="10"/>
      <c r="AK12" s="11"/>
    </row>
    <row r="13" spans="13:37" x14ac:dyDescent="0.3">
      <c r="M13" s="9"/>
      <c r="N13" s="10"/>
      <c r="O13" s="10"/>
      <c r="P13" s="10"/>
      <c r="Q13" s="10"/>
      <c r="R13" s="10"/>
      <c r="S13" s="10"/>
      <c r="T13" s="10"/>
      <c r="U13" s="10"/>
      <c r="V13" s="10"/>
      <c r="W13" s="10"/>
      <c r="X13" s="10"/>
      <c r="Y13" s="10"/>
      <c r="Z13" s="10"/>
      <c r="AA13" s="10"/>
      <c r="AB13" s="10"/>
      <c r="AC13" s="10"/>
      <c r="AD13" s="10"/>
      <c r="AE13" s="10"/>
      <c r="AF13" s="10"/>
      <c r="AG13" s="10"/>
      <c r="AH13" s="10"/>
      <c r="AI13" s="10"/>
      <c r="AJ13" s="10"/>
      <c r="AK13" s="11"/>
    </row>
    <row r="14" spans="13:37" x14ac:dyDescent="0.3">
      <c r="M14" s="9"/>
      <c r="N14" s="10"/>
      <c r="O14" s="10"/>
      <c r="P14" s="10"/>
      <c r="Q14" s="10"/>
      <c r="R14" s="10"/>
      <c r="S14" s="10"/>
      <c r="T14" s="10"/>
      <c r="U14" s="10"/>
      <c r="V14" s="10"/>
      <c r="W14" s="10"/>
      <c r="X14" s="10"/>
      <c r="Y14" s="10"/>
      <c r="Z14" s="10"/>
      <c r="AA14" s="10"/>
      <c r="AB14" s="10"/>
      <c r="AC14" s="10"/>
      <c r="AD14" s="10"/>
      <c r="AE14" s="10"/>
      <c r="AF14" s="10"/>
      <c r="AG14" s="10"/>
      <c r="AH14" s="10"/>
      <c r="AI14" s="10"/>
      <c r="AJ14" s="10"/>
      <c r="AK14" s="11"/>
    </row>
    <row r="15" spans="13:37" x14ac:dyDescent="0.3">
      <c r="M15" s="9"/>
      <c r="N15" s="10"/>
      <c r="O15" s="10"/>
      <c r="P15" s="10"/>
      <c r="Q15" s="10"/>
      <c r="R15" s="10"/>
      <c r="S15" s="10"/>
      <c r="T15" s="10"/>
      <c r="U15" s="10"/>
      <c r="V15" s="10"/>
      <c r="W15" s="10"/>
      <c r="X15" s="10"/>
      <c r="Y15" s="10"/>
      <c r="Z15" s="10"/>
      <c r="AA15" s="10"/>
      <c r="AB15" s="10"/>
      <c r="AC15" s="10"/>
      <c r="AD15" s="10"/>
      <c r="AE15" s="10"/>
      <c r="AF15" s="10"/>
      <c r="AG15" s="10"/>
      <c r="AH15" s="10"/>
      <c r="AI15" s="10"/>
      <c r="AJ15" s="10"/>
      <c r="AK15" s="11"/>
    </row>
    <row r="16" spans="13:37" x14ac:dyDescent="0.3">
      <c r="M16" s="9"/>
      <c r="N16" s="10"/>
      <c r="O16" s="10"/>
      <c r="P16" s="10"/>
      <c r="Q16" s="10"/>
      <c r="R16" s="10"/>
      <c r="S16" s="10"/>
      <c r="T16" s="10"/>
      <c r="U16" s="10"/>
      <c r="V16" s="10"/>
      <c r="W16" s="10"/>
      <c r="X16" s="10"/>
      <c r="Y16" s="10"/>
      <c r="Z16" s="10"/>
      <c r="AA16" s="10"/>
      <c r="AB16" s="10"/>
      <c r="AC16" s="10"/>
      <c r="AD16" s="10"/>
      <c r="AE16" s="10"/>
      <c r="AF16" s="10"/>
      <c r="AG16" s="10"/>
      <c r="AH16" s="10"/>
      <c r="AI16" s="10"/>
      <c r="AJ16" s="10"/>
      <c r="AK16" s="11"/>
    </row>
    <row r="17" spans="13:37" x14ac:dyDescent="0.3">
      <c r="M17" s="9"/>
      <c r="N17" s="10"/>
      <c r="O17" s="10"/>
      <c r="P17" s="10"/>
      <c r="Q17" s="10"/>
      <c r="R17" s="10"/>
      <c r="S17" s="10"/>
      <c r="T17" s="10"/>
      <c r="U17" s="10"/>
      <c r="V17" s="10"/>
      <c r="W17" s="10"/>
      <c r="X17" s="10"/>
      <c r="Y17" s="10"/>
      <c r="Z17" s="10"/>
      <c r="AA17" s="10"/>
      <c r="AB17" s="10"/>
      <c r="AC17" s="10"/>
      <c r="AD17" s="10"/>
      <c r="AE17" s="10"/>
      <c r="AF17" s="10"/>
      <c r="AG17" s="10"/>
      <c r="AH17" s="10"/>
      <c r="AI17" s="10"/>
      <c r="AJ17" s="10"/>
      <c r="AK17" s="11"/>
    </row>
    <row r="18" spans="13:37" x14ac:dyDescent="0.3">
      <c r="M18" s="9"/>
      <c r="N18" s="10"/>
      <c r="O18" s="10"/>
      <c r="P18" s="10"/>
      <c r="Q18" s="10"/>
      <c r="R18" s="10"/>
      <c r="S18" s="10"/>
      <c r="T18" s="10"/>
      <c r="U18" s="10"/>
      <c r="V18" s="10"/>
      <c r="W18" s="10"/>
      <c r="X18" s="10"/>
      <c r="Y18" s="10"/>
      <c r="Z18" s="10"/>
      <c r="AA18" s="10"/>
      <c r="AB18" s="10"/>
      <c r="AC18" s="10"/>
      <c r="AD18" s="10"/>
      <c r="AE18" s="10"/>
      <c r="AF18" s="10"/>
      <c r="AG18" s="10"/>
      <c r="AH18" s="10"/>
      <c r="AI18" s="10"/>
      <c r="AJ18" s="10"/>
      <c r="AK18" s="11"/>
    </row>
    <row r="19" spans="13:37" x14ac:dyDescent="0.3">
      <c r="M19" s="9"/>
      <c r="N19" s="10"/>
      <c r="O19" s="10"/>
      <c r="P19" s="10"/>
      <c r="Q19" s="10"/>
      <c r="R19" s="10"/>
      <c r="S19" s="10"/>
      <c r="T19" s="10"/>
      <c r="U19" s="10"/>
      <c r="V19" s="10"/>
      <c r="W19" s="10"/>
      <c r="X19" s="10"/>
      <c r="Y19" s="10"/>
      <c r="Z19" s="10"/>
      <c r="AA19" s="10"/>
      <c r="AB19" s="10"/>
      <c r="AC19" s="10"/>
      <c r="AD19" s="10"/>
      <c r="AE19" s="10"/>
      <c r="AF19" s="10"/>
      <c r="AG19" s="10"/>
      <c r="AH19" s="10"/>
      <c r="AI19" s="10"/>
      <c r="AJ19" s="10"/>
      <c r="AK19" s="11"/>
    </row>
    <row r="20" spans="13:37" x14ac:dyDescent="0.3">
      <c r="M20" s="9"/>
      <c r="N20" s="10"/>
      <c r="O20" s="10"/>
      <c r="P20" s="10"/>
      <c r="Q20" s="10"/>
      <c r="R20" s="10"/>
      <c r="S20" s="10"/>
      <c r="T20" s="10"/>
      <c r="U20" s="10"/>
      <c r="V20" s="10"/>
      <c r="W20" s="10"/>
      <c r="X20" s="10"/>
      <c r="Y20" s="10"/>
      <c r="Z20" s="10"/>
      <c r="AA20" s="10"/>
      <c r="AB20" s="10"/>
      <c r="AC20" s="10"/>
      <c r="AD20" s="10"/>
      <c r="AE20" s="10"/>
      <c r="AF20" s="10"/>
      <c r="AG20" s="10"/>
      <c r="AH20" s="10"/>
      <c r="AI20" s="10"/>
      <c r="AJ20" s="10"/>
      <c r="AK20" s="11"/>
    </row>
    <row r="21" spans="13:37" x14ac:dyDescent="0.3">
      <c r="M21" s="9"/>
      <c r="N21" s="10"/>
      <c r="O21" s="10"/>
      <c r="P21" s="10"/>
      <c r="Q21" s="10"/>
      <c r="R21" s="10"/>
      <c r="S21" s="10"/>
      <c r="T21" s="10"/>
      <c r="U21" s="10"/>
      <c r="V21" s="10"/>
      <c r="W21" s="10"/>
      <c r="X21" s="10"/>
      <c r="Y21" s="10"/>
      <c r="Z21" s="10"/>
      <c r="AA21" s="10"/>
      <c r="AB21" s="10"/>
      <c r="AC21" s="10"/>
      <c r="AD21" s="10"/>
      <c r="AE21" s="10"/>
      <c r="AF21" s="10"/>
      <c r="AG21" s="10"/>
      <c r="AH21" s="10"/>
      <c r="AI21" s="10"/>
      <c r="AJ21" s="10"/>
      <c r="AK21" s="11"/>
    </row>
    <row r="22" spans="13:37" x14ac:dyDescent="0.3">
      <c r="M22" s="9"/>
      <c r="N22" s="10"/>
      <c r="O22" s="10"/>
      <c r="P22" s="10"/>
      <c r="Q22" s="10"/>
      <c r="R22" s="10"/>
      <c r="S22" s="10"/>
      <c r="T22" s="10"/>
      <c r="U22" s="10"/>
      <c r="V22" s="10"/>
      <c r="W22" s="10"/>
      <c r="X22" s="10"/>
      <c r="Y22" s="10"/>
      <c r="Z22" s="10"/>
      <c r="AA22" s="10"/>
      <c r="AB22" s="10"/>
      <c r="AC22" s="10"/>
      <c r="AD22" s="10"/>
      <c r="AE22" s="10"/>
      <c r="AF22" s="10"/>
      <c r="AG22" s="10"/>
      <c r="AH22" s="10"/>
      <c r="AI22" s="10"/>
      <c r="AJ22" s="10"/>
      <c r="AK22" s="11"/>
    </row>
    <row r="23" spans="13:37" x14ac:dyDescent="0.3">
      <c r="M23" s="9"/>
      <c r="N23" s="10"/>
      <c r="O23" s="10"/>
      <c r="P23" s="10"/>
      <c r="Q23" s="10"/>
      <c r="R23" s="10"/>
      <c r="S23" s="10"/>
      <c r="T23" s="10"/>
      <c r="U23" s="10"/>
      <c r="V23" s="10"/>
      <c r="W23" s="10"/>
      <c r="X23" s="10"/>
      <c r="Y23" s="10"/>
      <c r="Z23" s="10"/>
      <c r="AA23" s="10"/>
      <c r="AB23" s="10"/>
      <c r="AC23" s="10"/>
      <c r="AD23" s="10"/>
      <c r="AE23" s="10"/>
      <c r="AF23" s="10"/>
      <c r="AG23" s="10"/>
      <c r="AH23" s="10"/>
      <c r="AI23" s="10"/>
      <c r="AJ23" s="10"/>
      <c r="AK23" s="11"/>
    </row>
    <row r="24" spans="13:37" x14ac:dyDescent="0.3">
      <c r="M24" s="9"/>
      <c r="N24" s="10"/>
      <c r="O24" s="10"/>
      <c r="P24" s="10"/>
      <c r="Q24" s="10"/>
      <c r="R24" s="10"/>
      <c r="S24" s="10"/>
      <c r="T24" s="10"/>
      <c r="U24" s="10"/>
      <c r="V24" s="10"/>
      <c r="W24" s="10"/>
      <c r="X24" s="10"/>
      <c r="Y24" s="10"/>
      <c r="Z24" s="10"/>
      <c r="AA24" s="10"/>
      <c r="AB24" s="10"/>
      <c r="AC24" s="10"/>
      <c r="AD24" s="10"/>
      <c r="AE24" s="10"/>
      <c r="AF24" s="10"/>
      <c r="AG24" s="10"/>
      <c r="AH24" s="10"/>
      <c r="AI24" s="10"/>
      <c r="AJ24" s="10"/>
      <c r="AK24" s="11"/>
    </row>
    <row r="25" spans="13:37" x14ac:dyDescent="0.3">
      <c r="M25" s="9"/>
      <c r="N25" s="10"/>
      <c r="O25" s="10"/>
      <c r="P25" s="10"/>
      <c r="Q25" s="10"/>
      <c r="R25" s="10"/>
      <c r="S25" s="10"/>
      <c r="T25" s="10"/>
      <c r="U25" s="10"/>
      <c r="V25" s="10"/>
      <c r="W25" s="10"/>
      <c r="X25" s="10"/>
      <c r="Y25" s="10"/>
      <c r="Z25" s="10"/>
      <c r="AA25" s="10"/>
      <c r="AB25" s="10"/>
      <c r="AC25" s="10"/>
      <c r="AD25" s="10"/>
      <c r="AE25" s="10"/>
      <c r="AF25" s="10"/>
      <c r="AG25" s="10"/>
      <c r="AH25" s="10"/>
      <c r="AI25" s="10"/>
      <c r="AJ25" s="10"/>
      <c r="AK25" s="11"/>
    </row>
    <row r="26" spans="13:37" x14ac:dyDescent="0.3">
      <c r="M26" s="9"/>
      <c r="N26" s="10"/>
      <c r="O26" s="10"/>
      <c r="P26" s="10"/>
      <c r="Q26" s="10"/>
      <c r="R26" s="10"/>
      <c r="S26" s="10"/>
      <c r="T26" s="10"/>
      <c r="U26" s="10"/>
      <c r="V26" s="10"/>
      <c r="W26" s="10"/>
      <c r="X26" s="10"/>
      <c r="Y26" s="10"/>
      <c r="Z26" s="10"/>
      <c r="AA26" s="10"/>
      <c r="AB26" s="10"/>
      <c r="AC26" s="10"/>
      <c r="AD26" s="10"/>
      <c r="AE26" s="10"/>
      <c r="AF26" s="10"/>
      <c r="AG26" s="10"/>
      <c r="AH26" s="10"/>
      <c r="AI26" s="10"/>
      <c r="AJ26" s="10"/>
      <c r="AK26" s="11"/>
    </row>
    <row r="27" spans="13:37" x14ac:dyDescent="0.3">
      <c r="M27" s="9"/>
      <c r="N27" s="10"/>
      <c r="O27" s="10"/>
      <c r="P27" s="10"/>
      <c r="Q27" s="10"/>
      <c r="R27" s="10"/>
      <c r="S27" s="10"/>
      <c r="T27" s="10"/>
      <c r="U27" s="10"/>
      <c r="V27" s="10"/>
      <c r="W27" s="10"/>
      <c r="X27" s="10"/>
      <c r="Y27" s="10"/>
      <c r="Z27" s="10"/>
      <c r="AA27" s="10"/>
      <c r="AB27" s="10"/>
      <c r="AC27" s="10"/>
      <c r="AD27" s="10"/>
      <c r="AE27" s="10"/>
      <c r="AF27" s="10"/>
      <c r="AG27" s="10"/>
      <c r="AH27" s="10"/>
      <c r="AI27" s="10"/>
      <c r="AJ27" s="10"/>
      <c r="AK27" s="11"/>
    </row>
    <row r="28" spans="13:37" x14ac:dyDescent="0.3">
      <c r="M28" s="9"/>
      <c r="N28" s="10"/>
      <c r="O28" s="10"/>
      <c r="P28" s="10"/>
      <c r="Q28" s="10"/>
      <c r="R28" s="10"/>
      <c r="S28" s="10"/>
      <c r="T28" s="10"/>
      <c r="U28" s="10"/>
      <c r="V28" s="10"/>
      <c r="W28" s="10"/>
      <c r="X28" s="10"/>
      <c r="Y28" s="10"/>
      <c r="Z28" s="10"/>
      <c r="AA28" s="10"/>
      <c r="AB28" s="10"/>
      <c r="AC28" s="10"/>
      <c r="AD28" s="10"/>
      <c r="AE28" s="10"/>
      <c r="AF28" s="10"/>
      <c r="AG28" s="10"/>
      <c r="AH28" s="10"/>
      <c r="AI28" s="10"/>
      <c r="AJ28" s="10"/>
      <c r="AK28" s="11"/>
    </row>
    <row r="29" spans="13:37" x14ac:dyDescent="0.3">
      <c r="M29" s="9"/>
      <c r="N29" s="10"/>
      <c r="O29" s="10"/>
      <c r="P29" s="10"/>
      <c r="Q29" s="10"/>
      <c r="R29" s="10"/>
      <c r="S29" s="10"/>
      <c r="T29" s="10"/>
      <c r="U29" s="10"/>
      <c r="V29" s="10"/>
      <c r="W29" s="10"/>
      <c r="X29" s="10"/>
      <c r="Y29" s="10"/>
      <c r="Z29" s="10"/>
      <c r="AA29" s="10"/>
      <c r="AB29" s="10"/>
      <c r="AC29" s="10"/>
      <c r="AD29" s="10"/>
      <c r="AE29" s="10"/>
      <c r="AF29" s="10"/>
      <c r="AG29" s="10"/>
      <c r="AH29" s="10"/>
      <c r="AI29" s="10"/>
      <c r="AJ29" s="10"/>
      <c r="AK29" s="11"/>
    </row>
    <row r="30" spans="13:37" x14ac:dyDescent="0.3">
      <c r="M30" s="9"/>
      <c r="N30" s="10"/>
      <c r="O30" s="10"/>
      <c r="P30" s="10"/>
      <c r="Q30" s="10"/>
      <c r="R30" s="10"/>
      <c r="S30" s="10"/>
      <c r="T30" s="10"/>
      <c r="U30" s="10"/>
      <c r="V30" s="10"/>
      <c r="W30" s="10"/>
      <c r="X30" s="10"/>
      <c r="Y30" s="10"/>
      <c r="Z30" s="10"/>
      <c r="AA30" s="10"/>
      <c r="AB30" s="10"/>
      <c r="AC30" s="10"/>
      <c r="AD30" s="10"/>
      <c r="AE30" s="10"/>
      <c r="AF30" s="10"/>
      <c r="AG30" s="10"/>
      <c r="AH30" s="10"/>
      <c r="AI30" s="10"/>
      <c r="AJ30" s="10"/>
      <c r="AK30" s="11"/>
    </row>
    <row r="31" spans="13:37" x14ac:dyDescent="0.3">
      <c r="M31" s="9"/>
      <c r="N31" s="10"/>
      <c r="O31" s="10"/>
      <c r="P31" s="10"/>
      <c r="Q31" s="10"/>
      <c r="R31" s="10"/>
      <c r="S31" s="10"/>
      <c r="T31" s="10"/>
      <c r="U31" s="10"/>
      <c r="V31" s="10"/>
      <c r="W31" s="10"/>
      <c r="X31" s="10"/>
      <c r="Y31" s="10"/>
      <c r="Z31" s="10"/>
      <c r="AA31" s="10"/>
      <c r="AB31" s="10"/>
      <c r="AC31" s="10"/>
      <c r="AD31" s="10"/>
      <c r="AE31" s="10"/>
      <c r="AF31" s="10"/>
      <c r="AG31" s="10"/>
      <c r="AH31" s="10"/>
      <c r="AI31" s="10"/>
      <c r="AJ31" s="10"/>
      <c r="AK31" s="11"/>
    </row>
    <row r="32" spans="13:37" x14ac:dyDescent="0.3">
      <c r="M32" s="9"/>
      <c r="N32" s="10"/>
      <c r="O32" s="10"/>
      <c r="P32" s="10"/>
      <c r="Q32" s="10"/>
      <c r="R32" s="10"/>
      <c r="S32" s="10"/>
      <c r="T32" s="10"/>
      <c r="U32" s="10"/>
      <c r="V32" s="10"/>
      <c r="W32" s="10"/>
      <c r="X32" s="10"/>
      <c r="Y32" s="10"/>
      <c r="Z32" s="10"/>
      <c r="AA32" s="10"/>
      <c r="AB32" s="10"/>
      <c r="AC32" s="10"/>
      <c r="AD32" s="10"/>
      <c r="AE32" s="10"/>
      <c r="AF32" s="10"/>
      <c r="AG32" s="10"/>
      <c r="AH32" s="10"/>
      <c r="AI32" s="10"/>
      <c r="AJ32" s="10"/>
      <c r="AK32" s="11"/>
    </row>
    <row r="33" spans="13:37" x14ac:dyDescent="0.3">
      <c r="M33" s="9"/>
      <c r="N33" s="10"/>
      <c r="O33" s="10"/>
      <c r="P33" s="10"/>
      <c r="Q33" s="10"/>
      <c r="R33" s="10"/>
      <c r="S33" s="10"/>
      <c r="T33" s="10"/>
      <c r="U33" s="10"/>
      <c r="V33" s="10"/>
      <c r="W33" s="10"/>
      <c r="X33" s="10"/>
      <c r="Y33" s="10"/>
      <c r="Z33" s="10"/>
      <c r="AA33" s="10"/>
      <c r="AB33" s="10"/>
      <c r="AC33" s="10"/>
      <c r="AD33" s="10"/>
      <c r="AE33" s="10"/>
      <c r="AF33" s="10"/>
      <c r="AG33" s="10"/>
      <c r="AH33" s="10"/>
      <c r="AI33" s="10"/>
      <c r="AJ33" s="10"/>
      <c r="AK33" s="11"/>
    </row>
    <row r="34" spans="13:37" x14ac:dyDescent="0.3">
      <c r="M34" s="9"/>
      <c r="N34" s="10"/>
      <c r="O34" s="10"/>
      <c r="P34" s="10"/>
      <c r="Q34" s="10"/>
      <c r="R34" s="10"/>
      <c r="S34" s="10"/>
      <c r="T34" s="10"/>
      <c r="U34" s="10"/>
      <c r="V34" s="10"/>
      <c r="W34" s="10"/>
      <c r="X34" s="10"/>
      <c r="Y34" s="10"/>
      <c r="Z34" s="10"/>
      <c r="AA34" s="10"/>
      <c r="AB34" s="10"/>
      <c r="AC34" s="10"/>
      <c r="AD34" s="10"/>
      <c r="AE34" s="10"/>
      <c r="AF34" s="10"/>
      <c r="AG34" s="10"/>
      <c r="AH34" s="10"/>
      <c r="AI34" s="10"/>
      <c r="AJ34" s="10"/>
      <c r="AK34" s="11"/>
    </row>
    <row r="35" spans="13:37" x14ac:dyDescent="0.3">
      <c r="M35" s="9"/>
      <c r="N35" s="10"/>
      <c r="O35" s="10"/>
      <c r="P35" s="10"/>
      <c r="Q35" s="10"/>
      <c r="R35" s="10"/>
      <c r="S35" s="10"/>
      <c r="T35" s="10"/>
      <c r="U35" s="10"/>
      <c r="V35" s="10"/>
      <c r="W35" s="10"/>
      <c r="X35" s="10"/>
      <c r="Y35" s="10"/>
      <c r="Z35" s="10"/>
      <c r="AA35" s="10"/>
      <c r="AB35" s="10"/>
      <c r="AC35" s="10"/>
      <c r="AD35" s="10"/>
      <c r="AE35" s="10"/>
      <c r="AF35" s="10"/>
      <c r="AG35" s="10"/>
      <c r="AH35" s="10"/>
      <c r="AI35" s="10"/>
      <c r="AJ35" s="10"/>
      <c r="AK35" s="11"/>
    </row>
    <row r="36" spans="13:37" x14ac:dyDescent="0.3">
      <c r="M36" s="9"/>
      <c r="N36" s="10"/>
      <c r="O36" s="10"/>
      <c r="P36" s="10"/>
      <c r="Q36" s="10"/>
      <c r="R36" s="10"/>
      <c r="S36" s="10"/>
      <c r="T36" s="10"/>
      <c r="U36" s="10"/>
      <c r="V36" s="10"/>
      <c r="W36" s="10"/>
      <c r="X36" s="10"/>
      <c r="Y36" s="10"/>
      <c r="Z36" s="10"/>
      <c r="AA36" s="10"/>
      <c r="AB36" s="10"/>
      <c r="AC36" s="10"/>
      <c r="AD36" s="10"/>
      <c r="AE36" s="10"/>
      <c r="AF36" s="10"/>
      <c r="AG36" s="10"/>
      <c r="AH36" s="10"/>
      <c r="AI36" s="10"/>
      <c r="AJ36" s="10"/>
      <c r="AK36" s="11"/>
    </row>
    <row r="37" spans="13:37" x14ac:dyDescent="0.3">
      <c r="M37" s="9"/>
      <c r="N37" s="10"/>
      <c r="O37" s="10"/>
      <c r="P37" s="10"/>
      <c r="Q37" s="10"/>
      <c r="R37" s="10"/>
      <c r="S37" s="10"/>
      <c r="T37" s="10"/>
      <c r="U37" s="10"/>
      <c r="V37" s="10"/>
      <c r="W37" s="10"/>
      <c r="X37" s="10"/>
      <c r="Y37" s="10"/>
      <c r="Z37" s="10"/>
      <c r="AA37" s="10"/>
      <c r="AB37" s="10"/>
      <c r="AC37" s="10"/>
      <c r="AD37" s="10"/>
      <c r="AE37" s="10"/>
      <c r="AF37" s="10"/>
      <c r="AG37" s="10"/>
      <c r="AH37" s="10"/>
      <c r="AI37" s="10"/>
      <c r="AJ37" s="10"/>
      <c r="AK37" s="11"/>
    </row>
    <row r="38" spans="13:37" x14ac:dyDescent="0.3">
      <c r="M38" s="9"/>
      <c r="N38" s="10"/>
      <c r="O38" s="10"/>
      <c r="P38" s="10"/>
      <c r="Q38" s="10"/>
      <c r="R38" s="10"/>
      <c r="S38" s="10"/>
      <c r="T38" s="10"/>
      <c r="U38" s="10"/>
      <c r="V38" s="10"/>
      <c r="W38" s="10"/>
      <c r="X38" s="10"/>
      <c r="Y38" s="10"/>
      <c r="Z38" s="10"/>
      <c r="AA38" s="10"/>
      <c r="AB38" s="10"/>
      <c r="AC38" s="10"/>
      <c r="AD38" s="10"/>
      <c r="AE38" s="10"/>
      <c r="AF38" s="10"/>
      <c r="AG38" s="10"/>
      <c r="AH38" s="10"/>
      <c r="AI38" s="10"/>
      <c r="AJ38" s="10"/>
      <c r="AK38" s="11"/>
    </row>
    <row r="39" spans="13:37" x14ac:dyDescent="0.3">
      <c r="M39" s="9"/>
      <c r="N39" s="10"/>
      <c r="O39" s="10"/>
      <c r="P39" s="10"/>
      <c r="Q39" s="10"/>
      <c r="R39" s="10"/>
      <c r="S39" s="10"/>
      <c r="T39" s="10"/>
      <c r="U39" s="10"/>
      <c r="V39" s="10"/>
      <c r="W39" s="10"/>
      <c r="X39" s="10"/>
      <c r="Y39" s="10"/>
      <c r="Z39" s="10"/>
      <c r="AA39" s="10"/>
      <c r="AB39" s="10"/>
      <c r="AC39" s="10"/>
      <c r="AD39" s="10"/>
      <c r="AE39" s="10"/>
      <c r="AF39" s="10"/>
      <c r="AG39" s="10"/>
      <c r="AH39" s="10"/>
      <c r="AI39" s="10"/>
      <c r="AJ39" s="10"/>
      <c r="AK39" s="11"/>
    </row>
    <row r="40" spans="13:37" x14ac:dyDescent="0.3">
      <c r="M40" s="9"/>
      <c r="N40" s="10"/>
      <c r="O40" s="10"/>
      <c r="P40" s="10"/>
      <c r="Q40" s="10"/>
      <c r="R40" s="10"/>
      <c r="S40" s="10"/>
      <c r="T40" s="10"/>
      <c r="U40" s="10"/>
      <c r="V40" s="10"/>
      <c r="W40" s="10"/>
      <c r="X40" s="10"/>
      <c r="Y40" s="10"/>
      <c r="Z40" s="10"/>
      <c r="AA40" s="10"/>
      <c r="AB40" s="10"/>
      <c r="AC40" s="10"/>
      <c r="AD40" s="10"/>
      <c r="AE40" s="10"/>
      <c r="AF40" s="10"/>
      <c r="AG40" s="10"/>
      <c r="AH40" s="10"/>
      <c r="AI40" s="10"/>
      <c r="AJ40" s="10"/>
      <c r="AK40" s="11"/>
    </row>
    <row r="41" spans="13:37" x14ac:dyDescent="0.3">
      <c r="M41" s="9"/>
      <c r="N41" s="10"/>
      <c r="O41" s="10"/>
      <c r="P41" s="10"/>
      <c r="Q41" s="10"/>
      <c r="R41" s="10"/>
      <c r="S41" s="10"/>
      <c r="T41" s="10"/>
      <c r="U41" s="10"/>
      <c r="V41" s="10"/>
      <c r="W41" s="10"/>
      <c r="X41" s="10"/>
      <c r="Y41" s="10"/>
      <c r="Z41" s="10"/>
      <c r="AA41" s="10"/>
      <c r="AB41" s="10"/>
      <c r="AC41" s="10"/>
      <c r="AD41" s="10"/>
      <c r="AE41" s="10"/>
      <c r="AF41" s="10"/>
      <c r="AG41" s="10"/>
      <c r="AH41" s="10"/>
      <c r="AI41" s="10"/>
      <c r="AJ41" s="10"/>
      <c r="AK41" s="11"/>
    </row>
    <row r="42" spans="13:37" x14ac:dyDescent="0.3">
      <c r="M42" s="9"/>
      <c r="N42" s="10"/>
      <c r="O42" s="10"/>
      <c r="P42" s="10"/>
      <c r="Q42" s="10"/>
      <c r="R42" s="10"/>
      <c r="S42" s="10"/>
      <c r="T42" s="10"/>
      <c r="U42" s="10"/>
      <c r="V42" s="10"/>
      <c r="W42" s="10"/>
      <c r="X42" s="10"/>
      <c r="Y42" s="10"/>
      <c r="Z42" s="10"/>
      <c r="AA42" s="10"/>
      <c r="AB42" s="10"/>
      <c r="AC42" s="10"/>
      <c r="AD42" s="10"/>
      <c r="AE42" s="10"/>
      <c r="AF42" s="10"/>
      <c r="AG42" s="10"/>
      <c r="AH42" s="10"/>
      <c r="AI42" s="10"/>
      <c r="AJ42" s="10"/>
      <c r="AK42" s="11"/>
    </row>
    <row r="43" spans="13:37" x14ac:dyDescent="0.3">
      <c r="M43" s="9"/>
      <c r="N43" s="10"/>
      <c r="O43" s="10"/>
      <c r="P43" s="10"/>
      <c r="Q43" s="10"/>
      <c r="R43" s="10"/>
      <c r="S43" s="10"/>
      <c r="T43" s="10"/>
      <c r="U43" s="10"/>
      <c r="V43" s="10"/>
      <c r="W43" s="10"/>
      <c r="X43" s="10"/>
      <c r="Y43" s="10"/>
      <c r="Z43" s="10"/>
      <c r="AA43" s="10"/>
      <c r="AB43" s="10"/>
      <c r="AC43" s="10"/>
      <c r="AD43" s="10"/>
      <c r="AE43" s="10"/>
      <c r="AF43" s="10"/>
      <c r="AG43" s="10"/>
      <c r="AH43" s="10"/>
      <c r="AI43" s="10"/>
      <c r="AJ43" s="10"/>
      <c r="AK43" s="11"/>
    </row>
    <row r="44" spans="13:37" x14ac:dyDescent="0.3">
      <c r="M44" s="9"/>
      <c r="N44" s="10"/>
      <c r="O44" s="10"/>
      <c r="P44" s="10"/>
      <c r="Q44" s="10"/>
      <c r="R44" s="10"/>
      <c r="S44" s="10"/>
      <c r="T44" s="10"/>
      <c r="U44" s="10"/>
      <c r="V44" s="10"/>
      <c r="W44" s="10"/>
      <c r="X44" s="10"/>
      <c r="Y44" s="10"/>
      <c r="Z44" s="10"/>
      <c r="AA44" s="10"/>
      <c r="AB44" s="10"/>
      <c r="AC44" s="10"/>
      <c r="AD44" s="10"/>
      <c r="AE44" s="10"/>
      <c r="AF44" s="10"/>
      <c r="AG44" s="10"/>
      <c r="AH44" s="10"/>
      <c r="AI44" s="10"/>
      <c r="AJ44" s="10"/>
      <c r="AK44" s="11"/>
    </row>
    <row r="45" spans="13:37" x14ac:dyDescent="0.3">
      <c r="M45" s="9"/>
      <c r="N45" s="10"/>
      <c r="O45" s="10"/>
      <c r="P45" s="10"/>
      <c r="Q45" s="10"/>
      <c r="R45" s="10"/>
      <c r="S45" s="10"/>
      <c r="T45" s="10"/>
      <c r="U45" s="10"/>
      <c r="V45" s="10"/>
      <c r="W45" s="10"/>
      <c r="X45" s="10"/>
      <c r="Y45" s="10"/>
      <c r="Z45" s="10"/>
      <c r="AA45" s="10"/>
      <c r="AB45" s="10"/>
      <c r="AC45" s="10"/>
      <c r="AD45" s="10"/>
      <c r="AE45" s="10"/>
      <c r="AF45" s="10"/>
      <c r="AG45" s="10"/>
      <c r="AH45" s="10"/>
      <c r="AI45" s="10"/>
      <c r="AJ45" s="10"/>
      <c r="AK45" s="11"/>
    </row>
    <row r="46" spans="13:37" x14ac:dyDescent="0.3">
      <c r="M46" s="9"/>
      <c r="N46" s="10"/>
      <c r="O46" s="10"/>
      <c r="P46" s="10"/>
      <c r="Q46" s="10"/>
      <c r="R46" s="10"/>
      <c r="S46" s="10"/>
      <c r="T46" s="10"/>
      <c r="U46" s="10"/>
      <c r="V46" s="10"/>
      <c r="W46" s="10"/>
      <c r="X46" s="10"/>
      <c r="Y46" s="10"/>
      <c r="Z46" s="10"/>
      <c r="AA46" s="10"/>
      <c r="AB46" s="10"/>
      <c r="AC46" s="10"/>
      <c r="AD46" s="10"/>
      <c r="AE46" s="10"/>
      <c r="AF46" s="10"/>
      <c r="AG46" s="10"/>
      <c r="AH46" s="10"/>
      <c r="AI46" s="10"/>
      <c r="AJ46" s="10"/>
      <c r="AK46" s="11"/>
    </row>
    <row r="47" spans="13:37" x14ac:dyDescent="0.3">
      <c r="M47" s="9"/>
      <c r="N47" s="10"/>
      <c r="O47" s="10"/>
      <c r="P47" s="10"/>
      <c r="Q47" s="10"/>
      <c r="R47" s="10"/>
      <c r="S47" s="10"/>
      <c r="T47" s="10"/>
      <c r="U47" s="10"/>
      <c r="V47" s="10"/>
      <c r="W47" s="10"/>
      <c r="X47" s="10"/>
      <c r="Y47" s="10"/>
      <c r="Z47" s="10"/>
      <c r="AA47" s="10"/>
      <c r="AB47" s="10"/>
      <c r="AC47" s="10"/>
      <c r="AD47" s="10"/>
      <c r="AE47" s="10"/>
      <c r="AF47" s="10"/>
      <c r="AG47" s="10"/>
      <c r="AH47" s="10"/>
      <c r="AI47" s="10"/>
      <c r="AJ47" s="10"/>
      <c r="AK47" s="11"/>
    </row>
    <row r="48" spans="13:37" x14ac:dyDescent="0.3">
      <c r="M48" s="9"/>
      <c r="N48" s="10"/>
      <c r="O48" s="10"/>
      <c r="P48" s="10"/>
      <c r="Q48" s="10"/>
      <c r="R48" s="10"/>
      <c r="S48" s="10"/>
      <c r="T48" s="10"/>
      <c r="U48" s="10"/>
      <c r="V48" s="10"/>
      <c r="W48" s="10"/>
      <c r="X48" s="10"/>
      <c r="Y48" s="10"/>
      <c r="Z48" s="10"/>
      <c r="AA48" s="10"/>
      <c r="AB48" s="10"/>
      <c r="AC48" s="10"/>
      <c r="AD48" s="10"/>
      <c r="AE48" s="10"/>
      <c r="AF48" s="10"/>
      <c r="AG48" s="10"/>
      <c r="AH48" s="10"/>
      <c r="AI48" s="10"/>
      <c r="AJ48" s="10"/>
      <c r="AK48" s="11"/>
    </row>
    <row r="49" spans="13:37" x14ac:dyDescent="0.3">
      <c r="M49" s="9"/>
      <c r="N49" s="10"/>
      <c r="O49" s="10"/>
      <c r="P49" s="10"/>
      <c r="Q49" s="10"/>
      <c r="R49" s="10"/>
      <c r="S49" s="10"/>
      <c r="T49" s="10"/>
      <c r="U49" s="10"/>
      <c r="V49" s="10"/>
      <c r="W49" s="10"/>
      <c r="X49" s="10"/>
      <c r="Y49" s="10"/>
      <c r="Z49" s="10"/>
      <c r="AA49" s="10"/>
      <c r="AB49" s="10"/>
      <c r="AC49" s="10"/>
      <c r="AD49" s="10"/>
      <c r="AE49" s="10"/>
      <c r="AF49" s="10"/>
      <c r="AG49" s="10"/>
      <c r="AH49" s="10"/>
      <c r="AI49" s="10"/>
      <c r="AJ49" s="10"/>
      <c r="AK49" s="11"/>
    </row>
    <row r="50" spans="13:37" x14ac:dyDescent="0.3">
      <c r="M50" s="9"/>
      <c r="N50" s="10"/>
      <c r="O50" s="10"/>
      <c r="P50" s="10"/>
      <c r="Q50" s="10"/>
      <c r="R50" s="10"/>
      <c r="S50" s="10"/>
      <c r="T50" s="10"/>
      <c r="U50" s="10"/>
      <c r="V50" s="10"/>
      <c r="W50" s="10"/>
      <c r="X50" s="10"/>
      <c r="Y50" s="10"/>
      <c r="Z50" s="10"/>
      <c r="AA50" s="10"/>
      <c r="AB50" s="10"/>
      <c r="AC50" s="10"/>
      <c r="AD50" s="10"/>
      <c r="AE50" s="10"/>
      <c r="AF50" s="10"/>
      <c r="AG50" s="10"/>
      <c r="AH50" s="10"/>
      <c r="AI50" s="10"/>
      <c r="AJ50" s="10"/>
      <c r="AK50" s="11"/>
    </row>
    <row r="51" spans="13:37" x14ac:dyDescent="0.3">
      <c r="M51" s="9"/>
      <c r="N51" s="10"/>
      <c r="O51" s="10"/>
      <c r="P51" s="10"/>
      <c r="Q51" s="10"/>
      <c r="R51" s="10"/>
      <c r="S51" s="10"/>
      <c r="T51" s="10"/>
      <c r="U51" s="10"/>
      <c r="V51" s="10"/>
      <c r="W51" s="10"/>
      <c r="X51" s="10"/>
      <c r="Y51" s="10"/>
      <c r="Z51" s="10"/>
      <c r="AA51" s="10"/>
      <c r="AB51" s="10"/>
      <c r="AC51" s="10"/>
      <c r="AD51" s="10"/>
      <c r="AE51" s="10"/>
      <c r="AF51" s="10"/>
      <c r="AG51" s="10"/>
      <c r="AH51" s="10"/>
      <c r="AI51" s="10"/>
      <c r="AJ51" s="10"/>
      <c r="AK51" s="11"/>
    </row>
    <row r="52" spans="13:37" x14ac:dyDescent="0.3">
      <c r="M52" s="9"/>
      <c r="N52" s="10"/>
      <c r="O52" s="10"/>
      <c r="P52" s="10"/>
      <c r="Q52" s="10"/>
      <c r="R52" s="10"/>
      <c r="S52" s="10"/>
      <c r="T52" s="10"/>
      <c r="U52" s="10"/>
      <c r="V52" s="10"/>
      <c r="W52" s="10"/>
      <c r="X52" s="10"/>
      <c r="Y52" s="10"/>
      <c r="Z52" s="10"/>
      <c r="AA52" s="10"/>
      <c r="AB52" s="10"/>
      <c r="AC52" s="10"/>
      <c r="AD52" s="10"/>
      <c r="AE52" s="10"/>
      <c r="AF52" s="10"/>
      <c r="AG52" s="10"/>
      <c r="AH52" s="10"/>
      <c r="AI52" s="10"/>
      <c r="AJ52" s="10"/>
      <c r="AK52" s="11"/>
    </row>
    <row r="53" spans="13:37" x14ac:dyDescent="0.3">
      <c r="M53" s="9"/>
      <c r="N53" s="10"/>
      <c r="O53" s="10"/>
      <c r="P53" s="10"/>
      <c r="Q53" s="10"/>
      <c r="R53" s="10"/>
      <c r="S53" s="10"/>
      <c r="T53" s="10"/>
      <c r="U53" s="10"/>
      <c r="V53" s="10"/>
      <c r="W53" s="10"/>
      <c r="X53" s="10"/>
      <c r="Y53" s="10"/>
      <c r="Z53" s="10"/>
      <c r="AA53" s="10"/>
      <c r="AB53" s="10"/>
      <c r="AC53" s="10"/>
      <c r="AD53" s="10"/>
      <c r="AE53" s="10"/>
      <c r="AF53" s="10"/>
      <c r="AG53" s="10"/>
      <c r="AH53" s="10"/>
      <c r="AI53" s="10"/>
      <c r="AJ53" s="10"/>
      <c r="AK53" s="11"/>
    </row>
    <row r="54" spans="13:37" x14ac:dyDescent="0.3">
      <c r="M54" s="9"/>
      <c r="N54" s="10"/>
      <c r="O54" s="10"/>
      <c r="P54" s="10"/>
      <c r="Q54" s="10"/>
      <c r="R54" s="10"/>
      <c r="S54" s="10"/>
      <c r="T54" s="10"/>
      <c r="U54" s="10"/>
      <c r="V54" s="10"/>
      <c r="W54" s="10"/>
      <c r="X54" s="10"/>
      <c r="Y54" s="10"/>
      <c r="Z54" s="10"/>
      <c r="AA54" s="10"/>
      <c r="AB54" s="10"/>
      <c r="AC54" s="10"/>
      <c r="AD54" s="10"/>
      <c r="AE54" s="10"/>
      <c r="AF54" s="10"/>
      <c r="AG54" s="10"/>
      <c r="AH54" s="10"/>
      <c r="AI54" s="10"/>
      <c r="AJ54" s="10"/>
      <c r="AK54" s="11"/>
    </row>
    <row r="55" spans="13:37" x14ac:dyDescent="0.3">
      <c r="M55" s="9"/>
      <c r="N55" s="10"/>
      <c r="O55" s="10"/>
      <c r="P55" s="10"/>
      <c r="Q55" s="10"/>
      <c r="R55" s="10"/>
      <c r="S55" s="10"/>
      <c r="T55" s="10"/>
      <c r="U55" s="10"/>
      <c r="V55" s="10"/>
      <c r="W55" s="10"/>
      <c r="X55" s="10"/>
      <c r="Y55" s="10"/>
      <c r="Z55" s="10"/>
      <c r="AA55" s="10"/>
      <c r="AB55" s="10"/>
      <c r="AC55" s="10"/>
      <c r="AD55" s="10"/>
      <c r="AE55" s="10"/>
      <c r="AF55" s="10"/>
      <c r="AG55" s="10"/>
      <c r="AH55" s="10"/>
      <c r="AI55" s="10"/>
      <c r="AJ55" s="10"/>
      <c r="AK55" s="11"/>
    </row>
    <row r="56" spans="13:37" x14ac:dyDescent="0.3">
      <c r="M56" s="9"/>
      <c r="N56" s="10"/>
      <c r="O56" s="10"/>
      <c r="P56" s="10"/>
      <c r="Q56" s="10"/>
      <c r="R56" s="10"/>
      <c r="S56" s="10"/>
      <c r="T56" s="10"/>
      <c r="U56" s="10"/>
      <c r="V56" s="10"/>
      <c r="W56" s="10"/>
      <c r="X56" s="10"/>
      <c r="Y56" s="10"/>
      <c r="Z56" s="10"/>
      <c r="AA56" s="10"/>
      <c r="AB56" s="10"/>
      <c r="AC56" s="10"/>
      <c r="AD56" s="10"/>
      <c r="AE56" s="10"/>
      <c r="AF56" s="10"/>
      <c r="AG56" s="10"/>
      <c r="AH56" s="10"/>
      <c r="AI56" s="10"/>
      <c r="AJ56" s="10"/>
      <c r="AK56" s="11"/>
    </row>
    <row r="57" spans="13:37" x14ac:dyDescent="0.3">
      <c r="M57" s="9"/>
      <c r="N57" s="10"/>
      <c r="O57" s="10"/>
      <c r="P57" s="10"/>
      <c r="Q57" s="10"/>
      <c r="R57" s="10"/>
      <c r="S57" s="10"/>
      <c r="T57" s="10"/>
      <c r="U57" s="10"/>
      <c r="V57" s="10"/>
      <c r="W57" s="10"/>
      <c r="X57" s="10"/>
      <c r="Y57" s="10"/>
      <c r="Z57" s="10"/>
      <c r="AA57" s="10"/>
      <c r="AB57" s="10"/>
      <c r="AC57" s="10"/>
      <c r="AD57" s="10"/>
      <c r="AE57" s="10"/>
      <c r="AF57" s="10"/>
      <c r="AG57" s="10"/>
      <c r="AH57" s="10"/>
      <c r="AI57" s="10"/>
      <c r="AJ57" s="10"/>
      <c r="AK57" s="11"/>
    </row>
    <row r="58" spans="13:37" x14ac:dyDescent="0.3">
      <c r="M58" s="9"/>
      <c r="N58" s="10"/>
      <c r="O58" s="10"/>
      <c r="P58" s="10"/>
      <c r="Q58" s="10"/>
      <c r="R58" s="10"/>
      <c r="S58" s="10"/>
      <c r="T58" s="10"/>
      <c r="U58" s="10"/>
      <c r="V58" s="10"/>
      <c r="W58" s="10"/>
      <c r="X58" s="10"/>
      <c r="Y58" s="10"/>
      <c r="Z58" s="10"/>
      <c r="AA58" s="10"/>
      <c r="AB58" s="10"/>
      <c r="AC58" s="10"/>
      <c r="AD58" s="10"/>
      <c r="AE58" s="10"/>
      <c r="AF58" s="10"/>
      <c r="AG58" s="10"/>
      <c r="AH58" s="10"/>
      <c r="AI58" s="10"/>
      <c r="AJ58" s="10"/>
      <c r="AK58" s="11"/>
    </row>
    <row r="59" spans="13:37" x14ac:dyDescent="0.3">
      <c r="M59" s="9"/>
      <c r="N59" s="10"/>
      <c r="O59" s="10"/>
      <c r="P59" s="10"/>
      <c r="Q59" s="10"/>
      <c r="R59" s="10"/>
      <c r="S59" s="10"/>
      <c r="T59" s="10"/>
      <c r="U59" s="10"/>
      <c r="V59" s="10"/>
      <c r="W59" s="10"/>
      <c r="X59" s="10"/>
      <c r="Y59" s="10"/>
      <c r="Z59" s="10"/>
      <c r="AA59" s="10"/>
      <c r="AB59" s="10"/>
      <c r="AC59" s="10"/>
      <c r="AD59" s="10"/>
      <c r="AE59" s="10"/>
      <c r="AF59" s="10"/>
      <c r="AG59" s="10"/>
      <c r="AH59" s="10"/>
      <c r="AI59" s="10"/>
      <c r="AJ59" s="10"/>
      <c r="AK59" s="11"/>
    </row>
    <row r="60" spans="13:37" x14ac:dyDescent="0.3">
      <c r="M60" s="9"/>
      <c r="N60" s="10"/>
      <c r="O60" s="10"/>
      <c r="P60" s="10"/>
      <c r="Q60" s="10"/>
      <c r="R60" s="10"/>
      <c r="S60" s="10"/>
      <c r="T60" s="10"/>
      <c r="U60" s="10"/>
      <c r="V60" s="10"/>
      <c r="W60" s="10"/>
      <c r="X60" s="10"/>
      <c r="Y60" s="10"/>
      <c r="Z60" s="10"/>
      <c r="AA60" s="10"/>
      <c r="AB60" s="10"/>
      <c r="AC60" s="10"/>
      <c r="AD60" s="10"/>
      <c r="AE60" s="10"/>
      <c r="AF60" s="10"/>
      <c r="AG60" s="10"/>
      <c r="AH60" s="10"/>
      <c r="AI60" s="10"/>
      <c r="AJ60" s="10"/>
      <c r="AK60" s="11"/>
    </row>
    <row r="61" spans="13:37" x14ac:dyDescent="0.3">
      <c r="M61" s="9"/>
      <c r="N61" s="10"/>
      <c r="O61" s="10"/>
      <c r="P61" s="10"/>
      <c r="Q61" s="10"/>
      <c r="R61" s="10"/>
      <c r="S61" s="10"/>
      <c r="T61" s="10"/>
      <c r="U61" s="10"/>
      <c r="V61" s="10"/>
      <c r="W61" s="10"/>
      <c r="X61" s="10"/>
      <c r="Y61" s="10"/>
      <c r="Z61" s="10"/>
      <c r="AA61" s="10"/>
      <c r="AB61" s="10"/>
      <c r="AC61" s="10"/>
      <c r="AD61" s="10"/>
      <c r="AE61" s="10"/>
      <c r="AF61" s="10"/>
      <c r="AG61" s="10"/>
      <c r="AH61" s="10"/>
      <c r="AI61" s="10"/>
      <c r="AJ61" s="10"/>
      <c r="AK61" s="11"/>
    </row>
    <row r="62" spans="13:37" x14ac:dyDescent="0.3">
      <c r="M62" s="9"/>
      <c r="N62" s="10"/>
      <c r="O62" s="10"/>
      <c r="P62" s="10"/>
      <c r="Q62" s="10"/>
      <c r="R62" s="10"/>
      <c r="S62" s="10"/>
      <c r="T62" s="10"/>
      <c r="U62" s="10"/>
      <c r="V62" s="10"/>
      <c r="W62" s="10"/>
      <c r="X62" s="10"/>
      <c r="Y62" s="10"/>
      <c r="Z62" s="10"/>
      <c r="AA62" s="10"/>
      <c r="AB62" s="10"/>
      <c r="AC62" s="10"/>
      <c r="AD62" s="10"/>
      <c r="AE62" s="10"/>
      <c r="AF62" s="10"/>
      <c r="AG62" s="10"/>
      <c r="AH62" s="10"/>
      <c r="AI62" s="10"/>
      <c r="AJ62" s="10"/>
      <c r="AK62" s="11"/>
    </row>
    <row r="63" spans="13:37" x14ac:dyDescent="0.3">
      <c r="M63" s="9"/>
      <c r="N63" s="10"/>
      <c r="O63" s="10"/>
      <c r="P63" s="10"/>
      <c r="Q63" s="10"/>
      <c r="R63" s="10"/>
      <c r="S63" s="10"/>
      <c r="T63" s="10"/>
      <c r="U63" s="10"/>
      <c r="V63" s="10"/>
      <c r="W63" s="10"/>
      <c r="X63" s="10"/>
      <c r="Y63" s="10"/>
      <c r="Z63" s="10"/>
      <c r="AA63" s="10"/>
      <c r="AB63" s="10"/>
      <c r="AC63" s="10"/>
      <c r="AD63" s="10"/>
      <c r="AE63" s="10"/>
      <c r="AF63" s="10"/>
      <c r="AG63" s="10"/>
      <c r="AH63" s="10"/>
      <c r="AI63" s="10"/>
      <c r="AJ63" s="10"/>
      <c r="AK63" s="11"/>
    </row>
    <row r="64" spans="13:37" x14ac:dyDescent="0.3">
      <c r="M64" s="9"/>
      <c r="N64" s="10"/>
      <c r="O64" s="10"/>
      <c r="P64" s="10"/>
      <c r="Q64" s="10"/>
      <c r="R64" s="10"/>
      <c r="S64" s="10"/>
      <c r="T64" s="10"/>
      <c r="U64" s="10"/>
      <c r="V64" s="10"/>
      <c r="W64" s="10"/>
      <c r="X64" s="10"/>
      <c r="Y64" s="10"/>
      <c r="Z64" s="10"/>
      <c r="AA64" s="10"/>
      <c r="AB64" s="10"/>
      <c r="AC64" s="10"/>
      <c r="AD64" s="10"/>
      <c r="AE64" s="10"/>
      <c r="AF64" s="10"/>
      <c r="AG64" s="10"/>
      <c r="AH64" s="10"/>
      <c r="AI64" s="10"/>
      <c r="AJ64" s="10"/>
      <c r="AK64" s="11"/>
    </row>
    <row r="65" spans="13:37" x14ac:dyDescent="0.3">
      <c r="M65" s="9"/>
      <c r="N65" s="10"/>
      <c r="O65" s="10"/>
      <c r="P65" s="10"/>
      <c r="Q65" s="10"/>
      <c r="R65" s="10"/>
      <c r="S65" s="10"/>
      <c r="T65" s="10"/>
      <c r="U65" s="10"/>
      <c r="V65" s="10"/>
      <c r="W65" s="10"/>
      <c r="X65" s="10"/>
      <c r="Y65" s="10"/>
      <c r="Z65" s="10"/>
      <c r="AA65" s="10"/>
      <c r="AB65" s="10"/>
      <c r="AC65" s="10"/>
      <c r="AD65" s="10"/>
      <c r="AE65" s="10"/>
      <c r="AF65" s="10"/>
      <c r="AG65" s="10"/>
      <c r="AH65" s="10"/>
      <c r="AI65" s="10"/>
      <c r="AJ65" s="10"/>
      <c r="AK65" s="11"/>
    </row>
    <row r="66" spans="13:37" x14ac:dyDescent="0.3">
      <c r="M66" s="9"/>
      <c r="N66" s="10"/>
      <c r="O66" s="10"/>
      <c r="P66" s="10"/>
      <c r="Q66" s="10"/>
      <c r="R66" s="10"/>
      <c r="S66" s="10"/>
      <c r="T66" s="10"/>
      <c r="U66" s="10"/>
      <c r="V66" s="10"/>
      <c r="W66" s="10"/>
      <c r="X66" s="10"/>
      <c r="Y66" s="10"/>
      <c r="Z66" s="10"/>
      <c r="AA66" s="10"/>
      <c r="AB66" s="10"/>
      <c r="AC66" s="10"/>
      <c r="AD66" s="10"/>
      <c r="AE66" s="10"/>
      <c r="AF66" s="10"/>
      <c r="AG66" s="10"/>
      <c r="AH66" s="10"/>
      <c r="AI66" s="10"/>
      <c r="AJ66" s="10"/>
      <c r="AK66" s="11"/>
    </row>
    <row r="67" spans="13:37" x14ac:dyDescent="0.3">
      <c r="M67" s="9"/>
      <c r="N67" s="10"/>
      <c r="O67" s="10"/>
      <c r="P67" s="10"/>
      <c r="Q67" s="10"/>
      <c r="R67" s="10"/>
      <c r="S67" s="10"/>
      <c r="T67" s="10"/>
      <c r="U67" s="10"/>
      <c r="V67" s="10"/>
      <c r="W67" s="10"/>
      <c r="X67" s="10"/>
      <c r="Y67" s="10"/>
      <c r="Z67" s="10"/>
      <c r="AA67" s="10"/>
      <c r="AB67" s="10"/>
      <c r="AC67" s="10"/>
      <c r="AD67" s="10"/>
      <c r="AE67" s="10"/>
      <c r="AF67" s="10"/>
      <c r="AG67" s="10"/>
      <c r="AH67" s="10"/>
      <c r="AI67" s="10"/>
      <c r="AJ67" s="10"/>
      <c r="AK67" s="11"/>
    </row>
    <row r="68" spans="13:37" x14ac:dyDescent="0.3">
      <c r="M68" s="9"/>
      <c r="N68" s="10"/>
      <c r="O68" s="10"/>
      <c r="P68" s="10"/>
      <c r="Q68" s="10"/>
      <c r="R68" s="10"/>
      <c r="S68" s="10"/>
      <c r="T68" s="10"/>
      <c r="U68" s="10"/>
      <c r="V68" s="10"/>
      <c r="W68" s="10"/>
      <c r="X68" s="10"/>
      <c r="Y68" s="10"/>
      <c r="Z68" s="10"/>
      <c r="AA68" s="10"/>
      <c r="AB68" s="10"/>
      <c r="AC68" s="10"/>
      <c r="AD68" s="10"/>
      <c r="AE68" s="10"/>
      <c r="AF68" s="10"/>
      <c r="AG68" s="10"/>
      <c r="AH68" s="10"/>
      <c r="AI68" s="10"/>
      <c r="AJ68" s="10"/>
      <c r="AK68" s="11"/>
    </row>
    <row r="69" spans="13:37" x14ac:dyDescent="0.3">
      <c r="M69" s="9"/>
      <c r="N69" s="10"/>
      <c r="O69" s="10"/>
      <c r="P69" s="10"/>
      <c r="Q69" s="10"/>
      <c r="R69" s="10"/>
      <c r="S69" s="10"/>
      <c r="T69" s="10"/>
      <c r="U69" s="10"/>
      <c r="V69" s="10"/>
      <c r="W69" s="10"/>
      <c r="X69" s="10"/>
      <c r="Y69" s="10"/>
      <c r="Z69" s="10"/>
      <c r="AA69" s="10"/>
      <c r="AB69" s="10"/>
      <c r="AC69" s="10"/>
      <c r="AD69" s="10"/>
      <c r="AE69" s="10"/>
      <c r="AF69" s="10"/>
      <c r="AG69" s="10"/>
      <c r="AH69" s="10"/>
      <c r="AI69" s="10"/>
      <c r="AJ69" s="10"/>
      <c r="AK69" s="11"/>
    </row>
    <row r="70" spans="13:37" x14ac:dyDescent="0.3">
      <c r="M70" s="9"/>
      <c r="N70" s="10"/>
      <c r="O70" s="10"/>
      <c r="P70" s="10"/>
      <c r="Q70" s="10"/>
      <c r="R70" s="10"/>
      <c r="S70" s="10"/>
      <c r="T70" s="10"/>
      <c r="U70" s="10"/>
      <c r="V70" s="10"/>
      <c r="W70" s="10"/>
      <c r="X70" s="10"/>
      <c r="Y70" s="10"/>
      <c r="Z70" s="10"/>
      <c r="AA70" s="10"/>
      <c r="AB70" s="10"/>
      <c r="AC70" s="10"/>
      <c r="AD70" s="10"/>
      <c r="AE70" s="10"/>
      <c r="AF70" s="10"/>
      <c r="AG70" s="10"/>
      <c r="AH70" s="10"/>
      <c r="AI70" s="10"/>
      <c r="AJ70" s="10"/>
      <c r="AK70" s="11"/>
    </row>
    <row r="71" spans="13:37" x14ac:dyDescent="0.3">
      <c r="M71" s="9"/>
      <c r="N71" s="10"/>
      <c r="O71" s="10"/>
      <c r="P71" s="10"/>
      <c r="Q71" s="10"/>
      <c r="R71" s="10"/>
      <c r="S71" s="10"/>
      <c r="T71" s="10"/>
      <c r="U71" s="10"/>
      <c r="V71" s="10"/>
      <c r="W71" s="10"/>
      <c r="X71" s="10"/>
      <c r="Y71" s="10"/>
      <c r="Z71" s="10"/>
      <c r="AA71" s="10"/>
      <c r="AB71" s="10"/>
      <c r="AC71" s="10"/>
      <c r="AD71" s="10"/>
      <c r="AE71" s="10"/>
      <c r="AF71" s="10"/>
      <c r="AG71" s="10"/>
      <c r="AH71" s="10"/>
      <c r="AI71" s="10"/>
      <c r="AJ71" s="10"/>
      <c r="AK71" s="11"/>
    </row>
    <row r="72" spans="13:37" x14ac:dyDescent="0.3">
      <c r="M72" s="9"/>
      <c r="N72" s="10"/>
      <c r="O72" s="10"/>
      <c r="P72" s="10"/>
      <c r="Q72" s="10"/>
      <c r="R72" s="10"/>
      <c r="S72" s="10"/>
      <c r="T72" s="10"/>
      <c r="U72" s="10"/>
      <c r="V72" s="10"/>
      <c r="W72" s="10"/>
      <c r="X72" s="10"/>
      <c r="Y72" s="10"/>
      <c r="Z72" s="10"/>
      <c r="AA72" s="10"/>
      <c r="AB72" s="10"/>
      <c r="AC72" s="10"/>
      <c r="AD72" s="10"/>
      <c r="AE72" s="10"/>
      <c r="AF72" s="10"/>
      <c r="AG72" s="10"/>
      <c r="AH72" s="10"/>
      <c r="AI72" s="10"/>
      <c r="AJ72" s="10"/>
      <c r="AK72" s="11"/>
    </row>
    <row r="73" spans="13:37" x14ac:dyDescent="0.3">
      <c r="M73" s="9"/>
      <c r="N73" s="10"/>
      <c r="O73" s="10"/>
      <c r="P73" s="10"/>
      <c r="Q73" s="10"/>
      <c r="R73" s="10"/>
      <c r="S73" s="10"/>
      <c r="T73" s="10"/>
      <c r="U73" s="10"/>
      <c r="V73" s="10"/>
      <c r="W73" s="10"/>
      <c r="X73" s="10"/>
      <c r="Y73" s="10"/>
      <c r="Z73" s="10"/>
      <c r="AA73" s="10"/>
      <c r="AB73" s="10"/>
      <c r="AC73" s="10"/>
      <c r="AD73" s="10"/>
      <c r="AE73" s="10"/>
      <c r="AF73" s="10"/>
      <c r="AG73" s="10"/>
      <c r="AH73" s="10"/>
      <c r="AI73" s="10"/>
      <c r="AJ73" s="10"/>
      <c r="AK73" s="11"/>
    </row>
    <row r="74" spans="13:37" x14ac:dyDescent="0.3">
      <c r="M74" s="9"/>
      <c r="N74" s="10"/>
      <c r="O74" s="10"/>
      <c r="P74" s="10"/>
      <c r="Q74" s="10"/>
      <c r="R74" s="10"/>
      <c r="S74" s="10"/>
      <c r="T74" s="10"/>
      <c r="U74" s="10"/>
      <c r="V74" s="10"/>
      <c r="W74" s="10"/>
      <c r="X74" s="10"/>
      <c r="Y74" s="10"/>
      <c r="Z74" s="10"/>
      <c r="AA74" s="10"/>
      <c r="AB74" s="10"/>
      <c r="AC74" s="10"/>
      <c r="AD74" s="10"/>
      <c r="AE74" s="10"/>
      <c r="AF74" s="10"/>
      <c r="AG74" s="10"/>
      <c r="AH74" s="10"/>
      <c r="AI74" s="10"/>
      <c r="AJ74" s="10"/>
      <c r="AK74" s="11"/>
    </row>
    <row r="75" spans="13:37" x14ac:dyDescent="0.3">
      <c r="M75" s="9"/>
      <c r="N75" s="10"/>
      <c r="O75" s="10"/>
      <c r="P75" s="10"/>
      <c r="Q75" s="10"/>
      <c r="R75" s="10"/>
      <c r="S75" s="10"/>
      <c r="T75" s="10"/>
      <c r="U75" s="10"/>
      <c r="V75" s="10"/>
      <c r="W75" s="10"/>
      <c r="X75" s="10"/>
      <c r="Y75" s="10"/>
      <c r="Z75" s="10"/>
      <c r="AA75" s="10"/>
      <c r="AB75" s="10"/>
      <c r="AC75" s="10"/>
      <c r="AD75" s="10"/>
      <c r="AE75" s="10"/>
      <c r="AF75" s="10"/>
      <c r="AG75" s="10"/>
      <c r="AH75" s="10"/>
      <c r="AI75" s="10"/>
      <c r="AJ75" s="10"/>
      <c r="AK75" s="11"/>
    </row>
    <row r="76" spans="13:37" x14ac:dyDescent="0.3">
      <c r="M76" s="9"/>
      <c r="N76" s="10"/>
      <c r="O76" s="10"/>
      <c r="P76" s="10"/>
      <c r="Q76" s="10"/>
      <c r="R76" s="10"/>
      <c r="S76" s="10"/>
      <c r="T76" s="10"/>
      <c r="U76" s="10"/>
      <c r="V76" s="10"/>
      <c r="W76" s="10"/>
      <c r="X76" s="10"/>
      <c r="Y76" s="10"/>
      <c r="Z76" s="10"/>
      <c r="AA76" s="10"/>
      <c r="AB76" s="10"/>
      <c r="AC76" s="10"/>
      <c r="AD76" s="10"/>
      <c r="AE76" s="10"/>
      <c r="AF76" s="10"/>
      <c r="AG76" s="10"/>
      <c r="AH76" s="10"/>
      <c r="AI76" s="10"/>
      <c r="AJ76" s="10"/>
      <c r="AK76" s="11"/>
    </row>
    <row r="77" spans="13:37" x14ac:dyDescent="0.3">
      <c r="M77" s="9"/>
      <c r="N77" s="10"/>
      <c r="O77" s="10"/>
      <c r="P77" s="10"/>
      <c r="Q77" s="10"/>
      <c r="R77" s="10"/>
      <c r="S77" s="10"/>
      <c r="T77" s="10"/>
      <c r="U77" s="10"/>
      <c r="V77" s="10"/>
      <c r="W77" s="10"/>
      <c r="X77" s="10"/>
      <c r="Y77" s="10"/>
      <c r="Z77" s="10"/>
      <c r="AA77" s="10"/>
      <c r="AB77" s="10"/>
      <c r="AC77" s="10"/>
      <c r="AD77" s="10"/>
      <c r="AE77" s="10"/>
      <c r="AF77" s="10"/>
      <c r="AG77" s="10"/>
      <c r="AH77" s="10"/>
      <c r="AI77" s="10"/>
      <c r="AJ77" s="10"/>
      <c r="AK77" s="11"/>
    </row>
    <row r="78" spans="13:37" x14ac:dyDescent="0.3">
      <c r="M78" s="9"/>
      <c r="N78" s="10"/>
      <c r="O78" s="10"/>
      <c r="P78" s="10"/>
      <c r="Q78" s="10"/>
      <c r="R78" s="10"/>
      <c r="S78" s="10"/>
      <c r="T78" s="10"/>
      <c r="U78" s="10"/>
      <c r="V78" s="10"/>
      <c r="W78" s="10"/>
      <c r="X78" s="10"/>
      <c r="Y78" s="10"/>
      <c r="Z78" s="10"/>
      <c r="AA78" s="10"/>
      <c r="AB78" s="10"/>
      <c r="AC78" s="10"/>
      <c r="AD78" s="10"/>
      <c r="AE78" s="10"/>
      <c r="AF78" s="10"/>
      <c r="AG78" s="10"/>
      <c r="AH78" s="10"/>
      <c r="AI78" s="10"/>
      <c r="AJ78" s="10"/>
      <c r="AK78" s="11"/>
    </row>
    <row r="79" spans="13:37" x14ac:dyDescent="0.3">
      <c r="M79" s="9"/>
      <c r="N79" s="10"/>
      <c r="O79" s="10"/>
      <c r="P79" s="10"/>
      <c r="Q79" s="10"/>
      <c r="R79" s="10"/>
      <c r="S79" s="10"/>
      <c r="T79" s="10"/>
      <c r="U79" s="10"/>
      <c r="V79" s="10"/>
      <c r="W79" s="10"/>
      <c r="X79" s="10"/>
      <c r="Y79" s="10"/>
      <c r="Z79" s="10"/>
      <c r="AA79" s="10"/>
      <c r="AB79" s="10"/>
      <c r="AC79" s="10"/>
      <c r="AD79" s="10"/>
      <c r="AE79" s="10"/>
      <c r="AF79" s="10"/>
      <c r="AG79" s="10"/>
      <c r="AH79" s="10"/>
      <c r="AI79" s="10"/>
      <c r="AJ79" s="10"/>
      <c r="AK79" s="11"/>
    </row>
    <row r="80" spans="13:37" ht="15" thickBot="1" x14ac:dyDescent="0.35">
      <c r="M80" s="12"/>
      <c r="N80" s="13"/>
      <c r="O80" s="13"/>
      <c r="P80" s="13"/>
      <c r="Q80" s="13"/>
      <c r="R80" s="13"/>
      <c r="S80" s="13"/>
      <c r="T80" s="13"/>
      <c r="U80" s="13"/>
      <c r="V80" s="13"/>
      <c r="W80" s="13"/>
      <c r="X80" s="13"/>
      <c r="Y80" s="13"/>
      <c r="Z80" s="13"/>
      <c r="AA80" s="13"/>
      <c r="AB80" s="13"/>
      <c r="AC80" s="13"/>
      <c r="AD80" s="13"/>
      <c r="AE80" s="13"/>
      <c r="AF80" s="13"/>
      <c r="AG80" s="13"/>
      <c r="AH80" s="13"/>
      <c r="AI80" s="13"/>
      <c r="AJ80" s="13"/>
      <c r="AK80" s="14"/>
    </row>
  </sheetData>
  <pageMargins left="0.7" right="0.7" top="0.75" bottom="0.75" header="0.3" footer="0.3"/>
  <pageSetup scale="77" orientation="portrait" r:id="rId1"/>
  <rowBreaks count="1" manualBreakCount="1">
    <brk id="58" max="36" man="1"/>
  </rowBreaks>
  <colBreaks count="3" manualBreakCount="3">
    <brk id="11" max="79" man="1"/>
    <brk id="20" max="79" man="1"/>
    <brk id="31" max="79" man="1"/>
  </col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25"/>
  <sheetViews>
    <sheetView topLeftCell="A21" zoomScale="130" zoomScaleNormal="130" workbookViewId="0"/>
  </sheetViews>
  <sheetFormatPr defaultColWidth="9.109375" defaultRowHeight="13.2" x14ac:dyDescent="0.25"/>
  <cols>
    <col min="1" max="16384" width="9.109375" style="3"/>
  </cols>
  <sheetData>
    <row r="2" spans="1:1" ht="15.6" x14ac:dyDescent="0.3">
      <c r="A2" s="2"/>
    </row>
    <row r="3" spans="1:1" ht="15.6" x14ac:dyDescent="0.3">
      <c r="A3" s="4"/>
    </row>
    <row r="4" spans="1:1" ht="15.6" x14ac:dyDescent="0.3">
      <c r="A4" s="4"/>
    </row>
    <row r="5" spans="1:1" ht="15.6" x14ac:dyDescent="0.3">
      <c r="A5" s="4"/>
    </row>
    <row r="6" spans="1:1" ht="15.6" x14ac:dyDescent="0.3">
      <c r="A6" s="4"/>
    </row>
    <row r="7" spans="1:1" ht="15.6" x14ac:dyDescent="0.3">
      <c r="A7" s="4"/>
    </row>
    <row r="8" spans="1:1" ht="15.6" x14ac:dyDescent="0.3">
      <c r="A8" s="4"/>
    </row>
    <row r="9" spans="1:1" ht="15.6" x14ac:dyDescent="0.3">
      <c r="A9" s="2"/>
    </row>
    <row r="10" spans="1:1" ht="15.6" x14ac:dyDescent="0.3">
      <c r="A10" s="2"/>
    </row>
    <row r="11" spans="1:1" ht="15.6" x14ac:dyDescent="0.3">
      <c r="A11" s="4"/>
    </row>
    <row r="12" spans="1:1" ht="15.6" x14ac:dyDescent="0.3">
      <c r="A12" s="4"/>
    </row>
    <row r="13" spans="1:1" ht="15.6" x14ac:dyDescent="0.3">
      <c r="A13" s="4"/>
    </row>
    <row r="14" spans="1:1" ht="15.6" x14ac:dyDescent="0.3">
      <c r="A14" s="4"/>
    </row>
    <row r="15" spans="1:1" ht="15.6" x14ac:dyDescent="0.3">
      <c r="A15" s="2"/>
    </row>
    <row r="16" spans="1:1" ht="15.6" x14ac:dyDescent="0.3">
      <c r="A16" s="2"/>
    </row>
    <row r="17" spans="1:1" ht="15.6" x14ac:dyDescent="0.3">
      <c r="A17" s="2"/>
    </row>
    <row r="18" spans="1:1" ht="15.6" x14ac:dyDescent="0.3">
      <c r="A18" s="2"/>
    </row>
    <row r="19" spans="1:1" ht="15.6" x14ac:dyDescent="0.3">
      <c r="A19" s="2"/>
    </row>
    <row r="20" spans="1:1" ht="15.6" x14ac:dyDescent="0.3">
      <c r="A20" s="2"/>
    </row>
    <row r="21" spans="1:1" ht="15.6" x14ac:dyDescent="0.3">
      <c r="A21" s="2"/>
    </row>
    <row r="22" spans="1:1" ht="15.6" x14ac:dyDescent="0.3">
      <c r="A22" s="2"/>
    </row>
    <row r="23" spans="1:1" ht="15.6" x14ac:dyDescent="0.3">
      <c r="A23" s="2"/>
    </row>
    <row r="24" spans="1:1" ht="15.6" x14ac:dyDescent="0.3">
      <c r="A24" s="2"/>
    </row>
    <row r="25" spans="1:1" ht="15.6" x14ac:dyDescent="0.3">
      <c r="A25" s="2"/>
    </row>
  </sheetData>
  <phoneticPr fontId="3" type="noConversion"/>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439"/>
  <sheetViews>
    <sheetView zoomScaleNormal="100" workbookViewId="0">
      <pane ySplit="1" topLeftCell="A2" activePane="bottomLeft" state="frozen"/>
      <selection pane="bottomLeft" activeCell="A2" sqref="A2"/>
    </sheetView>
  </sheetViews>
  <sheetFormatPr defaultColWidth="8.88671875" defaultRowHeight="13.2" x14ac:dyDescent="0.25"/>
  <cols>
    <col min="2" max="2" width="15.44140625" customWidth="1"/>
    <col min="4" max="4" width="14.109375" customWidth="1"/>
    <col min="5" max="5" width="23.6640625" customWidth="1"/>
    <col min="7" max="7" width="9.6640625" style="21" bestFit="1" customWidth="1"/>
    <col min="8" max="8" width="11.88671875" style="21" customWidth="1"/>
    <col min="9" max="9" width="10.6640625" style="21" bestFit="1" customWidth="1"/>
    <col min="10" max="10" width="15.33203125" style="21" customWidth="1"/>
    <col min="11" max="11" width="13.88671875" style="21" customWidth="1"/>
    <col min="12" max="12" width="12.6640625" style="21" customWidth="1"/>
    <col min="13" max="13" width="16.6640625" style="30" customWidth="1"/>
    <col min="14" max="14" width="16.21875" customWidth="1"/>
    <col min="15" max="15" width="28.88671875" customWidth="1"/>
    <col min="16" max="16" width="27.33203125" customWidth="1"/>
    <col min="17" max="17" width="32.21875" customWidth="1"/>
    <col min="18" max="18" width="32" customWidth="1"/>
    <col min="21" max="21" width="13.33203125" bestFit="1" customWidth="1"/>
    <col min="22" max="22" width="28.21875" style="33" bestFit="1" customWidth="1"/>
    <col min="23" max="23" width="24.6640625" style="33" bestFit="1" customWidth="1"/>
  </cols>
  <sheetData>
    <row r="1" spans="1:23" x14ac:dyDescent="0.25">
      <c r="A1" s="34" t="s">
        <v>0</v>
      </c>
      <c r="B1" s="1" t="s">
        <v>1</v>
      </c>
      <c r="C1" s="1" t="s">
        <v>2</v>
      </c>
      <c r="D1" s="1" t="s">
        <v>178</v>
      </c>
      <c r="E1" s="1" t="s">
        <v>179</v>
      </c>
      <c r="F1" s="1" t="s">
        <v>3</v>
      </c>
      <c r="G1" s="17" t="s">
        <v>177</v>
      </c>
      <c r="H1" s="18" t="s">
        <v>181</v>
      </c>
      <c r="I1" s="17" t="s">
        <v>4</v>
      </c>
      <c r="J1" s="17" t="s">
        <v>182</v>
      </c>
      <c r="K1" s="17" t="s">
        <v>193</v>
      </c>
      <c r="L1" s="17" t="s">
        <v>183</v>
      </c>
      <c r="M1" s="28" t="s">
        <v>192</v>
      </c>
      <c r="N1" s="27" t="s">
        <v>191</v>
      </c>
      <c r="O1" s="18" t="s">
        <v>197</v>
      </c>
      <c r="P1" s="18" t="s">
        <v>198</v>
      </c>
      <c r="Q1" s="18" t="s">
        <v>199</v>
      </c>
      <c r="R1" s="18" t="s">
        <v>200</v>
      </c>
      <c r="S1" s="18" t="s">
        <v>204</v>
      </c>
      <c r="U1" s="22" t="s">
        <v>184</v>
      </c>
      <c r="V1" s="32" t="s">
        <v>202</v>
      </c>
      <c r="W1" s="32" t="s">
        <v>203</v>
      </c>
    </row>
    <row r="2" spans="1:23" x14ac:dyDescent="0.25">
      <c r="A2" s="35">
        <v>2001</v>
      </c>
      <c r="B2" s="15" t="s">
        <v>173</v>
      </c>
      <c r="C2" s="15" t="s">
        <v>169</v>
      </c>
      <c r="D2" s="15" t="s">
        <v>6</v>
      </c>
      <c r="E2" s="15" t="s">
        <v>7</v>
      </c>
      <c r="F2" s="16">
        <v>483</v>
      </c>
      <c r="G2" s="19">
        <v>1417.213870199927</v>
      </c>
      <c r="H2" s="19">
        <f t="shared" ref="H2:H65" si="0">G2*F2</f>
        <v>684514.29930656473</v>
      </c>
      <c r="I2" s="20">
        <v>2634.6724199998644</v>
      </c>
      <c r="J2" s="19">
        <f t="shared" ref="J2:J65" si="1">I2*F2</f>
        <v>1272546.7788599345</v>
      </c>
      <c r="K2" s="19">
        <f t="shared" ref="K2:K65" si="2">I2-G2</f>
        <v>1217.4585497999374</v>
      </c>
      <c r="L2" s="19">
        <f t="shared" ref="L2:L65" si="3">J2-H2</f>
        <v>588032.47955336981</v>
      </c>
      <c r="M2" s="29">
        <f>Table4[[#This Row],[Revenue]]/Table4[[#This Row],[Units]]</f>
        <v>5.4548083229810853</v>
      </c>
      <c r="N2" s="31">
        <f t="shared" ref="N2:N65" si="4">K2/I2</f>
        <v>0.46209105183558269</v>
      </c>
      <c r="O2" s="36"/>
      <c r="P2" s="36"/>
      <c r="Q2" s="36"/>
      <c r="R2" s="36"/>
      <c r="S2" s="36"/>
      <c r="U2" s="23">
        <v>1990</v>
      </c>
      <c r="V2" s="32">
        <v>1</v>
      </c>
      <c r="W2" s="32">
        <v>1</v>
      </c>
    </row>
    <row r="3" spans="1:23" x14ac:dyDescent="0.25">
      <c r="A3" s="35">
        <v>2001</v>
      </c>
      <c r="B3" s="15" t="s">
        <v>176</v>
      </c>
      <c r="C3" s="15" t="s">
        <v>169</v>
      </c>
      <c r="D3" s="15" t="s">
        <v>6</v>
      </c>
      <c r="E3" s="15" t="s">
        <v>7</v>
      </c>
      <c r="F3" s="16">
        <v>481</v>
      </c>
      <c r="G3" s="19">
        <v>1032.7560576099454</v>
      </c>
      <c r="H3" s="19">
        <f t="shared" si="0"/>
        <v>496755.66371038376</v>
      </c>
      <c r="I3" s="20">
        <v>2443.8408309998708</v>
      </c>
      <c r="J3" s="19">
        <f t="shared" si="1"/>
        <v>1175487.4397109379</v>
      </c>
      <c r="K3" s="19">
        <f t="shared" si="2"/>
        <v>1411.0847733899254</v>
      </c>
      <c r="L3" s="19">
        <f t="shared" si="3"/>
        <v>678731.77600055421</v>
      </c>
      <c r="M3" s="29">
        <f>Table4[[#This Row],[Revenue]]/Table4[[#This Row],[Units]]</f>
        <v>5.0807501683989003</v>
      </c>
      <c r="N3" s="31">
        <f t="shared" si="4"/>
        <v>0.57740453285273718</v>
      </c>
      <c r="O3" s="36"/>
      <c r="P3" s="36"/>
      <c r="Q3" s="36"/>
      <c r="R3" s="36"/>
      <c r="S3" s="36"/>
      <c r="U3" s="23">
        <v>1991</v>
      </c>
      <c r="V3" s="32">
        <v>1.2344937534058598</v>
      </c>
      <c r="W3" s="32">
        <v>1.1815067548983296</v>
      </c>
    </row>
    <row r="4" spans="1:23" x14ac:dyDescent="0.25">
      <c r="A4" s="35">
        <v>2003</v>
      </c>
      <c r="B4" s="15" t="s">
        <v>175</v>
      </c>
      <c r="C4" s="15" t="s">
        <v>169</v>
      </c>
      <c r="D4" s="15" t="s">
        <v>6</v>
      </c>
      <c r="E4" s="15" t="s">
        <v>7</v>
      </c>
      <c r="F4" s="16">
        <v>896</v>
      </c>
      <c r="G4" s="19">
        <v>1171.7422079999817</v>
      </c>
      <c r="H4" s="19">
        <f t="shared" si="0"/>
        <v>1049881.0183679836</v>
      </c>
      <c r="I4" s="20">
        <v>2271.5110079999645</v>
      </c>
      <c r="J4" s="19">
        <f t="shared" si="1"/>
        <v>2035273.8631679681</v>
      </c>
      <c r="K4" s="19">
        <f t="shared" si="2"/>
        <v>1099.7687999999828</v>
      </c>
      <c r="L4" s="19">
        <f t="shared" si="3"/>
        <v>985392.84479998448</v>
      </c>
      <c r="M4" s="29">
        <f>Table4[[#This Row],[Revenue]]/Table4[[#This Row],[Units]]</f>
        <v>2.5351685357142459</v>
      </c>
      <c r="N4" s="31">
        <f t="shared" si="4"/>
        <v>0.48415737195494146</v>
      </c>
      <c r="O4" s="36"/>
      <c r="P4" s="36"/>
      <c r="Q4" s="36"/>
      <c r="R4" s="36"/>
      <c r="S4" s="36"/>
      <c r="U4" s="23">
        <v>1992</v>
      </c>
      <c r="V4" s="32">
        <v>-0.12874459387616163</v>
      </c>
      <c r="W4" s="32">
        <v>-9.5582091696316734E-2</v>
      </c>
    </row>
    <row r="5" spans="1:23" x14ac:dyDescent="0.25">
      <c r="A5" s="35">
        <v>2003</v>
      </c>
      <c r="B5" s="15" t="s">
        <v>175</v>
      </c>
      <c r="C5" s="15" t="s">
        <v>169</v>
      </c>
      <c r="D5" s="15" t="s">
        <v>6</v>
      </c>
      <c r="E5" s="15" t="s">
        <v>7</v>
      </c>
      <c r="F5" s="16">
        <v>379</v>
      </c>
      <c r="G5" s="19">
        <v>901.29463245778447</v>
      </c>
      <c r="H5" s="19">
        <f t="shared" si="0"/>
        <v>341590.66570150031</v>
      </c>
      <c r="I5" s="20">
        <v>1781.176614379978</v>
      </c>
      <c r="J5" s="19">
        <f t="shared" si="1"/>
        <v>675065.9368500117</v>
      </c>
      <c r="K5" s="19">
        <f t="shared" si="2"/>
        <v>879.88198192219352</v>
      </c>
      <c r="L5" s="19">
        <f t="shared" si="3"/>
        <v>333475.27114851138</v>
      </c>
      <c r="M5" s="29">
        <f>Table4[[#This Row],[Revenue]]/Table4[[#This Row],[Units]]</f>
        <v>4.6996744442743479</v>
      </c>
      <c r="N5" s="31">
        <f t="shared" si="4"/>
        <v>0.49398918378932216</v>
      </c>
      <c r="O5" s="36"/>
      <c r="P5" s="36"/>
      <c r="Q5" s="36"/>
      <c r="R5" s="36"/>
      <c r="S5" s="36"/>
      <c r="U5" s="23">
        <v>1993</v>
      </c>
      <c r="V5" s="32">
        <v>0.49658473207704446</v>
      </c>
      <c r="W5" s="32">
        <v>0.50169513276827393</v>
      </c>
    </row>
    <row r="6" spans="1:23" x14ac:dyDescent="0.25">
      <c r="A6" s="35">
        <v>2004</v>
      </c>
      <c r="B6" s="15" t="s">
        <v>174</v>
      </c>
      <c r="C6" s="15" t="s">
        <v>169</v>
      </c>
      <c r="D6" s="15" t="s">
        <v>6</v>
      </c>
      <c r="E6" s="15" t="s">
        <v>7</v>
      </c>
      <c r="F6" s="16">
        <v>851</v>
      </c>
      <c r="G6" s="19">
        <v>1223.7167249999702</v>
      </c>
      <c r="H6" s="19">
        <f t="shared" si="0"/>
        <v>1041382.9329749746</v>
      </c>
      <c r="I6" s="20">
        <v>2570.5010677499376</v>
      </c>
      <c r="J6" s="19">
        <f t="shared" si="1"/>
        <v>2187496.4086551969</v>
      </c>
      <c r="K6" s="19">
        <f t="shared" si="2"/>
        <v>1346.7843427499674</v>
      </c>
      <c r="L6" s="19">
        <f t="shared" si="3"/>
        <v>1146113.4756802223</v>
      </c>
      <c r="M6" s="29">
        <f>Table4[[#This Row],[Revenue]]/Table4[[#This Row],[Units]]</f>
        <v>3.020565297003452</v>
      </c>
      <c r="N6" s="31">
        <f t="shared" si="4"/>
        <v>0.52393844906233067</v>
      </c>
      <c r="O6" s="36"/>
      <c r="P6" s="36"/>
      <c r="Q6" s="36"/>
      <c r="R6" s="36"/>
      <c r="S6" s="36"/>
      <c r="U6" s="23">
        <v>1994</v>
      </c>
      <c r="V6" s="32">
        <v>0.4811413461407838</v>
      </c>
      <c r="W6" s="32">
        <v>0.56959454337113224</v>
      </c>
    </row>
    <row r="7" spans="1:23" x14ac:dyDescent="0.25">
      <c r="A7" s="35">
        <v>2005</v>
      </c>
      <c r="B7" s="15" t="s">
        <v>172</v>
      </c>
      <c r="C7" s="15" t="s">
        <v>169</v>
      </c>
      <c r="D7" s="15" t="s">
        <v>6</v>
      </c>
      <c r="E7" s="15" t="s">
        <v>7</v>
      </c>
      <c r="F7" s="16">
        <v>851</v>
      </c>
      <c r="G7" s="19">
        <v>1464.6458879999436</v>
      </c>
      <c r="H7" s="19">
        <f t="shared" si="0"/>
        <v>1246413.6506879521</v>
      </c>
      <c r="I7" s="20">
        <v>2865.3626879998901</v>
      </c>
      <c r="J7" s="19">
        <f t="shared" si="1"/>
        <v>2438423.6474879063</v>
      </c>
      <c r="K7" s="19">
        <f t="shared" si="2"/>
        <v>1400.7167999999465</v>
      </c>
      <c r="L7" s="19">
        <f t="shared" si="3"/>
        <v>1192009.9967999542</v>
      </c>
      <c r="M7" s="29">
        <f>Table4[[#This Row],[Revenue]]/Table4[[#This Row],[Units]]</f>
        <v>3.3670536874264281</v>
      </c>
      <c r="N7" s="31">
        <f t="shared" si="4"/>
        <v>0.48884450330359025</v>
      </c>
      <c r="O7" s="36"/>
      <c r="P7" s="36"/>
      <c r="Q7" s="36"/>
      <c r="R7" s="36"/>
      <c r="S7" s="36"/>
      <c r="U7" s="23">
        <v>1995</v>
      </c>
      <c r="V7" s="32">
        <v>1.4889960626829895</v>
      </c>
      <c r="W7" s="32">
        <v>1.1612155549801708</v>
      </c>
    </row>
    <row r="8" spans="1:23" x14ac:dyDescent="0.25">
      <c r="A8" s="35">
        <v>2005</v>
      </c>
      <c r="B8" s="15" t="s">
        <v>172</v>
      </c>
      <c r="C8" s="15" t="s">
        <v>169</v>
      </c>
      <c r="D8" s="15" t="s">
        <v>6</v>
      </c>
      <c r="E8" s="15" t="s">
        <v>7</v>
      </c>
      <c r="F8" s="16">
        <v>379</v>
      </c>
      <c r="G8" s="19">
        <v>645.59201099997574</v>
      </c>
      <c r="H8" s="19">
        <f t="shared" si="0"/>
        <v>244679.37216899081</v>
      </c>
      <c r="I8" s="20">
        <v>1547.5778609999418</v>
      </c>
      <c r="J8" s="19">
        <f t="shared" si="1"/>
        <v>586532.00931897794</v>
      </c>
      <c r="K8" s="19">
        <f t="shared" si="2"/>
        <v>901.98584999996604</v>
      </c>
      <c r="L8" s="19">
        <f t="shared" si="3"/>
        <v>341852.63714998716</v>
      </c>
      <c r="M8" s="29">
        <f>Table4[[#This Row],[Revenue]]/Table4[[#This Row],[Units]]</f>
        <v>4.0833188944589489</v>
      </c>
      <c r="N8" s="31">
        <f t="shared" si="4"/>
        <v>0.58283713713580965</v>
      </c>
      <c r="O8" s="36"/>
      <c r="P8" s="36"/>
      <c r="Q8" s="36"/>
      <c r="R8" s="36"/>
      <c r="S8" s="36"/>
      <c r="U8" s="23">
        <v>1996</v>
      </c>
      <c r="V8" s="32">
        <v>-0.85057911550711363</v>
      </c>
      <c r="W8" s="32">
        <v>-0.85902199013933345</v>
      </c>
    </row>
    <row r="9" spans="1:23" x14ac:dyDescent="0.25">
      <c r="A9" s="35">
        <v>2006</v>
      </c>
      <c r="B9" s="15" t="s">
        <v>176</v>
      </c>
      <c r="C9" s="15" t="s">
        <v>169</v>
      </c>
      <c r="D9" s="15" t="s">
        <v>6</v>
      </c>
      <c r="E9" s="15" t="s">
        <v>7</v>
      </c>
      <c r="F9" s="16">
        <v>816</v>
      </c>
      <c r="G9" s="19">
        <v>3087.2713979998412</v>
      </c>
      <c r="H9" s="19">
        <f t="shared" si="0"/>
        <v>2519213.4607678703</v>
      </c>
      <c r="I9" s="20">
        <v>4919.985799999773</v>
      </c>
      <c r="J9" s="19">
        <f t="shared" si="1"/>
        <v>4014708.4127998147</v>
      </c>
      <c r="K9" s="19">
        <f t="shared" si="2"/>
        <v>1832.7144019999319</v>
      </c>
      <c r="L9" s="19">
        <f t="shared" si="3"/>
        <v>1495494.9520319444</v>
      </c>
      <c r="M9" s="29">
        <f>Table4[[#This Row],[Revenue]]/Table4[[#This Row],[Units]]</f>
        <v>6.0293943627448199</v>
      </c>
      <c r="N9" s="31">
        <f t="shared" si="4"/>
        <v>0.3725040023489532</v>
      </c>
      <c r="O9" s="36"/>
      <c r="P9" s="36"/>
      <c r="Q9" s="36"/>
      <c r="R9" s="36"/>
      <c r="S9" s="36"/>
      <c r="U9" s="23">
        <v>1997</v>
      </c>
      <c r="V9" s="32">
        <v>0.14987538279703264</v>
      </c>
      <c r="W9" s="32">
        <v>0.28896462118176713</v>
      </c>
    </row>
    <row r="10" spans="1:23" x14ac:dyDescent="0.25">
      <c r="A10" s="35">
        <v>2006</v>
      </c>
      <c r="B10" s="15" t="s">
        <v>175</v>
      </c>
      <c r="C10" s="15" t="s">
        <v>169</v>
      </c>
      <c r="D10" s="15" t="s">
        <v>6</v>
      </c>
      <c r="E10" s="15" t="s">
        <v>7</v>
      </c>
      <c r="F10" s="16">
        <v>775</v>
      </c>
      <c r="G10" s="19">
        <v>2714.7276248398571</v>
      </c>
      <c r="H10" s="19">
        <f t="shared" si="0"/>
        <v>2103913.9092508894</v>
      </c>
      <c r="I10" s="20">
        <v>4548.3511639997869</v>
      </c>
      <c r="J10" s="19">
        <f t="shared" si="1"/>
        <v>3524972.1520998348</v>
      </c>
      <c r="K10" s="19">
        <f t="shared" si="2"/>
        <v>1833.6235391599298</v>
      </c>
      <c r="L10" s="19">
        <f t="shared" si="3"/>
        <v>1421058.2428489453</v>
      </c>
      <c r="M10" s="29">
        <f>Table4[[#This Row],[Revenue]]/Table4[[#This Row],[Units]]</f>
        <v>5.8688402116126284</v>
      </c>
      <c r="N10" s="31">
        <f t="shared" si="4"/>
        <v>0.40314027502385164</v>
      </c>
      <c r="O10" s="36"/>
      <c r="P10" s="36"/>
      <c r="Q10" s="36"/>
      <c r="R10" s="36"/>
      <c r="S10" s="36"/>
      <c r="U10" s="23">
        <v>1998</v>
      </c>
      <c r="V10" s="32">
        <v>-0.2470020620206882</v>
      </c>
      <c r="W10" s="32">
        <v>-0.23963937931680163</v>
      </c>
    </row>
    <row r="11" spans="1:23" x14ac:dyDescent="0.25">
      <c r="A11" s="35">
        <v>2008</v>
      </c>
      <c r="B11" s="15" t="s">
        <v>172</v>
      </c>
      <c r="C11" s="15" t="s">
        <v>169</v>
      </c>
      <c r="D11" s="15" t="s">
        <v>5</v>
      </c>
      <c r="E11" s="15" t="s">
        <v>7</v>
      </c>
      <c r="F11" s="16">
        <v>749</v>
      </c>
      <c r="G11" s="19">
        <v>899.58644999998455</v>
      </c>
      <c r="H11" s="19">
        <f t="shared" si="0"/>
        <v>673790.25104998844</v>
      </c>
      <c r="I11" s="20">
        <v>2088.7338309799643</v>
      </c>
      <c r="J11" s="19">
        <f t="shared" si="1"/>
        <v>1564461.6394039933</v>
      </c>
      <c r="K11" s="19">
        <f t="shared" si="2"/>
        <v>1189.1473809799797</v>
      </c>
      <c r="L11" s="19">
        <f t="shared" si="3"/>
        <v>890671.38835400483</v>
      </c>
      <c r="M11" s="29">
        <f>Table4[[#This Row],[Revenue]]/Table4[[#This Row],[Units]]</f>
        <v>2.7886967035780565</v>
      </c>
      <c r="N11" s="31">
        <f t="shared" si="4"/>
        <v>0.56931494254683057</v>
      </c>
      <c r="O11" s="36"/>
      <c r="P11" s="36"/>
      <c r="Q11" s="36"/>
      <c r="R11" s="36"/>
      <c r="S11" s="36"/>
      <c r="U11" s="23">
        <v>1999</v>
      </c>
      <c r="V11" s="32">
        <v>0.24947907966251889</v>
      </c>
      <c r="W11" s="32">
        <v>0.27051083262675979</v>
      </c>
    </row>
    <row r="12" spans="1:23" x14ac:dyDescent="0.25">
      <c r="A12" s="35">
        <v>2012</v>
      </c>
      <c r="B12" s="15" t="s">
        <v>175</v>
      </c>
      <c r="C12" s="15" t="s">
        <v>169</v>
      </c>
      <c r="D12" s="15" t="s">
        <v>6</v>
      </c>
      <c r="E12" s="15" t="s">
        <v>7</v>
      </c>
      <c r="F12" s="16">
        <v>449</v>
      </c>
      <c r="G12" s="19">
        <v>616.80611699998758</v>
      </c>
      <c r="H12" s="19">
        <f t="shared" si="0"/>
        <v>276945.94653299445</v>
      </c>
      <c r="I12" s="20">
        <v>1491.1049130299698</v>
      </c>
      <c r="J12" s="19">
        <f t="shared" si="1"/>
        <v>669506.10595045646</v>
      </c>
      <c r="K12" s="19">
        <f t="shared" si="2"/>
        <v>874.29879602998221</v>
      </c>
      <c r="L12" s="19">
        <f t="shared" si="3"/>
        <v>392560.15941746201</v>
      </c>
      <c r="M12" s="29">
        <f>Table4[[#This Row],[Revenue]]/Table4[[#This Row],[Units]]</f>
        <v>3.320946354187015</v>
      </c>
      <c r="N12" s="31">
        <f t="shared" si="4"/>
        <v>0.58634291148124573</v>
      </c>
      <c r="O12" s="36"/>
      <c r="P12" s="36"/>
      <c r="Q12" s="36"/>
      <c r="R12" s="36"/>
      <c r="S12" s="36"/>
      <c r="U12" s="23">
        <v>2000</v>
      </c>
      <c r="V12" s="32">
        <v>0.67647307147017433</v>
      </c>
      <c r="W12" s="32">
        <v>0.65330512689745601</v>
      </c>
    </row>
    <row r="13" spans="1:23" x14ac:dyDescent="0.25">
      <c r="A13" s="35">
        <v>2013</v>
      </c>
      <c r="B13" s="15" t="s">
        <v>174</v>
      </c>
      <c r="C13" s="15" t="s">
        <v>169</v>
      </c>
      <c r="D13" s="15" t="s">
        <v>6</v>
      </c>
      <c r="E13" s="15" t="s">
        <v>7</v>
      </c>
      <c r="F13" s="16">
        <v>502</v>
      </c>
      <c r="G13" s="19">
        <v>753.73793999997906</v>
      </c>
      <c r="H13" s="19">
        <f t="shared" si="0"/>
        <v>378376.44587998948</v>
      </c>
      <c r="I13" s="20">
        <v>1660.0469399999538</v>
      </c>
      <c r="J13" s="19">
        <f t="shared" si="1"/>
        <v>833343.56387997675</v>
      </c>
      <c r="K13" s="19">
        <f t="shared" si="2"/>
        <v>906.30899999997473</v>
      </c>
      <c r="L13" s="19">
        <f t="shared" si="3"/>
        <v>454967.11799998727</v>
      </c>
      <c r="M13" s="29">
        <f>Table4[[#This Row],[Revenue]]/Table4[[#This Row],[Units]]</f>
        <v>3.3068664143425375</v>
      </c>
      <c r="N13" s="31">
        <f t="shared" si="4"/>
        <v>0.54595383911252526</v>
      </c>
      <c r="O13" s="36"/>
      <c r="P13" s="36"/>
      <c r="Q13" s="36"/>
      <c r="R13" s="36"/>
      <c r="S13" s="36"/>
      <c r="U13" s="23">
        <v>2001</v>
      </c>
      <c r="V13" s="32">
        <v>1.0131150351066129</v>
      </c>
      <c r="W13" s="32">
        <v>1.0602846326096631</v>
      </c>
    </row>
    <row r="14" spans="1:23" x14ac:dyDescent="0.25">
      <c r="A14" s="35">
        <v>2013</v>
      </c>
      <c r="B14" s="15" t="s">
        <v>176</v>
      </c>
      <c r="C14" s="15" t="s">
        <v>169</v>
      </c>
      <c r="D14" s="15" t="s">
        <v>6</v>
      </c>
      <c r="E14" s="15" t="s">
        <v>7</v>
      </c>
      <c r="F14" s="16">
        <v>449</v>
      </c>
      <c r="G14" s="19">
        <v>732.29654999997479</v>
      </c>
      <c r="H14" s="19">
        <f t="shared" si="0"/>
        <v>328801.15094998869</v>
      </c>
      <c r="I14" s="20">
        <v>1664.6890499999429</v>
      </c>
      <c r="J14" s="19">
        <f t="shared" si="1"/>
        <v>747445.38344997435</v>
      </c>
      <c r="K14" s="19">
        <f t="shared" si="2"/>
        <v>932.39249999996809</v>
      </c>
      <c r="L14" s="19">
        <f t="shared" si="3"/>
        <v>418644.23249998566</v>
      </c>
      <c r="M14" s="29">
        <f>Table4[[#This Row],[Revenue]]/Table4[[#This Row],[Units]]</f>
        <v>3.7075479955455299</v>
      </c>
      <c r="N14" s="31">
        <f t="shared" si="4"/>
        <v>0.56010009797325222</v>
      </c>
      <c r="O14" s="36"/>
      <c r="P14" s="36"/>
      <c r="Q14" s="36"/>
      <c r="R14" s="36"/>
      <c r="S14" s="36"/>
      <c r="U14" s="23">
        <v>2002</v>
      </c>
      <c r="V14" s="32">
        <v>1.1967733007726267</v>
      </c>
      <c r="W14" s="32">
        <v>0.97902683635242171</v>
      </c>
    </row>
    <row r="15" spans="1:23" x14ac:dyDescent="0.25">
      <c r="A15" s="35">
        <v>2013</v>
      </c>
      <c r="B15" s="15" t="s">
        <v>172</v>
      </c>
      <c r="C15" s="15" t="s">
        <v>169</v>
      </c>
      <c r="D15" s="15" t="s">
        <v>6</v>
      </c>
      <c r="E15" s="15" t="s">
        <v>7</v>
      </c>
      <c r="F15" s="16">
        <v>439</v>
      </c>
      <c r="G15" s="19">
        <v>678.05613299997947</v>
      </c>
      <c r="H15" s="19">
        <f t="shared" si="0"/>
        <v>297666.64238699101</v>
      </c>
      <c r="I15" s="20">
        <v>1551.748682999953</v>
      </c>
      <c r="J15" s="19">
        <f t="shared" si="1"/>
        <v>681217.67183697934</v>
      </c>
      <c r="K15" s="19">
        <f t="shared" si="2"/>
        <v>873.69254999997349</v>
      </c>
      <c r="L15" s="19">
        <f t="shared" si="3"/>
        <v>383551.02944998833</v>
      </c>
      <c r="M15" s="29">
        <f>Table4[[#This Row],[Revenue]]/Table4[[#This Row],[Units]]</f>
        <v>3.534735041002171</v>
      </c>
      <c r="N15" s="31">
        <f t="shared" si="4"/>
        <v>0.56303740391188073</v>
      </c>
      <c r="O15" s="36"/>
      <c r="P15" s="36"/>
      <c r="Q15" s="36"/>
      <c r="R15" s="36"/>
      <c r="S15" s="36"/>
      <c r="U15" s="23">
        <v>2003</v>
      </c>
      <c r="V15" s="32">
        <v>-0.86786788631992751</v>
      </c>
      <c r="W15" s="32">
        <v>-0.85741611869044554</v>
      </c>
    </row>
    <row r="16" spans="1:23" x14ac:dyDescent="0.25">
      <c r="A16" s="35">
        <v>2015</v>
      </c>
      <c r="B16" s="15" t="s">
        <v>173</v>
      </c>
      <c r="C16" s="15" t="s">
        <v>169</v>
      </c>
      <c r="D16" s="15" t="s">
        <v>6</v>
      </c>
      <c r="E16" s="15" t="s">
        <v>7</v>
      </c>
      <c r="F16" s="16">
        <v>677</v>
      </c>
      <c r="G16" s="19">
        <v>2655.0701822398637</v>
      </c>
      <c r="H16" s="19">
        <f t="shared" si="0"/>
        <v>1797482.5133763878</v>
      </c>
      <c r="I16" s="20">
        <v>4459.3867039997967</v>
      </c>
      <c r="J16" s="19">
        <f t="shared" si="1"/>
        <v>3019004.7986078626</v>
      </c>
      <c r="K16" s="19">
        <f t="shared" si="2"/>
        <v>1804.316521759933</v>
      </c>
      <c r="L16" s="19">
        <f t="shared" si="3"/>
        <v>1221522.2852314748</v>
      </c>
      <c r="M16" s="29">
        <f>Table4[[#This Row],[Revenue]]/Table4[[#This Row],[Units]]</f>
        <v>6.5869818375181639</v>
      </c>
      <c r="N16" s="31">
        <f t="shared" si="4"/>
        <v>0.40461091211075539</v>
      </c>
      <c r="O16" s="36"/>
      <c r="P16" s="36"/>
      <c r="Q16" s="36"/>
      <c r="R16" s="36"/>
      <c r="S16" s="36"/>
      <c r="U16" s="23">
        <v>2004</v>
      </c>
      <c r="V16" s="32">
        <v>0.42945215339947562</v>
      </c>
      <c r="W16" s="32">
        <v>0.4296916507612617</v>
      </c>
    </row>
    <row r="17" spans="1:23" x14ac:dyDescent="0.25">
      <c r="A17" s="35">
        <v>2015</v>
      </c>
      <c r="B17" s="15" t="s">
        <v>171</v>
      </c>
      <c r="C17" s="15" t="s">
        <v>169</v>
      </c>
      <c r="D17" s="15" t="s">
        <v>6</v>
      </c>
      <c r="E17" s="15" t="s">
        <v>7</v>
      </c>
      <c r="F17" s="16">
        <v>672</v>
      </c>
      <c r="G17" s="19">
        <v>1832.408116139901</v>
      </c>
      <c r="H17" s="19">
        <f t="shared" si="0"/>
        <v>1231378.2540460136</v>
      </c>
      <c r="I17" s="20">
        <v>3883.2677939997902</v>
      </c>
      <c r="J17" s="19">
        <f t="shared" si="1"/>
        <v>2609555.957567859</v>
      </c>
      <c r="K17" s="19">
        <f t="shared" si="2"/>
        <v>2050.8596778598894</v>
      </c>
      <c r="L17" s="19">
        <f t="shared" si="3"/>
        <v>1378177.7035218454</v>
      </c>
      <c r="M17" s="29">
        <f>Table4[[#This Row],[Revenue]]/Table4[[#This Row],[Units]]</f>
        <v>5.7786723124996877</v>
      </c>
      <c r="N17" s="31">
        <f t="shared" si="4"/>
        <v>0.52812728522837493</v>
      </c>
      <c r="O17" s="36"/>
      <c r="P17" s="36"/>
      <c r="Q17" s="36"/>
      <c r="R17" s="36"/>
      <c r="S17" s="36"/>
      <c r="U17" s="23">
        <v>2005</v>
      </c>
      <c r="V17" s="32">
        <v>-4.4492855577973348E-2</v>
      </c>
      <c r="W17" s="32">
        <v>-5.7131613218655162E-4</v>
      </c>
    </row>
    <row r="18" spans="1:23" x14ac:dyDescent="0.25">
      <c r="A18" s="35">
        <v>2016</v>
      </c>
      <c r="B18" s="15" t="s">
        <v>171</v>
      </c>
      <c r="C18" s="15" t="s">
        <v>169</v>
      </c>
      <c r="D18" s="15" t="s">
        <v>6</v>
      </c>
      <c r="E18" s="15" t="s">
        <v>7</v>
      </c>
      <c r="F18" s="16">
        <v>1716.0536116192586</v>
      </c>
      <c r="G18" s="19">
        <v>4065.580506170254</v>
      </c>
      <c r="H18" s="19">
        <f t="shared" si="0"/>
        <v>6976754.1109423181</v>
      </c>
      <c r="I18" s="20">
        <v>11689.216907176798</v>
      </c>
      <c r="J18" s="19">
        <f t="shared" si="1"/>
        <v>20059322.890561644</v>
      </c>
      <c r="K18" s="19">
        <f t="shared" si="2"/>
        <v>7623.6364010065445</v>
      </c>
      <c r="L18" s="19">
        <f t="shared" si="3"/>
        <v>13082568.779619325</v>
      </c>
      <c r="M18" s="29">
        <f>Table4[[#This Row],[Revenue]]/Table4[[#This Row],[Units]]</f>
        <v>6.811685152509261</v>
      </c>
      <c r="N18" s="31">
        <f t="shared" si="4"/>
        <v>0.65219393750199639</v>
      </c>
      <c r="O18" s="36"/>
      <c r="P18" s="36"/>
      <c r="Q18" s="36"/>
      <c r="R18" s="36"/>
      <c r="S18" s="36"/>
      <c r="U18" s="23">
        <v>2006</v>
      </c>
      <c r="V18" s="32">
        <v>1.1928355109342907</v>
      </c>
      <c r="W18" s="32">
        <v>1.1409452191390768</v>
      </c>
    </row>
    <row r="19" spans="1:23" x14ac:dyDescent="0.25">
      <c r="A19" s="35">
        <v>2016</v>
      </c>
      <c r="B19" s="15" t="s">
        <v>175</v>
      </c>
      <c r="C19" s="15" t="s">
        <v>169</v>
      </c>
      <c r="D19" s="15" t="s">
        <v>6</v>
      </c>
      <c r="E19" s="15" t="s">
        <v>7</v>
      </c>
      <c r="F19" s="16">
        <v>1387.3214651084168</v>
      </c>
      <c r="G19" s="19">
        <v>3466.9534512851924</v>
      </c>
      <c r="H19" s="19">
        <f t="shared" si="0"/>
        <v>4809778.9414996551</v>
      </c>
      <c r="I19" s="20">
        <v>9170.619834151641</v>
      </c>
      <c r="J19" s="19">
        <f t="shared" si="1"/>
        <v>12722597.744267561</v>
      </c>
      <c r="K19" s="19">
        <f t="shared" si="2"/>
        <v>5703.6663828664487</v>
      </c>
      <c r="L19" s="19">
        <f t="shared" si="3"/>
        <v>7912818.8027679054</v>
      </c>
      <c r="M19" s="29">
        <f>Table4[[#This Row],[Revenue]]/Table4[[#This Row],[Units]]</f>
        <v>6.6103063095293297</v>
      </c>
      <c r="N19" s="31">
        <f t="shared" si="4"/>
        <v>0.62194993206738736</v>
      </c>
      <c r="O19" s="36"/>
      <c r="P19" s="36"/>
      <c r="Q19" s="36"/>
      <c r="R19" s="36"/>
      <c r="S19" s="36"/>
      <c r="U19" s="23">
        <v>2007</v>
      </c>
      <c r="V19" s="32">
        <v>0.95763025916987543</v>
      </c>
      <c r="W19" s="32">
        <v>0.77413930763574146</v>
      </c>
    </row>
    <row r="20" spans="1:23" x14ac:dyDescent="0.25">
      <c r="A20" s="35">
        <v>2016</v>
      </c>
      <c r="B20" s="15" t="s">
        <v>174</v>
      </c>
      <c r="C20" s="15" t="s">
        <v>169</v>
      </c>
      <c r="D20" s="15" t="s">
        <v>6</v>
      </c>
      <c r="E20" s="15" t="s">
        <v>7</v>
      </c>
      <c r="F20" s="16">
        <v>1258.7891138394018</v>
      </c>
      <c r="G20" s="19">
        <v>3599.4062871633491</v>
      </c>
      <c r="H20" s="19">
        <f t="shared" si="0"/>
        <v>4530893.4505663235</v>
      </c>
      <c r="I20" s="20">
        <v>7318.118348160815</v>
      </c>
      <c r="J20" s="19">
        <f t="shared" si="1"/>
        <v>9211967.7104532197</v>
      </c>
      <c r="K20" s="19">
        <f t="shared" si="2"/>
        <v>3718.7120609974659</v>
      </c>
      <c r="L20" s="19">
        <f t="shared" si="3"/>
        <v>4681074.2598868962</v>
      </c>
      <c r="M20" s="29">
        <f>Table4[[#This Row],[Revenue]]/Table4[[#This Row],[Units]]</f>
        <v>5.81361744211467</v>
      </c>
      <c r="N20" s="31">
        <f t="shared" si="4"/>
        <v>0.50815139685900956</v>
      </c>
      <c r="O20" s="36"/>
      <c r="P20" s="36"/>
      <c r="Q20" s="36"/>
      <c r="R20" s="36"/>
      <c r="S20" s="36"/>
      <c r="U20" s="23">
        <v>2008</v>
      </c>
      <c r="V20" s="32">
        <v>-0.71841023861732822</v>
      </c>
      <c r="W20" s="32">
        <v>-0.7003096385965315</v>
      </c>
    </row>
    <row r="21" spans="1:23" x14ac:dyDescent="0.25">
      <c r="A21" s="35">
        <v>2016</v>
      </c>
      <c r="B21" s="15" t="s">
        <v>172</v>
      </c>
      <c r="C21" s="15" t="s">
        <v>169</v>
      </c>
      <c r="D21" s="15" t="s">
        <v>6</v>
      </c>
      <c r="E21" s="15" t="s">
        <v>7</v>
      </c>
      <c r="F21" s="16">
        <v>1535.6351299196253</v>
      </c>
      <c r="G21" s="19">
        <v>2568.9421173361093</v>
      </c>
      <c r="H21" s="19">
        <f t="shared" si="0"/>
        <v>3944957.7621114338</v>
      </c>
      <c r="I21" s="20">
        <v>4820.5434900758364</v>
      </c>
      <c r="J21" s="19">
        <f t="shared" si="1"/>
        <v>7402595.9286658112</v>
      </c>
      <c r="K21" s="19">
        <f t="shared" si="2"/>
        <v>2251.6013727397271</v>
      </c>
      <c r="L21" s="19">
        <f t="shared" si="3"/>
        <v>3457638.1665543774</v>
      </c>
      <c r="M21" s="29">
        <f>Table4[[#This Row],[Revenue]]/Table4[[#This Row],[Units]]</f>
        <v>3.1391203523249316</v>
      </c>
      <c r="N21" s="31">
        <f t="shared" si="4"/>
        <v>0.46708454707962921</v>
      </c>
      <c r="O21" s="36"/>
      <c r="P21" s="36"/>
      <c r="Q21" s="36"/>
      <c r="R21" s="36"/>
      <c r="S21" s="36"/>
      <c r="U21" s="23">
        <v>2009</v>
      </c>
      <c r="V21" s="32">
        <v>-0.1971656085185875</v>
      </c>
      <c r="W21" s="32">
        <v>-0.17732487771426336</v>
      </c>
    </row>
    <row r="22" spans="1:23" x14ac:dyDescent="0.25">
      <c r="A22" s="35">
        <v>2016</v>
      </c>
      <c r="B22" s="15" t="s">
        <v>176</v>
      </c>
      <c r="C22" s="15" t="s">
        <v>169</v>
      </c>
      <c r="D22" s="15" t="s">
        <v>6</v>
      </c>
      <c r="E22" s="15" t="s">
        <v>7</v>
      </c>
      <c r="F22" s="16">
        <v>1058.7249020128004</v>
      </c>
      <c r="G22" s="19">
        <v>2683.2002337714616</v>
      </c>
      <c r="H22" s="19">
        <f t="shared" si="0"/>
        <v>2840770.9045804138</v>
      </c>
      <c r="I22" s="20">
        <v>5935.1558079637789</v>
      </c>
      <c r="J22" s="19">
        <f t="shared" si="1"/>
        <v>6283697.2512171548</v>
      </c>
      <c r="K22" s="19">
        <f t="shared" si="2"/>
        <v>3251.9555741923173</v>
      </c>
      <c r="L22" s="19">
        <f t="shared" si="3"/>
        <v>3442926.346636741</v>
      </c>
      <c r="M22" s="29">
        <f>Table4[[#This Row],[Revenue]]/Table4[[#This Row],[Units]]</f>
        <v>5.6059471130603677</v>
      </c>
      <c r="N22" s="31">
        <f t="shared" si="4"/>
        <v>0.54791410359081905</v>
      </c>
      <c r="O22" s="36"/>
      <c r="P22" s="36"/>
      <c r="Q22" s="36"/>
      <c r="R22" s="36"/>
      <c r="S22" s="36"/>
      <c r="U22" s="23">
        <v>2010</v>
      </c>
      <c r="V22" s="32">
        <v>0.89126711134821457</v>
      </c>
      <c r="W22" s="32">
        <v>0.99001179627673797</v>
      </c>
    </row>
    <row r="23" spans="1:23" x14ac:dyDescent="0.25">
      <c r="A23" s="35">
        <v>2017</v>
      </c>
      <c r="B23" s="15" t="s">
        <v>171</v>
      </c>
      <c r="C23" s="15" t="s">
        <v>169</v>
      </c>
      <c r="D23" s="15" t="s">
        <v>6</v>
      </c>
      <c r="E23" s="15" t="s">
        <v>7</v>
      </c>
      <c r="F23" s="16">
        <v>492</v>
      </c>
      <c r="G23" s="19">
        <v>689.59753199998477</v>
      </c>
      <c r="H23" s="19">
        <f t="shared" si="0"/>
        <v>339281.9857439925</v>
      </c>
      <c r="I23" s="20">
        <v>1626.6443278799643</v>
      </c>
      <c r="J23" s="19">
        <f t="shared" si="1"/>
        <v>800309.00931694242</v>
      </c>
      <c r="K23" s="19">
        <f t="shared" si="2"/>
        <v>937.04679587997953</v>
      </c>
      <c r="L23" s="19">
        <f t="shared" si="3"/>
        <v>461027.02357294993</v>
      </c>
      <c r="M23" s="29">
        <f>Table4[[#This Row],[Revenue]]/Table4[[#This Row],[Units]]</f>
        <v>3.3061876582926102</v>
      </c>
      <c r="N23" s="31">
        <f t="shared" si="4"/>
        <v>0.57606126909208843</v>
      </c>
      <c r="O23" s="36"/>
      <c r="P23" s="36"/>
      <c r="Q23" s="36"/>
      <c r="R23" s="36"/>
      <c r="S23" s="36"/>
      <c r="U23" s="23">
        <v>2011</v>
      </c>
      <c r="V23" s="32">
        <v>0.96206934945126021</v>
      </c>
      <c r="W23" s="32">
        <v>0.76760408576971917</v>
      </c>
    </row>
    <row r="24" spans="1:23" x14ac:dyDescent="0.25">
      <c r="A24" s="35">
        <v>2017</v>
      </c>
      <c r="B24" s="15" t="s">
        <v>173</v>
      </c>
      <c r="C24" s="15" t="s">
        <v>169</v>
      </c>
      <c r="D24" s="15" t="s">
        <v>6</v>
      </c>
      <c r="E24" s="15" t="s">
        <v>7</v>
      </c>
      <c r="F24" s="16">
        <v>373</v>
      </c>
      <c r="G24" s="19">
        <v>636.83829723419331</v>
      </c>
      <c r="H24" s="19">
        <f t="shared" si="0"/>
        <v>237540.68486835412</v>
      </c>
      <c r="I24" s="20">
        <v>1463.61515881999</v>
      </c>
      <c r="J24" s="19">
        <f t="shared" si="1"/>
        <v>545928.45423985634</v>
      </c>
      <c r="K24" s="19">
        <f t="shared" si="2"/>
        <v>826.77686158579672</v>
      </c>
      <c r="L24" s="19">
        <f t="shared" si="3"/>
        <v>308387.76937150222</v>
      </c>
      <c r="M24" s="29">
        <f>Table4[[#This Row],[Revenue]]/Table4[[#This Row],[Units]]</f>
        <v>3.9239012300804021</v>
      </c>
      <c r="N24" s="31">
        <f t="shared" si="4"/>
        <v>0.56488678502917988</v>
      </c>
      <c r="O24" s="36"/>
      <c r="P24" s="36"/>
      <c r="Q24" s="36"/>
      <c r="R24" s="36"/>
      <c r="S24" s="36"/>
      <c r="U24" s="23">
        <v>2012</v>
      </c>
      <c r="V24" s="32">
        <v>-0.71389193347820346</v>
      </c>
      <c r="W24" s="32">
        <v>-0.70841076375467926</v>
      </c>
    </row>
    <row r="25" spans="1:23" x14ac:dyDescent="0.25">
      <c r="A25" s="35">
        <v>2018</v>
      </c>
      <c r="B25" s="15" t="s">
        <v>174</v>
      </c>
      <c r="C25" s="15" t="s">
        <v>169</v>
      </c>
      <c r="D25" s="15" t="s">
        <v>6</v>
      </c>
      <c r="E25" s="15" t="s">
        <v>7</v>
      </c>
      <c r="F25" s="16">
        <v>805</v>
      </c>
      <c r="G25" s="19">
        <v>1157.9707649999721</v>
      </c>
      <c r="H25" s="19">
        <f t="shared" si="0"/>
        <v>932166.46582497749</v>
      </c>
      <c r="I25" s="20">
        <v>2455.8174313499403</v>
      </c>
      <c r="J25" s="19">
        <f t="shared" si="1"/>
        <v>1976933.032236702</v>
      </c>
      <c r="K25" s="19">
        <f t="shared" si="2"/>
        <v>1297.8466663499682</v>
      </c>
      <c r="L25" s="19">
        <f t="shared" si="3"/>
        <v>1044766.5664117245</v>
      </c>
      <c r="M25" s="29">
        <f>Table4[[#This Row],[Revenue]]/Table4[[#This Row],[Units]]</f>
        <v>3.0507048836645221</v>
      </c>
      <c r="N25" s="31">
        <f t="shared" si="4"/>
        <v>0.52847848125117092</v>
      </c>
      <c r="O25" s="36"/>
      <c r="P25" s="36"/>
      <c r="Q25" s="36"/>
      <c r="R25" s="36"/>
      <c r="S25" s="36"/>
      <c r="U25" s="23">
        <v>2013</v>
      </c>
      <c r="V25" s="32">
        <v>-9.2648555618272607E-3</v>
      </c>
      <c r="W25" s="32">
        <v>3.6112418309579293E-2</v>
      </c>
    </row>
    <row r="26" spans="1:23" x14ac:dyDescent="0.25">
      <c r="A26" s="35">
        <v>2018</v>
      </c>
      <c r="B26" s="15" t="s">
        <v>174</v>
      </c>
      <c r="C26" s="15" t="s">
        <v>169</v>
      </c>
      <c r="D26" s="15" t="s">
        <v>6</v>
      </c>
      <c r="E26" s="15" t="s">
        <v>7</v>
      </c>
      <c r="F26" s="16">
        <v>666</v>
      </c>
      <c r="G26" s="19">
        <v>938.7862739999789</v>
      </c>
      <c r="H26" s="19">
        <f t="shared" si="0"/>
        <v>625231.65848398593</v>
      </c>
      <c r="I26" s="20">
        <v>2064.2839896599539</v>
      </c>
      <c r="J26" s="19">
        <f t="shared" si="1"/>
        <v>1374813.1371135293</v>
      </c>
      <c r="K26" s="19">
        <f t="shared" si="2"/>
        <v>1125.497715659975</v>
      </c>
      <c r="L26" s="19">
        <f t="shared" si="3"/>
        <v>749581.47862954333</v>
      </c>
      <c r="M26" s="29">
        <f>Table4[[#This Row],[Revenue]]/Table4[[#This Row],[Units]]</f>
        <v>3.099525509999931</v>
      </c>
      <c r="N26" s="31">
        <f t="shared" si="4"/>
        <v>0.54522426240653854</v>
      </c>
      <c r="O26" s="36"/>
      <c r="P26" s="36"/>
      <c r="Q26" s="36"/>
      <c r="R26" s="36"/>
      <c r="S26" s="36"/>
      <c r="U26" s="23">
        <v>2014</v>
      </c>
      <c r="V26" s="32">
        <v>0.31274424840951309</v>
      </c>
      <c r="W26" s="32">
        <v>0.25892352252586953</v>
      </c>
    </row>
    <row r="27" spans="1:23" x14ac:dyDescent="0.25">
      <c r="A27" s="35">
        <v>2018</v>
      </c>
      <c r="B27" s="15" t="s">
        <v>171</v>
      </c>
      <c r="C27" s="15" t="s">
        <v>169</v>
      </c>
      <c r="D27" s="15" t="s">
        <v>6</v>
      </c>
      <c r="E27" s="15" t="s">
        <v>7</v>
      </c>
      <c r="F27" s="16">
        <v>492</v>
      </c>
      <c r="G27" s="19">
        <v>822.15118799997015</v>
      </c>
      <c r="H27" s="19">
        <f t="shared" si="0"/>
        <v>404498.38449598529</v>
      </c>
      <c r="I27" s="20">
        <v>1820.7479879999341</v>
      </c>
      <c r="J27" s="19">
        <f t="shared" si="1"/>
        <v>895808.01009596756</v>
      </c>
      <c r="K27" s="19">
        <f t="shared" si="2"/>
        <v>998.59679999996399</v>
      </c>
      <c r="L27" s="19">
        <f t="shared" si="3"/>
        <v>491309.62559998228</v>
      </c>
      <c r="M27" s="29">
        <f>Table4[[#This Row],[Revenue]]/Table4[[#This Row],[Units]]</f>
        <v>3.7007072926827931</v>
      </c>
      <c r="N27" s="31">
        <f t="shared" si="4"/>
        <v>0.54845415542483089</v>
      </c>
      <c r="O27" s="36"/>
      <c r="P27" s="36"/>
      <c r="Q27" s="36"/>
      <c r="R27" s="36"/>
      <c r="S27" s="36"/>
      <c r="U27" s="23">
        <v>2015</v>
      </c>
      <c r="V27" s="32">
        <v>0.77074693818133266</v>
      </c>
      <c r="W27" s="32">
        <v>0.90226215645021168</v>
      </c>
    </row>
    <row r="28" spans="1:23" x14ac:dyDescent="0.25">
      <c r="A28" s="35">
        <v>2019</v>
      </c>
      <c r="B28" s="15" t="s">
        <v>171</v>
      </c>
      <c r="C28" s="15" t="s">
        <v>169</v>
      </c>
      <c r="D28" s="15" t="s">
        <v>6</v>
      </c>
      <c r="E28" s="15" t="s">
        <v>7</v>
      </c>
      <c r="F28" s="16">
        <v>808</v>
      </c>
      <c r="G28" s="19">
        <v>1913.0569823999099</v>
      </c>
      <c r="H28" s="19">
        <f t="shared" si="0"/>
        <v>1545750.0417791272</v>
      </c>
      <c r="I28" s="20">
        <v>4063.4870399998085</v>
      </c>
      <c r="J28" s="19">
        <f t="shared" si="1"/>
        <v>3283297.5283198454</v>
      </c>
      <c r="K28" s="19">
        <f t="shared" si="2"/>
        <v>2150.4300575998986</v>
      </c>
      <c r="L28" s="19">
        <f t="shared" si="3"/>
        <v>1737547.4865407182</v>
      </c>
      <c r="M28" s="29">
        <f>Table4[[#This Row],[Revenue]]/Table4[[#This Row],[Units]]</f>
        <v>5.0290681188116446</v>
      </c>
      <c r="N28" s="31">
        <f t="shared" si="4"/>
        <v>0.52920805122095327</v>
      </c>
      <c r="O28" s="36"/>
      <c r="P28" s="36"/>
      <c r="Q28" s="36"/>
      <c r="R28" s="36"/>
      <c r="S28" s="36"/>
      <c r="U28" s="23">
        <v>2016</v>
      </c>
      <c r="V28" s="32">
        <v>1.5194403557169998</v>
      </c>
      <c r="W28" s="32">
        <v>1.2212475008510726</v>
      </c>
    </row>
    <row r="29" spans="1:23" x14ac:dyDescent="0.25">
      <c r="A29" s="35">
        <v>2019</v>
      </c>
      <c r="B29" s="15" t="s">
        <v>171</v>
      </c>
      <c r="C29" s="15" t="s">
        <v>169</v>
      </c>
      <c r="D29" s="15" t="s">
        <v>6</v>
      </c>
      <c r="E29" s="15" t="s">
        <v>7</v>
      </c>
      <c r="F29" s="16">
        <v>809</v>
      </c>
      <c r="G29" s="19">
        <v>1546.8961549999296</v>
      </c>
      <c r="H29" s="19">
        <f t="shared" si="0"/>
        <v>1251438.989394943</v>
      </c>
      <c r="I29" s="20">
        <v>3810.2814049998265</v>
      </c>
      <c r="J29" s="19">
        <f t="shared" si="1"/>
        <v>3082517.6566448598</v>
      </c>
      <c r="K29" s="19">
        <f t="shared" si="2"/>
        <v>2263.3852499998966</v>
      </c>
      <c r="L29" s="19">
        <f t="shared" si="3"/>
        <v>1831078.6672499168</v>
      </c>
      <c r="M29" s="29">
        <f>Table4[[#This Row],[Revenue]]/Table4[[#This Row],[Units]]</f>
        <v>4.7098657663780301</v>
      </c>
      <c r="N29" s="31">
        <f t="shared" si="4"/>
        <v>0.59402049597436479</v>
      </c>
      <c r="O29" s="36"/>
      <c r="P29" s="36"/>
      <c r="Q29" s="36"/>
      <c r="R29" s="36"/>
      <c r="S29" s="36"/>
      <c r="U29" s="23">
        <v>2017</v>
      </c>
      <c r="V29" s="32">
        <v>-0.85877184321553512</v>
      </c>
      <c r="W29" s="32">
        <v>-0.84888725327230319</v>
      </c>
    </row>
    <row r="30" spans="1:23" x14ac:dyDescent="0.25">
      <c r="A30" s="35">
        <v>2019</v>
      </c>
      <c r="B30" s="15" t="s">
        <v>171</v>
      </c>
      <c r="C30" s="15" t="s">
        <v>169</v>
      </c>
      <c r="D30" s="15" t="s">
        <v>6</v>
      </c>
      <c r="E30" s="15" t="s">
        <v>7</v>
      </c>
      <c r="F30" s="16">
        <v>670</v>
      </c>
      <c r="G30" s="19">
        <v>2335.1365502998933</v>
      </c>
      <c r="H30" s="19">
        <f t="shared" si="0"/>
        <v>1564541.4887009286</v>
      </c>
      <c r="I30" s="20">
        <v>3891.4481299998452</v>
      </c>
      <c r="J30" s="19">
        <f t="shared" si="1"/>
        <v>2607270.2470998964</v>
      </c>
      <c r="K30" s="19">
        <f t="shared" si="2"/>
        <v>1556.3115796999518</v>
      </c>
      <c r="L30" s="19">
        <f t="shared" si="3"/>
        <v>1042728.7583989678</v>
      </c>
      <c r="M30" s="29">
        <f>Table4[[#This Row],[Revenue]]/Table4[[#This Row],[Units]]</f>
        <v>5.8081315373132014</v>
      </c>
      <c r="N30" s="31">
        <f t="shared" si="4"/>
        <v>0.39993121524660119</v>
      </c>
      <c r="O30" s="36"/>
      <c r="P30" s="36"/>
      <c r="Q30" s="36"/>
      <c r="R30" s="36"/>
      <c r="S30" s="36"/>
      <c r="U30" s="23">
        <v>2018</v>
      </c>
      <c r="V30" s="32">
        <v>0.36766629213891006</v>
      </c>
      <c r="W30" s="32">
        <v>0.38445490787940351</v>
      </c>
    </row>
    <row r="31" spans="1:23" x14ac:dyDescent="0.25">
      <c r="A31" s="35">
        <v>2019</v>
      </c>
      <c r="B31" s="15" t="s">
        <v>175</v>
      </c>
      <c r="C31" s="15" t="s">
        <v>169</v>
      </c>
      <c r="D31" s="15" t="s">
        <v>6</v>
      </c>
      <c r="E31" s="15" t="s">
        <v>7</v>
      </c>
      <c r="F31" s="16">
        <v>805</v>
      </c>
      <c r="G31" s="19">
        <v>1500.9321599999341</v>
      </c>
      <c r="H31" s="19">
        <f t="shared" si="0"/>
        <v>1208250.388799947</v>
      </c>
      <c r="I31" s="20">
        <v>2966.7081599998696</v>
      </c>
      <c r="J31" s="19">
        <f t="shared" si="1"/>
        <v>2388200.0687998952</v>
      </c>
      <c r="K31" s="19">
        <f t="shared" si="2"/>
        <v>1465.7759999999355</v>
      </c>
      <c r="L31" s="19">
        <f t="shared" si="3"/>
        <v>1179949.6799999482</v>
      </c>
      <c r="M31" s="29">
        <f>Table4[[#This Row],[Revenue]]/Table4[[#This Row],[Units]]</f>
        <v>3.6853517515526333</v>
      </c>
      <c r="N31" s="31">
        <f t="shared" si="4"/>
        <v>0.49407488736606969</v>
      </c>
      <c r="O31" s="36"/>
      <c r="P31" s="36"/>
      <c r="Q31" s="36"/>
      <c r="R31" s="36"/>
      <c r="S31" s="36"/>
      <c r="U31" s="23">
        <v>2019</v>
      </c>
      <c r="V31" s="32">
        <v>0.14009168972434072</v>
      </c>
      <c r="W31" s="32">
        <v>0.14976242785549188</v>
      </c>
    </row>
    <row r="32" spans="1:23" x14ac:dyDescent="0.25">
      <c r="A32" s="35">
        <v>2019</v>
      </c>
      <c r="B32" s="15" t="s">
        <v>175</v>
      </c>
      <c r="C32" s="15" t="s">
        <v>169</v>
      </c>
      <c r="D32" s="15" t="s">
        <v>6</v>
      </c>
      <c r="E32" s="15" t="s">
        <v>7</v>
      </c>
      <c r="F32" s="16">
        <v>666</v>
      </c>
      <c r="G32" s="19">
        <v>1244.5841699999451</v>
      </c>
      <c r="H32" s="19">
        <f t="shared" si="0"/>
        <v>828893.0572199634</v>
      </c>
      <c r="I32" s="20">
        <v>2557.2086699998877</v>
      </c>
      <c r="J32" s="19">
        <f t="shared" si="1"/>
        <v>1703100.9742199252</v>
      </c>
      <c r="K32" s="19">
        <f t="shared" si="2"/>
        <v>1312.6244999999426</v>
      </c>
      <c r="L32" s="19">
        <f t="shared" si="3"/>
        <v>874207.91699996183</v>
      </c>
      <c r="M32" s="29">
        <f>Table4[[#This Row],[Revenue]]/Table4[[#This Row],[Units]]</f>
        <v>3.839652657657489</v>
      </c>
      <c r="N32" s="31">
        <f t="shared" si="4"/>
        <v>0.51330363274577828</v>
      </c>
      <c r="O32" s="36"/>
      <c r="P32" s="36"/>
      <c r="Q32" s="36"/>
      <c r="R32" s="36"/>
      <c r="S32" s="36"/>
      <c r="U32" s="23">
        <v>2020</v>
      </c>
      <c r="V32" s="32">
        <v>0.61741866521026978</v>
      </c>
      <c r="W32" s="32">
        <v>0.6902365846780939</v>
      </c>
    </row>
    <row r="33" spans="1:23" x14ac:dyDescent="0.25">
      <c r="A33" s="35">
        <v>2019</v>
      </c>
      <c r="B33" s="15" t="s">
        <v>171</v>
      </c>
      <c r="C33" s="15" t="s">
        <v>169</v>
      </c>
      <c r="D33" s="15" t="s">
        <v>6</v>
      </c>
      <c r="E33" s="15" t="s">
        <v>7</v>
      </c>
      <c r="F33" s="16">
        <v>376</v>
      </c>
      <c r="G33" s="19">
        <v>1208.6996546299447</v>
      </c>
      <c r="H33" s="19">
        <f t="shared" si="0"/>
        <v>454471.07014085923</v>
      </c>
      <c r="I33" s="20">
        <v>2185.9539729999001</v>
      </c>
      <c r="J33" s="19">
        <f t="shared" si="1"/>
        <v>821918.69384796242</v>
      </c>
      <c r="K33" s="19">
        <f t="shared" si="2"/>
        <v>977.2543183699554</v>
      </c>
      <c r="L33" s="19">
        <f t="shared" si="3"/>
        <v>367447.62370710319</v>
      </c>
      <c r="M33" s="29">
        <f>Table4[[#This Row],[Revenue]]/Table4[[#This Row],[Units]]</f>
        <v>5.8137073749997343</v>
      </c>
      <c r="N33" s="31">
        <f t="shared" si="4"/>
        <v>0.44706079379558833</v>
      </c>
      <c r="O33" s="36"/>
      <c r="P33" s="36"/>
      <c r="Q33" s="36"/>
      <c r="R33" s="36"/>
      <c r="S33" s="36"/>
      <c r="U33" s="23">
        <v>2021</v>
      </c>
      <c r="V33" s="32">
        <v>1.7946055352639814</v>
      </c>
      <c r="W33" s="32">
        <v>1.5026035337914601</v>
      </c>
    </row>
    <row r="34" spans="1:23" x14ac:dyDescent="0.25">
      <c r="A34" s="35">
        <v>2019</v>
      </c>
      <c r="B34" s="15" t="s">
        <v>175</v>
      </c>
      <c r="C34" s="15" t="s">
        <v>169</v>
      </c>
      <c r="D34" s="15" t="s">
        <v>6</v>
      </c>
      <c r="E34" s="15" t="s">
        <v>7</v>
      </c>
      <c r="F34" s="16">
        <v>273</v>
      </c>
      <c r="G34" s="19">
        <v>938.45772995995867</v>
      </c>
      <c r="H34" s="19">
        <f t="shared" si="0"/>
        <v>256198.96027906871</v>
      </c>
      <c r="I34" s="20">
        <v>1880.9239159999393</v>
      </c>
      <c r="J34" s="19">
        <f t="shared" si="1"/>
        <v>513492.2290679834</v>
      </c>
      <c r="K34" s="19">
        <f t="shared" si="2"/>
        <v>942.46618603998058</v>
      </c>
      <c r="L34" s="19">
        <f t="shared" si="3"/>
        <v>257293.26878891469</v>
      </c>
      <c r="M34" s="29">
        <f>Table4[[#This Row],[Revenue]]/Table4[[#This Row],[Units]]</f>
        <v>6.8898311941389716</v>
      </c>
      <c r="N34" s="31">
        <f t="shared" si="4"/>
        <v>0.50106555508330886</v>
      </c>
      <c r="U34" s="23" t="s">
        <v>201</v>
      </c>
      <c r="V34" s="32"/>
      <c r="W34" s="32"/>
    </row>
    <row r="35" spans="1:23" x14ac:dyDescent="0.25">
      <c r="A35" s="35">
        <v>2020</v>
      </c>
      <c r="B35" s="15" t="s">
        <v>173</v>
      </c>
      <c r="C35" s="15" t="s">
        <v>169</v>
      </c>
      <c r="D35" s="15" t="s">
        <v>6</v>
      </c>
      <c r="E35" s="15" t="s">
        <v>7</v>
      </c>
      <c r="F35" s="16">
        <v>820</v>
      </c>
      <c r="G35" s="19">
        <v>3095.939962499845</v>
      </c>
      <c r="H35" s="19">
        <f t="shared" si="0"/>
        <v>2538670.7692498728</v>
      </c>
      <c r="I35" s="20">
        <v>5006.1087499997748</v>
      </c>
      <c r="J35" s="19">
        <f t="shared" si="1"/>
        <v>4105009.1749998154</v>
      </c>
      <c r="K35" s="19">
        <f t="shared" si="2"/>
        <v>1910.1687874999297</v>
      </c>
      <c r="L35" s="19">
        <f t="shared" si="3"/>
        <v>1566338.4057499426</v>
      </c>
      <c r="M35" s="29">
        <f>Table4[[#This Row],[Revenue]]/Table4[[#This Row],[Units]]</f>
        <v>6.1050106707314322</v>
      </c>
      <c r="N35" s="31">
        <f t="shared" si="4"/>
        <v>0.38156757731242169</v>
      </c>
      <c r="U35" s="23" t="s">
        <v>185</v>
      </c>
      <c r="V35" s="32">
        <v>0.4158346525115863</v>
      </c>
      <c r="W35" s="32">
        <v>0.38834174119677595</v>
      </c>
    </row>
    <row r="36" spans="1:23" x14ac:dyDescent="0.25">
      <c r="A36" s="35">
        <v>2020</v>
      </c>
      <c r="B36" s="15" t="s">
        <v>175</v>
      </c>
      <c r="C36" s="15" t="s">
        <v>169</v>
      </c>
      <c r="D36" s="15" t="s">
        <v>6</v>
      </c>
      <c r="E36" s="15" t="s">
        <v>7</v>
      </c>
      <c r="F36" s="16">
        <v>814</v>
      </c>
      <c r="G36" s="19">
        <v>3156.7715834998335</v>
      </c>
      <c r="H36" s="19">
        <f t="shared" si="0"/>
        <v>2569612.0689688646</v>
      </c>
      <c r="I36" s="20">
        <v>5019.4878499997621</v>
      </c>
      <c r="J36" s="19">
        <f t="shared" si="1"/>
        <v>4085863.1098998063</v>
      </c>
      <c r="K36" s="19">
        <f t="shared" si="2"/>
        <v>1862.7162664999287</v>
      </c>
      <c r="L36" s="19">
        <f t="shared" si="3"/>
        <v>1516251.0409309417</v>
      </c>
      <c r="M36" s="29">
        <f>Table4[[#This Row],[Revenue]]/Table4[[#This Row],[Units]]</f>
        <v>6.1664469901716981</v>
      </c>
      <c r="N36" s="31">
        <f t="shared" si="4"/>
        <v>0.37109687724416285</v>
      </c>
    </row>
    <row r="37" spans="1:23" x14ac:dyDescent="0.25">
      <c r="A37" s="35">
        <v>2020</v>
      </c>
      <c r="B37" s="15" t="s">
        <v>173</v>
      </c>
      <c r="C37" s="15" t="s">
        <v>169</v>
      </c>
      <c r="D37" s="15" t="s">
        <v>6</v>
      </c>
      <c r="E37" s="15" t="s">
        <v>7</v>
      </c>
      <c r="F37" s="16">
        <v>781</v>
      </c>
      <c r="G37" s="19">
        <v>2673.7330896398662</v>
      </c>
      <c r="H37" s="19">
        <f t="shared" si="0"/>
        <v>2088185.5430087354</v>
      </c>
      <c r="I37" s="20">
        <v>4556.4072439997963</v>
      </c>
      <c r="J37" s="19">
        <f t="shared" si="1"/>
        <v>3558554.0575638409</v>
      </c>
      <c r="K37" s="19">
        <f t="shared" si="2"/>
        <v>1882.6741543599301</v>
      </c>
      <c r="L37" s="19">
        <f t="shared" si="3"/>
        <v>1470368.5145551055</v>
      </c>
      <c r="M37" s="29">
        <f>Table4[[#This Row],[Revenue]]/Table4[[#This Row],[Units]]</f>
        <v>5.8340681741354627</v>
      </c>
      <c r="N37" s="31">
        <f t="shared" si="4"/>
        <v>0.41319268747085114</v>
      </c>
    </row>
    <row r="38" spans="1:23" x14ac:dyDescent="0.25">
      <c r="A38" s="35">
        <v>2020</v>
      </c>
      <c r="B38" s="15" t="s">
        <v>171</v>
      </c>
      <c r="C38" s="15" t="s">
        <v>169</v>
      </c>
      <c r="D38" s="15" t="s">
        <v>6</v>
      </c>
      <c r="E38" s="15" t="s">
        <v>7</v>
      </c>
      <c r="F38" s="16">
        <v>811</v>
      </c>
      <c r="G38" s="19">
        <v>2103.0101353498867</v>
      </c>
      <c r="H38" s="19">
        <f t="shared" si="0"/>
        <v>1705541.2197687582</v>
      </c>
      <c r="I38" s="20">
        <v>4364.6939849997643</v>
      </c>
      <c r="J38" s="19">
        <f t="shared" si="1"/>
        <v>3539766.8218348087</v>
      </c>
      <c r="K38" s="19">
        <f t="shared" si="2"/>
        <v>2261.6838496498776</v>
      </c>
      <c r="L38" s="19">
        <f t="shared" si="3"/>
        <v>1834225.6020660505</v>
      </c>
      <c r="M38" s="29">
        <f>Table4[[#This Row],[Revenue]]/Table4[[#This Row],[Units]]</f>
        <v>5.3818668125767744</v>
      </c>
      <c r="N38" s="31">
        <f t="shared" si="4"/>
        <v>0.5181769575192795</v>
      </c>
    </row>
    <row r="39" spans="1:23" x14ac:dyDescent="0.25">
      <c r="A39" s="35">
        <v>2020</v>
      </c>
      <c r="B39" s="15" t="s">
        <v>172</v>
      </c>
      <c r="C39" s="15" t="s">
        <v>169</v>
      </c>
      <c r="D39" s="15" t="s">
        <v>6</v>
      </c>
      <c r="E39" s="15" t="s">
        <v>7</v>
      </c>
      <c r="F39" s="16">
        <v>806</v>
      </c>
      <c r="G39" s="19">
        <v>2021.3082678999017</v>
      </c>
      <c r="H39" s="19">
        <f t="shared" si="0"/>
        <v>1629174.4639273207</v>
      </c>
      <c r="I39" s="20">
        <v>4322.8040899997895</v>
      </c>
      <c r="J39" s="19">
        <f t="shared" si="1"/>
        <v>3484180.0965398303</v>
      </c>
      <c r="K39" s="19">
        <f t="shared" si="2"/>
        <v>2301.4958220998878</v>
      </c>
      <c r="L39" s="19">
        <f t="shared" si="3"/>
        <v>1855005.6326125097</v>
      </c>
      <c r="M39" s="29">
        <f>Table4[[#This Row],[Revenue]]/Table4[[#This Row],[Units]]</f>
        <v>5.3632805086846025</v>
      </c>
      <c r="N39" s="31">
        <f t="shared" si="4"/>
        <v>0.53240807915030908</v>
      </c>
    </row>
    <row r="40" spans="1:23" x14ac:dyDescent="0.25">
      <c r="A40" s="35">
        <v>2020</v>
      </c>
      <c r="B40" s="15" t="s">
        <v>172</v>
      </c>
      <c r="C40" s="15" t="s">
        <v>169</v>
      </c>
      <c r="D40" s="15" t="s">
        <v>6</v>
      </c>
      <c r="E40" s="15" t="s">
        <v>7</v>
      </c>
      <c r="F40" s="16">
        <v>767</v>
      </c>
      <c r="G40" s="19">
        <v>1774.5905231999136</v>
      </c>
      <c r="H40" s="19">
        <f t="shared" si="0"/>
        <v>1361110.9312943337</v>
      </c>
      <c r="I40" s="20">
        <v>3884.3307199998108</v>
      </c>
      <c r="J40" s="19">
        <f t="shared" si="1"/>
        <v>2979281.6622398547</v>
      </c>
      <c r="K40" s="19">
        <f t="shared" si="2"/>
        <v>2109.7401967998971</v>
      </c>
      <c r="L40" s="19">
        <f t="shared" si="3"/>
        <v>1618170.730945521</v>
      </c>
      <c r="M40" s="29">
        <f>Table4[[#This Row],[Revenue]]/Table4[[#This Row],[Units]]</f>
        <v>5.064316453715529</v>
      </c>
      <c r="N40" s="31">
        <f t="shared" si="4"/>
        <v>0.54314123818993454</v>
      </c>
    </row>
    <row r="41" spans="1:23" x14ac:dyDescent="0.25">
      <c r="A41" s="35">
        <v>2020</v>
      </c>
      <c r="B41" s="15" t="s">
        <v>174</v>
      </c>
      <c r="C41" s="15" t="s">
        <v>169</v>
      </c>
      <c r="D41" s="15" t="s">
        <v>6</v>
      </c>
      <c r="E41" s="15" t="s">
        <v>7</v>
      </c>
      <c r="F41" s="16">
        <v>669</v>
      </c>
      <c r="G41" s="19">
        <v>1672.3202181399211</v>
      </c>
      <c r="H41" s="19">
        <f t="shared" si="0"/>
        <v>1118782.2259356072</v>
      </c>
      <c r="I41" s="20">
        <v>3635.6519939998284</v>
      </c>
      <c r="J41" s="19">
        <f t="shared" si="1"/>
        <v>2432251.1839858852</v>
      </c>
      <c r="K41" s="19">
        <f t="shared" si="2"/>
        <v>1963.3317758599073</v>
      </c>
      <c r="L41" s="19">
        <f t="shared" si="3"/>
        <v>1313468.958050278</v>
      </c>
      <c r="M41" s="29">
        <f>Table4[[#This Row],[Revenue]]/Table4[[#This Row],[Units]]</f>
        <v>5.4344573901342725</v>
      </c>
      <c r="N41" s="31">
        <f t="shared" si="4"/>
        <v>0.54002192154258211</v>
      </c>
    </row>
    <row r="42" spans="1:23" x14ac:dyDescent="0.25">
      <c r="A42" s="35">
        <v>2020</v>
      </c>
      <c r="B42" s="15" t="s">
        <v>173</v>
      </c>
      <c r="C42" s="15" t="s">
        <v>169</v>
      </c>
      <c r="D42" s="15" t="s">
        <v>6</v>
      </c>
      <c r="E42" s="15" t="s">
        <v>7</v>
      </c>
      <c r="F42" s="16">
        <v>486</v>
      </c>
      <c r="G42" s="19">
        <v>1463.7434398999267</v>
      </c>
      <c r="H42" s="19">
        <f t="shared" si="0"/>
        <v>711379.31179136434</v>
      </c>
      <c r="I42" s="20">
        <v>2761.5762899998617</v>
      </c>
      <c r="J42" s="19">
        <f t="shared" si="1"/>
        <v>1342126.0769399328</v>
      </c>
      <c r="K42" s="19">
        <f t="shared" si="2"/>
        <v>1297.8328500999351</v>
      </c>
      <c r="L42" s="19">
        <f t="shared" si="3"/>
        <v>630746.76514856843</v>
      </c>
      <c r="M42" s="29">
        <f>Table4[[#This Row],[Revenue]]/Table4[[#This Row],[Units]]</f>
        <v>5.6822557407404561</v>
      </c>
      <c r="N42" s="31">
        <f t="shared" si="4"/>
        <v>0.46996088965552352</v>
      </c>
    </row>
    <row r="43" spans="1:23" x14ac:dyDescent="0.25">
      <c r="A43" s="35">
        <v>2020</v>
      </c>
      <c r="B43" s="15" t="s">
        <v>172</v>
      </c>
      <c r="C43" s="15" t="s">
        <v>169</v>
      </c>
      <c r="D43" s="15" t="s">
        <v>6</v>
      </c>
      <c r="E43" s="15" t="s">
        <v>7</v>
      </c>
      <c r="F43" s="16">
        <v>489</v>
      </c>
      <c r="G43" s="19">
        <v>1064.671501709948</v>
      </c>
      <c r="H43" s="19">
        <f t="shared" si="0"/>
        <v>520624.36433616455</v>
      </c>
      <c r="I43" s="20">
        <v>2618.3019409998724</v>
      </c>
      <c r="J43" s="19">
        <f t="shared" si="1"/>
        <v>1280349.6491489375</v>
      </c>
      <c r="K43" s="19">
        <f t="shared" si="2"/>
        <v>1553.6304392899244</v>
      </c>
      <c r="L43" s="19">
        <f t="shared" si="3"/>
        <v>759725.284812773</v>
      </c>
      <c r="M43" s="29">
        <f>Table4[[#This Row],[Revenue]]/Table4[[#This Row],[Units]]</f>
        <v>5.3544006973412523</v>
      </c>
      <c r="N43" s="31">
        <f t="shared" si="4"/>
        <v>0.59337329089578827</v>
      </c>
    </row>
    <row r="44" spans="1:23" x14ac:dyDescent="0.25">
      <c r="A44" s="35">
        <v>2020</v>
      </c>
      <c r="B44" s="15" t="s">
        <v>171</v>
      </c>
      <c r="C44" s="15" t="s">
        <v>169</v>
      </c>
      <c r="D44" s="15" t="s">
        <v>6</v>
      </c>
      <c r="E44" s="15" t="s">
        <v>7</v>
      </c>
      <c r="F44" s="16">
        <v>477</v>
      </c>
      <c r="G44" s="19">
        <v>1055.4330079099429</v>
      </c>
      <c r="H44" s="19">
        <f t="shared" si="0"/>
        <v>503441.54477304278</v>
      </c>
      <c r="I44" s="20">
        <v>2497.5019609998649</v>
      </c>
      <c r="J44" s="19">
        <f t="shared" si="1"/>
        <v>1191308.4353969356</v>
      </c>
      <c r="K44" s="19">
        <f t="shared" si="2"/>
        <v>1442.0689530899219</v>
      </c>
      <c r="L44" s="19">
        <f t="shared" si="3"/>
        <v>687866.89062389277</v>
      </c>
      <c r="M44" s="29">
        <f>Table4[[#This Row],[Revenue]]/Table4[[#This Row],[Units]]</f>
        <v>5.2358531677146019</v>
      </c>
      <c r="N44" s="31">
        <f t="shared" si="4"/>
        <v>0.57740453285273718</v>
      </c>
    </row>
    <row r="45" spans="1:23" x14ac:dyDescent="0.25">
      <c r="A45" s="35">
        <v>2020</v>
      </c>
      <c r="B45" s="15" t="s">
        <v>174</v>
      </c>
      <c r="C45" s="15" t="s">
        <v>169</v>
      </c>
      <c r="D45" s="15" t="s">
        <v>6</v>
      </c>
      <c r="E45" s="15" t="s">
        <v>7</v>
      </c>
      <c r="F45" s="16">
        <v>475</v>
      </c>
      <c r="G45" s="19">
        <v>978.8691014099536</v>
      </c>
      <c r="H45" s="19">
        <f t="shared" si="0"/>
        <v>464962.82316972798</v>
      </c>
      <c r="I45" s="20">
        <v>2398.8958109998866</v>
      </c>
      <c r="J45" s="19">
        <f t="shared" si="1"/>
        <v>1139475.5102249461</v>
      </c>
      <c r="K45" s="19">
        <f t="shared" si="2"/>
        <v>1420.026709589933</v>
      </c>
      <c r="L45" s="19">
        <f t="shared" si="3"/>
        <v>674512.68705521803</v>
      </c>
      <c r="M45" s="29">
        <f>Table4[[#This Row],[Revenue]]/Table4[[#This Row],[Units]]</f>
        <v>5.0503069705260772</v>
      </c>
      <c r="N45" s="31">
        <f t="shared" si="4"/>
        <v>0.59195013934267116</v>
      </c>
    </row>
    <row r="46" spans="1:23" x14ac:dyDescent="0.25">
      <c r="A46" s="35">
        <v>2021</v>
      </c>
      <c r="B46" s="15" t="s">
        <v>171</v>
      </c>
      <c r="C46" s="15" t="s">
        <v>169</v>
      </c>
      <c r="D46" s="15" t="s">
        <v>6</v>
      </c>
      <c r="E46" s="15" t="s">
        <v>7</v>
      </c>
      <c r="F46" s="16">
        <v>1499.8999133962093</v>
      </c>
      <c r="G46" s="19">
        <v>3772.3575829643587</v>
      </c>
      <c r="H46" s="19">
        <f t="shared" si="0"/>
        <v>5658158.8119877754</v>
      </c>
      <c r="I46" s="20">
        <v>10122.121426974983</v>
      </c>
      <c r="J46" s="19">
        <f t="shared" si="1"/>
        <v>15182169.051705692</v>
      </c>
      <c r="K46" s="19">
        <f t="shared" si="2"/>
        <v>6349.7638440106248</v>
      </c>
      <c r="L46" s="19">
        <f t="shared" si="3"/>
        <v>9524010.2397179157</v>
      </c>
      <c r="M46" s="29">
        <f>Table4[[#This Row],[Revenue]]/Table4[[#This Row],[Units]]</f>
        <v>6.748531243031783</v>
      </c>
      <c r="N46" s="31">
        <f t="shared" si="4"/>
        <v>0.62731551778155903</v>
      </c>
      <c r="O46" s="41"/>
      <c r="P46" s="41"/>
      <c r="Q46" s="41"/>
      <c r="R46" s="41"/>
      <c r="S46" s="41"/>
    </row>
    <row r="47" spans="1:23" x14ac:dyDescent="0.25">
      <c r="A47" s="35">
        <v>2021</v>
      </c>
      <c r="B47" s="15" t="s">
        <v>175</v>
      </c>
      <c r="C47" s="15" t="s">
        <v>169</v>
      </c>
      <c r="D47" s="15" t="s">
        <v>6</v>
      </c>
      <c r="E47" s="15" t="s">
        <v>7</v>
      </c>
      <c r="F47" s="16">
        <v>1190.818103087463</v>
      </c>
      <c r="G47" s="19">
        <v>3216.9961165464956</v>
      </c>
      <c r="H47" s="19">
        <f t="shared" si="0"/>
        <v>3830857.2131456328</v>
      </c>
      <c r="I47" s="20">
        <v>7941.3996783693528</v>
      </c>
      <c r="J47" s="19">
        <f t="shared" si="1"/>
        <v>9456762.5008551814</v>
      </c>
      <c r="K47" s="19">
        <f t="shared" si="2"/>
        <v>4724.4035618228572</v>
      </c>
      <c r="L47" s="19">
        <f t="shared" si="3"/>
        <v>5625905.2877095491</v>
      </c>
      <c r="M47" s="29">
        <f>Table4[[#This Row],[Revenue]]/Table4[[#This Row],[Units]]</f>
        <v>6.6688603891555669</v>
      </c>
      <c r="N47" s="31">
        <f t="shared" si="4"/>
        <v>0.59490817150169462</v>
      </c>
    </row>
    <row r="48" spans="1:23" x14ac:dyDescent="0.25">
      <c r="A48" s="35">
        <v>2021</v>
      </c>
      <c r="B48" s="15" t="s">
        <v>171</v>
      </c>
      <c r="C48" s="15" t="s">
        <v>169</v>
      </c>
      <c r="D48" s="15" t="s">
        <v>6</v>
      </c>
      <c r="E48" s="15" t="s">
        <v>7</v>
      </c>
      <c r="F48" s="16">
        <v>1080.222716925233</v>
      </c>
      <c r="G48" s="19">
        <v>3110.7754837791904</v>
      </c>
      <c r="H48" s="19">
        <f t="shared" si="0"/>
        <v>3360330.3448323631</v>
      </c>
      <c r="I48" s="20">
        <v>6316.8766501362797</v>
      </c>
      <c r="J48" s="19">
        <f t="shared" si="1"/>
        <v>6823633.6574917771</v>
      </c>
      <c r="K48" s="19">
        <f t="shared" si="2"/>
        <v>3206.1011663570894</v>
      </c>
      <c r="L48" s="19">
        <f t="shared" si="3"/>
        <v>3463303.312659414</v>
      </c>
      <c r="M48" s="29">
        <f>Table4[[#This Row],[Revenue]]/Table4[[#This Row],[Units]]</f>
        <v>5.8477539410731527</v>
      </c>
      <c r="N48" s="31">
        <f t="shared" si="4"/>
        <v>0.5075453177145578</v>
      </c>
    </row>
    <row r="49" spans="1:19" x14ac:dyDescent="0.25">
      <c r="A49" s="35">
        <v>2021</v>
      </c>
      <c r="B49" s="15" t="s">
        <v>173</v>
      </c>
      <c r="C49" s="15" t="s">
        <v>169</v>
      </c>
      <c r="D49" s="15" t="s">
        <v>6</v>
      </c>
      <c r="E49" s="15" t="s">
        <v>7</v>
      </c>
      <c r="F49" s="16">
        <v>1027.8899220314843</v>
      </c>
      <c r="G49" s="19">
        <v>2916.3282577253708</v>
      </c>
      <c r="H49" s="19">
        <f t="shared" si="0"/>
        <v>2997664.425451546</v>
      </c>
      <c r="I49" s="20">
        <v>6404.4070740684374</v>
      </c>
      <c r="J49" s="19">
        <f t="shared" si="1"/>
        <v>6583025.4880220927</v>
      </c>
      <c r="K49" s="19">
        <f t="shared" si="2"/>
        <v>3488.0788163430666</v>
      </c>
      <c r="L49" s="19">
        <f t="shared" si="3"/>
        <v>3585361.0625705468</v>
      </c>
      <c r="M49" s="29">
        <f>Table4[[#This Row],[Revenue]]/Table4[[#This Row],[Units]]</f>
        <v>6.2306351456496429</v>
      </c>
      <c r="N49" s="31">
        <f t="shared" si="4"/>
        <v>0.54463727492687997</v>
      </c>
    </row>
    <row r="50" spans="1:19" x14ac:dyDescent="0.25">
      <c r="A50" s="35">
        <v>2021</v>
      </c>
      <c r="B50" s="15" t="s">
        <v>175</v>
      </c>
      <c r="C50" s="15" t="s">
        <v>169</v>
      </c>
      <c r="D50" s="15" t="s">
        <v>6</v>
      </c>
      <c r="E50" s="15" t="s">
        <v>7</v>
      </c>
      <c r="F50" s="16">
        <v>1078.9511625329901</v>
      </c>
      <c r="G50" s="19">
        <v>2593.5801494231746</v>
      </c>
      <c r="H50" s="19">
        <f t="shared" si="0"/>
        <v>2798346.3173426203</v>
      </c>
      <c r="I50" s="20">
        <v>5996.9194344271264</v>
      </c>
      <c r="J50" s="19">
        <f t="shared" si="1"/>
        <v>6470383.1953918291</v>
      </c>
      <c r="K50" s="19">
        <f t="shared" si="2"/>
        <v>3403.3392850039518</v>
      </c>
      <c r="L50" s="19">
        <f t="shared" si="3"/>
        <v>3672036.8780492088</v>
      </c>
      <c r="M50" s="29">
        <f>Table4[[#This Row],[Revenue]]/Table4[[#This Row],[Units]]</f>
        <v>5.5581009063918261</v>
      </c>
      <c r="N50" s="31">
        <f t="shared" si="4"/>
        <v>0.5675145918196024</v>
      </c>
    </row>
    <row r="51" spans="1:19" x14ac:dyDescent="0.25">
      <c r="A51" s="35">
        <v>2021</v>
      </c>
      <c r="B51" s="15" t="s">
        <v>172</v>
      </c>
      <c r="C51" s="15" t="s">
        <v>169</v>
      </c>
      <c r="D51" s="15" t="s">
        <v>6</v>
      </c>
      <c r="E51" s="15" t="s">
        <v>7</v>
      </c>
      <c r="F51" s="16">
        <v>974.51180341552958</v>
      </c>
      <c r="G51" s="19">
        <v>2234.0042308671145</v>
      </c>
      <c r="H51" s="19">
        <f t="shared" si="0"/>
        <v>2177063.4918602351</v>
      </c>
      <c r="I51" s="20">
        <v>5593.2097943031295</v>
      </c>
      <c r="J51" s="19">
        <f t="shared" si="1"/>
        <v>5450648.9635277456</v>
      </c>
      <c r="K51" s="19">
        <f t="shared" si="2"/>
        <v>3359.2055634360149</v>
      </c>
      <c r="L51" s="19">
        <f t="shared" si="3"/>
        <v>3273585.4716675105</v>
      </c>
      <c r="M51" s="29">
        <f>Table4[[#This Row],[Revenue]]/Table4[[#This Row],[Units]]</f>
        <v>5.7394992802546874</v>
      </c>
      <c r="N51" s="31">
        <f t="shared" si="4"/>
        <v>0.60058636936119891</v>
      </c>
    </row>
    <row r="52" spans="1:19" x14ac:dyDescent="0.25">
      <c r="A52" s="35">
        <v>2021</v>
      </c>
      <c r="B52" s="15" t="s">
        <v>175</v>
      </c>
      <c r="C52" s="15" t="s">
        <v>169</v>
      </c>
      <c r="D52" s="15" t="s">
        <v>6</v>
      </c>
      <c r="E52" s="15" t="s">
        <v>7</v>
      </c>
      <c r="F52" s="16">
        <v>809.29337902293912</v>
      </c>
      <c r="G52" s="19">
        <v>2652.7578796808516</v>
      </c>
      <c r="H52" s="19">
        <f t="shared" si="0"/>
        <v>2146859.3881766438</v>
      </c>
      <c r="I52" s="20">
        <v>4955.8615992441128</v>
      </c>
      <c r="J52" s="19">
        <f t="shared" si="1"/>
        <v>4010745.9796222951</v>
      </c>
      <c r="K52" s="19">
        <f t="shared" si="2"/>
        <v>2303.1037195632612</v>
      </c>
      <c r="L52" s="19">
        <f t="shared" si="3"/>
        <v>1863886.5914456514</v>
      </c>
      <c r="M52" s="29">
        <f>Table4[[#This Row],[Revenue]]/Table4[[#This Row],[Units]]</f>
        <v>6.1236897863013908</v>
      </c>
      <c r="N52" s="31">
        <f t="shared" si="4"/>
        <v>0.4647231714288671</v>
      </c>
    </row>
    <row r="53" spans="1:19" x14ac:dyDescent="0.25">
      <c r="A53" s="35">
        <v>2021</v>
      </c>
      <c r="B53" s="15" t="s">
        <v>172</v>
      </c>
      <c r="C53" s="15" t="s">
        <v>169</v>
      </c>
      <c r="D53" s="15" t="s">
        <v>6</v>
      </c>
      <c r="E53" s="15" t="s">
        <v>7</v>
      </c>
      <c r="F53" s="16">
        <v>890.9033355154894</v>
      </c>
      <c r="G53" s="19">
        <v>2166.0129702559448</v>
      </c>
      <c r="H53" s="19">
        <f t="shared" si="0"/>
        <v>1929708.1799708337</v>
      </c>
      <c r="I53" s="20">
        <v>4242.4179262136422</v>
      </c>
      <c r="J53" s="19">
        <f t="shared" si="1"/>
        <v>3779584.281114439</v>
      </c>
      <c r="K53" s="19">
        <f t="shared" si="2"/>
        <v>2076.4049559576974</v>
      </c>
      <c r="L53" s="19">
        <f t="shared" si="3"/>
        <v>1849876.1011436053</v>
      </c>
      <c r="M53" s="29">
        <f>Table4[[#This Row],[Revenue]]/Table4[[#This Row],[Units]]</f>
        <v>4.7619284349843838</v>
      </c>
      <c r="N53" s="31">
        <f t="shared" si="4"/>
        <v>0.4894390397343264</v>
      </c>
    </row>
    <row r="54" spans="1:19" x14ac:dyDescent="0.25">
      <c r="A54" s="35">
        <v>2021</v>
      </c>
      <c r="B54" s="15" t="s">
        <v>173</v>
      </c>
      <c r="C54" s="15" t="s">
        <v>169</v>
      </c>
      <c r="D54" s="15" t="s">
        <v>6</v>
      </c>
      <c r="E54" s="15" t="s">
        <v>7</v>
      </c>
      <c r="F54" s="16">
        <v>686.58112622586123</v>
      </c>
      <c r="G54" s="19">
        <v>2160.306950029234</v>
      </c>
      <c r="H54" s="19">
        <f t="shared" si="0"/>
        <v>1483225.9787446267</v>
      </c>
      <c r="I54" s="20">
        <v>4140.8424576095076</v>
      </c>
      <c r="J54" s="19">
        <f t="shared" si="1"/>
        <v>2843024.2780693988</v>
      </c>
      <c r="K54" s="19">
        <f t="shared" si="2"/>
        <v>1980.5355075802736</v>
      </c>
      <c r="L54" s="19">
        <f t="shared" si="3"/>
        <v>1359798.2993247721</v>
      </c>
      <c r="M54" s="29">
        <f>Table4[[#This Row],[Revenue]]/Table4[[#This Row],[Units]]</f>
        <v>6.0311044091347696</v>
      </c>
      <c r="N54" s="31">
        <f t="shared" si="4"/>
        <v>0.47829289036116313</v>
      </c>
    </row>
    <row r="55" spans="1:19" x14ac:dyDescent="0.25">
      <c r="A55" s="35">
        <v>2021</v>
      </c>
      <c r="B55" s="15" t="s">
        <v>176</v>
      </c>
      <c r="C55" s="15" t="s">
        <v>169</v>
      </c>
      <c r="D55" s="15" t="s">
        <v>6</v>
      </c>
      <c r="E55" s="15" t="s">
        <v>7</v>
      </c>
      <c r="F55" s="16">
        <v>640.97689850457743</v>
      </c>
      <c r="G55" s="19">
        <v>1806.6736909745778</v>
      </c>
      <c r="H55" s="19">
        <f t="shared" si="0"/>
        <v>1158036.0990507023</v>
      </c>
      <c r="I55" s="20">
        <v>3297.7439090276198</v>
      </c>
      <c r="J55" s="19">
        <f t="shared" si="1"/>
        <v>2113777.6628708849</v>
      </c>
      <c r="K55" s="19">
        <f t="shared" si="2"/>
        <v>1491.070218053042</v>
      </c>
      <c r="L55" s="19">
        <f t="shared" si="3"/>
        <v>955741.56382018258</v>
      </c>
      <c r="M55" s="29">
        <f>Table4[[#This Row],[Revenue]]/Table4[[#This Row],[Units]]</f>
        <v>5.1448717055503517</v>
      </c>
      <c r="N55" s="31">
        <f t="shared" si="4"/>
        <v>0.45214857769010403</v>
      </c>
    </row>
    <row r="56" spans="1:19" x14ac:dyDescent="0.25">
      <c r="A56" s="35">
        <v>1990</v>
      </c>
      <c r="B56" s="15" t="s">
        <v>175</v>
      </c>
      <c r="C56" s="15" t="s">
        <v>169</v>
      </c>
      <c r="D56" s="15" t="s">
        <v>5</v>
      </c>
      <c r="E56" s="15" t="s">
        <v>8</v>
      </c>
      <c r="F56" s="16">
        <v>337</v>
      </c>
      <c r="G56" s="19">
        <v>749.75140766678851</v>
      </c>
      <c r="H56" s="19">
        <f t="shared" si="0"/>
        <v>252666.22438370774</v>
      </c>
      <c r="I56" s="20">
        <v>1637.8442182799824</v>
      </c>
      <c r="J56" s="19">
        <f t="shared" si="1"/>
        <v>551953.50156035414</v>
      </c>
      <c r="K56" s="19">
        <f t="shared" si="2"/>
        <v>888.09281061319393</v>
      </c>
      <c r="L56" s="19">
        <f t="shared" si="3"/>
        <v>299287.2771766464</v>
      </c>
      <c r="M56" s="29">
        <f>Table4[[#This Row],[Revenue]]/Table4[[#This Row],[Units]]</f>
        <v>4.8600718643322924</v>
      </c>
      <c r="N56" s="31">
        <f t="shared" si="4"/>
        <v>0.54223277201896758</v>
      </c>
      <c r="O56" s="41"/>
      <c r="P56" s="41"/>
      <c r="Q56" s="41"/>
      <c r="R56" s="41"/>
      <c r="S56" s="41"/>
    </row>
    <row r="57" spans="1:19" x14ac:dyDescent="0.25">
      <c r="A57" s="35">
        <v>1990</v>
      </c>
      <c r="B57" s="15" t="s">
        <v>175</v>
      </c>
      <c r="C57" s="15" t="s">
        <v>169</v>
      </c>
      <c r="D57" s="15" t="s">
        <v>6</v>
      </c>
      <c r="E57" s="15" t="s">
        <v>8</v>
      </c>
      <c r="F57" s="16">
        <v>339</v>
      </c>
      <c r="G57" s="19">
        <v>782.51528120998807</v>
      </c>
      <c r="H57" s="19">
        <f t="shared" si="0"/>
        <v>265272.68033018598</v>
      </c>
      <c r="I57" s="20">
        <v>1599.875290999983</v>
      </c>
      <c r="J57" s="19">
        <f t="shared" si="1"/>
        <v>542357.72364899423</v>
      </c>
      <c r="K57" s="19">
        <f t="shared" si="2"/>
        <v>817.36000978999493</v>
      </c>
      <c r="L57" s="19">
        <f t="shared" si="3"/>
        <v>277085.04331880825</v>
      </c>
      <c r="M57" s="29">
        <f>Table4[[#This Row],[Revenue]]/Table4[[#This Row],[Units]]</f>
        <v>4.7193961386430177</v>
      </c>
      <c r="N57" s="31">
        <f t="shared" si="4"/>
        <v>0.5108898264683579</v>
      </c>
      <c r="O57" s="41"/>
      <c r="P57" s="41"/>
      <c r="Q57" s="41"/>
      <c r="R57" s="41"/>
      <c r="S57" s="41"/>
    </row>
    <row r="58" spans="1:19" x14ac:dyDescent="0.25">
      <c r="A58" s="35">
        <v>1991</v>
      </c>
      <c r="B58" s="15" t="s">
        <v>173</v>
      </c>
      <c r="C58" s="15" t="s">
        <v>169</v>
      </c>
      <c r="D58" s="15" t="s">
        <v>6</v>
      </c>
      <c r="E58" s="15" t="s">
        <v>8</v>
      </c>
      <c r="F58" s="16">
        <v>663</v>
      </c>
      <c r="G58" s="19">
        <v>950.40585899997723</v>
      </c>
      <c r="H58" s="19">
        <f t="shared" si="0"/>
        <v>630119.08451698488</v>
      </c>
      <c r="I58" s="20">
        <v>2091.7790648099499</v>
      </c>
      <c r="J58" s="19">
        <f t="shared" si="1"/>
        <v>1386849.5199689968</v>
      </c>
      <c r="K58" s="19">
        <f t="shared" si="2"/>
        <v>1141.3732058099727</v>
      </c>
      <c r="L58" s="19">
        <f t="shared" si="3"/>
        <v>756730.43545201188</v>
      </c>
      <c r="M58" s="29">
        <f>Table4[[#This Row],[Revenue]]/Table4[[#This Row],[Units]]</f>
        <v>3.1550212138913269</v>
      </c>
      <c r="N58" s="31">
        <f t="shared" si="4"/>
        <v>0.5456471120737949</v>
      </c>
    </row>
    <row r="59" spans="1:19" x14ac:dyDescent="0.25">
      <c r="A59" s="35">
        <v>1991</v>
      </c>
      <c r="B59" s="15" t="s">
        <v>176</v>
      </c>
      <c r="C59" s="15" t="s">
        <v>169</v>
      </c>
      <c r="D59" s="15" t="s">
        <v>6</v>
      </c>
      <c r="E59" s="15" t="s">
        <v>8</v>
      </c>
      <c r="F59" s="16">
        <v>643</v>
      </c>
      <c r="G59" s="19">
        <v>934.86477299997648</v>
      </c>
      <c r="H59" s="19">
        <f t="shared" si="0"/>
        <v>601118.04903898493</v>
      </c>
      <c r="I59" s="20">
        <v>2070.7845920699483</v>
      </c>
      <c r="J59" s="19">
        <f t="shared" si="1"/>
        <v>1331514.4927009768</v>
      </c>
      <c r="K59" s="19">
        <f t="shared" si="2"/>
        <v>1135.9198190699717</v>
      </c>
      <c r="L59" s="19">
        <f t="shared" si="3"/>
        <v>730396.44366199186</v>
      </c>
      <c r="M59" s="29">
        <f>Table4[[#This Row],[Revenue]]/Table4[[#This Row],[Units]]</f>
        <v>3.2205048088179602</v>
      </c>
      <c r="N59" s="31">
        <f t="shared" si="4"/>
        <v>0.54854562054400391</v>
      </c>
    </row>
    <row r="60" spans="1:19" x14ac:dyDescent="0.25">
      <c r="A60" s="35">
        <v>1992</v>
      </c>
      <c r="B60" s="15" t="s">
        <v>176</v>
      </c>
      <c r="C60" s="15" t="s">
        <v>169</v>
      </c>
      <c r="D60" s="15" t="s">
        <v>6</v>
      </c>
      <c r="E60" s="15" t="s">
        <v>8</v>
      </c>
      <c r="F60" s="16">
        <v>663</v>
      </c>
      <c r="G60" s="19">
        <v>1136.9541689999567</v>
      </c>
      <c r="H60" s="19">
        <f t="shared" si="0"/>
        <v>753800.61404697131</v>
      </c>
      <c r="I60" s="20">
        <v>2338.3913189999107</v>
      </c>
      <c r="J60" s="19">
        <f t="shared" si="1"/>
        <v>1550353.4444969408</v>
      </c>
      <c r="K60" s="19">
        <f t="shared" si="2"/>
        <v>1201.437149999954</v>
      </c>
      <c r="L60" s="19">
        <f t="shared" si="3"/>
        <v>796552.83044996951</v>
      </c>
      <c r="M60" s="29">
        <f>Table4[[#This Row],[Revenue]]/Table4[[#This Row],[Units]]</f>
        <v>3.5269853981899106</v>
      </c>
      <c r="N60" s="31">
        <f t="shared" si="4"/>
        <v>0.51378789351381438</v>
      </c>
    </row>
    <row r="61" spans="1:19" x14ac:dyDescent="0.25">
      <c r="A61" s="35">
        <v>1992</v>
      </c>
      <c r="B61" s="15" t="s">
        <v>173</v>
      </c>
      <c r="C61" s="15" t="s">
        <v>169</v>
      </c>
      <c r="D61" s="15" t="s">
        <v>6</v>
      </c>
      <c r="E61" s="15" t="s">
        <v>8</v>
      </c>
      <c r="F61" s="16">
        <v>643</v>
      </c>
      <c r="G61" s="19">
        <v>1062.1498379999625</v>
      </c>
      <c r="H61" s="19">
        <f t="shared" si="0"/>
        <v>682962.34583397594</v>
      </c>
      <c r="I61" s="20">
        <v>2199.5491379999226</v>
      </c>
      <c r="J61" s="19">
        <f t="shared" si="1"/>
        <v>1414310.0957339501</v>
      </c>
      <c r="K61" s="19">
        <f t="shared" si="2"/>
        <v>1137.39929999996</v>
      </c>
      <c r="L61" s="19">
        <f t="shared" si="3"/>
        <v>731347.74989997421</v>
      </c>
      <c r="M61" s="29">
        <f>Table4[[#This Row],[Revenue]]/Table4[[#This Row],[Units]]</f>
        <v>3.4207607122860382</v>
      </c>
      <c r="N61" s="31">
        <f t="shared" si="4"/>
        <v>0.51710565604104275</v>
      </c>
    </row>
    <row r="62" spans="1:19" x14ac:dyDescent="0.25">
      <c r="A62" s="35">
        <v>1996</v>
      </c>
      <c r="B62" s="15" t="s">
        <v>175</v>
      </c>
      <c r="C62" s="15" t="s">
        <v>169</v>
      </c>
      <c r="D62" s="15" t="s">
        <v>6</v>
      </c>
      <c r="E62" s="15" t="s">
        <v>8</v>
      </c>
      <c r="F62" s="16">
        <v>349</v>
      </c>
      <c r="G62" s="19">
        <v>586.26628210859428</v>
      </c>
      <c r="H62" s="19">
        <f t="shared" si="0"/>
        <v>204606.9324558994</v>
      </c>
      <c r="I62" s="20">
        <v>904.36563905999128</v>
      </c>
      <c r="J62" s="19">
        <f t="shared" si="1"/>
        <v>315623.60803193698</v>
      </c>
      <c r="K62" s="19">
        <f t="shared" si="2"/>
        <v>318.099356951397</v>
      </c>
      <c r="L62" s="19">
        <f t="shared" si="3"/>
        <v>111016.67557603758</v>
      </c>
      <c r="M62" s="29">
        <f>Table4[[#This Row],[Revenue]]/Table4[[#This Row],[Units]]</f>
        <v>2.5913055560458202</v>
      </c>
      <c r="N62" s="31">
        <f t="shared" si="4"/>
        <v>0.3517375530565639</v>
      </c>
    </row>
    <row r="63" spans="1:19" x14ac:dyDescent="0.25">
      <c r="A63" s="35">
        <v>1997</v>
      </c>
      <c r="B63" s="15" t="s">
        <v>171</v>
      </c>
      <c r="C63" s="15" t="s">
        <v>169</v>
      </c>
      <c r="D63" s="15" t="s">
        <v>6</v>
      </c>
      <c r="E63" s="15" t="s">
        <v>8</v>
      </c>
      <c r="F63" s="16">
        <v>646</v>
      </c>
      <c r="G63" s="19">
        <v>914.13328199997909</v>
      </c>
      <c r="H63" s="19">
        <f t="shared" si="0"/>
        <v>590530.1001719865</v>
      </c>
      <c r="I63" s="20">
        <v>2022.874420379954</v>
      </c>
      <c r="J63" s="19">
        <f t="shared" si="1"/>
        <v>1306776.8755654504</v>
      </c>
      <c r="K63" s="19">
        <f t="shared" si="2"/>
        <v>1108.7411383799749</v>
      </c>
      <c r="L63" s="19">
        <f t="shared" si="3"/>
        <v>716246.7753934639</v>
      </c>
      <c r="M63" s="29">
        <f>Table4[[#This Row],[Revenue]]/Table4[[#This Row],[Units]]</f>
        <v>3.1313845516717556</v>
      </c>
      <c r="N63" s="31">
        <f t="shared" si="4"/>
        <v>0.5481018135429887</v>
      </c>
    </row>
    <row r="64" spans="1:19" x14ac:dyDescent="0.25">
      <c r="A64" s="35">
        <v>1997</v>
      </c>
      <c r="B64" s="15" t="s">
        <v>174</v>
      </c>
      <c r="C64" s="15" t="s">
        <v>169</v>
      </c>
      <c r="D64" s="15" t="s">
        <v>6</v>
      </c>
      <c r="E64" s="15" t="s">
        <v>8</v>
      </c>
      <c r="F64" s="16">
        <v>444</v>
      </c>
      <c r="G64" s="19">
        <v>585.06235199999037</v>
      </c>
      <c r="H64" s="19">
        <f t="shared" si="0"/>
        <v>259767.68428799571</v>
      </c>
      <c r="I64" s="20">
        <v>1418.7854116799767</v>
      </c>
      <c r="J64" s="19">
        <f t="shared" si="1"/>
        <v>629940.72278590966</v>
      </c>
      <c r="K64" s="19">
        <f t="shared" si="2"/>
        <v>833.72305967998636</v>
      </c>
      <c r="L64" s="19">
        <f t="shared" si="3"/>
        <v>370173.03849791398</v>
      </c>
      <c r="M64" s="29">
        <f>Table4[[#This Row],[Revenue]]/Table4[[#This Row],[Units]]</f>
        <v>3.1954626389188667</v>
      </c>
      <c r="N64" s="31">
        <f t="shared" si="4"/>
        <v>0.58763154231532377</v>
      </c>
    </row>
    <row r="65" spans="1:14" x14ac:dyDescent="0.25">
      <c r="A65" s="35">
        <v>1998</v>
      </c>
      <c r="B65" s="15" t="s">
        <v>171</v>
      </c>
      <c r="C65" s="15" t="s">
        <v>169</v>
      </c>
      <c r="D65" s="15" t="s">
        <v>6</v>
      </c>
      <c r="E65" s="15" t="s">
        <v>8</v>
      </c>
      <c r="F65" s="16">
        <v>318</v>
      </c>
      <c r="G65" s="19">
        <v>681.52565123997692</v>
      </c>
      <c r="H65" s="19">
        <f t="shared" si="0"/>
        <v>216725.15709431266</v>
      </c>
      <c r="I65" s="20">
        <v>1056.4466039999641</v>
      </c>
      <c r="J65" s="19">
        <f t="shared" si="1"/>
        <v>335950.02007198858</v>
      </c>
      <c r="K65" s="19">
        <f t="shared" si="2"/>
        <v>374.92095275998713</v>
      </c>
      <c r="L65" s="19">
        <f t="shared" si="3"/>
        <v>119224.86297767592</v>
      </c>
      <c r="M65" s="29">
        <f>Table4[[#This Row],[Revenue]]/Table4[[#This Row],[Units]]</f>
        <v>3.3221591320753587</v>
      </c>
      <c r="N65" s="31">
        <f t="shared" si="4"/>
        <v>0.35488869133607426</v>
      </c>
    </row>
    <row r="66" spans="1:14" x14ac:dyDescent="0.25">
      <c r="A66" s="35">
        <v>2000</v>
      </c>
      <c r="B66" s="15" t="s">
        <v>174</v>
      </c>
      <c r="C66" s="15" t="s">
        <v>169</v>
      </c>
      <c r="D66" s="15" t="s">
        <v>6</v>
      </c>
      <c r="E66" s="15" t="s">
        <v>8</v>
      </c>
      <c r="F66" s="16">
        <v>646</v>
      </c>
      <c r="G66" s="19">
        <v>1181.3117759999498</v>
      </c>
      <c r="H66" s="19">
        <f t="shared" ref="H66:H129" si="5">G66*F66</f>
        <v>763127.40729596757</v>
      </c>
      <c r="I66" s="20">
        <v>2443.7453759998962</v>
      </c>
      <c r="J66" s="19">
        <f t="shared" ref="J66:J129" si="6">I66*F66</f>
        <v>1578659.5128959329</v>
      </c>
      <c r="K66" s="19">
        <f t="shared" ref="K66:K129" si="7">I66-G66</f>
        <v>1262.4335999999464</v>
      </c>
      <c r="L66" s="19">
        <f t="shared" ref="L66:L129" si="8">J66-H66</f>
        <v>815532.10559996532</v>
      </c>
      <c r="M66" s="29">
        <f>Table4[[#This Row],[Revenue]]/Table4[[#This Row],[Units]]</f>
        <v>3.7828875789472076</v>
      </c>
      <c r="N66" s="31">
        <f t="shared" ref="N66:N129" si="9">K66/I66</f>
        <v>0.51659784705818712</v>
      </c>
    </row>
    <row r="67" spans="1:14" x14ac:dyDescent="0.25">
      <c r="A67" s="35">
        <v>2000</v>
      </c>
      <c r="B67" s="15" t="s">
        <v>174</v>
      </c>
      <c r="C67" s="15" t="s">
        <v>169</v>
      </c>
      <c r="D67" s="15" t="s">
        <v>6</v>
      </c>
      <c r="E67" s="15" t="s">
        <v>8</v>
      </c>
      <c r="F67" s="16">
        <v>444</v>
      </c>
      <c r="G67" s="19">
        <v>812.1443759999654</v>
      </c>
      <c r="H67" s="19">
        <f t="shared" si="5"/>
        <v>360592.10294398462</v>
      </c>
      <c r="I67" s="20">
        <v>1852.3379759999211</v>
      </c>
      <c r="J67" s="19">
        <f t="shared" si="6"/>
        <v>822438.061343965</v>
      </c>
      <c r="K67" s="19">
        <f t="shared" si="7"/>
        <v>1040.1935999999557</v>
      </c>
      <c r="L67" s="19">
        <f t="shared" si="8"/>
        <v>461845.95839998039</v>
      </c>
      <c r="M67" s="29">
        <f>Table4[[#This Row],[Revenue]]/Table4[[#This Row],[Units]]</f>
        <v>4.1719323783782007</v>
      </c>
      <c r="N67" s="31">
        <f t="shared" si="9"/>
        <v>0.56155713129967166</v>
      </c>
    </row>
    <row r="68" spans="1:14" x14ac:dyDescent="0.25">
      <c r="A68" s="35">
        <v>2000</v>
      </c>
      <c r="B68" s="15" t="s">
        <v>174</v>
      </c>
      <c r="C68" s="15" t="s">
        <v>169</v>
      </c>
      <c r="D68" s="15" t="s">
        <v>6</v>
      </c>
      <c r="E68" s="15" t="s">
        <v>8</v>
      </c>
      <c r="F68" s="16">
        <v>349</v>
      </c>
      <c r="G68" s="19">
        <v>865.61553278996223</v>
      </c>
      <c r="H68" s="19">
        <f t="shared" si="5"/>
        <v>302099.82094369683</v>
      </c>
      <c r="I68" s="20">
        <v>1800.4841089999434</v>
      </c>
      <c r="J68" s="19">
        <f t="shared" si="6"/>
        <v>628368.9540409802</v>
      </c>
      <c r="K68" s="19">
        <f t="shared" si="7"/>
        <v>934.86857620998114</v>
      </c>
      <c r="L68" s="19">
        <f t="shared" si="8"/>
        <v>326269.13309728337</v>
      </c>
      <c r="M68" s="29">
        <f>Table4[[#This Row],[Revenue]]/Table4[[#This Row],[Units]]</f>
        <v>5.1589802550141641</v>
      </c>
      <c r="N68" s="31">
        <f t="shared" si="9"/>
        <v>0.51923178412790449</v>
      </c>
    </row>
    <row r="69" spans="1:14" x14ac:dyDescent="0.25">
      <c r="A69" s="35">
        <v>2007</v>
      </c>
      <c r="B69" s="15" t="s">
        <v>171</v>
      </c>
      <c r="C69" s="15" t="s">
        <v>169</v>
      </c>
      <c r="D69" s="15" t="s">
        <v>6</v>
      </c>
      <c r="E69" s="15" t="s">
        <v>8</v>
      </c>
      <c r="F69" s="16">
        <v>613</v>
      </c>
      <c r="G69" s="19">
        <v>724.41520199999582</v>
      </c>
      <c r="H69" s="19">
        <f t="shared" si="5"/>
        <v>444066.51882599742</v>
      </c>
      <c r="I69" s="20">
        <v>1621.2327931799909</v>
      </c>
      <c r="J69" s="19">
        <f t="shared" si="6"/>
        <v>993815.70221933443</v>
      </c>
      <c r="K69" s="19">
        <f t="shared" si="7"/>
        <v>896.81759117999513</v>
      </c>
      <c r="L69" s="19">
        <f t="shared" si="8"/>
        <v>549749.18339333707</v>
      </c>
      <c r="M69" s="29">
        <f>Table4[[#This Row],[Revenue]]/Table4[[#This Row],[Units]]</f>
        <v>2.6447517017618125</v>
      </c>
      <c r="N69" s="31">
        <f t="shared" si="9"/>
        <v>0.55317015233877609</v>
      </c>
    </row>
    <row r="70" spans="1:14" x14ac:dyDescent="0.25">
      <c r="A70" s="35">
        <v>2008</v>
      </c>
      <c r="B70" s="15" t="s">
        <v>175</v>
      </c>
      <c r="C70" s="15" t="s">
        <v>169</v>
      </c>
      <c r="D70" s="15" t="s">
        <v>6</v>
      </c>
      <c r="E70" s="15" t="s">
        <v>8</v>
      </c>
      <c r="F70" s="16">
        <v>734</v>
      </c>
      <c r="G70" s="19">
        <v>1092.7579139999705</v>
      </c>
      <c r="H70" s="19">
        <f t="shared" si="5"/>
        <v>802084.30887597834</v>
      </c>
      <c r="I70" s="20">
        <v>2199.4708139999402</v>
      </c>
      <c r="J70" s="19">
        <f t="shared" si="6"/>
        <v>1614411.5774759562</v>
      </c>
      <c r="K70" s="19">
        <f t="shared" si="7"/>
        <v>1106.7128999999697</v>
      </c>
      <c r="L70" s="19">
        <f t="shared" si="8"/>
        <v>812327.26859997783</v>
      </c>
      <c r="M70" s="29">
        <f>Table4[[#This Row],[Revenue]]/Table4[[#This Row],[Units]]</f>
        <v>2.9965542425067304</v>
      </c>
      <c r="N70" s="31">
        <f t="shared" si="9"/>
        <v>0.50317235080165057</v>
      </c>
    </row>
    <row r="71" spans="1:14" x14ac:dyDescent="0.25">
      <c r="A71" s="35">
        <v>2009</v>
      </c>
      <c r="B71" s="15" t="s">
        <v>174</v>
      </c>
      <c r="C71" s="15" t="s">
        <v>169</v>
      </c>
      <c r="D71" s="15" t="s">
        <v>6</v>
      </c>
      <c r="E71" s="15" t="s">
        <v>8</v>
      </c>
      <c r="F71" s="16">
        <v>959</v>
      </c>
      <c r="G71" s="19">
        <v>1467.1319039999569</v>
      </c>
      <c r="H71" s="19">
        <f t="shared" si="5"/>
        <v>1406979.4959359586</v>
      </c>
      <c r="I71" s="20">
        <v>2811.7463039999175</v>
      </c>
      <c r="J71" s="19">
        <f t="shared" si="6"/>
        <v>2696464.7055359208</v>
      </c>
      <c r="K71" s="19">
        <f t="shared" si="7"/>
        <v>1344.6143999999606</v>
      </c>
      <c r="L71" s="19">
        <f t="shared" si="8"/>
        <v>1289485.2095999622</v>
      </c>
      <c r="M71" s="29">
        <f>Table4[[#This Row],[Revenue]]/Table4[[#This Row],[Units]]</f>
        <v>2.9319565213763479</v>
      </c>
      <c r="N71" s="31">
        <f t="shared" si="9"/>
        <v>0.47821327197519453</v>
      </c>
    </row>
    <row r="72" spans="1:14" x14ac:dyDescent="0.25">
      <c r="A72" s="35">
        <v>2009</v>
      </c>
      <c r="B72" s="15" t="s">
        <v>172</v>
      </c>
      <c r="C72" s="15" t="s">
        <v>169</v>
      </c>
      <c r="D72" s="15" t="s">
        <v>6</v>
      </c>
      <c r="E72" s="15" t="s">
        <v>8</v>
      </c>
      <c r="F72" s="16">
        <v>613</v>
      </c>
      <c r="G72" s="19">
        <v>990.61412999996662</v>
      </c>
      <c r="H72" s="19">
        <f t="shared" si="5"/>
        <v>607246.46168997954</v>
      </c>
      <c r="I72" s="20">
        <v>2074.1196299999301</v>
      </c>
      <c r="J72" s="19">
        <f t="shared" si="6"/>
        <v>1271435.3331899571</v>
      </c>
      <c r="K72" s="19">
        <f t="shared" si="7"/>
        <v>1083.5054999999634</v>
      </c>
      <c r="L72" s="19">
        <f t="shared" si="8"/>
        <v>664188.87149997754</v>
      </c>
      <c r="M72" s="29">
        <f>Table4[[#This Row],[Revenue]]/Table4[[#This Row],[Units]]</f>
        <v>3.3835556769982547</v>
      </c>
      <c r="N72" s="31">
        <f t="shared" si="9"/>
        <v>0.52239296341841179</v>
      </c>
    </row>
    <row r="73" spans="1:14" x14ac:dyDescent="0.25">
      <c r="A73" s="35">
        <v>1995</v>
      </c>
      <c r="B73" s="15" t="s">
        <v>171</v>
      </c>
      <c r="C73" s="15" t="s">
        <v>170</v>
      </c>
      <c r="D73" s="15" t="s">
        <v>146</v>
      </c>
      <c r="E73" s="15" t="s">
        <v>106</v>
      </c>
      <c r="F73" s="16">
        <v>1062.1081355335248</v>
      </c>
      <c r="G73" s="19">
        <v>3089.1467197454431</v>
      </c>
      <c r="H73" s="19">
        <f t="shared" si="5"/>
        <v>3281007.8628983367</v>
      </c>
      <c r="I73" s="20">
        <v>7153.1725402378534</v>
      </c>
      <c r="J73" s="19">
        <f t="shared" si="6"/>
        <v>7597442.7498616334</v>
      </c>
      <c r="K73" s="19">
        <f t="shared" si="7"/>
        <v>4064.0258204924103</v>
      </c>
      <c r="L73" s="19">
        <f t="shared" si="8"/>
        <v>4316434.8869632967</v>
      </c>
      <c r="M73" s="29">
        <f>Table4[[#This Row],[Revenue]]/Table4[[#This Row],[Units]]</f>
        <v>6.7348816009630008</v>
      </c>
      <c r="N73" s="31">
        <f t="shared" si="9"/>
        <v>0.5681431277704474</v>
      </c>
    </row>
    <row r="74" spans="1:14" x14ac:dyDescent="0.25">
      <c r="A74" s="35">
        <v>1995</v>
      </c>
      <c r="B74" s="15" t="s">
        <v>175</v>
      </c>
      <c r="C74" s="15" t="s">
        <v>170</v>
      </c>
      <c r="D74" s="15" t="s">
        <v>146</v>
      </c>
      <c r="E74" s="15" t="s">
        <v>106</v>
      </c>
      <c r="F74" s="16">
        <v>992.82557775774978</v>
      </c>
      <c r="G74" s="19">
        <v>2634.6876386904887</v>
      </c>
      <c r="H74" s="19">
        <f t="shared" si="5"/>
        <v>2615785.2770940862</v>
      </c>
      <c r="I74" s="20">
        <v>5612.7684505315074</v>
      </c>
      <c r="J74" s="19">
        <f t="shared" si="6"/>
        <v>5572500.079719414</v>
      </c>
      <c r="K74" s="19">
        <f t="shared" si="7"/>
        <v>2978.0808118410187</v>
      </c>
      <c r="L74" s="19">
        <f t="shared" si="8"/>
        <v>2956714.8026253278</v>
      </c>
      <c r="M74" s="29">
        <f>Table4[[#This Row],[Revenue]]/Table4[[#This Row],[Units]]</f>
        <v>5.6533278113238001</v>
      </c>
      <c r="N74" s="31">
        <f t="shared" si="9"/>
        <v>0.53059035627222528</v>
      </c>
    </row>
    <row r="75" spans="1:14" x14ac:dyDescent="0.25">
      <c r="A75" s="35">
        <v>1995</v>
      </c>
      <c r="B75" s="15" t="s">
        <v>176</v>
      </c>
      <c r="C75" s="15" t="s">
        <v>170</v>
      </c>
      <c r="D75" s="15" t="s">
        <v>146</v>
      </c>
      <c r="E75" s="15" t="s">
        <v>106</v>
      </c>
      <c r="F75" s="16">
        <v>938.78893770631498</v>
      </c>
      <c r="G75" s="19">
        <v>2504.428097621183</v>
      </c>
      <c r="H75" s="19">
        <f t="shared" si="5"/>
        <v>2351129.3933276376</v>
      </c>
      <c r="I75" s="20">
        <v>5273.1865929651276</v>
      </c>
      <c r="J75" s="19">
        <f t="shared" si="6"/>
        <v>4950409.2399369143</v>
      </c>
      <c r="K75" s="19">
        <f t="shared" si="7"/>
        <v>2768.7584953439446</v>
      </c>
      <c r="L75" s="19">
        <f t="shared" si="8"/>
        <v>2599279.8466092767</v>
      </c>
      <c r="M75" s="29">
        <f>Table4[[#This Row],[Revenue]]/Table4[[#This Row],[Units]]</f>
        <v>5.6170097251558788</v>
      </c>
      <c r="N75" s="31">
        <f t="shared" si="9"/>
        <v>0.52506363022270064</v>
      </c>
    </row>
    <row r="76" spans="1:14" x14ac:dyDescent="0.25">
      <c r="A76" s="35">
        <v>1995</v>
      </c>
      <c r="B76" s="15" t="s">
        <v>173</v>
      </c>
      <c r="C76" s="15" t="s">
        <v>170</v>
      </c>
      <c r="D76" s="15" t="s">
        <v>146</v>
      </c>
      <c r="E76" s="15" t="s">
        <v>106</v>
      </c>
      <c r="F76" s="16">
        <v>787.23079417961503</v>
      </c>
      <c r="G76" s="19">
        <v>2273.156718057206</v>
      </c>
      <c r="H76" s="19">
        <f t="shared" si="5"/>
        <v>1789498.9684509016</v>
      </c>
      <c r="I76" s="20">
        <v>5063.3068942955397</v>
      </c>
      <c r="J76" s="19">
        <f t="shared" si="6"/>
        <v>3985991.1075713979</v>
      </c>
      <c r="K76" s="19">
        <f t="shared" si="7"/>
        <v>2790.1501762383336</v>
      </c>
      <c r="L76" s="19">
        <f t="shared" si="8"/>
        <v>2196492.1391204963</v>
      </c>
      <c r="M76" s="29">
        <f>Table4[[#This Row],[Revenue]]/Table4[[#This Row],[Units]]</f>
        <v>6.4317947566724536</v>
      </c>
      <c r="N76" s="31">
        <f t="shared" si="9"/>
        <v>0.55105294513784919</v>
      </c>
    </row>
    <row r="77" spans="1:14" x14ac:dyDescent="0.25">
      <c r="A77" s="35">
        <v>1995</v>
      </c>
      <c r="B77" s="15" t="s">
        <v>172</v>
      </c>
      <c r="C77" s="15" t="s">
        <v>170</v>
      </c>
      <c r="D77" s="15" t="s">
        <v>146</v>
      </c>
      <c r="E77" s="15" t="s">
        <v>106</v>
      </c>
      <c r="F77" s="16">
        <v>757.90353111661261</v>
      </c>
      <c r="G77" s="19">
        <v>1714.6992776536026</v>
      </c>
      <c r="H77" s="19">
        <f t="shared" si="5"/>
        <v>1299576.6373367703</v>
      </c>
      <c r="I77" s="20">
        <v>4087.1911610467423</v>
      </c>
      <c r="J77" s="19">
        <f t="shared" si="6"/>
        <v>3097696.6133059338</v>
      </c>
      <c r="K77" s="19">
        <f t="shared" si="7"/>
        <v>2372.4918833931397</v>
      </c>
      <c r="L77" s="19">
        <f t="shared" si="8"/>
        <v>1798119.9759691635</v>
      </c>
      <c r="M77" s="29">
        <f>Table4[[#This Row],[Revenue]]/Table4[[#This Row],[Units]]</f>
        <v>5.392759095639942</v>
      </c>
      <c r="N77" s="31">
        <f t="shared" si="9"/>
        <v>0.58047000737433996</v>
      </c>
    </row>
    <row r="78" spans="1:14" x14ac:dyDescent="0.25">
      <c r="A78" s="35">
        <v>2001</v>
      </c>
      <c r="B78" s="15" t="s">
        <v>176</v>
      </c>
      <c r="C78" s="15" t="s">
        <v>170</v>
      </c>
      <c r="D78" s="15" t="s">
        <v>146</v>
      </c>
      <c r="E78" s="15" t="s">
        <v>106</v>
      </c>
      <c r="F78" s="16">
        <v>536</v>
      </c>
      <c r="G78" s="19">
        <v>1236.9658587999338</v>
      </c>
      <c r="H78" s="19">
        <f t="shared" si="5"/>
        <v>663013.70031676453</v>
      </c>
      <c r="I78" s="20">
        <v>2647.3414799998582</v>
      </c>
      <c r="J78" s="19">
        <f t="shared" si="6"/>
        <v>1418975.033279924</v>
      </c>
      <c r="K78" s="19">
        <f t="shared" si="7"/>
        <v>1410.3756211999244</v>
      </c>
      <c r="L78" s="19">
        <f t="shared" si="8"/>
        <v>755961.33296315942</v>
      </c>
      <c r="M78" s="29">
        <f>Table4[[#This Row],[Revenue]]/Table4[[#This Row],[Units]]</f>
        <v>4.9390699253728698</v>
      </c>
      <c r="N78" s="31">
        <f t="shared" si="9"/>
        <v>0.53275168007415497</v>
      </c>
    </row>
    <row r="79" spans="1:14" x14ac:dyDescent="0.25">
      <c r="A79" s="35">
        <v>2002</v>
      </c>
      <c r="B79" s="15" t="s">
        <v>171</v>
      </c>
      <c r="C79" s="15" t="s">
        <v>170</v>
      </c>
      <c r="D79" s="15" t="s">
        <v>146</v>
      </c>
      <c r="E79" s="15" t="s">
        <v>106</v>
      </c>
      <c r="F79" s="16">
        <v>223</v>
      </c>
      <c r="G79" s="19">
        <v>273.33954107519975</v>
      </c>
      <c r="H79" s="19">
        <f t="shared" si="5"/>
        <v>60954.717659769543</v>
      </c>
      <c r="I79" s="20">
        <v>522.9550099199995</v>
      </c>
      <c r="J79" s="19">
        <f t="shared" si="6"/>
        <v>116618.96721215989</v>
      </c>
      <c r="K79" s="19">
        <f t="shared" si="7"/>
        <v>249.61546884479975</v>
      </c>
      <c r="L79" s="19">
        <f t="shared" si="8"/>
        <v>55664.249552390342</v>
      </c>
      <c r="M79" s="29">
        <f>Table4[[#This Row],[Revenue]]/Table4[[#This Row],[Units]]</f>
        <v>2.3450897305829574</v>
      </c>
      <c r="N79" s="31">
        <f t="shared" si="9"/>
        <v>0.47731729137270407</v>
      </c>
    </row>
    <row r="80" spans="1:14" x14ac:dyDescent="0.25">
      <c r="A80" s="35">
        <v>2003</v>
      </c>
      <c r="B80" s="15" t="s">
        <v>171</v>
      </c>
      <c r="C80" s="15" t="s">
        <v>170</v>
      </c>
      <c r="D80" s="15" t="s">
        <v>146</v>
      </c>
      <c r="E80" s="15" t="s">
        <v>106</v>
      </c>
      <c r="F80" s="16">
        <v>580</v>
      </c>
      <c r="G80" s="19">
        <v>626.26891999998838</v>
      </c>
      <c r="H80" s="19">
        <f t="shared" si="5"/>
        <v>363235.97359999327</v>
      </c>
      <c r="I80" s="20">
        <v>1432.6148427999733</v>
      </c>
      <c r="J80" s="19">
        <f t="shared" si="6"/>
        <v>830916.60882398451</v>
      </c>
      <c r="K80" s="19">
        <f t="shared" si="7"/>
        <v>806.34592279998492</v>
      </c>
      <c r="L80" s="19">
        <f t="shared" si="8"/>
        <v>467680.63522399124</v>
      </c>
      <c r="M80" s="29">
        <f>Table4[[#This Row],[Revenue]]/Table4[[#This Row],[Units]]</f>
        <v>2.4700255910344366</v>
      </c>
      <c r="N80" s="31">
        <f t="shared" si="9"/>
        <v>0.56284906362133069</v>
      </c>
    </row>
    <row r="81" spans="1:14" x14ac:dyDescent="0.25">
      <c r="A81" s="35">
        <v>2003</v>
      </c>
      <c r="B81" s="15" t="s">
        <v>173</v>
      </c>
      <c r="C81" s="15" t="s">
        <v>170</v>
      </c>
      <c r="D81" s="15" t="s">
        <v>146</v>
      </c>
      <c r="E81" s="15" t="s">
        <v>106</v>
      </c>
      <c r="F81" s="16">
        <v>430</v>
      </c>
      <c r="G81" s="19">
        <v>770.15031557399072</v>
      </c>
      <c r="H81" s="19">
        <f t="shared" si="5"/>
        <v>331164.63569681603</v>
      </c>
      <c r="I81" s="20">
        <v>1588.184695399987</v>
      </c>
      <c r="J81" s="19">
        <f t="shared" si="6"/>
        <v>682919.41902199446</v>
      </c>
      <c r="K81" s="19">
        <f t="shared" si="7"/>
        <v>818.03437982599633</v>
      </c>
      <c r="L81" s="19">
        <f t="shared" si="8"/>
        <v>351754.78332517843</v>
      </c>
      <c r="M81" s="29">
        <f>Table4[[#This Row],[Revenue]]/Table4[[#This Row],[Units]]</f>
        <v>3.6934527799999697</v>
      </c>
      <c r="N81" s="31">
        <f t="shared" si="9"/>
        <v>0.5150750930892033</v>
      </c>
    </row>
    <row r="82" spans="1:14" x14ac:dyDescent="0.25">
      <c r="A82" s="35">
        <v>2004</v>
      </c>
      <c r="B82" s="15" t="s">
        <v>174</v>
      </c>
      <c r="C82" s="15" t="s">
        <v>170</v>
      </c>
      <c r="D82" s="15" t="s">
        <v>146</v>
      </c>
      <c r="E82" s="15" t="s">
        <v>106</v>
      </c>
      <c r="F82" s="16">
        <v>991</v>
      </c>
      <c r="G82" s="19">
        <v>1141.6429009999722</v>
      </c>
      <c r="H82" s="19">
        <f t="shared" si="5"/>
        <v>1131368.1148909724</v>
      </c>
      <c r="I82" s="20">
        <v>2303.887753089944</v>
      </c>
      <c r="J82" s="19">
        <f t="shared" si="6"/>
        <v>2283152.7633121344</v>
      </c>
      <c r="K82" s="19">
        <f t="shared" si="7"/>
        <v>1162.2448520899718</v>
      </c>
      <c r="L82" s="19">
        <f t="shared" si="8"/>
        <v>1151784.648421162</v>
      </c>
      <c r="M82" s="29">
        <f>Table4[[#This Row],[Revenue]]/Table4[[#This Row],[Units]]</f>
        <v>2.3248110525630112</v>
      </c>
      <c r="N82" s="31">
        <f t="shared" si="9"/>
        <v>0.50447112735035993</v>
      </c>
    </row>
    <row r="83" spans="1:14" x14ac:dyDescent="0.25">
      <c r="A83" s="35">
        <v>2004</v>
      </c>
      <c r="B83" s="15" t="s">
        <v>171</v>
      </c>
      <c r="C83" s="15" t="s">
        <v>170</v>
      </c>
      <c r="D83" s="15" t="s">
        <v>146</v>
      </c>
      <c r="E83" s="15" t="s">
        <v>106</v>
      </c>
      <c r="F83" s="16">
        <v>580</v>
      </c>
      <c r="G83" s="19">
        <v>761.31031999997344</v>
      </c>
      <c r="H83" s="19">
        <f t="shared" si="5"/>
        <v>441559.98559998459</v>
      </c>
      <c r="I83" s="20">
        <v>1638.5783199999428</v>
      </c>
      <c r="J83" s="19">
        <f t="shared" si="6"/>
        <v>950375.42559996678</v>
      </c>
      <c r="K83" s="19">
        <f t="shared" si="7"/>
        <v>877.26799999996933</v>
      </c>
      <c r="L83" s="19">
        <f t="shared" si="8"/>
        <v>508815.43999998219</v>
      </c>
      <c r="M83" s="29">
        <f>Table4[[#This Row],[Revenue]]/Table4[[#This Row],[Units]]</f>
        <v>2.8251350344826598</v>
      </c>
      <c r="N83" s="31">
        <f t="shared" si="9"/>
        <v>0.53538362450688348</v>
      </c>
    </row>
    <row r="84" spans="1:14" x14ac:dyDescent="0.25">
      <c r="A84" s="35">
        <v>2005</v>
      </c>
      <c r="B84" s="15" t="s">
        <v>173</v>
      </c>
      <c r="C84" s="15" t="s">
        <v>170</v>
      </c>
      <c r="D84" s="15" t="s">
        <v>146</v>
      </c>
      <c r="E84" s="15" t="s">
        <v>106</v>
      </c>
      <c r="F84" s="16">
        <v>991</v>
      </c>
      <c r="G84" s="19">
        <v>1406.6917969999429</v>
      </c>
      <c r="H84" s="19">
        <f t="shared" si="5"/>
        <v>1394031.5708269435</v>
      </c>
      <c r="I84" s="20">
        <v>2648.5470969998928</v>
      </c>
      <c r="J84" s="19">
        <f t="shared" si="6"/>
        <v>2624710.1731268936</v>
      </c>
      <c r="K84" s="19">
        <f t="shared" si="7"/>
        <v>1241.8552999999499</v>
      </c>
      <c r="L84" s="19">
        <f t="shared" si="8"/>
        <v>1230678.6022999501</v>
      </c>
      <c r="M84" s="29">
        <f>Table4[[#This Row],[Revenue]]/Table4[[#This Row],[Units]]</f>
        <v>2.6726005015135144</v>
      </c>
      <c r="N84" s="31">
        <f t="shared" si="9"/>
        <v>0.46888171307455523</v>
      </c>
    </row>
    <row r="85" spans="1:14" x14ac:dyDescent="0.25">
      <c r="A85" s="35">
        <v>2005</v>
      </c>
      <c r="B85" s="15" t="s">
        <v>171</v>
      </c>
      <c r="C85" s="15" t="s">
        <v>170</v>
      </c>
      <c r="D85" s="15" t="s">
        <v>146</v>
      </c>
      <c r="E85" s="15" t="s">
        <v>106</v>
      </c>
      <c r="F85" s="16">
        <v>532</v>
      </c>
      <c r="G85" s="19">
        <v>1411.6270570999341</v>
      </c>
      <c r="H85" s="19">
        <f t="shared" si="5"/>
        <v>750985.59437716496</v>
      </c>
      <c r="I85" s="20">
        <v>2371.7924099998895</v>
      </c>
      <c r="J85" s="19">
        <f t="shared" si="6"/>
        <v>1261793.5621199412</v>
      </c>
      <c r="K85" s="19">
        <f t="shared" si="7"/>
        <v>960.16535289995545</v>
      </c>
      <c r="L85" s="19">
        <f t="shared" si="8"/>
        <v>510807.96774277627</v>
      </c>
      <c r="M85" s="29">
        <f>Table4[[#This Row],[Revenue]]/Table4[[#This Row],[Units]]</f>
        <v>4.4582564097742283</v>
      </c>
      <c r="N85" s="31">
        <f t="shared" si="9"/>
        <v>0.4048268933030274</v>
      </c>
    </row>
    <row r="86" spans="1:14" x14ac:dyDescent="0.25">
      <c r="A86" s="35">
        <v>2005</v>
      </c>
      <c r="B86" s="15" t="s">
        <v>175</v>
      </c>
      <c r="C86" s="15" t="s">
        <v>170</v>
      </c>
      <c r="D86" s="15" t="s">
        <v>146</v>
      </c>
      <c r="E86" s="15" t="s">
        <v>106</v>
      </c>
      <c r="F86" s="16">
        <v>430</v>
      </c>
      <c r="G86" s="19">
        <v>652.21453999997073</v>
      </c>
      <c r="H86" s="19">
        <f t="shared" si="5"/>
        <v>280452.25219998742</v>
      </c>
      <c r="I86" s="20">
        <v>1551.6105399999301</v>
      </c>
      <c r="J86" s="19">
        <f t="shared" si="6"/>
        <v>667192.53219996998</v>
      </c>
      <c r="K86" s="19">
        <f t="shared" si="7"/>
        <v>899.39599999995937</v>
      </c>
      <c r="L86" s="19">
        <f t="shared" si="8"/>
        <v>386740.27999998257</v>
      </c>
      <c r="M86" s="29">
        <f>Table4[[#This Row],[Revenue]]/Table4[[#This Row],[Units]]</f>
        <v>3.6083966046510003</v>
      </c>
      <c r="N86" s="31">
        <f t="shared" si="9"/>
        <v>0.57965319054870557</v>
      </c>
    </row>
    <row r="87" spans="1:14" x14ac:dyDescent="0.25">
      <c r="A87" s="35">
        <v>2005</v>
      </c>
      <c r="B87" s="15" t="s">
        <v>172</v>
      </c>
      <c r="C87" s="15" t="s">
        <v>170</v>
      </c>
      <c r="D87" s="15" t="s">
        <v>146</v>
      </c>
      <c r="E87" s="15" t="s">
        <v>106</v>
      </c>
      <c r="F87" s="16">
        <v>223</v>
      </c>
      <c r="G87" s="19">
        <v>410.93869649998413</v>
      </c>
      <c r="H87" s="19">
        <f t="shared" si="5"/>
        <v>91639.329319496464</v>
      </c>
      <c r="I87" s="20">
        <v>776.85014999996986</v>
      </c>
      <c r="J87" s="19">
        <f t="shared" si="6"/>
        <v>173237.58344999328</v>
      </c>
      <c r="K87" s="19">
        <f t="shared" si="7"/>
        <v>365.91145349998573</v>
      </c>
      <c r="L87" s="19">
        <f t="shared" si="8"/>
        <v>81598.254130496818</v>
      </c>
      <c r="M87" s="29">
        <f>Table4[[#This Row],[Revenue]]/Table4[[#This Row],[Units]]</f>
        <v>3.4836329596411204</v>
      </c>
      <c r="N87" s="31">
        <f t="shared" si="9"/>
        <v>0.47101935102928144</v>
      </c>
    </row>
    <row r="88" spans="1:14" x14ac:dyDescent="0.25">
      <c r="A88" s="35">
        <v>2006</v>
      </c>
      <c r="B88" s="15" t="s">
        <v>171</v>
      </c>
      <c r="C88" s="15" t="s">
        <v>170</v>
      </c>
      <c r="D88" s="15" t="s">
        <v>146</v>
      </c>
      <c r="E88" s="15" t="s">
        <v>106</v>
      </c>
      <c r="F88" s="16">
        <v>741.31323512883637</v>
      </c>
      <c r="G88" s="19">
        <v>2833.497897511716</v>
      </c>
      <c r="H88" s="19">
        <f t="shared" si="5"/>
        <v>2100509.4931351664</v>
      </c>
      <c r="I88" s="20">
        <v>4436.5413268022567</v>
      </c>
      <c r="J88" s="19">
        <f t="shared" si="6"/>
        <v>3288866.8037545611</v>
      </c>
      <c r="K88" s="19">
        <f t="shared" si="7"/>
        <v>1603.0434292905406</v>
      </c>
      <c r="L88" s="19">
        <f t="shared" si="8"/>
        <v>1188357.3106193948</v>
      </c>
      <c r="M88" s="29">
        <f>Table4[[#This Row],[Revenue]]/Table4[[#This Row],[Units]]</f>
        <v>5.9847054073319077</v>
      </c>
      <c r="N88" s="31">
        <f t="shared" si="9"/>
        <v>0.36132728429827848</v>
      </c>
    </row>
    <row r="89" spans="1:14" x14ac:dyDescent="0.25">
      <c r="A89" s="35">
        <v>2006</v>
      </c>
      <c r="B89" s="15" t="s">
        <v>172</v>
      </c>
      <c r="C89" s="15" t="s">
        <v>170</v>
      </c>
      <c r="D89" s="15" t="s">
        <v>146</v>
      </c>
      <c r="E89" s="15" t="s">
        <v>106</v>
      </c>
      <c r="F89" s="16">
        <v>541</v>
      </c>
      <c r="G89" s="19">
        <v>1682.4734527999142</v>
      </c>
      <c r="H89" s="19">
        <f t="shared" si="5"/>
        <v>910218.13796475355</v>
      </c>
      <c r="I89" s="20">
        <v>2964.330879999849</v>
      </c>
      <c r="J89" s="19">
        <f t="shared" si="6"/>
        <v>1603703.0060799182</v>
      </c>
      <c r="K89" s="19">
        <f t="shared" si="7"/>
        <v>1281.8574271999348</v>
      </c>
      <c r="L89" s="19">
        <f t="shared" si="8"/>
        <v>693484.86811516469</v>
      </c>
      <c r="M89" s="29">
        <f>Table4[[#This Row],[Revenue]]/Table4[[#This Row],[Units]]</f>
        <v>5.4793546765246743</v>
      </c>
      <c r="N89" s="31">
        <f t="shared" si="9"/>
        <v>0.43242724213027128</v>
      </c>
    </row>
    <row r="90" spans="1:14" x14ac:dyDescent="0.25">
      <c r="A90" s="35">
        <v>2006</v>
      </c>
      <c r="B90" s="15" t="s">
        <v>172</v>
      </c>
      <c r="C90" s="15" t="s">
        <v>170</v>
      </c>
      <c r="D90" s="15" t="s">
        <v>146</v>
      </c>
      <c r="E90" s="15" t="s">
        <v>106</v>
      </c>
      <c r="F90" s="16">
        <v>545</v>
      </c>
      <c r="G90" s="19">
        <v>1257.8338997999376</v>
      </c>
      <c r="H90" s="19">
        <f t="shared" si="5"/>
        <v>685519.47539096605</v>
      </c>
      <c r="I90" s="20">
        <v>2815.2125799998603</v>
      </c>
      <c r="J90" s="19">
        <f t="shared" si="6"/>
        <v>1534290.8560999238</v>
      </c>
      <c r="K90" s="19">
        <f t="shared" si="7"/>
        <v>1557.3786801999227</v>
      </c>
      <c r="L90" s="19">
        <f t="shared" si="8"/>
        <v>848771.38070895779</v>
      </c>
      <c r="M90" s="29">
        <f>Table4[[#This Row],[Revenue]]/Table4[[#This Row],[Units]]</f>
        <v>5.165527669724514</v>
      </c>
      <c r="N90" s="31">
        <f t="shared" si="9"/>
        <v>0.55320109439124487</v>
      </c>
    </row>
    <row r="91" spans="1:14" x14ac:dyDescent="0.25">
      <c r="A91" s="35">
        <v>2006</v>
      </c>
      <c r="B91" s="15" t="s">
        <v>173</v>
      </c>
      <c r="C91" s="15" t="s">
        <v>170</v>
      </c>
      <c r="D91" s="15" t="s">
        <v>146</v>
      </c>
      <c r="E91" s="15" t="s">
        <v>106</v>
      </c>
      <c r="F91" s="16">
        <v>539</v>
      </c>
      <c r="G91" s="19">
        <v>1639.3633757999141</v>
      </c>
      <c r="H91" s="19">
        <f t="shared" si="5"/>
        <v>883616.85955615377</v>
      </c>
      <c r="I91" s="20">
        <v>2838.5941799998513</v>
      </c>
      <c r="J91" s="19">
        <f t="shared" si="6"/>
        <v>1530002.2630199199</v>
      </c>
      <c r="K91" s="19">
        <f t="shared" si="7"/>
        <v>1199.2308041999372</v>
      </c>
      <c r="L91" s="19">
        <f t="shared" si="8"/>
        <v>646385.4034637661</v>
      </c>
      <c r="M91" s="29">
        <f>Table4[[#This Row],[Revenue]]/Table4[[#This Row],[Units]]</f>
        <v>5.2664084972167933</v>
      </c>
      <c r="N91" s="31">
        <f t="shared" si="9"/>
        <v>0.4224734950312623</v>
      </c>
    </row>
    <row r="92" spans="1:14" x14ac:dyDescent="0.25">
      <c r="A92" s="35">
        <v>2006</v>
      </c>
      <c r="B92" s="15" t="s">
        <v>175</v>
      </c>
      <c r="C92" s="15" t="s">
        <v>170</v>
      </c>
      <c r="D92" s="15" t="s">
        <v>146</v>
      </c>
      <c r="E92" s="15" t="s">
        <v>106</v>
      </c>
      <c r="F92" s="16">
        <v>533</v>
      </c>
      <c r="G92" s="19">
        <v>1263.7827817999307</v>
      </c>
      <c r="H92" s="19">
        <f t="shared" si="5"/>
        <v>673596.22269936302</v>
      </c>
      <c r="I92" s="20">
        <v>2704.734779999852</v>
      </c>
      <c r="J92" s="19">
        <f t="shared" si="6"/>
        <v>1441623.6377399212</v>
      </c>
      <c r="K92" s="19">
        <f t="shared" si="7"/>
        <v>1440.9519981999213</v>
      </c>
      <c r="L92" s="19">
        <f t="shared" si="8"/>
        <v>768027.4150405582</v>
      </c>
      <c r="M92" s="29">
        <f>Table4[[#This Row],[Revenue]]/Table4[[#This Row],[Units]]</f>
        <v>5.0745493058158573</v>
      </c>
      <c r="N92" s="31">
        <f t="shared" si="9"/>
        <v>0.53275168007415508</v>
      </c>
    </row>
    <row r="93" spans="1:14" x14ac:dyDescent="0.25">
      <c r="A93" s="35">
        <v>2006</v>
      </c>
      <c r="B93" s="15" t="s">
        <v>174</v>
      </c>
      <c r="C93" s="15" t="s">
        <v>170</v>
      </c>
      <c r="D93" s="15" t="s">
        <v>146</v>
      </c>
      <c r="E93" s="15" t="s">
        <v>106</v>
      </c>
      <c r="F93" s="16">
        <v>531</v>
      </c>
      <c r="G93" s="19">
        <v>1167.0368267999438</v>
      </c>
      <c r="H93" s="19">
        <f t="shared" si="5"/>
        <v>619696.55503077013</v>
      </c>
      <c r="I93" s="20">
        <v>2589.8542799998754</v>
      </c>
      <c r="J93" s="19">
        <f t="shared" si="6"/>
        <v>1375212.6226799339</v>
      </c>
      <c r="K93" s="19">
        <f t="shared" si="7"/>
        <v>1422.8174531999316</v>
      </c>
      <c r="L93" s="19">
        <f t="shared" si="8"/>
        <v>755516.06764916377</v>
      </c>
      <c r="M93" s="29">
        <f>Table4[[#This Row],[Revenue]]/Table4[[#This Row],[Units]]</f>
        <v>4.8773150282483533</v>
      </c>
      <c r="N93" s="31">
        <f t="shared" si="9"/>
        <v>0.54938127762153477</v>
      </c>
    </row>
    <row r="94" spans="1:14" x14ac:dyDescent="0.25">
      <c r="A94" s="35">
        <v>2007</v>
      </c>
      <c r="B94" s="15" t="s">
        <v>176</v>
      </c>
      <c r="C94" s="15" t="s">
        <v>170</v>
      </c>
      <c r="D94" s="15" t="s">
        <v>146</v>
      </c>
      <c r="E94" s="15" t="s">
        <v>106</v>
      </c>
      <c r="F94" s="16">
        <v>1302.5485271946068</v>
      </c>
      <c r="G94" s="19">
        <v>4275.3278612264476</v>
      </c>
      <c r="H94" s="19">
        <f t="shared" si="5"/>
        <v>5568822.0089145778</v>
      </c>
      <c r="I94" s="20">
        <v>8485.891700186703</v>
      </c>
      <c r="J94" s="19">
        <f t="shared" si="6"/>
        <v>11053285.736011127</v>
      </c>
      <c r="K94" s="19">
        <f t="shared" si="7"/>
        <v>4210.5638389602555</v>
      </c>
      <c r="L94" s="19">
        <f t="shared" si="8"/>
        <v>5484463.7270965492</v>
      </c>
      <c r="M94" s="29">
        <f>Table4[[#This Row],[Revenue]]/Table4[[#This Row],[Units]]</f>
        <v>6.5148372770904617</v>
      </c>
      <c r="N94" s="31">
        <f t="shared" si="9"/>
        <v>0.49618401786433552</v>
      </c>
    </row>
    <row r="95" spans="1:14" x14ac:dyDescent="0.25">
      <c r="A95" s="35">
        <v>2007</v>
      </c>
      <c r="B95" s="15" t="s">
        <v>173</v>
      </c>
      <c r="C95" s="15" t="s">
        <v>170</v>
      </c>
      <c r="D95" s="15" t="s">
        <v>146</v>
      </c>
      <c r="E95" s="15" t="s">
        <v>106</v>
      </c>
      <c r="F95" s="16">
        <v>1011.4077519950971</v>
      </c>
      <c r="G95" s="19">
        <v>3646.6954090671302</v>
      </c>
      <c r="H95" s="19">
        <f t="shared" si="5"/>
        <v>3688296.005895427</v>
      </c>
      <c r="I95" s="20">
        <v>6659.0975580412542</v>
      </c>
      <c r="J95" s="19">
        <f t="shared" si="6"/>
        <v>6735062.8914945452</v>
      </c>
      <c r="K95" s="19">
        <f t="shared" si="7"/>
        <v>3012.402148974124</v>
      </c>
      <c r="L95" s="19">
        <f t="shared" si="8"/>
        <v>3046766.8855991182</v>
      </c>
      <c r="M95" s="29">
        <f>Table4[[#This Row],[Revenue]]/Table4[[#This Row],[Units]]</f>
        <v>6.583989043890119</v>
      </c>
      <c r="N95" s="31">
        <f t="shared" si="9"/>
        <v>0.4523739324612342</v>
      </c>
    </row>
    <row r="96" spans="1:14" x14ac:dyDescent="0.25">
      <c r="A96" s="35">
        <v>2007</v>
      </c>
      <c r="B96" s="15" t="s">
        <v>172</v>
      </c>
      <c r="C96" s="15" t="s">
        <v>170</v>
      </c>
      <c r="D96" s="15" t="s">
        <v>146</v>
      </c>
      <c r="E96" s="15" t="s">
        <v>106</v>
      </c>
      <c r="F96" s="16">
        <v>960.60150156941461</v>
      </c>
      <c r="G96" s="19">
        <v>2912.5499338885716</v>
      </c>
      <c r="H96" s="19">
        <f t="shared" si="5"/>
        <v>2797799.8398892609</v>
      </c>
      <c r="I96" s="20">
        <v>5305.2942648274066</v>
      </c>
      <c r="J96" s="19">
        <f t="shared" si="6"/>
        <v>5096273.6370608099</v>
      </c>
      <c r="K96" s="19">
        <f t="shared" si="7"/>
        <v>2392.744330938835</v>
      </c>
      <c r="L96" s="19">
        <f t="shared" si="8"/>
        <v>2298473.7971715489</v>
      </c>
      <c r="M96" s="29">
        <f>Table4[[#This Row],[Revenue]]/Table4[[#This Row],[Units]]</f>
        <v>5.5228877491443704</v>
      </c>
      <c r="N96" s="31">
        <f t="shared" si="9"/>
        <v>0.45101067188714677</v>
      </c>
    </row>
    <row r="97" spans="1:14" x14ac:dyDescent="0.25">
      <c r="A97" s="35">
        <v>2007</v>
      </c>
      <c r="B97" s="15" t="s">
        <v>174</v>
      </c>
      <c r="C97" s="15" t="s">
        <v>170</v>
      </c>
      <c r="D97" s="15" t="s">
        <v>146</v>
      </c>
      <c r="E97" s="15" t="s">
        <v>106</v>
      </c>
      <c r="F97" s="16">
        <v>810.69237121769129</v>
      </c>
      <c r="G97" s="19">
        <v>2337.8432614867447</v>
      </c>
      <c r="H97" s="19">
        <f t="shared" si="5"/>
        <v>1895271.6971899902</v>
      </c>
      <c r="I97" s="20">
        <v>4010.7836873960732</v>
      </c>
      <c r="J97" s="19">
        <f t="shared" si="6"/>
        <v>3251511.7379763583</v>
      </c>
      <c r="K97" s="19">
        <f t="shared" si="7"/>
        <v>1672.9404259093285</v>
      </c>
      <c r="L97" s="19">
        <f t="shared" si="8"/>
        <v>1356240.0407863681</v>
      </c>
      <c r="M97" s="29">
        <f>Table4[[#This Row],[Revenue]]/Table4[[#This Row],[Units]]</f>
        <v>4.947355901933209</v>
      </c>
      <c r="N97" s="31">
        <f t="shared" si="9"/>
        <v>0.41711060887341295</v>
      </c>
    </row>
    <row r="98" spans="1:14" x14ac:dyDescent="0.25">
      <c r="A98" s="35">
        <v>2012</v>
      </c>
      <c r="B98" s="15" t="s">
        <v>175</v>
      </c>
      <c r="C98" s="15" t="s">
        <v>170</v>
      </c>
      <c r="D98" s="15" t="s">
        <v>146</v>
      </c>
      <c r="E98" s="15" t="s">
        <v>106</v>
      </c>
      <c r="F98" s="16">
        <v>816</v>
      </c>
      <c r="G98" s="19">
        <v>931.92177599997785</v>
      </c>
      <c r="H98" s="19">
        <f t="shared" si="5"/>
        <v>760448.16921598196</v>
      </c>
      <c r="I98" s="20">
        <v>1956.6693518399541</v>
      </c>
      <c r="J98" s="19">
        <f t="shared" si="6"/>
        <v>1596642.1911014025</v>
      </c>
      <c r="K98" s="19">
        <f t="shared" si="7"/>
        <v>1024.7475758399762</v>
      </c>
      <c r="L98" s="19">
        <f t="shared" si="8"/>
        <v>836194.02188542055</v>
      </c>
      <c r="M98" s="29">
        <f>Table4[[#This Row],[Revenue]]/Table4[[#This Row],[Units]]</f>
        <v>2.3978791076470025</v>
      </c>
      <c r="N98" s="31">
        <f t="shared" si="9"/>
        <v>0.52372035923001237</v>
      </c>
    </row>
    <row r="99" spans="1:14" x14ac:dyDescent="0.25">
      <c r="A99" s="35">
        <v>2012</v>
      </c>
      <c r="B99" s="15" t="s">
        <v>174</v>
      </c>
      <c r="C99" s="15" t="s">
        <v>170</v>
      </c>
      <c r="D99" s="15" t="s">
        <v>146</v>
      </c>
      <c r="E99" s="15" t="s">
        <v>106</v>
      </c>
      <c r="F99" s="16">
        <v>298</v>
      </c>
      <c r="G99" s="19">
        <v>565.55102031599358</v>
      </c>
      <c r="H99" s="19">
        <f t="shared" si="5"/>
        <v>168534.2040541661</v>
      </c>
      <c r="I99" s="20">
        <v>864.04832359999023</v>
      </c>
      <c r="J99" s="19">
        <f t="shared" si="6"/>
        <v>257486.40043279709</v>
      </c>
      <c r="K99" s="19">
        <f t="shared" si="7"/>
        <v>298.49730328399664</v>
      </c>
      <c r="L99" s="19">
        <f t="shared" si="8"/>
        <v>88952.196378630993</v>
      </c>
      <c r="M99" s="29">
        <f>Table4[[#This Row],[Revenue]]/Table4[[#This Row],[Units]]</f>
        <v>2.8994910187919136</v>
      </c>
      <c r="N99" s="31">
        <f t="shared" si="9"/>
        <v>0.345463668097093</v>
      </c>
    </row>
    <row r="100" spans="1:14" x14ac:dyDescent="0.25">
      <c r="A100" s="35">
        <v>2013</v>
      </c>
      <c r="B100" s="15" t="s">
        <v>173</v>
      </c>
      <c r="C100" s="15" t="s">
        <v>170</v>
      </c>
      <c r="D100" s="15" t="s">
        <v>146</v>
      </c>
      <c r="E100" s="15" t="s">
        <v>106</v>
      </c>
      <c r="F100" s="16">
        <v>967</v>
      </c>
      <c r="G100" s="19">
        <v>1287.3767699999537</v>
      </c>
      <c r="H100" s="19">
        <f t="shared" si="5"/>
        <v>1244893.3365899553</v>
      </c>
      <c r="I100" s="20">
        <v>2436.0497699999123</v>
      </c>
      <c r="J100" s="19">
        <f t="shared" si="6"/>
        <v>2355660.1275899154</v>
      </c>
      <c r="K100" s="19">
        <f t="shared" si="7"/>
        <v>1148.6729999999586</v>
      </c>
      <c r="L100" s="19">
        <f t="shared" si="8"/>
        <v>1110766.7909999602</v>
      </c>
      <c r="M100" s="29">
        <f>Table4[[#This Row],[Revenue]]/Table4[[#This Row],[Units]]</f>
        <v>2.5191828024818119</v>
      </c>
      <c r="N100" s="31">
        <f t="shared" si="9"/>
        <v>0.47153100652783458</v>
      </c>
    </row>
    <row r="101" spans="1:14" x14ac:dyDescent="0.25">
      <c r="A101" s="35">
        <v>2013</v>
      </c>
      <c r="B101" s="15" t="s">
        <v>176</v>
      </c>
      <c r="C101" s="15" t="s">
        <v>170</v>
      </c>
      <c r="D101" s="15" t="s">
        <v>146</v>
      </c>
      <c r="E101" s="15" t="s">
        <v>106</v>
      </c>
      <c r="F101" s="16">
        <v>816</v>
      </c>
      <c r="G101" s="19">
        <v>1086.6737279999609</v>
      </c>
      <c r="H101" s="19">
        <f t="shared" si="5"/>
        <v>886725.76204796811</v>
      </c>
      <c r="I101" s="20">
        <v>2134.6409279999234</v>
      </c>
      <c r="J101" s="19">
        <f t="shared" si="6"/>
        <v>1741866.9972479376</v>
      </c>
      <c r="K101" s="19">
        <f t="shared" si="7"/>
        <v>1047.9671999999625</v>
      </c>
      <c r="L101" s="19">
        <f t="shared" si="8"/>
        <v>855141.23519996949</v>
      </c>
      <c r="M101" s="29">
        <f>Table4[[#This Row],[Revenue]]/Table4[[#This Row],[Units]]</f>
        <v>2.6159815294116711</v>
      </c>
      <c r="N101" s="31">
        <f t="shared" si="9"/>
        <v>0.49093371454367624</v>
      </c>
    </row>
    <row r="102" spans="1:14" x14ac:dyDescent="0.25">
      <c r="A102" s="35">
        <v>2013</v>
      </c>
      <c r="B102" s="15" t="s">
        <v>173</v>
      </c>
      <c r="C102" s="15" t="s">
        <v>170</v>
      </c>
      <c r="D102" s="15" t="s">
        <v>146</v>
      </c>
      <c r="E102" s="15" t="s">
        <v>106</v>
      </c>
      <c r="F102" s="16">
        <v>298</v>
      </c>
      <c r="G102" s="19">
        <v>729.90023249997421</v>
      </c>
      <c r="H102" s="19">
        <f t="shared" si="5"/>
        <v>217510.2692849923</v>
      </c>
      <c r="I102" s="20">
        <v>1587.1757499999617</v>
      </c>
      <c r="J102" s="19">
        <f t="shared" si="6"/>
        <v>472978.37349998858</v>
      </c>
      <c r="K102" s="19">
        <f t="shared" si="7"/>
        <v>857.27551749998747</v>
      </c>
      <c r="L102" s="19">
        <f t="shared" si="8"/>
        <v>255468.10421499627</v>
      </c>
      <c r="M102" s="29">
        <f>Table4[[#This Row],[Revenue]]/Table4[[#This Row],[Units]]</f>
        <v>5.3260931208052407</v>
      </c>
      <c r="N102" s="31">
        <f t="shared" si="9"/>
        <v>0.54012639589535572</v>
      </c>
    </row>
    <row r="103" spans="1:14" x14ac:dyDescent="0.25">
      <c r="A103" s="35">
        <v>2017</v>
      </c>
      <c r="B103" s="15" t="s">
        <v>172</v>
      </c>
      <c r="C103" s="15" t="s">
        <v>170</v>
      </c>
      <c r="D103" s="15" t="s">
        <v>146</v>
      </c>
      <c r="E103" s="15" t="s">
        <v>106</v>
      </c>
      <c r="F103" s="16">
        <v>270</v>
      </c>
      <c r="G103" s="19">
        <v>508.46951895899565</v>
      </c>
      <c r="H103" s="19">
        <f t="shared" si="5"/>
        <v>137286.77011892883</v>
      </c>
      <c r="I103" s="20">
        <v>794.9300288999932</v>
      </c>
      <c r="J103" s="19">
        <f t="shared" si="6"/>
        <v>214631.10780299816</v>
      </c>
      <c r="K103" s="19">
        <f t="shared" si="7"/>
        <v>286.46050994099755</v>
      </c>
      <c r="L103" s="19">
        <f t="shared" si="8"/>
        <v>77344.337684069324</v>
      </c>
      <c r="M103" s="29">
        <f>Table4[[#This Row],[Revenue]]/Table4[[#This Row],[Units]]</f>
        <v>2.9441852922221972</v>
      </c>
      <c r="N103" s="31">
        <f t="shared" si="9"/>
        <v>0.36035940211919704</v>
      </c>
    </row>
    <row r="104" spans="1:14" x14ac:dyDescent="0.25">
      <c r="A104" s="35">
        <v>2018</v>
      </c>
      <c r="B104" s="15" t="s">
        <v>176</v>
      </c>
      <c r="C104" s="15" t="s">
        <v>170</v>
      </c>
      <c r="D104" s="15" t="s">
        <v>146</v>
      </c>
      <c r="E104" s="15" t="s">
        <v>106</v>
      </c>
      <c r="F104" s="16">
        <v>277</v>
      </c>
      <c r="G104" s="19">
        <v>672.77520857997752</v>
      </c>
      <c r="H104" s="19">
        <f t="shared" si="5"/>
        <v>186358.73277665378</v>
      </c>
      <c r="I104" s="20">
        <v>1520.4835179999659</v>
      </c>
      <c r="J104" s="19">
        <f t="shared" si="6"/>
        <v>421173.93448599055</v>
      </c>
      <c r="K104" s="19">
        <f t="shared" si="7"/>
        <v>847.70830941998838</v>
      </c>
      <c r="L104" s="19">
        <f t="shared" si="8"/>
        <v>234815.20170933678</v>
      </c>
      <c r="M104" s="29">
        <f>Table4[[#This Row],[Revenue]]/Table4[[#This Row],[Units]]</f>
        <v>5.4891101732850753</v>
      </c>
      <c r="N104" s="31">
        <f t="shared" si="9"/>
        <v>0.55752548408749503</v>
      </c>
    </row>
    <row r="105" spans="1:14" x14ac:dyDescent="0.25">
      <c r="A105" s="35">
        <v>2018</v>
      </c>
      <c r="B105" s="15" t="s">
        <v>172</v>
      </c>
      <c r="C105" s="15" t="s">
        <v>170</v>
      </c>
      <c r="D105" s="15" t="s">
        <v>146</v>
      </c>
      <c r="E105" s="15" t="s">
        <v>106</v>
      </c>
      <c r="F105" s="16">
        <v>246</v>
      </c>
      <c r="G105" s="19">
        <v>582.76520915998299</v>
      </c>
      <c r="H105" s="19">
        <f t="shared" si="5"/>
        <v>143360.24145335582</v>
      </c>
      <c r="I105" s="20">
        <v>911.23023599997339</v>
      </c>
      <c r="J105" s="19">
        <f t="shared" si="6"/>
        <v>224162.63805599345</v>
      </c>
      <c r="K105" s="19">
        <f t="shared" si="7"/>
        <v>328.4650268399904</v>
      </c>
      <c r="L105" s="19">
        <f t="shared" si="8"/>
        <v>80802.396602637629</v>
      </c>
      <c r="M105" s="29">
        <f>Table4[[#This Row],[Revenue]]/Table4[[#This Row],[Units]]</f>
        <v>3.7041879512194038</v>
      </c>
      <c r="N105" s="31">
        <f t="shared" si="9"/>
        <v>0.36046326588311323</v>
      </c>
    </row>
    <row r="106" spans="1:14" x14ac:dyDescent="0.25">
      <c r="A106" s="35">
        <v>2019</v>
      </c>
      <c r="B106" s="15" t="s">
        <v>171</v>
      </c>
      <c r="C106" s="15" t="s">
        <v>170</v>
      </c>
      <c r="D106" s="15" t="s">
        <v>146</v>
      </c>
      <c r="E106" s="15" t="s">
        <v>106</v>
      </c>
      <c r="F106" s="16">
        <v>383</v>
      </c>
      <c r="G106" s="19">
        <v>915.21134799995616</v>
      </c>
      <c r="H106" s="19">
        <f t="shared" si="5"/>
        <v>350525.94628398318</v>
      </c>
      <c r="I106" s="20">
        <v>2194.8107999998952</v>
      </c>
      <c r="J106" s="19">
        <f t="shared" si="6"/>
        <v>840612.53639995982</v>
      </c>
      <c r="K106" s="19">
        <f t="shared" si="7"/>
        <v>1279.599451999939</v>
      </c>
      <c r="L106" s="19">
        <f t="shared" si="8"/>
        <v>490086.59011597664</v>
      </c>
      <c r="M106" s="29">
        <f>Table4[[#This Row],[Revenue]]/Table4[[#This Row],[Units]]</f>
        <v>5.730576501305209</v>
      </c>
      <c r="N106" s="31">
        <f t="shared" si="9"/>
        <v>0.58301127914989304</v>
      </c>
    </row>
    <row r="107" spans="1:14" x14ac:dyDescent="0.25">
      <c r="A107" s="35">
        <v>2019</v>
      </c>
      <c r="B107" s="15" t="s">
        <v>175</v>
      </c>
      <c r="C107" s="15" t="s">
        <v>170</v>
      </c>
      <c r="D107" s="15" t="s">
        <v>146</v>
      </c>
      <c r="E107" s="15" t="s">
        <v>106</v>
      </c>
      <c r="F107" s="16">
        <v>385</v>
      </c>
      <c r="G107" s="19">
        <v>1041.2289509999518</v>
      </c>
      <c r="H107" s="19">
        <f t="shared" si="5"/>
        <v>400873.14613498148</v>
      </c>
      <c r="I107" s="20">
        <v>1987.0220999999083</v>
      </c>
      <c r="J107" s="19">
        <f t="shared" si="6"/>
        <v>765003.50849996472</v>
      </c>
      <c r="K107" s="19">
        <f t="shared" si="7"/>
        <v>945.79314899995643</v>
      </c>
      <c r="L107" s="19">
        <f t="shared" si="8"/>
        <v>364130.36236498324</v>
      </c>
      <c r="M107" s="29">
        <f>Table4[[#This Row],[Revenue]]/Table4[[#This Row],[Units]]</f>
        <v>5.1610963636361253</v>
      </c>
      <c r="N107" s="31">
        <f t="shared" si="9"/>
        <v>0.47598521878543781</v>
      </c>
    </row>
    <row r="108" spans="1:14" x14ac:dyDescent="0.25">
      <c r="A108" s="35">
        <v>2019</v>
      </c>
      <c r="B108" s="15" t="s">
        <v>176</v>
      </c>
      <c r="C108" s="15" t="s">
        <v>170</v>
      </c>
      <c r="D108" s="15" t="s">
        <v>146</v>
      </c>
      <c r="E108" s="15" t="s">
        <v>106</v>
      </c>
      <c r="F108" s="16">
        <v>270</v>
      </c>
      <c r="G108" s="19">
        <v>773.00374139996541</v>
      </c>
      <c r="H108" s="19">
        <f t="shared" si="5"/>
        <v>208711.01017799065</v>
      </c>
      <c r="I108" s="20">
        <v>1680.1219399999472</v>
      </c>
      <c r="J108" s="19">
        <f t="shared" si="6"/>
        <v>453632.92379998573</v>
      </c>
      <c r="K108" s="19">
        <f t="shared" si="7"/>
        <v>907.11819859998184</v>
      </c>
      <c r="L108" s="19">
        <f t="shared" si="8"/>
        <v>244921.91362199507</v>
      </c>
      <c r="M108" s="29">
        <f>Table4[[#This Row],[Revenue]]/Table4[[#This Row],[Units]]</f>
        <v>6.2226738518516562</v>
      </c>
      <c r="N108" s="31">
        <f t="shared" si="9"/>
        <v>0.53991212006910061</v>
      </c>
    </row>
    <row r="109" spans="1:14" x14ac:dyDescent="0.25">
      <c r="A109" s="35">
        <v>2020</v>
      </c>
      <c r="B109" s="15" t="s">
        <v>172</v>
      </c>
      <c r="C109" s="15" t="s">
        <v>170</v>
      </c>
      <c r="D109" s="15" t="s">
        <v>146</v>
      </c>
      <c r="E109" s="15" t="s">
        <v>106</v>
      </c>
      <c r="F109" s="16">
        <v>478</v>
      </c>
      <c r="G109" s="19">
        <v>1284.566548299935</v>
      </c>
      <c r="H109" s="19">
        <f t="shared" si="5"/>
        <v>614022.81008736894</v>
      </c>
      <c r="I109" s="20">
        <v>2550.0939299998709</v>
      </c>
      <c r="J109" s="19">
        <f t="shared" si="6"/>
        <v>1218944.8985399383</v>
      </c>
      <c r="K109" s="19">
        <f t="shared" si="7"/>
        <v>1265.5273816999359</v>
      </c>
      <c r="L109" s="19">
        <f t="shared" si="8"/>
        <v>604922.08845256933</v>
      </c>
      <c r="M109" s="29">
        <f>Table4[[#This Row],[Revenue]]/Table4[[#This Row],[Units]]</f>
        <v>5.334924539748684</v>
      </c>
      <c r="N109" s="31">
        <f t="shared" si="9"/>
        <v>0.49626696758577826</v>
      </c>
    </row>
    <row r="110" spans="1:14" x14ac:dyDescent="0.25">
      <c r="A110" s="35">
        <v>2020</v>
      </c>
      <c r="B110" s="15" t="s">
        <v>174</v>
      </c>
      <c r="C110" s="15" t="s">
        <v>170</v>
      </c>
      <c r="D110" s="15" t="s">
        <v>146</v>
      </c>
      <c r="E110" s="15" t="s">
        <v>106</v>
      </c>
      <c r="F110" s="16">
        <v>480</v>
      </c>
      <c r="G110" s="19">
        <v>999.81184499995072</v>
      </c>
      <c r="H110" s="19">
        <f t="shared" si="5"/>
        <v>479909.68559997634</v>
      </c>
      <c r="I110" s="20">
        <v>2410.1994999998815</v>
      </c>
      <c r="J110" s="19">
        <f t="shared" si="6"/>
        <v>1156895.7599999432</v>
      </c>
      <c r="K110" s="19">
        <f t="shared" si="7"/>
        <v>1410.3876549999309</v>
      </c>
      <c r="L110" s="19">
        <f t="shared" si="8"/>
        <v>676986.07439996686</v>
      </c>
      <c r="M110" s="29">
        <f>Table4[[#This Row],[Revenue]]/Table4[[#This Row],[Units]]</f>
        <v>5.0212489583330866</v>
      </c>
      <c r="N110" s="31">
        <f t="shared" si="9"/>
        <v>0.58517465255469525</v>
      </c>
    </row>
    <row r="111" spans="1:14" x14ac:dyDescent="0.25">
      <c r="A111" s="35">
        <v>2020</v>
      </c>
      <c r="B111" s="15" t="s">
        <v>173</v>
      </c>
      <c r="C111" s="15" t="s">
        <v>170</v>
      </c>
      <c r="D111" s="15" t="s">
        <v>146</v>
      </c>
      <c r="E111" s="15" t="s">
        <v>106</v>
      </c>
      <c r="F111" s="16">
        <v>474</v>
      </c>
      <c r="G111" s="19">
        <v>1232.996520299936</v>
      </c>
      <c r="H111" s="19">
        <f t="shared" si="5"/>
        <v>584440.35062216967</v>
      </c>
      <c r="I111" s="20">
        <v>2416.2351299998745</v>
      </c>
      <c r="J111" s="19">
        <f t="shared" si="6"/>
        <v>1145295.4516199406</v>
      </c>
      <c r="K111" s="19">
        <f t="shared" si="7"/>
        <v>1183.2386096999385</v>
      </c>
      <c r="L111" s="19">
        <f t="shared" si="8"/>
        <v>560855.1009977709</v>
      </c>
      <c r="M111" s="29">
        <f>Table4[[#This Row],[Revenue]]/Table4[[#This Row],[Units]]</f>
        <v>5.0975424683541659</v>
      </c>
      <c r="N111" s="31">
        <f t="shared" si="9"/>
        <v>0.48970342124774913</v>
      </c>
    </row>
    <row r="112" spans="1:14" x14ac:dyDescent="0.25">
      <c r="A112" s="35">
        <v>2020</v>
      </c>
      <c r="B112" s="15" t="s">
        <v>171</v>
      </c>
      <c r="C112" s="15" t="s">
        <v>170</v>
      </c>
      <c r="D112" s="15" t="s">
        <v>146</v>
      </c>
      <c r="E112" s="15" t="s">
        <v>106</v>
      </c>
      <c r="F112" s="16">
        <v>386</v>
      </c>
      <c r="G112" s="19">
        <v>982.8736829999466</v>
      </c>
      <c r="H112" s="19">
        <f t="shared" si="5"/>
        <v>379389.2416379794</v>
      </c>
      <c r="I112" s="20">
        <v>2265.1892999998768</v>
      </c>
      <c r="J112" s="19">
        <f t="shared" si="6"/>
        <v>874363.06979995244</v>
      </c>
      <c r="K112" s="19">
        <f t="shared" si="7"/>
        <v>1282.3156169999302</v>
      </c>
      <c r="L112" s="19">
        <f t="shared" si="8"/>
        <v>494973.82816197304</v>
      </c>
      <c r="M112" s="29">
        <f>Table4[[#This Row],[Revenue]]/Table4[[#This Row],[Units]]</f>
        <v>5.8683660621758467</v>
      </c>
      <c r="N112" s="31">
        <f t="shared" si="9"/>
        <v>0.56609644809817883</v>
      </c>
    </row>
    <row r="113" spans="1:14" x14ac:dyDescent="0.25">
      <c r="A113" s="35">
        <v>2020</v>
      </c>
      <c r="B113" s="15" t="s">
        <v>175</v>
      </c>
      <c r="C113" s="15" t="s">
        <v>170</v>
      </c>
      <c r="D113" s="15" t="s">
        <v>146</v>
      </c>
      <c r="E113" s="15" t="s">
        <v>106</v>
      </c>
      <c r="F113" s="16">
        <v>372</v>
      </c>
      <c r="G113" s="19">
        <v>961.91453599994884</v>
      </c>
      <c r="H113" s="19">
        <f t="shared" si="5"/>
        <v>357832.20739198098</v>
      </c>
      <c r="I113" s="20">
        <v>2216.8855999998823</v>
      </c>
      <c r="J113" s="19">
        <f t="shared" si="6"/>
        <v>824681.44319995621</v>
      </c>
      <c r="K113" s="19">
        <f t="shared" si="7"/>
        <v>1254.9710639999334</v>
      </c>
      <c r="L113" s="19">
        <f t="shared" si="8"/>
        <v>466849.23580797523</v>
      </c>
      <c r="M113" s="29">
        <f>Table4[[#This Row],[Revenue]]/Table4[[#This Row],[Units]]</f>
        <v>5.959369892472802</v>
      </c>
      <c r="N113" s="31">
        <f t="shared" si="9"/>
        <v>0.56609644809817883</v>
      </c>
    </row>
    <row r="114" spans="1:14" x14ac:dyDescent="0.25">
      <c r="A114" s="35">
        <v>1990</v>
      </c>
      <c r="B114" s="15" t="s">
        <v>172</v>
      </c>
      <c r="C114" s="15" t="s">
        <v>169</v>
      </c>
      <c r="D114" s="15" t="s">
        <v>6</v>
      </c>
      <c r="E114" s="15" t="s">
        <v>10</v>
      </c>
      <c r="F114" s="16">
        <v>253</v>
      </c>
      <c r="G114" s="19">
        <v>390.19995898799772</v>
      </c>
      <c r="H114" s="19">
        <f t="shared" si="5"/>
        <v>98720.589623963417</v>
      </c>
      <c r="I114" s="20">
        <v>673.73625479999589</v>
      </c>
      <c r="J114" s="19">
        <f t="shared" si="6"/>
        <v>170455.27246439896</v>
      </c>
      <c r="K114" s="19">
        <f t="shared" si="7"/>
        <v>283.53629581199817</v>
      </c>
      <c r="L114" s="19">
        <f t="shared" si="8"/>
        <v>71734.682840435547</v>
      </c>
      <c r="M114" s="29">
        <f>Table4[[#This Row],[Revenue]]/Table4[[#This Row],[Units]]</f>
        <v>2.6629891494070983</v>
      </c>
      <c r="N114" s="31">
        <f t="shared" si="9"/>
        <v>0.42084167772174919</v>
      </c>
    </row>
    <row r="115" spans="1:14" x14ac:dyDescent="0.25">
      <c r="A115" s="35">
        <v>1991</v>
      </c>
      <c r="B115" s="15" t="s">
        <v>171</v>
      </c>
      <c r="C115" s="15" t="s">
        <v>169</v>
      </c>
      <c r="D115" s="15" t="s">
        <v>6</v>
      </c>
      <c r="E115" s="15" t="s">
        <v>10</v>
      </c>
      <c r="F115" s="16">
        <v>841</v>
      </c>
      <c r="G115" s="19">
        <v>1267.5526769999644</v>
      </c>
      <c r="H115" s="19">
        <f t="shared" si="5"/>
        <v>1066011.8013569701</v>
      </c>
      <c r="I115" s="20">
        <v>2485.1136269999301</v>
      </c>
      <c r="J115" s="19">
        <f t="shared" si="6"/>
        <v>2089980.5603069412</v>
      </c>
      <c r="K115" s="19">
        <f t="shared" si="7"/>
        <v>1217.5609499999657</v>
      </c>
      <c r="L115" s="19">
        <f t="shared" si="8"/>
        <v>1023968.7589499711</v>
      </c>
      <c r="M115" s="29">
        <f>Table4[[#This Row],[Revenue]]/Table4[[#This Row],[Units]]</f>
        <v>2.9549508049939717</v>
      </c>
      <c r="N115" s="31">
        <f t="shared" si="9"/>
        <v>0.48994176232892223</v>
      </c>
    </row>
    <row r="116" spans="1:14" x14ac:dyDescent="0.25">
      <c r="A116" s="35">
        <v>1991</v>
      </c>
      <c r="B116" s="15" t="s">
        <v>174</v>
      </c>
      <c r="C116" s="15" t="s">
        <v>169</v>
      </c>
      <c r="D116" s="15" t="s">
        <v>6</v>
      </c>
      <c r="E116" s="15" t="s">
        <v>10</v>
      </c>
      <c r="F116" s="16">
        <v>611</v>
      </c>
      <c r="G116" s="19">
        <v>831.59177399998396</v>
      </c>
      <c r="H116" s="19">
        <f t="shared" si="5"/>
        <v>508102.57391399017</v>
      </c>
      <c r="I116" s="20">
        <v>1862.4302346599638</v>
      </c>
      <c r="J116" s="19">
        <f t="shared" si="6"/>
        <v>1137944.8733772379</v>
      </c>
      <c r="K116" s="19">
        <f t="shared" si="7"/>
        <v>1030.8384606599798</v>
      </c>
      <c r="L116" s="19">
        <f t="shared" si="8"/>
        <v>629842.29946324776</v>
      </c>
      <c r="M116" s="29">
        <f>Table4[[#This Row],[Revenue]]/Table4[[#This Row],[Units]]</f>
        <v>3.0481673235023958</v>
      </c>
      <c r="N116" s="31">
        <f t="shared" si="9"/>
        <v>0.55349104706098518</v>
      </c>
    </row>
    <row r="117" spans="1:14" x14ac:dyDescent="0.25">
      <c r="A117" s="35">
        <v>1992</v>
      </c>
      <c r="B117" s="15" t="s">
        <v>175</v>
      </c>
      <c r="C117" s="15" t="s">
        <v>169</v>
      </c>
      <c r="D117" s="15" t="s">
        <v>6</v>
      </c>
      <c r="E117" s="15" t="s">
        <v>10</v>
      </c>
      <c r="F117" s="16">
        <v>956</v>
      </c>
      <c r="G117" s="19">
        <v>1667.7362639999344</v>
      </c>
      <c r="H117" s="19">
        <f t="shared" si="5"/>
        <v>1594355.8683839373</v>
      </c>
      <c r="I117" s="20">
        <v>3197.8466639998746</v>
      </c>
      <c r="J117" s="19">
        <f t="shared" si="6"/>
        <v>3057141.4107838799</v>
      </c>
      <c r="K117" s="19">
        <f t="shared" si="7"/>
        <v>1530.1103999999402</v>
      </c>
      <c r="L117" s="19">
        <f t="shared" si="8"/>
        <v>1462785.5423999426</v>
      </c>
      <c r="M117" s="29">
        <f>Table4[[#This Row],[Revenue]]/Table4[[#This Row],[Units]]</f>
        <v>3.3450278912132578</v>
      </c>
      <c r="N117" s="31">
        <f t="shared" si="9"/>
        <v>0.47848147856034923</v>
      </c>
    </row>
    <row r="118" spans="1:14" x14ac:dyDescent="0.25">
      <c r="A118" s="35">
        <v>1992</v>
      </c>
      <c r="B118" s="15" t="s">
        <v>171</v>
      </c>
      <c r="C118" s="15" t="s">
        <v>169</v>
      </c>
      <c r="D118" s="15" t="s">
        <v>6</v>
      </c>
      <c r="E118" s="15" t="s">
        <v>10</v>
      </c>
      <c r="F118" s="16">
        <v>611</v>
      </c>
      <c r="G118" s="19">
        <v>1066.494389999958</v>
      </c>
      <c r="H118" s="19">
        <f t="shared" si="5"/>
        <v>651628.07228997431</v>
      </c>
      <c r="I118" s="20">
        <v>2234.7108899999121</v>
      </c>
      <c r="J118" s="19">
        <f t="shared" si="6"/>
        <v>1365408.3537899463</v>
      </c>
      <c r="K118" s="19">
        <f t="shared" si="7"/>
        <v>1168.2164999999541</v>
      </c>
      <c r="L118" s="19">
        <f t="shared" si="8"/>
        <v>713780.28149997198</v>
      </c>
      <c r="M118" s="29">
        <f>Table4[[#This Row],[Revenue]]/Table4[[#This Row],[Units]]</f>
        <v>3.6574646317510835</v>
      </c>
      <c r="N118" s="31">
        <f t="shared" si="9"/>
        <v>0.52275956824106229</v>
      </c>
    </row>
    <row r="119" spans="1:14" x14ac:dyDescent="0.25">
      <c r="A119" s="35">
        <v>1992</v>
      </c>
      <c r="B119" s="15" t="s">
        <v>175</v>
      </c>
      <c r="C119" s="15" t="s">
        <v>169</v>
      </c>
      <c r="D119" s="15" t="s">
        <v>6</v>
      </c>
      <c r="E119" s="15" t="s">
        <v>10</v>
      </c>
      <c r="F119" s="16">
        <v>253</v>
      </c>
      <c r="G119" s="19">
        <v>565.27239593997751</v>
      </c>
      <c r="H119" s="19">
        <f t="shared" si="5"/>
        <v>143013.91617281432</v>
      </c>
      <c r="I119" s="20">
        <v>958.04297399996199</v>
      </c>
      <c r="J119" s="19">
        <f t="shared" si="6"/>
        <v>242384.87242199038</v>
      </c>
      <c r="K119" s="19">
        <f t="shared" si="7"/>
        <v>392.77057805998447</v>
      </c>
      <c r="L119" s="19">
        <f t="shared" si="8"/>
        <v>99370.956249176059</v>
      </c>
      <c r="M119" s="29">
        <f>Table4[[#This Row],[Revenue]]/Table4[[#This Row],[Units]]</f>
        <v>3.7867311225294942</v>
      </c>
      <c r="N119" s="31">
        <f t="shared" si="9"/>
        <v>0.40997177446029687</v>
      </c>
    </row>
    <row r="120" spans="1:14" x14ac:dyDescent="0.25">
      <c r="A120" s="35">
        <v>1996</v>
      </c>
      <c r="B120" s="15" t="s">
        <v>172</v>
      </c>
      <c r="C120" s="15" t="s">
        <v>169</v>
      </c>
      <c r="D120" s="15" t="s">
        <v>6</v>
      </c>
      <c r="E120" s="15" t="s">
        <v>10</v>
      </c>
      <c r="F120" s="16">
        <v>175</v>
      </c>
      <c r="G120" s="19">
        <v>238.32789134999956</v>
      </c>
      <c r="H120" s="19">
        <f t="shared" si="5"/>
        <v>41707.380986249926</v>
      </c>
      <c r="I120" s="20">
        <v>492.891584999999</v>
      </c>
      <c r="J120" s="19">
        <f t="shared" si="6"/>
        <v>86256.02737499983</v>
      </c>
      <c r="K120" s="19">
        <f t="shared" si="7"/>
        <v>254.56369364999944</v>
      </c>
      <c r="L120" s="19">
        <f t="shared" si="8"/>
        <v>44548.646388749905</v>
      </c>
      <c r="M120" s="29">
        <f>Table4[[#This Row],[Revenue]]/Table4[[#This Row],[Units]]</f>
        <v>2.816523342857137</v>
      </c>
      <c r="N120" s="31">
        <f t="shared" si="9"/>
        <v>0.51646995281934049</v>
      </c>
    </row>
    <row r="121" spans="1:14" x14ac:dyDescent="0.25">
      <c r="A121" s="35">
        <v>1997</v>
      </c>
      <c r="B121" s="15" t="s">
        <v>171</v>
      </c>
      <c r="C121" s="15" t="s">
        <v>169</v>
      </c>
      <c r="D121" s="15" t="s">
        <v>6</v>
      </c>
      <c r="E121" s="15" t="s">
        <v>10</v>
      </c>
      <c r="F121" s="16">
        <v>251</v>
      </c>
      <c r="G121" s="19">
        <v>463.3991091299884</v>
      </c>
      <c r="H121" s="19">
        <f t="shared" si="5"/>
        <v>116313.17639162709</v>
      </c>
      <c r="I121" s="20">
        <v>788.0959229999803</v>
      </c>
      <c r="J121" s="19">
        <f t="shared" si="6"/>
        <v>197812.07667299506</v>
      </c>
      <c r="K121" s="19">
        <f t="shared" si="7"/>
        <v>324.6968138699919</v>
      </c>
      <c r="L121" s="19">
        <f t="shared" si="8"/>
        <v>81498.900281367969</v>
      </c>
      <c r="M121" s="29">
        <f>Table4[[#This Row],[Revenue]]/Table4[[#This Row],[Units]]</f>
        <v>3.1398243944222322</v>
      </c>
      <c r="N121" s="31">
        <f t="shared" si="9"/>
        <v>0.41200164141694212</v>
      </c>
    </row>
    <row r="122" spans="1:14" x14ac:dyDescent="0.25">
      <c r="A122" s="35">
        <v>1998</v>
      </c>
      <c r="B122" s="15" t="s">
        <v>173</v>
      </c>
      <c r="C122" s="15" t="s">
        <v>169</v>
      </c>
      <c r="D122" s="15" t="s">
        <v>6</v>
      </c>
      <c r="E122" s="15" t="s">
        <v>10</v>
      </c>
      <c r="F122" s="16">
        <v>703</v>
      </c>
      <c r="G122" s="19">
        <v>1068.6619349999692</v>
      </c>
      <c r="H122" s="19">
        <f t="shared" si="5"/>
        <v>751269.34030497831</v>
      </c>
      <c r="I122" s="20">
        <v>2170.3091849999373</v>
      </c>
      <c r="J122" s="19">
        <f t="shared" si="6"/>
        <v>1525727.357054956</v>
      </c>
      <c r="K122" s="19">
        <f t="shared" si="7"/>
        <v>1101.6472499999682</v>
      </c>
      <c r="L122" s="19">
        <f t="shared" si="8"/>
        <v>774458.01674997772</v>
      </c>
      <c r="M122" s="29">
        <f>Table4[[#This Row],[Revenue]]/Table4[[#This Row],[Units]]</f>
        <v>3.0872107894735952</v>
      </c>
      <c r="N122" s="31">
        <f t="shared" si="9"/>
        <v>0.50759922024658433</v>
      </c>
    </row>
    <row r="123" spans="1:14" x14ac:dyDescent="0.25">
      <c r="A123" s="35">
        <v>2000</v>
      </c>
      <c r="B123" s="15" t="s">
        <v>174</v>
      </c>
      <c r="C123" s="15" t="s">
        <v>169</v>
      </c>
      <c r="D123" s="15" t="s">
        <v>6</v>
      </c>
      <c r="E123" s="15" t="s">
        <v>10</v>
      </c>
      <c r="F123" s="16">
        <v>175</v>
      </c>
      <c r="G123" s="19">
        <v>377.51050274998386</v>
      </c>
      <c r="H123" s="19">
        <f t="shared" si="5"/>
        <v>66064.337981247168</v>
      </c>
      <c r="I123" s="20">
        <v>773.61202499996682</v>
      </c>
      <c r="J123" s="19">
        <f t="shared" si="6"/>
        <v>135382.1043749942</v>
      </c>
      <c r="K123" s="19">
        <f t="shared" si="7"/>
        <v>396.10152224998296</v>
      </c>
      <c r="L123" s="19">
        <f t="shared" si="8"/>
        <v>69317.766393747035</v>
      </c>
      <c r="M123" s="29">
        <f>Table4[[#This Row],[Revenue]]/Table4[[#This Row],[Units]]</f>
        <v>4.4206401428569535</v>
      </c>
      <c r="N123" s="31">
        <f t="shared" si="9"/>
        <v>0.51201572551822727</v>
      </c>
    </row>
    <row r="124" spans="1:14" x14ac:dyDescent="0.25">
      <c r="A124" s="35">
        <v>2003</v>
      </c>
      <c r="B124" s="15" t="s">
        <v>174</v>
      </c>
      <c r="C124" s="15" t="s">
        <v>169</v>
      </c>
      <c r="D124" s="15" t="s">
        <v>5</v>
      </c>
      <c r="E124" s="15" t="s">
        <v>10</v>
      </c>
      <c r="F124" s="16">
        <v>283</v>
      </c>
      <c r="G124" s="19">
        <v>402.93651382049825</v>
      </c>
      <c r="H124" s="19">
        <f t="shared" si="5"/>
        <v>114031.033411201</v>
      </c>
      <c r="I124" s="20">
        <v>677.52141554999707</v>
      </c>
      <c r="J124" s="19">
        <f t="shared" si="6"/>
        <v>191738.56060064916</v>
      </c>
      <c r="K124" s="19">
        <f t="shared" si="7"/>
        <v>274.58490172949882</v>
      </c>
      <c r="L124" s="19">
        <f t="shared" si="8"/>
        <v>77707.527189448156</v>
      </c>
      <c r="M124" s="29">
        <f>Table4[[#This Row],[Revenue]]/Table4[[#This Row],[Units]]</f>
        <v>2.3940686061837351</v>
      </c>
      <c r="N124" s="31">
        <f t="shared" si="9"/>
        <v>0.40527855714582367</v>
      </c>
    </row>
    <row r="125" spans="1:14" x14ac:dyDescent="0.25">
      <c r="A125" s="35">
        <v>2004</v>
      </c>
      <c r="B125" s="15" t="s">
        <v>172</v>
      </c>
      <c r="C125" s="15" t="s">
        <v>169</v>
      </c>
      <c r="D125" s="15" t="s">
        <v>5</v>
      </c>
      <c r="E125" s="15" t="s">
        <v>10</v>
      </c>
      <c r="F125" s="16">
        <v>732</v>
      </c>
      <c r="G125" s="19">
        <v>986.71769999997309</v>
      </c>
      <c r="H125" s="19">
        <f t="shared" si="5"/>
        <v>722277.35639998026</v>
      </c>
      <c r="I125" s="20">
        <v>1979.8337879999458</v>
      </c>
      <c r="J125" s="19">
        <f t="shared" si="6"/>
        <v>1449238.3328159603</v>
      </c>
      <c r="K125" s="19">
        <f t="shared" si="7"/>
        <v>993.11608799997271</v>
      </c>
      <c r="L125" s="19">
        <f t="shared" si="8"/>
        <v>726960.97641598003</v>
      </c>
      <c r="M125" s="29">
        <f>Table4[[#This Row],[Revenue]]/Table4[[#This Row],[Units]]</f>
        <v>2.7046909672130406</v>
      </c>
      <c r="N125" s="31">
        <f t="shared" si="9"/>
        <v>0.50161589019209119</v>
      </c>
    </row>
    <row r="126" spans="1:14" x14ac:dyDescent="0.25">
      <c r="A126" s="35">
        <v>2004</v>
      </c>
      <c r="B126" s="15" t="s">
        <v>173</v>
      </c>
      <c r="C126" s="15" t="s">
        <v>169</v>
      </c>
      <c r="D126" s="15" t="s">
        <v>5</v>
      </c>
      <c r="E126" s="15" t="s">
        <v>10</v>
      </c>
      <c r="F126" s="16">
        <v>457</v>
      </c>
      <c r="G126" s="19">
        <v>624.76469999998221</v>
      </c>
      <c r="H126" s="19">
        <f t="shared" si="5"/>
        <v>285517.4678999919</v>
      </c>
      <c r="I126" s="20">
        <v>1424.7794679999597</v>
      </c>
      <c r="J126" s="19">
        <f t="shared" si="6"/>
        <v>651124.21687598154</v>
      </c>
      <c r="K126" s="19">
        <f t="shared" si="7"/>
        <v>800.01476799997749</v>
      </c>
      <c r="L126" s="19">
        <f t="shared" si="8"/>
        <v>365606.74897598964</v>
      </c>
      <c r="M126" s="29">
        <f>Table4[[#This Row],[Revenue]]/Table4[[#This Row],[Units]]</f>
        <v>3.1176793610502402</v>
      </c>
      <c r="N126" s="31">
        <f t="shared" si="9"/>
        <v>0.56150076974579211</v>
      </c>
    </row>
    <row r="127" spans="1:14" x14ac:dyDescent="0.25">
      <c r="A127" s="35">
        <v>2005</v>
      </c>
      <c r="B127" s="15" t="s">
        <v>176</v>
      </c>
      <c r="C127" s="15" t="s">
        <v>169</v>
      </c>
      <c r="D127" s="15" t="s">
        <v>5</v>
      </c>
      <c r="E127" s="15" t="s">
        <v>10</v>
      </c>
      <c r="F127" s="16">
        <v>283</v>
      </c>
      <c r="G127" s="19">
        <v>617.69712917997367</v>
      </c>
      <c r="H127" s="19">
        <f t="shared" si="5"/>
        <v>174808.28755793255</v>
      </c>
      <c r="I127" s="20">
        <v>1018.4505779999567</v>
      </c>
      <c r="J127" s="19">
        <f t="shared" si="6"/>
        <v>288221.51357398776</v>
      </c>
      <c r="K127" s="19">
        <f t="shared" si="7"/>
        <v>400.75344881998308</v>
      </c>
      <c r="L127" s="19">
        <f t="shared" si="8"/>
        <v>113413.22601605521</v>
      </c>
      <c r="M127" s="29">
        <f>Table4[[#This Row],[Revenue]]/Table4[[#This Row],[Units]]</f>
        <v>3.5987652932860663</v>
      </c>
      <c r="N127" s="31">
        <f t="shared" si="9"/>
        <v>0.39349327053943711</v>
      </c>
    </row>
    <row r="128" spans="1:14" x14ac:dyDescent="0.25">
      <c r="A128" s="35">
        <v>2005</v>
      </c>
      <c r="B128" s="15" t="s">
        <v>176</v>
      </c>
      <c r="C128" s="15" t="s">
        <v>169</v>
      </c>
      <c r="D128" s="15" t="s">
        <v>5</v>
      </c>
      <c r="E128" s="15" t="s">
        <v>10</v>
      </c>
      <c r="F128" s="16">
        <v>115</v>
      </c>
      <c r="G128" s="19">
        <v>207.31097114999122</v>
      </c>
      <c r="H128" s="19">
        <f t="shared" si="5"/>
        <v>23840.761682248991</v>
      </c>
      <c r="I128" s="20">
        <v>588.84466499997495</v>
      </c>
      <c r="J128" s="19">
        <f t="shared" si="6"/>
        <v>67717.136474997125</v>
      </c>
      <c r="K128" s="19">
        <f t="shared" si="7"/>
        <v>381.53369384998371</v>
      </c>
      <c r="L128" s="19">
        <f t="shared" si="8"/>
        <v>43876.374792748131</v>
      </c>
      <c r="M128" s="29">
        <f>Table4[[#This Row],[Revenue]]/Table4[[#This Row],[Units]]</f>
        <v>5.1203883913041297</v>
      </c>
      <c r="N128" s="31">
        <f t="shared" si="9"/>
        <v>0.64793606281547944</v>
      </c>
    </row>
    <row r="129" spans="1:14" x14ac:dyDescent="0.25">
      <c r="A129" s="35">
        <v>2007</v>
      </c>
      <c r="B129" s="15" t="s">
        <v>175</v>
      </c>
      <c r="C129" s="15" t="s">
        <v>169</v>
      </c>
      <c r="D129" s="15" t="s">
        <v>6</v>
      </c>
      <c r="E129" s="15" t="s">
        <v>10</v>
      </c>
      <c r="F129" s="16">
        <v>867</v>
      </c>
      <c r="G129" s="19">
        <v>995.65239599999734</v>
      </c>
      <c r="H129" s="19">
        <f t="shared" si="5"/>
        <v>863230.62733199773</v>
      </c>
      <c r="I129" s="20">
        <v>2084.9328656399948</v>
      </c>
      <c r="J129" s="19">
        <f t="shared" si="6"/>
        <v>1807636.7945098756</v>
      </c>
      <c r="K129" s="19">
        <f t="shared" si="7"/>
        <v>1089.2804696399976</v>
      </c>
      <c r="L129" s="19">
        <f t="shared" si="8"/>
        <v>944406.16717787785</v>
      </c>
      <c r="M129" s="29">
        <f>Table4[[#This Row],[Revenue]]/Table4[[#This Row],[Units]]</f>
        <v>2.4047668577162571</v>
      </c>
      <c r="N129" s="31">
        <f t="shared" si="9"/>
        <v>0.52245349842745659</v>
      </c>
    </row>
    <row r="130" spans="1:14" x14ac:dyDescent="0.25">
      <c r="A130" s="35">
        <v>2007</v>
      </c>
      <c r="B130" s="15" t="s">
        <v>171</v>
      </c>
      <c r="C130" s="15" t="s">
        <v>169</v>
      </c>
      <c r="D130" s="15" t="s">
        <v>5</v>
      </c>
      <c r="E130" s="15" t="s">
        <v>10</v>
      </c>
      <c r="F130" s="16">
        <v>789</v>
      </c>
      <c r="G130" s="19">
        <v>868.45229999999231</v>
      </c>
      <c r="H130" s="19">
        <f t="shared" ref="H130:H193" si="10">G130*F130</f>
        <v>685208.86469999398</v>
      </c>
      <c r="I130" s="20">
        <v>1996.8498745199824</v>
      </c>
      <c r="J130" s="19">
        <f t="shared" ref="J130:J193" si="11">I130*F130</f>
        <v>1575514.5509962661</v>
      </c>
      <c r="K130" s="19">
        <f t="shared" ref="K130:K193" si="12">I130-G130</f>
        <v>1128.39757451999</v>
      </c>
      <c r="L130" s="19">
        <f t="shared" ref="L130:L193" si="13">J130-H130</f>
        <v>890305.68629627209</v>
      </c>
      <c r="M130" s="29">
        <f>Table4[[#This Row],[Revenue]]/Table4[[#This Row],[Units]]</f>
        <v>2.5308616914068218</v>
      </c>
      <c r="N130" s="31">
        <f t="shared" ref="N130:N193" si="14">K130/I130</f>
        <v>0.56508883763294548</v>
      </c>
    </row>
    <row r="131" spans="1:14" x14ac:dyDescent="0.25">
      <c r="A131" s="35">
        <v>2008</v>
      </c>
      <c r="B131" s="15" t="s">
        <v>174</v>
      </c>
      <c r="C131" s="15" t="s">
        <v>169</v>
      </c>
      <c r="D131" s="15" t="s">
        <v>6</v>
      </c>
      <c r="E131" s="15" t="s">
        <v>10</v>
      </c>
      <c r="F131" s="16">
        <v>906</v>
      </c>
      <c r="G131" s="19">
        <v>1106.9897579999899</v>
      </c>
      <c r="H131" s="19">
        <f t="shared" si="10"/>
        <v>1002932.7207479909</v>
      </c>
      <c r="I131" s="20">
        <v>2141.8760579999807</v>
      </c>
      <c r="J131" s="19">
        <f t="shared" si="11"/>
        <v>1940539.7085479826</v>
      </c>
      <c r="K131" s="19">
        <f t="shared" si="12"/>
        <v>1034.8862999999908</v>
      </c>
      <c r="L131" s="19">
        <f t="shared" si="13"/>
        <v>937606.98779999174</v>
      </c>
      <c r="M131" s="29">
        <f>Table4[[#This Row],[Revenue]]/Table4[[#This Row],[Units]]</f>
        <v>2.3641016092715019</v>
      </c>
      <c r="N131" s="31">
        <f t="shared" si="14"/>
        <v>0.48316815351413772</v>
      </c>
    </row>
    <row r="132" spans="1:14" x14ac:dyDescent="0.25">
      <c r="A132" s="35">
        <v>2009</v>
      </c>
      <c r="B132" s="15" t="s">
        <v>172</v>
      </c>
      <c r="C132" s="15" t="s">
        <v>169</v>
      </c>
      <c r="D132" s="15" t="s">
        <v>6</v>
      </c>
      <c r="E132" s="15" t="s">
        <v>10</v>
      </c>
      <c r="F132" s="16">
        <v>867</v>
      </c>
      <c r="G132" s="19">
        <v>1403.4553829999525</v>
      </c>
      <c r="H132" s="19">
        <f t="shared" si="10"/>
        <v>1216795.8170609588</v>
      </c>
      <c r="I132" s="20">
        <v>2736.4854329999075</v>
      </c>
      <c r="J132" s="19">
        <f t="shared" si="11"/>
        <v>2372532.8704109197</v>
      </c>
      <c r="K132" s="19">
        <f t="shared" si="12"/>
        <v>1333.0300499999551</v>
      </c>
      <c r="L132" s="19">
        <f t="shared" si="13"/>
        <v>1155737.0533499608</v>
      </c>
      <c r="M132" s="29">
        <f>Table4[[#This Row],[Revenue]]/Table4[[#This Row],[Units]]</f>
        <v>3.1562692422144263</v>
      </c>
      <c r="N132" s="31">
        <f t="shared" si="14"/>
        <v>0.48713215642394397</v>
      </c>
    </row>
    <row r="133" spans="1:14" x14ac:dyDescent="0.25">
      <c r="A133" s="35">
        <v>2009</v>
      </c>
      <c r="B133" s="15" t="s">
        <v>172</v>
      </c>
      <c r="C133" s="15" t="s">
        <v>169</v>
      </c>
      <c r="D133" s="15" t="s">
        <v>6</v>
      </c>
      <c r="E133" s="15" t="s">
        <v>10</v>
      </c>
      <c r="F133" s="16">
        <v>302</v>
      </c>
      <c r="G133" s="19">
        <v>844.41919883997434</v>
      </c>
      <c r="H133" s="19">
        <f t="shared" si="10"/>
        <v>255014.59804967226</v>
      </c>
      <c r="I133" s="20">
        <v>1715.6065639999631</v>
      </c>
      <c r="J133" s="19">
        <f t="shared" si="11"/>
        <v>518113.18232798885</v>
      </c>
      <c r="K133" s="19">
        <f t="shared" si="12"/>
        <v>871.18736515998876</v>
      </c>
      <c r="L133" s="19">
        <f t="shared" si="13"/>
        <v>263098.58427831659</v>
      </c>
      <c r="M133" s="29">
        <f>Table4[[#This Row],[Revenue]]/Table4[[#This Row],[Units]]</f>
        <v>5.6808164370859702</v>
      </c>
      <c r="N133" s="31">
        <f t="shared" si="14"/>
        <v>0.50780137092084909</v>
      </c>
    </row>
    <row r="134" spans="1:14" x14ac:dyDescent="0.25">
      <c r="A134" s="35">
        <v>2012</v>
      </c>
      <c r="B134" s="15" t="s">
        <v>171</v>
      </c>
      <c r="C134" s="15" t="s">
        <v>169</v>
      </c>
      <c r="D134" s="15" t="s">
        <v>5</v>
      </c>
      <c r="E134" s="15" t="s">
        <v>10</v>
      </c>
      <c r="F134" s="16">
        <v>841</v>
      </c>
      <c r="G134" s="19">
        <v>1110.7507499999715</v>
      </c>
      <c r="H134" s="19">
        <f t="shared" si="10"/>
        <v>934141.38074997603</v>
      </c>
      <c r="I134" s="20">
        <v>2318.2086346999408</v>
      </c>
      <c r="J134" s="19">
        <f t="shared" si="11"/>
        <v>1949613.4617826503</v>
      </c>
      <c r="K134" s="19">
        <f t="shared" si="12"/>
        <v>1207.4578846999693</v>
      </c>
      <c r="L134" s="19">
        <f t="shared" si="13"/>
        <v>1015472.0810326743</v>
      </c>
      <c r="M134" s="29">
        <f>Table4[[#This Row],[Revenue]]/Table4[[#This Row],[Units]]</f>
        <v>2.7564906476812614</v>
      </c>
      <c r="N134" s="31">
        <f t="shared" si="14"/>
        <v>0.52085816031664367</v>
      </c>
    </row>
    <row r="135" spans="1:14" x14ac:dyDescent="0.25">
      <c r="A135" s="35">
        <v>2012</v>
      </c>
      <c r="B135" s="15" t="s">
        <v>173</v>
      </c>
      <c r="C135" s="15" t="s">
        <v>169</v>
      </c>
      <c r="D135" s="15" t="s">
        <v>5</v>
      </c>
      <c r="E135" s="15" t="s">
        <v>10</v>
      </c>
      <c r="F135" s="16">
        <v>505</v>
      </c>
      <c r="G135" s="19">
        <v>602.55337499999007</v>
      </c>
      <c r="H135" s="19">
        <f t="shared" si="10"/>
        <v>304289.45437499497</v>
      </c>
      <c r="I135" s="20">
        <v>1416.4686861499767</v>
      </c>
      <c r="J135" s="19">
        <f t="shared" si="11"/>
        <v>715316.6865057383</v>
      </c>
      <c r="K135" s="19">
        <f t="shared" si="12"/>
        <v>813.91531114998668</v>
      </c>
      <c r="L135" s="19">
        <f t="shared" si="13"/>
        <v>411027.23213074333</v>
      </c>
      <c r="M135" s="29">
        <f>Table4[[#This Row],[Revenue]]/Table4[[#This Row],[Units]]</f>
        <v>2.8048884874256967</v>
      </c>
      <c r="N135" s="31">
        <f t="shared" si="14"/>
        <v>0.57460875705077796</v>
      </c>
    </row>
    <row r="136" spans="1:14" x14ac:dyDescent="0.25">
      <c r="A136" s="35">
        <v>2012</v>
      </c>
      <c r="B136" s="15" t="s">
        <v>175</v>
      </c>
      <c r="C136" s="15" t="s">
        <v>170</v>
      </c>
      <c r="D136" s="15" t="s">
        <v>146</v>
      </c>
      <c r="E136" s="15" t="s">
        <v>10</v>
      </c>
      <c r="F136" s="16">
        <v>190</v>
      </c>
      <c r="G136" s="19">
        <v>295.83774745199281</v>
      </c>
      <c r="H136" s="19">
        <f t="shared" si="10"/>
        <v>56209.172015878634</v>
      </c>
      <c r="I136" s="20">
        <v>620.84266919998493</v>
      </c>
      <c r="J136" s="19">
        <f t="shared" si="11"/>
        <v>117960.10714799713</v>
      </c>
      <c r="K136" s="19">
        <f t="shared" si="12"/>
        <v>325.00492174799211</v>
      </c>
      <c r="L136" s="19">
        <f t="shared" si="13"/>
        <v>61750.935132118495</v>
      </c>
      <c r="M136" s="29">
        <f>Table4[[#This Row],[Revenue]]/Table4[[#This Row],[Units]]</f>
        <v>3.2675929957893945</v>
      </c>
      <c r="N136" s="31">
        <f t="shared" si="14"/>
        <v>0.52348998848096573</v>
      </c>
    </row>
    <row r="137" spans="1:14" x14ac:dyDescent="0.25">
      <c r="A137" s="35">
        <v>2013</v>
      </c>
      <c r="B137" s="15" t="s">
        <v>175</v>
      </c>
      <c r="C137" s="15" t="s">
        <v>169</v>
      </c>
      <c r="D137" s="15" t="s">
        <v>5</v>
      </c>
      <c r="E137" s="15" t="s">
        <v>10</v>
      </c>
      <c r="F137" s="16">
        <v>992</v>
      </c>
      <c r="G137" s="19">
        <v>1532.0447999999421</v>
      </c>
      <c r="H137" s="19">
        <f t="shared" si="10"/>
        <v>1519788.4415999425</v>
      </c>
      <c r="I137" s="20">
        <v>2891.1717119998907</v>
      </c>
      <c r="J137" s="19">
        <f t="shared" si="11"/>
        <v>2868042.3383038915</v>
      </c>
      <c r="K137" s="19">
        <f t="shared" si="12"/>
        <v>1359.1269119999486</v>
      </c>
      <c r="L137" s="19">
        <f t="shared" si="13"/>
        <v>1348253.896703949</v>
      </c>
      <c r="M137" s="29">
        <f>Table4[[#This Row],[Revenue]]/Table4[[#This Row],[Units]]</f>
        <v>2.9144876129031156</v>
      </c>
      <c r="N137" s="31">
        <f t="shared" si="14"/>
        <v>0.47009553474767807</v>
      </c>
    </row>
    <row r="138" spans="1:14" x14ac:dyDescent="0.25">
      <c r="A138" s="35">
        <v>2013</v>
      </c>
      <c r="B138" s="15" t="s">
        <v>175</v>
      </c>
      <c r="C138" s="15" t="s">
        <v>169</v>
      </c>
      <c r="D138" s="15" t="s">
        <v>5</v>
      </c>
      <c r="E138" s="15" t="s">
        <v>10</v>
      </c>
      <c r="F138" s="16">
        <v>841</v>
      </c>
      <c r="G138" s="19">
        <v>1299.2188499999509</v>
      </c>
      <c r="H138" s="19">
        <f t="shared" si="10"/>
        <v>1092643.0528499587</v>
      </c>
      <c r="I138" s="20">
        <v>2530.1827939999043</v>
      </c>
      <c r="J138" s="19">
        <f t="shared" si="11"/>
        <v>2127883.7297539194</v>
      </c>
      <c r="K138" s="19">
        <f t="shared" si="12"/>
        <v>1230.9639439999535</v>
      </c>
      <c r="L138" s="19">
        <f t="shared" si="13"/>
        <v>1035240.6769039608</v>
      </c>
      <c r="M138" s="29">
        <f>Table4[[#This Row],[Revenue]]/Table4[[#This Row],[Units]]</f>
        <v>3.0085407776455462</v>
      </c>
      <c r="N138" s="31">
        <f t="shared" si="14"/>
        <v>0.48651186266821161</v>
      </c>
    </row>
    <row r="139" spans="1:14" x14ac:dyDescent="0.25">
      <c r="A139" s="35">
        <v>2014</v>
      </c>
      <c r="B139" s="15" t="s">
        <v>172</v>
      </c>
      <c r="C139" s="15" t="s">
        <v>169</v>
      </c>
      <c r="D139" s="15" t="s">
        <v>5</v>
      </c>
      <c r="E139" s="15" t="s">
        <v>10</v>
      </c>
      <c r="F139" s="16">
        <v>505</v>
      </c>
      <c r="G139" s="19">
        <v>836.73449999996421</v>
      </c>
      <c r="H139" s="19">
        <f t="shared" si="10"/>
        <v>422550.92249998194</v>
      </c>
      <c r="I139" s="20">
        <v>1850.1681799999208</v>
      </c>
      <c r="J139" s="19">
        <f t="shared" si="11"/>
        <v>934334.93089995999</v>
      </c>
      <c r="K139" s="19">
        <f t="shared" si="12"/>
        <v>1013.4336799999566</v>
      </c>
      <c r="L139" s="19">
        <f t="shared" si="13"/>
        <v>511784.00839997805</v>
      </c>
      <c r="M139" s="29">
        <f>Table4[[#This Row],[Revenue]]/Table4[[#This Row],[Units]]</f>
        <v>3.663699366336477</v>
      </c>
      <c r="N139" s="31">
        <f t="shared" si="14"/>
        <v>0.54775219407351383</v>
      </c>
    </row>
    <row r="140" spans="1:14" x14ac:dyDescent="0.25">
      <c r="A140" s="35">
        <v>2016</v>
      </c>
      <c r="B140" s="15" t="s">
        <v>171</v>
      </c>
      <c r="C140" s="15" t="s">
        <v>169</v>
      </c>
      <c r="D140" s="15" t="s">
        <v>5</v>
      </c>
      <c r="E140" s="15" t="s">
        <v>10</v>
      </c>
      <c r="F140" s="16">
        <v>915</v>
      </c>
      <c r="G140" s="19">
        <v>949.2896249999975</v>
      </c>
      <c r="H140" s="19">
        <f t="shared" si="10"/>
        <v>868600.00687499775</v>
      </c>
      <c r="I140" s="20">
        <v>1950.799516649995</v>
      </c>
      <c r="J140" s="19">
        <f t="shared" si="11"/>
        <v>1784981.5577347453</v>
      </c>
      <c r="K140" s="19">
        <f t="shared" si="12"/>
        <v>1001.5098916499975</v>
      </c>
      <c r="L140" s="19">
        <f t="shared" si="13"/>
        <v>916381.55085974757</v>
      </c>
      <c r="M140" s="29">
        <f>Table4[[#This Row],[Revenue]]/Table4[[#This Row],[Units]]</f>
        <v>2.1320213296721255</v>
      </c>
      <c r="N140" s="31">
        <f t="shared" si="14"/>
        <v>0.51338432427430447</v>
      </c>
    </row>
    <row r="141" spans="1:14" x14ac:dyDescent="0.25">
      <c r="A141" s="35">
        <v>2017</v>
      </c>
      <c r="B141" s="15" t="s">
        <v>175</v>
      </c>
      <c r="C141" s="15" t="s">
        <v>169</v>
      </c>
      <c r="D141" s="15" t="s">
        <v>5</v>
      </c>
      <c r="E141" s="15" t="s">
        <v>10</v>
      </c>
      <c r="F141" s="16">
        <v>568</v>
      </c>
      <c r="G141" s="19">
        <v>678.4901999999887</v>
      </c>
      <c r="H141" s="19">
        <f t="shared" si="10"/>
        <v>385382.43359999359</v>
      </c>
      <c r="I141" s="20">
        <v>1545.3059199199743</v>
      </c>
      <c r="J141" s="19">
        <f t="shared" si="11"/>
        <v>877733.76251454535</v>
      </c>
      <c r="K141" s="19">
        <f t="shared" si="12"/>
        <v>866.81571991998555</v>
      </c>
      <c r="L141" s="19">
        <f t="shared" si="13"/>
        <v>492351.32891455176</v>
      </c>
      <c r="M141" s="29">
        <f>Table4[[#This Row],[Revenue]]/Table4[[#This Row],[Units]]</f>
        <v>2.7206090139436165</v>
      </c>
      <c r="N141" s="31">
        <f t="shared" si="14"/>
        <v>0.560934704737865</v>
      </c>
    </row>
    <row r="142" spans="1:14" x14ac:dyDescent="0.25">
      <c r="A142" s="35">
        <v>2017</v>
      </c>
      <c r="B142" s="15" t="s">
        <v>172</v>
      </c>
      <c r="C142" s="15" t="s">
        <v>169</v>
      </c>
      <c r="D142" s="15" t="s">
        <v>5</v>
      </c>
      <c r="E142" s="15" t="s">
        <v>10</v>
      </c>
      <c r="F142" s="16">
        <v>274</v>
      </c>
      <c r="G142" s="19">
        <v>571.40862382499517</v>
      </c>
      <c r="H142" s="19">
        <f t="shared" si="10"/>
        <v>156565.96292804868</v>
      </c>
      <c r="I142" s="20">
        <v>873.75765749999266</v>
      </c>
      <c r="J142" s="19">
        <f t="shared" si="11"/>
        <v>239409.59815499798</v>
      </c>
      <c r="K142" s="19">
        <f t="shared" si="12"/>
        <v>302.34903367499749</v>
      </c>
      <c r="L142" s="19">
        <f t="shared" si="13"/>
        <v>82843.635226949293</v>
      </c>
      <c r="M142" s="29">
        <f>Table4[[#This Row],[Revenue]]/Table4[[#This Row],[Units]]</f>
        <v>3.1888965602189514</v>
      </c>
      <c r="N142" s="31">
        <f t="shared" si="14"/>
        <v>0.34603305742702462</v>
      </c>
    </row>
    <row r="143" spans="1:14" x14ac:dyDescent="0.25">
      <c r="A143" s="35">
        <v>2018</v>
      </c>
      <c r="B143" s="15" t="s">
        <v>175</v>
      </c>
      <c r="C143" s="15" t="s">
        <v>169</v>
      </c>
      <c r="D143" s="15" t="s">
        <v>5</v>
      </c>
      <c r="E143" s="15" t="s">
        <v>10</v>
      </c>
      <c r="F143" s="16">
        <v>915</v>
      </c>
      <c r="G143" s="19">
        <v>1338.1874999999548</v>
      </c>
      <c r="H143" s="19">
        <f t="shared" si="10"/>
        <v>1224441.5624999586</v>
      </c>
      <c r="I143" s="20">
        <v>2563.1774999999134</v>
      </c>
      <c r="J143" s="19">
        <f t="shared" si="11"/>
        <v>2345307.4124999209</v>
      </c>
      <c r="K143" s="19">
        <f t="shared" si="12"/>
        <v>1224.9899999999586</v>
      </c>
      <c r="L143" s="19">
        <f t="shared" si="13"/>
        <v>1120865.8499999624</v>
      </c>
      <c r="M143" s="29">
        <f>Table4[[#This Row],[Revenue]]/Table4[[#This Row],[Units]]</f>
        <v>2.801286885245807</v>
      </c>
      <c r="N143" s="31">
        <f t="shared" si="14"/>
        <v>0.47791852105443344</v>
      </c>
    </row>
    <row r="144" spans="1:14" x14ac:dyDescent="0.25">
      <c r="A144" s="35">
        <v>2019</v>
      </c>
      <c r="B144" s="15" t="s">
        <v>172</v>
      </c>
      <c r="C144" s="15" t="s">
        <v>169</v>
      </c>
      <c r="D144" s="15" t="s">
        <v>5</v>
      </c>
      <c r="E144" s="15" t="s">
        <v>10</v>
      </c>
      <c r="F144" s="16">
        <v>568</v>
      </c>
      <c r="G144" s="19">
        <v>917.73179999996239</v>
      </c>
      <c r="H144" s="19">
        <f t="shared" si="10"/>
        <v>521271.66239997861</v>
      </c>
      <c r="I144" s="20">
        <v>1962.0789919999193</v>
      </c>
      <c r="J144" s="19">
        <f t="shared" si="11"/>
        <v>1114460.8674559542</v>
      </c>
      <c r="K144" s="19">
        <f t="shared" si="12"/>
        <v>1044.347191999957</v>
      </c>
      <c r="L144" s="19">
        <f t="shared" si="13"/>
        <v>593189.20505597559</v>
      </c>
      <c r="M144" s="29">
        <f>Table4[[#This Row],[Revenue]]/Table4[[#This Row],[Units]]</f>
        <v>3.4543644225350691</v>
      </c>
      <c r="N144" s="31">
        <f t="shared" si="14"/>
        <v>0.53226562042513315</v>
      </c>
    </row>
    <row r="145" spans="1:14" x14ac:dyDescent="0.25">
      <c r="A145" s="35">
        <v>2019</v>
      </c>
      <c r="B145" s="15" t="s">
        <v>172</v>
      </c>
      <c r="C145" s="15" t="s">
        <v>169</v>
      </c>
      <c r="D145" s="15" t="s">
        <v>5</v>
      </c>
      <c r="E145" s="15" t="s">
        <v>10</v>
      </c>
      <c r="F145" s="16">
        <v>274</v>
      </c>
      <c r="G145" s="19">
        <v>823.11361515996612</v>
      </c>
      <c r="H145" s="19">
        <f t="shared" si="10"/>
        <v>225533.13055383071</v>
      </c>
      <c r="I145" s="20">
        <v>1726.1184359999497</v>
      </c>
      <c r="J145" s="19">
        <f t="shared" si="11"/>
        <v>472956.45146398625</v>
      </c>
      <c r="K145" s="19">
        <f t="shared" si="12"/>
        <v>903.00482083998361</v>
      </c>
      <c r="L145" s="19">
        <f t="shared" si="13"/>
        <v>247423.32091015554</v>
      </c>
      <c r="M145" s="29">
        <f>Table4[[#This Row],[Revenue]]/Table4[[#This Row],[Units]]</f>
        <v>6.2997023211676995</v>
      </c>
      <c r="N145" s="31">
        <f t="shared" si="14"/>
        <v>0.52314186674964047</v>
      </c>
    </row>
    <row r="146" spans="1:14" x14ac:dyDescent="0.25">
      <c r="A146" s="35">
        <v>1990</v>
      </c>
      <c r="B146" s="15" t="s">
        <v>173</v>
      </c>
      <c r="C146" s="15" t="s">
        <v>169</v>
      </c>
      <c r="D146" s="15" t="s">
        <v>5</v>
      </c>
      <c r="E146" s="15" t="s">
        <v>65</v>
      </c>
      <c r="F146" s="16">
        <v>362</v>
      </c>
      <c r="G146" s="19">
        <v>742.54885618759135</v>
      </c>
      <c r="H146" s="19">
        <f t="shared" si="10"/>
        <v>268802.68593990809</v>
      </c>
      <c r="I146" s="20">
        <v>1571.6250199599876</v>
      </c>
      <c r="J146" s="19">
        <f t="shared" si="11"/>
        <v>568928.25722551555</v>
      </c>
      <c r="K146" s="19">
        <f t="shared" si="12"/>
        <v>829.07616377239628</v>
      </c>
      <c r="L146" s="19">
        <f t="shared" si="13"/>
        <v>300125.57128560747</v>
      </c>
      <c r="M146" s="29">
        <f>Table4[[#This Row],[Revenue]]/Table4[[#This Row],[Units]]</f>
        <v>4.341505579999966</v>
      </c>
      <c r="N146" s="31">
        <f t="shared" si="14"/>
        <v>0.52752797470321766</v>
      </c>
    </row>
    <row r="147" spans="1:14" x14ac:dyDescent="0.25">
      <c r="A147" s="35">
        <v>1991</v>
      </c>
      <c r="B147" s="15" t="s">
        <v>174</v>
      </c>
      <c r="C147" s="15" t="s">
        <v>169</v>
      </c>
      <c r="D147" s="15" t="s">
        <v>5</v>
      </c>
      <c r="E147" s="15" t="s">
        <v>65</v>
      </c>
      <c r="F147" s="16">
        <v>680</v>
      </c>
      <c r="G147" s="19">
        <v>854.96399999998175</v>
      </c>
      <c r="H147" s="19">
        <f t="shared" si="10"/>
        <v>581375.51999998756</v>
      </c>
      <c r="I147" s="20">
        <v>1864.5971343999602</v>
      </c>
      <c r="J147" s="19">
        <f t="shared" si="11"/>
        <v>1267926.0513919729</v>
      </c>
      <c r="K147" s="19">
        <f t="shared" si="12"/>
        <v>1009.6331343999784</v>
      </c>
      <c r="L147" s="19">
        <f t="shared" si="13"/>
        <v>686550.53139198537</v>
      </c>
      <c r="M147" s="29">
        <f>Table4[[#This Row],[Revenue]]/Table4[[#This Row],[Units]]</f>
        <v>2.742054609411706</v>
      </c>
      <c r="N147" s="31">
        <f t="shared" si="14"/>
        <v>0.54147521508708374</v>
      </c>
    </row>
    <row r="148" spans="1:14" x14ac:dyDescent="0.25">
      <c r="A148" s="35">
        <v>1991</v>
      </c>
      <c r="B148" s="15" t="s">
        <v>176</v>
      </c>
      <c r="C148" s="15" t="s">
        <v>169</v>
      </c>
      <c r="D148" s="15" t="s">
        <v>5</v>
      </c>
      <c r="E148" s="15" t="s">
        <v>65</v>
      </c>
      <c r="F148" s="16">
        <v>542</v>
      </c>
      <c r="G148" s="19">
        <v>727.67564999998035</v>
      </c>
      <c r="H148" s="19">
        <f t="shared" si="10"/>
        <v>394400.20229998935</v>
      </c>
      <c r="I148" s="20">
        <v>1576.2307859999576</v>
      </c>
      <c r="J148" s="19">
        <f t="shared" si="11"/>
        <v>854317.08601197705</v>
      </c>
      <c r="K148" s="19">
        <f t="shared" si="12"/>
        <v>848.55513599997721</v>
      </c>
      <c r="L148" s="19">
        <f t="shared" si="13"/>
        <v>459916.8837119877</v>
      </c>
      <c r="M148" s="29">
        <f>Table4[[#This Row],[Revenue]]/Table4[[#This Row],[Units]]</f>
        <v>2.908174881918741</v>
      </c>
      <c r="N148" s="31">
        <f t="shared" si="14"/>
        <v>0.53834447565472188</v>
      </c>
    </row>
    <row r="149" spans="1:14" x14ac:dyDescent="0.25">
      <c r="A149" s="35">
        <v>1992</v>
      </c>
      <c r="B149" s="15" t="s">
        <v>171</v>
      </c>
      <c r="C149" s="15" t="s">
        <v>169</v>
      </c>
      <c r="D149" s="15" t="s">
        <v>5</v>
      </c>
      <c r="E149" s="15" t="s">
        <v>65</v>
      </c>
      <c r="F149" s="16">
        <v>362</v>
      </c>
      <c r="G149" s="19">
        <v>1036.2580103399573</v>
      </c>
      <c r="H149" s="19">
        <f t="shared" si="10"/>
        <v>375125.39974306454</v>
      </c>
      <c r="I149" s="20">
        <v>1950.2376139999403</v>
      </c>
      <c r="J149" s="19">
        <f t="shared" si="11"/>
        <v>705986.01626797835</v>
      </c>
      <c r="K149" s="19">
        <f t="shared" si="12"/>
        <v>913.97960365998301</v>
      </c>
      <c r="L149" s="19">
        <f t="shared" si="13"/>
        <v>330860.61652491381</v>
      </c>
      <c r="M149" s="29">
        <f>Table4[[#This Row],[Revenue]]/Table4[[#This Row],[Units]]</f>
        <v>5.3873967237567415</v>
      </c>
      <c r="N149" s="31">
        <f t="shared" si="14"/>
        <v>0.46865038244514701</v>
      </c>
    </row>
    <row r="150" spans="1:14" x14ac:dyDescent="0.25">
      <c r="A150" s="35">
        <v>1993</v>
      </c>
      <c r="B150" s="15" t="s">
        <v>174</v>
      </c>
      <c r="C150" s="15" t="s">
        <v>169</v>
      </c>
      <c r="D150" s="15" t="s">
        <v>5</v>
      </c>
      <c r="E150" s="15" t="s">
        <v>65</v>
      </c>
      <c r="F150" s="16">
        <v>680</v>
      </c>
      <c r="G150" s="19">
        <v>1101.5999999999547</v>
      </c>
      <c r="H150" s="19">
        <f t="shared" si="10"/>
        <v>749087.99999996915</v>
      </c>
      <c r="I150" s="20">
        <v>2248.7039999999074</v>
      </c>
      <c r="J150" s="19">
        <f t="shared" si="11"/>
        <v>1529118.7199999371</v>
      </c>
      <c r="K150" s="19">
        <f t="shared" si="12"/>
        <v>1147.1039999999527</v>
      </c>
      <c r="L150" s="19">
        <f t="shared" si="13"/>
        <v>780030.71999996796</v>
      </c>
      <c r="M150" s="29">
        <f>Table4[[#This Row],[Revenue]]/Table4[[#This Row],[Units]]</f>
        <v>3.3069176470586874</v>
      </c>
      <c r="N150" s="31">
        <f t="shared" si="14"/>
        <v>0.5101178278688524</v>
      </c>
    </row>
    <row r="151" spans="1:14" x14ac:dyDescent="0.25">
      <c r="A151" s="35">
        <v>1993</v>
      </c>
      <c r="B151" s="15" t="s">
        <v>171</v>
      </c>
      <c r="C151" s="15" t="s">
        <v>169</v>
      </c>
      <c r="D151" s="15" t="s">
        <v>5</v>
      </c>
      <c r="E151" s="15" t="s">
        <v>65</v>
      </c>
      <c r="F151" s="16">
        <v>343</v>
      </c>
      <c r="G151" s="19">
        <v>566.16736005997325</v>
      </c>
      <c r="H151" s="19">
        <f t="shared" si="10"/>
        <v>194195.40450057082</v>
      </c>
      <c r="I151" s="20">
        <v>1655.6692259999215</v>
      </c>
      <c r="J151" s="19">
        <f t="shared" si="11"/>
        <v>567894.54451797309</v>
      </c>
      <c r="K151" s="19">
        <f t="shared" si="12"/>
        <v>1089.5018659399484</v>
      </c>
      <c r="L151" s="19">
        <f t="shared" si="13"/>
        <v>373699.14001740224</v>
      </c>
      <c r="M151" s="29">
        <f>Table4[[#This Row],[Revenue]]/Table4[[#This Row],[Units]]</f>
        <v>4.8270239825070602</v>
      </c>
      <c r="N151" s="31">
        <f t="shared" si="14"/>
        <v>0.65804319415428936</v>
      </c>
    </row>
    <row r="152" spans="1:14" x14ac:dyDescent="0.25">
      <c r="A152" s="35">
        <v>1993</v>
      </c>
      <c r="B152" s="15" t="s">
        <v>175</v>
      </c>
      <c r="C152" s="15" t="s">
        <v>169</v>
      </c>
      <c r="D152" s="15" t="s">
        <v>5</v>
      </c>
      <c r="E152" s="15" t="s">
        <v>65</v>
      </c>
      <c r="F152" s="16">
        <v>244</v>
      </c>
      <c r="G152" s="19">
        <v>533.59410987997558</v>
      </c>
      <c r="H152" s="19">
        <f t="shared" si="10"/>
        <v>130196.96281071405</v>
      </c>
      <c r="I152" s="20">
        <v>1461.504547999933</v>
      </c>
      <c r="J152" s="19">
        <f t="shared" si="11"/>
        <v>356607.10971198365</v>
      </c>
      <c r="K152" s="19">
        <f t="shared" si="12"/>
        <v>927.91043811995746</v>
      </c>
      <c r="L152" s="19">
        <f t="shared" si="13"/>
        <v>226410.14690126962</v>
      </c>
      <c r="M152" s="29">
        <f>Table4[[#This Row],[Revenue]]/Table4[[#This Row],[Units]]</f>
        <v>5.9897727377046435</v>
      </c>
      <c r="N152" s="31">
        <f t="shared" si="14"/>
        <v>0.63490082147866156</v>
      </c>
    </row>
    <row r="153" spans="1:14" x14ac:dyDescent="0.25">
      <c r="A153" s="35">
        <v>1993</v>
      </c>
      <c r="B153" s="15" t="s">
        <v>173</v>
      </c>
      <c r="C153" s="15" t="s">
        <v>169</v>
      </c>
      <c r="D153" s="15" t="s">
        <v>5</v>
      </c>
      <c r="E153" s="15" t="s">
        <v>65</v>
      </c>
      <c r="F153" s="16">
        <v>142</v>
      </c>
      <c r="G153" s="19">
        <v>279.88850969998765</v>
      </c>
      <c r="H153" s="19">
        <f t="shared" si="10"/>
        <v>39744.168377398244</v>
      </c>
      <c r="I153" s="20">
        <v>673.77986999997029</v>
      </c>
      <c r="J153" s="19">
        <f t="shared" si="11"/>
        <v>95676.741539995783</v>
      </c>
      <c r="K153" s="19">
        <f t="shared" si="12"/>
        <v>393.89136029998264</v>
      </c>
      <c r="L153" s="19">
        <f t="shared" si="13"/>
        <v>55932.573162597539</v>
      </c>
      <c r="M153" s="29">
        <f>Table4[[#This Row],[Revenue]]/Table4[[#This Row],[Units]]</f>
        <v>4.7449286619716213</v>
      </c>
      <c r="N153" s="31">
        <f t="shared" si="14"/>
        <v>0.58459947801646261</v>
      </c>
    </row>
    <row r="154" spans="1:14" x14ac:dyDescent="0.25">
      <c r="A154" s="35">
        <v>1994</v>
      </c>
      <c r="B154" s="15" t="s">
        <v>173</v>
      </c>
      <c r="C154" s="15" t="s">
        <v>169</v>
      </c>
      <c r="D154" s="15" t="s">
        <v>5</v>
      </c>
      <c r="E154" s="15" t="s">
        <v>65</v>
      </c>
      <c r="F154" s="16">
        <v>353</v>
      </c>
      <c r="G154" s="19">
        <v>738.67242245996295</v>
      </c>
      <c r="H154" s="19">
        <f t="shared" si="10"/>
        <v>260751.36512836692</v>
      </c>
      <c r="I154" s="20">
        <v>1983.6492659999003</v>
      </c>
      <c r="J154" s="19">
        <f t="shared" si="11"/>
        <v>700228.19089796476</v>
      </c>
      <c r="K154" s="19">
        <f t="shared" si="12"/>
        <v>1244.9768435399374</v>
      </c>
      <c r="L154" s="19">
        <f t="shared" si="13"/>
        <v>439476.82576959784</v>
      </c>
      <c r="M154" s="29">
        <f>Table4[[#This Row],[Revenue]]/Table4[[#This Row],[Units]]</f>
        <v>5.619403019829746</v>
      </c>
      <c r="N154" s="31">
        <f t="shared" si="14"/>
        <v>0.62761944103681078</v>
      </c>
    </row>
    <row r="155" spans="1:14" x14ac:dyDescent="0.25">
      <c r="A155" s="35">
        <v>1994</v>
      </c>
      <c r="B155" s="15" t="s">
        <v>174</v>
      </c>
      <c r="C155" s="15" t="s">
        <v>169</v>
      </c>
      <c r="D155" s="15" t="s">
        <v>5</v>
      </c>
      <c r="E155" s="15" t="s">
        <v>65</v>
      </c>
      <c r="F155" s="16">
        <v>357</v>
      </c>
      <c r="G155" s="19">
        <v>642.05911625996873</v>
      </c>
      <c r="H155" s="19">
        <f t="shared" si="10"/>
        <v>229215.10450480884</v>
      </c>
      <c r="I155" s="20">
        <v>1857.2442459999095</v>
      </c>
      <c r="J155" s="19">
        <f t="shared" si="11"/>
        <v>663036.19582196767</v>
      </c>
      <c r="K155" s="19">
        <f t="shared" si="12"/>
        <v>1215.1851297399407</v>
      </c>
      <c r="L155" s="19">
        <f t="shared" si="13"/>
        <v>433821.09131715883</v>
      </c>
      <c r="M155" s="29">
        <f>Table4[[#This Row],[Revenue]]/Table4[[#This Row],[Units]]</f>
        <v>5.2023648347336398</v>
      </c>
      <c r="N155" s="31">
        <f t="shared" si="14"/>
        <v>0.65429473390868154</v>
      </c>
    </row>
    <row r="156" spans="1:14" x14ac:dyDescent="0.25">
      <c r="A156" s="35">
        <v>1994</v>
      </c>
      <c r="B156" s="15" t="s">
        <v>171</v>
      </c>
      <c r="C156" s="15" t="s">
        <v>169</v>
      </c>
      <c r="D156" s="15" t="s">
        <v>5</v>
      </c>
      <c r="E156" s="15" t="s">
        <v>65</v>
      </c>
      <c r="F156" s="16">
        <v>348</v>
      </c>
      <c r="G156" s="19">
        <v>580.26987985996936</v>
      </c>
      <c r="H156" s="19">
        <f t="shared" si="10"/>
        <v>201933.91819126933</v>
      </c>
      <c r="I156" s="20">
        <v>1628.8838059999139</v>
      </c>
      <c r="J156" s="19">
        <f t="shared" si="11"/>
        <v>566851.56448797008</v>
      </c>
      <c r="K156" s="19">
        <f t="shared" si="12"/>
        <v>1048.6139261399444</v>
      </c>
      <c r="L156" s="19">
        <f t="shared" si="13"/>
        <v>364917.64629670075</v>
      </c>
      <c r="M156" s="29">
        <f>Table4[[#This Row],[Revenue]]/Table4[[#This Row],[Units]]</f>
        <v>4.6807005919537756</v>
      </c>
      <c r="N156" s="31">
        <f t="shared" si="14"/>
        <v>0.64376226362950273</v>
      </c>
    </row>
    <row r="157" spans="1:14" x14ac:dyDescent="0.25">
      <c r="A157" s="35">
        <v>1995</v>
      </c>
      <c r="B157" s="15" t="s">
        <v>176</v>
      </c>
      <c r="C157" s="15" t="s">
        <v>169</v>
      </c>
      <c r="D157" s="15" t="s">
        <v>5</v>
      </c>
      <c r="E157" s="15" t="s">
        <v>65</v>
      </c>
      <c r="F157" s="16">
        <v>762.18493825266023</v>
      </c>
      <c r="G157" s="19">
        <v>1479.6324676837803</v>
      </c>
      <c r="H157" s="19">
        <f t="shared" si="10"/>
        <v>1127753.5810181934</v>
      </c>
      <c r="I157" s="20">
        <v>4633.8848083613866</v>
      </c>
      <c r="J157" s="19">
        <f t="shared" si="11"/>
        <v>3531877.2065308639</v>
      </c>
      <c r="K157" s="19">
        <f t="shared" si="12"/>
        <v>3154.2523406776063</v>
      </c>
      <c r="L157" s="19">
        <f t="shared" si="13"/>
        <v>2404123.6255126707</v>
      </c>
      <c r="M157" s="29">
        <f>Table4[[#This Row],[Revenue]]/Table4[[#This Row],[Units]]</f>
        <v>6.0797381000269501</v>
      </c>
      <c r="N157" s="31">
        <f t="shared" si="14"/>
        <v>0.6806928681062745</v>
      </c>
    </row>
    <row r="158" spans="1:14" x14ac:dyDescent="0.25">
      <c r="A158" s="35">
        <v>1995</v>
      </c>
      <c r="B158" s="15" t="s">
        <v>173</v>
      </c>
      <c r="C158" s="15" t="s">
        <v>169</v>
      </c>
      <c r="D158" s="15" t="s">
        <v>5</v>
      </c>
      <c r="E158" s="15" t="s">
        <v>65</v>
      </c>
      <c r="F158" s="16">
        <v>721.20295941200084</v>
      </c>
      <c r="G158" s="19">
        <v>1169.7190861411416</v>
      </c>
      <c r="H158" s="19">
        <f t="shared" si="10"/>
        <v>843604.86660569243</v>
      </c>
      <c r="I158" s="20">
        <v>3632.3442942564184</v>
      </c>
      <c r="J158" s="19">
        <f t="shared" si="11"/>
        <v>2619657.4546210244</v>
      </c>
      <c r="K158" s="19">
        <f t="shared" si="12"/>
        <v>2462.625208115277</v>
      </c>
      <c r="L158" s="19">
        <f t="shared" si="13"/>
        <v>1776052.5880153319</v>
      </c>
      <c r="M158" s="29">
        <f>Table4[[#This Row],[Revenue]]/Table4[[#This Row],[Units]]</f>
        <v>5.0365077497988651</v>
      </c>
      <c r="N158" s="31">
        <f t="shared" si="14"/>
        <v>0.67797130685250862</v>
      </c>
    </row>
    <row r="159" spans="1:14" x14ac:dyDescent="0.25">
      <c r="A159" s="35">
        <v>1995</v>
      </c>
      <c r="B159" s="15" t="s">
        <v>171</v>
      </c>
      <c r="C159" s="15" t="s">
        <v>169</v>
      </c>
      <c r="D159" s="15" t="s">
        <v>5</v>
      </c>
      <c r="E159" s="15" t="s">
        <v>65</v>
      </c>
      <c r="F159" s="16">
        <v>491.25057976861785</v>
      </c>
      <c r="G159" s="19">
        <v>998.45085146214365</v>
      </c>
      <c r="H159" s="19">
        <f t="shared" si="10"/>
        <v>490489.55965124822</v>
      </c>
      <c r="I159" s="20">
        <v>3157.9773668607704</v>
      </c>
      <c r="J159" s="19">
        <f t="shared" si="11"/>
        <v>1551358.2123665267</v>
      </c>
      <c r="K159" s="19">
        <f t="shared" si="12"/>
        <v>2159.5265153986265</v>
      </c>
      <c r="L159" s="19">
        <f t="shared" si="13"/>
        <v>1060868.6527152786</v>
      </c>
      <c r="M159" s="29">
        <f>Table4[[#This Row],[Revenue]]/Table4[[#This Row],[Units]]</f>
        <v>6.4284450683970649</v>
      </c>
      <c r="N159" s="31">
        <f t="shared" si="14"/>
        <v>0.68383216993899254</v>
      </c>
    </row>
    <row r="160" spans="1:14" x14ac:dyDescent="0.25">
      <c r="A160" s="35">
        <v>1995</v>
      </c>
      <c r="B160" s="15" t="s">
        <v>172</v>
      </c>
      <c r="C160" s="15" t="s">
        <v>169</v>
      </c>
      <c r="D160" s="15" t="s">
        <v>5</v>
      </c>
      <c r="E160" s="15" t="s">
        <v>65</v>
      </c>
      <c r="F160" s="16">
        <v>456.67734858519657</v>
      </c>
      <c r="G160" s="19">
        <v>806.41194651085084</v>
      </c>
      <c r="H160" s="19">
        <f t="shared" si="10"/>
        <v>368270.06960000272</v>
      </c>
      <c r="I160" s="20">
        <v>2474.9307384040267</v>
      </c>
      <c r="J160" s="19">
        <f t="shared" si="11"/>
        <v>1130244.8075463537</v>
      </c>
      <c r="K160" s="19">
        <f t="shared" si="12"/>
        <v>1668.5187918931758</v>
      </c>
      <c r="L160" s="19">
        <f t="shared" si="13"/>
        <v>761974.73794635094</v>
      </c>
      <c r="M160" s="29">
        <f>Table4[[#This Row],[Revenue]]/Table4[[#This Row],[Units]]</f>
        <v>5.4194295952524341</v>
      </c>
      <c r="N160" s="31">
        <f t="shared" si="14"/>
        <v>0.67416787306505788</v>
      </c>
    </row>
    <row r="161" spans="1:14" x14ac:dyDescent="0.25">
      <c r="A161" s="35">
        <v>1995</v>
      </c>
      <c r="B161" s="15" t="s">
        <v>175</v>
      </c>
      <c r="C161" s="15" t="s">
        <v>169</v>
      </c>
      <c r="D161" s="15" t="s">
        <v>5</v>
      </c>
      <c r="E161" s="15" t="s">
        <v>65</v>
      </c>
      <c r="F161" s="16">
        <v>455.68234524419802</v>
      </c>
      <c r="G161" s="19">
        <v>851.46537755690463</v>
      </c>
      <c r="H161" s="19">
        <f t="shared" si="10"/>
        <v>387997.74013936683</v>
      </c>
      <c r="I161" s="20">
        <v>2477.6339427107373</v>
      </c>
      <c r="J161" s="19">
        <f t="shared" si="11"/>
        <v>1129014.0456710577</v>
      </c>
      <c r="K161" s="19">
        <f t="shared" si="12"/>
        <v>1626.1685651538328</v>
      </c>
      <c r="L161" s="19">
        <f t="shared" si="13"/>
        <v>741016.30553169083</v>
      </c>
      <c r="M161" s="29">
        <f>Table4[[#This Row],[Revenue]]/Table4[[#This Row],[Units]]</f>
        <v>5.4371953808809179</v>
      </c>
      <c r="N161" s="31">
        <f t="shared" si="14"/>
        <v>0.65633931515107891</v>
      </c>
    </row>
    <row r="162" spans="1:14" x14ac:dyDescent="0.25">
      <c r="A162" s="35">
        <v>1995</v>
      </c>
      <c r="B162" s="15" t="s">
        <v>174</v>
      </c>
      <c r="C162" s="15" t="s">
        <v>169</v>
      </c>
      <c r="D162" s="15" t="s">
        <v>5</v>
      </c>
      <c r="E162" s="15" t="s">
        <v>65</v>
      </c>
      <c r="F162" s="16">
        <v>345</v>
      </c>
      <c r="G162" s="19">
        <v>593.00538605996792</v>
      </c>
      <c r="H162" s="19">
        <f t="shared" si="10"/>
        <v>204586.85819068894</v>
      </c>
      <c r="I162" s="20">
        <v>1664.63382599991</v>
      </c>
      <c r="J162" s="19">
        <f t="shared" si="11"/>
        <v>574298.66996996896</v>
      </c>
      <c r="K162" s="19">
        <f t="shared" si="12"/>
        <v>1071.6284399399419</v>
      </c>
      <c r="L162" s="19">
        <f t="shared" si="13"/>
        <v>369711.81177928002</v>
      </c>
      <c r="M162" s="29">
        <f>Table4[[#This Row],[Revenue]]/Table4[[#This Row],[Units]]</f>
        <v>4.8250255826084345</v>
      </c>
      <c r="N162" s="31">
        <f t="shared" si="14"/>
        <v>0.64376226362950284</v>
      </c>
    </row>
    <row r="163" spans="1:14" x14ac:dyDescent="0.25">
      <c r="A163" s="35">
        <v>1997</v>
      </c>
      <c r="B163" s="15" t="s">
        <v>172</v>
      </c>
      <c r="C163" s="15" t="s">
        <v>169</v>
      </c>
      <c r="D163" s="15" t="s">
        <v>5</v>
      </c>
      <c r="E163" s="15" t="s">
        <v>65</v>
      </c>
      <c r="F163" s="16">
        <v>694</v>
      </c>
      <c r="G163" s="19">
        <v>849.45599999998399</v>
      </c>
      <c r="H163" s="19">
        <f t="shared" si="10"/>
        <v>589522.46399998886</v>
      </c>
      <c r="I163" s="20">
        <v>1844.1846975999651</v>
      </c>
      <c r="J163" s="19">
        <f t="shared" si="11"/>
        <v>1279864.1801343758</v>
      </c>
      <c r="K163" s="19">
        <f t="shared" si="12"/>
        <v>994.72869759998116</v>
      </c>
      <c r="L163" s="19">
        <f t="shared" si="13"/>
        <v>690341.71613438695</v>
      </c>
      <c r="M163" s="29">
        <f>Table4[[#This Row],[Revenue]]/Table4[[#This Row],[Units]]</f>
        <v>2.6573266536022553</v>
      </c>
      <c r="N163" s="31">
        <f t="shared" si="14"/>
        <v>0.53938669965894848</v>
      </c>
    </row>
    <row r="164" spans="1:14" x14ac:dyDescent="0.25">
      <c r="A164" s="35">
        <v>1998</v>
      </c>
      <c r="B164" s="15" t="s">
        <v>176</v>
      </c>
      <c r="C164" s="15" t="s">
        <v>169</v>
      </c>
      <c r="D164" s="15" t="s">
        <v>5</v>
      </c>
      <c r="E164" s="15" t="s">
        <v>65</v>
      </c>
      <c r="F164" s="16">
        <v>453</v>
      </c>
      <c r="G164" s="19">
        <v>634.89082499998062</v>
      </c>
      <c r="H164" s="19">
        <f t="shared" si="10"/>
        <v>287605.54372499121</v>
      </c>
      <c r="I164" s="20">
        <v>1451.9612129999559</v>
      </c>
      <c r="J164" s="19">
        <f t="shared" si="11"/>
        <v>657738.42948898009</v>
      </c>
      <c r="K164" s="19">
        <f t="shared" si="12"/>
        <v>817.07038799997531</v>
      </c>
      <c r="L164" s="19">
        <f t="shared" si="13"/>
        <v>370132.88576398889</v>
      </c>
      <c r="M164" s="29">
        <f>Table4[[#This Row],[Revenue]]/Table4[[#This Row],[Units]]</f>
        <v>3.2052123907283794</v>
      </c>
      <c r="N164" s="31">
        <f t="shared" si="14"/>
        <v>0.562735685143953</v>
      </c>
    </row>
    <row r="165" spans="1:14" x14ac:dyDescent="0.25">
      <c r="A165" s="35">
        <v>1999</v>
      </c>
      <c r="B165" s="15" t="s">
        <v>176</v>
      </c>
      <c r="C165" s="15" t="s">
        <v>169</v>
      </c>
      <c r="D165" s="15" t="s">
        <v>5</v>
      </c>
      <c r="E165" s="15" t="s">
        <v>65</v>
      </c>
      <c r="F165" s="16">
        <v>694</v>
      </c>
      <c r="G165" s="19">
        <v>1088.3654999999576</v>
      </c>
      <c r="H165" s="19">
        <f t="shared" si="10"/>
        <v>755325.65699997055</v>
      </c>
      <c r="I165" s="20">
        <v>2210.925819999914</v>
      </c>
      <c r="J165" s="19">
        <f t="shared" si="11"/>
        <v>1534382.5190799404</v>
      </c>
      <c r="K165" s="19">
        <f t="shared" si="12"/>
        <v>1122.5603199999564</v>
      </c>
      <c r="L165" s="19">
        <f t="shared" si="13"/>
        <v>779056.86207996984</v>
      </c>
      <c r="M165" s="29">
        <f>Table4[[#This Row],[Revenue]]/Table4[[#This Row],[Units]]</f>
        <v>3.1857720749278298</v>
      </c>
      <c r="N165" s="31">
        <f t="shared" si="14"/>
        <v>0.50773314502247757</v>
      </c>
    </row>
    <row r="166" spans="1:14" x14ac:dyDescent="0.25">
      <c r="A166" s="35">
        <v>1999</v>
      </c>
      <c r="B166" s="15" t="s">
        <v>176</v>
      </c>
      <c r="C166" s="15" t="s">
        <v>169</v>
      </c>
      <c r="D166" s="15" t="s">
        <v>5</v>
      </c>
      <c r="E166" s="15" t="s">
        <v>65</v>
      </c>
      <c r="F166" s="16">
        <v>144</v>
      </c>
      <c r="G166" s="19">
        <v>264.80386459998965</v>
      </c>
      <c r="H166" s="19">
        <f t="shared" si="10"/>
        <v>38131.756502398508</v>
      </c>
      <c r="I166" s="20">
        <v>631.13665999997534</v>
      </c>
      <c r="J166" s="19">
        <f t="shared" si="11"/>
        <v>90883.679039996452</v>
      </c>
      <c r="K166" s="19">
        <f t="shared" si="12"/>
        <v>366.33279539998568</v>
      </c>
      <c r="L166" s="19">
        <f t="shared" si="13"/>
        <v>52751.922537597944</v>
      </c>
      <c r="M166" s="29">
        <f>Table4[[#This Row],[Revenue]]/Table4[[#This Row],[Units]]</f>
        <v>4.3828934722220509</v>
      </c>
      <c r="N166" s="31">
        <f t="shared" si="14"/>
        <v>0.58043339678604633</v>
      </c>
    </row>
    <row r="167" spans="1:14" x14ac:dyDescent="0.25">
      <c r="A167" s="35">
        <v>2007</v>
      </c>
      <c r="B167" s="15" t="s">
        <v>175</v>
      </c>
      <c r="C167" s="15" t="s">
        <v>169</v>
      </c>
      <c r="D167" s="15" t="s">
        <v>5</v>
      </c>
      <c r="E167" s="15" t="s">
        <v>65</v>
      </c>
      <c r="F167" s="16">
        <v>267</v>
      </c>
      <c r="G167" s="19">
        <v>375.21772776199862</v>
      </c>
      <c r="H167" s="19">
        <f t="shared" si="10"/>
        <v>100183.13331245363</v>
      </c>
      <c r="I167" s="20">
        <v>645.5426701999977</v>
      </c>
      <c r="J167" s="19">
        <f t="shared" si="11"/>
        <v>172359.89294339938</v>
      </c>
      <c r="K167" s="19">
        <f t="shared" si="12"/>
        <v>270.32494243799908</v>
      </c>
      <c r="L167" s="19">
        <f t="shared" si="13"/>
        <v>72176.759630945744</v>
      </c>
      <c r="M167" s="29">
        <f>Table4[[#This Row],[Revenue]]/Table4[[#This Row],[Units]]</f>
        <v>2.4177628097378192</v>
      </c>
      <c r="N167" s="31">
        <f t="shared" si="14"/>
        <v>0.418756117785752</v>
      </c>
    </row>
    <row r="168" spans="1:14" x14ac:dyDescent="0.25">
      <c r="A168" s="35">
        <v>2008</v>
      </c>
      <c r="B168" s="15" t="s">
        <v>174</v>
      </c>
      <c r="C168" s="15" t="s">
        <v>169</v>
      </c>
      <c r="D168" s="15" t="s">
        <v>5</v>
      </c>
      <c r="E168" s="15" t="s">
        <v>65</v>
      </c>
      <c r="F168" s="16">
        <v>295</v>
      </c>
      <c r="G168" s="19">
        <v>456.28153192349441</v>
      </c>
      <c r="H168" s="19">
        <f t="shared" si="10"/>
        <v>134603.05191743086</v>
      </c>
      <c r="I168" s="20">
        <v>755.29808684999091</v>
      </c>
      <c r="J168" s="19">
        <f t="shared" si="11"/>
        <v>222812.93562074733</v>
      </c>
      <c r="K168" s="19">
        <f t="shared" si="12"/>
        <v>299.0165549264965</v>
      </c>
      <c r="L168" s="19">
        <f t="shared" si="13"/>
        <v>88209.883703316475</v>
      </c>
      <c r="M168" s="29">
        <f>Table4[[#This Row],[Revenue]]/Table4[[#This Row],[Units]]</f>
        <v>2.5603324977965793</v>
      </c>
      <c r="N168" s="31">
        <f t="shared" si="14"/>
        <v>0.39589211217727327</v>
      </c>
    </row>
    <row r="169" spans="1:14" x14ac:dyDescent="0.25">
      <c r="A169" s="35">
        <v>2009</v>
      </c>
      <c r="B169" s="15" t="s">
        <v>173</v>
      </c>
      <c r="C169" s="15" t="s">
        <v>169</v>
      </c>
      <c r="D169" s="15" t="s">
        <v>5</v>
      </c>
      <c r="E169" s="15" t="s">
        <v>65</v>
      </c>
      <c r="F169" s="16">
        <v>843</v>
      </c>
      <c r="G169" s="19">
        <v>1266.0806249999546</v>
      </c>
      <c r="H169" s="19">
        <f t="shared" si="10"/>
        <v>1067305.9668749617</v>
      </c>
      <c r="I169" s="20">
        <v>2464.4567249999118</v>
      </c>
      <c r="J169" s="19">
        <f t="shared" si="11"/>
        <v>2077537.0191749258</v>
      </c>
      <c r="K169" s="19">
        <f t="shared" si="12"/>
        <v>1198.3760999999572</v>
      </c>
      <c r="L169" s="19">
        <f t="shared" si="13"/>
        <v>1010231.052299964</v>
      </c>
      <c r="M169" s="29">
        <f>Table4[[#This Row],[Revenue]]/Table4[[#This Row],[Units]]</f>
        <v>2.9234362099643083</v>
      </c>
      <c r="N169" s="31">
        <f t="shared" si="14"/>
        <v>0.48626380323233315</v>
      </c>
    </row>
    <row r="170" spans="1:14" x14ac:dyDescent="0.25">
      <c r="A170" s="35">
        <v>2009</v>
      </c>
      <c r="B170" s="15" t="s">
        <v>173</v>
      </c>
      <c r="C170" s="15" t="s">
        <v>169</v>
      </c>
      <c r="D170" s="15" t="s">
        <v>5</v>
      </c>
      <c r="E170" s="15" t="s">
        <v>65</v>
      </c>
      <c r="F170" s="16">
        <v>295</v>
      </c>
      <c r="G170" s="19">
        <v>590.02907039997876</v>
      </c>
      <c r="H170" s="19">
        <f t="shared" si="10"/>
        <v>174058.57576799372</v>
      </c>
      <c r="I170" s="20">
        <v>956.75183999996557</v>
      </c>
      <c r="J170" s="19">
        <f t="shared" si="11"/>
        <v>282241.79279998987</v>
      </c>
      <c r="K170" s="19">
        <f t="shared" si="12"/>
        <v>366.7227695999868</v>
      </c>
      <c r="L170" s="19">
        <f t="shared" si="13"/>
        <v>108183.21703199614</v>
      </c>
      <c r="M170" s="29">
        <f>Table4[[#This Row],[Revenue]]/Table4[[#This Row],[Units]]</f>
        <v>3.2432265762710699</v>
      </c>
      <c r="N170" s="31">
        <f t="shared" si="14"/>
        <v>0.3832997798049701</v>
      </c>
    </row>
    <row r="171" spans="1:14" x14ac:dyDescent="0.25">
      <c r="A171" s="35">
        <v>2009</v>
      </c>
      <c r="B171" s="15" t="s">
        <v>171</v>
      </c>
      <c r="C171" s="15" t="s">
        <v>169</v>
      </c>
      <c r="D171" s="15" t="s">
        <v>5</v>
      </c>
      <c r="E171" s="15" t="s">
        <v>65</v>
      </c>
      <c r="F171" s="16">
        <v>267</v>
      </c>
      <c r="G171" s="19">
        <v>561.08509575997743</v>
      </c>
      <c r="H171" s="19">
        <f t="shared" si="10"/>
        <v>149809.72056791399</v>
      </c>
      <c r="I171" s="20">
        <v>947.90869599996165</v>
      </c>
      <c r="J171" s="19">
        <f t="shared" si="11"/>
        <v>253091.62183198976</v>
      </c>
      <c r="K171" s="19">
        <f t="shared" si="12"/>
        <v>386.82360023998422</v>
      </c>
      <c r="L171" s="19">
        <f t="shared" si="13"/>
        <v>103281.90126407577</v>
      </c>
      <c r="M171" s="29">
        <f>Table4[[#This Row],[Revenue]]/Table4[[#This Row],[Units]]</f>
        <v>3.5502198352058487</v>
      </c>
      <c r="N171" s="31">
        <f t="shared" si="14"/>
        <v>0.40808107560604112</v>
      </c>
    </row>
    <row r="172" spans="1:14" x14ac:dyDescent="0.25">
      <c r="A172" s="35">
        <v>2015</v>
      </c>
      <c r="B172" s="15" t="s">
        <v>172</v>
      </c>
      <c r="C172" s="15" t="s">
        <v>169</v>
      </c>
      <c r="D172" s="15" t="s">
        <v>5</v>
      </c>
      <c r="E172" s="15" t="s">
        <v>65</v>
      </c>
      <c r="F172" s="16">
        <v>351</v>
      </c>
      <c r="G172" s="19">
        <v>675.40395365996517</v>
      </c>
      <c r="H172" s="19">
        <f t="shared" si="10"/>
        <v>237066.78773464778</v>
      </c>
      <c r="I172" s="20">
        <v>1838.6767859999052</v>
      </c>
      <c r="J172" s="19">
        <f t="shared" si="11"/>
        <v>645375.55188596668</v>
      </c>
      <c r="K172" s="19">
        <f t="shared" si="12"/>
        <v>1163.2728323399401</v>
      </c>
      <c r="L172" s="19">
        <f t="shared" si="13"/>
        <v>408308.76415131893</v>
      </c>
      <c r="M172" s="29">
        <f>Table4[[#This Row],[Revenue]]/Table4[[#This Row],[Units]]</f>
        <v>5.2383954017091314</v>
      </c>
      <c r="N172" s="31">
        <f t="shared" si="14"/>
        <v>0.63266847180394004</v>
      </c>
    </row>
    <row r="173" spans="1:14" x14ac:dyDescent="0.25">
      <c r="A173" s="35">
        <v>2001</v>
      </c>
      <c r="B173" s="15" t="s">
        <v>176</v>
      </c>
      <c r="C173" s="15" t="s">
        <v>169</v>
      </c>
      <c r="D173" s="15" t="s">
        <v>6</v>
      </c>
      <c r="E173" s="15" t="s">
        <v>9</v>
      </c>
      <c r="F173" s="16">
        <v>676</v>
      </c>
      <c r="G173" s="19">
        <v>2418.3668107198714</v>
      </c>
      <c r="H173" s="19">
        <f t="shared" si="10"/>
        <v>1634815.9640466331</v>
      </c>
      <c r="I173" s="20">
        <v>3740.3145119998007</v>
      </c>
      <c r="J173" s="19">
        <f t="shared" si="11"/>
        <v>2528452.6101118652</v>
      </c>
      <c r="K173" s="19">
        <f t="shared" si="12"/>
        <v>1321.9477012799293</v>
      </c>
      <c r="L173" s="19">
        <f t="shared" si="13"/>
        <v>893636.64606523211</v>
      </c>
      <c r="M173" s="29">
        <f>Table4[[#This Row],[Revenue]]/Table4[[#This Row],[Units]]</f>
        <v>5.5330096331357996</v>
      </c>
      <c r="N173" s="31">
        <f t="shared" si="14"/>
        <v>0.35343223064231977</v>
      </c>
    </row>
    <row r="174" spans="1:14" x14ac:dyDescent="0.25">
      <c r="A174" s="35">
        <v>2001</v>
      </c>
      <c r="B174" s="15" t="s">
        <v>173</v>
      </c>
      <c r="C174" s="15" t="s">
        <v>169</v>
      </c>
      <c r="D174" s="15" t="s">
        <v>6</v>
      </c>
      <c r="E174" s="15" t="s">
        <v>9</v>
      </c>
      <c r="F174" s="16">
        <v>678</v>
      </c>
      <c r="G174" s="19">
        <v>2365.648855919877</v>
      </c>
      <c r="H174" s="19">
        <f t="shared" si="10"/>
        <v>1603909.9243136765</v>
      </c>
      <c r="I174" s="20">
        <v>3658.7794319998097</v>
      </c>
      <c r="J174" s="19">
        <f t="shared" si="11"/>
        <v>2480652.4548958712</v>
      </c>
      <c r="K174" s="19">
        <f t="shared" si="12"/>
        <v>1293.1305760799328</v>
      </c>
      <c r="L174" s="19">
        <f t="shared" si="13"/>
        <v>876742.53058219468</v>
      </c>
      <c r="M174" s="29">
        <f>Table4[[#This Row],[Revenue]]/Table4[[#This Row],[Units]]</f>
        <v>5.3964298407076843</v>
      </c>
      <c r="N174" s="31">
        <f t="shared" si="14"/>
        <v>0.35343223064231988</v>
      </c>
    </row>
    <row r="175" spans="1:14" x14ac:dyDescent="0.25">
      <c r="A175" s="35">
        <v>2002</v>
      </c>
      <c r="B175" s="15" t="s">
        <v>171</v>
      </c>
      <c r="C175" s="15" t="s">
        <v>169</v>
      </c>
      <c r="D175" s="15" t="s">
        <v>6</v>
      </c>
      <c r="E175" s="15" t="s">
        <v>9</v>
      </c>
      <c r="F175" s="16">
        <v>203</v>
      </c>
      <c r="G175" s="19">
        <v>290.81398862159909</v>
      </c>
      <c r="H175" s="19">
        <f t="shared" si="10"/>
        <v>59035.239690184615</v>
      </c>
      <c r="I175" s="20">
        <v>554.89382135999824</v>
      </c>
      <c r="J175" s="19">
        <f t="shared" si="11"/>
        <v>112643.44573607964</v>
      </c>
      <c r="K175" s="19">
        <f t="shared" si="12"/>
        <v>264.07983273839915</v>
      </c>
      <c r="L175" s="19">
        <f t="shared" si="13"/>
        <v>53608.206045895022</v>
      </c>
      <c r="M175" s="29">
        <f>Table4[[#This Row],[Revenue]]/Table4[[#This Row],[Units]]</f>
        <v>2.7334671002955577</v>
      </c>
      <c r="N175" s="31">
        <f t="shared" si="14"/>
        <v>0.47591056626141848</v>
      </c>
    </row>
    <row r="176" spans="1:14" x14ac:dyDescent="0.25">
      <c r="A176" s="35">
        <v>2003</v>
      </c>
      <c r="B176" s="15" t="s">
        <v>176</v>
      </c>
      <c r="C176" s="15" t="s">
        <v>169</v>
      </c>
      <c r="D176" s="15" t="s">
        <v>6</v>
      </c>
      <c r="E176" s="15" t="s">
        <v>9</v>
      </c>
      <c r="F176" s="16">
        <v>599</v>
      </c>
      <c r="G176" s="19">
        <v>754.25660699999094</v>
      </c>
      <c r="H176" s="19">
        <f t="shared" si="10"/>
        <v>451799.70759299456</v>
      </c>
      <c r="I176" s="20">
        <v>1841.714948969978</v>
      </c>
      <c r="J176" s="19">
        <f t="shared" si="11"/>
        <v>1103187.2544330168</v>
      </c>
      <c r="K176" s="19">
        <f t="shared" si="12"/>
        <v>1087.458341969987</v>
      </c>
      <c r="L176" s="19">
        <f t="shared" si="13"/>
        <v>651387.5468400222</v>
      </c>
      <c r="M176" s="29">
        <f>Table4[[#This Row],[Revenue]]/Table4[[#This Row],[Units]]</f>
        <v>3.0746493305007978</v>
      </c>
      <c r="N176" s="31">
        <f t="shared" si="14"/>
        <v>0.5904596379467808</v>
      </c>
    </row>
    <row r="177" spans="1:14" x14ac:dyDescent="0.25">
      <c r="A177" s="35">
        <v>2003</v>
      </c>
      <c r="B177" s="15" t="s">
        <v>175</v>
      </c>
      <c r="C177" s="15" t="s">
        <v>169</v>
      </c>
      <c r="D177" s="15" t="s">
        <v>6</v>
      </c>
      <c r="E177" s="15" t="s">
        <v>9</v>
      </c>
      <c r="F177" s="16">
        <v>459</v>
      </c>
      <c r="G177" s="19">
        <v>603.45647999999028</v>
      </c>
      <c r="H177" s="19">
        <f t="shared" si="10"/>
        <v>276986.52431999554</v>
      </c>
      <c r="I177" s="20">
        <v>1450.0130831999768</v>
      </c>
      <c r="J177" s="19">
        <f t="shared" si="11"/>
        <v>665556.00518878934</v>
      </c>
      <c r="K177" s="19">
        <f t="shared" si="12"/>
        <v>846.55660319998651</v>
      </c>
      <c r="L177" s="19">
        <f t="shared" si="13"/>
        <v>388569.48086879379</v>
      </c>
      <c r="M177" s="29">
        <f>Table4[[#This Row],[Revenue]]/Table4[[#This Row],[Units]]</f>
        <v>3.1590698980391649</v>
      </c>
      <c r="N177" s="31">
        <f t="shared" si="14"/>
        <v>0.58382687232845798</v>
      </c>
    </row>
    <row r="178" spans="1:14" x14ac:dyDescent="0.25">
      <c r="A178" s="35">
        <v>2003</v>
      </c>
      <c r="B178" s="15" t="s">
        <v>173</v>
      </c>
      <c r="C178" s="15" t="s">
        <v>169</v>
      </c>
      <c r="D178" s="15" t="s">
        <v>6</v>
      </c>
      <c r="E178" s="15" t="s">
        <v>9</v>
      </c>
      <c r="F178" s="16">
        <v>324</v>
      </c>
      <c r="G178" s="19">
        <v>735.82767659399212</v>
      </c>
      <c r="H178" s="19">
        <f t="shared" si="10"/>
        <v>238408.16721645344</v>
      </c>
      <c r="I178" s="20">
        <v>1576.3155373999884</v>
      </c>
      <c r="J178" s="19">
        <f t="shared" si="11"/>
        <v>510726.23411759624</v>
      </c>
      <c r="K178" s="19">
        <f t="shared" si="12"/>
        <v>840.48786080599632</v>
      </c>
      <c r="L178" s="19">
        <f t="shared" si="13"/>
        <v>272318.06690114283</v>
      </c>
      <c r="M178" s="29">
        <f>Table4[[#This Row],[Revenue]]/Table4[[#This Row],[Units]]</f>
        <v>4.8651714117283591</v>
      </c>
      <c r="N178" s="31">
        <f t="shared" si="14"/>
        <v>0.53319772651122666</v>
      </c>
    </row>
    <row r="179" spans="1:14" x14ac:dyDescent="0.25">
      <c r="A179" s="35">
        <v>2004</v>
      </c>
      <c r="B179" s="15" t="s">
        <v>176</v>
      </c>
      <c r="C179" s="15" t="s">
        <v>169</v>
      </c>
      <c r="D179" s="15" t="s">
        <v>6</v>
      </c>
      <c r="E179" s="15" t="s">
        <v>9</v>
      </c>
      <c r="F179" s="16">
        <v>870</v>
      </c>
      <c r="G179" s="19">
        <v>1370.4013799999566</v>
      </c>
      <c r="H179" s="19">
        <f t="shared" si="10"/>
        <v>1192249.2005999621</v>
      </c>
      <c r="I179" s="20">
        <v>2670.3943799999156</v>
      </c>
      <c r="J179" s="19">
        <f t="shared" si="11"/>
        <v>2323243.1105999267</v>
      </c>
      <c r="K179" s="19">
        <f t="shared" si="12"/>
        <v>1299.992999999959</v>
      </c>
      <c r="L179" s="19">
        <f t="shared" si="13"/>
        <v>1130993.9099999645</v>
      </c>
      <c r="M179" s="29">
        <f>Table4[[#This Row],[Revenue]]/Table4[[#This Row],[Units]]</f>
        <v>3.0694188275861101</v>
      </c>
      <c r="N179" s="31">
        <f t="shared" si="14"/>
        <v>0.48681685736621422</v>
      </c>
    </row>
    <row r="180" spans="1:14" x14ac:dyDescent="0.25">
      <c r="A180" s="35">
        <v>2005</v>
      </c>
      <c r="B180" s="15" t="s">
        <v>176</v>
      </c>
      <c r="C180" s="15" t="s">
        <v>169</v>
      </c>
      <c r="D180" s="15" t="s">
        <v>6</v>
      </c>
      <c r="E180" s="15" t="s">
        <v>9</v>
      </c>
      <c r="F180" s="16">
        <v>459</v>
      </c>
      <c r="G180" s="19">
        <v>815.92344899996692</v>
      </c>
      <c r="H180" s="19">
        <f t="shared" si="10"/>
        <v>374508.86309098481</v>
      </c>
      <c r="I180" s="20">
        <v>1842.8685989999251</v>
      </c>
      <c r="J180" s="19">
        <f t="shared" si="11"/>
        <v>845876.68694096559</v>
      </c>
      <c r="K180" s="19">
        <f t="shared" si="12"/>
        <v>1026.9451499999582</v>
      </c>
      <c r="L180" s="19">
        <f t="shared" si="13"/>
        <v>471367.82384998078</v>
      </c>
      <c r="M180" s="29">
        <f>Table4[[#This Row],[Revenue]]/Table4[[#This Row],[Units]]</f>
        <v>4.014964267973693</v>
      </c>
      <c r="N180" s="31">
        <f t="shared" si="14"/>
        <v>0.5572535939660882</v>
      </c>
    </row>
    <row r="181" spans="1:14" x14ac:dyDescent="0.25">
      <c r="A181" s="35">
        <v>2005</v>
      </c>
      <c r="B181" s="15" t="s">
        <v>173</v>
      </c>
      <c r="C181" s="15" t="s">
        <v>169</v>
      </c>
      <c r="D181" s="15" t="s">
        <v>6</v>
      </c>
      <c r="E181" s="15" t="s">
        <v>9</v>
      </c>
      <c r="F181" s="16">
        <v>324</v>
      </c>
      <c r="G181" s="19">
        <v>1028.4591415199584</v>
      </c>
      <c r="H181" s="19">
        <f t="shared" si="10"/>
        <v>333220.7618524665</v>
      </c>
      <c r="I181" s="20">
        <v>1958.9391919999407</v>
      </c>
      <c r="J181" s="19">
        <f t="shared" si="11"/>
        <v>634696.29820798081</v>
      </c>
      <c r="K181" s="19">
        <f t="shared" si="12"/>
        <v>930.48005047998231</v>
      </c>
      <c r="L181" s="19">
        <f t="shared" si="13"/>
        <v>301475.53635551431</v>
      </c>
      <c r="M181" s="29">
        <f>Table4[[#This Row],[Revenue]]/Table4[[#This Row],[Units]]</f>
        <v>6.0461086172837675</v>
      </c>
      <c r="N181" s="31">
        <f t="shared" si="14"/>
        <v>0.47499179876534448</v>
      </c>
    </row>
    <row r="182" spans="1:14" x14ac:dyDescent="0.25">
      <c r="A182" s="35">
        <v>2005</v>
      </c>
      <c r="B182" s="15" t="s">
        <v>173</v>
      </c>
      <c r="C182" s="15" t="s">
        <v>169</v>
      </c>
      <c r="D182" s="15" t="s">
        <v>6</v>
      </c>
      <c r="E182" s="15" t="s">
        <v>9</v>
      </c>
      <c r="F182" s="16">
        <v>203</v>
      </c>
      <c r="G182" s="19">
        <v>447.05366870998131</v>
      </c>
      <c r="H182" s="19">
        <f t="shared" si="10"/>
        <v>90751.8947481262</v>
      </c>
      <c r="I182" s="20">
        <v>842.05154099996491</v>
      </c>
      <c r="J182" s="19">
        <f t="shared" si="11"/>
        <v>170936.46282299288</v>
      </c>
      <c r="K182" s="19">
        <f t="shared" si="12"/>
        <v>394.9978722899836</v>
      </c>
      <c r="L182" s="19">
        <f t="shared" si="13"/>
        <v>80184.568074866678</v>
      </c>
      <c r="M182" s="29">
        <f>Table4[[#This Row],[Revenue]]/Table4[[#This Row],[Units]]</f>
        <v>4.1480371477830786</v>
      </c>
      <c r="N182" s="31">
        <f t="shared" si="14"/>
        <v>0.4690898989637976</v>
      </c>
    </row>
    <row r="183" spans="1:14" x14ac:dyDescent="0.25">
      <c r="A183" s="35">
        <v>2011</v>
      </c>
      <c r="B183" s="15" t="s">
        <v>171</v>
      </c>
      <c r="C183" s="15" t="s">
        <v>169</v>
      </c>
      <c r="D183" s="15" t="s">
        <v>6</v>
      </c>
      <c r="E183" s="15" t="s">
        <v>9</v>
      </c>
      <c r="F183" s="16">
        <v>149</v>
      </c>
      <c r="G183" s="19">
        <v>200.99175497909872</v>
      </c>
      <c r="H183" s="19">
        <f t="shared" si="10"/>
        <v>29947.771491885709</v>
      </c>
      <c r="I183" s="20">
        <v>460.26830960999706</v>
      </c>
      <c r="J183" s="19">
        <f t="shared" si="11"/>
        <v>68579.978131889569</v>
      </c>
      <c r="K183" s="19">
        <f t="shared" si="12"/>
        <v>259.27655463089832</v>
      </c>
      <c r="L183" s="19">
        <f t="shared" si="13"/>
        <v>38632.20664000386</v>
      </c>
      <c r="M183" s="29">
        <f>Table4[[#This Row],[Revenue]]/Table4[[#This Row],[Units]]</f>
        <v>3.089049057785215</v>
      </c>
      <c r="N183" s="31">
        <f t="shared" si="14"/>
        <v>0.56331611196650333</v>
      </c>
    </row>
    <row r="184" spans="1:14" x14ac:dyDescent="0.25">
      <c r="A184" s="35">
        <v>2012</v>
      </c>
      <c r="B184" s="15" t="s">
        <v>172</v>
      </c>
      <c r="C184" s="15" t="s">
        <v>169</v>
      </c>
      <c r="D184" s="15" t="s">
        <v>6</v>
      </c>
      <c r="E184" s="15" t="s">
        <v>9</v>
      </c>
      <c r="F184" s="16">
        <v>612</v>
      </c>
      <c r="G184" s="19">
        <v>771.69283199999074</v>
      </c>
      <c r="H184" s="19">
        <f t="shared" si="10"/>
        <v>472276.01318399434</v>
      </c>
      <c r="I184" s="20">
        <v>1616.3680319999805</v>
      </c>
      <c r="J184" s="19">
        <f t="shared" si="11"/>
        <v>989217.23558398813</v>
      </c>
      <c r="K184" s="19">
        <f t="shared" si="12"/>
        <v>844.67519999998979</v>
      </c>
      <c r="L184" s="19">
        <f t="shared" si="13"/>
        <v>516941.2223999938</v>
      </c>
      <c r="M184" s="29">
        <f>Table4[[#This Row],[Revenue]]/Table4[[#This Row],[Units]]</f>
        <v>2.641124235294086</v>
      </c>
      <c r="N184" s="31">
        <f t="shared" si="14"/>
        <v>0.5225760366931087</v>
      </c>
    </row>
    <row r="185" spans="1:14" x14ac:dyDescent="0.25">
      <c r="A185" s="35">
        <v>2013</v>
      </c>
      <c r="B185" s="15" t="s">
        <v>173</v>
      </c>
      <c r="C185" s="15" t="s">
        <v>169</v>
      </c>
      <c r="D185" s="15" t="s">
        <v>6</v>
      </c>
      <c r="E185" s="15" t="s">
        <v>9</v>
      </c>
      <c r="F185" s="16">
        <v>377</v>
      </c>
      <c r="G185" s="19">
        <v>605.48084999997991</v>
      </c>
      <c r="H185" s="19">
        <f t="shared" si="10"/>
        <v>228266.28044999242</v>
      </c>
      <c r="I185" s="20">
        <v>1453.9783499999517</v>
      </c>
      <c r="J185" s="19">
        <f t="shared" si="11"/>
        <v>548149.8379499818</v>
      </c>
      <c r="K185" s="19">
        <f t="shared" si="12"/>
        <v>848.49749999997175</v>
      </c>
      <c r="L185" s="19">
        <f t="shared" si="13"/>
        <v>319883.5574999894</v>
      </c>
      <c r="M185" s="29">
        <f>Table4[[#This Row],[Revenue]]/Table4[[#This Row],[Units]]</f>
        <v>3.8567064986736117</v>
      </c>
      <c r="N185" s="31">
        <f t="shared" si="14"/>
        <v>0.58356955590157167</v>
      </c>
    </row>
    <row r="186" spans="1:14" x14ac:dyDescent="0.25">
      <c r="A186" s="35">
        <v>2013</v>
      </c>
      <c r="B186" s="15" t="s">
        <v>176</v>
      </c>
      <c r="C186" s="15" t="s">
        <v>169</v>
      </c>
      <c r="D186" s="15" t="s">
        <v>6</v>
      </c>
      <c r="E186" s="15" t="s">
        <v>9</v>
      </c>
      <c r="F186" s="16">
        <v>149</v>
      </c>
      <c r="G186" s="19">
        <v>278.21215061998998</v>
      </c>
      <c r="H186" s="19">
        <f t="shared" si="10"/>
        <v>41453.610442378507</v>
      </c>
      <c r="I186" s="20">
        <v>633.68080199997712</v>
      </c>
      <c r="J186" s="19">
        <f t="shared" si="11"/>
        <v>94418.439497996587</v>
      </c>
      <c r="K186" s="19">
        <f t="shared" si="12"/>
        <v>355.46865137998714</v>
      </c>
      <c r="L186" s="19">
        <f t="shared" si="13"/>
        <v>52964.82905561808</v>
      </c>
      <c r="M186" s="29">
        <f>Table4[[#This Row],[Revenue]]/Table4[[#This Row],[Units]]</f>
        <v>4.2528912885904502</v>
      </c>
      <c r="N186" s="31">
        <f t="shared" si="14"/>
        <v>0.56095853031697174</v>
      </c>
    </row>
    <row r="187" spans="1:14" x14ac:dyDescent="0.25">
      <c r="A187" s="35">
        <v>2017</v>
      </c>
      <c r="B187" s="15" t="s">
        <v>175</v>
      </c>
      <c r="C187" s="15" t="s">
        <v>169</v>
      </c>
      <c r="D187" s="15" t="s">
        <v>6</v>
      </c>
      <c r="E187" s="15" t="s">
        <v>9</v>
      </c>
      <c r="F187" s="16">
        <v>568</v>
      </c>
      <c r="G187" s="19">
        <v>772.21871999998507</v>
      </c>
      <c r="H187" s="19">
        <f t="shared" si="10"/>
        <v>438620.2329599915</v>
      </c>
      <c r="I187" s="20">
        <v>1758.2776847999662</v>
      </c>
      <c r="J187" s="19">
        <f t="shared" si="11"/>
        <v>998701.72496638086</v>
      </c>
      <c r="K187" s="19">
        <f t="shared" si="12"/>
        <v>986.05896479998114</v>
      </c>
      <c r="L187" s="19">
        <f t="shared" si="13"/>
        <v>560081.49200638942</v>
      </c>
      <c r="M187" s="29">
        <f>Table4[[#This Row],[Revenue]]/Table4[[#This Row],[Units]]</f>
        <v>3.0955593042252927</v>
      </c>
      <c r="N187" s="31">
        <f t="shared" si="14"/>
        <v>0.56080957707892543</v>
      </c>
    </row>
    <row r="188" spans="1:14" x14ac:dyDescent="0.25">
      <c r="A188" s="35">
        <v>2018</v>
      </c>
      <c r="B188" s="15" t="s">
        <v>176</v>
      </c>
      <c r="C188" s="15" t="s">
        <v>169</v>
      </c>
      <c r="D188" s="15" t="s">
        <v>6</v>
      </c>
      <c r="E188" s="15" t="s">
        <v>9</v>
      </c>
      <c r="F188" s="16">
        <v>885</v>
      </c>
      <c r="G188" s="19">
        <v>1385.4347549999568</v>
      </c>
      <c r="H188" s="19">
        <f t="shared" si="10"/>
        <v>1226109.7581749617</v>
      </c>
      <c r="I188" s="20">
        <v>2691.5590049999159</v>
      </c>
      <c r="J188" s="19">
        <f t="shared" si="11"/>
        <v>2382029.7194249257</v>
      </c>
      <c r="K188" s="19">
        <f t="shared" si="12"/>
        <v>1306.1242499999591</v>
      </c>
      <c r="L188" s="19">
        <f t="shared" si="13"/>
        <v>1155919.9612499641</v>
      </c>
      <c r="M188" s="29">
        <f>Table4[[#This Row],[Revenue]]/Table4[[#This Row],[Units]]</f>
        <v>3.0413096101693964</v>
      </c>
      <c r="N188" s="31">
        <f t="shared" si="14"/>
        <v>0.48526680915174658</v>
      </c>
    </row>
    <row r="189" spans="1:14" x14ac:dyDescent="0.25">
      <c r="A189" s="35">
        <v>2018</v>
      </c>
      <c r="B189" s="15" t="s">
        <v>172</v>
      </c>
      <c r="C189" s="15" t="s">
        <v>169</v>
      </c>
      <c r="D189" s="15" t="s">
        <v>6</v>
      </c>
      <c r="E189" s="15" t="s">
        <v>9</v>
      </c>
      <c r="F189" s="16">
        <v>333</v>
      </c>
      <c r="G189" s="19">
        <v>877.65096611997649</v>
      </c>
      <c r="H189" s="19">
        <f t="shared" si="10"/>
        <v>292257.77171795216</v>
      </c>
      <c r="I189" s="20">
        <v>1738.0558519999668</v>
      </c>
      <c r="J189" s="19">
        <f t="shared" si="11"/>
        <v>578772.59871598892</v>
      </c>
      <c r="K189" s="19">
        <f t="shared" si="12"/>
        <v>860.40488587999027</v>
      </c>
      <c r="L189" s="19">
        <f t="shared" si="13"/>
        <v>286514.82699803676</v>
      </c>
      <c r="M189" s="29">
        <f>Table4[[#This Row],[Revenue]]/Table4[[#This Row],[Units]]</f>
        <v>5.219386942942843</v>
      </c>
      <c r="N189" s="31">
        <f t="shared" si="14"/>
        <v>0.49503868640925974</v>
      </c>
    </row>
    <row r="190" spans="1:14" x14ac:dyDescent="0.25">
      <c r="A190" s="35">
        <v>2019</v>
      </c>
      <c r="B190" s="15" t="s">
        <v>171</v>
      </c>
      <c r="C190" s="15" t="s">
        <v>169</v>
      </c>
      <c r="D190" s="15" t="s">
        <v>6</v>
      </c>
      <c r="E190" s="15" t="s">
        <v>9</v>
      </c>
      <c r="F190" s="16">
        <v>671</v>
      </c>
      <c r="G190" s="19">
        <v>2072.772948799904</v>
      </c>
      <c r="H190" s="19">
        <f t="shared" si="10"/>
        <v>1390830.6486447356</v>
      </c>
      <c r="I190" s="20">
        <v>3618.672479999856</v>
      </c>
      <c r="J190" s="19">
        <f t="shared" si="11"/>
        <v>2428129.2340799035</v>
      </c>
      <c r="K190" s="19">
        <f t="shared" si="12"/>
        <v>1545.899531199952</v>
      </c>
      <c r="L190" s="19">
        <f t="shared" si="13"/>
        <v>1037298.5854351679</v>
      </c>
      <c r="M190" s="29">
        <f>Table4[[#This Row],[Revenue]]/Table4[[#This Row],[Units]]</f>
        <v>5.3929545156480714</v>
      </c>
      <c r="N190" s="31">
        <f t="shared" si="14"/>
        <v>0.42720073168932199</v>
      </c>
    </row>
    <row r="191" spans="1:14" x14ac:dyDescent="0.25">
      <c r="A191" s="35">
        <v>2019</v>
      </c>
      <c r="B191" s="15" t="s">
        <v>175</v>
      </c>
      <c r="C191" s="15" t="s">
        <v>169</v>
      </c>
      <c r="D191" s="15" t="s">
        <v>6</v>
      </c>
      <c r="E191" s="15" t="s">
        <v>9</v>
      </c>
      <c r="F191" s="16">
        <v>568</v>
      </c>
      <c r="G191" s="19">
        <v>1071.2059679999522</v>
      </c>
      <c r="H191" s="19">
        <f t="shared" si="10"/>
        <v>608444.98982397292</v>
      </c>
      <c r="I191" s="20">
        <v>2284.5607679998984</v>
      </c>
      <c r="J191" s="19">
        <f t="shared" si="11"/>
        <v>1297630.5162239424</v>
      </c>
      <c r="K191" s="19">
        <f t="shared" si="12"/>
        <v>1213.3547999999462</v>
      </c>
      <c r="L191" s="19">
        <f t="shared" si="13"/>
        <v>689185.52639996947</v>
      </c>
      <c r="M191" s="29">
        <f>Table4[[#This Row],[Revenue]]/Table4[[#This Row],[Units]]</f>
        <v>4.0221140281688355</v>
      </c>
      <c r="N191" s="31">
        <f t="shared" si="14"/>
        <v>0.53111075747931258</v>
      </c>
    </row>
    <row r="192" spans="1:14" x14ac:dyDescent="0.25">
      <c r="A192" s="35">
        <v>2020</v>
      </c>
      <c r="B192" s="15" t="s">
        <v>173</v>
      </c>
      <c r="C192" s="15" t="s">
        <v>169</v>
      </c>
      <c r="D192" s="15" t="s">
        <v>6</v>
      </c>
      <c r="E192" s="15" t="s">
        <v>9</v>
      </c>
      <c r="F192" s="16">
        <v>681</v>
      </c>
      <c r="G192" s="19">
        <v>2391.9145011198789</v>
      </c>
      <c r="H192" s="19">
        <f t="shared" si="10"/>
        <v>1628893.7752626375</v>
      </c>
      <c r="I192" s="20">
        <v>3764.8043519998091</v>
      </c>
      <c r="J192" s="19">
        <f t="shared" si="11"/>
        <v>2563831.7637118702</v>
      </c>
      <c r="K192" s="19">
        <f t="shared" si="12"/>
        <v>1372.8898508799302</v>
      </c>
      <c r="L192" s="19">
        <f t="shared" si="13"/>
        <v>934937.98844923265</v>
      </c>
      <c r="M192" s="29">
        <f>Table4[[#This Row],[Revenue]]/Table4[[#This Row],[Units]]</f>
        <v>5.5283470660790153</v>
      </c>
      <c r="N192" s="31">
        <f t="shared" si="14"/>
        <v>0.36466432847982422</v>
      </c>
    </row>
    <row r="193" spans="1:19" x14ac:dyDescent="0.25">
      <c r="A193" s="35">
        <v>2020</v>
      </c>
      <c r="B193" s="15" t="s">
        <v>172</v>
      </c>
      <c r="C193" s="15" t="s">
        <v>169</v>
      </c>
      <c r="D193" s="15" t="s">
        <v>6</v>
      </c>
      <c r="E193" s="15" t="s">
        <v>9</v>
      </c>
      <c r="F193" s="16">
        <v>684</v>
      </c>
      <c r="G193" s="19">
        <v>1610.9078361599206</v>
      </c>
      <c r="H193" s="19">
        <f t="shared" si="10"/>
        <v>1101860.9599333857</v>
      </c>
      <c r="I193" s="20">
        <v>3598.4175359998226</v>
      </c>
      <c r="J193" s="19">
        <f t="shared" si="11"/>
        <v>2461317.5946238786</v>
      </c>
      <c r="K193" s="19">
        <f t="shared" si="12"/>
        <v>1987.5096998399019</v>
      </c>
      <c r="L193" s="19">
        <f t="shared" si="13"/>
        <v>1359456.6346904929</v>
      </c>
      <c r="M193" s="29">
        <f>Table4[[#This Row],[Revenue]]/Table4[[#This Row],[Units]]</f>
        <v>5.2608443508769334</v>
      </c>
      <c r="N193" s="31">
        <f t="shared" si="14"/>
        <v>0.55232881675240919</v>
      </c>
    </row>
    <row r="194" spans="1:19" x14ac:dyDescent="0.25">
      <c r="A194" s="35">
        <v>2020</v>
      </c>
      <c r="B194" s="15" t="s">
        <v>171</v>
      </c>
      <c r="C194" s="15" t="s">
        <v>169</v>
      </c>
      <c r="D194" s="15" t="s">
        <v>6</v>
      </c>
      <c r="E194" s="15" t="s">
        <v>9</v>
      </c>
      <c r="F194" s="16">
        <v>672</v>
      </c>
      <c r="G194" s="19">
        <v>1651.0169153599102</v>
      </c>
      <c r="H194" s="19">
        <f t="shared" ref="H194:H257" si="15">G194*F194</f>
        <v>1109483.3671218597</v>
      </c>
      <c r="I194" s="20">
        <v>3564.3758559998059</v>
      </c>
      <c r="J194" s="19">
        <f t="shared" ref="J194:J257" si="16">I194*F194</f>
        <v>2395260.5752318697</v>
      </c>
      <c r="K194" s="19">
        <f t="shared" ref="K194:K257" si="17">I194-G194</f>
        <v>1913.3589406398958</v>
      </c>
      <c r="L194" s="19">
        <f t="shared" ref="L194:L257" si="18">J194-H194</f>
        <v>1285777.20811001</v>
      </c>
      <c r="M194" s="29">
        <f>Table4[[#This Row],[Revenue]]/Table4[[#This Row],[Units]]</f>
        <v>5.3041307380949494</v>
      </c>
      <c r="N194" s="31">
        <f t="shared" ref="N194:N257" si="19">K194/I194</f>
        <v>0.53680055581658048</v>
      </c>
    </row>
    <row r="195" spans="1:19" x14ac:dyDescent="0.25">
      <c r="A195" s="35">
        <v>2020</v>
      </c>
      <c r="B195" s="15" t="s">
        <v>174</v>
      </c>
      <c r="C195" s="15" t="s">
        <v>169</v>
      </c>
      <c r="D195" s="15" t="s">
        <v>6</v>
      </c>
      <c r="E195" s="15" t="s">
        <v>9</v>
      </c>
      <c r="F195" s="16">
        <v>670</v>
      </c>
      <c r="G195" s="19">
        <v>1512.0671113599276</v>
      </c>
      <c r="H195" s="19">
        <f t="shared" si="15"/>
        <v>1013084.9646111515</v>
      </c>
      <c r="I195" s="20">
        <v>3355.3474559998394</v>
      </c>
      <c r="J195" s="19">
        <f t="shared" si="16"/>
        <v>2248082.7955198926</v>
      </c>
      <c r="K195" s="19">
        <f t="shared" si="17"/>
        <v>1843.2803446399118</v>
      </c>
      <c r="L195" s="19">
        <f t="shared" si="18"/>
        <v>1234997.8309087411</v>
      </c>
      <c r="M195" s="29">
        <f>Table4[[#This Row],[Revenue]]/Table4[[#This Row],[Units]]</f>
        <v>5.0079812776117008</v>
      </c>
      <c r="N195" s="31">
        <f t="shared" si="19"/>
        <v>0.54935602610807532</v>
      </c>
    </row>
    <row r="196" spans="1:19" x14ac:dyDescent="0.25">
      <c r="A196" s="35">
        <v>2021</v>
      </c>
      <c r="B196" s="15" t="s">
        <v>171</v>
      </c>
      <c r="C196" s="15" t="s">
        <v>169</v>
      </c>
      <c r="D196" s="15" t="s">
        <v>6</v>
      </c>
      <c r="E196" s="15" t="s">
        <v>9</v>
      </c>
      <c r="F196" s="16">
        <v>1383.8116522197363</v>
      </c>
      <c r="G196" s="19">
        <v>4637.2650518143091</v>
      </c>
      <c r="H196" s="19">
        <f t="shared" si="15"/>
        <v>6417101.4131319998</v>
      </c>
      <c r="I196" s="20">
        <v>9022.5591065615681</v>
      </c>
      <c r="J196" s="19">
        <f t="shared" si="16"/>
        <v>12485522.424501192</v>
      </c>
      <c r="K196" s="19">
        <f t="shared" si="17"/>
        <v>4385.294054747259</v>
      </c>
      <c r="L196" s="19">
        <f t="shared" si="18"/>
        <v>6068421.011369192</v>
      </c>
      <c r="M196" s="29">
        <f>Table4[[#This Row],[Revenue]]/Table4[[#This Row],[Units]]</f>
        <v>6.5200774195597466</v>
      </c>
      <c r="N196" s="31">
        <f t="shared" si="19"/>
        <v>0.48603661144852978</v>
      </c>
      <c r="O196" s="41"/>
      <c r="P196" s="41"/>
      <c r="Q196" s="41"/>
      <c r="R196" s="41"/>
      <c r="S196" s="41"/>
    </row>
    <row r="197" spans="1:19" x14ac:dyDescent="0.25">
      <c r="A197" s="35">
        <v>2021</v>
      </c>
      <c r="B197" s="15" t="s">
        <v>172</v>
      </c>
      <c r="C197" s="15" t="s">
        <v>169</v>
      </c>
      <c r="D197" s="15" t="s">
        <v>6</v>
      </c>
      <c r="E197" s="15" t="s">
        <v>9</v>
      </c>
      <c r="F197" s="16">
        <v>1215.5557041178001</v>
      </c>
      <c r="G197" s="19">
        <v>4812.3841838354219</v>
      </c>
      <c r="H197" s="19">
        <f t="shared" si="15"/>
        <v>5849721.0450674314</v>
      </c>
      <c r="I197" s="20">
        <v>8017.3025556144376</v>
      </c>
      <c r="J197" s="19">
        <f t="shared" si="16"/>
        <v>9745477.8531153463</v>
      </c>
      <c r="K197" s="19">
        <f t="shared" si="17"/>
        <v>3204.9183717790156</v>
      </c>
      <c r="L197" s="19">
        <f t="shared" si="18"/>
        <v>3895756.8080479149</v>
      </c>
      <c r="M197" s="29">
        <f>Table4[[#This Row],[Revenue]]/Table4[[#This Row],[Units]]</f>
        <v>6.5955863054692854</v>
      </c>
      <c r="N197" s="31">
        <f t="shared" si="19"/>
        <v>0.39975020894460855</v>
      </c>
      <c r="O197" s="41"/>
      <c r="P197" s="41"/>
      <c r="Q197" s="41"/>
      <c r="R197" s="41"/>
      <c r="S197" s="41"/>
    </row>
    <row r="198" spans="1:19" x14ac:dyDescent="0.25">
      <c r="A198" s="35">
        <v>2021</v>
      </c>
      <c r="B198" s="15" t="s">
        <v>173</v>
      </c>
      <c r="C198" s="15" t="s">
        <v>169</v>
      </c>
      <c r="D198" s="15" t="s">
        <v>6</v>
      </c>
      <c r="E198" s="15" t="s">
        <v>9</v>
      </c>
      <c r="F198" s="16">
        <v>1143.8360768056382</v>
      </c>
      <c r="G198" s="19">
        <v>3648.5731823473034</v>
      </c>
      <c r="H198" s="19">
        <f t="shared" si="15"/>
        <v>4173369.6348344018</v>
      </c>
      <c r="I198" s="20">
        <v>7711.8181383574583</v>
      </c>
      <c r="J198" s="19">
        <f t="shared" si="16"/>
        <v>8821055.804417355</v>
      </c>
      <c r="K198" s="19">
        <f t="shared" si="17"/>
        <v>4063.244956010155</v>
      </c>
      <c r="L198" s="19">
        <f t="shared" si="18"/>
        <v>4647686.1695829537</v>
      </c>
      <c r="M198" s="29">
        <f>Table4[[#This Row],[Revenue]]/Table4[[#This Row],[Units]]</f>
        <v>6.7420658385719534</v>
      </c>
      <c r="N198" s="31">
        <f t="shared" si="19"/>
        <v>0.52688547410112896</v>
      </c>
    </row>
    <row r="199" spans="1:19" x14ac:dyDescent="0.25">
      <c r="A199" s="35">
        <v>2021</v>
      </c>
      <c r="B199" s="15" t="s">
        <v>175</v>
      </c>
      <c r="C199" s="15" t="s">
        <v>169</v>
      </c>
      <c r="D199" s="15" t="s">
        <v>6</v>
      </c>
      <c r="E199" s="15" t="s">
        <v>9</v>
      </c>
      <c r="F199" s="16">
        <v>1085.2833201997601</v>
      </c>
      <c r="G199" s="19">
        <v>3955.0077817055421</v>
      </c>
      <c r="H199" s="19">
        <f t="shared" si="15"/>
        <v>4292303.9767452786</v>
      </c>
      <c r="I199" s="20">
        <v>7079.5065178163277</v>
      </c>
      <c r="J199" s="19">
        <f t="shared" si="16"/>
        <v>7683270.3390315454</v>
      </c>
      <c r="K199" s="19">
        <f t="shared" si="17"/>
        <v>3124.4987361107856</v>
      </c>
      <c r="L199" s="19">
        <f t="shared" si="18"/>
        <v>3390966.3622862669</v>
      </c>
      <c r="M199" s="29">
        <f>Table4[[#This Row],[Revenue]]/Table4[[#This Row],[Units]]</f>
        <v>6.5231874350683423</v>
      </c>
      <c r="N199" s="31">
        <f t="shared" si="19"/>
        <v>0.44134414287883678</v>
      </c>
    </row>
    <row r="200" spans="1:19" x14ac:dyDescent="0.25">
      <c r="A200" s="35">
        <v>2021</v>
      </c>
      <c r="B200" s="15" t="s">
        <v>176</v>
      </c>
      <c r="C200" s="15" t="s">
        <v>169</v>
      </c>
      <c r="D200" s="15" t="s">
        <v>6</v>
      </c>
      <c r="E200" s="15" t="s">
        <v>9</v>
      </c>
      <c r="F200" s="16">
        <v>855.14159504575446</v>
      </c>
      <c r="G200" s="19">
        <v>2379.2880035320845</v>
      </c>
      <c r="H200" s="19">
        <f t="shared" si="15"/>
        <v>2034628.1384136553</v>
      </c>
      <c r="I200" s="20">
        <v>4657.4070309303797</v>
      </c>
      <c r="J200" s="19">
        <f t="shared" si="16"/>
        <v>3982742.4772071163</v>
      </c>
      <c r="K200" s="19">
        <f t="shared" si="17"/>
        <v>2278.1190273982952</v>
      </c>
      <c r="L200" s="19">
        <f t="shared" si="18"/>
        <v>1948114.338793461</v>
      </c>
      <c r="M200" s="29">
        <f>Table4[[#This Row],[Revenue]]/Table4[[#This Row],[Units]]</f>
        <v>5.4463577235781457</v>
      </c>
      <c r="N200" s="31">
        <f t="shared" si="19"/>
        <v>0.48913891619715494</v>
      </c>
    </row>
    <row r="201" spans="1:19" x14ac:dyDescent="0.25">
      <c r="A201" s="35">
        <v>2003</v>
      </c>
      <c r="B201" s="15" t="s">
        <v>174</v>
      </c>
      <c r="C201" s="15" t="s">
        <v>169</v>
      </c>
      <c r="D201" s="15" t="s">
        <v>6</v>
      </c>
      <c r="E201" s="15" t="s">
        <v>11</v>
      </c>
      <c r="F201" s="16">
        <v>133</v>
      </c>
      <c r="G201" s="19">
        <v>162.5204850824999</v>
      </c>
      <c r="H201" s="19">
        <f t="shared" si="15"/>
        <v>21615.224515972488</v>
      </c>
      <c r="I201" s="20">
        <v>404.31793574999978</v>
      </c>
      <c r="J201" s="19">
        <f t="shared" si="16"/>
        <v>53774.285454749974</v>
      </c>
      <c r="K201" s="19">
        <f t="shared" si="17"/>
        <v>241.79745066749987</v>
      </c>
      <c r="L201" s="19">
        <f t="shared" si="18"/>
        <v>32159.060938777486</v>
      </c>
      <c r="M201" s="29">
        <f>Table4[[#This Row],[Revenue]]/Table4[[#This Row],[Units]]</f>
        <v>3.0399844793233064</v>
      </c>
      <c r="N201" s="31">
        <f t="shared" si="19"/>
        <v>0.59803790355966169</v>
      </c>
    </row>
    <row r="202" spans="1:19" x14ac:dyDescent="0.25">
      <c r="A202" s="35">
        <v>2004</v>
      </c>
      <c r="B202" s="15" t="s">
        <v>174</v>
      </c>
      <c r="C202" s="15" t="s">
        <v>169</v>
      </c>
      <c r="D202" s="15" t="s">
        <v>6</v>
      </c>
      <c r="E202" s="15" t="s">
        <v>11</v>
      </c>
      <c r="F202" s="16">
        <v>941</v>
      </c>
      <c r="G202" s="19">
        <v>1321.7370689999707</v>
      </c>
      <c r="H202" s="19">
        <f t="shared" si="15"/>
        <v>1243754.5819289724</v>
      </c>
      <c r="I202" s="20">
        <v>2541.0392189999438</v>
      </c>
      <c r="J202" s="19">
        <f t="shared" si="16"/>
        <v>2391117.9050789471</v>
      </c>
      <c r="K202" s="19">
        <f t="shared" si="17"/>
        <v>1219.3021499999732</v>
      </c>
      <c r="L202" s="19">
        <f t="shared" si="18"/>
        <v>1147363.3231499747</v>
      </c>
      <c r="M202" s="29">
        <f>Table4[[#This Row],[Revenue]]/Table4[[#This Row],[Units]]</f>
        <v>2.7003604877788989</v>
      </c>
      <c r="N202" s="31">
        <f t="shared" si="19"/>
        <v>0.47984389256291921</v>
      </c>
    </row>
    <row r="203" spans="1:19" x14ac:dyDescent="0.25">
      <c r="A203" s="35">
        <v>2004</v>
      </c>
      <c r="B203" s="15" t="s">
        <v>172</v>
      </c>
      <c r="C203" s="15" t="s">
        <v>169</v>
      </c>
      <c r="D203" s="15" t="s">
        <v>6</v>
      </c>
      <c r="E203" s="15" t="s">
        <v>11</v>
      </c>
      <c r="F203" s="16">
        <v>348</v>
      </c>
      <c r="G203" s="19">
        <v>511.24679999998671</v>
      </c>
      <c r="H203" s="19">
        <f t="shared" si="15"/>
        <v>177913.88639999536</v>
      </c>
      <c r="I203" s="20">
        <v>1261.7267999999672</v>
      </c>
      <c r="J203" s="19">
        <f t="shared" si="16"/>
        <v>439080.92639998859</v>
      </c>
      <c r="K203" s="19">
        <f t="shared" si="17"/>
        <v>750.47999999998046</v>
      </c>
      <c r="L203" s="19">
        <f t="shared" si="18"/>
        <v>261167.03999999323</v>
      </c>
      <c r="M203" s="29">
        <f>Table4[[#This Row],[Revenue]]/Table4[[#This Row],[Units]]</f>
        <v>3.6256517241378368</v>
      </c>
      <c r="N203" s="31">
        <f t="shared" si="19"/>
        <v>0.59480388305931209</v>
      </c>
    </row>
    <row r="204" spans="1:19" x14ac:dyDescent="0.25">
      <c r="A204" s="35">
        <v>2005</v>
      </c>
      <c r="B204" s="15" t="s">
        <v>176</v>
      </c>
      <c r="C204" s="15" t="s">
        <v>169</v>
      </c>
      <c r="D204" s="15" t="s">
        <v>6</v>
      </c>
      <c r="E204" s="15" t="s">
        <v>11</v>
      </c>
      <c r="F204" s="16">
        <v>133</v>
      </c>
      <c r="G204" s="19">
        <v>252.96504731998976</v>
      </c>
      <c r="H204" s="19">
        <f t="shared" si="15"/>
        <v>33644.35129355864</v>
      </c>
      <c r="I204" s="20">
        <v>627.39637199997458</v>
      </c>
      <c r="J204" s="19">
        <f t="shared" si="16"/>
        <v>83443.717475996615</v>
      </c>
      <c r="K204" s="19">
        <f t="shared" si="17"/>
        <v>374.43132467998481</v>
      </c>
      <c r="L204" s="19">
        <f t="shared" si="18"/>
        <v>49799.366182437974</v>
      </c>
      <c r="M204" s="29">
        <f>Table4[[#This Row],[Revenue]]/Table4[[#This Row],[Units]]</f>
        <v>4.7172659548870266</v>
      </c>
      <c r="N204" s="31">
        <f t="shared" si="19"/>
        <v>0.59680186464323381</v>
      </c>
    </row>
    <row r="205" spans="1:19" x14ac:dyDescent="0.25">
      <c r="A205" s="35">
        <v>2008</v>
      </c>
      <c r="B205" s="15" t="s">
        <v>176</v>
      </c>
      <c r="C205" s="15" t="s">
        <v>169</v>
      </c>
      <c r="D205" s="15" t="s">
        <v>5</v>
      </c>
      <c r="E205" s="15" t="s">
        <v>11</v>
      </c>
      <c r="F205" s="16">
        <v>903</v>
      </c>
      <c r="G205" s="19">
        <v>1164.5990999999726</v>
      </c>
      <c r="H205" s="19">
        <f t="shared" si="15"/>
        <v>1051632.9872999752</v>
      </c>
      <c r="I205" s="20">
        <v>2615.6713508399384</v>
      </c>
      <c r="J205" s="19">
        <f t="shared" si="16"/>
        <v>2361951.2298084642</v>
      </c>
      <c r="K205" s="19">
        <f t="shared" si="17"/>
        <v>1451.0722508399658</v>
      </c>
      <c r="L205" s="19">
        <f t="shared" si="18"/>
        <v>1310318.2425084889</v>
      </c>
      <c r="M205" s="29">
        <f>Table4[[#This Row],[Revenue]]/Table4[[#This Row],[Units]]</f>
        <v>2.896646014219201</v>
      </c>
      <c r="N205" s="31">
        <f t="shared" si="19"/>
        <v>0.55476092222901041</v>
      </c>
    </row>
    <row r="206" spans="1:19" x14ac:dyDescent="0.25">
      <c r="A206" s="35">
        <v>2011</v>
      </c>
      <c r="B206" s="15" t="s">
        <v>175</v>
      </c>
      <c r="C206" s="15" t="s">
        <v>169</v>
      </c>
      <c r="D206" s="15" t="s">
        <v>5</v>
      </c>
      <c r="E206" s="15" t="s">
        <v>11</v>
      </c>
      <c r="F206" s="16">
        <v>888</v>
      </c>
      <c r="G206" s="19">
        <v>924.47459999999728</v>
      </c>
      <c r="H206" s="19">
        <f t="shared" si="15"/>
        <v>820933.44479999761</v>
      </c>
      <c r="I206" s="20">
        <v>2082.1200170399939</v>
      </c>
      <c r="J206" s="19">
        <f t="shared" si="16"/>
        <v>1848922.5751315146</v>
      </c>
      <c r="K206" s="19">
        <f t="shared" si="17"/>
        <v>1157.6454170399966</v>
      </c>
      <c r="L206" s="19">
        <f t="shared" si="18"/>
        <v>1027989.130331517</v>
      </c>
      <c r="M206" s="29">
        <f>Table4[[#This Row],[Revenue]]/Table4[[#This Row],[Units]]</f>
        <v>2.3447297489189118</v>
      </c>
      <c r="N206" s="31">
        <f t="shared" si="19"/>
        <v>0.55599360630793082</v>
      </c>
    </row>
    <row r="207" spans="1:19" x14ac:dyDescent="0.25">
      <c r="A207" s="35">
        <v>2012</v>
      </c>
      <c r="B207" s="15" t="s">
        <v>175</v>
      </c>
      <c r="C207" s="15" t="s">
        <v>169</v>
      </c>
      <c r="D207" s="15" t="s">
        <v>6</v>
      </c>
      <c r="E207" s="15" t="s">
        <v>11</v>
      </c>
      <c r="F207" s="16">
        <v>870</v>
      </c>
      <c r="G207" s="19">
        <v>1201.6466099999752</v>
      </c>
      <c r="H207" s="19">
        <f t="shared" si="15"/>
        <v>1045432.5506999785</v>
      </c>
      <c r="I207" s="20">
        <v>2514.8528198999484</v>
      </c>
      <c r="J207" s="19">
        <f t="shared" si="16"/>
        <v>2187921.9533129549</v>
      </c>
      <c r="K207" s="19">
        <f t="shared" si="17"/>
        <v>1313.2062098999731</v>
      </c>
      <c r="L207" s="19">
        <f t="shared" si="18"/>
        <v>1142489.4026129763</v>
      </c>
      <c r="M207" s="29">
        <f>Table4[[#This Row],[Revenue]]/Table4[[#This Row],[Units]]</f>
        <v>2.8906354251723543</v>
      </c>
      <c r="N207" s="31">
        <f t="shared" si="19"/>
        <v>0.52218014490097198</v>
      </c>
    </row>
    <row r="208" spans="1:19" x14ac:dyDescent="0.25">
      <c r="A208" s="35">
        <v>2012</v>
      </c>
      <c r="B208" s="15" t="s">
        <v>173</v>
      </c>
      <c r="C208" s="15" t="s">
        <v>169</v>
      </c>
      <c r="D208" s="15" t="s">
        <v>6</v>
      </c>
      <c r="E208" s="15" t="s">
        <v>11</v>
      </c>
      <c r="F208" s="16">
        <v>842</v>
      </c>
      <c r="G208" s="19">
        <v>1098.6079199999831</v>
      </c>
      <c r="H208" s="19">
        <f t="shared" si="15"/>
        <v>925027.8686399858</v>
      </c>
      <c r="I208" s="20">
        <v>2311.8577127999647</v>
      </c>
      <c r="J208" s="19">
        <f t="shared" si="16"/>
        <v>1946584.1941775703</v>
      </c>
      <c r="K208" s="19">
        <f t="shared" si="17"/>
        <v>1213.2497927999816</v>
      </c>
      <c r="L208" s="19">
        <f t="shared" si="18"/>
        <v>1021556.3255375845</v>
      </c>
      <c r="M208" s="29">
        <f>Table4[[#This Row],[Revenue]]/Table4[[#This Row],[Units]]</f>
        <v>2.7456742432303618</v>
      </c>
      <c r="N208" s="31">
        <f t="shared" si="19"/>
        <v>0.52479431847497915</v>
      </c>
    </row>
    <row r="209" spans="1:14" x14ac:dyDescent="0.25">
      <c r="A209" s="35">
        <v>2012</v>
      </c>
      <c r="B209" s="15" t="s">
        <v>172</v>
      </c>
      <c r="C209" s="15" t="s">
        <v>169</v>
      </c>
      <c r="D209" s="15" t="s">
        <v>6</v>
      </c>
      <c r="E209" s="15" t="s">
        <v>11</v>
      </c>
      <c r="F209" s="16">
        <v>853</v>
      </c>
      <c r="G209" s="19">
        <v>1055.1882959999889</v>
      </c>
      <c r="H209" s="19">
        <f t="shared" si="15"/>
        <v>900075.61648799048</v>
      </c>
      <c r="I209" s="20">
        <v>2215.6198466399769</v>
      </c>
      <c r="J209" s="19">
        <f t="shared" si="16"/>
        <v>1889923.7291839004</v>
      </c>
      <c r="K209" s="19">
        <f t="shared" si="17"/>
        <v>1160.431550639988</v>
      </c>
      <c r="L209" s="19">
        <f t="shared" si="18"/>
        <v>989848.11269590992</v>
      </c>
      <c r="M209" s="29">
        <f>Table4[[#This Row],[Revenue]]/Table4[[#This Row],[Units]]</f>
        <v>2.5974441343962216</v>
      </c>
      <c r="N209" s="31">
        <f t="shared" si="19"/>
        <v>0.52375029606265766</v>
      </c>
    </row>
    <row r="210" spans="1:14" x14ac:dyDescent="0.25">
      <c r="A210" s="35">
        <v>2012</v>
      </c>
      <c r="B210" s="15" t="s">
        <v>175</v>
      </c>
      <c r="C210" s="15" t="s">
        <v>169</v>
      </c>
      <c r="D210" s="15" t="s">
        <v>6</v>
      </c>
      <c r="E210" s="15" t="s">
        <v>11</v>
      </c>
      <c r="F210" s="16">
        <v>432</v>
      </c>
      <c r="G210" s="19">
        <v>581.08233599998937</v>
      </c>
      <c r="H210" s="19">
        <f t="shared" si="15"/>
        <v>251027.56915199541</v>
      </c>
      <c r="I210" s="20">
        <v>1420.0838102399741</v>
      </c>
      <c r="J210" s="19">
        <f t="shared" si="16"/>
        <v>613476.20602366887</v>
      </c>
      <c r="K210" s="19">
        <f t="shared" si="17"/>
        <v>839.00147423998476</v>
      </c>
      <c r="L210" s="19">
        <f t="shared" si="18"/>
        <v>362448.63687167346</v>
      </c>
      <c r="M210" s="29">
        <f>Table4[[#This Row],[Revenue]]/Table4[[#This Row],[Units]]</f>
        <v>3.2872310422221624</v>
      </c>
      <c r="N210" s="31">
        <f t="shared" si="19"/>
        <v>0.59081123817488301</v>
      </c>
    </row>
    <row r="211" spans="1:14" x14ac:dyDescent="0.25">
      <c r="A211" s="35">
        <v>2013</v>
      </c>
      <c r="B211" s="15" t="s">
        <v>175</v>
      </c>
      <c r="C211" s="15" t="s">
        <v>169</v>
      </c>
      <c r="D211" s="15" t="s">
        <v>6</v>
      </c>
      <c r="E211" s="15" t="s">
        <v>11</v>
      </c>
      <c r="F211" s="16">
        <v>853</v>
      </c>
      <c r="G211" s="19">
        <v>1434.5293379999473</v>
      </c>
      <c r="H211" s="19">
        <f t="shared" si="15"/>
        <v>1223653.525313955</v>
      </c>
      <c r="I211" s="20">
        <v>2805.2536379998969</v>
      </c>
      <c r="J211" s="19">
        <f t="shared" si="16"/>
        <v>2392881.3532139119</v>
      </c>
      <c r="K211" s="19">
        <f t="shared" si="17"/>
        <v>1370.7242999999496</v>
      </c>
      <c r="L211" s="19">
        <f t="shared" si="18"/>
        <v>1169227.8278999568</v>
      </c>
      <c r="M211" s="29">
        <f>Table4[[#This Row],[Revenue]]/Table4[[#This Row],[Units]]</f>
        <v>3.288691252051462</v>
      </c>
      <c r="N211" s="31">
        <f t="shared" si="19"/>
        <v>0.4886275812754155</v>
      </c>
    </row>
    <row r="212" spans="1:14" x14ac:dyDescent="0.25">
      <c r="A212" s="35">
        <v>2013</v>
      </c>
      <c r="B212" s="15" t="s">
        <v>175</v>
      </c>
      <c r="C212" s="15" t="s">
        <v>169</v>
      </c>
      <c r="D212" s="15" t="s">
        <v>6</v>
      </c>
      <c r="E212" s="15" t="s">
        <v>11</v>
      </c>
      <c r="F212" s="16">
        <v>842</v>
      </c>
      <c r="G212" s="19">
        <v>1409.5307339999488</v>
      </c>
      <c r="H212" s="19">
        <f t="shared" si="15"/>
        <v>1186824.8780279569</v>
      </c>
      <c r="I212" s="20">
        <v>2762.8706339998998</v>
      </c>
      <c r="J212" s="19">
        <f t="shared" si="16"/>
        <v>2326337.0738279158</v>
      </c>
      <c r="K212" s="19">
        <f t="shared" si="17"/>
        <v>1353.3398999999511</v>
      </c>
      <c r="L212" s="19">
        <f t="shared" si="18"/>
        <v>1139512.1957999589</v>
      </c>
      <c r="M212" s="29">
        <f>Table4[[#This Row],[Revenue]]/Table4[[#This Row],[Units]]</f>
        <v>3.2813190427552255</v>
      </c>
      <c r="N212" s="31">
        <f t="shared" si="19"/>
        <v>0.4898310776283708</v>
      </c>
    </row>
    <row r="213" spans="1:14" x14ac:dyDescent="0.25">
      <c r="A213" s="35">
        <v>2013</v>
      </c>
      <c r="B213" s="15" t="s">
        <v>175</v>
      </c>
      <c r="C213" s="15" t="s">
        <v>169</v>
      </c>
      <c r="D213" s="15" t="s">
        <v>6</v>
      </c>
      <c r="E213" s="15" t="s">
        <v>11</v>
      </c>
      <c r="F213" s="16">
        <v>432</v>
      </c>
      <c r="G213" s="19">
        <v>723.39479999997377</v>
      </c>
      <c r="H213" s="19">
        <f t="shared" si="15"/>
        <v>312506.55359998869</v>
      </c>
      <c r="I213" s="20">
        <v>1663.5497999999398</v>
      </c>
      <c r="J213" s="19">
        <f t="shared" si="16"/>
        <v>718653.51359997399</v>
      </c>
      <c r="K213" s="19">
        <f t="shared" si="17"/>
        <v>940.15499999996598</v>
      </c>
      <c r="L213" s="19">
        <f t="shared" si="18"/>
        <v>406146.95999998529</v>
      </c>
      <c r="M213" s="29">
        <f>Table4[[#This Row],[Revenue]]/Table4[[#This Row],[Units]]</f>
        <v>3.850809722222083</v>
      </c>
      <c r="N213" s="31">
        <f t="shared" si="19"/>
        <v>0.56514989812748617</v>
      </c>
    </row>
    <row r="214" spans="1:14" x14ac:dyDescent="0.25">
      <c r="A214" s="35">
        <v>2014</v>
      </c>
      <c r="B214" s="15" t="s">
        <v>171</v>
      </c>
      <c r="C214" s="15" t="s">
        <v>169</v>
      </c>
      <c r="D214" s="15" t="s">
        <v>6</v>
      </c>
      <c r="E214" s="15" t="s">
        <v>11</v>
      </c>
      <c r="F214" s="16">
        <v>878</v>
      </c>
      <c r="G214" s="19">
        <v>2150.4652520998948</v>
      </c>
      <c r="H214" s="19">
        <f t="shared" si="15"/>
        <v>1888108.4913437075</v>
      </c>
      <c r="I214" s="20">
        <v>4557.1879099997768</v>
      </c>
      <c r="J214" s="19">
        <f t="shared" si="16"/>
        <v>4001210.9849798041</v>
      </c>
      <c r="K214" s="19">
        <f t="shared" si="17"/>
        <v>2406.7226578998821</v>
      </c>
      <c r="L214" s="19">
        <f t="shared" si="18"/>
        <v>2113102.4936360968</v>
      </c>
      <c r="M214" s="29">
        <f>Table4[[#This Row],[Revenue]]/Table4[[#This Row],[Units]]</f>
        <v>5.1904190318904062</v>
      </c>
      <c r="N214" s="31">
        <f t="shared" si="19"/>
        <v>0.52811573835233838</v>
      </c>
    </row>
    <row r="215" spans="1:14" x14ac:dyDescent="0.25">
      <c r="A215" s="35">
        <v>2014</v>
      </c>
      <c r="B215" s="15" t="s">
        <v>171</v>
      </c>
      <c r="C215" s="15" t="s">
        <v>169</v>
      </c>
      <c r="D215" s="15" t="s">
        <v>6</v>
      </c>
      <c r="E215" s="15" t="s">
        <v>11</v>
      </c>
      <c r="F215" s="16">
        <v>880</v>
      </c>
      <c r="G215" s="19">
        <v>2039.1048950999034</v>
      </c>
      <c r="H215" s="19">
        <f t="shared" si="15"/>
        <v>1794412.3076879149</v>
      </c>
      <c r="I215" s="20">
        <v>4292.0432099997961</v>
      </c>
      <c r="J215" s="19">
        <f t="shared" si="16"/>
        <v>3776998.0247998205</v>
      </c>
      <c r="K215" s="19">
        <f t="shared" si="17"/>
        <v>2252.9383148998927</v>
      </c>
      <c r="L215" s="19">
        <f t="shared" si="18"/>
        <v>1982585.7171119056</v>
      </c>
      <c r="M215" s="29">
        <f>Table4[[#This Row],[Revenue]]/Table4[[#This Row],[Units]]</f>
        <v>4.877321829545223</v>
      </c>
      <c r="N215" s="31">
        <f t="shared" si="19"/>
        <v>0.52491044583402502</v>
      </c>
    </row>
    <row r="216" spans="1:14" x14ac:dyDescent="0.25">
      <c r="A216" s="35">
        <v>2014</v>
      </c>
      <c r="B216" s="15" t="s">
        <v>175</v>
      </c>
      <c r="C216" s="15" t="s">
        <v>169</v>
      </c>
      <c r="D216" s="15" t="s">
        <v>6</v>
      </c>
      <c r="E216" s="15" t="s">
        <v>11</v>
      </c>
      <c r="F216" s="16">
        <v>881</v>
      </c>
      <c r="G216" s="19">
        <v>1681.1917499999229</v>
      </c>
      <c r="H216" s="19">
        <f t="shared" si="15"/>
        <v>1481129.931749932</v>
      </c>
      <c r="I216" s="20">
        <v>4033.4542499998151</v>
      </c>
      <c r="J216" s="19">
        <f t="shared" si="16"/>
        <v>3553473.1942498372</v>
      </c>
      <c r="K216" s="19">
        <f t="shared" si="17"/>
        <v>2352.2624999998925</v>
      </c>
      <c r="L216" s="19">
        <f t="shared" si="18"/>
        <v>2072343.2624999052</v>
      </c>
      <c r="M216" s="29">
        <f>Table4[[#This Row],[Revenue]]/Table4[[#This Row],[Units]]</f>
        <v>4.5782681611802669</v>
      </c>
      <c r="N216" s="31">
        <f t="shared" si="19"/>
        <v>0.58318809491889001</v>
      </c>
    </row>
    <row r="217" spans="1:14" x14ac:dyDescent="0.25">
      <c r="A217" s="35">
        <v>2014</v>
      </c>
      <c r="B217" s="15" t="s">
        <v>173</v>
      </c>
      <c r="C217" s="15" t="s">
        <v>169</v>
      </c>
      <c r="D217" s="15" t="s">
        <v>6</v>
      </c>
      <c r="E217" s="15" t="s">
        <v>11</v>
      </c>
      <c r="F217" s="16">
        <v>870</v>
      </c>
      <c r="G217" s="19">
        <v>1632.0904199999279</v>
      </c>
      <c r="H217" s="19">
        <f t="shared" si="15"/>
        <v>1419918.6653999372</v>
      </c>
      <c r="I217" s="20">
        <v>3180.3274199998596</v>
      </c>
      <c r="J217" s="19">
        <f t="shared" si="16"/>
        <v>2766884.8553998778</v>
      </c>
      <c r="K217" s="19">
        <f t="shared" si="17"/>
        <v>1548.2369999999316</v>
      </c>
      <c r="L217" s="19">
        <f t="shared" si="18"/>
        <v>1346966.1899999406</v>
      </c>
      <c r="M217" s="29">
        <f>Table4[[#This Row],[Revenue]]/Table4[[#This Row],[Units]]</f>
        <v>3.6555487586205282</v>
      </c>
      <c r="N217" s="31">
        <f t="shared" si="19"/>
        <v>0.48681685736621422</v>
      </c>
    </row>
    <row r="218" spans="1:14" x14ac:dyDescent="0.25">
      <c r="A218" s="35">
        <v>2015</v>
      </c>
      <c r="B218" s="15" t="s">
        <v>176</v>
      </c>
      <c r="C218" s="15" t="s">
        <v>169</v>
      </c>
      <c r="D218" s="15" t="s">
        <v>6</v>
      </c>
      <c r="E218" s="15" t="s">
        <v>11</v>
      </c>
      <c r="F218" s="16">
        <v>886</v>
      </c>
      <c r="G218" s="19">
        <v>3383.7727427998211</v>
      </c>
      <c r="H218" s="19">
        <f t="shared" si="15"/>
        <v>2998022.6501206416</v>
      </c>
      <c r="I218" s="20">
        <v>5268.5898799997476</v>
      </c>
      <c r="J218" s="19">
        <f t="shared" si="16"/>
        <v>4667970.6336797765</v>
      </c>
      <c r="K218" s="19">
        <f t="shared" si="17"/>
        <v>1884.8171371999265</v>
      </c>
      <c r="L218" s="19">
        <f t="shared" si="18"/>
        <v>1669947.9835591349</v>
      </c>
      <c r="M218" s="29">
        <f>Table4[[#This Row],[Revenue]]/Table4[[#This Row],[Units]]</f>
        <v>5.9464897065459903</v>
      </c>
      <c r="N218" s="31">
        <f t="shared" si="19"/>
        <v>0.35774603454236159</v>
      </c>
    </row>
    <row r="219" spans="1:14" x14ac:dyDescent="0.25">
      <c r="A219" s="35">
        <v>2015</v>
      </c>
      <c r="B219" s="15" t="s">
        <v>172</v>
      </c>
      <c r="C219" s="15" t="s">
        <v>169</v>
      </c>
      <c r="D219" s="15" t="s">
        <v>6</v>
      </c>
      <c r="E219" s="15" t="s">
        <v>11</v>
      </c>
      <c r="F219" s="16">
        <v>874</v>
      </c>
      <c r="G219" s="19">
        <v>3314.1715287998336</v>
      </c>
      <c r="H219" s="19">
        <f t="shared" si="15"/>
        <v>2896585.9161710544</v>
      </c>
      <c r="I219" s="20">
        <v>5246.3904799997617</v>
      </c>
      <c r="J219" s="19">
        <f t="shared" si="16"/>
        <v>4585345.2795197917</v>
      </c>
      <c r="K219" s="19">
        <f t="shared" si="17"/>
        <v>1932.2189511999281</v>
      </c>
      <c r="L219" s="19">
        <f t="shared" si="18"/>
        <v>1688759.3633487374</v>
      </c>
      <c r="M219" s="29">
        <f>Table4[[#This Row],[Revenue]]/Table4[[#This Row],[Units]]</f>
        <v>6.0027351029745555</v>
      </c>
      <c r="N219" s="31">
        <f t="shared" si="19"/>
        <v>0.36829491791850305</v>
      </c>
    </row>
    <row r="220" spans="1:14" x14ac:dyDescent="0.25">
      <c r="A220" s="35">
        <v>2015</v>
      </c>
      <c r="B220" s="15" t="s">
        <v>173</v>
      </c>
      <c r="C220" s="15" t="s">
        <v>169</v>
      </c>
      <c r="D220" s="15" t="s">
        <v>6</v>
      </c>
      <c r="E220" s="15" t="s">
        <v>11</v>
      </c>
      <c r="F220" s="16">
        <v>872</v>
      </c>
      <c r="G220" s="19">
        <v>3309.6698357998293</v>
      </c>
      <c r="H220" s="19">
        <f t="shared" si="15"/>
        <v>2886032.0968174511</v>
      </c>
      <c r="I220" s="20">
        <v>5164.1601799997588</v>
      </c>
      <c r="J220" s="19">
        <f t="shared" si="16"/>
        <v>4503147.6769597894</v>
      </c>
      <c r="K220" s="19">
        <f t="shared" si="17"/>
        <v>1854.4903441999295</v>
      </c>
      <c r="L220" s="19">
        <f t="shared" si="18"/>
        <v>1617115.5801423383</v>
      </c>
      <c r="M220" s="29">
        <f>Table4[[#This Row],[Revenue]]/Table4[[#This Row],[Units]]</f>
        <v>5.9222020412841268</v>
      </c>
      <c r="N220" s="31">
        <f t="shared" si="19"/>
        <v>0.35910782771265937</v>
      </c>
    </row>
    <row r="221" spans="1:14" x14ac:dyDescent="0.25">
      <c r="A221" s="35">
        <v>2015</v>
      </c>
      <c r="B221" s="15" t="s">
        <v>175</v>
      </c>
      <c r="C221" s="15" t="s">
        <v>169</v>
      </c>
      <c r="D221" s="15" t="s">
        <v>6</v>
      </c>
      <c r="E221" s="15" t="s">
        <v>11</v>
      </c>
      <c r="F221" s="16">
        <v>883</v>
      </c>
      <c r="G221" s="19">
        <v>2242.422625099879</v>
      </c>
      <c r="H221" s="19">
        <f t="shared" si="15"/>
        <v>1980059.1779631933</v>
      </c>
      <c r="I221" s="20">
        <v>4616.4262099997504</v>
      </c>
      <c r="J221" s="19">
        <f t="shared" si="16"/>
        <v>4076304.3434297796</v>
      </c>
      <c r="K221" s="19">
        <f t="shared" si="17"/>
        <v>2374.0035848998714</v>
      </c>
      <c r="L221" s="19">
        <f t="shared" si="18"/>
        <v>2096245.1654665864</v>
      </c>
      <c r="M221" s="29">
        <f>Table4[[#This Row],[Revenue]]/Table4[[#This Row],[Units]]</f>
        <v>5.2281157531140998</v>
      </c>
      <c r="N221" s="31">
        <f t="shared" si="19"/>
        <v>0.51425138774177437</v>
      </c>
    </row>
    <row r="222" spans="1:14" x14ac:dyDescent="0.25">
      <c r="A222" s="35">
        <v>2017</v>
      </c>
      <c r="B222" s="15" t="s">
        <v>172</v>
      </c>
      <c r="C222" s="15" t="s">
        <v>169</v>
      </c>
      <c r="D222" s="15" t="s">
        <v>6</v>
      </c>
      <c r="E222" s="15" t="s">
        <v>11</v>
      </c>
      <c r="F222" s="16">
        <v>170</v>
      </c>
      <c r="G222" s="19">
        <v>231.00192059999904</v>
      </c>
      <c r="H222" s="19">
        <f t="shared" si="15"/>
        <v>39270.326501999836</v>
      </c>
      <c r="I222" s="20">
        <v>481.91825999999793</v>
      </c>
      <c r="J222" s="19">
        <f t="shared" si="16"/>
        <v>81926.104199999652</v>
      </c>
      <c r="K222" s="19">
        <f t="shared" si="17"/>
        <v>250.91633939999889</v>
      </c>
      <c r="L222" s="19">
        <f t="shared" si="18"/>
        <v>42655.777697999816</v>
      </c>
      <c r="M222" s="29">
        <f>Table4[[#This Row],[Revenue]]/Table4[[#This Row],[Units]]</f>
        <v>2.8348132941176347</v>
      </c>
      <c r="N222" s="31">
        <f t="shared" si="19"/>
        <v>0.52066161468959482</v>
      </c>
    </row>
    <row r="223" spans="1:14" x14ac:dyDescent="0.25">
      <c r="A223" s="35">
        <v>2018</v>
      </c>
      <c r="B223" s="15" t="s">
        <v>173</v>
      </c>
      <c r="C223" s="15" t="s">
        <v>169</v>
      </c>
      <c r="D223" s="15" t="s">
        <v>6</v>
      </c>
      <c r="E223" s="15" t="s">
        <v>11</v>
      </c>
      <c r="F223" s="16">
        <v>683</v>
      </c>
      <c r="G223" s="19">
        <v>1052.3745959999685</v>
      </c>
      <c r="H223" s="19">
        <f t="shared" si="15"/>
        <v>718771.84906797844</v>
      </c>
      <c r="I223" s="20">
        <v>2150.4351959999358</v>
      </c>
      <c r="J223" s="19">
        <f t="shared" si="16"/>
        <v>1468747.2388679562</v>
      </c>
      <c r="K223" s="19">
        <f t="shared" si="17"/>
        <v>1098.0605999999673</v>
      </c>
      <c r="L223" s="19">
        <f t="shared" si="18"/>
        <v>749975.38979997777</v>
      </c>
      <c r="M223" s="29">
        <f>Table4[[#This Row],[Revenue]]/Table4[[#This Row],[Units]]</f>
        <v>3.1485141961931711</v>
      </c>
      <c r="N223" s="31">
        <f t="shared" si="19"/>
        <v>0.51062250192076941</v>
      </c>
    </row>
    <row r="224" spans="1:14" x14ac:dyDescent="0.25">
      <c r="A224" s="35">
        <v>2018</v>
      </c>
      <c r="B224" s="15" t="s">
        <v>176</v>
      </c>
      <c r="C224" s="15" t="s">
        <v>169</v>
      </c>
      <c r="D224" s="15" t="s">
        <v>6</v>
      </c>
      <c r="E224" s="15" t="s">
        <v>11</v>
      </c>
      <c r="F224" s="16">
        <v>532</v>
      </c>
      <c r="G224" s="19">
        <v>824.87823599997489</v>
      </c>
      <c r="H224" s="19">
        <f t="shared" si="15"/>
        <v>438835.22155198664</v>
      </c>
      <c r="I224" s="20">
        <v>1788.8178359999454</v>
      </c>
      <c r="J224" s="19">
        <f t="shared" si="16"/>
        <v>951651.08875197091</v>
      </c>
      <c r="K224" s="19">
        <f t="shared" si="17"/>
        <v>963.93959999997048</v>
      </c>
      <c r="L224" s="19">
        <f t="shared" si="18"/>
        <v>512815.86719998426</v>
      </c>
      <c r="M224" s="29">
        <f>Table4[[#This Row],[Revenue]]/Table4[[#This Row],[Units]]</f>
        <v>3.3624395413532806</v>
      </c>
      <c r="N224" s="31">
        <f t="shared" si="19"/>
        <v>0.53886962696854501</v>
      </c>
    </row>
    <row r="225" spans="1:19" x14ac:dyDescent="0.25">
      <c r="A225" s="35">
        <v>2021</v>
      </c>
      <c r="B225" s="15" t="s">
        <v>172</v>
      </c>
      <c r="C225" s="15" t="s">
        <v>169</v>
      </c>
      <c r="D225" s="15" t="s">
        <v>6</v>
      </c>
      <c r="E225" s="15" t="s">
        <v>11</v>
      </c>
      <c r="F225" s="16">
        <v>1709.5376578936084</v>
      </c>
      <c r="G225" s="19">
        <v>3156.3637263838814</v>
      </c>
      <c r="H225" s="19">
        <f t="shared" si="15"/>
        <v>5395922.652262643</v>
      </c>
      <c r="I225" s="20">
        <v>6367.791291222672</v>
      </c>
      <c r="J225" s="19">
        <f t="shared" si="16"/>
        <v>10885979.009952124</v>
      </c>
      <c r="K225" s="19">
        <f t="shared" si="17"/>
        <v>3211.4275648387907</v>
      </c>
      <c r="L225" s="19">
        <f t="shared" si="18"/>
        <v>5490056.3576894812</v>
      </c>
      <c r="M225" s="29">
        <f>Table4[[#This Row],[Revenue]]/Table4[[#This Row],[Units]]</f>
        <v>3.7248616676094106</v>
      </c>
      <c r="N225" s="31">
        <f t="shared" si="19"/>
        <v>0.50432362148322996</v>
      </c>
      <c r="O225" s="41"/>
      <c r="P225" s="41"/>
      <c r="Q225" s="41"/>
      <c r="R225" s="41"/>
      <c r="S225" s="41"/>
    </row>
    <row r="226" spans="1:19" x14ac:dyDescent="0.25">
      <c r="A226" s="35">
        <v>2021</v>
      </c>
      <c r="B226" s="15" t="s">
        <v>171</v>
      </c>
      <c r="C226" s="15" t="s">
        <v>169</v>
      </c>
      <c r="D226" s="15" t="s">
        <v>6</v>
      </c>
      <c r="E226" s="15" t="s">
        <v>11</v>
      </c>
      <c r="F226" s="16">
        <v>1321.766137781952</v>
      </c>
      <c r="G226" s="19">
        <v>3663.8283294014</v>
      </c>
      <c r="H226" s="19">
        <f t="shared" si="15"/>
        <v>4842724.2204489904</v>
      </c>
      <c r="I226" s="20">
        <v>8232.3134432855586</v>
      </c>
      <c r="J226" s="19">
        <f t="shared" si="16"/>
        <v>10881193.144941995</v>
      </c>
      <c r="K226" s="19">
        <f t="shared" si="17"/>
        <v>4568.4851138841586</v>
      </c>
      <c r="L226" s="19">
        <f t="shared" si="18"/>
        <v>6038468.9244930046</v>
      </c>
      <c r="M226" s="29">
        <f>Table4[[#This Row],[Revenue]]/Table4[[#This Row],[Units]]</f>
        <v>6.2282677759472307</v>
      </c>
      <c r="N226" s="31">
        <f t="shared" si="19"/>
        <v>0.55494547739922462</v>
      </c>
    </row>
    <row r="227" spans="1:19" x14ac:dyDescent="0.25">
      <c r="A227" s="35">
        <v>2021</v>
      </c>
      <c r="B227" s="15" t="s">
        <v>175</v>
      </c>
      <c r="C227" s="15" t="s">
        <v>169</v>
      </c>
      <c r="D227" s="15" t="s">
        <v>6</v>
      </c>
      <c r="E227" s="15" t="s">
        <v>11</v>
      </c>
      <c r="F227" s="16">
        <v>1414.6018944992304</v>
      </c>
      <c r="G227" s="19">
        <v>3304.9815871556584</v>
      </c>
      <c r="H227" s="19">
        <f t="shared" si="15"/>
        <v>4675233.2144754678</v>
      </c>
      <c r="I227" s="20">
        <v>6517.05383259468</v>
      </c>
      <c r="J227" s="19">
        <f t="shared" si="16"/>
        <v>9219036.6981419045</v>
      </c>
      <c r="K227" s="19">
        <f t="shared" si="17"/>
        <v>3212.0722454390216</v>
      </c>
      <c r="L227" s="19">
        <f t="shared" si="18"/>
        <v>4543803.4836664367</v>
      </c>
      <c r="M227" s="29">
        <f>Table4[[#This Row],[Revenue]]/Table4[[#This Row],[Units]]</f>
        <v>4.6069879150711301</v>
      </c>
      <c r="N227" s="31">
        <f t="shared" si="19"/>
        <v>0.49287182950277653</v>
      </c>
    </row>
    <row r="228" spans="1:19" x14ac:dyDescent="0.25">
      <c r="A228" s="35">
        <v>2021</v>
      </c>
      <c r="B228" s="15" t="s">
        <v>175</v>
      </c>
      <c r="C228" s="15" t="s">
        <v>169</v>
      </c>
      <c r="D228" s="15" t="s">
        <v>6</v>
      </c>
      <c r="E228" s="15" t="s">
        <v>11</v>
      </c>
      <c r="F228" s="16">
        <v>1110.6964888926836</v>
      </c>
      <c r="G228" s="19">
        <v>3124.6197326188717</v>
      </c>
      <c r="H228" s="19">
        <f t="shared" si="15"/>
        <v>3470504.1661445769</v>
      </c>
      <c r="I228" s="20">
        <v>6459.0966005933433</v>
      </c>
      <c r="J228" s="19">
        <f t="shared" si="16"/>
        <v>7174095.9156976948</v>
      </c>
      <c r="K228" s="19">
        <f t="shared" si="17"/>
        <v>3334.4768679744716</v>
      </c>
      <c r="L228" s="19">
        <f t="shared" si="18"/>
        <v>3703591.7495531179</v>
      </c>
      <c r="M228" s="29">
        <f>Table4[[#This Row],[Revenue]]/Table4[[#This Row],[Units]]</f>
        <v>5.8153569991319438</v>
      </c>
      <c r="N228" s="31">
        <f t="shared" si="19"/>
        <v>0.51624508412959191</v>
      </c>
    </row>
    <row r="229" spans="1:19" x14ac:dyDescent="0.25">
      <c r="A229" s="35">
        <v>2021</v>
      </c>
      <c r="B229" s="15" t="s">
        <v>173</v>
      </c>
      <c r="C229" s="15" t="s">
        <v>169</v>
      </c>
      <c r="D229" s="15" t="s">
        <v>6</v>
      </c>
      <c r="E229" s="15" t="s">
        <v>11</v>
      </c>
      <c r="F229" s="16">
        <v>1038.7425128721197</v>
      </c>
      <c r="G229" s="19">
        <v>2205.7675920002193</v>
      </c>
      <c r="H229" s="19">
        <f t="shared" si="15"/>
        <v>2291224.5713261925</v>
      </c>
      <c r="I229" s="20">
        <v>4820.4637529983365</v>
      </c>
      <c r="J229" s="19">
        <f t="shared" si="16"/>
        <v>5007220.6319984607</v>
      </c>
      <c r="K229" s="19">
        <f t="shared" si="17"/>
        <v>2614.6961609981172</v>
      </c>
      <c r="L229" s="19">
        <f t="shared" si="18"/>
        <v>2715996.0606722683</v>
      </c>
      <c r="M229" s="29">
        <f>Table4[[#This Row],[Revenue]]/Table4[[#This Row],[Units]]</f>
        <v>4.6406724412094871</v>
      </c>
      <c r="N229" s="31">
        <f t="shared" si="19"/>
        <v>0.54241589502084142</v>
      </c>
    </row>
    <row r="230" spans="1:19" x14ac:dyDescent="0.25">
      <c r="A230" s="35">
        <v>1991</v>
      </c>
      <c r="B230" s="15" t="s">
        <v>172</v>
      </c>
      <c r="C230" s="15" t="s">
        <v>169</v>
      </c>
      <c r="D230" s="15" t="s">
        <v>6</v>
      </c>
      <c r="E230" s="15" t="s">
        <v>12</v>
      </c>
      <c r="F230" s="16">
        <v>919</v>
      </c>
      <c r="G230" s="19">
        <v>1286.4878819999719</v>
      </c>
      <c r="H230" s="19">
        <f t="shared" si="15"/>
        <v>1182282.3635579741</v>
      </c>
      <c r="I230" s="20">
        <v>2483.1305819999452</v>
      </c>
      <c r="J230" s="19">
        <f t="shared" si="16"/>
        <v>2281997.0048579494</v>
      </c>
      <c r="K230" s="19">
        <f t="shared" si="17"/>
        <v>1196.6426999999733</v>
      </c>
      <c r="L230" s="19">
        <f t="shared" si="18"/>
        <v>1099714.6412999753</v>
      </c>
      <c r="M230" s="29">
        <f>Table4[[#This Row],[Revenue]]/Table4[[#This Row],[Units]]</f>
        <v>2.7019919281827476</v>
      </c>
      <c r="N230" s="31">
        <f t="shared" si="19"/>
        <v>0.4819088889945457</v>
      </c>
    </row>
    <row r="231" spans="1:19" x14ac:dyDescent="0.25">
      <c r="A231" s="35">
        <v>1991</v>
      </c>
      <c r="B231" s="15" t="s">
        <v>176</v>
      </c>
      <c r="C231" s="15" t="s">
        <v>169</v>
      </c>
      <c r="D231" s="15" t="s">
        <v>6</v>
      </c>
      <c r="E231" s="15" t="s">
        <v>12</v>
      </c>
      <c r="F231" s="16">
        <v>797</v>
      </c>
      <c r="G231" s="19">
        <v>1167.10209299997</v>
      </c>
      <c r="H231" s="19">
        <f t="shared" si="15"/>
        <v>930180.36812097603</v>
      </c>
      <c r="I231" s="20">
        <v>2479.5664508699365</v>
      </c>
      <c r="J231" s="19">
        <f t="shared" si="16"/>
        <v>1976214.4613433394</v>
      </c>
      <c r="K231" s="19">
        <f t="shared" si="17"/>
        <v>1312.4643578699665</v>
      </c>
      <c r="L231" s="19">
        <f t="shared" si="18"/>
        <v>1046034.0932223634</v>
      </c>
      <c r="M231" s="29">
        <f>Table4[[#This Row],[Revenue]]/Table4[[#This Row],[Units]]</f>
        <v>3.1111247815181136</v>
      </c>
      <c r="N231" s="31">
        <f t="shared" si="19"/>
        <v>0.52931203251661141</v>
      </c>
    </row>
    <row r="232" spans="1:19" x14ac:dyDescent="0.25">
      <c r="A232" s="35">
        <v>1991</v>
      </c>
      <c r="B232" s="15" t="s">
        <v>176</v>
      </c>
      <c r="C232" s="15" t="s">
        <v>169</v>
      </c>
      <c r="D232" s="15" t="s">
        <v>6</v>
      </c>
      <c r="E232" s="15" t="s">
        <v>12</v>
      </c>
      <c r="F232" s="16">
        <v>780</v>
      </c>
      <c r="G232" s="19">
        <v>1142.4020399999706</v>
      </c>
      <c r="H232" s="19">
        <f t="shared" si="15"/>
        <v>891073.59119997709</v>
      </c>
      <c r="I232" s="20">
        <v>2436.4996835999377</v>
      </c>
      <c r="J232" s="19">
        <f t="shared" si="16"/>
        <v>1900469.7532079513</v>
      </c>
      <c r="K232" s="19">
        <f t="shared" si="17"/>
        <v>1294.0976435999671</v>
      </c>
      <c r="L232" s="19">
        <f t="shared" si="18"/>
        <v>1009396.1620079742</v>
      </c>
      <c r="M232" s="29">
        <f>Table4[[#This Row],[Revenue]]/Table4[[#This Row],[Units]]</f>
        <v>3.1237175430768431</v>
      </c>
      <c r="N232" s="31">
        <f t="shared" si="19"/>
        <v>0.53112982214220228</v>
      </c>
    </row>
    <row r="233" spans="1:19" x14ac:dyDescent="0.25">
      <c r="A233" s="35">
        <v>1992</v>
      </c>
      <c r="B233" s="15" t="s">
        <v>171</v>
      </c>
      <c r="C233" s="15" t="s">
        <v>169</v>
      </c>
      <c r="D233" s="15" t="s">
        <v>6</v>
      </c>
      <c r="E233" s="15" t="s">
        <v>12</v>
      </c>
      <c r="F233" s="16">
        <v>780</v>
      </c>
      <c r="G233" s="19">
        <v>1373.523839999945</v>
      </c>
      <c r="H233" s="19">
        <f t="shared" si="15"/>
        <v>1071348.595199957</v>
      </c>
      <c r="I233" s="20">
        <v>2731.3478399998908</v>
      </c>
      <c r="J233" s="19">
        <f t="shared" si="16"/>
        <v>2130451.3151999149</v>
      </c>
      <c r="K233" s="19">
        <f t="shared" si="17"/>
        <v>1357.8239999999457</v>
      </c>
      <c r="L233" s="19">
        <f t="shared" si="18"/>
        <v>1059102.7199999578</v>
      </c>
      <c r="M233" s="29">
        <f>Table4[[#This Row],[Revenue]]/Table4[[#This Row],[Units]]</f>
        <v>3.5017279999998601</v>
      </c>
      <c r="N233" s="31">
        <f t="shared" si="19"/>
        <v>0.49712599036818395</v>
      </c>
    </row>
    <row r="234" spans="1:19" x14ac:dyDescent="0.25">
      <c r="A234" s="35">
        <v>1993</v>
      </c>
      <c r="B234" s="15" t="s">
        <v>175</v>
      </c>
      <c r="C234" s="15" t="s">
        <v>169</v>
      </c>
      <c r="D234" s="15" t="s">
        <v>6</v>
      </c>
      <c r="E234" s="15" t="s">
        <v>12</v>
      </c>
      <c r="F234" s="16">
        <v>803</v>
      </c>
      <c r="G234" s="19">
        <v>2760.1445915498707</v>
      </c>
      <c r="H234" s="19">
        <f t="shared" si="15"/>
        <v>2216396.1070145462</v>
      </c>
      <c r="I234" s="20">
        <v>4362.6785049998198</v>
      </c>
      <c r="J234" s="19">
        <f t="shared" si="16"/>
        <v>3503230.8395148553</v>
      </c>
      <c r="K234" s="19">
        <f t="shared" si="17"/>
        <v>1602.5339134499491</v>
      </c>
      <c r="L234" s="19">
        <f t="shared" si="18"/>
        <v>1286834.7325003091</v>
      </c>
      <c r="M234" s="29">
        <f>Table4[[#This Row],[Revenue]]/Table4[[#This Row],[Units]]</f>
        <v>5.4329744769611708</v>
      </c>
      <c r="N234" s="31">
        <f t="shared" si="19"/>
        <v>0.36732798706422565</v>
      </c>
    </row>
    <row r="235" spans="1:19" x14ac:dyDescent="0.25">
      <c r="A235" s="35">
        <v>1993</v>
      </c>
      <c r="B235" s="15" t="s">
        <v>176</v>
      </c>
      <c r="C235" s="15" t="s">
        <v>169</v>
      </c>
      <c r="D235" s="15" t="s">
        <v>6</v>
      </c>
      <c r="E235" s="15" t="s">
        <v>12</v>
      </c>
      <c r="F235" s="16">
        <v>797</v>
      </c>
      <c r="G235" s="19">
        <v>1516.9747319999315</v>
      </c>
      <c r="H235" s="19">
        <f t="shared" si="15"/>
        <v>1209028.8614039454</v>
      </c>
      <c r="I235" s="20">
        <v>3004.1149319998644</v>
      </c>
      <c r="J235" s="19">
        <f t="shared" si="16"/>
        <v>2394279.6008038921</v>
      </c>
      <c r="K235" s="19">
        <f t="shared" si="17"/>
        <v>1487.140199999933</v>
      </c>
      <c r="L235" s="19">
        <f t="shared" si="18"/>
        <v>1185250.7393999468</v>
      </c>
      <c r="M235" s="29">
        <f>Table4[[#This Row],[Revenue]]/Table4[[#This Row],[Units]]</f>
        <v>3.7692784592219128</v>
      </c>
      <c r="N235" s="31">
        <f t="shared" si="19"/>
        <v>0.49503438905046532</v>
      </c>
    </row>
    <row r="236" spans="1:19" x14ac:dyDescent="0.25">
      <c r="A236" s="35">
        <v>1994</v>
      </c>
      <c r="B236" s="15" t="s">
        <v>173</v>
      </c>
      <c r="C236" s="15" t="s">
        <v>169</v>
      </c>
      <c r="D236" s="15" t="s">
        <v>6</v>
      </c>
      <c r="E236" s="15" t="s">
        <v>12</v>
      </c>
      <c r="F236" s="16">
        <v>813</v>
      </c>
      <c r="G236" s="19">
        <v>3129.41871557984</v>
      </c>
      <c r="H236" s="19">
        <f t="shared" si="15"/>
        <v>2544217.4157664101</v>
      </c>
      <c r="I236" s="20">
        <v>5064.4832179997675</v>
      </c>
      <c r="J236" s="19">
        <f t="shared" si="16"/>
        <v>4117424.856233811</v>
      </c>
      <c r="K236" s="19">
        <f t="shared" si="17"/>
        <v>1935.0645024199275</v>
      </c>
      <c r="L236" s="19">
        <f t="shared" si="18"/>
        <v>1573207.4404674009</v>
      </c>
      <c r="M236" s="29">
        <f>Table4[[#This Row],[Revenue]]/Table4[[#This Row],[Units]]</f>
        <v>6.2293766519062332</v>
      </c>
      <c r="N236" s="31">
        <f t="shared" si="19"/>
        <v>0.38208528276734754</v>
      </c>
    </row>
    <row r="237" spans="1:19" x14ac:dyDescent="0.25">
      <c r="A237" s="35">
        <v>1994</v>
      </c>
      <c r="B237" s="15" t="s">
        <v>171</v>
      </c>
      <c r="C237" s="15" t="s">
        <v>169</v>
      </c>
      <c r="D237" s="15" t="s">
        <v>6</v>
      </c>
      <c r="E237" s="15" t="s">
        <v>12</v>
      </c>
      <c r="F237" s="16">
        <v>807</v>
      </c>
      <c r="G237" s="19">
        <v>3187.6392589798293</v>
      </c>
      <c r="H237" s="19">
        <f t="shared" si="15"/>
        <v>2572424.8819967224</v>
      </c>
      <c r="I237" s="20">
        <v>5073.1393579997548</v>
      </c>
      <c r="J237" s="19">
        <f t="shared" si="16"/>
        <v>4094023.4619058021</v>
      </c>
      <c r="K237" s="19">
        <f t="shared" si="17"/>
        <v>1885.5000990199255</v>
      </c>
      <c r="L237" s="19">
        <f t="shared" si="18"/>
        <v>1521598.5799090797</v>
      </c>
      <c r="M237" s="29">
        <f>Table4[[#This Row],[Revenue]]/Table4[[#This Row],[Units]]</f>
        <v>6.286418039652732</v>
      </c>
      <c r="N237" s="31">
        <f t="shared" si="19"/>
        <v>0.37166337566633362</v>
      </c>
    </row>
    <row r="238" spans="1:19" x14ac:dyDescent="0.25">
      <c r="A238" s="35">
        <v>1994</v>
      </c>
      <c r="B238" s="15" t="s">
        <v>172</v>
      </c>
      <c r="C238" s="15" t="s">
        <v>169</v>
      </c>
      <c r="D238" s="15" t="s">
        <v>6</v>
      </c>
      <c r="E238" s="15" t="s">
        <v>12</v>
      </c>
      <c r="F238" s="16">
        <v>799</v>
      </c>
      <c r="G238" s="19">
        <v>2045.9633136698985</v>
      </c>
      <c r="H238" s="19">
        <f t="shared" si="15"/>
        <v>1634724.6876222489</v>
      </c>
      <c r="I238" s="20">
        <v>4380.7516569997824</v>
      </c>
      <c r="J238" s="19">
        <f t="shared" si="16"/>
        <v>3500220.5739428261</v>
      </c>
      <c r="K238" s="19">
        <f t="shared" si="17"/>
        <v>2334.7883433298839</v>
      </c>
      <c r="L238" s="19">
        <f t="shared" si="18"/>
        <v>1865495.8863205772</v>
      </c>
      <c r="M238" s="29">
        <f>Table4[[#This Row],[Revenue]]/Table4[[#This Row],[Units]]</f>
        <v>5.4827930625779508</v>
      </c>
      <c r="N238" s="31">
        <f t="shared" si="19"/>
        <v>0.53296523659341499</v>
      </c>
    </row>
    <row r="239" spans="1:19" x14ac:dyDescent="0.25">
      <c r="A239" s="35">
        <v>1994</v>
      </c>
      <c r="B239" s="15" t="s">
        <v>174</v>
      </c>
      <c r="C239" s="15" t="s">
        <v>169</v>
      </c>
      <c r="D239" s="15" t="s">
        <v>6</v>
      </c>
      <c r="E239" s="15" t="s">
        <v>12</v>
      </c>
      <c r="F239" s="16">
        <v>801</v>
      </c>
      <c r="G239" s="19">
        <v>1936.8431369699067</v>
      </c>
      <c r="H239" s="19">
        <f t="shared" si="15"/>
        <v>1551411.3527128953</v>
      </c>
      <c r="I239" s="20">
        <v>4118.9010869998019</v>
      </c>
      <c r="J239" s="19">
        <f t="shared" si="16"/>
        <v>3299239.7706868416</v>
      </c>
      <c r="K239" s="19">
        <f t="shared" si="17"/>
        <v>2182.0579500298954</v>
      </c>
      <c r="L239" s="19">
        <f t="shared" si="18"/>
        <v>1747828.4179739463</v>
      </c>
      <c r="M239" s="29">
        <f>Table4[[#This Row],[Revenue]]/Table4[[#This Row],[Units]]</f>
        <v>5.142198610486644</v>
      </c>
      <c r="N239" s="31">
        <f t="shared" si="19"/>
        <v>0.52976701890632227</v>
      </c>
    </row>
    <row r="240" spans="1:19" x14ac:dyDescent="0.25">
      <c r="A240" s="35">
        <v>1995</v>
      </c>
      <c r="B240" s="15" t="s">
        <v>172</v>
      </c>
      <c r="C240" s="15" t="s">
        <v>169</v>
      </c>
      <c r="D240" s="15" t="s">
        <v>6</v>
      </c>
      <c r="E240" s="15" t="s">
        <v>12</v>
      </c>
      <c r="F240" s="16">
        <v>1476.3754771265772</v>
      </c>
      <c r="G240" s="19">
        <v>3587.7291296033331</v>
      </c>
      <c r="H240" s="19">
        <f t="shared" si="15"/>
        <v>5296835.3055190407</v>
      </c>
      <c r="I240" s="20">
        <v>8641.4903071640529</v>
      </c>
      <c r="J240" s="19">
        <f t="shared" si="16"/>
        <v>12758084.37532402</v>
      </c>
      <c r="K240" s="19">
        <f t="shared" si="17"/>
        <v>5053.7611775607202</v>
      </c>
      <c r="L240" s="19">
        <f t="shared" si="18"/>
        <v>7461249.0698049795</v>
      </c>
      <c r="M240" s="29">
        <f>Table4[[#This Row],[Revenue]]/Table4[[#This Row],[Units]]</f>
        <v>5.8531792494838184</v>
      </c>
      <c r="N240" s="31">
        <f t="shared" si="19"/>
        <v>0.58482518615695278</v>
      </c>
    </row>
    <row r="241" spans="1:19" x14ac:dyDescent="0.25">
      <c r="A241" s="35">
        <v>1995</v>
      </c>
      <c r="B241" s="15" t="s">
        <v>171</v>
      </c>
      <c r="C241" s="15" t="s">
        <v>169</v>
      </c>
      <c r="D241" s="15" t="s">
        <v>6</v>
      </c>
      <c r="E241" s="15" t="s">
        <v>12</v>
      </c>
      <c r="F241" s="16">
        <v>1536.8744415726101</v>
      </c>
      <c r="G241" s="19">
        <v>3122.4299992887977</v>
      </c>
      <c r="H241" s="19">
        <f t="shared" si="15"/>
        <v>4798782.8615065366</v>
      </c>
      <c r="I241" s="20">
        <v>7976.2561900646097</v>
      </c>
      <c r="J241" s="19">
        <f t="shared" si="16"/>
        <v>12258504.277945621</v>
      </c>
      <c r="K241" s="19">
        <f t="shared" si="17"/>
        <v>4853.8261907758115</v>
      </c>
      <c r="L241" s="19">
        <f t="shared" si="18"/>
        <v>7459721.4164390843</v>
      </c>
      <c r="M241" s="29">
        <f>Table4[[#This Row],[Revenue]]/Table4[[#This Row],[Units]]</f>
        <v>5.1899205128968688</v>
      </c>
      <c r="N241" s="31">
        <f t="shared" si="19"/>
        <v>0.60853438945727922</v>
      </c>
    </row>
    <row r="242" spans="1:19" x14ac:dyDescent="0.25">
      <c r="A242" s="35">
        <v>1995</v>
      </c>
      <c r="B242" s="15" t="s">
        <v>176</v>
      </c>
      <c r="C242" s="15" t="s">
        <v>169</v>
      </c>
      <c r="D242" s="15" t="s">
        <v>6</v>
      </c>
      <c r="E242" s="15" t="s">
        <v>12</v>
      </c>
      <c r="F242" s="16">
        <v>1450.8143504324287</v>
      </c>
      <c r="G242" s="19">
        <v>3133.2510729533665</v>
      </c>
      <c r="H242" s="19">
        <f t="shared" si="15"/>
        <v>4545765.6201485489</v>
      </c>
      <c r="I242" s="20">
        <v>7962.4944964316237</v>
      </c>
      <c r="J242" s="19">
        <f t="shared" si="16"/>
        <v>11552101.280662235</v>
      </c>
      <c r="K242" s="19">
        <f t="shared" si="17"/>
        <v>4829.2434234782577</v>
      </c>
      <c r="L242" s="19">
        <f t="shared" si="18"/>
        <v>7006335.660513686</v>
      </c>
      <c r="M242" s="29">
        <f>Table4[[#This Row],[Revenue]]/Table4[[#This Row],[Units]]</f>
        <v>5.4882931741461807</v>
      </c>
      <c r="N242" s="31">
        <f t="shared" si="19"/>
        <v>0.60649880833732117</v>
      </c>
    </row>
    <row r="243" spans="1:19" x14ac:dyDescent="0.25">
      <c r="A243" s="35">
        <v>1995</v>
      </c>
      <c r="B243" s="15" t="s">
        <v>173</v>
      </c>
      <c r="C243" s="15" t="s">
        <v>169</v>
      </c>
      <c r="D243" s="15" t="s">
        <v>6</v>
      </c>
      <c r="E243" s="15" t="s">
        <v>12</v>
      </c>
      <c r="F243" s="16">
        <v>1143.6857586502342</v>
      </c>
      <c r="G243" s="19">
        <v>3024.426087658579</v>
      </c>
      <c r="H243" s="19">
        <f t="shared" si="15"/>
        <v>3458993.0445453618</v>
      </c>
      <c r="I243" s="20">
        <v>7575.4992738243036</v>
      </c>
      <c r="J243" s="19">
        <f t="shared" si="16"/>
        <v>8663990.6341380477</v>
      </c>
      <c r="K243" s="19">
        <f t="shared" si="17"/>
        <v>4551.0731861657241</v>
      </c>
      <c r="L243" s="19">
        <f t="shared" si="18"/>
        <v>5204997.5895926859</v>
      </c>
      <c r="M243" s="29">
        <f>Table4[[#This Row],[Revenue]]/Table4[[#This Row],[Units]]</f>
        <v>6.6237593819169591</v>
      </c>
      <c r="N243" s="31">
        <f t="shared" si="19"/>
        <v>0.6007621440729447</v>
      </c>
    </row>
    <row r="244" spans="1:19" x14ac:dyDescent="0.25">
      <c r="A244" s="35">
        <v>1995</v>
      </c>
      <c r="B244" s="15" t="s">
        <v>174</v>
      </c>
      <c r="C244" s="15" t="s">
        <v>169</v>
      </c>
      <c r="D244" s="15" t="s">
        <v>6</v>
      </c>
      <c r="E244" s="15" t="s">
        <v>12</v>
      </c>
      <c r="F244" s="16">
        <v>805</v>
      </c>
      <c r="G244" s="19">
        <v>2124.1254854698836</v>
      </c>
      <c r="H244" s="19">
        <f t="shared" si="15"/>
        <v>1709921.0158032563</v>
      </c>
      <c r="I244" s="20">
        <v>4413.2054369997586</v>
      </c>
      <c r="J244" s="19">
        <f t="shared" si="16"/>
        <v>3552630.3767848057</v>
      </c>
      <c r="K244" s="19">
        <f t="shared" si="17"/>
        <v>2289.079951529875</v>
      </c>
      <c r="L244" s="19">
        <f t="shared" si="18"/>
        <v>1842709.3609815494</v>
      </c>
      <c r="M244" s="29">
        <f>Table4[[#This Row],[Revenue]]/Table4[[#This Row],[Units]]</f>
        <v>5.4822427788816874</v>
      </c>
      <c r="N244" s="31">
        <f t="shared" si="19"/>
        <v>0.51868873638614621</v>
      </c>
    </row>
    <row r="245" spans="1:19" x14ac:dyDescent="0.25">
      <c r="A245" s="35">
        <v>1996</v>
      </c>
      <c r="B245" s="15" t="s">
        <v>174</v>
      </c>
      <c r="C245" s="15" t="s">
        <v>169</v>
      </c>
      <c r="D245" s="15" t="s">
        <v>6</v>
      </c>
      <c r="E245" s="15" t="s">
        <v>12</v>
      </c>
      <c r="F245" s="16">
        <v>1790.5618857298712</v>
      </c>
      <c r="G245" s="19">
        <v>3660.4292375717528</v>
      </c>
      <c r="H245" s="19">
        <f t="shared" si="15"/>
        <v>6554225.0782072321</v>
      </c>
      <c r="I245" s="20">
        <v>10163.670383784607</v>
      </c>
      <c r="J245" s="19">
        <f t="shared" si="16"/>
        <v>18198680.808326211</v>
      </c>
      <c r="K245" s="19">
        <f t="shared" si="17"/>
        <v>6503.2411462128548</v>
      </c>
      <c r="L245" s="19">
        <f t="shared" si="18"/>
        <v>11644455.730118979</v>
      </c>
      <c r="M245" s="29">
        <f>Table4[[#This Row],[Revenue]]/Table4[[#This Row],[Units]]</f>
        <v>5.6762463586348924</v>
      </c>
      <c r="N245" s="31">
        <f t="shared" si="19"/>
        <v>0.63985163830069702</v>
      </c>
      <c r="O245" s="41"/>
      <c r="P245" s="41"/>
      <c r="Q245" s="41"/>
      <c r="R245" s="41"/>
      <c r="S245" s="41"/>
    </row>
    <row r="246" spans="1:19" x14ac:dyDescent="0.25">
      <c r="A246" s="35">
        <v>1996</v>
      </c>
      <c r="B246" s="15" t="s">
        <v>172</v>
      </c>
      <c r="C246" s="15" t="s">
        <v>169</v>
      </c>
      <c r="D246" s="15" t="s">
        <v>6</v>
      </c>
      <c r="E246" s="15" t="s">
        <v>12</v>
      </c>
      <c r="F246" s="16">
        <v>341</v>
      </c>
      <c r="G246" s="19">
        <v>515.47833410999931</v>
      </c>
      <c r="H246" s="19">
        <f t="shared" si="15"/>
        <v>175778.11193150977</v>
      </c>
      <c r="I246" s="20">
        <v>1280.3138809999991</v>
      </c>
      <c r="J246" s="19">
        <f t="shared" si="16"/>
        <v>436587.03342099971</v>
      </c>
      <c r="K246" s="19">
        <f t="shared" si="17"/>
        <v>764.83554688999982</v>
      </c>
      <c r="L246" s="19">
        <f t="shared" si="18"/>
        <v>260808.92148948993</v>
      </c>
      <c r="M246" s="29">
        <f>Table4[[#This Row],[Revenue]]/Table4[[#This Row],[Units]]</f>
        <v>3.75458616129032</v>
      </c>
      <c r="N246" s="31">
        <f t="shared" si="19"/>
        <v>0.59738128144999803</v>
      </c>
    </row>
    <row r="247" spans="1:19" x14ac:dyDescent="0.25">
      <c r="A247" s="35">
        <v>1998</v>
      </c>
      <c r="B247" s="15" t="s">
        <v>172</v>
      </c>
      <c r="C247" s="15" t="s">
        <v>169</v>
      </c>
      <c r="D247" s="15" t="s">
        <v>6</v>
      </c>
      <c r="E247" s="15" t="s">
        <v>12</v>
      </c>
      <c r="F247" s="16">
        <v>251</v>
      </c>
      <c r="G247" s="19">
        <v>701.70550151998066</v>
      </c>
      <c r="H247" s="19">
        <f t="shared" si="15"/>
        <v>176128.08088151514</v>
      </c>
      <c r="I247" s="20">
        <v>1552.2951919999709</v>
      </c>
      <c r="J247" s="19">
        <f t="shared" si="16"/>
        <v>389626.09319199272</v>
      </c>
      <c r="K247" s="19">
        <f t="shared" si="17"/>
        <v>850.58969047999028</v>
      </c>
      <c r="L247" s="19">
        <f t="shared" si="18"/>
        <v>213498.01231047758</v>
      </c>
      <c r="M247" s="29">
        <f>Table4[[#This Row],[Revenue]]/Table4[[#This Row],[Units]]</f>
        <v>6.1844429960158207</v>
      </c>
      <c r="N247" s="31">
        <f t="shared" si="19"/>
        <v>0.54795614575349805</v>
      </c>
    </row>
    <row r="248" spans="1:19" x14ac:dyDescent="0.25">
      <c r="A248" s="35">
        <v>1998</v>
      </c>
      <c r="B248" s="15" t="s">
        <v>173</v>
      </c>
      <c r="C248" s="15" t="s">
        <v>169</v>
      </c>
      <c r="D248" s="15" t="s">
        <v>6</v>
      </c>
      <c r="E248" s="15" t="s">
        <v>12</v>
      </c>
      <c r="F248" s="16">
        <v>283</v>
      </c>
      <c r="G248" s="19">
        <v>557.49303791998398</v>
      </c>
      <c r="H248" s="19">
        <f t="shared" si="15"/>
        <v>157770.52973135546</v>
      </c>
      <c r="I248" s="20">
        <v>902.31163199997411</v>
      </c>
      <c r="J248" s="19">
        <f t="shared" si="16"/>
        <v>255354.19185599269</v>
      </c>
      <c r="K248" s="19">
        <f t="shared" si="17"/>
        <v>344.81859407999013</v>
      </c>
      <c r="L248" s="19">
        <f t="shared" si="18"/>
        <v>97583.662124637223</v>
      </c>
      <c r="M248" s="29">
        <f>Table4[[#This Row],[Revenue]]/Table4[[#This Row],[Units]]</f>
        <v>3.1883803250882479</v>
      </c>
      <c r="N248" s="31">
        <f t="shared" si="19"/>
        <v>0.38215022598755549</v>
      </c>
    </row>
    <row r="249" spans="1:19" x14ac:dyDescent="0.25">
      <c r="A249" s="35">
        <v>2001</v>
      </c>
      <c r="B249" s="15" t="s">
        <v>173</v>
      </c>
      <c r="C249" s="15" t="s">
        <v>169</v>
      </c>
      <c r="D249" s="15" t="s">
        <v>6</v>
      </c>
      <c r="E249" s="15" t="s">
        <v>12</v>
      </c>
      <c r="F249" s="16">
        <v>810</v>
      </c>
      <c r="G249" s="19">
        <v>3118.7055622798366</v>
      </c>
      <c r="H249" s="19">
        <f t="shared" si="15"/>
        <v>2526151.5054466678</v>
      </c>
      <c r="I249" s="20">
        <v>4974.243787999766</v>
      </c>
      <c r="J249" s="19">
        <f t="shared" si="16"/>
        <v>4029137.4682798106</v>
      </c>
      <c r="K249" s="19">
        <f t="shared" si="17"/>
        <v>1855.5382257199294</v>
      </c>
      <c r="L249" s="19">
        <f t="shared" si="18"/>
        <v>1502985.9628331428</v>
      </c>
      <c r="M249" s="29">
        <f>Table4[[#This Row],[Revenue]]/Table4[[#This Row],[Units]]</f>
        <v>6.1410417135799582</v>
      </c>
      <c r="N249" s="31">
        <f t="shared" si="19"/>
        <v>0.37302920902195569</v>
      </c>
    </row>
    <row r="250" spans="1:19" x14ac:dyDescent="0.25">
      <c r="A250" s="35">
        <v>2002</v>
      </c>
      <c r="B250" s="15" t="s">
        <v>171</v>
      </c>
      <c r="C250" s="15" t="s">
        <v>170</v>
      </c>
      <c r="D250" s="15" t="s">
        <v>146</v>
      </c>
      <c r="E250" s="15" t="s">
        <v>12</v>
      </c>
      <c r="F250" s="16">
        <v>267</v>
      </c>
      <c r="G250" s="19">
        <v>482.73074668199951</v>
      </c>
      <c r="H250" s="19">
        <f t="shared" si="15"/>
        <v>128889.10936409386</v>
      </c>
      <c r="I250" s="20">
        <v>779.05460219999929</v>
      </c>
      <c r="J250" s="19">
        <f t="shared" si="16"/>
        <v>208007.57878739981</v>
      </c>
      <c r="K250" s="19">
        <f t="shared" si="17"/>
        <v>296.32385551799979</v>
      </c>
      <c r="L250" s="19">
        <f t="shared" si="18"/>
        <v>79118.469423305942</v>
      </c>
      <c r="M250" s="29">
        <f>Table4[[#This Row],[Revenue]]/Table4[[#This Row],[Units]]</f>
        <v>2.9178074988764018</v>
      </c>
      <c r="N250" s="31">
        <f t="shared" si="19"/>
        <v>0.38036339774028749</v>
      </c>
    </row>
    <row r="251" spans="1:19" x14ac:dyDescent="0.25">
      <c r="A251" s="35">
        <v>2007</v>
      </c>
      <c r="B251" s="15" t="s">
        <v>171</v>
      </c>
      <c r="C251" s="15" t="s">
        <v>169</v>
      </c>
      <c r="D251" s="15" t="s">
        <v>6</v>
      </c>
      <c r="E251" s="15" t="s">
        <v>12</v>
      </c>
      <c r="F251" s="16">
        <v>106</v>
      </c>
      <c r="G251" s="19">
        <v>111.17349915839947</v>
      </c>
      <c r="H251" s="19">
        <f t="shared" si="15"/>
        <v>11784.390910790344</v>
      </c>
      <c r="I251" s="20">
        <v>354.8458166399983</v>
      </c>
      <c r="J251" s="19">
        <f t="shared" si="16"/>
        <v>37613.656563839817</v>
      </c>
      <c r="K251" s="19">
        <f t="shared" si="17"/>
        <v>243.67231748159884</v>
      </c>
      <c r="L251" s="19">
        <f t="shared" si="18"/>
        <v>25829.265653049471</v>
      </c>
      <c r="M251" s="29">
        <f>Table4[[#This Row],[Revenue]]/Table4[[#This Row],[Units]]</f>
        <v>3.347602043773569</v>
      </c>
      <c r="N251" s="31">
        <f t="shared" si="19"/>
        <v>0.68669914102104712</v>
      </c>
    </row>
    <row r="252" spans="1:19" x14ac:dyDescent="0.25">
      <c r="A252" s="35">
        <v>2008</v>
      </c>
      <c r="B252" s="15" t="s">
        <v>175</v>
      </c>
      <c r="C252" s="15" t="s">
        <v>169</v>
      </c>
      <c r="D252" s="15" t="s">
        <v>6</v>
      </c>
      <c r="E252" s="15" t="s">
        <v>12</v>
      </c>
      <c r="F252" s="16">
        <v>704</v>
      </c>
      <c r="G252" s="19">
        <v>1015.8403199999751</v>
      </c>
      <c r="H252" s="19">
        <f t="shared" si="15"/>
        <v>715151.58527998254</v>
      </c>
      <c r="I252" s="20">
        <v>2208.918628799946</v>
      </c>
      <c r="J252" s="19">
        <f t="shared" si="16"/>
        <v>1555078.714675162</v>
      </c>
      <c r="K252" s="19">
        <f t="shared" si="17"/>
        <v>1193.0783087999707</v>
      </c>
      <c r="L252" s="19">
        <f t="shared" si="18"/>
        <v>839927.12939517945</v>
      </c>
      <c r="M252" s="29">
        <f>Table4[[#This Row],[Revenue]]/Table4[[#This Row],[Units]]</f>
        <v>3.1376685068181049</v>
      </c>
      <c r="N252" s="31">
        <f t="shared" si="19"/>
        <v>0.54011872291019714</v>
      </c>
    </row>
    <row r="253" spans="1:19" x14ac:dyDescent="0.25">
      <c r="A253" s="35">
        <v>2008</v>
      </c>
      <c r="B253" s="15" t="s">
        <v>176</v>
      </c>
      <c r="C253" s="15" t="s">
        <v>169</v>
      </c>
      <c r="D253" s="15" t="s">
        <v>6</v>
      </c>
      <c r="E253" s="15" t="s">
        <v>12</v>
      </c>
      <c r="F253" s="16">
        <v>596</v>
      </c>
      <c r="G253" s="19">
        <v>848.42566799998019</v>
      </c>
      <c r="H253" s="19">
        <f t="shared" si="15"/>
        <v>505661.6981279882</v>
      </c>
      <c r="I253" s="20">
        <v>1910.6577601199554</v>
      </c>
      <c r="J253" s="19">
        <f t="shared" si="16"/>
        <v>1138752.0250314933</v>
      </c>
      <c r="K253" s="19">
        <f t="shared" si="17"/>
        <v>1062.2320921199753</v>
      </c>
      <c r="L253" s="19">
        <f t="shared" si="18"/>
        <v>633090.32690350502</v>
      </c>
      <c r="M253" s="29">
        <f>Table4[[#This Row],[Revenue]]/Table4[[#This Row],[Units]]</f>
        <v>3.2058016109395222</v>
      </c>
      <c r="N253" s="31">
        <f t="shared" si="19"/>
        <v>0.55595099985529906</v>
      </c>
    </row>
    <row r="254" spans="1:19" x14ac:dyDescent="0.25">
      <c r="A254" s="35">
        <v>2008</v>
      </c>
      <c r="B254" s="15" t="s">
        <v>174</v>
      </c>
      <c r="C254" s="15" t="s">
        <v>169</v>
      </c>
      <c r="D254" s="15" t="s">
        <v>6</v>
      </c>
      <c r="E254" s="15" t="s">
        <v>12</v>
      </c>
      <c r="F254" s="16">
        <v>255</v>
      </c>
      <c r="G254" s="19">
        <v>418.18021847699504</v>
      </c>
      <c r="H254" s="19">
        <f t="shared" si="15"/>
        <v>106635.95571163374</v>
      </c>
      <c r="I254" s="20">
        <v>719.74544669999148</v>
      </c>
      <c r="J254" s="19">
        <f t="shared" si="16"/>
        <v>183535.08890849783</v>
      </c>
      <c r="K254" s="19">
        <f t="shared" si="17"/>
        <v>301.56522822299644</v>
      </c>
      <c r="L254" s="19">
        <f t="shared" si="18"/>
        <v>76899.133196864088</v>
      </c>
      <c r="M254" s="29">
        <f>Table4[[#This Row],[Revenue]]/Table4[[#This Row],[Units]]</f>
        <v>2.8225311635293782</v>
      </c>
      <c r="N254" s="31">
        <f t="shared" si="19"/>
        <v>0.41898872664726511</v>
      </c>
    </row>
    <row r="255" spans="1:19" x14ac:dyDescent="0.25">
      <c r="A255" s="35">
        <v>2009</v>
      </c>
      <c r="B255" s="15" t="s">
        <v>173</v>
      </c>
      <c r="C255" s="15" t="s">
        <v>169</v>
      </c>
      <c r="D255" s="15" t="s">
        <v>6</v>
      </c>
      <c r="E255" s="15" t="s">
        <v>12</v>
      </c>
      <c r="F255" s="16">
        <v>596</v>
      </c>
      <c r="G255" s="19">
        <v>988.0738319999648</v>
      </c>
      <c r="H255" s="19">
        <f t="shared" si="15"/>
        <v>588892.00387197908</v>
      </c>
      <c r="I255" s="20">
        <v>2082.6490319999257</v>
      </c>
      <c r="J255" s="19">
        <f t="shared" si="16"/>
        <v>1241258.8230719557</v>
      </c>
      <c r="K255" s="19">
        <f t="shared" si="17"/>
        <v>1094.5751999999609</v>
      </c>
      <c r="L255" s="19">
        <f t="shared" si="18"/>
        <v>652366.81919997663</v>
      </c>
      <c r="M255" s="29">
        <f>Table4[[#This Row],[Revenue]]/Table4[[#This Row],[Units]]</f>
        <v>3.4943775704696738</v>
      </c>
      <c r="N255" s="31">
        <f t="shared" si="19"/>
        <v>0.52556872674262478</v>
      </c>
    </row>
    <row r="256" spans="1:19" x14ac:dyDescent="0.25">
      <c r="A256" s="35">
        <v>2009</v>
      </c>
      <c r="B256" s="15" t="s">
        <v>173</v>
      </c>
      <c r="C256" s="15" t="s">
        <v>169</v>
      </c>
      <c r="D256" s="15" t="s">
        <v>6</v>
      </c>
      <c r="E256" s="15" t="s">
        <v>12</v>
      </c>
      <c r="F256" s="16">
        <v>255</v>
      </c>
      <c r="G256" s="19">
        <v>539.89695479998068</v>
      </c>
      <c r="H256" s="19">
        <f t="shared" si="15"/>
        <v>137673.72347399508</v>
      </c>
      <c r="I256" s="20">
        <v>911.93507999996746</v>
      </c>
      <c r="J256" s="19">
        <f t="shared" si="16"/>
        <v>232543.4453999917</v>
      </c>
      <c r="K256" s="19">
        <f t="shared" si="17"/>
        <v>372.03812519998678</v>
      </c>
      <c r="L256" s="19">
        <f t="shared" si="18"/>
        <v>94869.721925996622</v>
      </c>
      <c r="M256" s="29">
        <f>Table4[[#This Row],[Revenue]]/Table4[[#This Row],[Units]]</f>
        <v>3.5762159999998722</v>
      </c>
      <c r="N256" s="31">
        <f t="shared" si="19"/>
        <v>0.40796558149731454</v>
      </c>
    </row>
    <row r="257" spans="1:14" x14ac:dyDescent="0.25">
      <c r="A257" s="35">
        <v>2009</v>
      </c>
      <c r="B257" s="15" t="s">
        <v>176</v>
      </c>
      <c r="C257" s="15" t="s">
        <v>169</v>
      </c>
      <c r="D257" s="15" t="s">
        <v>6</v>
      </c>
      <c r="E257" s="15" t="s">
        <v>12</v>
      </c>
      <c r="F257" s="16">
        <v>106</v>
      </c>
      <c r="G257" s="19">
        <v>156.3113397299945</v>
      </c>
      <c r="H257" s="19">
        <f t="shared" si="15"/>
        <v>16569.002011379416</v>
      </c>
      <c r="I257" s="20">
        <v>498.91518299998245</v>
      </c>
      <c r="J257" s="19">
        <f t="shared" si="16"/>
        <v>52885.009397998139</v>
      </c>
      <c r="K257" s="19">
        <f t="shared" si="17"/>
        <v>342.60384326998792</v>
      </c>
      <c r="L257" s="19">
        <f t="shared" si="18"/>
        <v>36316.007386618723</v>
      </c>
      <c r="M257" s="29">
        <f>Table4[[#This Row],[Revenue]]/Table4[[#This Row],[Units]]</f>
        <v>4.7067470094337969</v>
      </c>
      <c r="N257" s="31">
        <f t="shared" si="19"/>
        <v>0.68669756893327494</v>
      </c>
    </row>
    <row r="258" spans="1:14" x14ac:dyDescent="0.25">
      <c r="A258" s="35">
        <v>2010</v>
      </c>
      <c r="B258" s="15" t="s">
        <v>174</v>
      </c>
      <c r="C258" s="15" t="s">
        <v>169</v>
      </c>
      <c r="D258" s="15" t="s">
        <v>6</v>
      </c>
      <c r="E258" s="15" t="s">
        <v>12</v>
      </c>
      <c r="F258" s="16">
        <v>704</v>
      </c>
      <c r="G258" s="19">
        <v>1284.2184959999456</v>
      </c>
      <c r="H258" s="19">
        <f t="shared" ref="H258:H321" si="20">G258*F258</f>
        <v>904089.8211839617</v>
      </c>
      <c r="I258" s="20">
        <v>2607.2940959998896</v>
      </c>
      <c r="J258" s="19">
        <f t="shared" ref="J258:J321" si="21">I258*F258</f>
        <v>1835535.0435839223</v>
      </c>
      <c r="K258" s="19">
        <f t="shared" ref="K258:K321" si="22">I258-G258</f>
        <v>1323.075599999944</v>
      </c>
      <c r="L258" s="19">
        <f t="shared" ref="L258:L321" si="23">J258-H258</f>
        <v>931445.22239996062</v>
      </c>
      <c r="M258" s="29">
        <f>Table4[[#This Row],[Revenue]]/Table4[[#This Row],[Units]]</f>
        <v>3.7035427499998432</v>
      </c>
      <c r="N258" s="31">
        <f t="shared" ref="N258:N321" si="24">K258/I258</f>
        <v>0.50745161507856229</v>
      </c>
    </row>
    <row r="259" spans="1:14" x14ac:dyDescent="0.25">
      <c r="A259" s="35">
        <v>2017</v>
      </c>
      <c r="B259" s="15" t="s">
        <v>171</v>
      </c>
      <c r="C259" s="15" t="s">
        <v>170</v>
      </c>
      <c r="D259" s="15" t="s">
        <v>168</v>
      </c>
      <c r="E259" s="15" t="s">
        <v>12</v>
      </c>
      <c r="F259" s="16">
        <v>755</v>
      </c>
      <c r="G259" s="19">
        <v>1050.3963644834778</v>
      </c>
      <c r="H259" s="19">
        <f t="shared" si="20"/>
        <v>793049.25518502574</v>
      </c>
      <c r="I259" s="20">
        <v>1688.7120628499642</v>
      </c>
      <c r="J259" s="19">
        <f t="shared" si="21"/>
        <v>1274977.607451723</v>
      </c>
      <c r="K259" s="19">
        <f t="shared" si="22"/>
        <v>638.31569836648646</v>
      </c>
      <c r="L259" s="19">
        <f t="shared" si="23"/>
        <v>481928.35226669721</v>
      </c>
      <c r="M259" s="29">
        <f>Table4[[#This Row],[Revenue]]/Table4[[#This Row],[Units]]</f>
        <v>2.2367047190065752</v>
      </c>
      <c r="N259" s="31">
        <f t="shared" si="24"/>
        <v>0.37798965993600442</v>
      </c>
    </row>
    <row r="260" spans="1:14" x14ac:dyDescent="0.25">
      <c r="A260" s="35">
        <v>1990</v>
      </c>
      <c r="B260" s="15" t="s">
        <v>176</v>
      </c>
      <c r="C260" s="15" t="s">
        <v>170</v>
      </c>
      <c r="D260" s="15" t="s">
        <v>146</v>
      </c>
      <c r="E260" s="15" t="s">
        <v>13</v>
      </c>
      <c r="F260" s="16">
        <v>293</v>
      </c>
      <c r="G260" s="19">
        <v>577.02847291229159</v>
      </c>
      <c r="H260" s="19">
        <f t="shared" si="20"/>
        <v>169069.34256330144</v>
      </c>
      <c r="I260" s="20">
        <v>885.02205132998722</v>
      </c>
      <c r="J260" s="19">
        <f t="shared" si="21"/>
        <v>259311.46103968626</v>
      </c>
      <c r="K260" s="19">
        <f t="shared" si="22"/>
        <v>307.99357841769563</v>
      </c>
      <c r="L260" s="19">
        <f t="shared" si="23"/>
        <v>90242.118476384814</v>
      </c>
      <c r="M260" s="29">
        <f>Table4[[#This Row],[Revenue]]/Table4[[#This Row],[Units]]</f>
        <v>3.0205530762115607</v>
      </c>
      <c r="N260" s="31">
        <f t="shared" si="24"/>
        <v>0.34800667164716542</v>
      </c>
    </row>
    <row r="261" spans="1:14" x14ac:dyDescent="0.25">
      <c r="A261" s="35">
        <v>1991</v>
      </c>
      <c r="B261" s="15" t="s">
        <v>174</v>
      </c>
      <c r="C261" s="15" t="s">
        <v>170</v>
      </c>
      <c r="D261" s="15" t="s">
        <v>146</v>
      </c>
      <c r="E261" s="15" t="s">
        <v>13</v>
      </c>
      <c r="F261" s="16">
        <v>902</v>
      </c>
      <c r="G261" s="19">
        <v>1002.8553259999786</v>
      </c>
      <c r="H261" s="19">
        <f t="shared" si="20"/>
        <v>904575.50405198068</v>
      </c>
      <c r="I261" s="20">
        <v>2061.4399713399562</v>
      </c>
      <c r="J261" s="19">
        <f t="shared" si="21"/>
        <v>1859418.8541486405</v>
      </c>
      <c r="K261" s="19">
        <f t="shared" si="22"/>
        <v>1058.5846453399777</v>
      </c>
      <c r="L261" s="19">
        <f t="shared" si="23"/>
        <v>954843.35009665985</v>
      </c>
      <c r="M261" s="29">
        <f>Table4[[#This Row],[Revenue]]/Table4[[#This Row],[Units]]</f>
        <v>2.2854101677826564</v>
      </c>
      <c r="N261" s="31">
        <f t="shared" si="24"/>
        <v>0.51351708517220962</v>
      </c>
    </row>
    <row r="262" spans="1:14" x14ac:dyDescent="0.25">
      <c r="A262" s="35">
        <v>1991</v>
      </c>
      <c r="B262" s="15" t="s">
        <v>172</v>
      </c>
      <c r="C262" s="15" t="s">
        <v>170</v>
      </c>
      <c r="D262" s="15" t="s">
        <v>146</v>
      </c>
      <c r="E262" s="15" t="s">
        <v>13</v>
      </c>
      <c r="F262" s="16">
        <v>869</v>
      </c>
      <c r="G262" s="19">
        <v>977.92480499997805</v>
      </c>
      <c r="H262" s="19">
        <f t="shared" si="20"/>
        <v>849816.65554498089</v>
      </c>
      <c r="I262" s="20">
        <v>2025.7102924499547</v>
      </c>
      <c r="J262" s="19">
        <f t="shared" si="21"/>
        <v>1760342.2441390108</v>
      </c>
      <c r="K262" s="19">
        <f t="shared" si="22"/>
        <v>1047.7854874499767</v>
      </c>
      <c r="L262" s="19">
        <f t="shared" si="23"/>
        <v>910525.58859402989</v>
      </c>
      <c r="M262" s="29">
        <f>Table4[[#This Row],[Revenue]]/Table4[[#This Row],[Units]]</f>
        <v>2.3310820396432161</v>
      </c>
      <c r="N262" s="31">
        <f t="shared" si="24"/>
        <v>0.51724350286178067</v>
      </c>
    </row>
    <row r="263" spans="1:14" x14ac:dyDescent="0.25">
      <c r="A263" s="35">
        <v>1992</v>
      </c>
      <c r="B263" s="15" t="s">
        <v>176</v>
      </c>
      <c r="C263" s="15" t="s">
        <v>170</v>
      </c>
      <c r="D263" s="15" t="s">
        <v>146</v>
      </c>
      <c r="E263" s="15" t="s">
        <v>13</v>
      </c>
      <c r="F263" s="16">
        <v>902</v>
      </c>
      <c r="G263" s="19">
        <v>1257.7424859999505</v>
      </c>
      <c r="H263" s="19">
        <f t="shared" si="20"/>
        <v>1134483.7223719554</v>
      </c>
      <c r="I263" s="20">
        <v>2415.298885999905</v>
      </c>
      <c r="J263" s="19">
        <f t="shared" si="21"/>
        <v>2178599.5951719144</v>
      </c>
      <c r="K263" s="19">
        <f t="shared" si="22"/>
        <v>1157.5563999999545</v>
      </c>
      <c r="L263" s="19">
        <f t="shared" si="23"/>
        <v>1044115.872799959</v>
      </c>
      <c r="M263" s="29">
        <f>Table4[[#This Row],[Revenue]]/Table4[[#This Row],[Units]]</f>
        <v>2.6777149512194067</v>
      </c>
      <c r="N263" s="31">
        <f t="shared" si="24"/>
        <v>0.47926010594781521</v>
      </c>
    </row>
    <row r="264" spans="1:14" x14ac:dyDescent="0.25">
      <c r="A264" s="35">
        <v>1992</v>
      </c>
      <c r="B264" s="15" t="s">
        <v>174</v>
      </c>
      <c r="C264" s="15" t="s">
        <v>170</v>
      </c>
      <c r="D264" s="15" t="s">
        <v>146</v>
      </c>
      <c r="E264" s="15" t="s">
        <v>13</v>
      </c>
      <c r="F264" s="16">
        <v>546</v>
      </c>
      <c r="G264" s="19">
        <v>703.64330399997641</v>
      </c>
      <c r="H264" s="19">
        <f t="shared" si="20"/>
        <v>384189.24398398714</v>
      </c>
      <c r="I264" s="20">
        <v>1542.9329039999484</v>
      </c>
      <c r="J264" s="19">
        <f t="shared" si="21"/>
        <v>842441.36558397184</v>
      </c>
      <c r="K264" s="19">
        <f t="shared" si="22"/>
        <v>839.28959999997198</v>
      </c>
      <c r="L264" s="19">
        <f t="shared" si="23"/>
        <v>458252.1215999847</v>
      </c>
      <c r="M264" s="29">
        <f>Table4[[#This Row],[Revenue]]/Table4[[#This Row],[Units]]</f>
        <v>2.8258844395603449</v>
      </c>
      <c r="N264" s="31">
        <f t="shared" si="24"/>
        <v>0.54395728927950848</v>
      </c>
    </row>
    <row r="265" spans="1:14" x14ac:dyDescent="0.25">
      <c r="A265" s="35">
        <v>1992</v>
      </c>
      <c r="B265" s="15" t="s">
        <v>176</v>
      </c>
      <c r="C265" s="15" t="s">
        <v>170</v>
      </c>
      <c r="D265" s="15" t="s">
        <v>146</v>
      </c>
      <c r="E265" s="15" t="s">
        <v>13</v>
      </c>
      <c r="F265" s="16">
        <v>293</v>
      </c>
      <c r="G265" s="19">
        <v>742.63332626997226</v>
      </c>
      <c r="H265" s="19">
        <f t="shared" si="20"/>
        <v>217591.56459710188</v>
      </c>
      <c r="I265" s="20">
        <v>1610.7684169999584</v>
      </c>
      <c r="J265" s="19">
        <f t="shared" si="21"/>
        <v>471955.14618098782</v>
      </c>
      <c r="K265" s="19">
        <f t="shared" si="22"/>
        <v>868.13509072998613</v>
      </c>
      <c r="L265" s="19">
        <f t="shared" si="23"/>
        <v>254363.58158388594</v>
      </c>
      <c r="M265" s="29">
        <f>Table4[[#This Row],[Revenue]]/Table4[[#This Row],[Units]]</f>
        <v>5.4975031296926904</v>
      </c>
      <c r="N265" s="31">
        <f t="shared" si="24"/>
        <v>0.53895710989099221</v>
      </c>
    </row>
    <row r="266" spans="1:14" x14ac:dyDescent="0.25">
      <c r="A266" s="35">
        <v>1993</v>
      </c>
      <c r="B266" s="15" t="s">
        <v>172</v>
      </c>
      <c r="C266" s="15" t="s">
        <v>170</v>
      </c>
      <c r="D266" s="15" t="s">
        <v>146</v>
      </c>
      <c r="E266" s="15" t="s">
        <v>13</v>
      </c>
      <c r="F266" s="16">
        <v>869</v>
      </c>
      <c r="G266" s="19">
        <v>1264.8173339999464</v>
      </c>
      <c r="H266" s="19">
        <f t="shared" si="20"/>
        <v>1099126.2632459535</v>
      </c>
      <c r="I266" s="20">
        <v>2448.9539339998964</v>
      </c>
      <c r="J266" s="19">
        <f t="shared" si="21"/>
        <v>2128140.9686459098</v>
      </c>
      <c r="K266" s="19">
        <f t="shared" si="22"/>
        <v>1184.13659999995</v>
      </c>
      <c r="L266" s="19">
        <f t="shared" si="23"/>
        <v>1029014.7053999563</v>
      </c>
      <c r="M266" s="29">
        <f>Table4[[#This Row],[Revenue]]/Table4[[#This Row],[Units]]</f>
        <v>2.8181288078249671</v>
      </c>
      <c r="N266" s="31">
        <f t="shared" si="24"/>
        <v>0.48352751089355528</v>
      </c>
    </row>
    <row r="267" spans="1:14" x14ac:dyDescent="0.25">
      <c r="A267" s="35">
        <v>1997</v>
      </c>
      <c r="B267" s="15" t="s">
        <v>175</v>
      </c>
      <c r="C267" s="15" t="s">
        <v>170</v>
      </c>
      <c r="D267" s="15" t="s">
        <v>146</v>
      </c>
      <c r="E267" s="15" t="s">
        <v>13</v>
      </c>
      <c r="F267" s="16">
        <v>823</v>
      </c>
      <c r="G267" s="19">
        <v>931.56357599997864</v>
      </c>
      <c r="H267" s="19">
        <f t="shared" si="20"/>
        <v>766676.82304798241</v>
      </c>
      <c r="I267" s="20">
        <v>1952.2577138399554</v>
      </c>
      <c r="J267" s="19">
        <f t="shared" si="21"/>
        <v>1606708.0984902834</v>
      </c>
      <c r="K267" s="19">
        <f t="shared" si="22"/>
        <v>1020.6941378399767</v>
      </c>
      <c r="L267" s="19">
        <f t="shared" si="23"/>
        <v>840031.27544230095</v>
      </c>
      <c r="M267" s="29">
        <f>Table4[[#This Row],[Revenue]]/Table4[[#This Row],[Units]]</f>
        <v>2.3721235891129471</v>
      </c>
      <c r="N267" s="31">
        <f t="shared" si="24"/>
        <v>0.52282756042097656</v>
      </c>
    </row>
    <row r="268" spans="1:14" x14ac:dyDescent="0.25">
      <c r="A268" s="35">
        <v>1997</v>
      </c>
      <c r="B268" s="15" t="s">
        <v>172</v>
      </c>
      <c r="C268" s="15" t="s">
        <v>170</v>
      </c>
      <c r="D268" s="15" t="s">
        <v>168</v>
      </c>
      <c r="E268" s="15" t="s">
        <v>13</v>
      </c>
      <c r="F268" s="16">
        <v>845</v>
      </c>
      <c r="G268" s="19">
        <v>1133.3298311369783</v>
      </c>
      <c r="H268" s="19">
        <f t="shared" si="20"/>
        <v>957663.70731074666</v>
      </c>
      <c r="I268" s="20">
        <v>1797.5841326999657</v>
      </c>
      <c r="J268" s="19">
        <f t="shared" si="21"/>
        <v>1518958.592131471</v>
      </c>
      <c r="K268" s="19">
        <f t="shared" si="22"/>
        <v>664.25430156298739</v>
      </c>
      <c r="L268" s="19">
        <f t="shared" si="23"/>
        <v>561294.88482072437</v>
      </c>
      <c r="M268" s="29">
        <f>Table4[[#This Row],[Revenue]]/Table4[[#This Row],[Units]]</f>
        <v>2.1273185002366457</v>
      </c>
      <c r="N268" s="31">
        <f t="shared" si="24"/>
        <v>0.36952612647135435</v>
      </c>
    </row>
    <row r="269" spans="1:14" x14ac:dyDescent="0.25">
      <c r="A269" s="35">
        <v>1998</v>
      </c>
      <c r="B269" s="15" t="s">
        <v>174</v>
      </c>
      <c r="C269" s="15" t="s">
        <v>170</v>
      </c>
      <c r="D269" s="15" t="s">
        <v>146</v>
      </c>
      <c r="E269" s="15" t="s">
        <v>13</v>
      </c>
      <c r="F269" s="16">
        <v>379</v>
      </c>
      <c r="G269" s="19">
        <v>787.81740287997968</v>
      </c>
      <c r="H269" s="19">
        <f t="shared" si="20"/>
        <v>298582.79569151229</v>
      </c>
      <c r="I269" s="20">
        <v>1608.8340479999713</v>
      </c>
      <c r="J269" s="19">
        <f t="shared" si="21"/>
        <v>609748.10419198917</v>
      </c>
      <c r="K269" s="19">
        <f t="shared" si="22"/>
        <v>821.01664511999161</v>
      </c>
      <c r="L269" s="19">
        <f t="shared" si="23"/>
        <v>311165.30850047688</v>
      </c>
      <c r="M269" s="29">
        <f>Table4[[#This Row],[Revenue]]/Table4[[#This Row],[Units]]</f>
        <v>4.2449447176780248</v>
      </c>
      <c r="N269" s="31">
        <f t="shared" si="24"/>
        <v>0.51031779576062664</v>
      </c>
    </row>
    <row r="270" spans="1:14" x14ac:dyDescent="0.25">
      <c r="A270" s="35">
        <v>1998</v>
      </c>
      <c r="B270" s="15" t="s">
        <v>173</v>
      </c>
      <c r="C270" s="15" t="s">
        <v>170</v>
      </c>
      <c r="D270" s="15" t="s">
        <v>146</v>
      </c>
      <c r="E270" s="15" t="s">
        <v>13</v>
      </c>
      <c r="F270" s="16">
        <v>251</v>
      </c>
      <c r="G270" s="19">
        <v>422.74838357998686</v>
      </c>
      <c r="H270" s="19">
        <f t="shared" si="20"/>
        <v>106109.8442785767</v>
      </c>
      <c r="I270" s="20">
        <v>754.77601799997649</v>
      </c>
      <c r="J270" s="19">
        <f t="shared" si="21"/>
        <v>189448.78051799411</v>
      </c>
      <c r="K270" s="19">
        <f t="shared" si="22"/>
        <v>332.02763441998962</v>
      </c>
      <c r="L270" s="19">
        <f t="shared" si="23"/>
        <v>83338.93623941741</v>
      </c>
      <c r="M270" s="29">
        <f>Table4[[#This Row],[Revenue]]/Table4[[#This Row],[Units]]</f>
        <v>3.0070757689242091</v>
      </c>
      <c r="N270" s="31">
        <f t="shared" si="24"/>
        <v>0.43990220476241992</v>
      </c>
    </row>
    <row r="271" spans="1:14" x14ac:dyDescent="0.25">
      <c r="A271" s="35">
        <v>1999</v>
      </c>
      <c r="B271" s="15" t="s">
        <v>171</v>
      </c>
      <c r="C271" s="15" t="s">
        <v>170</v>
      </c>
      <c r="D271" s="15" t="s">
        <v>146</v>
      </c>
      <c r="E271" s="15" t="s">
        <v>13</v>
      </c>
      <c r="F271" s="16">
        <v>823</v>
      </c>
      <c r="G271" s="19">
        <v>1205.2349429999485</v>
      </c>
      <c r="H271" s="19">
        <f t="shared" si="20"/>
        <v>991908.35808895761</v>
      </c>
      <c r="I271" s="20">
        <v>2362.8056429998992</v>
      </c>
      <c r="J271" s="19">
        <f t="shared" si="21"/>
        <v>1944589.0441889171</v>
      </c>
      <c r="K271" s="19">
        <f t="shared" si="22"/>
        <v>1157.5706999999506</v>
      </c>
      <c r="L271" s="19">
        <f t="shared" si="23"/>
        <v>952680.68609995954</v>
      </c>
      <c r="M271" s="29">
        <f>Table4[[#This Row],[Revenue]]/Table4[[#This Row],[Units]]</f>
        <v>2.8709667594166453</v>
      </c>
      <c r="N271" s="31">
        <f t="shared" si="24"/>
        <v>0.48991363442414126</v>
      </c>
    </row>
    <row r="272" spans="1:14" x14ac:dyDescent="0.25">
      <c r="A272" s="35">
        <v>2001</v>
      </c>
      <c r="B272" s="15" t="s">
        <v>173</v>
      </c>
      <c r="C272" s="15" t="s">
        <v>169</v>
      </c>
      <c r="D272" s="15" t="s">
        <v>6</v>
      </c>
      <c r="E272" s="15" t="s">
        <v>13</v>
      </c>
      <c r="F272" s="16">
        <v>790</v>
      </c>
      <c r="G272" s="19">
        <v>3082.6414214698389</v>
      </c>
      <c r="H272" s="19">
        <f t="shared" si="20"/>
        <v>2435286.7229611729</v>
      </c>
      <c r="I272" s="20">
        <v>4931.8033369997693</v>
      </c>
      <c r="J272" s="19">
        <f t="shared" si="21"/>
        <v>3896124.6362298178</v>
      </c>
      <c r="K272" s="19">
        <f t="shared" si="22"/>
        <v>1849.1619155299304</v>
      </c>
      <c r="L272" s="19">
        <f t="shared" si="23"/>
        <v>1460837.9132686448</v>
      </c>
      <c r="M272" s="29">
        <f>Table4[[#This Row],[Revenue]]/Table4[[#This Row],[Units]]</f>
        <v>6.2427890341769228</v>
      </c>
      <c r="N272" s="31">
        <f t="shared" si="24"/>
        <v>0.37494640178715161</v>
      </c>
    </row>
    <row r="273" spans="1:14" x14ac:dyDescent="0.25">
      <c r="A273" s="35">
        <v>2004</v>
      </c>
      <c r="B273" s="15" t="s">
        <v>172</v>
      </c>
      <c r="C273" s="15" t="s">
        <v>169</v>
      </c>
      <c r="D273" s="15" t="s">
        <v>6</v>
      </c>
      <c r="E273" s="15" t="s">
        <v>13</v>
      </c>
      <c r="F273" s="16">
        <v>789</v>
      </c>
      <c r="G273" s="19">
        <v>1151.8508429999706</v>
      </c>
      <c r="H273" s="19">
        <f t="shared" si="20"/>
        <v>908810.31512697681</v>
      </c>
      <c r="I273" s="20">
        <v>2451.5782133699377</v>
      </c>
      <c r="J273" s="19">
        <f t="shared" si="21"/>
        <v>1934295.2103488808</v>
      </c>
      <c r="K273" s="19">
        <f t="shared" si="22"/>
        <v>1299.727370369967</v>
      </c>
      <c r="L273" s="19">
        <f t="shared" si="23"/>
        <v>1025484.895221904</v>
      </c>
      <c r="M273" s="29">
        <f>Table4[[#This Row],[Revenue]]/Table4[[#This Row],[Units]]</f>
        <v>3.1071967216349021</v>
      </c>
      <c r="N273" s="31">
        <f t="shared" si="24"/>
        <v>0.53015945535890641</v>
      </c>
    </row>
    <row r="274" spans="1:14" x14ac:dyDescent="0.25">
      <c r="A274" s="35">
        <v>2004</v>
      </c>
      <c r="B274" s="15" t="s">
        <v>172</v>
      </c>
      <c r="C274" s="15" t="s">
        <v>169</v>
      </c>
      <c r="D274" s="15" t="s">
        <v>6</v>
      </c>
      <c r="E274" s="15" t="s">
        <v>13</v>
      </c>
      <c r="F274" s="16">
        <v>276</v>
      </c>
      <c r="G274" s="19">
        <v>747.59454431998029</v>
      </c>
      <c r="H274" s="19">
        <f t="shared" si="20"/>
        <v>206336.09423231456</v>
      </c>
      <c r="I274" s="20">
        <v>1597.4150719999709</v>
      </c>
      <c r="J274" s="19">
        <f t="shared" si="21"/>
        <v>440886.55987199198</v>
      </c>
      <c r="K274" s="19">
        <f t="shared" si="22"/>
        <v>849.82052767999062</v>
      </c>
      <c r="L274" s="19">
        <f t="shared" si="23"/>
        <v>234550.46563967742</v>
      </c>
      <c r="M274" s="29">
        <f>Table4[[#This Row],[Revenue]]/Table4[[#This Row],[Units]]</f>
        <v>5.7877357681158363</v>
      </c>
      <c r="N274" s="31">
        <f t="shared" si="24"/>
        <v>0.53199731402058914</v>
      </c>
    </row>
    <row r="275" spans="1:14" x14ac:dyDescent="0.25">
      <c r="A275" s="35">
        <v>2005</v>
      </c>
      <c r="B275" s="15" t="s">
        <v>171</v>
      </c>
      <c r="C275" s="15" t="s">
        <v>169</v>
      </c>
      <c r="D275" s="15" t="s">
        <v>6</v>
      </c>
      <c r="E275" s="15" t="s">
        <v>13</v>
      </c>
      <c r="F275" s="16">
        <v>789</v>
      </c>
      <c r="G275" s="19">
        <v>1496.2469759999326</v>
      </c>
      <c r="H275" s="19">
        <f t="shared" si="20"/>
        <v>1180538.8640639468</v>
      </c>
      <c r="I275" s="20">
        <v>2968.8005759998664</v>
      </c>
      <c r="J275" s="19">
        <f t="shared" si="21"/>
        <v>2342383.6544638947</v>
      </c>
      <c r="K275" s="19">
        <f t="shared" si="22"/>
        <v>1472.5535999999338</v>
      </c>
      <c r="L275" s="19">
        <f t="shared" si="23"/>
        <v>1161844.7903999479</v>
      </c>
      <c r="M275" s="29">
        <f>Table4[[#This Row],[Revenue]]/Table4[[#This Row],[Units]]</f>
        <v>3.7627383726234047</v>
      </c>
      <c r="N275" s="31">
        <f t="shared" si="24"/>
        <v>0.4960096046545634</v>
      </c>
    </row>
    <row r="276" spans="1:14" x14ac:dyDescent="0.25">
      <c r="A276" s="35">
        <v>2006</v>
      </c>
      <c r="B276" s="15" t="s">
        <v>175</v>
      </c>
      <c r="C276" s="15" t="s">
        <v>169</v>
      </c>
      <c r="D276" s="15" t="s">
        <v>6</v>
      </c>
      <c r="E276" s="15" t="s">
        <v>13</v>
      </c>
      <c r="F276" s="16">
        <v>804</v>
      </c>
      <c r="G276" s="19">
        <v>3151.0086293698314</v>
      </c>
      <c r="H276" s="19">
        <f t="shared" si="20"/>
        <v>2533410.9380133445</v>
      </c>
      <c r="I276" s="20">
        <v>5030.0924269997586</v>
      </c>
      <c r="J276" s="19">
        <f t="shared" si="21"/>
        <v>4044194.3113078061</v>
      </c>
      <c r="K276" s="19">
        <f t="shared" si="22"/>
        <v>1879.0837976299272</v>
      </c>
      <c r="L276" s="19">
        <f t="shared" si="23"/>
        <v>1510783.3732944615</v>
      </c>
      <c r="M276" s="29">
        <f>Table4[[#This Row],[Revenue]]/Table4[[#This Row],[Units]]</f>
        <v>6.2563338644275603</v>
      </c>
      <c r="N276" s="31">
        <f t="shared" si="24"/>
        <v>0.37356844330407718</v>
      </c>
    </row>
    <row r="277" spans="1:14" x14ac:dyDescent="0.25">
      <c r="A277" s="35">
        <v>2006</v>
      </c>
      <c r="B277" s="15" t="s">
        <v>173</v>
      </c>
      <c r="C277" s="15" t="s">
        <v>169</v>
      </c>
      <c r="D277" s="15" t="s">
        <v>6</v>
      </c>
      <c r="E277" s="15" t="s">
        <v>13</v>
      </c>
      <c r="F277" s="16">
        <v>792</v>
      </c>
      <c r="G277" s="19">
        <v>3093.6462885698425</v>
      </c>
      <c r="H277" s="19">
        <f t="shared" si="20"/>
        <v>2450167.8605473153</v>
      </c>
      <c r="I277" s="20">
        <v>5021.99674699977</v>
      </c>
      <c r="J277" s="19">
        <f t="shared" si="21"/>
        <v>3977421.423623818</v>
      </c>
      <c r="K277" s="19">
        <f t="shared" si="22"/>
        <v>1928.3504584299276</v>
      </c>
      <c r="L277" s="19">
        <f t="shared" si="23"/>
        <v>1527253.5630765026</v>
      </c>
      <c r="M277" s="29">
        <f>Table4[[#This Row],[Revenue]]/Table4[[#This Row],[Units]]</f>
        <v>6.3409049835855686</v>
      </c>
      <c r="N277" s="31">
        <f t="shared" si="24"/>
        <v>0.38398082587010007</v>
      </c>
    </row>
    <row r="278" spans="1:14" x14ac:dyDescent="0.25">
      <c r="A278" s="35">
        <v>2006</v>
      </c>
      <c r="B278" s="15" t="s">
        <v>171</v>
      </c>
      <c r="C278" s="15" t="s">
        <v>169</v>
      </c>
      <c r="D278" s="15" t="s">
        <v>6</v>
      </c>
      <c r="E278" s="15" t="s">
        <v>13</v>
      </c>
      <c r="F278" s="16">
        <v>800</v>
      </c>
      <c r="G278" s="19">
        <v>2101.0140930898856</v>
      </c>
      <c r="H278" s="19">
        <f t="shared" si="20"/>
        <v>1680811.2744719086</v>
      </c>
      <c r="I278" s="20">
        <v>4369.8951389997619</v>
      </c>
      <c r="J278" s="19">
        <f t="shared" si="21"/>
        <v>3495916.1111998097</v>
      </c>
      <c r="K278" s="19">
        <f t="shared" si="22"/>
        <v>2268.8810459098763</v>
      </c>
      <c r="L278" s="19">
        <f t="shared" si="23"/>
        <v>1815104.8367279011</v>
      </c>
      <c r="M278" s="29">
        <f>Table4[[#This Row],[Revenue]]/Table4[[#This Row],[Units]]</f>
        <v>5.4623689237497022</v>
      </c>
      <c r="N278" s="31">
        <f t="shared" si="24"/>
        <v>0.51920720606334891</v>
      </c>
    </row>
    <row r="279" spans="1:14" x14ac:dyDescent="0.25">
      <c r="A279" s="35">
        <v>2006</v>
      </c>
      <c r="B279" s="15" t="s">
        <v>174</v>
      </c>
      <c r="C279" s="15" t="s">
        <v>169</v>
      </c>
      <c r="D279" s="15" t="s">
        <v>6</v>
      </c>
      <c r="E279" s="15" t="s">
        <v>13</v>
      </c>
      <c r="F279" s="16">
        <v>799</v>
      </c>
      <c r="G279" s="19">
        <v>2726.6546124598726</v>
      </c>
      <c r="H279" s="19">
        <f t="shared" si="20"/>
        <v>2178597.035355438</v>
      </c>
      <c r="I279" s="20">
        <v>4323.4646659998225</v>
      </c>
      <c r="J279" s="19">
        <f t="shared" si="21"/>
        <v>3454448.2681338582</v>
      </c>
      <c r="K279" s="19">
        <f t="shared" si="22"/>
        <v>1596.8100535399499</v>
      </c>
      <c r="L279" s="19">
        <f t="shared" si="23"/>
        <v>1275851.2327784202</v>
      </c>
      <c r="M279" s="29">
        <f>Table4[[#This Row],[Revenue]]/Table4[[#This Row],[Units]]</f>
        <v>5.4110947008758732</v>
      </c>
      <c r="N279" s="31">
        <f t="shared" si="24"/>
        <v>0.36933574734574121</v>
      </c>
    </row>
    <row r="280" spans="1:14" x14ac:dyDescent="0.25">
      <c r="A280" s="35">
        <v>2006</v>
      </c>
      <c r="B280" s="15" t="s">
        <v>172</v>
      </c>
      <c r="C280" s="15" t="s">
        <v>169</v>
      </c>
      <c r="D280" s="15" t="s">
        <v>6</v>
      </c>
      <c r="E280" s="15" t="s">
        <v>13</v>
      </c>
      <c r="F280" s="16">
        <v>795</v>
      </c>
      <c r="G280" s="19">
        <v>2023.8410064898997</v>
      </c>
      <c r="H280" s="19">
        <f t="shared" si="20"/>
        <v>1608953.6001594702</v>
      </c>
      <c r="I280" s="20">
        <v>4338.6222789997855</v>
      </c>
      <c r="J280" s="19">
        <f t="shared" si="21"/>
        <v>3449204.7118048295</v>
      </c>
      <c r="K280" s="19">
        <f t="shared" si="22"/>
        <v>2314.7812725098856</v>
      </c>
      <c r="L280" s="19">
        <f t="shared" si="23"/>
        <v>1840251.1116453593</v>
      </c>
      <c r="M280" s="29">
        <f>Table4[[#This Row],[Revenue]]/Table4[[#This Row],[Units]]</f>
        <v>5.4573865144651394</v>
      </c>
      <c r="N280" s="31">
        <f t="shared" si="24"/>
        <v>0.53352910754967342</v>
      </c>
    </row>
    <row r="281" spans="1:14" x14ac:dyDescent="0.25">
      <c r="A281" s="35">
        <v>2006</v>
      </c>
      <c r="B281" s="15" t="s">
        <v>174</v>
      </c>
      <c r="C281" s="15" t="s">
        <v>169</v>
      </c>
      <c r="D281" s="15" t="s">
        <v>6</v>
      </c>
      <c r="E281" s="15" t="s">
        <v>13</v>
      </c>
      <c r="F281" s="16">
        <v>798</v>
      </c>
      <c r="G281" s="19">
        <v>1915.2918385899079</v>
      </c>
      <c r="H281" s="19">
        <f t="shared" si="20"/>
        <v>1528402.8871947464</v>
      </c>
      <c r="I281" s="20">
        <v>4077.9781889998044</v>
      </c>
      <c r="J281" s="19">
        <f t="shared" si="21"/>
        <v>3254226.5948218438</v>
      </c>
      <c r="K281" s="19">
        <f t="shared" si="22"/>
        <v>2162.6863504098965</v>
      </c>
      <c r="L281" s="19">
        <f t="shared" si="23"/>
        <v>1725823.7076270974</v>
      </c>
      <c r="M281" s="29">
        <f>Table4[[#This Row],[Revenue]]/Table4[[#This Row],[Units]]</f>
        <v>5.1102483571426118</v>
      </c>
      <c r="N281" s="31">
        <f t="shared" si="24"/>
        <v>0.53033298614584623</v>
      </c>
    </row>
    <row r="282" spans="1:14" x14ac:dyDescent="0.25">
      <c r="A282" s="35">
        <v>2009</v>
      </c>
      <c r="B282" s="15" t="s">
        <v>172</v>
      </c>
      <c r="C282" s="15" t="s">
        <v>170</v>
      </c>
      <c r="D282" s="15" t="s">
        <v>146</v>
      </c>
      <c r="E282" s="15" t="s">
        <v>13</v>
      </c>
      <c r="F282" s="16">
        <v>656</v>
      </c>
      <c r="G282" s="19">
        <v>848.92763199997137</v>
      </c>
      <c r="H282" s="19">
        <f t="shared" si="20"/>
        <v>556896.52659198118</v>
      </c>
      <c r="I282" s="20">
        <v>1763.2494319999405</v>
      </c>
      <c r="J282" s="19">
        <f t="shared" si="21"/>
        <v>1156691.6273919609</v>
      </c>
      <c r="K282" s="19">
        <f t="shared" si="22"/>
        <v>914.32179999996913</v>
      </c>
      <c r="L282" s="19">
        <f t="shared" si="23"/>
        <v>599795.10079997976</v>
      </c>
      <c r="M282" s="29">
        <f>Table4[[#This Row],[Revenue]]/Table4[[#This Row],[Units]]</f>
        <v>2.6878802317072266</v>
      </c>
      <c r="N282" s="31">
        <f t="shared" si="24"/>
        <v>0.51854365208155073</v>
      </c>
    </row>
    <row r="283" spans="1:14" x14ac:dyDescent="0.25">
      <c r="A283" s="35">
        <v>2009</v>
      </c>
      <c r="B283" s="15" t="s">
        <v>172</v>
      </c>
      <c r="C283" s="15" t="s">
        <v>170</v>
      </c>
      <c r="D283" s="15" t="s">
        <v>146</v>
      </c>
      <c r="E283" s="15" t="s">
        <v>13</v>
      </c>
      <c r="F283" s="16">
        <v>188</v>
      </c>
      <c r="G283" s="19">
        <v>499.29288167998368</v>
      </c>
      <c r="H283" s="19">
        <f t="shared" si="20"/>
        <v>93867.061755836927</v>
      </c>
      <c r="I283" s="20">
        <v>838.96952799997268</v>
      </c>
      <c r="J283" s="19">
        <f t="shared" si="21"/>
        <v>157726.27126399486</v>
      </c>
      <c r="K283" s="19">
        <f t="shared" si="22"/>
        <v>339.676646319989</v>
      </c>
      <c r="L283" s="19">
        <f t="shared" si="23"/>
        <v>63859.209508157932</v>
      </c>
      <c r="M283" s="29">
        <f>Table4[[#This Row],[Revenue]]/Table4[[#This Row],[Units]]</f>
        <v>4.4626038723402806</v>
      </c>
      <c r="N283" s="31">
        <f t="shared" si="24"/>
        <v>0.40487363960613365</v>
      </c>
    </row>
    <row r="284" spans="1:14" x14ac:dyDescent="0.25">
      <c r="A284" s="35">
        <v>2009</v>
      </c>
      <c r="B284" s="15" t="s">
        <v>172</v>
      </c>
      <c r="C284" s="15" t="s">
        <v>170</v>
      </c>
      <c r="D284" s="15" t="s">
        <v>146</v>
      </c>
      <c r="E284" s="15" t="s">
        <v>13</v>
      </c>
      <c r="F284" s="16">
        <v>167</v>
      </c>
      <c r="G284" s="19">
        <v>278.54113406999062</v>
      </c>
      <c r="H284" s="19">
        <f t="shared" si="20"/>
        <v>46516.369389688436</v>
      </c>
      <c r="I284" s="20">
        <v>618.56979699997908</v>
      </c>
      <c r="J284" s="19">
        <f t="shared" si="21"/>
        <v>103301.15609899651</v>
      </c>
      <c r="K284" s="19">
        <f t="shared" si="22"/>
        <v>340.02866292998846</v>
      </c>
      <c r="L284" s="19">
        <f t="shared" si="23"/>
        <v>56784.786709308071</v>
      </c>
      <c r="M284" s="29">
        <f>Table4[[#This Row],[Revenue]]/Table4[[#This Row],[Units]]</f>
        <v>3.7040107604789165</v>
      </c>
      <c r="N284" s="31">
        <f t="shared" si="24"/>
        <v>0.54970136689360527</v>
      </c>
    </row>
    <row r="285" spans="1:14" x14ac:dyDescent="0.25">
      <c r="A285" s="35">
        <v>2012</v>
      </c>
      <c r="B285" s="15" t="s">
        <v>176</v>
      </c>
      <c r="C285" s="15" t="s">
        <v>169</v>
      </c>
      <c r="D285" s="15" t="s">
        <v>6</v>
      </c>
      <c r="E285" s="15" t="s">
        <v>13</v>
      </c>
      <c r="F285" s="16">
        <v>836</v>
      </c>
      <c r="G285" s="19">
        <v>1142.8203599999774</v>
      </c>
      <c r="H285" s="19">
        <f t="shared" si="20"/>
        <v>955397.82095998118</v>
      </c>
      <c r="I285" s="20">
        <v>2407.8303323999526</v>
      </c>
      <c r="J285" s="19">
        <f t="shared" si="21"/>
        <v>2012946.1578863603</v>
      </c>
      <c r="K285" s="19">
        <f t="shared" si="22"/>
        <v>1265.0099723999751</v>
      </c>
      <c r="L285" s="19">
        <f t="shared" si="23"/>
        <v>1057548.3369263792</v>
      </c>
      <c r="M285" s="29">
        <f>Table4[[#This Row],[Revenue]]/Table4[[#This Row],[Units]]</f>
        <v>2.8801798234449194</v>
      </c>
      <c r="N285" s="31">
        <f t="shared" si="24"/>
        <v>0.52537338506700504</v>
      </c>
    </row>
    <row r="286" spans="1:14" x14ac:dyDescent="0.25">
      <c r="A286" s="35">
        <v>2012</v>
      </c>
      <c r="B286" s="15" t="s">
        <v>176</v>
      </c>
      <c r="C286" s="15" t="s">
        <v>169</v>
      </c>
      <c r="D286" s="15" t="s">
        <v>6</v>
      </c>
      <c r="E286" s="15" t="s">
        <v>13</v>
      </c>
      <c r="F286" s="16">
        <v>622</v>
      </c>
      <c r="G286" s="19">
        <v>849.97046399998328</v>
      </c>
      <c r="H286" s="19">
        <f t="shared" si="20"/>
        <v>528681.62860798964</v>
      </c>
      <c r="I286" s="20">
        <v>1773.6008639999652</v>
      </c>
      <c r="J286" s="19">
        <f t="shared" si="21"/>
        <v>1103179.7374079784</v>
      </c>
      <c r="K286" s="19">
        <f t="shared" si="22"/>
        <v>923.63039999998193</v>
      </c>
      <c r="L286" s="19">
        <f t="shared" si="23"/>
        <v>574498.10879998875</v>
      </c>
      <c r="M286" s="29">
        <f>Table4[[#This Row],[Revenue]]/Table4[[#This Row],[Units]]</f>
        <v>2.8514483344050889</v>
      </c>
      <c r="N286" s="31">
        <f t="shared" si="24"/>
        <v>0.52076564617641052</v>
      </c>
    </row>
    <row r="287" spans="1:14" x14ac:dyDescent="0.25">
      <c r="A287" s="35">
        <v>2012</v>
      </c>
      <c r="B287" s="15" t="s">
        <v>174</v>
      </c>
      <c r="C287" s="15" t="s">
        <v>169</v>
      </c>
      <c r="D287" s="15" t="s">
        <v>6</v>
      </c>
      <c r="E287" s="15" t="s">
        <v>13</v>
      </c>
      <c r="F287" s="16">
        <v>335</v>
      </c>
      <c r="G287" s="19">
        <v>558.73235298749466</v>
      </c>
      <c r="H287" s="19">
        <f t="shared" si="20"/>
        <v>187175.33825081072</v>
      </c>
      <c r="I287" s="20">
        <v>872.72896124999181</v>
      </c>
      <c r="J287" s="19">
        <f t="shared" si="21"/>
        <v>292364.20201874728</v>
      </c>
      <c r="K287" s="19">
        <f t="shared" si="22"/>
        <v>313.99660826249715</v>
      </c>
      <c r="L287" s="19">
        <f t="shared" si="23"/>
        <v>105188.86376793656</v>
      </c>
      <c r="M287" s="29">
        <f>Table4[[#This Row],[Revenue]]/Table4[[#This Row],[Units]]</f>
        <v>2.6051610783581847</v>
      </c>
      <c r="N287" s="31">
        <f t="shared" si="24"/>
        <v>0.35978708419709854</v>
      </c>
    </row>
    <row r="288" spans="1:14" x14ac:dyDescent="0.25">
      <c r="A288" s="35">
        <v>2013</v>
      </c>
      <c r="B288" s="15" t="s">
        <v>175</v>
      </c>
      <c r="C288" s="15" t="s">
        <v>169</v>
      </c>
      <c r="D288" s="15" t="s">
        <v>6</v>
      </c>
      <c r="E288" s="15" t="s">
        <v>13</v>
      </c>
      <c r="F288" s="16">
        <v>836</v>
      </c>
      <c r="G288" s="19">
        <v>1429.4621879999459</v>
      </c>
      <c r="H288" s="19">
        <f t="shared" si="20"/>
        <v>1195030.3891679547</v>
      </c>
      <c r="I288" s="20">
        <v>2805.6089879998935</v>
      </c>
      <c r="J288" s="19">
        <f t="shared" si="21"/>
        <v>2345489.1139679109</v>
      </c>
      <c r="K288" s="19">
        <f t="shared" si="22"/>
        <v>1376.1467999999477</v>
      </c>
      <c r="L288" s="19">
        <f t="shared" si="23"/>
        <v>1150458.7247999562</v>
      </c>
      <c r="M288" s="29">
        <f>Table4[[#This Row],[Revenue]]/Table4[[#This Row],[Units]]</f>
        <v>3.3559916124400639</v>
      </c>
      <c r="N288" s="31">
        <f t="shared" si="24"/>
        <v>0.4904984286427585</v>
      </c>
    </row>
    <row r="289" spans="1:14" x14ac:dyDescent="0.25">
      <c r="A289" s="35">
        <v>2014</v>
      </c>
      <c r="B289" s="15" t="s">
        <v>172</v>
      </c>
      <c r="C289" s="15" t="s">
        <v>169</v>
      </c>
      <c r="D289" s="15" t="s">
        <v>6</v>
      </c>
      <c r="E289" s="15" t="s">
        <v>13</v>
      </c>
      <c r="F289" s="16">
        <v>335</v>
      </c>
      <c r="G289" s="19">
        <v>825.69951749996403</v>
      </c>
      <c r="H289" s="19">
        <f t="shared" si="20"/>
        <v>276609.33836248796</v>
      </c>
      <c r="I289" s="20">
        <v>1757.2992499999455</v>
      </c>
      <c r="J289" s="19">
        <f t="shared" si="21"/>
        <v>588695.24874998175</v>
      </c>
      <c r="K289" s="19">
        <f t="shared" si="22"/>
        <v>931.59973249998143</v>
      </c>
      <c r="L289" s="19">
        <f t="shared" si="23"/>
        <v>312085.91038749379</v>
      </c>
      <c r="M289" s="29">
        <f>Table4[[#This Row],[Revenue]]/Table4[[#This Row],[Units]]</f>
        <v>5.2456694029849116</v>
      </c>
      <c r="N289" s="31">
        <f t="shared" si="24"/>
        <v>0.53013152569205857</v>
      </c>
    </row>
    <row r="290" spans="1:14" x14ac:dyDescent="0.25">
      <c r="A290" s="35">
        <v>2016</v>
      </c>
      <c r="B290" s="15" t="s">
        <v>171</v>
      </c>
      <c r="C290" s="15" t="s">
        <v>169</v>
      </c>
      <c r="D290" s="15" t="s">
        <v>6</v>
      </c>
      <c r="E290" s="15" t="s">
        <v>13</v>
      </c>
      <c r="F290" s="16">
        <v>1547.6975409903478</v>
      </c>
      <c r="G290" s="19">
        <v>3557.9407363526066</v>
      </c>
      <c r="H290" s="19">
        <f t="shared" si="20"/>
        <v>5506616.128642316</v>
      </c>
      <c r="I290" s="20">
        <v>8068.7906057687842</v>
      </c>
      <c r="J290" s="19">
        <f t="shared" si="21"/>
        <v>12488047.379314367</v>
      </c>
      <c r="K290" s="19">
        <f t="shared" si="22"/>
        <v>4510.8498694161772</v>
      </c>
      <c r="L290" s="19">
        <f t="shared" si="23"/>
        <v>6981431.2506720508</v>
      </c>
      <c r="M290" s="29">
        <f>Table4[[#This Row],[Revenue]]/Table4[[#This Row],[Units]]</f>
        <v>5.2134156655735779</v>
      </c>
      <c r="N290" s="31">
        <f t="shared" si="24"/>
        <v>0.55904906817028366</v>
      </c>
    </row>
    <row r="291" spans="1:14" x14ac:dyDescent="0.25">
      <c r="A291" s="35">
        <v>2016</v>
      </c>
      <c r="B291" s="15" t="s">
        <v>172</v>
      </c>
      <c r="C291" s="15" t="s">
        <v>169</v>
      </c>
      <c r="D291" s="15" t="s">
        <v>6</v>
      </c>
      <c r="E291" s="15" t="s">
        <v>13</v>
      </c>
      <c r="F291" s="16">
        <v>1589.2342457040018</v>
      </c>
      <c r="G291" s="19">
        <v>3387.0852289177569</v>
      </c>
      <c r="H291" s="19">
        <f t="shared" si="20"/>
        <v>5382871.838914278</v>
      </c>
      <c r="I291" s="20">
        <v>7431.5147259573932</v>
      </c>
      <c r="J291" s="19">
        <f t="shared" si="21"/>
        <v>11810417.699945079</v>
      </c>
      <c r="K291" s="19">
        <f t="shared" si="22"/>
        <v>4044.4294970396363</v>
      </c>
      <c r="L291" s="19">
        <f t="shared" si="23"/>
        <v>6427545.8610308012</v>
      </c>
      <c r="M291" s="29">
        <f>Table4[[#This Row],[Revenue]]/Table4[[#This Row],[Units]]</f>
        <v>4.6761607019520071</v>
      </c>
      <c r="N291" s="31">
        <f t="shared" si="24"/>
        <v>0.54422680250002431</v>
      </c>
    </row>
    <row r="292" spans="1:14" x14ac:dyDescent="0.25">
      <c r="A292" s="35">
        <v>2016</v>
      </c>
      <c r="B292" s="15" t="s">
        <v>175</v>
      </c>
      <c r="C292" s="15" t="s">
        <v>169</v>
      </c>
      <c r="D292" s="15" t="s">
        <v>6</v>
      </c>
      <c r="E292" s="15" t="s">
        <v>13</v>
      </c>
      <c r="F292" s="16">
        <v>1406.9977645366796</v>
      </c>
      <c r="G292" s="19">
        <v>3034.808810885188</v>
      </c>
      <c r="H292" s="19">
        <f t="shared" si="20"/>
        <v>4269969.2127116779</v>
      </c>
      <c r="I292" s="20">
        <v>6331.8249366861055</v>
      </c>
      <c r="J292" s="19">
        <f t="shared" si="21"/>
        <v>8908863.5313549526</v>
      </c>
      <c r="K292" s="19">
        <f t="shared" si="22"/>
        <v>3297.0161258009175</v>
      </c>
      <c r="L292" s="19">
        <f t="shared" si="23"/>
        <v>4638894.3186432747</v>
      </c>
      <c r="M292" s="29">
        <f>Table4[[#This Row],[Revenue]]/Table4[[#This Row],[Units]]</f>
        <v>4.5002380929660948</v>
      </c>
      <c r="N292" s="31">
        <f t="shared" si="24"/>
        <v>0.52070550888074307</v>
      </c>
    </row>
    <row r="293" spans="1:14" x14ac:dyDescent="0.25">
      <c r="A293" s="35">
        <v>2016</v>
      </c>
      <c r="B293" s="15" t="s">
        <v>173</v>
      </c>
      <c r="C293" s="15" t="s">
        <v>169</v>
      </c>
      <c r="D293" s="15" t="s">
        <v>6</v>
      </c>
      <c r="E293" s="15" t="s">
        <v>13</v>
      </c>
      <c r="F293" s="16">
        <v>1512.0434443576175</v>
      </c>
      <c r="G293" s="19">
        <v>2992.0309190442636</v>
      </c>
      <c r="H293" s="19">
        <f t="shared" si="20"/>
        <v>4524080.7364561763</v>
      </c>
      <c r="I293" s="20">
        <v>5709.6735498415628</v>
      </c>
      <c r="J293" s="19">
        <f t="shared" si="21"/>
        <v>8633274.4604600221</v>
      </c>
      <c r="K293" s="19">
        <f t="shared" si="22"/>
        <v>2717.6426307972993</v>
      </c>
      <c r="L293" s="19">
        <f t="shared" si="23"/>
        <v>4109193.7240038458</v>
      </c>
      <c r="M293" s="29">
        <f>Table4[[#This Row],[Revenue]]/Table4[[#This Row],[Units]]</f>
        <v>3.7761306205505774</v>
      </c>
      <c r="N293" s="31">
        <f t="shared" si="24"/>
        <v>0.4759716307901195</v>
      </c>
    </row>
    <row r="294" spans="1:14" x14ac:dyDescent="0.25">
      <c r="A294" s="35">
        <v>2016</v>
      </c>
      <c r="B294" s="15" t="s">
        <v>174</v>
      </c>
      <c r="C294" s="15" t="s">
        <v>169</v>
      </c>
      <c r="D294" s="15" t="s">
        <v>6</v>
      </c>
      <c r="E294" s="15" t="s">
        <v>13</v>
      </c>
      <c r="F294" s="16">
        <v>1268.6201154924997</v>
      </c>
      <c r="G294" s="19">
        <v>2447.2992906270961</v>
      </c>
      <c r="H294" s="19">
        <f t="shared" si="20"/>
        <v>3104693.1087200595</v>
      </c>
      <c r="I294" s="20">
        <v>5116.789531414418</v>
      </c>
      <c r="J294" s="19">
        <f t="shared" si="21"/>
        <v>6491262.1262937728</v>
      </c>
      <c r="K294" s="19">
        <f t="shared" si="22"/>
        <v>2669.4902407873219</v>
      </c>
      <c r="L294" s="19">
        <f t="shared" si="23"/>
        <v>3386569.0175737133</v>
      </c>
      <c r="M294" s="29">
        <f>Table4[[#This Row],[Revenue]]/Table4[[#This Row],[Units]]</f>
        <v>4.03335046396296</v>
      </c>
      <c r="N294" s="31">
        <f t="shared" si="24"/>
        <v>0.52171194933816301</v>
      </c>
    </row>
    <row r="295" spans="1:14" x14ac:dyDescent="0.25">
      <c r="A295" s="35">
        <v>2017</v>
      </c>
      <c r="B295" s="15" t="s">
        <v>174</v>
      </c>
      <c r="C295" s="15" t="s">
        <v>169</v>
      </c>
      <c r="D295" s="15" t="s">
        <v>6</v>
      </c>
      <c r="E295" s="15" t="s">
        <v>13</v>
      </c>
      <c r="F295" s="16">
        <v>931</v>
      </c>
      <c r="G295" s="19">
        <v>1063.3537529999978</v>
      </c>
      <c r="H295" s="19">
        <f t="shared" si="20"/>
        <v>989982.34404299792</v>
      </c>
      <c r="I295" s="20">
        <v>2201.3068502699953</v>
      </c>
      <c r="J295" s="19">
        <f t="shared" si="21"/>
        <v>2049416.6776013656</v>
      </c>
      <c r="K295" s="19">
        <f t="shared" si="22"/>
        <v>1137.9530972699974</v>
      </c>
      <c r="L295" s="19">
        <f t="shared" si="23"/>
        <v>1059434.3335583676</v>
      </c>
      <c r="M295" s="29">
        <f>Table4[[#This Row],[Revenue]]/Table4[[#This Row],[Units]]</f>
        <v>2.3644541893340443</v>
      </c>
      <c r="N295" s="31">
        <f t="shared" si="24"/>
        <v>0.51694433110514548</v>
      </c>
    </row>
    <row r="296" spans="1:14" x14ac:dyDescent="0.25">
      <c r="A296" s="35">
        <v>2017</v>
      </c>
      <c r="B296" s="15" t="s">
        <v>172</v>
      </c>
      <c r="C296" s="15" t="s">
        <v>169</v>
      </c>
      <c r="D296" s="15" t="s">
        <v>6</v>
      </c>
      <c r="E296" s="15" t="s">
        <v>13</v>
      </c>
      <c r="F296" s="16">
        <v>221</v>
      </c>
      <c r="G296" s="19">
        <v>330.41201970809817</v>
      </c>
      <c r="H296" s="19">
        <f t="shared" si="20"/>
        <v>73021.056355489694</v>
      </c>
      <c r="I296" s="20">
        <v>605.0659055099967</v>
      </c>
      <c r="J296" s="19">
        <f t="shared" si="21"/>
        <v>133719.56511770928</v>
      </c>
      <c r="K296" s="19">
        <f t="shared" si="22"/>
        <v>274.65388580189853</v>
      </c>
      <c r="L296" s="19">
        <f t="shared" si="23"/>
        <v>60698.508762219586</v>
      </c>
      <c r="M296" s="29">
        <f>Table4[[#This Row],[Revenue]]/Table4[[#This Row],[Units]]</f>
        <v>2.7378547760633336</v>
      </c>
      <c r="N296" s="31">
        <f t="shared" si="24"/>
        <v>0.45392391688372991</v>
      </c>
    </row>
    <row r="297" spans="1:14" x14ac:dyDescent="0.25">
      <c r="A297" s="35">
        <v>2018</v>
      </c>
      <c r="B297" s="15" t="s">
        <v>175</v>
      </c>
      <c r="C297" s="15" t="s">
        <v>169</v>
      </c>
      <c r="D297" s="15" t="s">
        <v>6</v>
      </c>
      <c r="E297" s="15" t="s">
        <v>13</v>
      </c>
      <c r="F297" s="16">
        <v>931</v>
      </c>
      <c r="G297" s="19">
        <v>1496.6234639999502</v>
      </c>
      <c r="H297" s="19">
        <f t="shared" si="20"/>
        <v>1393356.4449839536</v>
      </c>
      <c r="I297" s="20">
        <v>2882.4038639999044</v>
      </c>
      <c r="J297" s="19">
        <f t="shared" si="21"/>
        <v>2683517.9973839112</v>
      </c>
      <c r="K297" s="19">
        <f t="shared" si="22"/>
        <v>1385.7803999999542</v>
      </c>
      <c r="L297" s="19">
        <f t="shared" si="23"/>
        <v>1290161.5523999576</v>
      </c>
      <c r="M297" s="29">
        <f>Table4[[#This Row],[Revenue]]/Table4[[#This Row],[Units]]</f>
        <v>3.0960299291083828</v>
      </c>
      <c r="N297" s="31">
        <f t="shared" si="24"/>
        <v>0.48077246124590961</v>
      </c>
    </row>
    <row r="298" spans="1:14" x14ac:dyDescent="0.25">
      <c r="A298" s="35">
        <v>2018</v>
      </c>
      <c r="B298" s="15" t="s">
        <v>175</v>
      </c>
      <c r="C298" s="15" t="s">
        <v>169</v>
      </c>
      <c r="D298" s="15" t="s">
        <v>6</v>
      </c>
      <c r="E298" s="15" t="s">
        <v>13</v>
      </c>
      <c r="F298" s="16">
        <v>335</v>
      </c>
      <c r="G298" s="19">
        <v>712.09656374997655</v>
      </c>
      <c r="H298" s="19">
        <f t="shared" si="20"/>
        <v>238552.34885624214</v>
      </c>
      <c r="I298" s="20">
        <v>1584.3151249999644</v>
      </c>
      <c r="J298" s="19">
        <f t="shared" si="21"/>
        <v>530745.56687498803</v>
      </c>
      <c r="K298" s="19">
        <f t="shared" si="22"/>
        <v>872.21856124998783</v>
      </c>
      <c r="L298" s="19">
        <f t="shared" si="23"/>
        <v>292193.21801874589</v>
      </c>
      <c r="M298" s="29">
        <f>Table4[[#This Row],[Revenue]]/Table4[[#This Row],[Units]]</f>
        <v>4.7292988805969083</v>
      </c>
      <c r="N298" s="31">
        <f t="shared" si="24"/>
        <v>0.55053350655224442</v>
      </c>
    </row>
    <row r="299" spans="1:14" x14ac:dyDescent="0.25">
      <c r="A299" s="35">
        <v>2018</v>
      </c>
      <c r="B299" s="15" t="s">
        <v>175</v>
      </c>
      <c r="C299" s="15" t="s">
        <v>169</v>
      </c>
      <c r="D299" s="15" t="s">
        <v>6</v>
      </c>
      <c r="E299" s="15" t="s">
        <v>13</v>
      </c>
      <c r="F299" s="16">
        <v>243</v>
      </c>
      <c r="G299" s="19">
        <v>495.09092555998342</v>
      </c>
      <c r="H299" s="19">
        <f t="shared" si="20"/>
        <v>120307.09491107597</v>
      </c>
      <c r="I299" s="20">
        <v>854.14467599997158</v>
      </c>
      <c r="J299" s="19">
        <f t="shared" si="21"/>
        <v>207557.15626799309</v>
      </c>
      <c r="K299" s="19">
        <f t="shared" si="22"/>
        <v>359.05375043998816</v>
      </c>
      <c r="L299" s="19">
        <f t="shared" si="23"/>
        <v>87250.061356917126</v>
      </c>
      <c r="M299" s="29">
        <f>Table4[[#This Row],[Revenue]]/Table4[[#This Row],[Units]]</f>
        <v>3.5149986666665498</v>
      </c>
      <c r="N299" s="31">
        <f t="shared" si="24"/>
        <v>0.4203664326767988</v>
      </c>
    </row>
    <row r="300" spans="1:14" x14ac:dyDescent="0.25">
      <c r="A300" s="35">
        <v>2019</v>
      </c>
      <c r="B300" s="15" t="s">
        <v>173</v>
      </c>
      <c r="C300" s="15" t="s">
        <v>169</v>
      </c>
      <c r="D300" s="15" t="s">
        <v>6</v>
      </c>
      <c r="E300" s="15" t="s">
        <v>13</v>
      </c>
      <c r="F300" s="16">
        <v>221</v>
      </c>
      <c r="G300" s="19">
        <v>492.49760093997963</v>
      </c>
      <c r="H300" s="19">
        <f t="shared" si="20"/>
        <v>108841.9698077355</v>
      </c>
      <c r="I300" s="20">
        <v>888.34847399996329</v>
      </c>
      <c r="J300" s="19">
        <f t="shared" si="21"/>
        <v>196325.01275399188</v>
      </c>
      <c r="K300" s="19">
        <f t="shared" si="22"/>
        <v>395.85087305998366</v>
      </c>
      <c r="L300" s="19">
        <f t="shared" si="23"/>
        <v>87483.042946256377</v>
      </c>
      <c r="M300" s="29">
        <f>Table4[[#This Row],[Revenue]]/Table4[[#This Row],[Units]]</f>
        <v>4.0196763529410102</v>
      </c>
      <c r="N300" s="31">
        <f t="shared" si="24"/>
        <v>0.44560314408780088</v>
      </c>
    </row>
    <row r="301" spans="1:14" x14ac:dyDescent="0.25">
      <c r="A301" s="35">
        <v>1997</v>
      </c>
      <c r="B301" s="15" t="s">
        <v>171</v>
      </c>
      <c r="C301" s="15" t="s">
        <v>169</v>
      </c>
      <c r="D301" s="15" t="s">
        <v>5</v>
      </c>
      <c r="E301" s="15" t="s">
        <v>100</v>
      </c>
      <c r="F301" s="16">
        <v>314</v>
      </c>
      <c r="G301" s="19">
        <v>784.51817267458057</v>
      </c>
      <c r="H301" s="19">
        <f t="shared" si="20"/>
        <v>246338.7062198183</v>
      </c>
      <c r="I301" s="20">
        <v>1206.3581376599702</v>
      </c>
      <c r="J301" s="19">
        <f t="shared" si="21"/>
        <v>378796.45522523066</v>
      </c>
      <c r="K301" s="19">
        <f t="shared" si="22"/>
        <v>421.83996498538966</v>
      </c>
      <c r="L301" s="19">
        <f t="shared" si="23"/>
        <v>132457.74900541236</v>
      </c>
      <c r="M301" s="29">
        <f>Table4[[#This Row],[Revenue]]/Table4[[#This Row],[Units]]</f>
        <v>3.8419048970062746</v>
      </c>
      <c r="N301" s="31">
        <f t="shared" si="24"/>
        <v>0.34968053997932363</v>
      </c>
    </row>
    <row r="302" spans="1:14" x14ac:dyDescent="0.25">
      <c r="A302" s="35">
        <v>2004</v>
      </c>
      <c r="B302" s="15" t="s">
        <v>174</v>
      </c>
      <c r="C302" s="15" t="s">
        <v>169</v>
      </c>
      <c r="D302" s="15" t="s">
        <v>5</v>
      </c>
      <c r="E302" s="15" t="s">
        <v>100</v>
      </c>
      <c r="F302" s="16">
        <v>813</v>
      </c>
      <c r="G302" s="19">
        <v>1056.5747999999744</v>
      </c>
      <c r="H302" s="19">
        <f t="shared" si="20"/>
        <v>858995.31239997922</v>
      </c>
      <c r="I302" s="20">
        <v>2219.5627540799464</v>
      </c>
      <c r="J302" s="19">
        <f t="shared" si="21"/>
        <v>1804504.5190669964</v>
      </c>
      <c r="K302" s="19">
        <f t="shared" si="22"/>
        <v>1162.987954079972</v>
      </c>
      <c r="L302" s="19">
        <f t="shared" si="23"/>
        <v>945509.20666701719</v>
      </c>
      <c r="M302" s="29">
        <f>Table4[[#This Row],[Revenue]]/Table4[[#This Row],[Units]]</f>
        <v>2.7300894884132183</v>
      </c>
      <c r="N302" s="31">
        <f t="shared" si="24"/>
        <v>0.52397164799336982</v>
      </c>
    </row>
    <row r="303" spans="1:14" x14ac:dyDescent="0.25">
      <c r="A303" s="35">
        <v>2004</v>
      </c>
      <c r="B303" s="15" t="s">
        <v>174</v>
      </c>
      <c r="C303" s="15" t="s">
        <v>169</v>
      </c>
      <c r="D303" s="15" t="s">
        <v>5</v>
      </c>
      <c r="E303" s="15" t="s">
        <v>100</v>
      </c>
      <c r="F303" s="16">
        <v>735</v>
      </c>
      <c r="G303" s="19">
        <v>933.5418749999792</v>
      </c>
      <c r="H303" s="19">
        <f t="shared" si="20"/>
        <v>686153.2781249847</v>
      </c>
      <c r="I303" s="20">
        <v>2001.7246207499559</v>
      </c>
      <c r="J303" s="19">
        <f t="shared" si="21"/>
        <v>1471267.5962512176</v>
      </c>
      <c r="K303" s="19">
        <f t="shared" si="22"/>
        <v>1068.1827457499767</v>
      </c>
      <c r="L303" s="19">
        <f t="shared" si="23"/>
        <v>785114.31812623295</v>
      </c>
      <c r="M303" s="29">
        <f>Table4[[#This Row],[Revenue]]/Table4[[#This Row],[Units]]</f>
        <v>2.7234348581632051</v>
      </c>
      <c r="N303" s="31">
        <f t="shared" si="24"/>
        <v>0.53363121714003636</v>
      </c>
    </row>
    <row r="304" spans="1:14" x14ac:dyDescent="0.25">
      <c r="A304" s="35">
        <v>2004</v>
      </c>
      <c r="B304" s="15" t="s">
        <v>173</v>
      </c>
      <c r="C304" s="15" t="s">
        <v>169</v>
      </c>
      <c r="D304" s="15" t="s">
        <v>5</v>
      </c>
      <c r="E304" s="15" t="s">
        <v>100</v>
      </c>
      <c r="F304" s="16">
        <v>521</v>
      </c>
      <c r="G304" s="19">
        <v>713.7830249999796</v>
      </c>
      <c r="H304" s="19">
        <f t="shared" si="20"/>
        <v>371880.95602498937</v>
      </c>
      <c r="I304" s="20">
        <v>1563.8317809999553</v>
      </c>
      <c r="J304" s="19">
        <f t="shared" si="21"/>
        <v>814756.35790097667</v>
      </c>
      <c r="K304" s="19">
        <f t="shared" si="22"/>
        <v>850.0487559999757</v>
      </c>
      <c r="L304" s="19">
        <f t="shared" si="23"/>
        <v>442875.4018759873</v>
      </c>
      <c r="M304" s="29">
        <f>Table4[[#This Row],[Revenue]]/Table4[[#This Row],[Units]]</f>
        <v>3.0015965086371503</v>
      </c>
      <c r="N304" s="31">
        <f t="shared" si="24"/>
        <v>0.54356789926371241</v>
      </c>
    </row>
    <row r="305" spans="1:14" x14ac:dyDescent="0.25">
      <c r="A305" s="35">
        <v>2005</v>
      </c>
      <c r="B305" s="15" t="s">
        <v>174</v>
      </c>
      <c r="C305" s="15" t="s">
        <v>169</v>
      </c>
      <c r="D305" s="15" t="s">
        <v>5</v>
      </c>
      <c r="E305" s="15" t="s">
        <v>100</v>
      </c>
      <c r="F305" s="16">
        <v>813</v>
      </c>
      <c r="G305" s="19">
        <v>1232.5486499999549</v>
      </c>
      <c r="H305" s="19">
        <f t="shared" si="20"/>
        <v>1002062.0524499634</v>
      </c>
      <c r="I305" s="20">
        <v>2417.1699059999119</v>
      </c>
      <c r="J305" s="19">
        <f t="shared" si="21"/>
        <v>1965159.1335779284</v>
      </c>
      <c r="K305" s="19">
        <f t="shared" si="22"/>
        <v>1184.6212559999569</v>
      </c>
      <c r="L305" s="19">
        <f t="shared" si="23"/>
        <v>963097.08112796501</v>
      </c>
      <c r="M305" s="29">
        <f>Table4[[#This Row],[Revenue]]/Table4[[#This Row],[Units]]</f>
        <v>2.9731487158670502</v>
      </c>
      <c r="N305" s="31">
        <f t="shared" si="24"/>
        <v>0.49008605189874482</v>
      </c>
    </row>
    <row r="306" spans="1:14" x14ac:dyDescent="0.25">
      <c r="A306" s="35">
        <v>2005</v>
      </c>
      <c r="B306" s="15" t="s">
        <v>174</v>
      </c>
      <c r="C306" s="15" t="s">
        <v>169</v>
      </c>
      <c r="D306" s="15" t="s">
        <v>5</v>
      </c>
      <c r="E306" s="15" t="s">
        <v>100</v>
      </c>
      <c r="F306" s="16">
        <v>735</v>
      </c>
      <c r="G306" s="19">
        <v>1114.4621249999593</v>
      </c>
      <c r="H306" s="19">
        <f t="shared" si="20"/>
        <v>819129.66187497007</v>
      </c>
      <c r="I306" s="20">
        <v>2234.0795849999186</v>
      </c>
      <c r="J306" s="19">
        <f t="shared" si="21"/>
        <v>1642048.4949749401</v>
      </c>
      <c r="K306" s="19">
        <f t="shared" si="22"/>
        <v>1119.6174599999592</v>
      </c>
      <c r="L306" s="19">
        <f t="shared" si="23"/>
        <v>822918.83309997001</v>
      </c>
      <c r="M306" s="29">
        <f>Table4[[#This Row],[Revenue]]/Table4[[#This Row],[Units]]</f>
        <v>3.0395640612243788</v>
      </c>
      <c r="N306" s="31">
        <f t="shared" si="24"/>
        <v>0.50115379394597537</v>
      </c>
    </row>
    <row r="307" spans="1:14" x14ac:dyDescent="0.25">
      <c r="A307" s="35">
        <v>2012</v>
      </c>
      <c r="B307" s="15" t="s">
        <v>176</v>
      </c>
      <c r="C307" s="15" t="s">
        <v>169</v>
      </c>
      <c r="D307" s="15" t="s">
        <v>5</v>
      </c>
      <c r="E307" s="15" t="s">
        <v>100</v>
      </c>
      <c r="F307" s="16">
        <v>679</v>
      </c>
      <c r="G307" s="19">
        <v>823.9155749999851</v>
      </c>
      <c r="H307" s="19">
        <f t="shared" si="20"/>
        <v>559438.67542498989</v>
      </c>
      <c r="I307" s="20">
        <v>1797.4782172699674</v>
      </c>
      <c r="J307" s="19">
        <f t="shared" si="21"/>
        <v>1220487.7095263079</v>
      </c>
      <c r="K307" s="19">
        <f t="shared" si="22"/>
        <v>973.56264226998235</v>
      </c>
      <c r="L307" s="19">
        <f t="shared" si="23"/>
        <v>661049.03410131799</v>
      </c>
      <c r="M307" s="29">
        <f>Table4[[#This Row],[Revenue]]/Table4[[#This Row],[Units]]</f>
        <v>2.6472433244034868</v>
      </c>
      <c r="N307" s="31">
        <f t="shared" si="24"/>
        <v>0.54162694875303774</v>
      </c>
    </row>
    <row r="308" spans="1:14" x14ac:dyDescent="0.25">
      <c r="A308" s="35">
        <v>2012</v>
      </c>
      <c r="B308" s="15" t="s">
        <v>174</v>
      </c>
      <c r="C308" s="15" t="s">
        <v>169</v>
      </c>
      <c r="D308" s="15" t="s">
        <v>5</v>
      </c>
      <c r="E308" s="15" t="s">
        <v>100</v>
      </c>
      <c r="F308" s="16">
        <v>406</v>
      </c>
      <c r="G308" s="19">
        <v>812.55449140259122</v>
      </c>
      <c r="H308" s="19">
        <f t="shared" si="20"/>
        <v>329897.12350945204</v>
      </c>
      <c r="I308" s="20">
        <v>1647.4617464599876</v>
      </c>
      <c r="J308" s="19">
        <f t="shared" si="21"/>
        <v>668869.469062755</v>
      </c>
      <c r="K308" s="19">
        <f t="shared" si="22"/>
        <v>834.90725505739636</v>
      </c>
      <c r="L308" s="19">
        <f t="shared" si="23"/>
        <v>338972.34555330296</v>
      </c>
      <c r="M308" s="29">
        <f>Table4[[#This Row],[Revenue]]/Table4[[#This Row],[Units]]</f>
        <v>4.0577875528571123</v>
      </c>
      <c r="N308" s="31">
        <f t="shared" si="24"/>
        <v>0.50678400081301922</v>
      </c>
    </row>
    <row r="309" spans="1:14" x14ac:dyDescent="0.25">
      <c r="A309" s="35">
        <v>2012</v>
      </c>
      <c r="B309" s="15" t="s">
        <v>171</v>
      </c>
      <c r="C309" s="15" t="s">
        <v>169</v>
      </c>
      <c r="D309" s="15" t="s">
        <v>5</v>
      </c>
      <c r="E309" s="15" t="s">
        <v>100</v>
      </c>
      <c r="F309" s="16">
        <v>437</v>
      </c>
      <c r="G309" s="19">
        <v>567.04027499998631</v>
      </c>
      <c r="H309" s="19">
        <f t="shared" si="20"/>
        <v>247796.600174994</v>
      </c>
      <c r="I309" s="20">
        <v>1312.0674709999685</v>
      </c>
      <c r="J309" s="19">
        <f t="shared" si="21"/>
        <v>573373.48482698621</v>
      </c>
      <c r="K309" s="19">
        <f t="shared" si="22"/>
        <v>745.02719599998215</v>
      </c>
      <c r="L309" s="19">
        <f t="shared" si="23"/>
        <v>325576.88465199224</v>
      </c>
      <c r="M309" s="29">
        <f>Table4[[#This Row],[Revenue]]/Table4[[#This Row],[Units]]</f>
        <v>3.0024427254003854</v>
      </c>
      <c r="N309" s="31">
        <f t="shared" si="24"/>
        <v>0.56782689340828885</v>
      </c>
    </row>
    <row r="310" spans="1:14" x14ac:dyDescent="0.25">
      <c r="A310" s="35">
        <v>2012</v>
      </c>
      <c r="B310" s="15" t="s">
        <v>174</v>
      </c>
      <c r="C310" s="15" t="s">
        <v>169</v>
      </c>
      <c r="D310" s="15" t="s">
        <v>5</v>
      </c>
      <c r="E310" s="15" t="s">
        <v>100</v>
      </c>
      <c r="F310" s="16">
        <v>433</v>
      </c>
      <c r="G310" s="19">
        <v>482.05889999999522</v>
      </c>
      <c r="H310" s="19">
        <f t="shared" si="20"/>
        <v>208731.50369999793</v>
      </c>
      <c r="I310" s="20">
        <v>1186.1223384399882</v>
      </c>
      <c r="J310" s="19">
        <f t="shared" si="21"/>
        <v>513590.97254451487</v>
      </c>
      <c r="K310" s="19">
        <f t="shared" si="22"/>
        <v>704.06343843999298</v>
      </c>
      <c r="L310" s="19">
        <f t="shared" si="23"/>
        <v>304859.4688445169</v>
      </c>
      <c r="M310" s="29">
        <f>Table4[[#This Row],[Revenue]]/Table4[[#This Row],[Units]]</f>
        <v>2.739312559907594</v>
      </c>
      <c r="N310" s="31">
        <f t="shared" si="24"/>
        <v>0.59358416549678283</v>
      </c>
    </row>
    <row r="311" spans="1:14" x14ac:dyDescent="0.25">
      <c r="A311" s="35">
        <v>2013</v>
      </c>
      <c r="B311" s="15" t="s">
        <v>171</v>
      </c>
      <c r="C311" s="15" t="s">
        <v>169</v>
      </c>
      <c r="D311" s="15" t="s">
        <v>5</v>
      </c>
      <c r="E311" s="15" t="s">
        <v>100</v>
      </c>
      <c r="F311" s="16">
        <v>679</v>
      </c>
      <c r="G311" s="19">
        <v>1054.6058249999596</v>
      </c>
      <c r="H311" s="19">
        <f t="shared" si="20"/>
        <v>716077.35517497256</v>
      </c>
      <c r="I311" s="20">
        <v>2153.5358129999177</v>
      </c>
      <c r="J311" s="19">
        <f t="shared" si="21"/>
        <v>1462250.8170269441</v>
      </c>
      <c r="K311" s="19">
        <f t="shared" si="22"/>
        <v>1098.929987999958</v>
      </c>
      <c r="L311" s="19">
        <f t="shared" si="23"/>
        <v>746173.46185197157</v>
      </c>
      <c r="M311" s="29">
        <f>Table4[[#This Row],[Revenue]]/Table4[[#This Row],[Units]]</f>
        <v>3.1716285905742527</v>
      </c>
      <c r="N311" s="31">
        <f t="shared" si="24"/>
        <v>0.51029102063973897</v>
      </c>
    </row>
    <row r="312" spans="1:14" x14ac:dyDescent="0.25">
      <c r="A312" s="35">
        <v>2013</v>
      </c>
      <c r="B312" s="15" t="s">
        <v>171</v>
      </c>
      <c r="C312" s="15" t="s">
        <v>169</v>
      </c>
      <c r="D312" s="15" t="s">
        <v>5</v>
      </c>
      <c r="E312" s="15" t="s">
        <v>100</v>
      </c>
      <c r="F312" s="16">
        <v>433</v>
      </c>
      <c r="G312" s="19">
        <v>672.71962499997426</v>
      </c>
      <c r="H312" s="19">
        <f t="shared" si="20"/>
        <v>291287.59762498888</v>
      </c>
      <c r="I312" s="20">
        <v>1561.3378849999403</v>
      </c>
      <c r="J312" s="19">
        <f t="shared" si="21"/>
        <v>676059.30420497421</v>
      </c>
      <c r="K312" s="19">
        <f t="shared" si="22"/>
        <v>888.61825999996609</v>
      </c>
      <c r="L312" s="19">
        <f t="shared" si="23"/>
        <v>384771.70657998533</v>
      </c>
      <c r="M312" s="29">
        <f>Table4[[#This Row],[Revenue]]/Table4[[#This Row],[Units]]</f>
        <v>3.6058611662816173</v>
      </c>
      <c r="N312" s="31">
        <f t="shared" si="24"/>
        <v>0.56913898556941767</v>
      </c>
    </row>
    <row r="313" spans="1:14" x14ac:dyDescent="0.25">
      <c r="A313" s="35">
        <v>2014</v>
      </c>
      <c r="B313" s="15" t="s">
        <v>172</v>
      </c>
      <c r="C313" s="15" t="s">
        <v>169</v>
      </c>
      <c r="D313" s="15" t="s">
        <v>5</v>
      </c>
      <c r="E313" s="15" t="s">
        <v>100</v>
      </c>
      <c r="F313" s="16">
        <v>406</v>
      </c>
      <c r="G313" s="19">
        <v>671.14844999997138</v>
      </c>
      <c r="H313" s="19">
        <f t="shared" si="20"/>
        <v>272486.27069998835</v>
      </c>
      <c r="I313" s="20">
        <v>1592.0508179999322</v>
      </c>
      <c r="J313" s="19">
        <f t="shared" si="21"/>
        <v>646372.63210797252</v>
      </c>
      <c r="K313" s="19">
        <f t="shared" si="22"/>
        <v>920.9023679999608</v>
      </c>
      <c r="L313" s="19">
        <f t="shared" si="23"/>
        <v>373886.36140798416</v>
      </c>
      <c r="M313" s="29">
        <f>Table4[[#This Row],[Revenue]]/Table4[[#This Row],[Units]]</f>
        <v>3.9213074334973701</v>
      </c>
      <c r="N313" s="31">
        <f t="shared" si="24"/>
        <v>0.5784377970779071</v>
      </c>
    </row>
    <row r="314" spans="1:14" x14ac:dyDescent="0.25">
      <c r="A314" s="35">
        <v>2017</v>
      </c>
      <c r="B314" s="15" t="s">
        <v>175</v>
      </c>
      <c r="C314" s="15" t="s">
        <v>169</v>
      </c>
      <c r="D314" s="15" t="s">
        <v>5</v>
      </c>
      <c r="E314" s="15" t="s">
        <v>100</v>
      </c>
      <c r="F314" s="16">
        <v>626</v>
      </c>
      <c r="G314" s="19">
        <v>757.4912999999865</v>
      </c>
      <c r="H314" s="19">
        <f t="shared" si="20"/>
        <v>474189.55379999155</v>
      </c>
      <c r="I314" s="20">
        <v>1684.0489574799699</v>
      </c>
      <c r="J314" s="19">
        <f t="shared" si="21"/>
        <v>1054214.6473824612</v>
      </c>
      <c r="K314" s="19">
        <f t="shared" si="22"/>
        <v>926.55765747998339</v>
      </c>
      <c r="L314" s="19">
        <f t="shared" si="23"/>
        <v>580025.09358246974</v>
      </c>
      <c r="M314" s="29">
        <f>Table4[[#This Row],[Revenue]]/Table4[[#This Row],[Units]]</f>
        <v>2.6901740534823801</v>
      </c>
      <c r="N314" s="31">
        <f t="shared" si="24"/>
        <v>0.55019639029170198</v>
      </c>
    </row>
    <row r="315" spans="1:14" x14ac:dyDescent="0.25">
      <c r="A315" s="35">
        <v>2018</v>
      </c>
      <c r="B315" s="15" t="s">
        <v>175</v>
      </c>
      <c r="C315" s="15" t="s">
        <v>169</v>
      </c>
      <c r="D315" s="15" t="s">
        <v>5</v>
      </c>
      <c r="E315" s="15" t="s">
        <v>100</v>
      </c>
      <c r="F315" s="16">
        <v>841</v>
      </c>
      <c r="G315" s="19">
        <v>1210.8507749999605</v>
      </c>
      <c r="H315" s="19">
        <f t="shared" si="20"/>
        <v>1018325.5017749668</v>
      </c>
      <c r="I315" s="20">
        <v>2358.0890909999234</v>
      </c>
      <c r="J315" s="19">
        <f t="shared" si="21"/>
        <v>1983152.9255309356</v>
      </c>
      <c r="K315" s="19">
        <f t="shared" si="22"/>
        <v>1147.2383159999629</v>
      </c>
      <c r="L315" s="19">
        <f t="shared" si="23"/>
        <v>964827.4237559688</v>
      </c>
      <c r="M315" s="29">
        <f>Table4[[#This Row],[Revenue]]/Table4[[#This Row],[Units]]</f>
        <v>2.8039109286562702</v>
      </c>
      <c r="N315" s="31">
        <f t="shared" si="24"/>
        <v>0.48651186266821167</v>
      </c>
    </row>
    <row r="316" spans="1:14" x14ac:dyDescent="0.25">
      <c r="A316" s="35">
        <v>2018</v>
      </c>
      <c r="B316" s="15" t="s">
        <v>175</v>
      </c>
      <c r="C316" s="15" t="s">
        <v>169</v>
      </c>
      <c r="D316" s="15" t="s">
        <v>5</v>
      </c>
      <c r="E316" s="15" t="s">
        <v>100</v>
      </c>
      <c r="F316" s="16">
        <v>571</v>
      </c>
      <c r="G316" s="19">
        <v>822.7538999999731</v>
      </c>
      <c r="H316" s="19">
        <f t="shared" si="20"/>
        <v>469792.47689998464</v>
      </c>
      <c r="I316" s="20">
        <v>1756.4827159999427</v>
      </c>
      <c r="J316" s="19">
        <f t="shared" si="21"/>
        <v>1002951.6308359673</v>
      </c>
      <c r="K316" s="19">
        <f t="shared" si="22"/>
        <v>933.72881599996958</v>
      </c>
      <c r="L316" s="19">
        <f t="shared" si="23"/>
        <v>533159.15393598261</v>
      </c>
      <c r="M316" s="29">
        <f>Table4[[#This Row],[Revenue]]/Table4[[#This Row],[Units]]</f>
        <v>3.0761518669000747</v>
      </c>
      <c r="N316" s="31">
        <f t="shared" si="24"/>
        <v>0.53159009621589703</v>
      </c>
    </row>
    <row r="317" spans="1:14" x14ac:dyDescent="0.25">
      <c r="A317" s="35">
        <v>2019</v>
      </c>
      <c r="B317" s="15" t="s">
        <v>174</v>
      </c>
      <c r="C317" s="15" t="s">
        <v>169</v>
      </c>
      <c r="D317" s="15" t="s">
        <v>5</v>
      </c>
      <c r="E317" s="15" t="s">
        <v>100</v>
      </c>
      <c r="F317" s="16">
        <v>626</v>
      </c>
      <c r="G317" s="19">
        <v>996.65459999996017</v>
      </c>
      <c r="H317" s="19">
        <f t="shared" si="20"/>
        <v>623905.7795999751</v>
      </c>
      <c r="I317" s="20">
        <v>2076.6220239999166</v>
      </c>
      <c r="J317" s="19">
        <f t="shared" si="21"/>
        <v>1299965.3870239477</v>
      </c>
      <c r="K317" s="19">
        <f t="shared" si="22"/>
        <v>1079.9674239999563</v>
      </c>
      <c r="L317" s="19">
        <f t="shared" si="23"/>
        <v>676059.60742397257</v>
      </c>
      <c r="M317" s="29">
        <f>Table4[[#This Row],[Revenue]]/Table4[[#This Row],[Units]]</f>
        <v>3.3172875782746272</v>
      </c>
      <c r="N317" s="31">
        <f t="shared" si="24"/>
        <v>0.52005969864451351</v>
      </c>
    </row>
    <row r="318" spans="1:14" x14ac:dyDescent="0.25">
      <c r="A318" s="35">
        <v>1991</v>
      </c>
      <c r="B318" s="15" t="s">
        <v>173</v>
      </c>
      <c r="C318" s="15" t="s">
        <v>169</v>
      </c>
      <c r="D318" s="15" t="s">
        <v>5</v>
      </c>
      <c r="E318" s="15" t="s">
        <v>66</v>
      </c>
      <c r="F318" s="16">
        <v>856</v>
      </c>
      <c r="G318" s="19">
        <v>1115.1539999999727</v>
      </c>
      <c r="H318" s="19">
        <f t="shared" si="20"/>
        <v>954571.82399997662</v>
      </c>
      <c r="I318" s="20">
        <v>2319.6532583999438</v>
      </c>
      <c r="J318" s="19">
        <f t="shared" si="21"/>
        <v>1985623.1891903519</v>
      </c>
      <c r="K318" s="19">
        <f t="shared" si="22"/>
        <v>1204.499258399971</v>
      </c>
      <c r="L318" s="19">
        <f t="shared" si="23"/>
        <v>1031051.3651903752</v>
      </c>
      <c r="M318" s="29">
        <f>Table4[[#This Row],[Revenue]]/Table4[[#This Row],[Units]]</f>
        <v>2.7098753018690931</v>
      </c>
      <c r="N318" s="31">
        <f t="shared" si="24"/>
        <v>0.51925832192299881</v>
      </c>
    </row>
    <row r="319" spans="1:14" x14ac:dyDescent="0.25">
      <c r="A319" s="35">
        <v>1991</v>
      </c>
      <c r="B319" s="15" t="s">
        <v>173</v>
      </c>
      <c r="C319" s="15" t="s">
        <v>169</v>
      </c>
      <c r="D319" s="15" t="s">
        <v>5</v>
      </c>
      <c r="E319" s="15" t="s">
        <v>66</v>
      </c>
      <c r="F319" s="16">
        <v>650</v>
      </c>
      <c r="G319" s="19">
        <v>842.10749999997984</v>
      </c>
      <c r="H319" s="19">
        <f t="shared" si="20"/>
        <v>547369.87499998685</v>
      </c>
      <c r="I319" s="20">
        <v>1855.6105069999555</v>
      </c>
      <c r="J319" s="19">
        <f t="shared" si="21"/>
        <v>1206146.829549971</v>
      </c>
      <c r="K319" s="19">
        <f t="shared" si="22"/>
        <v>1013.5030069999757</v>
      </c>
      <c r="L319" s="19">
        <f t="shared" si="23"/>
        <v>658776.95454998419</v>
      </c>
      <c r="M319" s="29">
        <f>Table4[[#This Row],[Revenue]]/Table4[[#This Row],[Units]]</f>
        <v>2.854785395384547</v>
      </c>
      <c r="N319" s="31">
        <f t="shared" si="24"/>
        <v>0.5461830503635966</v>
      </c>
    </row>
    <row r="320" spans="1:14" x14ac:dyDescent="0.25">
      <c r="A320" s="35">
        <v>1991</v>
      </c>
      <c r="B320" s="15" t="s">
        <v>174</v>
      </c>
      <c r="C320" s="15" t="s">
        <v>169</v>
      </c>
      <c r="D320" s="15" t="s">
        <v>5</v>
      </c>
      <c r="E320" s="15" t="s">
        <v>66</v>
      </c>
      <c r="F320" s="16">
        <v>492</v>
      </c>
      <c r="G320" s="19">
        <v>609.73559999998781</v>
      </c>
      <c r="H320" s="19">
        <f t="shared" si="20"/>
        <v>299989.91519999399</v>
      </c>
      <c r="I320" s="20">
        <v>1443.9867537599712</v>
      </c>
      <c r="J320" s="19">
        <f t="shared" si="21"/>
        <v>710441.48284990585</v>
      </c>
      <c r="K320" s="19">
        <f t="shared" si="22"/>
        <v>834.25115375998337</v>
      </c>
      <c r="L320" s="19">
        <f t="shared" si="23"/>
        <v>410451.56764991186</v>
      </c>
      <c r="M320" s="29">
        <f>Table4[[#This Row],[Revenue]]/Table4[[#This Row],[Units]]</f>
        <v>2.9349324263414047</v>
      </c>
      <c r="N320" s="31">
        <f t="shared" si="24"/>
        <v>0.57774155586101583</v>
      </c>
    </row>
    <row r="321" spans="1:14" x14ac:dyDescent="0.25">
      <c r="A321" s="35">
        <v>1992</v>
      </c>
      <c r="B321" s="15" t="s">
        <v>173</v>
      </c>
      <c r="C321" s="15" t="s">
        <v>169</v>
      </c>
      <c r="D321" s="15" t="s">
        <v>5</v>
      </c>
      <c r="E321" s="15" t="s">
        <v>66</v>
      </c>
      <c r="F321" s="16">
        <v>650</v>
      </c>
      <c r="G321" s="19">
        <v>981.1912499999645</v>
      </c>
      <c r="H321" s="19">
        <f t="shared" si="20"/>
        <v>637774.31249997695</v>
      </c>
      <c r="I321" s="20">
        <v>2025.1116499999268</v>
      </c>
      <c r="J321" s="19">
        <f t="shared" si="21"/>
        <v>1316322.5724999525</v>
      </c>
      <c r="K321" s="19">
        <f t="shared" si="22"/>
        <v>1043.9203999999622</v>
      </c>
      <c r="L321" s="19">
        <f t="shared" si="23"/>
        <v>678548.25999997556</v>
      </c>
      <c r="M321" s="29">
        <f>Table4[[#This Row],[Revenue]]/Table4[[#This Row],[Units]]</f>
        <v>3.1155563846152718</v>
      </c>
      <c r="N321" s="31">
        <f t="shared" si="24"/>
        <v>0.51548782507868141</v>
      </c>
    </row>
    <row r="322" spans="1:14" x14ac:dyDescent="0.25">
      <c r="A322" s="35">
        <v>1992</v>
      </c>
      <c r="B322" s="15" t="s">
        <v>173</v>
      </c>
      <c r="C322" s="15" t="s">
        <v>169</v>
      </c>
      <c r="D322" s="15" t="s">
        <v>5</v>
      </c>
      <c r="E322" s="15" t="s">
        <v>66</v>
      </c>
      <c r="F322" s="16">
        <v>492</v>
      </c>
      <c r="G322" s="19">
        <v>743.0183999999731</v>
      </c>
      <c r="H322" s="19">
        <f t="shared" ref="H322:H385" si="25">G322*F322</f>
        <v>365565.05279998679</v>
      </c>
      <c r="I322" s="20">
        <v>1655.90409599994</v>
      </c>
      <c r="J322" s="19">
        <f t="shared" ref="J322:J385" si="26">I322*F322</f>
        <v>814704.81523197051</v>
      </c>
      <c r="K322" s="19">
        <f t="shared" ref="K322:K385" si="27">I322-G322</f>
        <v>912.88569599996686</v>
      </c>
      <c r="L322" s="19">
        <f t="shared" ref="L322:L385" si="28">J322-H322</f>
        <v>449139.76243198372</v>
      </c>
      <c r="M322" s="29">
        <f>Table4[[#This Row],[Revenue]]/Table4[[#This Row],[Units]]</f>
        <v>3.3656587317071951</v>
      </c>
      <c r="N322" s="31">
        <f t="shared" ref="N322:N385" si="29">K322/I322</f>
        <v>0.55129140522398945</v>
      </c>
    </row>
    <row r="323" spans="1:14" x14ac:dyDescent="0.25">
      <c r="A323" s="35">
        <v>1993</v>
      </c>
      <c r="B323" s="15" t="s">
        <v>171</v>
      </c>
      <c r="C323" s="15" t="s">
        <v>169</v>
      </c>
      <c r="D323" s="15" t="s">
        <v>5</v>
      </c>
      <c r="E323" s="15" t="s">
        <v>66</v>
      </c>
      <c r="F323" s="16">
        <v>872</v>
      </c>
      <c r="G323" s="19">
        <v>1905.1690559999099</v>
      </c>
      <c r="H323" s="19">
        <f t="shared" si="25"/>
        <v>1661307.4168319216</v>
      </c>
      <c r="I323" s="20">
        <v>3900.5775999998159</v>
      </c>
      <c r="J323" s="19">
        <f t="shared" si="26"/>
        <v>3401303.6671998394</v>
      </c>
      <c r="K323" s="19">
        <f t="shared" si="27"/>
        <v>1995.408543999906</v>
      </c>
      <c r="L323" s="19">
        <f t="shared" si="28"/>
        <v>1739996.2503679178</v>
      </c>
      <c r="M323" s="29">
        <f>Table4[[#This Row],[Revenue]]/Table4[[#This Row],[Units]]</f>
        <v>4.4731394495410735</v>
      </c>
      <c r="N323" s="31">
        <f t="shared" si="29"/>
        <v>0.51156745195890996</v>
      </c>
    </row>
    <row r="324" spans="1:14" x14ac:dyDescent="0.25">
      <c r="A324" s="35">
        <v>1993</v>
      </c>
      <c r="B324" s="15" t="s">
        <v>175</v>
      </c>
      <c r="C324" s="15" t="s">
        <v>169</v>
      </c>
      <c r="D324" s="15" t="s">
        <v>5</v>
      </c>
      <c r="E324" s="15" t="s">
        <v>66</v>
      </c>
      <c r="F324" s="16">
        <v>857</v>
      </c>
      <c r="G324" s="19">
        <v>1492.6559999999317</v>
      </c>
      <c r="H324" s="19">
        <f t="shared" si="25"/>
        <v>1279206.1919999416</v>
      </c>
      <c r="I324" s="20">
        <v>3652.5662399998332</v>
      </c>
      <c r="J324" s="19">
        <f t="shared" si="26"/>
        <v>3130249.2676798571</v>
      </c>
      <c r="K324" s="19">
        <f t="shared" si="27"/>
        <v>2159.9102399999015</v>
      </c>
      <c r="L324" s="19">
        <f t="shared" si="28"/>
        <v>1851043.0756799155</v>
      </c>
      <c r="M324" s="29">
        <f>Table4[[#This Row],[Revenue]]/Table4[[#This Row],[Units]]</f>
        <v>4.2620376196030723</v>
      </c>
      <c r="N324" s="31">
        <f t="shared" si="29"/>
        <v>0.5913404708027965</v>
      </c>
    </row>
    <row r="325" spans="1:14" x14ac:dyDescent="0.25">
      <c r="A325" s="35">
        <v>1993</v>
      </c>
      <c r="B325" s="15" t="s">
        <v>173</v>
      </c>
      <c r="C325" s="15" t="s">
        <v>169</v>
      </c>
      <c r="D325" s="15" t="s">
        <v>5</v>
      </c>
      <c r="E325" s="15" t="s">
        <v>66</v>
      </c>
      <c r="F325" s="16">
        <v>856</v>
      </c>
      <c r="G325" s="19">
        <v>1447.7741999999362</v>
      </c>
      <c r="H325" s="19">
        <f t="shared" si="25"/>
        <v>1239294.7151999453</v>
      </c>
      <c r="I325" s="20">
        <v>2809.433647999876</v>
      </c>
      <c r="J325" s="19">
        <f t="shared" si="26"/>
        <v>2404875.202687894</v>
      </c>
      <c r="K325" s="19">
        <f t="shared" si="27"/>
        <v>1361.6594479999399</v>
      </c>
      <c r="L325" s="19">
        <f t="shared" si="28"/>
        <v>1165580.4874879487</v>
      </c>
      <c r="M325" s="29">
        <f>Table4[[#This Row],[Revenue]]/Table4[[#This Row],[Units]]</f>
        <v>3.2820486542054628</v>
      </c>
      <c r="N325" s="31">
        <f t="shared" si="29"/>
        <v>0.48467400145554174</v>
      </c>
    </row>
    <row r="326" spans="1:14" x14ac:dyDescent="0.25">
      <c r="A326" s="35">
        <v>1994</v>
      </c>
      <c r="B326" s="15" t="s">
        <v>172</v>
      </c>
      <c r="C326" s="15" t="s">
        <v>169</v>
      </c>
      <c r="D326" s="15" t="s">
        <v>5</v>
      </c>
      <c r="E326" s="15" t="s">
        <v>66</v>
      </c>
      <c r="F326" s="16">
        <v>866</v>
      </c>
      <c r="G326" s="19">
        <v>2984.9745598398504</v>
      </c>
      <c r="H326" s="19">
        <f t="shared" si="25"/>
        <v>2584987.9688213104</v>
      </c>
      <c r="I326" s="20">
        <v>4837.1240639997823</v>
      </c>
      <c r="J326" s="19">
        <f t="shared" si="26"/>
        <v>4188949.4394238116</v>
      </c>
      <c r="K326" s="19">
        <f t="shared" si="27"/>
        <v>1852.1495041599319</v>
      </c>
      <c r="L326" s="19">
        <f t="shared" si="28"/>
        <v>1603961.4706025012</v>
      </c>
      <c r="M326" s="29">
        <f>Table4[[#This Row],[Revenue]]/Table4[[#This Row],[Units]]</f>
        <v>5.5855936073900487</v>
      </c>
      <c r="N326" s="31">
        <f t="shared" si="29"/>
        <v>0.38290303900710854</v>
      </c>
    </row>
    <row r="327" spans="1:14" x14ac:dyDescent="0.25">
      <c r="A327" s="35">
        <v>1994</v>
      </c>
      <c r="B327" s="15" t="s">
        <v>175</v>
      </c>
      <c r="C327" s="15" t="s">
        <v>169</v>
      </c>
      <c r="D327" s="15" t="s">
        <v>5</v>
      </c>
      <c r="E327" s="15" t="s">
        <v>66</v>
      </c>
      <c r="F327" s="16">
        <v>860</v>
      </c>
      <c r="G327" s="19">
        <v>3039.8866280398397</v>
      </c>
      <c r="H327" s="19">
        <f t="shared" si="25"/>
        <v>2614302.5001142621</v>
      </c>
      <c r="I327" s="20">
        <v>4841.2742839997709</v>
      </c>
      <c r="J327" s="19">
        <f t="shared" si="26"/>
        <v>4163495.8842398031</v>
      </c>
      <c r="K327" s="19">
        <f t="shared" si="27"/>
        <v>1801.3876559599312</v>
      </c>
      <c r="L327" s="19">
        <f t="shared" si="28"/>
        <v>1549193.384125541</v>
      </c>
      <c r="M327" s="29">
        <f>Table4[[#This Row],[Revenue]]/Table4[[#This Row],[Units]]</f>
        <v>5.6293887023253149</v>
      </c>
      <c r="N327" s="31">
        <f t="shared" si="29"/>
        <v>0.37208956780520563</v>
      </c>
    </row>
    <row r="328" spans="1:14" x14ac:dyDescent="0.25">
      <c r="A328" s="35">
        <v>1994</v>
      </c>
      <c r="B328" s="15" t="s">
        <v>174</v>
      </c>
      <c r="C328" s="15" t="s">
        <v>169</v>
      </c>
      <c r="D328" s="15" t="s">
        <v>5</v>
      </c>
      <c r="E328" s="15" t="s">
        <v>66</v>
      </c>
      <c r="F328" s="16">
        <v>869</v>
      </c>
      <c r="G328" s="19">
        <v>2013.282577599902</v>
      </c>
      <c r="H328" s="19">
        <f t="shared" si="25"/>
        <v>1749542.5599343148</v>
      </c>
      <c r="I328" s="20">
        <v>4156.1889599997976</v>
      </c>
      <c r="J328" s="19">
        <f t="shared" si="26"/>
        <v>3611728.2062398242</v>
      </c>
      <c r="K328" s="19">
        <f t="shared" si="27"/>
        <v>2142.9063823998958</v>
      </c>
      <c r="L328" s="19">
        <f t="shared" si="28"/>
        <v>1862185.6463055094</v>
      </c>
      <c r="M328" s="29">
        <f>Table4[[#This Row],[Revenue]]/Table4[[#This Row],[Units]]</f>
        <v>4.7827260759491343</v>
      </c>
      <c r="N328" s="31">
        <f t="shared" si="29"/>
        <v>0.51559407019838677</v>
      </c>
    </row>
    <row r="329" spans="1:14" x14ac:dyDescent="0.25">
      <c r="A329" s="35">
        <v>1996</v>
      </c>
      <c r="B329" s="15" t="s">
        <v>172</v>
      </c>
      <c r="C329" s="15" t="s">
        <v>169</v>
      </c>
      <c r="D329" s="15" t="s">
        <v>5</v>
      </c>
      <c r="E329" s="15" t="s">
        <v>66</v>
      </c>
      <c r="F329" s="16">
        <v>106</v>
      </c>
      <c r="G329" s="19">
        <v>109.54196052529961</v>
      </c>
      <c r="H329" s="19">
        <f t="shared" si="25"/>
        <v>11611.447815681759</v>
      </c>
      <c r="I329" s="20">
        <v>349.99124362999879</v>
      </c>
      <c r="J329" s="19">
        <f t="shared" si="26"/>
        <v>37099.071824779872</v>
      </c>
      <c r="K329" s="19">
        <f t="shared" si="27"/>
        <v>240.44928310469919</v>
      </c>
      <c r="L329" s="19">
        <f t="shared" si="28"/>
        <v>25487.624009098115</v>
      </c>
      <c r="M329" s="29">
        <f>Table4[[#This Row],[Revenue]]/Table4[[#This Row],[Units]]</f>
        <v>3.3018041851886677</v>
      </c>
      <c r="N329" s="31">
        <f t="shared" si="29"/>
        <v>0.68701513960988014</v>
      </c>
    </row>
    <row r="330" spans="1:14" x14ac:dyDescent="0.25">
      <c r="A330" s="35">
        <v>1998</v>
      </c>
      <c r="B330" s="15" t="s">
        <v>176</v>
      </c>
      <c r="C330" s="15" t="s">
        <v>169</v>
      </c>
      <c r="D330" s="15" t="s">
        <v>5</v>
      </c>
      <c r="E330" s="15" t="s">
        <v>66</v>
      </c>
      <c r="F330" s="16">
        <v>488</v>
      </c>
      <c r="G330" s="19">
        <v>687.1283999999788</v>
      </c>
      <c r="H330" s="19">
        <f t="shared" si="25"/>
        <v>335318.65919998963</v>
      </c>
      <c r="I330" s="20">
        <v>1535.1624959999526</v>
      </c>
      <c r="J330" s="19">
        <f t="shared" si="26"/>
        <v>749159.29804797692</v>
      </c>
      <c r="K330" s="19">
        <f t="shared" si="27"/>
        <v>848.03409599997383</v>
      </c>
      <c r="L330" s="19">
        <f t="shared" si="28"/>
        <v>413840.63884798728</v>
      </c>
      <c r="M330" s="29">
        <f>Table4[[#This Row],[Revenue]]/Table4[[#This Row],[Units]]</f>
        <v>3.1458247868851488</v>
      </c>
      <c r="N330" s="31">
        <f t="shared" si="29"/>
        <v>0.55240673102008875</v>
      </c>
    </row>
    <row r="331" spans="1:14" x14ac:dyDescent="0.25">
      <c r="A331" s="35">
        <v>1998</v>
      </c>
      <c r="B331" s="15" t="s">
        <v>176</v>
      </c>
      <c r="C331" s="15" t="s">
        <v>169</v>
      </c>
      <c r="D331" s="15" t="s">
        <v>5</v>
      </c>
      <c r="E331" s="15" t="s">
        <v>66</v>
      </c>
      <c r="F331" s="16">
        <v>377</v>
      </c>
      <c r="G331" s="19">
        <v>531.17414999998357</v>
      </c>
      <c r="H331" s="19">
        <f t="shared" si="25"/>
        <v>200252.65454999381</v>
      </c>
      <c r="I331" s="20">
        <v>1293.5601259999601</v>
      </c>
      <c r="J331" s="19">
        <f t="shared" si="26"/>
        <v>487672.16750198492</v>
      </c>
      <c r="K331" s="19">
        <f t="shared" si="27"/>
        <v>762.38597599997649</v>
      </c>
      <c r="L331" s="19">
        <f t="shared" si="28"/>
        <v>287419.51295199111</v>
      </c>
      <c r="M331" s="29">
        <f>Table4[[#This Row],[Revenue]]/Table4[[#This Row],[Units]]</f>
        <v>3.4311939681696555</v>
      </c>
      <c r="N331" s="31">
        <f t="shared" si="29"/>
        <v>0.58937034365575369</v>
      </c>
    </row>
    <row r="332" spans="1:14" x14ac:dyDescent="0.25">
      <c r="A332" s="35">
        <v>1999</v>
      </c>
      <c r="B332" s="15" t="s">
        <v>172</v>
      </c>
      <c r="C332" s="15" t="s">
        <v>169</v>
      </c>
      <c r="D332" s="15" t="s">
        <v>5</v>
      </c>
      <c r="E332" s="15" t="s">
        <v>66</v>
      </c>
      <c r="F332" s="16">
        <v>106</v>
      </c>
      <c r="G332" s="19">
        <v>162.27593038999385</v>
      </c>
      <c r="H332" s="19">
        <f t="shared" si="25"/>
        <v>17201.248621339349</v>
      </c>
      <c r="I332" s="20">
        <v>518.47646899998028</v>
      </c>
      <c r="J332" s="19">
        <f t="shared" si="26"/>
        <v>54958.505713997911</v>
      </c>
      <c r="K332" s="19">
        <f t="shared" si="27"/>
        <v>356.20053860998644</v>
      </c>
      <c r="L332" s="19">
        <f t="shared" si="28"/>
        <v>37757.257092658561</v>
      </c>
      <c r="M332" s="29">
        <f>Table4[[#This Row],[Revenue]]/Table4[[#This Row],[Units]]</f>
        <v>4.89128744339604</v>
      </c>
      <c r="N332" s="31">
        <f t="shared" si="29"/>
        <v>0.68701389534034951</v>
      </c>
    </row>
    <row r="333" spans="1:14" x14ac:dyDescent="0.25">
      <c r="A333" s="35">
        <v>2001</v>
      </c>
      <c r="B333" s="15" t="s">
        <v>172</v>
      </c>
      <c r="C333" s="15" t="s">
        <v>169</v>
      </c>
      <c r="D333" s="15" t="s">
        <v>5</v>
      </c>
      <c r="E333" s="15" t="s">
        <v>66</v>
      </c>
      <c r="F333" s="16">
        <v>864</v>
      </c>
      <c r="G333" s="19">
        <v>2973.1993564398467</v>
      </c>
      <c r="H333" s="19">
        <f t="shared" si="25"/>
        <v>2568844.2439640276</v>
      </c>
      <c r="I333" s="20">
        <v>4746.0379239997819</v>
      </c>
      <c r="J333" s="19">
        <f t="shared" si="26"/>
        <v>4100576.7663358115</v>
      </c>
      <c r="K333" s="19">
        <f t="shared" si="27"/>
        <v>1772.8385675599352</v>
      </c>
      <c r="L333" s="19">
        <f t="shared" si="28"/>
        <v>1531732.5223717839</v>
      </c>
      <c r="M333" s="29">
        <f>Table4[[#This Row],[Revenue]]/Table4[[#This Row],[Units]]</f>
        <v>5.4930994490738216</v>
      </c>
      <c r="N333" s="31">
        <f t="shared" si="29"/>
        <v>0.37354075040046325</v>
      </c>
    </row>
    <row r="334" spans="1:14" x14ac:dyDescent="0.25">
      <c r="A334" s="35">
        <v>2004</v>
      </c>
      <c r="B334" s="15" t="s">
        <v>174</v>
      </c>
      <c r="C334" s="15" t="s">
        <v>170</v>
      </c>
      <c r="D334" s="15" t="s">
        <v>168</v>
      </c>
      <c r="E334" s="15" t="s">
        <v>66</v>
      </c>
      <c r="F334" s="16">
        <v>716</v>
      </c>
      <c r="G334" s="19">
        <v>1019.9069366551768</v>
      </c>
      <c r="H334" s="19">
        <f t="shared" si="25"/>
        <v>730253.36664510658</v>
      </c>
      <c r="I334" s="20">
        <v>1650.7288279199624</v>
      </c>
      <c r="J334" s="19">
        <f t="shared" si="26"/>
        <v>1181921.8407906932</v>
      </c>
      <c r="K334" s="19">
        <f t="shared" si="27"/>
        <v>630.82189126478568</v>
      </c>
      <c r="L334" s="19">
        <f t="shared" si="28"/>
        <v>451668.4741455866</v>
      </c>
      <c r="M334" s="29">
        <f>Table4[[#This Row],[Revenue]]/Table4[[#This Row],[Units]]</f>
        <v>2.3054871898323497</v>
      </c>
      <c r="N334" s="31">
        <f t="shared" si="29"/>
        <v>0.38214749787805358</v>
      </c>
    </row>
    <row r="335" spans="1:14" x14ac:dyDescent="0.25">
      <c r="A335" s="35">
        <v>2007</v>
      </c>
      <c r="B335" s="15" t="s">
        <v>175</v>
      </c>
      <c r="C335" s="15" t="s">
        <v>169</v>
      </c>
      <c r="D335" s="15" t="s">
        <v>5</v>
      </c>
      <c r="E335" s="15" t="s">
        <v>66</v>
      </c>
      <c r="F335" s="16">
        <v>173</v>
      </c>
      <c r="G335" s="19">
        <v>229.49232295989864</v>
      </c>
      <c r="H335" s="19">
        <f t="shared" si="25"/>
        <v>39702.171872062463</v>
      </c>
      <c r="I335" s="20">
        <v>488.46547728999712</v>
      </c>
      <c r="J335" s="19">
        <f t="shared" si="26"/>
        <v>84504.527571169499</v>
      </c>
      <c r="K335" s="19">
        <f t="shared" si="27"/>
        <v>258.97315433009851</v>
      </c>
      <c r="L335" s="19">
        <f t="shared" si="28"/>
        <v>44802.355699107036</v>
      </c>
      <c r="M335" s="29">
        <f>Table4[[#This Row],[Revenue]]/Table4[[#This Row],[Units]]</f>
        <v>2.823499868728307</v>
      </c>
      <c r="N335" s="31">
        <f t="shared" si="29"/>
        <v>0.53017698562215632</v>
      </c>
    </row>
    <row r="336" spans="1:14" x14ac:dyDescent="0.25">
      <c r="A336" s="35">
        <v>2008</v>
      </c>
      <c r="B336" s="15" t="s">
        <v>176</v>
      </c>
      <c r="C336" s="15" t="s">
        <v>169</v>
      </c>
      <c r="D336" s="15" t="s">
        <v>5</v>
      </c>
      <c r="E336" s="15" t="s">
        <v>66</v>
      </c>
      <c r="F336" s="16">
        <v>687</v>
      </c>
      <c r="G336" s="19">
        <v>882.62324999997952</v>
      </c>
      <c r="H336" s="19">
        <f t="shared" si="25"/>
        <v>606362.17274998594</v>
      </c>
      <c r="I336" s="20">
        <v>1797.2967299999584</v>
      </c>
      <c r="J336" s="19">
        <f t="shared" si="26"/>
        <v>1234742.8535099714</v>
      </c>
      <c r="K336" s="19">
        <f t="shared" si="27"/>
        <v>914.67347999997889</v>
      </c>
      <c r="L336" s="19">
        <f t="shared" si="28"/>
        <v>628380.68075998547</v>
      </c>
      <c r="M336" s="29">
        <f>Table4[[#This Row],[Revenue]]/Table4[[#This Row],[Units]]</f>
        <v>2.6161524454147864</v>
      </c>
      <c r="N336" s="31">
        <f t="shared" si="29"/>
        <v>0.5089162322128078</v>
      </c>
    </row>
    <row r="337" spans="1:14" x14ac:dyDescent="0.25">
      <c r="A337" s="35">
        <v>2008</v>
      </c>
      <c r="B337" s="15" t="s">
        <v>173</v>
      </c>
      <c r="C337" s="15" t="s">
        <v>169</v>
      </c>
      <c r="D337" s="15" t="s">
        <v>5</v>
      </c>
      <c r="E337" s="15" t="s">
        <v>66</v>
      </c>
      <c r="F337" s="16">
        <v>617</v>
      </c>
      <c r="G337" s="19">
        <v>752.98679999998592</v>
      </c>
      <c r="H337" s="19">
        <f t="shared" si="25"/>
        <v>464592.85559999134</v>
      </c>
      <c r="I337" s="20">
        <v>1679.8831492799686</v>
      </c>
      <c r="J337" s="19">
        <f t="shared" si="26"/>
        <v>1036487.9031057407</v>
      </c>
      <c r="K337" s="19">
        <f t="shared" si="27"/>
        <v>926.8963492799827</v>
      </c>
      <c r="L337" s="19">
        <f t="shared" si="28"/>
        <v>571895.04750574939</v>
      </c>
      <c r="M337" s="29">
        <f>Table4[[#This Row],[Revenue]]/Table4[[#This Row],[Units]]</f>
        <v>2.7226631268719101</v>
      </c>
      <c r="N337" s="31">
        <f t="shared" si="29"/>
        <v>0.55176239471017308</v>
      </c>
    </row>
    <row r="338" spans="1:14" x14ac:dyDescent="0.25">
      <c r="A338" s="35">
        <v>2008</v>
      </c>
      <c r="B338" s="15" t="s">
        <v>172</v>
      </c>
      <c r="C338" s="15" t="s">
        <v>169</v>
      </c>
      <c r="D338" s="15" t="s">
        <v>5</v>
      </c>
      <c r="E338" s="15" t="s">
        <v>66</v>
      </c>
      <c r="F338" s="16">
        <v>282</v>
      </c>
      <c r="G338" s="19">
        <v>624.0082103243908</v>
      </c>
      <c r="H338" s="19">
        <f t="shared" si="25"/>
        <v>175970.31531147822</v>
      </c>
      <c r="I338" s="20">
        <v>1448.1977752399862</v>
      </c>
      <c r="J338" s="19">
        <f t="shared" si="26"/>
        <v>408391.77261767612</v>
      </c>
      <c r="K338" s="19">
        <f t="shared" si="27"/>
        <v>824.18956491559538</v>
      </c>
      <c r="L338" s="19">
        <f t="shared" si="28"/>
        <v>232421.4573061979</v>
      </c>
      <c r="M338" s="29">
        <f>Table4[[#This Row],[Revenue]]/Table4[[#This Row],[Units]]</f>
        <v>5.1354531036878939</v>
      </c>
      <c r="N338" s="31">
        <f t="shared" si="29"/>
        <v>0.56911395598506276</v>
      </c>
    </row>
    <row r="339" spans="1:14" x14ac:dyDescent="0.25">
      <c r="A339" s="35">
        <v>2009</v>
      </c>
      <c r="B339" s="15" t="s">
        <v>171</v>
      </c>
      <c r="C339" s="15" t="s">
        <v>169</v>
      </c>
      <c r="D339" s="15" t="s">
        <v>5</v>
      </c>
      <c r="E339" s="15" t="s">
        <v>66</v>
      </c>
      <c r="F339" s="16">
        <v>617</v>
      </c>
      <c r="G339" s="19">
        <v>990.93284999995979</v>
      </c>
      <c r="H339" s="19">
        <f t="shared" si="25"/>
        <v>611405.56844997522</v>
      </c>
      <c r="I339" s="20">
        <v>2072.3969539999157</v>
      </c>
      <c r="J339" s="19">
        <f t="shared" si="26"/>
        <v>1278668.9206179481</v>
      </c>
      <c r="K339" s="19">
        <f t="shared" si="27"/>
        <v>1081.464103999956</v>
      </c>
      <c r="L339" s="19">
        <f t="shared" si="28"/>
        <v>667263.35216797283</v>
      </c>
      <c r="M339" s="29">
        <f>Table4[[#This Row],[Revenue]]/Table4[[#This Row],[Units]]</f>
        <v>3.3588281264180155</v>
      </c>
      <c r="N339" s="31">
        <f t="shared" si="29"/>
        <v>0.52184216055357124</v>
      </c>
    </row>
    <row r="340" spans="1:14" x14ac:dyDescent="0.25">
      <c r="A340" s="35">
        <v>2009</v>
      </c>
      <c r="B340" s="15" t="s">
        <v>176</v>
      </c>
      <c r="C340" s="15" t="s">
        <v>169</v>
      </c>
      <c r="D340" s="15" t="s">
        <v>5</v>
      </c>
      <c r="E340" s="15" t="s">
        <v>66</v>
      </c>
      <c r="F340" s="16">
        <v>282</v>
      </c>
      <c r="G340" s="19">
        <v>802.06515593996983</v>
      </c>
      <c r="H340" s="19">
        <f t="shared" si="25"/>
        <v>226182.3739750715</v>
      </c>
      <c r="I340" s="20">
        <v>1686.6993739999552</v>
      </c>
      <c r="J340" s="19">
        <f t="shared" si="26"/>
        <v>475649.22346798738</v>
      </c>
      <c r="K340" s="19">
        <f t="shared" si="27"/>
        <v>884.63421805998541</v>
      </c>
      <c r="L340" s="19">
        <f t="shared" si="28"/>
        <v>249466.84949291588</v>
      </c>
      <c r="M340" s="29">
        <f>Table4[[#This Row],[Revenue]]/Table4[[#This Row],[Units]]</f>
        <v>5.9812034539005507</v>
      </c>
      <c r="N340" s="31">
        <f t="shared" si="29"/>
        <v>0.52447652005828571</v>
      </c>
    </row>
    <row r="341" spans="1:14" x14ac:dyDescent="0.25">
      <c r="A341" s="35">
        <v>2009</v>
      </c>
      <c r="B341" s="15" t="s">
        <v>176</v>
      </c>
      <c r="C341" s="15" t="s">
        <v>169</v>
      </c>
      <c r="D341" s="15" t="s">
        <v>5</v>
      </c>
      <c r="E341" s="15" t="s">
        <v>66</v>
      </c>
      <c r="F341" s="16">
        <v>173</v>
      </c>
      <c r="G341" s="19">
        <v>325.73144088998771</v>
      </c>
      <c r="H341" s="19">
        <f t="shared" si="25"/>
        <v>56351.539273967872</v>
      </c>
      <c r="I341" s="20">
        <v>687.96601899997404</v>
      </c>
      <c r="J341" s="19">
        <f t="shared" si="26"/>
        <v>119018.12128699551</v>
      </c>
      <c r="K341" s="19">
        <f t="shared" si="27"/>
        <v>362.23457810998633</v>
      </c>
      <c r="L341" s="19">
        <f t="shared" si="28"/>
        <v>62666.582013027633</v>
      </c>
      <c r="M341" s="29">
        <f>Table4[[#This Row],[Revenue]]/Table4[[#This Row],[Units]]</f>
        <v>3.976682190751295</v>
      </c>
      <c r="N341" s="31">
        <f t="shared" si="29"/>
        <v>0.5265297530778188</v>
      </c>
    </row>
    <row r="342" spans="1:14" x14ac:dyDescent="0.25">
      <c r="A342" s="35">
        <v>2020</v>
      </c>
      <c r="B342" s="15" t="s">
        <v>171</v>
      </c>
      <c r="C342" s="15" t="s">
        <v>169</v>
      </c>
      <c r="D342" s="15" t="s">
        <v>5</v>
      </c>
      <c r="E342" s="15" t="s">
        <v>66</v>
      </c>
      <c r="F342" s="16">
        <v>858</v>
      </c>
      <c r="G342" s="19">
        <v>2092.9864139998867</v>
      </c>
      <c r="H342" s="19">
        <f t="shared" si="25"/>
        <v>1795782.3432119028</v>
      </c>
      <c r="I342" s="20">
        <v>4179.3593999997747</v>
      </c>
      <c r="J342" s="19">
        <f t="shared" si="26"/>
        <v>3585890.3651998066</v>
      </c>
      <c r="K342" s="19">
        <f t="shared" si="27"/>
        <v>2086.372985999888</v>
      </c>
      <c r="L342" s="19">
        <f t="shared" si="28"/>
        <v>1790108.0219879039</v>
      </c>
      <c r="M342" s="29">
        <f>Table4[[#This Row],[Revenue]]/Table4[[#This Row],[Units]]</f>
        <v>4.8710482517479896</v>
      </c>
      <c r="N342" s="31">
        <f t="shared" si="29"/>
        <v>0.49920879884127706</v>
      </c>
    </row>
    <row r="343" spans="1:14" x14ac:dyDescent="0.25">
      <c r="A343" s="35">
        <v>2021</v>
      </c>
      <c r="B343" s="15" t="s">
        <v>176</v>
      </c>
      <c r="C343" s="15" t="s">
        <v>169</v>
      </c>
      <c r="D343" s="15" t="s">
        <v>5</v>
      </c>
      <c r="E343" s="15" t="s">
        <v>66</v>
      </c>
      <c r="F343" s="16">
        <v>1624.888768540867</v>
      </c>
      <c r="G343" s="19">
        <v>3396.1378975741177</v>
      </c>
      <c r="H343" s="19">
        <f t="shared" si="25"/>
        <v>5518346.3261841768</v>
      </c>
      <c r="I343" s="20">
        <v>7651.8813106173257</v>
      </c>
      <c r="J343" s="19">
        <f t="shared" si="26"/>
        <v>12433455.999829862</v>
      </c>
      <c r="K343" s="19">
        <f t="shared" si="27"/>
        <v>4255.7434130432084</v>
      </c>
      <c r="L343" s="19">
        <f t="shared" si="28"/>
        <v>6915109.6736456854</v>
      </c>
      <c r="M343" s="29">
        <f>Table4[[#This Row],[Revenue]]/Table4[[#This Row],[Units]]</f>
        <v>4.7091723807584902</v>
      </c>
      <c r="N343" s="31">
        <f t="shared" si="29"/>
        <v>0.55616955364142606</v>
      </c>
    </row>
    <row r="344" spans="1:14" x14ac:dyDescent="0.25">
      <c r="A344" s="35">
        <v>2021</v>
      </c>
      <c r="B344" s="15" t="s">
        <v>171</v>
      </c>
      <c r="C344" s="15" t="s">
        <v>169</v>
      </c>
      <c r="D344" s="15" t="s">
        <v>5</v>
      </c>
      <c r="E344" s="15" t="s">
        <v>66</v>
      </c>
      <c r="F344" s="16">
        <v>1459.4854423410056</v>
      </c>
      <c r="G344" s="19">
        <v>3429.6709686335221</v>
      </c>
      <c r="H344" s="19">
        <f t="shared" si="25"/>
        <v>5005554.8507402008</v>
      </c>
      <c r="I344" s="20">
        <v>6768.0053167511487</v>
      </c>
      <c r="J344" s="19">
        <f t="shared" si="26"/>
        <v>9877805.2334848288</v>
      </c>
      <c r="K344" s="19">
        <f t="shared" si="27"/>
        <v>3338.3343481176266</v>
      </c>
      <c r="L344" s="19">
        <f t="shared" si="28"/>
        <v>4872250.382744628</v>
      </c>
      <c r="M344" s="29">
        <f>Table4[[#This Row],[Revenue]]/Table4[[#This Row],[Units]]</f>
        <v>4.637254418855532</v>
      </c>
      <c r="N344" s="31">
        <f t="shared" si="29"/>
        <v>0.49325232352508408</v>
      </c>
    </row>
    <row r="345" spans="1:14" x14ac:dyDescent="0.25">
      <c r="A345" s="35">
        <v>2021</v>
      </c>
      <c r="B345" s="15" t="s">
        <v>172</v>
      </c>
      <c r="C345" s="15" t="s">
        <v>169</v>
      </c>
      <c r="D345" s="15" t="s">
        <v>5</v>
      </c>
      <c r="E345" s="15" t="s">
        <v>66</v>
      </c>
      <c r="F345" s="16">
        <v>1185.6701038906049</v>
      </c>
      <c r="G345" s="19">
        <v>3368.6672145796865</v>
      </c>
      <c r="H345" s="19">
        <f t="shared" si="25"/>
        <v>3994128.0062835715</v>
      </c>
      <c r="I345" s="20">
        <v>6211.0515799336481</v>
      </c>
      <c r="J345" s="19">
        <f t="shared" si="26"/>
        <v>7364258.1720498344</v>
      </c>
      <c r="K345" s="19">
        <f t="shared" si="27"/>
        <v>2842.3843653539616</v>
      </c>
      <c r="L345" s="19">
        <f t="shared" si="28"/>
        <v>3370130.1657662629</v>
      </c>
      <c r="M345" s="29">
        <f>Table4[[#This Row],[Revenue]]/Table4[[#This Row],[Units]]</f>
        <v>5.2384314655088131</v>
      </c>
      <c r="N345" s="31">
        <f t="shared" si="29"/>
        <v>0.4576333538328668</v>
      </c>
    </row>
    <row r="346" spans="1:14" x14ac:dyDescent="0.25">
      <c r="A346" s="35">
        <v>2021</v>
      </c>
      <c r="B346" s="15" t="s">
        <v>175</v>
      </c>
      <c r="C346" s="15" t="s">
        <v>169</v>
      </c>
      <c r="D346" s="15" t="s">
        <v>5</v>
      </c>
      <c r="E346" s="15" t="s">
        <v>66</v>
      </c>
      <c r="F346" s="16">
        <v>1326.8049475827322</v>
      </c>
      <c r="G346" s="19">
        <v>2924.8239618255916</v>
      </c>
      <c r="H346" s="19">
        <f t="shared" si="25"/>
        <v>3880670.903358723</v>
      </c>
      <c r="I346" s="20">
        <v>5310.0155556662739</v>
      </c>
      <c r="J346" s="19">
        <f t="shared" si="26"/>
        <v>7045354.9109992832</v>
      </c>
      <c r="K346" s="19">
        <f t="shared" si="27"/>
        <v>2385.1915938406823</v>
      </c>
      <c r="L346" s="19">
        <f t="shared" si="28"/>
        <v>3164684.0076405602</v>
      </c>
      <c r="M346" s="29">
        <f>Table4[[#This Row],[Revenue]]/Table4[[#This Row],[Units]]</f>
        <v>4.0021071411743216</v>
      </c>
      <c r="N346" s="31">
        <f t="shared" si="29"/>
        <v>0.44918730817943914</v>
      </c>
    </row>
    <row r="347" spans="1:14" x14ac:dyDescent="0.25">
      <c r="A347" s="35">
        <v>2021</v>
      </c>
      <c r="B347" s="15" t="s">
        <v>174</v>
      </c>
      <c r="C347" s="15" t="s">
        <v>169</v>
      </c>
      <c r="D347" s="15" t="s">
        <v>5</v>
      </c>
      <c r="E347" s="15" t="s">
        <v>66</v>
      </c>
      <c r="F347" s="16">
        <v>1081.2173227649705</v>
      </c>
      <c r="G347" s="19">
        <v>3352.9475225220995</v>
      </c>
      <c r="H347" s="19">
        <f t="shared" si="25"/>
        <v>3625264.9436727851</v>
      </c>
      <c r="I347" s="20">
        <v>6355.0966859251694</v>
      </c>
      <c r="J347" s="19">
        <f t="shared" si="26"/>
        <v>6871240.6246685479</v>
      </c>
      <c r="K347" s="19">
        <f t="shared" si="27"/>
        <v>3002.1491634030699</v>
      </c>
      <c r="L347" s="19">
        <f t="shared" si="28"/>
        <v>3245975.6809957628</v>
      </c>
      <c r="M347" s="29">
        <f>Table4[[#This Row],[Revenue]]/Table4[[#This Row],[Units]]</f>
        <v>5.8777237028291749</v>
      </c>
      <c r="N347" s="31">
        <f t="shared" si="29"/>
        <v>0.47240023429573041</v>
      </c>
    </row>
    <row r="348" spans="1:14" x14ac:dyDescent="0.25">
      <c r="A348" s="35">
        <v>2002</v>
      </c>
      <c r="B348" s="15" t="s">
        <v>171</v>
      </c>
      <c r="C348" s="15" t="s">
        <v>170</v>
      </c>
      <c r="D348" s="15" t="s">
        <v>146</v>
      </c>
      <c r="E348" s="15" t="s">
        <v>107</v>
      </c>
      <c r="F348" s="16">
        <v>169</v>
      </c>
      <c r="G348" s="19">
        <v>202.44390182939949</v>
      </c>
      <c r="H348" s="19">
        <f t="shared" si="25"/>
        <v>34213.019409168512</v>
      </c>
      <c r="I348" s="20">
        <v>449.02876073999886</v>
      </c>
      <c r="J348" s="19">
        <f t="shared" si="26"/>
        <v>75885.860565059804</v>
      </c>
      <c r="K348" s="19">
        <f t="shared" si="27"/>
        <v>246.58485891059937</v>
      </c>
      <c r="L348" s="19">
        <f t="shared" si="28"/>
        <v>41672.841155891292</v>
      </c>
      <c r="M348" s="29">
        <f>Table4[[#This Row],[Revenue]]/Table4[[#This Row],[Units]]</f>
        <v>2.6569749156212952</v>
      </c>
      <c r="N348" s="31">
        <f t="shared" si="29"/>
        <v>0.54915159221477883</v>
      </c>
    </row>
    <row r="349" spans="1:14" x14ac:dyDescent="0.25">
      <c r="A349" s="35">
        <v>2003</v>
      </c>
      <c r="B349" s="15" t="s">
        <v>175</v>
      </c>
      <c r="C349" s="15" t="s">
        <v>170</v>
      </c>
      <c r="D349" s="15" t="s">
        <v>146</v>
      </c>
      <c r="E349" s="15" t="s">
        <v>107</v>
      </c>
      <c r="F349" s="16">
        <v>613</v>
      </c>
      <c r="G349" s="19">
        <v>641.1636719999899</v>
      </c>
      <c r="H349" s="19">
        <f t="shared" si="25"/>
        <v>393033.33093599381</v>
      </c>
      <c r="I349" s="20">
        <v>1444.2585544799774</v>
      </c>
      <c r="J349" s="19">
        <f t="shared" si="26"/>
        <v>885330.49389622617</v>
      </c>
      <c r="K349" s="19">
        <f t="shared" si="27"/>
        <v>803.09488247998752</v>
      </c>
      <c r="L349" s="19">
        <f t="shared" si="28"/>
        <v>492297.16296023235</v>
      </c>
      <c r="M349" s="29">
        <f>Table4[[#This Row],[Revenue]]/Table4[[#This Row],[Units]]</f>
        <v>2.3560498441761459</v>
      </c>
      <c r="N349" s="31">
        <f t="shared" si="29"/>
        <v>0.55606032589445276</v>
      </c>
    </row>
    <row r="350" spans="1:14" x14ac:dyDescent="0.25">
      <c r="A350" s="35">
        <v>2004</v>
      </c>
      <c r="B350" s="15" t="s">
        <v>173</v>
      </c>
      <c r="C350" s="15" t="s">
        <v>170</v>
      </c>
      <c r="D350" s="15" t="s">
        <v>146</v>
      </c>
      <c r="E350" s="15" t="s">
        <v>107</v>
      </c>
      <c r="F350" s="16">
        <v>166</v>
      </c>
      <c r="G350" s="19">
        <v>257.00681237999277</v>
      </c>
      <c r="H350" s="19">
        <f t="shared" si="25"/>
        <v>42663.130855078802</v>
      </c>
      <c r="I350" s="20">
        <v>572.85649799998396</v>
      </c>
      <c r="J350" s="19">
        <f t="shared" si="26"/>
        <v>95094.17866799733</v>
      </c>
      <c r="K350" s="19">
        <f t="shared" si="27"/>
        <v>315.84968561999119</v>
      </c>
      <c r="L350" s="19">
        <f t="shared" si="28"/>
        <v>52431.047812918529</v>
      </c>
      <c r="M350" s="29">
        <f>Table4[[#This Row],[Revenue]]/Table4[[#This Row],[Units]]</f>
        <v>3.4509427590360477</v>
      </c>
      <c r="N350" s="31">
        <f t="shared" si="29"/>
        <v>0.55135917410855662</v>
      </c>
    </row>
    <row r="351" spans="1:14" x14ac:dyDescent="0.25">
      <c r="A351" s="35">
        <v>2005</v>
      </c>
      <c r="B351" s="15" t="s">
        <v>173</v>
      </c>
      <c r="C351" s="15" t="s">
        <v>170</v>
      </c>
      <c r="D351" s="15" t="s">
        <v>146</v>
      </c>
      <c r="E351" s="15" t="s">
        <v>107</v>
      </c>
      <c r="F351" s="16">
        <v>613</v>
      </c>
      <c r="G351" s="19">
        <v>866.59564799996497</v>
      </c>
      <c r="H351" s="19">
        <f t="shared" si="25"/>
        <v>531223.13222397852</v>
      </c>
      <c r="I351" s="20">
        <v>1834.8708479999261</v>
      </c>
      <c r="J351" s="19">
        <f t="shared" si="26"/>
        <v>1124775.8298239547</v>
      </c>
      <c r="K351" s="19">
        <f t="shared" si="27"/>
        <v>968.27519999996116</v>
      </c>
      <c r="L351" s="19">
        <f t="shared" si="28"/>
        <v>593552.69759997621</v>
      </c>
      <c r="M351" s="29">
        <f>Table4[[#This Row],[Revenue]]/Table4[[#This Row],[Units]]</f>
        <v>2.9932640261010213</v>
      </c>
      <c r="N351" s="31">
        <f t="shared" si="29"/>
        <v>0.52770755012834569</v>
      </c>
    </row>
    <row r="352" spans="1:14" x14ac:dyDescent="0.25">
      <c r="A352" s="35">
        <v>2005</v>
      </c>
      <c r="B352" s="15" t="s">
        <v>171</v>
      </c>
      <c r="C352" s="15" t="s">
        <v>170</v>
      </c>
      <c r="D352" s="15" t="s">
        <v>146</v>
      </c>
      <c r="E352" s="15" t="s">
        <v>107</v>
      </c>
      <c r="F352" s="16">
        <v>280</v>
      </c>
      <c r="G352" s="19">
        <v>588.16368782997267</v>
      </c>
      <c r="H352" s="19">
        <f t="shared" si="25"/>
        <v>164685.83259239234</v>
      </c>
      <c r="I352" s="20">
        <v>1526.5086929999288</v>
      </c>
      <c r="J352" s="19">
        <f t="shared" si="26"/>
        <v>427422.43403998006</v>
      </c>
      <c r="K352" s="19">
        <f t="shared" si="27"/>
        <v>938.34500516995615</v>
      </c>
      <c r="L352" s="19">
        <f t="shared" si="28"/>
        <v>262736.60144758772</v>
      </c>
      <c r="M352" s="29">
        <f>Table4[[#This Row],[Revenue]]/Table4[[#This Row],[Units]]</f>
        <v>5.4518167607140313</v>
      </c>
      <c r="N352" s="31">
        <f t="shared" si="29"/>
        <v>0.61470007309679953</v>
      </c>
    </row>
    <row r="353" spans="1:14" x14ac:dyDescent="0.25">
      <c r="A353" s="35">
        <v>2005</v>
      </c>
      <c r="B353" s="15" t="s">
        <v>175</v>
      </c>
      <c r="C353" s="15" t="s">
        <v>170</v>
      </c>
      <c r="D353" s="15" t="s">
        <v>146</v>
      </c>
      <c r="E353" s="15" t="s">
        <v>107</v>
      </c>
      <c r="F353" s="16">
        <v>169</v>
      </c>
      <c r="G353" s="19">
        <v>330.18275531998518</v>
      </c>
      <c r="H353" s="19">
        <f t="shared" si="25"/>
        <v>55800.885649077492</v>
      </c>
      <c r="I353" s="20">
        <v>727.94317199996726</v>
      </c>
      <c r="J353" s="19">
        <f t="shared" si="26"/>
        <v>123022.39606799447</v>
      </c>
      <c r="K353" s="19">
        <f t="shared" si="27"/>
        <v>397.76041667998209</v>
      </c>
      <c r="L353" s="19">
        <f t="shared" si="28"/>
        <v>67221.51041891698</v>
      </c>
      <c r="M353" s="29">
        <f>Table4[[#This Row],[Revenue]]/Table4[[#This Row],[Units]]</f>
        <v>4.307356047337084</v>
      </c>
      <c r="N353" s="31">
        <f t="shared" si="29"/>
        <v>0.54641685227593562</v>
      </c>
    </row>
    <row r="354" spans="1:14" x14ac:dyDescent="0.25">
      <c r="A354" s="35">
        <v>2006</v>
      </c>
      <c r="B354" s="15" t="s">
        <v>171</v>
      </c>
      <c r="C354" s="15" t="s">
        <v>170</v>
      </c>
      <c r="D354" s="15" t="s">
        <v>146</v>
      </c>
      <c r="E354" s="15" t="s">
        <v>107</v>
      </c>
      <c r="F354" s="16">
        <v>554.37228445844846</v>
      </c>
      <c r="G354" s="19">
        <v>1227.4127694531787</v>
      </c>
      <c r="H354" s="19">
        <f t="shared" si="25"/>
        <v>680443.62097522966</v>
      </c>
      <c r="I354" s="20">
        <v>3633.255289445528</v>
      </c>
      <c r="J354" s="19">
        <f t="shared" si="26"/>
        <v>2014176.0348306587</v>
      </c>
      <c r="K354" s="19">
        <f t="shared" si="27"/>
        <v>2405.8425199923495</v>
      </c>
      <c r="L354" s="19">
        <f t="shared" si="28"/>
        <v>1333732.413855429</v>
      </c>
      <c r="M354" s="29">
        <f>Table4[[#This Row],[Revenue]]/Table4[[#This Row],[Units]]</f>
        <v>6.5538184200437772</v>
      </c>
      <c r="N354" s="31">
        <f t="shared" si="29"/>
        <v>0.66217271519048848</v>
      </c>
    </row>
    <row r="355" spans="1:14" x14ac:dyDescent="0.25">
      <c r="A355" s="35">
        <v>2006</v>
      </c>
      <c r="B355" s="15" t="s">
        <v>172</v>
      </c>
      <c r="C355" s="15" t="s">
        <v>170</v>
      </c>
      <c r="D355" s="15" t="s">
        <v>146</v>
      </c>
      <c r="E355" s="15" t="s">
        <v>107</v>
      </c>
      <c r="F355" s="16">
        <v>373</v>
      </c>
      <c r="G355" s="19">
        <v>798.68373213995937</v>
      </c>
      <c r="H355" s="19">
        <f t="shared" si="25"/>
        <v>297909.03208820487</v>
      </c>
      <c r="I355" s="20">
        <v>2056.9139939998954</v>
      </c>
      <c r="J355" s="19">
        <f t="shared" si="26"/>
        <v>767228.91976196098</v>
      </c>
      <c r="K355" s="19">
        <f t="shared" si="27"/>
        <v>1258.230261859936</v>
      </c>
      <c r="L355" s="19">
        <f t="shared" si="28"/>
        <v>469319.88767375611</v>
      </c>
      <c r="M355" s="29">
        <f>Table4[[#This Row],[Revenue]]/Table4[[#This Row],[Units]]</f>
        <v>5.5145147292222401</v>
      </c>
      <c r="N355" s="31">
        <f t="shared" si="29"/>
        <v>0.61170776489938161</v>
      </c>
    </row>
    <row r="356" spans="1:14" x14ac:dyDescent="0.25">
      <c r="A356" s="35">
        <v>2006</v>
      </c>
      <c r="B356" s="15" t="s">
        <v>172</v>
      </c>
      <c r="C356" s="15" t="s">
        <v>170</v>
      </c>
      <c r="D356" s="15" t="s">
        <v>146</v>
      </c>
      <c r="E356" s="15" t="s">
        <v>107</v>
      </c>
      <c r="F356" s="16">
        <v>377</v>
      </c>
      <c r="G356" s="19">
        <v>687.09481784996592</v>
      </c>
      <c r="H356" s="19">
        <f t="shared" si="25"/>
        <v>259034.74632943716</v>
      </c>
      <c r="I356" s="20">
        <v>1928.6397349999045</v>
      </c>
      <c r="J356" s="19">
        <f t="shared" si="26"/>
        <v>727097.18009496399</v>
      </c>
      <c r="K356" s="19">
        <f t="shared" si="27"/>
        <v>1241.5449171499386</v>
      </c>
      <c r="L356" s="19">
        <f t="shared" si="28"/>
        <v>468062.43376552686</v>
      </c>
      <c r="M356" s="29">
        <f>Table4[[#This Row],[Revenue]]/Table4[[#This Row],[Units]]</f>
        <v>5.1157552652517362</v>
      </c>
      <c r="N356" s="31">
        <f t="shared" si="29"/>
        <v>0.64374123099252645</v>
      </c>
    </row>
    <row r="357" spans="1:14" x14ac:dyDescent="0.25">
      <c r="A357" s="35">
        <v>2006</v>
      </c>
      <c r="B357" s="15" t="s">
        <v>175</v>
      </c>
      <c r="C357" s="15" t="s">
        <v>170</v>
      </c>
      <c r="D357" s="15" t="s">
        <v>146</v>
      </c>
      <c r="E357" s="15" t="s">
        <v>107</v>
      </c>
      <c r="F357" s="16">
        <v>382</v>
      </c>
      <c r="G357" s="19">
        <v>640.28855644996497</v>
      </c>
      <c r="H357" s="19">
        <f t="shared" si="25"/>
        <v>244590.22856388663</v>
      </c>
      <c r="I357" s="20">
        <v>1736.5017949999051</v>
      </c>
      <c r="J357" s="19">
        <f t="shared" si="26"/>
        <v>663343.68568996375</v>
      </c>
      <c r="K357" s="19">
        <f t="shared" si="27"/>
        <v>1096.2132385499401</v>
      </c>
      <c r="L357" s="19">
        <f t="shared" si="28"/>
        <v>418753.45712607715</v>
      </c>
      <c r="M357" s="29">
        <f>Table4[[#This Row],[Revenue]]/Table4[[#This Row],[Units]]</f>
        <v>4.5458162172772383</v>
      </c>
      <c r="N357" s="31">
        <f t="shared" si="29"/>
        <v>0.63127676671938027</v>
      </c>
    </row>
    <row r="358" spans="1:14" x14ac:dyDescent="0.25">
      <c r="A358" s="35">
        <v>2006</v>
      </c>
      <c r="B358" s="15" t="s">
        <v>174</v>
      </c>
      <c r="C358" s="15" t="s">
        <v>170</v>
      </c>
      <c r="D358" s="15" t="s">
        <v>146</v>
      </c>
      <c r="E358" s="15" t="s">
        <v>107</v>
      </c>
      <c r="F358" s="16">
        <v>379</v>
      </c>
      <c r="G358" s="19">
        <v>609.58365194997066</v>
      </c>
      <c r="H358" s="19">
        <f t="shared" si="25"/>
        <v>231032.20408903889</v>
      </c>
      <c r="I358" s="20">
        <v>1723.9698449999171</v>
      </c>
      <c r="J358" s="19">
        <f t="shared" si="26"/>
        <v>653384.57125496853</v>
      </c>
      <c r="K358" s="19">
        <f t="shared" si="27"/>
        <v>1114.3861930499465</v>
      </c>
      <c r="L358" s="19">
        <f t="shared" si="28"/>
        <v>422352.36716592964</v>
      </c>
      <c r="M358" s="29">
        <f>Table4[[#This Row],[Revenue]]/Table4[[#This Row],[Units]]</f>
        <v>4.5487331002636333</v>
      </c>
      <c r="N358" s="31">
        <f t="shared" si="29"/>
        <v>0.64640701012377633</v>
      </c>
    </row>
    <row r="359" spans="1:14" x14ac:dyDescent="0.25">
      <c r="A359" s="35">
        <v>2006</v>
      </c>
      <c r="B359" s="15" t="s">
        <v>176</v>
      </c>
      <c r="C359" s="15" t="s">
        <v>170</v>
      </c>
      <c r="D359" s="15" t="s">
        <v>146</v>
      </c>
      <c r="E359" s="15" t="s">
        <v>107</v>
      </c>
      <c r="F359" s="16">
        <v>285</v>
      </c>
      <c r="G359" s="19">
        <v>626.68824054996651</v>
      </c>
      <c r="H359" s="19">
        <f t="shared" si="25"/>
        <v>178606.14855674046</v>
      </c>
      <c r="I359" s="20">
        <v>1699.6169049999091</v>
      </c>
      <c r="J359" s="19">
        <f t="shared" si="26"/>
        <v>484390.81792497408</v>
      </c>
      <c r="K359" s="19">
        <f t="shared" si="27"/>
        <v>1072.9286644499425</v>
      </c>
      <c r="L359" s="19">
        <f t="shared" si="28"/>
        <v>305784.66936823365</v>
      </c>
      <c r="M359" s="29">
        <f>Table4[[#This Row],[Revenue]]/Table4[[#This Row],[Units]]</f>
        <v>5.9635680877189792</v>
      </c>
      <c r="N359" s="31">
        <f t="shared" si="29"/>
        <v>0.63127676671938016</v>
      </c>
    </row>
    <row r="360" spans="1:14" x14ac:dyDescent="0.25">
      <c r="A360" s="35">
        <v>2007</v>
      </c>
      <c r="B360" s="15" t="s">
        <v>176</v>
      </c>
      <c r="C360" s="15" t="s">
        <v>170</v>
      </c>
      <c r="D360" s="15" t="s">
        <v>146</v>
      </c>
      <c r="E360" s="15" t="s">
        <v>107</v>
      </c>
      <c r="F360" s="16">
        <v>824.98726051450069</v>
      </c>
      <c r="G360" s="19">
        <v>1604.4113399863002</v>
      </c>
      <c r="H360" s="19">
        <f t="shared" si="25"/>
        <v>1323618.916113697</v>
      </c>
      <c r="I360" s="20">
        <v>5476.6233232710802</v>
      </c>
      <c r="J360" s="19">
        <f t="shared" si="26"/>
        <v>4518144.4723352287</v>
      </c>
      <c r="K360" s="19">
        <f t="shared" si="27"/>
        <v>3872.2119832847802</v>
      </c>
      <c r="L360" s="19">
        <f t="shared" si="28"/>
        <v>3194525.5562215317</v>
      </c>
      <c r="M360" s="29">
        <f>Table4[[#This Row],[Revenue]]/Table4[[#This Row],[Units]]</f>
        <v>6.6384338103058722</v>
      </c>
      <c r="N360" s="31">
        <f t="shared" si="29"/>
        <v>0.7070436936626826</v>
      </c>
    </row>
    <row r="361" spans="1:14" x14ac:dyDescent="0.25">
      <c r="A361" s="35">
        <v>2007</v>
      </c>
      <c r="B361" s="15" t="s">
        <v>173</v>
      </c>
      <c r="C361" s="15" t="s">
        <v>170</v>
      </c>
      <c r="D361" s="15" t="s">
        <v>146</v>
      </c>
      <c r="E361" s="15" t="s">
        <v>107</v>
      </c>
      <c r="F361" s="16">
        <v>759.07932774045514</v>
      </c>
      <c r="G361" s="19">
        <v>1368.4896471789718</v>
      </c>
      <c r="H361" s="19">
        <f t="shared" si="25"/>
        <v>1038792.2014003866</v>
      </c>
      <c r="I361" s="20">
        <v>4297.6049607718523</v>
      </c>
      <c r="J361" s="19">
        <f t="shared" si="26"/>
        <v>3262223.0845167427</v>
      </c>
      <c r="K361" s="19">
        <f t="shared" si="27"/>
        <v>2929.1153135928807</v>
      </c>
      <c r="L361" s="19">
        <f t="shared" si="28"/>
        <v>2223430.8831163561</v>
      </c>
      <c r="M361" s="29">
        <f>Table4[[#This Row],[Revenue]]/Table4[[#This Row],[Units]]</f>
        <v>5.6616018955021419</v>
      </c>
      <c r="N361" s="31">
        <f t="shared" si="29"/>
        <v>0.68156923224204624</v>
      </c>
    </row>
    <row r="362" spans="1:14" x14ac:dyDescent="0.25">
      <c r="A362" s="35">
        <v>2007</v>
      </c>
      <c r="B362" s="15" t="s">
        <v>172</v>
      </c>
      <c r="C362" s="15" t="s">
        <v>170</v>
      </c>
      <c r="D362" s="15" t="s">
        <v>146</v>
      </c>
      <c r="E362" s="15" t="s">
        <v>107</v>
      </c>
      <c r="F362" s="16">
        <v>780.29101913573436</v>
      </c>
      <c r="G362" s="19">
        <v>1397.9608443104639</v>
      </c>
      <c r="H362" s="19">
        <f t="shared" si="25"/>
        <v>1090816.2919188635</v>
      </c>
      <c r="I362" s="20">
        <v>4150.7084226890083</v>
      </c>
      <c r="J362" s="19">
        <f t="shared" si="26"/>
        <v>3238760.505275283</v>
      </c>
      <c r="K362" s="19">
        <f t="shared" si="27"/>
        <v>2752.7475783785444</v>
      </c>
      <c r="L362" s="19">
        <f t="shared" si="28"/>
        <v>2147944.2133564195</v>
      </c>
      <c r="M362" s="29">
        <f>Table4[[#This Row],[Revenue]]/Table4[[#This Row],[Units]]</f>
        <v>5.3194363652761432</v>
      </c>
      <c r="N362" s="31">
        <f t="shared" si="29"/>
        <v>0.66319945851440842</v>
      </c>
    </row>
    <row r="363" spans="1:14" x14ac:dyDescent="0.25">
      <c r="A363" s="35">
        <v>2007</v>
      </c>
      <c r="B363" s="15" t="s">
        <v>174</v>
      </c>
      <c r="C363" s="15" t="s">
        <v>170</v>
      </c>
      <c r="D363" s="15" t="s">
        <v>146</v>
      </c>
      <c r="E363" s="15" t="s">
        <v>107</v>
      </c>
      <c r="F363" s="16">
        <v>428.10767975591955</v>
      </c>
      <c r="G363" s="19">
        <v>813.33518592155099</v>
      </c>
      <c r="H363" s="19">
        <f t="shared" si="25"/>
        <v>348195.03930872463</v>
      </c>
      <c r="I363" s="20">
        <v>2526.4866024304597</v>
      </c>
      <c r="J363" s="19">
        <f t="shared" si="26"/>
        <v>1081608.3173009204</v>
      </c>
      <c r="K363" s="19">
        <f t="shared" si="27"/>
        <v>1713.1514165089088</v>
      </c>
      <c r="L363" s="19">
        <f t="shared" si="28"/>
        <v>733413.27799219568</v>
      </c>
      <c r="M363" s="29">
        <f>Table4[[#This Row],[Revenue]]/Table4[[#This Row],[Units]]</f>
        <v>5.9015213272298821</v>
      </c>
      <c r="N363" s="31">
        <f t="shared" si="29"/>
        <v>0.67807658859574838</v>
      </c>
    </row>
    <row r="364" spans="1:14" x14ac:dyDescent="0.25">
      <c r="A364" s="35">
        <v>2010</v>
      </c>
      <c r="B364" s="15" t="s">
        <v>171</v>
      </c>
      <c r="C364" s="15" t="s">
        <v>170</v>
      </c>
      <c r="D364" s="15" t="s">
        <v>146</v>
      </c>
      <c r="E364" s="15" t="s">
        <v>107</v>
      </c>
      <c r="F364" s="16">
        <v>371</v>
      </c>
      <c r="G364" s="19">
        <v>735.66138803996171</v>
      </c>
      <c r="H364" s="19">
        <f t="shared" si="25"/>
        <v>272930.37496282579</v>
      </c>
      <c r="I364" s="20">
        <v>1910.8938839999003</v>
      </c>
      <c r="J364" s="19">
        <f t="shared" si="26"/>
        <v>708941.63096396299</v>
      </c>
      <c r="K364" s="19">
        <f t="shared" si="27"/>
        <v>1175.2324959599387</v>
      </c>
      <c r="L364" s="19">
        <f t="shared" si="28"/>
        <v>436011.2560011372</v>
      </c>
      <c r="M364" s="29">
        <f>Table4[[#This Row],[Revenue]]/Table4[[#This Row],[Units]]</f>
        <v>5.1506573692719684</v>
      </c>
      <c r="N364" s="31">
        <f t="shared" si="29"/>
        <v>0.61501714239617089</v>
      </c>
    </row>
    <row r="365" spans="1:14" x14ac:dyDescent="0.25">
      <c r="A365" s="35">
        <v>2012</v>
      </c>
      <c r="B365" s="15" t="s">
        <v>175</v>
      </c>
      <c r="C365" s="15" t="s">
        <v>170</v>
      </c>
      <c r="D365" s="15" t="s">
        <v>146</v>
      </c>
      <c r="E365" s="15" t="s">
        <v>107</v>
      </c>
      <c r="F365" s="16">
        <v>865</v>
      </c>
      <c r="G365" s="19">
        <v>954.66070999998021</v>
      </c>
      <c r="H365" s="19">
        <f t="shared" si="25"/>
        <v>825781.51414998283</v>
      </c>
      <c r="I365" s="20">
        <v>1979.4347838999593</v>
      </c>
      <c r="J365" s="19">
        <f t="shared" si="26"/>
        <v>1712211.0880734648</v>
      </c>
      <c r="K365" s="19">
        <f t="shared" si="27"/>
        <v>1024.7740738999792</v>
      </c>
      <c r="L365" s="19">
        <f t="shared" si="28"/>
        <v>886429.57392348198</v>
      </c>
      <c r="M365" s="29">
        <f>Table4[[#This Row],[Revenue]]/Table4[[#This Row],[Units]]</f>
        <v>2.2883639120230743</v>
      </c>
      <c r="N365" s="31">
        <f t="shared" si="29"/>
        <v>0.5177104505968767</v>
      </c>
    </row>
    <row r="366" spans="1:14" x14ac:dyDescent="0.25">
      <c r="A366" s="35">
        <v>2012</v>
      </c>
      <c r="B366" s="15" t="s">
        <v>176</v>
      </c>
      <c r="C366" s="15" t="s">
        <v>170</v>
      </c>
      <c r="D366" s="15" t="s">
        <v>146</v>
      </c>
      <c r="E366" s="15" t="s">
        <v>107</v>
      </c>
      <c r="F366" s="16">
        <v>644</v>
      </c>
      <c r="G366" s="19">
        <v>691.65793199998734</v>
      </c>
      <c r="H366" s="19">
        <f t="shared" si="25"/>
        <v>445427.70820799185</v>
      </c>
      <c r="I366" s="20">
        <v>1537.529957879972</v>
      </c>
      <c r="J366" s="19">
        <f t="shared" si="26"/>
        <v>990169.29287470202</v>
      </c>
      <c r="K366" s="19">
        <f t="shared" si="27"/>
        <v>845.87202587998468</v>
      </c>
      <c r="L366" s="19">
        <f t="shared" si="28"/>
        <v>544741.58466671011</v>
      </c>
      <c r="M366" s="29">
        <f>Table4[[#This Row],[Revenue]]/Table4[[#This Row],[Units]]</f>
        <v>2.3874688786956089</v>
      </c>
      <c r="N366" s="31">
        <f t="shared" si="29"/>
        <v>0.55014994767732395</v>
      </c>
    </row>
    <row r="367" spans="1:14" x14ac:dyDescent="0.25">
      <c r="A367" s="35">
        <v>2012</v>
      </c>
      <c r="B367" s="15" t="s">
        <v>174</v>
      </c>
      <c r="C367" s="15" t="s">
        <v>170</v>
      </c>
      <c r="D367" s="15" t="s">
        <v>146</v>
      </c>
      <c r="E367" s="15" t="s">
        <v>107</v>
      </c>
      <c r="F367" s="16">
        <v>226</v>
      </c>
      <c r="G367" s="19">
        <v>293.18152216919799</v>
      </c>
      <c r="H367" s="19">
        <f t="shared" si="25"/>
        <v>66259.024010238747</v>
      </c>
      <c r="I367" s="20">
        <v>557.34249731999614</v>
      </c>
      <c r="J367" s="19">
        <f t="shared" si="26"/>
        <v>125959.40439431912</v>
      </c>
      <c r="K367" s="19">
        <f t="shared" si="27"/>
        <v>264.16097515079815</v>
      </c>
      <c r="L367" s="19">
        <f t="shared" si="28"/>
        <v>59700.380384080374</v>
      </c>
      <c r="M367" s="29">
        <f>Table4[[#This Row],[Revenue]]/Table4[[#This Row],[Units]]</f>
        <v>2.4661172447787441</v>
      </c>
      <c r="N367" s="31">
        <f t="shared" si="29"/>
        <v>0.47396524833657372</v>
      </c>
    </row>
    <row r="368" spans="1:14" x14ac:dyDescent="0.25">
      <c r="A368" s="35">
        <v>2013</v>
      </c>
      <c r="B368" s="15" t="s">
        <v>171</v>
      </c>
      <c r="C368" s="15" t="s">
        <v>170</v>
      </c>
      <c r="D368" s="15" t="s">
        <v>146</v>
      </c>
      <c r="E368" s="15" t="s">
        <v>107</v>
      </c>
      <c r="F368" s="16">
        <v>865</v>
      </c>
      <c r="G368" s="19">
        <v>1231.1095199999497</v>
      </c>
      <c r="H368" s="19">
        <f t="shared" si="25"/>
        <v>1064909.7347999564</v>
      </c>
      <c r="I368" s="20">
        <v>2386.1575199999029</v>
      </c>
      <c r="J368" s="19">
        <f t="shared" si="26"/>
        <v>2064026.2547999159</v>
      </c>
      <c r="K368" s="19">
        <f t="shared" si="27"/>
        <v>1155.0479999999532</v>
      </c>
      <c r="L368" s="19">
        <f t="shared" si="28"/>
        <v>999116.51999995951</v>
      </c>
      <c r="M368" s="29">
        <f>Table4[[#This Row],[Revenue]]/Table4[[#This Row],[Units]]</f>
        <v>2.758563606936304</v>
      </c>
      <c r="N368" s="31">
        <f t="shared" si="29"/>
        <v>0.48406192395881736</v>
      </c>
    </row>
    <row r="369" spans="1:19" x14ac:dyDescent="0.25">
      <c r="A369" s="35">
        <v>2013</v>
      </c>
      <c r="B369" s="15" t="s">
        <v>175</v>
      </c>
      <c r="C369" s="15" t="s">
        <v>170</v>
      </c>
      <c r="D369" s="15" t="s">
        <v>146</v>
      </c>
      <c r="E369" s="15" t="s">
        <v>107</v>
      </c>
      <c r="F369" s="16">
        <v>644</v>
      </c>
      <c r="G369" s="19">
        <v>861.72094399996865</v>
      </c>
      <c r="H369" s="19">
        <f t="shared" si="25"/>
        <v>554948.28793597978</v>
      </c>
      <c r="I369" s="20">
        <v>1799.0465439999346</v>
      </c>
      <c r="J369" s="19">
        <f t="shared" si="26"/>
        <v>1158585.9743359578</v>
      </c>
      <c r="K369" s="19">
        <f t="shared" si="27"/>
        <v>937.3255999999659</v>
      </c>
      <c r="L369" s="19">
        <f t="shared" si="28"/>
        <v>603637.686399978</v>
      </c>
      <c r="M369" s="29">
        <f>Table4[[#This Row],[Revenue]]/Table4[[#This Row],[Units]]</f>
        <v>2.7935505341613891</v>
      </c>
      <c r="N369" s="31">
        <f t="shared" si="29"/>
        <v>0.52101242356740274</v>
      </c>
    </row>
    <row r="370" spans="1:19" x14ac:dyDescent="0.25">
      <c r="A370" s="35">
        <v>2013</v>
      </c>
      <c r="B370" s="15" t="s">
        <v>174</v>
      </c>
      <c r="C370" s="15" t="s">
        <v>170</v>
      </c>
      <c r="D370" s="15" t="s">
        <v>146</v>
      </c>
      <c r="E370" s="15" t="s">
        <v>107</v>
      </c>
      <c r="F370" s="16">
        <v>366</v>
      </c>
      <c r="G370" s="19">
        <v>806.5729821599756</v>
      </c>
      <c r="H370" s="19">
        <f t="shared" si="25"/>
        <v>295205.71147055109</v>
      </c>
      <c r="I370" s="20">
        <v>1644.2285359999655</v>
      </c>
      <c r="J370" s="19">
        <f t="shared" si="26"/>
        <v>601787.64417598734</v>
      </c>
      <c r="K370" s="19">
        <f t="shared" si="27"/>
        <v>837.65555383998992</v>
      </c>
      <c r="L370" s="19">
        <f t="shared" si="28"/>
        <v>306581.93270543625</v>
      </c>
      <c r="M370" s="29">
        <f>Table4[[#This Row],[Revenue]]/Table4[[#This Row],[Units]]</f>
        <v>4.4924276939889767</v>
      </c>
      <c r="N370" s="31">
        <f t="shared" si="29"/>
        <v>0.50945202293947267</v>
      </c>
    </row>
    <row r="371" spans="1:19" x14ac:dyDescent="0.25">
      <c r="A371" s="35">
        <v>2013</v>
      </c>
      <c r="B371" s="15" t="s">
        <v>173</v>
      </c>
      <c r="C371" s="15" t="s">
        <v>170</v>
      </c>
      <c r="D371" s="15" t="s">
        <v>146</v>
      </c>
      <c r="E371" s="15" t="s">
        <v>107</v>
      </c>
      <c r="F371" s="16">
        <v>226</v>
      </c>
      <c r="G371" s="19">
        <v>393.37927463998648</v>
      </c>
      <c r="H371" s="19">
        <f t="shared" si="25"/>
        <v>88903.716068636946</v>
      </c>
      <c r="I371" s="20">
        <v>738.69074399997453</v>
      </c>
      <c r="J371" s="19">
        <f t="shared" si="26"/>
        <v>166944.10814399424</v>
      </c>
      <c r="K371" s="19">
        <f t="shared" si="27"/>
        <v>345.31146935998805</v>
      </c>
      <c r="L371" s="19">
        <f t="shared" si="28"/>
        <v>78040.392075357289</v>
      </c>
      <c r="M371" s="29">
        <f>Table4[[#This Row],[Revenue]]/Table4[[#This Row],[Units]]</f>
        <v>3.2685431150441353</v>
      </c>
      <c r="N371" s="31">
        <f t="shared" si="29"/>
        <v>0.46746418872144413</v>
      </c>
    </row>
    <row r="372" spans="1:19" x14ac:dyDescent="0.25">
      <c r="A372" s="35">
        <v>2018</v>
      </c>
      <c r="B372" s="15" t="s">
        <v>173</v>
      </c>
      <c r="C372" s="15" t="s">
        <v>170</v>
      </c>
      <c r="D372" s="15" t="s">
        <v>146</v>
      </c>
      <c r="E372" s="15" t="s">
        <v>107</v>
      </c>
      <c r="F372" s="16">
        <v>868</v>
      </c>
      <c r="G372" s="19">
        <v>1074.9112359999674</v>
      </c>
      <c r="H372" s="19">
        <f t="shared" si="25"/>
        <v>933022.9528479717</v>
      </c>
      <c r="I372" s="20">
        <v>2081.7926359999369</v>
      </c>
      <c r="J372" s="19">
        <f t="shared" si="26"/>
        <v>1806996.0080479453</v>
      </c>
      <c r="K372" s="19">
        <f t="shared" si="27"/>
        <v>1006.8813999999695</v>
      </c>
      <c r="L372" s="19">
        <f t="shared" si="28"/>
        <v>873973.05519997363</v>
      </c>
      <c r="M372" s="29">
        <f>Table4[[#This Row],[Revenue]]/Table4[[#This Row],[Units]]</f>
        <v>2.3983786129031532</v>
      </c>
      <c r="N372" s="31">
        <f t="shared" si="29"/>
        <v>0.48366075592170554</v>
      </c>
    </row>
    <row r="373" spans="1:19" x14ac:dyDescent="0.25">
      <c r="A373" s="35">
        <v>2018</v>
      </c>
      <c r="B373" s="15" t="s">
        <v>173</v>
      </c>
      <c r="C373" s="15" t="s">
        <v>170</v>
      </c>
      <c r="D373" s="15" t="s">
        <v>146</v>
      </c>
      <c r="E373" s="15" t="s">
        <v>107</v>
      </c>
      <c r="F373" s="16">
        <v>673</v>
      </c>
      <c r="G373" s="19">
        <v>851.77571999997269</v>
      </c>
      <c r="H373" s="19">
        <f t="shared" si="25"/>
        <v>573245.05955998157</v>
      </c>
      <c r="I373" s="20">
        <v>1756.8037199999435</v>
      </c>
      <c r="J373" s="19">
        <f t="shared" si="26"/>
        <v>1182328.9035599621</v>
      </c>
      <c r="K373" s="19">
        <f t="shared" si="27"/>
        <v>905.0279999999708</v>
      </c>
      <c r="L373" s="19">
        <f t="shared" si="28"/>
        <v>609083.84399998048</v>
      </c>
      <c r="M373" s="29">
        <f>Table4[[#This Row],[Revenue]]/Table4[[#This Row],[Units]]</f>
        <v>2.6104067161960529</v>
      </c>
      <c r="N373" s="31">
        <f t="shared" si="29"/>
        <v>0.51515601298931668</v>
      </c>
    </row>
    <row r="374" spans="1:19" x14ac:dyDescent="0.25">
      <c r="A374" s="35">
        <v>2018</v>
      </c>
      <c r="B374" s="15" t="s">
        <v>173</v>
      </c>
      <c r="C374" s="15" t="s">
        <v>170</v>
      </c>
      <c r="D374" s="15" t="s">
        <v>146</v>
      </c>
      <c r="E374" s="15" t="s">
        <v>107</v>
      </c>
      <c r="F374" s="16">
        <v>159</v>
      </c>
      <c r="G374" s="19">
        <v>252.26629184999226</v>
      </c>
      <c r="H374" s="19">
        <f t="shared" si="25"/>
        <v>40110.340404148767</v>
      </c>
      <c r="I374" s="20">
        <v>577.61663499998235</v>
      </c>
      <c r="J374" s="19">
        <f t="shared" si="26"/>
        <v>91841.0449649972</v>
      </c>
      <c r="K374" s="19">
        <f t="shared" si="27"/>
        <v>325.35034314999007</v>
      </c>
      <c r="L374" s="19">
        <f t="shared" si="28"/>
        <v>51730.704560848433</v>
      </c>
      <c r="M374" s="29">
        <f>Table4[[#This Row],[Revenue]]/Table4[[#This Row],[Units]]</f>
        <v>3.6328090251571217</v>
      </c>
      <c r="N374" s="31">
        <f t="shared" si="29"/>
        <v>0.5632634578642286</v>
      </c>
    </row>
    <row r="375" spans="1:19" x14ac:dyDescent="0.25">
      <c r="A375" s="35">
        <v>1990</v>
      </c>
      <c r="B375" s="15" t="s">
        <v>176</v>
      </c>
      <c r="C375" s="15" t="s">
        <v>169</v>
      </c>
      <c r="D375" s="15" t="s">
        <v>6</v>
      </c>
      <c r="E375" s="15" t="s">
        <v>14</v>
      </c>
      <c r="F375" s="16">
        <v>315</v>
      </c>
      <c r="G375" s="19">
        <v>716.87765053949261</v>
      </c>
      <c r="H375" s="19">
        <f t="shared" si="25"/>
        <v>225816.45991994016</v>
      </c>
      <c r="I375" s="20">
        <v>1554.2593404499889</v>
      </c>
      <c r="J375" s="19">
        <f t="shared" si="26"/>
        <v>489591.69224174652</v>
      </c>
      <c r="K375" s="19">
        <f t="shared" si="27"/>
        <v>837.38168991049633</v>
      </c>
      <c r="L375" s="19">
        <f t="shared" si="28"/>
        <v>263775.23232180637</v>
      </c>
      <c r="M375" s="29">
        <f>Table4[[#This Row],[Revenue]]/Table4[[#This Row],[Units]]</f>
        <v>4.9341566363491713</v>
      </c>
      <c r="N375" s="31">
        <f t="shared" si="29"/>
        <v>0.53876574398971133</v>
      </c>
      <c r="O375" s="41"/>
      <c r="P375" s="41"/>
      <c r="Q375" s="41"/>
      <c r="R375" s="41"/>
      <c r="S375" s="41"/>
    </row>
    <row r="376" spans="1:19" x14ac:dyDescent="0.25">
      <c r="A376" s="35">
        <v>1990</v>
      </c>
      <c r="B376" s="15" t="s">
        <v>176</v>
      </c>
      <c r="C376" s="15" t="s">
        <v>169</v>
      </c>
      <c r="D376" s="15" t="s">
        <v>6</v>
      </c>
      <c r="E376" s="15" t="s">
        <v>14</v>
      </c>
      <c r="F376" s="16">
        <v>286</v>
      </c>
      <c r="G376" s="19">
        <v>670.56955094459215</v>
      </c>
      <c r="H376" s="19">
        <f t="shared" si="25"/>
        <v>191782.89157015336</v>
      </c>
      <c r="I376" s="20">
        <v>1505.0960546599883</v>
      </c>
      <c r="J376" s="19">
        <f t="shared" si="26"/>
        <v>430457.47163275664</v>
      </c>
      <c r="K376" s="19">
        <f t="shared" si="27"/>
        <v>834.52650371539619</v>
      </c>
      <c r="L376" s="19">
        <f t="shared" si="28"/>
        <v>238674.58006260329</v>
      </c>
      <c r="M376" s="29">
        <f>Table4[[#This Row],[Revenue]]/Table4[[#This Row],[Units]]</f>
        <v>5.2625736176922668</v>
      </c>
      <c r="N376" s="31">
        <f t="shared" si="29"/>
        <v>0.55446727212631064</v>
      </c>
      <c r="O376" s="41"/>
      <c r="P376" s="41"/>
      <c r="Q376" s="41"/>
      <c r="R376" s="41"/>
      <c r="S376" s="41"/>
    </row>
    <row r="377" spans="1:19" x14ac:dyDescent="0.25">
      <c r="A377" s="35">
        <v>1990</v>
      </c>
      <c r="B377" s="15" t="s">
        <v>176</v>
      </c>
      <c r="C377" s="15" t="s">
        <v>170</v>
      </c>
      <c r="D377" s="15" t="s">
        <v>168</v>
      </c>
      <c r="E377" s="15" t="s">
        <v>14</v>
      </c>
      <c r="F377" s="16">
        <v>246</v>
      </c>
      <c r="G377" s="19">
        <v>372.14407392119602</v>
      </c>
      <c r="H377" s="19">
        <f t="shared" si="25"/>
        <v>91547.442184614221</v>
      </c>
      <c r="I377" s="20">
        <v>706.28249651999249</v>
      </c>
      <c r="J377" s="19">
        <f t="shared" si="26"/>
        <v>173745.49414391816</v>
      </c>
      <c r="K377" s="19">
        <f t="shared" si="27"/>
        <v>334.13842259879647</v>
      </c>
      <c r="L377" s="19">
        <f t="shared" si="28"/>
        <v>82198.051959303935</v>
      </c>
      <c r="M377" s="29">
        <f>Table4[[#This Row],[Revenue]]/Table4[[#This Row],[Units]]</f>
        <v>2.8710670590243597</v>
      </c>
      <c r="N377" s="31">
        <f t="shared" si="29"/>
        <v>0.47309458218937772</v>
      </c>
      <c r="O377" s="41"/>
      <c r="P377" s="41"/>
      <c r="Q377" s="41"/>
      <c r="R377" s="41"/>
      <c r="S377" s="41"/>
    </row>
    <row r="378" spans="1:19" x14ac:dyDescent="0.25">
      <c r="A378" s="35">
        <v>1991</v>
      </c>
      <c r="B378" s="15" t="s">
        <v>173</v>
      </c>
      <c r="C378" s="15" t="s">
        <v>169</v>
      </c>
      <c r="D378" s="15" t="s">
        <v>6</v>
      </c>
      <c r="E378" s="15" t="s">
        <v>14</v>
      </c>
      <c r="F378" s="16">
        <v>852</v>
      </c>
      <c r="G378" s="19">
        <v>1239.7929119999687</v>
      </c>
      <c r="H378" s="19">
        <f t="shared" si="25"/>
        <v>1056303.5610239734</v>
      </c>
      <c r="I378" s="20">
        <v>2603.7551620799345</v>
      </c>
      <c r="J378" s="19">
        <f t="shared" si="26"/>
        <v>2218399.3980921041</v>
      </c>
      <c r="K378" s="19">
        <f t="shared" si="27"/>
        <v>1363.9622500799658</v>
      </c>
      <c r="L378" s="19">
        <f t="shared" si="28"/>
        <v>1162095.8370681307</v>
      </c>
      <c r="M378" s="29">
        <f>Table4[[#This Row],[Revenue]]/Table4[[#This Row],[Units]]</f>
        <v>3.0560506597182329</v>
      </c>
      <c r="N378" s="31">
        <f t="shared" si="29"/>
        <v>0.52384428073122047</v>
      </c>
    </row>
    <row r="379" spans="1:19" x14ac:dyDescent="0.25">
      <c r="A379" s="35">
        <v>1991</v>
      </c>
      <c r="B379" s="15" t="s">
        <v>176</v>
      </c>
      <c r="C379" s="15" t="s">
        <v>170</v>
      </c>
      <c r="D379" s="15" t="s">
        <v>168</v>
      </c>
      <c r="E379" s="15" t="s">
        <v>14</v>
      </c>
      <c r="F379" s="16">
        <v>777</v>
      </c>
      <c r="G379" s="19">
        <v>1077.0599343599708</v>
      </c>
      <c r="H379" s="19">
        <f t="shared" si="25"/>
        <v>836875.56899769732</v>
      </c>
      <c r="I379" s="20">
        <v>2103.3207559999564</v>
      </c>
      <c r="J379" s="19">
        <f t="shared" si="26"/>
        <v>1634280.2274119661</v>
      </c>
      <c r="K379" s="19">
        <f t="shared" si="27"/>
        <v>1026.2608216399856</v>
      </c>
      <c r="L379" s="19">
        <f t="shared" si="28"/>
        <v>797404.65841426875</v>
      </c>
      <c r="M379" s="29">
        <f>Table4[[#This Row],[Revenue]]/Table4[[#This Row],[Units]]</f>
        <v>2.7069765199484639</v>
      </c>
      <c r="N379" s="31">
        <f t="shared" si="29"/>
        <v>0.48792406898113966</v>
      </c>
    </row>
    <row r="380" spans="1:19" x14ac:dyDescent="0.25">
      <c r="A380" s="35">
        <v>1991</v>
      </c>
      <c r="B380" s="15" t="s">
        <v>175</v>
      </c>
      <c r="C380" s="15" t="s">
        <v>170</v>
      </c>
      <c r="D380" s="15" t="s">
        <v>168</v>
      </c>
      <c r="E380" s="15" t="s">
        <v>14</v>
      </c>
      <c r="F380" s="16">
        <v>712</v>
      </c>
      <c r="G380" s="19">
        <v>998.90823871997293</v>
      </c>
      <c r="H380" s="19">
        <f t="shared" si="25"/>
        <v>711222.66596862068</v>
      </c>
      <c r="I380" s="20">
        <v>2007.1685119999593</v>
      </c>
      <c r="J380" s="19">
        <f t="shared" si="26"/>
        <v>1429103.9805439711</v>
      </c>
      <c r="K380" s="19">
        <f t="shared" si="27"/>
        <v>1008.2602732799863</v>
      </c>
      <c r="L380" s="19">
        <f t="shared" si="28"/>
        <v>717881.31457535038</v>
      </c>
      <c r="M380" s="29">
        <f>Table4[[#This Row],[Revenue]]/Table4[[#This Row],[Units]]</f>
        <v>2.8190568988763474</v>
      </c>
      <c r="N380" s="31">
        <f t="shared" si="29"/>
        <v>0.50232965854737699</v>
      </c>
    </row>
    <row r="381" spans="1:19" x14ac:dyDescent="0.25">
      <c r="A381" s="35">
        <v>1991</v>
      </c>
      <c r="B381" s="15" t="s">
        <v>174</v>
      </c>
      <c r="C381" s="15" t="s">
        <v>170</v>
      </c>
      <c r="D381" s="15" t="s">
        <v>146</v>
      </c>
      <c r="E381" s="15" t="s">
        <v>14</v>
      </c>
      <c r="F381" s="16">
        <v>213</v>
      </c>
      <c r="G381" s="19">
        <v>327.04041021629297</v>
      </c>
      <c r="H381" s="19">
        <f t="shared" si="25"/>
        <v>69659.607376070402</v>
      </c>
      <c r="I381" s="20">
        <v>648.82482972998605</v>
      </c>
      <c r="J381" s="19">
        <f t="shared" si="26"/>
        <v>138199.68873248703</v>
      </c>
      <c r="K381" s="19">
        <f t="shared" si="27"/>
        <v>321.78441951369308</v>
      </c>
      <c r="L381" s="19">
        <f t="shared" si="28"/>
        <v>68540.081356416631</v>
      </c>
      <c r="M381" s="29">
        <f>Table4[[#This Row],[Revenue]]/Table4[[#This Row],[Units]]</f>
        <v>3.0461259611736433</v>
      </c>
      <c r="N381" s="31">
        <f t="shared" si="29"/>
        <v>0.49594960730403365</v>
      </c>
    </row>
    <row r="382" spans="1:19" x14ac:dyDescent="0.25">
      <c r="A382" s="35">
        <v>1992</v>
      </c>
      <c r="B382" s="15" t="s">
        <v>173</v>
      </c>
      <c r="C382" s="15" t="s">
        <v>170</v>
      </c>
      <c r="D382" s="15" t="s">
        <v>168</v>
      </c>
      <c r="E382" s="15" t="s">
        <v>14</v>
      </c>
      <c r="F382" s="16">
        <v>246</v>
      </c>
      <c r="G382" s="19">
        <v>480.92280785998332</v>
      </c>
      <c r="H382" s="19">
        <f t="shared" si="25"/>
        <v>118307.0107335559</v>
      </c>
      <c r="I382" s="20">
        <v>897.77760599996873</v>
      </c>
      <c r="J382" s="19">
        <f t="shared" si="26"/>
        <v>220853.29107599231</v>
      </c>
      <c r="K382" s="19">
        <f t="shared" si="27"/>
        <v>416.85479813998541</v>
      </c>
      <c r="L382" s="19">
        <f t="shared" si="28"/>
        <v>102546.28034243641</v>
      </c>
      <c r="M382" s="29">
        <f>Table4[[#This Row],[Revenue]]/Table4[[#This Row],[Units]]</f>
        <v>3.6495024634145072</v>
      </c>
      <c r="N382" s="31">
        <f t="shared" si="29"/>
        <v>0.46431855211590112</v>
      </c>
    </row>
    <row r="383" spans="1:19" x14ac:dyDescent="0.25">
      <c r="A383" s="35">
        <v>1993</v>
      </c>
      <c r="B383" s="15" t="s">
        <v>171</v>
      </c>
      <c r="C383" s="15" t="s">
        <v>169</v>
      </c>
      <c r="D383" s="15" t="s">
        <v>6</v>
      </c>
      <c r="E383" s="15" t="s">
        <v>14</v>
      </c>
      <c r="F383" s="16">
        <v>867</v>
      </c>
      <c r="G383" s="19">
        <v>2021.1720913599029</v>
      </c>
      <c r="H383" s="19">
        <f t="shared" si="25"/>
        <v>1752356.2032090358</v>
      </c>
      <c r="I383" s="20">
        <v>4264.6054559997956</v>
      </c>
      <c r="J383" s="19">
        <f t="shared" si="26"/>
        <v>3697412.9303518226</v>
      </c>
      <c r="K383" s="19">
        <f t="shared" si="27"/>
        <v>2243.4333646398927</v>
      </c>
      <c r="L383" s="19">
        <f t="shared" si="28"/>
        <v>1945056.7271427868</v>
      </c>
      <c r="M383" s="29">
        <f>Table4[[#This Row],[Revenue]]/Table4[[#This Row],[Units]]</f>
        <v>4.9188067543250238</v>
      </c>
      <c r="N383" s="31">
        <f t="shared" si="29"/>
        <v>0.52605883188646374</v>
      </c>
    </row>
    <row r="384" spans="1:19" x14ac:dyDescent="0.25">
      <c r="A384" s="35">
        <v>1993</v>
      </c>
      <c r="B384" s="15" t="s">
        <v>175</v>
      </c>
      <c r="C384" s="15" t="s">
        <v>169</v>
      </c>
      <c r="D384" s="15" t="s">
        <v>6</v>
      </c>
      <c r="E384" s="15" t="s">
        <v>14</v>
      </c>
      <c r="F384" s="16">
        <v>868</v>
      </c>
      <c r="G384" s="19">
        <v>1657.4388479999232</v>
      </c>
      <c r="H384" s="19">
        <f t="shared" si="25"/>
        <v>1438656.9200639334</v>
      </c>
      <c r="I384" s="20">
        <v>4004.2356479998143</v>
      </c>
      <c r="J384" s="19">
        <f t="shared" si="26"/>
        <v>3475676.5424638391</v>
      </c>
      <c r="K384" s="19">
        <f t="shared" si="27"/>
        <v>2346.7967999998909</v>
      </c>
      <c r="L384" s="19">
        <f t="shared" si="28"/>
        <v>2037019.6223999057</v>
      </c>
      <c r="M384" s="29">
        <f>Table4[[#This Row],[Revenue]]/Table4[[#This Row],[Units]]</f>
        <v>4.6131747096772058</v>
      </c>
      <c r="N384" s="31">
        <f t="shared" si="29"/>
        <v>0.58607859434350651</v>
      </c>
    </row>
    <row r="385" spans="1:14" x14ac:dyDescent="0.25">
      <c r="A385" s="35">
        <v>1993</v>
      </c>
      <c r="B385" s="15" t="s">
        <v>176</v>
      </c>
      <c r="C385" s="15" t="s">
        <v>169</v>
      </c>
      <c r="D385" s="15" t="s">
        <v>6</v>
      </c>
      <c r="E385" s="15" t="s">
        <v>14</v>
      </c>
      <c r="F385" s="16">
        <v>852</v>
      </c>
      <c r="G385" s="19">
        <v>1609.566875999928</v>
      </c>
      <c r="H385" s="19">
        <f t="shared" si="25"/>
        <v>1371350.9783519388</v>
      </c>
      <c r="I385" s="20">
        <v>3148.2104759998588</v>
      </c>
      <c r="J385" s="19">
        <f t="shared" si="26"/>
        <v>2682275.3255518796</v>
      </c>
      <c r="K385" s="19">
        <f t="shared" si="27"/>
        <v>1538.6435999999308</v>
      </c>
      <c r="L385" s="19">
        <f t="shared" si="28"/>
        <v>1310924.3471999408</v>
      </c>
      <c r="M385" s="29">
        <f>Table4[[#This Row],[Revenue]]/Table4[[#This Row],[Units]]</f>
        <v>3.6950827183096933</v>
      </c>
      <c r="N385" s="31">
        <f t="shared" si="29"/>
        <v>0.48873593799705017</v>
      </c>
    </row>
    <row r="386" spans="1:14" x14ac:dyDescent="0.25">
      <c r="A386" s="35">
        <v>1993</v>
      </c>
      <c r="B386" s="15" t="s">
        <v>175</v>
      </c>
      <c r="C386" s="15" t="s">
        <v>169</v>
      </c>
      <c r="D386" s="15" t="s">
        <v>6</v>
      </c>
      <c r="E386" s="15" t="s">
        <v>14</v>
      </c>
      <c r="F386" s="16">
        <v>399</v>
      </c>
      <c r="G386" s="19">
        <v>1259.9192618999416</v>
      </c>
      <c r="H386" s="19">
        <f t="shared" ref="H386:H449" si="30">G386*F386</f>
        <v>502707.7854980767</v>
      </c>
      <c r="I386" s="20">
        <v>2250.7524899998957</v>
      </c>
      <c r="J386" s="19">
        <f t="shared" ref="J386:J449" si="31">I386*F386</f>
        <v>898050.24350995838</v>
      </c>
      <c r="K386" s="19">
        <f t="shared" ref="K386:K449" si="32">I386-G386</f>
        <v>990.83322809995411</v>
      </c>
      <c r="L386" s="19">
        <f t="shared" ref="L386:L449" si="33">J386-H386</f>
        <v>395342.45801188168</v>
      </c>
      <c r="M386" s="29">
        <f>Table4[[#This Row],[Revenue]]/Table4[[#This Row],[Units]]</f>
        <v>5.6409836842102647</v>
      </c>
      <c r="N386" s="31">
        <f t="shared" ref="N386:N449" si="34">K386/I386</f>
        <v>0.44022309538797844</v>
      </c>
    </row>
    <row r="387" spans="1:14" x14ac:dyDescent="0.25">
      <c r="A387" s="35">
        <v>1993</v>
      </c>
      <c r="B387" s="15" t="s">
        <v>172</v>
      </c>
      <c r="C387" s="15" t="s">
        <v>169</v>
      </c>
      <c r="D387" s="15" t="s">
        <v>6</v>
      </c>
      <c r="E387" s="15" t="s">
        <v>14</v>
      </c>
      <c r="F387" s="16">
        <v>315</v>
      </c>
      <c r="G387" s="19">
        <v>1029.8198966999564</v>
      </c>
      <c r="H387" s="19">
        <f t="shared" si="30"/>
        <v>324393.26746048627</v>
      </c>
      <c r="I387" s="20">
        <v>1969.4155699999376</v>
      </c>
      <c r="J387" s="19">
        <f t="shared" si="31"/>
        <v>620365.9045499803</v>
      </c>
      <c r="K387" s="19">
        <f t="shared" si="32"/>
        <v>939.59567329998117</v>
      </c>
      <c r="L387" s="19">
        <f t="shared" si="33"/>
        <v>295972.63708949403</v>
      </c>
      <c r="M387" s="29">
        <f>Table4[[#This Row],[Revenue]]/Table4[[#This Row],[Units]]</f>
        <v>6.2521129206347226</v>
      </c>
      <c r="N387" s="31">
        <f t="shared" si="34"/>
        <v>0.47709365540357285</v>
      </c>
    </row>
    <row r="388" spans="1:14" x14ac:dyDescent="0.25">
      <c r="A388" s="35">
        <v>1993</v>
      </c>
      <c r="B388" s="15" t="s">
        <v>173</v>
      </c>
      <c r="C388" s="15" t="s">
        <v>169</v>
      </c>
      <c r="D388" s="15" t="s">
        <v>6</v>
      </c>
      <c r="E388" s="15" t="s">
        <v>14</v>
      </c>
      <c r="F388" s="16">
        <v>286</v>
      </c>
      <c r="G388" s="19">
        <v>985.87010861995577</v>
      </c>
      <c r="H388" s="19">
        <f t="shared" si="30"/>
        <v>281958.85106530733</v>
      </c>
      <c r="I388" s="20">
        <v>1935.9426019999357</v>
      </c>
      <c r="J388" s="19">
        <f t="shared" si="31"/>
        <v>553679.58417198167</v>
      </c>
      <c r="K388" s="19">
        <f t="shared" si="32"/>
        <v>950.07249337997996</v>
      </c>
      <c r="L388" s="19">
        <f t="shared" si="33"/>
        <v>271720.73310667434</v>
      </c>
      <c r="M388" s="29">
        <f>Table4[[#This Row],[Revenue]]/Table4[[#This Row],[Units]]</f>
        <v>6.769030076922852</v>
      </c>
      <c r="N388" s="31">
        <f t="shared" si="34"/>
        <v>0.49075447402133854</v>
      </c>
    </row>
    <row r="389" spans="1:14" x14ac:dyDescent="0.25">
      <c r="A389" s="35">
        <v>1994</v>
      </c>
      <c r="B389" s="15" t="s">
        <v>173</v>
      </c>
      <c r="C389" s="15" t="s">
        <v>169</v>
      </c>
      <c r="D389" s="15" t="s">
        <v>6</v>
      </c>
      <c r="E389" s="15" t="s">
        <v>14</v>
      </c>
      <c r="F389" s="16">
        <v>861</v>
      </c>
      <c r="G389" s="19">
        <v>3278.5503523598341</v>
      </c>
      <c r="H389" s="19">
        <f t="shared" si="30"/>
        <v>2822831.8533818172</v>
      </c>
      <c r="I389" s="20">
        <v>5215.6209559997606</v>
      </c>
      <c r="J389" s="19">
        <f t="shared" si="31"/>
        <v>4490649.6431157943</v>
      </c>
      <c r="K389" s="19">
        <f t="shared" si="32"/>
        <v>1937.0706036399265</v>
      </c>
      <c r="L389" s="19">
        <f t="shared" si="33"/>
        <v>1667817.7897339771</v>
      </c>
      <c r="M389" s="29">
        <f>Table4[[#This Row],[Revenue]]/Table4[[#This Row],[Units]]</f>
        <v>6.0576317723574453</v>
      </c>
      <c r="N389" s="31">
        <f t="shared" si="34"/>
        <v>0.37139788722791062</v>
      </c>
    </row>
    <row r="390" spans="1:14" x14ac:dyDescent="0.25">
      <c r="A390" s="35">
        <v>1994</v>
      </c>
      <c r="B390" s="15" t="s">
        <v>171</v>
      </c>
      <c r="C390" s="15" t="s">
        <v>169</v>
      </c>
      <c r="D390" s="15" t="s">
        <v>6</v>
      </c>
      <c r="E390" s="15" t="s">
        <v>14</v>
      </c>
      <c r="F390" s="16">
        <v>855</v>
      </c>
      <c r="G390" s="19">
        <v>3345.119141759822</v>
      </c>
      <c r="H390" s="19">
        <f t="shared" si="30"/>
        <v>2860076.8662046478</v>
      </c>
      <c r="I390" s="20">
        <v>5233.9436959997474</v>
      </c>
      <c r="J390" s="19">
        <f t="shared" si="31"/>
        <v>4475021.8600797839</v>
      </c>
      <c r="K390" s="19">
        <f t="shared" si="32"/>
        <v>1888.8245542399254</v>
      </c>
      <c r="L390" s="19">
        <f t="shared" si="33"/>
        <v>1614944.9938751361</v>
      </c>
      <c r="M390" s="29">
        <f>Table4[[#This Row],[Revenue]]/Table4[[#This Row],[Units]]</f>
        <v>6.1215715742687102</v>
      </c>
      <c r="N390" s="31">
        <f t="shared" si="34"/>
        <v>0.36087980000310965</v>
      </c>
    </row>
    <row r="391" spans="1:14" x14ac:dyDescent="0.25">
      <c r="A391" s="35">
        <v>1994</v>
      </c>
      <c r="B391" s="15" t="s">
        <v>175</v>
      </c>
      <c r="C391" s="15" t="s">
        <v>169</v>
      </c>
      <c r="D391" s="15" t="s">
        <v>6</v>
      </c>
      <c r="E391" s="15" t="s">
        <v>14</v>
      </c>
      <c r="F391" s="16">
        <v>858</v>
      </c>
      <c r="G391" s="19">
        <v>3272.2908345598298</v>
      </c>
      <c r="H391" s="19">
        <f t="shared" si="30"/>
        <v>2807625.5360523341</v>
      </c>
      <c r="I391" s="20">
        <v>5130.8785759997591</v>
      </c>
      <c r="J391" s="19">
        <f t="shared" si="31"/>
        <v>4402293.8182077929</v>
      </c>
      <c r="K391" s="19">
        <f t="shared" si="32"/>
        <v>1858.5877414399292</v>
      </c>
      <c r="L391" s="19">
        <f t="shared" si="33"/>
        <v>1594668.2821554588</v>
      </c>
      <c r="M391" s="29">
        <f>Table4[[#This Row],[Revenue]]/Table4[[#This Row],[Units]]</f>
        <v>5.9800449603726795</v>
      </c>
      <c r="N391" s="31">
        <f t="shared" si="34"/>
        <v>0.36223576798984775</v>
      </c>
    </row>
    <row r="392" spans="1:14" x14ac:dyDescent="0.25">
      <c r="A392" s="35">
        <v>1994</v>
      </c>
      <c r="B392" s="15" t="s">
        <v>172</v>
      </c>
      <c r="C392" s="15" t="s">
        <v>169</v>
      </c>
      <c r="D392" s="15" t="s">
        <v>6</v>
      </c>
      <c r="E392" s="15" t="s">
        <v>14</v>
      </c>
      <c r="F392" s="16">
        <v>863</v>
      </c>
      <c r="G392" s="19">
        <v>2131.9296946798945</v>
      </c>
      <c r="H392" s="19">
        <f t="shared" si="30"/>
        <v>1839855.326508749</v>
      </c>
      <c r="I392" s="20">
        <v>4528.9306279997763</v>
      </c>
      <c r="J392" s="19">
        <f t="shared" si="31"/>
        <v>3908467.1319638072</v>
      </c>
      <c r="K392" s="19">
        <f t="shared" si="32"/>
        <v>2397.0009333198818</v>
      </c>
      <c r="L392" s="19">
        <f t="shared" si="33"/>
        <v>2068611.8054550581</v>
      </c>
      <c r="M392" s="29">
        <f>Table4[[#This Row],[Revenue]]/Table4[[#This Row],[Units]]</f>
        <v>5.2478918053299841</v>
      </c>
      <c r="N392" s="31">
        <f t="shared" si="34"/>
        <v>0.52926421935028156</v>
      </c>
    </row>
    <row r="393" spans="1:14" x14ac:dyDescent="0.25">
      <c r="A393" s="35">
        <v>1994</v>
      </c>
      <c r="B393" s="15" t="s">
        <v>173</v>
      </c>
      <c r="C393" s="15" t="s">
        <v>169</v>
      </c>
      <c r="D393" s="15" t="s">
        <v>6</v>
      </c>
      <c r="E393" s="15" t="s">
        <v>14</v>
      </c>
      <c r="F393" s="16">
        <v>492</v>
      </c>
      <c r="G393" s="19">
        <v>1519.4495250399229</v>
      </c>
      <c r="H393" s="19">
        <f t="shared" si="30"/>
        <v>747569.1663196421</v>
      </c>
      <c r="I393" s="20">
        <v>2833.6365839998566</v>
      </c>
      <c r="J393" s="19">
        <f t="shared" si="31"/>
        <v>1394149.1993279294</v>
      </c>
      <c r="K393" s="19">
        <f t="shared" si="32"/>
        <v>1314.1870589599337</v>
      </c>
      <c r="L393" s="19">
        <f t="shared" si="33"/>
        <v>646580.03300828731</v>
      </c>
      <c r="M393" s="29">
        <f>Table4[[#This Row],[Revenue]]/Table4[[#This Row],[Units]]</f>
        <v>5.7594239512192207</v>
      </c>
      <c r="N393" s="31">
        <f t="shared" si="34"/>
        <v>0.46378108836556442</v>
      </c>
    </row>
    <row r="394" spans="1:14" x14ac:dyDescent="0.25">
      <c r="A394" s="35">
        <v>1994</v>
      </c>
      <c r="B394" s="15" t="s">
        <v>172</v>
      </c>
      <c r="C394" s="15" t="s">
        <v>169</v>
      </c>
      <c r="D394" s="15" t="s">
        <v>6</v>
      </c>
      <c r="E394" s="15" t="s">
        <v>14</v>
      </c>
      <c r="F394" s="16">
        <v>495</v>
      </c>
      <c r="G394" s="19">
        <v>1099.4851517799457</v>
      </c>
      <c r="H394" s="19">
        <f t="shared" si="30"/>
        <v>544245.15013107308</v>
      </c>
      <c r="I394" s="20">
        <v>2687.8740379998676</v>
      </c>
      <c r="J394" s="19">
        <f t="shared" si="31"/>
        <v>1330497.6488099345</v>
      </c>
      <c r="K394" s="19">
        <f t="shared" si="32"/>
        <v>1588.3888862199219</v>
      </c>
      <c r="L394" s="19">
        <f t="shared" si="33"/>
        <v>786252.49867886142</v>
      </c>
      <c r="M394" s="29">
        <f>Table4[[#This Row],[Revenue]]/Table4[[#This Row],[Units]]</f>
        <v>5.4300485616158944</v>
      </c>
      <c r="N394" s="31">
        <f t="shared" si="34"/>
        <v>0.59094617670472849</v>
      </c>
    </row>
    <row r="395" spans="1:14" x14ac:dyDescent="0.25">
      <c r="A395" s="35">
        <v>1994</v>
      </c>
      <c r="B395" s="15" t="s">
        <v>174</v>
      </c>
      <c r="C395" s="15" t="s">
        <v>169</v>
      </c>
      <c r="D395" s="15" t="s">
        <v>6</v>
      </c>
      <c r="E395" s="15" t="s">
        <v>14</v>
      </c>
      <c r="F395" s="16">
        <v>497</v>
      </c>
      <c r="G395" s="19">
        <v>1012.4834371799516</v>
      </c>
      <c r="H395" s="19">
        <f t="shared" si="30"/>
        <v>503204.26827843592</v>
      </c>
      <c r="I395" s="20">
        <v>2465.8023779998821</v>
      </c>
      <c r="J395" s="19">
        <f t="shared" si="31"/>
        <v>1225503.7818659414</v>
      </c>
      <c r="K395" s="19">
        <f t="shared" si="32"/>
        <v>1453.3189408199305</v>
      </c>
      <c r="L395" s="19">
        <f t="shared" si="33"/>
        <v>722299.51358750544</v>
      </c>
      <c r="M395" s="29">
        <f>Table4[[#This Row],[Revenue]]/Table4[[#This Row],[Units]]</f>
        <v>4.9613729939635451</v>
      </c>
      <c r="N395" s="31">
        <f t="shared" si="34"/>
        <v>0.58938986910977831</v>
      </c>
    </row>
    <row r="396" spans="1:14" x14ac:dyDescent="0.25">
      <c r="A396" s="35">
        <v>1995</v>
      </c>
      <c r="B396" s="15" t="s">
        <v>173</v>
      </c>
      <c r="C396" s="15" t="s">
        <v>169</v>
      </c>
      <c r="D396" s="15" t="s">
        <v>6</v>
      </c>
      <c r="E396" s="15" t="s">
        <v>14</v>
      </c>
      <c r="F396" s="16">
        <v>977.76119896614068</v>
      </c>
      <c r="G396" s="19">
        <v>2867.2959225037966</v>
      </c>
      <c r="H396" s="19">
        <f t="shared" si="30"/>
        <v>2803530.6989780385</v>
      </c>
      <c r="I396" s="20">
        <v>6153.9458345407238</v>
      </c>
      <c r="J396" s="19">
        <f t="shared" si="31"/>
        <v>6017089.4575532256</v>
      </c>
      <c r="K396" s="19">
        <f t="shared" si="32"/>
        <v>3286.6499120369272</v>
      </c>
      <c r="L396" s="19">
        <f t="shared" si="33"/>
        <v>3213558.7585751871</v>
      </c>
      <c r="M396" s="29">
        <f>Table4[[#This Row],[Revenue]]/Table4[[#This Row],[Units]]</f>
        <v>6.2939149569933299</v>
      </c>
      <c r="N396" s="31">
        <f t="shared" si="34"/>
        <v>0.53407195974811728</v>
      </c>
    </row>
    <row r="397" spans="1:14" x14ac:dyDescent="0.25">
      <c r="A397" s="35">
        <v>1995</v>
      </c>
      <c r="B397" s="15" t="s">
        <v>176</v>
      </c>
      <c r="C397" s="15" t="s">
        <v>169</v>
      </c>
      <c r="D397" s="15" t="s">
        <v>6</v>
      </c>
      <c r="E397" s="15" t="s">
        <v>14</v>
      </c>
      <c r="F397" s="16">
        <v>866.79283369791847</v>
      </c>
      <c r="G397" s="19">
        <v>2262.2008904031832</v>
      </c>
      <c r="H397" s="19">
        <f t="shared" si="30"/>
        <v>1960859.5201865295</v>
      </c>
      <c r="I397" s="20">
        <v>5419.2539576816816</v>
      </c>
      <c r="J397" s="19">
        <f t="shared" si="31"/>
        <v>4697370.4945075642</v>
      </c>
      <c r="K397" s="19">
        <f t="shared" si="32"/>
        <v>3157.0530672784985</v>
      </c>
      <c r="L397" s="19">
        <f t="shared" si="33"/>
        <v>2736510.9743210347</v>
      </c>
      <c r="M397" s="29">
        <f>Table4[[#This Row],[Revenue]]/Table4[[#This Row],[Units]]</f>
        <v>6.2520751752895984</v>
      </c>
      <c r="N397" s="31">
        <f t="shared" si="34"/>
        <v>0.58256230321213132</v>
      </c>
    </row>
    <row r="398" spans="1:14" x14ac:dyDescent="0.25">
      <c r="A398" s="35">
        <v>1995</v>
      </c>
      <c r="B398" s="15" t="s">
        <v>172</v>
      </c>
      <c r="C398" s="15" t="s">
        <v>169</v>
      </c>
      <c r="D398" s="15" t="s">
        <v>6</v>
      </c>
      <c r="E398" s="15" t="s">
        <v>14</v>
      </c>
      <c r="F398" s="16">
        <v>866.3854586642916</v>
      </c>
      <c r="G398" s="19">
        <v>2232.1567012142682</v>
      </c>
      <c r="H398" s="19">
        <f t="shared" si="30"/>
        <v>1933908.107392096</v>
      </c>
      <c r="I398" s="20">
        <v>5215.3566878292822</v>
      </c>
      <c r="J398" s="19">
        <f t="shared" si="31"/>
        <v>4518509.1960828537</v>
      </c>
      <c r="K398" s="19">
        <f t="shared" si="32"/>
        <v>2983.199986615014</v>
      </c>
      <c r="L398" s="19">
        <f t="shared" si="33"/>
        <v>2584601.0886907578</v>
      </c>
      <c r="M398" s="29">
        <f>Table4[[#This Row],[Revenue]]/Table4[[#This Row],[Units]]</f>
        <v>6.0196724629587033</v>
      </c>
      <c r="N398" s="31">
        <f t="shared" si="34"/>
        <v>0.5720030604189934</v>
      </c>
    </row>
    <row r="399" spans="1:14" x14ac:dyDescent="0.25">
      <c r="A399" s="35">
        <v>1995</v>
      </c>
      <c r="B399" s="15" t="s">
        <v>174</v>
      </c>
      <c r="C399" s="15" t="s">
        <v>169</v>
      </c>
      <c r="D399" s="15" t="s">
        <v>6</v>
      </c>
      <c r="E399" s="15" t="s">
        <v>14</v>
      </c>
      <c r="F399" s="16">
        <v>853</v>
      </c>
      <c r="G399" s="19">
        <v>2220.408147359879</v>
      </c>
      <c r="H399" s="19">
        <f t="shared" si="30"/>
        <v>1894008.1496979767</v>
      </c>
      <c r="I399" s="20">
        <v>4580.9830559997499</v>
      </c>
      <c r="J399" s="19">
        <f t="shared" si="31"/>
        <v>3907578.5467677866</v>
      </c>
      <c r="K399" s="19">
        <f t="shared" si="32"/>
        <v>2360.574908639871</v>
      </c>
      <c r="L399" s="19">
        <f t="shared" si="33"/>
        <v>2013570.39706981</v>
      </c>
      <c r="M399" s="29">
        <f>Table4[[#This Row],[Revenue]]/Table4[[#This Row],[Units]]</f>
        <v>5.3704373458379253</v>
      </c>
      <c r="N399" s="31">
        <f t="shared" si="34"/>
        <v>0.51529876443184119</v>
      </c>
    </row>
    <row r="400" spans="1:14" x14ac:dyDescent="0.25">
      <c r="A400" s="35">
        <v>1995</v>
      </c>
      <c r="B400" s="15" t="s">
        <v>175</v>
      </c>
      <c r="C400" s="15" t="s">
        <v>169</v>
      </c>
      <c r="D400" s="15" t="s">
        <v>6</v>
      </c>
      <c r="E400" s="15" t="s">
        <v>14</v>
      </c>
      <c r="F400" s="16">
        <v>772.28331792264078</v>
      </c>
      <c r="G400" s="19">
        <v>2258.4558848118627</v>
      </c>
      <c r="H400" s="19">
        <f t="shared" si="30"/>
        <v>1744167.8041044187</v>
      </c>
      <c r="I400" s="20">
        <v>4128.5746630034082</v>
      </c>
      <c r="J400" s="19">
        <f t="shared" si="31"/>
        <v>3188429.3390356204</v>
      </c>
      <c r="K400" s="19">
        <f t="shared" si="32"/>
        <v>1870.1187781915455</v>
      </c>
      <c r="L400" s="19">
        <f t="shared" si="33"/>
        <v>1444261.5349312017</v>
      </c>
      <c r="M400" s="29">
        <f>Table4[[#This Row],[Revenue]]/Table4[[#This Row],[Units]]</f>
        <v>5.3459327259700897</v>
      </c>
      <c r="N400" s="31">
        <f t="shared" si="34"/>
        <v>0.45296959140641846</v>
      </c>
    </row>
    <row r="401" spans="1:14" x14ac:dyDescent="0.25">
      <c r="A401" s="35">
        <v>1996</v>
      </c>
      <c r="B401" s="15" t="s">
        <v>174</v>
      </c>
      <c r="C401" s="15" t="s">
        <v>169</v>
      </c>
      <c r="D401" s="15" t="s">
        <v>6</v>
      </c>
      <c r="E401" s="15" t="s">
        <v>14</v>
      </c>
      <c r="F401" s="16">
        <v>839.51164971490493</v>
      </c>
      <c r="G401" s="19">
        <v>2647.950255604721</v>
      </c>
      <c r="H401" s="19">
        <f t="shared" si="30"/>
        <v>2222985.0874457234</v>
      </c>
      <c r="I401" s="20">
        <v>5261.5115254200146</v>
      </c>
      <c r="J401" s="19">
        <f t="shared" si="31"/>
        <v>4417100.220699342</v>
      </c>
      <c r="K401" s="19">
        <f t="shared" si="32"/>
        <v>2613.5612698152936</v>
      </c>
      <c r="L401" s="19">
        <f t="shared" si="33"/>
        <v>2194115.1332536186</v>
      </c>
      <c r="M401" s="29">
        <f>Table4[[#This Row],[Revenue]]/Table4[[#This Row],[Units]]</f>
        <v>6.2673478411011976</v>
      </c>
      <c r="N401" s="31">
        <f t="shared" si="34"/>
        <v>0.49673202409390499</v>
      </c>
    </row>
    <row r="402" spans="1:14" x14ac:dyDescent="0.25">
      <c r="A402" s="35">
        <v>1996</v>
      </c>
      <c r="B402" s="15" t="s">
        <v>175</v>
      </c>
      <c r="C402" s="15" t="s">
        <v>170</v>
      </c>
      <c r="D402" s="15" t="s">
        <v>168</v>
      </c>
      <c r="E402" s="15" t="s">
        <v>14</v>
      </c>
      <c r="F402" s="16">
        <v>780</v>
      </c>
      <c r="G402" s="19">
        <v>907.68633119998981</v>
      </c>
      <c r="H402" s="19">
        <f t="shared" si="30"/>
        <v>707995.33833599207</v>
      </c>
      <c r="I402" s="20">
        <v>1750.4075199999847</v>
      </c>
      <c r="J402" s="19">
        <f t="shared" si="31"/>
        <v>1365317.865599988</v>
      </c>
      <c r="K402" s="19">
        <f t="shared" si="32"/>
        <v>842.72118879999493</v>
      </c>
      <c r="L402" s="19">
        <f t="shared" si="33"/>
        <v>657322.52726399596</v>
      </c>
      <c r="M402" s="29">
        <f>Table4[[#This Row],[Revenue]]/Table4[[#This Row],[Units]]</f>
        <v>2.2441122051281854</v>
      </c>
      <c r="N402" s="31">
        <f t="shared" si="34"/>
        <v>0.48144285211937521</v>
      </c>
    </row>
    <row r="403" spans="1:14" x14ac:dyDescent="0.25">
      <c r="A403" s="35">
        <v>1996</v>
      </c>
      <c r="B403" s="15" t="s">
        <v>175</v>
      </c>
      <c r="C403" s="15" t="s">
        <v>169</v>
      </c>
      <c r="D403" s="15" t="s">
        <v>6</v>
      </c>
      <c r="E403" s="15" t="s">
        <v>14</v>
      </c>
      <c r="F403" s="16">
        <v>465</v>
      </c>
      <c r="G403" s="19">
        <v>1044.1890383924886</v>
      </c>
      <c r="H403" s="19">
        <f t="shared" si="30"/>
        <v>485547.90285250719</v>
      </c>
      <c r="I403" s="20">
        <v>1998.9842367499834</v>
      </c>
      <c r="J403" s="19">
        <f t="shared" si="31"/>
        <v>929527.67008874228</v>
      </c>
      <c r="K403" s="19">
        <f t="shared" si="32"/>
        <v>954.79519835749488</v>
      </c>
      <c r="L403" s="19">
        <f t="shared" si="33"/>
        <v>443979.76723623509</v>
      </c>
      <c r="M403" s="29">
        <f>Table4[[#This Row],[Revenue]]/Table4[[#This Row],[Units]]</f>
        <v>4.2988908317203949</v>
      </c>
      <c r="N403" s="31">
        <f t="shared" si="34"/>
        <v>0.47764018385149121</v>
      </c>
    </row>
    <row r="404" spans="1:14" x14ac:dyDescent="0.25">
      <c r="A404" s="35">
        <v>1996</v>
      </c>
      <c r="B404" s="15" t="s">
        <v>175</v>
      </c>
      <c r="C404" s="15" t="s">
        <v>170</v>
      </c>
      <c r="D404" s="15" t="s">
        <v>168</v>
      </c>
      <c r="E404" s="15" t="s">
        <v>14</v>
      </c>
      <c r="F404" s="16">
        <v>194</v>
      </c>
      <c r="G404" s="19">
        <v>310.94369453279745</v>
      </c>
      <c r="H404" s="19">
        <f t="shared" si="30"/>
        <v>60323.076739362703</v>
      </c>
      <c r="I404" s="20">
        <v>621.92804687999489</v>
      </c>
      <c r="J404" s="19">
        <f t="shared" si="31"/>
        <v>120654.04109471901</v>
      </c>
      <c r="K404" s="19">
        <f t="shared" si="32"/>
        <v>310.98435234719744</v>
      </c>
      <c r="L404" s="19">
        <f t="shared" si="33"/>
        <v>60330.964355356307</v>
      </c>
      <c r="M404" s="29">
        <f>Table4[[#This Row],[Revenue]]/Table4[[#This Row],[Units]]</f>
        <v>3.2058146746391492</v>
      </c>
      <c r="N404" s="31">
        <f t="shared" si="34"/>
        <v>0.50003268691177694</v>
      </c>
    </row>
    <row r="405" spans="1:14" x14ac:dyDescent="0.25">
      <c r="A405" s="35">
        <v>1996</v>
      </c>
      <c r="B405" s="15" t="s">
        <v>175</v>
      </c>
      <c r="C405" s="15" t="s">
        <v>170</v>
      </c>
      <c r="D405" s="15" t="s">
        <v>168</v>
      </c>
      <c r="E405" s="15" t="s">
        <v>14</v>
      </c>
      <c r="F405" s="16">
        <v>191</v>
      </c>
      <c r="G405" s="19">
        <v>209.2876822499976</v>
      </c>
      <c r="H405" s="19">
        <f t="shared" si="30"/>
        <v>39973.947309749543</v>
      </c>
      <c r="I405" s="20">
        <v>490.73647499999441</v>
      </c>
      <c r="J405" s="19">
        <f t="shared" si="31"/>
        <v>93730.666724998926</v>
      </c>
      <c r="K405" s="19">
        <f t="shared" si="32"/>
        <v>281.44879274999681</v>
      </c>
      <c r="L405" s="19">
        <f t="shared" si="33"/>
        <v>53756.719415249383</v>
      </c>
      <c r="M405" s="29">
        <f>Table4[[#This Row],[Revenue]]/Table4[[#This Row],[Units]]</f>
        <v>2.5693009162303371</v>
      </c>
      <c r="N405" s="31">
        <f t="shared" si="34"/>
        <v>0.57352327998443564</v>
      </c>
    </row>
    <row r="406" spans="1:14" x14ac:dyDescent="0.25">
      <c r="A406" s="35">
        <v>1997</v>
      </c>
      <c r="B406" s="15" t="s">
        <v>171</v>
      </c>
      <c r="C406" s="15" t="s">
        <v>170</v>
      </c>
      <c r="D406" s="15" t="s">
        <v>168</v>
      </c>
      <c r="E406" s="15" t="s">
        <v>14</v>
      </c>
      <c r="F406" s="16">
        <v>969</v>
      </c>
      <c r="G406" s="19">
        <v>1273.871809586072</v>
      </c>
      <c r="H406" s="19">
        <f t="shared" si="30"/>
        <v>1234381.7834889037</v>
      </c>
      <c r="I406" s="20">
        <v>2405.9610793099578</v>
      </c>
      <c r="J406" s="19">
        <f t="shared" si="31"/>
        <v>2331376.2858513491</v>
      </c>
      <c r="K406" s="19">
        <f t="shared" si="32"/>
        <v>1132.0892697238858</v>
      </c>
      <c r="L406" s="19">
        <f t="shared" si="33"/>
        <v>1096994.5023624455</v>
      </c>
      <c r="M406" s="29">
        <f>Table4[[#This Row],[Revenue]]/Table4[[#This Row],[Units]]</f>
        <v>2.4829319703921131</v>
      </c>
      <c r="N406" s="31">
        <f t="shared" si="34"/>
        <v>0.47053515514414512</v>
      </c>
    </row>
    <row r="407" spans="1:14" x14ac:dyDescent="0.25">
      <c r="A407" s="35">
        <v>1998</v>
      </c>
      <c r="B407" s="15" t="s">
        <v>176</v>
      </c>
      <c r="C407" s="15" t="s">
        <v>169</v>
      </c>
      <c r="D407" s="15" t="s">
        <v>6</v>
      </c>
      <c r="E407" s="15" t="s">
        <v>14</v>
      </c>
      <c r="F407" s="16">
        <v>712</v>
      </c>
      <c r="G407" s="19">
        <v>1111.9503359999655</v>
      </c>
      <c r="H407" s="19">
        <f t="shared" si="30"/>
        <v>791708.63923197542</v>
      </c>
      <c r="I407" s="20">
        <v>2252.1999359999304</v>
      </c>
      <c r="J407" s="19">
        <f t="shared" si="31"/>
        <v>1603566.3544319505</v>
      </c>
      <c r="K407" s="19">
        <f t="shared" si="32"/>
        <v>1140.2495999999649</v>
      </c>
      <c r="L407" s="19">
        <f t="shared" si="33"/>
        <v>811857.71519997506</v>
      </c>
      <c r="M407" s="29">
        <f>Table4[[#This Row],[Revenue]]/Table4[[#This Row],[Units]]</f>
        <v>3.1632021573032731</v>
      </c>
      <c r="N407" s="31">
        <f t="shared" si="34"/>
        <v>0.50628258254244085</v>
      </c>
    </row>
    <row r="408" spans="1:14" x14ac:dyDescent="0.25">
      <c r="A408" s="35">
        <v>1998</v>
      </c>
      <c r="B408" s="15" t="s">
        <v>176</v>
      </c>
      <c r="C408" s="15" t="s">
        <v>169</v>
      </c>
      <c r="D408" s="15" t="s">
        <v>6</v>
      </c>
      <c r="E408" s="15" t="s">
        <v>14</v>
      </c>
      <c r="F408" s="16">
        <v>619</v>
      </c>
      <c r="G408" s="19">
        <v>966.86376299996994</v>
      </c>
      <c r="H408" s="19">
        <f t="shared" si="30"/>
        <v>598488.66929698142</v>
      </c>
      <c r="I408" s="20">
        <v>2019.7868129999374</v>
      </c>
      <c r="J408" s="19">
        <f t="shared" si="31"/>
        <v>1250248.0372469611</v>
      </c>
      <c r="K408" s="19">
        <f t="shared" si="32"/>
        <v>1052.9230499999676</v>
      </c>
      <c r="L408" s="19">
        <f t="shared" si="33"/>
        <v>651759.36794997973</v>
      </c>
      <c r="M408" s="29">
        <f>Table4[[#This Row],[Revenue]]/Table4[[#This Row],[Units]]</f>
        <v>3.2629835428108844</v>
      </c>
      <c r="N408" s="31">
        <f t="shared" si="34"/>
        <v>0.52130405210245334</v>
      </c>
    </row>
    <row r="409" spans="1:14" x14ac:dyDescent="0.25">
      <c r="A409" s="35">
        <v>1998</v>
      </c>
      <c r="B409" s="15" t="s">
        <v>176</v>
      </c>
      <c r="C409" s="15" t="s">
        <v>169</v>
      </c>
      <c r="D409" s="15" t="s">
        <v>6</v>
      </c>
      <c r="E409" s="15" t="s">
        <v>14</v>
      </c>
      <c r="F409" s="16">
        <v>466</v>
      </c>
      <c r="G409" s="19">
        <v>731.59436999997695</v>
      </c>
      <c r="H409" s="19">
        <f t="shared" si="30"/>
        <v>340922.97641998925</v>
      </c>
      <c r="I409" s="20">
        <v>1645.1888699999483</v>
      </c>
      <c r="J409" s="19">
        <f t="shared" si="31"/>
        <v>766658.01341997588</v>
      </c>
      <c r="K409" s="19">
        <f t="shared" si="32"/>
        <v>913.59449999997139</v>
      </c>
      <c r="L409" s="19">
        <f t="shared" si="33"/>
        <v>425735.03699998662</v>
      </c>
      <c r="M409" s="29">
        <f>Table4[[#This Row],[Revenue]]/Table4[[#This Row],[Units]]</f>
        <v>3.5304482188840094</v>
      </c>
      <c r="N409" s="31">
        <f t="shared" si="34"/>
        <v>0.55531283772908091</v>
      </c>
    </row>
    <row r="410" spans="1:14" x14ac:dyDescent="0.25">
      <c r="A410" s="35">
        <v>1999</v>
      </c>
      <c r="B410" s="15" t="s">
        <v>176</v>
      </c>
      <c r="C410" s="15" t="s">
        <v>169</v>
      </c>
      <c r="D410" s="15" t="s">
        <v>6</v>
      </c>
      <c r="E410" s="15" t="s">
        <v>14</v>
      </c>
      <c r="F410" s="16">
        <v>887</v>
      </c>
      <c r="G410" s="19">
        <v>1523.7338369999418</v>
      </c>
      <c r="H410" s="19">
        <f t="shared" si="30"/>
        <v>1351551.9134189484</v>
      </c>
      <c r="I410" s="20">
        <v>2959.0707869998869</v>
      </c>
      <c r="J410" s="19">
        <f t="shared" si="31"/>
        <v>2624695.7880688999</v>
      </c>
      <c r="K410" s="19">
        <f t="shared" si="32"/>
        <v>1435.3369499999451</v>
      </c>
      <c r="L410" s="19">
        <f t="shared" si="33"/>
        <v>1273143.8746499515</v>
      </c>
      <c r="M410" s="29">
        <f>Table4[[#This Row],[Revenue]]/Table4[[#This Row],[Units]]</f>
        <v>3.3360437282975051</v>
      </c>
      <c r="N410" s="31">
        <f t="shared" si="34"/>
        <v>0.48506340446664009</v>
      </c>
    </row>
    <row r="411" spans="1:14" x14ac:dyDescent="0.25">
      <c r="A411" s="35">
        <v>1999</v>
      </c>
      <c r="B411" s="15" t="s">
        <v>172</v>
      </c>
      <c r="C411" s="15" t="s">
        <v>170</v>
      </c>
      <c r="D411" s="15" t="s">
        <v>168</v>
      </c>
      <c r="E411" s="15" t="s">
        <v>14</v>
      </c>
      <c r="F411" s="16">
        <v>969</v>
      </c>
      <c r="G411" s="19">
        <v>1475.0283002999461</v>
      </c>
      <c r="H411" s="19">
        <f t="shared" si="30"/>
        <v>1429302.4229906478</v>
      </c>
      <c r="I411" s="20">
        <v>2628.5711299999225</v>
      </c>
      <c r="J411" s="19">
        <f t="shared" si="31"/>
        <v>2547085.4249699251</v>
      </c>
      <c r="K411" s="19">
        <f t="shared" si="32"/>
        <v>1153.5428296999764</v>
      </c>
      <c r="L411" s="19">
        <f t="shared" si="33"/>
        <v>1117783.0019792772</v>
      </c>
      <c r="M411" s="29">
        <f>Table4[[#This Row],[Revenue]]/Table4[[#This Row],[Units]]</f>
        <v>2.7126637048502813</v>
      </c>
      <c r="N411" s="31">
        <f t="shared" si="34"/>
        <v>0.43884786549413651</v>
      </c>
    </row>
    <row r="412" spans="1:14" x14ac:dyDescent="0.25">
      <c r="A412" s="35">
        <v>1999</v>
      </c>
      <c r="B412" s="15" t="s">
        <v>174</v>
      </c>
      <c r="C412" s="15" t="s">
        <v>170</v>
      </c>
      <c r="D412" s="15" t="s">
        <v>168</v>
      </c>
      <c r="E412" s="15" t="s">
        <v>14</v>
      </c>
      <c r="F412" s="16">
        <v>194</v>
      </c>
      <c r="G412" s="19">
        <v>414.14584693998535</v>
      </c>
      <c r="H412" s="19">
        <f t="shared" si="30"/>
        <v>80344.294306357158</v>
      </c>
      <c r="I412" s="20">
        <v>817.39547399997116</v>
      </c>
      <c r="J412" s="19">
        <f t="shared" si="31"/>
        <v>158574.72195599441</v>
      </c>
      <c r="K412" s="19">
        <f t="shared" si="32"/>
        <v>403.24962705998581</v>
      </c>
      <c r="L412" s="19">
        <f t="shared" si="33"/>
        <v>78230.427649637248</v>
      </c>
      <c r="M412" s="29">
        <f>Table4[[#This Row],[Revenue]]/Table4[[#This Row],[Units]]</f>
        <v>4.2133787319586142</v>
      </c>
      <c r="N412" s="31">
        <f t="shared" si="34"/>
        <v>0.49333479311631229</v>
      </c>
    </row>
    <row r="413" spans="1:14" x14ac:dyDescent="0.25">
      <c r="A413" s="35">
        <v>2001</v>
      </c>
      <c r="B413" s="15" t="s">
        <v>173</v>
      </c>
      <c r="C413" s="15" t="s">
        <v>169</v>
      </c>
      <c r="D413" s="15" t="s">
        <v>6</v>
      </c>
      <c r="E413" s="15" t="s">
        <v>14</v>
      </c>
      <c r="F413" s="16">
        <v>489</v>
      </c>
      <c r="G413" s="19">
        <v>1473.0256496399234</v>
      </c>
      <c r="H413" s="19">
        <f t="shared" si="30"/>
        <v>720309.54267392249</v>
      </c>
      <c r="I413" s="20">
        <v>2705.7832439998592</v>
      </c>
      <c r="J413" s="19">
        <f t="shared" si="31"/>
        <v>1323128.0063159312</v>
      </c>
      <c r="K413" s="19">
        <f t="shared" si="32"/>
        <v>1232.7575943599359</v>
      </c>
      <c r="L413" s="19">
        <f t="shared" si="33"/>
        <v>602818.46364200872</v>
      </c>
      <c r="M413" s="29">
        <f>Table4[[#This Row],[Revenue]]/Table4[[#This Row],[Units]]</f>
        <v>5.5332990674843749</v>
      </c>
      <c r="N413" s="31">
        <f t="shared" si="34"/>
        <v>0.45560101574788225</v>
      </c>
    </row>
    <row r="414" spans="1:14" x14ac:dyDescent="0.25">
      <c r="A414" s="35">
        <v>2001</v>
      </c>
      <c r="B414" s="15" t="s">
        <v>176</v>
      </c>
      <c r="C414" s="15" t="s">
        <v>169</v>
      </c>
      <c r="D414" s="15" t="s">
        <v>6</v>
      </c>
      <c r="E414" s="15" t="s">
        <v>14</v>
      </c>
      <c r="F414" s="16">
        <v>487</v>
      </c>
      <c r="G414" s="19">
        <v>1068.1885905799429</v>
      </c>
      <c r="H414" s="19">
        <f t="shared" si="30"/>
        <v>520207.84361243219</v>
      </c>
      <c r="I414" s="20">
        <v>2512.8835179998664</v>
      </c>
      <c r="J414" s="19">
        <f t="shared" si="31"/>
        <v>1223774.273265935</v>
      </c>
      <c r="K414" s="19">
        <f t="shared" si="32"/>
        <v>1444.6949274199235</v>
      </c>
      <c r="L414" s="19">
        <f t="shared" si="33"/>
        <v>703566.42965350277</v>
      </c>
      <c r="M414" s="29">
        <f>Table4[[#This Row],[Revenue]]/Table4[[#This Row],[Units]]</f>
        <v>5.159925088295414</v>
      </c>
      <c r="N414" s="31">
        <f t="shared" si="34"/>
        <v>0.57491519884289377</v>
      </c>
    </row>
    <row r="415" spans="1:14" x14ac:dyDescent="0.25">
      <c r="A415" s="35">
        <v>2003</v>
      </c>
      <c r="B415" s="15" t="s">
        <v>171</v>
      </c>
      <c r="C415" s="15" t="s">
        <v>169</v>
      </c>
      <c r="D415" s="15" t="s">
        <v>5</v>
      </c>
      <c r="E415" s="15" t="s">
        <v>14</v>
      </c>
      <c r="F415" s="16">
        <v>450</v>
      </c>
      <c r="G415" s="19">
        <v>555.0524999999891</v>
      </c>
      <c r="H415" s="19">
        <f t="shared" si="30"/>
        <v>249773.62499999508</v>
      </c>
      <c r="I415" s="20">
        <v>1349.5834289999736</v>
      </c>
      <c r="J415" s="19">
        <f t="shared" si="31"/>
        <v>607312.5430499881</v>
      </c>
      <c r="K415" s="19">
        <f t="shared" si="32"/>
        <v>794.53092899998455</v>
      </c>
      <c r="L415" s="19">
        <f t="shared" si="33"/>
        <v>357538.91804999299</v>
      </c>
      <c r="M415" s="29">
        <f>Table4[[#This Row],[Revenue]]/Table4[[#This Row],[Units]]</f>
        <v>2.999074286666608</v>
      </c>
      <c r="N415" s="31">
        <f t="shared" si="34"/>
        <v>0.58872309182747096</v>
      </c>
    </row>
    <row r="416" spans="1:14" x14ac:dyDescent="0.25">
      <c r="A416" s="35">
        <v>2004</v>
      </c>
      <c r="B416" s="15" t="s">
        <v>171</v>
      </c>
      <c r="C416" s="15" t="s">
        <v>169</v>
      </c>
      <c r="D416" s="15" t="s">
        <v>5</v>
      </c>
      <c r="E416" s="15" t="s">
        <v>14</v>
      </c>
      <c r="F416" s="16">
        <v>450</v>
      </c>
      <c r="G416" s="19">
        <v>676.45124999997574</v>
      </c>
      <c r="H416" s="19">
        <f t="shared" si="30"/>
        <v>304403.06249998906</v>
      </c>
      <c r="I416" s="20">
        <v>1550.3260499999444</v>
      </c>
      <c r="J416" s="19">
        <f t="shared" si="31"/>
        <v>697646.722499975</v>
      </c>
      <c r="K416" s="19">
        <f t="shared" si="32"/>
        <v>873.87479999996867</v>
      </c>
      <c r="L416" s="19">
        <f t="shared" si="33"/>
        <v>393243.65999998595</v>
      </c>
      <c r="M416" s="29">
        <f>Table4[[#This Row],[Revenue]]/Table4[[#This Row],[Units]]</f>
        <v>3.4451689999998765</v>
      </c>
      <c r="N416" s="31">
        <f t="shared" si="34"/>
        <v>0.5636716224951519</v>
      </c>
    </row>
    <row r="417" spans="1:14" x14ac:dyDescent="0.25">
      <c r="A417" s="35">
        <v>2004</v>
      </c>
      <c r="B417" s="15" t="s">
        <v>173</v>
      </c>
      <c r="C417" s="15" t="s">
        <v>169</v>
      </c>
      <c r="D417" s="15" t="s">
        <v>5</v>
      </c>
      <c r="E417" s="15" t="s">
        <v>14</v>
      </c>
      <c r="F417" s="16">
        <v>300</v>
      </c>
      <c r="G417" s="19">
        <v>749.09855999997876</v>
      </c>
      <c r="H417" s="19">
        <f t="shared" si="30"/>
        <v>224729.56799999363</v>
      </c>
      <c r="I417" s="20">
        <v>1592.5759999999689</v>
      </c>
      <c r="J417" s="19">
        <f t="shared" si="31"/>
        <v>477772.79999999068</v>
      </c>
      <c r="K417" s="19">
        <f t="shared" si="32"/>
        <v>843.47743999999011</v>
      </c>
      <c r="L417" s="19">
        <f t="shared" si="33"/>
        <v>253043.23199999705</v>
      </c>
      <c r="M417" s="29">
        <f>Table4[[#This Row],[Revenue]]/Table4[[#This Row],[Units]]</f>
        <v>5.3085866666665629</v>
      </c>
      <c r="N417" s="31">
        <f t="shared" si="34"/>
        <v>0.52963088731715569</v>
      </c>
    </row>
    <row r="418" spans="1:14" x14ac:dyDescent="0.25">
      <c r="A418" s="35">
        <v>2004</v>
      </c>
      <c r="B418" s="15" t="s">
        <v>173</v>
      </c>
      <c r="C418" s="15" t="s">
        <v>169</v>
      </c>
      <c r="D418" s="15" t="s">
        <v>5</v>
      </c>
      <c r="E418" s="15" t="s">
        <v>14</v>
      </c>
      <c r="F418" s="16">
        <v>272</v>
      </c>
      <c r="G418" s="19">
        <v>692.49017207998031</v>
      </c>
      <c r="H418" s="19">
        <f t="shared" si="30"/>
        <v>188357.32680575465</v>
      </c>
      <c r="I418" s="20">
        <v>1533.3321679999706</v>
      </c>
      <c r="J418" s="19">
        <f t="shared" si="31"/>
        <v>417066.34969599202</v>
      </c>
      <c r="K418" s="19">
        <f t="shared" si="32"/>
        <v>840.84199591999027</v>
      </c>
      <c r="L418" s="19">
        <f t="shared" si="33"/>
        <v>228709.02289023736</v>
      </c>
      <c r="M418" s="29">
        <f>Table4[[#This Row],[Revenue]]/Table4[[#This Row],[Units]]</f>
        <v>5.6372506176469503</v>
      </c>
      <c r="N418" s="31">
        <f t="shared" si="34"/>
        <v>0.54837563149591895</v>
      </c>
    </row>
    <row r="419" spans="1:14" x14ac:dyDescent="0.25">
      <c r="A419" s="35">
        <v>2008</v>
      </c>
      <c r="B419" s="15" t="s">
        <v>174</v>
      </c>
      <c r="C419" s="15" t="s">
        <v>169</v>
      </c>
      <c r="D419" s="15" t="s">
        <v>6</v>
      </c>
      <c r="E419" s="15" t="s">
        <v>14</v>
      </c>
      <c r="F419" s="16">
        <v>906</v>
      </c>
      <c r="G419" s="19">
        <v>1107.6665399999899</v>
      </c>
      <c r="H419" s="19">
        <f t="shared" si="30"/>
        <v>1003545.8852399909</v>
      </c>
      <c r="I419" s="20">
        <v>2515.9220033999768</v>
      </c>
      <c r="J419" s="19">
        <f t="shared" si="31"/>
        <v>2279425.3350803792</v>
      </c>
      <c r="K419" s="19">
        <f t="shared" si="32"/>
        <v>1408.2554633999869</v>
      </c>
      <c r="L419" s="19">
        <f t="shared" si="33"/>
        <v>1275879.4498403883</v>
      </c>
      <c r="M419" s="29">
        <f>Table4[[#This Row],[Revenue]]/Table4[[#This Row],[Units]]</f>
        <v>2.7769558536423586</v>
      </c>
      <c r="N419" s="31">
        <f t="shared" si="34"/>
        <v>0.55973732949467148</v>
      </c>
    </row>
    <row r="420" spans="1:14" x14ac:dyDescent="0.25">
      <c r="A420" s="35">
        <v>2008</v>
      </c>
      <c r="B420" s="15" t="s">
        <v>173</v>
      </c>
      <c r="C420" s="15" t="s">
        <v>170</v>
      </c>
      <c r="D420" s="15" t="s">
        <v>168</v>
      </c>
      <c r="E420" s="15" t="s">
        <v>14</v>
      </c>
      <c r="F420" s="16">
        <v>869</v>
      </c>
      <c r="G420" s="19">
        <v>1110.2265976983795</v>
      </c>
      <c r="H420" s="19">
        <f t="shared" si="30"/>
        <v>964786.91339989181</v>
      </c>
      <c r="I420" s="20">
        <v>2183.5922506399688</v>
      </c>
      <c r="J420" s="19">
        <f t="shared" si="31"/>
        <v>1897541.6658061328</v>
      </c>
      <c r="K420" s="19">
        <f t="shared" si="32"/>
        <v>1073.3656529415894</v>
      </c>
      <c r="L420" s="19">
        <f t="shared" si="33"/>
        <v>932754.75240624102</v>
      </c>
      <c r="M420" s="29">
        <f>Table4[[#This Row],[Revenue]]/Table4[[#This Row],[Units]]</f>
        <v>2.5127643850862702</v>
      </c>
      <c r="N420" s="31">
        <f t="shared" si="34"/>
        <v>0.49155956320462602</v>
      </c>
    </row>
    <row r="421" spans="1:14" x14ac:dyDescent="0.25">
      <c r="A421" s="35">
        <v>2008</v>
      </c>
      <c r="B421" s="15" t="s">
        <v>173</v>
      </c>
      <c r="C421" s="15" t="s">
        <v>169</v>
      </c>
      <c r="D421" s="15" t="s">
        <v>6</v>
      </c>
      <c r="E421" s="15" t="s">
        <v>14</v>
      </c>
      <c r="F421" s="16">
        <v>638</v>
      </c>
      <c r="G421" s="19">
        <v>891.85126799998056</v>
      </c>
      <c r="H421" s="19">
        <f t="shared" si="30"/>
        <v>569001.10898398759</v>
      </c>
      <c r="I421" s="20">
        <v>1978.7810641199571</v>
      </c>
      <c r="J421" s="19">
        <f t="shared" si="31"/>
        <v>1262462.3189085326</v>
      </c>
      <c r="K421" s="19">
        <f t="shared" si="32"/>
        <v>1086.9297961199766</v>
      </c>
      <c r="L421" s="19">
        <f t="shared" si="33"/>
        <v>693461.20992454502</v>
      </c>
      <c r="M421" s="29">
        <f>Table4[[#This Row],[Revenue]]/Table4[[#This Row],[Units]]</f>
        <v>3.1015377180563592</v>
      </c>
      <c r="N421" s="31">
        <f t="shared" si="34"/>
        <v>0.54929260029248239</v>
      </c>
    </row>
    <row r="422" spans="1:14" x14ac:dyDescent="0.25">
      <c r="A422" s="35">
        <v>2008</v>
      </c>
      <c r="B422" s="15" t="s">
        <v>176</v>
      </c>
      <c r="C422" s="15" t="s">
        <v>169</v>
      </c>
      <c r="D422" s="15" t="s">
        <v>6</v>
      </c>
      <c r="E422" s="15" t="s">
        <v>14</v>
      </c>
      <c r="F422" s="16">
        <v>486</v>
      </c>
      <c r="G422" s="19">
        <v>679.61462399998527</v>
      </c>
      <c r="H422" s="19">
        <f t="shared" si="30"/>
        <v>330292.70726399287</v>
      </c>
      <c r="I422" s="20">
        <v>1608.232916159965</v>
      </c>
      <c r="J422" s="19">
        <f t="shared" si="31"/>
        <v>781601.19725374295</v>
      </c>
      <c r="K422" s="19">
        <f t="shared" si="32"/>
        <v>928.61829215997977</v>
      </c>
      <c r="L422" s="19">
        <f t="shared" si="33"/>
        <v>451308.48998975009</v>
      </c>
      <c r="M422" s="29">
        <f>Table4[[#This Row],[Revenue]]/Table4[[#This Row],[Units]]</f>
        <v>3.3091212266665946</v>
      </c>
      <c r="N422" s="31">
        <f t="shared" si="34"/>
        <v>0.57741530025220145</v>
      </c>
    </row>
    <row r="423" spans="1:14" x14ac:dyDescent="0.25">
      <c r="A423" s="35">
        <v>2008</v>
      </c>
      <c r="B423" s="15" t="s">
        <v>173</v>
      </c>
      <c r="C423" s="15" t="s">
        <v>169</v>
      </c>
      <c r="D423" s="15" t="s">
        <v>6</v>
      </c>
      <c r="E423" s="15" t="s">
        <v>14</v>
      </c>
      <c r="F423" s="16">
        <v>361</v>
      </c>
      <c r="G423" s="19">
        <v>481.35559499999158</v>
      </c>
      <c r="H423" s="19">
        <f t="shared" si="30"/>
        <v>173769.36979499695</v>
      </c>
      <c r="I423" s="20">
        <v>1172.9538449999798</v>
      </c>
      <c r="J423" s="19">
        <f t="shared" si="31"/>
        <v>423436.33804499271</v>
      </c>
      <c r="K423" s="19">
        <f t="shared" si="32"/>
        <v>691.59824999998818</v>
      </c>
      <c r="L423" s="19">
        <f t="shared" si="33"/>
        <v>249666.96824999576</v>
      </c>
      <c r="M423" s="29">
        <f>Table4[[#This Row],[Revenue]]/Table4[[#This Row],[Units]]</f>
        <v>3.2491796260387251</v>
      </c>
      <c r="N423" s="31">
        <f t="shared" si="34"/>
        <v>0.58962102639256031</v>
      </c>
    </row>
    <row r="424" spans="1:14" x14ac:dyDescent="0.25">
      <c r="A424" s="35">
        <v>2008</v>
      </c>
      <c r="B424" s="15" t="s">
        <v>172</v>
      </c>
      <c r="C424" s="15" t="s">
        <v>170</v>
      </c>
      <c r="D424" s="15" t="s">
        <v>146</v>
      </c>
      <c r="E424" s="15" t="s">
        <v>14</v>
      </c>
      <c r="F424" s="16">
        <v>347</v>
      </c>
      <c r="G424" s="19">
        <v>701.50613110378788</v>
      </c>
      <c r="H424" s="19">
        <f t="shared" si="30"/>
        <v>243422.62749301438</v>
      </c>
      <c r="I424" s="20">
        <v>1072.0928809799814</v>
      </c>
      <c r="J424" s="19">
        <f t="shared" si="31"/>
        <v>372016.22970005352</v>
      </c>
      <c r="K424" s="19">
        <f t="shared" si="32"/>
        <v>370.58674987619349</v>
      </c>
      <c r="L424" s="19">
        <f t="shared" si="33"/>
        <v>128593.60220703913</v>
      </c>
      <c r="M424" s="29">
        <f>Table4[[#This Row],[Revenue]]/Table4[[#This Row],[Units]]</f>
        <v>3.0896048443227131</v>
      </c>
      <c r="N424" s="31">
        <f t="shared" si="34"/>
        <v>0.34566664554049331</v>
      </c>
    </row>
    <row r="425" spans="1:14" x14ac:dyDescent="0.25">
      <c r="A425" s="35">
        <v>2009</v>
      </c>
      <c r="B425" s="15" t="s">
        <v>171</v>
      </c>
      <c r="C425" s="15" t="s">
        <v>170</v>
      </c>
      <c r="D425" s="15" t="s">
        <v>168</v>
      </c>
      <c r="E425" s="15" t="s">
        <v>14</v>
      </c>
      <c r="F425" s="16">
        <v>869</v>
      </c>
      <c r="G425" s="19">
        <v>1414.357658989943</v>
      </c>
      <c r="H425" s="19">
        <f t="shared" si="30"/>
        <v>1229076.8056622606</v>
      </c>
      <c r="I425" s="20">
        <v>2571.4275289999164</v>
      </c>
      <c r="J425" s="19">
        <f t="shared" si="31"/>
        <v>2234570.5227009272</v>
      </c>
      <c r="K425" s="19">
        <f t="shared" si="32"/>
        <v>1157.0698700099733</v>
      </c>
      <c r="L425" s="19">
        <f t="shared" si="33"/>
        <v>1005493.7170386666</v>
      </c>
      <c r="M425" s="29">
        <f>Table4[[#This Row],[Revenue]]/Table4[[#This Row],[Units]]</f>
        <v>2.9590650506328151</v>
      </c>
      <c r="N425" s="31">
        <f t="shared" si="34"/>
        <v>0.44997179852857172</v>
      </c>
    </row>
    <row r="426" spans="1:14" x14ac:dyDescent="0.25">
      <c r="A426" s="35">
        <v>2009</v>
      </c>
      <c r="B426" s="15" t="s">
        <v>171</v>
      </c>
      <c r="C426" s="15" t="s">
        <v>169</v>
      </c>
      <c r="D426" s="15" t="s">
        <v>6</v>
      </c>
      <c r="E426" s="15" t="s">
        <v>14</v>
      </c>
      <c r="F426" s="16">
        <v>638</v>
      </c>
      <c r="G426" s="19">
        <v>1149.0488459999522</v>
      </c>
      <c r="H426" s="19">
        <f t="shared" si="30"/>
        <v>733093.16374796943</v>
      </c>
      <c r="I426" s="20">
        <v>2383.721945999901</v>
      </c>
      <c r="J426" s="19">
        <f t="shared" si="31"/>
        <v>1520814.6015479369</v>
      </c>
      <c r="K426" s="19">
        <f t="shared" si="32"/>
        <v>1234.6730999999488</v>
      </c>
      <c r="L426" s="19">
        <f t="shared" si="33"/>
        <v>787721.43779996748</v>
      </c>
      <c r="M426" s="29">
        <f>Table4[[#This Row],[Revenue]]/Table4[[#This Row],[Units]]</f>
        <v>3.7362412946706911</v>
      </c>
      <c r="N426" s="31">
        <f t="shared" si="34"/>
        <v>0.51796020172228596</v>
      </c>
    </row>
    <row r="427" spans="1:14" x14ac:dyDescent="0.25">
      <c r="A427" s="35">
        <v>2009</v>
      </c>
      <c r="B427" s="15" t="s">
        <v>172</v>
      </c>
      <c r="C427" s="15" t="s">
        <v>170</v>
      </c>
      <c r="D427" s="15" t="s">
        <v>168</v>
      </c>
      <c r="E427" s="15" t="s">
        <v>14</v>
      </c>
      <c r="F427" s="16">
        <v>692</v>
      </c>
      <c r="G427" s="19">
        <v>1061.8809438399639</v>
      </c>
      <c r="H427" s="19">
        <f t="shared" si="30"/>
        <v>734821.61313725507</v>
      </c>
      <c r="I427" s="20">
        <v>2109.4804639999456</v>
      </c>
      <c r="J427" s="19">
        <f t="shared" si="31"/>
        <v>1459760.4810879624</v>
      </c>
      <c r="K427" s="19">
        <f t="shared" si="32"/>
        <v>1047.5995201599817</v>
      </c>
      <c r="L427" s="19">
        <f t="shared" si="33"/>
        <v>724938.86795070732</v>
      </c>
      <c r="M427" s="29">
        <f>Table4[[#This Row],[Revenue]]/Table4[[#This Row],[Units]]</f>
        <v>3.0483821734103262</v>
      </c>
      <c r="N427" s="31">
        <f t="shared" si="34"/>
        <v>0.49661494289145913</v>
      </c>
    </row>
    <row r="428" spans="1:14" x14ac:dyDescent="0.25">
      <c r="A428" s="35">
        <v>2009</v>
      </c>
      <c r="B428" s="15" t="s">
        <v>174</v>
      </c>
      <c r="C428" s="15" t="s">
        <v>170</v>
      </c>
      <c r="D428" s="15" t="s">
        <v>168</v>
      </c>
      <c r="E428" s="15" t="s">
        <v>14</v>
      </c>
      <c r="F428" s="16">
        <v>665</v>
      </c>
      <c r="G428" s="19">
        <v>999.22743359996821</v>
      </c>
      <c r="H428" s="19">
        <f t="shared" si="30"/>
        <v>664486.24334397889</v>
      </c>
      <c r="I428" s="20">
        <v>2024.3465599999515</v>
      </c>
      <c r="J428" s="19">
        <f t="shared" si="31"/>
        <v>1346190.4623999677</v>
      </c>
      <c r="K428" s="19">
        <f t="shared" si="32"/>
        <v>1025.1191263999833</v>
      </c>
      <c r="L428" s="19">
        <f t="shared" si="33"/>
        <v>681704.21905598883</v>
      </c>
      <c r="M428" s="29">
        <f>Table4[[#This Row],[Revenue]]/Table4[[#This Row],[Units]]</f>
        <v>3.0441301654134612</v>
      </c>
      <c r="N428" s="31">
        <f t="shared" si="34"/>
        <v>0.50639507417149354</v>
      </c>
    </row>
    <row r="429" spans="1:14" x14ac:dyDescent="0.25">
      <c r="A429" s="35">
        <v>2009</v>
      </c>
      <c r="B429" s="15" t="s">
        <v>176</v>
      </c>
      <c r="C429" s="15" t="s">
        <v>169</v>
      </c>
      <c r="D429" s="15" t="s">
        <v>6</v>
      </c>
      <c r="E429" s="15" t="s">
        <v>14</v>
      </c>
      <c r="F429" s="16">
        <v>486</v>
      </c>
      <c r="G429" s="19">
        <v>808.37351999997111</v>
      </c>
      <c r="H429" s="19">
        <f t="shared" si="30"/>
        <v>392869.53071998595</v>
      </c>
      <c r="I429" s="20">
        <v>1796.3455199999357</v>
      </c>
      <c r="J429" s="19">
        <f t="shared" si="31"/>
        <v>873023.92271996872</v>
      </c>
      <c r="K429" s="19">
        <f t="shared" si="32"/>
        <v>987.97199999996462</v>
      </c>
      <c r="L429" s="19">
        <f t="shared" si="33"/>
        <v>480154.39199998276</v>
      </c>
      <c r="M429" s="29">
        <f>Table4[[#This Row],[Revenue]]/Table4[[#This Row],[Units]]</f>
        <v>3.6961841975307319</v>
      </c>
      <c r="N429" s="31">
        <f t="shared" si="34"/>
        <v>0.54998995961534169</v>
      </c>
    </row>
    <row r="430" spans="1:14" x14ac:dyDescent="0.25">
      <c r="A430" s="35">
        <v>2012</v>
      </c>
      <c r="B430" s="15" t="s">
        <v>172</v>
      </c>
      <c r="C430" s="15" t="s">
        <v>169</v>
      </c>
      <c r="D430" s="15" t="s">
        <v>5</v>
      </c>
      <c r="E430" s="15" t="s">
        <v>14</v>
      </c>
      <c r="F430" s="16">
        <v>435</v>
      </c>
      <c r="G430" s="19">
        <v>507.48187499999267</v>
      </c>
      <c r="H430" s="19">
        <f t="shared" si="30"/>
        <v>220754.6156249968</v>
      </c>
      <c r="I430" s="20">
        <v>1246.8802447499822</v>
      </c>
      <c r="J430" s="19">
        <f t="shared" si="31"/>
        <v>542392.90646624228</v>
      </c>
      <c r="K430" s="19">
        <f t="shared" si="32"/>
        <v>739.39836974998957</v>
      </c>
      <c r="L430" s="19">
        <f t="shared" si="33"/>
        <v>321638.29084124544</v>
      </c>
      <c r="M430" s="29">
        <f>Table4[[#This Row],[Revenue]]/Table4[[#This Row],[Units]]</f>
        <v>2.8663913672413384</v>
      </c>
      <c r="N430" s="31">
        <f t="shared" si="34"/>
        <v>0.59299870445717884</v>
      </c>
    </row>
    <row r="431" spans="1:14" x14ac:dyDescent="0.25">
      <c r="A431" s="35">
        <v>2013</v>
      </c>
      <c r="B431" s="15" t="s">
        <v>173</v>
      </c>
      <c r="C431" s="15" t="s">
        <v>169</v>
      </c>
      <c r="D431" s="15" t="s">
        <v>5</v>
      </c>
      <c r="E431" s="15" t="s">
        <v>14</v>
      </c>
      <c r="F431" s="16">
        <v>536</v>
      </c>
      <c r="G431" s="19">
        <v>786.07079999997325</v>
      </c>
      <c r="H431" s="19">
        <f t="shared" si="30"/>
        <v>421333.94879998564</v>
      </c>
      <c r="I431" s="20">
        <v>1708.1331519999421</v>
      </c>
      <c r="J431" s="19">
        <f t="shared" si="31"/>
        <v>915559.36947196897</v>
      </c>
      <c r="K431" s="19">
        <f t="shared" si="32"/>
        <v>922.06235199996888</v>
      </c>
      <c r="L431" s="19">
        <f t="shared" si="33"/>
        <v>494225.42067198333</v>
      </c>
      <c r="M431" s="29">
        <f>Table4[[#This Row],[Revenue]]/Table4[[#This Row],[Units]]</f>
        <v>3.1868155820894444</v>
      </c>
      <c r="N431" s="31">
        <f t="shared" si="34"/>
        <v>0.53980707002869532</v>
      </c>
    </row>
    <row r="432" spans="1:14" x14ac:dyDescent="0.25">
      <c r="A432" s="35">
        <v>2013</v>
      </c>
      <c r="B432" s="15" t="s">
        <v>173</v>
      </c>
      <c r="C432" s="15" t="s">
        <v>169</v>
      </c>
      <c r="D432" s="15" t="s">
        <v>5</v>
      </c>
      <c r="E432" s="15" t="s">
        <v>14</v>
      </c>
      <c r="F432" s="16">
        <v>482</v>
      </c>
      <c r="G432" s="19">
        <v>706.985549999976</v>
      </c>
      <c r="H432" s="19">
        <f t="shared" si="30"/>
        <v>340767.03509998845</v>
      </c>
      <c r="I432" s="20">
        <v>1585.5381419999462</v>
      </c>
      <c r="J432" s="19">
        <f t="shared" si="31"/>
        <v>764229.38444397412</v>
      </c>
      <c r="K432" s="19">
        <f t="shared" si="32"/>
        <v>878.55259199997022</v>
      </c>
      <c r="L432" s="19">
        <f t="shared" si="33"/>
        <v>423462.34934398567</v>
      </c>
      <c r="M432" s="29">
        <f>Table4[[#This Row],[Revenue]]/Table4[[#This Row],[Units]]</f>
        <v>3.2894982199169007</v>
      </c>
      <c r="N432" s="31">
        <f t="shared" si="34"/>
        <v>0.55410372587555201</v>
      </c>
    </row>
    <row r="433" spans="1:19" x14ac:dyDescent="0.25">
      <c r="A433" s="35">
        <v>2014</v>
      </c>
      <c r="B433" s="15" t="s">
        <v>172</v>
      </c>
      <c r="C433" s="15" t="s">
        <v>169</v>
      </c>
      <c r="D433" s="15" t="s">
        <v>5</v>
      </c>
      <c r="E433" s="15" t="s">
        <v>14</v>
      </c>
      <c r="F433" s="16">
        <v>435</v>
      </c>
      <c r="G433" s="19">
        <v>723.6877499999689</v>
      </c>
      <c r="H433" s="19">
        <f t="shared" si="30"/>
        <v>314804.17124998645</v>
      </c>
      <c r="I433" s="20">
        <v>1677.070109999928</v>
      </c>
      <c r="J433" s="19">
        <f t="shared" si="31"/>
        <v>729525.49784996873</v>
      </c>
      <c r="K433" s="19">
        <f t="shared" si="32"/>
        <v>953.38235999995914</v>
      </c>
      <c r="L433" s="19">
        <f t="shared" si="33"/>
        <v>414721.32659998228</v>
      </c>
      <c r="M433" s="29">
        <f>Table4[[#This Row],[Revenue]]/Table4[[#This Row],[Units]]</f>
        <v>3.8553335862067311</v>
      </c>
      <c r="N433" s="31">
        <f t="shared" si="34"/>
        <v>0.5684809205740361</v>
      </c>
    </row>
    <row r="434" spans="1:19" x14ac:dyDescent="0.25">
      <c r="A434" s="35">
        <v>2017</v>
      </c>
      <c r="B434" s="15" t="s">
        <v>176</v>
      </c>
      <c r="C434" s="15" t="s">
        <v>169</v>
      </c>
      <c r="D434" s="15" t="s">
        <v>5</v>
      </c>
      <c r="E434" s="15" t="s">
        <v>14</v>
      </c>
      <c r="F434" s="16">
        <v>645</v>
      </c>
      <c r="G434" s="19">
        <v>772.06499999998698</v>
      </c>
      <c r="H434" s="19">
        <f t="shared" si="30"/>
        <v>497981.92499999161</v>
      </c>
      <c r="I434" s="20">
        <v>1704.3388739999714</v>
      </c>
      <c r="J434" s="19">
        <f t="shared" si="31"/>
        <v>1099298.5737299814</v>
      </c>
      <c r="K434" s="19">
        <f t="shared" si="32"/>
        <v>932.2738739999844</v>
      </c>
      <c r="L434" s="19">
        <f t="shared" si="33"/>
        <v>601316.64872998977</v>
      </c>
      <c r="M434" s="29">
        <f>Table4[[#This Row],[Revenue]]/Table4[[#This Row],[Units]]</f>
        <v>2.6423858511627465</v>
      </c>
      <c r="N434" s="31">
        <f t="shared" si="34"/>
        <v>0.54700029919050008</v>
      </c>
    </row>
    <row r="435" spans="1:19" x14ac:dyDescent="0.25">
      <c r="A435" s="35">
        <v>2017</v>
      </c>
      <c r="B435" s="15" t="s">
        <v>171</v>
      </c>
      <c r="C435" s="15" t="s">
        <v>169</v>
      </c>
      <c r="D435" s="15" t="s">
        <v>5</v>
      </c>
      <c r="E435" s="15" t="s">
        <v>14</v>
      </c>
      <c r="F435" s="16">
        <v>542</v>
      </c>
      <c r="G435" s="19">
        <v>680.11514999998565</v>
      </c>
      <c r="H435" s="19">
        <f t="shared" si="30"/>
        <v>368622.41129999224</v>
      </c>
      <c r="I435" s="20">
        <v>1568.153240939967</v>
      </c>
      <c r="J435" s="19">
        <f t="shared" si="31"/>
        <v>849939.0565894621</v>
      </c>
      <c r="K435" s="19">
        <f t="shared" si="32"/>
        <v>888.03809093998132</v>
      </c>
      <c r="L435" s="19">
        <f t="shared" si="33"/>
        <v>481316.64528946986</v>
      </c>
      <c r="M435" s="29">
        <f>Table4[[#This Row],[Revenue]]/Table4[[#This Row],[Units]]</f>
        <v>2.8932716622508616</v>
      </c>
      <c r="N435" s="31">
        <f t="shared" si="34"/>
        <v>0.5662954791380479</v>
      </c>
    </row>
    <row r="436" spans="1:19" x14ac:dyDescent="0.25">
      <c r="A436" s="35">
        <v>2017</v>
      </c>
      <c r="B436" s="15" t="s">
        <v>175</v>
      </c>
      <c r="C436" s="15" t="s">
        <v>169</v>
      </c>
      <c r="D436" s="15" t="s">
        <v>5</v>
      </c>
      <c r="E436" s="15" t="s">
        <v>14</v>
      </c>
      <c r="F436" s="16">
        <v>206</v>
      </c>
      <c r="G436" s="19">
        <v>327.04449375999309</v>
      </c>
      <c r="H436" s="19">
        <f t="shared" si="30"/>
        <v>67371.165714558578</v>
      </c>
      <c r="I436" s="20">
        <v>625.37449599998672</v>
      </c>
      <c r="J436" s="19">
        <f t="shared" si="31"/>
        <v>128827.14617599726</v>
      </c>
      <c r="K436" s="19">
        <f t="shared" si="32"/>
        <v>298.33000223999363</v>
      </c>
      <c r="L436" s="19">
        <f t="shared" si="33"/>
        <v>61455.980461438681</v>
      </c>
      <c r="M436" s="29">
        <f>Table4[[#This Row],[Revenue]]/Table4[[#This Row],[Units]]</f>
        <v>3.03579852427178</v>
      </c>
      <c r="N436" s="31">
        <f t="shared" si="34"/>
        <v>0.47704216297301638</v>
      </c>
    </row>
    <row r="437" spans="1:19" x14ac:dyDescent="0.25">
      <c r="A437" s="35">
        <v>2018</v>
      </c>
      <c r="B437" s="15" t="s">
        <v>175</v>
      </c>
      <c r="C437" s="15" t="s">
        <v>169</v>
      </c>
      <c r="D437" s="15" t="s">
        <v>5</v>
      </c>
      <c r="E437" s="15" t="s">
        <v>14</v>
      </c>
      <c r="F437" s="16">
        <v>777</v>
      </c>
      <c r="G437" s="19">
        <v>1159.6142249999591</v>
      </c>
      <c r="H437" s="19">
        <f t="shared" si="30"/>
        <v>901020.25282496819</v>
      </c>
      <c r="I437" s="20">
        <v>2296.165508999919</v>
      </c>
      <c r="J437" s="19">
        <f t="shared" si="31"/>
        <v>1784120.600492937</v>
      </c>
      <c r="K437" s="19">
        <f t="shared" si="32"/>
        <v>1136.5512839999599</v>
      </c>
      <c r="L437" s="19">
        <f t="shared" si="33"/>
        <v>883100.34766796883</v>
      </c>
      <c r="M437" s="29">
        <f>Table4[[#This Row],[Revenue]]/Table4[[#This Row],[Units]]</f>
        <v>2.9551679652508609</v>
      </c>
      <c r="N437" s="31">
        <f t="shared" si="34"/>
        <v>0.49497794455373467</v>
      </c>
    </row>
    <row r="438" spans="1:19" x14ac:dyDescent="0.25">
      <c r="A438" s="35">
        <v>2018</v>
      </c>
      <c r="B438" s="15" t="s">
        <v>174</v>
      </c>
      <c r="C438" s="15" t="s">
        <v>169</v>
      </c>
      <c r="D438" s="15" t="s">
        <v>5</v>
      </c>
      <c r="E438" s="15" t="s">
        <v>14</v>
      </c>
      <c r="F438" s="16">
        <v>777</v>
      </c>
      <c r="G438" s="19">
        <v>1020.2786999999744</v>
      </c>
      <c r="H438" s="19">
        <f t="shared" si="30"/>
        <v>792756.54989998008</v>
      </c>
      <c r="I438" s="20">
        <v>2162.696534519946</v>
      </c>
      <c r="J438" s="19">
        <f t="shared" si="31"/>
        <v>1680415.207321998</v>
      </c>
      <c r="K438" s="19">
        <f t="shared" si="32"/>
        <v>1142.4178345199716</v>
      </c>
      <c r="L438" s="19">
        <f t="shared" si="33"/>
        <v>887658.65742201789</v>
      </c>
      <c r="M438" s="29">
        <f>Table4[[#This Row],[Revenue]]/Table4[[#This Row],[Units]]</f>
        <v>2.783393223320394</v>
      </c>
      <c r="N438" s="31">
        <f t="shared" si="34"/>
        <v>0.52823769598981407</v>
      </c>
    </row>
    <row r="439" spans="1:19" x14ac:dyDescent="0.25">
      <c r="A439" s="35">
        <v>2018</v>
      </c>
      <c r="B439" s="15" t="s">
        <v>175</v>
      </c>
      <c r="C439" s="15" t="s">
        <v>169</v>
      </c>
      <c r="D439" s="15" t="s">
        <v>5</v>
      </c>
      <c r="E439" s="15" t="s">
        <v>14</v>
      </c>
      <c r="F439" s="16">
        <v>542</v>
      </c>
      <c r="G439" s="19">
        <v>809.38214999997138</v>
      </c>
      <c r="H439" s="19">
        <f t="shared" si="30"/>
        <v>438685.12529998447</v>
      </c>
      <c r="I439" s="20">
        <v>1753.216645999938</v>
      </c>
      <c r="J439" s="19">
        <f t="shared" si="31"/>
        <v>950243.42213196645</v>
      </c>
      <c r="K439" s="19">
        <f t="shared" si="32"/>
        <v>943.83449599996663</v>
      </c>
      <c r="L439" s="19">
        <f t="shared" si="33"/>
        <v>511558.29683198198</v>
      </c>
      <c r="M439" s="29">
        <f>Table4[[#This Row],[Revenue]]/Table4[[#This Row],[Units]]</f>
        <v>3.2347170590404759</v>
      </c>
      <c r="N439" s="31">
        <f t="shared" si="34"/>
        <v>0.53834447565472177</v>
      </c>
    </row>
    <row r="440" spans="1:19" x14ac:dyDescent="0.25">
      <c r="A440" s="35">
        <v>2019</v>
      </c>
      <c r="B440" s="15" t="s">
        <v>174</v>
      </c>
      <c r="C440" s="15" t="s">
        <v>169</v>
      </c>
      <c r="D440" s="15" t="s">
        <v>5</v>
      </c>
      <c r="E440" s="15" t="s">
        <v>14</v>
      </c>
      <c r="F440" s="16">
        <v>645</v>
      </c>
      <c r="G440" s="19">
        <v>1017.18112499996</v>
      </c>
      <c r="H440" s="19">
        <f t="shared" si="30"/>
        <v>656081.82562497421</v>
      </c>
      <c r="I440" s="20">
        <v>2103.4359449999174</v>
      </c>
      <c r="J440" s="19">
        <f t="shared" si="31"/>
        <v>1356716.1845249468</v>
      </c>
      <c r="K440" s="19">
        <f t="shared" si="32"/>
        <v>1086.2548199999574</v>
      </c>
      <c r="L440" s="19">
        <f t="shared" si="33"/>
        <v>700634.35889997263</v>
      </c>
      <c r="M440" s="29">
        <f>Table4[[#This Row],[Revenue]]/Table4[[#This Row],[Units]]</f>
        <v>3.2611409999998719</v>
      </c>
      <c r="N440" s="31">
        <f t="shared" si="34"/>
        <v>0.51641925326135851</v>
      </c>
    </row>
    <row r="441" spans="1:19" x14ac:dyDescent="0.25">
      <c r="A441" s="35">
        <v>2020</v>
      </c>
      <c r="B441" s="15" t="s">
        <v>171</v>
      </c>
      <c r="C441" s="15" t="s">
        <v>169</v>
      </c>
      <c r="D441" s="15" t="s">
        <v>6</v>
      </c>
      <c r="E441" s="15" t="s">
        <v>14</v>
      </c>
      <c r="F441" s="16">
        <v>501</v>
      </c>
      <c r="G441" s="19">
        <v>1091.4180551799404</v>
      </c>
      <c r="H441" s="19">
        <f t="shared" si="30"/>
        <v>546800.44564515015</v>
      </c>
      <c r="I441" s="20">
        <v>2567.5301779998604</v>
      </c>
      <c r="J441" s="19">
        <f t="shared" si="31"/>
        <v>1286332.6191779301</v>
      </c>
      <c r="K441" s="19">
        <f t="shared" si="32"/>
        <v>1476.1121228199199</v>
      </c>
      <c r="L441" s="19">
        <f t="shared" si="33"/>
        <v>739532.17353277991</v>
      </c>
      <c r="M441" s="29">
        <f>Table4[[#This Row],[Revenue]]/Table4[[#This Row],[Units]]</f>
        <v>5.1248107345306595</v>
      </c>
      <c r="N441" s="31">
        <f t="shared" si="34"/>
        <v>0.57491519884289366</v>
      </c>
    </row>
    <row r="442" spans="1:19" x14ac:dyDescent="0.25">
      <c r="A442" s="35">
        <v>2021</v>
      </c>
      <c r="B442" s="15" t="s">
        <v>171</v>
      </c>
      <c r="C442" s="15" t="s">
        <v>169</v>
      </c>
      <c r="D442" s="15" t="s">
        <v>6</v>
      </c>
      <c r="E442" s="15" t="s">
        <v>14</v>
      </c>
      <c r="F442" s="16">
        <v>1419.5511463752223</v>
      </c>
      <c r="G442" s="19">
        <v>3549.3846397203038</v>
      </c>
      <c r="H442" s="19">
        <f t="shared" si="30"/>
        <v>5038533.0342415627</v>
      </c>
      <c r="I442" s="20">
        <v>8820.8241251436775</v>
      </c>
      <c r="J442" s="19">
        <f t="shared" si="31"/>
        <v>12521610.998821925</v>
      </c>
      <c r="K442" s="19">
        <f t="shared" si="32"/>
        <v>5271.4394854233742</v>
      </c>
      <c r="L442" s="19">
        <f t="shared" si="33"/>
        <v>7483077.9645803627</v>
      </c>
      <c r="M442" s="29">
        <f>Table4[[#This Row],[Revenue]]/Table4[[#This Row],[Units]]</f>
        <v>6.213812124816612</v>
      </c>
      <c r="N442" s="31">
        <f t="shared" si="34"/>
        <v>0.59761303599707705</v>
      </c>
    </row>
    <row r="443" spans="1:19" x14ac:dyDescent="0.25">
      <c r="A443" s="35">
        <v>2021</v>
      </c>
      <c r="B443" s="15" t="s">
        <v>175</v>
      </c>
      <c r="C443" s="15" t="s">
        <v>169</v>
      </c>
      <c r="D443" s="15" t="s">
        <v>6</v>
      </c>
      <c r="E443" s="15" t="s">
        <v>14</v>
      </c>
      <c r="F443" s="16">
        <v>1117.7737694320203</v>
      </c>
      <c r="G443" s="19">
        <v>3027.361625349216</v>
      </c>
      <c r="H443" s="19">
        <f t="shared" si="30"/>
        <v>3383905.4154004408</v>
      </c>
      <c r="I443" s="20">
        <v>6921.6275488016217</v>
      </c>
      <c r="J443" s="19">
        <f t="shared" si="31"/>
        <v>7736813.7158285044</v>
      </c>
      <c r="K443" s="19">
        <f t="shared" si="32"/>
        <v>3894.2659234524058</v>
      </c>
      <c r="L443" s="19">
        <f t="shared" si="33"/>
        <v>4352908.3004280636</v>
      </c>
      <c r="M443" s="29">
        <f>Table4[[#This Row],[Revenue]]/Table4[[#This Row],[Units]]</f>
        <v>6.1923331340283116</v>
      </c>
      <c r="N443" s="31">
        <f t="shared" si="34"/>
        <v>0.56262286521421412</v>
      </c>
    </row>
    <row r="444" spans="1:19" x14ac:dyDescent="0.25">
      <c r="A444" s="35">
        <v>2021</v>
      </c>
      <c r="B444" s="15" t="s">
        <v>176</v>
      </c>
      <c r="C444" s="15" t="s">
        <v>169</v>
      </c>
      <c r="D444" s="15" t="s">
        <v>6</v>
      </c>
      <c r="E444" s="15" t="s">
        <v>14</v>
      </c>
      <c r="F444" s="16">
        <v>1369.9901472889278</v>
      </c>
      <c r="G444" s="19">
        <v>2949.8530742452695</v>
      </c>
      <c r="H444" s="19">
        <f t="shared" si="30"/>
        <v>4041269.6476659733</v>
      </c>
      <c r="I444" s="20">
        <v>5396.6279459374</v>
      </c>
      <c r="J444" s="19">
        <f t="shared" si="31"/>
        <v>7393327.114518323</v>
      </c>
      <c r="K444" s="19">
        <f t="shared" si="32"/>
        <v>2446.7748716921305</v>
      </c>
      <c r="L444" s="19">
        <f t="shared" si="33"/>
        <v>3352057.4668523497</v>
      </c>
      <c r="M444" s="29">
        <f>Table4[[#This Row],[Revenue]]/Table4[[#This Row],[Units]]</f>
        <v>3.939172815670815</v>
      </c>
      <c r="N444" s="31">
        <f t="shared" si="34"/>
        <v>0.45338957886360703</v>
      </c>
    </row>
    <row r="445" spans="1:19" x14ac:dyDescent="0.25">
      <c r="A445" s="35">
        <v>2021</v>
      </c>
      <c r="B445" s="15" t="s">
        <v>173</v>
      </c>
      <c r="C445" s="15" t="s">
        <v>169</v>
      </c>
      <c r="D445" s="15" t="s">
        <v>6</v>
      </c>
      <c r="E445" s="15" t="s">
        <v>14</v>
      </c>
      <c r="F445" s="16">
        <v>1073.6335402873447</v>
      </c>
      <c r="G445" s="19">
        <v>2715.1745374741768</v>
      </c>
      <c r="H445" s="19">
        <f t="shared" si="30"/>
        <v>2915102.4511664538</v>
      </c>
      <c r="I445" s="20">
        <v>6273.9825205377865</v>
      </c>
      <c r="J445" s="19">
        <f t="shared" si="31"/>
        <v>6735958.065225902</v>
      </c>
      <c r="K445" s="19">
        <f t="shared" si="32"/>
        <v>3558.8079830636098</v>
      </c>
      <c r="L445" s="19">
        <f t="shared" si="33"/>
        <v>3820855.6140594482</v>
      </c>
      <c r="M445" s="29">
        <f>Table4[[#This Row],[Revenue]]/Table4[[#This Row],[Units]]</f>
        <v>5.8436908731992787</v>
      </c>
      <c r="N445" s="31">
        <f t="shared" si="34"/>
        <v>0.56723269014759059</v>
      </c>
    </row>
    <row r="446" spans="1:19" x14ac:dyDescent="0.25">
      <c r="A446" s="35">
        <v>2021</v>
      </c>
      <c r="B446" s="15" t="s">
        <v>172</v>
      </c>
      <c r="C446" s="15" t="s">
        <v>169</v>
      </c>
      <c r="D446" s="15" t="s">
        <v>6</v>
      </c>
      <c r="E446" s="15" t="s">
        <v>14</v>
      </c>
      <c r="F446" s="16">
        <v>1378.5026098841461</v>
      </c>
      <c r="G446" s="19">
        <v>2415.9950502953866</v>
      </c>
      <c r="H446" s="19">
        <f t="shared" si="30"/>
        <v>3330455.4822993693</v>
      </c>
      <c r="I446" s="20">
        <v>4868.9639152977443</v>
      </c>
      <c r="J446" s="19">
        <f t="shared" si="31"/>
        <v>6711879.4646696709</v>
      </c>
      <c r="K446" s="19">
        <f t="shared" si="32"/>
        <v>2452.9688650023577</v>
      </c>
      <c r="L446" s="19">
        <f t="shared" si="33"/>
        <v>3381423.9823703016</v>
      </c>
      <c r="M446" s="29">
        <f>Table4[[#This Row],[Revenue]]/Table4[[#This Row],[Units]]</f>
        <v>3.5320672448396366</v>
      </c>
      <c r="N446" s="31">
        <f t="shared" si="34"/>
        <v>0.50379688732040129</v>
      </c>
    </row>
    <row r="447" spans="1:19" x14ac:dyDescent="0.25">
      <c r="A447" s="35">
        <v>1990</v>
      </c>
      <c r="B447" s="15" t="s">
        <v>173</v>
      </c>
      <c r="C447" s="15" t="s">
        <v>170</v>
      </c>
      <c r="D447" s="15" t="s">
        <v>146</v>
      </c>
      <c r="E447" s="15" t="s">
        <v>108</v>
      </c>
      <c r="F447" s="16">
        <v>503</v>
      </c>
      <c r="G447" s="19">
        <v>508.79305099999368</v>
      </c>
      <c r="H447" s="19">
        <f t="shared" si="30"/>
        <v>255922.90465299683</v>
      </c>
      <c r="I447" s="20">
        <v>1214.4950665899848</v>
      </c>
      <c r="J447" s="19">
        <f t="shared" si="31"/>
        <v>610891.01849476236</v>
      </c>
      <c r="K447" s="19">
        <f t="shared" si="32"/>
        <v>705.70201558999111</v>
      </c>
      <c r="L447" s="19">
        <f t="shared" si="33"/>
        <v>354968.11384176556</v>
      </c>
      <c r="M447" s="29">
        <f>Table4[[#This Row],[Revenue]]/Table4[[#This Row],[Units]]</f>
        <v>2.4145031144930118</v>
      </c>
      <c r="N447" s="31">
        <f t="shared" si="34"/>
        <v>0.58106618544893363</v>
      </c>
      <c r="O447" s="41"/>
      <c r="P447" s="41"/>
      <c r="Q447" s="41"/>
      <c r="R447" s="41"/>
      <c r="S447" s="41"/>
    </row>
    <row r="448" spans="1:19" x14ac:dyDescent="0.25">
      <c r="A448" s="35">
        <v>1990</v>
      </c>
      <c r="B448" s="15" t="s">
        <v>172</v>
      </c>
      <c r="C448" s="15" t="s">
        <v>170</v>
      </c>
      <c r="D448" s="15" t="s">
        <v>146</v>
      </c>
      <c r="E448" s="15" t="s">
        <v>108</v>
      </c>
      <c r="F448" s="16">
        <v>263</v>
      </c>
      <c r="G448" s="19">
        <v>481.67705544449763</v>
      </c>
      <c r="H448" s="19">
        <f t="shared" si="30"/>
        <v>126681.06558190288</v>
      </c>
      <c r="I448" s="20">
        <v>757.7680659499963</v>
      </c>
      <c r="J448" s="19">
        <f t="shared" si="31"/>
        <v>199293.00134484904</v>
      </c>
      <c r="K448" s="19">
        <f t="shared" si="32"/>
        <v>276.09101050549867</v>
      </c>
      <c r="L448" s="19">
        <f t="shared" si="33"/>
        <v>72611.935762946159</v>
      </c>
      <c r="M448" s="29">
        <f>Table4[[#This Row],[Revenue]]/Table4[[#This Row],[Units]]</f>
        <v>2.8812473990494154</v>
      </c>
      <c r="N448" s="31">
        <f t="shared" si="34"/>
        <v>0.3643476452908711</v>
      </c>
      <c r="O448" s="37">
        <f>SUMIF($A:$A,"2003",$H:$H)</f>
        <v>68504151.151392445</v>
      </c>
      <c r="P448" s="37">
        <f>SUMIF(A:A,"2003",J:J)</f>
        <v>137615928.39316821</v>
      </c>
      <c r="Q448" s="38" t="e">
        <f>(O448-O447)/O447</f>
        <v>#DIV/0!</v>
      </c>
      <c r="R448" s="38" t="e">
        <f>(P448-P447)/P447</f>
        <v>#DIV/0!</v>
      </c>
      <c r="S448" s="40">
        <v>2003</v>
      </c>
    </row>
    <row r="449" spans="1:14" x14ac:dyDescent="0.25">
      <c r="A449" s="35">
        <v>1991</v>
      </c>
      <c r="B449" s="15" t="s">
        <v>176</v>
      </c>
      <c r="C449" s="15" t="s">
        <v>170</v>
      </c>
      <c r="D449" s="15" t="s">
        <v>146</v>
      </c>
      <c r="E449" s="15" t="s">
        <v>108</v>
      </c>
      <c r="F449" s="16">
        <v>564</v>
      </c>
      <c r="G449" s="19">
        <v>674.76283199998136</v>
      </c>
      <c r="H449" s="19">
        <f t="shared" si="30"/>
        <v>380566.23724798951</v>
      </c>
      <c r="I449" s="20">
        <v>1464.7396319999593</v>
      </c>
      <c r="J449" s="19">
        <f t="shared" si="31"/>
        <v>826113.1524479771</v>
      </c>
      <c r="K449" s="19">
        <f t="shared" si="32"/>
        <v>789.97679999997797</v>
      </c>
      <c r="L449" s="19">
        <f t="shared" si="33"/>
        <v>445546.91519998759</v>
      </c>
      <c r="M449" s="29">
        <f>Table4[[#This Row],[Revenue]]/Table4[[#This Row],[Units]]</f>
        <v>2.5970560851063107</v>
      </c>
      <c r="N449" s="31">
        <f t="shared" si="34"/>
        <v>0.5393291631778554</v>
      </c>
    </row>
    <row r="450" spans="1:14" x14ac:dyDescent="0.25">
      <c r="A450" s="35">
        <v>1992</v>
      </c>
      <c r="B450" s="15" t="s">
        <v>176</v>
      </c>
      <c r="C450" s="15" t="s">
        <v>170</v>
      </c>
      <c r="D450" s="15" t="s">
        <v>146</v>
      </c>
      <c r="E450" s="15" t="s">
        <v>108</v>
      </c>
      <c r="F450" s="16">
        <v>503</v>
      </c>
      <c r="G450" s="19">
        <v>708.78685699997163</v>
      </c>
      <c r="H450" s="19">
        <f t="shared" ref="H450:H513" si="35">G450*F450</f>
        <v>356519.78907098575</v>
      </c>
      <c r="I450" s="20">
        <v>1596.0361569999363</v>
      </c>
      <c r="J450" s="19">
        <f t="shared" ref="J450:J513" si="36">I450*F450</f>
        <v>802806.18697096803</v>
      </c>
      <c r="K450" s="19">
        <f t="shared" ref="K450:K513" si="37">I450-G450</f>
        <v>887.24929999996471</v>
      </c>
      <c r="L450" s="19">
        <f t="shared" ref="L450:L513" si="38">J450-H450</f>
        <v>446286.39789998229</v>
      </c>
      <c r="M450" s="29">
        <f>Table4[[#This Row],[Revenue]]/Table4[[#This Row],[Units]]</f>
        <v>3.1730341093438099</v>
      </c>
      <c r="N450" s="31">
        <f t="shared" ref="N450:N513" si="39">K450/I450</f>
        <v>0.55590802007125206</v>
      </c>
    </row>
    <row r="451" spans="1:14" x14ac:dyDescent="0.25">
      <c r="A451" s="35">
        <v>1993</v>
      </c>
      <c r="B451" s="15" t="s">
        <v>172</v>
      </c>
      <c r="C451" s="15" t="s">
        <v>170</v>
      </c>
      <c r="D451" s="15" t="s">
        <v>146</v>
      </c>
      <c r="E451" s="15" t="s">
        <v>108</v>
      </c>
      <c r="F451" s="16">
        <v>263</v>
      </c>
      <c r="G451" s="19">
        <v>738.23761094996837</v>
      </c>
      <c r="H451" s="19">
        <f t="shared" si="35"/>
        <v>194156.49167984168</v>
      </c>
      <c r="I451" s="20">
        <v>1134.6092449999512</v>
      </c>
      <c r="J451" s="19">
        <f t="shared" si="36"/>
        <v>298402.23143498716</v>
      </c>
      <c r="K451" s="19">
        <f t="shared" si="37"/>
        <v>396.37163404998284</v>
      </c>
      <c r="L451" s="19">
        <f t="shared" si="38"/>
        <v>104245.73975514548</v>
      </c>
      <c r="M451" s="29">
        <f>Table4[[#This Row],[Revenue]]/Table4[[#This Row],[Units]]</f>
        <v>4.3141035931557079</v>
      </c>
      <c r="N451" s="31">
        <f t="shared" si="39"/>
        <v>0.34934638140552071</v>
      </c>
    </row>
    <row r="452" spans="1:14" x14ac:dyDescent="0.25">
      <c r="A452" s="35">
        <v>1998</v>
      </c>
      <c r="B452" s="15" t="s">
        <v>172</v>
      </c>
      <c r="C452" s="15" t="s">
        <v>170</v>
      </c>
      <c r="D452" s="15" t="s">
        <v>146</v>
      </c>
      <c r="E452" s="15" t="s">
        <v>108</v>
      </c>
      <c r="F452" s="16">
        <v>733</v>
      </c>
      <c r="G452" s="19">
        <v>900.58285799997327</v>
      </c>
      <c r="H452" s="19">
        <f t="shared" si="35"/>
        <v>660127.23491398036</v>
      </c>
      <c r="I452" s="20">
        <v>1816.1870579999461</v>
      </c>
      <c r="J452" s="19">
        <f t="shared" si="36"/>
        <v>1331265.1135139605</v>
      </c>
      <c r="K452" s="19">
        <f t="shared" si="37"/>
        <v>915.60419999997282</v>
      </c>
      <c r="L452" s="19">
        <f t="shared" si="38"/>
        <v>671137.87859998015</v>
      </c>
      <c r="M452" s="29">
        <f>Table4[[#This Row],[Revenue]]/Table4[[#This Row],[Units]]</f>
        <v>2.4777449631650015</v>
      </c>
      <c r="N452" s="31">
        <f t="shared" si="39"/>
        <v>0.50413540607885998</v>
      </c>
    </row>
    <row r="453" spans="1:14" x14ac:dyDescent="0.25">
      <c r="A453" s="35">
        <v>1998</v>
      </c>
      <c r="B453" s="15" t="s">
        <v>172</v>
      </c>
      <c r="C453" s="15" t="s">
        <v>170</v>
      </c>
      <c r="D453" s="15" t="s">
        <v>146</v>
      </c>
      <c r="E453" s="15" t="s">
        <v>108</v>
      </c>
      <c r="F453" s="16">
        <v>573</v>
      </c>
      <c r="G453" s="19">
        <v>694.19637599998009</v>
      </c>
      <c r="H453" s="19">
        <f t="shared" si="35"/>
        <v>397774.52344798861</v>
      </c>
      <c r="I453" s="20">
        <v>1499.638775999957</v>
      </c>
      <c r="J453" s="19">
        <f t="shared" si="36"/>
        <v>859293.0186479754</v>
      </c>
      <c r="K453" s="19">
        <f t="shared" si="37"/>
        <v>805.44239999997694</v>
      </c>
      <c r="L453" s="19">
        <f t="shared" si="38"/>
        <v>461518.49519998679</v>
      </c>
      <c r="M453" s="29">
        <f>Table4[[#This Row],[Revenue]]/Table4[[#This Row],[Units]]</f>
        <v>2.6171706387433806</v>
      </c>
      <c r="N453" s="31">
        <f t="shared" si="39"/>
        <v>0.53709094009182912</v>
      </c>
    </row>
    <row r="454" spans="1:14" x14ac:dyDescent="0.25">
      <c r="A454" s="35">
        <v>1998</v>
      </c>
      <c r="B454" s="15" t="s">
        <v>172</v>
      </c>
      <c r="C454" s="15" t="s">
        <v>170</v>
      </c>
      <c r="D454" s="15" t="s">
        <v>146</v>
      </c>
      <c r="E454" s="15" t="s">
        <v>108</v>
      </c>
      <c r="F454" s="16">
        <v>371</v>
      </c>
      <c r="G454" s="19">
        <v>800.89690307997694</v>
      </c>
      <c r="H454" s="19">
        <f t="shared" si="35"/>
        <v>297132.75104267144</v>
      </c>
      <c r="I454" s="20">
        <v>1632.6794679999675</v>
      </c>
      <c r="J454" s="19">
        <f t="shared" si="36"/>
        <v>605724.08262798795</v>
      </c>
      <c r="K454" s="19">
        <f t="shared" si="37"/>
        <v>831.78256491999059</v>
      </c>
      <c r="L454" s="19">
        <f t="shared" si="38"/>
        <v>308591.33158531651</v>
      </c>
      <c r="M454" s="29">
        <f>Table4[[#This Row],[Revenue]]/Table4[[#This Row],[Units]]</f>
        <v>4.4007532830187808</v>
      </c>
      <c r="N454" s="31">
        <f t="shared" si="39"/>
        <v>0.50945858095399721</v>
      </c>
    </row>
    <row r="455" spans="1:14" x14ac:dyDescent="0.25">
      <c r="A455" s="35">
        <v>2007</v>
      </c>
      <c r="B455" s="15" t="s">
        <v>171</v>
      </c>
      <c r="C455" s="15" t="s">
        <v>170</v>
      </c>
      <c r="D455" s="15" t="s">
        <v>146</v>
      </c>
      <c r="E455" s="15" t="s">
        <v>108</v>
      </c>
      <c r="F455" s="16">
        <v>177</v>
      </c>
      <c r="G455" s="19">
        <v>227.26616874509796</v>
      </c>
      <c r="H455" s="19">
        <f t="shared" si="35"/>
        <v>40226.11186788234</v>
      </c>
      <c r="I455" s="20">
        <v>490.76612820999554</v>
      </c>
      <c r="J455" s="19">
        <f t="shared" si="36"/>
        <v>86865.604693169211</v>
      </c>
      <c r="K455" s="19">
        <f t="shared" si="37"/>
        <v>263.49995946489759</v>
      </c>
      <c r="L455" s="19">
        <f t="shared" si="38"/>
        <v>46639.49282528687</v>
      </c>
      <c r="M455" s="29">
        <f>Table4[[#This Row],[Revenue]]/Table4[[#This Row],[Units]]</f>
        <v>2.7726899898869806</v>
      </c>
      <c r="N455" s="31">
        <f t="shared" si="39"/>
        <v>0.5369155373985951</v>
      </c>
    </row>
    <row r="456" spans="1:14" x14ac:dyDescent="0.25">
      <c r="A456" s="35">
        <v>2008</v>
      </c>
      <c r="B456" s="15" t="s">
        <v>171</v>
      </c>
      <c r="C456" s="15" t="s">
        <v>170</v>
      </c>
      <c r="D456" s="15" t="s">
        <v>146</v>
      </c>
      <c r="E456" s="15" t="s">
        <v>108</v>
      </c>
      <c r="F456" s="16">
        <v>994</v>
      </c>
      <c r="G456" s="19">
        <v>1214.7266459999644</v>
      </c>
      <c r="H456" s="19">
        <f t="shared" si="35"/>
        <v>1207438.2861239647</v>
      </c>
      <c r="I456" s="20">
        <v>2285.7170459999329</v>
      </c>
      <c r="J456" s="19">
        <f t="shared" si="36"/>
        <v>2272002.7437239331</v>
      </c>
      <c r="K456" s="19">
        <f t="shared" si="37"/>
        <v>1070.9903999999685</v>
      </c>
      <c r="L456" s="19">
        <f t="shared" si="38"/>
        <v>1064564.4575999684</v>
      </c>
      <c r="M456" s="29">
        <f>Table4[[#This Row],[Revenue]]/Table4[[#This Row],[Units]]</f>
        <v>2.2995141307846407</v>
      </c>
      <c r="N456" s="31">
        <f t="shared" si="39"/>
        <v>0.46855773415796625</v>
      </c>
    </row>
    <row r="457" spans="1:14" x14ac:dyDescent="0.25">
      <c r="A457" s="35">
        <v>2008</v>
      </c>
      <c r="B457" s="15" t="s">
        <v>173</v>
      </c>
      <c r="C457" s="15" t="s">
        <v>170</v>
      </c>
      <c r="D457" s="15" t="s">
        <v>146</v>
      </c>
      <c r="E457" s="15" t="s">
        <v>108</v>
      </c>
      <c r="F457" s="16">
        <v>833</v>
      </c>
      <c r="G457" s="19">
        <v>898.29137299998342</v>
      </c>
      <c r="H457" s="19">
        <f t="shared" si="35"/>
        <v>748276.71370898618</v>
      </c>
      <c r="I457" s="20">
        <v>1877.5915395699651</v>
      </c>
      <c r="J457" s="19">
        <f t="shared" si="36"/>
        <v>1564033.752461781</v>
      </c>
      <c r="K457" s="19">
        <f t="shared" si="37"/>
        <v>979.30016656998168</v>
      </c>
      <c r="L457" s="19">
        <f t="shared" si="38"/>
        <v>815757.03875279485</v>
      </c>
      <c r="M457" s="29">
        <f>Table4[[#This Row],[Revenue]]/Table4[[#This Row],[Units]]</f>
        <v>2.254011452064784</v>
      </c>
      <c r="N457" s="31">
        <f t="shared" si="39"/>
        <v>0.52157252838616652</v>
      </c>
    </row>
    <row r="458" spans="1:14" x14ac:dyDescent="0.25">
      <c r="A458" s="35">
        <v>2009</v>
      </c>
      <c r="B458" s="15" t="s">
        <v>175</v>
      </c>
      <c r="C458" s="15" t="s">
        <v>170</v>
      </c>
      <c r="D458" s="15" t="s">
        <v>146</v>
      </c>
      <c r="E458" s="15" t="s">
        <v>108</v>
      </c>
      <c r="F458" s="16">
        <v>833</v>
      </c>
      <c r="G458" s="19">
        <v>1150.7545139999556</v>
      </c>
      <c r="H458" s="19">
        <f t="shared" si="35"/>
        <v>958578.51016196306</v>
      </c>
      <c r="I458" s="20">
        <v>2249.6731139999133</v>
      </c>
      <c r="J458" s="19">
        <f t="shared" si="36"/>
        <v>1873977.7039619277</v>
      </c>
      <c r="K458" s="19">
        <f t="shared" si="37"/>
        <v>1098.9185999999577</v>
      </c>
      <c r="L458" s="19">
        <f t="shared" si="38"/>
        <v>915399.19379996462</v>
      </c>
      <c r="M458" s="29">
        <f>Table4[[#This Row],[Revenue]]/Table4[[#This Row],[Units]]</f>
        <v>2.7006880120046977</v>
      </c>
      <c r="N458" s="31">
        <f t="shared" si="39"/>
        <v>0.48847923423242723</v>
      </c>
    </row>
    <row r="459" spans="1:14" x14ac:dyDescent="0.25">
      <c r="A459" s="35">
        <v>2009</v>
      </c>
      <c r="B459" s="15" t="s">
        <v>172</v>
      </c>
      <c r="C459" s="15" t="s">
        <v>170</v>
      </c>
      <c r="D459" s="15" t="s">
        <v>146</v>
      </c>
      <c r="E459" s="15" t="s">
        <v>108</v>
      </c>
      <c r="F459" s="16">
        <v>299</v>
      </c>
      <c r="G459" s="19">
        <v>717.58265375997576</v>
      </c>
      <c r="H459" s="19">
        <f t="shared" si="35"/>
        <v>214557.21347423276</v>
      </c>
      <c r="I459" s="20">
        <v>1567.948895999964</v>
      </c>
      <c r="J459" s="19">
        <f t="shared" si="36"/>
        <v>468816.71990398923</v>
      </c>
      <c r="K459" s="19">
        <f t="shared" si="37"/>
        <v>850.3662422399882</v>
      </c>
      <c r="L459" s="19">
        <f t="shared" si="38"/>
        <v>254259.50642975647</v>
      </c>
      <c r="M459" s="29">
        <f>Table4[[#This Row],[Revenue]]/Table4[[#This Row],[Units]]</f>
        <v>5.2439762408025548</v>
      </c>
      <c r="N459" s="31">
        <f t="shared" si="39"/>
        <v>0.54234308554914012</v>
      </c>
    </row>
    <row r="460" spans="1:14" x14ac:dyDescent="0.25">
      <c r="A460" s="35">
        <v>2009</v>
      </c>
      <c r="B460" s="15" t="s">
        <v>173</v>
      </c>
      <c r="C460" s="15" t="s">
        <v>170</v>
      </c>
      <c r="D460" s="15" t="s">
        <v>146</v>
      </c>
      <c r="E460" s="15" t="s">
        <v>108</v>
      </c>
      <c r="F460" s="16">
        <v>177</v>
      </c>
      <c r="G460" s="19">
        <v>304.79514683998912</v>
      </c>
      <c r="H460" s="19">
        <f t="shared" si="35"/>
        <v>53948.740990678074</v>
      </c>
      <c r="I460" s="20">
        <v>653.61736399997665</v>
      </c>
      <c r="J460" s="19">
        <f t="shared" si="36"/>
        <v>115690.27342799587</v>
      </c>
      <c r="K460" s="19">
        <f t="shared" si="37"/>
        <v>348.82221715998753</v>
      </c>
      <c r="L460" s="19">
        <f t="shared" si="38"/>
        <v>61741.532437317794</v>
      </c>
      <c r="M460" s="29">
        <f>Table4[[#This Row],[Revenue]]/Table4[[#This Row],[Units]]</f>
        <v>3.6927534689264219</v>
      </c>
      <c r="N460" s="31">
        <f t="shared" si="39"/>
        <v>0.53367954459667633</v>
      </c>
    </row>
    <row r="461" spans="1:14" x14ac:dyDescent="0.25">
      <c r="A461" s="35">
        <v>1991</v>
      </c>
      <c r="B461" s="15" t="s">
        <v>176</v>
      </c>
      <c r="C461" s="15" t="s">
        <v>169</v>
      </c>
      <c r="D461" s="15" t="s">
        <v>5</v>
      </c>
      <c r="E461" s="15" t="s">
        <v>67</v>
      </c>
      <c r="F461" s="16">
        <v>947</v>
      </c>
      <c r="G461" s="19">
        <v>1270.3531499999658</v>
      </c>
      <c r="H461" s="19">
        <f t="shared" si="35"/>
        <v>1203024.4330499675</v>
      </c>
      <c r="I461" s="20">
        <v>2417.608885999935</v>
      </c>
      <c r="J461" s="19">
        <f t="shared" si="36"/>
        <v>2289475.6150419386</v>
      </c>
      <c r="K461" s="19">
        <f t="shared" si="37"/>
        <v>1147.2557359999691</v>
      </c>
      <c r="L461" s="19">
        <f t="shared" si="38"/>
        <v>1086451.1819919711</v>
      </c>
      <c r="M461" s="29">
        <f>Table4[[#This Row],[Revenue]]/Table4[[#This Row],[Units]]</f>
        <v>2.5529132903906389</v>
      </c>
      <c r="N461" s="31">
        <f t="shared" si="39"/>
        <v>0.47454149537734619</v>
      </c>
    </row>
    <row r="462" spans="1:14" x14ac:dyDescent="0.25">
      <c r="A462" s="35">
        <v>1991</v>
      </c>
      <c r="B462" s="15" t="s">
        <v>176</v>
      </c>
      <c r="C462" s="15" t="s">
        <v>169</v>
      </c>
      <c r="D462" s="15" t="s">
        <v>5</v>
      </c>
      <c r="E462" s="15" t="s">
        <v>67</v>
      </c>
      <c r="F462" s="16">
        <v>184</v>
      </c>
      <c r="G462" s="19">
        <v>306.1980489599917</v>
      </c>
      <c r="H462" s="19">
        <f t="shared" si="35"/>
        <v>56340.441008638474</v>
      </c>
      <c r="I462" s="20">
        <v>623.3924159999832</v>
      </c>
      <c r="J462" s="19">
        <f t="shared" si="36"/>
        <v>114704.20454399691</v>
      </c>
      <c r="K462" s="19">
        <f t="shared" si="37"/>
        <v>317.1943670399915</v>
      </c>
      <c r="L462" s="19">
        <f t="shared" si="38"/>
        <v>58363.763535358434</v>
      </c>
      <c r="M462" s="29">
        <f>Table4[[#This Row],[Revenue]]/Table4[[#This Row],[Units]]</f>
        <v>3.3880022608694738</v>
      </c>
      <c r="N462" s="31">
        <f t="shared" si="39"/>
        <v>0.5088197400207064</v>
      </c>
    </row>
    <row r="463" spans="1:14" x14ac:dyDescent="0.25">
      <c r="A463" s="35">
        <v>1992</v>
      </c>
      <c r="B463" s="15" t="s">
        <v>172</v>
      </c>
      <c r="C463" s="15" t="s">
        <v>169</v>
      </c>
      <c r="D463" s="15" t="s">
        <v>5</v>
      </c>
      <c r="E463" s="15" t="s">
        <v>67</v>
      </c>
      <c r="F463" s="16">
        <v>758</v>
      </c>
      <c r="G463" s="19">
        <v>1091.5199999999645</v>
      </c>
      <c r="H463" s="19">
        <f t="shared" si="35"/>
        <v>827372.15999997314</v>
      </c>
      <c r="I463" s="20">
        <v>2173.0687999999291</v>
      </c>
      <c r="J463" s="19">
        <f t="shared" si="36"/>
        <v>1647186.1503999461</v>
      </c>
      <c r="K463" s="19">
        <f t="shared" si="37"/>
        <v>1081.5487999999646</v>
      </c>
      <c r="L463" s="19">
        <f t="shared" si="38"/>
        <v>819813.990399973</v>
      </c>
      <c r="M463" s="29">
        <f>Table4[[#This Row],[Revenue]]/Table4[[#This Row],[Units]]</f>
        <v>2.8668453825856584</v>
      </c>
      <c r="N463" s="31">
        <f t="shared" si="39"/>
        <v>0.49770573301682847</v>
      </c>
    </row>
    <row r="464" spans="1:14" x14ac:dyDescent="0.25">
      <c r="A464" s="35">
        <v>1996</v>
      </c>
      <c r="B464" s="15" t="s">
        <v>172</v>
      </c>
      <c r="C464" s="15" t="s">
        <v>169</v>
      </c>
      <c r="D464" s="15" t="s">
        <v>5</v>
      </c>
      <c r="E464" s="15" t="s">
        <v>67</v>
      </c>
      <c r="F464" s="16">
        <v>932</v>
      </c>
      <c r="G464" s="19">
        <v>958.11929999999847</v>
      </c>
      <c r="H464" s="19">
        <f t="shared" si="35"/>
        <v>892967.18759999855</v>
      </c>
      <c r="I464" s="20">
        <v>1962.5779462799971</v>
      </c>
      <c r="J464" s="19">
        <f t="shared" si="36"/>
        <v>1829122.6459329573</v>
      </c>
      <c r="K464" s="19">
        <f t="shared" si="37"/>
        <v>1004.4586462799987</v>
      </c>
      <c r="L464" s="19">
        <f t="shared" si="38"/>
        <v>936155.45833295875</v>
      </c>
      <c r="M464" s="29">
        <f>Table4[[#This Row],[Revenue]]/Table4[[#This Row],[Units]]</f>
        <v>2.1057703286266065</v>
      </c>
      <c r="N464" s="31">
        <f t="shared" si="39"/>
        <v>0.51180573397551798</v>
      </c>
    </row>
    <row r="465" spans="1:19" x14ac:dyDescent="0.25">
      <c r="A465" s="35">
        <v>1997</v>
      </c>
      <c r="B465" s="15" t="s">
        <v>172</v>
      </c>
      <c r="C465" s="15" t="s">
        <v>169</v>
      </c>
      <c r="D465" s="15" t="s">
        <v>6</v>
      </c>
      <c r="E465" s="15" t="s">
        <v>67</v>
      </c>
      <c r="F465" s="16">
        <v>403</v>
      </c>
      <c r="G465" s="19">
        <v>999.56147379448134</v>
      </c>
      <c r="H465" s="19">
        <f t="shared" si="35"/>
        <v>402823.273939176</v>
      </c>
      <c r="I465" s="20">
        <v>1965.0823509499724</v>
      </c>
      <c r="J465" s="19">
        <f t="shared" si="36"/>
        <v>791928.18743283884</v>
      </c>
      <c r="K465" s="19">
        <f t="shared" si="37"/>
        <v>965.52087715549101</v>
      </c>
      <c r="L465" s="19">
        <f t="shared" si="38"/>
        <v>389104.91349366284</v>
      </c>
      <c r="M465" s="29">
        <f>Table4[[#This Row],[Revenue]]/Table4[[#This Row],[Units]]</f>
        <v>4.8761348658808243</v>
      </c>
      <c r="N465" s="31">
        <f t="shared" si="39"/>
        <v>0.49133863356349056</v>
      </c>
    </row>
    <row r="466" spans="1:19" x14ac:dyDescent="0.25">
      <c r="A466" s="35">
        <v>1997</v>
      </c>
      <c r="B466" s="15" t="s">
        <v>172</v>
      </c>
      <c r="C466" s="15" t="s">
        <v>169</v>
      </c>
      <c r="D466" s="15" t="s">
        <v>5</v>
      </c>
      <c r="E466" s="15" t="s">
        <v>67</v>
      </c>
      <c r="F466" s="16">
        <v>499</v>
      </c>
      <c r="G466" s="19">
        <v>611.00054999998838</v>
      </c>
      <c r="H466" s="19">
        <f t="shared" si="35"/>
        <v>304889.27444999421</v>
      </c>
      <c r="I466" s="20">
        <v>1355.8797419999744</v>
      </c>
      <c r="J466" s="19">
        <f t="shared" si="36"/>
        <v>676583.99125798722</v>
      </c>
      <c r="K466" s="19">
        <f t="shared" si="37"/>
        <v>744.87919199998601</v>
      </c>
      <c r="L466" s="19">
        <f t="shared" si="38"/>
        <v>371694.71680799301</v>
      </c>
      <c r="M466" s="29">
        <f>Table4[[#This Row],[Revenue]]/Table4[[#This Row],[Units]]</f>
        <v>2.7171938717434356</v>
      </c>
      <c r="N466" s="31">
        <f t="shared" si="39"/>
        <v>0.54936965936319748</v>
      </c>
    </row>
    <row r="467" spans="1:19" x14ac:dyDescent="0.25">
      <c r="A467" s="35">
        <v>1997</v>
      </c>
      <c r="B467" s="15" t="s">
        <v>174</v>
      </c>
      <c r="C467" s="15" t="s">
        <v>169</v>
      </c>
      <c r="D467" s="15" t="s">
        <v>5</v>
      </c>
      <c r="E467" s="15" t="s">
        <v>67</v>
      </c>
      <c r="F467" s="16">
        <v>398</v>
      </c>
      <c r="G467" s="19">
        <v>838.12947049258696</v>
      </c>
      <c r="H467" s="19">
        <f t="shared" si="35"/>
        <v>333575.5292560496</v>
      </c>
      <c r="I467" s="20">
        <v>1687.9374854599816</v>
      </c>
      <c r="J467" s="19">
        <f t="shared" si="36"/>
        <v>671799.1192130727</v>
      </c>
      <c r="K467" s="19">
        <f t="shared" si="37"/>
        <v>849.80801496739468</v>
      </c>
      <c r="L467" s="19">
        <f t="shared" si="38"/>
        <v>338223.5899570231</v>
      </c>
      <c r="M467" s="29">
        <f>Table4[[#This Row],[Revenue]]/Table4[[#This Row],[Units]]</f>
        <v>4.2410489584421649</v>
      </c>
      <c r="N467" s="31">
        <f t="shared" si="39"/>
        <v>0.50345941261907134</v>
      </c>
    </row>
    <row r="468" spans="1:19" x14ac:dyDescent="0.25">
      <c r="A468" s="35">
        <v>1998</v>
      </c>
      <c r="B468" s="15" t="s">
        <v>175</v>
      </c>
      <c r="C468" s="15" t="s">
        <v>169</v>
      </c>
      <c r="D468" s="15" t="s">
        <v>5</v>
      </c>
      <c r="E468" s="15" t="s">
        <v>67</v>
      </c>
      <c r="F468" s="16">
        <v>932</v>
      </c>
      <c r="G468" s="19">
        <v>1351.5164999999552</v>
      </c>
      <c r="H468" s="19">
        <f t="shared" si="35"/>
        <v>1259613.3779999581</v>
      </c>
      <c r="I468" s="20">
        <v>2579.7272599999146</v>
      </c>
      <c r="J468" s="19">
        <f t="shared" si="36"/>
        <v>2404305.8063199203</v>
      </c>
      <c r="K468" s="19">
        <f t="shared" si="37"/>
        <v>1228.2107599999595</v>
      </c>
      <c r="L468" s="19">
        <f t="shared" si="38"/>
        <v>1144692.4283199622</v>
      </c>
      <c r="M468" s="29">
        <f>Table4[[#This Row],[Revenue]]/Table4[[#This Row],[Units]]</f>
        <v>2.7679477038625695</v>
      </c>
      <c r="N468" s="31">
        <f t="shared" si="39"/>
        <v>0.47610101232174445</v>
      </c>
    </row>
    <row r="469" spans="1:19" x14ac:dyDescent="0.25">
      <c r="A469" s="35">
        <v>1998</v>
      </c>
      <c r="B469" s="15" t="s">
        <v>175</v>
      </c>
      <c r="C469" s="15" t="s">
        <v>169</v>
      </c>
      <c r="D469" s="15" t="s">
        <v>5</v>
      </c>
      <c r="E469" s="15" t="s">
        <v>67</v>
      </c>
      <c r="F469" s="16">
        <v>516</v>
      </c>
      <c r="G469" s="19">
        <v>748.49669999997514</v>
      </c>
      <c r="H469" s="19">
        <f t="shared" si="35"/>
        <v>386224.29719998717</v>
      </c>
      <c r="I469" s="20">
        <v>1644.5265479999455</v>
      </c>
      <c r="J469" s="19">
        <f t="shared" si="36"/>
        <v>848575.69876797183</v>
      </c>
      <c r="K469" s="19">
        <f t="shared" si="37"/>
        <v>896.02984799997034</v>
      </c>
      <c r="L469" s="19">
        <f t="shared" si="38"/>
        <v>462351.40156798466</v>
      </c>
      <c r="M469" s="29">
        <f>Table4[[#This Row],[Revenue]]/Table4[[#This Row],[Units]]</f>
        <v>3.1870669534882663</v>
      </c>
      <c r="N469" s="31">
        <f t="shared" si="39"/>
        <v>0.54485581220303902</v>
      </c>
    </row>
    <row r="470" spans="1:19" x14ac:dyDescent="0.25">
      <c r="A470" s="35">
        <v>1999</v>
      </c>
      <c r="B470" s="15" t="s">
        <v>172</v>
      </c>
      <c r="C470" s="15" t="s">
        <v>169</v>
      </c>
      <c r="D470" s="15" t="s">
        <v>5</v>
      </c>
      <c r="E470" s="15" t="s">
        <v>67</v>
      </c>
      <c r="F470" s="16">
        <v>398</v>
      </c>
      <c r="G470" s="19">
        <v>602.40284999997812</v>
      </c>
      <c r="H470" s="19">
        <f t="shared" si="35"/>
        <v>239756.33429999129</v>
      </c>
      <c r="I470" s="20">
        <v>1438.9187539999477</v>
      </c>
      <c r="J470" s="19">
        <f t="shared" si="36"/>
        <v>572689.66409197915</v>
      </c>
      <c r="K470" s="19">
        <f t="shared" si="37"/>
        <v>836.51590399996962</v>
      </c>
      <c r="L470" s="19">
        <f t="shared" si="38"/>
        <v>332933.3297919879</v>
      </c>
      <c r="M470" s="29">
        <f>Table4[[#This Row],[Revenue]]/Table4[[#This Row],[Units]]</f>
        <v>3.6153737537687127</v>
      </c>
      <c r="N470" s="31">
        <f t="shared" si="39"/>
        <v>0.58135033800525471</v>
      </c>
    </row>
    <row r="471" spans="1:19" x14ac:dyDescent="0.25">
      <c r="A471" s="35">
        <v>2008</v>
      </c>
      <c r="B471" s="15" t="s">
        <v>172</v>
      </c>
      <c r="C471" s="15" t="s">
        <v>169</v>
      </c>
      <c r="D471" s="15" t="s">
        <v>5</v>
      </c>
      <c r="E471" s="15" t="s">
        <v>67</v>
      </c>
      <c r="F471" s="16">
        <v>415</v>
      </c>
      <c r="G471" s="19">
        <v>843.88351291048923</v>
      </c>
      <c r="H471" s="19">
        <f t="shared" si="35"/>
        <v>350211.65785785305</v>
      </c>
      <c r="I471" s="20">
        <v>1686.939154549985</v>
      </c>
      <c r="J471" s="19">
        <f t="shared" si="36"/>
        <v>700079.74913824373</v>
      </c>
      <c r="K471" s="19">
        <f t="shared" si="37"/>
        <v>843.05564163949578</v>
      </c>
      <c r="L471" s="19">
        <f t="shared" si="38"/>
        <v>349868.09128039068</v>
      </c>
      <c r="M471" s="29">
        <f>Table4[[#This Row],[Revenue]]/Table4[[#This Row],[Units]]</f>
        <v>4.0649136254216502</v>
      </c>
      <c r="N471" s="31">
        <f t="shared" si="39"/>
        <v>0.49975462325693237</v>
      </c>
    </row>
    <row r="472" spans="1:19" x14ac:dyDescent="0.25">
      <c r="A472" s="35">
        <v>2009</v>
      </c>
      <c r="B472" s="15" t="s">
        <v>174</v>
      </c>
      <c r="C472" s="15" t="s">
        <v>169</v>
      </c>
      <c r="D472" s="15" t="s">
        <v>5</v>
      </c>
      <c r="E472" s="15" t="s">
        <v>67</v>
      </c>
      <c r="F472" s="16">
        <v>731</v>
      </c>
      <c r="G472" s="19">
        <v>1040.7977999999671</v>
      </c>
      <c r="H472" s="19">
        <f t="shared" si="35"/>
        <v>760823.19179997593</v>
      </c>
      <c r="I472" s="20">
        <v>2088.9930319999339</v>
      </c>
      <c r="J472" s="19">
        <f t="shared" si="36"/>
        <v>1527053.9063919517</v>
      </c>
      <c r="K472" s="19">
        <f t="shared" si="37"/>
        <v>1048.1952319999668</v>
      </c>
      <c r="L472" s="19">
        <f t="shared" si="38"/>
        <v>766230.71459197579</v>
      </c>
      <c r="M472" s="29">
        <f>Table4[[#This Row],[Revenue]]/Table4[[#This Row],[Units]]</f>
        <v>2.8577196060190615</v>
      </c>
      <c r="N472" s="31">
        <f t="shared" si="39"/>
        <v>0.50177057364162625</v>
      </c>
    </row>
    <row r="473" spans="1:19" x14ac:dyDescent="0.25">
      <c r="A473" s="35">
        <v>2009</v>
      </c>
      <c r="B473" s="15" t="s">
        <v>171</v>
      </c>
      <c r="C473" s="15" t="s">
        <v>169</v>
      </c>
      <c r="D473" s="15" t="s">
        <v>5</v>
      </c>
      <c r="E473" s="15" t="s">
        <v>67</v>
      </c>
      <c r="F473" s="16">
        <v>415</v>
      </c>
      <c r="G473" s="19">
        <v>662.30887499997334</v>
      </c>
      <c r="H473" s="19">
        <f t="shared" si="35"/>
        <v>274858.18312498892</v>
      </c>
      <c r="I473" s="20">
        <v>1559.2896549999373</v>
      </c>
      <c r="J473" s="19">
        <f t="shared" si="36"/>
        <v>647105.20682497392</v>
      </c>
      <c r="K473" s="19">
        <f t="shared" si="37"/>
        <v>896.98077999996394</v>
      </c>
      <c r="L473" s="19">
        <f t="shared" si="38"/>
        <v>372247.023699985</v>
      </c>
      <c r="M473" s="29">
        <f>Table4[[#This Row],[Revenue]]/Table4[[#This Row],[Units]]</f>
        <v>3.7573244698793671</v>
      </c>
      <c r="N473" s="31">
        <f t="shared" si="39"/>
        <v>0.57524961903245619</v>
      </c>
    </row>
    <row r="474" spans="1:19" x14ac:dyDescent="0.25">
      <c r="A474" s="35">
        <v>2009</v>
      </c>
      <c r="B474" s="15" t="s">
        <v>174</v>
      </c>
      <c r="C474" s="15" t="s">
        <v>169</v>
      </c>
      <c r="D474" s="15" t="s">
        <v>5</v>
      </c>
      <c r="E474" s="15" t="s">
        <v>67</v>
      </c>
      <c r="F474" s="16">
        <v>158</v>
      </c>
      <c r="G474" s="19">
        <v>269.96820181999141</v>
      </c>
      <c r="H474" s="19">
        <f t="shared" si="35"/>
        <v>42654.975887558641</v>
      </c>
      <c r="I474" s="20">
        <v>603.92952199998069</v>
      </c>
      <c r="J474" s="19">
        <f t="shared" si="36"/>
        <v>95420.864475996947</v>
      </c>
      <c r="K474" s="19">
        <f t="shared" si="37"/>
        <v>333.96132017998929</v>
      </c>
      <c r="L474" s="19">
        <f t="shared" si="38"/>
        <v>52765.888588438305</v>
      </c>
      <c r="M474" s="29">
        <f>Table4[[#This Row],[Revenue]]/Table4[[#This Row],[Units]]</f>
        <v>3.8223387468353209</v>
      </c>
      <c r="N474" s="31">
        <f t="shared" si="39"/>
        <v>0.55298061779467034</v>
      </c>
    </row>
    <row r="475" spans="1:19" x14ac:dyDescent="0.25">
      <c r="A475" s="35">
        <v>1990</v>
      </c>
      <c r="B475" s="15" t="s">
        <v>175</v>
      </c>
      <c r="C475" s="15" t="s">
        <v>170</v>
      </c>
      <c r="D475" s="15" t="s">
        <v>168</v>
      </c>
      <c r="E475" s="15" t="s">
        <v>15</v>
      </c>
      <c r="F475" s="16">
        <v>811</v>
      </c>
      <c r="G475" s="19">
        <v>1049.750578717084</v>
      </c>
      <c r="H475" s="19">
        <f t="shared" si="35"/>
        <v>851347.71933955513</v>
      </c>
      <c r="I475" s="20">
        <v>1673.0546894099743</v>
      </c>
      <c r="J475" s="19">
        <f t="shared" si="36"/>
        <v>1356847.3531114892</v>
      </c>
      <c r="K475" s="19">
        <f t="shared" si="37"/>
        <v>623.30411069289039</v>
      </c>
      <c r="L475" s="19">
        <f t="shared" si="38"/>
        <v>505499.63377193408</v>
      </c>
      <c r="M475" s="29">
        <f>Table4[[#This Row],[Revenue]]/Table4[[#This Row],[Units]]</f>
        <v>2.0629527612946661</v>
      </c>
      <c r="N475" s="31">
        <f t="shared" si="39"/>
        <v>0.37255453431274688</v>
      </c>
      <c r="O475" s="41"/>
      <c r="P475" s="41"/>
      <c r="Q475" s="41"/>
      <c r="R475" s="41"/>
      <c r="S475" s="41"/>
    </row>
    <row r="476" spans="1:19" x14ac:dyDescent="0.25">
      <c r="A476" s="35">
        <v>2003</v>
      </c>
      <c r="B476" s="15" t="s">
        <v>175</v>
      </c>
      <c r="C476" s="15" t="s">
        <v>169</v>
      </c>
      <c r="D476" s="15" t="s">
        <v>6</v>
      </c>
      <c r="E476" s="15" t="s">
        <v>15</v>
      </c>
      <c r="F476" s="16">
        <v>330</v>
      </c>
      <c r="G476" s="19">
        <v>801.27586108498622</v>
      </c>
      <c r="H476" s="19">
        <f t="shared" si="35"/>
        <v>264421.03415804543</v>
      </c>
      <c r="I476" s="20">
        <v>1667.99100349998</v>
      </c>
      <c r="J476" s="19">
        <f t="shared" si="36"/>
        <v>550437.03115499346</v>
      </c>
      <c r="K476" s="19">
        <f t="shared" si="37"/>
        <v>866.71514241499381</v>
      </c>
      <c r="L476" s="19">
        <f t="shared" si="38"/>
        <v>286015.99699694803</v>
      </c>
      <c r="M476" s="29">
        <f>Table4[[#This Row],[Revenue]]/Table4[[#This Row],[Units]]</f>
        <v>5.0545181924241822</v>
      </c>
      <c r="N476" s="31">
        <f t="shared" si="39"/>
        <v>0.51961619732741215</v>
      </c>
    </row>
    <row r="477" spans="1:19" x14ac:dyDescent="0.25">
      <c r="A477" s="35">
        <v>2004</v>
      </c>
      <c r="B477" s="15" t="s">
        <v>173</v>
      </c>
      <c r="C477" s="15" t="s">
        <v>169</v>
      </c>
      <c r="D477" s="15" t="s">
        <v>6</v>
      </c>
      <c r="E477" s="15" t="s">
        <v>15</v>
      </c>
      <c r="F477" s="16">
        <v>878</v>
      </c>
      <c r="G477" s="19">
        <v>1320.0396359999629</v>
      </c>
      <c r="H477" s="19">
        <f t="shared" si="35"/>
        <v>1158994.8004079675</v>
      </c>
      <c r="I477" s="20">
        <v>2568.0942359999281</v>
      </c>
      <c r="J477" s="19">
        <f t="shared" si="36"/>
        <v>2254786.7392079369</v>
      </c>
      <c r="K477" s="19">
        <f t="shared" si="37"/>
        <v>1248.0545999999651</v>
      </c>
      <c r="L477" s="19">
        <f t="shared" si="38"/>
        <v>1095791.9387999694</v>
      </c>
      <c r="M477" s="29">
        <f>Table4[[#This Row],[Revenue]]/Table4[[#This Row],[Units]]</f>
        <v>2.9249364874714443</v>
      </c>
      <c r="N477" s="31">
        <f t="shared" si="39"/>
        <v>0.48598473627040223</v>
      </c>
    </row>
    <row r="478" spans="1:19" x14ac:dyDescent="0.25">
      <c r="A478" s="35">
        <v>2004</v>
      </c>
      <c r="B478" s="15" t="s">
        <v>173</v>
      </c>
      <c r="C478" s="15" t="s">
        <v>169</v>
      </c>
      <c r="D478" s="15" t="s">
        <v>6</v>
      </c>
      <c r="E478" s="15" t="s">
        <v>15</v>
      </c>
      <c r="F478" s="16">
        <v>592</v>
      </c>
      <c r="G478" s="19">
        <v>888.57542399997521</v>
      </c>
      <c r="H478" s="19">
        <f t="shared" si="35"/>
        <v>526036.65100798535</v>
      </c>
      <c r="I478" s="20">
        <v>1875.9618239999477</v>
      </c>
      <c r="J478" s="19">
        <f t="shared" si="36"/>
        <v>1110569.3998079691</v>
      </c>
      <c r="K478" s="19">
        <f t="shared" si="37"/>
        <v>987.38639999997247</v>
      </c>
      <c r="L478" s="19">
        <f t="shared" si="38"/>
        <v>584532.74879998376</v>
      </c>
      <c r="M478" s="29">
        <f>Table4[[#This Row],[Revenue]]/Table4[[#This Row],[Units]]</f>
        <v>3.1688544324323442</v>
      </c>
      <c r="N478" s="31">
        <f t="shared" si="39"/>
        <v>0.52633608390529807</v>
      </c>
    </row>
    <row r="479" spans="1:19" x14ac:dyDescent="0.25">
      <c r="A479" s="35">
        <v>2004</v>
      </c>
      <c r="B479" s="15" t="s">
        <v>173</v>
      </c>
      <c r="C479" s="15" t="s">
        <v>169</v>
      </c>
      <c r="D479" s="15" t="s">
        <v>6</v>
      </c>
      <c r="E479" s="15" t="s">
        <v>15</v>
      </c>
      <c r="F479" s="16">
        <v>296</v>
      </c>
      <c r="G479" s="19">
        <v>581.92422131998364</v>
      </c>
      <c r="H479" s="19">
        <f t="shared" si="35"/>
        <v>172249.56951071517</v>
      </c>
      <c r="I479" s="20">
        <v>925.8117719999741</v>
      </c>
      <c r="J479" s="19">
        <f t="shared" si="36"/>
        <v>274040.28451199236</v>
      </c>
      <c r="K479" s="19">
        <f t="shared" si="37"/>
        <v>343.88755067999045</v>
      </c>
      <c r="L479" s="19">
        <f t="shared" si="38"/>
        <v>101790.71500127719</v>
      </c>
      <c r="M479" s="29">
        <f>Table4[[#This Row],[Revenue]]/Table4[[#This Row],[Units]]</f>
        <v>3.1277424729728853</v>
      </c>
      <c r="N479" s="31">
        <f t="shared" si="39"/>
        <v>0.37144434871152199</v>
      </c>
    </row>
    <row r="480" spans="1:19" x14ac:dyDescent="0.25">
      <c r="A480" s="35">
        <v>2005</v>
      </c>
      <c r="B480" s="15" t="s">
        <v>172</v>
      </c>
      <c r="C480" s="15" t="s">
        <v>169</v>
      </c>
      <c r="D480" s="15" t="s">
        <v>6</v>
      </c>
      <c r="E480" s="15" t="s">
        <v>15</v>
      </c>
      <c r="F480" s="16">
        <v>330</v>
      </c>
      <c r="G480" s="19">
        <v>1000.5583433999624</v>
      </c>
      <c r="H480" s="19">
        <f t="shared" si="35"/>
        <v>330184.25332198758</v>
      </c>
      <c r="I480" s="20">
        <v>1914.0361399999467</v>
      </c>
      <c r="J480" s="19">
        <f t="shared" si="36"/>
        <v>631631.92619998241</v>
      </c>
      <c r="K480" s="19">
        <f t="shared" si="37"/>
        <v>913.47779659998434</v>
      </c>
      <c r="L480" s="19">
        <f t="shared" si="38"/>
        <v>301447.67287799483</v>
      </c>
      <c r="M480" s="29">
        <f>Table4[[#This Row],[Revenue]]/Table4[[#This Row],[Units]]</f>
        <v>5.8001095151513535</v>
      </c>
      <c r="N480" s="31">
        <f t="shared" si="39"/>
        <v>0.47725211531272849</v>
      </c>
    </row>
    <row r="481" spans="1:14" x14ac:dyDescent="0.25">
      <c r="A481" s="35">
        <v>2012</v>
      </c>
      <c r="B481" s="15" t="s">
        <v>171</v>
      </c>
      <c r="C481" s="15" t="s">
        <v>169</v>
      </c>
      <c r="D481" s="15" t="s">
        <v>6</v>
      </c>
      <c r="E481" s="15" t="s">
        <v>15</v>
      </c>
      <c r="F481" s="16">
        <v>734</v>
      </c>
      <c r="G481" s="19">
        <v>1060.591097999974</v>
      </c>
      <c r="H481" s="19">
        <f t="shared" si="35"/>
        <v>778473.86593198089</v>
      </c>
      <c r="I481" s="20">
        <v>2287.6815238199438</v>
      </c>
      <c r="J481" s="19">
        <f t="shared" si="36"/>
        <v>1679158.2384838387</v>
      </c>
      <c r="K481" s="19">
        <f t="shared" si="37"/>
        <v>1227.0904258199698</v>
      </c>
      <c r="L481" s="19">
        <f t="shared" si="38"/>
        <v>900684.37255185784</v>
      </c>
      <c r="M481" s="29">
        <f>Table4[[#This Row],[Revenue]]/Table4[[#This Row],[Units]]</f>
        <v>3.1167323212805775</v>
      </c>
      <c r="N481" s="31">
        <f t="shared" si="39"/>
        <v>0.53639040794934978</v>
      </c>
    </row>
    <row r="482" spans="1:14" x14ac:dyDescent="0.25">
      <c r="A482" s="35">
        <v>2014</v>
      </c>
      <c r="B482" s="15" t="s">
        <v>172</v>
      </c>
      <c r="C482" s="15" t="s">
        <v>169</v>
      </c>
      <c r="D482" s="15" t="s">
        <v>6</v>
      </c>
      <c r="E482" s="15" t="s">
        <v>15</v>
      </c>
      <c r="F482" s="16">
        <v>933</v>
      </c>
      <c r="G482" s="19">
        <v>1690.3384919999291</v>
      </c>
      <c r="H482" s="19">
        <f t="shared" si="35"/>
        <v>1577085.813035934</v>
      </c>
      <c r="I482" s="20">
        <v>3254.3146919998635</v>
      </c>
      <c r="J482" s="19">
        <f t="shared" si="36"/>
        <v>3036275.6076358724</v>
      </c>
      <c r="K482" s="19">
        <f t="shared" si="37"/>
        <v>1563.9761999999344</v>
      </c>
      <c r="L482" s="19">
        <f t="shared" si="38"/>
        <v>1459189.7945999384</v>
      </c>
      <c r="M482" s="29">
        <f>Table4[[#This Row],[Revenue]]/Table4[[#This Row],[Units]]</f>
        <v>3.4880114598069278</v>
      </c>
      <c r="N482" s="31">
        <f t="shared" si="39"/>
        <v>0.48058542213040534</v>
      </c>
    </row>
    <row r="483" spans="1:14" x14ac:dyDescent="0.25">
      <c r="A483" s="35">
        <v>2014</v>
      </c>
      <c r="B483" s="15" t="s">
        <v>174</v>
      </c>
      <c r="C483" s="15" t="s">
        <v>169</v>
      </c>
      <c r="D483" s="15" t="s">
        <v>6</v>
      </c>
      <c r="E483" s="15" t="s">
        <v>15</v>
      </c>
      <c r="F483" s="16">
        <v>734</v>
      </c>
      <c r="G483" s="19">
        <v>1307.5079639999467</v>
      </c>
      <c r="H483" s="19">
        <f t="shared" si="35"/>
        <v>959710.84557596082</v>
      </c>
      <c r="I483" s="20">
        <v>2631.7133639998924</v>
      </c>
      <c r="J483" s="19">
        <f t="shared" si="36"/>
        <v>1931677.609175921</v>
      </c>
      <c r="K483" s="19">
        <f t="shared" si="37"/>
        <v>1324.2053999999457</v>
      </c>
      <c r="L483" s="19">
        <f t="shared" si="38"/>
        <v>971966.76359996013</v>
      </c>
      <c r="M483" s="29">
        <f>Table4[[#This Row],[Revenue]]/Table4[[#This Row],[Units]]</f>
        <v>3.5854405504085727</v>
      </c>
      <c r="N483" s="31">
        <f t="shared" si="39"/>
        <v>0.50317235080165057</v>
      </c>
    </row>
    <row r="484" spans="1:14" x14ac:dyDescent="0.25">
      <c r="A484" s="35">
        <v>2014</v>
      </c>
      <c r="B484" s="15" t="s">
        <v>172</v>
      </c>
      <c r="C484" s="15" t="s">
        <v>169</v>
      </c>
      <c r="D484" s="15" t="s">
        <v>6</v>
      </c>
      <c r="E484" s="15" t="s">
        <v>15</v>
      </c>
      <c r="F484" s="16">
        <v>137</v>
      </c>
      <c r="G484" s="19">
        <v>270.12929228998865</v>
      </c>
      <c r="H484" s="19">
        <f t="shared" si="35"/>
        <v>37007.713043728443</v>
      </c>
      <c r="I484" s="20">
        <v>654.6415589999724</v>
      </c>
      <c r="J484" s="19">
        <f t="shared" si="36"/>
        <v>89685.893582996214</v>
      </c>
      <c r="K484" s="19">
        <f t="shared" si="37"/>
        <v>384.51226670998375</v>
      </c>
      <c r="L484" s="19">
        <f t="shared" si="38"/>
        <v>52678.180539267771</v>
      </c>
      <c r="M484" s="29">
        <f>Table4[[#This Row],[Revenue]]/Table4[[#This Row],[Units]]</f>
        <v>4.7784055401457843</v>
      </c>
      <c r="N484" s="31">
        <f t="shared" si="39"/>
        <v>0.58736305604759198</v>
      </c>
    </row>
    <row r="485" spans="1:14" x14ac:dyDescent="0.25">
      <c r="A485" s="35">
        <v>2017</v>
      </c>
      <c r="B485" s="15" t="s">
        <v>176</v>
      </c>
      <c r="C485" s="15" t="s">
        <v>169</v>
      </c>
      <c r="D485" s="15" t="s">
        <v>6</v>
      </c>
      <c r="E485" s="15" t="s">
        <v>15</v>
      </c>
      <c r="F485" s="16">
        <v>700</v>
      </c>
      <c r="G485" s="19">
        <v>891.89309999998829</v>
      </c>
      <c r="H485" s="19">
        <f t="shared" si="35"/>
        <v>624325.16999999178</v>
      </c>
      <c r="I485" s="20">
        <v>1812.9530999999761</v>
      </c>
      <c r="J485" s="19">
        <f t="shared" si="36"/>
        <v>1269067.1699999832</v>
      </c>
      <c r="K485" s="19">
        <f t="shared" si="37"/>
        <v>921.05999999998778</v>
      </c>
      <c r="L485" s="19">
        <f t="shared" si="38"/>
        <v>644741.99999999139</v>
      </c>
      <c r="M485" s="29">
        <f>Table4[[#This Row],[Revenue]]/Table4[[#This Row],[Units]]</f>
        <v>2.5899329999999656</v>
      </c>
      <c r="N485" s="31">
        <f t="shared" si="39"/>
        <v>0.5080440304826418</v>
      </c>
    </row>
    <row r="486" spans="1:14" x14ac:dyDescent="0.25">
      <c r="A486" s="35">
        <v>2018</v>
      </c>
      <c r="B486" s="15" t="s">
        <v>175</v>
      </c>
      <c r="C486" s="15" t="s">
        <v>169</v>
      </c>
      <c r="D486" s="15" t="s">
        <v>6</v>
      </c>
      <c r="E486" s="15" t="s">
        <v>15</v>
      </c>
      <c r="F486" s="16">
        <v>566</v>
      </c>
      <c r="G486" s="19">
        <v>902.40040199997054</v>
      </c>
      <c r="H486" s="19">
        <f t="shared" si="35"/>
        <v>510758.62753198331</v>
      </c>
      <c r="I486" s="20">
        <v>1926.2401019999372</v>
      </c>
      <c r="J486" s="19">
        <f t="shared" si="36"/>
        <v>1090251.8977319645</v>
      </c>
      <c r="K486" s="19">
        <f t="shared" si="37"/>
        <v>1023.8396999999667</v>
      </c>
      <c r="L486" s="19">
        <f t="shared" si="38"/>
        <v>579493.27019998117</v>
      </c>
      <c r="M486" s="29">
        <f>Table4[[#This Row],[Revenue]]/Table4[[#This Row],[Units]]</f>
        <v>3.4032510636041295</v>
      </c>
      <c r="N486" s="31">
        <f t="shared" si="39"/>
        <v>0.53152236781746742</v>
      </c>
    </row>
    <row r="487" spans="1:14" x14ac:dyDescent="0.25">
      <c r="A487" s="35">
        <v>2019</v>
      </c>
      <c r="B487" s="15" t="s">
        <v>172</v>
      </c>
      <c r="C487" s="15" t="s">
        <v>169</v>
      </c>
      <c r="D487" s="15" t="s">
        <v>6</v>
      </c>
      <c r="E487" s="15" t="s">
        <v>15</v>
      </c>
      <c r="F487" s="16">
        <v>157</v>
      </c>
      <c r="G487" s="19">
        <v>308.65023020998814</v>
      </c>
      <c r="H487" s="19">
        <f t="shared" si="35"/>
        <v>48458.086142968139</v>
      </c>
      <c r="I487" s="20">
        <v>678.04319099997383</v>
      </c>
      <c r="J487" s="19">
        <f t="shared" si="36"/>
        <v>106452.78098699589</v>
      </c>
      <c r="K487" s="19">
        <f t="shared" si="37"/>
        <v>369.39296078998569</v>
      </c>
      <c r="L487" s="19">
        <f t="shared" si="38"/>
        <v>57994.694844027748</v>
      </c>
      <c r="M487" s="29">
        <f>Table4[[#This Row],[Revenue]]/Table4[[#This Row],[Units]]</f>
        <v>4.3187464394902788</v>
      </c>
      <c r="N487" s="31">
        <f t="shared" si="39"/>
        <v>0.5447926705748749</v>
      </c>
    </row>
    <row r="488" spans="1:14" x14ac:dyDescent="0.25">
      <c r="A488" s="35">
        <v>1997</v>
      </c>
      <c r="B488" s="15" t="s">
        <v>171</v>
      </c>
      <c r="C488" s="15" t="s">
        <v>170</v>
      </c>
      <c r="D488" s="15" t="s">
        <v>146</v>
      </c>
      <c r="E488" s="15" t="s">
        <v>147</v>
      </c>
      <c r="F488" s="16">
        <v>363</v>
      </c>
      <c r="G488" s="19">
        <v>791.31751874698045</v>
      </c>
      <c r="H488" s="19">
        <f t="shared" si="35"/>
        <v>287248.25930515392</v>
      </c>
      <c r="I488" s="20">
        <v>1698.7759636999704</v>
      </c>
      <c r="J488" s="19">
        <f t="shared" si="36"/>
        <v>616655.67482308927</v>
      </c>
      <c r="K488" s="19">
        <f t="shared" si="37"/>
        <v>907.45844495298991</v>
      </c>
      <c r="L488" s="19">
        <f t="shared" si="38"/>
        <v>329407.41551793535</v>
      </c>
      <c r="M488" s="29">
        <f>Table4[[#This Row],[Revenue]]/Table4[[#This Row],[Units]]</f>
        <v>4.6798235914599733</v>
      </c>
      <c r="N488" s="31">
        <f t="shared" si="39"/>
        <v>0.53418370894330647</v>
      </c>
    </row>
    <row r="489" spans="1:14" x14ac:dyDescent="0.25">
      <c r="A489" s="35">
        <v>2003</v>
      </c>
      <c r="B489" s="15" t="s">
        <v>172</v>
      </c>
      <c r="C489" s="15" t="s">
        <v>170</v>
      </c>
      <c r="D489" s="15" t="s">
        <v>168</v>
      </c>
      <c r="E489" s="15" t="s">
        <v>147</v>
      </c>
      <c r="F489" s="16">
        <v>976</v>
      </c>
      <c r="G489" s="19">
        <v>1059.9226491999925</v>
      </c>
      <c r="H489" s="19">
        <f t="shared" si="35"/>
        <v>1034484.5056191927</v>
      </c>
      <c r="I489" s="20">
        <v>1928.1053199999892</v>
      </c>
      <c r="J489" s="19">
        <f t="shared" si="36"/>
        <v>1881830.7923199895</v>
      </c>
      <c r="K489" s="19">
        <f t="shared" si="37"/>
        <v>868.18267079999669</v>
      </c>
      <c r="L489" s="19">
        <f t="shared" si="38"/>
        <v>847346.2867007968</v>
      </c>
      <c r="M489" s="29">
        <f>Table4[[#This Row],[Revenue]]/Table4[[#This Row],[Units]]</f>
        <v>1.9755177459016282</v>
      </c>
      <c r="N489" s="31">
        <f t="shared" si="39"/>
        <v>0.45027761802970467</v>
      </c>
    </row>
    <row r="490" spans="1:14" x14ac:dyDescent="0.25">
      <c r="A490" s="35">
        <v>2003</v>
      </c>
      <c r="B490" s="15" t="s">
        <v>171</v>
      </c>
      <c r="C490" s="15" t="s">
        <v>170</v>
      </c>
      <c r="D490" s="15" t="s">
        <v>168</v>
      </c>
      <c r="E490" s="15" t="s">
        <v>147</v>
      </c>
      <c r="F490" s="16">
        <v>685</v>
      </c>
      <c r="G490" s="19">
        <v>911.96931923948227</v>
      </c>
      <c r="H490" s="19">
        <f t="shared" si="35"/>
        <v>624698.98367904534</v>
      </c>
      <c r="I490" s="20">
        <v>1429.0361104499723</v>
      </c>
      <c r="J490" s="19">
        <f t="shared" si="36"/>
        <v>978889.73565823096</v>
      </c>
      <c r="K490" s="19">
        <f t="shared" si="37"/>
        <v>517.06679121049001</v>
      </c>
      <c r="L490" s="19">
        <f t="shared" si="38"/>
        <v>354190.75197918562</v>
      </c>
      <c r="M490" s="29">
        <f>Table4[[#This Row],[Revenue]]/Table4[[#This Row],[Units]]</f>
        <v>2.086184102846675</v>
      </c>
      <c r="N490" s="31">
        <f t="shared" si="39"/>
        <v>0.36182905906252921</v>
      </c>
    </row>
    <row r="491" spans="1:14" x14ac:dyDescent="0.25">
      <c r="A491" s="35">
        <v>2003</v>
      </c>
      <c r="B491" s="15" t="s">
        <v>172</v>
      </c>
      <c r="C491" s="15" t="s">
        <v>170</v>
      </c>
      <c r="D491" s="15" t="s">
        <v>168</v>
      </c>
      <c r="E491" s="15" t="s">
        <v>147</v>
      </c>
      <c r="F491" s="16">
        <v>257</v>
      </c>
      <c r="G491" s="19">
        <v>362.52584059999737</v>
      </c>
      <c r="H491" s="19">
        <f t="shared" si="35"/>
        <v>93169.141034199318</v>
      </c>
      <c r="I491" s="20">
        <v>669.94625999999505</v>
      </c>
      <c r="J491" s="19">
        <f t="shared" si="36"/>
        <v>172176.18881999873</v>
      </c>
      <c r="K491" s="19">
        <f t="shared" si="37"/>
        <v>307.42041939999768</v>
      </c>
      <c r="L491" s="19">
        <f t="shared" si="38"/>
        <v>79007.047785799412</v>
      </c>
      <c r="M491" s="29">
        <f>Table4[[#This Row],[Revenue]]/Table4[[#This Row],[Units]]</f>
        <v>2.6067947859921987</v>
      </c>
      <c r="N491" s="31">
        <f t="shared" si="39"/>
        <v>0.45887325260984357</v>
      </c>
    </row>
    <row r="492" spans="1:14" x14ac:dyDescent="0.25">
      <c r="A492" s="35">
        <v>2004</v>
      </c>
      <c r="B492" s="15" t="s">
        <v>175</v>
      </c>
      <c r="C492" s="15" t="s">
        <v>170</v>
      </c>
      <c r="D492" s="15" t="s">
        <v>168</v>
      </c>
      <c r="E492" s="15" t="s">
        <v>147</v>
      </c>
      <c r="F492" s="16">
        <v>794</v>
      </c>
      <c r="G492" s="19">
        <v>1174.962181979962</v>
      </c>
      <c r="H492" s="19">
        <f t="shared" si="35"/>
        <v>932919.97249208984</v>
      </c>
      <c r="I492" s="20">
        <v>2243.4094579999432</v>
      </c>
      <c r="J492" s="19">
        <f t="shared" si="36"/>
        <v>1781267.1096519548</v>
      </c>
      <c r="K492" s="19">
        <f t="shared" si="37"/>
        <v>1068.4472760199812</v>
      </c>
      <c r="L492" s="19">
        <f t="shared" si="38"/>
        <v>848347.137159865</v>
      </c>
      <c r="M492" s="29">
        <f>Table4[[#This Row],[Revenue]]/Table4[[#This Row],[Units]]</f>
        <v>2.8254527178840596</v>
      </c>
      <c r="N492" s="31">
        <f t="shared" si="39"/>
        <v>0.47626048477683125</v>
      </c>
    </row>
    <row r="493" spans="1:14" x14ac:dyDescent="0.25">
      <c r="A493" s="35">
        <v>2004</v>
      </c>
      <c r="B493" s="15" t="s">
        <v>171</v>
      </c>
      <c r="C493" s="15" t="s">
        <v>170</v>
      </c>
      <c r="D493" s="15" t="s">
        <v>168</v>
      </c>
      <c r="E493" s="15" t="s">
        <v>147</v>
      </c>
      <c r="F493" s="16">
        <v>685</v>
      </c>
      <c r="G493" s="19">
        <v>1077.7412494499615</v>
      </c>
      <c r="H493" s="19">
        <f t="shared" si="35"/>
        <v>738252.75587322365</v>
      </c>
      <c r="I493" s="20">
        <v>2136.1995949999418</v>
      </c>
      <c r="J493" s="19">
        <f t="shared" si="36"/>
        <v>1463296.7225749602</v>
      </c>
      <c r="K493" s="19">
        <f t="shared" si="37"/>
        <v>1058.4583455499803</v>
      </c>
      <c r="L493" s="19">
        <f t="shared" si="38"/>
        <v>725043.96670173656</v>
      </c>
      <c r="M493" s="29">
        <f>Table4[[#This Row],[Revenue]]/Table4[[#This Row],[Units]]</f>
        <v>3.1185395547444408</v>
      </c>
      <c r="N493" s="31">
        <f t="shared" si="39"/>
        <v>0.49548663337800564</v>
      </c>
    </row>
    <row r="494" spans="1:14" x14ac:dyDescent="0.25">
      <c r="A494" s="35">
        <v>2007</v>
      </c>
      <c r="B494" s="15" t="s">
        <v>171</v>
      </c>
      <c r="C494" s="15" t="s">
        <v>169</v>
      </c>
      <c r="D494" s="15" t="s">
        <v>5</v>
      </c>
      <c r="E494" s="15" t="s">
        <v>147</v>
      </c>
      <c r="F494" s="16">
        <v>558</v>
      </c>
      <c r="G494" s="19">
        <v>1089.71602127039</v>
      </c>
      <c r="H494" s="19">
        <f t="shared" si="35"/>
        <v>608061.53986887762</v>
      </c>
      <c r="I494" s="20">
        <v>2025.8529718399859</v>
      </c>
      <c r="J494" s="19">
        <f t="shared" si="36"/>
        <v>1130425.9582867122</v>
      </c>
      <c r="K494" s="19">
        <f t="shared" si="37"/>
        <v>936.13695056959591</v>
      </c>
      <c r="L494" s="19">
        <f t="shared" si="38"/>
        <v>522364.41841783456</v>
      </c>
      <c r="M494" s="29">
        <f>Table4[[#This Row],[Revenue]]/Table4[[#This Row],[Units]]</f>
        <v>3.6305608814336665</v>
      </c>
      <c r="N494" s="31">
        <f t="shared" si="39"/>
        <v>0.46209520808380644</v>
      </c>
    </row>
    <row r="495" spans="1:14" x14ac:dyDescent="0.25">
      <c r="A495" s="35">
        <v>2011</v>
      </c>
      <c r="B495" s="15" t="s">
        <v>175</v>
      </c>
      <c r="C495" s="15" t="s">
        <v>170</v>
      </c>
      <c r="D495" s="15" t="s">
        <v>168</v>
      </c>
      <c r="E495" s="15" t="s">
        <v>147</v>
      </c>
      <c r="F495" s="16">
        <v>194</v>
      </c>
      <c r="G495" s="19">
        <v>193.60489994879995</v>
      </c>
      <c r="H495" s="19">
        <f t="shared" si="35"/>
        <v>37559.350590067188</v>
      </c>
      <c r="I495" s="20">
        <v>453.51258047999988</v>
      </c>
      <c r="J495" s="19">
        <f t="shared" si="36"/>
        <v>87981.440613119979</v>
      </c>
      <c r="K495" s="19">
        <f t="shared" si="37"/>
        <v>259.90768053119996</v>
      </c>
      <c r="L495" s="19">
        <f t="shared" si="38"/>
        <v>50422.090023052791</v>
      </c>
      <c r="M495" s="29">
        <f>Table4[[#This Row],[Revenue]]/Table4[[#This Row],[Units]]</f>
        <v>2.3376937138144323</v>
      </c>
      <c r="N495" s="31">
        <f t="shared" si="39"/>
        <v>0.57309916354715551</v>
      </c>
    </row>
    <row r="496" spans="1:14" x14ac:dyDescent="0.25">
      <c r="A496" s="35">
        <v>2012</v>
      </c>
      <c r="B496" s="15" t="s">
        <v>171</v>
      </c>
      <c r="C496" s="15" t="s">
        <v>170</v>
      </c>
      <c r="D496" s="15" t="s">
        <v>168</v>
      </c>
      <c r="E496" s="15" t="s">
        <v>147</v>
      </c>
      <c r="F496" s="16">
        <v>589</v>
      </c>
      <c r="G496" s="19">
        <v>821.15894078998008</v>
      </c>
      <c r="H496" s="19">
        <f t="shared" si="35"/>
        <v>483662.61612529826</v>
      </c>
      <c r="I496" s="20">
        <v>1278.762308999969</v>
      </c>
      <c r="J496" s="19">
        <f t="shared" si="36"/>
        <v>753191.00000098173</v>
      </c>
      <c r="K496" s="19">
        <f t="shared" si="37"/>
        <v>457.60336820998896</v>
      </c>
      <c r="L496" s="19">
        <f t="shared" si="38"/>
        <v>269528.38387568347</v>
      </c>
      <c r="M496" s="29">
        <f>Table4[[#This Row],[Revenue]]/Table4[[#This Row],[Units]]</f>
        <v>2.1710735297113226</v>
      </c>
      <c r="N496" s="31">
        <f t="shared" si="39"/>
        <v>0.35784865177004527</v>
      </c>
    </row>
    <row r="497" spans="1:14" x14ac:dyDescent="0.25">
      <c r="A497" s="35">
        <v>2013</v>
      </c>
      <c r="B497" s="15" t="s">
        <v>173</v>
      </c>
      <c r="C497" s="15" t="s">
        <v>170</v>
      </c>
      <c r="D497" s="15" t="s">
        <v>168</v>
      </c>
      <c r="E497" s="15" t="s">
        <v>147</v>
      </c>
      <c r="F497" s="16">
        <v>221</v>
      </c>
      <c r="G497" s="19">
        <v>437.63076357998546</v>
      </c>
      <c r="H497" s="19">
        <f t="shared" si="35"/>
        <v>96716.398751176792</v>
      </c>
      <c r="I497" s="20">
        <v>837.6468179999722</v>
      </c>
      <c r="J497" s="19">
        <f t="shared" si="36"/>
        <v>185119.94677799384</v>
      </c>
      <c r="K497" s="19">
        <f t="shared" si="37"/>
        <v>400.01605441998674</v>
      </c>
      <c r="L497" s="19">
        <f t="shared" si="38"/>
        <v>88403.54802681705</v>
      </c>
      <c r="M497" s="29">
        <f>Table4[[#This Row],[Revenue]]/Table4[[#This Row],[Units]]</f>
        <v>3.7902570950224987</v>
      </c>
      <c r="N497" s="31">
        <f t="shared" si="39"/>
        <v>0.47754739327380819</v>
      </c>
    </row>
    <row r="498" spans="1:14" x14ac:dyDescent="0.25">
      <c r="A498" s="35">
        <v>2014</v>
      </c>
      <c r="B498" s="15" t="s">
        <v>171</v>
      </c>
      <c r="C498" s="15" t="s">
        <v>170</v>
      </c>
      <c r="D498" s="15" t="s">
        <v>168</v>
      </c>
      <c r="E498" s="15" t="s">
        <v>147</v>
      </c>
      <c r="F498" s="16">
        <v>398</v>
      </c>
      <c r="G498" s="19">
        <v>703.33600815996579</v>
      </c>
      <c r="H498" s="19">
        <f t="shared" si="35"/>
        <v>279927.73124766641</v>
      </c>
      <c r="I498" s="20">
        <v>1920.5987359999067</v>
      </c>
      <c r="J498" s="19">
        <f t="shared" si="36"/>
        <v>764398.29692796292</v>
      </c>
      <c r="K498" s="19">
        <f t="shared" si="37"/>
        <v>1217.2627278399409</v>
      </c>
      <c r="L498" s="19">
        <f t="shared" si="38"/>
        <v>484470.56568029651</v>
      </c>
      <c r="M498" s="29">
        <f>Table4[[#This Row],[Revenue]]/Table4[[#This Row],[Units]]</f>
        <v>4.825624964823886</v>
      </c>
      <c r="N498" s="31">
        <f t="shared" si="39"/>
        <v>0.63379336090534633</v>
      </c>
    </row>
    <row r="499" spans="1:14" x14ac:dyDescent="0.25">
      <c r="A499" s="35">
        <v>2014</v>
      </c>
      <c r="B499" s="15" t="s">
        <v>171</v>
      </c>
      <c r="C499" s="15" t="s">
        <v>170</v>
      </c>
      <c r="D499" s="15" t="s">
        <v>168</v>
      </c>
      <c r="E499" s="15" t="s">
        <v>147</v>
      </c>
      <c r="F499" s="16">
        <v>302</v>
      </c>
      <c r="G499" s="19">
        <v>626.17969475997052</v>
      </c>
      <c r="H499" s="19">
        <f t="shared" si="35"/>
        <v>189106.26781751111</v>
      </c>
      <c r="I499" s="20">
        <v>1717.9815959999191</v>
      </c>
      <c r="J499" s="19">
        <f t="shared" si="36"/>
        <v>518830.44199197559</v>
      </c>
      <c r="K499" s="19">
        <f t="shared" si="37"/>
        <v>1091.8019012399486</v>
      </c>
      <c r="L499" s="19">
        <f t="shared" si="38"/>
        <v>329724.17417446448</v>
      </c>
      <c r="M499" s="29">
        <f>Table4[[#This Row],[Revenue]]/Table4[[#This Row],[Units]]</f>
        <v>5.6886807814566858</v>
      </c>
      <c r="N499" s="31">
        <f t="shared" si="39"/>
        <v>0.63551431737223341</v>
      </c>
    </row>
    <row r="500" spans="1:14" x14ac:dyDescent="0.25">
      <c r="A500" s="35">
        <v>2014</v>
      </c>
      <c r="B500" s="15" t="s">
        <v>175</v>
      </c>
      <c r="C500" s="15" t="s">
        <v>170</v>
      </c>
      <c r="D500" s="15" t="s">
        <v>168</v>
      </c>
      <c r="E500" s="15" t="s">
        <v>147</v>
      </c>
      <c r="F500" s="16">
        <v>303</v>
      </c>
      <c r="G500" s="19">
        <v>569.91372549997402</v>
      </c>
      <c r="H500" s="19">
        <f t="shared" si="35"/>
        <v>172683.85882649213</v>
      </c>
      <c r="I500" s="20">
        <v>1522.7660499999306</v>
      </c>
      <c r="J500" s="19">
        <f t="shared" si="36"/>
        <v>461398.11314997898</v>
      </c>
      <c r="K500" s="19">
        <f t="shared" si="37"/>
        <v>952.85232449995658</v>
      </c>
      <c r="L500" s="19">
        <f t="shared" si="38"/>
        <v>288714.25432348682</v>
      </c>
      <c r="M500" s="29">
        <f>Table4[[#This Row],[Revenue]]/Table4[[#This Row],[Units]]</f>
        <v>5.0256305280525764</v>
      </c>
      <c r="N500" s="31">
        <f t="shared" si="39"/>
        <v>0.62573783050915799</v>
      </c>
    </row>
    <row r="501" spans="1:14" x14ac:dyDescent="0.25">
      <c r="A501" s="35">
        <v>2014</v>
      </c>
      <c r="B501" s="15" t="s">
        <v>173</v>
      </c>
      <c r="C501" s="15" t="s">
        <v>170</v>
      </c>
      <c r="D501" s="15" t="s">
        <v>168</v>
      </c>
      <c r="E501" s="15" t="s">
        <v>147</v>
      </c>
      <c r="F501" s="16">
        <v>194</v>
      </c>
      <c r="G501" s="19">
        <v>316.24285623998611</v>
      </c>
      <c r="H501" s="19">
        <f t="shared" si="35"/>
        <v>61351.114110557304</v>
      </c>
      <c r="I501" s="20">
        <v>736.47050399996772</v>
      </c>
      <c r="J501" s="19">
        <f t="shared" si="36"/>
        <v>142875.27777599375</v>
      </c>
      <c r="K501" s="19">
        <f t="shared" si="37"/>
        <v>420.22764775998161</v>
      </c>
      <c r="L501" s="19">
        <f t="shared" si="38"/>
        <v>81524.163665436441</v>
      </c>
      <c r="M501" s="29">
        <f>Table4[[#This Row],[Revenue]]/Table4[[#This Row],[Units]]</f>
        <v>3.7962397113400397</v>
      </c>
      <c r="N501" s="31">
        <f t="shared" si="39"/>
        <v>0.57059671158262715</v>
      </c>
    </row>
    <row r="502" spans="1:14" x14ac:dyDescent="0.25">
      <c r="A502" s="35">
        <v>2015</v>
      </c>
      <c r="B502" s="15" t="s">
        <v>172</v>
      </c>
      <c r="C502" s="15" t="s">
        <v>170</v>
      </c>
      <c r="D502" s="15" t="s">
        <v>168</v>
      </c>
      <c r="E502" s="15" t="s">
        <v>147</v>
      </c>
      <c r="F502" s="16">
        <v>396</v>
      </c>
      <c r="G502" s="19">
        <v>777.23382155996126</v>
      </c>
      <c r="H502" s="19">
        <f t="shared" si="35"/>
        <v>307784.59333774465</v>
      </c>
      <c r="I502" s="20">
        <v>2048.3558759998978</v>
      </c>
      <c r="J502" s="19">
        <f t="shared" si="36"/>
        <v>811148.92689595954</v>
      </c>
      <c r="K502" s="19">
        <f t="shared" si="37"/>
        <v>1271.1220544399366</v>
      </c>
      <c r="L502" s="19">
        <f t="shared" si="38"/>
        <v>503364.33355821489</v>
      </c>
      <c r="M502" s="29">
        <f>Table4[[#This Row],[Revenue]]/Table4[[#This Row],[Units]]</f>
        <v>5.1726158484845906</v>
      </c>
      <c r="N502" s="31">
        <f t="shared" si="39"/>
        <v>0.62055723291707932</v>
      </c>
    </row>
    <row r="503" spans="1:14" x14ac:dyDescent="0.25">
      <c r="A503" s="35">
        <v>2015</v>
      </c>
      <c r="B503" s="15" t="s">
        <v>175</v>
      </c>
      <c r="C503" s="15" t="s">
        <v>170</v>
      </c>
      <c r="D503" s="15" t="s">
        <v>168</v>
      </c>
      <c r="E503" s="15" t="s">
        <v>147</v>
      </c>
      <c r="F503" s="16">
        <v>304</v>
      </c>
      <c r="G503" s="19">
        <v>660.67862175996436</v>
      </c>
      <c r="H503" s="19">
        <f t="shared" si="35"/>
        <v>200846.30101502917</v>
      </c>
      <c r="I503" s="20">
        <v>1735.9232959999065</v>
      </c>
      <c r="J503" s="19">
        <f t="shared" si="36"/>
        <v>527720.68198397162</v>
      </c>
      <c r="K503" s="19">
        <f t="shared" si="37"/>
        <v>1075.244674239942</v>
      </c>
      <c r="L503" s="19">
        <f t="shared" si="38"/>
        <v>326874.38096894242</v>
      </c>
      <c r="M503" s="29">
        <f>Table4[[#This Row],[Revenue]]/Table4[[#This Row],[Units]]</f>
        <v>5.7102739999996928</v>
      </c>
      <c r="N503" s="31">
        <f t="shared" si="39"/>
        <v>0.61940794084487005</v>
      </c>
    </row>
    <row r="504" spans="1:14" x14ac:dyDescent="0.25">
      <c r="A504" s="35">
        <v>2015</v>
      </c>
      <c r="B504" s="15" t="s">
        <v>176</v>
      </c>
      <c r="C504" s="15" t="s">
        <v>170</v>
      </c>
      <c r="D504" s="15" t="s">
        <v>168</v>
      </c>
      <c r="E504" s="15" t="s">
        <v>147</v>
      </c>
      <c r="F504" s="16">
        <v>307</v>
      </c>
      <c r="G504" s="19">
        <v>646.43985835996602</v>
      </c>
      <c r="H504" s="19">
        <f t="shared" si="35"/>
        <v>198457.03651650957</v>
      </c>
      <c r="I504" s="20">
        <v>1698.5111559999107</v>
      </c>
      <c r="J504" s="19">
        <f t="shared" si="36"/>
        <v>521442.92489197257</v>
      </c>
      <c r="K504" s="19">
        <f t="shared" si="37"/>
        <v>1052.0712976399445</v>
      </c>
      <c r="L504" s="19">
        <f t="shared" si="38"/>
        <v>322985.88837546296</v>
      </c>
      <c r="M504" s="29">
        <f>Table4[[#This Row],[Revenue]]/Table4[[#This Row],[Units]]</f>
        <v>5.5326096286642041</v>
      </c>
      <c r="N504" s="31">
        <f t="shared" si="39"/>
        <v>0.61940794084487005</v>
      </c>
    </row>
    <row r="505" spans="1:14" x14ac:dyDescent="0.25">
      <c r="A505" s="35">
        <v>2016</v>
      </c>
      <c r="B505" s="15" t="s">
        <v>173</v>
      </c>
      <c r="C505" s="15" t="s">
        <v>170</v>
      </c>
      <c r="D505" s="15" t="s">
        <v>168</v>
      </c>
      <c r="E505" s="15" t="s">
        <v>147</v>
      </c>
      <c r="F505" s="16">
        <v>796.01174692423524</v>
      </c>
      <c r="G505" s="19">
        <v>1460.3113602244885</v>
      </c>
      <c r="H505" s="19">
        <f t="shared" si="35"/>
        <v>1162424.9969056011</v>
      </c>
      <c r="I505" s="20">
        <v>4233.6777796222968</v>
      </c>
      <c r="J505" s="19">
        <f t="shared" si="36"/>
        <v>3370057.245271462</v>
      </c>
      <c r="K505" s="19">
        <f t="shared" si="37"/>
        <v>2773.3664193978084</v>
      </c>
      <c r="L505" s="19">
        <f t="shared" si="38"/>
        <v>2207632.2483658609</v>
      </c>
      <c r="M505" s="29">
        <f>Table4[[#This Row],[Revenue]]/Table4[[#This Row],[Units]]</f>
        <v>5.3186121888038675</v>
      </c>
      <c r="N505" s="31">
        <f t="shared" si="39"/>
        <v>0.65507262568414726</v>
      </c>
    </row>
    <row r="506" spans="1:14" x14ac:dyDescent="0.25">
      <c r="A506" s="35">
        <v>2016</v>
      </c>
      <c r="B506" s="15" t="s">
        <v>171</v>
      </c>
      <c r="C506" s="15" t="s">
        <v>170</v>
      </c>
      <c r="D506" s="15" t="s">
        <v>168</v>
      </c>
      <c r="E506" s="15" t="s">
        <v>147</v>
      </c>
      <c r="F506" s="16">
        <v>522.43902514303045</v>
      </c>
      <c r="G506" s="19">
        <v>1066.5798576930854</v>
      </c>
      <c r="H506" s="19">
        <f t="shared" si="35"/>
        <v>557222.94109036762</v>
      </c>
      <c r="I506" s="20">
        <v>3519.8220295308533</v>
      </c>
      <c r="J506" s="19">
        <f t="shared" si="36"/>
        <v>1838892.3897850621</v>
      </c>
      <c r="K506" s="19">
        <f t="shared" si="37"/>
        <v>2453.2421718377682</v>
      </c>
      <c r="L506" s="19">
        <f t="shared" si="38"/>
        <v>1281669.4486946943</v>
      </c>
      <c r="M506" s="29">
        <f>Table4[[#This Row],[Revenue]]/Table4[[#This Row],[Units]]</f>
        <v>6.7372877218871929</v>
      </c>
      <c r="N506" s="31">
        <f t="shared" si="39"/>
        <v>0.69697903793299276</v>
      </c>
    </row>
    <row r="507" spans="1:14" x14ac:dyDescent="0.25">
      <c r="A507" s="35">
        <v>2016</v>
      </c>
      <c r="B507" s="15" t="s">
        <v>172</v>
      </c>
      <c r="C507" s="15" t="s">
        <v>170</v>
      </c>
      <c r="D507" s="15" t="s">
        <v>168</v>
      </c>
      <c r="E507" s="15" t="s">
        <v>147</v>
      </c>
      <c r="F507" s="16">
        <v>575.6463872276089</v>
      </c>
      <c r="G507" s="19">
        <v>1126.7551326892371</v>
      </c>
      <c r="H507" s="19">
        <f t="shared" si="35"/>
        <v>648612.52142272447</v>
      </c>
      <c r="I507" s="20">
        <v>3143.3654181724496</v>
      </c>
      <c r="J507" s="19">
        <f t="shared" si="36"/>
        <v>1809466.9467071728</v>
      </c>
      <c r="K507" s="19">
        <f t="shared" si="37"/>
        <v>2016.6102854832125</v>
      </c>
      <c r="L507" s="19">
        <f t="shared" si="38"/>
        <v>1160854.4252844483</v>
      </c>
      <c r="M507" s="29">
        <f>Table4[[#This Row],[Revenue]]/Table4[[#This Row],[Units]]</f>
        <v>5.4605839416648196</v>
      </c>
      <c r="N507" s="31">
        <f t="shared" si="39"/>
        <v>0.64154497400294885</v>
      </c>
    </row>
    <row r="508" spans="1:14" x14ac:dyDescent="0.25">
      <c r="A508" s="35">
        <v>2016</v>
      </c>
      <c r="B508" s="15" t="s">
        <v>174</v>
      </c>
      <c r="C508" s="15" t="s">
        <v>170</v>
      </c>
      <c r="D508" s="15" t="s">
        <v>168</v>
      </c>
      <c r="E508" s="15" t="s">
        <v>147</v>
      </c>
      <c r="F508" s="16">
        <v>516.81752719130134</v>
      </c>
      <c r="G508" s="19">
        <v>977.42753565705425</v>
      </c>
      <c r="H508" s="19">
        <f t="shared" si="35"/>
        <v>505151.68198696629</v>
      </c>
      <c r="I508" s="20">
        <v>3081.1998397928369</v>
      </c>
      <c r="J508" s="19">
        <f t="shared" si="36"/>
        <v>1592418.0819839679</v>
      </c>
      <c r="K508" s="19">
        <f t="shared" si="37"/>
        <v>2103.7723041357826</v>
      </c>
      <c r="L508" s="19">
        <f t="shared" si="38"/>
        <v>1087266.3999970015</v>
      </c>
      <c r="M508" s="29">
        <f>Table4[[#This Row],[Revenue]]/Table4[[#This Row],[Units]]</f>
        <v>5.9618717974561317</v>
      </c>
      <c r="N508" s="31">
        <f t="shared" si="39"/>
        <v>0.68277697440008589</v>
      </c>
    </row>
    <row r="509" spans="1:14" x14ac:dyDescent="0.25">
      <c r="A509" s="35">
        <v>2016</v>
      </c>
      <c r="B509" s="15" t="s">
        <v>175</v>
      </c>
      <c r="C509" s="15" t="s">
        <v>170</v>
      </c>
      <c r="D509" s="15" t="s">
        <v>168</v>
      </c>
      <c r="E509" s="15" t="s">
        <v>147</v>
      </c>
      <c r="F509" s="16">
        <v>484.03547740275485</v>
      </c>
      <c r="G509" s="19">
        <v>909.50989267517059</v>
      </c>
      <c r="H509" s="19">
        <f t="shared" si="35"/>
        <v>440235.05510355451</v>
      </c>
      <c r="I509" s="20">
        <v>2761.3571534900143</v>
      </c>
      <c r="J509" s="19">
        <f t="shared" si="36"/>
        <v>1336594.8280690513</v>
      </c>
      <c r="K509" s="19">
        <f t="shared" si="37"/>
        <v>1851.8472608148436</v>
      </c>
      <c r="L509" s="19">
        <f t="shared" si="38"/>
        <v>896359.77296549676</v>
      </c>
      <c r="M509" s="29">
        <f>Table4[[#This Row],[Revenue]]/Table4[[#This Row],[Units]]</f>
        <v>5.7048652059699174</v>
      </c>
      <c r="N509" s="31">
        <f t="shared" si="39"/>
        <v>0.67062938905760072</v>
      </c>
    </row>
    <row r="510" spans="1:14" x14ac:dyDescent="0.25">
      <c r="A510" s="35">
        <v>2017</v>
      </c>
      <c r="B510" s="15" t="s">
        <v>175</v>
      </c>
      <c r="C510" s="15" t="s">
        <v>170</v>
      </c>
      <c r="D510" s="15" t="s">
        <v>168</v>
      </c>
      <c r="E510" s="15" t="s">
        <v>147</v>
      </c>
      <c r="F510" s="16">
        <v>886</v>
      </c>
      <c r="G510" s="19">
        <v>1123.2259046515799</v>
      </c>
      <c r="H510" s="19">
        <f t="shared" si="35"/>
        <v>995178.15152129973</v>
      </c>
      <c r="I510" s="20">
        <v>2099.1174343599696</v>
      </c>
      <c r="J510" s="19">
        <f t="shared" si="36"/>
        <v>1859818.0468429332</v>
      </c>
      <c r="K510" s="19">
        <f t="shared" si="37"/>
        <v>975.89152970838973</v>
      </c>
      <c r="L510" s="19">
        <f t="shared" si="38"/>
        <v>864639.89532163343</v>
      </c>
      <c r="M510" s="29">
        <f>Table4[[#This Row],[Revenue]]/Table4[[#This Row],[Units]]</f>
        <v>2.3692070365236679</v>
      </c>
      <c r="N510" s="31">
        <f t="shared" si="39"/>
        <v>0.46490563783342759</v>
      </c>
    </row>
    <row r="511" spans="1:14" x14ac:dyDescent="0.25">
      <c r="A511" s="35">
        <v>2017</v>
      </c>
      <c r="B511" s="15" t="s">
        <v>172</v>
      </c>
      <c r="C511" s="15" t="s">
        <v>170</v>
      </c>
      <c r="D511" s="15" t="s">
        <v>146</v>
      </c>
      <c r="E511" s="15" t="s">
        <v>147</v>
      </c>
      <c r="F511" s="16">
        <v>259</v>
      </c>
      <c r="G511" s="19">
        <v>351.47329944029735</v>
      </c>
      <c r="H511" s="19">
        <f t="shared" si="35"/>
        <v>91031.584555037014</v>
      </c>
      <c r="I511" s="20">
        <v>640.49144012999523</v>
      </c>
      <c r="J511" s="19">
        <f t="shared" si="36"/>
        <v>165887.28299366878</v>
      </c>
      <c r="K511" s="19">
        <f t="shared" si="37"/>
        <v>289.01814068969787</v>
      </c>
      <c r="L511" s="19">
        <f t="shared" si="38"/>
        <v>74855.698438631764</v>
      </c>
      <c r="M511" s="29">
        <f>Table4[[#This Row],[Revenue]]/Table4[[#This Row],[Units]]</f>
        <v>2.4729399232818348</v>
      </c>
      <c r="N511" s="31">
        <f t="shared" si="39"/>
        <v>0.45124434548420861</v>
      </c>
    </row>
    <row r="512" spans="1:14" x14ac:dyDescent="0.25">
      <c r="A512" s="35">
        <v>2018</v>
      </c>
      <c r="B512" s="15" t="s">
        <v>176</v>
      </c>
      <c r="C512" s="15" t="s">
        <v>170</v>
      </c>
      <c r="D512" s="15" t="s">
        <v>168</v>
      </c>
      <c r="E512" s="15" t="s">
        <v>147</v>
      </c>
      <c r="F512" s="16">
        <v>309</v>
      </c>
      <c r="G512" s="19">
        <v>534.24885671998368</v>
      </c>
      <c r="H512" s="19">
        <f t="shared" si="35"/>
        <v>165082.89672647495</v>
      </c>
      <c r="I512" s="20">
        <v>946.89631199997098</v>
      </c>
      <c r="J512" s="19">
        <f t="shared" si="36"/>
        <v>292590.96040799102</v>
      </c>
      <c r="K512" s="19">
        <f t="shared" si="37"/>
        <v>412.6474552799873</v>
      </c>
      <c r="L512" s="19">
        <f t="shared" si="38"/>
        <v>127508.06368151607</v>
      </c>
      <c r="M512" s="29">
        <f>Table4[[#This Row],[Revenue]]/Table4[[#This Row],[Units]]</f>
        <v>3.064389359223207</v>
      </c>
      <c r="N512" s="31">
        <f t="shared" si="39"/>
        <v>0.43578948407605578</v>
      </c>
    </row>
    <row r="513" spans="1:19" x14ac:dyDescent="0.25">
      <c r="A513" s="35">
        <v>2018</v>
      </c>
      <c r="B513" s="15" t="s">
        <v>173</v>
      </c>
      <c r="C513" s="15" t="s">
        <v>170</v>
      </c>
      <c r="D513" s="15" t="s">
        <v>168</v>
      </c>
      <c r="E513" s="15" t="s">
        <v>147</v>
      </c>
      <c r="F513" s="16">
        <v>309</v>
      </c>
      <c r="G513" s="19">
        <v>520.01822285998526</v>
      </c>
      <c r="H513" s="19">
        <f t="shared" si="35"/>
        <v>160685.63086373545</v>
      </c>
      <c r="I513" s="20">
        <v>921.67410599997379</v>
      </c>
      <c r="J513" s="19">
        <f t="shared" si="36"/>
        <v>284797.2987539919</v>
      </c>
      <c r="K513" s="19">
        <f t="shared" si="37"/>
        <v>401.65588313998853</v>
      </c>
      <c r="L513" s="19">
        <f t="shared" si="38"/>
        <v>124111.66789025645</v>
      </c>
      <c r="M513" s="29">
        <f>Table4[[#This Row],[Revenue]]/Table4[[#This Row],[Units]]</f>
        <v>2.9827640970872937</v>
      </c>
      <c r="N513" s="31">
        <f t="shared" si="39"/>
        <v>0.43578948407605578</v>
      </c>
    </row>
    <row r="514" spans="1:19" x14ac:dyDescent="0.25">
      <c r="A514" s="35">
        <v>2019</v>
      </c>
      <c r="B514" s="15" t="s">
        <v>174</v>
      </c>
      <c r="C514" s="15" t="s">
        <v>170</v>
      </c>
      <c r="D514" s="15" t="s">
        <v>168</v>
      </c>
      <c r="E514" s="15" t="s">
        <v>147</v>
      </c>
      <c r="F514" s="16">
        <v>886</v>
      </c>
      <c r="G514" s="19">
        <v>1433.3283878799427</v>
      </c>
      <c r="H514" s="19">
        <f t="shared" ref="H514:H577" si="40">G514*F514</f>
        <v>1269928.9516616294</v>
      </c>
      <c r="I514" s="20">
        <v>2593.5383479999159</v>
      </c>
      <c r="J514" s="19">
        <f t="shared" ref="J514:J577" si="41">I514*F514</f>
        <v>2297874.9763279255</v>
      </c>
      <c r="K514" s="19">
        <f t="shared" ref="K514:K577" si="42">I514-G514</f>
        <v>1160.2099601199732</v>
      </c>
      <c r="L514" s="19">
        <f t="shared" ref="L514:L577" si="43">J514-H514</f>
        <v>1027946.0246662961</v>
      </c>
      <c r="M514" s="29">
        <f>Table4[[#This Row],[Revenue]]/Table4[[#This Row],[Units]]</f>
        <v>2.9272441851014852</v>
      </c>
      <c r="N514" s="31">
        <f t="shared" ref="N514:N577" si="44">K514/I514</f>
        <v>0.44734636795122135</v>
      </c>
    </row>
    <row r="515" spans="1:19" x14ac:dyDescent="0.25">
      <c r="A515" s="35">
        <v>2020</v>
      </c>
      <c r="B515" s="15" t="s">
        <v>176</v>
      </c>
      <c r="C515" s="15" t="s">
        <v>170</v>
      </c>
      <c r="D515" s="15" t="s">
        <v>168</v>
      </c>
      <c r="E515" s="15" t="s">
        <v>147</v>
      </c>
      <c r="F515" s="16">
        <v>410</v>
      </c>
      <c r="G515" s="19">
        <v>715.21133495996332</v>
      </c>
      <c r="H515" s="19">
        <f t="shared" si="40"/>
        <v>293236.64733358496</v>
      </c>
      <c r="I515" s="20">
        <v>1905.7430159999021</v>
      </c>
      <c r="J515" s="19">
        <f t="shared" si="41"/>
        <v>781354.63655995985</v>
      </c>
      <c r="K515" s="19">
        <f t="shared" si="42"/>
        <v>1190.5316810399388</v>
      </c>
      <c r="L515" s="19">
        <f t="shared" si="43"/>
        <v>488117.98922637489</v>
      </c>
      <c r="M515" s="29">
        <f>Table4[[#This Row],[Revenue]]/Table4[[#This Row],[Units]]</f>
        <v>4.6481536975607369</v>
      </c>
      <c r="N515" s="31">
        <f t="shared" si="44"/>
        <v>0.62470735615698558</v>
      </c>
    </row>
    <row r="516" spans="1:19" x14ac:dyDescent="0.25">
      <c r="A516" s="35">
        <v>1990</v>
      </c>
      <c r="B516" s="15" t="s">
        <v>173</v>
      </c>
      <c r="C516" s="15" t="s">
        <v>170</v>
      </c>
      <c r="D516" s="15" t="s">
        <v>146</v>
      </c>
      <c r="E516" s="15" t="s">
        <v>143</v>
      </c>
      <c r="F516" s="16">
        <v>308</v>
      </c>
      <c r="G516" s="19">
        <v>564.76722724439514</v>
      </c>
      <c r="H516" s="19">
        <f t="shared" si="40"/>
        <v>173948.30599127369</v>
      </c>
      <c r="I516" s="20">
        <v>1356.3819072399926</v>
      </c>
      <c r="J516" s="19">
        <f t="shared" si="41"/>
        <v>417765.62742991775</v>
      </c>
      <c r="K516" s="19">
        <f t="shared" si="42"/>
        <v>791.6146799955975</v>
      </c>
      <c r="L516" s="19">
        <f t="shared" si="43"/>
        <v>243817.32143864405</v>
      </c>
      <c r="M516" s="29">
        <f>Table4[[#This Row],[Revenue]]/Table4[[#This Row],[Units]]</f>
        <v>4.4038373611688071</v>
      </c>
      <c r="N516" s="31">
        <f t="shared" si="44"/>
        <v>0.58362226432701336</v>
      </c>
      <c r="O516" s="41"/>
      <c r="P516" s="41"/>
      <c r="Q516" s="41"/>
      <c r="R516" s="41"/>
      <c r="S516" s="41"/>
    </row>
    <row r="517" spans="1:19" x14ac:dyDescent="0.25">
      <c r="A517" s="35">
        <v>1991</v>
      </c>
      <c r="B517" s="15" t="s">
        <v>174</v>
      </c>
      <c r="C517" s="15" t="s">
        <v>170</v>
      </c>
      <c r="D517" s="15" t="s">
        <v>146</v>
      </c>
      <c r="E517" s="15" t="s">
        <v>143</v>
      </c>
      <c r="F517" s="16">
        <v>794</v>
      </c>
      <c r="G517" s="19">
        <v>873.29916199998218</v>
      </c>
      <c r="H517" s="19">
        <f t="shared" si="40"/>
        <v>693399.53462798579</v>
      </c>
      <c r="I517" s="20">
        <v>1844.7608285799627</v>
      </c>
      <c r="J517" s="19">
        <f t="shared" si="41"/>
        <v>1464740.0978924904</v>
      </c>
      <c r="K517" s="19">
        <f t="shared" si="42"/>
        <v>971.46166657998049</v>
      </c>
      <c r="L517" s="19">
        <f t="shared" si="43"/>
        <v>771340.56326450466</v>
      </c>
      <c r="M517" s="29">
        <f>Table4[[#This Row],[Revenue]]/Table4[[#This Row],[Units]]</f>
        <v>2.3233763584130513</v>
      </c>
      <c r="N517" s="31">
        <f t="shared" si="44"/>
        <v>0.52660575372677465</v>
      </c>
    </row>
    <row r="518" spans="1:19" x14ac:dyDescent="0.25">
      <c r="A518" s="35">
        <v>1991</v>
      </c>
      <c r="B518" s="15" t="s">
        <v>174</v>
      </c>
      <c r="C518" s="15" t="s">
        <v>170</v>
      </c>
      <c r="D518" s="15" t="s">
        <v>146</v>
      </c>
      <c r="E518" s="15" t="s">
        <v>143</v>
      </c>
      <c r="F518" s="16">
        <v>262</v>
      </c>
      <c r="G518" s="19">
        <v>394.53915287999155</v>
      </c>
      <c r="H518" s="19">
        <f t="shared" si="40"/>
        <v>103369.25805455778</v>
      </c>
      <c r="I518" s="20">
        <v>690.75904799998523</v>
      </c>
      <c r="J518" s="19">
        <f t="shared" si="41"/>
        <v>180978.87057599612</v>
      </c>
      <c r="K518" s="19">
        <f t="shared" si="42"/>
        <v>296.21989511999368</v>
      </c>
      <c r="L518" s="19">
        <f t="shared" si="43"/>
        <v>77609.612521438336</v>
      </c>
      <c r="M518" s="29">
        <f>Table4[[#This Row],[Revenue]]/Table4[[#This Row],[Units]]</f>
        <v>2.636484916030478</v>
      </c>
      <c r="N518" s="31">
        <f t="shared" si="44"/>
        <v>0.42883245029893552</v>
      </c>
    </row>
    <row r="519" spans="1:19" x14ac:dyDescent="0.25">
      <c r="A519" s="35">
        <v>1991</v>
      </c>
      <c r="B519" s="15" t="s">
        <v>174</v>
      </c>
      <c r="C519" s="15" t="s">
        <v>170</v>
      </c>
      <c r="D519" s="15" t="s">
        <v>146</v>
      </c>
      <c r="E519" s="15" t="s">
        <v>143</v>
      </c>
      <c r="F519" s="16">
        <v>213</v>
      </c>
      <c r="G519" s="19">
        <v>314.66901005999324</v>
      </c>
      <c r="H519" s="19">
        <f t="shared" si="40"/>
        <v>67024.499142778557</v>
      </c>
      <c r="I519" s="20">
        <v>608.98962599998686</v>
      </c>
      <c r="J519" s="19">
        <f t="shared" si="41"/>
        <v>129714.7903379972</v>
      </c>
      <c r="K519" s="19">
        <f t="shared" si="42"/>
        <v>294.32061593999362</v>
      </c>
      <c r="L519" s="19">
        <f t="shared" si="43"/>
        <v>62690.29119521864</v>
      </c>
      <c r="M519" s="29">
        <f>Table4[[#This Row],[Revenue]]/Table4[[#This Row],[Units]]</f>
        <v>2.8591062253520509</v>
      </c>
      <c r="N519" s="31">
        <f t="shared" si="44"/>
        <v>0.48329331629698397</v>
      </c>
    </row>
    <row r="520" spans="1:19" x14ac:dyDescent="0.25">
      <c r="A520" s="35">
        <v>1993</v>
      </c>
      <c r="B520" s="15" t="s">
        <v>176</v>
      </c>
      <c r="C520" s="15" t="s">
        <v>170</v>
      </c>
      <c r="D520" s="15" t="s">
        <v>146</v>
      </c>
      <c r="E520" s="15" t="s">
        <v>143</v>
      </c>
      <c r="F520" s="16">
        <v>803</v>
      </c>
      <c r="G520" s="19">
        <v>2207.038210839899</v>
      </c>
      <c r="H520" s="19">
        <f t="shared" si="40"/>
        <v>1772251.6833044388</v>
      </c>
      <c r="I520" s="20">
        <v>3673.0517639998548</v>
      </c>
      <c r="J520" s="19">
        <f t="shared" si="41"/>
        <v>2949460.5664918832</v>
      </c>
      <c r="K520" s="19">
        <f t="shared" si="42"/>
        <v>1466.0135531599558</v>
      </c>
      <c r="L520" s="19">
        <f t="shared" si="43"/>
        <v>1177208.8831874444</v>
      </c>
      <c r="M520" s="29">
        <f>Table4[[#This Row],[Revenue]]/Table4[[#This Row],[Units]]</f>
        <v>4.5741615990035553</v>
      </c>
      <c r="N520" s="31">
        <f t="shared" si="44"/>
        <v>0.39912684256959841</v>
      </c>
    </row>
    <row r="521" spans="1:19" x14ac:dyDescent="0.25">
      <c r="A521" s="35">
        <v>1993</v>
      </c>
      <c r="B521" s="15" t="s">
        <v>175</v>
      </c>
      <c r="C521" s="15" t="s">
        <v>170</v>
      </c>
      <c r="D521" s="15" t="s">
        <v>146</v>
      </c>
      <c r="E521" s="15" t="s">
        <v>143</v>
      </c>
      <c r="F521" s="16">
        <v>802</v>
      </c>
      <c r="G521" s="19">
        <v>1702.3012143799197</v>
      </c>
      <c r="H521" s="19">
        <f t="shared" si="40"/>
        <v>1365245.5739326957</v>
      </c>
      <c r="I521" s="20">
        <v>3408.6564979998388</v>
      </c>
      <c r="J521" s="19">
        <f t="shared" si="41"/>
        <v>2733742.5113958707</v>
      </c>
      <c r="K521" s="19">
        <f t="shared" si="42"/>
        <v>1706.3552836199192</v>
      </c>
      <c r="L521" s="19">
        <f t="shared" si="43"/>
        <v>1368496.937463175</v>
      </c>
      <c r="M521" s="29">
        <f>Table4[[#This Row],[Revenue]]/Table4[[#This Row],[Units]]</f>
        <v>4.2501951346631408</v>
      </c>
      <c r="N521" s="31">
        <f t="shared" si="44"/>
        <v>0.50059467259936263</v>
      </c>
    </row>
    <row r="522" spans="1:19" x14ac:dyDescent="0.25">
      <c r="A522" s="35">
        <v>1993</v>
      </c>
      <c r="B522" s="15" t="s">
        <v>173</v>
      </c>
      <c r="C522" s="15" t="s">
        <v>170</v>
      </c>
      <c r="D522" s="15" t="s">
        <v>146</v>
      </c>
      <c r="E522" s="15" t="s">
        <v>143</v>
      </c>
      <c r="F522" s="16">
        <v>794</v>
      </c>
      <c r="G522" s="19">
        <v>1185.5190179999479</v>
      </c>
      <c r="H522" s="19">
        <f t="shared" si="40"/>
        <v>941302.10029195866</v>
      </c>
      <c r="I522" s="20">
        <v>2343.9822179998969</v>
      </c>
      <c r="J522" s="19">
        <f t="shared" si="41"/>
        <v>1861121.8810919181</v>
      </c>
      <c r="K522" s="19">
        <f t="shared" si="42"/>
        <v>1158.463199999949</v>
      </c>
      <c r="L522" s="19">
        <f t="shared" si="43"/>
        <v>919819.78079995944</v>
      </c>
      <c r="M522" s="29">
        <f>Table4[[#This Row],[Revenue]]/Table4[[#This Row],[Units]]</f>
        <v>2.9521186624683842</v>
      </c>
      <c r="N522" s="31">
        <f t="shared" si="44"/>
        <v>0.49422866398212578</v>
      </c>
    </row>
    <row r="523" spans="1:19" x14ac:dyDescent="0.25">
      <c r="A523" s="35">
        <v>1993</v>
      </c>
      <c r="B523" s="15" t="s">
        <v>174</v>
      </c>
      <c r="C523" s="15" t="s">
        <v>170</v>
      </c>
      <c r="D523" s="15" t="s">
        <v>146</v>
      </c>
      <c r="E523" s="15" t="s">
        <v>143</v>
      </c>
      <c r="F523" s="16">
        <v>308</v>
      </c>
      <c r="G523" s="19">
        <v>836.64366695996387</v>
      </c>
      <c r="H523" s="19">
        <f t="shared" si="40"/>
        <v>257686.24942366887</v>
      </c>
      <c r="I523" s="20">
        <v>1736.1466159999468</v>
      </c>
      <c r="J523" s="19">
        <f t="shared" si="41"/>
        <v>534733.15772798366</v>
      </c>
      <c r="K523" s="19">
        <f t="shared" si="42"/>
        <v>899.50294903998292</v>
      </c>
      <c r="L523" s="19">
        <f t="shared" si="43"/>
        <v>277046.90830431483</v>
      </c>
      <c r="M523" s="29">
        <f>Table4[[#This Row],[Revenue]]/Table4[[#This Row],[Units]]</f>
        <v>5.6368396623374899</v>
      </c>
      <c r="N523" s="31">
        <f t="shared" si="44"/>
        <v>0.51810310301581719</v>
      </c>
    </row>
    <row r="524" spans="1:19" x14ac:dyDescent="0.25">
      <c r="A524" s="35">
        <v>1994</v>
      </c>
      <c r="B524" s="15" t="s">
        <v>172</v>
      </c>
      <c r="C524" s="15" t="s">
        <v>170</v>
      </c>
      <c r="D524" s="15" t="s">
        <v>146</v>
      </c>
      <c r="E524" s="15" t="s">
        <v>143</v>
      </c>
      <c r="F524" s="16">
        <v>796</v>
      </c>
      <c r="G524" s="19">
        <v>2536.1306228998728</v>
      </c>
      <c r="H524" s="19">
        <f t="shared" si="40"/>
        <v>2018759.9758282988</v>
      </c>
      <c r="I524" s="20">
        <v>4321.7855899998085</v>
      </c>
      <c r="J524" s="19">
        <f t="shared" si="41"/>
        <v>3440141.3296398474</v>
      </c>
      <c r="K524" s="19">
        <f t="shared" si="42"/>
        <v>1785.6549670999357</v>
      </c>
      <c r="L524" s="19">
        <f t="shared" si="43"/>
        <v>1421381.3538115486</v>
      </c>
      <c r="M524" s="29">
        <f>Table4[[#This Row],[Revenue]]/Table4[[#This Row],[Units]]</f>
        <v>5.4293788819093072</v>
      </c>
      <c r="N524" s="31">
        <f t="shared" si="44"/>
        <v>0.41317527904016516</v>
      </c>
    </row>
    <row r="525" spans="1:19" x14ac:dyDescent="0.25">
      <c r="A525" s="35">
        <v>1994</v>
      </c>
      <c r="B525" s="15" t="s">
        <v>176</v>
      </c>
      <c r="C525" s="15" t="s">
        <v>170</v>
      </c>
      <c r="D525" s="15" t="s">
        <v>146</v>
      </c>
      <c r="E525" s="15" t="s">
        <v>143</v>
      </c>
      <c r="F525" s="16">
        <v>810</v>
      </c>
      <c r="G525" s="19">
        <v>2514.3213512998705</v>
      </c>
      <c r="H525" s="19">
        <f t="shared" si="40"/>
        <v>2036600.294552895</v>
      </c>
      <c r="I525" s="20">
        <v>4219.4052299998084</v>
      </c>
      <c r="J525" s="19">
        <f t="shared" si="41"/>
        <v>3417718.2362998449</v>
      </c>
      <c r="K525" s="19">
        <f t="shared" si="42"/>
        <v>1705.0838786999379</v>
      </c>
      <c r="L525" s="19">
        <f t="shared" si="43"/>
        <v>1381117.9417469499</v>
      </c>
      <c r="M525" s="29">
        <f>Table4[[#This Row],[Revenue]]/Table4[[#This Row],[Units]]</f>
        <v>5.2091422592590231</v>
      </c>
      <c r="N525" s="31">
        <f t="shared" si="44"/>
        <v>0.40410526739097191</v>
      </c>
    </row>
    <row r="526" spans="1:19" x14ac:dyDescent="0.25">
      <c r="A526" s="35">
        <v>1994</v>
      </c>
      <c r="B526" s="15" t="s">
        <v>171</v>
      </c>
      <c r="C526" s="15" t="s">
        <v>170</v>
      </c>
      <c r="D526" s="15" t="s">
        <v>146</v>
      </c>
      <c r="E526" s="15" t="s">
        <v>143</v>
      </c>
      <c r="F526" s="16">
        <v>804</v>
      </c>
      <c r="G526" s="19">
        <v>1866.2438363798992</v>
      </c>
      <c r="H526" s="19">
        <f t="shared" si="40"/>
        <v>1500460.044449439</v>
      </c>
      <c r="I526" s="20">
        <v>3629.5326979998035</v>
      </c>
      <c r="J526" s="19">
        <f t="shared" si="41"/>
        <v>2918144.2891918421</v>
      </c>
      <c r="K526" s="19">
        <f t="shared" si="42"/>
        <v>1763.2888616199043</v>
      </c>
      <c r="L526" s="19">
        <f t="shared" si="43"/>
        <v>1417684.244742403</v>
      </c>
      <c r="M526" s="29">
        <f>Table4[[#This Row],[Revenue]]/Table4[[#This Row],[Units]]</f>
        <v>4.5143441517410494</v>
      </c>
      <c r="N526" s="31">
        <f t="shared" si="44"/>
        <v>0.48581704818133581</v>
      </c>
    </row>
    <row r="527" spans="1:19" x14ac:dyDescent="0.25">
      <c r="A527" s="35">
        <v>1994</v>
      </c>
      <c r="B527" s="15" t="s">
        <v>174</v>
      </c>
      <c r="C527" s="15" t="s">
        <v>170</v>
      </c>
      <c r="D527" s="15" t="s">
        <v>146</v>
      </c>
      <c r="E527" s="15" t="s">
        <v>143</v>
      </c>
      <c r="F527" s="16">
        <v>798</v>
      </c>
      <c r="G527" s="19">
        <v>1805.4930277799122</v>
      </c>
      <c r="H527" s="19">
        <f t="shared" si="40"/>
        <v>1440783.4361683698</v>
      </c>
      <c r="I527" s="20">
        <v>3652.2736379998219</v>
      </c>
      <c r="J527" s="19">
        <f t="shared" si="41"/>
        <v>2914514.3631238579</v>
      </c>
      <c r="K527" s="19">
        <f t="shared" si="42"/>
        <v>1846.7806102199097</v>
      </c>
      <c r="L527" s="19">
        <f t="shared" si="43"/>
        <v>1473730.926955488</v>
      </c>
      <c r="M527" s="29">
        <f>Table4[[#This Row],[Revenue]]/Table4[[#This Row],[Units]]</f>
        <v>4.5767840075185742</v>
      </c>
      <c r="N527" s="31">
        <f t="shared" si="44"/>
        <v>0.50565231230355034</v>
      </c>
    </row>
    <row r="528" spans="1:19" x14ac:dyDescent="0.25">
      <c r="A528" s="35">
        <v>1995</v>
      </c>
      <c r="B528" s="15" t="s">
        <v>171</v>
      </c>
      <c r="C528" s="15" t="s">
        <v>170</v>
      </c>
      <c r="D528" s="15" t="s">
        <v>146</v>
      </c>
      <c r="E528" s="15" t="s">
        <v>143</v>
      </c>
      <c r="F528" s="16">
        <v>1637.9031761383965</v>
      </c>
      <c r="G528" s="19">
        <v>3288.7324872864119</v>
      </c>
      <c r="H528" s="19">
        <f t="shared" si="40"/>
        <v>5386625.3863959424</v>
      </c>
      <c r="I528" s="20">
        <v>8848.9425135235724</v>
      </c>
      <c r="J528" s="19">
        <f t="shared" si="41"/>
        <v>14493711.048366345</v>
      </c>
      <c r="K528" s="19">
        <f t="shared" si="42"/>
        <v>5560.2100262371605</v>
      </c>
      <c r="L528" s="19">
        <f t="shared" si="43"/>
        <v>9107085.661970403</v>
      </c>
      <c r="M528" s="29">
        <f>Table4[[#This Row],[Revenue]]/Table4[[#This Row],[Units]]</f>
        <v>5.4026041602692825</v>
      </c>
      <c r="N528" s="31">
        <f t="shared" si="44"/>
        <v>0.62834740057805316</v>
      </c>
      <c r="O528" s="41"/>
      <c r="P528" s="41"/>
      <c r="Q528" s="41"/>
      <c r="R528" s="41"/>
      <c r="S528" s="41"/>
    </row>
    <row r="529" spans="1:14" x14ac:dyDescent="0.25">
      <c r="A529" s="35">
        <v>1995</v>
      </c>
      <c r="B529" s="15" t="s">
        <v>175</v>
      </c>
      <c r="C529" s="15" t="s">
        <v>170</v>
      </c>
      <c r="D529" s="15" t="s">
        <v>146</v>
      </c>
      <c r="E529" s="15" t="s">
        <v>143</v>
      </c>
      <c r="F529" s="16">
        <v>1489.002887398542</v>
      </c>
      <c r="G529" s="19">
        <v>2804.575300716016</v>
      </c>
      <c r="H529" s="19">
        <f t="shared" si="40"/>
        <v>4176020.7206927822</v>
      </c>
      <c r="I529" s="20">
        <v>6942.5298805171424</v>
      </c>
      <c r="J529" s="19">
        <f t="shared" si="41"/>
        <v>10337447.037940681</v>
      </c>
      <c r="K529" s="19">
        <f t="shared" si="42"/>
        <v>4137.9545798011259</v>
      </c>
      <c r="L529" s="19">
        <f t="shared" si="43"/>
        <v>6161426.3172478992</v>
      </c>
      <c r="M529" s="29">
        <f>Table4[[#This Row],[Revenue]]/Table4[[#This Row],[Units]]</f>
        <v>4.6625362108239656</v>
      </c>
      <c r="N529" s="31">
        <f t="shared" si="44"/>
        <v>0.59602978323701417</v>
      </c>
    </row>
    <row r="530" spans="1:14" x14ac:dyDescent="0.25">
      <c r="A530" s="35">
        <v>1995</v>
      </c>
      <c r="B530" s="15" t="s">
        <v>176</v>
      </c>
      <c r="C530" s="15" t="s">
        <v>170</v>
      </c>
      <c r="D530" s="15" t="s">
        <v>146</v>
      </c>
      <c r="E530" s="15" t="s">
        <v>143</v>
      </c>
      <c r="F530" s="16">
        <v>1345.1585223354996</v>
      </c>
      <c r="G530" s="19">
        <v>3586.8561608128889</v>
      </c>
      <c r="H530" s="19">
        <f t="shared" si="40"/>
        <v>4824890.1331090489</v>
      </c>
      <c r="I530" s="20">
        <v>7674.6323702871132</v>
      </c>
      <c r="J530" s="19">
        <f t="shared" si="41"/>
        <v>10323597.138683606</v>
      </c>
      <c r="K530" s="19">
        <f t="shared" si="42"/>
        <v>4087.7762094742243</v>
      </c>
      <c r="L530" s="19">
        <f t="shared" si="43"/>
        <v>5498707.005574557</v>
      </c>
      <c r="M530" s="29">
        <f>Table4[[#This Row],[Revenue]]/Table4[[#This Row],[Units]]</f>
        <v>5.705373933893096</v>
      </c>
      <c r="N530" s="31">
        <f t="shared" si="44"/>
        <v>0.53263479112046352</v>
      </c>
    </row>
    <row r="531" spans="1:14" x14ac:dyDescent="0.25">
      <c r="A531" s="35">
        <v>1995</v>
      </c>
      <c r="B531" s="15" t="s">
        <v>172</v>
      </c>
      <c r="C531" s="15" t="s">
        <v>170</v>
      </c>
      <c r="D531" s="15" t="s">
        <v>146</v>
      </c>
      <c r="E531" s="15" t="s">
        <v>143</v>
      </c>
      <c r="F531" s="16">
        <v>1071.3951825885019</v>
      </c>
      <c r="G531" s="19">
        <v>1823.3879585246284</v>
      </c>
      <c r="H531" s="19">
        <f t="shared" si="40"/>
        <v>1953569.0747531701</v>
      </c>
      <c r="I531" s="20">
        <v>3964.8250485323701</v>
      </c>
      <c r="J531" s="19">
        <f t="shared" si="41"/>
        <v>4247894.4568038052</v>
      </c>
      <c r="K531" s="19">
        <f t="shared" si="42"/>
        <v>2141.437090007742</v>
      </c>
      <c r="L531" s="19">
        <f t="shared" si="43"/>
        <v>2294325.3820506353</v>
      </c>
      <c r="M531" s="29">
        <f>Table4[[#This Row],[Revenue]]/Table4[[#This Row],[Units]]</f>
        <v>3.7006187007051046</v>
      </c>
      <c r="N531" s="31">
        <f t="shared" si="44"/>
        <v>0.54010884813200566</v>
      </c>
    </row>
    <row r="532" spans="1:14" x14ac:dyDescent="0.25">
      <c r="A532" s="35">
        <v>1995</v>
      </c>
      <c r="B532" s="15" t="s">
        <v>173</v>
      </c>
      <c r="C532" s="15" t="s">
        <v>170</v>
      </c>
      <c r="D532" s="15" t="s">
        <v>146</v>
      </c>
      <c r="E532" s="15" t="s">
        <v>143</v>
      </c>
      <c r="F532" s="16">
        <v>955.01825832243071</v>
      </c>
      <c r="G532" s="19">
        <v>2337.2047643125861</v>
      </c>
      <c r="H532" s="19">
        <f t="shared" si="40"/>
        <v>2232073.2233566931</v>
      </c>
      <c r="I532" s="20">
        <v>3907.0094280926664</v>
      </c>
      <c r="J532" s="19">
        <f t="shared" si="41"/>
        <v>3731265.3392663742</v>
      </c>
      <c r="K532" s="19">
        <f t="shared" si="42"/>
        <v>1569.8046637800803</v>
      </c>
      <c r="L532" s="19">
        <f t="shared" si="43"/>
        <v>1499192.1159096812</v>
      </c>
      <c r="M532" s="29">
        <f>Table4[[#This Row],[Revenue]]/Table4[[#This Row],[Units]]</f>
        <v>4.0910311337457097</v>
      </c>
      <c r="N532" s="31">
        <f t="shared" si="44"/>
        <v>0.40179188012516043</v>
      </c>
    </row>
    <row r="533" spans="1:14" x14ac:dyDescent="0.25">
      <c r="A533" s="35">
        <v>1996</v>
      </c>
      <c r="B533" s="15" t="s">
        <v>174</v>
      </c>
      <c r="C533" s="15" t="s">
        <v>170</v>
      </c>
      <c r="D533" s="15" t="s">
        <v>146</v>
      </c>
      <c r="E533" s="15" t="s">
        <v>143</v>
      </c>
      <c r="F533" s="16">
        <v>206</v>
      </c>
      <c r="G533" s="19">
        <v>252.03447710279954</v>
      </c>
      <c r="H533" s="19">
        <f t="shared" si="40"/>
        <v>51919.102283176704</v>
      </c>
      <c r="I533" s="20">
        <v>501.5036938799991</v>
      </c>
      <c r="J533" s="19">
        <f t="shared" si="41"/>
        <v>103309.76093927982</v>
      </c>
      <c r="K533" s="19">
        <f t="shared" si="42"/>
        <v>249.46921677719956</v>
      </c>
      <c r="L533" s="19">
        <f t="shared" si="43"/>
        <v>51390.658656103114</v>
      </c>
      <c r="M533" s="29">
        <f>Table4[[#This Row],[Revenue]]/Table4[[#This Row],[Units]]</f>
        <v>2.4344839508737821</v>
      </c>
      <c r="N533" s="31">
        <f t="shared" si="44"/>
        <v>0.4974424312752781</v>
      </c>
    </row>
    <row r="534" spans="1:14" x14ac:dyDescent="0.25">
      <c r="A534" s="35">
        <v>1997</v>
      </c>
      <c r="B534" s="15" t="s">
        <v>175</v>
      </c>
      <c r="C534" s="15" t="s">
        <v>170</v>
      </c>
      <c r="D534" s="15" t="s">
        <v>146</v>
      </c>
      <c r="E534" s="15" t="s">
        <v>143</v>
      </c>
      <c r="F534" s="16">
        <v>889</v>
      </c>
      <c r="G534" s="19">
        <v>1005.739034999977</v>
      </c>
      <c r="H534" s="19">
        <f t="shared" si="40"/>
        <v>894102.00211497955</v>
      </c>
      <c r="I534" s="20">
        <v>2073.512733149953</v>
      </c>
      <c r="J534" s="19">
        <f t="shared" si="41"/>
        <v>1843352.8197703082</v>
      </c>
      <c r="K534" s="19">
        <f t="shared" si="42"/>
        <v>1067.7736981499761</v>
      </c>
      <c r="L534" s="19">
        <f t="shared" si="43"/>
        <v>949250.81765532866</v>
      </c>
      <c r="M534" s="29">
        <f>Table4[[#This Row],[Revenue]]/Table4[[#This Row],[Units]]</f>
        <v>2.3324102735095082</v>
      </c>
      <c r="N534" s="31">
        <f t="shared" si="44"/>
        <v>0.51495883342268167</v>
      </c>
    </row>
    <row r="535" spans="1:14" x14ac:dyDescent="0.25">
      <c r="A535" s="35">
        <v>1997</v>
      </c>
      <c r="B535" s="15" t="s">
        <v>173</v>
      </c>
      <c r="C535" s="15" t="s">
        <v>170</v>
      </c>
      <c r="D535" s="15" t="s">
        <v>146</v>
      </c>
      <c r="E535" s="15" t="s">
        <v>143</v>
      </c>
      <c r="F535" s="16">
        <v>180</v>
      </c>
      <c r="G535" s="19">
        <v>267.81612669599434</v>
      </c>
      <c r="H535" s="19">
        <f t="shared" si="40"/>
        <v>48206.90280527898</v>
      </c>
      <c r="I535" s="20">
        <v>578.23602159998791</v>
      </c>
      <c r="J535" s="19">
        <f t="shared" si="41"/>
        <v>104082.48388799782</v>
      </c>
      <c r="K535" s="19">
        <f t="shared" si="42"/>
        <v>310.41989490399357</v>
      </c>
      <c r="L535" s="19">
        <f t="shared" si="43"/>
        <v>55875.58108271884</v>
      </c>
      <c r="M535" s="29">
        <f>Table4[[#This Row],[Revenue]]/Table4[[#This Row],[Units]]</f>
        <v>3.2124223422221552</v>
      </c>
      <c r="N535" s="31">
        <f t="shared" si="44"/>
        <v>0.53683942768742943</v>
      </c>
    </row>
    <row r="536" spans="1:14" x14ac:dyDescent="0.25">
      <c r="A536" s="35">
        <v>1998</v>
      </c>
      <c r="B536" s="15" t="s">
        <v>172</v>
      </c>
      <c r="C536" s="15" t="s">
        <v>170</v>
      </c>
      <c r="D536" s="15" t="s">
        <v>146</v>
      </c>
      <c r="E536" s="15" t="s">
        <v>143</v>
      </c>
      <c r="F536" s="16">
        <v>663</v>
      </c>
      <c r="G536" s="19">
        <v>795.18429899997784</v>
      </c>
      <c r="H536" s="19">
        <f t="shared" si="40"/>
        <v>527207.19023698533</v>
      </c>
      <c r="I536" s="20">
        <v>1646.7993989999541</v>
      </c>
      <c r="J536" s="19">
        <f t="shared" si="41"/>
        <v>1091828.0015369696</v>
      </c>
      <c r="K536" s="19">
        <f t="shared" si="42"/>
        <v>851.61509999997622</v>
      </c>
      <c r="L536" s="19">
        <f t="shared" si="43"/>
        <v>564620.81129998423</v>
      </c>
      <c r="M536" s="29">
        <f>Table4[[#This Row],[Revenue]]/Table4[[#This Row],[Units]]</f>
        <v>2.4838603303166726</v>
      </c>
      <c r="N536" s="31">
        <f t="shared" si="44"/>
        <v>0.51713347753049554</v>
      </c>
    </row>
    <row r="537" spans="1:14" x14ac:dyDescent="0.25">
      <c r="A537" s="35">
        <v>1999</v>
      </c>
      <c r="B537" s="15" t="s">
        <v>175</v>
      </c>
      <c r="C537" s="15" t="s">
        <v>170</v>
      </c>
      <c r="D537" s="15" t="s">
        <v>146</v>
      </c>
      <c r="E537" s="15" t="s">
        <v>143</v>
      </c>
      <c r="F537" s="16">
        <v>889</v>
      </c>
      <c r="G537" s="19">
        <v>1267.3904039999481</v>
      </c>
      <c r="H537" s="19">
        <f t="shared" si="40"/>
        <v>1126710.0691559538</v>
      </c>
      <c r="I537" s="20">
        <v>2441.5700039999001</v>
      </c>
      <c r="J537" s="19">
        <f t="shared" si="41"/>
        <v>2170555.7335559111</v>
      </c>
      <c r="K537" s="19">
        <f t="shared" si="42"/>
        <v>1174.179599999952</v>
      </c>
      <c r="L537" s="19">
        <f t="shared" si="43"/>
        <v>1043845.6643999573</v>
      </c>
      <c r="M537" s="29">
        <f>Table4[[#This Row],[Revenue]]/Table4[[#This Row],[Units]]</f>
        <v>2.746422951630934</v>
      </c>
      <c r="N537" s="31">
        <f t="shared" si="44"/>
        <v>0.48091170766201796</v>
      </c>
    </row>
    <row r="538" spans="1:14" x14ac:dyDescent="0.25">
      <c r="A538" s="35">
        <v>1999</v>
      </c>
      <c r="B538" s="15" t="s">
        <v>173</v>
      </c>
      <c r="C538" s="15" t="s">
        <v>170</v>
      </c>
      <c r="D538" s="15" t="s">
        <v>146</v>
      </c>
      <c r="E538" s="15" t="s">
        <v>143</v>
      </c>
      <c r="F538" s="16">
        <v>206</v>
      </c>
      <c r="G538" s="19">
        <v>378.20893547998526</v>
      </c>
      <c r="H538" s="19">
        <f t="shared" si="40"/>
        <v>77911.040708876957</v>
      </c>
      <c r="I538" s="20">
        <v>744.93750799997099</v>
      </c>
      <c r="J538" s="19">
        <f t="shared" si="41"/>
        <v>153457.12664799401</v>
      </c>
      <c r="K538" s="19">
        <f t="shared" si="42"/>
        <v>366.72857251998573</v>
      </c>
      <c r="L538" s="19">
        <f t="shared" si="43"/>
        <v>75546.085939117052</v>
      </c>
      <c r="M538" s="29">
        <f>Table4[[#This Row],[Revenue]]/Table4[[#This Row],[Units]]</f>
        <v>3.6162014951454902</v>
      </c>
      <c r="N538" s="31">
        <f t="shared" si="44"/>
        <v>0.49229441205691044</v>
      </c>
    </row>
    <row r="539" spans="1:14" x14ac:dyDescent="0.25">
      <c r="A539" s="35">
        <v>2007</v>
      </c>
      <c r="B539" s="15" t="s">
        <v>171</v>
      </c>
      <c r="C539" s="15" t="s">
        <v>170</v>
      </c>
      <c r="D539" s="15" t="s">
        <v>146</v>
      </c>
      <c r="E539" s="15" t="s">
        <v>143</v>
      </c>
      <c r="F539" s="16">
        <v>202</v>
      </c>
      <c r="G539" s="19">
        <v>265.01196233819752</v>
      </c>
      <c r="H539" s="19">
        <f t="shared" si="40"/>
        <v>53532.416392315899</v>
      </c>
      <c r="I539" s="20">
        <v>532.66291721999505</v>
      </c>
      <c r="J539" s="19">
        <f t="shared" si="41"/>
        <v>107597.90927843899</v>
      </c>
      <c r="K539" s="19">
        <f t="shared" si="42"/>
        <v>267.65095488179753</v>
      </c>
      <c r="L539" s="19">
        <f t="shared" si="43"/>
        <v>54065.492886123095</v>
      </c>
      <c r="M539" s="29">
        <f>Table4[[#This Row],[Revenue]]/Table4[[#This Row],[Units]]</f>
        <v>2.6369451347524508</v>
      </c>
      <c r="N539" s="31">
        <f t="shared" si="44"/>
        <v>0.5024771693863852</v>
      </c>
    </row>
    <row r="540" spans="1:14" x14ac:dyDescent="0.25">
      <c r="A540" s="35">
        <v>2007</v>
      </c>
      <c r="B540" s="15" t="s">
        <v>176</v>
      </c>
      <c r="C540" s="15" t="s">
        <v>170</v>
      </c>
      <c r="D540" s="15" t="s">
        <v>146</v>
      </c>
      <c r="E540" s="15" t="s">
        <v>143</v>
      </c>
      <c r="F540" s="16">
        <v>205</v>
      </c>
      <c r="G540" s="19">
        <v>247.59474140099991</v>
      </c>
      <c r="H540" s="19">
        <f t="shared" si="40"/>
        <v>50756.92198720498</v>
      </c>
      <c r="I540" s="20">
        <v>493.89532709999975</v>
      </c>
      <c r="J540" s="19">
        <f t="shared" si="41"/>
        <v>101248.54205549994</v>
      </c>
      <c r="K540" s="19">
        <f t="shared" si="42"/>
        <v>246.30058569899984</v>
      </c>
      <c r="L540" s="19">
        <f t="shared" si="43"/>
        <v>50491.620068294964</v>
      </c>
      <c r="M540" s="29">
        <f>Table4[[#This Row],[Revenue]]/Table4[[#This Row],[Units]]</f>
        <v>2.4092454980487794</v>
      </c>
      <c r="N540" s="31">
        <f t="shared" si="44"/>
        <v>0.4986898482016433</v>
      </c>
    </row>
    <row r="541" spans="1:14" x14ac:dyDescent="0.25">
      <c r="A541" s="35">
        <v>2008</v>
      </c>
      <c r="B541" s="15" t="s">
        <v>176</v>
      </c>
      <c r="C541" s="15" t="s">
        <v>170</v>
      </c>
      <c r="D541" s="15" t="s">
        <v>146</v>
      </c>
      <c r="E541" s="15" t="s">
        <v>143</v>
      </c>
      <c r="F541" s="16">
        <v>877</v>
      </c>
      <c r="G541" s="19">
        <v>1022.879302999974</v>
      </c>
      <c r="H541" s="19">
        <f t="shared" si="40"/>
        <v>897065.14873097721</v>
      </c>
      <c r="I541" s="20">
        <v>2114.7840132699462</v>
      </c>
      <c r="J541" s="19">
        <f t="shared" si="41"/>
        <v>1854665.5796377428</v>
      </c>
      <c r="K541" s="19">
        <f t="shared" si="42"/>
        <v>1091.9047102699722</v>
      </c>
      <c r="L541" s="19">
        <f t="shared" si="43"/>
        <v>957600.43090676563</v>
      </c>
      <c r="M541" s="29">
        <f>Table4[[#This Row],[Revenue]]/Table4[[#This Row],[Units]]</f>
        <v>2.4113842796692659</v>
      </c>
      <c r="N541" s="31">
        <f t="shared" si="44"/>
        <v>0.51631972977781049</v>
      </c>
    </row>
    <row r="542" spans="1:14" x14ac:dyDescent="0.25">
      <c r="A542" s="35">
        <v>2009</v>
      </c>
      <c r="B542" s="15" t="s">
        <v>173</v>
      </c>
      <c r="C542" s="15" t="s">
        <v>170</v>
      </c>
      <c r="D542" s="15" t="s">
        <v>146</v>
      </c>
      <c r="E542" s="15" t="s">
        <v>143</v>
      </c>
      <c r="F542" s="16">
        <v>877</v>
      </c>
      <c r="G542" s="19">
        <v>1164.7665019999583</v>
      </c>
      <c r="H542" s="19">
        <f t="shared" si="40"/>
        <v>1021500.2222539635</v>
      </c>
      <c r="I542" s="20">
        <v>2250.6263019999196</v>
      </c>
      <c r="J542" s="19">
        <f t="shared" si="41"/>
        <v>1973799.2668539295</v>
      </c>
      <c r="K542" s="19">
        <f t="shared" si="42"/>
        <v>1085.8597999999613</v>
      </c>
      <c r="L542" s="19">
        <f t="shared" si="43"/>
        <v>952299.04459996603</v>
      </c>
      <c r="M542" s="29">
        <f>Table4[[#This Row],[Revenue]]/Table4[[#This Row],[Units]]</f>
        <v>2.5662785655643323</v>
      </c>
      <c r="N542" s="31">
        <f t="shared" si="44"/>
        <v>0.48247005690596434</v>
      </c>
    </row>
    <row r="543" spans="1:14" x14ac:dyDescent="0.25">
      <c r="A543" s="35">
        <v>2009</v>
      </c>
      <c r="B543" s="15" t="s">
        <v>173</v>
      </c>
      <c r="C543" s="15" t="s">
        <v>170</v>
      </c>
      <c r="D543" s="15" t="s">
        <v>146</v>
      </c>
      <c r="E543" s="15" t="s">
        <v>143</v>
      </c>
      <c r="F543" s="16">
        <v>202</v>
      </c>
      <c r="G543" s="19">
        <v>354.53291981998723</v>
      </c>
      <c r="H543" s="19">
        <f t="shared" si="40"/>
        <v>71615.649803637425</v>
      </c>
      <c r="I543" s="20">
        <v>705.67612199997461</v>
      </c>
      <c r="J543" s="19">
        <f t="shared" si="41"/>
        <v>142546.57664399486</v>
      </c>
      <c r="K543" s="19">
        <f t="shared" si="42"/>
        <v>351.14320217998738</v>
      </c>
      <c r="L543" s="19">
        <f t="shared" si="43"/>
        <v>70930.926840357439</v>
      </c>
      <c r="M543" s="29">
        <f>Table4[[#This Row],[Revenue]]/Table4[[#This Row],[Units]]</f>
        <v>3.4934461485147259</v>
      </c>
      <c r="N543" s="31">
        <f t="shared" si="44"/>
        <v>0.49759824830802479</v>
      </c>
    </row>
    <row r="544" spans="1:14" x14ac:dyDescent="0.25">
      <c r="A544" s="35">
        <v>2010</v>
      </c>
      <c r="B544" s="15" t="s">
        <v>171</v>
      </c>
      <c r="C544" s="15" t="s">
        <v>170</v>
      </c>
      <c r="D544" s="15" t="s">
        <v>146</v>
      </c>
      <c r="E544" s="15" t="s">
        <v>143</v>
      </c>
      <c r="F544" s="16">
        <v>807</v>
      </c>
      <c r="G544" s="19">
        <v>2570.8229546998641</v>
      </c>
      <c r="H544" s="19">
        <f t="shared" si="40"/>
        <v>2074654.1244427904</v>
      </c>
      <c r="I544" s="20">
        <v>4302.9873699997988</v>
      </c>
      <c r="J544" s="19">
        <f t="shared" si="41"/>
        <v>3472510.8075898378</v>
      </c>
      <c r="K544" s="19">
        <f t="shared" si="42"/>
        <v>1732.1644152999347</v>
      </c>
      <c r="L544" s="19">
        <f t="shared" si="43"/>
        <v>1397856.6831470474</v>
      </c>
      <c r="M544" s="29">
        <f>Table4[[#This Row],[Revenue]]/Table4[[#This Row],[Units]]</f>
        <v>5.3320785254024772</v>
      </c>
      <c r="N544" s="31">
        <f t="shared" si="44"/>
        <v>0.4025492678357584</v>
      </c>
    </row>
    <row r="545" spans="1:14" x14ac:dyDescent="0.25">
      <c r="A545" s="35">
        <v>2010</v>
      </c>
      <c r="B545" s="15" t="s">
        <v>174</v>
      </c>
      <c r="C545" s="15" t="s">
        <v>170</v>
      </c>
      <c r="D545" s="15" t="s">
        <v>146</v>
      </c>
      <c r="E545" s="15" t="s">
        <v>143</v>
      </c>
      <c r="F545" s="16">
        <v>205</v>
      </c>
      <c r="G545" s="19">
        <v>393.95191439998337</v>
      </c>
      <c r="H545" s="19">
        <f t="shared" si="40"/>
        <v>80760.142451996595</v>
      </c>
      <c r="I545" s="20">
        <v>777.96023999996714</v>
      </c>
      <c r="J545" s="19">
        <f t="shared" si="41"/>
        <v>159481.84919999327</v>
      </c>
      <c r="K545" s="19">
        <f t="shared" si="42"/>
        <v>384.00832559998378</v>
      </c>
      <c r="L545" s="19">
        <f t="shared" si="43"/>
        <v>78721.706747996679</v>
      </c>
      <c r="M545" s="29">
        <f>Table4[[#This Row],[Revenue]]/Table4[[#This Row],[Units]]</f>
        <v>3.7949279999998398</v>
      </c>
      <c r="N545" s="31">
        <f t="shared" si="44"/>
        <v>0.49360919216128579</v>
      </c>
    </row>
    <row r="546" spans="1:14" x14ac:dyDescent="0.25">
      <c r="A546" s="35">
        <v>2017</v>
      </c>
      <c r="B546" s="15" t="s">
        <v>171</v>
      </c>
      <c r="C546" s="15" t="s">
        <v>169</v>
      </c>
      <c r="D546" s="15" t="s">
        <v>6</v>
      </c>
      <c r="E546" s="15" t="s">
        <v>143</v>
      </c>
      <c r="F546" s="16">
        <v>187</v>
      </c>
      <c r="G546" s="19">
        <v>320.89557465569339</v>
      </c>
      <c r="H546" s="19">
        <f t="shared" si="40"/>
        <v>60007.472460614663</v>
      </c>
      <c r="I546" s="20">
        <v>648.07812146998663</v>
      </c>
      <c r="J546" s="19">
        <f t="shared" si="41"/>
        <v>121190.60871488749</v>
      </c>
      <c r="K546" s="19">
        <f t="shared" si="42"/>
        <v>327.18254681429323</v>
      </c>
      <c r="L546" s="19">
        <f t="shared" si="43"/>
        <v>61183.136254272831</v>
      </c>
      <c r="M546" s="29">
        <f>Table4[[#This Row],[Revenue]]/Table4[[#This Row],[Units]]</f>
        <v>3.4656584035828164</v>
      </c>
      <c r="N546" s="31">
        <f t="shared" si="44"/>
        <v>0.50485047400176042</v>
      </c>
    </row>
    <row r="547" spans="1:14" x14ac:dyDescent="0.25">
      <c r="A547" s="35">
        <v>2003</v>
      </c>
      <c r="B547" s="15" t="s">
        <v>175</v>
      </c>
      <c r="C547" s="15" t="s">
        <v>169</v>
      </c>
      <c r="D547" s="15" t="s">
        <v>5</v>
      </c>
      <c r="E547" s="15" t="s">
        <v>68</v>
      </c>
      <c r="F547" s="16">
        <v>447</v>
      </c>
      <c r="G547" s="19">
        <v>537.17107499999076</v>
      </c>
      <c r="H547" s="19">
        <f t="shared" si="40"/>
        <v>240115.47052499588</v>
      </c>
      <c r="I547" s="20">
        <v>1308.7761050699776</v>
      </c>
      <c r="J547" s="19">
        <f t="shared" si="41"/>
        <v>585022.91896627995</v>
      </c>
      <c r="K547" s="19">
        <f t="shared" si="42"/>
        <v>771.60503006998681</v>
      </c>
      <c r="L547" s="19">
        <f t="shared" si="43"/>
        <v>344907.44844128407</v>
      </c>
      <c r="M547" s="29">
        <f>Table4[[#This Row],[Revenue]]/Table4[[#This Row],[Units]]</f>
        <v>2.9279107495972654</v>
      </c>
      <c r="N547" s="31">
        <f t="shared" si="44"/>
        <v>0.58956228424473767</v>
      </c>
    </row>
    <row r="548" spans="1:14" x14ac:dyDescent="0.25">
      <c r="A548" s="35">
        <v>2003</v>
      </c>
      <c r="B548" s="15" t="s">
        <v>175</v>
      </c>
      <c r="C548" s="15" t="s">
        <v>169</v>
      </c>
      <c r="D548" s="15" t="s">
        <v>5</v>
      </c>
      <c r="E548" s="15" t="s">
        <v>68</v>
      </c>
      <c r="F548" s="16">
        <v>113</v>
      </c>
      <c r="G548" s="19">
        <v>145.21643954999772</v>
      </c>
      <c r="H548" s="19">
        <f t="shared" si="40"/>
        <v>16409.457669149742</v>
      </c>
      <c r="I548" s="20">
        <v>418.76230499999338</v>
      </c>
      <c r="J548" s="19">
        <f t="shared" si="41"/>
        <v>47320.140464999255</v>
      </c>
      <c r="K548" s="19">
        <f t="shared" si="42"/>
        <v>273.54586544999563</v>
      </c>
      <c r="L548" s="19">
        <f t="shared" si="43"/>
        <v>30910.682795849512</v>
      </c>
      <c r="M548" s="29">
        <f>Table4[[#This Row],[Revenue]]/Table4[[#This Row],[Units]]</f>
        <v>3.7058611061946318</v>
      </c>
      <c r="N548" s="31">
        <f t="shared" si="44"/>
        <v>0.65322466273558211</v>
      </c>
    </row>
    <row r="549" spans="1:14" x14ac:dyDescent="0.25">
      <c r="A549" s="35">
        <v>2004</v>
      </c>
      <c r="B549" s="15" t="s">
        <v>176</v>
      </c>
      <c r="C549" s="15" t="s">
        <v>169</v>
      </c>
      <c r="D549" s="15" t="s">
        <v>5</v>
      </c>
      <c r="E549" s="15" t="s">
        <v>68</v>
      </c>
      <c r="F549" s="16">
        <v>769</v>
      </c>
      <c r="G549" s="19">
        <v>1075.0043249999674</v>
      </c>
      <c r="H549" s="19">
        <f t="shared" si="40"/>
        <v>826678.32592497487</v>
      </c>
      <c r="I549" s="20">
        <v>2133.4261529999353</v>
      </c>
      <c r="J549" s="19">
        <f t="shared" si="41"/>
        <v>1640604.7116569502</v>
      </c>
      <c r="K549" s="19">
        <f t="shared" si="42"/>
        <v>1058.4218279999679</v>
      </c>
      <c r="L549" s="19">
        <f t="shared" si="43"/>
        <v>813926.38573197532</v>
      </c>
      <c r="M549" s="29">
        <f>Table4[[#This Row],[Revenue]]/Table4[[#This Row],[Units]]</f>
        <v>2.7742862847853513</v>
      </c>
      <c r="N549" s="31">
        <f t="shared" si="44"/>
        <v>0.49611364635783578</v>
      </c>
    </row>
    <row r="550" spans="1:14" x14ac:dyDescent="0.25">
      <c r="A550" s="35">
        <v>2004</v>
      </c>
      <c r="B550" s="15" t="s">
        <v>176</v>
      </c>
      <c r="C550" s="15" t="s">
        <v>169</v>
      </c>
      <c r="D550" s="15" t="s">
        <v>5</v>
      </c>
      <c r="E550" s="15" t="s">
        <v>68</v>
      </c>
      <c r="F550" s="16">
        <v>533</v>
      </c>
      <c r="G550" s="19">
        <v>745.45379999997738</v>
      </c>
      <c r="H550" s="19">
        <f t="shared" si="40"/>
        <v>397326.87539998797</v>
      </c>
      <c r="I550" s="20">
        <v>1622.4816719999508</v>
      </c>
      <c r="J550" s="19">
        <f t="shared" si="41"/>
        <v>864782.73117597378</v>
      </c>
      <c r="K550" s="19">
        <f t="shared" si="42"/>
        <v>877.0278719999734</v>
      </c>
      <c r="L550" s="19">
        <f t="shared" si="43"/>
        <v>467455.85577598581</v>
      </c>
      <c r="M550" s="29">
        <f>Table4[[#This Row],[Revenue]]/Table4[[#This Row],[Units]]</f>
        <v>3.0440556697935288</v>
      </c>
      <c r="N550" s="31">
        <f t="shared" si="44"/>
        <v>0.5405471674258765</v>
      </c>
    </row>
    <row r="551" spans="1:14" x14ac:dyDescent="0.25">
      <c r="A551" s="35">
        <v>2004</v>
      </c>
      <c r="B551" s="15" t="s">
        <v>171</v>
      </c>
      <c r="C551" s="15" t="s">
        <v>169</v>
      </c>
      <c r="D551" s="15" t="s">
        <v>5</v>
      </c>
      <c r="E551" s="15" t="s">
        <v>68</v>
      </c>
      <c r="F551" s="16">
        <v>447</v>
      </c>
      <c r="G551" s="19">
        <v>669.82949999997618</v>
      </c>
      <c r="H551" s="19">
        <f t="shared" si="40"/>
        <v>299413.78649998934</v>
      </c>
      <c r="I551" s="20">
        <v>1538.479979999945</v>
      </c>
      <c r="J551" s="19">
        <f t="shared" si="41"/>
        <v>687700.55105997541</v>
      </c>
      <c r="K551" s="19">
        <f t="shared" si="42"/>
        <v>868.65047999996887</v>
      </c>
      <c r="L551" s="19">
        <f t="shared" si="43"/>
        <v>388286.76455998607</v>
      </c>
      <c r="M551" s="29">
        <f>Table4[[#This Row],[Revenue]]/Table4[[#This Row],[Units]]</f>
        <v>3.441789664429407</v>
      </c>
      <c r="N551" s="31">
        <f t="shared" si="44"/>
        <v>0.56461604394748111</v>
      </c>
    </row>
    <row r="552" spans="1:14" x14ac:dyDescent="0.25">
      <c r="A552" s="35">
        <v>2012</v>
      </c>
      <c r="B552" s="15" t="s">
        <v>176</v>
      </c>
      <c r="C552" s="15" t="s">
        <v>169</v>
      </c>
      <c r="D552" s="15" t="s">
        <v>5</v>
      </c>
      <c r="E552" s="15" t="s">
        <v>68</v>
      </c>
      <c r="F552" s="16">
        <v>677</v>
      </c>
      <c r="G552" s="19">
        <v>821.64104999998506</v>
      </c>
      <c r="H552" s="19">
        <f t="shared" si="40"/>
        <v>556250.99084998993</v>
      </c>
      <c r="I552" s="20">
        <v>1793.7076525799675</v>
      </c>
      <c r="J552" s="19">
        <f t="shared" si="41"/>
        <v>1214340.080796638</v>
      </c>
      <c r="K552" s="19">
        <f t="shared" si="42"/>
        <v>972.06660257998249</v>
      </c>
      <c r="L552" s="19">
        <f t="shared" si="43"/>
        <v>658089.08994664811</v>
      </c>
      <c r="M552" s="29">
        <f>Table4[[#This Row],[Revenue]]/Table4[[#This Row],[Units]]</f>
        <v>2.6494943169571159</v>
      </c>
      <c r="N552" s="31">
        <f t="shared" si="44"/>
        <v>0.54193145754929284</v>
      </c>
    </row>
    <row r="553" spans="1:14" x14ac:dyDescent="0.25">
      <c r="A553" s="35">
        <v>2013</v>
      </c>
      <c r="B553" s="15" t="s">
        <v>172</v>
      </c>
      <c r="C553" s="15" t="s">
        <v>169</v>
      </c>
      <c r="D553" s="15" t="s">
        <v>5</v>
      </c>
      <c r="E553" s="15" t="s">
        <v>68</v>
      </c>
      <c r="F553" s="16">
        <v>494</v>
      </c>
      <c r="G553" s="19">
        <v>695.46554999997852</v>
      </c>
      <c r="H553" s="19">
        <f t="shared" si="40"/>
        <v>343559.98169998941</v>
      </c>
      <c r="I553" s="20">
        <v>1548.0193419999523</v>
      </c>
      <c r="J553" s="19">
        <f t="shared" si="41"/>
        <v>764721.55494797649</v>
      </c>
      <c r="K553" s="19">
        <f t="shared" si="42"/>
        <v>852.55379199997378</v>
      </c>
      <c r="L553" s="19">
        <f t="shared" si="43"/>
        <v>421161.57324798708</v>
      </c>
      <c r="M553" s="29">
        <f>Table4[[#This Row],[Revenue]]/Table4[[#This Row],[Units]]</f>
        <v>3.1336423927124541</v>
      </c>
      <c r="N553" s="31">
        <f t="shared" si="44"/>
        <v>0.55073846228466572</v>
      </c>
    </row>
    <row r="554" spans="1:14" x14ac:dyDescent="0.25">
      <c r="A554" s="35">
        <v>2014</v>
      </c>
      <c r="B554" s="15" t="s">
        <v>176</v>
      </c>
      <c r="C554" s="15" t="s">
        <v>169</v>
      </c>
      <c r="D554" s="15" t="s">
        <v>5</v>
      </c>
      <c r="E554" s="15" t="s">
        <v>68</v>
      </c>
      <c r="F554" s="16">
        <v>688</v>
      </c>
      <c r="G554" s="19">
        <v>2151.359185429902</v>
      </c>
      <c r="H554" s="19">
        <f t="shared" si="40"/>
        <v>1480135.1195757727</v>
      </c>
      <c r="I554" s="20">
        <v>3650.7624529998566</v>
      </c>
      <c r="J554" s="19">
        <f t="shared" si="41"/>
        <v>2511724.5676639015</v>
      </c>
      <c r="K554" s="19">
        <f t="shared" si="42"/>
        <v>1499.4032675699546</v>
      </c>
      <c r="L554" s="19">
        <f t="shared" si="43"/>
        <v>1031589.4480881288</v>
      </c>
      <c r="M554" s="29">
        <f>Table4[[#This Row],[Revenue]]/Table4[[#This Row],[Units]]</f>
        <v>5.3063407747090938</v>
      </c>
      <c r="N554" s="31">
        <f t="shared" si="44"/>
        <v>0.41070962213328466</v>
      </c>
    </row>
    <row r="555" spans="1:14" x14ac:dyDescent="0.25">
      <c r="A555" s="35">
        <v>2014</v>
      </c>
      <c r="B555" s="15" t="s">
        <v>171</v>
      </c>
      <c r="C555" s="15" t="s">
        <v>169</v>
      </c>
      <c r="D555" s="15" t="s">
        <v>5</v>
      </c>
      <c r="E555" s="15" t="s">
        <v>68</v>
      </c>
      <c r="F555" s="16">
        <v>685</v>
      </c>
      <c r="G555" s="19">
        <v>1702.0672037199172</v>
      </c>
      <c r="H555" s="19">
        <f t="shared" si="40"/>
        <v>1165916.0345481432</v>
      </c>
      <c r="I555" s="20">
        <v>3630.0400119998239</v>
      </c>
      <c r="J555" s="19">
        <f t="shared" si="41"/>
        <v>2486577.4082198795</v>
      </c>
      <c r="K555" s="19">
        <f t="shared" si="42"/>
        <v>1927.9728082799068</v>
      </c>
      <c r="L555" s="19">
        <f t="shared" si="43"/>
        <v>1320661.3736717363</v>
      </c>
      <c r="M555" s="29">
        <f>Table4[[#This Row],[Revenue]]/Table4[[#This Row],[Units]]</f>
        <v>5.2993284846712756</v>
      </c>
      <c r="N555" s="31">
        <f t="shared" si="44"/>
        <v>0.53111613147695524</v>
      </c>
    </row>
    <row r="556" spans="1:14" x14ac:dyDescent="0.25">
      <c r="A556" s="35">
        <v>2014</v>
      </c>
      <c r="B556" s="15" t="s">
        <v>175</v>
      </c>
      <c r="C556" s="15" t="s">
        <v>169</v>
      </c>
      <c r="D556" s="15" t="s">
        <v>5</v>
      </c>
      <c r="E556" s="15" t="s">
        <v>68</v>
      </c>
      <c r="F556" s="16">
        <v>687</v>
      </c>
      <c r="G556" s="19">
        <v>1601.3884240199247</v>
      </c>
      <c r="H556" s="19">
        <f t="shared" si="40"/>
        <v>1100153.8473016883</v>
      </c>
      <c r="I556" s="20">
        <v>3387.2181419998406</v>
      </c>
      <c r="J556" s="19">
        <f t="shared" si="41"/>
        <v>2327018.8635538905</v>
      </c>
      <c r="K556" s="19">
        <f t="shared" si="42"/>
        <v>1785.8297179799158</v>
      </c>
      <c r="L556" s="19">
        <f t="shared" si="43"/>
        <v>1226865.0162522022</v>
      </c>
      <c r="M556" s="29">
        <f>Table4[[#This Row],[Revenue]]/Table4[[#This Row],[Units]]</f>
        <v>4.9304485327508596</v>
      </c>
      <c r="N556" s="31">
        <f t="shared" si="44"/>
        <v>0.52722607258047682</v>
      </c>
    </row>
    <row r="557" spans="1:14" x14ac:dyDescent="0.25">
      <c r="A557" s="35">
        <v>2014</v>
      </c>
      <c r="B557" s="15" t="s">
        <v>172</v>
      </c>
      <c r="C557" s="15" t="s">
        <v>169</v>
      </c>
      <c r="D557" s="15" t="s">
        <v>5</v>
      </c>
      <c r="E557" s="15" t="s">
        <v>68</v>
      </c>
      <c r="F557" s="16">
        <v>677</v>
      </c>
      <c r="G557" s="19">
        <v>1138.0200749999503</v>
      </c>
      <c r="H557" s="19">
        <f t="shared" si="40"/>
        <v>770439.5907749664</v>
      </c>
      <c r="I557" s="20">
        <v>2325.5205829998986</v>
      </c>
      <c r="J557" s="19">
        <f t="shared" si="41"/>
        <v>1574377.4346909313</v>
      </c>
      <c r="K557" s="19">
        <f t="shared" si="42"/>
        <v>1187.5005079999482</v>
      </c>
      <c r="L557" s="19">
        <f t="shared" si="43"/>
        <v>803937.84391596494</v>
      </c>
      <c r="M557" s="29">
        <f>Table4[[#This Row],[Revenue]]/Table4[[#This Row],[Units]]</f>
        <v>3.4350377887738532</v>
      </c>
      <c r="N557" s="31">
        <f t="shared" si="44"/>
        <v>0.51063857128629853</v>
      </c>
    </row>
    <row r="558" spans="1:14" x14ac:dyDescent="0.25">
      <c r="A558" s="35">
        <v>2014</v>
      </c>
      <c r="B558" s="15" t="s">
        <v>171</v>
      </c>
      <c r="C558" s="15" t="s">
        <v>169</v>
      </c>
      <c r="D558" s="15" t="s">
        <v>5</v>
      </c>
      <c r="E558" s="15" t="s">
        <v>68</v>
      </c>
      <c r="F558" s="16">
        <v>316</v>
      </c>
      <c r="G558" s="19">
        <v>581.11297246997185</v>
      </c>
      <c r="H558" s="19">
        <f t="shared" si="40"/>
        <v>183631.6993005111</v>
      </c>
      <c r="I558" s="20">
        <v>1752.3731369999148</v>
      </c>
      <c r="J558" s="19">
        <f t="shared" si="41"/>
        <v>553749.91129197308</v>
      </c>
      <c r="K558" s="19">
        <f t="shared" si="42"/>
        <v>1171.2601645299428</v>
      </c>
      <c r="L558" s="19">
        <f t="shared" si="43"/>
        <v>370118.21199146198</v>
      </c>
      <c r="M558" s="29">
        <f>Table4[[#This Row],[Revenue]]/Table4[[#This Row],[Units]]</f>
        <v>5.5454846107592237</v>
      </c>
      <c r="N558" s="31">
        <f t="shared" si="44"/>
        <v>0.66838514001370464</v>
      </c>
    </row>
    <row r="559" spans="1:14" x14ac:dyDescent="0.25">
      <c r="A559" s="35">
        <v>2014</v>
      </c>
      <c r="B559" s="15" t="s">
        <v>175</v>
      </c>
      <c r="C559" s="15" t="s">
        <v>169</v>
      </c>
      <c r="D559" s="15" t="s">
        <v>5</v>
      </c>
      <c r="E559" s="15" t="s">
        <v>68</v>
      </c>
      <c r="F559" s="16">
        <v>318</v>
      </c>
      <c r="G559" s="19">
        <v>506.82127976997617</v>
      </c>
      <c r="H559" s="19">
        <f t="shared" si="40"/>
        <v>161169.16696685241</v>
      </c>
      <c r="I559" s="20">
        <v>1553.6789669999268</v>
      </c>
      <c r="J559" s="19">
        <f t="shared" si="41"/>
        <v>494069.91150597675</v>
      </c>
      <c r="K559" s="19">
        <f t="shared" si="42"/>
        <v>1046.8576872299507</v>
      </c>
      <c r="L559" s="19">
        <f t="shared" si="43"/>
        <v>332900.74453912431</v>
      </c>
      <c r="M559" s="29">
        <f>Table4[[#This Row],[Revenue]]/Table4[[#This Row],[Units]]</f>
        <v>4.8857829150941097</v>
      </c>
      <c r="N559" s="31">
        <f t="shared" si="44"/>
        <v>0.67379279083077137</v>
      </c>
    </row>
    <row r="560" spans="1:14" x14ac:dyDescent="0.25">
      <c r="A560" s="35">
        <v>2014</v>
      </c>
      <c r="B560" s="15" t="s">
        <v>176</v>
      </c>
      <c r="C560" s="15" t="s">
        <v>169</v>
      </c>
      <c r="D560" s="15" t="s">
        <v>5</v>
      </c>
      <c r="E560" s="15" t="s">
        <v>68</v>
      </c>
      <c r="F560" s="16">
        <v>320</v>
      </c>
      <c r="G560" s="19">
        <v>442.11712973997987</v>
      </c>
      <c r="H560" s="19">
        <f t="shared" si="40"/>
        <v>141477.48151679354</v>
      </c>
      <c r="I560" s="20">
        <v>1362.4073539999379</v>
      </c>
      <c r="J560" s="19">
        <f t="shared" si="41"/>
        <v>435970.35327998013</v>
      </c>
      <c r="K560" s="19">
        <f t="shared" si="42"/>
        <v>920.29022425995799</v>
      </c>
      <c r="L560" s="19">
        <f t="shared" si="43"/>
        <v>294492.87176318659</v>
      </c>
      <c r="M560" s="29">
        <f>Table4[[#This Row],[Revenue]]/Table4[[#This Row],[Units]]</f>
        <v>4.2575229812498057</v>
      </c>
      <c r="N560" s="31">
        <f t="shared" si="44"/>
        <v>0.6754882976505131</v>
      </c>
    </row>
    <row r="561" spans="1:14" x14ac:dyDescent="0.25">
      <c r="A561" s="35">
        <v>2014</v>
      </c>
      <c r="B561" s="15" t="s">
        <v>173</v>
      </c>
      <c r="C561" s="15" t="s">
        <v>169</v>
      </c>
      <c r="D561" s="15" t="s">
        <v>5</v>
      </c>
      <c r="E561" s="15" t="s">
        <v>68</v>
      </c>
      <c r="F561" s="16">
        <v>122</v>
      </c>
      <c r="G561" s="19">
        <v>191.53490470999157</v>
      </c>
      <c r="H561" s="19">
        <f t="shared" si="40"/>
        <v>23367.25837461897</v>
      </c>
      <c r="I561" s="20">
        <v>579.81574099997454</v>
      </c>
      <c r="J561" s="19">
        <f t="shared" si="41"/>
        <v>70737.520401996895</v>
      </c>
      <c r="K561" s="19">
        <f t="shared" si="42"/>
        <v>388.28083628998297</v>
      </c>
      <c r="L561" s="19">
        <f t="shared" si="43"/>
        <v>47370.262027377925</v>
      </c>
      <c r="M561" s="29">
        <f>Table4[[#This Row],[Revenue]]/Table4[[#This Row],[Units]]</f>
        <v>4.7525880409833983</v>
      </c>
      <c r="N561" s="31">
        <f t="shared" si="44"/>
        <v>0.66966246142324037</v>
      </c>
    </row>
    <row r="562" spans="1:14" x14ac:dyDescent="0.25">
      <c r="A562" s="35">
        <v>2015</v>
      </c>
      <c r="B562" s="15" t="s">
        <v>171</v>
      </c>
      <c r="C562" s="15" t="s">
        <v>169</v>
      </c>
      <c r="D562" s="15" t="s">
        <v>5</v>
      </c>
      <c r="E562" s="15" t="s">
        <v>68</v>
      </c>
      <c r="F562" s="16">
        <v>1241.8707714996549</v>
      </c>
      <c r="G562" s="19">
        <v>2982.8972682286167</v>
      </c>
      <c r="H562" s="19">
        <f t="shared" si="40"/>
        <v>3704372.9317992851</v>
      </c>
      <c r="I562" s="20">
        <v>6644.0218107185119</v>
      </c>
      <c r="J562" s="19">
        <f t="shared" si="41"/>
        <v>8251016.4919375321</v>
      </c>
      <c r="K562" s="19">
        <f t="shared" si="42"/>
        <v>3661.1245424898952</v>
      </c>
      <c r="L562" s="19">
        <f t="shared" si="43"/>
        <v>4546643.560138247</v>
      </c>
      <c r="M562" s="29">
        <f>Table4[[#This Row],[Revenue]]/Table4[[#This Row],[Units]]</f>
        <v>5.350010615593555</v>
      </c>
      <c r="N562" s="31">
        <f t="shared" si="44"/>
        <v>0.55104041599977316</v>
      </c>
    </row>
    <row r="563" spans="1:14" x14ac:dyDescent="0.25">
      <c r="A563" s="35">
        <v>2015</v>
      </c>
      <c r="B563" s="15" t="s">
        <v>176</v>
      </c>
      <c r="C563" s="15" t="s">
        <v>169</v>
      </c>
      <c r="D563" s="15" t="s">
        <v>5</v>
      </c>
      <c r="E563" s="15" t="s">
        <v>68</v>
      </c>
      <c r="F563" s="16">
        <v>693</v>
      </c>
      <c r="G563" s="19">
        <v>2509.0599535598681</v>
      </c>
      <c r="H563" s="19">
        <f t="shared" si="40"/>
        <v>1738778.5478169885</v>
      </c>
      <c r="I563" s="20">
        <v>4278.7130759998017</v>
      </c>
      <c r="J563" s="19">
        <f t="shared" si="41"/>
        <v>2965148.1616678624</v>
      </c>
      <c r="K563" s="19">
        <f t="shared" si="42"/>
        <v>1769.6531224399337</v>
      </c>
      <c r="L563" s="19">
        <f t="shared" si="43"/>
        <v>1226369.6138508739</v>
      </c>
      <c r="M563" s="29">
        <f>Table4[[#This Row],[Revenue]]/Table4[[#This Row],[Units]]</f>
        <v>6.1741891428568572</v>
      </c>
      <c r="N563" s="31">
        <f t="shared" si="44"/>
        <v>0.41359471668392278</v>
      </c>
    </row>
    <row r="564" spans="1:14" x14ac:dyDescent="0.25">
      <c r="A564" s="35">
        <v>2015</v>
      </c>
      <c r="B564" s="15" t="s">
        <v>174</v>
      </c>
      <c r="C564" s="15" t="s">
        <v>169</v>
      </c>
      <c r="D564" s="15" t="s">
        <v>5</v>
      </c>
      <c r="E564" s="15" t="s">
        <v>68</v>
      </c>
      <c r="F564" s="16">
        <v>681</v>
      </c>
      <c r="G564" s="19">
        <v>2476.3471941598764</v>
      </c>
      <c r="H564" s="19">
        <f t="shared" si="40"/>
        <v>1686392.4392228757</v>
      </c>
      <c r="I564" s="20">
        <v>3797.1993359998105</v>
      </c>
      <c r="J564" s="19">
        <f t="shared" si="41"/>
        <v>2585892.7478158711</v>
      </c>
      <c r="K564" s="19">
        <f t="shared" si="42"/>
        <v>1320.8521418399341</v>
      </c>
      <c r="L564" s="19">
        <f t="shared" si="43"/>
        <v>899500.3085929954</v>
      </c>
      <c r="M564" s="29">
        <f>Table4[[#This Row],[Revenue]]/Table4[[#This Row],[Units]]</f>
        <v>5.5759167929512632</v>
      </c>
      <c r="N564" s="31">
        <f t="shared" si="44"/>
        <v>0.34784903950588913</v>
      </c>
    </row>
    <row r="565" spans="1:14" x14ac:dyDescent="0.25">
      <c r="A565" s="35">
        <v>2015</v>
      </c>
      <c r="B565" s="15" t="s">
        <v>175</v>
      </c>
      <c r="C565" s="15" t="s">
        <v>169</v>
      </c>
      <c r="D565" s="15" t="s">
        <v>5</v>
      </c>
      <c r="E565" s="15" t="s">
        <v>68</v>
      </c>
      <c r="F565" s="16">
        <v>690</v>
      </c>
      <c r="G565" s="19">
        <v>1754.2168921499056</v>
      </c>
      <c r="H565" s="19">
        <f t="shared" si="40"/>
        <v>1210409.6555834347</v>
      </c>
      <c r="I565" s="20">
        <v>3608.0512649998054</v>
      </c>
      <c r="J565" s="19">
        <f t="shared" si="41"/>
        <v>2489555.3728498658</v>
      </c>
      <c r="K565" s="19">
        <f t="shared" si="42"/>
        <v>1853.8343728498999</v>
      </c>
      <c r="L565" s="19">
        <f t="shared" si="43"/>
        <v>1279145.7172664311</v>
      </c>
      <c r="M565" s="29">
        <f>Table4[[#This Row],[Revenue]]/Table4[[#This Row],[Units]]</f>
        <v>5.2290598043475445</v>
      </c>
      <c r="N565" s="31">
        <f t="shared" si="44"/>
        <v>0.51380488709602634</v>
      </c>
    </row>
    <row r="566" spans="1:14" x14ac:dyDescent="0.25">
      <c r="A566" s="35">
        <v>2015</v>
      </c>
      <c r="B566" s="15" t="s">
        <v>171</v>
      </c>
      <c r="C566" s="15" t="s">
        <v>169</v>
      </c>
      <c r="D566" s="15" t="s">
        <v>5</v>
      </c>
      <c r="E566" s="15" t="s">
        <v>68</v>
      </c>
      <c r="F566" s="16">
        <v>430.60173618744477</v>
      </c>
      <c r="G566" s="19">
        <v>714.90198309219193</v>
      </c>
      <c r="H566" s="19">
        <f t="shared" si="40"/>
        <v>307838.03512334515</v>
      </c>
      <c r="I566" s="20">
        <v>2246.2774171231013</v>
      </c>
      <c r="J566" s="19">
        <f t="shared" si="41"/>
        <v>967250.95577185648</v>
      </c>
      <c r="K566" s="19">
        <f t="shared" si="42"/>
        <v>1531.3754340309092</v>
      </c>
      <c r="L566" s="19">
        <f t="shared" si="43"/>
        <v>659412.92064851127</v>
      </c>
      <c r="M566" s="29">
        <f>Table4[[#This Row],[Revenue]]/Table4[[#This Row],[Units]]</f>
        <v>5.2166009292291307</v>
      </c>
      <c r="N566" s="31">
        <f t="shared" si="44"/>
        <v>0.68173922880469673</v>
      </c>
    </row>
    <row r="567" spans="1:14" x14ac:dyDescent="0.25">
      <c r="A567" s="35">
        <v>2015</v>
      </c>
      <c r="B567" s="15" t="s">
        <v>174</v>
      </c>
      <c r="C567" s="15" t="s">
        <v>169</v>
      </c>
      <c r="D567" s="15" t="s">
        <v>5</v>
      </c>
      <c r="E567" s="15" t="s">
        <v>68</v>
      </c>
      <c r="F567" s="16">
        <v>313</v>
      </c>
      <c r="G567" s="19">
        <v>639.97664016996794</v>
      </c>
      <c r="H567" s="19">
        <f t="shared" si="40"/>
        <v>200312.68837319996</v>
      </c>
      <c r="I567" s="20">
        <v>1876.177306999906</v>
      </c>
      <c r="J567" s="19">
        <f t="shared" si="41"/>
        <v>587243.49709097063</v>
      </c>
      <c r="K567" s="19">
        <f t="shared" si="42"/>
        <v>1236.2006668299382</v>
      </c>
      <c r="L567" s="19">
        <f t="shared" si="43"/>
        <v>386930.80871777068</v>
      </c>
      <c r="M567" s="29">
        <f>Table4[[#This Row],[Revenue]]/Table4[[#This Row],[Units]]</f>
        <v>5.9941766996802111</v>
      </c>
      <c r="N567" s="31">
        <f t="shared" si="44"/>
        <v>0.65889330513579236</v>
      </c>
    </row>
    <row r="568" spans="1:14" x14ac:dyDescent="0.25">
      <c r="A568" s="35">
        <v>2015</v>
      </c>
      <c r="B568" s="15" t="s">
        <v>173</v>
      </c>
      <c r="C568" s="15" t="s">
        <v>169</v>
      </c>
      <c r="D568" s="15" t="s">
        <v>5</v>
      </c>
      <c r="E568" s="15" t="s">
        <v>68</v>
      </c>
      <c r="F568" s="16">
        <v>310</v>
      </c>
      <c r="G568" s="19">
        <v>574.75775786997053</v>
      </c>
      <c r="H568" s="19">
        <f t="shared" si="40"/>
        <v>178174.90493969087</v>
      </c>
      <c r="I568" s="20">
        <v>1729.5139769999112</v>
      </c>
      <c r="J568" s="19">
        <f t="shared" si="41"/>
        <v>536149.33286997245</v>
      </c>
      <c r="K568" s="19">
        <f t="shared" si="42"/>
        <v>1154.7562191299407</v>
      </c>
      <c r="L568" s="19">
        <f t="shared" si="43"/>
        <v>357974.42793028161</v>
      </c>
      <c r="M568" s="29">
        <f>Table4[[#This Row],[Revenue]]/Table4[[#This Row],[Units]]</f>
        <v>5.5790773451610036</v>
      </c>
      <c r="N568" s="31">
        <f t="shared" si="44"/>
        <v>0.66767671986845123</v>
      </c>
    </row>
    <row r="569" spans="1:14" x14ac:dyDescent="0.25">
      <c r="A569" s="35">
        <v>2015</v>
      </c>
      <c r="B569" s="15" t="s">
        <v>175</v>
      </c>
      <c r="C569" s="15" t="s">
        <v>169</v>
      </c>
      <c r="D569" s="15" t="s">
        <v>5</v>
      </c>
      <c r="E569" s="15" t="s">
        <v>68</v>
      </c>
      <c r="F569" s="16">
        <v>322</v>
      </c>
      <c r="G569" s="19">
        <v>526.86760826997158</v>
      </c>
      <c r="H569" s="19">
        <f t="shared" si="40"/>
        <v>169651.36986293085</v>
      </c>
      <c r="I569" s="20">
        <v>1551.6413169999162</v>
      </c>
      <c r="J569" s="19">
        <f t="shared" si="41"/>
        <v>499628.50407397299</v>
      </c>
      <c r="K569" s="19">
        <f t="shared" si="42"/>
        <v>1024.7737087299447</v>
      </c>
      <c r="L569" s="19">
        <f t="shared" si="43"/>
        <v>329977.13421104214</v>
      </c>
      <c r="M569" s="29">
        <f>Table4[[#This Row],[Revenue]]/Table4[[#This Row],[Units]]</f>
        <v>4.8187618540370067</v>
      </c>
      <c r="N569" s="31">
        <f t="shared" si="44"/>
        <v>0.660444973656241</v>
      </c>
    </row>
    <row r="570" spans="1:14" x14ac:dyDescent="0.25">
      <c r="A570" s="35">
        <v>2015</v>
      </c>
      <c r="B570" s="15" t="s">
        <v>176</v>
      </c>
      <c r="C570" s="15" t="s">
        <v>169</v>
      </c>
      <c r="D570" s="15" t="s">
        <v>5</v>
      </c>
      <c r="E570" s="15" t="s">
        <v>68</v>
      </c>
      <c r="F570" s="16">
        <v>308</v>
      </c>
      <c r="G570" s="19">
        <v>515.51656556997284</v>
      </c>
      <c r="H570" s="19">
        <f t="shared" si="40"/>
        <v>158779.10219555165</v>
      </c>
      <c r="I570" s="20">
        <v>1518.2121469999199</v>
      </c>
      <c r="J570" s="19">
        <f t="shared" si="41"/>
        <v>467609.34127597534</v>
      </c>
      <c r="K570" s="19">
        <f t="shared" si="42"/>
        <v>1002.6955814299471</v>
      </c>
      <c r="L570" s="19">
        <f t="shared" si="43"/>
        <v>308830.23908042372</v>
      </c>
      <c r="M570" s="29">
        <f>Table4[[#This Row],[Revenue]]/Table4[[#This Row],[Units]]</f>
        <v>4.9292602175322076</v>
      </c>
      <c r="N570" s="31">
        <f t="shared" si="44"/>
        <v>0.66044497365624089</v>
      </c>
    </row>
    <row r="571" spans="1:14" x14ac:dyDescent="0.25">
      <c r="A571" s="35">
        <v>2016</v>
      </c>
      <c r="B571" s="15" t="s">
        <v>171</v>
      </c>
      <c r="C571" s="15" t="s">
        <v>169</v>
      </c>
      <c r="D571" s="15" t="s">
        <v>5</v>
      </c>
      <c r="E571" s="15" t="s">
        <v>68</v>
      </c>
      <c r="F571" s="16">
        <v>1145.9774336486091</v>
      </c>
      <c r="G571" s="19">
        <v>2935.0226007892466</v>
      </c>
      <c r="H571" s="19">
        <f t="shared" si="40"/>
        <v>3363469.6677531269</v>
      </c>
      <c r="I571" s="20">
        <v>7323.594963781914</v>
      </c>
      <c r="J571" s="19">
        <f t="shared" si="41"/>
        <v>8392674.5616766755</v>
      </c>
      <c r="K571" s="19">
        <f t="shared" si="42"/>
        <v>4388.572362992667</v>
      </c>
      <c r="L571" s="19">
        <f t="shared" si="43"/>
        <v>5029204.893923549</v>
      </c>
      <c r="M571" s="29">
        <f>Table4[[#This Row],[Revenue]]/Table4[[#This Row],[Units]]</f>
        <v>6.3906973634417543</v>
      </c>
      <c r="N571" s="31">
        <f t="shared" si="44"/>
        <v>0.59923744891626318</v>
      </c>
    </row>
    <row r="572" spans="1:14" x14ac:dyDescent="0.25">
      <c r="A572" s="35">
        <v>2016</v>
      </c>
      <c r="B572" s="15" t="s">
        <v>173</v>
      </c>
      <c r="C572" s="15" t="s">
        <v>169</v>
      </c>
      <c r="D572" s="15" t="s">
        <v>5</v>
      </c>
      <c r="E572" s="15" t="s">
        <v>68</v>
      </c>
      <c r="F572" s="16">
        <v>1301.8489973728711</v>
      </c>
      <c r="G572" s="19">
        <v>2600.5694389956352</v>
      </c>
      <c r="H572" s="19">
        <f t="shared" si="40"/>
        <v>3385548.7167549976</v>
      </c>
      <c r="I572" s="20">
        <v>6102.1435694327593</v>
      </c>
      <c r="J572" s="19">
        <f t="shared" si="41"/>
        <v>7944069.4876913503</v>
      </c>
      <c r="K572" s="19">
        <f t="shared" si="42"/>
        <v>3501.574130437124</v>
      </c>
      <c r="L572" s="19">
        <f t="shared" si="43"/>
        <v>4558520.7709363531</v>
      </c>
      <c r="M572" s="29">
        <f>Table4[[#This Row],[Revenue]]/Table4[[#This Row],[Units]]</f>
        <v>4.6872898329582569</v>
      </c>
      <c r="N572" s="31">
        <f t="shared" si="44"/>
        <v>0.57382690043174811</v>
      </c>
    </row>
    <row r="573" spans="1:14" x14ac:dyDescent="0.25">
      <c r="A573" s="35">
        <v>2016</v>
      </c>
      <c r="B573" s="15" t="s">
        <v>172</v>
      </c>
      <c r="C573" s="15" t="s">
        <v>169</v>
      </c>
      <c r="D573" s="15" t="s">
        <v>5</v>
      </c>
      <c r="E573" s="15" t="s">
        <v>68</v>
      </c>
      <c r="F573" s="16">
        <v>1044.8326496447346</v>
      </c>
      <c r="G573" s="19">
        <v>2798.4248424085472</v>
      </c>
      <c r="H573" s="19">
        <f t="shared" si="40"/>
        <v>2923885.6429253714</v>
      </c>
      <c r="I573" s="20">
        <v>6218.2948124404156</v>
      </c>
      <c r="J573" s="19">
        <f t="shared" si="41"/>
        <v>6497077.4451542273</v>
      </c>
      <c r="K573" s="19">
        <f t="shared" si="42"/>
        <v>3419.8699700318684</v>
      </c>
      <c r="L573" s="19">
        <f t="shared" si="43"/>
        <v>3573191.8022288559</v>
      </c>
      <c r="M573" s="29">
        <f>Table4[[#This Row],[Revenue]]/Table4[[#This Row],[Units]]</f>
        <v>5.951474443830568</v>
      </c>
      <c r="N573" s="31">
        <f t="shared" si="44"/>
        <v>0.5499690949341971</v>
      </c>
    </row>
    <row r="574" spans="1:14" x14ac:dyDescent="0.25">
      <c r="A574" s="35">
        <v>2016</v>
      </c>
      <c r="B574" s="15" t="s">
        <v>175</v>
      </c>
      <c r="C574" s="15" t="s">
        <v>169</v>
      </c>
      <c r="D574" s="15" t="s">
        <v>5</v>
      </c>
      <c r="E574" s="15" t="s">
        <v>68</v>
      </c>
      <c r="F574" s="16">
        <v>1050.8885760441901</v>
      </c>
      <c r="G574" s="19">
        <v>2502.7659007786006</v>
      </c>
      <c r="H574" s="19">
        <f t="shared" si="40"/>
        <v>2630128.0936411782</v>
      </c>
      <c r="I574" s="20">
        <v>5745.4086528040161</v>
      </c>
      <c r="J574" s="19">
        <f t="shared" si="41"/>
        <v>6037784.3179371813</v>
      </c>
      <c r="K574" s="19">
        <f t="shared" si="42"/>
        <v>3242.6427520254156</v>
      </c>
      <c r="L574" s="19">
        <f t="shared" si="43"/>
        <v>3407656.2242960031</v>
      </c>
      <c r="M574" s="29">
        <f>Table4[[#This Row],[Revenue]]/Table4[[#This Row],[Units]]</f>
        <v>5.4671910835982107</v>
      </c>
      <c r="N574" s="31">
        <f t="shared" si="44"/>
        <v>0.56438853143072099</v>
      </c>
    </row>
    <row r="575" spans="1:14" x14ac:dyDescent="0.25">
      <c r="A575" s="35">
        <v>2016</v>
      </c>
      <c r="B575" s="15" t="s">
        <v>172</v>
      </c>
      <c r="C575" s="15" t="s">
        <v>169</v>
      </c>
      <c r="D575" s="15" t="s">
        <v>5</v>
      </c>
      <c r="E575" s="15" t="s">
        <v>68</v>
      </c>
      <c r="F575" s="16">
        <v>656.42014243164192</v>
      </c>
      <c r="G575" s="19">
        <v>1220.4019109583312</v>
      </c>
      <c r="H575" s="19">
        <f t="shared" si="40"/>
        <v>801096.39621511579</v>
      </c>
      <c r="I575" s="20">
        <v>3901.1829087759425</v>
      </c>
      <c r="J575" s="19">
        <f t="shared" si="41"/>
        <v>2560815.0406305911</v>
      </c>
      <c r="K575" s="19">
        <f t="shared" si="42"/>
        <v>2680.780997817611</v>
      </c>
      <c r="L575" s="19">
        <f t="shared" si="43"/>
        <v>1759718.6444154754</v>
      </c>
      <c r="M575" s="29">
        <f>Table4[[#This Row],[Revenue]]/Table4[[#This Row],[Units]]</f>
        <v>5.9431188298463935</v>
      </c>
      <c r="N575" s="31">
        <f t="shared" si="44"/>
        <v>0.68717131713743418</v>
      </c>
    </row>
    <row r="576" spans="1:14" x14ac:dyDescent="0.25">
      <c r="A576" s="35">
        <v>2016</v>
      </c>
      <c r="B576" s="15" t="s">
        <v>171</v>
      </c>
      <c r="C576" s="15" t="s">
        <v>169</v>
      </c>
      <c r="D576" s="15" t="s">
        <v>5</v>
      </c>
      <c r="E576" s="15" t="s">
        <v>68</v>
      </c>
      <c r="F576" s="16">
        <v>655.61059046649689</v>
      </c>
      <c r="G576" s="19">
        <v>1037.0855512105923</v>
      </c>
      <c r="H576" s="19">
        <f t="shared" si="40"/>
        <v>679924.27059344877</v>
      </c>
      <c r="I576" s="20">
        <v>3557.5867854508901</v>
      </c>
      <c r="J576" s="19">
        <f t="shared" si="41"/>
        <v>2332391.5730452645</v>
      </c>
      <c r="K576" s="19">
        <f t="shared" si="42"/>
        <v>2520.5012342402979</v>
      </c>
      <c r="L576" s="19">
        <f t="shared" si="43"/>
        <v>1652467.3024518157</v>
      </c>
      <c r="M576" s="29">
        <f>Table4[[#This Row],[Revenue]]/Table4[[#This Row],[Units]]</f>
        <v>5.4263717474720847</v>
      </c>
      <c r="N576" s="31">
        <f t="shared" si="44"/>
        <v>0.70848622570449771</v>
      </c>
    </row>
    <row r="577" spans="1:14" x14ac:dyDescent="0.25">
      <c r="A577" s="35">
        <v>2016</v>
      </c>
      <c r="B577" s="15" t="s">
        <v>173</v>
      </c>
      <c r="C577" s="15" t="s">
        <v>169</v>
      </c>
      <c r="D577" s="15" t="s">
        <v>5</v>
      </c>
      <c r="E577" s="15" t="s">
        <v>68</v>
      </c>
      <c r="F577" s="16">
        <v>552.79253017577923</v>
      </c>
      <c r="G577" s="19">
        <v>914.08074353250811</v>
      </c>
      <c r="H577" s="19">
        <f t="shared" si="40"/>
        <v>505297.00700229272</v>
      </c>
      <c r="I577" s="20">
        <v>2912.9060369841859</v>
      </c>
      <c r="J577" s="19">
        <f t="shared" si="41"/>
        <v>1610232.6983487902</v>
      </c>
      <c r="K577" s="19">
        <f t="shared" si="42"/>
        <v>1998.8252934516777</v>
      </c>
      <c r="L577" s="19">
        <f t="shared" si="43"/>
        <v>1104935.6913464975</v>
      </c>
      <c r="M577" s="29">
        <f>Table4[[#This Row],[Revenue]]/Table4[[#This Row],[Units]]</f>
        <v>5.269438130898636</v>
      </c>
      <c r="N577" s="31">
        <f t="shared" si="44"/>
        <v>0.6861962823631339</v>
      </c>
    </row>
    <row r="578" spans="1:14" x14ac:dyDescent="0.25">
      <c r="A578" s="35">
        <v>2016</v>
      </c>
      <c r="B578" s="15" t="s">
        <v>175</v>
      </c>
      <c r="C578" s="15" t="s">
        <v>169</v>
      </c>
      <c r="D578" s="15" t="s">
        <v>5</v>
      </c>
      <c r="E578" s="15" t="s">
        <v>68</v>
      </c>
      <c r="F578" s="16">
        <v>423.28235496954261</v>
      </c>
      <c r="G578" s="19">
        <v>884.36085477956829</v>
      </c>
      <c r="H578" s="19">
        <f t="shared" ref="H578:H641" si="45">G578*F578</f>
        <v>374334.34525397333</v>
      </c>
      <c r="I578" s="20">
        <v>2790.9898541276434</v>
      </c>
      <c r="J578" s="19">
        <f t="shared" ref="J578:J641" si="46">I578*F578</f>
        <v>1181376.758151249</v>
      </c>
      <c r="K578" s="19">
        <f t="shared" ref="K578:K641" si="47">I578-G578</f>
        <v>1906.628999348075</v>
      </c>
      <c r="L578" s="19">
        <f t="shared" ref="L578:L641" si="48">J578-H578</f>
        <v>807042.41289727576</v>
      </c>
      <c r="M578" s="29">
        <f>Table4[[#This Row],[Revenue]]/Table4[[#This Row],[Units]]</f>
        <v>6.5936834393403192</v>
      </c>
      <c r="N578" s="31">
        <f t="shared" ref="N578:N641" si="49">K578/I578</f>
        <v>0.68313720185271476</v>
      </c>
    </row>
    <row r="579" spans="1:14" x14ac:dyDescent="0.25">
      <c r="A579" s="35">
        <v>2017</v>
      </c>
      <c r="B579" s="15" t="s">
        <v>176</v>
      </c>
      <c r="C579" s="15" t="s">
        <v>169</v>
      </c>
      <c r="D579" s="15" t="s">
        <v>6</v>
      </c>
      <c r="E579" s="15" t="s">
        <v>68</v>
      </c>
      <c r="F579" s="16">
        <v>700</v>
      </c>
      <c r="G579" s="19">
        <v>892.41599999998823</v>
      </c>
      <c r="H579" s="19">
        <f t="shared" si="45"/>
        <v>624691.1999999918</v>
      </c>
      <c r="I579" s="20">
        <v>2114.3193599999718</v>
      </c>
      <c r="J579" s="19">
        <f t="shared" si="46"/>
        <v>1480023.5519999804</v>
      </c>
      <c r="K579" s="19">
        <f t="shared" si="47"/>
        <v>1221.9033599999834</v>
      </c>
      <c r="L579" s="19">
        <f t="shared" si="48"/>
        <v>855332.35199998855</v>
      </c>
      <c r="M579" s="29">
        <f>Table4[[#This Row],[Revenue]]/Table4[[#This Row],[Units]]</f>
        <v>3.0204562285713883</v>
      </c>
      <c r="N579" s="31">
        <f t="shared" si="49"/>
        <v>0.57791806815787738</v>
      </c>
    </row>
    <row r="580" spans="1:14" x14ac:dyDescent="0.25">
      <c r="A580" s="35">
        <v>2017</v>
      </c>
      <c r="B580" s="15" t="s">
        <v>175</v>
      </c>
      <c r="C580" s="15" t="s">
        <v>169</v>
      </c>
      <c r="D580" s="15" t="s">
        <v>5</v>
      </c>
      <c r="E580" s="15" t="s">
        <v>68</v>
      </c>
      <c r="F580" s="16">
        <v>631</v>
      </c>
      <c r="G580" s="19">
        <v>763.39957499998638</v>
      </c>
      <c r="H580" s="19">
        <f t="shared" si="45"/>
        <v>481705.13182499143</v>
      </c>
      <c r="I580" s="20">
        <v>1693.9631436699699</v>
      </c>
      <c r="J580" s="19">
        <f t="shared" si="46"/>
        <v>1068890.743655751</v>
      </c>
      <c r="K580" s="19">
        <f t="shared" si="47"/>
        <v>930.56356866998351</v>
      </c>
      <c r="L580" s="19">
        <f t="shared" si="48"/>
        <v>587185.61183075956</v>
      </c>
      <c r="M580" s="29">
        <f>Table4[[#This Row],[Revenue]]/Table4[[#This Row],[Units]]</f>
        <v>2.6845691658795086</v>
      </c>
      <c r="N580" s="31">
        <f t="shared" si="49"/>
        <v>0.54934109525778596</v>
      </c>
    </row>
    <row r="581" spans="1:14" x14ac:dyDescent="0.25">
      <c r="A581" s="35">
        <v>2018</v>
      </c>
      <c r="B581" s="15" t="s">
        <v>172</v>
      </c>
      <c r="C581" s="15" t="s">
        <v>169</v>
      </c>
      <c r="D581" s="15" t="s">
        <v>5</v>
      </c>
      <c r="E581" s="15" t="s">
        <v>68</v>
      </c>
      <c r="F581" s="16">
        <v>302</v>
      </c>
      <c r="G581" s="19">
        <v>750.67268279997882</v>
      </c>
      <c r="H581" s="19">
        <f t="shared" si="45"/>
        <v>226703.15020559361</v>
      </c>
      <c r="I581" s="20">
        <v>1593.2118799999691</v>
      </c>
      <c r="J581" s="19">
        <f t="shared" si="46"/>
        <v>481149.98775999068</v>
      </c>
      <c r="K581" s="19">
        <f t="shared" si="47"/>
        <v>842.53919719999033</v>
      </c>
      <c r="L581" s="19">
        <f t="shared" si="48"/>
        <v>254446.83755439706</v>
      </c>
      <c r="M581" s="29">
        <f>Table4[[#This Row],[Revenue]]/Table4[[#This Row],[Units]]</f>
        <v>5.2755360264899638</v>
      </c>
      <c r="N581" s="31">
        <f t="shared" si="49"/>
        <v>0.52883060174018204</v>
      </c>
    </row>
    <row r="582" spans="1:14" x14ac:dyDescent="0.25">
      <c r="A582" s="35">
        <v>2018</v>
      </c>
      <c r="B582" s="15" t="s">
        <v>172</v>
      </c>
      <c r="C582" s="15" t="s">
        <v>169</v>
      </c>
      <c r="D582" s="15" t="s">
        <v>5</v>
      </c>
      <c r="E582" s="15" t="s">
        <v>68</v>
      </c>
      <c r="F582" s="16">
        <v>232</v>
      </c>
      <c r="G582" s="19">
        <v>609.83623519998264</v>
      </c>
      <c r="H582" s="19">
        <f t="shared" si="45"/>
        <v>141482.00656639598</v>
      </c>
      <c r="I582" s="20">
        <v>945.94591999997317</v>
      </c>
      <c r="J582" s="19">
        <f t="shared" si="46"/>
        <v>219459.45343999378</v>
      </c>
      <c r="K582" s="19">
        <f t="shared" si="47"/>
        <v>336.10968479999053</v>
      </c>
      <c r="L582" s="19">
        <f t="shared" si="48"/>
        <v>77977.446873597801</v>
      </c>
      <c r="M582" s="29">
        <f>Table4[[#This Row],[Revenue]]/Table4[[#This Row],[Units]]</f>
        <v>4.0773531034481598</v>
      </c>
      <c r="N582" s="31">
        <f t="shared" si="49"/>
        <v>0.35531596224866646</v>
      </c>
    </row>
    <row r="583" spans="1:14" x14ac:dyDescent="0.25">
      <c r="A583" s="35">
        <v>2019</v>
      </c>
      <c r="B583" s="15" t="s">
        <v>174</v>
      </c>
      <c r="C583" s="15" t="s">
        <v>169</v>
      </c>
      <c r="D583" s="15" t="s">
        <v>5</v>
      </c>
      <c r="E583" s="15" t="s">
        <v>68</v>
      </c>
      <c r="F583" s="16">
        <v>631</v>
      </c>
      <c r="G583" s="19">
        <v>1004.4731249999599</v>
      </c>
      <c r="H583" s="19">
        <f t="shared" si="45"/>
        <v>633822.54187497462</v>
      </c>
      <c r="I583" s="20">
        <v>2088.6744249999165</v>
      </c>
      <c r="J583" s="19">
        <f t="shared" si="46"/>
        <v>1317953.5621749472</v>
      </c>
      <c r="K583" s="19">
        <f t="shared" si="47"/>
        <v>1084.2012999999565</v>
      </c>
      <c r="L583" s="19">
        <f t="shared" si="48"/>
        <v>684131.02029997262</v>
      </c>
      <c r="M583" s="29">
        <f>Table4[[#This Row],[Revenue]]/Table4[[#This Row],[Units]]</f>
        <v>3.310102099841389</v>
      </c>
      <c r="N583" s="31">
        <f t="shared" si="49"/>
        <v>0.51908583119650153</v>
      </c>
    </row>
    <row r="584" spans="1:14" x14ac:dyDescent="0.25">
      <c r="A584" s="35">
        <v>2020</v>
      </c>
      <c r="B584" s="15" t="s">
        <v>173</v>
      </c>
      <c r="C584" s="15" t="s">
        <v>169</v>
      </c>
      <c r="D584" s="15" t="s">
        <v>5</v>
      </c>
      <c r="E584" s="15" t="s">
        <v>68</v>
      </c>
      <c r="F584" s="16">
        <v>679</v>
      </c>
      <c r="G584" s="19">
        <v>2453.7044738598738</v>
      </c>
      <c r="H584" s="19">
        <f t="shared" si="45"/>
        <v>1666065.3377508544</v>
      </c>
      <c r="I584" s="20">
        <v>4195.346205999811</v>
      </c>
      <c r="J584" s="19">
        <f t="shared" si="46"/>
        <v>2848640.0738738715</v>
      </c>
      <c r="K584" s="19">
        <f t="shared" si="47"/>
        <v>1741.6417321399372</v>
      </c>
      <c r="L584" s="19">
        <f t="shared" si="48"/>
        <v>1182574.736123017</v>
      </c>
      <c r="M584" s="29">
        <f>Table4[[#This Row],[Revenue]]/Table4[[#This Row],[Units]]</f>
        <v>6.1787131163472919</v>
      </c>
      <c r="N584" s="31">
        <f t="shared" si="49"/>
        <v>0.41513659341133663</v>
      </c>
    </row>
    <row r="585" spans="1:14" x14ac:dyDescent="0.25">
      <c r="A585" s="35">
        <v>2004</v>
      </c>
      <c r="B585" s="15" t="s">
        <v>172</v>
      </c>
      <c r="C585" s="15" t="s">
        <v>170</v>
      </c>
      <c r="D585" s="15" t="s">
        <v>146</v>
      </c>
      <c r="E585" s="15" t="s">
        <v>109</v>
      </c>
      <c r="F585" s="16">
        <v>733</v>
      </c>
      <c r="G585" s="19">
        <v>863.97024099997725</v>
      </c>
      <c r="H585" s="19">
        <f t="shared" si="45"/>
        <v>633290.18665298331</v>
      </c>
      <c r="I585" s="20">
        <v>1742.3511409999542</v>
      </c>
      <c r="J585" s="19">
        <f t="shared" si="46"/>
        <v>1277143.3863529663</v>
      </c>
      <c r="K585" s="19">
        <f t="shared" si="47"/>
        <v>878.38089999997692</v>
      </c>
      <c r="L585" s="19">
        <f t="shared" si="48"/>
        <v>643853.199699983</v>
      </c>
      <c r="M585" s="29">
        <f>Table4[[#This Row],[Revenue]]/Table4[[#This Row],[Units]]</f>
        <v>2.3770138349249033</v>
      </c>
      <c r="N585" s="31">
        <f t="shared" si="49"/>
        <v>0.50413540607885998</v>
      </c>
    </row>
    <row r="586" spans="1:14" x14ac:dyDescent="0.25">
      <c r="A586" s="35">
        <v>2004</v>
      </c>
      <c r="B586" s="15" t="s">
        <v>172</v>
      </c>
      <c r="C586" s="15" t="s">
        <v>170</v>
      </c>
      <c r="D586" s="15" t="s">
        <v>146</v>
      </c>
      <c r="E586" s="15" t="s">
        <v>109</v>
      </c>
      <c r="F586" s="16">
        <v>294</v>
      </c>
      <c r="G586" s="19">
        <v>646.30167293998284</v>
      </c>
      <c r="H586" s="19">
        <f t="shared" si="45"/>
        <v>190012.69184435497</v>
      </c>
      <c r="I586" s="20">
        <v>1465.8696739999746</v>
      </c>
      <c r="J586" s="19">
        <f t="shared" si="46"/>
        <v>430965.68415599252</v>
      </c>
      <c r="K586" s="19">
        <f t="shared" si="47"/>
        <v>819.56800105999173</v>
      </c>
      <c r="L586" s="19">
        <f t="shared" si="48"/>
        <v>240952.99231163756</v>
      </c>
      <c r="M586" s="29">
        <f>Table4[[#This Row],[Revenue]]/Table4[[#This Row],[Units]]</f>
        <v>4.9859512721087569</v>
      </c>
      <c r="N586" s="31">
        <f t="shared" si="49"/>
        <v>0.5591001816850506</v>
      </c>
    </row>
    <row r="587" spans="1:14" x14ac:dyDescent="0.25">
      <c r="A587" s="35">
        <v>2004</v>
      </c>
      <c r="B587" s="15" t="s">
        <v>172</v>
      </c>
      <c r="C587" s="15" t="s">
        <v>170</v>
      </c>
      <c r="D587" s="15" t="s">
        <v>146</v>
      </c>
      <c r="E587" s="15" t="s">
        <v>109</v>
      </c>
      <c r="F587" s="16">
        <v>169</v>
      </c>
      <c r="G587" s="19">
        <v>260.21628338999284</v>
      </c>
      <c r="H587" s="19">
        <f t="shared" si="45"/>
        <v>43976.551892908792</v>
      </c>
      <c r="I587" s="20">
        <v>573.69036899998423</v>
      </c>
      <c r="J587" s="19">
        <f t="shared" si="46"/>
        <v>96953.672360997341</v>
      </c>
      <c r="K587" s="19">
        <f t="shared" si="47"/>
        <v>313.47408560999139</v>
      </c>
      <c r="L587" s="19">
        <f t="shared" si="48"/>
        <v>52977.120468088549</v>
      </c>
      <c r="M587" s="29">
        <f>Table4[[#This Row],[Revenue]]/Table4[[#This Row],[Units]]</f>
        <v>3.3946175680472441</v>
      </c>
      <c r="N587" s="31">
        <f t="shared" si="49"/>
        <v>0.54641685227593562</v>
      </c>
    </row>
    <row r="588" spans="1:14" x14ac:dyDescent="0.25">
      <c r="A588" s="35">
        <v>2006</v>
      </c>
      <c r="B588" s="15" t="s">
        <v>176</v>
      </c>
      <c r="C588" s="15" t="s">
        <v>170</v>
      </c>
      <c r="D588" s="15" t="s">
        <v>146</v>
      </c>
      <c r="E588" s="15" t="s">
        <v>109</v>
      </c>
      <c r="F588" s="16">
        <v>472</v>
      </c>
      <c r="G588" s="19">
        <v>1464.0123137699234</v>
      </c>
      <c r="H588" s="19">
        <f t="shared" si="45"/>
        <v>691013.81209940382</v>
      </c>
      <c r="I588" s="20">
        <v>2660.6046669998605</v>
      </c>
      <c r="J588" s="19">
        <f t="shared" si="46"/>
        <v>1255805.4028239341</v>
      </c>
      <c r="K588" s="19">
        <f t="shared" si="47"/>
        <v>1196.5923532299371</v>
      </c>
      <c r="L588" s="19">
        <f t="shared" si="48"/>
        <v>564791.59072453028</v>
      </c>
      <c r="M588" s="29">
        <f>Table4[[#This Row],[Revenue]]/Table4[[#This Row],[Units]]</f>
        <v>5.6368742944912293</v>
      </c>
      <c r="N588" s="31">
        <f t="shared" si="49"/>
        <v>0.44974451412175914</v>
      </c>
    </row>
    <row r="589" spans="1:14" x14ac:dyDescent="0.25">
      <c r="A589" s="35">
        <v>2011</v>
      </c>
      <c r="B589" s="15" t="s">
        <v>171</v>
      </c>
      <c r="C589" s="15" t="s">
        <v>170</v>
      </c>
      <c r="D589" s="15" t="s">
        <v>146</v>
      </c>
      <c r="E589" s="15" t="s">
        <v>109</v>
      </c>
      <c r="F589" s="16">
        <v>260</v>
      </c>
      <c r="G589" s="19">
        <v>482.59727703599708</v>
      </c>
      <c r="H589" s="19">
        <f t="shared" si="45"/>
        <v>125475.29202935925</v>
      </c>
      <c r="I589" s="20">
        <v>761.30463559999532</v>
      </c>
      <c r="J589" s="19">
        <f t="shared" si="46"/>
        <v>197939.20525599879</v>
      </c>
      <c r="K589" s="19">
        <f t="shared" si="47"/>
        <v>278.70735856399824</v>
      </c>
      <c r="L589" s="19">
        <f t="shared" si="48"/>
        <v>72463.913226639546</v>
      </c>
      <c r="M589" s="29">
        <f>Table4[[#This Row],[Revenue]]/Table4[[#This Row],[Units]]</f>
        <v>2.9280947523076741</v>
      </c>
      <c r="N589" s="31">
        <f t="shared" si="49"/>
        <v>0.36609176606989252</v>
      </c>
    </row>
    <row r="590" spans="1:14" x14ac:dyDescent="0.25">
      <c r="A590" s="35">
        <v>2012</v>
      </c>
      <c r="B590" s="15" t="s">
        <v>173</v>
      </c>
      <c r="C590" s="15" t="s">
        <v>170</v>
      </c>
      <c r="D590" s="15" t="s">
        <v>146</v>
      </c>
      <c r="E590" s="15" t="s">
        <v>109</v>
      </c>
      <c r="F590" s="16">
        <v>662</v>
      </c>
      <c r="G590" s="19">
        <v>697.94792399998857</v>
      </c>
      <c r="H590" s="19">
        <f t="shared" si="45"/>
        <v>462041.52568799246</v>
      </c>
      <c r="I590" s="20">
        <v>1540.4063211599748</v>
      </c>
      <c r="J590" s="19">
        <f t="shared" si="46"/>
        <v>1019748.9846079033</v>
      </c>
      <c r="K590" s="19">
        <f t="shared" si="47"/>
        <v>842.45839715998625</v>
      </c>
      <c r="L590" s="19">
        <f t="shared" si="48"/>
        <v>557707.45891991083</v>
      </c>
      <c r="M590" s="29">
        <f>Table4[[#This Row],[Revenue]]/Table4[[#This Row],[Units]]</f>
        <v>2.3268977661026811</v>
      </c>
      <c r="N590" s="31">
        <f t="shared" si="49"/>
        <v>0.54690660872229369</v>
      </c>
    </row>
    <row r="591" spans="1:14" x14ac:dyDescent="0.25">
      <c r="A591" s="35">
        <v>2012</v>
      </c>
      <c r="B591" s="15" t="s">
        <v>174</v>
      </c>
      <c r="C591" s="15" t="s">
        <v>170</v>
      </c>
      <c r="D591" s="15" t="s">
        <v>146</v>
      </c>
      <c r="E591" s="15" t="s">
        <v>109</v>
      </c>
      <c r="F591" s="16">
        <v>359</v>
      </c>
      <c r="G591" s="19">
        <v>664.49877226859178</v>
      </c>
      <c r="H591" s="19">
        <f t="shared" si="45"/>
        <v>238555.05924442445</v>
      </c>
      <c r="I591" s="20">
        <v>1474.2165750599879</v>
      </c>
      <c r="J591" s="19">
        <f t="shared" si="46"/>
        <v>529243.75044653565</v>
      </c>
      <c r="K591" s="19">
        <f t="shared" si="47"/>
        <v>809.71780279139614</v>
      </c>
      <c r="L591" s="19">
        <f t="shared" si="48"/>
        <v>290688.69120211119</v>
      </c>
      <c r="M591" s="29">
        <f>Table4[[#This Row],[Revenue]]/Table4[[#This Row],[Units]]</f>
        <v>4.1064528553203008</v>
      </c>
      <c r="N591" s="31">
        <f t="shared" si="49"/>
        <v>0.54925295000054353</v>
      </c>
    </row>
    <row r="592" spans="1:14" x14ac:dyDescent="0.25">
      <c r="A592" s="35">
        <v>2013</v>
      </c>
      <c r="B592" s="15" t="s">
        <v>171</v>
      </c>
      <c r="C592" s="15" t="s">
        <v>170</v>
      </c>
      <c r="D592" s="15" t="s">
        <v>146</v>
      </c>
      <c r="E592" s="15" t="s">
        <v>109</v>
      </c>
      <c r="F592" s="16">
        <v>662</v>
      </c>
      <c r="G592" s="19">
        <v>944.6931979999614</v>
      </c>
      <c r="H592" s="19">
        <f t="shared" si="45"/>
        <v>625386.8970759745</v>
      </c>
      <c r="I592" s="20">
        <v>1957.2383979999199</v>
      </c>
      <c r="J592" s="19">
        <f t="shared" si="46"/>
        <v>1295691.8194759469</v>
      </c>
      <c r="K592" s="19">
        <f t="shared" si="47"/>
        <v>1012.5451999999585</v>
      </c>
      <c r="L592" s="19">
        <f t="shared" si="48"/>
        <v>670304.92239997245</v>
      </c>
      <c r="M592" s="29">
        <f>Table4[[#This Row],[Revenue]]/Table4[[#This Row],[Units]]</f>
        <v>2.9565534712989727</v>
      </c>
      <c r="N592" s="31">
        <f t="shared" si="49"/>
        <v>0.5173336068997354</v>
      </c>
    </row>
    <row r="593" spans="1:14" x14ac:dyDescent="0.25">
      <c r="A593" s="35">
        <v>2014</v>
      </c>
      <c r="B593" s="15" t="s">
        <v>171</v>
      </c>
      <c r="C593" s="15" t="s">
        <v>170</v>
      </c>
      <c r="D593" s="15" t="s">
        <v>146</v>
      </c>
      <c r="E593" s="15" t="s">
        <v>109</v>
      </c>
      <c r="F593" s="16">
        <v>461</v>
      </c>
      <c r="G593" s="19">
        <v>1147.8292533899428</v>
      </c>
      <c r="H593" s="19">
        <f t="shared" si="45"/>
        <v>529149.28581276361</v>
      </c>
      <c r="I593" s="20">
        <v>2646.0972689998684</v>
      </c>
      <c r="J593" s="19">
        <f t="shared" si="46"/>
        <v>1219850.8410089393</v>
      </c>
      <c r="K593" s="19">
        <f t="shared" si="47"/>
        <v>1498.2680156099257</v>
      </c>
      <c r="L593" s="19">
        <f t="shared" si="48"/>
        <v>690701.5551961757</v>
      </c>
      <c r="M593" s="29">
        <f>Table4[[#This Row],[Revenue]]/Table4[[#This Row],[Units]]</f>
        <v>5.739907308025745</v>
      </c>
      <c r="N593" s="31">
        <f t="shared" si="49"/>
        <v>0.56621804238368689</v>
      </c>
    </row>
    <row r="594" spans="1:14" x14ac:dyDescent="0.25">
      <c r="A594" s="35">
        <v>2014</v>
      </c>
      <c r="B594" s="15" t="s">
        <v>171</v>
      </c>
      <c r="C594" s="15" t="s">
        <v>170</v>
      </c>
      <c r="D594" s="15" t="s">
        <v>146</v>
      </c>
      <c r="E594" s="15" t="s">
        <v>109</v>
      </c>
      <c r="F594" s="16">
        <v>473</v>
      </c>
      <c r="G594" s="19">
        <v>991.4733233999508</v>
      </c>
      <c r="H594" s="19">
        <f t="shared" si="45"/>
        <v>468966.88196817675</v>
      </c>
      <c r="I594" s="20">
        <v>2403.6881399998806</v>
      </c>
      <c r="J594" s="19">
        <f t="shared" si="46"/>
        <v>1136944.4902199435</v>
      </c>
      <c r="K594" s="19">
        <f t="shared" si="47"/>
        <v>1412.2148165999297</v>
      </c>
      <c r="L594" s="19">
        <f t="shared" si="48"/>
        <v>667977.60825176677</v>
      </c>
      <c r="M594" s="29">
        <f>Table4[[#This Row],[Revenue]]/Table4[[#This Row],[Units]]</f>
        <v>5.0817931078221577</v>
      </c>
      <c r="N594" s="31">
        <f t="shared" si="49"/>
        <v>0.58751998360319735</v>
      </c>
    </row>
    <row r="595" spans="1:14" x14ac:dyDescent="0.25">
      <c r="A595" s="35">
        <v>2014</v>
      </c>
      <c r="B595" s="15" t="s">
        <v>175</v>
      </c>
      <c r="C595" s="15" t="s">
        <v>170</v>
      </c>
      <c r="D595" s="15" t="s">
        <v>146</v>
      </c>
      <c r="E595" s="15" t="s">
        <v>109</v>
      </c>
      <c r="F595" s="16">
        <v>463</v>
      </c>
      <c r="G595" s="19">
        <v>1059.5160684899488</v>
      </c>
      <c r="H595" s="19">
        <f t="shared" si="45"/>
        <v>490555.93971084629</v>
      </c>
      <c r="I595" s="20">
        <v>2424.4724789998827</v>
      </c>
      <c r="J595" s="19">
        <f t="shared" si="46"/>
        <v>1122530.7577769456</v>
      </c>
      <c r="K595" s="19">
        <f t="shared" si="47"/>
        <v>1364.9564105099339</v>
      </c>
      <c r="L595" s="19">
        <f t="shared" si="48"/>
        <v>631974.81806609931</v>
      </c>
      <c r="M595" s="29">
        <f>Table4[[#This Row],[Revenue]]/Table4[[#This Row],[Units]]</f>
        <v>5.2364416393086017</v>
      </c>
      <c r="N595" s="31">
        <f t="shared" si="49"/>
        <v>0.5629910928388806</v>
      </c>
    </row>
    <row r="596" spans="1:14" x14ac:dyDescent="0.25">
      <c r="A596" s="35">
        <v>2014</v>
      </c>
      <c r="B596" s="15" t="s">
        <v>176</v>
      </c>
      <c r="C596" s="15" t="s">
        <v>170</v>
      </c>
      <c r="D596" s="15" t="s">
        <v>146</v>
      </c>
      <c r="E596" s="15" t="s">
        <v>109</v>
      </c>
      <c r="F596" s="16">
        <v>465</v>
      </c>
      <c r="G596" s="19">
        <v>1251.8994724599415</v>
      </c>
      <c r="H596" s="19">
        <f t="shared" si="45"/>
        <v>582133.25469387276</v>
      </c>
      <c r="I596" s="20">
        <v>2209.6006659998966</v>
      </c>
      <c r="J596" s="19">
        <f t="shared" si="46"/>
        <v>1027464.3096899519</v>
      </c>
      <c r="K596" s="19">
        <f t="shared" si="47"/>
        <v>957.70119353995506</v>
      </c>
      <c r="L596" s="19">
        <f t="shared" si="48"/>
        <v>445331.05499607918</v>
      </c>
      <c r="M596" s="29">
        <f>Table4[[#This Row],[Revenue]]/Table4[[#This Row],[Units]]</f>
        <v>4.7518293892470895</v>
      </c>
      <c r="N596" s="31">
        <f t="shared" si="49"/>
        <v>0.43342727411180093</v>
      </c>
    </row>
    <row r="597" spans="1:14" x14ac:dyDescent="0.25">
      <c r="A597" s="35">
        <v>2014</v>
      </c>
      <c r="B597" s="15" t="s">
        <v>175</v>
      </c>
      <c r="C597" s="15" t="s">
        <v>170</v>
      </c>
      <c r="D597" s="15" t="s">
        <v>146</v>
      </c>
      <c r="E597" s="15" t="s">
        <v>109</v>
      </c>
      <c r="F597" s="16">
        <v>376</v>
      </c>
      <c r="G597" s="19">
        <v>906.7692373999563</v>
      </c>
      <c r="H597" s="19">
        <f t="shared" si="45"/>
        <v>340945.23326238355</v>
      </c>
      <c r="I597" s="20">
        <v>2187.6475399998944</v>
      </c>
      <c r="J597" s="19">
        <f t="shared" si="46"/>
        <v>822555.47503996035</v>
      </c>
      <c r="K597" s="19">
        <f t="shared" si="47"/>
        <v>1280.8783025999383</v>
      </c>
      <c r="L597" s="19">
        <f t="shared" si="48"/>
        <v>481610.2417775768</v>
      </c>
      <c r="M597" s="29">
        <f>Table4[[#This Row],[Revenue]]/Table4[[#This Row],[Units]]</f>
        <v>5.8182115425529108</v>
      </c>
      <c r="N597" s="31">
        <f t="shared" si="49"/>
        <v>0.58550487643909954</v>
      </c>
    </row>
    <row r="598" spans="1:14" x14ac:dyDescent="0.25">
      <c r="A598" s="35">
        <v>2014</v>
      </c>
      <c r="B598" s="15" t="s">
        <v>176</v>
      </c>
      <c r="C598" s="15" t="s">
        <v>170</v>
      </c>
      <c r="D598" s="15" t="s">
        <v>146</v>
      </c>
      <c r="E598" s="15" t="s">
        <v>109</v>
      </c>
      <c r="F598" s="16">
        <v>361</v>
      </c>
      <c r="G598" s="19">
        <v>1026.0367337999521</v>
      </c>
      <c r="H598" s="19">
        <f t="shared" si="45"/>
        <v>370399.26090178272</v>
      </c>
      <c r="I598" s="20">
        <v>1978.1959799999076</v>
      </c>
      <c r="J598" s="19">
        <f t="shared" si="46"/>
        <v>714128.74877996661</v>
      </c>
      <c r="K598" s="19">
        <f t="shared" si="47"/>
        <v>952.15924619995553</v>
      </c>
      <c r="L598" s="19">
        <f t="shared" si="48"/>
        <v>343729.48787818389</v>
      </c>
      <c r="M598" s="29">
        <f>Table4[[#This Row],[Revenue]]/Table4[[#This Row],[Units]]</f>
        <v>5.479767257617473</v>
      </c>
      <c r="N598" s="31">
        <f t="shared" si="49"/>
        <v>0.48132705547202659</v>
      </c>
    </row>
    <row r="599" spans="1:14" x14ac:dyDescent="0.25">
      <c r="A599" s="35">
        <v>2014</v>
      </c>
      <c r="B599" s="15" t="s">
        <v>172</v>
      </c>
      <c r="C599" s="15" t="s">
        <v>170</v>
      </c>
      <c r="D599" s="15" t="s">
        <v>146</v>
      </c>
      <c r="E599" s="15" t="s">
        <v>109</v>
      </c>
      <c r="F599" s="16">
        <v>359</v>
      </c>
      <c r="G599" s="19">
        <v>977.02583084995604</v>
      </c>
      <c r="H599" s="19">
        <f t="shared" si="45"/>
        <v>350752.27327513421</v>
      </c>
      <c r="I599" s="20">
        <v>1892.1735349999371</v>
      </c>
      <c r="J599" s="19">
        <f t="shared" si="46"/>
        <v>679290.29906497744</v>
      </c>
      <c r="K599" s="19">
        <f t="shared" si="47"/>
        <v>915.14770414998111</v>
      </c>
      <c r="L599" s="19">
        <f t="shared" si="48"/>
        <v>328538.02578984323</v>
      </c>
      <c r="M599" s="29">
        <f>Table4[[#This Row],[Revenue]]/Table4[[#This Row],[Units]]</f>
        <v>5.2706783704733624</v>
      </c>
      <c r="N599" s="31">
        <f t="shared" si="49"/>
        <v>0.48364892924581121</v>
      </c>
    </row>
    <row r="600" spans="1:14" x14ac:dyDescent="0.25">
      <c r="A600" s="35">
        <v>2014</v>
      </c>
      <c r="B600" s="15" t="s">
        <v>172</v>
      </c>
      <c r="C600" s="15" t="s">
        <v>170</v>
      </c>
      <c r="D600" s="15" t="s">
        <v>146</v>
      </c>
      <c r="E600" s="15" t="s">
        <v>109</v>
      </c>
      <c r="F600" s="16">
        <v>260</v>
      </c>
      <c r="G600" s="19">
        <v>756.64665839996587</v>
      </c>
      <c r="H600" s="19">
        <f t="shared" si="45"/>
        <v>196728.13118399112</v>
      </c>
      <c r="I600" s="20">
        <v>1166.3226399999473</v>
      </c>
      <c r="J600" s="19">
        <f t="shared" si="46"/>
        <v>303243.88639998628</v>
      </c>
      <c r="K600" s="19">
        <f t="shared" si="47"/>
        <v>409.67598159998147</v>
      </c>
      <c r="L600" s="19">
        <f t="shared" si="48"/>
        <v>106515.75521599516</v>
      </c>
      <c r="M600" s="29">
        <f>Table4[[#This Row],[Revenue]]/Table4[[#This Row],[Units]]</f>
        <v>4.4858563076921047</v>
      </c>
      <c r="N600" s="31">
        <f t="shared" si="49"/>
        <v>0.35125441927458423</v>
      </c>
    </row>
    <row r="601" spans="1:14" x14ac:dyDescent="0.25">
      <c r="A601" s="35">
        <v>2015</v>
      </c>
      <c r="B601" s="15" t="s">
        <v>171</v>
      </c>
      <c r="C601" s="15" t="s">
        <v>170</v>
      </c>
      <c r="D601" s="15" t="s">
        <v>146</v>
      </c>
      <c r="E601" s="15" t="s">
        <v>109</v>
      </c>
      <c r="F601" s="16">
        <v>731.61098480470866</v>
      </c>
      <c r="G601" s="19">
        <v>2287.2594199196783</v>
      </c>
      <c r="H601" s="19">
        <f t="shared" si="45"/>
        <v>1673384.1167112824</v>
      </c>
      <c r="I601" s="20">
        <v>4630.8315861849624</v>
      </c>
      <c r="J601" s="19">
        <f t="shared" si="46"/>
        <v>3387967.2572335312</v>
      </c>
      <c r="K601" s="19">
        <f t="shared" si="47"/>
        <v>2343.5721662652841</v>
      </c>
      <c r="L601" s="19">
        <f t="shared" si="48"/>
        <v>1714583.1405222488</v>
      </c>
      <c r="M601" s="29">
        <f>Table4[[#This Row],[Revenue]]/Table4[[#This Row],[Units]]</f>
        <v>6.3296364903830487</v>
      </c>
      <c r="N601" s="31">
        <f t="shared" si="49"/>
        <v>0.50608019804840254</v>
      </c>
    </row>
    <row r="602" spans="1:14" x14ac:dyDescent="0.25">
      <c r="A602" s="35">
        <v>2015</v>
      </c>
      <c r="B602" s="15" t="s">
        <v>171</v>
      </c>
      <c r="C602" s="15" t="s">
        <v>170</v>
      </c>
      <c r="D602" s="15" t="s">
        <v>146</v>
      </c>
      <c r="E602" s="15" t="s">
        <v>109</v>
      </c>
      <c r="F602" s="16">
        <v>699.35990654843192</v>
      </c>
      <c r="G602" s="19">
        <v>2191.0763683726286</v>
      </c>
      <c r="H602" s="19">
        <f t="shared" si="45"/>
        <v>1532350.9642255593</v>
      </c>
      <c r="I602" s="20">
        <v>4030.5771864932631</v>
      </c>
      <c r="J602" s="19">
        <f t="shared" si="46"/>
        <v>2818824.0844821702</v>
      </c>
      <c r="K602" s="19">
        <f t="shared" si="47"/>
        <v>1839.5008181206344</v>
      </c>
      <c r="L602" s="19">
        <f t="shared" si="48"/>
        <v>1286473.1202566109</v>
      </c>
      <c r="M602" s="29">
        <f>Table4[[#This Row],[Revenue]]/Table4[[#This Row],[Units]]</f>
        <v>5.7632374243262952</v>
      </c>
      <c r="N602" s="31">
        <f t="shared" si="49"/>
        <v>0.45638645112291265</v>
      </c>
    </row>
    <row r="603" spans="1:14" x14ac:dyDescent="0.25">
      <c r="A603" s="35">
        <v>2015</v>
      </c>
      <c r="B603" s="15" t="s">
        <v>174</v>
      </c>
      <c r="C603" s="15" t="s">
        <v>170</v>
      </c>
      <c r="D603" s="15" t="s">
        <v>146</v>
      </c>
      <c r="E603" s="15" t="s">
        <v>109</v>
      </c>
      <c r="F603" s="16">
        <v>475</v>
      </c>
      <c r="G603" s="19">
        <v>1511.1804638699227</v>
      </c>
      <c r="H603" s="19">
        <f t="shared" si="45"/>
        <v>717810.72033821326</v>
      </c>
      <c r="I603" s="20">
        <v>2790.6673769998574</v>
      </c>
      <c r="J603" s="19">
        <f t="shared" si="46"/>
        <v>1325567.0040749323</v>
      </c>
      <c r="K603" s="19">
        <f t="shared" si="47"/>
        <v>1279.4869131299347</v>
      </c>
      <c r="L603" s="19">
        <f t="shared" si="48"/>
        <v>607756.28373671905</v>
      </c>
      <c r="M603" s="29">
        <f>Table4[[#This Row],[Revenue]]/Table4[[#This Row],[Units]]</f>
        <v>5.8750892147365423</v>
      </c>
      <c r="N603" s="31">
        <f t="shared" si="49"/>
        <v>0.45848778814530861</v>
      </c>
    </row>
    <row r="604" spans="1:14" x14ac:dyDescent="0.25">
      <c r="A604" s="35">
        <v>2015</v>
      </c>
      <c r="B604" s="15" t="s">
        <v>174</v>
      </c>
      <c r="C604" s="15" t="s">
        <v>170</v>
      </c>
      <c r="D604" s="15" t="s">
        <v>146</v>
      </c>
      <c r="E604" s="15" t="s">
        <v>109</v>
      </c>
      <c r="F604" s="16">
        <v>470</v>
      </c>
      <c r="G604" s="19">
        <v>1268.8487811999353</v>
      </c>
      <c r="H604" s="19">
        <f t="shared" si="45"/>
        <v>596358.92716396961</v>
      </c>
      <c r="I604" s="20">
        <v>2542.4105199998703</v>
      </c>
      <c r="J604" s="19">
        <f t="shared" si="46"/>
        <v>1194932.9443999392</v>
      </c>
      <c r="K604" s="19">
        <f t="shared" si="47"/>
        <v>1273.561738799935</v>
      </c>
      <c r="L604" s="19">
        <f t="shared" si="48"/>
        <v>598574.01723596954</v>
      </c>
      <c r="M604" s="29">
        <f>Table4[[#This Row],[Revenue]]/Table4[[#This Row],[Units]]</f>
        <v>5.4093840851061072</v>
      </c>
      <c r="N604" s="31">
        <f t="shared" si="49"/>
        <v>0.50092686793948604</v>
      </c>
    </row>
    <row r="605" spans="1:14" x14ac:dyDescent="0.25">
      <c r="A605" s="35">
        <v>2015</v>
      </c>
      <c r="B605" s="15" t="s">
        <v>175</v>
      </c>
      <c r="C605" s="15" t="s">
        <v>170</v>
      </c>
      <c r="D605" s="15" t="s">
        <v>146</v>
      </c>
      <c r="E605" s="15" t="s">
        <v>109</v>
      </c>
      <c r="F605" s="16">
        <v>467</v>
      </c>
      <c r="G605" s="19">
        <v>1143.1951079899372</v>
      </c>
      <c r="H605" s="19">
        <f t="shared" si="45"/>
        <v>533872.11543130071</v>
      </c>
      <c r="I605" s="20">
        <v>2518.8629289998617</v>
      </c>
      <c r="J605" s="19">
        <f t="shared" si="46"/>
        <v>1176308.9878429354</v>
      </c>
      <c r="K605" s="19">
        <f t="shared" si="47"/>
        <v>1375.6678210099244</v>
      </c>
      <c r="L605" s="19">
        <f t="shared" si="48"/>
        <v>642436.87241163466</v>
      </c>
      <c r="M605" s="29">
        <f>Table4[[#This Row],[Revenue]]/Table4[[#This Row],[Units]]</f>
        <v>5.3937107687363204</v>
      </c>
      <c r="N605" s="31">
        <f t="shared" si="49"/>
        <v>0.54614636039609599</v>
      </c>
    </row>
    <row r="606" spans="1:14" x14ac:dyDescent="0.25">
      <c r="A606" s="35">
        <v>2015</v>
      </c>
      <c r="B606" s="15" t="s">
        <v>173</v>
      </c>
      <c r="C606" s="15" t="s">
        <v>170</v>
      </c>
      <c r="D606" s="15" t="s">
        <v>146</v>
      </c>
      <c r="E606" s="15" t="s">
        <v>109</v>
      </c>
      <c r="F606" s="16">
        <v>469</v>
      </c>
      <c r="G606" s="19">
        <v>1118.9775730899401</v>
      </c>
      <c r="H606" s="19">
        <f t="shared" si="45"/>
        <v>524800.48177918186</v>
      </c>
      <c r="I606" s="20">
        <v>2465.5031389998676</v>
      </c>
      <c r="J606" s="19">
        <f t="shared" si="46"/>
        <v>1156320.972190938</v>
      </c>
      <c r="K606" s="19">
        <f t="shared" si="47"/>
        <v>1346.5255659099275</v>
      </c>
      <c r="L606" s="19">
        <f t="shared" si="48"/>
        <v>631520.49041175609</v>
      </c>
      <c r="M606" s="29">
        <f>Table4[[#This Row],[Revenue]]/Table4[[#This Row],[Units]]</f>
        <v>5.2569363304901229</v>
      </c>
      <c r="N606" s="31">
        <f t="shared" si="49"/>
        <v>0.54614636039609599</v>
      </c>
    </row>
    <row r="607" spans="1:14" x14ac:dyDescent="0.25">
      <c r="A607" s="35">
        <v>2015</v>
      </c>
      <c r="B607" s="15" t="s">
        <v>172</v>
      </c>
      <c r="C607" s="15" t="s">
        <v>170</v>
      </c>
      <c r="D607" s="15" t="s">
        <v>146</v>
      </c>
      <c r="E607" s="15" t="s">
        <v>109</v>
      </c>
      <c r="F607" s="16">
        <v>468</v>
      </c>
      <c r="G607" s="19">
        <v>1216.1844671999363</v>
      </c>
      <c r="H607" s="19">
        <f t="shared" si="45"/>
        <v>569174.33064957021</v>
      </c>
      <c r="I607" s="20">
        <v>2406.7011199998742</v>
      </c>
      <c r="J607" s="19">
        <f t="shared" si="46"/>
        <v>1126336.1241599412</v>
      </c>
      <c r="K607" s="19">
        <f t="shared" si="47"/>
        <v>1190.5166527999379</v>
      </c>
      <c r="L607" s="19">
        <f t="shared" si="48"/>
        <v>557161.793510371</v>
      </c>
      <c r="M607" s="29">
        <f>Table4[[#This Row],[Revenue]]/Table4[[#This Row],[Units]]</f>
        <v>5.1425237606834919</v>
      </c>
      <c r="N607" s="31">
        <f t="shared" si="49"/>
        <v>0.49466742791892671</v>
      </c>
    </row>
    <row r="608" spans="1:14" x14ac:dyDescent="0.25">
      <c r="A608" s="35">
        <v>2015</v>
      </c>
      <c r="B608" s="15" t="s">
        <v>175</v>
      </c>
      <c r="C608" s="15" t="s">
        <v>170</v>
      </c>
      <c r="D608" s="15" t="s">
        <v>146</v>
      </c>
      <c r="E608" s="15" t="s">
        <v>109</v>
      </c>
      <c r="F608" s="16">
        <v>462</v>
      </c>
      <c r="G608" s="19">
        <v>972.3164523999468</v>
      </c>
      <c r="H608" s="19">
        <f t="shared" si="45"/>
        <v>449210.20100877545</v>
      </c>
      <c r="I608" s="20">
        <v>2253.8740399998765</v>
      </c>
      <c r="J608" s="19">
        <f t="shared" si="46"/>
        <v>1041289.8064799429</v>
      </c>
      <c r="K608" s="19">
        <f t="shared" si="47"/>
        <v>1281.5575875999298</v>
      </c>
      <c r="L608" s="19">
        <f t="shared" si="48"/>
        <v>592079.60547116748</v>
      </c>
      <c r="M608" s="29">
        <f>Table4[[#This Row],[Revenue]]/Table4[[#This Row],[Units]]</f>
        <v>4.8785152380949706</v>
      </c>
      <c r="N608" s="31">
        <f t="shared" si="49"/>
        <v>0.5686021334182455</v>
      </c>
    </row>
    <row r="609" spans="1:19" x14ac:dyDescent="0.25">
      <c r="A609" s="35">
        <v>2015</v>
      </c>
      <c r="B609" s="15" t="s">
        <v>173</v>
      </c>
      <c r="C609" s="15" t="s">
        <v>170</v>
      </c>
      <c r="D609" s="15" t="s">
        <v>146</v>
      </c>
      <c r="E609" s="15" t="s">
        <v>109</v>
      </c>
      <c r="F609" s="16">
        <v>464</v>
      </c>
      <c r="G609" s="19">
        <v>951.72341639994897</v>
      </c>
      <c r="H609" s="19">
        <f t="shared" si="45"/>
        <v>441599.66520957631</v>
      </c>
      <c r="I609" s="20">
        <v>2206.1384399998819</v>
      </c>
      <c r="J609" s="19">
        <f t="shared" si="46"/>
        <v>1023648.2361599453</v>
      </c>
      <c r="K609" s="19">
        <f t="shared" si="47"/>
        <v>1254.415023599933</v>
      </c>
      <c r="L609" s="19">
        <f t="shared" si="48"/>
        <v>582048.57095036888</v>
      </c>
      <c r="M609" s="29">
        <f>Table4[[#This Row],[Revenue]]/Table4[[#This Row],[Units]]</f>
        <v>4.7546087068962972</v>
      </c>
      <c r="N609" s="31">
        <f t="shared" si="49"/>
        <v>0.5686021334182455</v>
      </c>
    </row>
    <row r="610" spans="1:19" x14ac:dyDescent="0.25">
      <c r="A610" s="35">
        <v>2016</v>
      </c>
      <c r="B610" s="15" t="s">
        <v>175</v>
      </c>
      <c r="C610" s="15" t="s">
        <v>170</v>
      </c>
      <c r="D610" s="15" t="s">
        <v>146</v>
      </c>
      <c r="E610" s="15" t="s">
        <v>109</v>
      </c>
      <c r="F610" s="16">
        <v>1145.1051119124891</v>
      </c>
      <c r="G610" s="19">
        <v>3098.1166343362911</v>
      </c>
      <c r="H610" s="19">
        <f t="shared" si="45"/>
        <v>3547669.1952796024</v>
      </c>
      <c r="I610" s="20">
        <v>7706.7371268060915</v>
      </c>
      <c r="J610" s="19">
        <f t="shared" si="46"/>
        <v>8825024.0800714232</v>
      </c>
      <c r="K610" s="19">
        <f t="shared" si="47"/>
        <v>4608.6204924698004</v>
      </c>
      <c r="L610" s="19">
        <f t="shared" si="48"/>
        <v>5277354.8847918212</v>
      </c>
      <c r="M610" s="29">
        <f>Table4[[#This Row],[Revenue]]/Table4[[#This Row],[Units]]</f>
        <v>6.7301569494653117</v>
      </c>
      <c r="N610" s="31">
        <f t="shared" si="49"/>
        <v>0.59799892180567393</v>
      </c>
    </row>
    <row r="611" spans="1:19" x14ac:dyDescent="0.25">
      <c r="A611" s="35">
        <v>2016</v>
      </c>
      <c r="B611" s="15" t="s">
        <v>176</v>
      </c>
      <c r="C611" s="15" t="s">
        <v>170</v>
      </c>
      <c r="D611" s="15" t="s">
        <v>146</v>
      </c>
      <c r="E611" s="15" t="s">
        <v>109</v>
      </c>
      <c r="F611" s="16">
        <v>868.27737446589913</v>
      </c>
      <c r="G611" s="19">
        <v>2642.671444188808</v>
      </c>
      <c r="H611" s="19">
        <f t="shared" si="45"/>
        <v>2294571.823136264</v>
      </c>
      <c r="I611" s="20">
        <v>6047.8885767526253</v>
      </c>
      <c r="J611" s="19">
        <f t="shared" si="46"/>
        <v>5251244.8144850731</v>
      </c>
      <c r="K611" s="19">
        <f t="shared" si="47"/>
        <v>3405.2171325638174</v>
      </c>
      <c r="L611" s="19">
        <f t="shared" si="48"/>
        <v>2956672.9913488091</v>
      </c>
      <c r="M611" s="29">
        <f>Table4[[#This Row],[Revenue]]/Table4[[#This Row],[Units]]</f>
        <v>6.9653877373838577</v>
      </c>
      <c r="N611" s="31">
        <f t="shared" si="49"/>
        <v>0.56304230631051522</v>
      </c>
    </row>
    <row r="612" spans="1:19" x14ac:dyDescent="0.25">
      <c r="A612" s="35">
        <v>2016</v>
      </c>
      <c r="B612" s="15" t="s">
        <v>174</v>
      </c>
      <c r="C612" s="15" t="s">
        <v>170</v>
      </c>
      <c r="D612" s="15" t="s">
        <v>146</v>
      </c>
      <c r="E612" s="15" t="s">
        <v>109</v>
      </c>
      <c r="F612" s="16">
        <v>814.20215286035204</v>
      </c>
      <c r="G612" s="19">
        <v>2401.0100829447642</v>
      </c>
      <c r="H612" s="19">
        <f t="shared" si="45"/>
        <v>1954907.5785730395</v>
      </c>
      <c r="I612" s="20">
        <v>4990.053336059249</v>
      </c>
      <c r="J612" s="19">
        <f t="shared" si="46"/>
        <v>4062912.1691074222</v>
      </c>
      <c r="K612" s="19">
        <f t="shared" si="47"/>
        <v>2589.0432531144847</v>
      </c>
      <c r="L612" s="19">
        <f t="shared" si="48"/>
        <v>2108004.5905343825</v>
      </c>
      <c r="M612" s="29">
        <f>Table4[[#This Row],[Revenue]]/Table4[[#This Row],[Units]]</f>
        <v>6.1287646053609963</v>
      </c>
      <c r="N612" s="31">
        <f t="shared" si="49"/>
        <v>0.51884079763345914</v>
      </c>
    </row>
    <row r="613" spans="1:19" x14ac:dyDescent="0.25">
      <c r="A613" s="35">
        <v>2016</v>
      </c>
      <c r="B613" s="15" t="s">
        <v>175</v>
      </c>
      <c r="C613" s="15" t="s">
        <v>170</v>
      </c>
      <c r="D613" s="15" t="s">
        <v>146</v>
      </c>
      <c r="E613" s="15" t="s">
        <v>109</v>
      </c>
      <c r="F613" s="16">
        <v>762.71155108487028</v>
      </c>
      <c r="G613" s="19">
        <v>2403.0235639592925</v>
      </c>
      <c r="H613" s="19">
        <f t="shared" si="45"/>
        <v>1832813.8297608849</v>
      </c>
      <c r="I613" s="20">
        <v>4532.3100059051976</v>
      </c>
      <c r="J613" s="19">
        <f t="shared" si="46"/>
        <v>3456845.194601431</v>
      </c>
      <c r="K613" s="19">
        <f t="shared" si="47"/>
        <v>2129.2864419459052</v>
      </c>
      <c r="L613" s="19">
        <f t="shared" si="48"/>
        <v>1624031.3648405462</v>
      </c>
      <c r="M613" s="29">
        <f>Table4[[#This Row],[Revenue]]/Table4[[#This Row],[Units]]</f>
        <v>5.9423644488647156</v>
      </c>
      <c r="N613" s="31">
        <f t="shared" si="49"/>
        <v>0.46980158885240286</v>
      </c>
    </row>
    <row r="614" spans="1:19" x14ac:dyDescent="0.25">
      <c r="A614" s="35">
        <v>2016</v>
      </c>
      <c r="B614" s="15" t="s">
        <v>173</v>
      </c>
      <c r="C614" s="15" t="s">
        <v>170</v>
      </c>
      <c r="D614" s="15" t="s">
        <v>146</v>
      </c>
      <c r="E614" s="15" t="s">
        <v>109</v>
      </c>
      <c r="F614" s="16">
        <v>724.6510763339777</v>
      </c>
      <c r="G614" s="19">
        <v>2276.8364287152308</v>
      </c>
      <c r="H614" s="19">
        <f t="shared" si="45"/>
        <v>1649911.9687049019</v>
      </c>
      <c r="I614" s="20">
        <v>4721.1279172043596</v>
      </c>
      <c r="J614" s="19">
        <f t="shared" si="46"/>
        <v>3421170.4267125297</v>
      </c>
      <c r="K614" s="19">
        <f t="shared" si="47"/>
        <v>2444.2914884891288</v>
      </c>
      <c r="L614" s="19">
        <f t="shared" si="48"/>
        <v>1771258.4580076279</v>
      </c>
      <c r="M614" s="29">
        <f>Table4[[#This Row],[Revenue]]/Table4[[#This Row],[Units]]</f>
        <v>6.5150360930789297</v>
      </c>
      <c r="N614" s="31">
        <f t="shared" si="49"/>
        <v>0.51773464548203318</v>
      </c>
    </row>
    <row r="615" spans="1:19" x14ac:dyDescent="0.25">
      <c r="A615" s="35">
        <v>2016</v>
      </c>
      <c r="B615" s="15" t="s">
        <v>172</v>
      </c>
      <c r="C615" s="15" t="s">
        <v>170</v>
      </c>
      <c r="D615" s="15" t="s">
        <v>146</v>
      </c>
      <c r="E615" s="15" t="s">
        <v>109</v>
      </c>
      <c r="F615" s="16">
        <v>728.55519438706563</v>
      </c>
      <c r="G615" s="19">
        <v>2200.4440438068546</v>
      </c>
      <c r="H615" s="19">
        <f t="shared" si="45"/>
        <v>1603144.9380735636</v>
      </c>
      <c r="I615" s="20">
        <v>3840.5352809976748</v>
      </c>
      <c r="J615" s="19">
        <f t="shared" si="46"/>
        <v>2798041.9281976447</v>
      </c>
      <c r="K615" s="19">
        <f t="shared" si="47"/>
        <v>1640.0912371908203</v>
      </c>
      <c r="L615" s="19">
        <f t="shared" si="48"/>
        <v>1194896.990124081</v>
      </c>
      <c r="M615" s="29">
        <f>Table4[[#This Row],[Revenue]]/Table4[[#This Row],[Units]]</f>
        <v>5.2714403940647516</v>
      </c>
      <c r="N615" s="31">
        <f t="shared" si="49"/>
        <v>0.42704756425639856</v>
      </c>
    </row>
    <row r="616" spans="1:19" x14ac:dyDescent="0.25">
      <c r="A616" s="35">
        <v>2016</v>
      </c>
      <c r="B616" s="15" t="s">
        <v>176</v>
      </c>
      <c r="C616" s="15" t="s">
        <v>170</v>
      </c>
      <c r="D616" s="15" t="s">
        <v>146</v>
      </c>
      <c r="E616" s="15" t="s">
        <v>109</v>
      </c>
      <c r="F616" s="16">
        <v>602.46504644079107</v>
      </c>
      <c r="G616" s="19">
        <v>2049.7258270102675</v>
      </c>
      <c r="H616" s="19">
        <f t="shared" si="45"/>
        <v>1234888.1655606297</v>
      </c>
      <c r="I616" s="20">
        <v>3556.6831608714297</v>
      </c>
      <c r="J616" s="19">
        <f t="shared" si="46"/>
        <v>2142777.2856895854</v>
      </c>
      <c r="K616" s="19">
        <f t="shared" si="47"/>
        <v>1506.9573338611622</v>
      </c>
      <c r="L616" s="19">
        <f t="shared" si="48"/>
        <v>907889.12012895569</v>
      </c>
      <c r="M616" s="29">
        <f>Table4[[#This Row],[Revenue]]/Table4[[#This Row],[Units]]</f>
        <v>5.9035510555897002</v>
      </c>
      <c r="N616" s="31">
        <f t="shared" si="49"/>
        <v>0.42369737918739425</v>
      </c>
    </row>
    <row r="617" spans="1:19" x14ac:dyDescent="0.25">
      <c r="A617" s="35">
        <v>2016</v>
      </c>
      <c r="B617" s="15" t="s">
        <v>174</v>
      </c>
      <c r="C617" s="15" t="s">
        <v>170</v>
      </c>
      <c r="D617" s="15" t="s">
        <v>146</v>
      </c>
      <c r="E617" s="15" t="s">
        <v>109</v>
      </c>
      <c r="F617" s="16">
        <v>598.46048871259904</v>
      </c>
      <c r="G617" s="19">
        <v>1362.153171401402</v>
      </c>
      <c r="H617" s="19">
        <f t="shared" si="45"/>
        <v>815194.85265829973</v>
      </c>
      <c r="I617" s="20">
        <v>3050.966012491383</v>
      </c>
      <c r="J617" s="19">
        <f t="shared" si="46"/>
        <v>1825882.6108811228</v>
      </c>
      <c r="K617" s="19">
        <f t="shared" si="47"/>
        <v>1688.812841089981</v>
      </c>
      <c r="L617" s="19">
        <f t="shared" si="48"/>
        <v>1010687.758222823</v>
      </c>
      <c r="M617" s="29">
        <f>Table4[[#This Row],[Revenue]]/Table4[[#This Row],[Units]]</f>
        <v>5.0980241303057188</v>
      </c>
      <c r="N617" s="31">
        <f t="shared" si="49"/>
        <v>0.55353381000495516</v>
      </c>
    </row>
    <row r="618" spans="1:19" x14ac:dyDescent="0.25">
      <c r="A618" s="35">
        <v>2017</v>
      </c>
      <c r="B618" s="15" t="s">
        <v>175</v>
      </c>
      <c r="C618" s="15" t="s">
        <v>170</v>
      </c>
      <c r="D618" s="15" t="s">
        <v>146</v>
      </c>
      <c r="E618" s="15" t="s">
        <v>109</v>
      </c>
      <c r="F618" s="16">
        <v>636</v>
      </c>
      <c r="G618" s="19">
        <v>691.67225999998664</v>
      </c>
      <c r="H618" s="19">
        <f t="shared" si="45"/>
        <v>439903.55735999148</v>
      </c>
      <c r="I618" s="20">
        <v>1542.6534233999703</v>
      </c>
      <c r="J618" s="19">
        <f t="shared" si="46"/>
        <v>981127.57728238113</v>
      </c>
      <c r="K618" s="19">
        <f t="shared" si="47"/>
        <v>850.98116339998364</v>
      </c>
      <c r="L618" s="19">
        <f t="shared" si="48"/>
        <v>541224.01992238965</v>
      </c>
      <c r="M618" s="29">
        <f>Table4[[#This Row],[Revenue]]/Table4[[#This Row],[Units]]</f>
        <v>2.4255556971697647</v>
      </c>
      <c r="N618" s="31">
        <f t="shared" si="49"/>
        <v>0.55163470322740549</v>
      </c>
    </row>
    <row r="619" spans="1:19" x14ac:dyDescent="0.25">
      <c r="A619" s="35">
        <v>2018</v>
      </c>
      <c r="B619" s="15" t="s">
        <v>173</v>
      </c>
      <c r="C619" s="15" t="s">
        <v>170</v>
      </c>
      <c r="D619" s="15" t="s">
        <v>146</v>
      </c>
      <c r="E619" s="15" t="s">
        <v>109</v>
      </c>
      <c r="F619" s="16">
        <v>966</v>
      </c>
      <c r="G619" s="19">
        <v>1208.3829239999623</v>
      </c>
      <c r="H619" s="19">
        <f t="shared" si="45"/>
        <v>1167297.9045839636</v>
      </c>
      <c r="I619" s="20">
        <v>2287.0605239999286</v>
      </c>
      <c r="J619" s="19">
        <f t="shared" si="46"/>
        <v>2209300.4661839311</v>
      </c>
      <c r="K619" s="19">
        <f t="shared" si="47"/>
        <v>1078.6775999999663</v>
      </c>
      <c r="L619" s="19">
        <f t="shared" si="48"/>
        <v>1042002.5615999675</v>
      </c>
      <c r="M619" s="29">
        <f>Table4[[#This Row],[Revenue]]/Table4[[#This Row],[Units]]</f>
        <v>2.3675574782607955</v>
      </c>
      <c r="N619" s="31">
        <f t="shared" si="49"/>
        <v>0.47164366166988242</v>
      </c>
    </row>
    <row r="620" spans="1:19" x14ac:dyDescent="0.25">
      <c r="A620" s="35">
        <v>2018</v>
      </c>
      <c r="B620" s="15" t="s">
        <v>174</v>
      </c>
      <c r="C620" s="15" t="s">
        <v>170</v>
      </c>
      <c r="D620" s="15" t="s">
        <v>146</v>
      </c>
      <c r="E620" s="15" t="s">
        <v>109</v>
      </c>
      <c r="F620" s="16">
        <v>838</v>
      </c>
      <c r="G620" s="19">
        <v>992.40066199997341</v>
      </c>
      <c r="H620" s="19">
        <f t="shared" si="45"/>
        <v>831631.75475597777</v>
      </c>
      <c r="I620" s="20">
        <v>1937.4194619999482</v>
      </c>
      <c r="J620" s="19">
        <f t="shared" si="46"/>
        <v>1623557.5091559566</v>
      </c>
      <c r="K620" s="19">
        <f t="shared" si="47"/>
        <v>945.01879999997482</v>
      </c>
      <c r="L620" s="19">
        <f t="shared" si="48"/>
        <v>791925.75439997879</v>
      </c>
      <c r="M620" s="29">
        <f>Table4[[#This Row],[Revenue]]/Table4[[#This Row],[Units]]</f>
        <v>2.3119563985679572</v>
      </c>
      <c r="N620" s="31">
        <f t="shared" si="49"/>
        <v>0.48777191441261575</v>
      </c>
    </row>
    <row r="621" spans="1:19" x14ac:dyDescent="0.25">
      <c r="A621" s="35">
        <v>2018</v>
      </c>
      <c r="B621" s="15" t="s">
        <v>171</v>
      </c>
      <c r="C621" s="15" t="s">
        <v>170</v>
      </c>
      <c r="D621" s="15" t="s">
        <v>146</v>
      </c>
      <c r="E621" s="15" t="s">
        <v>109</v>
      </c>
      <c r="F621" s="16">
        <v>636</v>
      </c>
      <c r="G621" s="19">
        <v>863.79929999996773</v>
      </c>
      <c r="H621" s="19">
        <f t="shared" si="45"/>
        <v>549376.35479997948</v>
      </c>
      <c r="I621" s="20">
        <v>1809.7442999999325</v>
      </c>
      <c r="J621" s="19">
        <f t="shared" si="46"/>
        <v>1150997.374799957</v>
      </c>
      <c r="K621" s="19">
        <f t="shared" si="47"/>
        <v>945.94499999996481</v>
      </c>
      <c r="L621" s="19">
        <f t="shared" si="48"/>
        <v>601621.01999997755</v>
      </c>
      <c r="M621" s="29">
        <f>Table4[[#This Row],[Revenue]]/Table4[[#This Row],[Units]]</f>
        <v>2.8455099056602711</v>
      </c>
      <c r="N621" s="31">
        <f t="shared" si="49"/>
        <v>0.52269538851427799</v>
      </c>
    </row>
    <row r="622" spans="1:19" x14ac:dyDescent="0.25">
      <c r="A622" s="35">
        <v>2018</v>
      </c>
      <c r="B622" s="15" t="s">
        <v>176</v>
      </c>
      <c r="C622" s="15" t="s">
        <v>170</v>
      </c>
      <c r="D622" s="15" t="s">
        <v>146</v>
      </c>
      <c r="E622" s="15" t="s">
        <v>109</v>
      </c>
      <c r="F622" s="16">
        <v>626</v>
      </c>
      <c r="G622" s="19">
        <v>804.62346599997318</v>
      </c>
      <c r="H622" s="19">
        <f t="shared" si="45"/>
        <v>503694.28971598321</v>
      </c>
      <c r="I622" s="20">
        <v>1693.3818659999436</v>
      </c>
      <c r="J622" s="19">
        <f t="shared" si="46"/>
        <v>1060057.0481159647</v>
      </c>
      <c r="K622" s="19">
        <f t="shared" si="47"/>
        <v>888.75839999997038</v>
      </c>
      <c r="L622" s="19">
        <f t="shared" si="48"/>
        <v>556362.75839998154</v>
      </c>
      <c r="M622" s="29">
        <f>Table4[[#This Row],[Revenue]]/Table4[[#This Row],[Units]]</f>
        <v>2.7050828530350537</v>
      </c>
      <c r="N622" s="31">
        <f t="shared" si="49"/>
        <v>0.52484228031765168</v>
      </c>
    </row>
    <row r="623" spans="1:19" x14ac:dyDescent="0.25">
      <c r="A623" s="35">
        <v>1990</v>
      </c>
      <c r="B623" s="15" t="s">
        <v>171</v>
      </c>
      <c r="C623" s="15" t="s">
        <v>169</v>
      </c>
      <c r="D623" s="15" t="s">
        <v>6</v>
      </c>
      <c r="E623" s="15" t="s">
        <v>16</v>
      </c>
      <c r="F623" s="16">
        <v>361</v>
      </c>
      <c r="G623" s="19">
        <v>859.8571608233857</v>
      </c>
      <c r="H623" s="19">
        <f t="shared" si="45"/>
        <v>310408.43505724223</v>
      </c>
      <c r="I623" s="20">
        <v>1732.8613381399796</v>
      </c>
      <c r="J623" s="19">
        <f t="shared" si="46"/>
        <v>625562.94306853262</v>
      </c>
      <c r="K623" s="19">
        <f t="shared" si="47"/>
        <v>873.00417731659388</v>
      </c>
      <c r="L623" s="19">
        <f t="shared" si="48"/>
        <v>315154.5080112904</v>
      </c>
      <c r="M623" s="29">
        <f>Table4[[#This Row],[Revenue]]/Table4[[#This Row],[Units]]</f>
        <v>4.8001699117450958</v>
      </c>
      <c r="N623" s="31">
        <f t="shared" si="49"/>
        <v>0.50379344157661221</v>
      </c>
      <c r="O623" s="41"/>
      <c r="P623" s="41"/>
      <c r="Q623" s="41"/>
      <c r="R623" s="41"/>
      <c r="S623" s="41"/>
    </row>
    <row r="624" spans="1:19" x14ac:dyDescent="0.25">
      <c r="A624" s="35">
        <v>1991</v>
      </c>
      <c r="B624" s="15" t="s">
        <v>175</v>
      </c>
      <c r="C624" s="15" t="s">
        <v>169</v>
      </c>
      <c r="D624" s="15" t="s">
        <v>6</v>
      </c>
      <c r="E624" s="15" t="s">
        <v>16</v>
      </c>
      <c r="F624" s="16">
        <v>820</v>
      </c>
      <c r="G624" s="19">
        <v>1220.5880399999669</v>
      </c>
      <c r="H624" s="19">
        <f t="shared" si="45"/>
        <v>1000882.1927999728</v>
      </c>
      <c r="I624" s="20">
        <v>2404.2320399999348</v>
      </c>
      <c r="J624" s="19">
        <f t="shared" si="46"/>
        <v>1971470.2727999466</v>
      </c>
      <c r="K624" s="19">
        <f t="shared" si="47"/>
        <v>1183.6439999999679</v>
      </c>
      <c r="L624" s="19">
        <f t="shared" si="48"/>
        <v>970588.07999997376</v>
      </c>
      <c r="M624" s="29">
        <f>Table4[[#This Row],[Revenue]]/Table4[[#This Row],[Units]]</f>
        <v>2.9319902926828472</v>
      </c>
      <c r="N624" s="31">
        <f t="shared" si="49"/>
        <v>0.49231687304192157</v>
      </c>
    </row>
    <row r="625" spans="1:14" x14ac:dyDescent="0.25">
      <c r="A625" s="35">
        <v>1991</v>
      </c>
      <c r="B625" s="15" t="s">
        <v>175</v>
      </c>
      <c r="C625" s="15" t="s">
        <v>169</v>
      </c>
      <c r="D625" s="15" t="s">
        <v>6</v>
      </c>
      <c r="E625" s="15" t="s">
        <v>16</v>
      </c>
      <c r="F625" s="16">
        <v>337</v>
      </c>
      <c r="G625" s="19">
        <v>895.31187794997527</v>
      </c>
      <c r="H625" s="19">
        <f t="shared" si="45"/>
        <v>301720.10286914167</v>
      </c>
      <c r="I625" s="20">
        <v>1759.9199449999653</v>
      </c>
      <c r="J625" s="19">
        <f t="shared" si="46"/>
        <v>593093.02146498836</v>
      </c>
      <c r="K625" s="19">
        <f t="shared" si="47"/>
        <v>864.60806704999004</v>
      </c>
      <c r="L625" s="19">
        <f t="shared" si="48"/>
        <v>291372.91859584668</v>
      </c>
      <c r="M625" s="29">
        <f>Table4[[#This Row],[Revenue]]/Table4[[#This Row],[Units]]</f>
        <v>5.2223143768544968</v>
      </c>
      <c r="N625" s="31">
        <f t="shared" si="49"/>
        <v>0.49127692967307501</v>
      </c>
    </row>
    <row r="626" spans="1:14" x14ac:dyDescent="0.25">
      <c r="A626" s="35">
        <v>1992</v>
      </c>
      <c r="B626" s="15" t="s">
        <v>173</v>
      </c>
      <c r="C626" s="15" t="s">
        <v>169</v>
      </c>
      <c r="D626" s="15" t="s">
        <v>6</v>
      </c>
      <c r="E626" s="15" t="s">
        <v>16</v>
      </c>
      <c r="F626" s="16">
        <v>361</v>
      </c>
      <c r="G626" s="19">
        <v>596.8629599999789</v>
      </c>
      <c r="H626" s="19">
        <f t="shared" si="45"/>
        <v>215467.52855999238</v>
      </c>
      <c r="I626" s="20">
        <v>1454.4189599999488</v>
      </c>
      <c r="J626" s="19">
        <f t="shared" si="46"/>
        <v>525045.24455998151</v>
      </c>
      <c r="K626" s="19">
        <f t="shared" si="47"/>
        <v>857.55599999996991</v>
      </c>
      <c r="L626" s="19">
        <f t="shared" si="48"/>
        <v>309577.71599998913</v>
      </c>
      <c r="M626" s="29">
        <f>Table4[[#This Row],[Revenue]]/Table4[[#This Row],[Units]]</f>
        <v>4.0288613850414094</v>
      </c>
      <c r="N626" s="31">
        <f t="shared" si="49"/>
        <v>0.58962102639256031</v>
      </c>
    </row>
    <row r="627" spans="1:14" x14ac:dyDescent="0.25">
      <c r="A627" s="35">
        <v>1993</v>
      </c>
      <c r="B627" s="15" t="s">
        <v>175</v>
      </c>
      <c r="C627" s="15" t="s">
        <v>169</v>
      </c>
      <c r="D627" s="15" t="s">
        <v>6</v>
      </c>
      <c r="E627" s="15" t="s">
        <v>16</v>
      </c>
      <c r="F627" s="16">
        <v>318</v>
      </c>
      <c r="G627" s="19">
        <v>454.01823900997863</v>
      </c>
      <c r="H627" s="19">
        <f t="shared" si="45"/>
        <v>144377.80000517319</v>
      </c>
      <c r="I627" s="20">
        <v>1395.1416709999344</v>
      </c>
      <c r="J627" s="19">
        <f t="shared" si="46"/>
        <v>443655.05137797911</v>
      </c>
      <c r="K627" s="19">
        <f t="shared" si="47"/>
        <v>941.12343198995575</v>
      </c>
      <c r="L627" s="19">
        <f t="shared" si="48"/>
        <v>299277.25137280591</v>
      </c>
      <c r="M627" s="29">
        <f>Table4[[#This Row],[Revenue]]/Table4[[#This Row],[Units]]</f>
        <v>4.3872379591192905</v>
      </c>
      <c r="N627" s="31">
        <f t="shared" si="49"/>
        <v>0.67457194602712145</v>
      </c>
    </row>
    <row r="628" spans="1:14" x14ac:dyDescent="0.25">
      <c r="A628" s="35">
        <v>1993</v>
      </c>
      <c r="B628" s="15" t="s">
        <v>176</v>
      </c>
      <c r="C628" s="15" t="s">
        <v>169</v>
      </c>
      <c r="D628" s="15" t="s">
        <v>6</v>
      </c>
      <c r="E628" s="15" t="s">
        <v>16</v>
      </c>
      <c r="F628" s="16">
        <v>122</v>
      </c>
      <c r="G628" s="19">
        <v>197.97520247999103</v>
      </c>
      <c r="H628" s="19">
        <f t="shared" si="45"/>
        <v>24152.974702558906</v>
      </c>
      <c r="I628" s="20">
        <v>595.58320799997296</v>
      </c>
      <c r="J628" s="19">
        <f t="shared" si="46"/>
        <v>72661.151375996706</v>
      </c>
      <c r="K628" s="19">
        <f t="shared" si="47"/>
        <v>397.60800551998193</v>
      </c>
      <c r="L628" s="19">
        <f t="shared" si="48"/>
        <v>48508.176673437803</v>
      </c>
      <c r="M628" s="29">
        <f>Table4[[#This Row],[Revenue]]/Table4[[#This Row],[Units]]</f>
        <v>4.8818295737702702</v>
      </c>
      <c r="N628" s="31">
        <f t="shared" si="49"/>
        <v>0.66759438509891633</v>
      </c>
    </row>
    <row r="629" spans="1:14" x14ac:dyDescent="0.25">
      <c r="A629" s="35">
        <v>1994</v>
      </c>
      <c r="B629" s="15" t="s">
        <v>176</v>
      </c>
      <c r="C629" s="15" t="s">
        <v>169</v>
      </c>
      <c r="D629" s="15" t="s">
        <v>6</v>
      </c>
      <c r="E629" s="15" t="s">
        <v>16</v>
      </c>
      <c r="F629" s="16">
        <v>411</v>
      </c>
      <c r="G629" s="19">
        <v>655.41563093996638</v>
      </c>
      <c r="H629" s="19">
        <f t="shared" si="45"/>
        <v>269375.82431632618</v>
      </c>
      <c r="I629" s="20">
        <v>1917.5614739999016</v>
      </c>
      <c r="J629" s="19">
        <f t="shared" si="46"/>
        <v>788117.76581395953</v>
      </c>
      <c r="K629" s="19">
        <f t="shared" si="47"/>
        <v>1262.1458430599353</v>
      </c>
      <c r="L629" s="19">
        <f t="shared" si="48"/>
        <v>518741.94149763335</v>
      </c>
      <c r="M629" s="29">
        <f>Table4[[#This Row],[Revenue]]/Table4[[#This Row],[Units]]</f>
        <v>4.6655996934304174</v>
      </c>
      <c r="N629" s="31">
        <f t="shared" si="49"/>
        <v>0.65820358834555937</v>
      </c>
    </row>
    <row r="630" spans="1:14" x14ac:dyDescent="0.25">
      <c r="A630" s="35">
        <v>1994</v>
      </c>
      <c r="B630" s="15" t="s">
        <v>172</v>
      </c>
      <c r="C630" s="15" t="s">
        <v>169</v>
      </c>
      <c r="D630" s="15" t="s">
        <v>6</v>
      </c>
      <c r="E630" s="15" t="s">
        <v>16</v>
      </c>
      <c r="F630" s="16">
        <v>315</v>
      </c>
      <c r="G630" s="19">
        <v>594.19184923997034</v>
      </c>
      <c r="H630" s="19">
        <f t="shared" si="45"/>
        <v>187170.43251059065</v>
      </c>
      <c r="I630" s="20">
        <v>1792.0008039999107</v>
      </c>
      <c r="J630" s="19">
        <f t="shared" si="46"/>
        <v>564480.25325997185</v>
      </c>
      <c r="K630" s="19">
        <f t="shared" si="47"/>
        <v>1197.8089547599402</v>
      </c>
      <c r="L630" s="19">
        <f t="shared" si="48"/>
        <v>377309.82074938121</v>
      </c>
      <c r="M630" s="29">
        <f>Table4[[#This Row],[Revenue]]/Table4[[#This Row],[Units]]</f>
        <v>5.6888914412695577</v>
      </c>
      <c r="N630" s="31">
        <f t="shared" si="49"/>
        <v>0.66841987575358253</v>
      </c>
    </row>
    <row r="631" spans="1:14" x14ac:dyDescent="0.25">
      <c r="A631" s="35">
        <v>1994</v>
      </c>
      <c r="B631" s="15" t="s">
        <v>175</v>
      </c>
      <c r="C631" s="15" t="s">
        <v>169</v>
      </c>
      <c r="D631" s="15" t="s">
        <v>6</v>
      </c>
      <c r="E631" s="15" t="s">
        <v>16</v>
      </c>
      <c r="F631" s="16">
        <v>309</v>
      </c>
      <c r="G631" s="19">
        <v>588.64800863996902</v>
      </c>
      <c r="H631" s="19">
        <f t="shared" si="45"/>
        <v>181892.23466975044</v>
      </c>
      <c r="I631" s="20">
        <v>1767.1621439999071</v>
      </c>
      <c r="J631" s="19">
        <f t="shared" si="46"/>
        <v>546053.10249597125</v>
      </c>
      <c r="K631" s="19">
        <f t="shared" si="47"/>
        <v>1178.5141353599381</v>
      </c>
      <c r="L631" s="19">
        <f t="shared" si="48"/>
        <v>364160.86782622081</v>
      </c>
      <c r="M631" s="29">
        <f>Table4[[#This Row],[Revenue]]/Table4[[#This Row],[Units]]</f>
        <v>5.7189713398055249</v>
      </c>
      <c r="N631" s="31">
        <f t="shared" si="49"/>
        <v>0.66689643582586844</v>
      </c>
    </row>
    <row r="632" spans="1:14" x14ac:dyDescent="0.25">
      <c r="A632" s="35">
        <v>1994</v>
      </c>
      <c r="B632" s="15" t="s">
        <v>174</v>
      </c>
      <c r="C632" s="15" t="s">
        <v>169</v>
      </c>
      <c r="D632" s="15" t="s">
        <v>6</v>
      </c>
      <c r="E632" s="15" t="s">
        <v>16</v>
      </c>
      <c r="F632" s="16">
        <v>317</v>
      </c>
      <c r="G632" s="19">
        <v>518.5782415399749</v>
      </c>
      <c r="H632" s="19">
        <f t="shared" si="45"/>
        <v>164389.30256817205</v>
      </c>
      <c r="I632" s="20">
        <v>1589.8601339999229</v>
      </c>
      <c r="J632" s="19">
        <f t="shared" si="46"/>
        <v>503985.66247797559</v>
      </c>
      <c r="K632" s="19">
        <f t="shared" si="47"/>
        <v>1071.281892459948</v>
      </c>
      <c r="L632" s="19">
        <f t="shared" si="48"/>
        <v>339596.35990980355</v>
      </c>
      <c r="M632" s="29">
        <f>Table4[[#This Row],[Revenue]]/Table4[[#This Row],[Units]]</f>
        <v>5.0153316529966023</v>
      </c>
      <c r="N632" s="31">
        <f t="shared" si="49"/>
        <v>0.67382146992057346</v>
      </c>
    </row>
    <row r="633" spans="1:14" x14ac:dyDescent="0.25">
      <c r="A633" s="35">
        <v>1994</v>
      </c>
      <c r="B633" s="15" t="s">
        <v>171</v>
      </c>
      <c r="C633" s="15" t="s">
        <v>169</v>
      </c>
      <c r="D633" s="15" t="s">
        <v>6</v>
      </c>
      <c r="E633" s="15" t="s">
        <v>16</v>
      </c>
      <c r="F633" s="16">
        <v>323</v>
      </c>
      <c r="G633" s="19">
        <v>526.5676023399717</v>
      </c>
      <c r="H633" s="19">
        <f t="shared" si="45"/>
        <v>170081.33555581086</v>
      </c>
      <c r="I633" s="20">
        <v>1551.0258139999166</v>
      </c>
      <c r="J633" s="19">
        <f t="shared" si="46"/>
        <v>500981.33792197309</v>
      </c>
      <c r="K633" s="19">
        <f t="shared" si="47"/>
        <v>1024.4582116599449</v>
      </c>
      <c r="L633" s="19">
        <f t="shared" si="48"/>
        <v>330900.00236616225</v>
      </c>
      <c r="M633" s="29">
        <f>Table4[[#This Row],[Revenue]]/Table4[[#This Row],[Units]]</f>
        <v>4.8019375046437052</v>
      </c>
      <c r="N633" s="31">
        <f t="shared" si="49"/>
        <v>0.66050365017329105</v>
      </c>
    </row>
    <row r="634" spans="1:14" x14ac:dyDescent="0.25">
      <c r="A634" s="35">
        <v>1995</v>
      </c>
      <c r="B634" s="15" t="s">
        <v>171</v>
      </c>
      <c r="C634" s="15" t="s">
        <v>169</v>
      </c>
      <c r="D634" s="15" t="s">
        <v>6</v>
      </c>
      <c r="E634" s="15" t="s">
        <v>16</v>
      </c>
      <c r="F634" s="16">
        <v>726.22379227466297</v>
      </c>
      <c r="G634" s="19">
        <v>1328.3198957067596</v>
      </c>
      <c r="H634" s="19">
        <f t="shared" si="45"/>
        <v>964657.51201404771</v>
      </c>
      <c r="I634" s="20">
        <v>4218.8680506669698</v>
      </c>
      <c r="J634" s="19">
        <f t="shared" si="46"/>
        <v>3063842.3548617819</v>
      </c>
      <c r="K634" s="19">
        <f t="shared" si="47"/>
        <v>2890.54815496021</v>
      </c>
      <c r="L634" s="19">
        <f t="shared" si="48"/>
        <v>2099184.8428477342</v>
      </c>
      <c r="M634" s="29">
        <f>Table4[[#This Row],[Revenue]]/Table4[[#This Row],[Units]]</f>
        <v>5.8093222716550219</v>
      </c>
      <c r="N634" s="31">
        <f t="shared" si="49"/>
        <v>0.68514779799838421</v>
      </c>
    </row>
    <row r="635" spans="1:14" x14ac:dyDescent="0.25">
      <c r="A635" s="35">
        <v>1995</v>
      </c>
      <c r="B635" s="15" t="s">
        <v>173</v>
      </c>
      <c r="C635" s="15" t="s">
        <v>169</v>
      </c>
      <c r="D635" s="15" t="s">
        <v>6</v>
      </c>
      <c r="E635" s="15" t="s">
        <v>16</v>
      </c>
      <c r="F635" s="16">
        <v>691.7933983925235</v>
      </c>
      <c r="G635" s="19">
        <v>1113.2867139312661</v>
      </c>
      <c r="H635" s="19">
        <f t="shared" si="45"/>
        <v>770164.39921575575</v>
      </c>
      <c r="I635" s="20">
        <v>3560.9766467366489</v>
      </c>
      <c r="J635" s="19">
        <f t="shared" si="46"/>
        <v>2463460.1360423588</v>
      </c>
      <c r="K635" s="19">
        <f t="shared" si="47"/>
        <v>2447.6899328053828</v>
      </c>
      <c r="L635" s="19">
        <f t="shared" si="48"/>
        <v>1693295.7368266031</v>
      </c>
      <c r="M635" s="29">
        <f>Table4[[#This Row],[Revenue]]/Table4[[#This Row],[Units]]</f>
        <v>5.1474568202169388</v>
      </c>
      <c r="N635" s="31">
        <f t="shared" si="49"/>
        <v>0.68736478096493425</v>
      </c>
    </row>
    <row r="636" spans="1:14" x14ac:dyDescent="0.25">
      <c r="A636" s="35">
        <v>1995</v>
      </c>
      <c r="B636" s="15" t="s">
        <v>176</v>
      </c>
      <c r="C636" s="15" t="s">
        <v>169</v>
      </c>
      <c r="D636" s="15" t="s">
        <v>6</v>
      </c>
      <c r="E636" s="15" t="s">
        <v>16</v>
      </c>
      <c r="F636" s="16">
        <v>620.06850166720801</v>
      </c>
      <c r="G636" s="19">
        <v>1240.4586989512686</v>
      </c>
      <c r="H636" s="19">
        <f t="shared" si="45"/>
        <v>769169.36683876743</v>
      </c>
      <c r="I636" s="20">
        <v>3940.9026362351965</v>
      </c>
      <c r="J636" s="19">
        <f t="shared" si="46"/>
        <v>2443629.5928667085</v>
      </c>
      <c r="K636" s="19">
        <f t="shared" si="47"/>
        <v>2700.4439372839279</v>
      </c>
      <c r="L636" s="19">
        <f t="shared" si="48"/>
        <v>1674460.2260279411</v>
      </c>
      <c r="M636" s="29">
        <f>Table4[[#This Row],[Revenue]]/Table4[[#This Row],[Units]]</f>
        <v>6.3555923670354195</v>
      </c>
      <c r="N636" s="31">
        <f t="shared" si="49"/>
        <v>0.68523487803385641</v>
      </c>
    </row>
    <row r="637" spans="1:14" x14ac:dyDescent="0.25">
      <c r="A637" s="35">
        <v>1995</v>
      </c>
      <c r="B637" s="15" t="s">
        <v>173</v>
      </c>
      <c r="C637" s="15" t="s">
        <v>169</v>
      </c>
      <c r="D637" s="15" t="s">
        <v>6</v>
      </c>
      <c r="E637" s="15" t="s">
        <v>16</v>
      </c>
      <c r="F637" s="16">
        <v>429.49804756066072</v>
      </c>
      <c r="G637" s="19">
        <v>749.42663017965697</v>
      </c>
      <c r="H637" s="19">
        <f t="shared" si="45"/>
        <v>321877.27445212798</v>
      </c>
      <c r="I637" s="20">
        <v>2358.5834168542933</v>
      </c>
      <c r="J637" s="19">
        <f t="shared" si="46"/>
        <v>1013006.9725478709</v>
      </c>
      <c r="K637" s="19">
        <f t="shared" si="47"/>
        <v>1609.1567866746364</v>
      </c>
      <c r="L637" s="19">
        <f t="shared" si="48"/>
        <v>691129.69809574296</v>
      </c>
      <c r="M637" s="29">
        <f>Table4[[#This Row],[Revenue]]/Table4[[#This Row],[Units]]</f>
        <v>5.4914880993054469</v>
      </c>
      <c r="N637" s="31">
        <f t="shared" si="49"/>
        <v>0.68225561800176326</v>
      </c>
    </row>
    <row r="638" spans="1:14" x14ac:dyDescent="0.25">
      <c r="A638" s="35">
        <v>1995</v>
      </c>
      <c r="B638" s="15" t="s">
        <v>174</v>
      </c>
      <c r="C638" s="15" t="s">
        <v>169</v>
      </c>
      <c r="D638" s="15" t="s">
        <v>6</v>
      </c>
      <c r="E638" s="15" t="s">
        <v>16</v>
      </c>
      <c r="F638" s="16">
        <v>320</v>
      </c>
      <c r="G638" s="19">
        <v>537.93926003997046</v>
      </c>
      <c r="H638" s="19">
        <f t="shared" si="45"/>
        <v>172140.56321279056</v>
      </c>
      <c r="I638" s="20">
        <v>1584.5214839999128</v>
      </c>
      <c r="J638" s="19">
        <f t="shared" si="46"/>
        <v>507046.87487997208</v>
      </c>
      <c r="K638" s="19">
        <f t="shared" si="47"/>
        <v>1046.5822239599424</v>
      </c>
      <c r="L638" s="19">
        <f t="shared" si="48"/>
        <v>334906.31166718155</v>
      </c>
      <c r="M638" s="29">
        <f>Table4[[#This Row],[Revenue]]/Table4[[#This Row],[Units]]</f>
        <v>4.9516296374997273</v>
      </c>
      <c r="N638" s="31">
        <f t="shared" si="49"/>
        <v>0.66050365017329105</v>
      </c>
    </row>
    <row r="639" spans="1:14" x14ac:dyDescent="0.25">
      <c r="A639" s="35">
        <v>1996</v>
      </c>
      <c r="B639" s="15" t="s">
        <v>174</v>
      </c>
      <c r="C639" s="15" t="s">
        <v>169</v>
      </c>
      <c r="D639" s="15" t="s">
        <v>6</v>
      </c>
      <c r="E639" s="15" t="s">
        <v>16</v>
      </c>
      <c r="F639" s="16">
        <v>788.84617150212932</v>
      </c>
      <c r="G639" s="19">
        <v>1557.1852712539767</v>
      </c>
      <c r="H639" s="19">
        <f t="shared" si="45"/>
        <v>1228379.6395482044</v>
      </c>
      <c r="I639" s="20">
        <v>5375.8324553084785</v>
      </c>
      <c r="J639" s="19">
        <f t="shared" si="46"/>
        <v>4240704.8510069847</v>
      </c>
      <c r="K639" s="19">
        <f t="shared" si="47"/>
        <v>3818.6471840545018</v>
      </c>
      <c r="L639" s="19">
        <f t="shared" si="48"/>
        <v>3012325.2114587803</v>
      </c>
      <c r="M639" s="29">
        <f>Table4[[#This Row],[Revenue]]/Table4[[#This Row],[Units]]</f>
        <v>6.8148045202168639</v>
      </c>
      <c r="N639" s="31">
        <f t="shared" si="49"/>
        <v>0.71033597415851357</v>
      </c>
    </row>
    <row r="640" spans="1:14" x14ac:dyDescent="0.25">
      <c r="A640" s="35">
        <v>1996</v>
      </c>
      <c r="B640" s="15" t="s">
        <v>175</v>
      </c>
      <c r="C640" s="15" t="s">
        <v>169</v>
      </c>
      <c r="D640" s="15" t="s">
        <v>6</v>
      </c>
      <c r="E640" s="15" t="s">
        <v>16</v>
      </c>
      <c r="F640" s="16">
        <v>465</v>
      </c>
      <c r="G640" s="19">
        <v>578.46185999999364</v>
      </c>
      <c r="H640" s="19">
        <f t="shared" si="45"/>
        <v>268984.76489999704</v>
      </c>
      <c r="I640" s="20">
        <v>1301.6328599999858</v>
      </c>
      <c r="J640" s="19">
        <f t="shared" si="46"/>
        <v>605259.27989999345</v>
      </c>
      <c r="K640" s="19">
        <f t="shared" si="47"/>
        <v>723.1709999999922</v>
      </c>
      <c r="L640" s="19">
        <f t="shared" si="48"/>
        <v>336274.51499999641</v>
      </c>
      <c r="M640" s="29">
        <f>Table4[[#This Row],[Revenue]]/Table4[[#This Row],[Units]]</f>
        <v>2.7992104516128729</v>
      </c>
      <c r="N640" s="31">
        <f t="shared" si="49"/>
        <v>0.55558754102135999</v>
      </c>
    </row>
    <row r="641" spans="1:19" x14ac:dyDescent="0.25">
      <c r="A641" s="35">
        <v>1997</v>
      </c>
      <c r="B641" s="15" t="s">
        <v>174</v>
      </c>
      <c r="C641" s="15" t="s">
        <v>169</v>
      </c>
      <c r="D641" s="15" t="s">
        <v>6</v>
      </c>
      <c r="E641" s="15" t="s">
        <v>16</v>
      </c>
      <c r="F641" s="16">
        <v>405</v>
      </c>
      <c r="G641" s="19">
        <v>946.02694994698459</v>
      </c>
      <c r="H641" s="19">
        <f t="shared" si="45"/>
        <v>383140.91472852876</v>
      </c>
      <c r="I641" s="20">
        <v>1829.5274836999783</v>
      </c>
      <c r="J641" s="19">
        <f t="shared" si="46"/>
        <v>740958.63089849125</v>
      </c>
      <c r="K641" s="19">
        <f t="shared" si="47"/>
        <v>883.50053375299376</v>
      </c>
      <c r="L641" s="19">
        <f t="shared" si="48"/>
        <v>357817.71616996248</v>
      </c>
      <c r="M641" s="29">
        <f>Table4[[#This Row],[Revenue]]/Table4[[#This Row],[Units]]</f>
        <v>4.5173518116048852</v>
      </c>
      <c r="N641" s="31">
        <f t="shared" si="49"/>
        <v>0.4829118674764209</v>
      </c>
    </row>
    <row r="642" spans="1:19" x14ac:dyDescent="0.25">
      <c r="A642" s="35">
        <v>1998</v>
      </c>
      <c r="B642" s="15" t="s">
        <v>176</v>
      </c>
      <c r="C642" s="15" t="s">
        <v>169</v>
      </c>
      <c r="D642" s="15" t="s">
        <v>6</v>
      </c>
      <c r="E642" s="15" t="s">
        <v>16</v>
      </c>
      <c r="F642" s="16">
        <v>952</v>
      </c>
      <c r="G642" s="19">
        <v>1482.0240959999544</v>
      </c>
      <c r="H642" s="19">
        <f t="shared" ref="H642:H705" si="50">G642*F642</f>
        <v>1410886.9393919567</v>
      </c>
      <c r="I642" s="20">
        <v>2843.7096959999121</v>
      </c>
      <c r="J642" s="19">
        <f t="shared" ref="J642:J705" si="51">I642*F642</f>
        <v>2707211.6305919164</v>
      </c>
      <c r="K642" s="19">
        <f t="shared" ref="K642:K705" si="52">I642-G642</f>
        <v>1361.6855999999577</v>
      </c>
      <c r="L642" s="19">
        <f t="shared" ref="L642:L705" si="53">J642-H642</f>
        <v>1296324.6911999597</v>
      </c>
      <c r="M642" s="29">
        <f>Table4[[#This Row],[Revenue]]/Table4[[#This Row],[Units]]</f>
        <v>2.9870900168066306</v>
      </c>
      <c r="N642" s="31">
        <f t="shared" ref="N642:N705" si="54">K642/I642</f>
        <v>0.47884128324187414</v>
      </c>
    </row>
    <row r="643" spans="1:19" x14ac:dyDescent="0.25">
      <c r="A643" s="35">
        <v>1999</v>
      </c>
      <c r="B643" s="15" t="s">
        <v>172</v>
      </c>
      <c r="C643" s="15" t="s">
        <v>169</v>
      </c>
      <c r="D643" s="15" t="s">
        <v>6</v>
      </c>
      <c r="E643" s="15" t="s">
        <v>16</v>
      </c>
      <c r="F643" s="16">
        <v>405</v>
      </c>
      <c r="G643" s="19">
        <v>684.13247999997475</v>
      </c>
      <c r="H643" s="19">
        <f t="shared" si="50"/>
        <v>277073.65439998975</v>
      </c>
      <c r="I643" s="20">
        <v>1605.0604799999405</v>
      </c>
      <c r="J643" s="19">
        <f t="shared" si="51"/>
        <v>650049.49439997587</v>
      </c>
      <c r="K643" s="19">
        <f t="shared" si="52"/>
        <v>920.92799999996578</v>
      </c>
      <c r="L643" s="19">
        <f t="shared" si="53"/>
        <v>372975.83999998611</v>
      </c>
      <c r="M643" s="29">
        <f>Table4[[#This Row],[Revenue]]/Table4[[#This Row],[Units]]</f>
        <v>3.9631122962961496</v>
      </c>
      <c r="N643" s="31">
        <f t="shared" si="54"/>
        <v>0.57376529512457997</v>
      </c>
    </row>
    <row r="644" spans="1:19" x14ac:dyDescent="0.25">
      <c r="A644" s="35">
        <v>2007</v>
      </c>
      <c r="B644" s="15" t="s">
        <v>171</v>
      </c>
      <c r="C644" s="15" t="s">
        <v>169</v>
      </c>
      <c r="D644" s="15" t="s">
        <v>6</v>
      </c>
      <c r="E644" s="15" t="s">
        <v>16</v>
      </c>
      <c r="F644" s="16">
        <v>370</v>
      </c>
      <c r="G644" s="19">
        <v>621.21411043199441</v>
      </c>
      <c r="H644" s="19">
        <f t="shared" si="50"/>
        <v>229849.22085983792</v>
      </c>
      <c r="I644" s="20">
        <v>1442.1162271999915</v>
      </c>
      <c r="J644" s="19">
        <f t="shared" si="51"/>
        <v>533583.00406399684</v>
      </c>
      <c r="K644" s="19">
        <f t="shared" si="52"/>
        <v>820.90211676799709</v>
      </c>
      <c r="L644" s="19">
        <f t="shared" si="53"/>
        <v>303733.78320415888</v>
      </c>
      <c r="M644" s="29">
        <f>Table4[[#This Row],[Revenue]]/Table4[[#This Row],[Units]]</f>
        <v>3.8976114248648419</v>
      </c>
      <c r="N644" s="31">
        <f t="shared" si="54"/>
        <v>0.56923436633249602</v>
      </c>
    </row>
    <row r="645" spans="1:19" x14ac:dyDescent="0.25">
      <c r="A645" s="35">
        <v>2008</v>
      </c>
      <c r="B645" s="15" t="s">
        <v>175</v>
      </c>
      <c r="C645" s="15" t="s">
        <v>169</v>
      </c>
      <c r="D645" s="15" t="s">
        <v>6</v>
      </c>
      <c r="E645" s="15" t="s">
        <v>16</v>
      </c>
      <c r="F645" s="16">
        <v>830</v>
      </c>
      <c r="G645" s="19">
        <v>1197.2393099999706</v>
      </c>
      <c r="H645" s="19">
        <f t="shared" si="50"/>
        <v>993708.6272999756</v>
      </c>
      <c r="I645" s="20">
        <v>2525.6049128999384</v>
      </c>
      <c r="J645" s="19">
        <f t="shared" si="51"/>
        <v>2096252.0777069489</v>
      </c>
      <c r="K645" s="19">
        <f t="shared" si="52"/>
        <v>1328.3656028999678</v>
      </c>
      <c r="L645" s="19">
        <f t="shared" si="53"/>
        <v>1102543.4504069733</v>
      </c>
      <c r="M645" s="29">
        <f>Table4[[#This Row],[Revenue]]/Table4[[#This Row],[Units]]</f>
        <v>3.0428974854216126</v>
      </c>
      <c r="N645" s="31">
        <f t="shared" si="54"/>
        <v>0.52595938347883475</v>
      </c>
    </row>
    <row r="646" spans="1:19" x14ac:dyDescent="0.25">
      <c r="A646" s="35">
        <v>2008</v>
      </c>
      <c r="B646" s="15" t="s">
        <v>173</v>
      </c>
      <c r="C646" s="15" t="s">
        <v>169</v>
      </c>
      <c r="D646" s="15" t="s">
        <v>6</v>
      </c>
      <c r="E646" s="15" t="s">
        <v>16</v>
      </c>
      <c r="F646" s="16">
        <v>590</v>
      </c>
      <c r="G646" s="19">
        <v>823.72436999998217</v>
      </c>
      <c r="H646" s="19">
        <f t="shared" si="50"/>
        <v>485997.3782999895</v>
      </c>
      <c r="I646" s="20">
        <v>1859.2638182999599</v>
      </c>
      <c r="J646" s="19">
        <f t="shared" si="51"/>
        <v>1096965.6527969763</v>
      </c>
      <c r="K646" s="19">
        <f t="shared" si="52"/>
        <v>1035.5394482999777</v>
      </c>
      <c r="L646" s="19">
        <f t="shared" si="53"/>
        <v>610968.27449698676</v>
      </c>
      <c r="M646" s="29">
        <f>Table4[[#This Row],[Revenue]]/Table4[[#This Row],[Units]]</f>
        <v>3.1512946072880674</v>
      </c>
      <c r="N646" s="31">
        <f t="shared" si="54"/>
        <v>0.55696208257676716</v>
      </c>
    </row>
    <row r="647" spans="1:19" x14ac:dyDescent="0.25">
      <c r="A647" s="35">
        <v>2008</v>
      </c>
      <c r="B647" s="15" t="s">
        <v>174</v>
      </c>
      <c r="C647" s="15" t="s">
        <v>170</v>
      </c>
      <c r="D647" s="15" t="s">
        <v>168</v>
      </c>
      <c r="E647" s="15" t="s">
        <v>16</v>
      </c>
      <c r="F647" s="16">
        <v>704</v>
      </c>
      <c r="G647" s="19">
        <v>878.46851740479099</v>
      </c>
      <c r="H647" s="19">
        <f t="shared" si="50"/>
        <v>618441.83625297283</v>
      </c>
      <c r="I647" s="20">
        <v>1424.9177980799855</v>
      </c>
      <c r="J647" s="19">
        <f t="shared" si="51"/>
        <v>1003142.1298483098</v>
      </c>
      <c r="K647" s="19">
        <f t="shared" si="52"/>
        <v>546.44928067519447</v>
      </c>
      <c r="L647" s="19">
        <f t="shared" si="53"/>
        <v>384700.29359533696</v>
      </c>
      <c r="M647" s="29">
        <f>Table4[[#This Row],[Revenue]]/Table4[[#This Row],[Units]]</f>
        <v>2.0240309631817976</v>
      </c>
      <c r="N647" s="31">
        <f t="shared" si="54"/>
        <v>0.3834953015616136</v>
      </c>
    </row>
    <row r="648" spans="1:19" x14ac:dyDescent="0.25">
      <c r="A648" s="35">
        <v>2009</v>
      </c>
      <c r="B648" s="15" t="s">
        <v>175</v>
      </c>
      <c r="C648" s="15" t="s">
        <v>169</v>
      </c>
      <c r="D648" s="15" t="s">
        <v>6</v>
      </c>
      <c r="E648" s="15" t="s">
        <v>16</v>
      </c>
      <c r="F648" s="16">
        <v>830</v>
      </c>
      <c r="G648" s="19">
        <v>1434.9098099999444</v>
      </c>
      <c r="H648" s="19">
        <f t="shared" si="50"/>
        <v>1190975.1422999538</v>
      </c>
      <c r="I648" s="20">
        <v>2820.0383099998908</v>
      </c>
      <c r="J648" s="19">
        <f t="shared" si="51"/>
        <v>2340631.7972999094</v>
      </c>
      <c r="K648" s="19">
        <f t="shared" si="52"/>
        <v>1385.1284999999464</v>
      </c>
      <c r="L648" s="19">
        <f t="shared" si="53"/>
        <v>1149656.6549999556</v>
      </c>
      <c r="M648" s="29">
        <f>Table4[[#This Row],[Revenue]]/Table4[[#This Row],[Units]]</f>
        <v>3.3976365180721575</v>
      </c>
      <c r="N648" s="31">
        <f t="shared" si="54"/>
        <v>0.4911736465026959</v>
      </c>
    </row>
    <row r="649" spans="1:19" x14ac:dyDescent="0.25">
      <c r="A649" s="35">
        <v>2009</v>
      </c>
      <c r="B649" s="15" t="s">
        <v>171</v>
      </c>
      <c r="C649" s="15" t="s">
        <v>169</v>
      </c>
      <c r="D649" s="15" t="s">
        <v>6</v>
      </c>
      <c r="E649" s="15" t="s">
        <v>16</v>
      </c>
      <c r="F649" s="16">
        <v>590</v>
      </c>
      <c r="G649" s="19">
        <v>1060.1025599999562</v>
      </c>
      <c r="H649" s="19">
        <f t="shared" si="50"/>
        <v>625460.51039997418</v>
      </c>
      <c r="I649" s="20">
        <v>2239.9185599999073</v>
      </c>
      <c r="J649" s="19">
        <f t="shared" si="51"/>
        <v>1321551.9503999453</v>
      </c>
      <c r="K649" s="19">
        <f t="shared" si="52"/>
        <v>1179.8159999999511</v>
      </c>
      <c r="L649" s="19">
        <f t="shared" si="53"/>
        <v>696091.43999997107</v>
      </c>
      <c r="M649" s="29">
        <f>Table4[[#This Row],[Revenue]]/Table4[[#This Row],[Units]]</f>
        <v>3.7964721355930631</v>
      </c>
      <c r="N649" s="31">
        <f t="shared" si="54"/>
        <v>0.52672272156180533</v>
      </c>
    </row>
    <row r="650" spans="1:19" x14ac:dyDescent="0.25">
      <c r="A650" s="35">
        <v>2009</v>
      </c>
      <c r="B650" s="15" t="s">
        <v>171</v>
      </c>
      <c r="C650" s="15" t="s">
        <v>169</v>
      </c>
      <c r="D650" s="15" t="s">
        <v>6</v>
      </c>
      <c r="E650" s="15" t="s">
        <v>16</v>
      </c>
      <c r="F650" s="16">
        <v>270</v>
      </c>
      <c r="G650" s="19">
        <v>894.63463859996284</v>
      </c>
      <c r="H650" s="19">
        <f t="shared" si="50"/>
        <v>241551.35242198996</v>
      </c>
      <c r="I650" s="20">
        <v>1819.6760599999452</v>
      </c>
      <c r="J650" s="19">
        <f t="shared" si="51"/>
        <v>491312.53619998519</v>
      </c>
      <c r="K650" s="19">
        <f t="shared" si="52"/>
        <v>925.04142139998237</v>
      </c>
      <c r="L650" s="19">
        <f t="shared" si="53"/>
        <v>249761.18377799523</v>
      </c>
      <c r="M650" s="29">
        <f>Table4[[#This Row],[Revenue]]/Table4[[#This Row],[Units]]</f>
        <v>6.7395409629627601</v>
      </c>
      <c r="N650" s="31">
        <f t="shared" si="54"/>
        <v>0.50835499885623059</v>
      </c>
    </row>
    <row r="651" spans="1:19" x14ac:dyDescent="0.25">
      <c r="A651" s="35">
        <v>1990</v>
      </c>
      <c r="B651" s="15" t="s">
        <v>173</v>
      </c>
      <c r="C651" s="15" t="s">
        <v>169</v>
      </c>
      <c r="D651" s="15" t="s">
        <v>6</v>
      </c>
      <c r="E651" s="15" t="s">
        <v>17</v>
      </c>
      <c r="F651" s="16">
        <v>622</v>
      </c>
      <c r="G651" s="19">
        <v>732.57293999999604</v>
      </c>
      <c r="H651" s="19">
        <f t="shared" si="50"/>
        <v>455660.36867999751</v>
      </c>
      <c r="I651" s="20">
        <v>1775.1471473999907</v>
      </c>
      <c r="J651" s="19">
        <f t="shared" si="51"/>
        <v>1104141.5256827942</v>
      </c>
      <c r="K651" s="19">
        <f t="shared" si="52"/>
        <v>1042.5742073999945</v>
      </c>
      <c r="L651" s="19">
        <f t="shared" si="53"/>
        <v>648481.15700279665</v>
      </c>
      <c r="M651" s="29">
        <f>Table4[[#This Row],[Revenue]]/Table4[[#This Row],[Units]]</f>
        <v>2.8539343205787633</v>
      </c>
      <c r="N651" s="31">
        <f t="shared" si="54"/>
        <v>0.58731706209652779</v>
      </c>
      <c r="O651" s="41"/>
      <c r="P651" s="41"/>
      <c r="Q651" s="41"/>
      <c r="R651" s="41"/>
      <c r="S651" s="41"/>
    </row>
    <row r="652" spans="1:19" x14ac:dyDescent="0.25">
      <c r="A652" s="35">
        <v>1990</v>
      </c>
      <c r="B652" s="15" t="s">
        <v>175</v>
      </c>
      <c r="C652" s="15" t="s">
        <v>169</v>
      </c>
      <c r="D652" s="15" t="s">
        <v>5</v>
      </c>
      <c r="E652" s="15" t="s">
        <v>17</v>
      </c>
      <c r="F652" s="16">
        <v>337</v>
      </c>
      <c r="G652" s="19">
        <v>709.11927695998918</v>
      </c>
      <c r="H652" s="19">
        <f t="shared" si="50"/>
        <v>238973.19633551635</v>
      </c>
      <c r="I652" s="20">
        <v>1507.7512159999847</v>
      </c>
      <c r="J652" s="19">
        <f t="shared" si="51"/>
        <v>508112.15979199484</v>
      </c>
      <c r="K652" s="19">
        <f t="shared" si="52"/>
        <v>798.63193903999547</v>
      </c>
      <c r="L652" s="19">
        <f t="shared" si="53"/>
        <v>269138.96345647849</v>
      </c>
      <c r="M652" s="29">
        <f>Table4[[#This Row],[Revenue]]/Table4[[#This Row],[Units]]</f>
        <v>4.4740392166171654</v>
      </c>
      <c r="N652" s="31">
        <f t="shared" si="54"/>
        <v>0.52968416179344247</v>
      </c>
      <c r="O652" s="41"/>
      <c r="P652" s="41"/>
      <c r="Q652" s="41"/>
      <c r="R652" s="41"/>
      <c r="S652" s="41"/>
    </row>
    <row r="653" spans="1:19" x14ac:dyDescent="0.25">
      <c r="A653" s="35">
        <v>1990</v>
      </c>
      <c r="B653" s="15" t="s">
        <v>172</v>
      </c>
      <c r="C653" s="15" t="s">
        <v>170</v>
      </c>
      <c r="D653" s="15" t="s">
        <v>146</v>
      </c>
      <c r="E653" s="15" t="s">
        <v>17</v>
      </c>
      <c r="F653" s="16">
        <v>230</v>
      </c>
      <c r="G653" s="19">
        <v>436.65419373899766</v>
      </c>
      <c r="H653" s="19">
        <f t="shared" si="50"/>
        <v>100430.46455996946</v>
      </c>
      <c r="I653" s="20">
        <v>709.75736689999621</v>
      </c>
      <c r="J653" s="19">
        <f t="shared" si="51"/>
        <v>163244.19438699912</v>
      </c>
      <c r="K653" s="19">
        <f t="shared" si="52"/>
        <v>273.10317316099855</v>
      </c>
      <c r="L653" s="19">
        <f t="shared" si="53"/>
        <v>62813.72982702966</v>
      </c>
      <c r="M653" s="29">
        <f>Table4[[#This Row],[Revenue]]/Table4[[#This Row],[Units]]</f>
        <v>3.0859015952173747</v>
      </c>
      <c r="N653" s="31">
        <f t="shared" si="54"/>
        <v>0.38478385135166676</v>
      </c>
      <c r="O653" s="37">
        <f>SUMIF(A:A,"2005",H:H)</f>
        <v>97883858.348515198</v>
      </c>
      <c r="P653" s="37">
        <f>SUMIF(A:A,"2005",J:J)</f>
        <v>187962955.96073934</v>
      </c>
      <c r="Q653" s="38" t="e">
        <f t="shared" ref="Q653:R655" si="55">(O653-O652)/O652</f>
        <v>#DIV/0!</v>
      </c>
      <c r="R653" s="38" t="e">
        <f t="shared" si="55"/>
        <v>#DIV/0!</v>
      </c>
      <c r="S653" s="40">
        <v>2005</v>
      </c>
    </row>
    <row r="654" spans="1:19" x14ac:dyDescent="0.25">
      <c r="A654" s="35">
        <v>1990</v>
      </c>
      <c r="B654" s="15" t="s">
        <v>172</v>
      </c>
      <c r="C654" s="15" t="s">
        <v>170</v>
      </c>
      <c r="D654" s="15" t="s">
        <v>168</v>
      </c>
      <c r="E654" s="15" t="s">
        <v>17</v>
      </c>
      <c r="F654" s="16">
        <v>239</v>
      </c>
      <c r="G654" s="19">
        <v>342.69348707999774</v>
      </c>
      <c r="H654" s="19">
        <f t="shared" si="50"/>
        <v>81903.743412119453</v>
      </c>
      <c r="I654" s="20">
        <v>644.03866799999582</v>
      </c>
      <c r="J654" s="19">
        <f t="shared" si="51"/>
        <v>153925.24165199901</v>
      </c>
      <c r="K654" s="19">
        <f t="shared" si="52"/>
        <v>301.34518091999809</v>
      </c>
      <c r="L654" s="19">
        <f t="shared" si="53"/>
        <v>72021.498239879555</v>
      </c>
      <c r="M654" s="29">
        <f>Table4[[#This Row],[Revenue]]/Table4[[#This Row],[Units]]</f>
        <v>2.6947224602510285</v>
      </c>
      <c r="N654" s="31">
        <f t="shared" si="54"/>
        <v>0.46789920526945755</v>
      </c>
      <c r="O654" s="37">
        <f>SUMIF(A:A,"2018",H:H)</f>
        <v>108410436.06908001</v>
      </c>
      <c r="P654" s="37">
        <f>SUMIF(A:A,"2018",J:J)</f>
        <v>217044534.49055368</v>
      </c>
      <c r="Q654" s="38">
        <f t="shared" si="55"/>
        <v>0.10754150784580807</v>
      </c>
      <c r="R654" s="38">
        <f t="shared" si="55"/>
        <v>0.15471973390272034</v>
      </c>
      <c r="S654" s="40">
        <v>2018</v>
      </c>
    </row>
    <row r="655" spans="1:19" x14ac:dyDescent="0.25">
      <c r="A655" s="35">
        <v>1990</v>
      </c>
      <c r="B655" s="15" t="s">
        <v>174</v>
      </c>
      <c r="C655" s="15" t="s">
        <v>170</v>
      </c>
      <c r="D655" s="15" t="s">
        <v>146</v>
      </c>
      <c r="E655" s="15" t="s">
        <v>17</v>
      </c>
      <c r="F655" s="16">
        <v>241</v>
      </c>
      <c r="G655" s="19">
        <v>297.02755775909975</v>
      </c>
      <c r="H655" s="19">
        <f t="shared" si="50"/>
        <v>71583.641419943044</v>
      </c>
      <c r="I655" s="20">
        <v>548.03944760999968</v>
      </c>
      <c r="J655" s="19">
        <f t="shared" si="51"/>
        <v>132077.50687400994</v>
      </c>
      <c r="K655" s="19">
        <f t="shared" si="52"/>
        <v>251.01188985089993</v>
      </c>
      <c r="L655" s="19">
        <f t="shared" si="53"/>
        <v>60493.865454066894</v>
      </c>
      <c r="M655" s="29">
        <f>Table4[[#This Row],[Revenue]]/Table4[[#This Row],[Units]]</f>
        <v>2.2740226041908702</v>
      </c>
      <c r="N655" s="31">
        <f t="shared" si="54"/>
        <v>0.45801792361035853</v>
      </c>
      <c r="O655" s="37">
        <f>SUMIF($A:$A,"1991",$H:$H)</f>
        <v>88122677.62863104</v>
      </c>
      <c r="P655" s="37">
        <f>SUMIF(A:A,"1991",J:J)</f>
        <v>180782979.41383961</v>
      </c>
      <c r="Q655" s="38">
        <f t="shared" si="55"/>
        <v>-0.18713842666882591</v>
      </c>
      <c r="R655" s="38">
        <f t="shared" si="55"/>
        <v>-0.16706965306372301</v>
      </c>
      <c r="S655" s="40">
        <v>1991</v>
      </c>
    </row>
    <row r="656" spans="1:19" x14ac:dyDescent="0.25">
      <c r="A656" s="35">
        <v>1990</v>
      </c>
      <c r="B656" s="15" t="s">
        <v>172</v>
      </c>
      <c r="C656" s="15" t="s">
        <v>170</v>
      </c>
      <c r="D656" s="15" t="s">
        <v>168</v>
      </c>
      <c r="E656" s="15" t="s">
        <v>17</v>
      </c>
      <c r="F656" s="16">
        <v>237</v>
      </c>
      <c r="G656" s="19">
        <v>254.79440794959828</v>
      </c>
      <c r="H656" s="19">
        <f t="shared" si="50"/>
        <v>60386.274684054792</v>
      </c>
      <c r="I656" s="20">
        <v>557.19809015999624</v>
      </c>
      <c r="J656" s="19">
        <f t="shared" si="51"/>
        <v>132055.94736791911</v>
      </c>
      <c r="K656" s="19">
        <f t="shared" si="52"/>
        <v>302.40368221039796</v>
      </c>
      <c r="L656" s="19">
        <f t="shared" si="53"/>
        <v>71669.672683864323</v>
      </c>
      <c r="M656" s="29">
        <f>Table4[[#This Row],[Revenue]]/Table4[[#This Row],[Units]]</f>
        <v>2.3510467939240347</v>
      </c>
      <c r="N656" s="31">
        <f t="shared" si="54"/>
        <v>0.54272203647281791</v>
      </c>
      <c r="O656" s="41"/>
      <c r="P656" s="41"/>
      <c r="Q656" s="41"/>
      <c r="R656" s="41"/>
      <c r="S656" s="41"/>
    </row>
    <row r="657" spans="1:14" x14ac:dyDescent="0.25">
      <c r="A657" s="35">
        <v>1990</v>
      </c>
      <c r="B657" s="15" t="s">
        <v>172</v>
      </c>
      <c r="C657" s="15" t="s">
        <v>170</v>
      </c>
      <c r="D657" s="15" t="s">
        <v>168</v>
      </c>
      <c r="E657" s="15" t="s">
        <v>17</v>
      </c>
      <c r="F657" s="16">
        <v>219</v>
      </c>
      <c r="G657" s="19">
        <v>226.75975372999847</v>
      </c>
      <c r="H657" s="19">
        <f t="shared" si="50"/>
        <v>49660.386066869665</v>
      </c>
      <c r="I657" s="20">
        <v>501.49638299999663</v>
      </c>
      <c r="J657" s="19">
        <f t="shared" si="51"/>
        <v>109827.70787699927</v>
      </c>
      <c r="K657" s="19">
        <f t="shared" si="52"/>
        <v>274.73662926999816</v>
      </c>
      <c r="L657" s="19">
        <f t="shared" si="53"/>
        <v>60167.321810129601</v>
      </c>
      <c r="M657" s="29">
        <f>Table4[[#This Row],[Revenue]]/Table4[[#This Row],[Units]]</f>
        <v>2.2899378219177926</v>
      </c>
      <c r="N657" s="31">
        <f t="shared" si="54"/>
        <v>0.54783372040790967</v>
      </c>
    </row>
    <row r="658" spans="1:14" x14ac:dyDescent="0.25">
      <c r="A658" s="35">
        <v>1991</v>
      </c>
      <c r="B658" s="15" t="s">
        <v>171</v>
      </c>
      <c r="C658" s="15" t="s">
        <v>169</v>
      </c>
      <c r="D658" s="15" t="s">
        <v>5</v>
      </c>
      <c r="E658" s="15" t="s">
        <v>17</v>
      </c>
      <c r="F658" s="16">
        <v>845</v>
      </c>
      <c r="G658" s="19">
        <v>1176.1132499999649</v>
      </c>
      <c r="H658" s="19">
        <f t="shared" si="50"/>
        <v>993815.69624997035</v>
      </c>
      <c r="I658" s="20">
        <v>2288.2323299999316</v>
      </c>
      <c r="J658" s="19">
        <f t="shared" si="51"/>
        <v>1933556.3188499422</v>
      </c>
      <c r="K658" s="19">
        <f t="shared" si="52"/>
        <v>1112.1190799999667</v>
      </c>
      <c r="L658" s="19">
        <f t="shared" si="53"/>
        <v>939740.62259997183</v>
      </c>
      <c r="M658" s="29">
        <f>Table4[[#This Row],[Revenue]]/Table4[[#This Row],[Units]]</f>
        <v>2.7079672544377891</v>
      </c>
      <c r="N658" s="31">
        <f t="shared" si="54"/>
        <v>0.48601667995836767</v>
      </c>
    </row>
    <row r="659" spans="1:14" x14ac:dyDescent="0.25">
      <c r="A659" s="35">
        <v>1991</v>
      </c>
      <c r="B659" s="15" t="s">
        <v>172</v>
      </c>
      <c r="C659" s="15" t="s">
        <v>170</v>
      </c>
      <c r="D659" s="15" t="s">
        <v>146</v>
      </c>
      <c r="E659" s="15" t="s">
        <v>17</v>
      </c>
      <c r="F659" s="16">
        <v>897</v>
      </c>
      <c r="G659" s="19">
        <v>1017.8241059999765</v>
      </c>
      <c r="H659" s="19">
        <f t="shared" si="50"/>
        <v>912988.22308197897</v>
      </c>
      <c r="I659" s="20">
        <v>2094.579921539952</v>
      </c>
      <c r="J659" s="19">
        <f t="shared" si="51"/>
        <v>1878838.189621337</v>
      </c>
      <c r="K659" s="19">
        <f t="shared" si="52"/>
        <v>1076.7558155399756</v>
      </c>
      <c r="L659" s="19">
        <f t="shared" si="53"/>
        <v>965849.96653935802</v>
      </c>
      <c r="M659" s="29">
        <f>Table4[[#This Row],[Revenue]]/Table4[[#This Row],[Units]]</f>
        <v>2.335094672842756</v>
      </c>
      <c r="N659" s="31">
        <f t="shared" si="54"/>
        <v>0.51406766792089564</v>
      </c>
    </row>
    <row r="660" spans="1:14" x14ac:dyDescent="0.25">
      <c r="A660" s="35">
        <v>1991</v>
      </c>
      <c r="B660" s="15" t="s">
        <v>171</v>
      </c>
      <c r="C660" s="15" t="s">
        <v>169</v>
      </c>
      <c r="D660" s="15" t="s">
        <v>5</v>
      </c>
      <c r="E660" s="15" t="s">
        <v>17</v>
      </c>
      <c r="F660" s="16">
        <v>548</v>
      </c>
      <c r="G660" s="19">
        <v>763.22699999997712</v>
      </c>
      <c r="H660" s="19">
        <f t="shared" si="50"/>
        <v>418248.39599998749</v>
      </c>
      <c r="I660" s="20">
        <v>1648.0998799999506</v>
      </c>
      <c r="J660" s="19">
        <f t="shared" si="51"/>
        <v>903158.7342399729</v>
      </c>
      <c r="K660" s="19">
        <f t="shared" si="52"/>
        <v>884.87287999997352</v>
      </c>
      <c r="L660" s="19">
        <f t="shared" si="53"/>
        <v>484910.3382399854</v>
      </c>
      <c r="M660" s="29">
        <f>Table4[[#This Row],[Revenue]]/Table4[[#This Row],[Units]]</f>
        <v>3.0074815328466253</v>
      </c>
      <c r="N660" s="31">
        <f t="shared" si="54"/>
        <v>0.53690488709943962</v>
      </c>
    </row>
    <row r="661" spans="1:14" x14ac:dyDescent="0.25">
      <c r="A661" s="35">
        <v>1992</v>
      </c>
      <c r="B661" s="15" t="s">
        <v>172</v>
      </c>
      <c r="C661" s="15" t="s">
        <v>170</v>
      </c>
      <c r="D661" s="15" t="s">
        <v>168</v>
      </c>
      <c r="E661" s="15" t="s">
        <v>17</v>
      </c>
      <c r="F661" s="16">
        <v>888</v>
      </c>
      <c r="G661" s="19">
        <v>1310.8650700799562</v>
      </c>
      <c r="H661" s="19">
        <f t="shared" si="50"/>
        <v>1164048.1822310011</v>
      </c>
      <c r="I661" s="20">
        <v>2414.0679679999362</v>
      </c>
      <c r="J661" s="19">
        <f t="shared" si="51"/>
        <v>2143692.3555839434</v>
      </c>
      <c r="K661" s="19">
        <f t="shared" si="52"/>
        <v>1103.2028979199799</v>
      </c>
      <c r="L661" s="19">
        <f t="shared" si="53"/>
        <v>979644.17335294234</v>
      </c>
      <c r="M661" s="29">
        <f>Table4[[#This Row],[Revenue]]/Table4[[#This Row],[Units]]</f>
        <v>2.7185450090089369</v>
      </c>
      <c r="N661" s="31">
        <f t="shared" si="54"/>
        <v>0.45698916208808626</v>
      </c>
    </row>
    <row r="662" spans="1:14" x14ac:dyDescent="0.25">
      <c r="A662" s="35">
        <v>1992</v>
      </c>
      <c r="B662" s="15" t="s">
        <v>172</v>
      </c>
      <c r="C662" s="15" t="s">
        <v>169</v>
      </c>
      <c r="D662" s="15" t="s">
        <v>5</v>
      </c>
      <c r="E662" s="15" t="s">
        <v>17</v>
      </c>
      <c r="F662" s="16">
        <v>660</v>
      </c>
      <c r="G662" s="19">
        <v>959.01299999996809</v>
      </c>
      <c r="H662" s="19">
        <f t="shared" si="50"/>
        <v>632948.57999997889</v>
      </c>
      <c r="I662" s="20">
        <v>1971.8857199999345</v>
      </c>
      <c r="J662" s="19">
        <f t="shared" si="51"/>
        <v>1301444.5751999568</v>
      </c>
      <c r="K662" s="19">
        <f t="shared" si="52"/>
        <v>1012.8727199999664</v>
      </c>
      <c r="L662" s="19">
        <f t="shared" si="53"/>
        <v>668495.99519997789</v>
      </c>
      <c r="M662" s="29">
        <f>Table4[[#This Row],[Revenue]]/Table4[[#This Row],[Units]]</f>
        <v>2.987705636363537</v>
      </c>
      <c r="N662" s="31">
        <f t="shared" si="54"/>
        <v>0.51365690705443112</v>
      </c>
    </row>
    <row r="663" spans="1:14" x14ac:dyDescent="0.25">
      <c r="A663" s="35">
        <v>1992</v>
      </c>
      <c r="B663" s="15" t="s">
        <v>174</v>
      </c>
      <c r="C663" s="15" t="s">
        <v>170</v>
      </c>
      <c r="D663" s="15" t="s">
        <v>168</v>
      </c>
      <c r="E663" s="15" t="s">
        <v>17</v>
      </c>
      <c r="F663" s="16">
        <v>324</v>
      </c>
      <c r="G663" s="19">
        <v>565.3983971999819</v>
      </c>
      <c r="H663" s="19">
        <f t="shared" si="50"/>
        <v>183189.08069279414</v>
      </c>
      <c r="I663" s="20">
        <v>991.65611999996804</v>
      </c>
      <c r="J663" s="19">
        <f t="shared" si="51"/>
        <v>321296.58287998964</v>
      </c>
      <c r="K663" s="19">
        <f t="shared" si="52"/>
        <v>426.25772279998614</v>
      </c>
      <c r="L663" s="19">
        <f t="shared" si="53"/>
        <v>138107.5021871955</v>
      </c>
      <c r="M663" s="29">
        <f>Table4[[#This Row],[Revenue]]/Table4[[#This Row],[Units]]</f>
        <v>3.0606670370369384</v>
      </c>
      <c r="N663" s="31">
        <f t="shared" si="54"/>
        <v>0.42984429199105822</v>
      </c>
    </row>
    <row r="664" spans="1:14" x14ac:dyDescent="0.25">
      <c r="A664" s="35">
        <v>1993</v>
      </c>
      <c r="B664" s="15" t="s">
        <v>175</v>
      </c>
      <c r="C664" s="15" t="s">
        <v>170</v>
      </c>
      <c r="D664" s="15" t="s">
        <v>146</v>
      </c>
      <c r="E664" s="15" t="s">
        <v>17</v>
      </c>
      <c r="F664" s="16">
        <v>913</v>
      </c>
      <c r="G664" s="19">
        <v>1878.3264803799104</v>
      </c>
      <c r="H664" s="19">
        <f t="shared" si="50"/>
        <v>1714912.0765868581</v>
      </c>
      <c r="I664" s="20">
        <v>3689.875097999824</v>
      </c>
      <c r="J664" s="19">
        <f t="shared" si="51"/>
        <v>3368855.9644738394</v>
      </c>
      <c r="K664" s="19">
        <f t="shared" si="52"/>
        <v>1811.5486176199136</v>
      </c>
      <c r="L664" s="19">
        <f t="shared" si="53"/>
        <v>1653943.8878869812</v>
      </c>
      <c r="M664" s="29">
        <f>Table4[[#This Row],[Revenue]]/Table4[[#This Row],[Units]]</f>
        <v>4.0414842256295991</v>
      </c>
      <c r="N664" s="31">
        <f t="shared" si="54"/>
        <v>0.4909512028203617</v>
      </c>
    </row>
    <row r="665" spans="1:14" x14ac:dyDescent="0.25">
      <c r="A665" s="35">
        <v>1993</v>
      </c>
      <c r="B665" s="15" t="s">
        <v>175</v>
      </c>
      <c r="C665" s="15" t="s">
        <v>170</v>
      </c>
      <c r="D665" s="15" t="s">
        <v>146</v>
      </c>
      <c r="E665" s="15" t="s">
        <v>17</v>
      </c>
      <c r="F665" s="16">
        <v>898</v>
      </c>
      <c r="G665" s="19">
        <v>1396.1743339999352</v>
      </c>
      <c r="H665" s="19">
        <f t="shared" si="50"/>
        <v>1253764.5519319419</v>
      </c>
      <c r="I665" s="20">
        <v>3447.232933999841</v>
      </c>
      <c r="J665" s="19">
        <f t="shared" si="51"/>
        <v>3095615.1747318571</v>
      </c>
      <c r="K665" s="19">
        <f t="shared" si="52"/>
        <v>2051.0585999999057</v>
      </c>
      <c r="L665" s="19">
        <f t="shared" si="53"/>
        <v>1841850.6227999153</v>
      </c>
      <c r="M665" s="29">
        <f>Table4[[#This Row],[Revenue]]/Table4[[#This Row],[Units]]</f>
        <v>3.8387894587971503</v>
      </c>
      <c r="N665" s="31">
        <f t="shared" si="54"/>
        <v>0.59498694729051937</v>
      </c>
    </row>
    <row r="666" spans="1:14" x14ac:dyDescent="0.25">
      <c r="A666" s="35">
        <v>1993</v>
      </c>
      <c r="B666" s="15" t="s">
        <v>173</v>
      </c>
      <c r="C666" s="15" t="s">
        <v>170</v>
      </c>
      <c r="D666" s="15" t="s">
        <v>146</v>
      </c>
      <c r="E666" s="15" t="s">
        <v>17</v>
      </c>
      <c r="F666" s="16">
        <v>897</v>
      </c>
      <c r="G666" s="19">
        <v>1353.7667519999395</v>
      </c>
      <c r="H666" s="19">
        <f t="shared" si="50"/>
        <v>1214328.7765439458</v>
      </c>
      <c r="I666" s="20">
        <v>2602.8515519998837</v>
      </c>
      <c r="J666" s="19">
        <f t="shared" si="51"/>
        <v>2334757.8421438956</v>
      </c>
      <c r="K666" s="19">
        <f t="shared" si="52"/>
        <v>1249.0847999999442</v>
      </c>
      <c r="L666" s="19">
        <f t="shared" si="53"/>
        <v>1120429.0655999498</v>
      </c>
      <c r="M666" s="29">
        <f>Table4[[#This Row],[Revenue]]/Table4[[#This Row],[Units]]</f>
        <v>2.9017297123744523</v>
      </c>
      <c r="N666" s="31">
        <f t="shared" si="54"/>
        <v>0.47989091004449264</v>
      </c>
    </row>
    <row r="667" spans="1:14" x14ac:dyDescent="0.25">
      <c r="A667" s="35">
        <v>1993</v>
      </c>
      <c r="B667" s="15" t="s">
        <v>171</v>
      </c>
      <c r="C667" s="15" t="s">
        <v>170</v>
      </c>
      <c r="D667" s="15" t="s">
        <v>146</v>
      </c>
      <c r="E667" s="15" t="s">
        <v>17</v>
      </c>
      <c r="F667" s="16">
        <v>438</v>
      </c>
      <c r="G667" s="19">
        <v>855.78968859995894</v>
      </c>
      <c r="H667" s="19">
        <f t="shared" si="50"/>
        <v>374835.88360678201</v>
      </c>
      <c r="I667" s="20">
        <v>2104.3570599998989</v>
      </c>
      <c r="J667" s="19">
        <f t="shared" si="51"/>
        <v>921708.39227995567</v>
      </c>
      <c r="K667" s="19">
        <f t="shared" si="52"/>
        <v>1248.5673713999399</v>
      </c>
      <c r="L667" s="19">
        <f t="shared" si="53"/>
        <v>546872.50867317361</v>
      </c>
      <c r="M667" s="29">
        <f>Table4[[#This Row],[Revenue]]/Table4[[#This Row],[Units]]</f>
        <v>4.8044681735157511</v>
      </c>
      <c r="N667" s="31">
        <f t="shared" si="54"/>
        <v>0.59332486636084469</v>
      </c>
    </row>
    <row r="668" spans="1:14" x14ac:dyDescent="0.25">
      <c r="A668" s="35">
        <v>1993</v>
      </c>
      <c r="B668" s="15" t="s">
        <v>171</v>
      </c>
      <c r="C668" s="15" t="s">
        <v>170</v>
      </c>
      <c r="D668" s="15" t="s">
        <v>146</v>
      </c>
      <c r="E668" s="15" t="s">
        <v>17</v>
      </c>
      <c r="F668" s="16">
        <v>351</v>
      </c>
      <c r="G668" s="19">
        <v>711.49179454996636</v>
      </c>
      <c r="H668" s="19">
        <f t="shared" si="50"/>
        <v>249733.61988703819</v>
      </c>
      <c r="I668" s="20">
        <v>1872.3703049999117</v>
      </c>
      <c r="J668" s="19">
        <f t="shared" si="51"/>
        <v>657201.97705496906</v>
      </c>
      <c r="K668" s="19">
        <f t="shared" si="52"/>
        <v>1160.8785104499452</v>
      </c>
      <c r="L668" s="19">
        <f t="shared" si="53"/>
        <v>407468.35716793087</v>
      </c>
      <c r="M668" s="29">
        <f>Table4[[#This Row],[Revenue]]/Table4[[#This Row],[Units]]</f>
        <v>5.3343883333330817</v>
      </c>
      <c r="N668" s="31">
        <f t="shared" si="54"/>
        <v>0.6200047647358945</v>
      </c>
    </row>
    <row r="669" spans="1:14" x14ac:dyDescent="0.25">
      <c r="A669" s="35">
        <v>1993</v>
      </c>
      <c r="B669" s="15" t="s">
        <v>176</v>
      </c>
      <c r="C669" s="15" t="s">
        <v>170</v>
      </c>
      <c r="D669" s="15" t="s">
        <v>146</v>
      </c>
      <c r="E669" s="15" t="s">
        <v>17</v>
      </c>
      <c r="F669" s="16">
        <v>339</v>
      </c>
      <c r="G669" s="19">
        <v>952.65145689995575</v>
      </c>
      <c r="H669" s="19">
        <f t="shared" si="50"/>
        <v>322948.84388908499</v>
      </c>
      <c r="I669" s="20">
        <v>1898.2369899999119</v>
      </c>
      <c r="J669" s="19">
        <f t="shared" si="51"/>
        <v>643502.33960997011</v>
      </c>
      <c r="K669" s="19">
        <f t="shared" si="52"/>
        <v>945.58553309995614</v>
      </c>
      <c r="L669" s="19">
        <f t="shared" si="53"/>
        <v>320553.49572088511</v>
      </c>
      <c r="M669" s="29">
        <f>Table4[[#This Row],[Revenue]]/Table4[[#This Row],[Units]]</f>
        <v>5.599519144542513</v>
      </c>
      <c r="N669" s="31">
        <f t="shared" si="54"/>
        <v>0.49813881937892279</v>
      </c>
    </row>
    <row r="670" spans="1:14" x14ac:dyDescent="0.25">
      <c r="A670" s="35">
        <v>1993</v>
      </c>
      <c r="B670" s="15" t="s">
        <v>176</v>
      </c>
      <c r="C670" s="15" t="s">
        <v>170</v>
      </c>
      <c r="D670" s="15" t="s">
        <v>146</v>
      </c>
      <c r="E670" s="15" t="s">
        <v>17</v>
      </c>
      <c r="F670" s="16">
        <v>352</v>
      </c>
      <c r="G670" s="19">
        <v>742.4983461599661</v>
      </c>
      <c r="H670" s="19">
        <f t="shared" si="50"/>
        <v>261359.41784830808</v>
      </c>
      <c r="I670" s="20">
        <v>1672.9929359999237</v>
      </c>
      <c r="J670" s="19">
        <f t="shared" si="51"/>
        <v>588893.51347197313</v>
      </c>
      <c r="K670" s="19">
        <f t="shared" si="52"/>
        <v>930.4945898399576</v>
      </c>
      <c r="L670" s="19">
        <f t="shared" si="53"/>
        <v>327534.09562366502</v>
      </c>
      <c r="M670" s="29">
        <f>Table4[[#This Row],[Revenue]]/Table4[[#This Row],[Units]]</f>
        <v>4.7528208409088739</v>
      </c>
      <c r="N670" s="31">
        <f t="shared" si="54"/>
        <v>0.55618560593850586</v>
      </c>
    </row>
    <row r="671" spans="1:14" x14ac:dyDescent="0.25">
      <c r="A671" s="35">
        <v>1993</v>
      </c>
      <c r="B671" s="15" t="s">
        <v>172</v>
      </c>
      <c r="C671" s="15" t="s">
        <v>170</v>
      </c>
      <c r="D671" s="15" t="s">
        <v>146</v>
      </c>
      <c r="E671" s="15" t="s">
        <v>17</v>
      </c>
      <c r="F671" s="16">
        <v>230</v>
      </c>
      <c r="G671" s="19">
        <v>686.12242649996927</v>
      </c>
      <c r="H671" s="19">
        <f t="shared" si="50"/>
        <v>157808.15809499292</v>
      </c>
      <c r="I671" s="20">
        <v>1091.9331499999512</v>
      </c>
      <c r="J671" s="19">
        <f t="shared" si="51"/>
        <v>251144.62449998877</v>
      </c>
      <c r="K671" s="19">
        <f t="shared" si="52"/>
        <v>405.81072349998192</v>
      </c>
      <c r="L671" s="19">
        <f t="shared" si="53"/>
        <v>93336.466404995852</v>
      </c>
      <c r="M671" s="29">
        <f>Table4[[#This Row],[Revenue]]/Table4[[#This Row],[Units]]</f>
        <v>4.7475354347823968</v>
      </c>
      <c r="N671" s="31">
        <f t="shared" si="54"/>
        <v>0.37164429296793494</v>
      </c>
    </row>
    <row r="672" spans="1:14" x14ac:dyDescent="0.25">
      <c r="A672" s="35">
        <v>1993</v>
      </c>
      <c r="B672" s="15" t="s">
        <v>172</v>
      </c>
      <c r="C672" s="15" t="s">
        <v>170</v>
      </c>
      <c r="D672" s="15" t="s">
        <v>146</v>
      </c>
      <c r="E672" s="15" t="s">
        <v>17</v>
      </c>
      <c r="F672" s="16">
        <v>241</v>
      </c>
      <c r="G672" s="19">
        <v>483.67409276997864</v>
      </c>
      <c r="H672" s="19">
        <f t="shared" si="50"/>
        <v>116565.45635756485</v>
      </c>
      <c r="I672" s="20">
        <v>880.21556699996108</v>
      </c>
      <c r="J672" s="19">
        <f t="shared" si="51"/>
        <v>212131.95164699061</v>
      </c>
      <c r="K672" s="19">
        <f t="shared" si="52"/>
        <v>396.54147422998244</v>
      </c>
      <c r="L672" s="19">
        <f t="shared" si="53"/>
        <v>95566.495289425759</v>
      </c>
      <c r="M672" s="29">
        <f>Table4[[#This Row],[Revenue]]/Table4[[#This Row],[Units]]</f>
        <v>3.6523467510371828</v>
      </c>
      <c r="N672" s="31">
        <f t="shared" si="54"/>
        <v>0.45050495480500857</v>
      </c>
    </row>
    <row r="673" spans="1:14" x14ac:dyDescent="0.25">
      <c r="A673" s="35">
        <v>1994</v>
      </c>
      <c r="B673" s="15" t="s">
        <v>172</v>
      </c>
      <c r="C673" s="15" t="s">
        <v>170</v>
      </c>
      <c r="D673" s="15" t="s">
        <v>146</v>
      </c>
      <c r="E673" s="15" t="s">
        <v>17</v>
      </c>
      <c r="F673" s="16">
        <v>907</v>
      </c>
      <c r="G673" s="19">
        <v>2812.744119569858</v>
      </c>
      <c r="H673" s="19">
        <f t="shared" si="50"/>
        <v>2551158.9164498611</v>
      </c>
      <c r="I673" s="20">
        <v>4617.7518469997922</v>
      </c>
      <c r="J673" s="19">
        <f t="shared" si="51"/>
        <v>4188300.9252288113</v>
      </c>
      <c r="K673" s="19">
        <f t="shared" si="52"/>
        <v>1805.0077274299342</v>
      </c>
      <c r="L673" s="19">
        <f t="shared" si="53"/>
        <v>1637142.0087789502</v>
      </c>
      <c r="M673" s="29">
        <f>Table4[[#This Row],[Revenue]]/Table4[[#This Row],[Units]]</f>
        <v>5.0912368765157581</v>
      </c>
      <c r="N673" s="31">
        <f t="shared" si="54"/>
        <v>0.39088452286639636</v>
      </c>
    </row>
    <row r="674" spans="1:14" x14ac:dyDescent="0.25">
      <c r="A674" s="35">
        <v>1994</v>
      </c>
      <c r="B674" s="15" t="s">
        <v>174</v>
      </c>
      <c r="C674" s="15" t="s">
        <v>170</v>
      </c>
      <c r="D674" s="15" t="s">
        <v>146</v>
      </c>
      <c r="E674" s="15" t="s">
        <v>17</v>
      </c>
      <c r="F674" s="16">
        <v>910</v>
      </c>
      <c r="G674" s="19">
        <v>1985.9283370799023</v>
      </c>
      <c r="H674" s="19">
        <f t="shared" si="50"/>
        <v>1807194.7867427112</v>
      </c>
      <c r="I674" s="20">
        <v>3941.0036679998061</v>
      </c>
      <c r="J674" s="19">
        <f t="shared" si="51"/>
        <v>3586313.3378798235</v>
      </c>
      <c r="K674" s="19">
        <f t="shared" si="52"/>
        <v>1955.0753309199038</v>
      </c>
      <c r="L674" s="19">
        <f t="shared" si="53"/>
        <v>1779118.5511371123</v>
      </c>
      <c r="M674" s="29">
        <f>Table4[[#This Row],[Revenue]]/Table4[[#This Row],[Units]]</f>
        <v>4.3307732615382486</v>
      </c>
      <c r="N674" s="31">
        <f t="shared" si="54"/>
        <v>0.49608564102457969</v>
      </c>
    </row>
    <row r="675" spans="1:14" x14ac:dyDescent="0.25">
      <c r="A675" s="35">
        <v>1994</v>
      </c>
      <c r="B675" s="15" t="s">
        <v>176</v>
      </c>
      <c r="C675" s="15" t="s">
        <v>170</v>
      </c>
      <c r="D675" s="15" t="s">
        <v>146</v>
      </c>
      <c r="E675" s="15" t="s">
        <v>17</v>
      </c>
      <c r="F675" s="16">
        <v>648</v>
      </c>
      <c r="G675" s="19">
        <v>2114.0014883398912</v>
      </c>
      <c r="H675" s="19">
        <f t="shared" si="50"/>
        <v>1369872.9644442496</v>
      </c>
      <c r="I675" s="20">
        <v>3307.2970139998301</v>
      </c>
      <c r="J675" s="19">
        <f t="shared" si="51"/>
        <v>2143128.46507189</v>
      </c>
      <c r="K675" s="19">
        <f t="shared" si="52"/>
        <v>1193.2955256599389</v>
      </c>
      <c r="L675" s="19">
        <f t="shared" si="53"/>
        <v>773255.5006276404</v>
      </c>
      <c r="M675" s="29">
        <f>Table4[[#This Row],[Revenue]]/Table4[[#This Row],[Units]]</f>
        <v>5.1038534166664045</v>
      </c>
      <c r="N675" s="31">
        <f t="shared" si="54"/>
        <v>0.36080688266239885</v>
      </c>
    </row>
    <row r="676" spans="1:14" x14ac:dyDescent="0.25">
      <c r="A676" s="35">
        <v>1994</v>
      </c>
      <c r="B676" s="15" t="s">
        <v>172</v>
      </c>
      <c r="C676" s="15" t="s">
        <v>170</v>
      </c>
      <c r="D676" s="15" t="s">
        <v>146</v>
      </c>
      <c r="E676" s="15" t="s">
        <v>17</v>
      </c>
      <c r="F676" s="16">
        <v>432</v>
      </c>
      <c r="G676" s="19">
        <v>1189.6668545999396</v>
      </c>
      <c r="H676" s="19">
        <f t="shared" si="50"/>
        <v>513936.0811871739</v>
      </c>
      <c r="I676" s="20">
        <v>2455.3296599998753</v>
      </c>
      <c r="J676" s="19">
        <f t="shared" si="51"/>
        <v>1060702.4131199461</v>
      </c>
      <c r="K676" s="19">
        <f t="shared" si="52"/>
        <v>1265.6628053999357</v>
      </c>
      <c r="L676" s="19">
        <f t="shared" si="53"/>
        <v>546766.33193277218</v>
      </c>
      <c r="M676" s="29">
        <f>Table4[[#This Row],[Revenue]]/Table4[[#This Row],[Units]]</f>
        <v>5.6836334722219339</v>
      </c>
      <c r="N676" s="31">
        <f t="shared" si="54"/>
        <v>0.51547571229192901</v>
      </c>
    </row>
    <row r="677" spans="1:14" x14ac:dyDescent="0.25">
      <c r="A677" s="35">
        <v>1994</v>
      </c>
      <c r="B677" s="15" t="s">
        <v>176</v>
      </c>
      <c r="C677" s="15" t="s">
        <v>170</v>
      </c>
      <c r="D677" s="15" t="s">
        <v>146</v>
      </c>
      <c r="E677" s="15" t="s">
        <v>17</v>
      </c>
      <c r="F677" s="16">
        <v>446</v>
      </c>
      <c r="G677" s="19">
        <v>1135.7189075999408</v>
      </c>
      <c r="H677" s="19">
        <f t="shared" si="50"/>
        <v>506530.63278957363</v>
      </c>
      <c r="I677" s="20">
        <v>2318.8159599998789</v>
      </c>
      <c r="J677" s="19">
        <f t="shared" si="51"/>
        <v>1034191.918159946</v>
      </c>
      <c r="K677" s="19">
        <f t="shared" si="52"/>
        <v>1183.0970523999381</v>
      </c>
      <c r="L677" s="19">
        <f t="shared" si="53"/>
        <v>527661.28537037235</v>
      </c>
      <c r="M677" s="29">
        <f>Table4[[#This Row],[Revenue]]/Table4[[#This Row],[Units]]</f>
        <v>5.1991389237665446</v>
      </c>
      <c r="N677" s="31">
        <f t="shared" si="54"/>
        <v>0.51021602093854823</v>
      </c>
    </row>
    <row r="678" spans="1:14" x14ac:dyDescent="0.25">
      <c r="A678" s="35">
        <v>1994</v>
      </c>
      <c r="B678" s="15" t="s">
        <v>174</v>
      </c>
      <c r="C678" s="15" t="s">
        <v>170</v>
      </c>
      <c r="D678" s="15" t="s">
        <v>146</v>
      </c>
      <c r="E678" s="15" t="s">
        <v>17</v>
      </c>
      <c r="F678" s="16">
        <v>434</v>
      </c>
      <c r="G678" s="19">
        <v>939.06434159995354</v>
      </c>
      <c r="H678" s="19">
        <f t="shared" si="50"/>
        <v>407553.92425437982</v>
      </c>
      <c r="I678" s="20">
        <v>2317.8333599998855</v>
      </c>
      <c r="J678" s="19">
        <f t="shared" si="51"/>
        <v>1005939.6782399503</v>
      </c>
      <c r="K678" s="19">
        <f t="shared" si="52"/>
        <v>1378.7690183999321</v>
      </c>
      <c r="L678" s="19">
        <f t="shared" si="53"/>
        <v>598385.75398557051</v>
      </c>
      <c r="M678" s="29">
        <f>Table4[[#This Row],[Revenue]]/Table4[[#This Row],[Units]]</f>
        <v>5.3406298617508883</v>
      </c>
      <c r="N678" s="31">
        <f t="shared" si="54"/>
        <v>0.59485252140818279</v>
      </c>
    </row>
    <row r="679" spans="1:14" x14ac:dyDescent="0.25">
      <c r="A679" s="35">
        <v>1994</v>
      </c>
      <c r="B679" s="15" t="s">
        <v>172</v>
      </c>
      <c r="C679" s="15" t="s">
        <v>170</v>
      </c>
      <c r="D679" s="15" t="s">
        <v>146</v>
      </c>
      <c r="E679" s="15" t="s">
        <v>17</v>
      </c>
      <c r="F679" s="16">
        <v>445</v>
      </c>
      <c r="G679" s="19">
        <v>963.03034974995182</v>
      </c>
      <c r="H679" s="19">
        <f t="shared" si="50"/>
        <v>428548.50563872856</v>
      </c>
      <c r="I679" s="20">
        <v>2210.7407249998892</v>
      </c>
      <c r="J679" s="19">
        <f t="shared" si="51"/>
        <v>983779.62262495072</v>
      </c>
      <c r="K679" s="19">
        <f t="shared" si="52"/>
        <v>1247.7103752499374</v>
      </c>
      <c r="L679" s="19">
        <f t="shared" si="53"/>
        <v>555231.1169862221</v>
      </c>
      <c r="M679" s="29">
        <f>Table4[[#This Row],[Revenue]]/Table4[[#This Row],[Units]]</f>
        <v>4.9679566853930091</v>
      </c>
      <c r="N679" s="31">
        <f t="shared" si="54"/>
        <v>0.56438566546513502</v>
      </c>
    </row>
    <row r="680" spans="1:14" x14ac:dyDescent="0.25">
      <c r="A680" s="35">
        <v>1994</v>
      </c>
      <c r="B680" s="15" t="s">
        <v>171</v>
      </c>
      <c r="C680" s="15" t="s">
        <v>170</v>
      </c>
      <c r="D680" s="15" t="s">
        <v>146</v>
      </c>
      <c r="E680" s="15" t="s">
        <v>17</v>
      </c>
      <c r="F680" s="16">
        <v>440</v>
      </c>
      <c r="G680" s="19">
        <v>916.0458335999499</v>
      </c>
      <c r="H680" s="19">
        <f t="shared" si="50"/>
        <v>403060.16678397794</v>
      </c>
      <c r="I680" s="20">
        <v>2162.986559999882</v>
      </c>
      <c r="J680" s="19">
        <f t="shared" si="51"/>
        <v>951714.08639994811</v>
      </c>
      <c r="K680" s="19">
        <f t="shared" si="52"/>
        <v>1246.9407263999321</v>
      </c>
      <c r="L680" s="19">
        <f t="shared" si="53"/>
        <v>548653.91961597023</v>
      </c>
      <c r="M680" s="29">
        <f>Table4[[#This Row],[Revenue]]/Table4[[#This Row],[Units]]</f>
        <v>4.9158785454542775</v>
      </c>
      <c r="N680" s="31">
        <f t="shared" si="54"/>
        <v>0.57649027944029396</v>
      </c>
    </row>
    <row r="681" spans="1:14" x14ac:dyDescent="0.25">
      <c r="A681" s="35">
        <v>1994</v>
      </c>
      <c r="B681" s="15" t="s">
        <v>175</v>
      </c>
      <c r="C681" s="15" t="s">
        <v>170</v>
      </c>
      <c r="D681" s="15" t="s">
        <v>146</v>
      </c>
      <c r="E681" s="15" t="s">
        <v>17</v>
      </c>
      <c r="F681" s="16">
        <v>443</v>
      </c>
      <c r="G681" s="19">
        <v>896.55113059995199</v>
      </c>
      <c r="H681" s="19">
        <f t="shared" si="50"/>
        <v>397172.15085577872</v>
      </c>
      <c r="I681" s="20">
        <v>2116.9552599998869</v>
      </c>
      <c r="J681" s="19">
        <f t="shared" si="51"/>
        <v>937811.18017994997</v>
      </c>
      <c r="K681" s="19">
        <f t="shared" si="52"/>
        <v>1220.4041293999348</v>
      </c>
      <c r="L681" s="19">
        <f t="shared" si="53"/>
        <v>540639.02932417125</v>
      </c>
      <c r="M681" s="29">
        <f>Table4[[#This Row],[Revenue]]/Table4[[#This Row],[Units]]</f>
        <v>4.7786800451464719</v>
      </c>
      <c r="N681" s="31">
        <f t="shared" si="54"/>
        <v>0.57649027944029385</v>
      </c>
    </row>
    <row r="682" spans="1:14" x14ac:dyDescent="0.25">
      <c r="A682" s="35">
        <v>1994</v>
      </c>
      <c r="B682" s="15" t="s">
        <v>176</v>
      </c>
      <c r="C682" s="15" t="s">
        <v>170</v>
      </c>
      <c r="D682" s="15" t="s">
        <v>146</v>
      </c>
      <c r="E682" s="15" t="s">
        <v>17</v>
      </c>
      <c r="F682" s="16">
        <v>443</v>
      </c>
      <c r="G682" s="19">
        <v>904.93634984995356</v>
      </c>
      <c r="H682" s="19">
        <f t="shared" si="50"/>
        <v>400886.8029835294</v>
      </c>
      <c r="I682" s="20">
        <v>2071.0384349998935</v>
      </c>
      <c r="J682" s="19">
        <f t="shared" si="51"/>
        <v>917470.02670495282</v>
      </c>
      <c r="K682" s="19">
        <f t="shared" si="52"/>
        <v>1166.10208514994</v>
      </c>
      <c r="L682" s="19">
        <f t="shared" si="53"/>
        <v>516583.22372142342</v>
      </c>
      <c r="M682" s="29">
        <f>Table4[[#This Row],[Revenue]]/Table4[[#This Row],[Units]]</f>
        <v>4.6750303273135296</v>
      </c>
      <c r="N682" s="31">
        <f t="shared" si="54"/>
        <v>0.56305188037227316</v>
      </c>
    </row>
    <row r="683" spans="1:14" x14ac:dyDescent="0.25">
      <c r="A683" s="35">
        <v>1994</v>
      </c>
      <c r="B683" s="15" t="s">
        <v>174</v>
      </c>
      <c r="C683" s="15" t="s">
        <v>170</v>
      </c>
      <c r="D683" s="15" t="s">
        <v>146</v>
      </c>
      <c r="E683" s="15" t="s">
        <v>17</v>
      </c>
      <c r="F683" s="16">
        <v>349</v>
      </c>
      <c r="G683" s="19">
        <v>790.86895964996143</v>
      </c>
      <c r="H683" s="19">
        <f t="shared" si="50"/>
        <v>276013.26691783656</v>
      </c>
      <c r="I683" s="20">
        <v>2079.1305149998989</v>
      </c>
      <c r="J683" s="19">
        <f t="shared" si="51"/>
        <v>725616.54973496473</v>
      </c>
      <c r="K683" s="19">
        <f t="shared" si="52"/>
        <v>1288.2615553499375</v>
      </c>
      <c r="L683" s="19">
        <f t="shared" si="53"/>
        <v>449603.28281712817</v>
      </c>
      <c r="M683" s="29">
        <f>Table4[[#This Row],[Revenue]]/Table4[[#This Row],[Units]]</f>
        <v>5.9573940257876759</v>
      </c>
      <c r="N683" s="31">
        <f t="shared" si="54"/>
        <v>0.61961552969174716</v>
      </c>
    </row>
    <row r="684" spans="1:14" x14ac:dyDescent="0.25">
      <c r="A684" s="35">
        <v>1994</v>
      </c>
      <c r="B684" s="15" t="s">
        <v>171</v>
      </c>
      <c r="C684" s="15" t="s">
        <v>170</v>
      </c>
      <c r="D684" s="15" t="s">
        <v>146</v>
      </c>
      <c r="E684" s="15" t="s">
        <v>17</v>
      </c>
      <c r="F684" s="16">
        <v>354</v>
      </c>
      <c r="G684" s="19">
        <v>755.84319504995915</v>
      </c>
      <c r="H684" s="19">
        <f t="shared" si="50"/>
        <v>267568.49104768556</v>
      </c>
      <c r="I684" s="20">
        <v>1907.5038549998972</v>
      </c>
      <c r="J684" s="19">
        <f t="shared" si="51"/>
        <v>675256.3646699636</v>
      </c>
      <c r="K684" s="19">
        <f t="shared" si="52"/>
        <v>1151.660659949938</v>
      </c>
      <c r="L684" s="19">
        <f t="shared" si="53"/>
        <v>407687.87362227804</v>
      </c>
      <c r="M684" s="29">
        <f>Table4[[#This Row],[Revenue]]/Table4[[#This Row],[Units]]</f>
        <v>5.388428968926263</v>
      </c>
      <c r="N684" s="31">
        <f t="shared" si="54"/>
        <v>0.6037527300043124</v>
      </c>
    </row>
    <row r="685" spans="1:14" x14ac:dyDescent="0.25">
      <c r="A685" s="35">
        <v>1994</v>
      </c>
      <c r="B685" s="15" t="s">
        <v>175</v>
      </c>
      <c r="C685" s="15" t="s">
        <v>170</v>
      </c>
      <c r="D685" s="15" t="s">
        <v>146</v>
      </c>
      <c r="E685" s="15" t="s">
        <v>17</v>
      </c>
      <c r="F685" s="16">
        <v>357</v>
      </c>
      <c r="G685" s="19">
        <v>739.60687994996101</v>
      </c>
      <c r="H685" s="19">
        <f t="shared" si="50"/>
        <v>264039.65614213608</v>
      </c>
      <c r="I685" s="20">
        <v>1866.5286449999016</v>
      </c>
      <c r="J685" s="19">
        <f t="shared" si="51"/>
        <v>666350.72626496491</v>
      </c>
      <c r="K685" s="19">
        <f t="shared" si="52"/>
        <v>1126.9217650499406</v>
      </c>
      <c r="L685" s="19">
        <f t="shared" si="53"/>
        <v>402311.07012282882</v>
      </c>
      <c r="M685" s="29">
        <f>Table4[[#This Row],[Revenue]]/Table4[[#This Row],[Units]]</f>
        <v>5.2283715546215737</v>
      </c>
      <c r="N685" s="31">
        <f t="shared" si="54"/>
        <v>0.6037527300043124</v>
      </c>
    </row>
    <row r="686" spans="1:14" x14ac:dyDescent="0.25">
      <c r="A686" s="35">
        <v>1995</v>
      </c>
      <c r="B686" s="15" t="s">
        <v>171</v>
      </c>
      <c r="C686" s="15" t="s">
        <v>170</v>
      </c>
      <c r="D686" s="15" t="s">
        <v>146</v>
      </c>
      <c r="E686" s="15" t="s">
        <v>17</v>
      </c>
      <c r="F686" s="16">
        <v>1380.8231232772457</v>
      </c>
      <c r="G686" s="19">
        <v>4244.455272805676</v>
      </c>
      <c r="H686" s="19">
        <f t="shared" si="50"/>
        <v>5860841.9864061074</v>
      </c>
      <c r="I686" s="20">
        <v>9023.5046774830043</v>
      </c>
      <c r="J686" s="19">
        <f t="shared" si="51"/>
        <v>12459863.911668917</v>
      </c>
      <c r="K686" s="19">
        <f t="shared" si="52"/>
        <v>4779.0494046773283</v>
      </c>
      <c r="L686" s="19">
        <f t="shared" si="53"/>
        <v>6599021.9252628097</v>
      </c>
      <c r="M686" s="29">
        <f>Table4[[#This Row],[Revenue]]/Table4[[#This Row],[Units]]</f>
        <v>6.534873674527276</v>
      </c>
      <c r="N686" s="31">
        <f t="shared" si="54"/>
        <v>0.52962231145098548</v>
      </c>
    </row>
    <row r="687" spans="1:14" x14ac:dyDescent="0.25">
      <c r="A687" s="35">
        <v>1995</v>
      </c>
      <c r="B687" s="15" t="s">
        <v>172</v>
      </c>
      <c r="C687" s="15" t="s">
        <v>170</v>
      </c>
      <c r="D687" s="15" t="s">
        <v>146</v>
      </c>
      <c r="E687" s="15" t="s">
        <v>17</v>
      </c>
      <c r="F687" s="16">
        <v>1634.2872031139059</v>
      </c>
      <c r="G687" s="19">
        <v>3511.9886953894033</v>
      </c>
      <c r="H687" s="19">
        <f t="shared" si="50"/>
        <v>5739598.1823556032</v>
      </c>
      <c r="I687" s="20">
        <v>7365.6767417902411</v>
      </c>
      <c r="J687" s="19">
        <f t="shared" si="51"/>
        <v>12037631.24138152</v>
      </c>
      <c r="K687" s="19">
        <f t="shared" si="52"/>
        <v>3853.6880464008377</v>
      </c>
      <c r="L687" s="19">
        <f t="shared" si="53"/>
        <v>6298033.0590259172</v>
      </c>
      <c r="M687" s="29">
        <f>Table4[[#This Row],[Revenue]]/Table4[[#This Row],[Units]]</f>
        <v>4.5069659284830559</v>
      </c>
      <c r="N687" s="31">
        <f t="shared" si="54"/>
        <v>0.52319538061402782</v>
      </c>
    </row>
    <row r="688" spans="1:14" x14ac:dyDescent="0.25">
      <c r="A688" s="35">
        <v>1995</v>
      </c>
      <c r="B688" s="15" t="s">
        <v>171</v>
      </c>
      <c r="C688" s="15" t="s">
        <v>170</v>
      </c>
      <c r="D688" s="15" t="s">
        <v>146</v>
      </c>
      <c r="E688" s="15" t="s">
        <v>17</v>
      </c>
      <c r="F688" s="16">
        <v>1448.1278907142851</v>
      </c>
      <c r="G688" s="19">
        <v>3604.5956960464487</v>
      </c>
      <c r="H688" s="19">
        <f t="shared" si="50"/>
        <v>5219915.5621935343</v>
      </c>
      <c r="I688" s="20">
        <v>7118.503841307047</v>
      </c>
      <c r="J688" s="19">
        <f t="shared" si="51"/>
        <v>10308503.95275351</v>
      </c>
      <c r="K688" s="19">
        <f t="shared" si="52"/>
        <v>3513.9081452605983</v>
      </c>
      <c r="L688" s="19">
        <f t="shared" si="53"/>
        <v>5088588.390559976</v>
      </c>
      <c r="M688" s="29">
        <f>Table4[[#This Row],[Revenue]]/Table4[[#This Row],[Units]]</f>
        <v>4.9156596506099088</v>
      </c>
      <c r="N688" s="31">
        <f t="shared" si="54"/>
        <v>0.49363015369468433</v>
      </c>
    </row>
    <row r="689" spans="1:14" x14ac:dyDescent="0.25">
      <c r="A689" s="35">
        <v>1995</v>
      </c>
      <c r="B689" s="15" t="s">
        <v>175</v>
      </c>
      <c r="C689" s="15" t="s">
        <v>170</v>
      </c>
      <c r="D689" s="15" t="s">
        <v>146</v>
      </c>
      <c r="E689" s="15" t="s">
        <v>17</v>
      </c>
      <c r="F689" s="16">
        <v>1264.3846575247687</v>
      </c>
      <c r="G689" s="19">
        <v>3619.4391054294683</v>
      </c>
      <c r="H689" s="19">
        <f t="shared" si="50"/>
        <v>4576363.2737501934</v>
      </c>
      <c r="I689" s="20">
        <v>7079.1707558810549</v>
      </c>
      <c r="J689" s="19">
        <f t="shared" si="51"/>
        <v>8950794.8917340264</v>
      </c>
      <c r="K689" s="19">
        <f t="shared" si="52"/>
        <v>3459.7316504515866</v>
      </c>
      <c r="L689" s="19">
        <f t="shared" si="53"/>
        <v>4374431.617983833</v>
      </c>
      <c r="M689" s="29">
        <f>Table4[[#This Row],[Revenue]]/Table4[[#This Row],[Units]]</f>
        <v>5.5989059292601997</v>
      </c>
      <c r="N689" s="31">
        <f t="shared" si="54"/>
        <v>0.48871990375107111</v>
      </c>
    </row>
    <row r="690" spans="1:14" x14ac:dyDescent="0.25">
      <c r="A690" s="35">
        <v>1995</v>
      </c>
      <c r="B690" s="15" t="s">
        <v>173</v>
      </c>
      <c r="C690" s="15" t="s">
        <v>170</v>
      </c>
      <c r="D690" s="15" t="s">
        <v>146</v>
      </c>
      <c r="E690" s="15" t="s">
        <v>17</v>
      </c>
      <c r="F690" s="16">
        <v>1576.8633489703996</v>
      </c>
      <c r="G690" s="19">
        <v>2545.1046205936577</v>
      </c>
      <c r="H690" s="19">
        <f t="shared" si="50"/>
        <v>4013282.1955093532</v>
      </c>
      <c r="I690" s="20">
        <v>5638.6681193591776</v>
      </c>
      <c r="J690" s="19">
        <f t="shared" si="51"/>
        <v>8891409.0944253374</v>
      </c>
      <c r="K690" s="19">
        <f t="shared" si="52"/>
        <v>3093.5634987655199</v>
      </c>
      <c r="L690" s="19">
        <f t="shared" si="53"/>
        <v>4878126.8989159837</v>
      </c>
      <c r="M690" s="29">
        <f>Table4[[#This Row],[Revenue]]/Table4[[#This Row],[Units]]</f>
        <v>3.5758761994442327</v>
      </c>
      <c r="N690" s="31">
        <f t="shared" si="54"/>
        <v>0.54863372578081371</v>
      </c>
    </row>
    <row r="691" spans="1:14" x14ac:dyDescent="0.25">
      <c r="A691" s="35">
        <v>1995</v>
      </c>
      <c r="B691" s="15" t="s">
        <v>176</v>
      </c>
      <c r="C691" s="15" t="s">
        <v>170</v>
      </c>
      <c r="D691" s="15" t="s">
        <v>146</v>
      </c>
      <c r="E691" s="15" t="s">
        <v>17</v>
      </c>
      <c r="F691" s="16">
        <v>1316.4799006493499</v>
      </c>
      <c r="G691" s="19">
        <v>3074.3795989286214</v>
      </c>
      <c r="H691" s="19">
        <f t="shared" si="50"/>
        <v>4047358.9489559396</v>
      </c>
      <c r="I691" s="20">
        <v>5585.6983816309821</v>
      </c>
      <c r="J691" s="19">
        <f t="shared" si="51"/>
        <v>7353459.6505067898</v>
      </c>
      <c r="K691" s="19">
        <f t="shared" si="52"/>
        <v>2511.3187827023607</v>
      </c>
      <c r="L691" s="19">
        <f t="shared" si="53"/>
        <v>3306100.7015508502</v>
      </c>
      <c r="M691" s="29">
        <f>Table4[[#This Row],[Revenue]]/Table4[[#This Row],[Units]]</f>
        <v>4.2429044141698267</v>
      </c>
      <c r="N691" s="31">
        <f t="shared" si="54"/>
        <v>0.44959799314639587</v>
      </c>
    </row>
    <row r="692" spans="1:14" x14ac:dyDescent="0.25">
      <c r="A692" s="35">
        <v>1995</v>
      </c>
      <c r="B692" s="15" t="s">
        <v>173</v>
      </c>
      <c r="C692" s="15" t="s">
        <v>170</v>
      </c>
      <c r="D692" s="15" t="s">
        <v>146</v>
      </c>
      <c r="E692" s="15" t="s">
        <v>17</v>
      </c>
      <c r="F692" s="16">
        <v>1113.2900660926748</v>
      </c>
      <c r="G692" s="19">
        <v>4093.0323594483825</v>
      </c>
      <c r="H692" s="19">
        <f t="shared" si="50"/>
        <v>4556732.2659697467</v>
      </c>
      <c r="I692" s="20">
        <v>6362.208584238384</v>
      </c>
      <c r="J692" s="19">
        <f t="shared" si="51"/>
        <v>7082983.6152421338</v>
      </c>
      <c r="K692" s="19">
        <f t="shared" si="52"/>
        <v>2269.1762247900015</v>
      </c>
      <c r="L692" s="19">
        <f t="shared" si="53"/>
        <v>2526251.3492723871</v>
      </c>
      <c r="M692" s="29">
        <f>Table4[[#This Row],[Revenue]]/Table4[[#This Row],[Units]]</f>
        <v>5.7147807009254024</v>
      </c>
      <c r="N692" s="31">
        <f t="shared" si="54"/>
        <v>0.35666485855424734</v>
      </c>
    </row>
    <row r="693" spans="1:14" x14ac:dyDescent="0.25">
      <c r="A693" s="35">
        <v>1995</v>
      </c>
      <c r="B693" s="15" t="s">
        <v>174</v>
      </c>
      <c r="C693" s="15" t="s">
        <v>170</v>
      </c>
      <c r="D693" s="15" t="s">
        <v>146</v>
      </c>
      <c r="E693" s="15" t="s">
        <v>17</v>
      </c>
      <c r="F693" s="16">
        <v>1067.5088152941025</v>
      </c>
      <c r="G693" s="19">
        <v>3339.7558031125154</v>
      </c>
      <c r="H693" s="19">
        <f t="shared" si="50"/>
        <v>3565218.7607522453</v>
      </c>
      <c r="I693" s="20">
        <v>5347.4283319734704</v>
      </c>
      <c r="J693" s="19">
        <f t="shared" si="51"/>
        <v>5708426.8835351178</v>
      </c>
      <c r="K693" s="19">
        <f t="shared" si="52"/>
        <v>2007.672528860955</v>
      </c>
      <c r="L693" s="19">
        <f t="shared" si="53"/>
        <v>2143208.1227828725</v>
      </c>
      <c r="M693" s="29">
        <f>Table4[[#This Row],[Revenue]]/Table4[[#This Row],[Units]]</f>
        <v>5.0092591792792218</v>
      </c>
      <c r="N693" s="31">
        <f t="shared" si="54"/>
        <v>0.37544636491089217</v>
      </c>
    </row>
    <row r="694" spans="1:14" x14ac:dyDescent="0.25">
      <c r="A694" s="35">
        <v>1995</v>
      </c>
      <c r="B694" s="15" t="s">
        <v>176</v>
      </c>
      <c r="C694" s="15" t="s">
        <v>170</v>
      </c>
      <c r="D694" s="15" t="s">
        <v>146</v>
      </c>
      <c r="E694" s="15" t="s">
        <v>17</v>
      </c>
      <c r="F694" s="16">
        <v>1107.0458798905397</v>
      </c>
      <c r="G694" s="19">
        <v>2798.8918253918519</v>
      </c>
      <c r="H694" s="19">
        <f t="shared" si="50"/>
        <v>3098501.6635593614</v>
      </c>
      <c r="I694" s="20">
        <v>4978.5580634611633</v>
      </c>
      <c r="J694" s="19">
        <f t="shared" si="51"/>
        <v>5511492.1919505047</v>
      </c>
      <c r="K694" s="19">
        <f t="shared" si="52"/>
        <v>2179.6662380693115</v>
      </c>
      <c r="L694" s="19">
        <f t="shared" si="53"/>
        <v>2412990.5283911433</v>
      </c>
      <c r="M694" s="29">
        <f>Table4[[#This Row],[Revenue]]/Table4[[#This Row],[Units]]</f>
        <v>4.4971560383327773</v>
      </c>
      <c r="N694" s="31">
        <f t="shared" si="54"/>
        <v>0.43781074967597683</v>
      </c>
    </row>
    <row r="695" spans="1:14" x14ac:dyDescent="0.25">
      <c r="A695" s="35">
        <v>1995</v>
      </c>
      <c r="B695" s="15" t="s">
        <v>173</v>
      </c>
      <c r="C695" s="15" t="s">
        <v>170</v>
      </c>
      <c r="D695" s="15" t="s">
        <v>146</v>
      </c>
      <c r="E695" s="15" t="s">
        <v>17</v>
      </c>
      <c r="F695" s="16">
        <v>952.2139549937441</v>
      </c>
      <c r="G695" s="19">
        <v>2991.5369827502304</v>
      </c>
      <c r="H695" s="19">
        <f t="shared" si="50"/>
        <v>2848583.2618546491</v>
      </c>
      <c r="I695" s="20">
        <v>5488.3161564597012</v>
      </c>
      <c r="J695" s="19">
        <f t="shared" si="51"/>
        <v>5226051.2335985564</v>
      </c>
      <c r="K695" s="19">
        <f t="shared" si="52"/>
        <v>2496.7791737094708</v>
      </c>
      <c r="L695" s="19">
        <f t="shared" si="53"/>
        <v>2377467.9717439073</v>
      </c>
      <c r="M695" s="29">
        <f>Table4[[#This Row],[Revenue]]/Table4[[#This Row],[Units]]</f>
        <v>5.7637426207388005</v>
      </c>
      <c r="N695" s="31">
        <f t="shared" si="54"/>
        <v>0.45492626563992367</v>
      </c>
    </row>
    <row r="696" spans="1:14" x14ac:dyDescent="0.25">
      <c r="A696" s="35">
        <v>1995</v>
      </c>
      <c r="B696" s="15" t="s">
        <v>171</v>
      </c>
      <c r="C696" s="15" t="s">
        <v>170</v>
      </c>
      <c r="D696" s="15" t="s">
        <v>146</v>
      </c>
      <c r="E696" s="15" t="s">
        <v>17</v>
      </c>
      <c r="F696" s="16">
        <v>829.77215863680647</v>
      </c>
      <c r="G696" s="19">
        <v>2093.1857288942547</v>
      </c>
      <c r="H696" s="19">
        <f t="shared" si="50"/>
        <v>1736867.2406923429</v>
      </c>
      <c r="I696" s="20">
        <v>5466.0827563014009</v>
      </c>
      <c r="J696" s="19">
        <f t="shared" si="51"/>
        <v>4535603.2879836382</v>
      </c>
      <c r="K696" s="19">
        <f t="shared" si="52"/>
        <v>3372.8970274071462</v>
      </c>
      <c r="L696" s="19">
        <f t="shared" si="53"/>
        <v>2798736.0472912956</v>
      </c>
      <c r="M696" s="29">
        <f>Table4[[#This Row],[Revenue]]/Table4[[#This Row],[Units]]</f>
        <v>6.5874501806391894</v>
      </c>
      <c r="N696" s="31">
        <f t="shared" si="54"/>
        <v>0.6170592685445182</v>
      </c>
    </row>
    <row r="697" spans="1:14" x14ac:dyDescent="0.25">
      <c r="A697" s="35">
        <v>1995</v>
      </c>
      <c r="B697" s="15" t="s">
        <v>175</v>
      </c>
      <c r="C697" s="15" t="s">
        <v>170</v>
      </c>
      <c r="D697" s="15" t="s">
        <v>146</v>
      </c>
      <c r="E697" s="15" t="s">
        <v>17</v>
      </c>
      <c r="F697" s="16">
        <v>781.61105330618761</v>
      </c>
      <c r="G697" s="19">
        <v>1785.0261214906905</v>
      </c>
      <c r="H697" s="19">
        <f t="shared" si="50"/>
        <v>1395196.1469973973</v>
      </c>
      <c r="I697" s="20">
        <v>4288.4548361561519</v>
      </c>
      <c r="J697" s="19">
        <f t="shared" si="51"/>
        <v>3351903.7015440241</v>
      </c>
      <c r="K697" s="19">
        <f t="shared" si="52"/>
        <v>2503.4287146654615</v>
      </c>
      <c r="L697" s="19">
        <f t="shared" si="53"/>
        <v>1956707.5545466268</v>
      </c>
      <c r="M697" s="29">
        <f>Table4[[#This Row],[Revenue]]/Table4[[#This Row],[Units]]</f>
        <v>5.4866865278019503</v>
      </c>
      <c r="N697" s="31">
        <f t="shared" si="54"/>
        <v>0.58376007450491108</v>
      </c>
    </row>
    <row r="698" spans="1:14" x14ac:dyDescent="0.25">
      <c r="A698" s="35">
        <v>1995</v>
      </c>
      <c r="B698" s="15" t="s">
        <v>172</v>
      </c>
      <c r="C698" s="15" t="s">
        <v>170</v>
      </c>
      <c r="D698" s="15" t="s">
        <v>146</v>
      </c>
      <c r="E698" s="15" t="s">
        <v>17</v>
      </c>
      <c r="F698" s="16">
        <v>561.75360238303506</v>
      </c>
      <c r="G698" s="19">
        <v>1188.9918836726642</v>
      </c>
      <c r="H698" s="19">
        <f t="shared" si="50"/>
        <v>667920.47385730967</v>
      </c>
      <c r="I698" s="20">
        <v>3078.317317583253</v>
      </c>
      <c r="J698" s="19">
        <f t="shared" si="51"/>
        <v>1729255.8424304738</v>
      </c>
      <c r="K698" s="19">
        <f t="shared" si="52"/>
        <v>1889.3254339105888</v>
      </c>
      <c r="L698" s="19">
        <f t="shared" si="53"/>
        <v>1061335.3685731641</v>
      </c>
      <c r="M698" s="29">
        <f>Table4[[#This Row],[Revenue]]/Table4[[#This Row],[Units]]</f>
        <v>5.4798354732833277</v>
      </c>
      <c r="N698" s="31">
        <f t="shared" si="54"/>
        <v>0.61375265737512519</v>
      </c>
    </row>
    <row r="699" spans="1:14" x14ac:dyDescent="0.25">
      <c r="A699" s="35">
        <v>1995</v>
      </c>
      <c r="B699" s="15" t="s">
        <v>173</v>
      </c>
      <c r="C699" s="15" t="s">
        <v>170</v>
      </c>
      <c r="D699" s="15" t="s">
        <v>146</v>
      </c>
      <c r="E699" s="15" t="s">
        <v>17</v>
      </c>
      <c r="F699" s="16">
        <v>547.26245846198572</v>
      </c>
      <c r="G699" s="19">
        <v>1321.6562411962047</v>
      </c>
      <c r="H699" s="19">
        <f t="shared" si="50"/>
        <v>723292.84379866219</v>
      </c>
      <c r="I699" s="20">
        <v>3106.9143608273966</v>
      </c>
      <c r="J699" s="19">
        <f t="shared" si="51"/>
        <v>1700297.5913372501</v>
      </c>
      <c r="K699" s="19">
        <f t="shared" si="52"/>
        <v>1785.2581196311919</v>
      </c>
      <c r="L699" s="19">
        <f t="shared" si="53"/>
        <v>977004.74753858789</v>
      </c>
      <c r="M699" s="29">
        <f>Table4[[#This Row],[Revenue]]/Table4[[#This Row],[Units]]</f>
        <v>5.6771925659929243</v>
      </c>
      <c r="N699" s="31">
        <f t="shared" si="54"/>
        <v>0.57460808773492011</v>
      </c>
    </row>
    <row r="700" spans="1:14" x14ac:dyDescent="0.25">
      <c r="A700" s="35">
        <v>1995</v>
      </c>
      <c r="B700" s="15" t="s">
        <v>176</v>
      </c>
      <c r="C700" s="15" t="s">
        <v>170</v>
      </c>
      <c r="D700" s="15" t="s">
        <v>146</v>
      </c>
      <c r="E700" s="15" t="s">
        <v>17</v>
      </c>
      <c r="F700" s="16">
        <v>563.56197655910478</v>
      </c>
      <c r="G700" s="19">
        <v>1226.2867360540745</v>
      </c>
      <c r="H700" s="19">
        <f t="shared" si="50"/>
        <v>691088.57679884741</v>
      </c>
      <c r="I700" s="20">
        <v>2838.5582662061097</v>
      </c>
      <c r="J700" s="19">
        <f t="shared" si="51"/>
        <v>1599703.5070813007</v>
      </c>
      <c r="K700" s="19">
        <f t="shared" si="52"/>
        <v>1612.2715301520352</v>
      </c>
      <c r="L700" s="19">
        <f t="shared" si="53"/>
        <v>908614.93028245331</v>
      </c>
      <c r="M700" s="29">
        <f>Table4[[#This Row],[Revenue]]/Table4[[#This Row],[Units]]</f>
        <v>5.036816506921328</v>
      </c>
      <c r="N700" s="31">
        <f t="shared" si="54"/>
        <v>0.56798958448259207</v>
      </c>
    </row>
    <row r="701" spans="1:14" x14ac:dyDescent="0.25">
      <c r="A701" s="35">
        <v>1996</v>
      </c>
      <c r="B701" s="15" t="s">
        <v>171</v>
      </c>
      <c r="C701" s="15" t="s">
        <v>170</v>
      </c>
      <c r="D701" s="15" t="s">
        <v>146</v>
      </c>
      <c r="E701" s="15" t="s">
        <v>17</v>
      </c>
      <c r="F701" s="16">
        <v>333</v>
      </c>
      <c r="G701" s="19">
        <v>628.488997497892</v>
      </c>
      <c r="H701" s="19">
        <f t="shared" si="50"/>
        <v>209286.83616679805</v>
      </c>
      <c r="I701" s="20">
        <v>1436.5435370899881</v>
      </c>
      <c r="J701" s="19">
        <f t="shared" si="51"/>
        <v>478368.99785096606</v>
      </c>
      <c r="K701" s="19">
        <f t="shared" si="52"/>
        <v>808.05453959209615</v>
      </c>
      <c r="L701" s="19">
        <f t="shared" si="53"/>
        <v>269082.16168416804</v>
      </c>
      <c r="M701" s="29">
        <f>Table4[[#This Row],[Revenue]]/Table4[[#This Row],[Units]]</f>
        <v>4.3139445558257901</v>
      </c>
      <c r="N701" s="31">
        <f t="shared" si="54"/>
        <v>0.56249916464695204</v>
      </c>
    </row>
    <row r="702" spans="1:14" x14ac:dyDescent="0.25">
      <c r="A702" s="35">
        <v>1996</v>
      </c>
      <c r="B702" s="15" t="s">
        <v>173</v>
      </c>
      <c r="C702" s="15" t="s">
        <v>169</v>
      </c>
      <c r="D702" s="15" t="s">
        <v>5</v>
      </c>
      <c r="E702" s="15" t="s">
        <v>17</v>
      </c>
      <c r="F702" s="16">
        <v>270</v>
      </c>
      <c r="G702" s="19">
        <v>382.94756247199825</v>
      </c>
      <c r="H702" s="19">
        <f t="shared" si="50"/>
        <v>103395.84186743952</v>
      </c>
      <c r="I702" s="20">
        <v>655.8889111999971</v>
      </c>
      <c r="J702" s="19">
        <f t="shared" si="51"/>
        <v>177090.00602399922</v>
      </c>
      <c r="K702" s="19">
        <f t="shared" si="52"/>
        <v>272.94134872799884</v>
      </c>
      <c r="L702" s="19">
        <f t="shared" si="53"/>
        <v>73694.164156559695</v>
      </c>
      <c r="M702" s="29">
        <f>Table4[[#This Row],[Revenue]]/Table4[[#This Row],[Units]]</f>
        <v>2.4292181896296188</v>
      </c>
      <c r="N702" s="31">
        <f t="shared" si="54"/>
        <v>0.41613959935476347</v>
      </c>
    </row>
    <row r="703" spans="1:14" x14ac:dyDescent="0.25">
      <c r="A703" s="35">
        <v>1996</v>
      </c>
      <c r="B703" s="15" t="s">
        <v>176</v>
      </c>
      <c r="C703" s="15" t="s">
        <v>170</v>
      </c>
      <c r="D703" s="15" t="s">
        <v>168</v>
      </c>
      <c r="E703" s="15" t="s">
        <v>17</v>
      </c>
      <c r="F703" s="16">
        <v>214</v>
      </c>
      <c r="G703" s="19">
        <v>335.26632324199676</v>
      </c>
      <c r="H703" s="19">
        <f t="shared" si="50"/>
        <v>71746.993173787312</v>
      </c>
      <c r="I703" s="20">
        <v>656.09297819999369</v>
      </c>
      <c r="J703" s="19">
        <f t="shared" si="51"/>
        <v>140403.89733479865</v>
      </c>
      <c r="K703" s="19">
        <f t="shared" si="52"/>
        <v>320.82665495799694</v>
      </c>
      <c r="L703" s="19">
        <f t="shared" si="53"/>
        <v>68656.904161011335</v>
      </c>
      <c r="M703" s="29">
        <f>Table4[[#This Row],[Revenue]]/Table4[[#This Row],[Units]]</f>
        <v>3.0658550383177277</v>
      </c>
      <c r="N703" s="31">
        <f t="shared" si="54"/>
        <v>0.48899571496435201</v>
      </c>
    </row>
    <row r="704" spans="1:14" x14ac:dyDescent="0.25">
      <c r="A704" s="35">
        <v>1997</v>
      </c>
      <c r="B704" s="15" t="s">
        <v>176</v>
      </c>
      <c r="C704" s="15" t="s">
        <v>169</v>
      </c>
      <c r="D704" s="15" t="s">
        <v>5</v>
      </c>
      <c r="E704" s="15" t="s">
        <v>17</v>
      </c>
      <c r="F704" s="16">
        <v>664</v>
      </c>
      <c r="G704" s="19">
        <v>839.77739999998164</v>
      </c>
      <c r="H704" s="19">
        <f t="shared" si="50"/>
        <v>557612.19359998778</v>
      </c>
      <c r="I704" s="20">
        <v>1841.3959810399599</v>
      </c>
      <c r="J704" s="19">
        <f t="shared" si="51"/>
        <v>1222686.9314105334</v>
      </c>
      <c r="K704" s="19">
        <f t="shared" si="52"/>
        <v>1001.6185810399783</v>
      </c>
      <c r="L704" s="19">
        <f t="shared" si="53"/>
        <v>665074.7378105456</v>
      </c>
      <c r="M704" s="29">
        <f>Table4[[#This Row],[Revenue]]/Table4[[#This Row],[Units]]</f>
        <v>2.7731867184336747</v>
      </c>
      <c r="N704" s="31">
        <f t="shared" si="54"/>
        <v>0.54394524119374754</v>
      </c>
    </row>
    <row r="705" spans="1:14" x14ac:dyDescent="0.25">
      <c r="A705" s="35">
        <v>1997</v>
      </c>
      <c r="B705" s="15" t="s">
        <v>171</v>
      </c>
      <c r="C705" s="15" t="s">
        <v>170</v>
      </c>
      <c r="D705" s="15" t="s">
        <v>146</v>
      </c>
      <c r="E705" s="15" t="s">
        <v>17</v>
      </c>
      <c r="F705" s="16">
        <v>236</v>
      </c>
      <c r="G705" s="19">
        <v>366.75974735999085</v>
      </c>
      <c r="H705" s="19">
        <f t="shared" si="50"/>
        <v>86555.300376957835</v>
      </c>
      <c r="I705" s="20">
        <v>674.20545599998309</v>
      </c>
      <c r="J705" s="19">
        <f t="shared" si="51"/>
        <v>159112.48761599601</v>
      </c>
      <c r="K705" s="19">
        <f t="shared" si="52"/>
        <v>307.44570863999223</v>
      </c>
      <c r="L705" s="19">
        <f t="shared" si="53"/>
        <v>72557.187239038176</v>
      </c>
      <c r="M705" s="29">
        <f>Table4[[#This Row],[Revenue]]/Table4[[#This Row],[Units]]</f>
        <v>2.8568027796609452</v>
      </c>
      <c r="N705" s="31">
        <f t="shared" si="54"/>
        <v>0.45601189652787377</v>
      </c>
    </row>
    <row r="706" spans="1:14" x14ac:dyDescent="0.25">
      <c r="A706" s="35">
        <v>1998</v>
      </c>
      <c r="B706" s="15" t="s">
        <v>172</v>
      </c>
      <c r="C706" s="15" t="s">
        <v>170</v>
      </c>
      <c r="D706" s="15" t="s">
        <v>146</v>
      </c>
      <c r="E706" s="15" t="s">
        <v>17</v>
      </c>
      <c r="F706" s="16">
        <v>999</v>
      </c>
      <c r="G706" s="19">
        <v>1212.4872989999651</v>
      </c>
      <c r="H706" s="19">
        <f t="shared" ref="H706:H769" si="56">G706*F706</f>
        <v>1211274.811700965</v>
      </c>
      <c r="I706" s="20">
        <v>2279.2023989999348</v>
      </c>
      <c r="J706" s="19">
        <f t="shared" ref="J706:J769" si="57">I706*F706</f>
        <v>2276923.196600935</v>
      </c>
      <c r="K706" s="19">
        <f t="shared" ref="K706:K769" si="58">I706-G706</f>
        <v>1066.7150999999697</v>
      </c>
      <c r="L706" s="19">
        <f t="shared" ref="L706:L769" si="59">J706-H706</f>
        <v>1065648.3848999699</v>
      </c>
      <c r="M706" s="29">
        <f>Table4[[#This Row],[Revenue]]/Table4[[#This Row],[Units]]</f>
        <v>2.2814838828828177</v>
      </c>
      <c r="N706" s="31">
        <f t="shared" ref="N706:N769" si="60">K706/I706</f>
        <v>0.46802122552521946</v>
      </c>
    </row>
    <row r="707" spans="1:14" x14ac:dyDescent="0.25">
      <c r="A707" s="35">
        <v>1998</v>
      </c>
      <c r="B707" s="15" t="s">
        <v>173</v>
      </c>
      <c r="C707" s="15" t="s">
        <v>170</v>
      </c>
      <c r="D707" s="15" t="s">
        <v>146</v>
      </c>
      <c r="E707" s="15" t="s">
        <v>17</v>
      </c>
      <c r="F707" s="16">
        <v>377</v>
      </c>
      <c r="G707" s="19">
        <v>835.93749074997402</v>
      </c>
      <c r="H707" s="19">
        <f t="shared" si="56"/>
        <v>315148.43401274021</v>
      </c>
      <c r="I707" s="20">
        <v>1677.9618249999635</v>
      </c>
      <c r="J707" s="19">
        <f t="shared" si="57"/>
        <v>632591.60802498623</v>
      </c>
      <c r="K707" s="19">
        <f t="shared" si="58"/>
        <v>842.02433424998947</v>
      </c>
      <c r="L707" s="19">
        <f t="shared" si="59"/>
        <v>317443.17401224602</v>
      </c>
      <c r="M707" s="29">
        <f>Table4[[#This Row],[Revenue]]/Table4[[#This Row],[Units]]</f>
        <v>4.4508271220158182</v>
      </c>
      <c r="N707" s="31">
        <f t="shared" si="60"/>
        <v>0.50181376101926978</v>
      </c>
    </row>
    <row r="708" spans="1:14" x14ac:dyDescent="0.25">
      <c r="A708" s="35">
        <v>1998</v>
      </c>
      <c r="B708" s="15" t="s">
        <v>171</v>
      </c>
      <c r="C708" s="15" t="s">
        <v>170</v>
      </c>
      <c r="D708" s="15" t="s">
        <v>146</v>
      </c>
      <c r="E708" s="15" t="s">
        <v>17</v>
      </c>
      <c r="F708" s="16">
        <v>333</v>
      </c>
      <c r="G708" s="19">
        <v>788.98867457997289</v>
      </c>
      <c r="H708" s="19">
        <f t="shared" si="56"/>
        <v>262733.22863513097</v>
      </c>
      <c r="I708" s="20">
        <v>1644.1121179999607</v>
      </c>
      <c r="J708" s="19">
        <f t="shared" si="57"/>
        <v>547489.33529398695</v>
      </c>
      <c r="K708" s="19">
        <f t="shared" si="58"/>
        <v>855.12344341998778</v>
      </c>
      <c r="L708" s="19">
        <f t="shared" si="59"/>
        <v>284756.10665885598</v>
      </c>
      <c r="M708" s="29">
        <f>Table4[[#This Row],[Revenue]]/Table4[[#This Row],[Units]]</f>
        <v>4.9372736276275093</v>
      </c>
      <c r="N708" s="31">
        <f t="shared" si="60"/>
        <v>0.52011260914507063</v>
      </c>
    </row>
    <row r="709" spans="1:14" x14ac:dyDescent="0.25">
      <c r="A709" s="35">
        <v>1998</v>
      </c>
      <c r="B709" s="15" t="s">
        <v>174</v>
      </c>
      <c r="C709" s="15" t="s">
        <v>169</v>
      </c>
      <c r="D709" s="15" t="s">
        <v>5</v>
      </c>
      <c r="E709" s="15" t="s">
        <v>17</v>
      </c>
      <c r="F709" s="16">
        <v>257</v>
      </c>
      <c r="G709" s="19">
        <v>646.63731036998274</v>
      </c>
      <c r="H709" s="19">
        <f t="shared" si="56"/>
        <v>166185.78876508557</v>
      </c>
      <c r="I709" s="20">
        <v>1478.1117269999741</v>
      </c>
      <c r="J709" s="19">
        <f t="shared" si="57"/>
        <v>379874.71383899334</v>
      </c>
      <c r="K709" s="19">
        <f t="shared" si="58"/>
        <v>831.47441662999131</v>
      </c>
      <c r="L709" s="19">
        <f t="shared" si="59"/>
        <v>213688.92507390777</v>
      </c>
      <c r="M709" s="29">
        <f>Table4[[#This Row],[Revenue]]/Table4[[#This Row],[Units]]</f>
        <v>5.7514074980543741</v>
      </c>
      <c r="N709" s="31">
        <f t="shared" si="60"/>
        <v>0.56252474115578543</v>
      </c>
    </row>
    <row r="710" spans="1:14" x14ac:dyDescent="0.25">
      <c r="A710" s="35">
        <v>1998</v>
      </c>
      <c r="B710" s="15" t="s">
        <v>173</v>
      </c>
      <c r="C710" s="15" t="s">
        <v>170</v>
      </c>
      <c r="D710" s="15" t="s">
        <v>168</v>
      </c>
      <c r="E710" s="15" t="s">
        <v>17</v>
      </c>
      <c r="F710" s="16">
        <v>322</v>
      </c>
      <c r="G710" s="19">
        <v>538.7898876399845</v>
      </c>
      <c r="H710" s="19">
        <f t="shared" si="56"/>
        <v>173490.34382007501</v>
      </c>
      <c r="I710" s="20">
        <v>946.27544399997282</v>
      </c>
      <c r="J710" s="19">
        <f t="shared" si="57"/>
        <v>304700.69296799123</v>
      </c>
      <c r="K710" s="19">
        <f t="shared" si="58"/>
        <v>407.48555635998832</v>
      </c>
      <c r="L710" s="19">
        <f t="shared" si="59"/>
        <v>131210.34914791622</v>
      </c>
      <c r="M710" s="29">
        <f>Table4[[#This Row],[Revenue]]/Table4[[#This Row],[Units]]</f>
        <v>2.9387436149067478</v>
      </c>
      <c r="N710" s="31">
        <f t="shared" si="60"/>
        <v>0.43062044877495526</v>
      </c>
    </row>
    <row r="711" spans="1:14" x14ac:dyDescent="0.25">
      <c r="A711" s="35">
        <v>1998</v>
      </c>
      <c r="B711" s="15" t="s">
        <v>174</v>
      </c>
      <c r="C711" s="15" t="s">
        <v>170</v>
      </c>
      <c r="D711" s="15" t="s">
        <v>168</v>
      </c>
      <c r="E711" s="15" t="s">
        <v>17</v>
      </c>
      <c r="F711" s="16">
        <v>265</v>
      </c>
      <c r="G711" s="19">
        <v>456.52593969998782</v>
      </c>
      <c r="H711" s="19">
        <f t="shared" si="56"/>
        <v>120979.37402049678</v>
      </c>
      <c r="I711" s="20">
        <v>837.73286999997765</v>
      </c>
      <c r="J711" s="19">
        <f t="shared" si="57"/>
        <v>221999.21054999408</v>
      </c>
      <c r="K711" s="19">
        <f t="shared" si="58"/>
        <v>381.20693029998984</v>
      </c>
      <c r="L711" s="19">
        <f t="shared" si="59"/>
        <v>101019.8365294973</v>
      </c>
      <c r="M711" s="29">
        <f>Table4[[#This Row],[Revenue]]/Table4[[#This Row],[Units]]</f>
        <v>3.1612561132074628</v>
      </c>
      <c r="N711" s="31">
        <f t="shared" si="60"/>
        <v>0.45504592687165302</v>
      </c>
    </row>
    <row r="712" spans="1:14" x14ac:dyDescent="0.25">
      <c r="A712" s="35">
        <v>1999</v>
      </c>
      <c r="B712" s="15" t="s">
        <v>172</v>
      </c>
      <c r="C712" s="15" t="s">
        <v>169</v>
      </c>
      <c r="D712" s="15" t="s">
        <v>5</v>
      </c>
      <c r="E712" s="15" t="s">
        <v>17</v>
      </c>
      <c r="F712" s="16">
        <v>664</v>
      </c>
      <c r="G712" s="19">
        <v>1026.228599999961</v>
      </c>
      <c r="H712" s="19">
        <f t="shared" si="56"/>
        <v>681415.7903999741</v>
      </c>
      <c r="I712" s="20">
        <v>2106.9695839999204</v>
      </c>
      <c r="J712" s="19">
        <f t="shared" si="57"/>
        <v>1399027.8037759471</v>
      </c>
      <c r="K712" s="19">
        <f t="shared" si="58"/>
        <v>1080.7409839999593</v>
      </c>
      <c r="L712" s="19">
        <f t="shared" si="59"/>
        <v>717612.01337597298</v>
      </c>
      <c r="M712" s="29">
        <f>Table4[[#This Row],[Revenue]]/Table4[[#This Row],[Units]]</f>
        <v>3.1731469638553018</v>
      </c>
      <c r="N712" s="31">
        <f t="shared" si="60"/>
        <v>0.51293620572740084</v>
      </c>
    </row>
    <row r="713" spans="1:14" x14ac:dyDescent="0.25">
      <c r="A713" s="35">
        <v>1999</v>
      </c>
      <c r="B713" s="15" t="s">
        <v>172</v>
      </c>
      <c r="C713" s="15" t="s">
        <v>170</v>
      </c>
      <c r="D713" s="15" t="s">
        <v>168</v>
      </c>
      <c r="E713" s="15" t="s">
        <v>17</v>
      </c>
      <c r="F713" s="16">
        <v>214</v>
      </c>
      <c r="G713" s="19">
        <v>457.44882481998263</v>
      </c>
      <c r="H713" s="19">
        <f t="shared" si="56"/>
        <v>97894.048511476285</v>
      </c>
      <c r="I713" s="20">
        <v>882.22282199996664</v>
      </c>
      <c r="J713" s="19">
        <f t="shared" si="57"/>
        <v>188795.68390799285</v>
      </c>
      <c r="K713" s="19">
        <f t="shared" si="58"/>
        <v>424.77399717998401</v>
      </c>
      <c r="L713" s="19">
        <f t="shared" si="59"/>
        <v>90901.635396516562</v>
      </c>
      <c r="M713" s="29">
        <f>Table4[[#This Row],[Revenue]]/Table4[[#This Row],[Units]]</f>
        <v>4.1225365514017129</v>
      </c>
      <c r="N713" s="31">
        <f t="shared" si="60"/>
        <v>0.48148153344870065</v>
      </c>
    </row>
    <row r="714" spans="1:14" x14ac:dyDescent="0.25">
      <c r="A714" s="35">
        <v>2000</v>
      </c>
      <c r="B714" s="15" t="s">
        <v>171</v>
      </c>
      <c r="C714" s="15" t="s">
        <v>169</v>
      </c>
      <c r="D714" s="15" t="s">
        <v>5</v>
      </c>
      <c r="E714" s="15" t="s">
        <v>17</v>
      </c>
      <c r="F714" s="16">
        <v>385</v>
      </c>
      <c r="G714" s="19">
        <v>860.74534909995782</v>
      </c>
      <c r="H714" s="19">
        <f t="shared" si="56"/>
        <v>331386.95940348378</v>
      </c>
      <c r="I714" s="20">
        <v>2226.7366099998912</v>
      </c>
      <c r="J714" s="19">
        <f t="shared" si="57"/>
        <v>857293.59484995808</v>
      </c>
      <c r="K714" s="19">
        <f t="shared" si="58"/>
        <v>1365.9912608999334</v>
      </c>
      <c r="L714" s="19">
        <f t="shared" si="59"/>
        <v>525906.63544647431</v>
      </c>
      <c r="M714" s="29">
        <f>Table4[[#This Row],[Revenue]]/Table4[[#This Row],[Units]]</f>
        <v>5.7837314545451717</v>
      </c>
      <c r="N714" s="31">
        <f t="shared" si="60"/>
        <v>0.61344985965807608</v>
      </c>
    </row>
    <row r="715" spans="1:14" x14ac:dyDescent="0.25">
      <c r="A715" s="35">
        <v>2000</v>
      </c>
      <c r="B715" s="15" t="s">
        <v>175</v>
      </c>
      <c r="C715" s="15" t="s">
        <v>169</v>
      </c>
      <c r="D715" s="15" t="s">
        <v>5</v>
      </c>
      <c r="E715" s="15" t="s">
        <v>17</v>
      </c>
      <c r="F715" s="16">
        <v>371</v>
      </c>
      <c r="G715" s="19">
        <v>779.55941209996308</v>
      </c>
      <c r="H715" s="19">
        <f t="shared" si="56"/>
        <v>289216.54188908631</v>
      </c>
      <c r="I715" s="20">
        <v>2016.0739099999043</v>
      </c>
      <c r="J715" s="19">
        <f t="shared" si="57"/>
        <v>747963.42060996452</v>
      </c>
      <c r="K715" s="19">
        <f t="shared" si="58"/>
        <v>1236.5144978999413</v>
      </c>
      <c r="L715" s="19">
        <f t="shared" si="59"/>
        <v>458746.87872087822</v>
      </c>
      <c r="M715" s="29">
        <f>Table4[[#This Row],[Revenue]]/Table4[[#This Row],[Units]]</f>
        <v>5.4341614824795261</v>
      </c>
      <c r="N715" s="31">
        <f t="shared" si="60"/>
        <v>0.6133279597373491</v>
      </c>
    </row>
    <row r="716" spans="1:14" x14ac:dyDescent="0.25">
      <c r="A716" s="35">
        <v>2000</v>
      </c>
      <c r="B716" s="15" t="s">
        <v>173</v>
      </c>
      <c r="C716" s="15" t="s">
        <v>169</v>
      </c>
      <c r="D716" s="15" t="s">
        <v>5</v>
      </c>
      <c r="E716" s="15" t="s">
        <v>17</v>
      </c>
      <c r="F716" s="16">
        <v>372</v>
      </c>
      <c r="G716" s="19">
        <v>865.48694049996016</v>
      </c>
      <c r="H716" s="19">
        <f t="shared" si="56"/>
        <v>321961.14186598518</v>
      </c>
      <c r="I716" s="20">
        <v>1812.5425499999169</v>
      </c>
      <c r="J716" s="19">
        <f t="shared" si="57"/>
        <v>674265.82859996904</v>
      </c>
      <c r="K716" s="19">
        <f t="shared" si="58"/>
        <v>947.05560949995674</v>
      </c>
      <c r="L716" s="19">
        <f t="shared" si="59"/>
        <v>352304.68673398386</v>
      </c>
      <c r="M716" s="29">
        <f>Table4[[#This Row],[Revenue]]/Table4[[#This Row],[Units]]</f>
        <v>4.8724262096771955</v>
      </c>
      <c r="N716" s="31">
        <f t="shared" si="60"/>
        <v>0.52250117355865666</v>
      </c>
    </row>
    <row r="717" spans="1:14" x14ac:dyDescent="0.25">
      <c r="A717" s="35">
        <v>2000</v>
      </c>
      <c r="B717" s="15" t="s">
        <v>172</v>
      </c>
      <c r="C717" s="15" t="s">
        <v>169</v>
      </c>
      <c r="D717" s="15" t="s">
        <v>5</v>
      </c>
      <c r="E717" s="15" t="s">
        <v>17</v>
      </c>
      <c r="F717" s="16">
        <v>270</v>
      </c>
      <c r="G717" s="19">
        <v>602.70751119997328</v>
      </c>
      <c r="H717" s="19">
        <f t="shared" si="56"/>
        <v>162731.02802399278</v>
      </c>
      <c r="I717" s="20">
        <v>1013.385519999955</v>
      </c>
      <c r="J717" s="19">
        <f t="shared" si="57"/>
        <v>273614.09039998788</v>
      </c>
      <c r="K717" s="19">
        <f t="shared" si="58"/>
        <v>410.67800879998174</v>
      </c>
      <c r="L717" s="19">
        <f t="shared" si="59"/>
        <v>110883.0623759951</v>
      </c>
      <c r="M717" s="29">
        <f>Table4[[#This Row],[Revenue]]/Table4[[#This Row],[Units]]</f>
        <v>3.7532797037035373</v>
      </c>
      <c r="N717" s="31">
        <f t="shared" si="60"/>
        <v>0.40525348023524155</v>
      </c>
    </row>
    <row r="718" spans="1:14" x14ac:dyDescent="0.25">
      <c r="A718" s="35">
        <v>2001</v>
      </c>
      <c r="B718" s="15" t="s">
        <v>174</v>
      </c>
      <c r="C718" s="15" t="s">
        <v>169</v>
      </c>
      <c r="D718" s="15" t="s">
        <v>5</v>
      </c>
      <c r="E718" s="15" t="s">
        <v>17</v>
      </c>
      <c r="F718" s="16">
        <v>481</v>
      </c>
      <c r="G718" s="19">
        <v>1095.4974437999449</v>
      </c>
      <c r="H718" s="19">
        <f t="shared" si="56"/>
        <v>526934.27046777355</v>
      </c>
      <c r="I718" s="20">
        <v>2361.6449799998813</v>
      </c>
      <c r="J718" s="19">
        <f t="shared" si="57"/>
        <v>1135951.2353799429</v>
      </c>
      <c r="K718" s="19">
        <f t="shared" si="58"/>
        <v>1266.1475361999364</v>
      </c>
      <c r="L718" s="19">
        <f t="shared" si="59"/>
        <v>609016.96491216938</v>
      </c>
      <c r="M718" s="29">
        <f>Table4[[#This Row],[Revenue]]/Table4[[#This Row],[Units]]</f>
        <v>4.9098648232845763</v>
      </c>
      <c r="N718" s="31">
        <f t="shared" si="60"/>
        <v>0.53612949741497562</v>
      </c>
    </row>
    <row r="719" spans="1:14" x14ac:dyDescent="0.25">
      <c r="A719" s="35">
        <v>2001</v>
      </c>
      <c r="B719" s="15" t="s">
        <v>173</v>
      </c>
      <c r="C719" s="15" t="s">
        <v>169</v>
      </c>
      <c r="D719" s="15" t="s">
        <v>5</v>
      </c>
      <c r="E719" s="15" t="s">
        <v>17</v>
      </c>
      <c r="F719" s="16">
        <v>379</v>
      </c>
      <c r="G719" s="19">
        <v>1040.0573807999465</v>
      </c>
      <c r="H719" s="19">
        <f t="shared" si="56"/>
        <v>394181.74732317973</v>
      </c>
      <c r="I719" s="20">
        <v>2224.5076799998851</v>
      </c>
      <c r="J719" s="19">
        <f t="shared" si="57"/>
        <v>843088.4107199565</v>
      </c>
      <c r="K719" s="19">
        <f t="shared" si="58"/>
        <v>1184.4502991999386</v>
      </c>
      <c r="L719" s="19">
        <f t="shared" si="59"/>
        <v>448906.66339677677</v>
      </c>
      <c r="M719" s="29">
        <f>Table4[[#This Row],[Revenue]]/Table4[[#This Row],[Units]]</f>
        <v>5.8694134036936285</v>
      </c>
      <c r="N719" s="31">
        <f t="shared" si="60"/>
        <v>0.53245502807164946</v>
      </c>
    </row>
    <row r="720" spans="1:14" x14ac:dyDescent="0.25">
      <c r="A720" s="35">
        <v>2001</v>
      </c>
      <c r="B720" s="15" t="s">
        <v>175</v>
      </c>
      <c r="C720" s="15" t="s">
        <v>169</v>
      </c>
      <c r="D720" s="15" t="s">
        <v>5</v>
      </c>
      <c r="E720" s="15" t="s">
        <v>17</v>
      </c>
      <c r="F720" s="16">
        <v>373</v>
      </c>
      <c r="G720" s="19">
        <v>831.57339209995507</v>
      </c>
      <c r="H720" s="19">
        <f t="shared" si="56"/>
        <v>310176.87525328324</v>
      </c>
      <c r="I720" s="20">
        <v>2066.831909999888</v>
      </c>
      <c r="J720" s="19">
        <f t="shared" si="57"/>
        <v>770928.30242995825</v>
      </c>
      <c r="K720" s="19">
        <f t="shared" si="58"/>
        <v>1235.2585178999329</v>
      </c>
      <c r="L720" s="19">
        <f t="shared" si="59"/>
        <v>460751.427176675</v>
      </c>
      <c r="M720" s="29">
        <f>Table4[[#This Row],[Revenue]]/Table4[[#This Row],[Units]]</f>
        <v>5.5411043163535876</v>
      </c>
      <c r="N720" s="31">
        <f t="shared" si="60"/>
        <v>0.59765794785895288</v>
      </c>
    </row>
    <row r="721" spans="1:14" x14ac:dyDescent="0.25">
      <c r="A721" s="35">
        <v>2001</v>
      </c>
      <c r="B721" s="15" t="s">
        <v>176</v>
      </c>
      <c r="C721" s="15" t="s">
        <v>169</v>
      </c>
      <c r="D721" s="15" t="s">
        <v>5</v>
      </c>
      <c r="E721" s="15" t="s">
        <v>17</v>
      </c>
      <c r="F721" s="16">
        <v>376</v>
      </c>
      <c r="G721" s="19">
        <v>813.77470509995703</v>
      </c>
      <c r="H721" s="19">
        <f t="shared" si="56"/>
        <v>305979.28911758383</v>
      </c>
      <c r="I721" s="20">
        <v>2022.5942099998929</v>
      </c>
      <c r="J721" s="19">
        <f t="shared" si="57"/>
        <v>760495.42295995972</v>
      </c>
      <c r="K721" s="19">
        <f t="shared" si="58"/>
        <v>1208.819504899936</v>
      </c>
      <c r="L721" s="19">
        <f t="shared" si="59"/>
        <v>454516.13384237589</v>
      </c>
      <c r="M721" s="29">
        <f>Table4[[#This Row],[Revenue]]/Table4[[#This Row],[Units]]</f>
        <v>5.3792399202124814</v>
      </c>
      <c r="N721" s="31">
        <f t="shared" si="60"/>
        <v>0.59765794785895288</v>
      </c>
    </row>
    <row r="722" spans="1:14" x14ac:dyDescent="0.25">
      <c r="A722" s="35">
        <v>2003</v>
      </c>
      <c r="B722" s="15" t="s">
        <v>174</v>
      </c>
      <c r="C722" s="15" t="s">
        <v>169</v>
      </c>
      <c r="D722" s="15" t="s">
        <v>6</v>
      </c>
      <c r="E722" s="15" t="s">
        <v>17</v>
      </c>
      <c r="F722" s="16">
        <v>837</v>
      </c>
      <c r="G722" s="19">
        <v>945.56978099999924</v>
      </c>
      <c r="H722" s="19">
        <f t="shared" si="56"/>
        <v>791441.90669699933</v>
      </c>
      <c r="I722" s="20">
        <v>1991.8322427899984</v>
      </c>
      <c r="J722" s="19">
        <f t="shared" si="57"/>
        <v>1667163.5872152287</v>
      </c>
      <c r="K722" s="19">
        <f t="shared" si="58"/>
        <v>1046.2624617899992</v>
      </c>
      <c r="L722" s="19">
        <f t="shared" si="59"/>
        <v>875721.68051822938</v>
      </c>
      <c r="M722" s="29">
        <f>Table4[[#This Row],[Revenue]]/Table4[[#This Row],[Units]]</f>
        <v>2.3797278886379911</v>
      </c>
      <c r="N722" s="31">
        <f t="shared" si="60"/>
        <v>0.52527639593005027</v>
      </c>
    </row>
    <row r="723" spans="1:14" x14ac:dyDescent="0.25">
      <c r="A723" s="35">
        <v>2003</v>
      </c>
      <c r="B723" s="15" t="s">
        <v>175</v>
      </c>
      <c r="C723" s="15" t="s">
        <v>170</v>
      </c>
      <c r="D723" s="15" t="s">
        <v>146</v>
      </c>
      <c r="E723" s="15" t="s">
        <v>17</v>
      </c>
      <c r="F723" s="16">
        <v>633</v>
      </c>
      <c r="G723" s="19">
        <v>661.83061799998961</v>
      </c>
      <c r="H723" s="19">
        <f t="shared" si="56"/>
        <v>418938.7811939934</v>
      </c>
      <c r="I723" s="20">
        <v>1477.9556116199769</v>
      </c>
      <c r="J723" s="19">
        <f t="shared" si="57"/>
        <v>935545.90215544542</v>
      </c>
      <c r="K723" s="19">
        <f t="shared" si="58"/>
        <v>816.12499361998732</v>
      </c>
      <c r="L723" s="19">
        <f t="shared" si="59"/>
        <v>516607.12096145202</v>
      </c>
      <c r="M723" s="29">
        <f>Table4[[#This Row],[Revenue]]/Table4[[#This Row],[Units]]</f>
        <v>2.3348429883411956</v>
      </c>
      <c r="N723" s="31">
        <f t="shared" si="60"/>
        <v>0.55219858242253861</v>
      </c>
    </row>
    <row r="724" spans="1:14" x14ac:dyDescent="0.25">
      <c r="A724" s="35">
        <v>2003</v>
      </c>
      <c r="B724" s="15" t="s">
        <v>176</v>
      </c>
      <c r="C724" s="15" t="s">
        <v>170</v>
      </c>
      <c r="D724" s="15" t="s">
        <v>146</v>
      </c>
      <c r="E724" s="15" t="s">
        <v>17</v>
      </c>
      <c r="F724" s="16">
        <v>527</v>
      </c>
      <c r="G724" s="19">
        <v>535.48153799999307</v>
      </c>
      <c r="H724" s="19">
        <f t="shared" si="56"/>
        <v>282198.77052599634</v>
      </c>
      <c r="I724" s="20">
        <v>1259.9288344199838</v>
      </c>
      <c r="J724" s="19">
        <f t="shared" si="57"/>
        <v>663982.49573933147</v>
      </c>
      <c r="K724" s="19">
        <f t="shared" si="58"/>
        <v>724.44729641999072</v>
      </c>
      <c r="L724" s="19">
        <f t="shared" si="59"/>
        <v>381783.72521333513</v>
      </c>
      <c r="M724" s="29">
        <f>Table4[[#This Row],[Revenue]]/Table4[[#This Row],[Units]]</f>
        <v>2.3907568015559466</v>
      </c>
      <c r="N724" s="31">
        <f t="shared" si="60"/>
        <v>0.57499064758962726</v>
      </c>
    </row>
    <row r="725" spans="1:14" x14ac:dyDescent="0.25">
      <c r="A725" s="35">
        <v>2003</v>
      </c>
      <c r="B725" s="15" t="s">
        <v>173</v>
      </c>
      <c r="C725" s="15" t="s">
        <v>169</v>
      </c>
      <c r="D725" s="15" t="s">
        <v>6</v>
      </c>
      <c r="E725" s="15" t="s">
        <v>17</v>
      </c>
      <c r="F725" s="16">
        <v>244</v>
      </c>
      <c r="G725" s="19">
        <v>372.81844391999704</v>
      </c>
      <c r="H725" s="19">
        <f t="shared" si="56"/>
        <v>90967.700316479284</v>
      </c>
      <c r="I725" s="20">
        <v>642.01423199999488</v>
      </c>
      <c r="J725" s="19">
        <f t="shared" si="57"/>
        <v>156651.47260799876</v>
      </c>
      <c r="K725" s="19">
        <f t="shared" si="58"/>
        <v>269.19578807999784</v>
      </c>
      <c r="L725" s="19">
        <f t="shared" si="59"/>
        <v>65683.772291519475</v>
      </c>
      <c r="M725" s="29">
        <f>Table4[[#This Row],[Revenue]]/Table4[[#This Row],[Units]]</f>
        <v>2.631205868852438</v>
      </c>
      <c r="N725" s="31">
        <f t="shared" si="60"/>
        <v>0.41929878601195869</v>
      </c>
    </row>
    <row r="726" spans="1:14" x14ac:dyDescent="0.25">
      <c r="A726" s="35">
        <v>2004</v>
      </c>
      <c r="B726" s="15" t="s">
        <v>174</v>
      </c>
      <c r="C726" s="15" t="s">
        <v>169</v>
      </c>
      <c r="D726" s="15" t="s">
        <v>6</v>
      </c>
      <c r="E726" s="15" t="s">
        <v>17</v>
      </c>
      <c r="F726" s="16">
        <v>941</v>
      </c>
      <c r="G726" s="19">
        <v>1323.6115409999707</v>
      </c>
      <c r="H726" s="19">
        <f t="shared" si="56"/>
        <v>1245518.4600809724</v>
      </c>
      <c r="I726" s="20">
        <v>2990.0461481099333</v>
      </c>
      <c r="J726" s="19">
        <f t="shared" si="57"/>
        <v>2813633.4253714471</v>
      </c>
      <c r="K726" s="19">
        <f t="shared" si="58"/>
        <v>1666.4346071099626</v>
      </c>
      <c r="L726" s="19">
        <f t="shared" si="59"/>
        <v>1568114.9652904747</v>
      </c>
      <c r="M726" s="29">
        <f>Table4[[#This Row],[Revenue]]/Table4[[#This Row],[Units]]</f>
        <v>3.1775198173325538</v>
      </c>
      <c r="N726" s="31">
        <f t="shared" si="60"/>
        <v>0.55732738712522834</v>
      </c>
    </row>
    <row r="727" spans="1:14" x14ac:dyDescent="0.25">
      <c r="A727" s="35">
        <v>2004</v>
      </c>
      <c r="B727" s="15" t="s">
        <v>171</v>
      </c>
      <c r="C727" s="15" t="s">
        <v>169</v>
      </c>
      <c r="D727" s="15" t="s">
        <v>6</v>
      </c>
      <c r="E727" s="15" t="s">
        <v>17</v>
      </c>
      <c r="F727" s="16">
        <v>837</v>
      </c>
      <c r="G727" s="19">
        <v>1373.6500829999522</v>
      </c>
      <c r="H727" s="19">
        <f t="shared" si="56"/>
        <v>1149745.11947096</v>
      </c>
      <c r="I727" s="20">
        <v>2695.4751329999062</v>
      </c>
      <c r="J727" s="19">
        <f t="shared" si="57"/>
        <v>2256112.6863209214</v>
      </c>
      <c r="K727" s="19">
        <f t="shared" si="58"/>
        <v>1321.825049999954</v>
      </c>
      <c r="L727" s="19">
        <f t="shared" si="59"/>
        <v>1106367.5668499614</v>
      </c>
      <c r="M727" s="29">
        <f>Table4[[#This Row],[Revenue]]/Table4[[#This Row],[Units]]</f>
        <v>3.2204003978493505</v>
      </c>
      <c r="N727" s="31">
        <f t="shared" si="60"/>
        <v>0.49038666089597344</v>
      </c>
    </row>
    <row r="728" spans="1:14" x14ac:dyDescent="0.25">
      <c r="A728" s="35">
        <v>2004</v>
      </c>
      <c r="B728" s="15" t="s">
        <v>176</v>
      </c>
      <c r="C728" s="15" t="s">
        <v>170</v>
      </c>
      <c r="D728" s="15" t="s">
        <v>146</v>
      </c>
      <c r="E728" s="15" t="s">
        <v>17</v>
      </c>
      <c r="F728" s="16">
        <v>386</v>
      </c>
      <c r="G728" s="19">
        <v>882.29599829997017</v>
      </c>
      <c r="H728" s="19">
        <f t="shared" si="56"/>
        <v>340566.25534378848</v>
      </c>
      <c r="I728" s="20">
        <v>1736.7389299999584</v>
      </c>
      <c r="J728" s="19">
        <f t="shared" si="57"/>
        <v>670381.22697998397</v>
      </c>
      <c r="K728" s="19">
        <f t="shared" si="58"/>
        <v>854.44293169998821</v>
      </c>
      <c r="L728" s="19">
        <f t="shared" si="59"/>
        <v>329814.97163619549</v>
      </c>
      <c r="M728" s="29">
        <f>Table4[[#This Row],[Revenue]]/Table4[[#This Row],[Units]]</f>
        <v>4.4993236528496334</v>
      </c>
      <c r="N728" s="31">
        <f t="shared" si="60"/>
        <v>0.49198121660116684</v>
      </c>
    </row>
    <row r="729" spans="1:14" x14ac:dyDescent="0.25">
      <c r="A729" s="35">
        <v>2004</v>
      </c>
      <c r="B729" s="15" t="s">
        <v>173</v>
      </c>
      <c r="C729" s="15" t="s">
        <v>169</v>
      </c>
      <c r="D729" s="15" t="s">
        <v>6</v>
      </c>
      <c r="E729" s="15" t="s">
        <v>17</v>
      </c>
      <c r="F729" s="16">
        <v>437</v>
      </c>
      <c r="G729" s="19">
        <v>661.25660099998129</v>
      </c>
      <c r="H729" s="19">
        <f t="shared" si="56"/>
        <v>288969.13463699183</v>
      </c>
      <c r="I729" s="20">
        <v>1515.3789509999569</v>
      </c>
      <c r="J729" s="19">
        <f t="shared" si="57"/>
        <v>662220.60158698121</v>
      </c>
      <c r="K729" s="19">
        <f t="shared" si="58"/>
        <v>854.12234999997565</v>
      </c>
      <c r="L729" s="19">
        <f t="shared" si="59"/>
        <v>373251.46694998938</v>
      </c>
      <c r="M729" s="29">
        <f>Table4[[#This Row],[Revenue]]/Table4[[#This Row],[Units]]</f>
        <v>3.4676863867275904</v>
      </c>
      <c r="N729" s="31">
        <f t="shared" si="60"/>
        <v>0.56363614489719804</v>
      </c>
    </row>
    <row r="730" spans="1:14" x14ac:dyDescent="0.25">
      <c r="A730" s="35">
        <v>2004</v>
      </c>
      <c r="B730" s="15" t="s">
        <v>174</v>
      </c>
      <c r="C730" s="15" t="s">
        <v>169</v>
      </c>
      <c r="D730" s="15" t="s">
        <v>6</v>
      </c>
      <c r="E730" s="15" t="s">
        <v>17</v>
      </c>
      <c r="F730" s="16">
        <v>289</v>
      </c>
      <c r="G730" s="19">
        <v>557.27400879718766</v>
      </c>
      <c r="H730" s="19">
        <f t="shared" si="56"/>
        <v>161052.18854238724</v>
      </c>
      <c r="I730" s="20">
        <v>939.62979611997912</v>
      </c>
      <c r="J730" s="19">
        <f t="shared" si="57"/>
        <v>271553.01107867394</v>
      </c>
      <c r="K730" s="19">
        <f t="shared" si="58"/>
        <v>382.35578732279146</v>
      </c>
      <c r="L730" s="19">
        <f t="shared" si="59"/>
        <v>110500.82253628669</v>
      </c>
      <c r="M730" s="29">
        <f>Table4[[#This Row],[Revenue]]/Table4[[#This Row],[Units]]</f>
        <v>3.2513141734255333</v>
      </c>
      <c r="N730" s="31">
        <f t="shared" si="60"/>
        <v>0.4069217354554488</v>
      </c>
    </row>
    <row r="731" spans="1:14" x14ac:dyDescent="0.25">
      <c r="A731" s="35">
        <v>2005</v>
      </c>
      <c r="B731" s="15" t="s">
        <v>171</v>
      </c>
      <c r="C731" s="15" t="s">
        <v>170</v>
      </c>
      <c r="D731" s="15" t="s">
        <v>146</v>
      </c>
      <c r="E731" s="15" t="s">
        <v>17</v>
      </c>
      <c r="F731" s="16">
        <v>641</v>
      </c>
      <c r="G731" s="19">
        <v>1842.5933233699161</v>
      </c>
      <c r="H731" s="19">
        <f t="shared" si="56"/>
        <v>1181102.3202801163</v>
      </c>
      <c r="I731" s="20">
        <v>3297.9348269998727</v>
      </c>
      <c r="J731" s="19">
        <f t="shared" si="57"/>
        <v>2113976.2241069186</v>
      </c>
      <c r="K731" s="19">
        <f t="shared" si="58"/>
        <v>1455.3415036299566</v>
      </c>
      <c r="L731" s="19">
        <f t="shared" si="59"/>
        <v>932873.90382680227</v>
      </c>
      <c r="M731" s="29">
        <f>Table4[[#This Row],[Revenue]]/Table4[[#This Row],[Units]]</f>
        <v>5.144984129484981</v>
      </c>
      <c r="N731" s="31">
        <f t="shared" si="60"/>
        <v>0.44128873976381122</v>
      </c>
    </row>
    <row r="732" spans="1:14" x14ac:dyDescent="0.25">
      <c r="A732" s="35">
        <v>2005</v>
      </c>
      <c r="B732" s="15" t="s">
        <v>171</v>
      </c>
      <c r="C732" s="15" t="s">
        <v>170</v>
      </c>
      <c r="D732" s="15" t="s">
        <v>146</v>
      </c>
      <c r="E732" s="15" t="s">
        <v>17</v>
      </c>
      <c r="F732" s="16">
        <v>538</v>
      </c>
      <c r="G732" s="19">
        <v>1605.5213502899267</v>
      </c>
      <c r="H732" s="19">
        <f t="shared" si="56"/>
        <v>863770.48645598057</v>
      </c>
      <c r="I732" s="20">
        <v>2555.1583589998836</v>
      </c>
      <c r="J732" s="19">
        <f t="shared" si="57"/>
        <v>1374675.1971419374</v>
      </c>
      <c r="K732" s="19">
        <f t="shared" si="58"/>
        <v>949.63700870995694</v>
      </c>
      <c r="L732" s="19">
        <f t="shared" si="59"/>
        <v>510904.71068595687</v>
      </c>
      <c r="M732" s="29">
        <f>Table4[[#This Row],[Revenue]]/Table4[[#This Row],[Units]]</f>
        <v>4.749364979553687</v>
      </c>
      <c r="N732" s="31">
        <f t="shared" si="60"/>
        <v>0.37165485472362469</v>
      </c>
    </row>
    <row r="733" spans="1:14" x14ac:dyDescent="0.25">
      <c r="A733" s="35">
        <v>2005</v>
      </c>
      <c r="B733" s="15" t="s">
        <v>175</v>
      </c>
      <c r="C733" s="15" t="s">
        <v>170</v>
      </c>
      <c r="D733" s="15" t="s">
        <v>146</v>
      </c>
      <c r="E733" s="15" t="s">
        <v>17</v>
      </c>
      <c r="F733" s="16">
        <v>633</v>
      </c>
      <c r="G733" s="19">
        <v>943.49282999995864</v>
      </c>
      <c r="H733" s="19">
        <f t="shared" si="56"/>
        <v>597230.96138997388</v>
      </c>
      <c r="I733" s="20">
        <v>1979.3598299999132</v>
      </c>
      <c r="J733" s="19">
        <f t="shared" si="57"/>
        <v>1252934.7723899451</v>
      </c>
      <c r="K733" s="19">
        <f t="shared" si="58"/>
        <v>1035.8669999999547</v>
      </c>
      <c r="L733" s="19">
        <f t="shared" si="59"/>
        <v>655703.81099997123</v>
      </c>
      <c r="M733" s="29">
        <f>Table4[[#This Row],[Revenue]]/Table4[[#This Row],[Units]]</f>
        <v>3.1269507582937019</v>
      </c>
      <c r="N733" s="31">
        <f t="shared" si="60"/>
        <v>0.52333435502730197</v>
      </c>
    </row>
    <row r="734" spans="1:14" x14ac:dyDescent="0.25">
      <c r="A734" s="35">
        <v>2005</v>
      </c>
      <c r="B734" s="15" t="s">
        <v>175</v>
      </c>
      <c r="C734" s="15" t="s">
        <v>170</v>
      </c>
      <c r="D734" s="15" t="s">
        <v>146</v>
      </c>
      <c r="E734" s="15" t="s">
        <v>17</v>
      </c>
      <c r="F734" s="16">
        <v>527</v>
      </c>
      <c r="G734" s="19">
        <v>785.70851599996547</v>
      </c>
      <c r="H734" s="19">
        <f t="shared" si="56"/>
        <v>414068.38793198182</v>
      </c>
      <c r="I734" s="20">
        <v>1742.4369159999235</v>
      </c>
      <c r="J734" s="19">
        <f t="shared" si="57"/>
        <v>918264.25473195966</v>
      </c>
      <c r="K734" s="19">
        <f t="shared" si="58"/>
        <v>956.72839999995801</v>
      </c>
      <c r="L734" s="19">
        <f t="shared" si="59"/>
        <v>504195.86679997784</v>
      </c>
      <c r="M734" s="29">
        <f>Table4[[#This Row],[Revenue]]/Table4[[#This Row],[Units]]</f>
        <v>3.3063319089182608</v>
      </c>
      <c r="N734" s="31">
        <f t="shared" si="60"/>
        <v>0.54907491411298814</v>
      </c>
    </row>
    <row r="735" spans="1:14" x14ac:dyDescent="0.25">
      <c r="A735" s="35">
        <v>2006</v>
      </c>
      <c r="B735" s="15" t="s">
        <v>176</v>
      </c>
      <c r="C735" s="15" t="s">
        <v>170</v>
      </c>
      <c r="D735" s="15" t="s">
        <v>146</v>
      </c>
      <c r="E735" s="15" t="s">
        <v>17</v>
      </c>
      <c r="F735" s="16">
        <v>901</v>
      </c>
      <c r="G735" s="19">
        <v>2858.0572979698482</v>
      </c>
      <c r="H735" s="19">
        <f t="shared" si="56"/>
        <v>2575109.6254708334</v>
      </c>
      <c r="I735" s="20">
        <v>4608.7664869997816</v>
      </c>
      <c r="J735" s="19">
        <f t="shared" si="57"/>
        <v>4152498.604786803</v>
      </c>
      <c r="K735" s="19">
        <f t="shared" si="58"/>
        <v>1750.7091890299334</v>
      </c>
      <c r="L735" s="19">
        <f t="shared" si="59"/>
        <v>1577388.9793159696</v>
      </c>
      <c r="M735" s="29">
        <f>Table4[[#This Row],[Revenue]]/Table4[[#This Row],[Units]]</f>
        <v>5.1151681320752296</v>
      </c>
      <c r="N735" s="31">
        <f t="shared" si="60"/>
        <v>0.37986502331334465</v>
      </c>
    </row>
    <row r="736" spans="1:14" x14ac:dyDescent="0.25">
      <c r="A736" s="35">
        <v>2006</v>
      </c>
      <c r="B736" s="15" t="s">
        <v>175</v>
      </c>
      <c r="C736" s="15" t="s">
        <v>170</v>
      </c>
      <c r="D736" s="15" t="s">
        <v>146</v>
      </c>
      <c r="E736" s="15" t="s">
        <v>17</v>
      </c>
      <c r="F736" s="16">
        <v>899</v>
      </c>
      <c r="G736" s="19">
        <v>2060.7366238798877</v>
      </c>
      <c r="H736" s="19">
        <f t="shared" si="56"/>
        <v>1852602.2248680191</v>
      </c>
      <c r="I736" s="20">
        <v>3938.2239479997861</v>
      </c>
      <c r="J736" s="19">
        <f t="shared" si="57"/>
        <v>3540463.3292518076</v>
      </c>
      <c r="K736" s="19">
        <f t="shared" si="58"/>
        <v>1877.4873241198984</v>
      </c>
      <c r="L736" s="19">
        <f t="shared" si="59"/>
        <v>1687861.1043837885</v>
      </c>
      <c r="M736" s="29">
        <f>Table4[[#This Row],[Revenue]]/Table4[[#This Row],[Units]]</f>
        <v>4.3806717997772928</v>
      </c>
      <c r="N736" s="31">
        <f t="shared" si="60"/>
        <v>0.47673452523528265</v>
      </c>
    </row>
    <row r="737" spans="1:14" x14ac:dyDescent="0.25">
      <c r="A737" s="35">
        <v>2006</v>
      </c>
      <c r="B737" s="15" t="s">
        <v>172</v>
      </c>
      <c r="C737" s="15" t="s">
        <v>170</v>
      </c>
      <c r="D737" s="15" t="s">
        <v>146</v>
      </c>
      <c r="E737" s="15" t="s">
        <v>17</v>
      </c>
      <c r="F737" s="16">
        <v>634</v>
      </c>
      <c r="G737" s="19">
        <v>2144.6103820398926</v>
      </c>
      <c r="H737" s="19">
        <f t="shared" si="56"/>
        <v>1359682.9822132918</v>
      </c>
      <c r="I737" s="20">
        <v>3418.5312839998292</v>
      </c>
      <c r="J737" s="19">
        <f t="shared" si="57"/>
        <v>2167348.8340558917</v>
      </c>
      <c r="K737" s="19">
        <f t="shared" si="58"/>
        <v>1273.9209019599366</v>
      </c>
      <c r="L737" s="19">
        <f t="shared" si="59"/>
        <v>807665.85184259992</v>
      </c>
      <c r="M737" s="29">
        <f>Table4[[#This Row],[Revenue]]/Table4[[#This Row],[Units]]</f>
        <v>5.3920051798104565</v>
      </c>
      <c r="N737" s="31">
        <f t="shared" si="60"/>
        <v>0.37265152667241186</v>
      </c>
    </row>
    <row r="738" spans="1:14" x14ac:dyDescent="0.25">
      <c r="A738" s="35">
        <v>2006</v>
      </c>
      <c r="B738" s="15" t="s">
        <v>172</v>
      </c>
      <c r="C738" s="15" t="s">
        <v>170</v>
      </c>
      <c r="D738" s="15" t="s">
        <v>146</v>
      </c>
      <c r="E738" s="15" t="s">
        <v>17</v>
      </c>
      <c r="F738" s="16">
        <v>636</v>
      </c>
      <c r="G738" s="19">
        <v>1552.5395261999245</v>
      </c>
      <c r="H738" s="19">
        <f t="shared" si="56"/>
        <v>987415.138663152</v>
      </c>
      <c r="I738" s="20">
        <v>3258.392019999842</v>
      </c>
      <c r="J738" s="19">
        <f t="shared" si="57"/>
        <v>2072337.3247198996</v>
      </c>
      <c r="K738" s="19">
        <f t="shared" si="58"/>
        <v>1705.8524937999175</v>
      </c>
      <c r="L738" s="19">
        <f t="shared" si="59"/>
        <v>1084922.1860567476</v>
      </c>
      <c r="M738" s="29">
        <f>Table4[[#This Row],[Revenue]]/Table4[[#This Row],[Units]]</f>
        <v>5.1232578930815125</v>
      </c>
      <c r="N738" s="31">
        <f t="shared" si="60"/>
        <v>0.52352586285796276</v>
      </c>
    </row>
    <row r="739" spans="1:14" x14ac:dyDescent="0.25">
      <c r="A739" s="35">
        <v>2006</v>
      </c>
      <c r="B739" s="15" t="s">
        <v>175</v>
      </c>
      <c r="C739" s="15" t="s">
        <v>170</v>
      </c>
      <c r="D739" s="15" t="s">
        <v>146</v>
      </c>
      <c r="E739" s="15" t="s">
        <v>17</v>
      </c>
      <c r="F739" s="16">
        <v>642</v>
      </c>
      <c r="G739" s="19">
        <v>1589.8735313999143</v>
      </c>
      <c r="H739" s="19">
        <f t="shared" si="56"/>
        <v>1020698.807158745</v>
      </c>
      <c r="I739" s="20">
        <v>3199.6049399998278</v>
      </c>
      <c r="J739" s="19">
        <f t="shared" si="57"/>
        <v>2054146.3714798894</v>
      </c>
      <c r="K739" s="19">
        <f t="shared" si="58"/>
        <v>1609.7314085999135</v>
      </c>
      <c r="L739" s="19">
        <f t="shared" si="59"/>
        <v>1033447.5643211444</v>
      </c>
      <c r="M739" s="29">
        <f>Table4[[#This Row],[Revenue]]/Table4[[#This Row],[Units]]</f>
        <v>4.9838083177567407</v>
      </c>
      <c r="N739" s="31">
        <f t="shared" si="60"/>
        <v>0.5031031764190238</v>
      </c>
    </row>
    <row r="740" spans="1:14" x14ac:dyDescent="0.25">
      <c r="A740" s="35">
        <v>2006</v>
      </c>
      <c r="B740" s="15" t="s">
        <v>176</v>
      </c>
      <c r="C740" s="15" t="s">
        <v>170</v>
      </c>
      <c r="D740" s="15" t="s">
        <v>146</v>
      </c>
      <c r="E740" s="15" t="s">
        <v>17</v>
      </c>
      <c r="F740" s="16">
        <v>644</v>
      </c>
      <c r="G740" s="19">
        <v>1555.9850706399181</v>
      </c>
      <c r="H740" s="19">
        <f t="shared" si="56"/>
        <v>1002054.3854921072</v>
      </c>
      <c r="I740" s="20">
        <v>3131.4047439998353</v>
      </c>
      <c r="J740" s="19">
        <f t="shared" si="57"/>
        <v>2016624.655135894</v>
      </c>
      <c r="K740" s="19">
        <f t="shared" si="58"/>
        <v>1575.4196733599172</v>
      </c>
      <c r="L740" s="19">
        <f t="shared" si="59"/>
        <v>1014570.2696437867</v>
      </c>
      <c r="M740" s="29">
        <f>Table4[[#This Row],[Revenue]]/Table4[[#This Row],[Units]]</f>
        <v>4.8624297267078189</v>
      </c>
      <c r="N740" s="31">
        <f t="shared" si="60"/>
        <v>0.5031031764190238</v>
      </c>
    </row>
    <row r="741" spans="1:14" x14ac:dyDescent="0.25">
      <c r="A741" s="35">
        <v>2006</v>
      </c>
      <c r="B741" s="15" t="s">
        <v>172</v>
      </c>
      <c r="C741" s="15" t="s">
        <v>170</v>
      </c>
      <c r="D741" s="15" t="s">
        <v>146</v>
      </c>
      <c r="E741" s="15" t="s">
        <v>17</v>
      </c>
      <c r="F741" s="16">
        <v>631</v>
      </c>
      <c r="G741" s="19">
        <v>1889.9235800199053</v>
      </c>
      <c r="H741" s="19">
        <f t="shared" si="56"/>
        <v>1192541.7789925602</v>
      </c>
      <c r="I741" s="20">
        <v>3157.757541999842</v>
      </c>
      <c r="J741" s="19">
        <f t="shared" si="57"/>
        <v>1992545.0090019002</v>
      </c>
      <c r="K741" s="19">
        <f t="shared" si="58"/>
        <v>1267.8339619799367</v>
      </c>
      <c r="L741" s="19">
        <f t="shared" si="59"/>
        <v>800003.23000933998</v>
      </c>
      <c r="M741" s="29">
        <f>Table4[[#This Row],[Revenue]]/Table4[[#This Row],[Units]]</f>
        <v>5.0043701141043453</v>
      </c>
      <c r="N741" s="31">
        <f t="shared" si="60"/>
        <v>0.40149819772958367</v>
      </c>
    </row>
    <row r="742" spans="1:14" x14ac:dyDescent="0.25">
      <c r="A742" s="35">
        <v>2006</v>
      </c>
      <c r="B742" s="15" t="s">
        <v>174</v>
      </c>
      <c r="C742" s="15" t="s">
        <v>170</v>
      </c>
      <c r="D742" s="15" t="s">
        <v>146</v>
      </c>
      <c r="E742" s="15" t="s">
        <v>17</v>
      </c>
      <c r="F742" s="16">
        <v>639</v>
      </c>
      <c r="G742" s="19">
        <v>1455.3421998999315</v>
      </c>
      <c r="H742" s="19">
        <f t="shared" si="56"/>
        <v>929963.66573605628</v>
      </c>
      <c r="I742" s="20">
        <v>3024.1812899998577</v>
      </c>
      <c r="J742" s="19">
        <f t="shared" si="57"/>
        <v>1932451.844309909</v>
      </c>
      <c r="K742" s="19">
        <f t="shared" si="58"/>
        <v>1568.8390900999261</v>
      </c>
      <c r="L742" s="19">
        <f t="shared" si="59"/>
        <v>1002488.1785738528</v>
      </c>
      <c r="M742" s="29">
        <f>Table4[[#This Row],[Revenue]]/Table4[[#This Row],[Units]]</f>
        <v>4.732678075117148</v>
      </c>
      <c r="N742" s="31">
        <f t="shared" si="60"/>
        <v>0.51876489524211034</v>
      </c>
    </row>
    <row r="743" spans="1:14" x14ac:dyDescent="0.25">
      <c r="A743" s="35">
        <v>2006</v>
      </c>
      <c r="B743" s="15" t="s">
        <v>173</v>
      </c>
      <c r="C743" s="15" t="s">
        <v>170</v>
      </c>
      <c r="D743" s="15" t="s">
        <v>146</v>
      </c>
      <c r="E743" s="15" t="s">
        <v>17</v>
      </c>
      <c r="F743" s="16">
        <v>529</v>
      </c>
      <c r="G743" s="19">
        <v>1853.4210997199048</v>
      </c>
      <c r="H743" s="19">
        <f t="shared" si="56"/>
        <v>980459.76175182965</v>
      </c>
      <c r="I743" s="20">
        <v>3040.456411999844</v>
      </c>
      <c r="J743" s="19">
        <f t="shared" si="57"/>
        <v>1608401.4419479175</v>
      </c>
      <c r="K743" s="19">
        <f t="shared" si="58"/>
        <v>1187.0353122799393</v>
      </c>
      <c r="L743" s="19">
        <f t="shared" si="59"/>
        <v>627941.68019608781</v>
      </c>
      <c r="M743" s="29">
        <f>Table4[[#This Row],[Revenue]]/Table4[[#This Row],[Units]]</f>
        <v>5.7475546540639773</v>
      </c>
      <c r="N743" s="31">
        <f t="shared" si="60"/>
        <v>0.39041352725697293</v>
      </c>
    </row>
    <row r="744" spans="1:14" x14ac:dyDescent="0.25">
      <c r="A744" s="35">
        <v>2006</v>
      </c>
      <c r="B744" s="15" t="s">
        <v>172</v>
      </c>
      <c r="C744" s="15" t="s">
        <v>170</v>
      </c>
      <c r="D744" s="15" t="s">
        <v>146</v>
      </c>
      <c r="E744" s="15" t="s">
        <v>17</v>
      </c>
      <c r="F744" s="16">
        <v>535</v>
      </c>
      <c r="G744" s="19">
        <v>1388.4294906899327</v>
      </c>
      <c r="H744" s="19">
        <f t="shared" si="56"/>
        <v>742809.77751911397</v>
      </c>
      <c r="I744" s="20">
        <v>3004.0560989998539</v>
      </c>
      <c r="J744" s="19">
        <f t="shared" si="57"/>
        <v>1607170.0129649218</v>
      </c>
      <c r="K744" s="19">
        <f t="shared" si="58"/>
        <v>1615.6266083099213</v>
      </c>
      <c r="L744" s="19">
        <f t="shared" si="59"/>
        <v>864360.2354458078</v>
      </c>
      <c r="M744" s="29">
        <f>Table4[[#This Row],[Revenue]]/Table4[[#This Row],[Units]]</f>
        <v>5.6150581289716897</v>
      </c>
      <c r="N744" s="31">
        <f t="shared" si="60"/>
        <v>0.5378150590622508</v>
      </c>
    </row>
    <row r="745" spans="1:14" x14ac:dyDescent="0.25">
      <c r="A745" s="35">
        <v>2006</v>
      </c>
      <c r="B745" s="15" t="s">
        <v>175</v>
      </c>
      <c r="C745" s="15" t="s">
        <v>170</v>
      </c>
      <c r="D745" s="15" t="s">
        <v>146</v>
      </c>
      <c r="E745" s="15" t="s">
        <v>17</v>
      </c>
      <c r="F745" s="16">
        <v>540</v>
      </c>
      <c r="G745" s="19">
        <v>1410.0434618599243</v>
      </c>
      <c r="H745" s="19">
        <f t="shared" si="56"/>
        <v>761423.46940435912</v>
      </c>
      <c r="I745" s="20">
        <v>2920.7260059998425</v>
      </c>
      <c r="J745" s="19">
        <f t="shared" si="57"/>
        <v>1577192.043239915</v>
      </c>
      <c r="K745" s="19">
        <f t="shared" si="58"/>
        <v>1510.6825441399183</v>
      </c>
      <c r="L745" s="19">
        <f t="shared" si="59"/>
        <v>815768.57383555593</v>
      </c>
      <c r="M745" s="29">
        <f>Table4[[#This Row],[Revenue]]/Table4[[#This Row],[Units]]</f>
        <v>5.4087518629626716</v>
      </c>
      <c r="N745" s="31">
        <f t="shared" si="60"/>
        <v>0.51722843602468327</v>
      </c>
    </row>
    <row r="746" spans="1:14" x14ac:dyDescent="0.25">
      <c r="A746" s="35">
        <v>2006</v>
      </c>
      <c r="B746" s="15" t="s">
        <v>176</v>
      </c>
      <c r="C746" s="15" t="s">
        <v>170</v>
      </c>
      <c r="D746" s="15" t="s">
        <v>146</v>
      </c>
      <c r="E746" s="15" t="s">
        <v>17</v>
      </c>
      <c r="F746" s="16">
        <v>543</v>
      </c>
      <c r="G746" s="19">
        <v>1379.9949274199275</v>
      </c>
      <c r="H746" s="19">
        <f t="shared" si="56"/>
        <v>749337.24558902066</v>
      </c>
      <c r="I746" s="20">
        <v>2858.4842819998494</v>
      </c>
      <c r="J746" s="19">
        <f t="shared" si="57"/>
        <v>1552156.9651259182</v>
      </c>
      <c r="K746" s="19">
        <f t="shared" si="58"/>
        <v>1478.4893545799218</v>
      </c>
      <c r="L746" s="19">
        <f t="shared" si="59"/>
        <v>802819.71953689749</v>
      </c>
      <c r="M746" s="29">
        <f>Table4[[#This Row],[Revenue]]/Table4[[#This Row],[Units]]</f>
        <v>5.2642436132593913</v>
      </c>
      <c r="N746" s="31">
        <f t="shared" si="60"/>
        <v>0.51722843602468327</v>
      </c>
    </row>
    <row r="747" spans="1:14" x14ac:dyDescent="0.25">
      <c r="A747" s="35">
        <v>2006</v>
      </c>
      <c r="B747" s="15" t="s">
        <v>174</v>
      </c>
      <c r="C747" s="15" t="s">
        <v>170</v>
      </c>
      <c r="D747" s="15" t="s">
        <v>146</v>
      </c>
      <c r="E747" s="15" t="s">
        <v>17</v>
      </c>
      <c r="F747" s="16">
        <v>537</v>
      </c>
      <c r="G747" s="19">
        <v>1295.0898409899389</v>
      </c>
      <c r="H747" s="19">
        <f t="shared" si="56"/>
        <v>695463.24461159715</v>
      </c>
      <c r="I747" s="20">
        <v>2775.8072289998695</v>
      </c>
      <c r="J747" s="19">
        <f t="shared" si="57"/>
        <v>1490608.48197293</v>
      </c>
      <c r="K747" s="19">
        <f t="shared" si="58"/>
        <v>1480.7173880099306</v>
      </c>
      <c r="L747" s="19">
        <f t="shared" si="59"/>
        <v>795145.23736133287</v>
      </c>
      <c r="M747" s="29">
        <f>Table4[[#This Row],[Revenue]]/Table4[[#This Row],[Units]]</f>
        <v>5.1691009851021779</v>
      </c>
      <c r="N747" s="31">
        <f t="shared" si="60"/>
        <v>0.53343667836164432</v>
      </c>
    </row>
    <row r="748" spans="1:14" x14ac:dyDescent="0.25">
      <c r="A748" s="35">
        <v>2007</v>
      </c>
      <c r="B748" s="15" t="s">
        <v>176</v>
      </c>
      <c r="C748" s="15" t="s">
        <v>170</v>
      </c>
      <c r="D748" s="15" t="s">
        <v>146</v>
      </c>
      <c r="E748" s="15" t="s">
        <v>17</v>
      </c>
      <c r="F748" s="16">
        <v>219</v>
      </c>
      <c r="G748" s="19">
        <v>272.18978647829925</v>
      </c>
      <c r="H748" s="19">
        <f t="shared" si="56"/>
        <v>59609.563238747534</v>
      </c>
      <c r="I748" s="20">
        <v>525.33744992999857</v>
      </c>
      <c r="J748" s="19">
        <f t="shared" si="57"/>
        <v>115048.90153466968</v>
      </c>
      <c r="K748" s="19">
        <f t="shared" si="58"/>
        <v>253.14766345169932</v>
      </c>
      <c r="L748" s="19">
        <f t="shared" si="59"/>
        <v>55439.338295922149</v>
      </c>
      <c r="M748" s="29">
        <f>Table4[[#This Row],[Revenue]]/Table4[[#This Row],[Units]]</f>
        <v>2.39880114123287</v>
      </c>
      <c r="N748" s="31">
        <f t="shared" si="60"/>
        <v>0.48187629396196929</v>
      </c>
    </row>
    <row r="749" spans="1:14" x14ac:dyDescent="0.25">
      <c r="A749" s="35">
        <v>2007</v>
      </c>
      <c r="B749" s="15" t="s">
        <v>171</v>
      </c>
      <c r="C749" s="15" t="s">
        <v>170</v>
      </c>
      <c r="D749" s="15" t="s">
        <v>168</v>
      </c>
      <c r="E749" s="15" t="s">
        <v>17</v>
      </c>
      <c r="F749" s="16">
        <v>175</v>
      </c>
      <c r="G749" s="19">
        <v>194.42474320499821</v>
      </c>
      <c r="H749" s="19">
        <f t="shared" si="56"/>
        <v>34024.330060874687</v>
      </c>
      <c r="I749" s="20">
        <v>478.80965549999564</v>
      </c>
      <c r="J749" s="19">
        <f t="shared" si="57"/>
        <v>83791.689712499239</v>
      </c>
      <c r="K749" s="19">
        <f t="shared" si="58"/>
        <v>284.38491229499743</v>
      </c>
      <c r="L749" s="19">
        <f t="shared" si="59"/>
        <v>49767.359651624552</v>
      </c>
      <c r="M749" s="29">
        <f>Table4[[#This Row],[Revenue]]/Table4[[#This Row],[Units]]</f>
        <v>2.7360551742856893</v>
      </c>
      <c r="N749" s="31">
        <f t="shared" si="60"/>
        <v>0.59394147346095039</v>
      </c>
    </row>
    <row r="750" spans="1:14" x14ac:dyDescent="0.25">
      <c r="A750" s="35">
        <v>2008</v>
      </c>
      <c r="B750" s="15" t="s">
        <v>176</v>
      </c>
      <c r="C750" s="15" t="s">
        <v>169</v>
      </c>
      <c r="D750" s="15" t="s">
        <v>5</v>
      </c>
      <c r="E750" s="15" t="s">
        <v>17</v>
      </c>
      <c r="F750" s="16">
        <v>926</v>
      </c>
      <c r="G750" s="19">
        <v>1218.6391499999693</v>
      </c>
      <c r="H750" s="19">
        <f t="shared" si="56"/>
        <v>1128459.8528999717</v>
      </c>
      <c r="I750" s="20">
        <v>2499.0417513399366</v>
      </c>
      <c r="J750" s="19">
        <f t="shared" si="57"/>
        <v>2314112.6617407813</v>
      </c>
      <c r="K750" s="19">
        <f t="shared" si="58"/>
        <v>1280.4026013399673</v>
      </c>
      <c r="L750" s="19">
        <f t="shared" si="59"/>
        <v>1185652.8088408096</v>
      </c>
      <c r="M750" s="29">
        <f>Table4[[#This Row],[Revenue]]/Table4[[#This Row],[Units]]</f>
        <v>2.6987491915118107</v>
      </c>
      <c r="N750" s="31">
        <f t="shared" si="60"/>
        <v>0.51235742686309294</v>
      </c>
    </row>
    <row r="751" spans="1:14" x14ac:dyDescent="0.25">
      <c r="A751" s="35">
        <v>2008</v>
      </c>
      <c r="B751" s="15" t="s">
        <v>173</v>
      </c>
      <c r="C751" s="15" t="s">
        <v>170</v>
      </c>
      <c r="D751" s="15" t="s">
        <v>146</v>
      </c>
      <c r="E751" s="15" t="s">
        <v>17</v>
      </c>
      <c r="F751" s="16">
        <v>838</v>
      </c>
      <c r="G751" s="19">
        <v>920.52623999998127</v>
      </c>
      <c r="H751" s="19">
        <f t="shared" si="56"/>
        <v>771400.98911998433</v>
      </c>
      <c r="I751" s="20">
        <v>1921.5814415999612</v>
      </c>
      <c r="J751" s="19">
        <f t="shared" si="57"/>
        <v>1610285.2480607675</v>
      </c>
      <c r="K751" s="19">
        <f t="shared" si="58"/>
        <v>1001.0552015999799</v>
      </c>
      <c r="L751" s="19">
        <f t="shared" si="59"/>
        <v>838884.25894078321</v>
      </c>
      <c r="M751" s="29">
        <f>Table4[[#This Row],[Revenue]]/Table4[[#This Row],[Units]]</f>
        <v>2.2930566128877818</v>
      </c>
      <c r="N751" s="31">
        <f t="shared" si="60"/>
        <v>0.52095382476553997</v>
      </c>
    </row>
    <row r="752" spans="1:14" x14ac:dyDescent="0.25">
      <c r="A752" s="35">
        <v>2008</v>
      </c>
      <c r="B752" s="15" t="s">
        <v>176</v>
      </c>
      <c r="C752" s="15" t="s">
        <v>170</v>
      </c>
      <c r="D752" s="15" t="s">
        <v>168</v>
      </c>
      <c r="E752" s="15" t="s">
        <v>17</v>
      </c>
      <c r="F752" s="16">
        <v>686</v>
      </c>
      <c r="G752" s="19">
        <v>926.2054324599784</v>
      </c>
      <c r="H752" s="19">
        <f t="shared" si="56"/>
        <v>635376.92666754522</v>
      </c>
      <c r="I752" s="20">
        <v>1905.8102659999674</v>
      </c>
      <c r="J752" s="19">
        <f t="shared" si="57"/>
        <v>1307385.8424759777</v>
      </c>
      <c r="K752" s="19">
        <f t="shared" si="58"/>
        <v>979.60483353998904</v>
      </c>
      <c r="L752" s="19">
        <f t="shared" si="59"/>
        <v>672008.9158084325</v>
      </c>
      <c r="M752" s="29">
        <f>Table4[[#This Row],[Revenue]]/Table4[[#This Row],[Units]]</f>
        <v>2.7781490758017018</v>
      </c>
      <c r="N752" s="31">
        <f t="shared" si="60"/>
        <v>0.51400963202703509</v>
      </c>
    </row>
    <row r="753" spans="1:14" x14ac:dyDescent="0.25">
      <c r="A753" s="35">
        <v>2008</v>
      </c>
      <c r="B753" s="15" t="s">
        <v>172</v>
      </c>
      <c r="C753" s="15" t="s">
        <v>170</v>
      </c>
      <c r="D753" s="15" t="s">
        <v>168</v>
      </c>
      <c r="E753" s="15" t="s">
        <v>17</v>
      </c>
      <c r="F753" s="16">
        <v>715</v>
      </c>
      <c r="G753" s="19">
        <v>924.04362572198397</v>
      </c>
      <c r="H753" s="19">
        <f t="shared" si="56"/>
        <v>660691.1923912185</v>
      </c>
      <c r="I753" s="20">
        <v>1438.9229861999752</v>
      </c>
      <c r="J753" s="19">
        <f t="shared" si="57"/>
        <v>1028829.9351329822</v>
      </c>
      <c r="K753" s="19">
        <f t="shared" si="58"/>
        <v>514.87936047799121</v>
      </c>
      <c r="L753" s="19">
        <f t="shared" si="59"/>
        <v>368138.74274176371</v>
      </c>
      <c r="M753" s="29">
        <f>Table4[[#This Row],[Revenue]]/Table4[[#This Row],[Units]]</f>
        <v>2.0124797009789863</v>
      </c>
      <c r="N753" s="31">
        <f t="shared" si="60"/>
        <v>0.35782273646050128</v>
      </c>
    </row>
    <row r="754" spans="1:14" x14ac:dyDescent="0.25">
      <c r="A754" s="35">
        <v>2008</v>
      </c>
      <c r="B754" s="15" t="s">
        <v>172</v>
      </c>
      <c r="C754" s="15" t="s">
        <v>169</v>
      </c>
      <c r="D754" s="15" t="s">
        <v>5</v>
      </c>
      <c r="E754" s="15" t="s">
        <v>17</v>
      </c>
      <c r="F754" s="16">
        <v>423</v>
      </c>
      <c r="G754" s="19">
        <v>875.03414099668714</v>
      </c>
      <c r="H754" s="19">
        <f t="shared" si="56"/>
        <v>370139.44164159865</v>
      </c>
      <c r="I754" s="20">
        <v>1726.513922569982</v>
      </c>
      <c r="J754" s="19">
        <f t="shared" si="57"/>
        <v>730315.38924710243</v>
      </c>
      <c r="K754" s="19">
        <f t="shared" si="58"/>
        <v>851.47978157329487</v>
      </c>
      <c r="L754" s="19">
        <f t="shared" si="59"/>
        <v>360175.94760550378</v>
      </c>
      <c r="M754" s="29">
        <f>Table4[[#This Row],[Revenue]]/Table4[[#This Row],[Units]]</f>
        <v>4.0815931975649695</v>
      </c>
      <c r="N754" s="31">
        <f t="shared" si="60"/>
        <v>0.4931786361188647</v>
      </c>
    </row>
    <row r="755" spans="1:14" x14ac:dyDescent="0.25">
      <c r="A755" s="35">
        <v>2008</v>
      </c>
      <c r="B755" s="15" t="s">
        <v>174</v>
      </c>
      <c r="C755" s="15" t="s">
        <v>170</v>
      </c>
      <c r="D755" s="15" t="s">
        <v>146</v>
      </c>
      <c r="E755" s="15" t="s">
        <v>17</v>
      </c>
      <c r="F755" s="16">
        <v>517</v>
      </c>
      <c r="G755" s="19">
        <v>535.71178099999202</v>
      </c>
      <c r="H755" s="19">
        <f t="shared" si="56"/>
        <v>276962.9907769959</v>
      </c>
      <c r="I755" s="20">
        <v>1267.8809122899813</v>
      </c>
      <c r="J755" s="19">
        <f t="shared" si="57"/>
        <v>655494.43165392033</v>
      </c>
      <c r="K755" s="19">
        <f t="shared" si="58"/>
        <v>732.16913128998931</v>
      </c>
      <c r="L755" s="19">
        <f t="shared" si="59"/>
        <v>378531.44087692443</v>
      </c>
      <c r="M755" s="29">
        <f>Table4[[#This Row],[Revenue]]/Table4[[#This Row],[Units]]</f>
        <v>2.452380874835554</v>
      </c>
      <c r="N755" s="31">
        <f t="shared" si="60"/>
        <v>0.57747468566869031</v>
      </c>
    </row>
    <row r="756" spans="1:14" x14ac:dyDescent="0.25">
      <c r="A756" s="35">
        <v>2008</v>
      </c>
      <c r="B756" s="15" t="s">
        <v>171</v>
      </c>
      <c r="C756" s="15" t="s">
        <v>169</v>
      </c>
      <c r="D756" s="15" t="s">
        <v>5</v>
      </c>
      <c r="E756" s="15" t="s">
        <v>17</v>
      </c>
      <c r="F756" s="16">
        <v>309</v>
      </c>
      <c r="G756" s="19">
        <v>565.02985692998379</v>
      </c>
      <c r="H756" s="19">
        <f t="shared" si="56"/>
        <v>174594.225791365</v>
      </c>
      <c r="I756" s="20">
        <v>899.92510299997423</v>
      </c>
      <c r="J756" s="19">
        <f t="shared" si="57"/>
        <v>278076.85682699207</v>
      </c>
      <c r="K756" s="19">
        <f t="shared" si="58"/>
        <v>334.89524606999043</v>
      </c>
      <c r="L756" s="19">
        <f t="shared" si="59"/>
        <v>103482.63103562707</v>
      </c>
      <c r="M756" s="29">
        <f>Table4[[#This Row],[Revenue]]/Table4[[#This Row],[Units]]</f>
        <v>2.9123789741099491</v>
      </c>
      <c r="N756" s="31">
        <f t="shared" si="60"/>
        <v>0.37213679777749242</v>
      </c>
    </row>
    <row r="757" spans="1:14" x14ac:dyDescent="0.25">
      <c r="A757" s="35">
        <v>2009</v>
      </c>
      <c r="B757" s="15" t="s">
        <v>175</v>
      </c>
      <c r="C757" s="15" t="s">
        <v>170</v>
      </c>
      <c r="D757" s="15" t="s">
        <v>146</v>
      </c>
      <c r="E757" s="15" t="s">
        <v>17</v>
      </c>
      <c r="F757" s="16">
        <v>838</v>
      </c>
      <c r="G757" s="19">
        <v>1152.4921819999558</v>
      </c>
      <c r="H757" s="19">
        <f t="shared" si="56"/>
        <v>965788.44851596304</v>
      </c>
      <c r="I757" s="20">
        <v>2249.9589819999137</v>
      </c>
      <c r="J757" s="19">
        <f t="shared" si="57"/>
        <v>1885465.6269159277</v>
      </c>
      <c r="K757" s="19">
        <f t="shared" si="58"/>
        <v>1097.4667999999579</v>
      </c>
      <c r="L757" s="19">
        <f t="shared" si="59"/>
        <v>919677.1783999647</v>
      </c>
      <c r="M757" s="29">
        <f>Table4[[#This Row],[Revenue]]/Table4[[#This Row],[Units]]</f>
        <v>2.6849152529831906</v>
      </c>
      <c r="N757" s="31">
        <f t="shared" si="60"/>
        <v>0.48777191441261569</v>
      </c>
    </row>
    <row r="758" spans="1:14" x14ac:dyDescent="0.25">
      <c r="A758" s="35">
        <v>2009</v>
      </c>
      <c r="B758" s="15" t="s">
        <v>174</v>
      </c>
      <c r="C758" s="15" t="s">
        <v>170</v>
      </c>
      <c r="D758" s="15" t="s">
        <v>168</v>
      </c>
      <c r="E758" s="15" t="s">
        <v>17</v>
      </c>
      <c r="F758" s="16">
        <v>537</v>
      </c>
      <c r="G758" s="19">
        <v>823.2535573499747</v>
      </c>
      <c r="H758" s="19">
        <f t="shared" si="56"/>
        <v>442087.1602969364</v>
      </c>
      <c r="I758" s="20">
        <v>1303.41268499996</v>
      </c>
      <c r="J758" s="19">
        <f t="shared" si="57"/>
        <v>699932.61184497853</v>
      </c>
      <c r="K758" s="19">
        <f t="shared" si="58"/>
        <v>480.15912764998529</v>
      </c>
      <c r="L758" s="19">
        <f t="shared" si="59"/>
        <v>257845.45154804213</v>
      </c>
      <c r="M758" s="29">
        <f>Table4[[#This Row],[Revenue]]/Table4[[#This Row],[Units]]</f>
        <v>2.4272117039105399</v>
      </c>
      <c r="N758" s="31">
        <f t="shared" si="60"/>
        <v>0.36838610915467657</v>
      </c>
    </row>
    <row r="759" spans="1:14" x14ac:dyDescent="0.25">
      <c r="A759" s="35">
        <v>2010</v>
      </c>
      <c r="B759" s="15" t="s">
        <v>174</v>
      </c>
      <c r="C759" s="15" t="s">
        <v>169</v>
      </c>
      <c r="D759" s="15" t="s">
        <v>5</v>
      </c>
      <c r="E759" s="15" t="s">
        <v>17</v>
      </c>
      <c r="F759" s="16">
        <v>926</v>
      </c>
      <c r="G759" s="19">
        <v>1543.2484499999334</v>
      </c>
      <c r="H759" s="19">
        <f t="shared" si="56"/>
        <v>1429048.0646999383</v>
      </c>
      <c r="I759" s="20">
        <v>2949.2748179998725</v>
      </c>
      <c r="J759" s="19">
        <f t="shared" si="57"/>
        <v>2731028.4814678822</v>
      </c>
      <c r="K759" s="19">
        <f t="shared" si="58"/>
        <v>1406.0263679999391</v>
      </c>
      <c r="L759" s="19">
        <f t="shared" si="59"/>
        <v>1301980.4167679439</v>
      </c>
      <c r="M759" s="29">
        <f>Table4[[#This Row],[Revenue]]/Table4[[#This Row],[Units]]</f>
        <v>3.1849620064793438</v>
      </c>
      <c r="N759" s="31">
        <f t="shared" si="60"/>
        <v>0.47673630121504662</v>
      </c>
    </row>
    <row r="760" spans="1:14" x14ac:dyDescent="0.25">
      <c r="A760" s="35">
        <v>2010</v>
      </c>
      <c r="B760" s="15" t="s">
        <v>174</v>
      </c>
      <c r="C760" s="15" t="s">
        <v>170</v>
      </c>
      <c r="D760" s="15" t="s">
        <v>168</v>
      </c>
      <c r="E760" s="15" t="s">
        <v>17</v>
      </c>
      <c r="F760" s="16">
        <v>715</v>
      </c>
      <c r="G760" s="19">
        <v>1244.6901594499461</v>
      </c>
      <c r="H760" s="19">
        <f t="shared" si="56"/>
        <v>889953.4640067115</v>
      </c>
      <c r="I760" s="20">
        <v>2376.7605949999188</v>
      </c>
      <c r="J760" s="19">
        <f t="shared" si="57"/>
        <v>1699383.825424942</v>
      </c>
      <c r="K760" s="19">
        <f t="shared" si="58"/>
        <v>1132.0704355499727</v>
      </c>
      <c r="L760" s="19">
        <f t="shared" si="59"/>
        <v>809430.36141823046</v>
      </c>
      <c r="M760" s="29">
        <f>Table4[[#This Row],[Revenue]]/Table4[[#This Row],[Units]]</f>
        <v>3.3241406923075787</v>
      </c>
      <c r="N760" s="31">
        <f t="shared" si="60"/>
        <v>0.47630814728734233</v>
      </c>
    </row>
    <row r="761" spans="1:14" x14ac:dyDescent="0.25">
      <c r="A761" s="35">
        <v>2010</v>
      </c>
      <c r="B761" s="15" t="s">
        <v>174</v>
      </c>
      <c r="C761" s="15" t="s">
        <v>170</v>
      </c>
      <c r="D761" s="15" t="s">
        <v>146</v>
      </c>
      <c r="E761" s="15" t="s">
        <v>17</v>
      </c>
      <c r="F761" s="16">
        <v>517</v>
      </c>
      <c r="G761" s="19">
        <v>764.31780699996682</v>
      </c>
      <c r="H761" s="19">
        <f t="shared" si="56"/>
        <v>395152.30621898285</v>
      </c>
      <c r="I761" s="20">
        <v>1705.5721069999261</v>
      </c>
      <c r="J761" s="19">
        <f t="shared" si="57"/>
        <v>881780.77931896178</v>
      </c>
      <c r="K761" s="19">
        <f t="shared" si="58"/>
        <v>941.25429999995924</v>
      </c>
      <c r="L761" s="19">
        <f t="shared" si="59"/>
        <v>486628.47309997893</v>
      </c>
      <c r="M761" s="29">
        <f>Table4[[#This Row],[Revenue]]/Table4[[#This Row],[Units]]</f>
        <v>3.2989789303673618</v>
      </c>
      <c r="N761" s="31">
        <f t="shared" si="60"/>
        <v>0.55187012975699423</v>
      </c>
    </row>
    <row r="762" spans="1:14" x14ac:dyDescent="0.25">
      <c r="A762" s="35">
        <v>2010</v>
      </c>
      <c r="B762" s="15" t="s">
        <v>174</v>
      </c>
      <c r="C762" s="15" t="s">
        <v>169</v>
      </c>
      <c r="D762" s="15" t="s">
        <v>5</v>
      </c>
      <c r="E762" s="15" t="s">
        <v>17</v>
      </c>
      <c r="F762" s="16">
        <v>423</v>
      </c>
      <c r="G762" s="19">
        <v>705.43709999996952</v>
      </c>
      <c r="H762" s="19">
        <f t="shared" si="56"/>
        <v>298399.89329998713</v>
      </c>
      <c r="I762" s="20">
        <v>1650.1113239999288</v>
      </c>
      <c r="J762" s="19">
        <f t="shared" si="57"/>
        <v>697997.09005196986</v>
      </c>
      <c r="K762" s="19">
        <f t="shared" si="58"/>
        <v>944.67422399995928</v>
      </c>
      <c r="L762" s="19">
        <f t="shared" si="59"/>
        <v>399597.19675198273</v>
      </c>
      <c r="M762" s="29">
        <f>Table4[[#This Row],[Revenue]]/Table4[[#This Row],[Units]]</f>
        <v>3.9009723971629522</v>
      </c>
      <c r="N762" s="31">
        <f t="shared" si="60"/>
        <v>0.57249120726596503</v>
      </c>
    </row>
    <row r="763" spans="1:14" x14ac:dyDescent="0.25">
      <c r="A763" s="35">
        <v>2010</v>
      </c>
      <c r="B763" s="15" t="s">
        <v>174</v>
      </c>
      <c r="C763" s="15" t="s">
        <v>170</v>
      </c>
      <c r="D763" s="15" t="s">
        <v>146</v>
      </c>
      <c r="E763" s="15" t="s">
        <v>17</v>
      </c>
      <c r="F763" s="16">
        <v>219</v>
      </c>
      <c r="G763" s="19">
        <v>430.9408528499813</v>
      </c>
      <c r="H763" s="19">
        <f t="shared" si="56"/>
        <v>94376.0467741459</v>
      </c>
      <c r="I763" s="20">
        <v>822.16973499996425</v>
      </c>
      <c r="J763" s="19">
        <f t="shared" si="57"/>
        <v>180055.17196499216</v>
      </c>
      <c r="K763" s="19">
        <f t="shared" si="58"/>
        <v>391.22888214998295</v>
      </c>
      <c r="L763" s="19">
        <f t="shared" si="59"/>
        <v>85679.125190846258</v>
      </c>
      <c r="M763" s="29">
        <f>Table4[[#This Row],[Revenue]]/Table4[[#This Row],[Units]]</f>
        <v>3.7541997031961838</v>
      </c>
      <c r="N763" s="31">
        <f t="shared" si="60"/>
        <v>0.47584928694802903</v>
      </c>
    </row>
    <row r="764" spans="1:14" x14ac:dyDescent="0.25">
      <c r="A764" s="35">
        <v>2011</v>
      </c>
      <c r="B764" s="15" t="s">
        <v>171</v>
      </c>
      <c r="C764" s="15" t="s">
        <v>170</v>
      </c>
      <c r="D764" s="15" t="s">
        <v>168</v>
      </c>
      <c r="E764" s="15" t="s">
        <v>17</v>
      </c>
      <c r="F764" s="16">
        <v>146</v>
      </c>
      <c r="G764" s="19">
        <v>155.06131337779942</v>
      </c>
      <c r="H764" s="19">
        <f t="shared" si="56"/>
        <v>22638.951753158715</v>
      </c>
      <c r="I764" s="20">
        <v>413.81794637999849</v>
      </c>
      <c r="J764" s="19">
        <f t="shared" si="57"/>
        <v>60417.420171479782</v>
      </c>
      <c r="K764" s="19">
        <f t="shared" si="58"/>
        <v>258.75663300219907</v>
      </c>
      <c r="L764" s="19">
        <f t="shared" si="59"/>
        <v>37778.468418321063</v>
      </c>
      <c r="M764" s="29">
        <f>Table4[[#This Row],[Revenue]]/Table4[[#This Row],[Units]]</f>
        <v>2.8343694957534145</v>
      </c>
      <c r="N764" s="31">
        <f t="shared" si="60"/>
        <v>0.62529098910705394</v>
      </c>
    </row>
    <row r="765" spans="1:14" x14ac:dyDescent="0.25">
      <c r="A765" s="35">
        <v>2012</v>
      </c>
      <c r="B765" s="15" t="s">
        <v>175</v>
      </c>
      <c r="C765" s="15" t="s">
        <v>169</v>
      </c>
      <c r="D765" s="15" t="s">
        <v>5</v>
      </c>
      <c r="E765" s="15" t="s">
        <v>17</v>
      </c>
      <c r="F765" s="16">
        <v>557</v>
      </c>
      <c r="G765" s="19">
        <v>1301.4859008267665</v>
      </c>
      <c r="H765" s="19">
        <f t="shared" si="56"/>
        <v>724927.646760509</v>
      </c>
      <c r="I765" s="20">
        <v>2322.8264542799534</v>
      </c>
      <c r="J765" s="19">
        <f t="shared" si="57"/>
        <v>1293814.3350339341</v>
      </c>
      <c r="K765" s="19">
        <f t="shared" si="58"/>
        <v>1021.3405534531869</v>
      </c>
      <c r="L765" s="19">
        <f t="shared" si="59"/>
        <v>568886.6882734251</v>
      </c>
      <c r="M765" s="29">
        <f>Table4[[#This Row],[Revenue]]/Table4[[#This Row],[Units]]</f>
        <v>4.1702449807539557</v>
      </c>
      <c r="N765" s="31">
        <f t="shared" si="60"/>
        <v>0.43969731426611869</v>
      </c>
    </row>
    <row r="766" spans="1:14" x14ac:dyDescent="0.25">
      <c r="A766" s="35">
        <v>2012</v>
      </c>
      <c r="B766" s="15" t="s">
        <v>176</v>
      </c>
      <c r="C766" s="15" t="s">
        <v>170</v>
      </c>
      <c r="D766" s="15" t="s">
        <v>146</v>
      </c>
      <c r="E766" s="15" t="s">
        <v>17</v>
      </c>
      <c r="F766" s="16">
        <v>700</v>
      </c>
      <c r="G766" s="19">
        <v>751.10559999998645</v>
      </c>
      <c r="H766" s="19">
        <f t="shared" si="56"/>
        <v>525773.9199999905</v>
      </c>
      <c r="I766" s="20">
        <v>1634.5147039999706</v>
      </c>
      <c r="J766" s="19">
        <f t="shared" si="57"/>
        <v>1144160.2927999794</v>
      </c>
      <c r="K766" s="19">
        <f t="shared" si="58"/>
        <v>883.40910399998415</v>
      </c>
      <c r="L766" s="19">
        <f t="shared" si="59"/>
        <v>618386.37279998895</v>
      </c>
      <c r="M766" s="29">
        <f>Table4[[#This Row],[Revenue]]/Table4[[#This Row],[Units]]</f>
        <v>2.3350210057142435</v>
      </c>
      <c r="N766" s="31">
        <f t="shared" si="60"/>
        <v>0.54047179987926253</v>
      </c>
    </row>
    <row r="767" spans="1:14" x14ac:dyDescent="0.25">
      <c r="A767" s="35">
        <v>2012</v>
      </c>
      <c r="B767" s="15" t="s">
        <v>171</v>
      </c>
      <c r="C767" s="15" t="s">
        <v>169</v>
      </c>
      <c r="D767" s="15" t="s">
        <v>6</v>
      </c>
      <c r="E767" s="15" t="s">
        <v>17</v>
      </c>
      <c r="F767" s="16">
        <v>562</v>
      </c>
      <c r="G767" s="19">
        <v>821.57599799997899</v>
      </c>
      <c r="H767" s="19">
        <f t="shared" si="56"/>
        <v>461725.71087598818</v>
      </c>
      <c r="I767" s="20">
        <v>1756.8262979999552</v>
      </c>
      <c r="J767" s="19">
        <f t="shared" si="57"/>
        <v>987336.37947597483</v>
      </c>
      <c r="K767" s="19">
        <f t="shared" si="58"/>
        <v>935.25029999997616</v>
      </c>
      <c r="L767" s="19">
        <f t="shared" si="59"/>
        <v>525610.6685999867</v>
      </c>
      <c r="M767" s="29">
        <f>Table4[[#This Row],[Revenue]]/Table4[[#This Row],[Units]]</f>
        <v>3.1260254412810591</v>
      </c>
      <c r="N767" s="31">
        <f t="shared" si="60"/>
        <v>0.5323521745232892</v>
      </c>
    </row>
    <row r="768" spans="1:14" x14ac:dyDescent="0.25">
      <c r="A768" s="35">
        <v>2012</v>
      </c>
      <c r="B768" s="15" t="s">
        <v>172</v>
      </c>
      <c r="C768" s="15" t="s">
        <v>169</v>
      </c>
      <c r="D768" s="15" t="s">
        <v>6</v>
      </c>
      <c r="E768" s="15" t="s">
        <v>17</v>
      </c>
      <c r="F768" s="16">
        <v>402</v>
      </c>
      <c r="G768" s="19">
        <v>918.09286979818705</v>
      </c>
      <c r="H768" s="19">
        <f t="shared" si="56"/>
        <v>369073.33365887118</v>
      </c>
      <c r="I768" s="20">
        <v>1791.8906832199818</v>
      </c>
      <c r="J768" s="19">
        <f t="shared" si="57"/>
        <v>720340.05465443269</v>
      </c>
      <c r="K768" s="19">
        <f t="shared" si="58"/>
        <v>873.79781342179479</v>
      </c>
      <c r="L768" s="19">
        <f t="shared" si="59"/>
        <v>351266.72099556151</v>
      </c>
      <c r="M768" s="29">
        <f>Table4[[#This Row],[Revenue]]/Table4[[#This Row],[Units]]</f>
        <v>4.4574395104974673</v>
      </c>
      <c r="N768" s="31">
        <f t="shared" si="60"/>
        <v>0.48764013430306052</v>
      </c>
    </row>
    <row r="769" spans="1:14" x14ac:dyDescent="0.25">
      <c r="A769" s="35">
        <v>2012</v>
      </c>
      <c r="B769" s="15" t="s">
        <v>172</v>
      </c>
      <c r="C769" s="15" t="s">
        <v>169</v>
      </c>
      <c r="D769" s="15" t="s">
        <v>6</v>
      </c>
      <c r="E769" s="15" t="s">
        <v>17</v>
      </c>
      <c r="F769" s="16">
        <v>352</v>
      </c>
      <c r="G769" s="19">
        <v>802.86177254399024</v>
      </c>
      <c r="H769" s="19">
        <f t="shared" si="56"/>
        <v>282607.34393548459</v>
      </c>
      <c r="I769" s="20">
        <v>1656.407782399986</v>
      </c>
      <c r="J769" s="19">
        <f t="shared" si="57"/>
        <v>583055.53940479504</v>
      </c>
      <c r="K769" s="19">
        <f t="shared" si="58"/>
        <v>853.54600985599575</v>
      </c>
      <c r="L769" s="19">
        <f t="shared" si="59"/>
        <v>300448.19546931045</v>
      </c>
      <c r="M769" s="29">
        <f>Table4[[#This Row],[Revenue]]/Table4[[#This Row],[Units]]</f>
        <v>4.7057039272726877</v>
      </c>
      <c r="N769" s="31">
        <f t="shared" si="60"/>
        <v>0.5152994443308424</v>
      </c>
    </row>
    <row r="770" spans="1:14" x14ac:dyDescent="0.25">
      <c r="A770" s="35">
        <v>2012</v>
      </c>
      <c r="B770" s="15" t="s">
        <v>172</v>
      </c>
      <c r="C770" s="15" t="s">
        <v>170</v>
      </c>
      <c r="D770" s="15" t="s">
        <v>146</v>
      </c>
      <c r="E770" s="15" t="s">
        <v>17</v>
      </c>
      <c r="F770" s="16">
        <v>472</v>
      </c>
      <c r="G770" s="19">
        <v>483.25955999999337</v>
      </c>
      <c r="H770" s="19">
        <f t="shared" ref="H770:H833" si="61">G770*F770</f>
        <v>228098.51231999687</v>
      </c>
      <c r="I770" s="20">
        <v>1177.327880399984</v>
      </c>
      <c r="J770" s="19">
        <f t="shared" ref="J770:J833" si="62">I770*F770</f>
        <v>555698.7595487925</v>
      </c>
      <c r="K770" s="19">
        <f t="shared" ref="K770:K833" si="63">I770-G770</f>
        <v>694.06832039999063</v>
      </c>
      <c r="L770" s="19">
        <f t="shared" ref="L770:L833" si="64">J770-H770</f>
        <v>327600.24722879566</v>
      </c>
      <c r="M770" s="29">
        <f>Table4[[#This Row],[Revenue]]/Table4[[#This Row],[Units]]</f>
        <v>2.4943387296609831</v>
      </c>
      <c r="N770" s="31">
        <f t="shared" ref="N770:N833" si="65">K770/I770</f>
        <v>0.58952848391239032</v>
      </c>
    </row>
    <row r="771" spans="1:14" x14ac:dyDescent="0.25">
      <c r="A771" s="35">
        <v>2013</v>
      </c>
      <c r="B771" s="15" t="s">
        <v>173</v>
      </c>
      <c r="C771" s="15" t="s">
        <v>169</v>
      </c>
      <c r="D771" s="15" t="s">
        <v>6</v>
      </c>
      <c r="E771" s="15" t="s">
        <v>17</v>
      </c>
      <c r="F771" s="16">
        <v>630</v>
      </c>
      <c r="G771" s="19">
        <v>1011.1840199999665</v>
      </c>
      <c r="H771" s="19">
        <f t="shared" si="61"/>
        <v>637045.93259997887</v>
      </c>
      <c r="I771" s="20">
        <v>2103.7810199999303</v>
      </c>
      <c r="J771" s="19">
        <f t="shared" si="62"/>
        <v>1325382.042599956</v>
      </c>
      <c r="K771" s="19">
        <f t="shared" si="63"/>
        <v>1092.5969999999638</v>
      </c>
      <c r="L771" s="19">
        <f t="shared" si="64"/>
        <v>688336.10999997717</v>
      </c>
      <c r="M771" s="29">
        <f>Table4[[#This Row],[Revenue]]/Table4[[#This Row],[Units]]</f>
        <v>3.3393349523808418</v>
      </c>
      <c r="N771" s="31">
        <f t="shared" si="65"/>
        <v>0.51934920489015535</v>
      </c>
    </row>
    <row r="772" spans="1:14" x14ac:dyDescent="0.25">
      <c r="A772" s="35">
        <v>2013</v>
      </c>
      <c r="B772" s="15" t="s">
        <v>171</v>
      </c>
      <c r="C772" s="15" t="s">
        <v>170</v>
      </c>
      <c r="D772" s="15" t="s">
        <v>146</v>
      </c>
      <c r="E772" s="15" t="s">
        <v>17</v>
      </c>
      <c r="F772" s="16">
        <v>472</v>
      </c>
      <c r="G772" s="19">
        <v>672.33662399997252</v>
      </c>
      <c r="H772" s="19">
        <f t="shared" si="61"/>
        <v>317342.88652798702</v>
      </c>
      <c r="I772" s="20">
        <v>1547.0442239999368</v>
      </c>
      <c r="J772" s="19">
        <f t="shared" si="62"/>
        <v>730204.87372797017</v>
      </c>
      <c r="K772" s="19">
        <f t="shared" si="63"/>
        <v>874.70759999996426</v>
      </c>
      <c r="L772" s="19">
        <f t="shared" si="64"/>
        <v>412861.98719998315</v>
      </c>
      <c r="M772" s="29">
        <f>Table4[[#This Row],[Revenue]]/Table4[[#This Row],[Units]]</f>
        <v>3.2776360677964762</v>
      </c>
      <c r="N772" s="31">
        <f t="shared" si="65"/>
        <v>0.56540568551969206</v>
      </c>
    </row>
    <row r="773" spans="1:14" x14ac:dyDescent="0.25">
      <c r="A773" s="35">
        <v>2013</v>
      </c>
      <c r="B773" s="15" t="s">
        <v>174</v>
      </c>
      <c r="C773" s="15" t="s">
        <v>170</v>
      </c>
      <c r="D773" s="15" t="s">
        <v>146</v>
      </c>
      <c r="E773" s="15" t="s">
        <v>17</v>
      </c>
      <c r="F773" s="16">
        <v>114</v>
      </c>
      <c r="G773" s="19">
        <v>151.60366283999542</v>
      </c>
      <c r="H773" s="19">
        <f t="shared" si="61"/>
        <v>17282.81756375948</v>
      </c>
      <c r="I773" s="20">
        <v>473.10096399998571</v>
      </c>
      <c r="J773" s="19">
        <f t="shared" si="62"/>
        <v>53933.509895998373</v>
      </c>
      <c r="K773" s="19">
        <f t="shared" si="63"/>
        <v>321.49730115999029</v>
      </c>
      <c r="L773" s="19">
        <f t="shared" si="64"/>
        <v>36650.69233223889</v>
      </c>
      <c r="M773" s="29">
        <f>Table4[[#This Row],[Revenue]]/Table4[[#This Row],[Units]]</f>
        <v>4.1500084561402257</v>
      </c>
      <c r="N773" s="31">
        <f t="shared" si="65"/>
        <v>0.67955325738883932</v>
      </c>
    </row>
    <row r="774" spans="1:14" x14ac:dyDescent="0.25">
      <c r="A774" s="35">
        <v>2014</v>
      </c>
      <c r="B774" s="15" t="s">
        <v>174</v>
      </c>
      <c r="C774" s="15" t="s">
        <v>170</v>
      </c>
      <c r="D774" s="15" t="s">
        <v>146</v>
      </c>
      <c r="E774" s="15" t="s">
        <v>17</v>
      </c>
      <c r="F774" s="16">
        <v>700</v>
      </c>
      <c r="G774" s="19">
        <v>1014.1039999999574</v>
      </c>
      <c r="H774" s="19">
        <f t="shared" si="61"/>
        <v>709872.79999997024</v>
      </c>
      <c r="I774" s="20">
        <v>2069.7039999999133</v>
      </c>
      <c r="J774" s="19">
        <f t="shared" si="62"/>
        <v>1448792.7999999393</v>
      </c>
      <c r="K774" s="19">
        <f t="shared" si="63"/>
        <v>1055.5999999999558</v>
      </c>
      <c r="L774" s="19">
        <f t="shared" si="64"/>
        <v>738919.99999996903</v>
      </c>
      <c r="M774" s="29">
        <f>Table4[[#This Row],[Revenue]]/Table4[[#This Row],[Units]]</f>
        <v>2.9567199999998763</v>
      </c>
      <c r="N774" s="31">
        <f t="shared" si="65"/>
        <v>0.51002462187829756</v>
      </c>
    </row>
    <row r="775" spans="1:14" x14ac:dyDescent="0.25">
      <c r="A775" s="35">
        <v>2014</v>
      </c>
      <c r="B775" s="15" t="s">
        <v>171</v>
      </c>
      <c r="C775" s="15" t="s">
        <v>169</v>
      </c>
      <c r="D775" s="15" t="s">
        <v>6</v>
      </c>
      <c r="E775" s="15" t="s">
        <v>17</v>
      </c>
      <c r="F775" s="16">
        <v>510</v>
      </c>
      <c r="G775" s="19">
        <v>1216.7192314199419</v>
      </c>
      <c r="H775" s="19">
        <f t="shared" si="61"/>
        <v>620526.80802417034</v>
      </c>
      <c r="I775" s="20">
        <v>2828.6126819998649</v>
      </c>
      <c r="J775" s="19">
        <f t="shared" si="62"/>
        <v>1442592.467819931</v>
      </c>
      <c r="K775" s="19">
        <f t="shared" si="63"/>
        <v>1611.893450579923</v>
      </c>
      <c r="L775" s="19">
        <f t="shared" si="64"/>
        <v>822065.65979576064</v>
      </c>
      <c r="M775" s="29">
        <f>Table4[[#This Row],[Revenue]]/Table4[[#This Row],[Units]]</f>
        <v>5.5462993764703237</v>
      </c>
      <c r="N775" s="31">
        <f t="shared" si="65"/>
        <v>0.56985300986499643</v>
      </c>
    </row>
    <row r="776" spans="1:14" x14ac:dyDescent="0.25">
      <c r="A776" s="35">
        <v>2014</v>
      </c>
      <c r="B776" s="15" t="s">
        <v>175</v>
      </c>
      <c r="C776" s="15" t="s">
        <v>169</v>
      </c>
      <c r="D776" s="15" t="s">
        <v>6</v>
      </c>
      <c r="E776" s="15" t="s">
        <v>17</v>
      </c>
      <c r="F776" s="16">
        <v>511</v>
      </c>
      <c r="G776" s="19">
        <v>1592.7894084599263</v>
      </c>
      <c r="H776" s="19">
        <f t="shared" si="61"/>
        <v>813915.38772302237</v>
      </c>
      <c r="I776" s="20">
        <v>2605.0362659998796</v>
      </c>
      <c r="J776" s="19">
        <f t="shared" si="62"/>
        <v>1331173.5319259386</v>
      </c>
      <c r="K776" s="19">
        <f t="shared" si="63"/>
        <v>1012.2468575399532</v>
      </c>
      <c r="L776" s="19">
        <f t="shared" si="64"/>
        <v>517258.14420291618</v>
      </c>
      <c r="M776" s="29">
        <f>Table4[[#This Row],[Revenue]]/Table4[[#This Row],[Units]]</f>
        <v>5.0979183287668874</v>
      </c>
      <c r="N776" s="31">
        <f t="shared" si="65"/>
        <v>0.38857303859891829</v>
      </c>
    </row>
    <row r="777" spans="1:14" x14ac:dyDescent="0.25">
      <c r="A777" s="35">
        <v>2014</v>
      </c>
      <c r="B777" s="15" t="s">
        <v>173</v>
      </c>
      <c r="C777" s="15" t="s">
        <v>169</v>
      </c>
      <c r="D777" s="15" t="s">
        <v>6</v>
      </c>
      <c r="E777" s="15" t="s">
        <v>17</v>
      </c>
      <c r="F777" s="16">
        <v>402</v>
      </c>
      <c r="G777" s="19">
        <v>758.34244799996623</v>
      </c>
      <c r="H777" s="19">
        <f t="shared" si="61"/>
        <v>304853.6640959864</v>
      </c>
      <c r="I777" s="20">
        <v>1783.3752479999205</v>
      </c>
      <c r="J777" s="19">
        <f t="shared" si="62"/>
        <v>716916.84969596798</v>
      </c>
      <c r="K777" s="19">
        <f t="shared" si="63"/>
        <v>1025.0327999999542</v>
      </c>
      <c r="L777" s="19">
        <f t="shared" si="64"/>
        <v>412063.18559998157</v>
      </c>
      <c r="M777" s="29">
        <f>Table4[[#This Row],[Revenue]]/Table4[[#This Row],[Units]]</f>
        <v>4.4362568358206973</v>
      </c>
      <c r="N777" s="31">
        <f t="shared" si="65"/>
        <v>0.574771238498203</v>
      </c>
    </row>
    <row r="778" spans="1:14" x14ac:dyDescent="0.25">
      <c r="A778" s="35">
        <v>2014</v>
      </c>
      <c r="B778" s="15" t="s">
        <v>172</v>
      </c>
      <c r="C778" s="15" t="s">
        <v>169</v>
      </c>
      <c r="D778" s="15" t="s">
        <v>6</v>
      </c>
      <c r="E778" s="15" t="s">
        <v>17</v>
      </c>
      <c r="F778" s="16">
        <v>352</v>
      </c>
      <c r="G778" s="19">
        <v>652.71465599997157</v>
      </c>
      <c r="H778" s="19">
        <f t="shared" si="61"/>
        <v>229755.55891199</v>
      </c>
      <c r="I778" s="20">
        <v>1604.4412559999303</v>
      </c>
      <c r="J778" s="19">
        <f t="shared" si="62"/>
        <v>564763.3221119754</v>
      </c>
      <c r="K778" s="19">
        <f t="shared" si="63"/>
        <v>951.72659999995869</v>
      </c>
      <c r="L778" s="19">
        <f t="shared" si="64"/>
        <v>335007.76319998538</v>
      </c>
      <c r="M778" s="29">
        <f>Table4[[#This Row],[Revenue]]/Table4[[#This Row],[Units]]</f>
        <v>4.5580717499998018</v>
      </c>
      <c r="N778" s="31">
        <f t="shared" si="65"/>
        <v>0.59318257769856308</v>
      </c>
    </row>
    <row r="779" spans="1:14" x14ac:dyDescent="0.25">
      <c r="A779" s="35">
        <v>2015</v>
      </c>
      <c r="B779" s="15" t="s">
        <v>171</v>
      </c>
      <c r="C779" s="15" t="s">
        <v>170</v>
      </c>
      <c r="D779" s="15" t="s">
        <v>146</v>
      </c>
      <c r="E779" s="15" t="s">
        <v>17</v>
      </c>
      <c r="F779" s="16">
        <v>1199.6580668165334</v>
      </c>
      <c r="G779" s="19">
        <v>3553.6298791115637</v>
      </c>
      <c r="H779" s="19">
        <f t="shared" si="61"/>
        <v>4263140.7509564497</v>
      </c>
      <c r="I779" s="20">
        <v>7015.2855460570163</v>
      </c>
      <c r="J779" s="19">
        <f t="shared" si="62"/>
        <v>8415943.8963487297</v>
      </c>
      <c r="K779" s="19">
        <f t="shared" si="63"/>
        <v>3461.6556669454526</v>
      </c>
      <c r="L779" s="19">
        <f t="shared" si="64"/>
        <v>4152803.1453922801</v>
      </c>
      <c r="M779" s="29">
        <f>Table4[[#This Row],[Revenue]]/Table4[[#This Row],[Units]]</f>
        <v>5.8477375679830947</v>
      </c>
      <c r="N779" s="31">
        <f t="shared" si="65"/>
        <v>0.49344472783308119</v>
      </c>
    </row>
    <row r="780" spans="1:14" x14ac:dyDescent="0.25">
      <c r="A780" s="35">
        <v>2015</v>
      </c>
      <c r="B780" s="15" t="s">
        <v>172</v>
      </c>
      <c r="C780" s="15" t="s">
        <v>169</v>
      </c>
      <c r="D780" s="15" t="s">
        <v>6</v>
      </c>
      <c r="E780" s="15" t="s">
        <v>17</v>
      </c>
      <c r="F780" s="16">
        <v>604</v>
      </c>
      <c r="G780" s="19">
        <v>1876.6451664399051</v>
      </c>
      <c r="H780" s="19">
        <f t="shared" si="61"/>
        <v>1133493.6805297027</v>
      </c>
      <c r="I780" s="20">
        <v>3213.4485239998376</v>
      </c>
      <c r="J780" s="19">
        <f t="shared" si="62"/>
        <v>1940922.9084959019</v>
      </c>
      <c r="K780" s="19">
        <f t="shared" si="63"/>
        <v>1336.8033575599325</v>
      </c>
      <c r="L780" s="19">
        <f t="shared" si="64"/>
        <v>807429.22796619916</v>
      </c>
      <c r="M780" s="29">
        <f>Table4[[#This Row],[Revenue]]/Table4[[#This Row],[Units]]</f>
        <v>5.3202790132447646</v>
      </c>
      <c r="N780" s="31">
        <f t="shared" si="65"/>
        <v>0.41600272964571688</v>
      </c>
    </row>
    <row r="781" spans="1:14" x14ac:dyDescent="0.25">
      <c r="A781" s="35">
        <v>2015</v>
      </c>
      <c r="B781" s="15" t="s">
        <v>174</v>
      </c>
      <c r="C781" s="15" t="s">
        <v>169</v>
      </c>
      <c r="D781" s="15" t="s">
        <v>6</v>
      </c>
      <c r="E781" s="15" t="s">
        <v>17</v>
      </c>
      <c r="F781" s="16">
        <v>606</v>
      </c>
      <c r="G781" s="19">
        <v>1308.5124736199355</v>
      </c>
      <c r="H781" s="19">
        <f t="shared" si="61"/>
        <v>792958.5590136809</v>
      </c>
      <c r="I781" s="20">
        <v>3059.1183019998493</v>
      </c>
      <c r="J781" s="19">
        <f t="shared" si="62"/>
        <v>1853825.6910119087</v>
      </c>
      <c r="K781" s="19">
        <f t="shared" si="63"/>
        <v>1750.6058283799139</v>
      </c>
      <c r="L781" s="19">
        <f t="shared" si="64"/>
        <v>1060867.1319982279</v>
      </c>
      <c r="M781" s="29">
        <f>Table4[[#This Row],[Revenue]]/Table4[[#This Row],[Units]]</f>
        <v>5.048050003300081</v>
      </c>
      <c r="N781" s="31">
        <f t="shared" si="65"/>
        <v>0.57225829652795168</v>
      </c>
    </row>
    <row r="782" spans="1:14" x14ac:dyDescent="0.25">
      <c r="A782" s="35">
        <v>2015</v>
      </c>
      <c r="B782" s="15" t="s">
        <v>173</v>
      </c>
      <c r="C782" s="15" t="s">
        <v>169</v>
      </c>
      <c r="D782" s="15" t="s">
        <v>6</v>
      </c>
      <c r="E782" s="15" t="s">
        <v>17</v>
      </c>
      <c r="F782" s="16">
        <v>518</v>
      </c>
      <c r="G782" s="19">
        <v>1838.6059286399045</v>
      </c>
      <c r="H782" s="19">
        <f t="shared" si="61"/>
        <v>952397.87103547051</v>
      </c>
      <c r="I782" s="20">
        <v>3094.7941439998394</v>
      </c>
      <c r="J782" s="19">
        <f t="shared" si="62"/>
        <v>1603103.3665919169</v>
      </c>
      <c r="K782" s="19">
        <f t="shared" si="63"/>
        <v>1256.1882153599349</v>
      </c>
      <c r="L782" s="19">
        <f t="shared" si="64"/>
        <v>650705.49555644637</v>
      </c>
      <c r="M782" s="29">
        <f>Table4[[#This Row],[Revenue]]/Table4[[#This Row],[Units]]</f>
        <v>5.9745060694977594</v>
      </c>
      <c r="N782" s="31">
        <f t="shared" si="65"/>
        <v>0.40590364234578313</v>
      </c>
    </row>
    <row r="783" spans="1:14" x14ac:dyDescent="0.25">
      <c r="A783" s="35">
        <v>2015</v>
      </c>
      <c r="B783" s="15" t="s">
        <v>175</v>
      </c>
      <c r="C783" s="15" t="s">
        <v>169</v>
      </c>
      <c r="D783" s="15" t="s">
        <v>6</v>
      </c>
      <c r="E783" s="15" t="s">
        <v>17</v>
      </c>
      <c r="F783" s="16">
        <v>515</v>
      </c>
      <c r="G783" s="19">
        <v>1292.2288652199311</v>
      </c>
      <c r="H783" s="19">
        <f t="shared" si="61"/>
        <v>665497.86558826454</v>
      </c>
      <c r="I783" s="20">
        <v>2911.2566619998452</v>
      </c>
      <c r="J783" s="19">
        <f t="shared" si="62"/>
        <v>1499297.1809299202</v>
      </c>
      <c r="K783" s="19">
        <f t="shared" si="63"/>
        <v>1619.0277967799141</v>
      </c>
      <c r="L783" s="19">
        <f t="shared" si="64"/>
        <v>833799.31534165563</v>
      </c>
      <c r="M783" s="29">
        <f>Table4[[#This Row],[Revenue]]/Table4[[#This Row],[Units]]</f>
        <v>5.6529255572812529</v>
      </c>
      <c r="N783" s="31">
        <f t="shared" si="65"/>
        <v>0.55612678123259207</v>
      </c>
    </row>
    <row r="784" spans="1:14" x14ac:dyDescent="0.25">
      <c r="A784" s="35">
        <v>2015</v>
      </c>
      <c r="B784" s="15" t="s">
        <v>171</v>
      </c>
      <c r="C784" s="15" t="s">
        <v>169</v>
      </c>
      <c r="D784" s="15" t="s">
        <v>5</v>
      </c>
      <c r="E784" s="15" t="s">
        <v>17</v>
      </c>
      <c r="F784" s="16">
        <v>529.69506859539706</v>
      </c>
      <c r="G784" s="19">
        <v>1470.2479084489635</v>
      </c>
      <c r="H784" s="19">
        <f t="shared" si="61"/>
        <v>778783.06671811279</v>
      </c>
      <c r="I784" s="20">
        <v>2787.3008894551522</v>
      </c>
      <c r="J784" s="19">
        <f t="shared" si="62"/>
        <v>1476419.5358359581</v>
      </c>
      <c r="K784" s="19">
        <f t="shared" si="63"/>
        <v>1317.0529810061887</v>
      </c>
      <c r="L784" s="19">
        <f t="shared" si="64"/>
        <v>697636.46911784529</v>
      </c>
      <c r="M784" s="29">
        <f>Table4[[#This Row],[Revenue]]/Table4[[#This Row],[Units]]</f>
        <v>5.2620857823847471</v>
      </c>
      <c r="N784" s="31">
        <f t="shared" si="65"/>
        <v>0.47251912629484349</v>
      </c>
    </row>
    <row r="785" spans="1:14" x14ac:dyDescent="0.25">
      <c r="A785" s="35">
        <v>2016</v>
      </c>
      <c r="B785" s="15" t="s">
        <v>171</v>
      </c>
      <c r="C785" s="15" t="s">
        <v>169</v>
      </c>
      <c r="D785" s="15" t="s">
        <v>5</v>
      </c>
      <c r="E785" s="15" t="s">
        <v>17</v>
      </c>
      <c r="F785" s="16">
        <v>888.703528115469</v>
      </c>
      <c r="G785" s="19">
        <v>1865.032974414182</v>
      </c>
      <c r="H785" s="19">
        <f t="shared" si="61"/>
        <v>1657461.3844135709</v>
      </c>
      <c r="I785" s="20">
        <v>5263.8791427578299</v>
      </c>
      <c r="J785" s="19">
        <f t="shared" si="62"/>
        <v>4678027.9657423142</v>
      </c>
      <c r="K785" s="19">
        <f t="shared" si="63"/>
        <v>3398.8461683436481</v>
      </c>
      <c r="L785" s="19">
        <f t="shared" si="64"/>
        <v>3020566.5813287431</v>
      </c>
      <c r="M785" s="29">
        <f>Table4[[#This Row],[Revenue]]/Table4[[#This Row],[Units]]</f>
        <v>5.9230991846292023</v>
      </c>
      <c r="N785" s="31">
        <f t="shared" si="65"/>
        <v>0.6456922881711411</v>
      </c>
    </row>
    <row r="786" spans="1:14" x14ac:dyDescent="0.25">
      <c r="A786" s="35">
        <v>2016</v>
      </c>
      <c r="B786" s="15" t="s">
        <v>175</v>
      </c>
      <c r="C786" s="15" t="s">
        <v>170</v>
      </c>
      <c r="D786" s="15" t="s">
        <v>146</v>
      </c>
      <c r="E786" s="15" t="s">
        <v>17</v>
      </c>
      <c r="F786" s="16">
        <v>807.70568699860462</v>
      </c>
      <c r="G786" s="19">
        <v>3368.4612502100854</v>
      </c>
      <c r="H786" s="19">
        <f t="shared" si="61"/>
        <v>2720725.3082291158</v>
      </c>
      <c r="I786" s="20">
        <v>5455.6892207557448</v>
      </c>
      <c r="J786" s="19">
        <f t="shared" si="62"/>
        <v>4406591.2101014005</v>
      </c>
      <c r="K786" s="19">
        <f t="shared" si="63"/>
        <v>2087.2279705456594</v>
      </c>
      <c r="L786" s="19">
        <f t="shared" si="64"/>
        <v>1685865.9018722847</v>
      </c>
      <c r="M786" s="29">
        <f>Table4[[#This Row],[Revenue]]/Table4[[#This Row],[Units]]</f>
        <v>6.7545509565852173</v>
      </c>
      <c r="N786" s="31">
        <f t="shared" si="65"/>
        <v>0.38257823825539095</v>
      </c>
    </row>
    <row r="787" spans="1:14" x14ac:dyDescent="0.25">
      <c r="A787" s="35">
        <v>2016</v>
      </c>
      <c r="B787" s="15" t="s">
        <v>174</v>
      </c>
      <c r="C787" s="15" t="s">
        <v>170</v>
      </c>
      <c r="D787" s="15" t="s">
        <v>146</v>
      </c>
      <c r="E787" s="15" t="s">
        <v>17</v>
      </c>
      <c r="F787" s="16">
        <v>1040.5841125316333</v>
      </c>
      <c r="G787" s="19">
        <v>2305.3219066050178</v>
      </c>
      <c r="H787" s="19">
        <f t="shared" si="61"/>
        <v>2398881.3502843152</v>
      </c>
      <c r="I787" s="20">
        <v>4076.6670937753288</v>
      </c>
      <c r="J787" s="19">
        <f t="shared" si="62"/>
        <v>4242115.0098631131</v>
      </c>
      <c r="K787" s="19">
        <f t="shared" si="63"/>
        <v>1771.345187170311</v>
      </c>
      <c r="L787" s="19">
        <f t="shared" si="64"/>
        <v>1843233.6595787979</v>
      </c>
      <c r="M787" s="29">
        <f>Table4[[#This Row],[Revenue]]/Table4[[#This Row],[Units]]</f>
        <v>3.9176718582193422</v>
      </c>
      <c r="N787" s="31">
        <f t="shared" si="65"/>
        <v>0.43450817700444105</v>
      </c>
    </row>
    <row r="788" spans="1:14" x14ac:dyDescent="0.25">
      <c r="A788" s="35">
        <v>2016</v>
      </c>
      <c r="B788" s="15" t="s">
        <v>176</v>
      </c>
      <c r="C788" s="15" t="s">
        <v>170</v>
      </c>
      <c r="D788" s="15" t="s">
        <v>146</v>
      </c>
      <c r="E788" s="15" t="s">
        <v>17</v>
      </c>
      <c r="F788" s="16">
        <v>743.36880636236776</v>
      </c>
      <c r="G788" s="19">
        <v>2872.4277574592793</v>
      </c>
      <c r="H788" s="19">
        <f t="shared" si="61"/>
        <v>2135273.1934246374</v>
      </c>
      <c r="I788" s="20">
        <v>4780.110777753308</v>
      </c>
      <c r="J788" s="19">
        <f t="shared" si="62"/>
        <v>3553385.2431383659</v>
      </c>
      <c r="K788" s="19">
        <f t="shared" si="63"/>
        <v>1907.6830202940287</v>
      </c>
      <c r="L788" s="19">
        <f t="shared" si="64"/>
        <v>1418112.0497137285</v>
      </c>
      <c r="M788" s="29">
        <f>Table4[[#This Row],[Revenue]]/Table4[[#This Row],[Units]]</f>
        <v>6.4303354362479954</v>
      </c>
      <c r="N788" s="31">
        <f t="shared" si="65"/>
        <v>0.39908761721012992</v>
      </c>
    </row>
    <row r="789" spans="1:14" x14ac:dyDescent="0.25">
      <c r="A789" s="35">
        <v>2016</v>
      </c>
      <c r="B789" s="15" t="s">
        <v>172</v>
      </c>
      <c r="C789" s="15" t="s">
        <v>170</v>
      </c>
      <c r="D789" s="15" t="s">
        <v>146</v>
      </c>
      <c r="E789" s="15" t="s">
        <v>17</v>
      </c>
      <c r="F789" s="16">
        <v>760.31385237465713</v>
      </c>
      <c r="G789" s="19">
        <v>2877.9635930172358</v>
      </c>
      <c r="H789" s="19">
        <f t="shared" si="61"/>
        <v>2188155.5864009443</v>
      </c>
      <c r="I789" s="20">
        <v>4643.903422415704</v>
      </c>
      <c r="J789" s="19">
        <f t="shared" si="62"/>
        <v>3530824.1011527386</v>
      </c>
      <c r="K789" s="19">
        <f t="shared" si="63"/>
        <v>1765.9398293984682</v>
      </c>
      <c r="L789" s="19">
        <f t="shared" si="64"/>
        <v>1342668.5147517943</v>
      </c>
      <c r="M789" s="29">
        <f>Table4[[#This Row],[Revenue]]/Table4[[#This Row],[Units]]</f>
        <v>6.1078769088733429</v>
      </c>
      <c r="N789" s="31">
        <f t="shared" si="65"/>
        <v>0.38027057601465947</v>
      </c>
    </row>
    <row r="790" spans="1:14" x14ac:dyDescent="0.25">
      <c r="A790" s="35">
        <v>2016</v>
      </c>
      <c r="B790" s="15" t="s">
        <v>175</v>
      </c>
      <c r="C790" s="15" t="s">
        <v>169</v>
      </c>
      <c r="D790" s="15" t="s">
        <v>5</v>
      </c>
      <c r="E790" s="15" t="s">
        <v>17</v>
      </c>
      <c r="F790" s="16">
        <v>635.18502555951727</v>
      </c>
      <c r="G790" s="19">
        <v>1590.5704384516055</v>
      </c>
      <c r="H790" s="19">
        <f t="shared" si="61"/>
        <v>1010306.5246020956</v>
      </c>
      <c r="I790" s="20">
        <v>4130.0958306047423</v>
      </c>
      <c r="J790" s="19">
        <f t="shared" si="62"/>
        <v>2623375.0257259291</v>
      </c>
      <c r="K790" s="19">
        <f t="shared" si="63"/>
        <v>2539.5253921531366</v>
      </c>
      <c r="L790" s="19">
        <f t="shared" si="64"/>
        <v>1613068.5011238335</v>
      </c>
      <c r="M790" s="29">
        <f>Table4[[#This Row],[Revenue]]/Table4[[#This Row],[Units]]</f>
        <v>6.5021933207047082</v>
      </c>
      <c r="N790" s="31">
        <f t="shared" si="65"/>
        <v>0.61488292192515326</v>
      </c>
    </row>
    <row r="791" spans="1:14" x14ac:dyDescent="0.25">
      <c r="A791" s="35">
        <v>2016</v>
      </c>
      <c r="B791" s="15" t="s">
        <v>173</v>
      </c>
      <c r="C791" s="15" t="s">
        <v>169</v>
      </c>
      <c r="D791" s="15" t="s">
        <v>5</v>
      </c>
      <c r="E791" s="15" t="s">
        <v>17</v>
      </c>
      <c r="F791" s="16">
        <v>639.21057452225159</v>
      </c>
      <c r="G791" s="19">
        <v>1808.8222073214254</v>
      </c>
      <c r="H791" s="19">
        <f t="shared" si="61"/>
        <v>1156218.2823505355</v>
      </c>
      <c r="I791" s="20">
        <v>4096.1852442100881</v>
      </c>
      <c r="J791" s="19">
        <f t="shared" si="62"/>
        <v>2618324.9233010998</v>
      </c>
      <c r="K791" s="19">
        <f t="shared" si="63"/>
        <v>2287.3630368886625</v>
      </c>
      <c r="L791" s="19">
        <f t="shared" si="64"/>
        <v>1462106.6409505643</v>
      </c>
      <c r="M791" s="29">
        <f>Table4[[#This Row],[Revenue]]/Table4[[#This Row],[Units]]</f>
        <v>6.4081938057291881</v>
      </c>
      <c r="N791" s="31">
        <f t="shared" si="65"/>
        <v>0.5584129868447294</v>
      </c>
    </row>
    <row r="792" spans="1:14" x14ac:dyDescent="0.25">
      <c r="A792" s="35">
        <v>2016</v>
      </c>
      <c r="B792" s="15" t="s">
        <v>172</v>
      </c>
      <c r="C792" s="15" t="s">
        <v>169</v>
      </c>
      <c r="D792" s="15" t="s">
        <v>5</v>
      </c>
      <c r="E792" s="15" t="s">
        <v>17</v>
      </c>
      <c r="F792" s="16">
        <v>607.60464835249138</v>
      </c>
      <c r="G792" s="19">
        <v>1332.995722930209</v>
      </c>
      <c r="H792" s="19">
        <f t="shared" si="61"/>
        <v>809934.39748638473</v>
      </c>
      <c r="I792" s="20">
        <v>3479.4794187602442</v>
      </c>
      <c r="J792" s="19">
        <f t="shared" si="62"/>
        <v>2114147.8686855491</v>
      </c>
      <c r="K792" s="19">
        <f t="shared" si="63"/>
        <v>2146.4836958300352</v>
      </c>
      <c r="L792" s="19">
        <f t="shared" si="64"/>
        <v>1304213.4711991644</v>
      </c>
      <c r="M792" s="29">
        <f>Table4[[#This Row],[Revenue]]/Table4[[#This Row],[Units]]</f>
        <v>5.7265516782907895</v>
      </c>
      <c r="N792" s="31">
        <f t="shared" si="65"/>
        <v>0.61689794290975808</v>
      </c>
    </row>
    <row r="793" spans="1:14" x14ac:dyDescent="0.25">
      <c r="A793" s="35">
        <v>2017</v>
      </c>
      <c r="B793" s="15" t="s">
        <v>174</v>
      </c>
      <c r="C793" s="15" t="s">
        <v>170</v>
      </c>
      <c r="D793" s="15" t="s">
        <v>168</v>
      </c>
      <c r="E793" s="15" t="s">
        <v>17</v>
      </c>
      <c r="F793" s="16">
        <v>669</v>
      </c>
      <c r="G793" s="19">
        <v>791.4170981762968</v>
      </c>
      <c r="H793" s="19">
        <f t="shared" si="61"/>
        <v>529458.03867994261</v>
      </c>
      <c r="I793" s="20">
        <v>1692.3789457299947</v>
      </c>
      <c r="J793" s="19">
        <f t="shared" si="62"/>
        <v>1132201.5146933664</v>
      </c>
      <c r="K793" s="19">
        <f t="shared" si="63"/>
        <v>900.96184755369791</v>
      </c>
      <c r="L793" s="19">
        <f t="shared" si="64"/>
        <v>602743.47601342376</v>
      </c>
      <c r="M793" s="29">
        <f>Table4[[#This Row],[Revenue]]/Table4[[#This Row],[Units]]</f>
        <v>2.5297144181315319</v>
      </c>
      <c r="N793" s="31">
        <f t="shared" si="65"/>
        <v>0.5323641314652936</v>
      </c>
    </row>
    <row r="794" spans="1:14" x14ac:dyDescent="0.25">
      <c r="A794" s="35">
        <v>2017</v>
      </c>
      <c r="B794" s="15" t="s">
        <v>174</v>
      </c>
      <c r="C794" s="15" t="s">
        <v>170</v>
      </c>
      <c r="D794" s="15" t="s">
        <v>146</v>
      </c>
      <c r="E794" s="15" t="s">
        <v>17</v>
      </c>
      <c r="F794" s="16">
        <v>650</v>
      </c>
      <c r="G794" s="19">
        <v>604.06449999999757</v>
      </c>
      <c r="H794" s="19">
        <f t="shared" si="61"/>
        <v>392641.92499999842</v>
      </c>
      <c r="I794" s="20">
        <v>1257.8644999999949</v>
      </c>
      <c r="J794" s="19">
        <f t="shared" si="62"/>
        <v>817611.92499999667</v>
      </c>
      <c r="K794" s="19">
        <f t="shared" si="63"/>
        <v>653.79999999999734</v>
      </c>
      <c r="L794" s="19">
        <f t="shared" si="64"/>
        <v>424969.99999999825</v>
      </c>
      <c r="M794" s="29">
        <f>Table4[[#This Row],[Revenue]]/Table4[[#This Row],[Units]]</f>
        <v>1.9351761538461461</v>
      </c>
      <c r="N794" s="31">
        <f t="shared" si="65"/>
        <v>0.51976981622424356</v>
      </c>
    </row>
    <row r="795" spans="1:14" x14ac:dyDescent="0.25">
      <c r="A795" s="35">
        <v>2017</v>
      </c>
      <c r="B795" s="15" t="s">
        <v>172</v>
      </c>
      <c r="C795" s="15" t="s">
        <v>169</v>
      </c>
      <c r="D795" s="15" t="s">
        <v>6</v>
      </c>
      <c r="E795" s="15" t="s">
        <v>17</v>
      </c>
      <c r="F795" s="16">
        <v>315</v>
      </c>
      <c r="G795" s="19">
        <v>516.16614731999562</v>
      </c>
      <c r="H795" s="19">
        <f t="shared" si="61"/>
        <v>162592.33640579862</v>
      </c>
      <c r="I795" s="20">
        <v>822.307571999993</v>
      </c>
      <c r="J795" s="19">
        <f t="shared" si="62"/>
        <v>259026.8851799978</v>
      </c>
      <c r="K795" s="19">
        <f t="shared" si="63"/>
        <v>306.14142467999739</v>
      </c>
      <c r="L795" s="19">
        <f t="shared" si="64"/>
        <v>96434.548774199182</v>
      </c>
      <c r="M795" s="29">
        <f>Table4[[#This Row],[Revenue]]/Table4[[#This Row],[Units]]</f>
        <v>2.6105002285714063</v>
      </c>
      <c r="N795" s="31">
        <f t="shared" si="65"/>
        <v>0.37229551946774486</v>
      </c>
    </row>
    <row r="796" spans="1:14" x14ac:dyDescent="0.25">
      <c r="A796" s="35">
        <v>2017</v>
      </c>
      <c r="B796" s="15" t="s">
        <v>173</v>
      </c>
      <c r="C796" s="15" t="s">
        <v>170</v>
      </c>
      <c r="D796" s="15" t="s">
        <v>146</v>
      </c>
      <c r="E796" s="15" t="s">
        <v>17</v>
      </c>
      <c r="F796" s="16">
        <v>246</v>
      </c>
      <c r="G796" s="19">
        <v>517.03326007739258</v>
      </c>
      <c r="H796" s="19">
        <f t="shared" si="61"/>
        <v>127190.18197903858</v>
      </c>
      <c r="I796" s="20">
        <v>849.68576153998788</v>
      </c>
      <c r="J796" s="19">
        <f t="shared" si="62"/>
        <v>209022.69733883702</v>
      </c>
      <c r="K796" s="19">
        <f t="shared" si="63"/>
        <v>332.6525014625953</v>
      </c>
      <c r="L796" s="19">
        <f t="shared" si="64"/>
        <v>81832.515359798446</v>
      </c>
      <c r="M796" s="29">
        <f>Table4[[#This Row],[Revenue]]/Table4[[#This Row],[Units]]</f>
        <v>3.454007160731658</v>
      </c>
      <c r="N796" s="31">
        <f t="shared" si="65"/>
        <v>0.3915006188401805</v>
      </c>
    </row>
    <row r="797" spans="1:14" x14ac:dyDescent="0.25">
      <c r="A797" s="35">
        <v>2017</v>
      </c>
      <c r="B797" s="15" t="s">
        <v>172</v>
      </c>
      <c r="C797" s="15" t="s">
        <v>170</v>
      </c>
      <c r="D797" s="15" t="s">
        <v>146</v>
      </c>
      <c r="E797" s="15" t="s">
        <v>17</v>
      </c>
      <c r="F797" s="16">
        <v>259</v>
      </c>
      <c r="G797" s="19">
        <v>336.30666929999751</v>
      </c>
      <c r="H797" s="19">
        <f t="shared" si="61"/>
        <v>87103.427348699348</v>
      </c>
      <c r="I797" s="20">
        <v>591.87302999999565</v>
      </c>
      <c r="J797" s="19">
        <f t="shared" si="62"/>
        <v>153295.11476999888</v>
      </c>
      <c r="K797" s="19">
        <f t="shared" si="63"/>
        <v>255.56636069999814</v>
      </c>
      <c r="L797" s="19">
        <f t="shared" si="64"/>
        <v>66191.687421299532</v>
      </c>
      <c r="M797" s="29">
        <f>Table4[[#This Row],[Revenue]]/Table4[[#This Row],[Units]]</f>
        <v>2.2852240540540372</v>
      </c>
      <c r="N797" s="31">
        <f t="shared" si="65"/>
        <v>0.43179254290400765</v>
      </c>
    </row>
    <row r="798" spans="1:14" x14ac:dyDescent="0.25">
      <c r="A798" s="35">
        <v>2017</v>
      </c>
      <c r="B798" s="15" t="s">
        <v>172</v>
      </c>
      <c r="C798" s="15" t="s">
        <v>170</v>
      </c>
      <c r="D798" s="15" t="s">
        <v>146</v>
      </c>
      <c r="E798" s="15" t="s">
        <v>17</v>
      </c>
      <c r="F798" s="16">
        <v>188</v>
      </c>
      <c r="G798" s="19">
        <v>245.43391298639756</v>
      </c>
      <c r="H798" s="19">
        <f t="shared" si="61"/>
        <v>46141.575641442738</v>
      </c>
      <c r="I798" s="20">
        <v>512.49063543999489</v>
      </c>
      <c r="J798" s="19">
        <f t="shared" si="62"/>
        <v>96348.239462719037</v>
      </c>
      <c r="K798" s="19">
        <f t="shared" si="63"/>
        <v>267.05672245359733</v>
      </c>
      <c r="L798" s="19">
        <f t="shared" si="64"/>
        <v>50206.663821276299</v>
      </c>
      <c r="M798" s="29">
        <f>Table4[[#This Row],[Revenue]]/Table4[[#This Row],[Units]]</f>
        <v>2.7260140182978452</v>
      </c>
      <c r="N798" s="31">
        <f t="shared" si="65"/>
        <v>0.52109580933965327</v>
      </c>
    </row>
    <row r="799" spans="1:14" x14ac:dyDescent="0.25">
      <c r="A799" s="35">
        <v>2017</v>
      </c>
      <c r="B799" s="15" t="s">
        <v>172</v>
      </c>
      <c r="C799" s="15" t="s">
        <v>169</v>
      </c>
      <c r="D799" s="15" t="s">
        <v>6</v>
      </c>
      <c r="E799" s="15" t="s">
        <v>17</v>
      </c>
      <c r="F799" s="16">
        <v>176</v>
      </c>
      <c r="G799" s="19">
        <v>248.57791426319861</v>
      </c>
      <c r="H799" s="19">
        <f t="shared" si="61"/>
        <v>43749.712910322953</v>
      </c>
      <c r="I799" s="20">
        <v>512.3880847199971</v>
      </c>
      <c r="J799" s="19">
        <f t="shared" si="62"/>
        <v>90180.302910719489</v>
      </c>
      <c r="K799" s="19">
        <f t="shared" si="63"/>
        <v>263.81017045679846</v>
      </c>
      <c r="L799" s="19">
        <f t="shared" si="64"/>
        <v>46430.590000396536</v>
      </c>
      <c r="M799" s="29">
        <f>Table4[[#This Row],[Revenue]]/Table4[[#This Row],[Units]]</f>
        <v>2.9112959359090742</v>
      </c>
      <c r="N799" s="31">
        <f t="shared" si="65"/>
        <v>0.51486398361695285</v>
      </c>
    </row>
    <row r="800" spans="1:14" x14ac:dyDescent="0.25">
      <c r="A800" s="35">
        <v>2018</v>
      </c>
      <c r="B800" s="15" t="s">
        <v>173</v>
      </c>
      <c r="C800" s="15" t="s">
        <v>170</v>
      </c>
      <c r="D800" s="15" t="s">
        <v>146</v>
      </c>
      <c r="E800" s="15" t="s">
        <v>17</v>
      </c>
      <c r="F800" s="16">
        <v>412</v>
      </c>
      <c r="G800" s="19">
        <v>510.78523999998441</v>
      </c>
      <c r="H800" s="19">
        <f t="shared" si="61"/>
        <v>210443.51887999359</v>
      </c>
      <c r="I800" s="20">
        <v>1234.7112399999623</v>
      </c>
      <c r="J800" s="19">
        <f t="shared" si="62"/>
        <v>508701.03087998449</v>
      </c>
      <c r="K800" s="19">
        <f t="shared" si="63"/>
        <v>723.92599999997788</v>
      </c>
      <c r="L800" s="19">
        <f t="shared" si="64"/>
        <v>298257.51199999091</v>
      </c>
      <c r="M800" s="29">
        <f>Table4[[#This Row],[Revenue]]/Table4[[#This Row],[Units]]</f>
        <v>2.9968719417474814</v>
      </c>
      <c r="N800" s="31">
        <f t="shared" si="65"/>
        <v>0.58631198659858308</v>
      </c>
    </row>
    <row r="801" spans="1:19" x14ac:dyDescent="0.25">
      <c r="A801" s="35">
        <v>2018</v>
      </c>
      <c r="B801" s="15" t="s">
        <v>175</v>
      </c>
      <c r="C801" s="15" t="s">
        <v>170</v>
      </c>
      <c r="D801" s="15" t="s">
        <v>146</v>
      </c>
      <c r="E801" s="15" t="s">
        <v>17</v>
      </c>
      <c r="F801" s="16">
        <v>188</v>
      </c>
      <c r="G801" s="19">
        <v>328.68487967998811</v>
      </c>
      <c r="H801" s="19">
        <f t="shared" si="61"/>
        <v>61792.757379837763</v>
      </c>
      <c r="I801" s="20">
        <v>680.71532799997533</v>
      </c>
      <c r="J801" s="19">
        <f t="shared" si="62"/>
        <v>127974.48166399536</v>
      </c>
      <c r="K801" s="19">
        <f t="shared" si="63"/>
        <v>352.03044831998722</v>
      </c>
      <c r="L801" s="19">
        <f t="shared" si="64"/>
        <v>66181.724284157594</v>
      </c>
      <c r="M801" s="29">
        <f>Table4[[#This Row],[Revenue]]/Table4[[#This Row],[Units]]</f>
        <v>3.6208262127658264</v>
      </c>
      <c r="N801" s="31">
        <f t="shared" si="65"/>
        <v>0.51714782059380915</v>
      </c>
    </row>
    <row r="802" spans="1:19" x14ac:dyDescent="0.25">
      <c r="A802" s="35">
        <v>2018</v>
      </c>
      <c r="B802" s="15" t="s">
        <v>171</v>
      </c>
      <c r="C802" s="15" t="s">
        <v>169</v>
      </c>
      <c r="D802" s="15" t="s">
        <v>6</v>
      </c>
      <c r="E802" s="15" t="s">
        <v>17</v>
      </c>
      <c r="F802" s="16">
        <v>176</v>
      </c>
      <c r="G802" s="19">
        <v>352.5112973999868</v>
      </c>
      <c r="H802" s="19">
        <f t="shared" si="61"/>
        <v>62041.988342397679</v>
      </c>
      <c r="I802" s="20">
        <v>719.88953999997295</v>
      </c>
      <c r="J802" s="19">
        <f t="shared" si="62"/>
        <v>126700.55903999523</v>
      </c>
      <c r="K802" s="19">
        <f t="shared" si="63"/>
        <v>367.37824259998615</v>
      </c>
      <c r="L802" s="19">
        <f t="shared" si="64"/>
        <v>64658.570697597555</v>
      </c>
      <c r="M802" s="29">
        <f>Table4[[#This Row],[Revenue]]/Table4[[#This Row],[Units]]</f>
        <v>4.0902814772725735</v>
      </c>
      <c r="N802" s="31">
        <f t="shared" si="65"/>
        <v>0.5103258516577418</v>
      </c>
    </row>
    <row r="803" spans="1:19" x14ac:dyDescent="0.25">
      <c r="A803" s="35">
        <v>2019</v>
      </c>
      <c r="B803" s="15" t="s">
        <v>172</v>
      </c>
      <c r="C803" s="15" t="s">
        <v>169</v>
      </c>
      <c r="D803" s="15" t="s">
        <v>6</v>
      </c>
      <c r="E803" s="15" t="s">
        <v>17</v>
      </c>
      <c r="F803" s="16">
        <v>935</v>
      </c>
      <c r="G803" s="19">
        <v>1626.9112199999365</v>
      </c>
      <c r="H803" s="19">
        <f t="shared" si="61"/>
        <v>1521161.9906999406</v>
      </c>
      <c r="I803" s="20">
        <v>3131.0782199998771</v>
      </c>
      <c r="J803" s="19">
        <f t="shared" si="62"/>
        <v>2927558.135699885</v>
      </c>
      <c r="K803" s="19">
        <f t="shared" si="63"/>
        <v>1504.1669999999406</v>
      </c>
      <c r="L803" s="19">
        <f t="shared" si="64"/>
        <v>1406396.1449999444</v>
      </c>
      <c r="M803" s="29">
        <f>Table4[[#This Row],[Revenue]]/Table4[[#This Row],[Units]]</f>
        <v>3.3487467593581575</v>
      </c>
      <c r="N803" s="31">
        <f t="shared" si="65"/>
        <v>0.48039904924508708</v>
      </c>
    </row>
    <row r="804" spans="1:19" x14ac:dyDescent="0.25">
      <c r="A804" s="35">
        <v>2019</v>
      </c>
      <c r="B804" s="15" t="s">
        <v>174</v>
      </c>
      <c r="C804" s="15" t="s">
        <v>169</v>
      </c>
      <c r="D804" s="15" t="s">
        <v>6</v>
      </c>
      <c r="E804" s="15" t="s">
        <v>17</v>
      </c>
      <c r="F804" s="16">
        <v>315</v>
      </c>
      <c r="G804" s="19">
        <v>723.75182834997156</v>
      </c>
      <c r="H804" s="19">
        <f t="shared" si="61"/>
        <v>227981.82593024103</v>
      </c>
      <c r="I804" s="20">
        <v>1125.6557849999558</v>
      </c>
      <c r="J804" s="19">
        <f t="shared" si="62"/>
        <v>354581.57227498607</v>
      </c>
      <c r="K804" s="19">
        <f t="shared" si="63"/>
        <v>401.90395664998425</v>
      </c>
      <c r="L804" s="19">
        <f t="shared" si="64"/>
        <v>126599.74634474504</v>
      </c>
      <c r="M804" s="29">
        <f>Table4[[#This Row],[Revenue]]/Table4[[#This Row],[Units]]</f>
        <v>3.5735104285712884</v>
      </c>
      <c r="N804" s="31">
        <f t="shared" si="65"/>
        <v>0.35703983580557891</v>
      </c>
    </row>
    <row r="805" spans="1:19" x14ac:dyDescent="0.25">
      <c r="A805" s="35">
        <v>2020</v>
      </c>
      <c r="B805" s="15" t="s">
        <v>173</v>
      </c>
      <c r="C805" s="15" t="s">
        <v>170</v>
      </c>
      <c r="D805" s="15" t="s">
        <v>146</v>
      </c>
      <c r="E805" s="15" t="s">
        <v>17</v>
      </c>
      <c r="F805" s="16">
        <v>905</v>
      </c>
      <c r="G805" s="19">
        <v>2795.847321269855</v>
      </c>
      <c r="H805" s="19">
        <f t="shared" si="61"/>
        <v>2530241.8257492189</v>
      </c>
      <c r="I805" s="20">
        <v>4519.3329169997915</v>
      </c>
      <c r="J805" s="19">
        <f t="shared" si="62"/>
        <v>4089996.2898848113</v>
      </c>
      <c r="K805" s="19">
        <f t="shared" si="63"/>
        <v>1723.4855957299364</v>
      </c>
      <c r="L805" s="19">
        <f t="shared" si="64"/>
        <v>1559754.4641355923</v>
      </c>
      <c r="M805" s="29">
        <f>Table4[[#This Row],[Revenue]]/Table4[[#This Row],[Units]]</f>
        <v>4.9937380298340237</v>
      </c>
      <c r="N805" s="31">
        <f t="shared" si="65"/>
        <v>0.38135840562816764</v>
      </c>
    </row>
    <row r="806" spans="1:19" x14ac:dyDescent="0.25">
      <c r="A806" s="35">
        <v>2020</v>
      </c>
      <c r="B806" s="15" t="s">
        <v>171</v>
      </c>
      <c r="C806" s="15" t="s">
        <v>169</v>
      </c>
      <c r="D806" s="15" t="s">
        <v>6</v>
      </c>
      <c r="E806" s="15" t="s">
        <v>17</v>
      </c>
      <c r="F806" s="16">
        <v>512</v>
      </c>
      <c r="G806" s="19">
        <v>1320.388457419928</v>
      </c>
      <c r="H806" s="19">
        <f t="shared" si="61"/>
        <v>676038.89019900316</v>
      </c>
      <c r="I806" s="20">
        <v>2974.6972819998382</v>
      </c>
      <c r="J806" s="19">
        <f t="shared" si="62"/>
        <v>1523045.0083839172</v>
      </c>
      <c r="K806" s="19">
        <f t="shared" si="63"/>
        <v>1654.3088245799102</v>
      </c>
      <c r="L806" s="19">
        <f t="shared" si="64"/>
        <v>847006.118184914</v>
      </c>
      <c r="M806" s="29">
        <f>Table4[[#This Row],[Revenue]]/Table4[[#This Row],[Units]]</f>
        <v>5.809955628905934</v>
      </c>
      <c r="N806" s="31">
        <f t="shared" si="65"/>
        <v>0.55612678123259207</v>
      </c>
    </row>
    <row r="807" spans="1:19" x14ac:dyDescent="0.25">
      <c r="A807" s="35">
        <v>2021</v>
      </c>
      <c r="B807" s="15" t="s">
        <v>171</v>
      </c>
      <c r="C807" s="15" t="s">
        <v>169</v>
      </c>
      <c r="D807" s="15" t="s">
        <v>6</v>
      </c>
      <c r="E807" s="15" t="s">
        <v>17</v>
      </c>
      <c r="F807" s="16">
        <v>1393.5950436274493</v>
      </c>
      <c r="G807" s="19">
        <v>4214.7686637614552</v>
      </c>
      <c r="H807" s="19">
        <f t="shared" si="61"/>
        <v>5873680.7198542515</v>
      </c>
      <c r="I807" s="20">
        <v>9706.4785921350667</v>
      </c>
      <c r="J807" s="19">
        <f t="shared" si="62"/>
        <v>13526900.45707537</v>
      </c>
      <c r="K807" s="19">
        <f t="shared" si="63"/>
        <v>5491.7099283736115</v>
      </c>
      <c r="L807" s="19">
        <f t="shared" si="64"/>
        <v>7653219.737221119</v>
      </c>
      <c r="M807" s="29">
        <f>Table4[[#This Row],[Revenue]]/Table4[[#This Row],[Units]]</f>
        <v>6.9650639448814706</v>
      </c>
      <c r="N807" s="31">
        <f t="shared" si="65"/>
        <v>0.56577778194693762</v>
      </c>
      <c r="O807" s="41"/>
      <c r="P807" s="41"/>
      <c r="Q807" s="41"/>
      <c r="R807" s="41"/>
      <c r="S807" s="41"/>
    </row>
    <row r="808" spans="1:19" x14ac:dyDescent="0.25">
      <c r="A808" s="35">
        <v>2021</v>
      </c>
      <c r="B808" s="15" t="s">
        <v>175</v>
      </c>
      <c r="C808" s="15" t="s">
        <v>169</v>
      </c>
      <c r="D808" s="15" t="s">
        <v>6</v>
      </c>
      <c r="E808" s="15" t="s">
        <v>17</v>
      </c>
      <c r="F808" s="16">
        <v>1094.1773123885903</v>
      </c>
      <c r="G808" s="19">
        <v>3594.7068437154221</v>
      </c>
      <c r="H808" s="19">
        <f t="shared" si="61"/>
        <v>3933246.6730814129</v>
      </c>
      <c r="I808" s="20">
        <v>7616.2162107836984</v>
      </c>
      <c r="J808" s="19">
        <f t="shared" si="62"/>
        <v>8333490.98408572</v>
      </c>
      <c r="K808" s="19">
        <f t="shared" si="63"/>
        <v>4021.5093670682763</v>
      </c>
      <c r="L808" s="19">
        <f t="shared" si="64"/>
        <v>4400244.3110043071</v>
      </c>
      <c r="M808" s="29">
        <f>Table4[[#This Row],[Revenue]]/Table4[[#This Row],[Units]]</f>
        <v>6.9606782415890986</v>
      </c>
      <c r="N808" s="31">
        <f t="shared" si="65"/>
        <v>0.52801932820319297</v>
      </c>
    </row>
    <row r="809" spans="1:19" x14ac:dyDescent="0.25">
      <c r="A809" s="35">
        <v>2021</v>
      </c>
      <c r="B809" s="15" t="s">
        <v>173</v>
      </c>
      <c r="C809" s="15" t="s">
        <v>169</v>
      </c>
      <c r="D809" s="15" t="s">
        <v>6</v>
      </c>
      <c r="E809" s="15" t="s">
        <v>17</v>
      </c>
      <c r="F809" s="16">
        <v>1025.9757011917695</v>
      </c>
      <c r="G809" s="19">
        <v>3748.5680016049546</v>
      </c>
      <c r="H809" s="19">
        <f t="shared" si="61"/>
        <v>3845939.6839116737</v>
      </c>
      <c r="I809" s="20">
        <v>6388.050219515073</v>
      </c>
      <c r="J809" s="19">
        <f t="shared" si="62"/>
        <v>6553984.3032152141</v>
      </c>
      <c r="K809" s="19">
        <f t="shared" si="63"/>
        <v>2639.4822179101184</v>
      </c>
      <c r="L809" s="19">
        <f t="shared" si="64"/>
        <v>2708044.6193035403</v>
      </c>
      <c r="M809" s="29">
        <f>Table4[[#This Row],[Revenue]]/Table4[[#This Row],[Units]]</f>
        <v>6.226317262772147</v>
      </c>
      <c r="N809" s="31">
        <f t="shared" si="65"/>
        <v>0.413190586674894</v>
      </c>
    </row>
    <row r="810" spans="1:19" x14ac:dyDescent="0.25">
      <c r="A810" s="35">
        <v>2021</v>
      </c>
      <c r="B810" s="15" t="s">
        <v>171</v>
      </c>
      <c r="C810" s="15" t="s">
        <v>170</v>
      </c>
      <c r="D810" s="15" t="s">
        <v>146</v>
      </c>
      <c r="E810" s="15" t="s">
        <v>17</v>
      </c>
      <c r="F810" s="16">
        <v>912.06215667480615</v>
      </c>
      <c r="G810" s="19">
        <v>2878.739624437138</v>
      </c>
      <c r="H810" s="19">
        <f t="shared" si="61"/>
        <v>2625589.4703693576</v>
      </c>
      <c r="I810" s="20">
        <v>7167.639563214685</v>
      </c>
      <c r="J810" s="19">
        <f t="shared" si="62"/>
        <v>6537332.7982932515</v>
      </c>
      <c r="K810" s="19">
        <f t="shared" si="63"/>
        <v>4288.8999387775475</v>
      </c>
      <c r="L810" s="19">
        <f t="shared" si="64"/>
        <v>3911743.3279238939</v>
      </c>
      <c r="M810" s="29">
        <f>Table4[[#This Row],[Revenue]]/Table4[[#This Row],[Units]]</f>
        <v>7.8587183019920994</v>
      </c>
      <c r="N810" s="31">
        <f t="shared" si="65"/>
        <v>0.59836992373176434</v>
      </c>
    </row>
    <row r="811" spans="1:19" x14ac:dyDescent="0.25">
      <c r="A811" s="35">
        <v>2021</v>
      </c>
      <c r="B811" s="15" t="s">
        <v>172</v>
      </c>
      <c r="C811" s="15" t="s">
        <v>169</v>
      </c>
      <c r="D811" s="15" t="s">
        <v>6</v>
      </c>
      <c r="E811" s="15" t="s">
        <v>17</v>
      </c>
      <c r="F811" s="16">
        <v>972.91617442674999</v>
      </c>
      <c r="G811" s="19">
        <v>3034.2113024578116</v>
      </c>
      <c r="H811" s="19">
        <f t="shared" si="61"/>
        <v>2952033.2527896604</v>
      </c>
      <c r="I811" s="20">
        <v>5740.5016884588631</v>
      </c>
      <c r="J811" s="19">
        <f t="shared" si="62"/>
        <v>5585026.9420256959</v>
      </c>
      <c r="K811" s="19">
        <f t="shared" si="63"/>
        <v>2706.2903860010515</v>
      </c>
      <c r="L811" s="19">
        <f t="shared" si="64"/>
        <v>2632993.6892360356</v>
      </c>
      <c r="M811" s="29">
        <f>Table4[[#This Row],[Revenue]]/Table4[[#This Row],[Units]]</f>
        <v>5.9003045065431383</v>
      </c>
      <c r="N811" s="31">
        <f t="shared" si="65"/>
        <v>0.47143795662354415</v>
      </c>
    </row>
    <row r="812" spans="1:19" x14ac:dyDescent="0.25">
      <c r="A812" s="35">
        <v>2021</v>
      </c>
      <c r="B812" s="15" t="s">
        <v>173</v>
      </c>
      <c r="C812" s="15" t="s">
        <v>170</v>
      </c>
      <c r="D812" s="15" t="s">
        <v>146</v>
      </c>
      <c r="E812" s="15" t="s">
        <v>17</v>
      </c>
      <c r="F812" s="16">
        <v>927.96709642178166</v>
      </c>
      <c r="G812" s="19">
        <v>2233.7890550809634</v>
      </c>
      <c r="H812" s="19">
        <f t="shared" si="61"/>
        <v>2072882.7434622368</v>
      </c>
      <c r="I812" s="20">
        <v>5367.3681948206322</v>
      </c>
      <c r="J812" s="19">
        <f t="shared" si="62"/>
        <v>4980741.0791743221</v>
      </c>
      <c r="K812" s="19">
        <f t="shared" si="63"/>
        <v>3133.5791397396688</v>
      </c>
      <c r="L812" s="19">
        <f t="shared" si="64"/>
        <v>2907858.3357120855</v>
      </c>
      <c r="M812" s="29">
        <f>Table4[[#This Row],[Revenue]]/Table4[[#This Row],[Units]]</f>
        <v>5.7840070143834543</v>
      </c>
      <c r="N812" s="31">
        <f t="shared" si="65"/>
        <v>0.58382041738136936</v>
      </c>
    </row>
    <row r="813" spans="1:19" x14ac:dyDescent="0.25">
      <c r="A813" s="35">
        <v>2021</v>
      </c>
      <c r="B813" s="15" t="s">
        <v>175</v>
      </c>
      <c r="C813" s="15" t="s">
        <v>170</v>
      </c>
      <c r="D813" s="15" t="s">
        <v>146</v>
      </c>
      <c r="E813" s="15" t="s">
        <v>17</v>
      </c>
      <c r="F813" s="16">
        <v>856.42014243164192</v>
      </c>
      <c r="G813" s="19">
        <v>2455.3560588018577</v>
      </c>
      <c r="H813" s="19">
        <f t="shared" si="61"/>
        <v>2102816.3855994819</v>
      </c>
      <c r="I813" s="20">
        <v>5624.3984391971771</v>
      </c>
      <c r="J813" s="19">
        <f t="shared" si="62"/>
        <v>4816848.1123895505</v>
      </c>
      <c r="K813" s="19">
        <f t="shared" si="63"/>
        <v>3169.0423803953195</v>
      </c>
      <c r="L813" s="19">
        <f t="shared" si="64"/>
        <v>2714031.7267900687</v>
      </c>
      <c r="M813" s="29">
        <f>Table4[[#This Row],[Revenue]]/Table4[[#This Row],[Units]]</f>
        <v>6.5673355407402827</v>
      </c>
      <c r="N813" s="31">
        <f t="shared" si="65"/>
        <v>0.56344556927365663</v>
      </c>
    </row>
    <row r="814" spans="1:19" x14ac:dyDescent="0.25">
      <c r="A814" s="35">
        <v>2021</v>
      </c>
      <c r="B814" s="15" t="s">
        <v>172</v>
      </c>
      <c r="C814" s="15" t="s">
        <v>170</v>
      </c>
      <c r="D814" s="15" t="s">
        <v>146</v>
      </c>
      <c r="E814" s="15" t="s">
        <v>17</v>
      </c>
      <c r="F814" s="16">
        <v>848.75943118557836</v>
      </c>
      <c r="G814" s="19">
        <v>2320.304541161423</v>
      </c>
      <c r="H814" s="19">
        <f t="shared" si="61"/>
        <v>1969380.3625334839</v>
      </c>
      <c r="I814" s="20">
        <v>5589.1134135980046</v>
      </c>
      <c r="J814" s="19">
        <f t="shared" si="62"/>
        <v>4743812.7217571288</v>
      </c>
      <c r="K814" s="19">
        <f t="shared" si="63"/>
        <v>3268.8088724365816</v>
      </c>
      <c r="L814" s="19">
        <f t="shared" si="64"/>
        <v>2774432.3592236452</v>
      </c>
      <c r="M814" s="29">
        <f>Table4[[#This Row],[Revenue]]/Table4[[#This Row],[Units]]</f>
        <v>6.5850383609769443</v>
      </c>
      <c r="N814" s="31">
        <f t="shared" si="65"/>
        <v>0.58485284347312583</v>
      </c>
    </row>
    <row r="815" spans="1:19" x14ac:dyDescent="0.25">
      <c r="A815" s="35">
        <v>2021</v>
      </c>
      <c r="B815" s="15" t="s">
        <v>174</v>
      </c>
      <c r="C815" s="15" t="s">
        <v>170</v>
      </c>
      <c r="D815" s="15" t="s">
        <v>146</v>
      </c>
      <c r="E815" s="15" t="s">
        <v>17</v>
      </c>
      <c r="F815" s="16">
        <v>727.30047008283668</v>
      </c>
      <c r="G815" s="19">
        <v>2015.4988035816784</v>
      </c>
      <c r="H815" s="19">
        <f t="shared" si="61"/>
        <v>1465873.2272963496</v>
      </c>
      <c r="I815" s="20">
        <v>4826.5150103582919</v>
      </c>
      <c r="J815" s="19">
        <f t="shared" si="62"/>
        <v>3510326.6358954529</v>
      </c>
      <c r="K815" s="19">
        <f t="shared" si="63"/>
        <v>2811.0162067766132</v>
      </c>
      <c r="L815" s="19">
        <f t="shared" si="64"/>
        <v>2044453.4085991033</v>
      </c>
      <c r="M815" s="29">
        <f>Table4[[#This Row],[Revenue]]/Table4[[#This Row],[Units]]</f>
        <v>6.6362049921521029</v>
      </c>
      <c r="N815" s="31">
        <f t="shared" si="65"/>
        <v>0.58241116017329864</v>
      </c>
    </row>
    <row r="816" spans="1:19" x14ac:dyDescent="0.25">
      <c r="A816" s="35">
        <v>2021</v>
      </c>
      <c r="B816" s="15" t="s">
        <v>176</v>
      </c>
      <c r="C816" s="15" t="s">
        <v>169</v>
      </c>
      <c r="D816" s="15" t="s">
        <v>6</v>
      </c>
      <c r="E816" s="15" t="s">
        <v>17</v>
      </c>
      <c r="F816" s="16">
        <v>753.20425283667396</v>
      </c>
      <c r="G816" s="19">
        <v>2785.9801313746129</v>
      </c>
      <c r="H816" s="19">
        <f t="shared" si="61"/>
        <v>2098412.0832698341</v>
      </c>
      <c r="I816" s="20">
        <v>4485.0363644329582</v>
      </c>
      <c r="J816" s="19">
        <f t="shared" si="62"/>
        <v>3378148.4638180388</v>
      </c>
      <c r="K816" s="19">
        <f t="shared" si="63"/>
        <v>1699.0562330583452</v>
      </c>
      <c r="L816" s="19">
        <f t="shared" si="64"/>
        <v>1279736.3805482048</v>
      </c>
      <c r="M816" s="29">
        <f>Table4[[#This Row],[Revenue]]/Table4[[#This Row],[Units]]</f>
        <v>5.9546083914710728</v>
      </c>
      <c r="N816" s="31">
        <f t="shared" si="65"/>
        <v>0.37882774965485849</v>
      </c>
    </row>
    <row r="817" spans="1:14" x14ac:dyDescent="0.25">
      <c r="A817" s="35">
        <v>2003</v>
      </c>
      <c r="B817" s="15" t="s">
        <v>171</v>
      </c>
      <c r="C817" s="15" t="s">
        <v>170</v>
      </c>
      <c r="D817" s="15" t="s">
        <v>146</v>
      </c>
      <c r="E817" s="15" t="s">
        <v>110</v>
      </c>
      <c r="F817" s="16">
        <v>907</v>
      </c>
      <c r="G817" s="19">
        <v>1017.9805199999774</v>
      </c>
      <c r="H817" s="19">
        <f t="shared" si="61"/>
        <v>923308.3316399795</v>
      </c>
      <c r="I817" s="20">
        <v>1952.5285199999566</v>
      </c>
      <c r="J817" s="19">
        <f t="shared" si="62"/>
        <v>1770943.3676399607</v>
      </c>
      <c r="K817" s="19">
        <f t="shared" si="63"/>
        <v>934.5479999999792</v>
      </c>
      <c r="L817" s="19">
        <f t="shared" si="64"/>
        <v>847635.03599998122</v>
      </c>
      <c r="M817" s="29">
        <f>Table4[[#This Row],[Revenue]]/Table4[[#This Row],[Units]]</f>
        <v>2.1527326571113083</v>
      </c>
      <c r="N817" s="31">
        <f t="shared" si="65"/>
        <v>0.47863474998050221</v>
      </c>
    </row>
    <row r="818" spans="1:14" x14ac:dyDescent="0.25">
      <c r="A818" s="35">
        <v>2004</v>
      </c>
      <c r="B818" s="15" t="s">
        <v>173</v>
      </c>
      <c r="C818" s="15" t="s">
        <v>170</v>
      </c>
      <c r="D818" s="15" t="s">
        <v>146</v>
      </c>
      <c r="E818" s="15" t="s">
        <v>110</v>
      </c>
      <c r="F818" s="16">
        <v>874</v>
      </c>
      <c r="G818" s="19">
        <v>1049.9912619999707</v>
      </c>
      <c r="H818" s="19">
        <f t="shared" si="61"/>
        <v>917692.36298797443</v>
      </c>
      <c r="I818" s="20">
        <v>2030.4000619999433</v>
      </c>
      <c r="J818" s="19">
        <f t="shared" si="62"/>
        <v>1774569.6541879505</v>
      </c>
      <c r="K818" s="19">
        <f t="shared" si="63"/>
        <v>980.40879999997264</v>
      </c>
      <c r="L818" s="19">
        <f t="shared" si="64"/>
        <v>856877.29119997611</v>
      </c>
      <c r="M818" s="29">
        <f>Table4[[#This Row],[Revenue]]/Table4[[#This Row],[Units]]</f>
        <v>2.3231121990846035</v>
      </c>
      <c r="N818" s="31">
        <f t="shared" si="65"/>
        <v>0.48286483947122733</v>
      </c>
    </row>
    <row r="819" spans="1:14" x14ac:dyDescent="0.25">
      <c r="A819" s="35">
        <v>2004</v>
      </c>
      <c r="B819" s="15" t="s">
        <v>176</v>
      </c>
      <c r="C819" s="15" t="s">
        <v>170</v>
      </c>
      <c r="D819" s="15" t="s">
        <v>146</v>
      </c>
      <c r="E819" s="15" t="s">
        <v>110</v>
      </c>
      <c r="F819" s="16">
        <v>750</v>
      </c>
      <c r="G819" s="19">
        <v>968.18474999996749</v>
      </c>
      <c r="H819" s="19">
        <f t="shared" si="61"/>
        <v>726138.56249997567</v>
      </c>
      <c r="I819" s="20">
        <v>1941.2347499999348</v>
      </c>
      <c r="J819" s="19">
        <f t="shared" si="62"/>
        <v>1455926.0624999511</v>
      </c>
      <c r="K819" s="19">
        <f t="shared" si="63"/>
        <v>973.04999999996733</v>
      </c>
      <c r="L819" s="19">
        <f t="shared" si="64"/>
        <v>729787.49999997544</v>
      </c>
      <c r="M819" s="29">
        <f>Table4[[#This Row],[Revenue]]/Table4[[#This Row],[Units]]</f>
        <v>2.5883129999999133</v>
      </c>
      <c r="N819" s="31">
        <f t="shared" si="65"/>
        <v>0.50125313283208017</v>
      </c>
    </row>
    <row r="820" spans="1:14" x14ac:dyDescent="0.25">
      <c r="A820" s="35">
        <v>2004</v>
      </c>
      <c r="B820" s="15" t="s">
        <v>172</v>
      </c>
      <c r="C820" s="15" t="s">
        <v>170</v>
      </c>
      <c r="D820" s="15" t="s">
        <v>146</v>
      </c>
      <c r="E820" s="15" t="s">
        <v>110</v>
      </c>
      <c r="F820" s="16">
        <v>573</v>
      </c>
      <c r="G820" s="19">
        <v>672.64527299998247</v>
      </c>
      <c r="H820" s="19">
        <f t="shared" si="61"/>
        <v>385425.74142898998</v>
      </c>
      <c r="I820" s="20">
        <v>1453.0829729999623</v>
      </c>
      <c r="J820" s="19">
        <f t="shared" si="62"/>
        <v>832616.54352897836</v>
      </c>
      <c r="K820" s="19">
        <f t="shared" si="63"/>
        <v>780.43769999997983</v>
      </c>
      <c r="L820" s="19">
        <f t="shared" si="64"/>
        <v>447190.80209998839</v>
      </c>
      <c r="M820" s="29">
        <f>Table4[[#This Row],[Revenue]]/Table4[[#This Row],[Units]]</f>
        <v>2.5359214188481016</v>
      </c>
      <c r="N820" s="31">
        <f t="shared" si="65"/>
        <v>0.53709094009182923</v>
      </c>
    </row>
    <row r="821" spans="1:14" x14ac:dyDescent="0.25">
      <c r="A821" s="35">
        <v>2008</v>
      </c>
      <c r="B821" s="15" t="s">
        <v>176</v>
      </c>
      <c r="C821" s="15" t="s">
        <v>170</v>
      </c>
      <c r="D821" s="15" t="s">
        <v>168</v>
      </c>
      <c r="E821" s="15" t="s">
        <v>110</v>
      </c>
      <c r="F821" s="16">
        <v>772</v>
      </c>
      <c r="G821" s="19">
        <v>1100.286835257974</v>
      </c>
      <c r="H821" s="19">
        <f t="shared" si="61"/>
        <v>849421.43681915593</v>
      </c>
      <c r="I821" s="20">
        <v>1764.0623717999583</v>
      </c>
      <c r="J821" s="19">
        <f t="shared" si="62"/>
        <v>1361856.1510295679</v>
      </c>
      <c r="K821" s="19">
        <f t="shared" si="63"/>
        <v>663.77553654198437</v>
      </c>
      <c r="L821" s="19">
        <f t="shared" si="64"/>
        <v>512434.714210412</v>
      </c>
      <c r="M821" s="29">
        <f>Table4[[#This Row],[Revenue]]/Table4[[#This Row],[Units]]</f>
        <v>2.2850548857512414</v>
      </c>
      <c r="N821" s="31">
        <f t="shared" si="65"/>
        <v>0.37627668224945016</v>
      </c>
    </row>
    <row r="822" spans="1:14" x14ac:dyDescent="0.25">
      <c r="A822" s="35">
        <v>2012</v>
      </c>
      <c r="B822" s="15" t="s">
        <v>175</v>
      </c>
      <c r="C822" s="15" t="s">
        <v>170</v>
      </c>
      <c r="D822" s="15" t="s">
        <v>146</v>
      </c>
      <c r="E822" s="15" t="s">
        <v>110</v>
      </c>
      <c r="F822" s="16">
        <v>864</v>
      </c>
      <c r="G822" s="19">
        <v>969.20323199997858</v>
      </c>
      <c r="H822" s="19">
        <f t="shared" si="61"/>
        <v>837391.59244798147</v>
      </c>
      <c r="I822" s="20">
        <v>2010.0766348799559</v>
      </c>
      <c r="J822" s="19">
        <f t="shared" si="62"/>
        <v>1736706.2125362819</v>
      </c>
      <c r="K822" s="19">
        <f t="shared" si="63"/>
        <v>1040.8734028799772</v>
      </c>
      <c r="L822" s="19">
        <f t="shared" si="64"/>
        <v>899314.62008830043</v>
      </c>
      <c r="M822" s="29">
        <f>Table4[[#This Row],[Revenue]]/Table4[[#This Row],[Units]]</f>
        <v>2.3264775866666159</v>
      </c>
      <c r="N822" s="31">
        <f t="shared" si="65"/>
        <v>0.51782772100235841</v>
      </c>
    </row>
    <row r="823" spans="1:14" x14ac:dyDescent="0.25">
      <c r="A823" s="35">
        <v>2012</v>
      </c>
      <c r="B823" s="15" t="s">
        <v>175</v>
      </c>
      <c r="C823" s="15" t="s">
        <v>170</v>
      </c>
      <c r="D823" s="15" t="s">
        <v>146</v>
      </c>
      <c r="E823" s="15" t="s">
        <v>110</v>
      </c>
      <c r="F823" s="16">
        <v>778</v>
      </c>
      <c r="G823" s="19">
        <v>853.68850799998279</v>
      </c>
      <c r="H823" s="19">
        <f t="shared" si="61"/>
        <v>664169.65922398656</v>
      </c>
      <c r="I823" s="20">
        <v>1811.6687017199636</v>
      </c>
      <c r="J823" s="19">
        <f t="shared" si="62"/>
        <v>1409478.2499381315</v>
      </c>
      <c r="K823" s="19">
        <f t="shared" si="63"/>
        <v>957.98019371998078</v>
      </c>
      <c r="L823" s="19">
        <f t="shared" si="64"/>
        <v>745308.59071414499</v>
      </c>
      <c r="M823" s="29">
        <f>Table4[[#This Row],[Revenue]]/Table4[[#This Row],[Units]]</f>
        <v>2.3286230099228322</v>
      </c>
      <c r="N823" s="31">
        <f t="shared" si="65"/>
        <v>0.52878332159212815</v>
      </c>
    </row>
    <row r="824" spans="1:14" x14ac:dyDescent="0.25">
      <c r="A824" s="35">
        <v>2014</v>
      </c>
      <c r="B824" s="15" t="s">
        <v>174</v>
      </c>
      <c r="C824" s="15" t="s">
        <v>170</v>
      </c>
      <c r="D824" s="15" t="s">
        <v>146</v>
      </c>
      <c r="E824" s="15" t="s">
        <v>110</v>
      </c>
      <c r="F824" s="16">
        <v>864</v>
      </c>
      <c r="G824" s="19">
        <v>1251.1782719999474</v>
      </c>
      <c r="H824" s="19">
        <f t="shared" si="61"/>
        <v>1081018.0270079544</v>
      </c>
      <c r="I824" s="20">
        <v>2425.6860719998986</v>
      </c>
      <c r="J824" s="19">
        <f t="shared" si="62"/>
        <v>2095792.7662079125</v>
      </c>
      <c r="K824" s="19">
        <f t="shared" si="63"/>
        <v>1174.5077999999512</v>
      </c>
      <c r="L824" s="19">
        <f t="shared" si="64"/>
        <v>1014774.739199958</v>
      </c>
      <c r="M824" s="29">
        <f>Table4[[#This Row],[Revenue]]/Table4[[#This Row],[Units]]</f>
        <v>2.8075070277776604</v>
      </c>
      <c r="N824" s="31">
        <f t="shared" si="65"/>
        <v>0.48419612643098869</v>
      </c>
    </row>
    <row r="825" spans="1:14" x14ac:dyDescent="0.25">
      <c r="A825" s="35">
        <v>2014</v>
      </c>
      <c r="B825" s="15" t="s">
        <v>174</v>
      </c>
      <c r="C825" s="15" t="s">
        <v>170</v>
      </c>
      <c r="D825" s="15" t="s">
        <v>146</v>
      </c>
      <c r="E825" s="15" t="s">
        <v>110</v>
      </c>
      <c r="F825" s="16">
        <v>778</v>
      </c>
      <c r="G825" s="19">
        <v>1126.7945159999529</v>
      </c>
      <c r="H825" s="19">
        <f t="shared" si="61"/>
        <v>876646.13344796328</v>
      </c>
      <c r="I825" s="20">
        <v>2238.8729159999061</v>
      </c>
      <c r="J825" s="19">
        <f t="shared" si="62"/>
        <v>1741843.128647927</v>
      </c>
      <c r="K825" s="19">
        <f t="shared" si="63"/>
        <v>1112.0783999999533</v>
      </c>
      <c r="L825" s="19">
        <f t="shared" si="64"/>
        <v>865196.99519996368</v>
      </c>
      <c r="M825" s="29">
        <f>Table4[[#This Row],[Revenue]]/Table4[[#This Row],[Units]]</f>
        <v>2.8777286838045066</v>
      </c>
      <c r="N825" s="31">
        <f t="shared" si="65"/>
        <v>0.49671349903452933</v>
      </c>
    </row>
    <row r="826" spans="1:14" x14ac:dyDescent="0.25">
      <c r="A826" s="35">
        <v>2014</v>
      </c>
      <c r="B826" s="15" t="s">
        <v>174</v>
      </c>
      <c r="C826" s="15" t="s">
        <v>170</v>
      </c>
      <c r="D826" s="15" t="s">
        <v>146</v>
      </c>
      <c r="E826" s="15" t="s">
        <v>110</v>
      </c>
      <c r="F826" s="16">
        <v>156</v>
      </c>
      <c r="G826" s="19">
        <v>291.14502719998757</v>
      </c>
      <c r="H826" s="19">
        <f t="shared" si="61"/>
        <v>45418.624243198057</v>
      </c>
      <c r="I826" s="20">
        <v>674.77711999997121</v>
      </c>
      <c r="J826" s="19">
        <f t="shared" si="62"/>
        <v>105265.23071999551</v>
      </c>
      <c r="K826" s="19">
        <f t="shared" si="63"/>
        <v>383.63209279998364</v>
      </c>
      <c r="L826" s="19">
        <f t="shared" si="64"/>
        <v>59846.606476797453</v>
      </c>
      <c r="M826" s="29">
        <f>Table4[[#This Row],[Revenue]]/Table4[[#This Row],[Units]]</f>
        <v>4.3254943589741748</v>
      </c>
      <c r="N826" s="31">
        <f t="shared" si="65"/>
        <v>0.56853156609696553</v>
      </c>
    </row>
    <row r="827" spans="1:14" x14ac:dyDescent="0.25">
      <c r="A827" s="35">
        <v>2017</v>
      </c>
      <c r="B827" s="15" t="s">
        <v>175</v>
      </c>
      <c r="C827" s="15" t="s">
        <v>170</v>
      </c>
      <c r="D827" s="15" t="s">
        <v>146</v>
      </c>
      <c r="E827" s="15" t="s">
        <v>110</v>
      </c>
      <c r="F827" s="16">
        <v>693</v>
      </c>
      <c r="G827" s="19">
        <v>775.72687499998301</v>
      </c>
      <c r="H827" s="19">
        <f t="shared" si="61"/>
        <v>537578.72437498823</v>
      </c>
      <c r="I827" s="20">
        <v>1692.312918749963</v>
      </c>
      <c r="J827" s="19">
        <f t="shared" si="62"/>
        <v>1172772.8526937244</v>
      </c>
      <c r="K827" s="19">
        <f t="shared" si="63"/>
        <v>916.58604374998004</v>
      </c>
      <c r="L827" s="19">
        <f t="shared" si="64"/>
        <v>635194.12831873621</v>
      </c>
      <c r="M827" s="29">
        <f>Table4[[#This Row],[Revenue]]/Table4[[#This Row],[Units]]</f>
        <v>2.4420099837661806</v>
      </c>
      <c r="N827" s="31">
        <f t="shared" si="65"/>
        <v>0.54161735314708925</v>
      </c>
    </row>
    <row r="828" spans="1:14" x14ac:dyDescent="0.25">
      <c r="A828" s="35">
        <v>2017</v>
      </c>
      <c r="B828" s="15" t="s">
        <v>173</v>
      </c>
      <c r="C828" s="15" t="s">
        <v>170</v>
      </c>
      <c r="D828" s="15" t="s">
        <v>146</v>
      </c>
      <c r="E828" s="15" t="s">
        <v>110</v>
      </c>
      <c r="F828" s="16">
        <v>476</v>
      </c>
      <c r="G828" s="19">
        <v>485.36577599999356</v>
      </c>
      <c r="H828" s="19">
        <f t="shared" si="61"/>
        <v>231034.10937599692</v>
      </c>
      <c r="I828" s="20">
        <v>1179.2023118399845</v>
      </c>
      <c r="J828" s="19">
        <f t="shared" si="62"/>
        <v>561300.30043583259</v>
      </c>
      <c r="K828" s="19">
        <f t="shared" si="63"/>
        <v>693.83653583999103</v>
      </c>
      <c r="L828" s="19">
        <f t="shared" si="64"/>
        <v>330266.19105983566</v>
      </c>
      <c r="M828" s="29">
        <f>Table4[[#This Row],[Revenue]]/Table4[[#This Row],[Units]]</f>
        <v>2.4773157811764381</v>
      </c>
      <c r="N828" s="31">
        <f t="shared" si="65"/>
        <v>0.588394823240597</v>
      </c>
    </row>
    <row r="829" spans="1:14" x14ac:dyDescent="0.25">
      <c r="A829" s="35">
        <v>2017</v>
      </c>
      <c r="B829" s="15" t="s">
        <v>174</v>
      </c>
      <c r="C829" s="15" t="s">
        <v>170</v>
      </c>
      <c r="D829" s="15" t="s">
        <v>146</v>
      </c>
      <c r="E829" s="15" t="s">
        <v>110</v>
      </c>
      <c r="F829" s="16">
        <v>205</v>
      </c>
      <c r="G829" s="19">
        <v>396.32177041799832</v>
      </c>
      <c r="H829" s="19">
        <f t="shared" si="61"/>
        <v>81245.962935689662</v>
      </c>
      <c r="I829" s="20">
        <v>663.11080779999736</v>
      </c>
      <c r="J829" s="19">
        <f t="shared" si="62"/>
        <v>135937.71559899946</v>
      </c>
      <c r="K829" s="19">
        <f t="shared" si="63"/>
        <v>266.78903738199904</v>
      </c>
      <c r="L829" s="19">
        <f t="shared" si="64"/>
        <v>54691.752663309802</v>
      </c>
      <c r="M829" s="29">
        <f>Table4[[#This Row],[Revenue]]/Table4[[#This Row],[Units]]</f>
        <v>3.2346868673170603</v>
      </c>
      <c r="N829" s="31">
        <f t="shared" si="65"/>
        <v>0.40232949643382376</v>
      </c>
    </row>
    <row r="830" spans="1:14" x14ac:dyDescent="0.25">
      <c r="A830" s="35">
        <v>2018</v>
      </c>
      <c r="B830" s="15" t="s">
        <v>171</v>
      </c>
      <c r="C830" s="15" t="s">
        <v>170</v>
      </c>
      <c r="D830" s="15" t="s">
        <v>146</v>
      </c>
      <c r="E830" s="15" t="s">
        <v>110</v>
      </c>
      <c r="F830" s="16">
        <v>693</v>
      </c>
      <c r="G830" s="19">
        <v>949.62760199996376</v>
      </c>
      <c r="H830" s="19">
        <f t="shared" si="61"/>
        <v>658091.92818597483</v>
      </c>
      <c r="I830" s="20">
        <v>1943.277401999926</v>
      </c>
      <c r="J830" s="19">
        <f t="shared" si="62"/>
        <v>1346691.2395859486</v>
      </c>
      <c r="K830" s="19">
        <f t="shared" si="63"/>
        <v>993.64979999996228</v>
      </c>
      <c r="L830" s="19">
        <f t="shared" si="64"/>
        <v>688599.31139997381</v>
      </c>
      <c r="M830" s="29">
        <f>Table4[[#This Row],[Revenue]]/Table4[[#This Row],[Units]]</f>
        <v>2.8041520952379884</v>
      </c>
      <c r="N830" s="31">
        <f t="shared" si="65"/>
        <v>0.51132679203563347</v>
      </c>
    </row>
    <row r="831" spans="1:14" x14ac:dyDescent="0.25">
      <c r="A831" s="35">
        <v>2019</v>
      </c>
      <c r="B831" s="15" t="s">
        <v>172</v>
      </c>
      <c r="C831" s="15" t="s">
        <v>170</v>
      </c>
      <c r="D831" s="15" t="s">
        <v>146</v>
      </c>
      <c r="E831" s="15" t="s">
        <v>110</v>
      </c>
      <c r="F831" s="16">
        <v>476</v>
      </c>
      <c r="G831" s="19">
        <v>674.81377599997268</v>
      </c>
      <c r="H831" s="19">
        <f t="shared" si="61"/>
        <v>321211.35737598699</v>
      </c>
      <c r="I831" s="20">
        <v>1548.2161759999371</v>
      </c>
      <c r="J831" s="19">
        <f t="shared" si="62"/>
        <v>736950.89977597003</v>
      </c>
      <c r="K831" s="19">
        <f t="shared" si="63"/>
        <v>873.40239999996447</v>
      </c>
      <c r="L831" s="19">
        <f t="shared" si="64"/>
        <v>415739.54239998304</v>
      </c>
      <c r="M831" s="29">
        <f>Table4[[#This Row],[Revenue]]/Table4[[#This Row],[Units]]</f>
        <v>3.2525549915965066</v>
      </c>
      <c r="N831" s="31">
        <f t="shared" si="65"/>
        <v>0.56413465608952529</v>
      </c>
    </row>
    <row r="832" spans="1:14" x14ac:dyDescent="0.25">
      <c r="A832" s="35">
        <v>2019</v>
      </c>
      <c r="B832" s="15" t="s">
        <v>172</v>
      </c>
      <c r="C832" s="15" t="s">
        <v>170</v>
      </c>
      <c r="D832" s="15" t="s">
        <v>146</v>
      </c>
      <c r="E832" s="15" t="s">
        <v>110</v>
      </c>
      <c r="F832" s="16">
        <v>205</v>
      </c>
      <c r="G832" s="19">
        <v>592.12118849997603</v>
      </c>
      <c r="H832" s="19">
        <f t="shared" si="61"/>
        <v>121384.84364249509</v>
      </c>
      <c r="I832" s="20">
        <v>971.78334999996059</v>
      </c>
      <c r="J832" s="19">
        <f t="shared" si="62"/>
        <v>199215.58674999193</v>
      </c>
      <c r="K832" s="19">
        <f t="shared" si="63"/>
        <v>379.66216149998456</v>
      </c>
      <c r="L832" s="19">
        <f t="shared" si="64"/>
        <v>77830.743107496834</v>
      </c>
      <c r="M832" s="29">
        <f>Table4[[#This Row],[Revenue]]/Table4[[#This Row],[Units]]</f>
        <v>4.7404065853656618</v>
      </c>
      <c r="N832" s="31">
        <f t="shared" si="65"/>
        <v>0.39068601195935282</v>
      </c>
    </row>
    <row r="833" spans="1:14" x14ac:dyDescent="0.25">
      <c r="A833" s="35">
        <v>1990</v>
      </c>
      <c r="B833" s="15" t="s">
        <v>173</v>
      </c>
      <c r="C833" s="15" t="s">
        <v>170</v>
      </c>
      <c r="D833" s="15" t="s">
        <v>146</v>
      </c>
      <c r="E833" s="15" t="s">
        <v>19</v>
      </c>
      <c r="F833" s="16">
        <v>382</v>
      </c>
      <c r="G833" s="19">
        <v>701.16746554919109</v>
      </c>
      <c r="H833" s="19">
        <f t="shared" si="61"/>
        <v>267845.97183979099</v>
      </c>
      <c r="I833" s="20">
        <v>1514.6448953199874</v>
      </c>
      <c r="J833" s="19">
        <f t="shared" si="62"/>
        <v>578594.35001223523</v>
      </c>
      <c r="K833" s="19">
        <f t="shared" si="63"/>
        <v>813.47742977079633</v>
      </c>
      <c r="L833" s="19">
        <f t="shared" si="64"/>
        <v>310748.37817244424</v>
      </c>
      <c r="M833" s="29">
        <f>Table4[[#This Row],[Revenue]]/Table4[[#This Row],[Units]]</f>
        <v>3.9650389929842604</v>
      </c>
      <c r="N833" s="31">
        <f t="shared" si="65"/>
        <v>0.53707468482171139</v>
      </c>
    </row>
    <row r="834" spans="1:14" x14ac:dyDescent="0.25">
      <c r="A834" s="35">
        <v>1991</v>
      </c>
      <c r="B834" s="15" t="s">
        <v>176</v>
      </c>
      <c r="C834" s="15" t="s">
        <v>170</v>
      </c>
      <c r="D834" s="15" t="s">
        <v>146</v>
      </c>
      <c r="E834" s="15" t="s">
        <v>19</v>
      </c>
      <c r="F834" s="16">
        <v>536</v>
      </c>
      <c r="G834" s="19">
        <v>641.37063199998238</v>
      </c>
      <c r="H834" s="19">
        <f t="shared" ref="H834:H897" si="66">G834*F834</f>
        <v>343774.65875199053</v>
      </c>
      <c r="I834" s="20">
        <v>1414.6424319999612</v>
      </c>
      <c r="J834" s="19">
        <f t="shared" ref="J834:J897" si="67">I834*F834</f>
        <v>758248.34355197917</v>
      </c>
      <c r="K834" s="19">
        <f t="shared" ref="K834:K897" si="68">I834-G834</f>
        <v>773.27179999997884</v>
      </c>
      <c r="L834" s="19">
        <f t="shared" ref="L834:L897" si="69">J834-H834</f>
        <v>414473.68479998864</v>
      </c>
      <c r="M834" s="29">
        <f>Table4[[#This Row],[Revenue]]/Table4[[#This Row],[Units]]</f>
        <v>2.6392582686566439</v>
      </c>
      <c r="N834" s="31">
        <f t="shared" ref="N834:N897" si="70">K834/I834</f>
        <v>0.54661996735582152</v>
      </c>
    </row>
    <row r="835" spans="1:14" x14ac:dyDescent="0.25">
      <c r="A835" s="35">
        <v>1991</v>
      </c>
      <c r="B835" s="15" t="s">
        <v>171</v>
      </c>
      <c r="C835" s="15" t="s">
        <v>170</v>
      </c>
      <c r="D835" s="15" t="s">
        <v>146</v>
      </c>
      <c r="E835" s="15" t="s">
        <v>19</v>
      </c>
      <c r="F835" s="16">
        <v>335</v>
      </c>
      <c r="G835" s="19">
        <v>761.60288039997624</v>
      </c>
      <c r="H835" s="19">
        <f t="shared" si="66"/>
        <v>255136.96493399204</v>
      </c>
      <c r="I835" s="20">
        <v>1602.8388399999656</v>
      </c>
      <c r="J835" s="19">
        <f t="shared" si="67"/>
        <v>536951.01139998843</v>
      </c>
      <c r="K835" s="19">
        <f t="shared" si="68"/>
        <v>841.23595959998931</v>
      </c>
      <c r="L835" s="19">
        <f t="shared" si="69"/>
        <v>281814.04646599642</v>
      </c>
      <c r="M835" s="29">
        <f>Table4[[#This Row],[Revenue]]/Table4[[#This Row],[Units]]</f>
        <v>4.7845935522387029</v>
      </c>
      <c r="N835" s="31">
        <f t="shared" si="70"/>
        <v>0.52484126201983439</v>
      </c>
    </row>
    <row r="836" spans="1:14" x14ac:dyDescent="0.25">
      <c r="A836" s="35">
        <v>1991</v>
      </c>
      <c r="B836" s="15" t="s">
        <v>174</v>
      </c>
      <c r="C836" s="15" t="s">
        <v>169</v>
      </c>
      <c r="D836" s="15" t="s">
        <v>5</v>
      </c>
      <c r="E836" s="15" t="s">
        <v>19</v>
      </c>
      <c r="F836" s="16">
        <v>175</v>
      </c>
      <c r="G836" s="19">
        <v>279.73210124249397</v>
      </c>
      <c r="H836" s="19">
        <f t="shared" si="66"/>
        <v>48953.117717436442</v>
      </c>
      <c r="I836" s="20">
        <v>597.46847174998709</v>
      </c>
      <c r="J836" s="19">
        <f t="shared" si="67"/>
        <v>104556.98255624773</v>
      </c>
      <c r="K836" s="19">
        <f t="shared" si="68"/>
        <v>317.73637050749312</v>
      </c>
      <c r="L836" s="19">
        <f t="shared" si="69"/>
        <v>55603.864838811292</v>
      </c>
      <c r="M836" s="29">
        <f>Table4[[#This Row],[Revenue]]/Table4[[#This Row],[Units]]</f>
        <v>3.4141055528570692</v>
      </c>
      <c r="N836" s="31">
        <f t="shared" si="70"/>
        <v>0.53180441400839484</v>
      </c>
    </row>
    <row r="837" spans="1:14" x14ac:dyDescent="0.25">
      <c r="A837" s="35">
        <v>1991</v>
      </c>
      <c r="B837" s="15" t="s">
        <v>174</v>
      </c>
      <c r="C837" s="15" t="s">
        <v>170</v>
      </c>
      <c r="D837" s="15" t="s">
        <v>146</v>
      </c>
      <c r="E837" s="15" t="s">
        <v>19</v>
      </c>
      <c r="F837" s="16">
        <v>121</v>
      </c>
      <c r="G837" s="19">
        <v>165.50151065999634</v>
      </c>
      <c r="H837" s="19">
        <f t="shared" si="66"/>
        <v>20025.682789859558</v>
      </c>
      <c r="I837" s="20">
        <v>457.92588599998987</v>
      </c>
      <c r="J837" s="19">
        <f t="shared" si="67"/>
        <v>55409.032205998774</v>
      </c>
      <c r="K837" s="19">
        <f t="shared" si="68"/>
        <v>292.4243753399935</v>
      </c>
      <c r="L837" s="19">
        <f t="shared" si="69"/>
        <v>35383.349416139215</v>
      </c>
      <c r="M837" s="29">
        <f>Table4[[#This Row],[Revenue]]/Table4[[#This Row],[Units]]</f>
        <v>3.7845114545453709</v>
      </c>
      <c r="N837" s="31">
        <f t="shared" si="70"/>
        <v>0.63858450522275123</v>
      </c>
    </row>
    <row r="838" spans="1:14" x14ac:dyDescent="0.25">
      <c r="A838" s="35">
        <v>1993</v>
      </c>
      <c r="B838" s="15" t="s">
        <v>175</v>
      </c>
      <c r="C838" s="15" t="s">
        <v>170</v>
      </c>
      <c r="D838" s="15" t="s">
        <v>146</v>
      </c>
      <c r="E838" s="15" t="s">
        <v>19</v>
      </c>
      <c r="F838" s="16">
        <v>492</v>
      </c>
      <c r="G838" s="19">
        <v>1096.8304825599471</v>
      </c>
      <c r="H838" s="19">
        <f t="shared" si="66"/>
        <v>539640.59741949395</v>
      </c>
      <c r="I838" s="20">
        <v>2483.6389759998801</v>
      </c>
      <c r="J838" s="19">
        <f t="shared" si="67"/>
        <v>1221950.3761919411</v>
      </c>
      <c r="K838" s="19">
        <f t="shared" si="68"/>
        <v>1386.808493439933</v>
      </c>
      <c r="L838" s="19">
        <f t="shared" si="69"/>
        <v>682309.77877244714</v>
      </c>
      <c r="M838" s="29">
        <f>Table4[[#This Row],[Revenue]]/Table4[[#This Row],[Units]]</f>
        <v>5.0480466991867479</v>
      </c>
      <c r="N838" s="31">
        <f t="shared" si="70"/>
        <v>0.55837764942532453</v>
      </c>
    </row>
    <row r="839" spans="1:14" x14ac:dyDescent="0.25">
      <c r="A839" s="35">
        <v>1993</v>
      </c>
      <c r="B839" s="15" t="s">
        <v>176</v>
      </c>
      <c r="C839" s="15" t="s">
        <v>170</v>
      </c>
      <c r="D839" s="15" t="s">
        <v>146</v>
      </c>
      <c r="E839" s="15" t="s">
        <v>19</v>
      </c>
      <c r="F839" s="16">
        <v>493</v>
      </c>
      <c r="G839" s="19">
        <v>1306.9032227799387</v>
      </c>
      <c r="H839" s="19">
        <f t="shared" si="66"/>
        <v>644303.28883050976</v>
      </c>
      <c r="I839" s="20">
        <v>2267.7583379998941</v>
      </c>
      <c r="J839" s="19">
        <f t="shared" si="67"/>
        <v>1118004.8606339479</v>
      </c>
      <c r="K839" s="19">
        <f t="shared" si="68"/>
        <v>960.85511521995545</v>
      </c>
      <c r="L839" s="19">
        <f t="shared" si="69"/>
        <v>473701.57180343813</v>
      </c>
      <c r="M839" s="29">
        <f>Table4[[#This Row],[Revenue]]/Table4[[#This Row],[Units]]</f>
        <v>4.5999154929003936</v>
      </c>
      <c r="N839" s="31">
        <f t="shared" si="70"/>
        <v>0.42370260495543166</v>
      </c>
    </row>
    <row r="840" spans="1:14" x14ac:dyDescent="0.25">
      <c r="A840" s="35">
        <v>1993</v>
      </c>
      <c r="B840" s="15" t="s">
        <v>172</v>
      </c>
      <c r="C840" s="15" t="s">
        <v>170</v>
      </c>
      <c r="D840" s="15" t="s">
        <v>146</v>
      </c>
      <c r="E840" s="15" t="s">
        <v>19</v>
      </c>
      <c r="F840" s="16">
        <v>382</v>
      </c>
      <c r="G840" s="19">
        <v>1030.1335114199533</v>
      </c>
      <c r="H840" s="19">
        <f t="shared" si="66"/>
        <v>393511.00136242213</v>
      </c>
      <c r="I840" s="20">
        <v>1947.3284819999346</v>
      </c>
      <c r="J840" s="19">
        <f t="shared" si="67"/>
        <v>743879.48012397508</v>
      </c>
      <c r="K840" s="19">
        <f t="shared" si="68"/>
        <v>917.19497057998137</v>
      </c>
      <c r="L840" s="19">
        <f t="shared" si="69"/>
        <v>350368.47876155295</v>
      </c>
      <c r="M840" s="29">
        <f>Table4[[#This Row],[Revenue]]/Table4[[#This Row],[Units]]</f>
        <v>5.0977185392668449</v>
      </c>
      <c r="N840" s="31">
        <f t="shared" si="70"/>
        <v>0.47100167180732078</v>
      </c>
    </row>
    <row r="841" spans="1:14" x14ac:dyDescent="0.25">
      <c r="A841" s="35">
        <v>1994</v>
      </c>
      <c r="B841" s="15" t="s">
        <v>172</v>
      </c>
      <c r="C841" s="15" t="s">
        <v>170</v>
      </c>
      <c r="D841" s="15" t="s">
        <v>146</v>
      </c>
      <c r="E841" s="15" t="s">
        <v>19</v>
      </c>
      <c r="F841" s="16">
        <v>486</v>
      </c>
      <c r="G841" s="19">
        <v>1570.3149789599197</v>
      </c>
      <c r="H841" s="19">
        <f t="shared" si="66"/>
        <v>763173.07977452094</v>
      </c>
      <c r="I841" s="20">
        <v>2853.5018159998544</v>
      </c>
      <c r="J841" s="19">
        <f t="shared" si="67"/>
        <v>1386801.8825759292</v>
      </c>
      <c r="K841" s="19">
        <f t="shared" si="68"/>
        <v>1283.1868370399347</v>
      </c>
      <c r="L841" s="19">
        <f t="shared" si="69"/>
        <v>623628.80280140822</v>
      </c>
      <c r="M841" s="29">
        <f>Table4[[#This Row],[Revenue]]/Table4[[#This Row],[Units]]</f>
        <v>5.8714029135799475</v>
      </c>
      <c r="N841" s="31">
        <f t="shared" si="70"/>
        <v>0.44968845992842366</v>
      </c>
    </row>
    <row r="842" spans="1:14" x14ac:dyDescent="0.25">
      <c r="A842" s="35">
        <v>1994</v>
      </c>
      <c r="B842" s="15" t="s">
        <v>174</v>
      </c>
      <c r="C842" s="15" t="s">
        <v>170</v>
      </c>
      <c r="D842" s="15" t="s">
        <v>146</v>
      </c>
      <c r="E842" s="15" t="s">
        <v>19</v>
      </c>
      <c r="F842" s="16">
        <v>490</v>
      </c>
      <c r="G842" s="19">
        <v>1186.085822759941</v>
      </c>
      <c r="H842" s="19">
        <f t="shared" si="66"/>
        <v>581182.05315237108</v>
      </c>
      <c r="I842" s="20">
        <v>2706.8303959998657</v>
      </c>
      <c r="J842" s="19">
        <f t="shared" si="67"/>
        <v>1326346.8940399343</v>
      </c>
      <c r="K842" s="19">
        <f t="shared" si="68"/>
        <v>1520.7445732399246</v>
      </c>
      <c r="L842" s="19">
        <f t="shared" si="69"/>
        <v>745164.84088756319</v>
      </c>
      <c r="M842" s="29">
        <f>Table4[[#This Row],[Revenue]]/Table4[[#This Row],[Units]]</f>
        <v>5.5241436653058482</v>
      </c>
      <c r="N842" s="31">
        <f t="shared" si="70"/>
        <v>0.56181745834067398</v>
      </c>
    </row>
    <row r="843" spans="1:14" x14ac:dyDescent="0.25">
      <c r="A843" s="35">
        <v>1995</v>
      </c>
      <c r="B843" s="15" t="s">
        <v>173</v>
      </c>
      <c r="C843" s="15" t="s">
        <v>170</v>
      </c>
      <c r="D843" s="15" t="s">
        <v>146</v>
      </c>
      <c r="E843" s="15" t="s">
        <v>19</v>
      </c>
      <c r="F843" s="16">
        <v>1000.0112339563232</v>
      </c>
      <c r="G843" s="19">
        <v>2667.6289586622547</v>
      </c>
      <c r="H843" s="19">
        <f t="shared" si="66"/>
        <v>2667658.9266894627</v>
      </c>
      <c r="I843" s="20">
        <v>6439.7364518425738</v>
      </c>
      <c r="J843" s="19">
        <f t="shared" si="67"/>
        <v>6439808.7955606068</v>
      </c>
      <c r="K843" s="19">
        <f t="shared" si="68"/>
        <v>3772.1074931803191</v>
      </c>
      <c r="L843" s="19">
        <f t="shared" si="69"/>
        <v>3772149.868871144</v>
      </c>
      <c r="M843" s="29">
        <f>Table4[[#This Row],[Revenue]]/Table4[[#This Row],[Units]]</f>
        <v>6.4396641089372384</v>
      </c>
      <c r="N843" s="31">
        <f t="shared" si="70"/>
        <v>0.58575494841889408</v>
      </c>
    </row>
    <row r="844" spans="1:14" x14ac:dyDescent="0.25">
      <c r="A844" s="35">
        <v>1995</v>
      </c>
      <c r="B844" s="15" t="s">
        <v>171</v>
      </c>
      <c r="C844" s="15" t="s">
        <v>170</v>
      </c>
      <c r="D844" s="15" t="s">
        <v>146</v>
      </c>
      <c r="E844" s="15" t="s">
        <v>19</v>
      </c>
      <c r="F844" s="16">
        <v>814.71327648097747</v>
      </c>
      <c r="G844" s="19">
        <v>2201.9921494570494</v>
      </c>
      <c r="H844" s="19">
        <f t="shared" si="66"/>
        <v>1793992.238869543</v>
      </c>
      <c r="I844" s="20">
        <v>4894.3326162996791</v>
      </c>
      <c r="J844" s="19">
        <f t="shared" si="67"/>
        <v>3987477.7620132263</v>
      </c>
      <c r="K844" s="19">
        <f t="shared" si="68"/>
        <v>2692.3404668426297</v>
      </c>
      <c r="L844" s="19">
        <f t="shared" si="69"/>
        <v>2193485.5231436836</v>
      </c>
      <c r="M844" s="29">
        <f>Table4[[#This Row],[Revenue]]/Table4[[#This Row],[Units]]</f>
        <v>6.0074295553890558</v>
      </c>
      <c r="N844" s="31">
        <f t="shared" si="70"/>
        <v>0.5500934811574274</v>
      </c>
    </row>
    <row r="845" spans="1:14" x14ac:dyDescent="0.25">
      <c r="A845" s="35">
        <v>1995</v>
      </c>
      <c r="B845" s="15" t="s">
        <v>176</v>
      </c>
      <c r="C845" s="15" t="s">
        <v>170</v>
      </c>
      <c r="D845" s="15" t="s">
        <v>146</v>
      </c>
      <c r="E845" s="15" t="s">
        <v>19</v>
      </c>
      <c r="F845" s="16">
        <v>721.54199291975613</v>
      </c>
      <c r="G845" s="19">
        <v>2559.043427271406</v>
      </c>
      <c r="H845" s="19">
        <f t="shared" si="66"/>
        <v>1846457.2944816132</v>
      </c>
      <c r="I845" s="20">
        <v>4458.9836054900352</v>
      </c>
      <c r="J845" s="19">
        <f t="shared" si="67"/>
        <v>3217343.9171017995</v>
      </c>
      <c r="K845" s="19">
        <f t="shared" si="68"/>
        <v>1899.9401782186292</v>
      </c>
      <c r="L845" s="19">
        <f t="shared" si="69"/>
        <v>1370886.6226201863</v>
      </c>
      <c r="M845" s="29">
        <f>Table4[[#This Row],[Revenue]]/Table4[[#This Row],[Units]]</f>
        <v>6.1797977792623442</v>
      </c>
      <c r="N845" s="31">
        <f t="shared" si="70"/>
        <v>0.42609265839851163</v>
      </c>
    </row>
    <row r="846" spans="1:14" x14ac:dyDescent="0.25">
      <c r="A846" s="35">
        <v>1995</v>
      </c>
      <c r="B846" s="15" t="s">
        <v>172</v>
      </c>
      <c r="C846" s="15" t="s">
        <v>170</v>
      </c>
      <c r="D846" s="15" t="s">
        <v>146</v>
      </c>
      <c r="E846" s="15" t="s">
        <v>19</v>
      </c>
      <c r="F846" s="16">
        <v>698.3137817984699</v>
      </c>
      <c r="G846" s="19">
        <v>1746.6896627081135</v>
      </c>
      <c r="H846" s="19">
        <f t="shared" si="66"/>
        <v>1219737.4639939966</v>
      </c>
      <c r="I846" s="20">
        <v>3666.2610851226877</v>
      </c>
      <c r="J846" s="19">
        <f t="shared" si="67"/>
        <v>2560200.6434125858</v>
      </c>
      <c r="K846" s="19">
        <f t="shared" si="68"/>
        <v>1919.5714224145743</v>
      </c>
      <c r="L846" s="19">
        <f t="shared" si="69"/>
        <v>1340463.1794185892</v>
      </c>
      <c r="M846" s="29">
        <f>Table4[[#This Row],[Revenue]]/Table4[[#This Row],[Units]]</f>
        <v>5.2501628647231158</v>
      </c>
      <c r="N846" s="31">
        <f t="shared" si="70"/>
        <v>0.52357739338422971</v>
      </c>
    </row>
    <row r="847" spans="1:14" x14ac:dyDescent="0.25">
      <c r="A847" s="35">
        <v>1995</v>
      </c>
      <c r="B847" s="15" t="s">
        <v>175</v>
      </c>
      <c r="C847" s="15" t="s">
        <v>170</v>
      </c>
      <c r="D847" s="15" t="s">
        <v>146</v>
      </c>
      <c r="E847" s="15" t="s">
        <v>19</v>
      </c>
      <c r="F847" s="16">
        <v>649.73934225543405</v>
      </c>
      <c r="G847" s="19">
        <v>1878.3277387461133</v>
      </c>
      <c r="H847" s="19">
        <f t="shared" si="66"/>
        <v>1220423.4295130365</v>
      </c>
      <c r="I847" s="20">
        <v>3840.9346103542289</v>
      </c>
      <c r="J847" s="19">
        <f t="shared" si="67"/>
        <v>2495606.3273776886</v>
      </c>
      <c r="K847" s="19">
        <f t="shared" si="68"/>
        <v>1962.6068716081156</v>
      </c>
      <c r="L847" s="19">
        <f t="shared" si="69"/>
        <v>1275182.8978646521</v>
      </c>
      <c r="M847" s="29">
        <f>Table4[[#This Row],[Revenue]]/Table4[[#This Row],[Units]]</f>
        <v>5.9115007520111504</v>
      </c>
      <c r="N847" s="31">
        <f t="shared" si="70"/>
        <v>0.51097117517111668</v>
      </c>
    </row>
    <row r="848" spans="1:14" x14ac:dyDescent="0.25">
      <c r="A848" s="35">
        <v>1996</v>
      </c>
      <c r="B848" s="15" t="s">
        <v>173</v>
      </c>
      <c r="C848" s="15" t="s">
        <v>170</v>
      </c>
      <c r="D848" s="15" t="s">
        <v>146</v>
      </c>
      <c r="E848" s="15" t="s">
        <v>19</v>
      </c>
      <c r="F848" s="16">
        <v>345</v>
      </c>
      <c r="G848" s="19">
        <v>615.29825562299504</v>
      </c>
      <c r="H848" s="19">
        <f t="shared" si="66"/>
        <v>212277.8981899333</v>
      </c>
      <c r="I848" s="20">
        <v>1409.8286632999927</v>
      </c>
      <c r="J848" s="19">
        <f t="shared" si="67"/>
        <v>486390.88883849751</v>
      </c>
      <c r="K848" s="19">
        <f t="shared" si="68"/>
        <v>794.5304076769977</v>
      </c>
      <c r="L848" s="19">
        <f t="shared" si="69"/>
        <v>274112.99064856418</v>
      </c>
      <c r="M848" s="29">
        <f>Table4[[#This Row],[Revenue]]/Table4[[#This Row],[Units]]</f>
        <v>4.0864598936231671</v>
      </c>
      <c r="N848" s="31">
        <f t="shared" si="70"/>
        <v>0.56356522488146643</v>
      </c>
    </row>
    <row r="849" spans="1:14" x14ac:dyDescent="0.25">
      <c r="A849" s="35">
        <v>1996</v>
      </c>
      <c r="B849" s="15" t="s">
        <v>172</v>
      </c>
      <c r="C849" s="15" t="s">
        <v>169</v>
      </c>
      <c r="D849" s="15" t="s">
        <v>5</v>
      </c>
      <c r="E849" s="15" t="s">
        <v>19</v>
      </c>
      <c r="F849" s="16">
        <v>279</v>
      </c>
      <c r="G849" s="19">
        <v>397.74530698539934</v>
      </c>
      <c r="H849" s="19">
        <f t="shared" si="66"/>
        <v>110970.94064892642</v>
      </c>
      <c r="I849" s="20">
        <v>688.79824833999885</v>
      </c>
      <c r="J849" s="19">
        <f t="shared" si="67"/>
        <v>192174.71128685967</v>
      </c>
      <c r="K849" s="19">
        <f t="shared" si="68"/>
        <v>291.05294135459951</v>
      </c>
      <c r="L849" s="19">
        <f t="shared" si="69"/>
        <v>81203.770637933252</v>
      </c>
      <c r="M849" s="29">
        <f>Table4[[#This Row],[Revenue]]/Table4[[#This Row],[Units]]</f>
        <v>2.4688109259498168</v>
      </c>
      <c r="N849" s="31">
        <f t="shared" si="70"/>
        <v>0.42255180244147833</v>
      </c>
    </row>
    <row r="850" spans="1:14" x14ac:dyDescent="0.25">
      <c r="A850" s="35">
        <v>1996</v>
      </c>
      <c r="B850" s="15" t="s">
        <v>172</v>
      </c>
      <c r="C850" s="15" t="s">
        <v>170</v>
      </c>
      <c r="D850" s="15" t="s">
        <v>168</v>
      </c>
      <c r="E850" s="15" t="s">
        <v>19</v>
      </c>
      <c r="F850" s="16">
        <v>177</v>
      </c>
      <c r="G850" s="19">
        <v>183.66617590319962</v>
      </c>
      <c r="H850" s="19">
        <f t="shared" si="66"/>
        <v>32508.913134866332</v>
      </c>
      <c r="I850" s="20">
        <v>450.14572871999911</v>
      </c>
      <c r="J850" s="19">
        <f t="shared" si="67"/>
        <v>79675.793983439842</v>
      </c>
      <c r="K850" s="19">
        <f t="shared" si="68"/>
        <v>266.47955281679947</v>
      </c>
      <c r="L850" s="19">
        <f t="shared" si="69"/>
        <v>47166.880848573506</v>
      </c>
      <c r="M850" s="29">
        <f>Table4[[#This Row],[Revenue]]/Table4[[#This Row],[Units]]</f>
        <v>2.5431962074576222</v>
      </c>
      <c r="N850" s="31">
        <f t="shared" si="70"/>
        <v>0.59198507464358463</v>
      </c>
    </row>
    <row r="851" spans="1:14" x14ac:dyDescent="0.25">
      <c r="A851" s="35">
        <v>1997</v>
      </c>
      <c r="B851" s="15" t="s">
        <v>173</v>
      </c>
      <c r="C851" s="15" t="s">
        <v>170</v>
      </c>
      <c r="D851" s="15" t="s">
        <v>146</v>
      </c>
      <c r="E851" s="15" t="s">
        <v>19</v>
      </c>
      <c r="F851" s="16">
        <v>867</v>
      </c>
      <c r="G851" s="19">
        <v>956.69548499998018</v>
      </c>
      <c r="H851" s="19">
        <f t="shared" si="66"/>
        <v>829454.9854949828</v>
      </c>
      <c r="I851" s="20">
        <v>1982.6922136499593</v>
      </c>
      <c r="J851" s="19">
        <f t="shared" si="67"/>
        <v>1718994.1492345147</v>
      </c>
      <c r="K851" s="19">
        <f t="shared" si="68"/>
        <v>1025.9967286499791</v>
      </c>
      <c r="L851" s="19">
        <f t="shared" si="69"/>
        <v>889539.16373953188</v>
      </c>
      <c r="M851" s="29">
        <f>Table4[[#This Row],[Revenue]]/Table4[[#This Row],[Units]]</f>
        <v>2.2868422302767697</v>
      </c>
      <c r="N851" s="31">
        <f t="shared" si="70"/>
        <v>0.51747655111895097</v>
      </c>
    </row>
    <row r="852" spans="1:14" x14ac:dyDescent="0.25">
      <c r="A852" s="35">
        <v>1997</v>
      </c>
      <c r="B852" s="15" t="s">
        <v>174</v>
      </c>
      <c r="C852" s="15" t="s">
        <v>170</v>
      </c>
      <c r="D852" s="15" t="s">
        <v>146</v>
      </c>
      <c r="E852" s="15" t="s">
        <v>19</v>
      </c>
      <c r="F852" s="16">
        <v>455</v>
      </c>
      <c r="G852" s="19">
        <v>486.22664999999142</v>
      </c>
      <c r="H852" s="19">
        <f t="shared" si="66"/>
        <v>221233.12574999611</v>
      </c>
      <c r="I852" s="20">
        <v>1199.0621984999789</v>
      </c>
      <c r="J852" s="19">
        <f t="shared" si="67"/>
        <v>545573.30031749036</v>
      </c>
      <c r="K852" s="19">
        <f t="shared" si="68"/>
        <v>712.83554849998745</v>
      </c>
      <c r="L852" s="19">
        <f t="shared" si="69"/>
        <v>324340.17456749425</v>
      </c>
      <c r="M852" s="29">
        <f>Table4[[#This Row],[Revenue]]/Table4[[#This Row],[Units]]</f>
        <v>2.6353015351647886</v>
      </c>
      <c r="N852" s="31">
        <f t="shared" si="70"/>
        <v>0.59449422172739774</v>
      </c>
    </row>
    <row r="853" spans="1:14" x14ac:dyDescent="0.25">
      <c r="A853" s="35">
        <v>1998</v>
      </c>
      <c r="B853" s="15" t="s">
        <v>171</v>
      </c>
      <c r="C853" s="15" t="s">
        <v>170</v>
      </c>
      <c r="D853" s="15" t="s">
        <v>146</v>
      </c>
      <c r="E853" s="15" t="s">
        <v>19</v>
      </c>
      <c r="F853" s="16">
        <v>455</v>
      </c>
      <c r="G853" s="19">
        <v>606.19877499997824</v>
      </c>
      <c r="H853" s="19">
        <f t="shared" si="66"/>
        <v>275820.44262499007</v>
      </c>
      <c r="I853" s="20">
        <v>1412.9462749999491</v>
      </c>
      <c r="J853" s="19">
        <f t="shared" si="67"/>
        <v>642890.55512497679</v>
      </c>
      <c r="K853" s="19">
        <f t="shared" si="68"/>
        <v>806.74749999997084</v>
      </c>
      <c r="L853" s="19">
        <f t="shared" si="69"/>
        <v>367070.11249998672</v>
      </c>
      <c r="M853" s="29">
        <f>Table4[[#This Row],[Revenue]]/Table4[[#This Row],[Units]]</f>
        <v>3.1053764285713168</v>
      </c>
      <c r="N853" s="31">
        <f t="shared" si="70"/>
        <v>0.57096827690776841</v>
      </c>
    </row>
    <row r="854" spans="1:14" x14ac:dyDescent="0.25">
      <c r="A854" s="35">
        <v>1999</v>
      </c>
      <c r="B854" s="15" t="s">
        <v>173</v>
      </c>
      <c r="C854" s="15" t="s">
        <v>170</v>
      </c>
      <c r="D854" s="15" t="s">
        <v>146</v>
      </c>
      <c r="E854" s="15" t="s">
        <v>19</v>
      </c>
      <c r="F854" s="16">
        <v>867</v>
      </c>
      <c r="G854" s="19">
        <v>1199.9670149999533</v>
      </c>
      <c r="H854" s="19">
        <f t="shared" si="66"/>
        <v>1040371.4020049595</v>
      </c>
      <c r="I854" s="20">
        <v>2324.5905149999098</v>
      </c>
      <c r="J854" s="19">
        <f t="shared" si="67"/>
        <v>2015419.9765049219</v>
      </c>
      <c r="K854" s="19">
        <f t="shared" si="68"/>
        <v>1124.6234999999565</v>
      </c>
      <c r="L854" s="19">
        <f t="shared" si="69"/>
        <v>975048.57449996239</v>
      </c>
      <c r="M854" s="29">
        <f>Table4[[#This Row],[Revenue]]/Table4[[#This Row],[Units]]</f>
        <v>2.681188598615813</v>
      </c>
      <c r="N854" s="31">
        <f t="shared" si="70"/>
        <v>0.48379423934799981</v>
      </c>
    </row>
    <row r="855" spans="1:14" x14ac:dyDescent="0.25">
      <c r="A855" s="35">
        <v>1999</v>
      </c>
      <c r="B855" s="15" t="s">
        <v>172</v>
      </c>
      <c r="C855" s="15" t="s">
        <v>170</v>
      </c>
      <c r="D855" s="15" t="s">
        <v>146</v>
      </c>
      <c r="E855" s="15" t="s">
        <v>19</v>
      </c>
      <c r="F855" s="16">
        <v>345</v>
      </c>
      <c r="G855" s="19">
        <v>862.1021449499666</v>
      </c>
      <c r="H855" s="19">
        <f t="shared" si="66"/>
        <v>297425.24000773847</v>
      </c>
      <c r="I855" s="20">
        <v>1739.7806449999518</v>
      </c>
      <c r="J855" s="19">
        <f t="shared" si="67"/>
        <v>600224.32252498344</v>
      </c>
      <c r="K855" s="19">
        <f t="shared" si="68"/>
        <v>877.67850004998525</v>
      </c>
      <c r="L855" s="19">
        <f t="shared" si="69"/>
        <v>302799.08251724497</v>
      </c>
      <c r="M855" s="29">
        <f>Table4[[#This Row],[Revenue]]/Table4[[#This Row],[Units]]</f>
        <v>5.0428424492752226</v>
      </c>
      <c r="N855" s="31">
        <f t="shared" si="70"/>
        <v>0.50447652844764779</v>
      </c>
    </row>
    <row r="856" spans="1:14" x14ac:dyDescent="0.25">
      <c r="A856" s="35">
        <v>2002</v>
      </c>
      <c r="B856" s="15" t="s">
        <v>171</v>
      </c>
      <c r="C856" s="15" t="s">
        <v>170</v>
      </c>
      <c r="D856" s="15" t="s">
        <v>146</v>
      </c>
      <c r="E856" s="15" t="s">
        <v>19</v>
      </c>
      <c r="F856" s="16">
        <v>267</v>
      </c>
      <c r="G856" s="19">
        <v>459.03465296999963</v>
      </c>
      <c r="H856" s="19">
        <f t="shared" si="66"/>
        <v>122562.2523429899</v>
      </c>
      <c r="I856" s="20">
        <v>702.78698699999927</v>
      </c>
      <c r="J856" s="19">
        <f t="shared" si="67"/>
        <v>187644.12552899981</v>
      </c>
      <c r="K856" s="19">
        <f t="shared" si="68"/>
        <v>243.75233402999964</v>
      </c>
      <c r="L856" s="19">
        <f t="shared" si="69"/>
        <v>65081.873186009907</v>
      </c>
      <c r="M856" s="29">
        <f>Table4[[#This Row],[Revenue]]/Table4[[#This Row],[Units]]</f>
        <v>2.6321609999999973</v>
      </c>
      <c r="N856" s="31">
        <f t="shared" si="70"/>
        <v>0.34683672085408135</v>
      </c>
    </row>
    <row r="857" spans="1:14" x14ac:dyDescent="0.25">
      <c r="A857" s="35">
        <v>2002</v>
      </c>
      <c r="B857" s="15" t="s">
        <v>171</v>
      </c>
      <c r="C857" s="15" t="s">
        <v>170</v>
      </c>
      <c r="D857" s="15" t="s">
        <v>168</v>
      </c>
      <c r="E857" s="15" t="s">
        <v>19</v>
      </c>
      <c r="F857" s="16">
        <v>241</v>
      </c>
      <c r="G857" s="19">
        <v>239.85392984279974</v>
      </c>
      <c r="H857" s="19">
        <f t="shared" si="66"/>
        <v>57804.797092114735</v>
      </c>
      <c r="I857" s="20">
        <v>515.1465478799995</v>
      </c>
      <c r="J857" s="19">
        <f t="shared" si="67"/>
        <v>124150.31803907988</v>
      </c>
      <c r="K857" s="19">
        <f t="shared" si="68"/>
        <v>275.29261803719976</v>
      </c>
      <c r="L857" s="19">
        <f t="shared" si="69"/>
        <v>66345.520946965145</v>
      </c>
      <c r="M857" s="29">
        <f>Table4[[#This Row],[Revenue]]/Table4[[#This Row],[Units]]</f>
        <v>2.1375375430705374</v>
      </c>
      <c r="N857" s="31">
        <f t="shared" si="70"/>
        <v>0.53439670550083473</v>
      </c>
    </row>
    <row r="858" spans="1:14" x14ac:dyDescent="0.25">
      <c r="A858" s="35">
        <v>2003</v>
      </c>
      <c r="B858" s="15" t="s">
        <v>174</v>
      </c>
      <c r="C858" s="15" t="s">
        <v>169</v>
      </c>
      <c r="D858" s="15" t="s">
        <v>6</v>
      </c>
      <c r="E858" s="15" t="s">
        <v>19</v>
      </c>
      <c r="F858" s="16">
        <v>951</v>
      </c>
      <c r="G858" s="19">
        <v>1069.1474849999995</v>
      </c>
      <c r="H858" s="19">
        <f t="shared" si="66"/>
        <v>1016759.2582349995</v>
      </c>
      <c r="I858" s="20">
        <v>2206.0263361499992</v>
      </c>
      <c r="J858" s="19">
        <f t="shared" si="67"/>
        <v>2097931.0456786491</v>
      </c>
      <c r="K858" s="19">
        <f t="shared" si="68"/>
        <v>1136.8788511499997</v>
      </c>
      <c r="L858" s="19">
        <f t="shared" si="69"/>
        <v>1081171.7874436495</v>
      </c>
      <c r="M858" s="29">
        <f>Table4[[#This Row],[Revenue]]/Table4[[#This Row],[Units]]</f>
        <v>2.3196912052050465</v>
      </c>
      <c r="N858" s="31">
        <f t="shared" si="70"/>
        <v>0.51535144096878882</v>
      </c>
    </row>
    <row r="859" spans="1:14" x14ac:dyDescent="0.25">
      <c r="A859" s="35">
        <v>2003</v>
      </c>
      <c r="B859" s="15" t="s">
        <v>175</v>
      </c>
      <c r="C859" s="15" t="s">
        <v>170</v>
      </c>
      <c r="D859" s="15" t="s">
        <v>168</v>
      </c>
      <c r="E859" s="15" t="s">
        <v>19</v>
      </c>
      <c r="F859" s="16">
        <v>571</v>
      </c>
      <c r="G859" s="19">
        <v>765.12464462828655</v>
      </c>
      <c r="H859" s="19">
        <f t="shared" si="66"/>
        <v>436886.17208275164</v>
      </c>
      <c r="I859" s="20">
        <v>1233.3565149299784</v>
      </c>
      <c r="J859" s="19">
        <f t="shared" si="67"/>
        <v>704246.57002501772</v>
      </c>
      <c r="K859" s="19">
        <f t="shared" si="68"/>
        <v>468.23187030169186</v>
      </c>
      <c r="L859" s="19">
        <f t="shared" si="69"/>
        <v>267360.39794226608</v>
      </c>
      <c r="M859" s="29">
        <f>Table4[[#This Row],[Revenue]]/Table4[[#This Row],[Units]]</f>
        <v>2.1599938965498744</v>
      </c>
      <c r="N859" s="31">
        <f t="shared" si="70"/>
        <v>0.37964032672927089</v>
      </c>
    </row>
    <row r="860" spans="1:14" x14ac:dyDescent="0.25">
      <c r="A860" s="35">
        <v>2004</v>
      </c>
      <c r="B860" s="15" t="s">
        <v>171</v>
      </c>
      <c r="C860" s="15" t="s">
        <v>169</v>
      </c>
      <c r="D860" s="15" t="s">
        <v>6</v>
      </c>
      <c r="E860" s="15" t="s">
        <v>19</v>
      </c>
      <c r="F860" s="16">
        <v>951</v>
      </c>
      <c r="G860" s="19">
        <v>1553.4014399999462</v>
      </c>
      <c r="H860" s="19">
        <f t="shared" si="66"/>
        <v>1477284.769439949</v>
      </c>
      <c r="I860" s="20">
        <v>2981.185439999897</v>
      </c>
      <c r="J860" s="19">
        <f t="shared" si="67"/>
        <v>2835107.353439902</v>
      </c>
      <c r="K860" s="19">
        <f t="shared" si="68"/>
        <v>1427.7839999999508</v>
      </c>
      <c r="L860" s="19">
        <f t="shared" si="69"/>
        <v>1357822.583999953</v>
      </c>
      <c r="M860" s="29">
        <f>Table4[[#This Row],[Revenue]]/Table4[[#This Row],[Units]]</f>
        <v>3.1347901577285984</v>
      </c>
      <c r="N860" s="31">
        <f t="shared" si="70"/>
        <v>0.47893162929173572</v>
      </c>
    </row>
    <row r="861" spans="1:14" x14ac:dyDescent="0.25">
      <c r="A861" s="35">
        <v>2004</v>
      </c>
      <c r="B861" s="15" t="s">
        <v>172</v>
      </c>
      <c r="C861" s="15" t="s">
        <v>170</v>
      </c>
      <c r="D861" s="15" t="s">
        <v>168</v>
      </c>
      <c r="E861" s="15" t="s">
        <v>19</v>
      </c>
      <c r="F861" s="16">
        <v>914</v>
      </c>
      <c r="G861" s="19">
        <v>1233.1221888199675</v>
      </c>
      <c r="H861" s="19">
        <f t="shared" si="66"/>
        <v>1127073.6805814502</v>
      </c>
      <c r="I861" s="20">
        <v>2293.427221999953</v>
      </c>
      <c r="J861" s="19">
        <f t="shared" si="67"/>
        <v>2096192.4809079571</v>
      </c>
      <c r="K861" s="19">
        <f t="shared" si="68"/>
        <v>1060.3050331799855</v>
      </c>
      <c r="L861" s="19">
        <f t="shared" si="69"/>
        <v>969118.80032650684</v>
      </c>
      <c r="M861" s="29">
        <f>Table4[[#This Row],[Revenue]]/Table4[[#This Row],[Units]]</f>
        <v>2.5092201553609987</v>
      </c>
      <c r="N861" s="31">
        <f t="shared" si="70"/>
        <v>0.46232338354096991</v>
      </c>
    </row>
    <row r="862" spans="1:14" x14ac:dyDescent="0.25">
      <c r="A862" s="35">
        <v>2004</v>
      </c>
      <c r="B862" s="15" t="s">
        <v>171</v>
      </c>
      <c r="C862" s="15" t="s">
        <v>169</v>
      </c>
      <c r="D862" s="15" t="s">
        <v>6</v>
      </c>
      <c r="E862" s="15" t="s">
        <v>19</v>
      </c>
      <c r="F862" s="16">
        <v>725</v>
      </c>
      <c r="G862" s="19">
        <v>1184.7855749999592</v>
      </c>
      <c r="H862" s="19">
        <f t="shared" si="66"/>
        <v>858969.54187497043</v>
      </c>
      <c r="I862" s="20">
        <v>2390.7368249999176</v>
      </c>
      <c r="J862" s="19">
        <f t="shared" si="67"/>
        <v>1733284.1981249403</v>
      </c>
      <c r="K862" s="19">
        <f t="shared" si="68"/>
        <v>1205.9512499999585</v>
      </c>
      <c r="L862" s="19">
        <f t="shared" si="69"/>
        <v>874314.65624996985</v>
      </c>
      <c r="M862" s="29">
        <f>Table4[[#This Row],[Revenue]]/Table4[[#This Row],[Units]]</f>
        <v>3.2975680344826452</v>
      </c>
      <c r="N862" s="31">
        <f t="shared" si="70"/>
        <v>0.504426600782376</v>
      </c>
    </row>
    <row r="863" spans="1:14" x14ac:dyDescent="0.25">
      <c r="A863" s="35">
        <v>2004</v>
      </c>
      <c r="B863" s="15" t="s">
        <v>172</v>
      </c>
      <c r="C863" s="15" t="s">
        <v>170</v>
      </c>
      <c r="D863" s="15" t="s">
        <v>146</v>
      </c>
      <c r="E863" s="15" t="s">
        <v>19</v>
      </c>
      <c r="F863" s="16">
        <v>778</v>
      </c>
      <c r="G863" s="19">
        <v>916.85588399997584</v>
      </c>
      <c r="H863" s="19">
        <f t="shared" si="66"/>
        <v>713313.87775198126</v>
      </c>
      <c r="I863" s="20">
        <v>1821.737483999952</v>
      </c>
      <c r="J863" s="19">
        <f t="shared" si="67"/>
        <v>1417311.7625519626</v>
      </c>
      <c r="K863" s="19">
        <f t="shared" si="68"/>
        <v>904.88159999997617</v>
      </c>
      <c r="L863" s="19">
        <f t="shared" si="69"/>
        <v>703997.88479998137</v>
      </c>
      <c r="M863" s="29">
        <f>Table4[[#This Row],[Revenue]]/Table4[[#This Row],[Units]]</f>
        <v>2.3415648894600927</v>
      </c>
      <c r="N863" s="31">
        <f t="shared" si="70"/>
        <v>0.49671349903452938</v>
      </c>
    </row>
    <row r="864" spans="1:14" x14ac:dyDescent="0.25">
      <c r="A864" s="35">
        <v>2004</v>
      </c>
      <c r="B864" s="15" t="s">
        <v>171</v>
      </c>
      <c r="C864" s="15" t="s">
        <v>170</v>
      </c>
      <c r="D864" s="15" t="s">
        <v>168</v>
      </c>
      <c r="E864" s="15" t="s">
        <v>19</v>
      </c>
      <c r="F864" s="16">
        <v>571</v>
      </c>
      <c r="G864" s="19">
        <v>927.49017662996664</v>
      </c>
      <c r="H864" s="19">
        <f t="shared" si="66"/>
        <v>529596.89085571095</v>
      </c>
      <c r="I864" s="20">
        <v>1452.2759729999477</v>
      </c>
      <c r="J864" s="19">
        <f t="shared" si="67"/>
        <v>829249.58058297017</v>
      </c>
      <c r="K864" s="19">
        <f t="shared" si="68"/>
        <v>524.78579636998109</v>
      </c>
      <c r="L864" s="19">
        <f t="shared" si="69"/>
        <v>299652.68972725922</v>
      </c>
      <c r="M864" s="29">
        <f>Table4[[#This Row],[Revenue]]/Table4[[#This Row],[Units]]</f>
        <v>2.5433904956216247</v>
      </c>
      <c r="N864" s="31">
        <f t="shared" si="70"/>
        <v>0.36135404435972168</v>
      </c>
    </row>
    <row r="865" spans="1:14" x14ac:dyDescent="0.25">
      <c r="A865" s="35">
        <v>2004</v>
      </c>
      <c r="B865" s="15" t="s">
        <v>176</v>
      </c>
      <c r="C865" s="15" t="s">
        <v>170</v>
      </c>
      <c r="D865" s="15" t="s">
        <v>146</v>
      </c>
      <c r="E865" s="15" t="s">
        <v>19</v>
      </c>
      <c r="F865" s="16">
        <v>440</v>
      </c>
      <c r="G865" s="19">
        <v>554.69259999998235</v>
      </c>
      <c r="H865" s="19">
        <f t="shared" si="66"/>
        <v>244064.74399999224</v>
      </c>
      <c r="I865" s="20">
        <v>1308.5575999999583</v>
      </c>
      <c r="J865" s="19">
        <f t="shared" si="67"/>
        <v>575765.34399998165</v>
      </c>
      <c r="K865" s="19">
        <f t="shared" si="68"/>
        <v>753.86499999997591</v>
      </c>
      <c r="L865" s="19">
        <f t="shared" si="69"/>
        <v>331700.59999998938</v>
      </c>
      <c r="M865" s="29">
        <f>Table4[[#This Row],[Revenue]]/Table4[[#This Row],[Units]]</f>
        <v>2.9739945454544507</v>
      </c>
      <c r="N865" s="31">
        <f t="shared" si="70"/>
        <v>0.57610379550735857</v>
      </c>
    </row>
    <row r="866" spans="1:14" x14ac:dyDescent="0.25">
      <c r="A866" s="35">
        <v>2004</v>
      </c>
      <c r="B866" s="15" t="s">
        <v>175</v>
      </c>
      <c r="C866" s="15" t="s">
        <v>169</v>
      </c>
      <c r="D866" s="15" t="s">
        <v>6</v>
      </c>
      <c r="E866" s="15" t="s">
        <v>19</v>
      </c>
      <c r="F866" s="16">
        <v>192</v>
      </c>
      <c r="G866" s="19">
        <v>373.87854503998739</v>
      </c>
      <c r="H866" s="19">
        <f t="shared" si="66"/>
        <v>71784.680647677582</v>
      </c>
      <c r="I866" s="20">
        <v>725.87858399997549</v>
      </c>
      <c r="J866" s="19">
        <f t="shared" si="67"/>
        <v>139368.68812799529</v>
      </c>
      <c r="K866" s="19">
        <f t="shared" si="68"/>
        <v>352.0000389599881</v>
      </c>
      <c r="L866" s="19">
        <f t="shared" si="69"/>
        <v>67584.007480317712</v>
      </c>
      <c r="M866" s="29">
        <f>Table4[[#This Row],[Revenue]]/Table4[[#This Row],[Units]]</f>
        <v>3.7806176249998722</v>
      </c>
      <c r="N866" s="31">
        <f t="shared" si="70"/>
        <v>0.48492963798474592</v>
      </c>
    </row>
    <row r="867" spans="1:14" x14ac:dyDescent="0.25">
      <c r="A867" s="35">
        <v>2005</v>
      </c>
      <c r="B867" s="15" t="s">
        <v>171</v>
      </c>
      <c r="C867" s="15" t="s">
        <v>170</v>
      </c>
      <c r="D867" s="15" t="s">
        <v>168</v>
      </c>
      <c r="E867" s="15" t="s">
        <v>19</v>
      </c>
      <c r="F867" s="16">
        <v>343</v>
      </c>
      <c r="G867" s="19">
        <v>646.86913516997026</v>
      </c>
      <c r="H867" s="19">
        <f t="shared" si="66"/>
        <v>221876.11336329981</v>
      </c>
      <c r="I867" s="20">
        <v>1622.6718069999256</v>
      </c>
      <c r="J867" s="19">
        <f t="shared" si="67"/>
        <v>556576.42980097444</v>
      </c>
      <c r="K867" s="19">
        <f t="shared" si="68"/>
        <v>975.80267182995533</v>
      </c>
      <c r="L867" s="19">
        <f t="shared" si="69"/>
        <v>334700.31643767463</v>
      </c>
      <c r="M867" s="29">
        <f>Table4[[#This Row],[Revenue]]/Table4[[#This Row],[Units]]</f>
        <v>4.7308215947519701</v>
      </c>
      <c r="N867" s="31">
        <f t="shared" si="70"/>
        <v>0.60135553450827905</v>
      </c>
    </row>
    <row r="868" spans="1:14" x14ac:dyDescent="0.25">
      <c r="A868" s="35">
        <v>2005</v>
      </c>
      <c r="B868" s="15" t="s">
        <v>175</v>
      </c>
      <c r="C868" s="15" t="s">
        <v>170</v>
      </c>
      <c r="D868" s="15" t="s">
        <v>168</v>
      </c>
      <c r="E868" s="15" t="s">
        <v>19</v>
      </c>
      <c r="F868" s="16">
        <v>241</v>
      </c>
      <c r="G868" s="19">
        <v>389.84720627998274</v>
      </c>
      <c r="H868" s="19">
        <f t="shared" si="66"/>
        <v>93953.176713475841</v>
      </c>
      <c r="I868" s="20">
        <v>829.3409879999632</v>
      </c>
      <c r="J868" s="19">
        <f t="shared" si="67"/>
        <v>199871.17810799115</v>
      </c>
      <c r="K868" s="19">
        <f t="shared" si="68"/>
        <v>439.49378171998046</v>
      </c>
      <c r="L868" s="19">
        <f t="shared" si="69"/>
        <v>105918.0013945153</v>
      </c>
      <c r="M868" s="29">
        <f>Table4[[#This Row],[Revenue]]/Table4[[#This Row],[Units]]</f>
        <v>3.441248912862918</v>
      </c>
      <c r="N868" s="31">
        <f t="shared" si="70"/>
        <v>0.5299313407623355</v>
      </c>
    </row>
    <row r="869" spans="1:14" x14ac:dyDescent="0.25">
      <c r="A869" s="35">
        <v>2006</v>
      </c>
      <c r="B869" s="15" t="s">
        <v>176</v>
      </c>
      <c r="C869" s="15" t="s">
        <v>170</v>
      </c>
      <c r="D869" s="15" t="s">
        <v>146</v>
      </c>
      <c r="E869" s="15" t="s">
        <v>19</v>
      </c>
      <c r="F869" s="16">
        <v>484</v>
      </c>
      <c r="G869" s="19">
        <v>1524.2793891599201</v>
      </c>
      <c r="H869" s="19">
        <f t="shared" si="66"/>
        <v>737751.22435340134</v>
      </c>
      <c r="I869" s="20">
        <v>2724.4082359998574</v>
      </c>
      <c r="J869" s="19">
        <f t="shared" si="67"/>
        <v>1318613.5862239311</v>
      </c>
      <c r="K869" s="19">
        <f t="shared" si="68"/>
        <v>1200.1288468399373</v>
      </c>
      <c r="L869" s="19">
        <f t="shared" si="69"/>
        <v>580862.36187052971</v>
      </c>
      <c r="M869" s="29">
        <f>Table4[[#This Row],[Revenue]]/Table4[[#This Row],[Units]]</f>
        <v>5.6289426363633419</v>
      </c>
      <c r="N869" s="31">
        <f t="shared" si="70"/>
        <v>0.44050991733971551</v>
      </c>
    </row>
    <row r="870" spans="1:14" x14ac:dyDescent="0.25">
      <c r="A870" s="35">
        <v>2006</v>
      </c>
      <c r="B870" s="15" t="s">
        <v>173</v>
      </c>
      <c r="C870" s="15" t="s">
        <v>170</v>
      </c>
      <c r="D870" s="15" t="s">
        <v>168</v>
      </c>
      <c r="E870" s="15" t="s">
        <v>19</v>
      </c>
      <c r="F870" s="16">
        <v>452</v>
      </c>
      <c r="G870" s="19">
        <v>860.57540425995671</v>
      </c>
      <c r="H870" s="19">
        <f t="shared" si="66"/>
        <v>388980.08272550046</v>
      </c>
      <c r="I870" s="20">
        <v>2157.3440459998915</v>
      </c>
      <c r="J870" s="19">
        <f t="shared" si="67"/>
        <v>975119.508791951</v>
      </c>
      <c r="K870" s="19">
        <f t="shared" si="68"/>
        <v>1296.7686417399348</v>
      </c>
      <c r="L870" s="19">
        <f t="shared" si="69"/>
        <v>586139.42606645054</v>
      </c>
      <c r="M870" s="29">
        <f>Table4[[#This Row],[Revenue]]/Table4[[#This Row],[Units]]</f>
        <v>4.7728850575218837</v>
      </c>
      <c r="N870" s="31">
        <f t="shared" si="70"/>
        <v>0.60109496403430873</v>
      </c>
    </row>
    <row r="871" spans="1:14" x14ac:dyDescent="0.25">
      <c r="A871" s="35">
        <v>2006</v>
      </c>
      <c r="B871" s="15" t="s">
        <v>172</v>
      </c>
      <c r="C871" s="15" t="s">
        <v>170</v>
      </c>
      <c r="D871" s="15" t="s">
        <v>168</v>
      </c>
      <c r="E871" s="15" t="s">
        <v>19</v>
      </c>
      <c r="F871" s="16">
        <v>356</v>
      </c>
      <c r="G871" s="19">
        <v>775.01623415996221</v>
      </c>
      <c r="H871" s="19">
        <f t="shared" si="66"/>
        <v>275905.77936094656</v>
      </c>
      <c r="I871" s="20">
        <v>2026.883335999901</v>
      </c>
      <c r="J871" s="19">
        <f t="shared" si="67"/>
        <v>721570.46761596471</v>
      </c>
      <c r="K871" s="19">
        <f t="shared" si="68"/>
        <v>1251.8671018399386</v>
      </c>
      <c r="L871" s="19">
        <f t="shared" si="69"/>
        <v>445664.68825501815</v>
      </c>
      <c r="M871" s="29">
        <f>Table4[[#This Row],[Revenue]]/Table4[[#This Row],[Units]]</f>
        <v>5.6934925168536541</v>
      </c>
      <c r="N871" s="31">
        <f t="shared" si="70"/>
        <v>0.61763155264304759</v>
      </c>
    </row>
    <row r="872" spans="1:14" x14ac:dyDescent="0.25">
      <c r="A872" s="35">
        <v>2006</v>
      </c>
      <c r="B872" s="15" t="s">
        <v>176</v>
      </c>
      <c r="C872" s="15" t="s">
        <v>170</v>
      </c>
      <c r="D872" s="15" t="s">
        <v>168</v>
      </c>
      <c r="E872" s="15" t="s">
        <v>19</v>
      </c>
      <c r="F872" s="16">
        <v>350</v>
      </c>
      <c r="G872" s="19">
        <v>799.9036743599587</v>
      </c>
      <c r="H872" s="19">
        <f t="shared" si="66"/>
        <v>279966.28602598555</v>
      </c>
      <c r="I872" s="20">
        <v>2015.874755999896</v>
      </c>
      <c r="J872" s="19">
        <f t="shared" si="67"/>
        <v>705556.16459996358</v>
      </c>
      <c r="K872" s="19">
        <f t="shared" si="68"/>
        <v>1215.9710816399374</v>
      </c>
      <c r="L872" s="19">
        <f t="shared" si="69"/>
        <v>425589.87857397803</v>
      </c>
      <c r="M872" s="29">
        <f>Table4[[#This Row],[Revenue]]/Table4[[#This Row],[Units]]</f>
        <v>5.7596421599997027</v>
      </c>
      <c r="N872" s="31">
        <f t="shared" si="70"/>
        <v>0.603197732409126</v>
      </c>
    </row>
    <row r="873" spans="1:14" x14ac:dyDescent="0.25">
      <c r="A873" s="35">
        <v>2006</v>
      </c>
      <c r="B873" s="15" t="s">
        <v>171</v>
      </c>
      <c r="C873" s="15" t="s">
        <v>170</v>
      </c>
      <c r="D873" s="15" t="s">
        <v>168</v>
      </c>
      <c r="E873" s="15" t="s">
        <v>19</v>
      </c>
      <c r="F873" s="16">
        <v>344</v>
      </c>
      <c r="G873" s="19">
        <v>738.0945545599601</v>
      </c>
      <c r="H873" s="19">
        <f t="shared" si="66"/>
        <v>253904.52676862627</v>
      </c>
      <c r="I873" s="20">
        <v>1849.1101759999001</v>
      </c>
      <c r="J873" s="19">
        <f t="shared" si="67"/>
        <v>636093.90054396563</v>
      </c>
      <c r="K873" s="19">
        <f t="shared" si="68"/>
        <v>1111.0156214399399</v>
      </c>
      <c r="L873" s="19">
        <f t="shared" si="69"/>
        <v>382189.37377533934</v>
      </c>
      <c r="M873" s="29">
        <f>Table4[[#This Row],[Revenue]]/Table4[[#This Row],[Units]]</f>
        <v>5.3753202790694772</v>
      </c>
      <c r="N873" s="31">
        <f t="shared" si="70"/>
        <v>0.60083797918594106</v>
      </c>
    </row>
    <row r="874" spans="1:14" x14ac:dyDescent="0.25">
      <c r="A874" s="35">
        <v>2006</v>
      </c>
      <c r="B874" s="15" t="s">
        <v>175</v>
      </c>
      <c r="C874" s="15" t="s">
        <v>170</v>
      </c>
      <c r="D874" s="15" t="s">
        <v>168</v>
      </c>
      <c r="E874" s="15" t="s">
        <v>19</v>
      </c>
      <c r="F874" s="16">
        <v>347</v>
      </c>
      <c r="G874" s="19">
        <v>722.27348445996188</v>
      </c>
      <c r="H874" s="19">
        <f t="shared" si="66"/>
        <v>250628.89910760676</v>
      </c>
      <c r="I874" s="20">
        <v>1809.4744659999044</v>
      </c>
      <c r="J874" s="19">
        <f t="shared" si="67"/>
        <v>627887.63970196678</v>
      </c>
      <c r="K874" s="19">
        <f t="shared" si="68"/>
        <v>1087.2009815399424</v>
      </c>
      <c r="L874" s="19">
        <f t="shared" si="69"/>
        <v>377258.74059436005</v>
      </c>
      <c r="M874" s="29">
        <f>Table4[[#This Row],[Revenue]]/Table4[[#This Row],[Units]]</f>
        <v>5.2146238213253726</v>
      </c>
      <c r="N874" s="31">
        <f t="shared" si="70"/>
        <v>0.60083797918594106</v>
      </c>
    </row>
    <row r="875" spans="1:14" x14ac:dyDescent="0.25">
      <c r="A875" s="35">
        <v>2006</v>
      </c>
      <c r="B875" s="15" t="s">
        <v>174</v>
      </c>
      <c r="C875" s="15" t="s">
        <v>170</v>
      </c>
      <c r="D875" s="15" t="s">
        <v>168</v>
      </c>
      <c r="E875" s="15" t="s">
        <v>19</v>
      </c>
      <c r="F875" s="16">
        <v>342</v>
      </c>
      <c r="G875" s="19">
        <v>695.90801405996694</v>
      </c>
      <c r="H875" s="19">
        <f t="shared" si="66"/>
        <v>238000.5408085087</v>
      </c>
      <c r="I875" s="20">
        <v>1821.0826259999137</v>
      </c>
      <c r="J875" s="19">
        <f t="shared" si="67"/>
        <v>622810.25809197046</v>
      </c>
      <c r="K875" s="19">
        <f t="shared" si="68"/>
        <v>1125.1746119399468</v>
      </c>
      <c r="L875" s="19">
        <f t="shared" si="69"/>
        <v>384809.71728346177</v>
      </c>
      <c r="M875" s="29">
        <f>Table4[[#This Row],[Revenue]]/Table4[[#This Row],[Units]]</f>
        <v>5.3248029999997479</v>
      </c>
      <c r="N875" s="31">
        <f t="shared" si="70"/>
        <v>0.6178602749131934</v>
      </c>
    </row>
    <row r="876" spans="1:14" x14ac:dyDescent="0.25">
      <c r="A876" s="35">
        <v>2007</v>
      </c>
      <c r="B876" s="15" t="s">
        <v>175</v>
      </c>
      <c r="C876" s="15" t="s">
        <v>169</v>
      </c>
      <c r="D876" s="15" t="s">
        <v>6</v>
      </c>
      <c r="E876" s="15" t="s">
        <v>19</v>
      </c>
      <c r="F876" s="16">
        <v>209</v>
      </c>
      <c r="G876" s="19">
        <v>303.17183478449971</v>
      </c>
      <c r="H876" s="19">
        <f t="shared" si="66"/>
        <v>63362.91346996044</v>
      </c>
      <c r="I876" s="20">
        <v>580.05157994999934</v>
      </c>
      <c r="J876" s="19">
        <f t="shared" si="67"/>
        <v>121230.78020954986</v>
      </c>
      <c r="K876" s="19">
        <f t="shared" si="68"/>
        <v>276.87974516549963</v>
      </c>
      <c r="L876" s="19">
        <f t="shared" si="69"/>
        <v>57867.866739589423</v>
      </c>
      <c r="M876" s="29">
        <f>Table4[[#This Row],[Revenue]]/Table4[[#This Row],[Units]]</f>
        <v>2.7753664112440162</v>
      </c>
      <c r="N876" s="31">
        <f t="shared" si="70"/>
        <v>0.47733642099443424</v>
      </c>
    </row>
    <row r="877" spans="1:14" x14ac:dyDescent="0.25">
      <c r="A877" s="35">
        <v>2008</v>
      </c>
      <c r="B877" s="15" t="s">
        <v>176</v>
      </c>
      <c r="C877" s="15" t="s">
        <v>170</v>
      </c>
      <c r="D877" s="15" t="s">
        <v>146</v>
      </c>
      <c r="E877" s="15" t="s">
        <v>19</v>
      </c>
      <c r="F877" s="16">
        <v>930</v>
      </c>
      <c r="G877" s="19">
        <v>1057.1198399999755</v>
      </c>
      <c r="H877" s="19">
        <f t="shared" si="66"/>
        <v>983121.45119997719</v>
      </c>
      <c r="I877" s="20">
        <v>2159.6860655999499</v>
      </c>
      <c r="J877" s="19">
        <f t="shared" si="67"/>
        <v>2008508.0410079535</v>
      </c>
      <c r="K877" s="19">
        <f t="shared" si="68"/>
        <v>1102.5662255999744</v>
      </c>
      <c r="L877" s="19">
        <f t="shared" si="69"/>
        <v>1025386.5898079763</v>
      </c>
      <c r="M877" s="29">
        <f>Table4[[#This Row],[Revenue]]/Table4[[#This Row],[Units]]</f>
        <v>2.3222430812902686</v>
      </c>
      <c r="N877" s="31">
        <f t="shared" si="70"/>
        <v>0.51052152586523591</v>
      </c>
    </row>
    <row r="878" spans="1:14" x14ac:dyDescent="0.25">
      <c r="A878" s="35">
        <v>2008</v>
      </c>
      <c r="B878" s="15" t="s">
        <v>176</v>
      </c>
      <c r="C878" s="15" t="s">
        <v>170</v>
      </c>
      <c r="D878" s="15" t="s">
        <v>146</v>
      </c>
      <c r="E878" s="15" t="s">
        <v>19</v>
      </c>
      <c r="F878" s="16">
        <v>886</v>
      </c>
      <c r="G878" s="19">
        <v>1007.2818819999766</v>
      </c>
      <c r="H878" s="19">
        <f t="shared" si="66"/>
        <v>892451.7474519792</v>
      </c>
      <c r="I878" s="20">
        <v>2078.1395133799519</v>
      </c>
      <c r="J878" s="19">
        <f t="shared" si="67"/>
        <v>1841231.6088546375</v>
      </c>
      <c r="K878" s="19">
        <f t="shared" si="68"/>
        <v>1070.8576313799754</v>
      </c>
      <c r="L878" s="19">
        <f t="shared" si="69"/>
        <v>948779.86140265828</v>
      </c>
      <c r="M878" s="29">
        <f>Table4[[#This Row],[Revenue]]/Table4[[#This Row],[Units]]</f>
        <v>2.3455299248080723</v>
      </c>
      <c r="N878" s="31">
        <f t="shared" si="70"/>
        <v>0.51529631407580456</v>
      </c>
    </row>
    <row r="879" spans="1:14" x14ac:dyDescent="0.25">
      <c r="A879" s="35">
        <v>2008</v>
      </c>
      <c r="B879" s="15" t="s">
        <v>174</v>
      </c>
      <c r="C879" s="15" t="s">
        <v>170</v>
      </c>
      <c r="D879" s="15" t="s">
        <v>146</v>
      </c>
      <c r="E879" s="15" t="s">
        <v>19</v>
      </c>
      <c r="F879" s="16">
        <v>433</v>
      </c>
      <c r="G879" s="19">
        <v>763.21571021189186</v>
      </c>
      <c r="H879" s="19">
        <f t="shared" si="66"/>
        <v>330472.4025217492</v>
      </c>
      <c r="I879" s="20">
        <v>1576.9211264899886</v>
      </c>
      <c r="J879" s="19">
        <f t="shared" si="67"/>
        <v>682806.84777016507</v>
      </c>
      <c r="K879" s="19">
        <f t="shared" si="68"/>
        <v>813.70541627809678</v>
      </c>
      <c r="L879" s="19">
        <f t="shared" si="69"/>
        <v>352334.44524841587</v>
      </c>
      <c r="M879" s="29">
        <f>Table4[[#This Row],[Revenue]]/Table4[[#This Row],[Units]]</f>
        <v>3.6418501766512441</v>
      </c>
      <c r="N879" s="31">
        <f t="shared" si="70"/>
        <v>0.51600895099255473</v>
      </c>
    </row>
    <row r="880" spans="1:14" x14ac:dyDescent="0.25">
      <c r="A880" s="35">
        <v>2009</v>
      </c>
      <c r="B880" s="15" t="s">
        <v>175</v>
      </c>
      <c r="C880" s="15" t="s">
        <v>170</v>
      </c>
      <c r="D880" s="15" t="s">
        <v>146</v>
      </c>
      <c r="E880" s="15" t="s">
        <v>19</v>
      </c>
      <c r="F880" s="16">
        <v>930</v>
      </c>
      <c r="G880" s="19">
        <v>1334.9099099999448</v>
      </c>
      <c r="H880" s="19">
        <f t="shared" si="66"/>
        <v>1241466.2162999487</v>
      </c>
      <c r="I880" s="20">
        <v>2546.6939099998945</v>
      </c>
      <c r="J880" s="19">
        <f t="shared" si="67"/>
        <v>2368425.3362999018</v>
      </c>
      <c r="K880" s="19">
        <f t="shared" si="68"/>
        <v>1211.7839999999496</v>
      </c>
      <c r="L880" s="19">
        <f t="shared" si="69"/>
        <v>1126959.1199999531</v>
      </c>
      <c r="M880" s="29">
        <f>Table4[[#This Row],[Revenue]]/Table4[[#This Row],[Units]]</f>
        <v>2.7383805483869832</v>
      </c>
      <c r="N880" s="31">
        <f t="shared" si="70"/>
        <v>0.47582632339196185</v>
      </c>
    </row>
    <row r="881" spans="1:14" x14ac:dyDescent="0.25">
      <c r="A881" s="35">
        <v>2009</v>
      </c>
      <c r="B881" s="15" t="s">
        <v>171</v>
      </c>
      <c r="C881" s="15" t="s">
        <v>170</v>
      </c>
      <c r="D881" s="15" t="s">
        <v>146</v>
      </c>
      <c r="E881" s="15" t="s">
        <v>19</v>
      </c>
      <c r="F881" s="16">
        <v>886</v>
      </c>
      <c r="G881" s="19">
        <v>1271.9291959999475</v>
      </c>
      <c r="H881" s="19">
        <f t="shared" si="66"/>
        <v>1126929.2676559535</v>
      </c>
      <c r="I881" s="20">
        <v>2452.1395959998986</v>
      </c>
      <c r="J881" s="19">
        <f t="shared" si="67"/>
        <v>2172595.6820559101</v>
      </c>
      <c r="K881" s="19">
        <f t="shared" si="68"/>
        <v>1180.2103999999511</v>
      </c>
      <c r="L881" s="19">
        <f t="shared" si="69"/>
        <v>1045666.4143999566</v>
      </c>
      <c r="M881" s="29">
        <f>Table4[[#This Row],[Revenue]]/Table4[[#This Row],[Units]]</f>
        <v>2.7676519142211045</v>
      </c>
      <c r="N881" s="31">
        <f t="shared" si="70"/>
        <v>0.48129821072388895</v>
      </c>
    </row>
    <row r="882" spans="1:14" x14ac:dyDescent="0.25">
      <c r="A882" s="35">
        <v>2009</v>
      </c>
      <c r="B882" s="15" t="s">
        <v>171</v>
      </c>
      <c r="C882" s="15" t="s">
        <v>170</v>
      </c>
      <c r="D882" s="15" t="s">
        <v>146</v>
      </c>
      <c r="E882" s="15" t="s">
        <v>19</v>
      </c>
      <c r="F882" s="16">
        <v>433</v>
      </c>
      <c r="G882" s="19">
        <v>615.23237999997502</v>
      </c>
      <c r="H882" s="19">
        <f t="shared" si="66"/>
        <v>266395.62053998921</v>
      </c>
      <c r="I882" s="20">
        <v>1459.8943799999408</v>
      </c>
      <c r="J882" s="19">
        <f t="shared" si="67"/>
        <v>632134.26653997437</v>
      </c>
      <c r="K882" s="19">
        <f t="shared" si="68"/>
        <v>844.66199999996581</v>
      </c>
      <c r="L882" s="19">
        <f t="shared" si="69"/>
        <v>365738.64599998516</v>
      </c>
      <c r="M882" s="29">
        <f>Table4[[#This Row],[Revenue]]/Table4[[#This Row],[Units]]</f>
        <v>3.3715805542723807</v>
      </c>
      <c r="N882" s="31">
        <f t="shared" si="70"/>
        <v>0.57857747215932154</v>
      </c>
    </row>
    <row r="883" spans="1:14" x14ac:dyDescent="0.25">
      <c r="A883" s="35">
        <v>2011</v>
      </c>
      <c r="B883" s="15" t="s">
        <v>175</v>
      </c>
      <c r="C883" s="15" t="s">
        <v>170</v>
      </c>
      <c r="D883" s="15" t="s">
        <v>168</v>
      </c>
      <c r="E883" s="15" t="s">
        <v>19</v>
      </c>
      <c r="F883" s="16">
        <v>495</v>
      </c>
      <c r="G883" s="19">
        <v>570.78998339999828</v>
      </c>
      <c r="H883" s="19">
        <f t="shared" si="66"/>
        <v>282541.04178299912</v>
      </c>
      <c r="I883" s="20">
        <v>1317.5241399999973</v>
      </c>
      <c r="J883" s="19">
        <f t="shared" si="67"/>
        <v>652174.4492999987</v>
      </c>
      <c r="K883" s="19">
        <f t="shared" si="68"/>
        <v>746.73415659999898</v>
      </c>
      <c r="L883" s="19">
        <f t="shared" si="69"/>
        <v>369633.40751699958</v>
      </c>
      <c r="M883" s="29">
        <f>Table4[[#This Row],[Revenue]]/Table4[[#This Row],[Units]]</f>
        <v>2.661664929292924</v>
      </c>
      <c r="N883" s="31">
        <f t="shared" si="70"/>
        <v>0.56677075882647621</v>
      </c>
    </row>
    <row r="884" spans="1:14" x14ac:dyDescent="0.25">
      <c r="A884" s="35">
        <v>2011</v>
      </c>
      <c r="B884" s="15" t="s">
        <v>175</v>
      </c>
      <c r="C884" s="15" t="s">
        <v>170</v>
      </c>
      <c r="D884" s="15" t="s">
        <v>168</v>
      </c>
      <c r="E884" s="15" t="s">
        <v>19</v>
      </c>
      <c r="F884" s="16">
        <v>345</v>
      </c>
      <c r="G884" s="19">
        <v>456.60717823049856</v>
      </c>
      <c r="H884" s="19">
        <f t="shared" si="66"/>
        <v>157529.476489522</v>
      </c>
      <c r="I884" s="20">
        <v>828.69452654999736</v>
      </c>
      <c r="J884" s="19">
        <f t="shared" si="67"/>
        <v>285899.61165974906</v>
      </c>
      <c r="K884" s="19">
        <f t="shared" si="68"/>
        <v>372.0873483194988</v>
      </c>
      <c r="L884" s="19">
        <f t="shared" si="69"/>
        <v>128370.13517022706</v>
      </c>
      <c r="M884" s="29">
        <f>Table4[[#This Row],[Revenue]]/Table4[[#This Row],[Units]]</f>
        <v>2.4020131204347748</v>
      </c>
      <c r="N884" s="31">
        <f t="shared" si="70"/>
        <v>0.44900423062834094</v>
      </c>
    </row>
    <row r="885" spans="1:14" x14ac:dyDescent="0.25">
      <c r="A885" s="35">
        <v>2011</v>
      </c>
      <c r="B885" s="15" t="s">
        <v>175</v>
      </c>
      <c r="C885" s="15" t="s">
        <v>170</v>
      </c>
      <c r="D885" s="15" t="s">
        <v>168</v>
      </c>
      <c r="E885" s="15" t="s">
        <v>19</v>
      </c>
      <c r="F885" s="16">
        <v>345</v>
      </c>
      <c r="G885" s="19">
        <v>430.61569649999865</v>
      </c>
      <c r="H885" s="19">
        <f t="shared" si="66"/>
        <v>148562.41529249953</v>
      </c>
      <c r="I885" s="20">
        <v>744.9901499999977</v>
      </c>
      <c r="J885" s="19">
        <f t="shared" si="67"/>
        <v>257021.60174999922</v>
      </c>
      <c r="K885" s="19">
        <f t="shared" si="68"/>
        <v>314.37445349999905</v>
      </c>
      <c r="L885" s="19">
        <f t="shared" si="69"/>
        <v>108459.18645749969</v>
      </c>
      <c r="M885" s="29">
        <f>Table4[[#This Row],[Revenue]]/Table4[[#This Row],[Units]]</f>
        <v>2.1593917391304283</v>
      </c>
      <c r="N885" s="31">
        <f t="shared" si="70"/>
        <v>0.42198471147571553</v>
      </c>
    </row>
    <row r="886" spans="1:14" x14ac:dyDescent="0.25">
      <c r="A886" s="35">
        <v>2011</v>
      </c>
      <c r="B886" s="15" t="s">
        <v>171</v>
      </c>
      <c r="C886" s="15" t="s">
        <v>169</v>
      </c>
      <c r="D886" s="15" t="s">
        <v>6</v>
      </c>
      <c r="E886" s="15" t="s">
        <v>19</v>
      </c>
      <c r="F886" s="16">
        <v>181</v>
      </c>
      <c r="G886" s="19">
        <v>245.07155135099993</v>
      </c>
      <c r="H886" s="19">
        <f t="shared" si="66"/>
        <v>44357.950794530989</v>
      </c>
      <c r="I886" s="20">
        <v>497.12697209999988</v>
      </c>
      <c r="J886" s="19">
        <f t="shared" si="67"/>
        <v>89979.981950099973</v>
      </c>
      <c r="K886" s="19">
        <f t="shared" si="68"/>
        <v>252.05542074899995</v>
      </c>
      <c r="L886" s="19">
        <f t="shared" si="69"/>
        <v>45622.031155568984</v>
      </c>
      <c r="M886" s="29">
        <f>Table4[[#This Row],[Revenue]]/Table4[[#This Row],[Units]]</f>
        <v>2.7465578569060765</v>
      </c>
      <c r="N886" s="31">
        <f t="shared" si="70"/>
        <v>0.50702423102140104</v>
      </c>
    </row>
    <row r="887" spans="1:14" x14ac:dyDescent="0.25">
      <c r="A887" s="35">
        <v>2011</v>
      </c>
      <c r="B887" s="15" t="s">
        <v>171</v>
      </c>
      <c r="C887" s="15" t="s">
        <v>169</v>
      </c>
      <c r="D887" s="15" t="s">
        <v>6</v>
      </c>
      <c r="E887" s="15" t="s">
        <v>19</v>
      </c>
      <c r="F887" s="16">
        <v>181</v>
      </c>
      <c r="G887" s="19">
        <v>240.95144600999998</v>
      </c>
      <c r="H887" s="19">
        <f t="shared" si="66"/>
        <v>43612.211727809998</v>
      </c>
      <c r="I887" s="20">
        <v>483.90137099999993</v>
      </c>
      <c r="J887" s="19">
        <f t="shared" si="67"/>
        <v>87586.148150999987</v>
      </c>
      <c r="K887" s="19">
        <f t="shared" si="68"/>
        <v>242.94992498999994</v>
      </c>
      <c r="L887" s="19">
        <f t="shared" si="69"/>
        <v>43973.936423189989</v>
      </c>
      <c r="M887" s="29">
        <f>Table4[[#This Row],[Revenue]]/Table4[[#This Row],[Units]]</f>
        <v>2.6734882375690603</v>
      </c>
      <c r="N887" s="31">
        <f t="shared" si="70"/>
        <v>0.50206496519721577</v>
      </c>
    </row>
    <row r="888" spans="1:14" x14ac:dyDescent="0.25">
      <c r="A888" s="35">
        <v>2012</v>
      </c>
      <c r="B888" s="15" t="s">
        <v>175</v>
      </c>
      <c r="C888" s="15" t="s">
        <v>169</v>
      </c>
      <c r="D888" s="15" t="s">
        <v>6</v>
      </c>
      <c r="E888" s="15" t="s">
        <v>19</v>
      </c>
      <c r="F888" s="16">
        <v>680</v>
      </c>
      <c r="G888" s="19">
        <v>930.75203999998155</v>
      </c>
      <c r="H888" s="19">
        <f t="shared" si="66"/>
        <v>632911.38719998742</v>
      </c>
      <c r="I888" s="20">
        <v>2216.9247083999558</v>
      </c>
      <c r="J888" s="19">
        <f t="shared" si="67"/>
        <v>1507508.80171197</v>
      </c>
      <c r="K888" s="19">
        <f t="shared" si="68"/>
        <v>1286.1726683999741</v>
      </c>
      <c r="L888" s="19">
        <f t="shared" si="69"/>
        <v>874597.41451198258</v>
      </c>
      <c r="M888" s="29">
        <f>Table4[[#This Row],[Revenue]]/Table4[[#This Row],[Units]]</f>
        <v>3.2601833947058174</v>
      </c>
      <c r="N888" s="31">
        <f t="shared" si="70"/>
        <v>0.58016073506089294</v>
      </c>
    </row>
    <row r="889" spans="1:14" x14ac:dyDescent="0.25">
      <c r="A889" s="35">
        <v>2012</v>
      </c>
      <c r="B889" s="15" t="s">
        <v>176</v>
      </c>
      <c r="C889" s="15" t="s">
        <v>170</v>
      </c>
      <c r="D889" s="15" t="s">
        <v>146</v>
      </c>
      <c r="E889" s="15" t="s">
        <v>19</v>
      </c>
      <c r="F889" s="16">
        <v>724</v>
      </c>
      <c r="G889" s="19">
        <v>791.1213159999844</v>
      </c>
      <c r="H889" s="19">
        <f t="shared" si="66"/>
        <v>572771.83278398868</v>
      </c>
      <c r="I889" s="20">
        <v>1707.4749904399666</v>
      </c>
      <c r="J889" s="19">
        <f t="shared" si="67"/>
        <v>1236211.8930785358</v>
      </c>
      <c r="K889" s="19">
        <f t="shared" si="68"/>
        <v>916.35367443998223</v>
      </c>
      <c r="L889" s="19">
        <f t="shared" si="69"/>
        <v>663440.06029454712</v>
      </c>
      <c r="M889" s="29">
        <f>Table4[[#This Row],[Revenue]]/Table4[[#This Row],[Units]]</f>
        <v>2.3583908707734347</v>
      </c>
      <c r="N889" s="31">
        <f t="shared" si="70"/>
        <v>0.53667179874995685</v>
      </c>
    </row>
    <row r="890" spans="1:14" x14ac:dyDescent="0.25">
      <c r="A890" s="35">
        <v>2012</v>
      </c>
      <c r="B890" s="15" t="s">
        <v>174</v>
      </c>
      <c r="C890" s="15" t="s">
        <v>170</v>
      </c>
      <c r="D890" s="15" t="s">
        <v>146</v>
      </c>
      <c r="E890" s="15" t="s">
        <v>19</v>
      </c>
      <c r="F890" s="16">
        <v>377</v>
      </c>
      <c r="G890" s="19">
        <v>691.76494192409143</v>
      </c>
      <c r="H890" s="19">
        <f t="shared" si="66"/>
        <v>260795.38310538247</v>
      </c>
      <c r="I890" s="20">
        <v>1503.7847191099877</v>
      </c>
      <c r="J890" s="19">
        <f t="shared" si="67"/>
        <v>566926.83910446533</v>
      </c>
      <c r="K890" s="19">
        <f t="shared" si="68"/>
        <v>812.01977718589626</v>
      </c>
      <c r="L890" s="19">
        <f t="shared" si="69"/>
        <v>306131.45599908289</v>
      </c>
      <c r="M890" s="29">
        <f>Table4[[#This Row],[Revenue]]/Table4[[#This Row],[Units]]</f>
        <v>3.9888188835808691</v>
      </c>
      <c r="N890" s="31">
        <f t="shared" si="70"/>
        <v>0.53998405946463446</v>
      </c>
    </row>
    <row r="891" spans="1:14" x14ac:dyDescent="0.25">
      <c r="A891" s="35">
        <v>2013</v>
      </c>
      <c r="B891" s="15" t="s">
        <v>171</v>
      </c>
      <c r="C891" s="15" t="s">
        <v>170</v>
      </c>
      <c r="D891" s="15" t="s">
        <v>146</v>
      </c>
      <c r="E891" s="15" t="s">
        <v>19</v>
      </c>
      <c r="F891" s="16">
        <v>724</v>
      </c>
      <c r="G891" s="19">
        <v>1043.8306199999565</v>
      </c>
      <c r="H891" s="19">
        <f t="shared" si="66"/>
        <v>755733.36887996853</v>
      </c>
      <c r="I891" s="20">
        <v>2111.7436199999124</v>
      </c>
      <c r="J891" s="19">
        <f t="shared" si="67"/>
        <v>1528902.3808799365</v>
      </c>
      <c r="K891" s="19">
        <f t="shared" si="68"/>
        <v>1067.9129999999559</v>
      </c>
      <c r="L891" s="19">
        <f t="shared" si="69"/>
        <v>773169.01199996797</v>
      </c>
      <c r="M891" s="29">
        <f>Table4[[#This Row],[Revenue]]/Table4[[#This Row],[Units]]</f>
        <v>2.9167729558009841</v>
      </c>
      <c r="N891" s="31">
        <f t="shared" si="70"/>
        <v>0.5057020132017731</v>
      </c>
    </row>
    <row r="892" spans="1:14" x14ac:dyDescent="0.25">
      <c r="A892" s="35">
        <v>2013</v>
      </c>
      <c r="B892" s="15" t="s">
        <v>172</v>
      </c>
      <c r="C892" s="15" t="s">
        <v>169</v>
      </c>
      <c r="D892" s="15" t="s">
        <v>6</v>
      </c>
      <c r="E892" s="15" t="s">
        <v>19</v>
      </c>
      <c r="F892" s="16">
        <v>647</v>
      </c>
      <c r="G892" s="19">
        <v>998.67749699996989</v>
      </c>
      <c r="H892" s="19">
        <f t="shared" si="66"/>
        <v>646144.34055898048</v>
      </c>
      <c r="I892" s="20">
        <v>2065.2154469999382</v>
      </c>
      <c r="J892" s="19">
        <f t="shared" si="67"/>
        <v>1336194.39420896</v>
      </c>
      <c r="K892" s="19">
        <f t="shared" si="68"/>
        <v>1066.5379499999683</v>
      </c>
      <c r="L892" s="19">
        <f t="shared" si="69"/>
        <v>690050.05364997953</v>
      </c>
      <c r="M892" s="29">
        <f>Table4[[#This Row],[Revenue]]/Table4[[#This Row],[Units]]</f>
        <v>3.191986780525407</v>
      </c>
      <c r="N892" s="31">
        <f t="shared" si="70"/>
        <v>0.51642938829906992</v>
      </c>
    </row>
    <row r="893" spans="1:14" x14ac:dyDescent="0.25">
      <c r="A893" s="35">
        <v>2013</v>
      </c>
      <c r="B893" s="15" t="s">
        <v>174</v>
      </c>
      <c r="C893" s="15" t="s">
        <v>170</v>
      </c>
      <c r="D893" s="15" t="s">
        <v>146</v>
      </c>
      <c r="E893" s="15" t="s">
        <v>19</v>
      </c>
      <c r="F893" s="16">
        <v>714</v>
      </c>
      <c r="G893" s="19">
        <v>867.29294399997491</v>
      </c>
      <c r="H893" s="19">
        <f t="shared" si="66"/>
        <v>619247.16201598209</v>
      </c>
      <c r="I893" s="20">
        <v>1760.9185439999494</v>
      </c>
      <c r="J893" s="19">
        <f t="shared" si="67"/>
        <v>1257295.8404159639</v>
      </c>
      <c r="K893" s="19">
        <f t="shared" si="68"/>
        <v>893.6255999999745</v>
      </c>
      <c r="L893" s="19">
        <f t="shared" si="69"/>
        <v>638048.67839998181</v>
      </c>
      <c r="M893" s="29">
        <f>Table4[[#This Row],[Revenue]]/Table4[[#This Row],[Units]]</f>
        <v>2.4662724705881645</v>
      </c>
      <c r="N893" s="31">
        <f t="shared" si="70"/>
        <v>0.50747696595328728</v>
      </c>
    </row>
    <row r="894" spans="1:14" x14ac:dyDescent="0.25">
      <c r="A894" s="35">
        <v>2013</v>
      </c>
      <c r="B894" s="15" t="s">
        <v>171</v>
      </c>
      <c r="C894" s="15" t="s">
        <v>170</v>
      </c>
      <c r="D894" s="15" t="s">
        <v>146</v>
      </c>
      <c r="E894" s="15" t="s">
        <v>19</v>
      </c>
      <c r="F894" s="16">
        <v>377</v>
      </c>
      <c r="G894" s="19">
        <v>965.69097536995969</v>
      </c>
      <c r="H894" s="19">
        <f t="shared" si="66"/>
        <v>364065.4977144748</v>
      </c>
      <c r="I894" s="20">
        <v>1860.8040269999433</v>
      </c>
      <c r="J894" s="19">
        <f t="shared" si="67"/>
        <v>701523.11817897856</v>
      </c>
      <c r="K894" s="19">
        <f t="shared" si="68"/>
        <v>895.1130516299836</v>
      </c>
      <c r="L894" s="19">
        <f t="shared" si="69"/>
        <v>337457.62046450377</v>
      </c>
      <c r="M894" s="29">
        <f>Table4[[#This Row],[Revenue]]/Table4[[#This Row],[Units]]</f>
        <v>4.9358197002651014</v>
      </c>
      <c r="N894" s="31">
        <f t="shared" si="70"/>
        <v>0.4810356376287071</v>
      </c>
    </row>
    <row r="895" spans="1:14" x14ac:dyDescent="0.25">
      <c r="A895" s="35">
        <v>2013</v>
      </c>
      <c r="B895" s="15" t="s">
        <v>172</v>
      </c>
      <c r="C895" s="15" t="s">
        <v>170</v>
      </c>
      <c r="D895" s="15" t="s">
        <v>168</v>
      </c>
      <c r="E895" s="15" t="s">
        <v>19</v>
      </c>
      <c r="F895" s="16">
        <v>412</v>
      </c>
      <c r="G895" s="19">
        <v>669.25487067997915</v>
      </c>
      <c r="H895" s="19">
        <f t="shared" si="66"/>
        <v>275733.0067201514</v>
      </c>
      <c r="I895" s="20">
        <v>1115.4302279999654</v>
      </c>
      <c r="J895" s="19">
        <f t="shared" si="67"/>
        <v>459557.25393598573</v>
      </c>
      <c r="K895" s="19">
        <f t="shared" si="68"/>
        <v>446.17535731998623</v>
      </c>
      <c r="L895" s="19">
        <f t="shared" si="69"/>
        <v>183824.24721583433</v>
      </c>
      <c r="M895" s="29">
        <f>Table4[[#This Row],[Revenue]]/Table4[[#This Row],[Units]]</f>
        <v>2.7073549223300128</v>
      </c>
      <c r="N895" s="31">
        <f t="shared" si="70"/>
        <v>0.40000292812577432</v>
      </c>
    </row>
    <row r="896" spans="1:14" x14ac:dyDescent="0.25">
      <c r="A896" s="35">
        <v>2013</v>
      </c>
      <c r="B896" s="15" t="s">
        <v>174</v>
      </c>
      <c r="C896" s="15" t="s">
        <v>170</v>
      </c>
      <c r="D896" s="15" t="s">
        <v>168</v>
      </c>
      <c r="E896" s="15" t="s">
        <v>19</v>
      </c>
      <c r="F896" s="16">
        <v>380</v>
      </c>
      <c r="G896" s="19">
        <v>618.50799599998152</v>
      </c>
      <c r="H896" s="19">
        <f t="shared" si="66"/>
        <v>235033.03847999297</v>
      </c>
      <c r="I896" s="20">
        <v>1048.2515999999687</v>
      </c>
      <c r="J896" s="19">
        <f t="shared" si="67"/>
        <v>398335.60799998807</v>
      </c>
      <c r="K896" s="19">
        <f t="shared" si="68"/>
        <v>429.74360399998716</v>
      </c>
      <c r="L896" s="19">
        <f t="shared" si="69"/>
        <v>163302.5695199951</v>
      </c>
      <c r="M896" s="29">
        <f>Table4[[#This Row],[Revenue]]/Table4[[#This Row],[Units]]</f>
        <v>2.7585568421051807</v>
      </c>
      <c r="N896" s="31">
        <f t="shared" si="70"/>
        <v>0.40996226860040091</v>
      </c>
    </row>
    <row r="897" spans="1:14" x14ac:dyDescent="0.25">
      <c r="A897" s="35">
        <v>2014</v>
      </c>
      <c r="B897" s="15" t="s">
        <v>172</v>
      </c>
      <c r="C897" s="15" t="s">
        <v>169</v>
      </c>
      <c r="D897" s="15" t="s">
        <v>6</v>
      </c>
      <c r="E897" s="15" t="s">
        <v>19</v>
      </c>
      <c r="F897" s="16">
        <v>181</v>
      </c>
      <c r="G897" s="19">
        <v>389.66909387998362</v>
      </c>
      <c r="H897" s="19">
        <f t="shared" si="66"/>
        <v>70530.105992277036</v>
      </c>
      <c r="I897" s="20">
        <v>782.57014799996716</v>
      </c>
      <c r="J897" s="19">
        <f t="shared" si="67"/>
        <v>141645.19678799406</v>
      </c>
      <c r="K897" s="19">
        <f t="shared" si="68"/>
        <v>392.90105411998354</v>
      </c>
      <c r="L897" s="19">
        <f t="shared" si="69"/>
        <v>71115.090795717028</v>
      </c>
      <c r="M897" s="29">
        <f>Table4[[#This Row],[Revenue]]/Table4[[#This Row],[Units]]</f>
        <v>4.3235919779003709</v>
      </c>
      <c r="N897" s="31">
        <f t="shared" si="70"/>
        <v>0.50206496519721577</v>
      </c>
    </row>
    <row r="898" spans="1:14" x14ac:dyDescent="0.25">
      <c r="A898" s="35">
        <v>2015</v>
      </c>
      <c r="B898" s="15" t="s">
        <v>175</v>
      </c>
      <c r="C898" s="15" t="s">
        <v>170</v>
      </c>
      <c r="D898" s="15" t="s">
        <v>146</v>
      </c>
      <c r="E898" s="15" t="s">
        <v>19</v>
      </c>
      <c r="F898" s="16">
        <v>495</v>
      </c>
      <c r="G898" s="19">
        <v>1184.659153559935</v>
      </c>
      <c r="H898" s="19">
        <f t="shared" ref="H898:H961" si="71">G898*F898</f>
        <v>586406.2810121678</v>
      </c>
      <c r="I898" s="20">
        <v>2584.2830759998583</v>
      </c>
      <c r="J898" s="19">
        <f t="shared" ref="J898:J961" si="72">I898*F898</f>
        <v>1279220.12261993</v>
      </c>
      <c r="K898" s="19">
        <f t="shared" ref="K898:K961" si="73">I898-G898</f>
        <v>1399.6239224399233</v>
      </c>
      <c r="L898" s="19">
        <f t="shared" ref="L898:L961" si="74">J898-H898</f>
        <v>692813.84160776215</v>
      </c>
      <c r="M898" s="29">
        <f>Table4[[#This Row],[Revenue]]/Table4[[#This Row],[Units]]</f>
        <v>5.2207738909088048</v>
      </c>
      <c r="N898" s="31">
        <f t="shared" ref="N898:N961" si="75">K898/I898</f>
        <v>0.54159079376333774</v>
      </c>
    </row>
    <row r="899" spans="1:14" x14ac:dyDescent="0.25">
      <c r="A899" s="35">
        <v>2016</v>
      </c>
      <c r="B899" s="15" t="s">
        <v>171</v>
      </c>
      <c r="C899" s="15" t="s">
        <v>170</v>
      </c>
      <c r="D899" s="15" t="s">
        <v>168</v>
      </c>
      <c r="E899" s="15" t="s">
        <v>19</v>
      </c>
      <c r="F899" s="16">
        <v>840.97273823177591</v>
      </c>
      <c r="G899" s="19">
        <v>1815.4757142081419</v>
      </c>
      <c r="H899" s="19">
        <f t="shared" si="71"/>
        <v>1526765.5825709102</v>
      </c>
      <c r="I899" s="20">
        <v>5891.7011832707394</v>
      </c>
      <c r="J899" s="19">
        <f t="shared" si="72"/>
        <v>4954760.0769385882</v>
      </c>
      <c r="K899" s="19">
        <f t="shared" si="73"/>
        <v>4076.2254690625978</v>
      </c>
      <c r="L899" s="19">
        <f t="shared" si="74"/>
        <v>3427994.4943676777</v>
      </c>
      <c r="M899" s="29">
        <f>Table4[[#This Row],[Revenue]]/Table4[[#This Row],[Units]]</f>
        <v>7.0058170918341469</v>
      </c>
      <c r="N899" s="31">
        <f t="shared" si="75"/>
        <v>0.69185882689313649</v>
      </c>
    </row>
    <row r="900" spans="1:14" x14ac:dyDescent="0.25">
      <c r="A900" s="35">
        <v>2016</v>
      </c>
      <c r="B900" s="15" t="s">
        <v>173</v>
      </c>
      <c r="C900" s="15" t="s">
        <v>170</v>
      </c>
      <c r="D900" s="15" t="s">
        <v>168</v>
      </c>
      <c r="E900" s="15" t="s">
        <v>19</v>
      </c>
      <c r="F900" s="16">
        <v>844.77334950335432</v>
      </c>
      <c r="G900" s="19">
        <v>1504.1435341915267</v>
      </c>
      <c r="H900" s="19">
        <f t="shared" si="71"/>
        <v>1270660.371512789</v>
      </c>
      <c r="I900" s="20">
        <v>4517.988977074132</v>
      </c>
      <c r="J900" s="19">
        <f t="shared" si="72"/>
        <v>3816676.6811821479</v>
      </c>
      <c r="K900" s="19">
        <f t="shared" si="73"/>
        <v>3013.8454428826053</v>
      </c>
      <c r="L900" s="19">
        <f t="shared" si="74"/>
        <v>2546016.3096693587</v>
      </c>
      <c r="M900" s="29">
        <f>Table4[[#This Row],[Revenue]]/Table4[[#This Row],[Units]]</f>
        <v>5.3481670317017889</v>
      </c>
      <c r="N900" s="31">
        <f t="shared" si="75"/>
        <v>0.667076758747292</v>
      </c>
    </row>
    <row r="901" spans="1:14" x14ac:dyDescent="0.25">
      <c r="A901" s="35">
        <v>2016</v>
      </c>
      <c r="B901" s="15" t="s">
        <v>174</v>
      </c>
      <c r="C901" s="15" t="s">
        <v>170</v>
      </c>
      <c r="D901" s="15" t="s">
        <v>168</v>
      </c>
      <c r="E901" s="15" t="s">
        <v>19</v>
      </c>
      <c r="F901" s="16">
        <v>822.90167415958103</v>
      </c>
      <c r="G901" s="19">
        <v>1505.2781813937831</v>
      </c>
      <c r="H901" s="19">
        <f t="shared" si="71"/>
        <v>1238695.9355448335</v>
      </c>
      <c r="I901" s="20">
        <v>4499.0455118386744</v>
      </c>
      <c r="J901" s="19">
        <f t="shared" si="72"/>
        <v>3702272.0838121944</v>
      </c>
      <c r="K901" s="19">
        <f t="shared" si="73"/>
        <v>2993.7673304448913</v>
      </c>
      <c r="L901" s="19">
        <f t="shared" si="74"/>
        <v>2463576.1482673609</v>
      </c>
      <c r="M901" s="29">
        <f>Table4[[#This Row],[Revenue]]/Table4[[#This Row],[Units]]</f>
        <v>5.4672941532577291</v>
      </c>
      <c r="N901" s="31">
        <f t="shared" si="75"/>
        <v>0.66542277080042145</v>
      </c>
    </row>
    <row r="902" spans="1:14" x14ac:dyDescent="0.25">
      <c r="A902" s="35">
        <v>2016</v>
      </c>
      <c r="B902" s="15" t="s">
        <v>175</v>
      </c>
      <c r="C902" s="15" t="s">
        <v>170</v>
      </c>
      <c r="D902" s="15" t="s">
        <v>168</v>
      </c>
      <c r="E902" s="15" t="s">
        <v>19</v>
      </c>
      <c r="F902" s="16">
        <v>791.7933983925235</v>
      </c>
      <c r="G902" s="19">
        <v>1548.2690019485401</v>
      </c>
      <c r="H902" s="19">
        <f t="shared" si="71"/>
        <v>1225909.1746786351</v>
      </c>
      <c r="I902" s="20">
        <v>4622.5808366695328</v>
      </c>
      <c r="J902" s="19">
        <f t="shared" si="72"/>
        <v>3660128.9900107239</v>
      </c>
      <c r="K902" s="19">
        <f t="shared" si="73"/>
        <v>3074.3118347209929</v>
      </c>
      <c r="L902" s="19">
        <f t="shared" si="74"/>
        <v>2434219.8153320886</v>
      </c>
      <c r="M902" s="29">
        <f>Table4[[#This Row],[Revenue]]/Table4[[#This Row],[Units]]</f>
        <v>5.8381148997379437</v>
      </c>
      <c r="N902" s="31">
        <f t="shared" si="75"/>
        <v>0.66506394227514831</v>
      </c>
    </row>
    <row r="903" spans="1:14" x14ac:dyDescent="0.25">
      <c r="A903" s="35">
        <v>2016</v>
      </c>
      <c r="B903" s="15" t="s">
        <v>172</v>
      </c>
      <c r="C903" s="15" t="s">
        <v>170</v>
      </c>
      <c r="D903" s="15" t="s">
        <v>168</v>
      </c>
      <c r="E903" s="15" t="s">
        <v>19</v>
      </c>
      <c r="F903" s="16">
        <v>765.66654072335587</v>
      </c>
      <c r="G903" s="19">
        <v>1621.5847016655352</v>
      </c>
      <c r="H903" s="19">
        <f t="shared" si="71"/>
        <v>1241593.1490141654</v>
      </c>
      <c r="I903" s="20">
        <v>4600.5437936630415</v>
      </c>
      <c r="J903" s="19">
        <f t="shared" si="72"/>
        <v>3522482.451940285</v>
      </c>
      <c r="K903" s="19">
        <f t="shared" si="73"/>
        <v>2978.9590919975062</v>
      </c>
      <c r="L903" s="19">
        <f t="shared" si="74"/>
        <v>2280889.3029261194</v>
      </c>
      <c r="M903" s="29">
        <f>Table4[[#This Row],[Revenue]]/Table4[[#This Row],[Units]]</f>
        <v>6.0085475190240434</v>
      </c>
      <c r="N903" s="31">
        <f t="shared" si="75"/>
        <v>0.6475232549901675</v>
      </c>
    </row>
    <row r="904" spans="1:14" x14ac:dyDescent="0.25">
      <c r="A904" s="35">
        <v>2017</v>
      </c>
      <c r="B904" s="15" t="s">
        <v>175</v>
      </c>
      <c r="C904" s="15" t="s">
        <v>169</v>
      </c>
      <c r="D904" s="15" t="s">
        <v>6</v>
      </c>
      <c r="E904" s="15" t="s">
        <v>19</v>
      </c>
      <c r="F904" s="16">
        <v>838</v>
      </c>
      <c r="G904" s="19">
        <v>1096.1014859999827</v>
      </c>
      <c r="H904" s="19">
        <f t="shared" si="71"/>
        <v>918533.04526798555</v>
      </c>
      <c r="I904" s="20">
        <v>2308.4549087399637</v>
      </c>
      <c r="J904" s="19">
        <f t="shared" si="72"/>
        <v>1934485.2135240897</v>
      </c>
      <c r="K904" s="19">
        <f t="shared" si="73"/>
        <v>1212.3534227399809</v>
      </c>
      <c r="L904" s="19">
        <f t="shared" si="74"/>
        <v>1015952.1682561041</v>
      </c>
      <c r="M904" s="29">
        <f>Table4[[#This Row],[Revenue]]/Table4[[#This Row],[Units]]</f>
        <v>2.7547194615035364</v>
      </c>
      <c r="N904" s="31">
        <f t="shared" si="75"/>
        <v>0.52517959876536047</v>
      </c>
    </row>
    <row r="905" spans="1:14" x14ac:dyDescent="0.25">
      <c r="A905" s="35">
        <v>2017</v>
      </c>
      <c r="B905" s="15" t="s">
        <v>175</v>
      </c>
      <c r="C905" s="15" t="s">
        <v>170</v>
      </c>
      <c r="D905" s="15" t="s">
        <v>146</v>
      </c>
      <c r="E905" s="15" t="s">
        <v>19</v>
      </c>
      <c r="F905" s="16">
        <v>825</v>
      </c>
      <c r="G905" s="19">
        <v>895.7387999999828</v>
      </c>
      <c r="H905" s="19">
        <f t="shared" si="71"/>
        <v>738984.50999998581</v>
      </c>
      <c r="I905" s="20">
        <v>1876.1860919999642</v>
      </c>
      <c r="J905" s="19">
        <f t="shared" si="72"/>
        <v>1547853.5258999704</v>
      </c>
      <c r="K905" s="19">
        <f t="shared" si="73"/>
        <v>980.44729199998142</v>
      </c>
      <c r="L905" s="19">
        <f t="shared" si="74"/>
        <v>808869.01589998463</v>
      </c>
      <c r="M905" s="29">
        <f>Table4[[#This Row],[Revenue]]/Table4[[#This Row],[Units]]</f>
        <v>2.2741649599999567</v>
      </c>
      <c r="N905" s="31">
        <f t="shared" si="75"/>
        <v>0.52257465087317156</v>
      </c>
    </row>
    <row r="906" spans="1:14" x14ac:dyDescent="0.25">
      <c r="A906" s="35">
        <v>2017</v>
      </c>
      <c r="B906" s="15" t="s">
        <v>171</v>
      </c>
      <c r="C906" s="15" t="s">
        <v>170</v>
      </c>
      <c r="D906" s="15" t="s">
        <v>168</v>
      </c>
      <c r="E906" s="15" t="s">
        <v>19</v>
      </c>
      <c r="F906" s="16">
        <v>755</v>
      </c>
      <c r="G906" s="19">
        <v>981.54125099997907</v>
      </c>
      <c r="H906" s="19">
        <f t="shared" si="71"/>
        <v>741063.64450498414</v>
      </c>
      <c r="I906" s="20">
        <v>1967.5120999999688</v>
      </c>
      <c r="J906" s="19">
        <f t="shared" si="72"/>
        <v>1485471.6354999763</v>
      </c>
      <c r="K906" s="19">
        <f t="shared" si="73"/>
        <v>985.9708489999897</v>
      </c>
      <c r="L906" s="19">
        <f t="shared" si="74"/>
        <v>744407.9909949922</v>
      </c>
      <c r="M906" s="29">
        <f>Table4[[#This Row],[Revenue]]/Table4[[#This Row],[Units]]</f>
        <v>2.6059762913906872</v>
      </c>
      <c r="N906" s="31">
        <f t="shared" si="75"/>
        <v>0.50112568507202848</v>
      </c>
    </row>
    <row r="907" spans="1:14" x14ac:dyDescent="0.25">
      <c r="A907" s="35">
        <v>2017</v>
      </c>
      <c r="B907" s="15" t="s">
        <v>175</v>
      </c>
      <c r="C907" s="15" t="s">
        <v>170</v>
      </c>
      <c r="D907" s="15" t="s">
        <v>168</v>
      </c>
      <c r="E907" s="15" t="s">
        <v>19</v>
      </c>
      <c r="F907" s="16">
        <v>743</v>
      </c>
      <c r="G907" s="19">
        <v>949.46556906948422</v>
      </c>
      <c r="H907" s="19">
        <f t="shared" si="71"/>
        <v>705452.91781862674</v>
      </c>
      <c r="I907" s="20">
        <v>1470.4353034499754</v>
      </c>
      <c r="J907" s="19">
        <f t="shared" si="72"/>
        <v>1092533.4304633318</v>
      </c>
      <c r="K907" s="19">
        <f t="shared" si="73"/>
        <v>520.96973438049122</v>
      </c>
      <c r="L907" s="19">
        <f t="shared" si="74"/>
        <v>387080.51264470501</v>
      </c>
      <c r="M907" s="29">
        <f>Table4[[#This Row],[Revenue]]/Table4[[#This Row],[Units]]</f>
        <v>1.979051552422578</v>
      </c>
      <c r="N907" s="31">
        <f t="shared" si="75"/>
        <v>0.35429626394182578</v>
      </c>
    </row>
    <row r="908" spans="1:14" x14ac:dyDescent="0.25">
      <c r="A908" s="35">
        <v>2017</v>
      </c>
      <c r="B908" s="15" t="s">
        <v>171</v>
      </c>
      <c r="C908" s="15" t="s">
        <v>170</v>
      </c>
      <c r="D908" s="15" t="s">
        <v>168</v>
      </c>
      <c r="E908" s="15" t="s">
        <v>19</v>
      </c>
      <c r="F908" s="16">
        <v>612</v>
      </c>
      <c r="G908" s="19">
        <v>868.65784999678215</v>
      </c>
      <c r="H908" s="19">
        <f t="shared" si="71"/>
        <v>531618.60419803066</v>
      </c>
      <c r="I908" s="20">
        <v>1435.9801612799706</v>
      </c>
      <c r="J908" s="19">
        <f t="shared" si="72"/>
        <v>878819.85870334203</v>
      </c>
      <c r="K908" s="19">
        <f t="shared" si="73"/>
        <v>567.32231128318847</v>
      </c>
      <c r="L908" s="19">
        <f t="shared" si="74"/>
        <v>347201.25450531137</v>
      </c>
      <c r="M908" s="29">
        <f>Table4[[#This Row],[Revenue]]/Table4[[#This Row],[Units]]</f>
        <v>2.3463728125489718</v>
      </c>
      <c r="N908" s="31">
        <f t="shared" si="75"/>
        <v>0.39507670550093249</v>
      </c>
    </row>
    <row r="909" spans="1:14" x14ac:dyDescent="0.25">
      <c r="A909" s="35">
        <v>2017</v>
      </c>
      <c r="B909" s="15" t="s">
        <v>172</v>
      </c>
      <c r="C909" s="15" t="s">
        <v>170</v>
      </c>
      <c r="D909" s="15" t="s">
        <v>146</v>
      </c>
      <c r="E909" s="15" t="s">
        <v>19</v>
      </c>
      <c r="F909" s="16">
        <v>277</v>
      </c>
      <c r="G909" s="19">
        <v>536.26153195139375</v>
      </c>
      <c r="H909" s="19">
        <f t="shared" si="71"/>
        <v>148544.44435053607</v>
      </c>
      <c r="I909" s="20">
        <v>833.32698693999021</v>
      </c>
      <c r="J909" s="19">
        <f t="shared" si="72"/>
        <v>230831.57538237728</v>
      </c>
      <c r="K909" s="19">
        <f t="shared" si="73"/>
        <v>297.06545498859646</v>
      </c>
      <c r="L909" s="19">
        <f t="shared" si="74"/>
        <v>82287.131031841214</v>
      </c>
      <c r="M909" s="29">
        <f>Table4[[#This Row],[Revenue]]/Table4[[#This Row],[Units]]</f>
        <v>3.0084006748736107</v>
      </c>
      <c r="N909" s="31">
        <f t="shared" si="75"/>
        <v>0.35648126083067655</v>
      </c>
    </row>
    <row r="910" spans="1:14" x14ac:dyDescent="0.25">
      <c r="A910" s="35">
        <v>2017</v>
      </c>
      <c r="B910" s="15" t="s">
        <v>171</v>
      </c>
      <c r="C910" s="15" t="s">
        <v>169</v>
      </c>
      <c r="D910" s="15" t="s">
        <v>6</v>
      </c>
      <c r="E910" s="15" t="s">
        <v>19</v>
      </c>
      <c r="F910" s="16">
        <v>187</v>
      </c>
      <c r="G910" s="19">
        <v>308.32277813999372</v>
      </c>
      <c r="H910" s="19">
        <f t="shared" si="71"/>
        <v>57656.359512178824</v>
      </c>
      <c r="I910" s="20">
        <v>607.59059399998762</v>
      </c>
      <c r="J910" s="19">
        <f t="shared" si="72"/>
        <v>113619.44107799769</v>
      </c>
      <c r="K910" s="19">
        <f t="shared" si="73"/>
        <v>299.2678158599939</v>
      </c>
      <c r="L910" s="19">
        <f t="shared" si="74"/>
        <v>55963.081565818866</v>
      </c>
      <c r="M910" s="29">
        <f>Table4[[#This Row],[Revenue]]/Table4[[#This Row],[Units]]</f>
        <v>3.24914756149726</v>
      </c>
      <c r="N910" s="31">
        <f t="shared" si="75"/>
        <v>0.49254846736485192</v>
      </c>
    </row>
    <row r="911" spans="1:14" x14ac:dyDescent="0.25">
      <c r="A911" s="35">
        <v>2018</v>
      </c>
      <c r="B911" s="15" t="s">
        <v>173</v>
      </c>
      <c r="C911" s="15" t="s">
        <v>169</v>
      </c>
      <c r="D911" s="15" t="s">
        <v>6</v>
      </c>
      <c r="E911" s="15" t="s">
        <v>19</v>
      </c>
      <c r="F911" s="16">
        <v>939</v>
      </c>
      <c r="G911" s="19">
        <v>1445.8872239999569</v>
      </c>
      <c r="H911" s="19">
        <f t="shared" si="71"/>
        <v>1357688.1033359596</v>
      </c>
      <c r="I911" s="20">
        <v>2780.7036239999175</v>
      </c>
      <c r="J911" s="19">
        <f t="shared" si="72"/>
        <v>2611080.7029359224</v>
      </c>
      <c r="K911" s="19">
        <f t="shared" si="73"/>
        <v>1334.8163999999606</v>
      </c>
      <c r="L911" s="19">
        <f t="shared" si="74"/>
        <v>1253392.5995999628</v>
      </c>
      <c r="M911" s="29">
        <f>Table4[[#This Row],[Revenue]]/Table4[[#This Row],[Units]]</f>
        <v>2.961345712459976</v>
      </c>
      <c r="N911" s="31">
        <f t="shared" si="75"/>
        <v>0.48002828797694269</v>
      </c>
    </row>
    <row r="912" spans="1:14" x14ac:dyDescent="0.25">
      <c r="A912" s="35">
        <v>2018</v>
      </c>
      <c r="B912" s="15" t="s">
        <v>172</v>
      </c>
      <c r="C912" s="15" t="s">
        <v>170</v>
      </c>
      <c r="D912" s="15" t="s">
        <v>146</v>
      </c>
      <c r="E912" s="15" t="s">
        <v>19</v>
      </c>
      <c r="F912" s="16">
        <v>487</v>
      </c>
      <c r="G912" s="19">
        <v>577.02000199998452</v>
      </c>
      <c r="H912" s="19">
        <f t="shared" si="71"/>
        <v>281008.74097399245</v>
      </c>
      <c r="I912" s="20">
        <v>1313.5298019999648</v>
      </c>
      <c r="J912" s="19">
        <f t="shared" si="72"/>
        <v>639689.01357398287</v>
      </c>
      <c r="K912" s="19">
        <f t="shared" si="73"/>
        <v>736.50979999998026</v>
      </c>
      <c r="L912" s="19">
        <f t="shared" si="74"/>
        <v>358680.27259999042</v>
      </c>
      <c r="M912" s="29">
        <f>Table4[[#This Row],[Revenue]]/Table4[[#This Row],[Units]]</f>
        <v>2.6971864517453077</v>
      </c>
      <c r="N912" s="31">
        <f t="shared" si="75"/>
        <v>0.5607103842475285</v>
      </c>
    </row>
    <row r="913" spans="1:19" x14ac:dyDescent="0.25">
      <c r="A913" s="35">
        <v>2018</v>
      </c>
      <c r="B913" s="15" t="s">
        <v>171</v>
      </c>
      <c r="C913" s="15" t="s">
        <v>170</v>
      </c>
      <c r="D913" s="15" t="s">
        <v>146</v>
      </c>
      <c r="E913" s="15" t="s">
        <v>19</v>
      </c>
      <c r="F913" s="16">
        <v>277</v>
      </c>
      <c r="G913" s="19">
        <v>710.85682415997326</v>
      </c>
      <c r="H913" s="19">
        <f t="shared" si="71"/>
        <v>196907.34029231258</v>
      </c>
      <c r="I913" s="20">
        <v>1578.2467359999596</v>
      </c>
      <c r="J913" s="19">
        <f t="shared" si="72"/>
        <v>437174.3458719888</v>
      </c>
      <c r="K913" s="19">
        <f t="shared" si="73"/>
        <v>867.38991183998633</v>
      </c>
      <c r="L913" s="19">
        <f t="shared" si="74"/>
        <v>240267.00557967622</v>
      </c>
      <c r="M913" s="29">
        <f>Table4[[#This Row],[Revenue]]/Table4[[#This Row],[Units]]</f>
        <v>5.6976416462092407</v>
      </c>
      <c r="N913" s="31">
        <f t="shared" si="75"/>
        <v>0.54959081622330597</v>
      </c>
    </row>
    <row r="914" spans="1:19" x14ac:dyDescent="0.25">
      <c r="A914" s="35">
        <v>2018</v>
      </c>
      <c r="B914" s="15" t="s">
        <v>173</v>
      </c>
      <c r="C914" s="15" t="s">
        <v>170</v>
      </c>
      <c r="D914" s="15" t="s">
        <v>168</v>
      </c>
      <c r="E914" s="15" t="s">
        <v>19</v>
      </c>
      <c r="F914" s="16">
        <v>320</v>
      </c>
      <c r="G914" s="19">
        <v>539.7540595999842</v>
      </c>
      <c r="H914" s="19">
        <f t="shared" si="71"/>
        <v>172721.29907199496</v>
      </c>
      <c r="I914" s="20">
        <v>949.27115999997216</v>
      </c>
      <c r="J914" s="19">
        <f t="shared" si="72"/>
        <v>303766.77119999111</v>
      </c>
      <c r="K914" s="19">
        <f t="shared" si="73"/>
        <v>409.51710039998795</v>
      </c>
      <c r="L914" s="19">
        <f t="shared" si="74"/>
        <v>131045.47212799615</v>
      </c>
      <c r="M914" s="29">
        <f>Table4[[#This Row],[Revenue]]/Table4[[#This Row],[Units]]</f>
        <v>2.9664723749999129</v>
      </c>
      <c r="N914" s="31">
        <f t="shared" si="75"/>
        <v>0.43140160331005944</v>
      </c>
    </row>
    <row r="915" spans="1:19" x14ac:dyDescent="0.25">
      <c r="A915" s="35">
        <v>2019</v>
      </c>
      <c r="B915" s="15" t="s">
        <v>172</v>
      </c>
      <c r="C915" s="15" t="s">
        <v>169</v>
      </c>
      <c r="D915" s="15" t="s">
        <v>6</v>
      </c>
      <c r="E915" s="15" t="s">
        <v>19</v>
      </c>
      <c r="F915" s="16">
        <v>967</v>
      </c>
      <c r="G915" s="19">
        <v>1667.4222749999358</v>
      </c>
      <c r="H915" s="19">
        <f t="shared" si="71"/>
        <v>1612397.3399249378</v>
      </c>
      <c r="I915" s="20">
        <v>3191.2685249998772</v>
      </c>
      <c r="J915" s="19">
        <f t="shared" si="72"/>
        <v>3085956.6636748812</v>
      </c>
      <c r="K915" s="19">
        <f t="shared" si="73"/>
        <v>1523.8462499999414</v>
      </c>
      <c r="L915" s="19">
        <f t="shared" si="74"/>
        <v>1473559.3237499434</v>
      </c>
      <c r="M915" s="29">
        <f>Table4[[#This Row],[Revenue]]/Table4[[#This Row],[Units]]</f>
        <v>3.3001742761115587</v>
      </c>
      <c r="N915" s="31">
        <f t="shared" si="75"/>
        <v>0.47750486618796834</v>
      </c>
    </row>
    <row r="916" spans="1:19" x14ac:dyDescent="0.25">
      <c r="A916" s="35">
        <v>2019</v>
      </c>
      <c r="B916" s="15" t="s">
        <v>173</v>
      </c>
      <c r="C916" s="15" t="s">
        <v>169</v>
      </c>
      <c r="D916" s="15" t="s">
        <v>6</v>
      </c>
      <c r="E916" s="15" t="s">
        <v>19</v>
      </c>
      <c r="F916" s="16">
        <v>838</v>
      </c>
      <c r="G916" s="19">
        <v>1482.1261859999402</v>
      </c>
      <c r="H916" s="19">
        <f t="shared" si="71"/>
        <v>1242021.7438679498</v>
      </c>
      <c r="I916" s="20">
        <v>2907.698285999883</v>
      </c>
      <c r="J916" s="19">
        <f t="shared" si="72"/>
        <v>2436651.1636679019</v>
      </c>
      <c r="K916" s="19">
        <f t="shared" si="73"/>
        <v>1425.5720999999428</v>
      </c>
      <c r="L916" s="19">
        <f t="shared" si="74"/>
        <v>1194629.4197999521</v>
      </c>
      <c r="M916" s="29">
        <f>Table4[[#This Row],[Revenue]]/Table4[[#This Row],[Units]]</f>
        <v>3.4698070238662089</v>
      </c>
      <c r="N916" s="31">
        <f t="shared" si="75"/>
        <v>0.49027511102642657</v>
      </c>
    </row>
    <row r="917" spans="1:19" x14ac:dyDescent="0.25">
      <c r="A917" s="35">
        <v>2019</v>
      </c>
      <c r="B917" s="15" t="s">
        <v>174</v>
      </c>
      <c r="C917" s="15" t="s">
        <v>170</v>
      </c>
      <c r="D917" s="15" t="s">
        <v>146</v>
      </c>
      <c r="E917" s="15" t="s">
        <v>19</v>
      </c>
      <c r="F917" s="16">
        <v>825</v>
      </c>
      <c r="G917" s="19">
        <v>1147.747424999955</v>
      </c>
      <c r="H917" s="19">
        <f t="shared" si="71"/>
        <v>946891.62562496285</v>
      </c>
      <c r="I917" s="20">
        <v>2248.8299249999118</v>
      </c>
      <c r="J917" s="19">
        <f t="shared" si="72"/>
        <v>1855284.6881249272</v>
      </c>
      <c r="K917" s="19">
        <f t="shared" si="73"/>
        <v>1101.0824999999568</v>
      </c>
      <c r="L917" s="19">
        <f t="shared" si="74"/>
        <v>908393.06249996438</v>
      </c>
      <c r="M917" s="29">
        <f>Table4[[#This Row],[Revenue]]/Table4[[#This Row],[Units]]</f>
        <v>2.7258544545453476</v>
      </c>
      <c r="N917" s="31">
        <f t="shared" si="75"/>
        <v>0.48962462112380506</v>
      </c>
    </row>
    <row r="918" spans="1:19" x14ac:dyDescent="0.25">
      <c r="A918" s="35">
        <v>2019</v>
      </c>
      <c r="B918" s="15" t="s">
        <v>172</v>
      </c>
      <c r="C918" s="15" t="s">
        <v>170</v>
      </c>
      <c r="D918" s="15" t="s">
        <v>168</v>
      </c>
      <c r="E918" s="15" t="s">
        <v>19</v>
      </c>
      <c r="F918" s="16">
        <v>743</v>
      </c>
      <c r="G918" s="19">
        <v>1246.7804207899487</v>
      </c>
      <c r="H918" s="19">
        <f t="shared" si="71"/>
        <v>926357.85264693189</v>
      </c>
      <c r="I918" s="20">
        <v>2368.6703089999228</v>
      </c>
      <c r="J918" s="19">
        <f t="shared" si="72"/>
        <v>1759922.0395869426</v>
      </c>
      <c r="K918" s="19">
        <f t="shared" si="73"/>
        <v>1121.8898882099741</v>
      </c>
      <c r="L918" s="19">
        <f t="shared" si="74"/>
        <v>833564.18694001075</v>
      </c>
      <c r="M918" s="29">
        <f>Table4[[#This Row],[Revenue]]/Table4[[#This Row],[Units]]</f>
        <v>3.1879815733511747</v>
      </c>
      <c r="N918" s="31">
        <f t="shared" si="75"/>
        <v>0.47363699538398302</v>
      </c>
    </row>
    <row r="919" spans="1:19" x14ac:dyDescent="0.25">
      <c r="A919" s="35">
        <v>2020</v>
      </c>
      <c r="B919" s="15" t="s">
        <v>175</v>
      </c>
      <c r="C919" s="15" t="s">
        <v>170</v>
      </c>
      <c r="D919" s="15" t="s">
        <v>146</v>
      </c>
      <c r="E919" s="15" t="s">
        <v>19</v>
      </c>
      <c r="F919" s="16">
        <v>498</v>
      </c>
      <c r="G919" s="19">
        <v>1159.5995633599377</v>
      </c>
      <c r="H919" s="19">
        <f t="shared" si="71"/>
        <v>577480.58255324897</v>
      </c>
      <c r="I919" s="20">
        <v>2529.6166559998646</v>
      </c>
      <c r="J919" s="19">
        <f t="shared" si="72"/>
        <v>1259749.0946879326</v>
      </c>
      <c r="K919" s="19">
        <f t="shared" si="73"/>
        <v>1370.0170926399269</v>
      </c>
      <c r="L919" s="19">
        <f t="shared" si="74"/>
        <v>682268.51213468367</v>
      </c>
      <c r="M919" s="29">
        <f>Table4[[#This Row],[Revenue]]/Table4[[#This Row],[Units]]</f>
        <v>5.0795515180720177</v>
      </c>
      <c r="N919" s="31">
        <f t="shared" si="75"/>
        <v>0.54159079376333774</v>
      </c>
    </row>
    <row r="920" spans="1:19" x14ac:dyDescent="0.25">
      <c r="A920" s="35">
        <v>1990</v>
      </c>
      <c r="B920" s="15" t="s">
        <v>175</v>
      </c>
      <c r="C920" s="15" t="s">
        <v>170</v>
      </c>
      <c r="D920" s="15" t="s">
        <v>146</v>
      </c>
      <c r="E920" s="15" t="s">
        <v>18</v>
      </c>
      <c r="F920" s="16">
        <v>682</v>
      </c>
      <c r="G920" s="19">
        <v>729.48424999998701</v>
      </c>
      <c r="H920" s="19">
        <f t="shared" si="71"/>
        <v>497508.25849999115</v>
      </c>
      <c r="I920" s="20">
        <v>1597.8295824999716</v>
      </c>
      <c r="J920" s="19">
        <f t="shared" si="72"/>
        <v>1089719.7752649807</v>
      </c>
      <c r="K920" s="19">
        <f t="shared" si="73"/>
        <v>868.34533249998458</v>
      </c>
      <c r="L920" s="19">
        <f t="shared" si="74"/>
        <v>592211.51676498959</v>
      </c>
      <c r="M920" s="29">
        <f>Table4[[#This Row],[Revenue]]/Table4[[#This Row],[Units]]</f>
        <v>2.3428586253665271</v>
      </c>
      <c r="N920" s="31">
        <f t="shared" si="75"/>
        <v>0.54345303279550461</v>
      </c>
      <c r="O920" s="41"/>
      <c r="P920" s="41"/>
      <c r="Q920" s="41"/>
      <c r="R920" s="41"/>
      <c r="S920" s="41"/>
    </row>
    <row r="921" spans="1:19" x14ac:dyDescent="0.25">
      <c r="A921" s="35">
        <v>1990</v>
      </c>
      <c r="B921" s="15" t="s">
        <v>175</v>
      </c>
      <c r="C921" s="15" t="s">
        <v>170</v>
      </c>
      <c r="D921" s="15" t="s">
        <v>146</v>
      </c>
      <c r="E921" s="15" t="s">
        <v>18</v>
      </c>
      <c r="F921" s="16">
        <v>480</v>
      </c>
      <c r="G921" s="19">
        <v>499.37855999999243</v>
      </c>
      <c r="H921" s="19">
        <f t="shared" si="71"/>
        <v>239701.70879999636</v>
      </c>
      <c r="I921" s="20">
        <v>1209.9515903999818</v>
      </c>
      <c r="J921" s="19">
        <f t="shared" si="72"/>
        <v>580776.76339199126</v>
      </c>
      <c r="K921" s="19">
        <f t="shared" si="73"/>
        <v>710.57303039998942</v>
      </c>
      <c r="L921" s="19">
        <f t="shared" si="74"/>
        <v>341075.05459199491</v>
      </c>
      <c r="M921" s="29">
        <f>Table4[[#This Row],[Revenue]]/Table4[[#This Row],[Units]]</f>
        <v>2.5207324799999622</v>
      </c>
      <c r="N921" s="31">
        <f t="shared" si="75"/>
        <v>0.58727393396382954</v>
      </c>
      <c r="O921" s="41"/>
      <c r="P921" s="41"/>
      <c r="Q921" s="41"/>
      <c r="R921" s="41"/>
      <c r="S921" s="41"/>
    </row>
    <row r="922" spans="1:19" x14ac:dyDescent="0.25">
      <c r="A922" s="35">
        <v>1990</v>
      </c>
      <c r="B922" s="15" t="s">
        <v>172</v>
      </c>
      <c r="C922" s="15" t="s">
        <v>169</v>
      </c>
      <c r="D922" s="15" t="s">
        <v>6</v>
      </c>
      <c r="E922" s="15" t="s">
        <v>18</v>
      </c>
      <c r="F922" s="16">
        <v>318</v>
      </c>
      <c r="G922" s="19">
        <v>494.47705943999739</v>
      </c>
      <c r="H922" s="19">
        <f t="shared" si="71"/>
        <v>157243.70490191918</v>
      </c>
      <c r="I922" s="20">
        <v>766.49882399999592</v>
      </c>
      <c r="J922" s="19">
        <f t="shared" si="72"/>
        <v>243746.62603199869</v>
      </c>
      <c r="K922" s="19">
        <f t="shared" si="73"/>
        <v>272.02176455999853</v>
      </c>
      <c r="L922" s="19">
        <f t="shared" si="74"/>
        <v>86502.921130079514</v>
      </c>
      <c r="M922" s="29">
        <f>Table4[[#This Row],[Revenue]]/Table4[[#This Row],[Units]]</f>
        <v>2.4103736603773456</v>
      </c>
      <c r="N922" s="31">
        <f t="shared" si="75"/>
        <v>0.35488869133607437</v>
      </c>
      <c r="O922" s="41"/>
      <c r="P922" s="41"/>
      <c r="Q922" s="41"/>
      <c r="R922" s="41"/>
      <c r="S922" s="41"/>
    </row>
    <row r="923" spans="1:19" x14ac:dyDescent="0.25">
      <c r="A923" s="35">
        <v>1991</v>
      </c>
      <c r="B923" s="15" t="s">
        <v>176</v>
      </c>
      <c r="C923" s="15" t="s">
        <v>169</v>
      </c>
      <c r="D923" s="15" t="s">
        <v>6</v>
      </c>
      <c r="E923" s="15" t="s">
        <v>18</v>
      </c>
      <c r="F923" s="16">
        <v>846</v>
      </c>
      <c r="G923" s="19">
        <v>1231.272629999969</v>
      </c>
      <c r="H923" s="19">
        <f t="shared" si="71"/>
        <v>1041656.6449799738</v>
      </c>
      <c r="I923" s="20">
        <v>2588.9484116999347</v>
      </c>
      <c r="J923" s="19">
        <f t="shared" si="72"/>
        <v>2190250.3562981449</v>
      </c>
      <c r="K923" s="19">
        <f t="shared" si="73"/>
        <v>1357.6757816999657</v>
      </c>
      <c r="L923" s="19">
        <f t="shared" si="74"/>
        <v>1148593.7113181711</v>
      </c>
      <c r="M923" s="29">
        <f>Table4[[#This Row],[Revenue]]/Table4[[#This Row],[Units]]</f>
        <v>3.060222708865171</v>
      </c>
      <c r="N923" s="31">
        <f t="shared" si="75"/>
        <v>0.52441206459131395</v>
      </c>
    </row>
    <row r="924" spans="1:19" x14ac:dyDescent="0.25">
      <c r="A924" s="35">
        <v>1991</v>
      </c>
      <c r="B924" s="15" t="s">
        <v>171</v>
      </c>
      <c r="C924" s="15" t="s">
        <v>170</v>
      </c>
      <c r="D924" s="15" t="s">
        <v>146</v>
      </c>
      <c r="E924" s="15" t="s">
        <v>18</v>
      </c>
      <c r="F924" s="16">
        <v>462</v>
      </c>
      <c r="G924" s="19">
        <v>578.65777199998195</v>
      </c>
      <c r="H924" s="19">
        <f t="shared" si="71"/>
        <v>267339.89066399168</v>
      </c>
      <c r="I924" s="20">
        <v>1341.4905719999581</v>
      </c>
      <c r="J924" s="19">
        <f t="shared" si="72"/>
        <v>619768.64426398068</v>
      </c>
      <c r="K924" s="19">
        <f t="shared" si="73"/>
        <v>762.83279999997615</v>
      </c>
      <c r="L924" s="19">
        <f t="shared" si="74"/>
        <v>352428.753599989</v>
      </c>
      <c r="M924" s="29">
        <f>Table4[[#This Row],[Revenue]]/Table4[[#This Row],[Units]]</f>
        <v>2.9036592467531559</v>
      </c>
      <c r="N924" s="31">
        <f t="shared" si="75"/>
        <v>0.56864566618810342</v>
      </c>
    </row>
    <row r="925" spans="1:19" x14ac:dyDescent="0.25">
      <c r="A925" s="35">
        <v>1992</v>
      </c>
      <c r="B925" s="15" t="s">
        <v>171</v>
      </c>
      <c r="C925" s="15" t="s">
        <v>170</v>
      </c>
      <c r="D925" s="15" t="s">
        <v>146</v>
      </c>
      <c r="E925" s="15" t="s">
        <v>18</v>
      </c>
      <c r="F925" s="16">
        <v>682</v>
      </c>
      <c r="G925" s="19">
        <v>985.58411599995884</v>
      </c>
      <c r="H925" s="19">
        <f t="shared" si="71"/>
        <v>672168.36711197195</v>
      </c>
      <c r="I925" s="20">
        <v>2025.5025159999157</v>
      </c>
      <c r="J925" s="19">
        <f t="shared" si="72"/>
        <v>1381392.7159119425</v>
      </c>
      <c r="K925" s="19">
        <f t="shared" si="73"/>
        <v>1039.9183999999568</v>
      </c>
      <c r="L925" s="19">
        <f t="shared" si="74"/>
        <v>709224.34879997058</v>
      </c>
      <c r="M925" s="29">
        <f>Table4[[#This Row],[Revenue]]/Table4[[#This Row],[Units]]</f>
        <v>2.9699450381230434</v>
      </c>
      <c r="N925" s="31">
        <f t="shared" si="75"/>
        <v>0.51341254418861459</v>
      </c>
    </row>
    <row r="926" spans="1:19" x14ac:dyDescent="0.25">
      <c r="A926" s="35">
        <v>1992</v>
      </c>
      <c r="B926" s="15" t="s">
        <v>171</v>
      </c>
      <c r="C926" s="15" t="s">
        <v>170</v>
      </c>
      <c r="D926" s="15" t="s">
        <v>146</v>
      </c>
      <c r="E926" s="15" t="s">
        <v>18</v>
      </c>
      <c r="F926" s="16">
        <v>480</v>
      </c>
      <c r="G926" s="19">
        <v>693.95279999997103</v>
      </c>
      <c r="H926" s="19">
        <f t="shared" si="71"/>
        <v>333097.34399998607</v>
      </c>
      <c r="I926" s="20">
        <v>1587.5477999999334</v>
      </c>
      <c r="J926" s="19">
        <f t="shared" si="72"/>
        <v>762022.943999968</v>
      </c>
      <c r="K926" s="19">
        <f t="shared" si="73"/>
        <v>893.5949999999624</v>
      </c>
      <c r="L926" s="19">
        <f t="shared" si="74"/>
        <v>428925.59999998193</v>
      </c>
      <c r="M926" s="29">
        <f>Table4[[#This Row],[Revenue]]/Table4[[#This Row],[Units]]</f>
        <v>3.3073912499998612</v>
      </c>
      <c r="N926" s="31">
        <f t="shared" si="75"/>
        <v>0.56287753981328936</v>
      </c>
    </row>
    <row r="927" spans="1:19" x14ac:dyDescent="0.25">
      <c r="A927" s="35">
        <v>1992</v>
      </c>
      <c r="B927" s="15" t="s">
        <v>173</v>
      </c>
      <c r="C927" s="15" t="s">
        <v>169</v>
      </c>
      <c r="D927" s="15" t="s">
        <v>6</v>
      </c>
      <c r="E927" s="15" t="s">
        <v>18</v>
      </c>
      <c r="F927" s="16">
        <v>126</v>
      </c>
      <c r="G927" s="19">
        <v>213.58257095999284</v>
      </c>
      <c r="H927" s="19">
        <f t="shared" si="71"/>
        <v>26911.403940959099</v>
      </c>
      <c r="I927" s="20">
        <v>553.56501599998137</v>
      </c>
      <c r="J927" s="19">
        <f t="shared" si="72"/>
        <v>69749.192015997658</v>
      </c>
      <c r="K927" s="19">
        <f t="shared" si="73"/>
        <v>339.98244503998853</v>
      </c>
      <c r="L927" s="19">
        <f t="shared" si="74"/>
        <v>42837.788075038559</v>
      </c>
      <c r="M927" s="29">
        <f>Table4[[#This Row],[Revenue]]/Table4[[#This Row],[Units]]</f>
        <v>4.3933731428569951</v>
      </c>
      <c r="N927" s="31">
        <f t="shared" si="75"/>
        <v>0.61416895073441558</v>
      </c>
    </row>
    <row r="928" spans="1:19" x14ac:dyDescent="0.25">
      <c r="A928" s="35">
        <v>1993</v>
      </c>
      <c r="B928" s="15" t="s">
        <v>175</v>
      </c>
      <c r="C928" s="15" t="s">
        <v>169</v>
      </c>
      <c r="D928" s="15" t="s">
        <v>6</v>
      </c>
      <c r="E928" s="15" t="s">
        <v>18</v>
      </c>
      <c r="F928" s="16">
        <v>847</v>
      </c>
      <c r="G928" s="19">
        <v>1646.0331579999238</v>
      </c>
      <c r="H928" s="19">
        <f t="shared" si="71"/>
        <v>1394190.0848259355</v>
      </c>
      <c r="I928" s="20">
        <v>3986.1324579998154</v>
      </c>
      <c r="J928" s="19">
        <f t="shared" si="72"/>
        <v>3376254.1919258437</v>
      </c>
      <c r="K928" s="19">
        <f t="shared" si="73"/>
        <v>2340.0992999998916</v>
      </c>
      <c r="L928" s="19">
        <f t="shared" si="74"/>
        <v>1982064.1070999082</v>
      </c>
      <c r="M928" s="29">
        <f>Table4[[#This Row],[Revenue]]/Table4[[#This Row],[Units]]</f>
        <v>4.7061776363634182</v>
      </c>
      <c r="N928" s="31">
        <f t="shared" si="75"/>
        <v>0.58706009513143975</v>
      </c>
    </row>
    <row r="929" spans="1:14" x14ac:dyDescent="0.25">
      <c r="A929" s="35">
        <v>1993</v>
      </c>
      <c r="B929" s="15" t="s">
        <v>176</v>
      </c>
      <c r="C929" s="15" t="s">
        <v>169</v>
      </c>
      <c r="D929" s="15" t="s">
        <v>6</v>
      </c>
      <c r="E929" s="15" t="s">
        <v>18</v>
      </c>
      <c r="F929" s="16">
        <v>846</v>
      </c>
      <c r="G929" s="19">
        <v>1598.4425519999286</v>
      </c>
      <c r="H929" s="19">
        <f t="shared" si="71"/>
        <v>1352282.3989919396</v>
      </c>
      <c r="I929" s="20">
        <v>3130.4597519998601</v>
      </c>
      <c r="J929" s="19">
        <f t="shared" si="72"/>
        <v>2648368.9501918815</v>
      </c>
      <c r="K929" s="19">
        <f t="shared" si="73"/>
        <v>1532.0171999999316</v>
      </c>
      <c r="L929" s="19">
        <f t="shared" si="74"/>
        <v>1296086.5511999419</v>
      </c>
      <c r="M929" s="29">
        <f>Table4[[#This Row],[Revenue]]/Table4[[#This Row],[Units]]</f>
        <v>3.7003070354608276</v>
      </c>
      <c r="N929" s="31">
        <f t="shared" si="75"/>
        <v>0.48939047979173633</v>
      </c>
    </row>
    <row r="930" spans="1:14" x14ac:dyDescent="0.25">
      <c r="A930" s="35">
        <v>1994</v>
      </c>
      <c r="B930" s="15" t="s">
        <v>173</v>
      </c>
      <c r="C930" s="15" t="s">
        <v>169</v>
      </c>
      <c r="D930" s="15" t="s">
        <v>6</v>
      </c>
      <c r="E930" s="15" t="s">
        <v>18</v>
      </c>
      <c r="F930" s="16">
        <v>856</v>
      </c>
      <c r="G930" s="19">
        <v>3260.275837519835</v>
      </c>
      <c r="H930" s="19">
        <f t="shared" si="71"/>
        <v>2790796.1169169787</v>
      </c>
      <c r="I930" s="20">
        <v>5196.2007919997623</v>
      </c>
      <c r="J930" s="19">
        <f t="shared" si="72"/>
        <v>4447947.8779517962</v>
      </c>
      <c r="K930" s="19">
        <f t="shared" si="73"/>
        <v>1935.9249544799272</v>
      </c>
      <c r="L930" s="19">
        <f t="shared" si="74"/>
        <v>1657151.7610348174</v>
      </c>
      <c r="M930" s="29">
        <f>Table4[[#This Row],[Revenue]]/Table4[[#This Row],[Units]]</f>
        <v>6.070328028037105</v>
      </c>
      <c r="N930" s="31">
        <f t="shared" si="75"/>
        <v>0.37256546310922772</v>
      </c>
    </row>
    <row r="931" spans="1:14" x14ac:dyDescent="0.25">
      <c r="A931" s="35">
        <v>1994</v>
      </c>
      <c r="B931" s="15" t="s">
        <v>171</v>
      </c>
      <c r="C931" s="15" t="s">
        <v>169</v>
      </c>
      <c r="D931" s="15" t="s">
        <v>6</v>
      </c>
      <c r="E931" s="15" t="s">
        <v>18</v>
      </c>
      <c r="F931" s="16">
        <v>850</v>
      </c>
      <c r="G931" s="19">
        <v>3325.985418719823</v>
      </c>
      <c r="H931" s="19">
        <f t="shared" si="71"/>
        <v>2827087.6059118495</v>
      </c>
      <c r="I931" s="20">
        <v>5213.5913119997485</v>
      </c>
      <c r="J931" s="19">
        <f t="shared" si="72"/>
        <v>4431552.6151997866</v>
      </c>
      <c r="K931" s="19">
        <f t="shared" si="73"/>
        <v>1887.6058932799256</v>
      </c>
      <c r="L931" s="19">
        <f t="shared" si="74"/>
        <v>1604465.0092879371</v>
      </c>
      <c r="M931" s="29">
        <f>Table4[[#This Row],[Revenue]]/Table4[[#This Row],[Units]]</f>
        <v>6.1336368376467627</v>
      </c>
      <c r="N931" s="31">
        <f t="shared" si="75"/>
        <v>0.36205482561231039</v>
      </c>
    </row>
    <row r="932" spans="1:14" x14ac:dyDescent="0.25">
      <c r="A932" s="35">
        <v>1994</v>
      </c>
      <c r="B932" s="15" t="s">
        <v>175</v>
      </c>
      <c r="C932" s="15" t="s">
        <v>169</v>
      </c>
      <c r="D932" s="15" t="s">
        <v>6</v>
      </c>
      <c r="E932" s="15" t="s">
        <v>18</v>
      </c>
      <c r="F932" s="16">
        <v>854</v>
      </c>
      <c r="G932" s="19">
        <v>3253.5819781198311</v>
      </c>
      <c r="H932" s="19">
        <f t="shared" si="71"/>
        <v>2778559.0093143359</v>
      </c>
      <c r="I932" s="20">
        <v>5110.98105199976</v>
      </c>
      <c r="J932" s="19">
        <f t="shared" si="72"/>
        <v>4364777.8184077954</v>
      </c>
      <c r="K932" s="19">
        <f t="shared" si="73"/>
        <v>1857.3990738799289</v>
      </c>
      <c r="L932" s="19">
        <f t="shared" si="74"/>
        <v>1586218.8090934595</v>
      </c>
      <c r="M932" s="29">
        <f>Table4[[#This Row],[Revenue]]/Table4[[#This Row],[Units]]</f>
        <v>5.9847553302104917</v>
      </c>
      <c r="N932" s="31">
        <f t="shared" si="75"/>
        <v>0.36341341417284051</v>
      </c>
    </row>
    <row r="933" spans="1:14" x14ac:dyDescent="0.25">
      <c r="A933" s="35">
        <v>1994</v>
      </c>
      <c r="B933" s="15" t="s">
        <v>172</v>
      </c>
      <c r="C933" s="15" t="s">
        <v>169</v>
      </c>
      <c r="D933" s="15" t="s">
        <v>6</v>
      </c>
      <c r="E933" s="15" t="s">
        <v>18</v>
      </c>
      <c r="F933" s="16">
        <v>859</v>
      </c>
      <c r="G933" s="19">
        <v>2121.2363818798954</v>
      </c>
      <c r="H933" s="19">
        <f t="shared" si="71"/>
        <v>1822142.0520348302</v>
      </c>
      <c r="I933" s="20">
        <v>4509.9457479997773</v>
      </c>
      <c r="J933" s="19">
        <f t="shared" si="72"/>
        <v>3874043.3975318088</v>
      </c>
      <c r="K933" s="19">
        <f t="shared" si="73"/>
        <v>2388.7093661198819</v>
      </c>
      <c r="L933" s="19">
        <f t="shared" si="74"/>
        <v>2051901.3454969786</v>
      </c>
      <c r="M933" s="29">
        <f>Table4[[#This Row],[Revenue]]/Table4[[#This Row],[Units]]</f>
        <v>5.2502278789287278</v>
      </c>
      <c r="N933" s="31">
        <f t="shared" si="75"/>
        <v>0.52965368090720544</v>
      </c>
    </row>
    <row r="934" spans="1:14" x14ac:dyDescent="0.25">
      <c r="A934" s="35">
        <v>1994</v>
      </c>
      <c r="B934" s="15" t="s">
        <v>174</v>
      </c>
      <c r="C934" s="15" t="s">
        <v>169</v>
      </c>
      <c r="D934" s="15" t="s">
        <v>6</v>
      </c>
      <c r="E934" s="15" t="s">
        <v>18</v>
      </c>
      <c r="F934" s="16">
        <v>862</v>
      </c>
      <c r="G934" s="19">
        <v>2010.7247430199038</v>
      </c>
      <c r="H934" s="19">
        <f t="shared" si="71"/>
        <v>1733244.728483157</v>
      </c>
      <c r="I934" s="20">
        <v>4246.0530419997967</v>
      </c>
      <c r="J934" s="19">
        <f t="shared" si="72"/>
        <v>3660097.7222038247</v>
      </c>
      <c r="K934" s="19">
        <f t="shared" si="73"/>
        <v>2235.3282989798927</v>
      </c>
      <c r="L934" s="19">
        <f t="shared" si="74"/>
        <v>1926852.9937206677</v>
      </c>
      <c r="M934" s="29">
        <f>Table4[[#This Row],[Revenue]]/Table4[[#This Row],[Units]]</f>
        <v>4.9258155939672816</v>
      </c>
      <c r="N934" s="31">
        <f t="shared" si="75"/>
        <v>0.5264485103858012</v>
      </c>
    </row>
    <row r="935" spans="1:14" x14ac:dyDescent="0.25">
      <c r="A935" s="35">
        <v>1994</v>
      </c>
      <c r="B935" s="15" t="s">
        <v>171</v>
      </c>
      <c r="C935" s="15" t="s">
        <v>169</v>
      </c>
      <c r="D935" s="15" t="s">
        <v>5</v>
      </c>
      <c r="E935" s="15" t="s">
        <v>18</v>
      </c>
      <c r="F935" s="16">
        <v>800</v>
      </c>
      <c r="G935" s="19">
        <v>1990.9559403898909</v>
      </c>
      <c r="H935" s="19">
        <f t="shared" si="71"/>
        <v>1592764.7523119126</v>
      </c>
      <c r="I935" s="20">
        <v>4016.8849689997801</v>
      </c>
      <c r="J935" s="19">
        <f t="shared" si="72"/>
        <v>3213507.9751998242</v>
      </c>
      <c r="K935" s="19">
        <f t="shared" si="73"/>
        <v>2025.9290286098892</v>
      </c>
      <c r="L935" s="19">
        <f t="shared" si="74"/>
        <v>1620743.2228879116</v>
      </c>
      <c r="M935" s="29">
        <f>Table4[[#This Row],[Revenue]]/Table4[[#This Row],[Units]]</f>
        <v>5.0211062112497249</v>
      </c>
      <c r="N935" s="31">
        <f t="shared" si="75"/>
        <v>0.50435325986304091</v>
      </c>
    </row>
    <row r="936" spans="1:14" x14ac:dyDescent="0.25">
      <c r="A936" s="35">
        <v>1995</v>
      </c>
      <c r="B936" s="15" t="s">
        <v>174</v>
      </c>
      <c r="C936" s="15" t="s">
        <v>169</v>
      </c>
      <c r="D936" s="15" t="s">
        <v>6</v>
      </c>
      <c r="E936" s="15" t="s">
        <v>18</v>
      </c>
      <c r="F936" s="16">
        <v>848</v>
      </c>
      <c r="G936" s="19">
        <v>2208.6811010198794</v>
      </c>
      <c r="H936" s="19">
        <f t="shared" si="71"/>
        <v>1872961.5736648578</v>
      </c>
      <c r="I936" s="20">
        <v>4560.1348419997512</v>
      </c>
      <c r="J936" s="19">
        <f t="shared" si="72"/>
        <v>3866994.3460157891</v>
      </c>
      <c r="K936" s="19">
        <f t="shared" si="73"/>
        <v>2351.4537409798718</v>
      </c>
      <c r="L936" s="19">
        <f t="shared" si="74"/>
        <v>1994032.7723509313</v>
      </c>
      <c r="M936" s="29">
        <f>Table4[[#This Row],[Revenue]]/Table4[[#This Row],[Units]]</f>
        <v>5.3775175023581969</v>
      </c>
      <c r="N936" s="31">
        <f t="shared" si="75"/>
        <v>0.51565443182129478</v>
      </c>
    </row>
    <row r="937" spans="1:14" x14ac:dyDescent="0.25">
      <c r="A937" s="35">
        <v>1996</v>
      </c>
      <c r="B937" s="15" t="s">
        <v>175</v>
      </c>
      <c r="C937" s="15" t="s">
        <v>170</v>
      </c>
      <c r="D937" s="15" t="s">
        <v>146</v>
      </c>
      <c r="E937" s="15" t="s">
        <v>18</v>
      </c>
      <c r="F937" s="16">
        <v>385</v>
      </c>
      <c r="G937" s="19">
        <v>703.80268231199136</v>
      </c>
      <c r="H937" s="19">
        <f t="shared" si="71"/>
        <v>270964.03269011667</v>
      </c>
      <c r="I937" s="20">
        <v>1516.8109751999878</v>
      </c>
      <c r="J937" s="19">
        <f t="shared" si="72"/>
        <v>583972.22545199527</v>
      </c>
      <c r="K937" s="19">
        <f t="shared" si="73"/>
        <v>813.00829288799639</v>
      </c>
      <c r="L937" s="19">
        <f t="shared" si="74"/>
        <v>313008.1927618786</v>
      </c>
      <c r="M937" s="29">
        <f>Table4[[#This Row],[Revenue]]/Table4[[#This Row],[Units]]</f>
        <v>3.9397687667532151</v>
      </c>
      <c r="N937" s="31">
        <f t="shared" si="75"/>
        <v>0.53599842444494661</v>
      </c>
    </row>
    <row r="938" spans="1:14" x14ac:dyDescent="0.25">
      <c r="A938" s="35">
        <v>1996</v>
      </c>
      <c r="B938" s="15" t="s">
        <v>175</v>
      </c>
      <c r="C938" s="15" t="s">
        <v>170</v>
      </c>
      <c r="D938" s="15" t="s">
        <v>146</v>
      </c>
      <c r="E938" s="15" t="s">
        <v>18</v>
      </c>
      <c r="F938" s="16">
        <v>371</v>
      </c>
      <c r="G938" s="19">
        <v>692.59014613769057</v>
      </c>
      <c r="H938" s="19">
        <f t="shared" si="71"/>
        <v>256950.94421708319</v>
      </c>
      <c r="I938" s="20">
        <v>1508.3622036699862</v>
      </c>
      <c r="J938" s="19">
        <f t="shared" si="72"/>
        <v>559602.37756156491</v>
      </c>
      <c r="K938" s="19">
        <f t="shared" si="73"/>
        <v>815.77205753229566</v>
      </c>
      <c r="L938" s="19">
        <f t="shared" si="74"/>
        <v>302651.43334448175</v>
      </c>
      <c r="M938" s="29">
        <f>Table4[[#This Row],[Revenue]]/Table4[[#This Row],[Units]]</f>
        <v>4.0656663171697742</v>
      </c>
      <c r="N938" s="31">
        <f t="shared" si="75"/>
        <v>0.54083300121644917</v>
      </c>
    </row>
    <row r="939" spans="1:14" x14ac:dyDescent="0.25">
      <c r="A939" s="35">
        <v>1996</v>
      </c>
      <c r="B939" s="15" t="s">
        <v>173</v>
      </c>
      <c r="C939" s="15" t="s">
        <v>170</v>
      </c>
      <c r="D939" s="15" t="s">
        <v>168</v>
      </c>
      <c r="E939" s="15" t="s">
        <v>18</v>
      </c>
      <c r="F939" s="16">
        <v>320</v>
      </c>
      <c r="G939" s="19">
        <v>444.45438329599722</v>
      </c>
      <c r="H939" s="19">
        <f t="shared" si="71"/>
        <v>142225.4026547191</v>
      </c>
      <c r="I939" s="20">
        <v>817.98188159999484</v>
      </c>
      <c r="J939" s="19">
        <f t="shared" si="72"/>
        <v>261754.20211199834</v>
      </c>
      <c r="K939" s="19">
        <f t="shared" si="73"/>
        <v>373.52749830399762</v>
      </c>
      <c r="L939" s="19">
        <f t="shared" si="74"/>
        <v>119528.79945727924</v>
      </c>
      <c r="M939" s="29">
        <f>Table4[[#This Row],[Revenue]]/Table4[[#This Row],[Units]]</f>
        <v>2.5561933799999839</v>
      </c>
      <c r="N939" s="31">
        <f t="shared" si="75"/>
        <v>0.4566451980248849</v>
      </c>
    </row>
    <row r="940" spans="1:14" x14ac:dyDescent="0.25">
      <c r="A940" s="35">
        <v>1997</v>
      </c>
      <c r="B940" s="15" t="s">
        <v>174</v>
      </c>
      <c r="C940" s="15" t="s">
        <v>169</v>
      </c>
      <c r="D940" s="15" t="s">
        <v>6</v>
      </c>
      <c r="E940" s="15" t="s">
        <v>18</v>
      </c>
      <c r="F940" s="16">
        <v>390</v>
      </c>
      <c r="G940" s="19">
        <v>907.24648727398596</v>
      </c>
      <c r="H940" s="19">
        <f t="shared" si="71"/>
        <v>353826.13003685453</v>
      </c>
      <c r="I940" s="20">
        <v>1783.2497653999803</v>
      </c>
      <c r="J940" s="19">
        <f t="shared" si="72"/>
        <v>695467.40850599238</v>
      </c>
      <c r="K940" s="19">
        <f t="shared" si="73"/>
        <v>876.00327812599437</v>
      </c>
      <c r="L940" s="19">
        <f t="shared" si="74"/>
        <v>341641.27846913785</v>
      </c>
      <c r="M940" s="29">
        <f>Table4[[#This Row],[Revenue]]/Table4[[#This Row],[Units]]</f>
        <v>4.5724352958973853</v>
      </c>
      <c r="N940" s="31">
        <f t="shared" si="75"/>
        <v>0.49123981122717719</v>
      </c>
    </row>
    <row r="941" spans="1:14" x14ac:dyDescent="0.25">
      <c r="A941" s="35">
        <v>1997</v>
      </c>
      <c r="B941" s="15" t="s">
        <v>174</v>
      </c>
      <c r="C941" s="15" t="s">
        <v>170</v>
      </c>
      <c r="D941" s="15" t="s">
        <v>146</v>
      </c>
      <c r="E941" s="15" t="s">
        <v>18</v>
      </c>
      <c r="F941" s="16">
        <v>510</v>
      </c>
      <c r="G941" s="19">
        <v>536.78060999999127</v>
      </c>
      <c r="H941" s="19">
        <f t="shared" si="71"/>
        <v>273758.11109999556</v>
      </c>
      <c r="I941" s="20">
        <v>1275.7813748999795</v>
      </c>
      <c r="J941" s="19">
        <f t="shared" si="72"/>
        <v>650648.50119898957</v>
      </c>
      <c r="K941" s="19">
        <f t="shared" si="73"/>
        <v>739.00076489998821</v>
      </c>
      <c r="L941" s="19">
        <f t="shared" si="74"/>
        <v>376890.39009899402</v>
      </c>
      <c r="M941" s="29">
        <f>Table4[[#This Row],[Revenue]]/Table4[[#This Row],[Units]]</f>
        <v>2.5015321076470185</v>
      </c>
      <c r="N941" s="31">
        <f t="shared" si="75"/>
        <v>0.57925345160170993</v>
      </c>
    </row>
    <row r="942" spans="1:14" x14ac:dyDescent="0.25">
      <c r="A942" s="35">
        <v>1997</v>
      </c>
      <c r="B942" s="15" t="s">
        <v>172</v>
      </c>
      <c r="C942" s="15" t="s">
        <v>169</v>
      </c>
      <c r="D942" s="15" t="s">
        <v>6</v>
      </c>
      <c r="E942" s="15" t="s">
        <v>18</v>
      </c>
      <c r="F942" s="16">
        <v>439</v>
      </c>
      <c r="G942" s="19">
        <v>595.41701699998862</v>
      </c>
      <c r="H942" s="19">
        <f t="shared" si="71"/>
        <v>261388.07046299501</v>
      </c>
      <c r="I942" s="20">
        <v>1448.4961440299724</v>
      </c>
      <c r="J942" s="19">
        <f t="shared" si="72"/>
        <v>635889.80722915789</v>
      </c>
      <c r="K942" s="19">
        <f t="shared" si="73"/>
        <v>853.07912702998374</v>
      </c>
      <c r="L942" s="19">
        <f t="shared" si="74"/>
        <v>374501.73676616291</v>
      </c>
      <c r="M942" s="29">
        <f>Table4[[#This Row],[Revenue]]/Table4[[#This Row],[Units]]</f>
        <v>3.2995356356035819</v>
      </c>
      <c r="N942" s="31">
        <f t="shared" si="75"/>
        <v>0.58894124816692073</v>
      </c>
    </row>
    <row r="943" spans="1:14" x14ac:dyDescent="0.25">
      <c r="A943" s="35">
        <v>1997</v>
      </c>
      <c r="B943" s="15" t="s">
        <v>173</v>
      </c>
      <c r="C943" s="15" t="s">
        <v>169</v>
      </c>
      <c r="D943" s="15" t="s">
        <v>6</v>
      </c>
      <c r="E943" s="15" t="s">
        <v>18</v>
      </c>
      <c r="F943" s="16">
        <v>420</v>
      </c>
      <c r="G943" s="19">
        <v>569.7518399999891</v>
      </c>
      <c r="H943" s="19">
        <f t="shared" si="71"/>
        <v>239295.77279999544</v>
      </c>
      <c r="I943" s="20">
        <v>1403.7436655999734</v>
      </c>
      <c r="J943" s="19">
        <f t="shared" si="72"/>
        <v>589572.33955198887</v>
      </c>
      <c r="K943" s="19">
        <f t="shared" si="73"/>
        <v>833.99182559998428</v>
      </c>
      <c r="L943" s="19">
        <f t="shared" si="74"/>
        <v>350276.56675199344</v>
      </c>
      <c r="M943" s="29">
        <f>Table4[[#This Row],[Revenue]]/Table4[[#This Row],[Units]]</f>
        <v>3.3422468228570796</v>
      </c>
      <c r="N943" s="31">
        <f t="shared" si="75"/>
        <v>0.59411974282607238</v>
      </c>
    </row>
    <row r="944" spans="1:14" x14ac:dyDescent="0.25">
      <c r="A944" s="35">
        <v>1998</v>
      </c>
      <c r="B944" s="15" t="s">
        <v>171</v>
      </c>
      <c r="C944" s="15" t="s">
        <v>170</v>
      </c>
      <c r="D944" s="15" t="s">
        <v>146</v>
      </c>
      <c r="E944" s="15" t="s">
        <v>18</v>
      </c>
      <c r="F944" s="16">
        <v>510</v>
      </c>
      <c r="G944" s="19">
        <v>670.64591999997651</v>
      </c>
      <c r="H944" s="19">
        <f t="shared" si="71"/>
        <v>342029.41919998801</v>
      </c>
      <c r="I944" s="20">
        <v>1503.2539199999474</v>
      </c>
      <c r="J944" s="19">
        <f t="shared" si="72"/>
        <v>766659.49919997319</v>
      </c>
      <c r="K944" s="19">
        <f t="shared" si="73"/>
        <v>832.60799999997084</v>
      </c>
      <c r="L944" s="19">
        <f t="shared" si="74"/>
        <v>424630.07999998517</v>
      </c>
      <c r="M944" s="29">
        <f>Table4[[#This Row],[Revenue]]/Table4[[#This Row],[Units]]</f>
        <v>2.9475567058822496</v>
      </c>
      <c r="N944" s="31">
        <f t="shared" si="75"/>
        <v>0.55387049980218905</v>
      </c>
    </row>
    <row r="945" spans="1:19" x14ac:dyDescent="0.25">
      <c r="A945" s="35">
        <v>1998</v>
      </c>
      <c r="B945" s="15" t="s">
        <v>171</v>
      </c>
      <c r="C945" s="15" t="s">
        <v>170</v>
      </c>
      <c r="D945" s="15" t="s">
        <v>146</v>
      </c>
      <c r="E945" s="15" t="s">
        <v>18</v>
      </c>
      <c r="F945" s="16">
        <v>371</v>
      </c>
      <c r="G945" s="19">
        <v>869.39120486996944</v>
      </c>
      <c r="H945" s="19">
        <f t="shared" si="71"/>
        <v>322544.13700675865</v>
      </c>
      <c r="I945" s="20">
        <v>1729.5484769999568</v>
      </c>
      <c r="J945" s="19">
        <f t="shared" si="72"/>
        <v>641662.48496698402</v>
      </c>
      <c r="K945" s="19">
        <f t="shared" si="73"/>
        <v>860.1572721299874</v>
      </c>
      <c r="L945" s="19">
        <f t="shared" si="74"/>
        <v>319118.34796022536</v>
      </c>
      <c r="M945" s="29">
        <f>Table4[[#This Row],[Revenue]]/Table4[[#This Row],[Units]]</f>
        <v>4.6618557331535229</v>
      </c>
      <c r="N945" s="31">
        <f t="shared" si="75"/>
        <v>0.49733053659299592</v>
      </c>
    </row>
    <row r="946" spans="1:19" x14ac:dyDescent="0.25">
      <c r="A946" s="35">
        <v>1999</v>
      </c>
      <c r="B946" s="15" t="s">
        <v>172</v>
      </c>
      <c r="C946" s="15" t="s">
        <v>169</v>
      </c>
      <c r="D946" s="15" t="s">
        <v>6</v>
      </c>
      <c r="E946" s="15" t="s">
        <v>18</v>
      </c>
      <c r="F946" s="16">
        <v>439</v>
      </c>
      <c r="G946" s="19">
        <v>743.4241109999723</v>
      </c>
      <c r="H946" s="19">
        <f t="shared" si="71"/>
        <v>326363.18472898786</v>
      </c>
      <c r="I946" s="20">
        <v>1701.3449609999366</v>
      </c>
      <c r="J946" s="19">
        <f t="shared" si="72"/>
        <v>746890.43787897215</v>
      </c>
      <c r="K946" s="19">
        <f t="shared" si="73"/>
        <v>957.92084999996428</v>
      </c>
      <c r="L946" s="19">
        <f t="shared" si="74"/>
        <v>420527.25314998429</v>
      </c>
      <c r="M946" s="29">
        <f>Table4[[#This Row],[Revenue]]/Table4[[#This Row],[Units]]</f>
        <v>3.8755010501137508</v>
      </c>
      <c r="N946" s="31">
        <f t="shared" si="75"/>
        <v>0.56303740391188073</v>
      </c>
    </row>
    <row r="947" spans="1:19" x14ac:dyDescent="0.25">
      <c r="A947" s="35">
        <v>1999</v>
      </c>
      <c r="B947" s="15" t="s">
        <v>171</v>
      </c>
      <c r="C947" s="15" t="s">
        <v>170</v>
      </c>
      <c r="D947" s="15" t="s">
        <v>146</v>
      </c>
      <c r="E947" s="15" t="s">
        <v>18</v>
      </c>
      <c r="F947" s="16">
        <v>385</v>
      </c>
      <c r="G947" s="19">
        <v>1009.581241199956</v>
      </c>
      <c r="H947" s="19">
        <f t="shared" si="71"/>
        <v>388688.77786198305</v>
      </c>
      <c r="I947" s="20">
        <v>1915.9765199999385</v>
      </c>
      <c r="J947" s="19">
        <f t="shared" si="72"/>
        <v>737650.96019997634</v>
      </c>
      <c r="K947" s="19">
        <f t="shared" si="73"/>
        <v>906.39527879998252</v>
      </c>
      <c r="L947" s="19">
        <f t="shared" si="74"/>
        <v>348962.18233799329</v>
      </c>
      <c r="M947" s="29">
        <f>Table4[[#This Row],[Revenue]]/Table4[[#This Row],[Units]]</f>
        <v>4.9765623896102298</v>
      </c>
      <c r="N947" s="31">
        <f t="shared" si="75"/>
        <v>0.47307222679326549</v>
      </c>
    </row>
    <row r="948" spans="1:19" x14ac:dyDescent="0.25">
      <c r="A948" s="35">
        <v>1999</v>
      </c>
      <c r="B948" s="15" t="s">
        <v>172</v>
      </c>
      <c r="C948" s="15" t="s">
        <v>169</v>
      </c>
      <c r="D948" s="15" t="s">
        <v>6</v>
      </c>
      <c r="E948" s="15" t="s">
        <v>18</v>
      </c>
      <c r="F948" s="16">
        <v>420</v>
      </c>
      <c r="G948" s="19">
        <v>711.35315999997351</v>
      </c>
      <c r="H948" s="19">
        <f t="shared" si="71"/>
        <v>298768.32719998888</v>
      </c>
      <c r="I948" s="20">
        <v>1650.0291599999389</v>
      </c>
      <c r="J948" s="19">
        <f t="shared" si="72"/>
        <v>693012.24719997437</v>
      </c>
      <c r="K948" s="19">
        <f t="shared" si="73"/>
        <v>938.67599999996537</v>
      </c>
      <c r="L948" s="19">
        <f t="shared" si="74"/>
        <v>394243.91999998549</v>
      </c>
      <c r="M948" s="29">
        <f>Table4[[#This Row],[Revenue]]/Table4[[#This Row],[Units]]</f>
        <v>3.9286408571427116</v>
      </c>
      <c r="N948" s="31">
        <f t="shared" si="75"/>
        <v>0.56888449171407374</v>
      </c>
    </row>
    <row r="949" spans="1:19" x14ac:dyDescent="0.25">
      <c r="A949" s="35">
        <v>1999</v>
      </c>
      <c r="B949" s="15" t="s">
        <v>172</v>
      </c>
      <c r="C949" s="15" t="s">
        <v>169</v>
      </c>
      <c r="D949" s="15" t="s">
        <v>6</v>
      </c>
      <c r="E949" s="15" t="s">
        <v>18</v>
      </c>
      <c r="F949" s="16">
        <v>390</v>
      </c>
      <c r="G949" s="19">
        <v>636.26471999997818</v>
      </c>
      <c r="H949" s="19">
        <f t="shared" si="71"/>
        <v>248143.2407999915</v>
      </c>
      <c r="I949" s="20">
        <v>1510.9567199999481</v>
      </c>
      <c r="J949" s="19">
        <f t="shared" si="72"/>
        <v>589273.12079997978</v>
      </c>
      <c r="K949" s="19">
        <f t="shared" si="73"/>
        <v>874.69199999996988</v>
      </c>
      <c r="L949" s="19">
        <f t="shared" si="74"/>
        <v>341129.87999998825</v>
      </c>
      <c r="M949" s="29">
        <f>Table4[[#This Row],[Revenue]]/Table4[[#This Row],[Units]]</f>
        <v>3.8742479999998669</v>
      </c>
      <c r="N949" s="31">
        <f t="shared" si="75"/>
        <v>0.57889944061402365</v>
      </c>
    </row>
    <row r="950" spans="1:19" x14ac:dyDescent="0.25">
      <c r="A950" s="35">
        <v>2001</v>
      </c>
      <c r="B950" s="15" t="s">
        <v>176</v>
      </c>
      <c r="C950" s="15" t="s">
        <v>169</v>
      </c>
      <c r="D950" s="15" t="s">
        <v>5</v>
      </c>
      <c r="E950" s="15" t="s">
        <v>18</v>
      </c>
      <c r="F950" s="16">
        <v>666</v>
      </c>
      <c r="G950" s="19">
        <v>2486.6820182398687</v>
      </c>
      <c r="H950" s="19">
        <f t="shared" si="71"/>
        <v>1656130.2241477526</v>
      </c>
      <c r="I950" s="20">
        <v>4262.2207039998011</v>
      </c>
      <c r="J950" s="19">
        <f t="shared" si="72"/>
        <v>2838638.9888638677</v>
      </c>
      <c r="K950" s="19">
        <f t="shared" si="73"/>
        <v>1775.5386857599324</v>
      </c>
      <c r="L950" s="19">
        <f t="shared" si="74"/>
        <v>1182508.7647161151</v>
      </c>
      <c r="M950" s="29">
        <f>Table4[[#This Row],[Revenue]]/Table4[[#This Row],[Units]]</f>
        <v>6.3997307867864883</v>
      </c>
      <c r="N950" s="31">
        <f t="shared" si="75"/>
        <v>0.41657596099932398</v>
      </c>
    </row>
    <row r="951" spans="1:19" x14ac:dyDescent="0.25">
      <c r="A951" s="35">
        <v>2002</v>
      </c>
      <c r="B951" s="15" t="s">
        <v>174</v>
      </c>
      <c r="C951" s="15" t="s">
        <v>169</v>
      </c>
      <c r="D951" s="15" t="s">
        <v>6</v>
      </c>
      <c r="E951" s="15" t="s">
        <v>18</v>
      </c>
      <c r="F951" s="16">
        <v>1661.0187486034342</v>
      </c>
      <c r="G951" s="19">
        <v>3474.0050348423065</v>
      </c>
      <c r="H951" s="19">
        <f t="shared" si="71"/>
        <v>5770387.495615798</v>
      </c>
      <c r="I951" s="20">
        <v>8696.7816820348999</v>
      </c>
      <c r="J951" s="19">
        <f t="shared" si="72"/>
        <v>14445517.42637088</v>
      </c>
      <c r="K951" s="19">
        <f t="shared" si="73"/>
        <v>5222.7766471925934</v>
      </c>
      <c r="L951" s="19">
        <f t="shared" si="74"/>
        <v>8675129.9307550825</v>
      </c>
      <c r="M951" s="29">
        <f>Table4[[#This Row],[Revenue]]/Table4[[#This Row],[Units]]</f>
        <v>5.2358118710863772</v>
      </c>
      <c r="N951" s="31">
        <f t="shared" si="75"/>
        <v>0.60054130805437811</v>
      </c>
    </row>
    <row r="952" spans="1:19" x14ac:dyDescent="0.25">
      <c r="A952" s="35">
        <v>2002</v>
      </c>
      <c r="B952" s="15" t="s">
        <v>175</v>
      </c>
      <c r="C952" s="15" t="s">
        <v>169</v>
      </c>
      <c r="D952" s="15" t="s">
        <v>6</v>
      </c>
      <c r="E952" s="15" t="s">
        <v>18</v>
      </c>
      <c r="F952" s="16">
        <v>1443.4209491724203</v>
      </c>
      <c r="G952" s="19">
        <v>4363.8980014403196</v>
      </c>
      <c r="H952" s="19">
        <f t="shared" si="71"/>
        <v>6298941.7953306139</v>
      </c>
      <c r="I952" s="20">
        <v>9698.204335870174</v>
      </c>
      <c r="J952" s="19">
        <f t="shared" si="72"/>
        <v>13998591.307749808</v>
      </c>
      <c r="K952" s="19">
        <f t="shared" si="73"/>
        <v>5334.3063344298544</v>
      </c>
      <c r="L952" s="19">
        <f t="shared" si="74"/>
        <v>7699649.512419194</v>
      </c>
      <c r="M952" s="29">
        <f>Table4[[#This Row],[Revenue]]/Table4[[#This Row],[Units]]</f>
        <v>6.718902300420817</v>
      </c>
      <c r="N952" s="31">
        <f t="shared" si="75"/>
        <v>0.55003030970384603</v>
      </c>
      <c r="O952" s="41"/>
      <c r="P952" s="41"/>
      <c r="Q952" s="41"/>
      <c r="R952" s="41"/>
      <c r="S952" s="41"/>
    </row>
    <row r="953" spans="1:19" x14ac:dyDescent="0.25">
      <c r="A953" s="35">
        <v>2002</v>
      </c>
      <c r="B953" s="15" t="s">
        <v>176</v>
      </c>
      <c r="C953" s="15" t="s">
        <v>169</v>
      </c>
      <c r="D953" s="15" t="s">
        <v>6</v>
      </c>
      <c r="E953" s="15" t="s">
        <v>18</v>
      </c>
      <c r="F953" s="16">
        <v>1321.2917719749273</v>
      </c>
      <c r="G953" s="19">
        <v>3722.0442840485748</v>
      </c>
      <c r="H953" s="19">
        <f t="shared" si="71"/>
        <v>4917906.4874396911</v>
      </c>
      <c r="I953" s="20">
        <v>7610.0253309749596</v>
      </c>
      <c r="J953" s="19">
        <f t="shared" si="72"/>
        <v>10055063.854337987</v>
      </c>
      <c r="K953" s="19">
        <f t="shared" si="73"/>
        <v>3887.9810469263848</v>
      </c>
      <c r="L953" s="19">
        <f t="shared" si="74"/>
        <v>5137157.3668982955</v>
      </c>
      <c r="M953" s="29">
        <f>Table4[[#This Row],[Revenue]]/Table4[[#This Row],[Units]]</f>
        <v>5.7595343378247925</v>
      </c>
      <c r="N953" s="31">
        <f t="shared" si="75"/>
        <v>0.51090251054765878</v>
      </c>
    </row>
    <row r="954" spans="1:19" x14ac:dyDescent="0.25">
      <c r="A954" s="35">
        <v>2002</v>
      </c>
      <c r="B954" s="15" t="s">
        <v>172</v>
      </c>
      <c r="C954" s="15" t="s">
        <v>169</v>
      </c>
      <c r="D954" s="15" t="s">
        <v>6</v>
      </c>
      <c r="E954" s="15" t="s">
        <v>18</v>
      </c>
      <c r="F954" s="16">
        <v>1269.0463732314518</v>
      </c>
      <c r="G954" s="19">
        <v>3579.3715079259578</v>
      </c>
      <c r="H954" s="19">
        <f t="shared" si="71"/>
        <v>4542388.430581429</v>
      </c>
      <c r="I954" s="20">
        <v>7490.276809831581</v>
      </c>
      <c r="J954" s="19">
        <f t="shared" si="72"/>
        <v>9505508.6200164165</v>
      </c>
      <c r="K954" s="19">
        <f t="shared" si="73"/>
        <v>3910.9053019056232</v>
      </c>
      <c r="L954" s="19">
        <f t="shared" si="74"/>
        <v>4963120.1894349875</v>
      </c>
      <c r="M954" s="29">
        <f>Table4[[#This Row],[Revenue]]/Table4[[#This Row],[Units]]</f>
        <v>5.9022877081777736</v>
      </c>
      <c r="N954" s="31">
        <f t="shared" si="75"/>
        <v>0.52213094404899041</v>
      </c>
    </row>
    <row r="955" spans="1:19" x14ac:dyDescent="0.25">
      <c r="A955" s="35">
        <v>2002</v>
      </c>
      <c r="B955" s="15" t="s">
        <v>173</v>
      </c>
      <c r="C955" s="15" t="s">
        <v>169</v>
      </c>
      <c r="D955" s="15" t="s">
        <v>6</v>
      </c>
      <c r="E955" s="15" t="s">
        <v>18</v>
      </c>
      <c r="F955" s="16">
        <v>1222.7236885787652</v>
      </c>
      <c r="G955" s="19">
        <v>2381.2046562225764</v>
      </c>
      <c r="H955" s="19">
        <f t="shared" si="71"/>
        <v>2911555.3405173994</v>
      </c>
      <c r="I955" s="20">
        <v>5061.1248744337045</v>
      </c>
      <c r="J955" s="19">
        <f t="shared" si="72"/>
        <v>6188357.2748253187</v>
      </c>
      <c r="K955" s="19">
        <f t="shared" si="73"/>
        <v>2679.920218211128</v>
      </c>
      <c r="L955" s="19">
        <f t="shared" si="74"/>
        <v>3276801.9343079193</v>
      </c>
      <c r="M955" s="29">
        <f>Table4[[#This Row],[Revenue]]/Table4[[#This Row],[Units]]</f>
        <v>4.139222067674595</v>
      </c>
      <c r="N955" s="31">
        <f t="shared" si="75"/>
        <v>0.52951078756202152</v>
      </c>
    </row>
    <row r="956" spans="1:19" x14ac:dyDescent="0.25">
      <c r="A956" s="35">
        <v>2003</v>
      </c>
      <c r="B956" s="15" t="s">
        <v>171</v>
      </c>
      <c r="C956" s="15" t="s">
        <v>169</v>
      </c>
      <c r="D956" s="15" t="s">
        <v>5</v>
      </c>
      <c r="E956" s="15" t="s">
        <v>18</v>
      </c>
      <c r="F956" s="16">
        <v>664</v>
      </c>
      <c r="G956" s="19">
        <v>809.74799999998493</v>
      </c>
      <c r="H956" s="19">
        <f t="shared" si="71"/>
        <v>537672.67199999001</v>
      </c>
      <c r="I956" s="20">
        <v>1775.5499407999673</v>
      </c>
      <c r="J956" s="19">
        <f t="shared" si="72"/>
        <v>1178965.1606911784</v>
      </c>
      <c r="K956" s="19">
        <f t="shared" si="73"/>
        <v>965.80194079998239</v>
      </c>
      <c r="L956" s="19">
        <f t="shared" si="74"/>
        <v>641292.4886911884</v>
      </c>
      <c r="M956" s="29">
        <f>Table4[[#This Row],[Revenue]]/Table4[[#This Row],[Units]]</f>
        <v>2.6740209951806735</v>
      </c>
      <c r="N956" s="31">
        <f t="shared" si="75"/>
        <v>0.54394524119374754</v>
      </c>
    </row>
    <row r="957" spans="1:19" x14ac:dyDescent="0.25">
      <c r="A957" s="35">
        <v>2003</v>
      </c>
      <c r="B957" s="15" t="s">
        <v>174</v>
      </c>
      <c r="C957" s="15" t="s">
        <v>169</v>
      </c>
      <c r="D957" s="15" t="s">
        <v>5</v>
      </c>
      <c r="E957" s="15" t="s">
        <v>18</v>
      </c>
      <c r="F957" s="16">
        <v>291</v>
      </c>
      <c r="G957" s="19">
        <v>415.70067245239824</v>
      </c>
      <c r="H957" s="19">
        <f t="shared" si="71"/>
        <v>120968.89568364789</v>
      </c>
      <c r="I957" s="20">
        <v>691.63152403999709</v>
      </c>
      <c r="J957" s="19">
        <f t="shared" si="72"/>
        <v>201264.77349563915</v>
      </c>
      <c r="K957" s="19">
        <f t="shared" si="73"/>
        <v>275.93085158759885</v>
      </c>
      <c r="L957" s="19">
        <f t="shared" si="74"/>
        <v>80295.87781199126</v>
      </c>
      <c r="M957" s="29">
        <f>Table4[[#This Row],[Revenue]]/Table4[[#This Row],[Units]]</f>
        <v>2.3767406324398523</v>
      </c>
      <c r="N957" s="31">
        <f t="shared" si="75"/>
        <v>0.39895644139500175</v>
      </c>
    </row>
    <row r="958" spans="1:19" x14ac:dyDescent="0.25">
      <c r="A958" s="35">
        <v>2004</v>
      </c>
      <c r="B958" s="15" t="s">
        <v>174</v>
      </c>
      <c r="C958" s="15" t="s">
        <v>170</v>
      </c>
      <c r="D958" s="15" t="s">
        <v>146</v>
      </c>
      <c r="E958" s="15" t="s">
        <v>18</v>
      </c>
      <c r="F958" s="16">
        <v>955</v>
      </c>
      <c r="G958" s="19">
        <v>1078.1252849999755</v>
      </c>
      <c r="H958" s="19">
        <f t="shared" si="71"/>
        <v>1029609.6471749766</v>
      </c>
      <c r="I958" s="20">
        <v>2385.5501098499453</v>
      </c>
      <c r="J958" s="19">
        <f t="shared" si="72"/>
        <v>2278200.3549066978</v>
      </c>
      <c r="K958" s="19">
        <f t="shared" si="73"/>
        <v>1307.4248248499698</v>
      </c>
      <c r="L958" s="19">
        <f t="shared" si="74"/>
        <v>1248590.707731721</v>
      </c>
      <c r="M958" s="29">
        <f>Table4[[#This Row],[Revenue]]/Table4[[#This Row],[Units]]</f>
        <v>2.4979582302093668</v>
      </c>
      <c r="N958" s="31">
        <f t="shared" si="75"/>
        <v>0.54806009710364412</v>
      </c>
    </row>
    <row r="959" spans="1:19" x14ac:dyDescent="0.25">
      <c r="A959" s="35">
        <v>2004</v>
      </c>
      <c r="B959" s="15" t="s">
        <v>171</v>
      </c>
      <c r="C959" s="15" t="s">
        <v>169</v>
      </c>
      <c r="D959" s="15" t="s">
        <v>5</v>
      </c>
      <c r="E959" s="15" t="s">
        <v>18</v>
      </c>
      <c r="F959" s="16">
        <v>878</v>
      </c>
      <c r="G959" s="19">
        <v>1318.2511499999528</v>
      </c>
      <c r="H959" s="19">
        <f t="shared" si="71"/>
        <v>1157424.5096999586</v>
      </c>
      <c r="I959" s="20">
        <v>2545.2290059999086</v>
      </c>
      <c r="J959" s="19">
        <f t="shared" si="72"/>
        <v>2234711.0672679199</v>
      </c>
      <c r="K959" s="19">
        <f t="shared" si="73"/>
        <v>1226.9778559999559</v>
      </c>
      <c r="L959" s="19">
        <f t="shared" si="74"/>
        <v>1077286.5575679613</v>
      </c>
      <c r="M959" s="29">
        <f>Table4[[#This Row],[Revenue]]/Table4[[#This Row],[Units]]</f>
        <v>2.8988940842823561</v>
      </c>
      <c r="N959" s="31">
        <f t="shared" si="75"/>
        <v>0.48206972854213964</v>
      </c>
    </row>
    <row r="960" spans="1:19" x14ac:dyDescent="0.25">
      <c r="A960" s="35">
        <v>2005</v>
      </c>
      <c r="B960" s="15" t="s">
        <v>171</v>
      </c>
      <c r="C960" s="15" t="s">
        <v>169</v>
      </c>
      <c r="D960" s="15" t="s">
        <v>5</v>
      </c>
      <c r="E960" s="15" t="s">
        <v>18</v>
      </c>
      <c r="F960" s="16">
        <v>679</v>
      </c>
      <c r="G960" s="19">
        <v>2132.5531780799024</v>
      </c>
      <c r="H960" s="19">
        <f t="shared" si="71"/>
        <v>1448003.6079162539</v>
      </c>
      <c r="I960" s="20">
        <v>3637.1547679998566</v>
      </c>
      <c r="J960" s="19">
        <f t="shared" si="72"/>
        <v>2469628.0874719028</v>
      </c>
      <c r="K960" s="19">
        <f t="shared" si="73"/>
        <v>1504.6015899199542</v>
      </c>
      <c r="L960" s="19">
        <f t="shared" si="74"/>
        <v>1021624.479555649</v>
      </c>
      <c r="M960" s="29">
        <f>Table4[[#This Row],[Revenue]]/Table4[[#This Row],[Units]]</f>
        <v>5.3566344153164307</v>
      </c>
      <c r="N960" s="31">
        <f t="shared" si="75"/>
        <v>0.41367543750340996</v>
      </c>
    </row>
    <row r="961" spans="1:19" x14ac:dyDescent="0.25">
      <c r="A961" s="35">
        <v>2005</v>
      </c>
      <c r="B961" s="15" t="s">
        <v>175</v>
      </c>
      <c r="C961" s="15" t="s">
        <v>169</v>
      </c>
      <c r="D961" s="15" t="s">
        <v>5</v>
      </c>
      <c r="E961" s="15" t="s">
        <v>18</v>
      </c>
      <c r="F961" s="16">
        <v>664</v>
      </c>
      <c r="G961" s="19">
        <v>1123.7867999999503</v>
      </c>
      <c r="H961" s="19">
        <f t="shared" si="71"/>
        <v>746194.435199967</v>
      </c>
      <c r="I961" s="20">
        <v>2307.2681919998981</v>
      </c>
      <c r="J961" s="19">
        <f t="shared" si="72"/>
        <v>1532026.0794879324</v>
      </c>
      <c r="K961" s="19">
        <f t="shared" si="73"/>
        <v>1183.4813919999478</v>
      </c>
      <c r="L961" s="19">
        <f t="shared" si="74"/>
        <v>785831.64428796538</v>
      </c>
      <c r="M961" s="29">
        <f>Table4[[#This Row],[Revenue]]/Table4[[#This Row],[Units]]</f>
        <v>3.4748014939757503</v>
      </c>
      <c r="N961" s="31">
        <f t="shared" si="75"/>
        <v>0.51293620572740084</v>
      </c>
    </row>
    <row r="962" spans="1:19" x14ac:dyDescent="0.25">
      <c r="A962" s="35">
        <v>2005</v>
      </c>
      <c r="B962" s="15" t="s">
        <v>176</v>
      </c>
      <c r="C962" s="15" t="s">
        <v>169</v>
      </c>
      <c r="D962" s="15" t="s">
        <v>5</v>
      </c>
      <c r="E962" s="15" t="s">
        <v>18</v>
      </c>
      <c r="F962" s="16">
        <v>291</v>
      </c>
      <c r="G962" s="19">
        <v>637.15916356997297</v>
      </c>
      <c r="H962" s="19">
        <f t="shared" ref="H962:H1025" si="76">G962*F962</f>
        <v>185413.31659886215</v>
      </c>
      <c r="I962" s="20">
        <v>1038.7854469999561</v>
      </c>
      <c r="J962" s="19">
        <f t="shared" ref="J962:J1025" si="77">I962*F962</f>
        <v>302286.5650769872</v>
      </c>
      <c r="K962" s="19">
        <f t="shared" ref="K962:K1025" si="78">I962-G962</f>
        <v>401.62628342998312</v>
      </c>
      <c r="L962" s="19">
        <f t="shared" ref="L962:L1025" si="79">J962-H962</f>
        <v>116873.24847812505</v>
      </c>
      <c r="M962" s="29">
        <f>Table4[[#This Row],[Revenue]]/Table4[[#This Row],[Units]]</f>
        <v>3.5697094398623919</v>
      </c>
      <c r="N962" s="31">
        <f t="shared" ref="N962:N1025" si="80">K962/I962</f>
        <v>0.38663064118764084</v>
      </c>
    </row>
    <row r="963" spans="1:19" x14ac:dyDescent="0.25">
      <c r="A963" s="35">
        <v>2006</v>
      </c>
      <c r="B963" s="15" t="s">
        <v>171</v>
      </c>
      <c r="C963" s="15" t="s">
        <v>169</v>
      </c>
      <c r="D963" s="15" t="s">
        <v>5</v>
      </c>
      <c r="E963" s="15" t="s">
        <v>18</v>
      </c>
      <c r="F963" s="16">
        <v>1191.3529227545923</v>
      </c>
      <c r="G963" s="19">
        <v>1812.3340783241727</v>
      </c>
      <c r="H963" s="19">
        <f t="shared" si="76"/>
        <v>2159129.5012192535</v>
      </c>
      <c r="I963" s="20">
        <v>4044.0642648267344</v>
      </c>
      <c r="J963" s="19">
        <f t="shared" si="77"/>
        <v>4817907.7817087313</v>
      </c>
      <c r="K963" s="19">
        <f t="shared" si="78"/>
        <v>2231.730186502562</v>
      </c>
      <c r="L963" s="19">
        <f t="shared" si="79"/>
        <v>2658778.2804894778</v>
      </c>
      <c r="M963" s="29">
        <f>Table4[[#This Row],[Revenue]]/Table4[[#This Row],[Units]]</f>
        <v>3.3945140752047109</v>
      </c>
      <c r="N963" s="31">
        <f t="shared" si="80"/>
        <v>0.55185329420035301</v>
      </c>
    </row>
    <row r="964" spans="1:19" x14ac:dyDescent="0.25">
      <c r="A964" s="35">
        <v>2006</v>
      </c>
      <c r="B964" s="15" t="s">
        <v>176</v>
      </c>
      <c r="C964" s="15" t="s">
        <v>169</v>
      </c>
      <c r="D964" s="15" t="s">
        <v>5</v>
      </c>
      <c r="E964" s="15" t="s">
        <v>18</v>
      </c>
      <c r="F964" s="16">
        <v>789</v>
      </c>
      <c r="G964" s="19">
        <v>2814.8576384598528</v>
      </c>
      <c r="H964" s="19">
        <f t="shared" si="76"/>
        <v>2220922.6767448238</v>
      </c>
      <c r="I964" s="20">
        <v>4595.0128659997863</v>
      </c>
      <c r="J964" s="19">
        <f t="shared" si="77"/>
        <v>3625465.1512738313</v>
      </c>
      <c r="K964" s="19">
        <f t="shared" si="78"/>
        <v>1780.1552275399335</v>
      </c>
      <c r="L964" s="19">
        <f t="shared" si="79"/>
        <v>1404542.4745290074</v>
      </c>
      <c r="M964" s="29">
        <f>Table4[[#This Row],[Revenue]]/Table4[[#This Row],[Units]]</f>
        <v>5.8238439366283732</v>
      </c>
      <c r="N964" s="31">
        <f t="shared" si="80"/>
        <v>0.38741028141878903</v>
      </c>
    </row>
    <row r="965" spans="1:19" x14ac:dyDescent="0.25">
      <c r="A965" s="35">
        <v>2006</v>
      </c>
      <c r="B965" s="15" t="s">
        <v>171</v>
      </c>
      <c r="C965" s="15" t="s">
        <v>170</v>
      </c>
      <c r="D965" s="15" t="s">
        <v>146</v>
      </c>
      <c r="E965" s="15" t="s">
        <v>18</v>
      </c>
      <c r="F965" s="16">
        <v>857.59864005992085</v>
      </c>
      <c r="G965" s="19">
        <v>1583.2480766508672</v>
      </c>
      <c r="H965" s="19">
        <f t="shared" si="76"/>
        <v>1357791.3974132692</v>
      </c>
      <c r="I965" s="20">
        <v>3901.5588962390143</v>
      </c>
      <c r="J965" s="19">
        <f t="shared" si="77"/>
        <v>3345971.6035282644</v>
      </c>
      <c r="K965" s="19">
        <f t="shared" si="78"/>
        <v>2318.3108195881468</v>
      </c>
      <c r="L965" s="19">
        <f t="shared" si="79"/>
        <v>1988180.2061149953</v>
      </c>
      <c r="M965" s="29">
        <f>Table4[[#This Row],[Revenue]]/Table4[[#This Row],[Units]]</f>
        <v>4.54939958389674</v>
      </c>
      <c r="N965" s="31">
        <f t="shared" si="80"/>
        <v>0.59420115939373075</v>
      </c>
    </row>
    <row r="966" spans="1:19" x14ac:dyDescent="0.25">
      <c r="A966" s="35">
        <v>2006</v>
      </c>
      <c r="B966" s="15" t="s">
        <v>176</v>
      </c>
      <c r="C966" s="15" t="s">
        <v>169</v>
      </c>
      <c r="D966" s="15" t="s">
        <v>5</v>
      </c>
      <c r="E966" s="15" t="s">
        <v>18</v>
      </c>
      <c r="F966" s="16">
        <v>668</v>
      </c>
      <c r="G966" s="19">
        <v>2432.1495178398745</v>
      </c>
      <c r="H966" s="19">
        <f t="shared" si="76"/>
        <v>1624675.8779170362</v>
      </c>
      <c r="I966" s="20">
        <v>4179.7158639998106</v>
      </c>
      <c r="J966" s="19">
        <f t="shared" si="77"/>
        <v>2792050.1971518733</v>
      </c>
      <c r="K966" s="19">
        <f t="shared" si="78"/>
        <v>1747.5663461599361</v>
      </c>
      <c r="L966" s="19">
        <f t="shared" si="79"/>
        <v>1167374.3192348371</v>
      </c>
      <c r="M966" s="29">
        <f>Table4[[#This Row],[Revenue]]/Table4[[#This Row],[Units]]</f>
        <v>6.2570596766464233</v>
      </c>
      <c r="N966" s="31">
        <f t="shared" si="80"/>
        <v>0.41810649408297079</v>
      </c>
    </row>
    <row r="967" spans="1:19" x14ac:dyDescent="0.25">
      <c r="A967" s="35">
        <v>2006</v>
      </c>
      <c r="B967" s="15" t="s">
        <v>173</v>
      </c>
      <c r="C967" s="15" t="s">
        <v>169</v>
      </c>
      <c r="D967" s="15" t="s">
        <v>5</v>
      </c>
      <c r="E967" s="15" t="s">
        <v>18</v>
      </c>
      <c r="F967" s="16">
        <v>672</v>
      </c>
      <c r="G967" s="19">
        <v>2456.1079174398769</v>
      </c>
      <c r="H967" s="19">
        <f t="shared" si="76"/>
        <v>1650504.5205195972</v>
      </c>
      <c r="I967" s="20">
        <v>3783.6010239998104</v>
      </c>
      <c r="J967" s="19">
        <f t="shared" si="77"/>
        <v>2542579.8881278727</v>
      </c>
      <c r="K967" s="19">
        <f t="shared" si="78"/>
        <v>1327.4931065599335</v>
      </c>
      <c r="L967" s="19">
        <f t="shared" si="79"/>
        <v>892075.3676082755</v>
      </c>
      <c r="M967" s="29">
        <f>Table4[[#This Row],[Revenue]]/Table4[[#This Row],[Units]]</f>
        <v>5.6303586666663845</v>
      </c>
      <c r="N967" s="31">
        <f t="shared" si="80"/>
        <v>0.35085441042527848</v>
      </c>
    </row>
    <row r="968" spans="1:19" x14ac:dyDescent="0.25">
      <c r="A968" s="35">
        <v>2006</v>
      </c>
      <c r="B968" s="15" t="s">
        <v>175</v>
      </c>
      <c r="C968" s="15" t="s">
        <v>169</v>
      </c>
      <c r="D968" s="15" t="s">
        <v>5</v>
      </c>
      <c r="E968" s="15" t="s">
        <v>18</v>
      </c>
      <c r="F968" s="16">
        <v>680</v>
      </c>
      <c r="G968" s="19">
        <v>1739.8195354799059</v>
      </c>
      <c r="H968" s="19">
        <f t="shared" si="76"/>
        <v>1183077.284126336</v>
      </c>
      <c r="I968" s="20">
        <v>3587.554307999806</v>
      </c>
      <c r="J968" s="19">
        <f t="shared" si="77"/>
        <v>2439536.9294398683</v>
      </c>
      <c r="K968" s="19">
        <f t="shared" si="78"/>
        <v>1847.7347725199002</v>
      </c>
      <c r="L968" s="19">
        <f t="shared" si="79"/>
        <v>1256459.6453135323</v>
      </c>
      <c r="M968" s="29">
        <f>Table4[[#This Row],[Revenue]]/Table4[[#This Row],[Units]]</f>
        <v>5.275815158823244</v>
      </c>
      <c r="N968" s="31">
        <f t="shared" si="80"/>
        <v>0.51504022347471601</v>
      </c>
    </row>
    <row r="969" spans="1:19" x14ac:dyDescent="0.25">
      <c r="A969" s="35">
        <v>2006</v>
      </c>
      <c r="B969" s="15" t="s">
        <v>172</v>
      </c>
      <c r="C969" s="15" t="s">
        <v>169</v>
      </c>
      <c r="D969" s="15" t="s">
        <v>5</v>
      </c>
      <c r="E969" s="15" t="s">
        <v>18</v>
      </c>
      <c r="F969" s="16">
        <v>674</v>
      </c>
      <c r="G969" s="19">
        <v>1690.9496551999175</v>
      </c>
      <c r="H969" s="19">
        <f t="shared" si="76"/>
        <v>1139700.0676047443</v>
      </c>
      <c r="I969" s="20">
        <v>3616.3279199998237</v>
      </c>
      <c r="J969" s="19">
        <f t="shared" si="77"/>
        <v>2437405.0180798811</v>
      </c>
      <c r="K969" s="19">
        <f t="shared" si="78"/>
        <v>1925.3782647999062</v>
      </c>
      <c r="L969" s="19">
        <f t="shared" si="79"/>
        <v>1297704.9504751367</v>
      </c>
      <c r="M969" s="29">
        <f>Table4[[#This Row],[Revenue]]/Table4[[#This Row],[Units]]</f>
        <v>5.3654716913943972</v>
      </c>
      <c r="N969" s="31">
        <f t="shared" si="80"/>
        <v>0.53241252104151005</v>
      </c>
    </row>
    <row r="970" spans="1:19" x14ac:dyDescent="0.25">
      <c r="A970" s="35">
        <v>2006</v>
      </c>
      <c r="B970" s="15" t="s">
        <v>174</v>
      </c>
      <c r="C970" s="15" t="s">
        <v>169</v>
      </c>
      <c r="D970" s="15" t="s">
        <v>5</v>
      </c>
      <c r="E970" s="15" t="s">
        <v>18</v>
      </c>
      <c r="F970" s="16">
        <v>677</v>
      </c>
      <c r="G970" s="19">
        <v>1590.3924047999249</v>
      </c>
      <c r="H970" s="19">
        <f t="shared" si="76"/>
        <v>1076695.6580495492</v>
      </c>
      <c r="I970" s="20">
        <v>3373.3480799998406</v>
      </c>
      <c r="J970" s="19">
        <f t="shared" si="77"/>
        <v>2283756.6501598922</v>
      </c>
      <c r="K970" s="19">
        <f t="shared" si="78"/>
        <v>1782.9556751999157</v>
      </c>
      <c r="L970" s="19">
        <f t="shared" si="79"/>
        <v>1207060.992110343</v>
      </c>
      <c r="M970" s="29">
        <f>Table4[[#This Row],[Revenue]]/Table4[[#This Row],[Units]]</f>
        <v>4.9827888921711088</v>
      </c>
      <c r="N970" s="31">
        <f t="shared" si="80"/>
        <v>0.52854186194743358</v>
      </c>
    </row>
    <row r="971" spans="1:19" x14ac:dyDescent="0.25">
      <c r="A971" s="35">
        <v>2007</v>
      </c>
      <c r="B971" s="15" t="s">
        <v>176</v>
      </c>
      <c r="C971" s="15" t="s">
        <v>169</v>
      </c>
      <c r="D971" s="15" t="s">
        <v>5</v>
      </c>
      <c r="E971" s="15" t="s">
        <v>18</v>
      </c>
      <c r="F971" s="16">
        <v>1445.8445890724267</v>
      </c>
      <c r="G971" s="19">
        <v>3682.7952277837167</v>
      </c>
      <c r="H971" s="19">
        <f t="shared" si="76"/>
        <v>5324749.5527528422</v>
      </c>
      <c r="I971" s="20">
        <v>9617.8579743156643</v>
      </c>
      <c r="J971" s="19">
        <f t="shared" si="77"/>
        <v>13905927.910631394</v>
      </c>
      <c r="K971" s="19">
        <f t="shared" si="78"/>
        <v>5935.0627465319476</v>
      </c>
      <c r="L971" s="19">
        <f t="shared" si="79"/>
        <v>8581178.3578785509</v>
      </c>
      <c r="M971" s="29">
        <f>Table4[[#This Row],[Revenue]]/Table4[[#This Row],[Units]]</f>
        <v>6.6520690031325884</v>
      </c>
      <c r="N971" s="31">
        <f t="shared" si="80"/>
        <v>0.61708779256061352</v>
      </c>
      <c r="O971" s="41"/>
      <c r="P971" s="41"/>
      <c r="Q971" s="41"/>
      <c r="R971" s="41"/>
      <c r="S971" s="41"/>
    </row>
    <row r="972" spans="1:19" x14ac:dyDescent="0.25">
      <c r="A972" s="35">
        <v>2007</v>
      </c>
      <c r="B972" s="15" t="s">
        <v>173</v>
      </c>
      <c r="C972" s="15" t="s">
        <v>169</v>
      </c>
      <c r="D972" s="15" t="s">
        <v>5</v>
      </c>
      <c r="E972" s="15" t="s">
        <v>18</v>
      </c>
      <c r="F972" s="16">
        <v>1141.6768991567515</v>
      </c>
      <c r="G972" s="19">
        <v>3140.7450040733393</v>
      </c>
      <c r="H972" s="19">
        <f t="shared" si="76"/>
        <v>3585716.0172925089</v>
      </c>
      <c r="I972" s="20">
        <v>7546.0780502926809</v>
      </c>
      <c r="J972" s="19">
        <f t="shared" si="77"/>
        <v>8615182.9892529733</v>
      </c>
      <c r="K972" s="19">
        <f t="shared" si="78"/>
        <v>4405.3330462193417</v>
      </c>
      <c r="L972" s="19">
        <f t="shared" si="79"/>
        <v>5029466.9719604645</v>
      </c>
      <c r="M972" s="29">
        <f>Table4[[#This Row],[Revenue]]/Table4[[#This Row],[Units]]</f>
        <v>6.6096441610286183</v>
      </c>
      <c r="N972" s="31">
        <f t="shared" si="80"/>
        <v>0.58379107887023207</v>
      </c>
    </row>
    <row r="973" spans="1:19" x14ac:dyDescent="0.25">
      <c r="A973" s="35">
        <v>2007</v>
      </c>
      <c r="B973" s="15" t="s">
        <v>172</v>
      </c>
      <c r="C973" s="15" t="s">
        <v>169</v>
      </c>
      <c r="D973" s="15" t="s">
        <v>5</v>
      </c>
      <c r="E973" s="15" t="s">
        <v>18</v>
      </c>
      <c r="F973" s="16">
        <v>1081.019976296293</v>
      </c>
      <c r="G973" s="19">
        <v>2866.3453028825234</v>
      </c>
      <c r="H973" s="19">
        <f t="shared" si="76"/>
        <v>3098576.5313790562</v>
      </c>
      <c r="I973" s="20">
        <v>7436.1160345257495</v>
      </c>
      <c r="J973" s="19">
        <f t="shared" si="77"/>
        <v>8038589.9793795096</v>
      </c>
      <c r="K973" s="19">
        <f t="shared" si="78"/>
        <v>4569.7707316432261</v>
      </c>
      <c r="L973" s="19">
        <f t="shared" si="79"/>
        <v>4940013.4480004534</v>
      </c>
      <c r="M973" s="29">
        <f>Table4[[#This Row],[Revenue]]/Table4[[#This Row],[Units]]</f>
        <v>6.8787961347419273</v>
      </c>
      <c r="N973" s="31">
        <f t="shared" si="80"/>
        <v>0.61453730824342501</v>
      </c>
    </row>
    <row r="974" spans="1:19" x14ac:dyDescent="0.25">
      <c r="A974" s="35">
        <v>2007</v>
      </c>
      <c r="B974" s="15" t="s">
        <v>173</v>
      </c>
      <c r="C974" s="15" t="s">
        <v>170</v>
      </c>
      <c r="D974" s="15" t="s">
        <v>146</v>
      </c>
      <c r="E974" s="15" t="s">
        <v>18</v>
      </c>
      <c r="F974" s="16">
        <v>1173.9351318879321</v>
      </c>
      <c r="G974" s="19">
        <v>3923.1331699670177</v>
      </c>
      <c r="H974" s="19">
        <f t="shared" si="76"/>
        <v>4605503.8552991524</v>
      </c>
      <c r="I974" s="20">
        <v>6815.1049574161189</v>
      </c>
      <c r="J974" s="19">
        <f t="shared" si="77"/>
        <v>8000491.1370143918</v>
      </c>
      <c r="K974" s="19">
        <f t="shared" si="78"/>
        <v>2891.9717874491012</v>
      </c>
      <c r="L974" s="19">
        <f t="shared" si="79"/>
        <v>3394987.2817152394</v>
      </c>
      <c r="M974" s="29">
        <f>Table4[[#This Row],[Revenue]]/Table4[[#This Row],[Units]]</f>
        <v>5.8053505447579639</v>
      </c>
      <c r="N974" s="31">
        <f t="shared" si="80"/>
        <v>0.42434735862755724</v>
      </c>
    </row>
    <row r="975" spans="1:19" x14ac:dyDescent="0.25">
      <c r="A975" s="35">
        <v>2007</v>
      </c>
      <c r="B975" s="15" t="s">
        <v>172</v>
      </c>
      <c r="C975" s="15" t="s">
        <v>170</v>
      </c>
      <c r="D975" s="15" t="s">
        <v>146</v>
      </c>
      <c r="E975" s="15" t="s">
        <v>18</v>
      </c>
      <c r="F975" s="16">
        <v>1065.6632858086136</v>
      </c>
      <c r="G975" s="19">
        <v>3382.1737003408848</v>
      </c>
      <c r="H975" s="19">
        <f t="shared" si="76"/>
        <v>3604258.3386807446</v>
      </c>
      <c r="I975" s="20">
        <v>7017.7488812285901</v>
      </c>
      <c r="J975" s="19">
        <f t="shared" si="77"/>
        <v>7478557.331749782</v>
      </c>
      <c r="K975" s="19">
        <f t="shared" si="78"/>
        <v>3635.5751808877053</v>
      </c>
      <c r="L975" s="19">
        <f t="shared" si="79"/>
        <v>3874298.9930690373</v>
      </c>
      <c r="M975" s="29">
        <f>Table4[[#This Row],[Revenue]]/Table4[[#This Row],[Units]]</f>
        <v>6.5853341995390213</v>
      </c>
      <c r="N975" s="31">
        <f t="shared" si="80"/>
        <v>0.51805432802138529</v>
      </c>
    </row>
    <row r="976" spans="1:19" x14ac:dyDescent="0.25">
      <c r="A976" s="35">
        <v>2007</v>
      </c>
      <c r="B976" s="15" t="s">
        <v>174</v>
      </c>
      <c r="C976" s="15" t="s">
        <v>170</v>
      </c>
      <c r="D976" s="15" t="s">
        <v>146</v>
      </c>
      <c r="E976" s="15" t="s">
        <v>18</v>
      </c>
      <c r="F976" s="16">
        <v>1074.8022279456541</v>
      </c>
      <c r="G976" s="19">
        <v>2597.7963378905629</v>
      </c>
      <c r="H976" s="19">
        <f t="shared" si="76"/>
        <v>2792117.291713838</v>
      </c>
      <c r="I976" s="20">
        <v>4769.6620298999733</v>
      </c>
      <c r="J976" s="19">
        <f t="shared" si="77"/>
        <v>5126443.3762842817</v>
      </c>
      <c r="K976" s="19">
        <f t="shared" si="78"/>
        <v>2171.8656920094104</v>
      </c>
      <c r="L976" s="19">
        <f t="shared" si="79"/>
        <v>2334326.0845704437</v>
      </c>
      <c r="M976" s="29">
        <f>Table4[[#This Row],[Revenue]]/Table4[[#This Row],[Units]]</f>
        <v>4.4377113350579549</v>
      </c>
      <c r="N976" s="31">
        <f t="shared" si="80"/>
        <v>0.45535001817622656</v>
      </c>
    </row>
    <row r="977" spans="1:14" x14ac:dyDescent="0.25">
      <c r="A977" s="35">
        <v>2007</v>
      </c>
      <c r="B977" s="15" t="s">
        <v>173</v>
      </c>
      <c r="C977" s="15" t="s">
        <v>170</v>
      </c>
      <c r="D977" s="15" t="s">
        <v>146</v>
      </c>
      <c r="E977" s="15" t="s">
        <v>18</v>
      </c>
      <c r="F977" s="16">
        <v>894.48648353448368</v>
      </c>
      <c r="G977" s="19">
        <v>3345.6217593971951</v>
      </c>
      <c r="H977" s="19">
        <f t="shared" si="76"/>
        <v>2992613.4427996497</v>
      </c>
      <c r="I977" s="20">
        <v>5346.9259018894963</v>
      </c>
      <c r="J977" s="19">
        <f t="shared" si="77"/>
        <v>4782752.9477005834</v>
      </c>
      <c r="K977" s="19">
        <f t="shared" si="78"/>
        <v>2001.3041424923013</v>
      </c>
      <c r="L977" s="19">
        <f t="shared" si="79"/>
        <v>1790139.5049009337</v>
      </c>
      <c r="M977" s="29">
        <f>Table4[[#This Row],[Revenue]]/Table4[[#This Row],[Units]]</f>
        <v>5.9776486289223678</v>
      </c>
      <c r="N977" s="31">
        <f t="shared" si="80"/>
        <v>0.37429060720386653</v>
      </c>
    </row>
    <row r="978" spans="1:14" x14ac:dyDescent="0.25">
      <c r="A978" s="35">
        <v>2007</v>
      </c>
      <c r="B978" s="15" t="s">
        <v>174</v>
      </c>
      <c r="C978" s="15" t="s">
        <v>169</v>
      </c>
      <c r="D978" s="15" t="s">
        <v>5</v>
      </c>
      <c r="E978" s="15" t="s">
        <v>18</v>
      </c>
      <c r="F978" s="16">
        <v>864.33965736954224</v>
      </c>
      <c r="G978" s="19">
        <v>1877.765058768882</v>
      </c>
      <c r="H978" s="19">
        <f t="shared" si="76"/>
        <v>1623026.8075167937</v>
      </c>
      <c r="I978" s="20">
        <v>4095.6177672924637</v>
      </c>
      <c r="J978" s="19">
        <f t="shared" si="77"/>
        <v>3540004.8576981775</v>
      </c>
      <c r="K978" s="19">
        <f t="shared" si="78"/>
        <v>2217.8527085235819</v>
      </c>
      <c r="L978" s="19">
        <f t="shared" si="79"/>
        <v>1916978.0501813837</v>
      </c>
      <c r="M978" s="29">
        <f>Table4[[#This Row],[Revenue]]/Table4[[#This Row],[Units]]</f>
        <v>4.7384355587208828</v>
      </c>
      <c r="N978" s="31">
        <f t="shared" si="80"/>
        <v>0.54151848012656778</v>
      </c>
    </row>
    <row r="979" spans="1:14" x14ac:dyDescent="0.25">
      <c r="A979" s="35">
        <v>2007</v>
      </c>
      <c r="B979" s="15" t="s">
        <v>171</v>
      </c>
      <c r="C979" s="15" t="s">
        <v>169</v>
      </c>
      <c r="D979" s="15" t="s">
        <v>6</v>
      </c>
      <c r="E979" s="15" t="s">
        <v>18</v>
      </c>
      <c r="F979" s="16">
        <v>304</v>
      </c>
      <c r="G979" s="19">
        <v>499.21836649439541</v>
      </c>
      <c r="H979" s="19">
        <f t="shared" si="76"/>
        <v>151762.3834142962</v>
      </c>
      <c r="I979" s="20">
        <v>804.8555822399926</v>
      </c>
      <c r="J979" s="19">
        <f t="shared" si="77"/>
        <v>244676.09700095776</v>
      </c>
      <c r="K979" s="19">
        <f t="shared" si="78"/>
        <v>305.63721574559719</v>
      </c>
      <c r="L979" s="19">
        <f t="shared" si="79"/>
        <v>92913.713586661557</v>
      </c>
      <c r="M979" s="29">
        <f>Table4[[#This Row],[Revenue]]/Table4[[#This Row],[Units]]</f>
        <v>2.6475512573683968</v>
      </c>
      <c r="N979" s="31">
        <f t="shared" si="80"/>
        <v>0.37974168594939556</v>
      </c>
    </row>
    <row r="980" spans="1:14" x14ac:dyDescent="0.25">
      <c r="A980" s="35">
        <v>2007</v>
      </c>
      <c r="B980" s="15" t="s">
        <v>175</v>
      </c>
      <c r="C980" s="15" t="s">
        <v>170</v>
      </c>
      <c r="D980" s="15" t="s">
        <v>146</v>
      </c>
      <c r="E980" s="15" t="s">
        <v>18</v>
      </c>
      <c r="F980" s="16">
        <v>265</v>
      </c>
      <c r="G980" s="19">
        <v>345.66041367149802</v>
      </c>
      <c r="H980" s="19">
        <f t="shared" si="76"/>
        <v>91600.009622946978</v>
      </c>
      <c r="I980" s="20">
        <v>611.81073764999644</v>
      </c>
      <c r="J980" s="19">
        <f t="shared" si="77"/>
        <v>162129.84547724907</v>
      </c>
      <c r="K980" s="19">
        <f t="shared" si="78"/>
        <v>266.15032397849842</v>
      </c>
      <c r="L980" s="19">
        <f t="shared" si="79"/>
        <v>70529.835854302088</v>
      </c>
      <c r="M980" s="29">
        <f>Table4[[#This Row],[Revenue]]/Table4[[#This Row],[Units]]</f>
        <v>2.3087197647169675</v>
      </c>
      <c r="N980" s="31">
        <f t="shared" si="80"/>
        <v>0.43502068139699307</v>
      </c>
    </row>
    <row r="981" spans="1:14" x14ac:dyDescent="0.25">
      <c r="A981" s="35">
        <v>2008</v>
      </c>
      <c r="B981" s="15" t="s">
        <v>176</v>
      </c>
      <c r="C981" s="15" t="s">
        <v>169</v>
      </c>
      <c r="D981" s="15" t="s">
        <v>6</v>
      </c>
      <c r="E981" s="15" t="s">
        <v>18</v>
      </c>
      <c r="F981" s="16">
        <v>863</v>
      </c>
      <c r="G981" s="19">
        <v>1230.013187999971</v>
      </c>
      <c r="H981" s="19">
        <f t="shared" si="76"/>
        <v>1061501.3812439749</v>
      </c>
      <c r="I981" s="20">
        <v>2400.2849879999435</v>
      </c>
      <c r="J981" s="19">
        <f t="shared" si="77"/>
        <v>2071445.9446439513</v>
      </c>
      <c r="K981" s="19">
        <f t="shared" si="78"/>
        <v>1170.2717999999725</v>
      </c>
      <c r="L981" s="19">
        <f t="shared" si="79"/>
        <v>1009944.5633999764</v>
      </c>
      <c r="M981" s="29">
        <f>Table4[[#This Row],[Revenue]]/Table4[[#This Row],[Units]]</f>
        <v>2.7813267531864931</v>
      </c>
      <c r="N981" s="31">
        <f t="shared" si="80"/>
        <v>0.48755535523934213</v>
      </c>
    </row>
    <row r="982" spans="1:14" x14ac:dyDescent="0.25">
      <c r="A982" s="35">
        <v>2008</v>
      </c>
      <c r="B982" s="15" t="s">
        <v>176</v>
      </c>
      <c r="C982" s="15" t="s">
        <v>170</v>
      </c>
      <c r="D982" s="15" t="s">
        <v>146</v>
      </c>
      <c r="E982" s="15" t="s">
        <v>18</v>
      </c>
      <c r="F982" s="16">
        <v>932</v>
      </c>
      <c r="G982" s="19">
        <v>1059.2077479999755</v>
      </c>
      <c r="H982" s="19">
        <f t="shared" si="76"/>
        <v>987181.6211359771</v>
      </c>
      <c r="I982" s="20">
        <v>2163.0305133199499</v>
      </c>
      <c r="J982" s="19">
        <f t="shared" si="77"/>
        <v>2015944.4384141932</v>
      </c>
      <c r="K982" s="19">
        <f t="shared" si="78"/>
        <v>1103.8227653199745</v>
      </c>
      <c r="L982" s="19">
        <f t="shared" si="79"/>
        <v>1028762.8172782161</v>
      </c>
      <c r="M982" s="29">
        <f>Table4[[#This Row],[Revenue]]/Table4[[#This Row],[Units]]</f>
        <v>2.3208481902574571</v>
      </c>
      <c r="N982" s="31">
        <f t="shared" si="80"/>
        <v>0.51031308089397254</v>
      </c>
    </row>
    <row r="983" spans="1:14" x14ac:dyDescent="0.25">
      <c r="A983" s="35">
        <v>2008</v>
      </c>
      <c r="B983" s="15" t="s">
        <v>174</v>
      </c>
      <c r="C983" s="15" t="s">
        <v>170</v>
      </c>
      <c r="D983" s="15" t="s">
        <v>146</v>
      </c>
      <c r="E983" s="15" t="s">
        <v>18</v>
      </c>
      <c r="F983" s="16">
        <v>467</v>
      </c>
      <c r="G983" s="19">
        <v>852.91025179798964</v>
      </c>
      <c r="H983" s="19">
        <f t="shared" si="76"/>
        <v>398309.08758966118</v>
      </c>
      <c r="I983" s="20">
        <v>1734.417005799985</v>
      </c>
      <c r="J983" s="19">
        <f t="shared" si="77"/>
        <v>809972.74170859298</v>
      </c>
      <c r="K983" s="19">
        <f t="shared" si="78"/>
        <v>881.50675400199532</v>
      </c>
      <c r="L983" s="19">
        <f t="shared" si="79"/>
        <v>411663.65411893179</v>
      </c>
      <c r="M983" s="29">
        <f>Table4[[#This Row],[Revenue]]/Table4[[#This Row],[Units]]</f>
        <v>3.7139550445395826</v>
      </c>
      <c r="N983" s="31">
        <f t="shared" si="80"/>
        <v>0.50824383700931708</v>
      </c>
    </row>
    <row r="984" spans="1:14" x14ac:dyDescent="0.25">
      <c r="A984" s="35">
        <v>2008</v>
      </c>
      <c r="B984" s="15" t="s">
        <v>174</v>
      </c>
      <c r="C984" s="15" t="s">
        <v>170</v>
      </c>
      <c r="D984" s="15" t="s">
        <v>146</v>
      </c>
      <c r="E984" s="15" t="s">
        <v>18</v>
      </c>
      <c r="F984" s="16">
        <v>530</v>
      </c>
      <c r="G984" s="19">
        <v>541.48297999999272</v>
      </c>
      <c r="H984" s="19">
        <f t="shared" si="76"/>
        <v>286985.97939999617</v>
      </c>
      <c r="I984" s="20">
        <v>1271.8576281999831</v>
      </c>
      <c r="J984" s="19">
        <f t="shared" si="77"/>
        <v>674084.54294599104</v>
      </c>
      <c r="K984" s="19">
        <f t="shared" si="78"/>
        <v>730.37464819999036</v>
      </c>
      <c r="L984" s="19">
        <f t="shared" si="79"/>
        <v>387098.56354599487</v>
      </c>
      <c r="M984" s="29">
        <f>Table4[[#This Row],[Revenue]]/Table4[[#This Row],[Units]]</f>
        <v>2.3997313739622324</v>
      </c>
      <c r="N984" s="31">
        <f t="shared" si="80"/>
        <v>0.57425818110920546</v>
      </c>
    </row>
    <row r="985" spans="1:14" x14ac:dyDescent="0.25">
      <c r="A985" s="35">
        <v>2009</v>
      </c>
      <c r="B985" s="15" t="s">
        <v>172</v>
      </c>
      <c r="C985" s="15" t="s">
        <v>169</v>
      </c>
      <c r="D985" s="15" t="s">
        <v>6</v>
      </c>
      <c r="E985" s="15" t="s">
        <v>18</v>
      </c>
      <c r="F985" s="16">
        <v>920</v>
      </c>
      <c r="G985" s="19">
        <v>1422.8158799999571</v>
      </c>
      <c r="H985" s="19">
        <f t="shared" si="76"/>
        <v>1308990.6095999605</v>
      </c>
      <c r="I985" s="20">
        <v>2745.7588799999171</v>
      </c>
      <c r="J985" s="19">
        <f t="shared" si="77"/>
        <v>2526098.1695999238</v>
      </c>
      <c r="K985" s="19">
        <f t="shared" si="78"/>
        <v>1322.94299999996</v>
      </c>
      <c r="L985" s="19">
        <f t="shared" si="79"/>
        <v>1217107.5599999633</v>
      </c>
      <c r="M985" s="29">
        <f>Table4[[#This Row],[Revenue]]/Table4[[#This Row],[Units]]</f>
        <v>2.9845205217390403</v>
      </c>
      <c r="N985" s="31">
        <f t="shared" si="80"/>
        <v>0.48181324647122692</v>
      </c>
    </row>
    <row r="986" spans="1:14" x14ac:dyDescent="0.25">
      <c r="A986" s="35">
        <v>2009</v>
      </c>
      <c r="B986" s="15" t="s">
        <v>171</v>
      </c>
      <c r="C986" s="15" t="s">
        <v>170</v>
      </c>
      <c r="D986" s="15" t="s">
        <v>146</v>
      </c>
      <c r="E986" s="15" t="s">
        <v>18</v>
      </c>
      <c r="F986" s="16">
        <v>932</v>
      </c>
      <c r="G986" s="19">
        <v>1373.3905399999408</v>
      </c>
      <c r="H986" s="19">
        <f t="shared" si="76"/>
        <v>1279999.9832799449</v>
      </c>
      <c r="I986" s="20">
        <v>2618.9115399998868</v>
      </c>
      <c r="J986" s="19">
        <f t="shared" si="77"/>
        <v>2440825.5552798947</v>
      </c>
      <c r="K986" s="19">
        <f t="shared" si="78"/>
        <v>1245.5209999999461</v>
      </c>
      <c r="L986" s="19">
        <f t="shared" si="79"/>
        <v>1160825.5719999499</v>
      </c>
      <c r="M986" s="29">
        <f>Table4[[#This Row],[Revenue]]/Table4[[#This Row],[Units]]</f>
        <v>2.8099909227466595</v>
      </c>
      <c r="N986" s="31">
        <f t="shared" si="80"/>
        <v>0.47558727394053174</v>
      </c>
    </row>
    <row r="987" spans="1:14" x14ac:dyDescent="0.25">
      <c r="A987" s="35">
        <v>2009</v>
      </c>
      <c r="B987" s="15" t="s">
        <v>171</v>
      </c>
      <c r="C987" s="15" t="s">
        <v>169</v>
      </c>
      <c r="D987" s="15" t="s">
        <v>6</v>
      </c>
      <c r="E987" s="15" t="s">
        <v>18</v>
      </c>
      <c r="F987" s="16">
        <v>304</v>
      </c>
      <c r="G987" s="19">
        <v>718.5796648799701</v>
      </c>
      <c r="H987" s="19">
        <f t="shared" si="76"/>
        <v>218448.21812351092</v>
      </c>
      <c r="I987" s="20">
        <v>1131.9942479999529</v>
      </c>
      <c r="J987" s="19">
        <f t="shared" si="77"/>
        <v>344126.25139198569</v>
      </c>
      <c r="K987" s="19">
        <f t="shared" si="78"/>
        <v>413.41458311998281</v>
      </c>
      <c r="L987" s="19">
        <f t="shared" si="79"/>
        <v>125678.03326847477</v>
      </c>
      <c r="M987" s="29">
        <f>Table4[[#This Row],[Revenue]]/Table4[[#This Row],[Units]]</f>
        <v>3.7236652894735291</v>
      </c>
      <c r="N987" s="31">
        <f t="shared" si="80"/>
        <v>0.36520908463132051</v>
      </c>
    </row>
    <row r="988" spans="1:14" x14ac:dyDescent="0.25">
      <c r="A988" s="35">
        <v>2009</v>
      </c>
      <c r="B988" s="15" t="s">
        <v>175</v>
      </c>
      <c r="C988" s="15" t="s">
        <v>170</v>
      </c>
      <c r="D988" s="15" t="s">
        <v>146</v>
      </c>
      <c r="E988" s="15" t="s">
        <v>18</v>
      </c>
      <c r="F988" s="16">
        <v>265</v>
      </c>
      <c r="G988" s="19">
        <v>515.56943354997861</v>
      </c>
      <c r="H988" s="19">
        <f t="shared" si="76"/>
        <v>136625.89989074433</v>
      </c>
      <c r="I988" s="20">
        <v>898.07170499996278</v>
      </c>
      <c r="J988" s="19">
        <f t="shared" si="77"/>
        <v>237989.00182499015</v>
      </c>
      <c r="K988" s="19">
        <f t="shared" si="78"/>
        <v>382.50227144998416</v>
      </c>
      <c r="L988" s="19">
        <f t="shared" si="79"/>
        <v>101363.10193424582</v>
      </c>
      <c r="M988" s="29">
        <f>Table4[[#This Row],[Revenue]]/Table4[[#This Row],[Units]]</f>
        <v>3.3889498301885386</v>
      </c>
      <c r="N988" s="31">
        <f t="shared" si="80"/>
        <v>0.4259150681626252</v>
      </c>
    </row>
    <row r="989" spans="1:14" x14ac:dyDescent="0.25">
      <c r="A989" s="35">
        <v>2009</v>
      </c>
      <c r="B989" s="15" t="s">
        <v>171</v>
      </c>
      <c r="C989" s="15" t="s">
        <v>170</v>
      </c>
      <c r="D989" s="15" t="s">
        <v>146</v>
      </c>
      <c r="E989" s="15" t="s">
        <v>18</v>
      </c>
      <c r="F989" s="16">
        <v>122</v>
      </c>
      <c r="G989" s="19">
        <v>214.40470985999107</v>
      </c>
      <c r="H989" s="19">
        <f t="shared" si="76"/>
        <v>26157.37460291891</v>
      </c>
      <c r="I989" s="20">
        <v>589.56420599997557</v>
      </c>
      <c r="J989" s="19">
        <f t="shared" si="77"/>
        <v>71926.833131997017</v>
      </c>
      <c r="K989" s="19">
        <f t="shared" si="78"/>
        <v>375.15949613998453</v>
      </c>
      <c r="L989" s="19">
        <f t="shared" si="79"/>
        <v>45769.458529078111</v>
      </c>
      <c r="M989" s="29">
        <f>Table4[[#This Row],[Revenue]]/Table4[[#This Row],[Units]]</f>
        <v>4.8324934918030786</v>
      </c>
      <c r="N989" s="31">
        <f t="shared" si="80"/>
        <v>0.63633357032533289</v>
      </c>
    </row>
    <row r="990" spans="1:14" x14ac:dyDescent="0.25">
      <c r="A990" s="35">
        <v>2010</v>
      </c>
      <c r="B990" s="15" t="s">
        <v>174</v>
      </c>
      <c r="C990" s="15" t="s">
        <v>169</v>
      </c>
      <c r="D990" s="15" t="s">
        <v>6</v>
      </c>
      <c r="E990" s="15" t="s">
        <v>18</v>
      </c>
      <c r="F990" s="16">
        <v>981</v>
      </c>
      <c r="G990" s="19">
        <v>1797.0870329999234</v>
      </c>
      <c r="H990" s="19">
        <f t="shared" si="76"/>
        <v>1762942.3793729248</v>
      </c>
      <c r="I990" s="20">
        <v>3431.444582999854</v>
      </c>
      <c r="J990" s="19">
        <f t="shared" si="77"/>
        <v>3366247.1359228566</v>
      </c>
      <c r="K990" s="19">
        <f t="shared" si="78"/>
        <v>1634.3575499999306</v>
      </c>
      <c r="L990" s="19">
        <f t="shared" si="79"/>
        <v>1603304.7565499318</v>
      </c>
      <c r="M990" s="29">
        <f>Table4[[#This Row],[Revenue]]/Table4[[#This Row],[Units]]</f>
        <v>3.497904773700157</v>
      </c>
      <c r="N990" s="31">
        <f t="shared" si="80"/>
        <v>0.4762884873900935</v>
      </c>
    </row>
    <row r="991" spans="1:14" x14ac:dyDescent="0.25">
      <c r="A991" s="35">
        <v>2010</v>
      </c>
      <c r="B991" s="15" t="s">
        <v>175</v>
      </c>
      <c r="C991" s="15" t="s">
        <v>170</v>
      </c>
      <c r="D991" s="15" t="s">
        <v>146</v>
      </c>
      <c r="E991" s="15" t="s">
        <v>18</v>
      </c>
      <c r="F991" s="16">
        <v>633</v>
      </c>
      <c r="G991" s="19">
        <v>1905.1910072999042</v>
      </c>
      <c r="H991" s="19">
        <f t="shared" si="76"/>
        <v>1205985.9076208393</v>
      </c>
      <c r="I991" s="20">
        <v>3178.5828299998402</v>
      </c>
      <c r="J991" s="19">
        <f t="shared" si="77"/>
        <v>2012042.9313898988</v>
      </c>
      <c r="K991" s="19">
        <f t="shared" si="78"/>
        <v>1273.391822699936</v>
      </c>
      <c r="L991" s="19">
        <f t="shared" si="79"/>
        <v>806057.02376905945</v>
      </c>
      <c r="M991" s="29">
        <f>Table4[[#This Row],[Revenue]]/Table4[[#This Row],[Units]]</f>
        <v>5.0214578672983254</v>
      </c>
      <c r="N991" s="31">
        <f t="shared" si="80"/>
        <v>0.40061621508853368</v>
      </c>
    </row>
    <row r="992" spans="1:14" x14ac:dyDescent="0.25">
      <c r="A992" s="35">
        <v>2010</v>
      </c>
      <c r="B992" s="15" t="s">
        <v>171</v>
      </c>
      <c r="C992" s="15" t="s">
        <v>170</v>
      </c>
      <c r="D992" s="15" t="s">
        <v>146</v>
      </c>
      <c r="E992" s="15" t="s">
        <v>18</v>
      </c>
      <c r="F992" s="16">
        <v>531</v>
      </c>
      <c r="G992" s="19">
        <v>1868.5231652999034</v>
      </c>
      <c r="H992" s="19">
        <f t="shared" si="76"/>
        <v>992185.80077424878</v>
      </c>
      <c r="I992" s="20">
        <v>3060.664629999842</v>
      </c>
      <c r="J992" s="19">
        <f t="shared" si="77"/>
        <v>1625212.9185299161</v>
      </c>
      <c r="K992" s="19">
        <f t="shared" si="78"/>
        <v>1192.1414646999385</v>
      </c>
      <c r="L992" s="19">
        <f t="shared" si="79"/>
        <v>633027.11775566731</v>
      </c>
      <c r="M992" s="29">
        <f>Table4[[#This Row],[Revenue]]/Table4[[#This Row],[Units]]</f>
        <v>5.7639635216569527</v>
      </c>
      <c r="N992" s="31">
        <f t="shared" si="80"/>
        <v>0.38950411391528383</v>
      </c>
    </row>
    <row r="993" spans="1:14" x14ac:dyDescent="0.25">
      <c r="A993" s="35">
        <v>2010</v>
      </c>
      <c r="B993" s="15" t="s">
        <v>176</v>
      </c>
      <c r="C993" s="15" t="s">
        <v>170</v>
      </c>
      <c r="D993" s="15" t="s">
        <v>146</v>
      </c>
      <c r="E993" s="15" t="s">
        <v>18</v>
      </c>
      <c r="F993" s="16">
        <v>536</v>
      </c>
      <c r="G993" s="19">
        <v>1398.9648428999317</v>
      </c>
      <c r="H993" s="19">
        <f t="shared" si="76"/>
        <v>749845.15579436335</v>
      </c>
      <c r="I993" s="20">
        <v>3023.9865899998522</v>
      </c>
      <c r="J993" s="19">
        <f t="shared" si="77"/>
        <v>1620856.8122399207</v>
      </c>
      <c r="K993" s="19">
        <f t="shared" si="78"/>
        <v>1625.0217470999205</v>
      </c>
      <c r="L993" s="19">
        <f t="shared" si="79"/>
        <v>871011.65644555737</v>
      </c>
      <c r="M993" s="29">
        <f>Table4[[#This Row],[Revenue]]/Table4[[#This Row],[Units]]</f>
        <v>5.6417660261191269</v>
      </c>
      <c r="N993" s="31">
        <f t="shared" si="80"/>
        <v>0.53737729938147638</v>
      </c>
    </row>
    <row r="994" spans="1:14" x14ac:dyDescent="0.25">
      <c r="A994" s="35">
        <v>2010</v>
      </c>
      <c r="B994" s="15" t="s">
        <v>171</v>
      </c>
      <c r="C994" s="15" t="s">
        <v>170</v>
      </c>
      <c r="D994" s="15" t="s">
        <v>146</v>
      </c>
      <c r="E994" s="15" t="s">
        <v>18</v>
      </c>
      <c r="F994" s="16">
        <v>545</v>
      </c>
      <c r="G994" s="19">
        <v>1390.2795368999264</v>
      </c>
      <c r="H994" s="19">
        <f t="shared" si="76"/>
        <v>757702.3476104599</v>
      </c>
      <c r="I994" s="20">
        <v>2877.1839899998477</v>
      </c>
      <c r="J994" s="19">
        <f t="shared" si="77"/>
        <v>1568065.2745499171</v>
      </c>
      <c r="K994" s="19">
        <f t="shared" si="78"/>
        <v>1486.9044530999213</v>
      </c>
      <c r="L994" s="19">
        <f t="shared" si="79"/>
        <v>810362.92693945719</v>
      </c>
      <c r="M994" s="29">
        <f>Table4[[#This Row],[Revenue]]/Table4[[#This Row],[Units]]</f>
        <v>5.279236678898803</v>
      </c>
      <c r="N994" s="31">
        <f t="shared" si="80"/>
        <v>0.51679157755218841</v>
      </c>
    </row>
    <row r="995" spans="1:14" x14ac:dyDescent="0.25">
      <c r="A995" s="35">
        <v>2010</v>
      </c>
      <c r="B995" s="15" t="s">
        <v>173</v>
      </c>
      <c r="C995" s="15" t="s">
        <v>170</v>
      </c>
      <c r="D995" s="15" t="s">
        <v>146</v>
      </c>
      <c r="E995" s="15" t="s">
        <v>18</v>
      </c>
      <c r="F995" s="16">
        <v>539</v>
      </c>
      <c r="G995" s="19">
        <v>1305.2535598999382</v>
      </c>
      <c r="H995" s="19">
        <f t="shared" si="76"/>
        <v>703531.6687860667</v>
      </c>
      <c r="I995" s="20">
        <v>2794.8872899998673</v>
      </c>
      <c r="J995" s="19">
        <f t="shared" si="77"/>
        <v>1506444.2493099284</v>
      </c>
      <c r="K995" s="19">
        <f t="shared" si="78"/>
        <v>1489.6337300999292</v>
      </c>
      <c r="L995" s="19">
        <f t="shared" si="79"/>
        <v>802912.58052386169</v>
      </c>
      <c r="M995" s="29">
        <f>Table4[[#This Row],[Revenue]]/Table4[[#This Row],[Units]]</f>
        <v>5.185319647495116</v>
      </c>
      <c r="N995" s="31">
        <f t="shared" si="80"/>
        <v>0.53298526041814009</v>
      </c>
    </row>
    <row r="996" spans="1:14" x14ac:dyDescent="0.25">
      <c r="A996" s="35">
        <v>2010</v>
      </c>
      <c r="B996" s="15" t="s">
        <v>172</v>
      </c>
      <c r="C996" s="15" t="s">
        <v>170</v>
      </c>
      <c r="D996" s="15" t="s">
        <v>146</v>
      </c>
      <c r="E996" s="15" t="s">
        <v>18</v>
      </c>
      <c r="F996" s="16">
        <v>540</v>
      </c>
      <c r="G996" s="19">
        <v>1619.5891125999258</v>
      </c>
      <c r="H996" s="19">
        <f t="shared" si="76"/>
        <v>874578.1208039599</v>
      </c>
      <c r="I996" s="20">
        <v>2573.721459999882</v>
      </c>
      <c r="J996" s="19">
        <f t="shared" si="77"/>
        <v>1389809.5883999362</v>
      </c>
      <c r="K996" s="19">
        <f t="shared" si="78"/>
        <v>954.13234739995619</v>
      </c>
      <c r="L996" s="19">
        <f t="shared" si="79"/>
        <v>515231.46759597631</v>
      </c>
      <c r="M996" s="29">
        <f>Table4[[#This Row],[Revenue]]/Table4[[#This Row],[Units]]</f>
        <v>4.7661508518516333</v>
      </c>
      <c r="N996" s="31">
        <f t="shared" si="80"/>
        <v>0.37072090442918404</v>
      </c>
    </row>
    <row r="997" spans="1:14" x14ac:dyDescent="0.25">
      <c r="A997" s="35">
        <v>2010</v>
      </c>
      <c r="B997" s="15" t="s">
        <v>174</v>
      </c>
      <c r="C997" s="15" t="s">
        <v>170</v>
      </c>
      <c r="D997" s="15" t="s">
        <v>146</v>
      </c>
      <c r="E997" s="15" t="s">
        <v>18</v>
      </c>
      <c r="F997" s="16">
        <v>530</v>
      </c>
      <c r="G997" s="19">
        <v>793.8726899999649</v>
      </c>
      <c r="H997" s="19">
        <f t="shared" si="76"/>
        <v>420752.52569998137</v>
      </c>
      <c r="I997" s="20">
        <v>1757.3286899999223</v>
      </c>
      <c r="J997" s="19">
        <f t="shared" si="77"/>
        <v>931384.20569995884</v>
      </c>
      <c r="K997" s="19">
        <f t="shared" si="78"/>
        <v>963.45599999995738</v>
      </c>
      <c r="L997" s="19">
        <f t="shared" si="79"/>
        <v>510631.67999997747</v>
      </c>
      <c r="M997" s="29">
        <f>Table4[[#This Row],[Revenue]]/Table4[[#This Row],[Units]]</f>
        <v>3.3157145094338158</v>
      </c>
      <c r="N997" s="31">
        <f t="shared" si="80"/>
        <v>0.54825031053240247</v>
      </c>
    </row>
    <row r="998" spans="1:14" x14ac:dyDescent="0.25">
      <c r="A998" s="35">
        <v>2012</v>
      </c>
      <c r="B998" s="15" t="s">
        <v>171</v>
      </c>
      <c r="C998" s="15" t="s">
        <v>169</v>
      </c>
      <c r="D998" s="15" t="s">
        <v>5</v>
      </c>
      <c r="E998" s="15" t="s">
        <v>18</v>
      </c>
      <c r="F998" s="16">
        <v>882</v>
      </c>
      <c r="G998" s="19">
        <v>1191.0968999999673</v>
      </c>
      <c r="H998" s="19">
        <f t="shared" si="76"/>
        <v>1050547.465799971</v>
      </c>
      <c r="I998" s="20">
        <v>2297.6736359999368</v>
      </c>
      <c r="J998" s="19">
        <f t="shared" si="77"/>
        <v>2026548.1469519443</v>
      </c>
      <c r="K998" s="19">
        <f t="shared" si="78"/>
        <v>1106.5767359999695</v>
      </c>
      <c r="L998" s="19">
        <f t="shared" si="79"/>
        <v>976000.68115197332</v>
      </c>
      <c r="M998" s="29">
        <f>Table4[[#This Row],[Revenue]]/Table4[[#This Row],[Units]]</f>
        <v>2.6050721496597924</v>
      </c>
      <c r="N998" s="31">
        <f t="shared" si="80"/>
        <v>0.48160744792564614</v>
      </c>
    </row>
    <row r="999" spans="1:14" x14ac:dyDescent="0.25">
      <c r="A999" s="35">
        <v>2012</v>
      </c>
      <c r="B999" s="15" t="s">
        <v>175</v>
      </c>
      <c r="C999" s="15" t="s">
        <v>169</v>
      </c>
      <c r="D999" s="15" t="s">
        <v>5</v>
      </c>
      <c r="E999" s="15" t="s">
        <v>18</v>
      </c>
      <c r="F999" s="16">
        <v>787</v>
      </c>
      <c r="G999" s="19">
        <v>1016.5875749999759</v>
      </c>
      <c r="H999" s="19">
        <f t="shared" si="76"/>
        <v>800054.42152498104</v>
      </c>
      <c r="I999" s="20">
        <v>2149.3309084699495</v>
      </c>
      <c r="J999" s="19">
        <f t="shared" si="77"/>
        <v>1691523.4249658503</v>
      </c>
      <c r="K999" s="19">
        <f t="shared" si="78"/>
        <v>1132.7433334699735</v>
      </c>
      <c r="L999" s="19">
        <f t="shared" si="79"/>
        <v>891469.00344086927</v>
      </c>
      <c r="M999" s="29">
        <f>Table4[[#This Row],[Revenue]]/Table4[[#This Row],[Units]]</f>
        <v>2.7310430857305583</v>
      </c>
      <c r="N999" s="31">
        <f t="shared" si="80"/>
        <v>0.52702137628325596</v>
      </c>
    </row>
    <row r="1000" spans="1:14" x14ac:dyDescent="0.25">
      <c r="A1000" s="35">
        <v>2012</v>
      </c>
      <c r="B1000" s="15" t="s">
        <v>174</v>
      </c>
      <c r="C1000" s="15" t="s">
        <v>169</v>
      </c>
      <c r="D1000" s="15" t="s">
        <v>5</v>
      </c>
      <c r="E1000" s="15" t="s">
        <v>18</v>
      </c>
      <c r="F1000" s="16">
        <v>484</v>
      </c>
      <c r="G1000" s="19">
        <v>551.57849999999326</v>
      </c>
      <c r="H1000" s="19">
        <f t="shared" si="76"/>
        <v>266963.99399999675</v>
      </c>
      <c r="I1000" s="20">
        <v>1235.434539999985</v>
      </c>
      <c r="J1000" s="19">
        <f t="shared" si="77"/>
        <v>597950.31735999277</v>
      </c>
      <c r="K1000" s="19">
        <f t="shared" si="78"/>
        <v>683.85603999999171</v>
      </c>
      <c r="L1000" s="19">
        <f t="shared" si="79"/>
        <v>330986.32335999602</v>
      </c>
      <c r="M1000" s="29">
        <f>Table4[[#This Row],[Revenue]]/Table4[[#This Row],[Units]]</f>
        <v>2.5525507024793077</v>
      </c>
      <c r="N1000" s="31">
        <f t="shared" si="80"/>
        <v>0.55353482346381544</v>
      </c>
    </row>
    <row r="1001" spans="1:14" x14ac:dyDescent="0.25">
      <c r="A1001" s="35">
        <v>2013</v>
      </c>
      <c r="B1001" s="15" t="s">
        <v>174</v>
      </c>
      <c r="C1001" s="15" t="s">
        <v>169</v>
      </c>
      <c r="D1001" s="15" t="s">
        <v>5</v>
      </c>
      <c r="E1001" s="15" t="s">
        <v>18</v>
      </c>
      <c r="F1001" s="16">
        <v>214</v>
      </c>
      <c r="G1001" s="19">
        <v>593.60159947998159</v>
      </c>
      <c r="H1001" s="19">
        <f t="shared" si="76"/>
        <v>127030.74228871606</v>
      </c>
      <c r="I1001" s="20">
        <v>939.72870799997088</v>
      </c>
      <c r="J1001" s="19">
        <f t="shared" si="77"/>
        <v>201101.94351199377</v>
      </c>
      <c r="K1001" s="19">
        <f t="shared" si="78"/>
        <v>346.12710851998929</v>
      </c>
      <c r="L1001" s="19">
        <f t="shared" si="79"/>
        <v>74071.201223277705</v>
      </c>
      <c r="M1001" s="29">
        <f>Table4[[#This Row],[Revenue]]/Table4[[#This Row],[Units]]</f>
        <v>4.3912556448596769</v>
      </c>
      <c r="N1001" s="31">
        <f t="shared" si="80"/>
        <v>0.3683266304129979</v>
      </c>
    </row>
    <row r="1002" spans="1:14" x14ac:dyDescent="0.25">
      <c r="A1002" s="35">
        <v>2014</v>
      </c>
      <c r="B1002" s="15" t="s">
        <v>176</v>
      </c>
      <c r="C1002" s="15" t="s">
        <v>169</v>
      </c>
      <c r="D1002" s="15" t="s">
        <v>5</v>
      </c>
      <c r="E1002" s="15" t="s">
        <v>18</v>
      </c>
      <c r="F1002" s="16">
        <v>798</v>
      </c>
      <c r="G1002" s="19">
        <v>2482.937015129884</v>
      </c>
      <c r="H1002" s="19">
        <f t="shared" si="76"/>
        <v>1981383.7380736475</v>
      </c>
      <c r="I1002" s="20">
        <v>4016.8143229998359</v>
      </c>
      <c r="J1002" s="19">
        <f t="shared" si="77"/>
        <v>3205417.8297538692</v>
      </c>
      <c r="K1002" s="19">
        <f t="shared" si="78"/>
        <v>1533.8773078699519</v>
      </c>
      <c r="L1002" s="19">
        <f t="shared" si="79"/>
        <v>1224034.0916802217</v>
      </c>
      <c r="M1002" s="29">
        <f>Table4[[#This Row],[Revenue]]/Table4[[#This Row],[Units]]</f>
        <v>5.0336019085210975</v>
      </c>
      <c r="N1002" s="31">
        <f t="shared" si="80"/>
        <v>0.38186413026042543</v>
      </c>
    </row>
    <row r="1003" spans="1:14" x14ac:dyDescent="0.25">
      <c r="A1003" s="35">
        <v>2014</v>
      </c>
      <c r="B1003" s="15" t="s">
        <v>171</v>
      </c>
      <c r="C1003" s="15" t="s">
        <v>169</v>
      </c>
      <c r="D1003" s="15" t="s">
        <v>5</v>
      </c>
      <c r="E1003" s="15" t="s">
        <v>18</v>
      </c>
      <c r="F1003" s="16">
        <v>795</v>
      </c>
      <c r="G1003" s="19">
        <v>1923.5668325899046</v>
      </c>
      <c r="H1003" s="19">
        <f t="shared" si="76"/>
        <v>1529235.6319089741</v>
      </c>
      <c r="I1003" s="20">
        <v>4016.7055889998005</v>
      </c>
      <c r="J1003" s="19">
        <f t="shared" si="77"/>
        <v>3193280.9432548415</v>
      </c>
      <c r="K1003" s="19">
        <f t="shared" si="78"/>
        <v>2093.1387564098959</v>
      </c>
      <c r="L1003" s="19">
        <f t="shared" si="79"/>
        <v>1664045.3113458673</v>
      </c>
      <c r="M1003" s="29">
        <f>Table4[[#This Row],[Revenue]]/Table4[[#This Row],[Units]]</f>
        <v>5.0524598603771071</v>
      </c>
      <c r="N1003" s="31">
        <f t="shared" si="80"/>
        <v>0.52110833369072196</v>
      </c>
    </row>
    <row r="1004" spans="1:14" x14ac:dyDescent="0.25">
      <c r="A1004" s="35">
        <v>2014</v>
      </c>
      <c r="B1004" s="15" t="s">
        <v>175</v>
      </c>
      <c r="C1004" s="15" t="s">
        <v>169</v>
      </c>
      <c r="D1004" s="15" t="s">
        <v>5</v>
      </c>
      <c r="E1004" s="15" t="s">
        <v>18</v>
      </c>
      <c r="F1004" s="16">
        <v>797</v>
      </c>
      <c r="G1004" s="19">
        <v>1817.3125818899125</v>
      </c>
      <c r="H1004" s="19">
        <f t="shared" si="76"/>
        <v>1448398.1277662602</v>
      </c>
      <c r="I1004" s="20">
        <v>3763.4096189998186</v>
      </c>
      <c r="J1004" s="19">
        <f t="shared" si="77"/>
        <v>2999437.4663428552</v>
      </c>
      <c r="K1004" s="19">
        <f t="shared" si="78"/>
        <v>1946.0970371099061</v>
      </c>
      <c r="L1004" s="19">
        <f t="shared" si="79"/>
        <v>1551039.3385765951</v>
      </c>
      <c r="M1004" s="29">
        <f>Table4[[#This Row],[Revenue]]/Table4[[#This Row],[Units]]</f>
        <v>4.7219694090336493</v>
      </c>
      <c r="N1004" s="31">
        <f t="shared" si="80"/>
        <v>0.51711007679974785</v>
      </c>
    </row>
    <row r="1005" spans="1:14" x14ac:dyDescent="0.25">
      <c r="A1005" s="35">
        <v>2014</v>
      </c>
      <c r="B1005" s="15" t="s">
        <v>172</v>
      </c>
      <c r="C1005" s="15" t="s">
        <v>169</v>
      </c>
      <c r="D1005" s="15" t="s">
        <v>5</v>
      </c>
      <c r="E1005" s="15" t="s">
        <v>18</v>
      </c>
      <c r="F1005" s="16">
        <v>787</v>
      </c>
      <c r="G1005" s="19">
        <v>1351.082249999939</v>
      </c>
      <c r="H1005" s="19">
        <f t="shared" si="76"/>
        <v>1063301.7307499519</v>
      </c>
      <c r="I1005" s="20">
        <v>2667.9286899998797</v>
      </c>
      <c r="J1005" s="19">
        <f t="shared" si="77"/>
        <v>2099659.8790299054</v>
      </c>
      <c r="K1005" s="19">
        <f t="shared" si="78"/>
        <v>1316.8464399999407</v>
      </c>
      <c r="L1005" s="19">
        <f t="shared" si="79"/>
        <v>1036358.1482799535</v>
      </c>
      <c r="M1005" s="29">
        <f>Table4[[#This Row],[Revenue]]/Table4[[#This Row],[Units]]</f>
        <v>3.3899983354509273</v>
      </c>
      <c r="N1005" s="31">
        <f t="shared" si="80"/>
        <v>0.49358382213731511</v>
      </c>
    </row>
    <row r="1006" spans="1:14" x14ac:dyDescent="0.25">
      <c r="A1006" s="35">
        <v>2015</v>
      </c>
      <c r="B1006" s="15" t="s">
        <v>171</v>
      </c>
      <c r="C1006" s="15" t="s">
        <v>169</v>
      </c>
      <c r="D1006" s="15" t="s">
        <v>5</v>
      </c>
      <c r="E1006" s="15" t="s">
        <v>18</v>
      </c>
      <c r="F1006" s="16">
        <v>1067.9687730801029</v>
      </c>
      <c r="G1006" s="19">
        <v>2376.2551431536972</v>
      </c>
      <c r="H1006" s="19">
        <f t="shared" si="76"/>
        <v>2537766.2897591381</v>
      </c>
      <c r="I1006" s="20">
        <v>4788.686174432858</v>
      </c>
      <c r="J1006" s="19">
        <f t="shared" si="77"/>
        <v>5114167.2983747106</v>
      </c>
      <c r="K1006" s="19">
        <f t="shared" si="78"/>
        <v>2412.4310312791608</v>
      </c>
      <c r="L1006" s="19">
        <f t="shared" si="79"/>
        <v>2576401.0086155725</v>
      </c>
      <c r="M1006" s="29">
        <f>Table4[[#This Row],[Revenue]]/Table4[[#This Row],[Units]]</f>
        <v>4.4839196567722892</v>
      </c>
      <c r="N1006" s="31">
        <f t="shared" si="80"/>
        <v>0.50377722477603659</v>
      </c>
    </row>
    <row r="1007" spans="1:14" x14ac:dyDescent="0.25">
      <c r="A1007" s="35">
        <v>2015</v>
      </c>
      <c r="B1007" s="15" t="s">
        <v>173</v>
      </c>
      <c r="C1007" s="15" t="s">
        <v>169</v>
      </c>
      <c r="D1007" s="15" t="s">
        <v>5</v>
      </c>
      <c r="E1007" s="15" t="s">
        <v>18</v>
      </c>
      <c r="F1007" s="16">
        <v>803</v>
      </c>
      <c r="G1007" s="19">
        <v>2877.1767891598461</v>
      </c>
      <c r="H1007" s="19">
        <f t="shared" si="76"/>
        <v>2310372.9616953563</v>
      </c>
      <c r="I1007" s="20">
        <v>4685.6738359997762</v>
      </c>
      <c r="J1007" s="19">
        <f t="shared" si="77"/>
        <v>3762596.0903078201</v>
      </c>
      <c r="K1007" s="19">
        <f t="shared" si="78"/>
        <v>1808.4970468399301</v>
      </c>
      <c r="L1007" s="19">
        <f t="shared" si="79"/>
        <v>1452223.1286124638</v>
      </c>
      <c r="M1007" s="29">
        <f>Table4[[#This Row],[Revenue]]/Table4[[#This Row],[Units]]</f>
        <v>5.835210256537704</v>
      </c>
      <c r="N1007" s="31">
        <f t="shared" si="80"/>
        <v>0.38596306745581521</v>
      </c>
    </row>
    <row r="1008" spans="1:14" x14ac:dyDescent="0.25">
      <c r="A1008" s="35">
        <v>2015</v>
      </c>
      <c r="B1008" s="15" t="s">
        <v>174</v>
      </c>
      <c r="C1008" s="15" t="s">
        <v>169</v>
      </c>
      <c r="D1008" s="15" t="s">
        <v>5</v>
      </c>
      <c r="E1008" s="15" t="s">
        <v>18</v>
      </c>
      <c r="F1008" s="16">
        <v>791</v>
      </c>
      <c r="G1008" s="19">
        <v>2832.0526877598554</v>
      </c>
      <c r="H1008" s="19">
        <f t="shared" si="76"/>
        <v>2240153.6760180457</v>
      </c>
      <c r="I1008" s="20">
        <v>4693.1718959997861</v>
      </c>
      <c r="J1008" s="19">
        <f t="shared" si="77"/>
        <v>3712298.969735831</v>
      </c>
      <c r="K1008" s="19">
        <f t="shared" si="78"/>
        <v>1861.1192082399307</v>
      </c>
      <c r="L1008" s="19">
        <f t="shared" si="79"/>
        <v>1472145.2937177853</v>
      </c>
      <c r="M1008" s="29">
        <f>Table4[[#This Row],[Revenue]]/Table4[[#This Row],[Units]]</f>
        <v>5.9332135221236237</v>
      </c>
      <c r="N1008" s="31">
        <f t="shared" si="80"/>
        <v>0.39655892634707268</v>
      </c>
    </row>
    <row r="1009" spans="1:19" x14ac:dyDescent="0.25">
      <c r="A1009" s="35">
        <v>2015</v>
      </c>
      <c r="B1009" s="15" t="s">
        <v>175</v>
      </c>
      <c r="C1009" s="15" t="s">
        <v>170</v>
      </c>
      <c r="D1009" s="15" t="s">
        <v>146</v>
      </c>
      <c r="E1009" s="15" t="s">
        <v>18</v>
      </c>
      <c r="F1009" s="16">
        <v>541</v>
      </c>
      <c r="G1009" s="19">
        <v>1420.7575698999231</v>
      </c>
      <c r="H1009" s="19">
        <f t="shared" si="76"/>
        <v>768629.84531585837</v>
      </c>
      <c r="I1009" s="20">
        <v>2940.2582899998406</v>
      </c>
      <c r="J1009" s="19">
        <f t="shared" si="77"/>
        <v>1590679.7348899138</v>
      </c>
      <c r="K1009" s="19">
        <f t="shared" si="78"/>
        <v>1519.5007200999175</v>
      </c>
      <c r="L1009" s="19">
        <f t="shared" si="79"/>
        <v>822049.88957405544</v>
      </c>
      <c r="M1009" s="29">
        <f>Table4[[#This Row],[Revenue]]/Table4[[#This Row],[Units]]</f>
        <v>5.4348582070237352</v>
      </c>
      <c r="N1009" s="31">
        <f t="shared" si="80"/>
        <v>0.51679157755218841</v>
      </c>
    </row>
    <row r="1010" spans="1:19" x14ac:dyDescent="0.25">
      <c r="A1010" s="35">
        <v>2016</v>
      </c>
      <c r="B1010" s="15" t="s">
        <v>171</v>
      </c>
      <c r="C1010" s="15" t="s">
        <v>169</v>
      </c>
      <c r="D1010" s="15" t="s">
        <v>5</v>
      </c>
      <c r="E1010" s="15" t="s">
        <v>18</v>
      </c>
      <c r="F1010" s="16">
        <v>1591.9115388555874</v>
      </c>
      <c r="G1010" s="19">
        <v>4096.070401967334</v>
      </c>
      <c r="H1010" s="19">
        <f t="shared" si="76"/>
        <v>6520581.7368566431</v>
      </c>
      <c r="I1010" s="20">
        <v>10060.956639658853</v>
      </c>
      <c r="J1010" s="19">
        <f t="shared" si="77"/>
        <v>16016152.966598663</v>
      </c>
      <c r="K1010" s="19">
        <f t="shared" si="78"/>
        <v>5964.8862376915185</v>
      </c>
      <c r="L1010" s="19">
        <f t="shared" si="79"/>
        <v>9495571.2297420204</v>
      </c>
      <c r="M1010" s="29">
        <f>Table4[[#This Row],[Revenue]]/Table4[[#This Row],[Units]]</f>
        <v>6.3200475617455441</v>
      </c>
      <c r="N1010" s="31">
        <f t="shared" si="80"/>
        <v>0.59287465907355075</v>
      </c>
      <c r="O1010" s="41"/>
      <c r="P1010" s="41"/>
      <c r="Q1010" s="41"/>
      <c r="R1010" s="41"/>
      <c r="S1010" s="41"/>
    </row>
    <row r="1011" spans="1:19" x14ac:dyDescent="0.25">
      <c r="A1011" s="35">
        <v>2016</v>
      </c>
      <c r="B1011" s="15" t="s">
        <v>175</v>
      </c>
      <c r="C1011" s="15" t="s">
        <v>169</v>
      </c>
      <c r="D1011" s="15" t="s">
        <v>5</v>
      </c>
      <c r="E1011" s="15" t="s">
        <v>18</v>
      </c>
      <c r="F1011" s="16">
        <v>1356.2832171414429</v>
      </c>
      <c r="G1011" s="19">
        <v>3493.9120613094606</v>
      </c>
      <c r="H1011" s="19">
        <f t="shared" si="76"/>
        <v>4738734.2909220858</v>
      </c>
      <c r="I1011" s="20">
        <v>7895.3550007230133</v>
      </c>
      <c r="J1011" s="19">
        <f t="shared" si="77"/>
        <v>10708337.480854388</v>
      </c>
      <c r="K1011" s="19">
        <f t="shared" si="78"/>
        <v>4401.4429394135532</v>
      </c>
      <c r="L1011" s="19">
        <f t="shared" si="79"/>
        <v>5969603.1899323026</v>
      </c>
      <c r="M1011" s="29">
        <f>Table4[[#This Row],[Revenue]]/Table4[[#This Row],[Units]]</f>
        <v>5.8213173332363288</v>
      </c>
      <c r="N1011" s="31">
        <f t="shared" si="80"/>
        <v>0.55747245551472902</v>
      </c>
    </row>
    <row r="1012" spans="1:19" x14ac:dyDescent="0.25">
      <c r="A1012" s="35">
        <v>2016</v>
      </c>
      <c r="B1012" s="15" t="s">
        <v>172</v>
      </c>
      <c r="C1012" s="15" t="s">
        <v>169</v>
      </c>
      <c r="D1012" s="15" t="s">
        <v>5</v>
      </c>
      <c r="E1012" s="15" t="s">
        <v>18</v>
      </c>
      <c r="F1012" s="16">
        <v>1517.7576387792681</v>
      </c>
      <c r="G1012" s="19">
        <v>2632.8651269860948</v>
      </c>
      <c r="H1012" s="19">
        <f t="shared" si="76"/>
        <v>3996051.1583586931</v>
      </c>
      <c r="I1012" s="20">
        <v>6052.8103896008079</v>
      </c>
      <c r="J1012" s="19">
        <f t="shared" si="77"/>
        <v>9186699.2048991434</v>
      </c>
      <c r="K1012" s="19">
        <f t="shared" si="78"/>
        <v>3419.9452626147131</v>
      </c>
      <c r="L1012" s="19">
        <f t="shared" si="79"/>
        <v>5190648.0465404503</v>
      </c>
      <c r="M1012" s="29">
        <f>Table4[[#This Row],[Revenue]]/Table4[[#This Row],[Units]]</f>
        <v>3.987995339275038</v>
      </c>
      <c r="N1012" s="31">
        <f t="shared" si="80"/>
        <v>0.56501774258292337</v>
      </c>
    </row>
    <row r="1013" spans="1:19" x14ac:dyDescent="0.25">
      <c r="A1013" s="35">
        <v>2016</v>
      </c>
      <c r="B1013" s="15" t="s">
        <v>173</v>
      </c>
      <c r="C1013" s="15" t="s">
        <v>169</v>
      </c>
      <c r="D1013" s="15" t="s">
        <v>5</v>
      </c>
      <c r="E1013" s="15" t="s">
        <v>18</v>
      </c>
      <c r="F1013" s="16">
        <v>1142.2005562900442</v>
      </c>
      <c r="G1013" s="19">
        <v>3002.074646575823</v>
      </c>
      <c r="H1013" s="19">
        <f t="shared" si="76"/>
        <v>3428971.3313431428</v>
      </c>
      <c r="I1013" s="20">
        <v>7208.1692567291902</v>
      </c>
      <c r="J1013" s="19">
        <f t="shared" si="77"/>
        <v>8233174.9348688759</v>
      </c>
      <c r="K1013" s="19">
        <f t="shared" si="78"/>
        <v>4206.0946101533673</v>
      </c>
      <c r="L1013" s="19">
        <f t="shared" si="79"/>
        <v>4804203.6035257336</v>
      </c>
      <c r="M1013" s="29">
        <f>Table4[[#This Row],[Revenue]]/Table4[[#This Row],[Units]]</f>
        <v>6.3107737227355951</v>
      </c>
      <c r="N1013" s="31">
        <f t="shared" si="80"/>
        <v>0.583517736660632</v>
      </c>
    </row>
    <row r="1014" spans="1:19" x14ac:dyDescent="0.25">
      <c r="A1014" s="35">
        <v>2016</v>
      </c>
      <c r="B1014" s="15" t="s">
        <v>171</v>
      </c>
      <c r="C1014" s="15" t="s">
        <v>169</v>
      </c>
      <c r="D1014" s="15" t="s">
        <v>5</v>
      </c>
      <c r="E1014" s="15" t="s">
        <v>18</v>
      </c>
      <c r="F1014" s="16">
        <v>203</v>
      </c>
      <c r="G1014" s="19">
        <v>268.78457357569943</v>
      </c>
      <c r="H1014" s="19">
        <f t="shared" si="76"/>
        <v>54563.268435866987</v>
      </c>
      <c r="I1014" s="20">
        <v>523.98225346999891</v>
      </c>
      <c r="J1014" s="19">
        <f t="shared" si="77"/>
        <v>106368.39745440977</v>
      </c>
      <c r="K1014" s="19">
        <f t="shared" si="78"/>
        <v>255.19767989429948</v>
      </c>
      <c r="L1014" s="19">
        <f t="shared" si="79"/>
        <v>51805.129018542786</v>
      </c>
      <c r="M1014" s="29">
        <f>Table4[[#This Row],[Revenue]]/Table4[[#This Row],[Units]]</f>
        <v>2.5811933668472853</v>
      </c>
      <c r="N1014" s="31">
        <f t="shared" si="80"/>
        <v>0.48703496770031557</v>
      </c>
    </row>
    <row r="1015" spans="1:19" x14ac:dyDescent="0.25">
      <c r="A1015" s="35">
        <v>2017</v>
      </c>
      <c r="B1015" s="15" t="s">
        <v>171</v>
      </c>
      <c r="C1015" s="15" t="s">
        <v>169</v>
      </c>
      <c r="D1015" s="15" t="s">
        <v>5</v>
      </c>
      <c r="E1015" s="15" t="s">
        <v>18</v>
      </c>
      <c r="F1015" s="16">
        <v>775</v>
      </c>
      <c r="G1015" s="19">
        <v>993.23999999997716</v>
      </c>
      <c r="H1015" s="19">
        <f t="shared" si="76"/>
        <v>769760.9999999823</v>
      </c>
      <c r="I1015" s="20">
        <v>2106.4819039999516</v>
      </c>
      <c r="J1015" s="19">
        <f t="shared" si="77"/>
        <v>1632523.4755999625</v>
      </c>
      <c r="K1015" s="19">
        <f t="shared" si="78"/>
        <v>1113.2419039999745</v>
      </c>
      <c r="L1015" s="19">
        <f t="shared" si="79"/>
        <v>862762.47559998021</v>
      </c>
      <c r="M1015" s="29">
        <f>Table4[[#This Row],[Revenue]]/Table4[[#This Row],[Units]]</f>
        <v>2.7180411664515503</v>
      </c>
      <c r="N1015" s="31">
        <f t="shared" si="80"/>
        <v>0.52848396270865861</v>
      </c>
    </row>
    <row r="1016" spans="1:19" x14ac:dyDescent="0.25">
      <c r="A1016" s="35">
        <v>2018</v>
      </c>
      <c r="B1016" s="15" t="s">
        <v>172</v>
      </c>
      <c r="C1016" s="15" t="s">
        <v>169</v>
      </c>
      <c r="D1016" s="15" t="s">
        <v>5</v>
      </c>
      <c r="E1016" s="15" t="s">
        <v>18</v>
      </c>
      <c r="F1016" s="16">
        <v>106</v>
      </c>
      <c r="G1016" s="19">
        <v>140.95672662999618</v>
      </c>
      <c r="H1016" s="19">
        <f t="shared" si="76"/>
        <v>14941.413022779596</v>
      </c>
      <c r="I1016" s="20">
        <v>450.36097299998778</v>
      </c>
      <c r="J1016" s="19">
        <f t="shared" si="77"/>
        <v>47738.263137998707</v>
      </c>
      <c r="K1016" s="19">
        <f t="shared" si="78"/>
        <v>309.4042463699916</v>
      </c>
      <c r="L1016" s="19">
        <f t="shared" si="79"/>
        <v>32796.850115219109</v>
      </c>
      <c r="M1016" s="29">
        <f>Table4[[#This Row],[Revenue]]/Table4[[#This Row],[Units]]</f>
        <v>4.2486884245281864</v>
      </c>
      <c r="N1016" s="31">
        <f t="shared" si="80"/>
        <v>0.68701389534034951</v>
      </c>
    </row>
    <row r="1017" spans="1:19" x14ac:dyDescent="0.25">
      <c r="A1017" s="35">
        <v>2019</v>
      </c>
      <c r="B1017" s="15" t="s">
        <v>172</v>
      </c>
      <c r="C1017" s="15" t="s">
        <v>169</v>
      </c>
      <c r="D1017" s="15" t="s">
        <v>5</v>
      </c>
      <c r="E1017" s="15" t="s">
        <v>18</v>
      </c>
      <c r="F1017" s="16">
        <v>775</v>
      </c>
      <c r="G1017" s="19">
        <v>1251.8381249999486</v>
      </c>
      <c r="H1017" s="19">
        <f t="shared" si="76"/>
        <v>970174.54687496019</v>
      </c>
      <c r="I1017" s="20">
        <v>2480.1650249998984</v>
      </c>
      <c r="J1017" s="19">
        <f t="shared" si="77"/>
        <v>1922127.8943749212</v>
      </c>
      <c r="K1017" s="19">
        <f t="shared" si="78"/>
        <v>1228.3268999999498</v>
      </c>
      <c r="L1017" s="19">
        <f t="shared" si="79"/>
        <v>951953.34749996103</v>
      </c>
      <c r="M1017" s="29">
        <f>Table4[[#This Row],[Revenue]]/Table4[[#This Row],[Units]]</f>
        <v>3.2002129354837399</v>
      </c>
      <c r="N1017" s="31">
        <f t="shared" si="80"/>
        <v>0.49526014907012089</v>
      </c>
    </row>
    <row r="1018" spans="1:19" x14ac:dyDescent="0.25">
      <c r="A1018" s="35">
        <v>2019</v>
      </c>
      <c r="B1018" s="15" t="s">
        <v>172</v>
      </c>
      <c r="C1018" s="15" t="s">
        <v>169</v>
      </c>
      <c r="D1018" s="15" t="s">
        <v>5</v>
      </c>
      <c r="E1018" s="15" t="s">
        <v>18</v>
      </c>
      <c r="F1018" s="16">
        <v>203</v>
      </c>
      <c r="G1018" s="19">
        <v>414.03315543998298</v>
      </c>
      <c r="H1018" s="19">
        <f t="shared" si="76"/>
        <v>84048.730554316542</v>
      </c>
      <c r="I1018" s="20">
        <v>797.93082399996717</v>
      </c>
      <c r="J1018" s="19">
        <f t="shared" si="77"/>
        <v>161979.95727199333</v>
      </c>
      <c r="K1018" s="19">
        <f t="shared" si="78"/>
        <v>383.8976685599842</v>
      </c>
      <c r="L1018" s="19">
        <f t="shared" si="79"/>
        <v>77931.226717676793</v>
      </c>
      <c r="M1018" s="29">
        <f>Table4[[#This Row],[Revenue]]/Table4[[#This Row],[Units]]</f>
        <v>3.9306937142855527</v>
      </c>
      <c r="N1018" s="31">
        <f t="shared" si="80"/>
        <v>0.48111647903954141</v>
      </c>
    </row>
    <row r="1019" spans="1:19" x14ac:dyDescent="0.25">
      <c r="A1019" s="35">
        <v>2003</v>
      </c>
      <c r="B1019" s="15" t="s">
        <v>175</v>
      </c>
      <c r="C1019" s="15" t="s">
        <v>170</v>
      </c>
      <c r="D1019" s="15" t="s">
        <v>146</v>
      </c>
      <c r="E1019" s="15" t="s">
        <v>111</v>
      </c>
      <c r="F1019" s="16">
        <v>776</v>
      </c>
      <c r="G1019" s="19">
        <v>835.27941599998462</v>
      </c>
      <c r="H1019" s="19">
        <f t="shared" si="76"/>
        <v>648176.82681598805</v>
      </c>
      <c r="I1019" s="20">
        <v>1773.6444194399674</v>
      </c>
      <c r="J1019" s="19">
        <f t="shared" si="77"/>
        <v>1376348.0694854148</v>
      </c>
      <c r="K1019" s="19">
        <f t="shared" si="78"/>
        <v>938.36500343998273</v>
      </c>
      <c r="L1019" s="19">
        <f t="shared" si="79"/>
        <v>728171.24266942672</v>
      </c>
      <c r="M1019" s="29">
        <f>Table4[[#This Row],[Revenue]]/Table4[[#This Row],[Units]]</f>
        <v>2.2856242518556282</v>
      </c>
      <c r="N1019" s="31">
        <f t="shared" si="80"/>
        <v>0.52906038727665261</v>
      </c>
    </row>
    <row r="1020" spans="1:19" x14ac:dyDescent="0.25">
      <c r="A1020" s="35">
        <v>2003</v>
      </c>
      <c r="B1020" s="15" t="s">
        <v>171</v>
      </c>
      <c r="C1020" s="15" t="s">
        <v>170</v>
      </c>
      <c r="D1020" s="15" t="s">
        <v>146</v>
      </c>
      <c r="E1020" s="15" t="s">
        <v>111</v>
      </c>
      <c r="F1020" s="16">
        <v>679</v>
      </c>
      <c r="G1020" s="19">
        <v>748.84058199998458</v>
      </c>
      <c r="H1020" s="19">
        <f t="shared" si="76"/>
        <v>508462.75517798954</v>
      </c>
      <c r="I1020" s="20">
        <v>1642.0551963799664</v>
      </c>
      <c r="J1020" s="19">
        <f t="shared" si="77"/>
        <v>1114955.4783419971</v>
      </c>
      <c r="K1020" s="19">
        <f t="shared" si="78"/>
        <v>893.21461437998187</v>
      </c>
      <c r="L1020" s="19">
        <f t="shared" si="79"/>
        <v>606492.72316400753</v>
      </c>
      <c r="M1020" s="29">
        <f>Table4[[#This Row],[Revenue]]/Table4[[#This Row],[Units]]</f>
        <v>2.4183434409130582</v>
      </c>
      <c r="N1020" s="31">
        <f t="shared" si="80"/>
        <v>0.54396138226604096</v>
      </c>
    </row>
    <row r="1021" spans="1:19" x14ac:dyDescent="0.25">
      <c r="A1021" s="35">
        <v>2003</v>
      </c>
      <c r="B1021" s="15" t="s">
        <v>175</v>
      </c>
      <c r="C1021" s="15" t="s">
        <v>170</v>
      </c>
      <c r="D1021" s="15" t="s">
        <v>146</v>
      </c>
      <c r="E1021" s="15" t="s">
        <v>111</v>
      </c>
      <c r="F1021" s="16">
        <v>316</v>
      </c>
      <c r="G1021" s="19">
        <v>658.57149548278778</v>
      </c>
      <c r="H1021" s="19">
        <f t="shared" si="76"/>
        <v>208108.59257256094</v>
      </c>
      <c r="I1021" s="20">
        <v>1025.5769918799811</v>
      </c>
      <c r="J1021" s="19">
        <f t="shared" si="77"/>
        <v>324082.329434074</v>
      </c>
      <c r="K1021" s="19">
        <f t="shared" si="78"/>
        <v>367.00549639719327</v>
      </c>
      <c r="L1021" s="19">
        <f t="shared" si="79"/>
        <v>115973.73686151305</v>
      </c>
      <c r="M1021" s="29">
        <f>Table4[[#This Row],[Revenue]]/Table4[[#This Row],[Units]]</f>
        <v>3.2454968097467756</v>
      </c>
      <c r="N1021" s="31">
        <f t="shared" si="80"/>
        <v>0.35785270077523579</v>
      </c>
    </row>
    <row r="1022" spans="1:19" x14ac:dyDescent="0.25">
      <c r="A1022" s="35">
        <v>2003</v>
      </c>
      <c r="B1022" s="15" t="s">
        <v>172</v>
      </c>
      <c r="C1022" s="15" t="s">
        <v>170</v>
      </c>
      <c r="D1022" s="15" t="s">
        <v>146</v>
      </c>
      <c r="E1022" s="15" t="s">
        <v>111</v>
      </c>
      <c r="F1022" s="16">
        <v>280</v>
      </c>
      <c r="G1022" s="19">
        <v>374.53601174399705</v>
      </c>
      <c r="H1022" s="19">
        <f t="shared" si="76"/>
        <v>104870.08328831918</v>
      </c>
      <c r="I1022" s="20">
        <v>648.00210239999501</v>
      </c>
      <c r="J1022" s="19">
        <f t="shared" si="77"/>
        <v>181440.58867199862</v>
      </c>
      <c r="K1022" s="19">
        <f t="shared" si="78"/>
        <v>273.46609065599796</v>
      </c>
      <c r="L1022" s="19">
        <f t="shared" si="79"/>
        <v>76570.50538367944</v>
      </c>
      <c r="M1022" s="29">
        <f>Table4[[#This Row],[Revenue]]/Table4[[#This Row],[Units]]</f>
        <v>2.3142932228571249</v>
      </c>
      <c r="N1022" s="31">
        <f t="shared" si="80"/>
        <v>0.42201420279836438</v>
      </c>
    </row>
    <row r="1023" spans="1:19" x14ac:dyDescent="0.25">
      <c r="A1023" s="35">
        <v>2004</v>
      </c>
      <c r="B1023" s="15" t="s">
        <v>174</v>
      </c>
      <c r="C1023" s="15" t="s">
        <v>170</v>
      </c>
      <c r="D1023" s="15" t="s">
        <v>146</v>
      </c>
      <c r="E1023" s="15" t="s">
        <v>111</v>
      </c>
      <c r="F1023" s="16">
        <v>868</v>
      </c>
      <c r="G1023" s="19">
        <v>974.89940799997828</v>
      </c>
      <c r="H1023" s="19">
        <f t="shared" si="76"/>
        <v>846212.68614398118</v>
      </c>
      <c r="I1023" s="20">
        <v>2019.9304827199553</v>
      </c>
      <c r="J1023" s="19">
        <f t="shared" si="77"/>
        <v>1753299.6590009213</v>
      </c>
      <c r="K1023" s="19">
        <f t="shared" si="78"/>
        <v>1045.0310747199769</v>
      </c>
      <c r="L1023" s="19">
        <f t="shared" si="79"/>
        <v>907086.97285694012</v>
      </c>
      <c r="M1023" s="29">
        <f>Table4[[#This Row],[Revenue]]/Table4[[#This Row],[Units]]</f>
        <v>2.3271088510598563</v>
      </c>
      <c r="N1023" s="31">
        <f t="shared" si="80"/>
        <v>0.51735992087845573</v>
      </c>
    </row>
    <row r="1024" spans="1:19" x14ac:dyDescent="0.25">
      <c r="A1024" s="35">
        <v>2004</v>
      </c>
      <c r="B1024" s="15" t="s">
        <v>172</v>
      </c>
      <c r="C1024" s="15" t="s">
        <v>170</v>
      </c>
      <c r="D1024" s="15" t="s">
        <v>146</v>
      </c>
      <c r="E1024" s="15" t="s">
        <v>111</v>
      </c>
      <c r="F1024" s="16">
        <v>374</v>
      </c>
      <c r="G1024" s="19">
        <v>791.67020291997846</v>
      </c>
      <c r="H1024" s="19">
        <f t="shared" si="76"/>
        <v>296084.65589207195</v>
      </c>
      <c r="I1024" s="20">
        <v>1617.5931319999697</v>
      </c>
      <c r="J1024" s="19">
        <f t="shared" si="77"/>
        <v>604979.83136798872</v>
      </c>
      <c r="K1024" s="19">
        <f t="shared" si="78"/>
        <v>825.92292907999126</v>
      </c>
      <c r="L1024" s="19">
        <f t="shared" si="79"/>
        <v>308895.17547591677</v>
      </c>
      <c r="M1024" s="29">
        <f>Table4[[#This Row],[Revenue]]/Table4[[#This Row],[Units]]</f>
        <v>4.3251153262031279</v>
      </c>
      <c r="N1024" s="31">
        <f t="shared" si="80"/>
        <v>0.51058755922067478</v>
      </c>
    </row>
    <row r="1025" spans="1:14" x14ac:dyDescent="0.25">
      <c r="A1025" s="35">
        <v>2004</v>
      </c>
      <c r="B1025" s="15" t="s">
        <v>176</v>
      </c>
      <c r="C1025" s="15" t="s">
        <v>170</v>
      </c>
      <c r="D1025" s="15" t="s">
        <v>146</v>
      </c>
      <c r="E1025" s="15" t="s">
        <v>111</v>
      </c>
      <c r="F1025" s="16">
        <v>125</v>
      </c>
      <c r="G1025" s="19">
        <v>198.86058974999327</v>
      </c>
      <c r="H1025" s="19">
        <f t="shared" si="76"/>
        <v>24857.573718749158</v>
      </c>
      <c r="I1025" s="20">
        <v>536.99472499998183</v>
      </c>
      <c r="J1025" s="19">
        <f t="shared" si="77"/>
        <v>67124.340624997727</v>
      </c>
      <c r="K1025" s="19">
        <f t="shared" si="78"/>
        <v>338.13413524998856</v>
      </c>
      <c r="L1025" s="19">
        <f t="shared" si="79"/>
        <v>42266.766906248566</v>
      </c>
      <c r="M1025" s="29">
        <f>Table4[[#This Row],[Revenue]]/Table4[[#This Row],[Units]]</f>
        <v>4.2959577999998544</v>
      </c>
      <c r="N1025" s="31">
        <f t="shared" si="80"/>
        <v>0.62967869051227643</v>
      </c>
    </row>
    <row r="1026" spans="1:14" x14ac:dyDescent="0.25">
      <c r="A1026" s="35">
        <v>2005</v>
      </c>
      <c r="B1026" s="15" t="s">
        <v>174</v>
      </c>
      <c r="C1026" s="15" t="s">
        <v>170</v>
      </c>
      <c r="D1026" s="15" t="s">
        <v>146</v>
      </c>
      <c r="E1026" s="15" t="s">
        <v>111</v>
      </c>
      <c r="F1026" s="16">
        <v>868</v>
      </c>
      <c r="G1026" s="19">
        <v>1163.6954839999576</v>
      </c>
      <c r="H1026" s="19">
        <f t="shared" ref="H1026:H1089" si="81">G1026*F1026</f>
        <v>1010087.6801119632</v>
      </c>
      <c r="I1026" s="20">
        <v>2253.7420839999181</v>
      </c>
      <c r="J1026" s="19">
        <f t="shared" ref="J1026:J1089" si="82">I1026*F1026</f>
        <v>1956248.128911929</v>
      </c>
      <c r="K1026" s="19">
        <f t="shared" ref="K1026:K1089" si="83">I1026-G1026</f>
        <v>1090.0465999999606</v>
      </c>
      <c r="L1026" s="19">
        <f t="shared" ref="L1026:L1089" si="84">J1026-H1026</f>
        <v>946160.44879996579</v>
      </c>
      <c r="M1026" s="29">
        <f>Table4[[#This Row],[Revenue]]/Table4[[#This Row],[Units]]</f>
        <v>2.5964770552994447</v>
      </c>
      <c r="N1026" s="31">
        <f t="shared" ref="N1026:N1089" si="85">K1026/I1026</f>
        <v>0.4836607559217056</v>
      </c>
    </row>
    <row r="1027" spans="1:14" x14ac:dyDescent="0.25">
      <c r="A1027" s="35">
        <v>2005</v>
      </c>
      <c r="B1027" s="15" t="s">
        <v>172</v>
      </c>
      <c r="C1027" s="15" t="s">
        <v>170</v>
      </c>
      <c r="D1027" s="15" t="s">
        <v>146</v>
      </c>
      <c r="E1027" s="15" t="s">
        <v>111</v>
      </c>
      <c r="F1027" s="16">
        <v>776</v>
      </c>
      <c r="G1027" s="19">
        <v>1067.687535999959</v>
      </c>
      <c r="H1027" s="19">
        <f t="shared" si="81"/>
        <v>828525.52793596813</v>
      </c>
      <c r="I1027" s="20">
        <v>2122.7639359999184</v>
      </c>
      <c r="J1027" s="19">
        <f t="shared" si="82"/>
        <v>1647264.8143359367</v>
      </c>
      <c r="K1027" s="19">
        <f t="shared" si="83"/>
        <v>1055.0763999999594</v>
      </c>
      <c r="L1027" s="19">
        <f t="shared" si="84"/>
        <v>818739.28639996855</v>
      </c>
      <c r="M1027" s="29">
        <f>Table4[[#This Row],[Revenue]]/Table4[[#This Row],[Units]]</f>
        <v>2.7355205360823689</v>
      </c>
      <c r="N1027" s="31">
        <f t="shared" si="85"/>
        <v>0.49702954817864403</v>
      </c>
    </row>
    <row r="1028" spans="1:14" x14ac:dyDescent="0.25">
      <c r="A1028" s="35">
        <v>2005</v>
      </c>
      <c r="B1028" s="15" t="s">
        <v>174</v>
      </c>
      <c r="C1028" s="15" t="s">
        <v>170</v>
      </c>
      <c r="D1028" s="15" t="s">
        <v>146</v>
      </c>
      <c r="E1028" s="15" t="s">
        <v>111</v>
      </c>
      <c r="F1028" s="16">
        <v>679</v>
      </c>
      <c r="G1028" s="19">
        <v>914.49892799996633</v>
      </c>
      <c r="H1028" s="19">
        <f t="shared" si="81"/>
        <v>620944.7721119771</v>
      </c>
      <c r="I1028" s="20">
        <v>1881.6461279999307</v>
      </c>
      <c r="J1028" s="19">
        <f t="shared" si="82"/>
        <v>1277637.7209119529</v>
      </c>
      <c r="K1028" s="19">
        <f t="shared" si="83"/>
        <v>967.14719999996441</v>
      </c>
      <c r="L1028" s="19">
        <f t="shared" si="84"/>
        <v>656692.9487999758</v>
      </c>
      <c r="M1028" s="29">
        <f>Table4[[#This Row],[Revenue]]/Table4[[#This Row],[Units]]</f>
        <v>2.7712019558172765</v>
      </c>
      <c r="N1028" s="31">
        <f t="shared" si="85"/>
        <v>0.5139899503994303</v>
      </c>
    </row>
    <row r="1029" spans="1:14" x14ac:dyDescent="0.25">
      <c r="A1029" s="35">
        <v>2005</v>
      </c>
      <c r="B1029" s="15" t="s">
        <v>174</v>
      </c>
      <c r="C1029" s="15" t="s">
        <v>170</v>
      </c>
      <c r="D1029" s="15" t="s">
        <v>146</v>
      </c>
      <c r="E1029" s="15" t="s">
        <v>111</v>
      </c>
      <c r="F1029" s="16">
        <v>280</v>
      </c>
      <c r="G1029" s="19">
        <v>513.15895079998097</v>
      </c>
      <c r="H1029" s="19">
        <f t="shared" si="81"/>
        <v>143684.50622399469</v>
      </c>
      <c r="I1029" s="20">
        <v>872.62667999996791</v>
      </c>
      <c r="J1029" s="19">
        <f t="shared" si="82"/>
        <v>244335.47039999103</v>
      </c>
      <c r="K1029" s="19">
        <f t="shared" si="83"/>
        <v>359.46772919998693</v>
      </c>
      <c r="L1029" s="19">
        <f t="shared" si="84"/>
        <v>100650.96417599634</v>
      </c>
      <c r="M1029" s="29">
        <f>Table4[[#This Row],[Revenue]]/Table4[[#This Row],[Units]]</f>
        <v>3.1165238571427425</v>
      </c>
      <c r="N1029" s="31">
        <f t="shared" si="85"/>
        <v>0.41193758733115993</v>
      </c>
    </row>
    <row r="1030" spans="1:14" x14ac:dyDescent="0.25">
      <c r="A1030" s="35">
        <v>2006</v>
      </c>
      <c r="B1030" s="15" t="s">
        <v>173</v>
      </c>
      <c r="C1030" s="15" t="s">
        <v>170</v>
      </c>
      <c r="D1030" s="15" t="s">
        <v>146</v>
      </c>
      <c r="E1030" s="15" t="s">
        <v>111</v>
      </c>
      <c r="F1030" s="16">
        <v>679</v>
      </c>
      <c r="G1030" s="19">
        <v>2237.4563531998829</v>
      </c>
      <c r="H1030" s="19">
        <f t="shared" si="81"/>
        <v>1519232.8638227205</v>
      </c>
      <c r="I1030" s="20">
        <v>3453.1617199998191</v>
      </c>
      <c r="J1030" s="19">
        <f t="shared" si="82"/>
        <v>2344696.8078798773</v>
      </c>
      <c r="K1030" s="19">
        <f t="shared" si="83"/>
        <v>1215.7053667999362</v>
      </c>
      <c r="L1030" s="19">
        <f t="shared" si="84"/>
        <v>825463.9440571568</v>
      </c>
      <c r="M1030" s="29">
        <f>Table4[[#This Row],[Revenue]]/Table4[[#This Row],[Units]]</f>
        <v>5.0856579086889822</v>
      </c>
      <c r="N1030" s="31">
        <f t="shared" si="85"/>
        <v>0.35205572903200139</v>
      </c>
    </row>
    <row r="1031" spans="1:14" x14ac:dyDescent="0.25">
      <c r="A1031" s="35">
        <v>2011</v>
      </c>
      <c r="B1031" s="15" t="s">
        <v>175</v>
      </c>
      <c r="C1031" s="15" t="s">
        <v>170</v>
      </c>
      <c r="D1031" s="15" t="s">
        <v>146</v>
      </c>
      <c r="E1031" s="15" t="s">
        <v>111</v>
      </c>
      <c r="F1031" s="16">
        <v>234</v>
      </c>
      <c r="G1031" s="19">
        <v>285.92508210839998</v>
      </c>
      <c r="H1031" s="19">
        <f t="shared" si="81"/>
        <v>66906.469213365592</v>
      </c>
      <c r="I1031" s="20">
        <v>534.73576163999996</v>
      </c>
      <c r="J1031" s="19">
        <f t="shared" si="82"/>
        <v>125128.16822375999</v>
      </c>
      <c r="K1031" s="19">
        <f t="shared" si="83"/>
        <v>248.81067953159999</v>
      </c>
      <c r="L1031" s="19">
        <f t="shared" si="84"/>
        <v>58221.699010394397</v>
      </c>
      <c r="M1031" s="29">
        <f>Table4[[#This Row],[Revenue]]/Table4[[#This Row],[Units]]</f>
        <v>2.2851955625641023</v>
      </c>
      <c r="N1031" s="31">
        <f t="shared" si="85"/>
        <v>0.46529650227341024</v>
      </c>
    </row>
    <row r="1032" spans="1:14" x14ac:dyDescent="0.25">
      <c r="A1032" s="35">
        <v>2012</v>
      </c>
      <c r="B1032" s="15" t="s">
        <v>175</v>
      </c>
      <c r="C1032" s="15" t="s">
        <v>170</v>
      </c>
      <c r="D1032" s="15" t="s">
        <v>146</v>
      </c>
      <c r="E1032" s="15" t="s">
        <v>111</v>
      </c>
      <c r="F1032" s="16">
        <v>937</v>
      </c>
      <c r="G1032" s="19">
        <v>1069.9246939999748</v>
      </c>
      <c r="H1032" s="19">
        <f t="shared" si="81"/>
        <v>1002519.4382779764</v>
      </c>
      <c r="I1032" s="20">
        <v>2182.6070704599488</v>
      </c>
      <c r="J1032" s="19">
        <f t="shared" si="82"/>
        <v>2045102.8250209719</v>
      </c>
      <c r="K1032" s="19">
        <f t="shared" si="83"/>
        <v>1112.682376459974</v>
      </c>
      <c r="L1032" s="19">
        <f t="shared" si="84"/>
        <v>1042583.3867429956</v>
      </c>
      <c r="M1032" s="29">
        <f>Table4[[#This Row],[Revenue]]/Table4[[#This Row],[Units]]</f>
        <v>2.3293565319743315</v>
      </c>
      <c r="N1032" s="31">
        <f t="shared" si="85"/>
        <v>0.50979509391284727</v>
      </c>
    </row>
    <row r="1033" spans="1:14" x14ac:dyDescent="0.25">
      <c r="A1033" s="35">
        <v>2012</v>
      </c>
      <c r="B1033" s="15" t="s">
        <v>175</v>
      </c>
      <c r="C1033" s="15" t="s">
        <v>170</v>
      </c>
      <c r="D1033" s="15" t="s">
        <v>146</v>
      </c>
      <c r="E1033" s="15" t="s">
        <v>111</v>
      </c>
      <c r="F1033" s="16">
        <v>921</v>
      </c>
      <c r="G1033" s="19">
        <v>1041.0247199999762</v>
      </c>
      <c r="H1033" s="19">
        <f t="shared" si="81"/>
        <v>958783.76711997809</v>
      </c>
      <c r="I1033" s="20">
        <v>2130.9264647999516</v>
      </c>
      <c r="J1033" s="19">
        <f t="shared" si="82"/>
        <v>1962583.2740807554</v>
      </c>
      <c r="K1033" s="19">
        <f t="shared" si="83"/>
        <v>1089.9017447999754</v>
      </c>
      <c r="L1033" s="19">
        <f t="shared" si="84"/>
        <v>1003799.5069607773</v>
      </c>
      <c r="M1033" s="29">
        <f>Table4[[#This Row],[Revenue]]/Table4[[#This Row],[Units]]</f>
        <v>2.3137095166123252</v>
      </c>
      <c r="N1033" s="31">
        <f t="shared" si="85"/>
        <v>0.51146849166486552</v>
      </c>
    </row>
    <row r="1034" spans="1:14" x14ac:dyDescent="0.25">
      <c r="A1034" s="35">
        <v>2012</v>
      </c>
      <c r="B1034" s="15" t="s">
        <v>173</v>
      </c>
      <c r="C1034" s="15" t="s">
        <v>170</v>
      </c>
      <c r="D1034" s="15" t="s">
        <v>146</v>
      </c>
      <c r="E1034" s="15" t="s">
        <v>111</v>
      </c>
      <c r="F1034" s="16">
        <v>956</v>
      </c>
      <c r="G1034" s="19">
        <v>1025.0346719999816</v>
      </c>
      <c r="H1034" s="19">
        <f t="shared" si="81"/>
        <v>979933.1464319824</v>
      </c>
      <c r="I1034" s="20">
        <v>1944.227471999965</v>
      </c>
      <c r="J1034" s="19">
        <f t="shared" si="82"/>
        <v>1858681.4632319666</v>
      </c>
      <c r="K1034" s="19">
        <f t="shared" si="83"/>
        <v>919.19279999998344</v>
      </c>
      <c r="L1034" s="19">
        <f t="shared" si="84"/>
        <v>878748.3167999842</v>
      </c>
      <c r="M1034" s="29">
        <f>Table4[[#This Row],[Revenue]]/Table4[[#This Row],[Units]]</f>
        <v>2.0337107447698379</v>
      </c>
      <c r="N1034" s="31">
        <f t="shared" si="85"/>
        <v>0.47278048131602574</v>
      </c>
    </row>
    <row r="1035" spans="1:14" x14ac:dyDescent="0.25">
      <c r="A1035" s="35">
        <v>2012</v>
      </c>
      <c r="B1035" s="15" t="s">
        <v>175</v>
      </c>
      <c r="C1035" s="15" t="s">
        <v>169</v>
      </c>
      <c r="D1035" s="15" t="s">
        <v>6</v>
      </c>
      <c r="E1035" s="15" t="s">
        <v>111</v>
      </c>
      <c r="F1035" s="16">
        <v>622</v>
      </c>
      <c r="G1035" s="19">
        <v>851.51924399998302</v>
      </c>
      <c r="H1035" s="19">
        <f t="shared" si="81"/>
        <v>529644.96976798947</v>
      </c>
      <c r="I1035" s="20">
        <v>2063.3739992399592</v>
      </c>
      <c r="J1035" s="19">
        <f t="shared" si="82"/>
        <v>1283418.6275272546</v>
      </c>
      <c r="K1035" s="19">
        <f t="shared" si="83"/>
        <v>1211.8547552399762</v>
      </c>
      <c r="L1035" s="19">
        <f t="shared" si="84"/>
        <v>753773.65775926516</v>
      </c>
      <c r="M1035" s="29">
        <f>Table4[[#This Row],[Revenue]]/Table4[[#This Row],[Units]]</f>
        <v>3.3173215421864297</v>
      </c>
      <c r="N1035" s="31">
        <f t="shared" si="85"/>
        <v>0.5873170620965279</v>
      </c>
    </row>
    <row r="1036" spans="1:14" x14ac:dyDescent="0.25">
      <c r="A1036" s="35">
        <v>2012</v>
      </c>
      <c r="B1036" s="15" t="s">
        <v>173</v>
      </c>
      <c r="C1036" s="15" t="s">
        <v>170</v>
      </c>
      <c r="D1036" s="15" t="s">
        <v>146</v>
      </c>
      <c r="E1036" s="15" t="s">
        <v>111</v>
      </c>
      <c r="F1036" s="16">
        <v>668</v>
      </c>
      <c r="G1036" s="19">
        <v>713.04724799998735</v>
      </c>
      <c r="H1036" s="19">
        <f t="shared" si="81"/>
        <v>476315.56166399154</v>
      </c>
      <c r="I1036" s="20">
        <v>1570.0850683199724</v>
      </c>
      <c r="J1036" s="19">
        <f t="shared" si="82"/>
        <v>1048816.8256377415</v>
      </c>
      <c r="K1036" s="19">
        <f t="shared" si="83"/>
        <v>857.03782031998503</v>
      </c>
      <c r="L1036" s="19">
        <f t="shared" si="84"/>
        <v>572501.26397374994</v>
      </c>
      <c r="M1036" s="29">
        <f>Table4[[#This Row],[Revenue]]/Table4[[#This Row],[Units]]</f>
        <v>2.3504267489819948</v>
      </c>
      <c r="N1036" s="31">
        <f t="shared" si="85"/>
        <v>0.54585438560793109</v>
      </c>
    </row>
    <row r="1037" spans="1:14" x14ac:dyDescent="0.25">
      <c r="A1037" s="35">
        <v>2012</v>
      </c>
      <c r="B1037" s="15" t="s">
        <v>176</v>
      </c>
      <c r="C1037" s="15" t="s">
        <v>170</v>
      </c>
      <c r="D1037" s="15" t="s">
        <v>146</v>
      </c>
      <c r="E1037" s="15" t="s">
        <v>111</v>
      </c>
      <c r="F1037" s="16">
        <v>408</v>
      </c>
      <c r="G1037" s="19">
        <v>446.55599999999112</v>
      </c>
      <c r="H1037" s="19">
        <f t="shared" si="81"/>
        <v>182194.84799999639</v>
      </c>
      <c r="I1037" s="20">
        <v>1083.4559999999785</v>
      </c>
      <c r="J1037" s="19">
        <f t="shared" si="82"/>
        <v>442050.04799999122</v>
      </c>
      <c r="K1037" s="19">
        <f t="shared" si="83"/>
        <v>636.89999999998736</v>
      </c>
      <c r="L1037" s="19">
        <f t="shared" si="84"/>
        <v>259855.19999999483</v>
      </c>
      <c r="M1037" s="29">
        <f>Table4[[#This Row],[Revenue]]/Table4[[#This Row],[Units]]</f>
        <v>2.6555294117646531</v>
      </c>
      <c r="N1037" s="31">
        <f t="shared" si="85"/>
        <v>0.58784113060428844</v>
      </c>
    </row>
    <row r="1038" spans="1:14" x14ac:dyDescent="0.25">
      <c r="A1038" s="35">
        <v>2012</v>
      </c>
      <c r="B1038" s="15" t="s">
        <v>176</v>
      </c>
      <c r="C1038" s="15" t="s">
        <v>170</v>
      </c>
      <c r="D1038" s="15" t="s">
        <v>146</v>
      </c>
      <c r="E1038" s="15" t="s">
        <v>111</v>
      </c>
      <c r="F1038" s="16">
        <v>403</v>
      </c>
      <c r="G1038" s="19">
        <v>433.14399699999211</v>
      </c>
      <c r="H1038" s="19">
        <f t="shared" si="81"/>
        <v>174557.03079099683</v>
      </c>
      <c r="I1038" s="20">
        <v>1055.8792969999809</v>
      </c>
      <c r="J1038" s="19">
        <f t="shared" si="82"/>
        <v>425519.35669099231</v>
      </c>
      <c r="K1038" s="19">
        <f t="shared" si="83"/>
        <v>622.73529999998868</v>
      </c>
      <c r="L1038" s="19">
        <f t="shared" si="84"/>
        <v>250962.32589999549</v>
      </c>
      <c r="M1038" s="29">
        <f>Table4[[#This Row],[Revenue]]/Table4[[#This Row],[Units]]</f>
        <v>2.6200478833746423</v>
      </c>
      <c r="N1038" s="31">
        <f t="shared" si="85"/>
        <v>0.58977887128702744</v>
      </c>
    </row>
    <row r="1039" spans="1:14" x14ac:dyDescent="0.25">
      <c r="A1039" s="35">
        <v>2012</v>
      </c>
      <c r="B1039" s="15" t="s">
        <v>176</v>
      </c>
      <c r="C1039" s="15" t="s">
        <v>169</v>
      </c>
      <c r="D1039" s="15" t="s">
        <v>5</v>
      </c>
      <c r="E1039" s="15" t="s">
        <v>111</v>
      </c>
      <c r="F1039" s="16">
        <v>312</v>
      </c>
      <c r="G1039" s="19">
        <v>533.58787091279021</v>
      </c>
      <c r="H1039" s="19">
        <f t="shared" si="81"/>
        <v>166479.41572479054</v>
      </c>
      <c r="I1039" s="20">
        <v>889.42474487998368</v>
      </c>
      <c r="J1039" s="19">
        <f t="shared" si="82"/>
        <v>277500.52040255489</v>
      </c>
      <c r="K1039" s="19">
        <f t="shared" si="83"/>
        <v>355.83687396719347</v>
      </c>
      <c r="L1039" s="19">
        <f t="shared" si="84"/>
        <v>111021.10467776435</v>
      </c>
      <c r="M1039" s="29">
        <f>Table4[[#This Row],[Revenue]]/Table4[[#This Row],[Units]]</f>
        <v>2.8507203361537941</v>
      </c>
      <c r="N1039" s="31">
        <f t="shared" si="85"/>
        <v>0.40007530262181884</v>
      </c>
    </row>
    <row r="1040" spans="1:14" x14ac:dyDescent="0.25">
      <c r="A1040" s="35">
        <v>2013</v>
      </c>
      <c r="B1040" s="15" t="s">
        <v>174</v>
      </c>
      <c r="C1040" s="15" t="s">
        <v>170</v>
      </c>
      <c r="D1040" s="15" t="s">
        <v>146</v>
      </c>
      <c r="E1040" s="15" t="s">
        <v>111</v>
      </c>
      <c r="F1040" s="16">
        <v>724</v>
      </c>
      <c r="G1040" s="19">
        <v>879.29582799997468</v>
      </c>
      <c r="H1040" s="19">
        <f t="shared" si="81"/>
        <v>636610.17947198171</v>
      </c>
      <c r="I1040" s="20">
        <v>1778.8780279999489</v>
      </c>
      <c r="J1040" s="19">
        <f t="shared" si="82"/>
        <v>1287907.692271963</v>
      </c>
      <c r="K1040" s="19">
        <f t="shared" si="83"/>
        <v>899.58219999997425</v>
      </c>
      <c r="L1040" s="19">
        <f t="shared" si="84"/>
        <v>651297.51279998128</v>
      </c>
      <c r="M1040" s="29">
        <f>Table4[[#This Row],[Revenue]]/Table4[[#This Row],[Units]]</f>
        <v>2.4570138508286585</v>
      </c>
      <c r="N1040" s="31">
        <f t="shared" si="85"/>
        <v>0.5057020132017731</v>
      </c>
    </row>
    <row r="1041" spans="1:19" x14ac:dyDescent="0.25">
      <c r="A1041" s="35">
        <v>2013</v>
      </c>
      <c r="B1041" s="15" t="s">
        <v>171</v>
      </c>
      <c r="C1041" s="15" t="s">
        <v>170</v>
      </c>
      <c r="D1041" s="15" t="s">
        <v>146</v>
      </c>
      <c r="E1041" s="15" t="s">
        <v>111</v>
      </c>
      <c r="F1041" s="16">
        <v>234</v>
      </c>
      <c r="G1041" s="19">
        <v>442.46419307998229</v>
      </c>
      <c r="H1041" s="19">
        <f t="shared" si="81"/>
        <v>103536.62118071585</v>
      </c>
      <c r="I1041" s="20">
        <v>816.73846799996716</v>
      </c>
      <c r="J1041" s="19">
        <f t="shared" si="82"/>
        <v>191116.80151199232</v>
      </c>
      <c r="K1041" s="19">
        <f t="shared" si="83"/>
        <v>374.27427491998486</v>
      </c>
      <c r="L1041" s="19">
        <f t="shared" si="84"/>
        <v>87580.180331276468</v>
      </c>
      <c r="M1041" s="29">
        <f>Table4[[#This Row],[Revenue]]/Table4[[#This Row],[Units]]</f>
        <v>3.490335333333193</v>
      </c>
      <c r="N1041" s="31">
        <f t="shared" si="85"/>
        <v>0.45825474075747819</v>
      </c>
    </row>
    <row r="1042" spans="1:19" x14ac:dyDescent="0.25">
      <c r="A1042" s="35">
        <v>2014</v>
      </c>
      <c r="B1042" s="15" t="s">
        <v>174</v>
      </c>
      <c r="C1042" s="15" t="s">
        <v>170</v>
      </c>
      <c r="D1042" s="15" t="s">
        <v>146</v>
      </c>
      <c r="E1042" s="15" t="s">
        <v>111</v>
      </c>
      <c r="F1042" s="16">
        <v>937</v>
      </c>
      <c r="G1042" s="19">
        <v>1387.0982569999398</v>
      </c>
      <c r="H1042" s="19">
        <f t="shared" si="81"/>
        <v>1299711.0668089436</v>
      </c>
      <c r="I1042" s="20">
        <v>2642.0575569998855</v>
      </c>
      <c r="J1042" s="19">
        <f t="shared" si="82"/>
        <v>2475607.9309088928</v>
      </c>
      <c r="K1042" s="19">
        <f t="shared" si="83"/>
        <v>1254.9592999999456</v>
      </c>
      <c r="L1042" s="19">
        <f t="shared" si="84"/>
        <v>1175896.8640999491</v>
      </c>
      <c r="M1042" s="29">
        <f>Table4[[#This Row],[Revenue]]/Table4[[#This Row],[Units]]</f>
        <v>2.8196985667021188</v>
      </c>
      <c r="N1042" s="31">
        <f t="shared" si="85"/>
        <v>0.4749931721491259</v>
      </c>
    </row>
    <row r="1043" spans="1:19" x14ac:dyDescent="0.25">
      <c r="A1043" s="35">
        <v>2014</v>
      </c>
      <c r="B1043" s="15" t="s">
        <v>174</v>
      </c>
      <c r="C1043" s="15" t="s">
        <v>170</v>
      </c>
      <c r="D1043" s="15" t="s">
        <v>146</v>
      </c>
      <c r="E1043" s="15" t="s">
        <v>111</v>
      </c>
      <c r="F1043" s="16">
        <v>921</v>
      </c>
      <c r="G1043" s="19">
        <v>1345.2678599999429</v>
      </c>
      <c r="H1043" s="19">
        <f t="shared" si="81"/>
        <v>1238991.6990599474</v>
      </c>
      <c r="I1043" s="20">
        <v>2571.7818599998905</v>
      </c>
      <c r="J1043" s="19">
        <f t="shared" si="82"/>
        <v>2368611.0930598993</v>
      </c>
      <c r="K1043" s="19">
        <f t="shared" si="83"/>
        <v>1226.5139999999476</v>
      </c>
      <c r="L1043" s="19">
        <f t="shared" si="84"/>
        <v>1129619.3939999519</v>
      </c>
      <c r="M1043" s="29">
        <f>Table4[[#This Row],[Revenue]]/Table4[[#This Row],[Units]]</f>
        <v>2.7923798697067213</v>
      </c>
      <c r="N1043" s="31">
        <f t="shared" si="85"/>
        <v>0.47691214370724266</v>
      </c>
    </row>
    <row r="1044" spans="1:19" x14ac:dyDescent="0.25">
      <c r="A1044" s="35">
        <v>2014</v>
      </c>
      <c r="B1044" s="15" t="s">
        <v>173</v>
      </c>
      <c r="C1044" s="15" t="s">
        <v>170</v>
      </c>
      <c r="D1044" s="15" t="s">
        <v>146</v>
      </c>
      <c r="E1044" s="15" t="s">
        <v>111</v>
      </c>
      <c r="F1044" s="16">
        <v>672</v>
      </c>
      <c r="G1044" s="19">
        <v>1956.7739500799087</v>
      </c>
      <c r="H1044" s="19">
        <f t="shared" si="81"/>
        <v>1314952.0944536987</v>
      </c>
      <c r="I1044" s="20">
        <v>3431.9031679998629</v>
      </c>
      <c r="J1044" s="19">
        <f t="shared" si="82"/>
        <v>2306238.9288959079</v>
      </c>
      <c r="K1044" s="19">
        <f t="shared" si="83"/>
        <v>1475.1292179199543</v>
      </c>
      <c r="L1044" s="19">
        <f t="shared" si="84"/>
        <v>991286.83444220922</v>
      </c>
      <c r="M1044" s="29">
        <f>Table4[[#This Row],[Revenue]]/Table4[[#This Row],[Units]]</f>
        <v>5.106998761904558</v>
      </c>
      <c r="N1044" s="31">
        <f t="shared" si="85"/>
        <v>0.42982833305861301</v>
      </c>
    </row>
    <row r="1045" spans="1:19" x14ac:dyDescent="0.25">
      <c r="A1045" s="35">
        <v>2014</v>
      </c>
      <c r="B1045" s="15" t="s">
        <v>171</v>
      </c>
      <c r="C1045" s="15" t="s">
        <v>170</v>
      </c>
      <c r="D1045" s="15" t="s">
        <v>146</v>
      </c>
      <c r="E1045" s="15" t="s">
        <v>111</v>
      </c>
      <c r="F1045" s="16">
        <v>669</v>
      </c>
      <c r="G1045" s="19">
        <v>1635.0081109199186</v>
      </c>
      <c r="H1045" s="19">
        <f t="shared" si="81"/>
        <v>1093820.4262054255</v>
      </c>
      <c r="I1045" s="20">
        <v>3401.2171319998311</v>
      </c>
      <c r="J1045" s="19">
        <f t="shared" si="82"/>
        <v>2275414.2613078868</v>
      </c>
      <c r="K1045" s="19">
        <f t="shared" si="83"/>
        <v>1766.2090210799124</v>
      </c>
      <c r="L1045" s="19">
        <f t="shared" si="84"/>
        <v>1181593.8351024613</v>
      </c>
      <c r="M1045" s="29">
        <f>Table4[[#This Row],[Revenue]]/Table4[[#This Row],[Units]]</f>
        <v>5.0840315874436932</v>
      </c>
      <c r="N1045" s="31">
        <f t="shared" si="85"/>
        <v>0.51928734700963519</v>
      </c>
    </row>
    <row r="1046" spans="1:19" x14ac:dyDescent="0.25">
      <c r="A1046" s="35">
        <v>2014</v>
      </c>
      <c r="B1046" s="15" t="s">
        <v>175</v>
      </c>
      <c r="C1046" s="15" t="s">
        <v>170</v>
      </c>
      <c r="D1046" s="15" t="s">
        <v>146</v>
      </c>
      <c r="E1046" s="15" t="s">
        <v>111</v>
      </c>
      <c r="F1046" s="16">
        <v>671</v>
      </c>
      <c r="G1046" s="19">
        <v>1535.4436961199258</v>
      </c>
      <c r="H1046" s="19">
        <f t="shared" si="81"/>
        <v>1030282.7200964702</v>
      </c>
      <c r="I1046" s="20">
        <v>3162.1980519998474</v>
      </c>
      <c r="J1046" s="19">
        <f t="shared" si="82"/>
        <v>2121834.8928918978</v>
      </c>
      <c r="K1046" s="19">
        <f t="shared" si="83"/>
        <v>1626.7543558799216</v>
      </c>
      <c r="L1046" s="19">
        <f t="shared" si="84"/>
        <v>1091552.1727954275</v>
      </c>
      <c r="M1046" s="29">
        <f>Table4[[#This Row],[Revenue]]/Table4[[#This Row],[Units]]</f>
        <v>4.712664757078759</v>
      </c>
      <c r="N1046" s="31">
        <f t="shared" si="85"/>
        <v>0.51443784643758306</v>
      </c>
    </row>
    <row r="1047" spans="1:19" x14ac:dyDescent="0.25">
      <c r="A1047" s="35">
        <v>2014</v>
      </c>
      <c r="B1047" s="15" t="s">
        <v>172</v>
      </c>
      <c r="C1047" s="15" t="s">
        <v>170</v>
      </c>
      <c r="D1047" s="15" t="s">
        <v>146</v>
      </c>
      <c r="E1047" s="15" t="s">
        <v>111</v>
      </c>
      <c r="F1047" s="16">
        <v>668</v>
      </c>
      <c r="G1047" s="19">
        <v>1014.5370239999542</v>
      </c>
      <c r="H1047" s="19">
        <f t="shared" si="81"/>
        <v>677710.73203196935</v>
      </c>
      <c r="I1047" s="20">
        <v>2096.7546239999051</v>
      </c>
      <c r="J1047" s="19">
        <f t="shared" si="82"/>
        <v>1400632.0888319367</v>
      </c>
      <c r="K1047" s="19">
        <f t="shared" si="83"/>
        <v>1082.2175999999508</v>
      </c>
      <c r="L1047" s="19">
        <f t="shared" si="84"/>
        <v>722921.35679996735</v>
      </c>
      <c r="M1047" s="29">
        <f>Table4[[#This Row],[Revenue]]/Table4[[#This Row],[Units]]</f>
        <v>3.1388542275447682</v>
      </c>
      <c r="N1047" s="31">
        <f t="shared" si="85"/>
        <v>0.516139364908347</v>
      </c>
    </row>
    <row r="1048" spans="1:19" x14ac:dyDescent="0.25">
      <c r="A1048" s="35">
        <v>2015</v>
      </c>
      <c r="B1048" s="15" t="s">
        <v>171</v>
      </c>
      <c r="C1048" s="15" t="s">
        <v>170</v>
      </c>
      <c r="D1048" s="15" t="s">
        <v>146</v>
      </c>
      <c r="E1048" s="15" t="s">
        <v>111</v>
      </c>
      <c r="F1048" s="16">
        <v>960.26974165354727</v>
      </c>
      <c r="G1048" s="19">
        <v>2812.7352715583793</v>
      </c>
      <c r="H1048" s="19">
        <f t="shared" si="81"/>
        <v>2700984.5725591849</v>
      </c>
      <c r="I1048" s="20">
        <v>5513.8206625926596</v>
      </c>
      <c r="J1048" s="19">
        <f t="shared" si="82"/>
        <v>5294755.1431918442</v>
      </c>
      <c r="K1048" s="19">
        <f t="shared" si="83"/>
        <v>2701.0853910342803</v>
      </c>
      <c r="L1048" s="19">
        <f t="shared" si="84"/>
        <v>2593770.5706326594</v>
      </c>
      <c r="M1048" s="29">
        <f>Table4[[#This Row],[Revenue]]/Table4[[#This Row],[Units]]</f>
        <v>5.7419498120372658</v>
      </c>
      <c r="N1048" s="31">
        <f t="shared" si="85"/>
        <v>0.48987545230827295</v>
      </c>
    </row>
    <row r="1049" spans="1:19" x14ac:dyDescent="0.25">
      <c r="A1049" s="35">
        <v>2015</v>
      </c>
      <c r="B1049" s="15" t="s">
        <v>174</v>
      </c>
      <c r="C1049" s="15" t="s">
        <v>170</v>
      </c>
      <c r="D1049" s="15" t="s">
        <v>146</v>
      </c>
      <c r="E1049" s="15" t="s">
        <v>111</v>
      </c>
      <c r="F1049" s="16">
        <v>683</v>
      </c>
      <c r="G1049" s="19">
        <v>2267.4804333998841</v>
      </c>
      <c r="H1049" s="19">
        <f t="shared" si="81"/>
        <v>1548689.1360121209</v>
      </c>
      <c r="I1049" s="20">
        <v>3565.6251399998177</v>
      </c>
      <c r="J1049" s="19">
        <f t="shared" si="82"/>
        <v>2435321.9706198755</v>
      </c>
      <c r="K1049" s="19">
        <f t="shared" si="83"/>
        <v>1298.1447065999337</v>
      </c>
      <c r="L1049" s="19">
        <f t="shared" si="84"/>
        <v>886632.8346077546</v>
      </c>
      <c r="M1049" s="29">
        <f>Table4[[#This Row],[Revenue]]/Table4[[#This Row],[Units]]</f>
        <v>5.22053461200559</v>
      </c>
      <c r="N1049" s="31">
        <f t="shared" si="85"/>
        <v>0.3640721207726284</v>
      </c>
    </row>
    <row r="1050" spans="1:19" x14ac:dyDescent="0.25">
      <c r="A1050" s="35">
        <v>2015</v>
      </c>
      <c r="B1050" s="15" t="s">
        <v>175</v>
      </c>
      <c r="C1050" s="15" t="s">
        <v>170</v>
      </c>
      <c r="D1050" s="15" t="s">
        <v>146</v>
      </c>
      <c r="E1050" s="15" t="s">
        <v>111</v>
      </c>
      <c r="F1050" s="16">
        <v>674</v>
      </c>
      <c r="G1050" s="19">
        <v>1675.724205119908</v>
      </c>
      <c r="H1050" s="19">
        <f t="shared" si="81"/>
        <v>1129438.114250818</v>
      </c>
      <c r="I1050" s="20">
        <v>3344.5319519998166</v>
      </c>
      <c r="J1050" s="19">
        <f t="shared" si="82"/>
        <v>2254214.5356478766</v>
      </c>
      <c r="K1050" s="19">
        <f t="shared" si="83"/>
        <v>1668.8077468799086</v>
      </c>
      <c r="L1050" s="19">
        <f t="shared" si="84"/>
        <v>1124776.4213970585</v>
      </c>
      <c r="M1050" s="29">
        <f>Table4[[#This Row],[Revenue]]/Table4[[#This Row],[Units]]</f>
        <v>4.962213578634743</v>
      </c>
      <c r="N1050" s="31">
        <f t="shared" si="85"/>
        <v>0.4989660050585159</v>
      </c>
    </row>
    <row r="1051" spans="1:19" x14ac:dyDescent="0.25">
      <c r="A1051" s="35">
        <v>2015</v>
      </c>
      <c r="B1051" s="15" t="s">
        <v>173</v>
      </c>
      <c r="C1051" s="15" t="s">
        <v>170</v>
      </c>
      <c r="D1051" s="15" t="s">
        <v>146</v>
      </c>
      <c r="E1051" s="15" t="s">
        <v>111</v>
      </c>
      <c r="F1051" s="16">
        <v>677</v>
      </c>
      <c r="G1051" s="19">
        <v>1640.9418479999119</v>
      </c>
      <c r="H1051" s="19">
        <f t="shared" si="81"/>
        <v>1110917.6310959405</v>
      </c>
      <c r="I1051" s="20">
        <v>3275.1107999998244</v>
      </c>
      <c r="J1051" s="19">
        <f t="shared" si="82"/>
        <v>2217250.0115998811</v>
      </c>
      <c r="K1051" s="19">
        <f t="shared" si="83"/>
        <v>1634.1689519999125</v>
      </c>
      <c r="L1051" s="19">
        <f t="shared" si="84"/>
        <v>1106332.3805039406</v>
      </c>
      <c r="M1051" s="29">
        <f>Table4[[#This Row],[Revenue]]/Table4[[#This Row],[Units]]</f>
        <v>4.8376821270307602</v>
      </c>
      <c r="N1051" s="31">
        <f t="shared" si="85"/>
        <v>0.4989660050585159</v>
      </c>
    </row>
    <row r="1052" spans="1:19" x14ac:dyDescent="0.25">
      <c r="A1052" s="35">
        <v>2016</v>
      </c>
      <c r="B1052" s="15" t="s">
        <v>175</v>
      </c>
      <c r="C1052" s="15" t="s">
        <v>170</v>
      </c>
      <c r="D1052" s="15" t="s">
        <v>146</v>
      </c>
      <c r="E1052" s="15" t="s">
        <v>111</v>
      </c>
      <c r="F1052" s="16">
        <v>1365.7135506796469</v>
      </c>
      <c r="G1052" s="19">
        <v>4262.5879707597041</v>
      </c>
      <c r="H1052" s="19">
        <f t="shared" si="81"/>
        <v>5821474.1526305862</v>
      </c>
      <c r="I1052" s="20">
        <v>8604.3311913614725</v>
      </c>
      <c r="J1052" s="19">
        <f t="shared" si="82"/>
        <v>11751051.702577913</v>
      </c>
      <c r="K1052" s="19">
        <f t="shared" si="83"/>
        <v>4341.7432206017684</v>
      </c>
      <c r="L1052" s="19">
        <f t="shared" si="84"/>
        <v>5929577.549947327</v>
      </c>
      <c r="M1052" s="29">
        <f>Table4[[#This Row],[Revenue]]/Table4[[#This Row],[Units]]</f>
        <v>6.3002458949605717</v>
      </c>
      <c r="N1052" s="31">
        <f t="shared" si="85"/>
        <v>0.50459973286020965</v>
      </c>
    </row>
    <row r="1053" spans="1:19" x14ac:dyDescent="0.25">
      <c r="A1053" s="35">
        <v>2016</v>
      </c>
      <c r="B1053" s="15" t="s">
        <v>174</v>
      </c>
      <c r="C1053" s="15" t="s">
        <v>170</v>
      </c>
      <c r="D1053" s="15" t="s">
        <v>146</v>
      </c>
      <c r="E1053" s="15" t="s">
        <v>111</v>
      </c>
      <c r="F1053" s="16">
        <v>1127.6180447794391</v>
      </c>
      <c r="G1053" s="19">
        <v>4778.5125082309005</v>
      </c>
      <c r="H1053" s="19">
        <f t="shared" si="81"/>
        <v>5388336.931485421</v>
      </c>
      <c r="I1053" s="20">
        <v>7775.7704330702245</v>
      </c>
      <c r="J1053" s="19">
        <f t="shared" si="82"/>
        <v>8768099.0523924194</v>
      </c>
      <c r="K1053" s="19">
        <f t="shared" si="83"/>
        <v>2997.257924839324</v>
      </c>
      <c r="L1053" s="19">
        <f t="shared" si="84"/>
        <v>3379762.1209069984</v>
      </c>
      <c r="M1053" s="29">
        <f>Table4[[#This Row],[Revenue]]/Table4[[#This Row],[Units]]</f>
        <v>6.8957484930911663</v>
      </c>
      <c r="N1053" s="31">
        <f t="shared" si="85"/>
        <v>0.3854612157905325</v>
      </c>
      <c r="O1053" s="41"/>
      <c r="P1053" s="41"/>
      <c r="Q1053" s="41"/>
      <c r="R1053" s="41"/>
      <c r="S1053" s="41"/>
    </row>
    <row r="1054" spans="1:19" x14ac:dyDescent="0.25">
      <c r="A1054" s="35">
        <v>2016</v>
      </c>
      <c r="B1054" s="15" t="s">
        <v>176</v>
      </c>
      <c r="C1054" s="15" t="s">
        <v>170</v>
      </c>
      <c r="D1054" s="15" t="s">
        <v>146</v>
      </c>
      <c r="E1054" s="15" t="s">
        <v>111</v>
      </c>
      <c r="F1054" s="16">
        <v>1068.8305006178607</v>
      </c>
      <c r="G1054" s="19">
        <v>3635.9144430409679</v>
      </c>
      <c r="H1054" s="19">
        <f t="shared" si="81"/>
        <v>3886176.254359188</v>
      </c>
      <c r="I1054" s="20">
        <v>6752.1992002757588</v>
      </c>
      <c r="J1054" s="19">
        <f t="shared" si="82"/>
        <v>7216956.451502258</v>
      </c>
      <c r="K1054" s="19">
        <f t="shared" si="83"/>
        <v>3116.284757234791</v>
      </c>
      <c r="L1054" s="19">
        <f t="shared" si="84"/>
        <v>3330780.1971430699</v>
      </c>
      <c r="M1054" s="29">
        <f>Table4[[#This Row],[Revenue]]/Table4[[#This Row],[Units]]</f>
        <v>6.3173713665286533</v>
      </c>
      <c r="N1054" s="31">
        <f t="shared" si="85"/>
        <v>0.46152144876109735</v>
      </c>
    </row>
    <row r="1055" spans="1:19" x14ac:dyDescent="0.25">
      <c r="A1055" s="35">
        <v>2016</v>
      </c>
      <c r="B1055" s="15" t="s">
        <v>172</v>
      </c>
      <c r="C1055" s="15" t="s">
        <v>170</v>
      </c>
      <c r="D1055" s="15" t="s">
        <v>146</v>
      </c>
      <c r="E1055" s="15" t="s">
        <v>111</v>
      </c>
      <c r="F1055" s="16">
        <v>1300.2786535144041</v>
      </c>
      <c r="G1055" s="19">
        <v>2962.69791623938</v>
      </c>
      <c r="H1055" s="19">
        <f t="shared" si="81"/>
        <v>3852332.857297672</v>
      </c>
      <c r="I1055" s="20">
        <v>5316.4898631377055</v>
      </c>
      <c r="J1055" s="19">
        <f t="shared" si="82"/>
        <v>6912918.2806636747</v>
      </c>
      <c r="K1055" s="19">
        <f t="shared" si="83"/>
        <v>2353.7919468983255</v>
      </c>
      <c r="L1055" s="19">
        <f t="shared" si="84"/>
        <v>3060585.4233660027</v>
      </c>
      <c r="M1055" s="29">
        <f>Table4[[#This Row],[Revenue]]/Table4[[#This Row],[Units]]</f>
        <v>4.0887311721747119</v>
      </c>
      <c r="N1055" s="31">
        <f t="shared" si="85"/>
        <v>0.44273421138607344</v>
      </c>
    </row>
    <row r="1056" spans="1:19" x14ac:dyDescent="0.25">
      <c r="A1056" s="35">
        <v>2017</v>
      </c>
      <c r="B1056" s="15" t="s">
        <v>175</v>
      </c>
      <c r="C1056" s="15" t="s">
        <v>170</v>
      </c>
      <c r="D1056" s="15" t="s">
        <v>146</v>
      </c>
      <c r="E1056" s="15" t="s">
        <v>111</v>
      </c>
      <c r="F1056" s="16">
        <v>836</v>
      </c>
      <c r="G1056" s="19">
        <v>907.51561999998262</v>
      </c>
      <c r="H1056" s="19">
        <f t="shared" si="81"/>
        <v>758683.05831998552</v>
      </c>
      <c r="I1056" s="20">
        <v>1895.3984457999638</v>
      </c>
      <c r="J1056" s="19">
        <f t="shared" si="82"/>
        <v>1584553.1006887697</v>
      </c>
      <c r="K1056" s="19">
        <f t="shared" si="83"/>
        <v>987.88282579998122</v>
      </c>
      <c r="L1056" s="19">
        <f t="shared" si="84"/>
        <v>825870.0423687842</v>
      </c>
      <c r="M1056" s="29">
        <f>Table4[[#This Row],[Revenue]]/Table4[[#This Row],[Units]]</f>
        <v>2.267223021291823</v>
      </c>
      <c r="N1056" s="31">
        <f t="shared" si="85"/>
        <v>0.52120060981850158</v>
      </c>
    </row>
    <row r="1057" spans="1:19" x14ac:dyDescent="0.25">
      <c r="A1057" s="35">
        <v>2017</v>
      </c>
      <c r="B1057" s="15" t="s">
        <v>175</v>
      </c>
      <c r="C1057" s="15" t="s">
        <v>170</v>
      </c>
      <c r="D1057" s="15" t="s">
        <v>146</v>
      </c>
      <c r="E1057" s="15" t="s">
        <v>111</v>
      </c>
      <c r="F1057" s="16">
        <v>775</v>
      </c>
      <c r="G1057" s="19">
        <v>841.76004999998383</v>
      </c>
      <c r="H1057" s="19">
        <f t="shared" si="81"/>
        <v>652364.03874998749</v>
      </c>
      <c r="I1057" s="20">
        <v>1787.9330044999658</v>
      </c>
      <c r="J1057" s="19">
        <f t="shared" si="82"/>
        <v>1385648.0784874735</v>
      </c>
      <c r="K1057" s="19">
        <f t="shared" si="83"/>
        <v>946.17295449998198</v>
      </c>
      <c r="L1057" s="19">
        <f t="shared" si="84"/>
        <v>733284.03973748605</v>
      </c>
      <c r="M1057" s="29">
        <f>Table4[[#This Row],[Revenue]]/Table4[[#This Row],[Units]]</f>
        <v>2.3070103283870527</v>
      </c>
      <c r="N1057" s="31">
        <f t="shared" si="85"/>
        <v>0.52919933359840832</v>
      </c>
    </row>
    <row r="1058" spans="1:19" x14ac:dyDescent="0.25">
      <c r="A1058" s="35">
        <v>2017</v>
      </c>
      <c r="B1058" s="15" t="s">
        <v>176</v>
      </c>
      <c r="C1058" s="15" t="s">
        <v>170</v>
      </c>
      <c r="D1058" s="15" t="s">
        <v>146</v>
      </c>
      <c r="E1058" s="15" t="s">
        <v>111</v>
      </c>
      <c r="F1058" s="16">
        <v>719</v>
      </c>
      <c r="G1058" s="19">
        <v>761.04783899998711</v>
      </c>
      <c r="H1058" s="19">
        <f t="shared" si="81"/>
        <v>547193.39624099073</v>
      </c>
      <c r="I1058" s="20">
        <v>1645.3224935099722</v>
      </c>
      <c r="J1058" s="19">
        <f t="shared" si="82"/>
        <v>1182986.8728336701</v>
      </c>
      <c r="K1058" s="19">
        <f t="shared" si="83"/>
        <v>884.27465450998511</v>
      </c>
      <c r="L1058" s="19">
        <f t="shared" si="84"/>
        <v>635793.47659267939</v>
      </c>
      <c r="M1058" s="29">
        <f>Table4[[#This Row],[Revenue]]/Table4[[#This Row],[Units]]</f>
        <v>2.2883483915298641</v>
      </c>
      <c r="N1058" s="31">
        <f t="shared" si="85"/>
        <v>0.53744761771508931</v>
      </c>
    </row>
    <row r="1059" spans="1:19" x14ac:dyDescent="0.25">
      <c r="A1059" s="35">
        <v>2017</v>
      </c>
      <c r="B1059" s="15" t="s">
        <v>173</v>
      </c>
      <c r="C1059" s="15" t="s">
        <v>170</v>
      </c>
      <c r="D1059" s="15" t="s">
        <v>146</v>
      </c>
      <c r="E1059" s="15" t="s">
        <v>111</v>
      </c>
      <c r="F1059" s="16">
        <v>468</v>
      </c>
      <c r="G1059" s="19">
        <v>486.98722799999263</v>
      </c>
      <c r="H1059" s="19">
        <f t="shared" si="81"/>
        <v>227910.02270399654</v>
      </c>
      <c r="I1059" s="20">
        <v>1189.7328265199819</v>
      </c>
      <c r="J1059" s="19">
        <f t="shared" si="82"/>
        <v>556794.96281135152</v>
      </c>
      <c r="K1059" s="19">
        <f t="shared" si="83"/>
        <v>702.74559851998924</v>
      </c>
      <c r="L1059" s="19">
        <f t="shared" si="84"/>
        <v>328884.94010735501</v>
      </c>
      <c r="M1059" s="29">
        <f>Table4[[#This Row],[Revenue]]/Table4[[#This Row],[Units]]</f>
        <v>2.5421641592307305</v>
      </c>
      <c r="N1059" s="31">
        <f t="shared" si="85"/>
        <v>0.59067513550546424</v>
      </c>
    </row>
    <row r="1060" spans="1:19" x14ac:dyDescent="0.25">
      <c r="A1060" s="35">
        <v>2018</v>
      </c>
      <c r="B1060" s="15" t="s">
        <v>176</v>
      </c>
      <c r="C1060" s="15" t="s">
        <v>170</v>
      </c>
      <c r="D1060" s="15" t="s">
        <v>146</v>
      </c>
      <c r="E1060" s="15" t="s">
        <v>111</v>
      </c>
      <c r="F1060" s="16">
        <v>984</v>
      </c>
      <c r="G1060" s="19">
        <v>1252.6349519999592</v>
      </c>
      <c r="H1060" s="19">
        <f t="shared" si="81"/>
        <v>1232592.7927679599</v>
      </c>
      <c r="I1060" s="20">
        <v>2361.8747519999229</v>
      </c>
      <c r="J1060" s="19">
        <f t="shared" si="82"/>
        <v>2324084.7559679239</v>
      </c>
      <c r="K1060" s="19">
        <f t="shared" si="83"/>
        <v>1109.2397999999637</v>
      </c>
      <c r="L1060" s="19">
        <f t="shared" si="84"/>
        <v>1091491.963199964</v>
      </c>
      <c r="M1060" s="29">
        <f>Table4[[#This Row],[Revenue]]/Table4[[#This Row],[Units]]</f>
        <v>2.4002792195121168</v>
      </c>
      <c r="N1060" s="31">
        <f t="shared" si="85"/>
        <v>0.46964378575143001</v>
      </c>
    </row>
    <row r="1061" spans="1:19" x14ac:dyDescent="0.25">
      <c r="A1061" s="35">
        <v>2018</v>
      </c>
      <c r="B1061" s="15" t="s">
        <v>176</v>
      </c>
      <c r="C1061" s="15" t="s">
        <v>170</v>
      </c>
      <c r="D1061" s="15" t="s">
        <v>146</v>
      </c>
      <c r="E1061" s="15" t="s">
        <v>111</v>
      </c>
      <c r="F1061" s="16">
        <v>277</v>
      </c>
      <c r="G1061" s="19">
        <v>480.12498155998435</v>
      </c>
      <c r="H1061" s="19">
        <f t="shared" si="81"/>
        <v>132994.61989211568</v>
      </c>
      <c r="I1061" s="20">
        <v>820.24227599997312</v>
      </c>
      <c r="J1061" s="19">
        <f t="shared" si="82"/>
        <v>227207.11045199254</v>
      </c>
      <c r="K1061" s="19">
        <f t="shared" si="83"/>
        <v>340.11729443998877</v>
      </c>
      <c r="L1061" s="19">
        <f t="shared" si="84"/>
        <v>94212.490559876867</v>
      </c>
      <c r="M1061" s="29">
        <f>Table4[[#This Row],[Revenue]]/Table4[[#This Row],[Units]]</f>
        <v>2.9611634512634408</v>
      </c>
      <c r="N1061" s="31">
        <f t="shared" si="85"/>
        <v>0.41465467507797649</v>
      </c>
    </row>
    <row r="1062" spans="1:19" x14ac:dyDescent="0.25">
      <c r="A1062" s="35">
        <v>2019</v>
      </c>
      <c r="B1062" s="15" t="s">
        <v>174</v>
      </c>
      <c r="C1062" s="15" t="s">
        <v>170</v>
      </c>
      <c r="D1062" s="15" t="s">
        <v>146</v>
      </c>
      <c r="E1062" s="15" t="s">
        <v>111</v>
      </c>
      <c r="F1062" s="16">
        <v>836</v>
      </c>
      <c r="G1062" s="19">
        <v>1162.8843599999545</v>
      </c>
      <c r="H1062" s="19">
        <f t="shared" si="81"/>
        <v>972171.32495996205</v>
      </c>
      <c r="I1062" s="20">
        <v>2271.4983599999109</v>
      </c>
      <c r="J1062" s="19">
        <f t="shared" si="82"/>
        <v>1898972.6289599256</v>
      </c>
      <c r="K1062" s="19">
        <f t="shared" si="83"/>
        <v>1108.6139999999564</v>
      </c>
      <c r="L1062" s="19">
        <f t="shared" si="84"/>
        <v>926801.30399996357</v>
      </c>
      <c r="M1062" s="29">
        <f>Table4[[#This Row],[Revenue]]/Table4[[#This Row],[Units]]</f>
        <v>2.7171033014353001</v>
      </c>
      <c r="N1062" s="31">
        <f t="shared" si="85"/>
        <v>0.48805406137295204</v>
      </c>
    </row>
    <row r="1063" spans="1:19" x14ac:dyDescent="0.25">
      <c r="A1063" s="35">
        <v>2019</v>
      </c>
      <c r="B1063" s="15" t="s">
        <v>174</v>
      </c>
      <c r="C1063" s="15" t="s">
        <v>170</v>
      </c>
      <c r="D1063" s="15" t="s">
        <v>146</v>
      </c>
      <c r="E1063" s="15" t="s">
        <v>111</v>
      </c>
      <c r="F1063" s="16">
        <v>775</v>
      </c>
      <c r="G1063" s="19">
        <v>1078.4954249999578</v>
      </c>
      <c r="H1063" s="19">
        <f t="shared" si="81"/>
        <v>835833.95437496726</v>
      </c>
      <c r="I1063" s="20">
        <v>2144.9279249999158</v>
      </c>
      <c r="J1063" s="19">
        <f t="shared" si="82"/>
        <v>1662319.1418749348</v>
      </c>
      <c r="K1063" s="19">
        <f t="shared" si="83"/>
        <v>1066.4324999999581</v>
      </c>
      <c r="L1063" s="19">
        <f t="shared" si="84"/>
        <v>826485.18749996752</v>
      </c>
      <c r="M1063" s="29">
        <f>Table4[[#This Row],[Revenue]]/Table4[[#This Row],[Units]]</f>
        <v>2.7676489354837623</v>
      </c>
      <c r="N1063" s="31">
        <f t="shared" si="85"/>
        <v>0.49718803488466862</v>
      </c>
    </row>
    <row r="1064" spans="1:19" x14ac:dyDescent="0.25">
      <c r="A1064" s="35">
        <v>2019</v>
      </c>
      <c r="B1064" s="15" t="s">
        <v>174</v>
      </c>
      <c r="C1064" s="15" t="s">
        <v>170</v>
      </c>
      <c r="D1064" s="15" t="s">
        <v>146</v>
      </c>
      <c r="E1064" s="15" t="s">
        <v>111</v>
      </c>
      <c r="F1064" s="16">
        <v>719</v>
      </c>
      <c r="G1064" s="19">
        <v>1002.7116479999605</v>
      </c>
      <c r="H1064" s="19">
        <f t="shared" si="81"/>
        <v>720949.67491197167</v>
      </c>
      <c r="I1064" s="20">
        <v>2032.18684799992</v>
      </c>
      <c r="J1064" s="19">
        <f t="shared" si="82"/>
        <v>1461142.3437119424</v>
      </c>
      <c r="K1064" s="19">
        <f t="shared" si="83"/>
        <v>1029.4751999999594</v>
      </c>
      <c r="L1064" s="19">
        <f t="shared" si="84"/>
        <v>740192.66879997076</v>
      </c>
      <c r="M1064" s="29">
        <f>Table4[[#This Row],[Revenue]]/Table4[[#This Row],[Units]]</f>
        <v>2.8264072990263145</v>
      </c>
      <c r="N1064" s="31">
        <f t="shared" si="85"/>
        <v>0.50658491418403273</v>
      </c>
    </row>
    <row r="1065" spans="1:19" x14ac:dyDescent="0.25">
      <c r="A1065" s="35">
        <v>2019</v>
      </c>
      <c r="B1065" s="15" t="s">
        <v>172</v>
      </c>
      <c r="C1065" s="15" t="s">
        <v>170</v>
      </c>
      <c r="D1065" s="15" t="s">
        <v>146</v>
      </c>
      <c r="E1065" s="15" t="s">
        <v>111</v>
      </c>
      <c r="F1065" s="16">
        <v>468</v>
      </c>
      <c r="G1065" s="19">
        <v>676.69711199997175</v>
      </c>
      <c r="H1065" s="19">
        <f t="shared" si="81"/>
        <v>316694.24841598677</v>
      </c>
      <c r="I1065" s="20">
        <v>1561.6959119999344</v>
      </c>
      <c r="J1065" s="19">
        <f t="shared" si="82"/>
        <v>730873.6868159693</v>
      </c>
      <c r="K1065" s="19">
        <f t="shared" si="83"/>
        <v>884.99879999996267</v>
      </c>
      <c r="L1065" s="19">
        <f t="shared" si="84"/>
        <v>414179.43839998252</v>
      </c>
      <c r="M1065" s="29">
        <f>Table4[[#This Row],[Revenue]]/Table4[[#This Row],[Units]]</f>
        <v>3.3369570769229369</v>
      </c>
      <c r="N1065" s="31">
        <f t="shared" si="85"/>
        <v>0.5666908603651386</v>
      </c>
    </row>
    <row r="1066" spans="1:19" x14ac:dyDescent="0.25">
      <c r="A1066" s="35">
        <v>1990</v>
      </c>
      <c r="B1066" s="15" t="s">
        <v>172</v>
      </c>
      <c r="C1066" s="15" t="s">
        <v>169</v>
      </c>
      <c r="D1066" s="15" t="s">
        <v>5</v>
      </c>
      <c r="E1066" s="15" t="s">
        <v>69</v>
      </c>
      <c r="F1066" s="16">
        <v>280</v>
      </c>
      <c r="G1066" s="19">
        <v>402.62044796399778</v>
      </c>
      <c r="H1066" s="19">
        <f t="shared" si="81"/>
        <v>112733.72542991937</v>
      </c>
      <c r="I1066" s="20">
        <v>679.77886439999634</v>
      </c>
      <c r="J1066" s="19">
        <f t="shared" si="82"/>
        <v>190338.08203199899</v>
      </c>
      <c r="K1066" s="19">
        <f t="shared" si="83"/>
        <v>277.15841643599856</v>
      </c>
      <c r="L1066" s="19">
        <f t="shared" si="84"/>
        <v>77604.356602079613</v>
      </c>
      <c r="M1066" s="29">
        <f>Table4[[#This Row],[Revenue]]/Table4[[#This Row],[Units]]</f>
        <v>2.4277816585714156</v>
      </c>
      <c r="N1066" s="31">
        <f t="shared" si="85"/>
        <v>0.40771849633870444</v>
      </c>
      <c r="O1066" s="37">
        <f>SUMIF(A:A,"2010",H:H)</f>
        <v>182415250.44182834</v>
      </c>
      <c r="P1066" s="37">
        <f>SUMIF(A:A,"2010",J:J)</f>
        <v>344988556.61074162</v>
      </c>
      <c r="Q1066" s="38" t="e">
        <f>(O1066-O1065)/O1065</f>
        <v>#DIV/0!</v>
      </c>
      <c r="R1066" s="38" t="e">
        <f>(P1066-P1065)/P1065</f>
        <v>#DIV/0!</v>
      </c>
      <c r="S1066" s="40">
        <v>2010</v>
      </c>
    </row>
    <row r="1067" spans="1:19" x14ac:dyDescent="0.25">
      <c r="A1067" s="35">
        <v>1990</v>
      </c>
      <c r="B1067" s="15" t="s">
        <v>174</v>
      </c>
      <c r="C1067" s="15" t="s">
        <v>169</v>
      </c>
      <c r="D1067" s="15" t="s">
        <v>5</v>
      </c>
      <c r="E1067" s="15" t="s">
        <v>69</v>
      </c>
      <c r="F1067" s="16">
        <v>194</v>
      </c>
      <c r="G1067" s="19">
        <v>255.12070774519938</v>
      </c>
      <c r="H1067" s="19">
        <f t="shared" si="81"/>
        <v>49493.417302568683</v>
      </c>
      <c r="I1067" s="20">
        <v>509.26776691999879</v>
      </c>
      <c r="J1067" s="19">
        <f t="shared" si="82"/>
        <v>98797.946782479761</v>
      </c>
      <c r="K1067" s="19">
        <f t="shared" si="83"/>
        <v>254.14705917479941</v>
      </c>
      <c r="L1067" s="19">
        <f t="shared" si="84"/>
        <v>49304.529479911078</v>
      </c>
      <c r="M1067" s="29">
        <f>Table4[[#This Row],[Revenue]]/Table4[[#This Row],[Units]]</f>
        <v>2.6250915820618492</v>
      </c>
      <c r="N1067" s="31">
        <f t="shared" si="85"/>
        <v>0.49904407010059904</v>
      </c>
      <c r="O1067" s="37">
        <f>SUMIF(A:A,"1995",H:H)</f>
        <v>405998263.47636688</v>
      </c>
      <c r="P1067" s="37">
        <f>SUMIF(A:A,"1995",J:J)</f>
        <v>869010553.81619978</v>
      </c>
      <c r="Q1067" s="38">
        <f>(O1067-O1066)/O1066</f>
        <v>1.225681583601139</v>
      </c>
      <c r="R1067" s="38">
        <f>(P1067-P1066)/P1066</f>
        <v>1.5189547223061199</v>
      </c>
      <c r="S1067" s="40">
        <v>1995</v>
      </c>
    </row>
    <row r="1068" spans="1:19" x14ac:dyDescent="0.25">
      <c r="A1068" s="35">
        <v>1992</v>
      </c>
      <c r="B1068" s="15" t="s">
        <v>172</v>
      </c>
      <c r="C1068" s="15" t="s">
        <v>169</v>
      </c>
      <c r="D1068" s="15" t="s">
        <v>5</v>
      </c>
      <c r="E1068" s="15" t="s">
        <v>69</v>
      </c>
      <c r="F1068" s="16">
        <v>468</v>
      </c>
      <c r="G1068" s="19">
        <v>674.55179999997802</v>
      </c>
      <c r="H1068" s="19">
        <f t="shared" si="81"/>
        <v>315690.24239998969</v>
      </c>
      <c r="I1068" s="20">
        <v>1526.7547919999499</v>
      </c>
      <c r="J1068" s="19">
        <f t="shared" si="82"/>
        <v>714521.24265597656</v>
      </c>
      <c r="K1068" s="19">
        <f t="shared" si="83"/>
        <v>852.20299199997191</v>
      </c>
      <c r="L1068" s="19">
        <f t="shared" si="84"/>
        <v>398831.00025598687</v>
      </c>
      <c r="M1068" s="29">
        <f>Table4[[#This Row],[Revenue]]/Table4[[#This Row],[Units]]</f>
        <v>3.2622965641024573</v>
      </c>
      <c r="N1068" s="31">
        <f t="shared" si="85"/>
        <v>0.55817934645788214</v>
      </c>
    </row>
    <row r="1069" spans="1:19" x14ac:dyDescent="0.25">
      <c r="A1069" s="35">
        <v>1993</v>
      </c>
      <c r="B1069" s="15" t="s">
        <v>172</v>
      </c>
      <c r="C1069" s="15" t="s">
        <v>169</v>
      </c>
      <c r="D1069" s="15" t="s">
        <v>5</v>
      </c>
      <c r="E1069" s="15" t="s">
        <v>69</v>
      </c>
      <c r="F1069" s="16">
        <v>280</v>
      </c>
      <c r="G1069" s="19">
        <v>615.77585579997356</v>
      </c>
      <c r="H1069" s="19">
        <f t="shared" si="81"/>
        <v>172417.23962399259</v>
      </c>
      <c r="I1069" s="20">
        <v>1019.7301799999561</v>
      </c>
      <c r="J1069" s="19">
        <f t="shared" si="82"/>
        <v>285524.45039998769</v>
      </c>
      <c r="K1069" s="19">
        <f t="shared" si="83"/>
        <v>403.95432419998258</v>
      </c>
      <c r="L1069" s="19">
        <f t="shared" si="84"/>
        <v>113107.2107759951</v>
      </c>
      <c r="M1069" s="29">
        <f>Table4[[#This Row],[Revenue]]/Table4[[#This Row],[Units]]</f>
        <v>3.6418934999998434</v>
      </c>
      <c r="N1069" s="31">
        <f t="shared" si="85"/>
        <v>0.39613844144536348</v>
      </c>
    </row>
    <row r="1070" spans="1:19" x14ac:dyDescent="0.25">
      <c r="A1070" s="35">
        <v>1993</v>
      </c>
      <c r="B1070" s="15" t="s">
        <v>174</v>
      </c>
      <c r="C1070" s="15" t="s">
        <v>169</v>
      </c>
      <c r="D1070" s="15" t="s">
        <v>5</v>
      </c>
      <c r="E1070" s="15" t="s">
        <v>69</v>
      </c>
      <c r="F1070" s="16">
        <v>194</v>
      </c>
      <c r="G1070" s="19">
        <v>393.28498101998372</v>
      </c>
      <c r="H1070" s="19">
        <f t="shared" si="81"/>
        <v>76297.286317876846</v>
      </c>
      <c r="I1070" s="20">
        <v>776.95784199996785</v>
      </c>
      <c r="J1070" s="19">
        <f t="shared" si="82"/>
        <v>150729.82134799377</v>
      </c>
      <c r="K1070" s="19">
        <f t="shared" si="83"/>
        <v>383.67286097998414</v>
      </c>
      <c r="L1070" s="19">
        <f t="shared" si="84"/>
        <v>74432.535030116924</v>
      </c>
      <c r="M1070" s="29">
        <f>Table4[[#This Row],[Revenue]]/Table4[[#This Row],[Units]]</f>
        <v>4.0049373298967419</v>
      </c>
      <c r="N1070" s="31">
        <f t="shared" si="85"/>
        <v>0.49381425894662634</v>
      </c>
    </row>
    <row r="1071" spans="1:19" x14ac:dyDescent="0.25">
      <c r="A1071" s="35">
        <v>1996</v>
      </c>
      <c r="B1071" s="15" t="s">
        <v>171</v>
      </c>
      <c r="C1071" s="15" t="s">
        <v>169</v>
      </c>
      <c r="D1071" s="15" t="s">
        <v>5</v>
      </c>
      <c r="E1071" s="15" t="s">
        <v>69</v>
      </c>
      <c r="F1071" s="16">
        <v>457</v>
      </c>
      <c r="G1071" s="19">
        <v>530.16569999999263</v>
      </c>
      <c r="H1071" s="19">
        <f t="shared" si="81"/>
        <v>242285.72489999663</v>
      </c>
      <c r="I1071" s="20">
        <v>1283.0570397199824</v>
      </c>
      <c r="J1071" s="19">
        <f t="shared" si="82"/>
        <v>586357.06715203193</v>
      </c>
      <c r="K1071" s="19">
        <f t="shared" si="83"/>
        <v>752.89133971998979</v>
      </c>
      <c r="L1071" s="19">
        <f t="shared" si="84"/>
        <v>344071.34225203528</v>
      </c>
      <c r="M1071" s="29">
        <f>Table4[[#This Row],[Revenue]]/Table4[[#This Row],[Units]]</f>
        <v>2.8075646383369417</v>
      </c>
      <c r="N1071" s="31">
        <f t="shared" si="85"/>
        <v>0.58679490966691761</v>
      </c>
    </row>
    <row r="1072" spans="1:19" x14ac:dyDescent="0.25">
      <c r="A1072" s="35">
        <v>1996</v>
      </c>
      <c r="B1072" s="15" t="s">
        <v>172</v>
      </c>
      <c r="C1072" s="15" t="s">
        <v>169</v>
      </c>
      <c r="D1072" s="15" t="s">
        <v>5</v>
      </c>
      <c r="E1072" s="15" t="s">
        <v>69</v>
      </c>
      <c r="F1072" s="16">
        <v>250</v>
      </c>
      <c r="G1072" s="19">
        <v>336.32485969499999</v>
      </c>
      <c r="H1072" s="19">
        <f t="shared" si="81"/>
        <v>84081.214923749998</v>
      </c>
      <c r="I1072" s="20">
        <v>594.6729345</v>
      </c>
      <c r="J1072" s="19">
        <f t="shared" si="82"/>
        <v>148668.23362499999</v>
      </c>
      <c r="K1072" s="19">
        <f t="shared" si="83"/>
        <v>258.34807480500001</v>
      </c>
      <c r="L1072" s="19">
        <f t="shared" si="84"/>
        <v>64587.018701249996</v>
      </c>
      <c r="M1072" s="29">
        <f>Table4[[#This Row],[Revenue]]/Table4[[#This Row],[Units]]</f>
        <v>2.3786917380000001</v>
      </c>
      <c r="N1072" s="31">
        <f t="shared" si="85"/>
        <v>0.43443725082631957</v>
      </c>
    </row>
    <row r="1073" spans="1:14" x14ac:dyDescent="0.25">
      <c r="A1073" s="35">
        <v>1997</v>
      </c>
      <c r="B1073" s="15" t="s">
        <v>173</v>
      </c>
      <c r="C1073" s="15" t="s">
        <v>169</v>
      </c>
      <c r="D1073" s="15" t="s">
        <v>5</v>
      </c>
      <c r="E1073" s="15" t="s">
        <v>69</v>
      </c>
      <c r="F1073" s="16">
        <v>754</v>
      </c>
      <c r="G1073" s="19">
        <v>942.57539999998039</v>
      </c>
      <c r="H1073" s="19">
        <f t="shared" si="81"/>
        <v>710701.85159998527</v>
      </c>
      <c r="I1073" s="20">
        <v>2010.3227018399582</v>
      </c>
      <c r="J1073" s="19">
        <f t="shared" si="82"/>
        <v>1515783.3171873286</v>
      </c>
      <c r="K1073" s="19">
        <f t="shared" si="83"/>
        <v>1067.7473018399778</v>
      </c>
      <c r="L1073" s="19">
        <f t="shared" si="84"/>
        <v>805081.46558734332</v>
      </c>
      <c r="M1073" s="29">
        <f>Table4[[#This Row],[Revenue]]/Table4[[#This Row],[Units]]</f>
        <v>2.6662104798938437</v>
      </c>
      <c r="N1073" s="31">
        <f t="shared" si="85"/>
        <v>0.53113229078232893</v>
      </c>
    </row>
    <row r="1074" spans="1:14" x14ac:dyDescent="0.25">
      <c r="A1074" s="35">
        <v>1999</v>
      </c>
      <c r="B1074" s="15" t="s">
        <v>176</v>
      </c>
      <c r="C1074" s="15" t="s">
        <v>169</v>
      </c>
      <c r="D1074" s="15" t="s">
        <v>5</v>
      </c>
      <c r="E1074" s="15" t="s">
        <v>69</v>
      </c>
      <c r="F1074" s="16">
        <v>754</v>
      </c>
      <c r="G1074" s="19">
        <v>1182.1211999999539</v>
      </c>
      <c r="H1074" s="19">
        <f t="shared" si="81"/>
        <v>891319.38479996519</v>
      </c>
      <c r="I1074" s="20">
        <v>2356.2013279999082</v>
      </c>
      <c r="J1074" s="19">
        <f t="shared" si="82"/>
        <v>1776575.8013119309</v>
      </c>
      <c r="K1074" s="19">
        <f t="shared" si="83"/>
        <v>1174.0801279999544</v>
      </c>
      <c r="L1074" s="19">
        <f t="shared" si="84"/>
        <v>885256.41651196568</v>
      </c>
      <c r="M1074" s="29">
        <f>Table4[[#This Row],[Revenue]]/Table4[[#This Row],[Units]]</f>
        <v>3.1249354482757403</v>
      </c>
      <c r="N1074" s="31">
        <f t="shared" si="85"/>
        <v>0.49829363647655156</v>
      </c>
    </row>
    <row r="1075" spans="1:14" x14ac:dyDescent="0.25">
      <c r="A1075" s="35">
        <v>1999</v>
      </c>
      <c r="B1075" s="15" t="s">
        <v>176</v>
      </c>
      <c r="C1075" s="15" t="s">
        <v>169</v>
      </c>
      <c r="D1075" s="15" t="s">
        <v>5</v>
      </c>
      <c r="E1075" s="15" t="s">
        <v>69</v>
      </c>
      <c r="F1075" s="16">
        <v>457</v>
      </c>
      <c r="G1075" s="19">
        <v>717.20437499997206</v>
      </c>
      <c r="H1075" s="19">
        <f t="shared" si="81"/>
        <v>327762.39937498723</v>
      </c>
      <c r="I1075" s="20">
        <v>1635.5886749999365</v>
      </c>
      <c r="J1075" s="19">
        <f t="shared" si="82"/>
        <v>747464.024474971</v>
      </c>
      <c r="K1075" s="19">
        <f t="shared" si="83"/>
        <v>918.38429999996447</v>
      </c>
      <c r="L1075" s="19">
        <f t="shared" si="84"/>
        <v>419701.62509998376</v>
      </c>
      <c r="M1075" s="29">
        <f>Table4[[#This Row],[Revenue]]/Table4[[#This Row],[Units]]</f>
        <v>3.5789686542668195</v>
      </c>
      <c r="N1075" s="31">
        <f t="shared" si="85"/>
        <v>0.56150076974579211</v>
      </c>
    </row>
    <row r="1076" spans="1:14" x14ac:dyDescent="0.25">
      <c r="A1076" s="35">
        <v>2000</v>
      </c>
      <c r="B1076" s="15" t="s">
        <v>171</v>
      </c>
      <c r="C1076" s="15" t="s">
        <v>169</v>
      </c>
      <c r="D1076" s="15" t="s">
        <v>5</v>
      </c>
      <c r="E1076" s="15" t="s">
        <v>69</v>
      </c>
      <c r="F1076" s="16">
        <v>453</v>
      </c>
      <c r="G1076" s="19">
        <v>820.63131749996012</v>
      </c>
      <c r="H1076" s="19">
        <f t="shared" si="81"/>
        <v>371745.98682748195</v>
      </c>
      <c r="I1076" s="20">
        <v>2153.5042499998954</v>
      </c>
      <c r="J1076" s="19">
        <f t="shared" si="82"/>
        <v>975537.42524995259</v>
      </c>
      <c r="K1076" s="19">
        <f t="shared" si="83"/>
        <v>1332.8729324999354</v>
      </c>
      <c r="L1076" s="19">
        <f t="shared" si="84"/>
        <v>603791.43842247059</v>
      </c>
      <c r="M1076" s="29">
        <f>Table4[[#This Row],[Revenue]]/Table4[[#This Row],[Units]]</f>
        <v>4.7538725165560605</v>
      </c>
      <c r="N1076" s="31">
        <f t="shared" si="85"/>
        <v>0.61893211146437255</v>
      </c>
    </row>
    <row r="1077" spans="1:14" x14ac:dyDescent="0.25">
      <c r="A1077" s="35">
        <v>2000</v>
      </c>
      <c r="B1077" s="15" t="s">
        <v>175</v>
      </c>
      <c r="C1077" s="15" t="s">
        <v>169</v>
      </c>
      <c r="D1077" s="15" t="s">
        <v>5</v>
      </c>
      <c r="E1077" s="15" t="s">
        <v>69</v>
      </c>
      <c r="F1077" s="16">
        <v>356</v>
      </c>
      <c r="G1077" s="19">
        <v>740.71390249996512</v>
      </c>
      <c r="H1077" s="19">
        <f t="shared" si="81"/>
        <v>263694.14928998757</v>
      </c>
      <c r="I1077" s="20">
        <v>1945.4077499999084</v>
      </c>
      <c r="J1077" s="19">
        <f t="shared" si="82"/>
        <v>692565.15899996739</v>
      </c>
      <c r="K1077" s="19">
        <f t="shared" si="83"/>
        <v>1204.6938474999433</v>
      </c>
      <c r="L1077" s="19">
        <f t="shared" si="84"/>
        <v>428871.00970997981</v>
      </c>
      <c r="M1077" s="29">
        <f>Table4[[#This Row],[Revenue]]/Table4[[#This Row],[Units]]</f>
        <v>5.4646285112356976</v>
      </c>
      <c r="N1077" s="31">
        <f t="shared" si="85"/>
        <v>0.61925005053567816</v>
      </c>
    </row>
    <row r="1078" spans="1:14" x14ac:dyDescent="0.25">
      <c r="A1078" s="35">
        <v>2000</v>
      </c>
      <c r="B1078" s="15" t="s">
        <v>173</v>
      </c>
      <c r="C1078" s="15" t="s">
        <v>169</v>
      </c>
      <c r="D1078" s="15" t="s">
        <v>5</v>
      </c>
      <c r="E1078" s="15" t="s">
        <v>69</v>
      </c>
      <c r="F1078" s="16">
        <v>358</v>
      </c>
      <c r="G1078" s="19">
        <v>807.41828049996332</v>
      </c>
      <c r="H1078" s="19">
        <f t="shared" si="81"/>
        <v>289055.74441898684</v>
      </c>
      <c r="I1078" s="20">
        <v>1744.4565499999208</v>
      </c>
      <c r="J1078" s="19">
        <f t="shared" si="82"/>
        <v>624515.4448999716</v>
      </c>
      <c r="K1078" s="19">
        <f t="shared" si="83"/>
        <v>937.03826949995744</v>
      </c>
      <c r="L1078" s="19">
        <f t="shared" si="84"/>
        <v>335459.70048098476</v>
      </c>
      <c r="M1078" s="29">
        <f>Table4[[#This Row],[Revenue]]/Table4[[#This Row],[Units]]</f>
        <v>4.8727836592176557</v>
      </c>
      <c r="N1078" s="31">
        <f t="shared" si="85"/>
        <v>0.5371519683307675</v>
      </c>
    </row>
    <row r="1079" spans="1:14" x14ac:dyDescent="0.25">
      <c r="A1079" s="35">
        <v>2000</v>
      </c>
      <c r="B1079" s="15" t="s">
        <v>172</v>
      </c>
      <c r="C1079" s="15" t="s">
        <v>169</v>
      </c>
      <c r="D1079" s="15" t="s">
        <v>5</v>
      </c>
      <c r="E1079" s="15" t="s">
        <v>69</v>
      </c>
      <c r="F1079" s="16">
        <v>250</v>
      </c>
      <c r="G1079" s="19">
        <v>547.89563699997609</v>
      </c>
      <c r="H1079" s="19">
        <f t="shared" si="81"/>
        <v>136973.90924999403</v>
      </c>
      <c r="I1079" s="20">
        <v>952.83269999995821</v>
      </c>
      <c r="J1079" s="19">
        <f t="shared" si="82"/>
        <v>238208.17499998954</v>
      </c>
      <c r="K1079" s="19">
        <f t="shared" si="83"/>
        <v>404.93706299998212</v>
      </c>
      <c r="L1079" s="19">
        <f t="shared" si="84"/>
        <v>101234.26574999551</v>
      </c>
      <c r="M1079" s="29">
        <f>Table4[[#This Row],[Revenue]]/Table4[[#This Row],[Units]]</f>
        <v>3.8113307999998329</v>
      </c>
      <c r="N1079" s="31">
        <f t="shared" si="85"/>
        <v>0.42498233215547693</v>
      </c>
    </row>
    <row r="1080" spans="1:14" x14ac:dyDescent="0.25">
      <c r="A1080" s="35">
        <v>2001</v>
      </c>
      <c r="B1080" s="15" t="s">
        <v>174</v>
      </c>
      <c r="C1080" s="15" t="s">
        <v>169</v>
      </c>
      <c r="D1080" s="15" t="s">
        <v>5</v>
      </c>
      <c r="E1080" s="15" t="s">
        <v>69</v>
      </c>
      <c r="F1080" s="16">
        <v>451</v>
      </c>
      <c r="G1080" s="19">
        <v>1032.3837539999483</v>
      </c>
      <c r="H1080" s="19">
        <f t="shared" si="81"/>
        <v>465605.0730539767</v>
      </c>
      <c r="I1080" s="20">
        <v>2286.4733999998857</v>
      </c>
      <c r="J1080" s="19">
        <f t="shared" si="82"/>
        <v>1031199.5033999485</v>
      </c>
      <c r="K1080" s="19">
        <f t="shared" si="83"/>
        <v>1254.0896459999374</v>
      </c>
      <c r="L1080" s="19">
        <f t="shared" si="84"/>
        <v>565594.43034597184</v>
      </c>
      <c r="M1080" s="29">
        <f>Table4[[#This Row],[Revenue]]/Table4[[#This Row],[Units]]</f>
        <v>5.0697858093123855</v>
      </c>
      <c r="N1080" s="31">
        <f t="shared" si="85"/>
        <v>0.54848206237605912</v>
      </c>
    </row>
    <row r="1081" spans="1:14" x14ac:dyDescent="0.25">
      <c r="A1081" s="35">
        <v>2001</v>
      </c>
      <c r="B1081" s="15" t="s">
        <v>173</v>
      </c>
      <c r="C1081" s="15" t="s">
        <v>169</v>
      </c>
      <c r="D1081" s="15" t="s">
        <v>5</v>
      </c>
      <c r="E1081" s="15" t="s">
        <v>69</v>
      </c>
      <c r="F1081" s="16">
        <v>365</v>
      </c>
      <c r="G1081" s="19">
        <v>976.2650189999498</v>
      </c>
      <c r="H1081" s="19">
        <f t="shared" si="81"/>
        <v>356336.73193498165</v>
      </c>
      <c r="I1081" s="20">
        <v>2149.4048999998899</v>
      </c>
      <c r="J1081" s="19">
        <f t="shared" si="82"/>
        <v>784532.78849995986</v>
      </c>
      <c r="K1081" s="19">
        <f t="shared" si="83"/>
        <v>1173.13988099994</v>
      </c>
      <c r="L1081" s="19">
        <f t="shared" si="84"/>
        <v>428196.05656497821</v>
      </c>
      <c r="M1081" s="29">
        <f>Table4[[#This Row],[Revenue]]/Table4[[#This Row],[Units]]</f>
        <v>5.8887805479449042</v>
      </c>
      <c r="N1081" s="31">
        <f t="shared" si="85"/>
        <v>0.54579752795762215</v>
      </c>
    </row>
    <row r="1082" spans="1:14" x14ac:dyDescent="0.25">
      <c r="A1082" s="35">
        <v>2001</v>
      </c>
      <c r="B1082" s="15" t="s">
        <v>175</v>
      </c>
      <c r="C1082" s="15" t="s">
        <v>169</v>
      </c>
      <c r="D1082" s="15" t="s">
        <v>5</v>
      </c>
      <c r="E1082" s="15" t="s">
        <v>69</v>
      </c>
      <c r="F1082" s="16">
        <v>359</v>
      </c>
      <c r="G1082" s="19">
        <v>789.06150249995756</v>
      </c>
      <c r="H1082" s="19">
        <f t="shared" si="81"/>
        <v>283273.07939748478</v>
      </c>
      <c r="I1082" s="20">
        <v>1990.8677499998928</v>
      </c>
      <c r="J1082" s="19">
        <f t="shared" si="82"/>
        <v>714721.5222499615</v>
      </c>
      <c r="K1082" s="19">
        <f t="shared" si="83"/>
        <v>1201.8062474999351</v>
      </c>
      <c r="L1082" s="19">
        <f t="shared" si="84"/>
        <v>431448.44285247673</v>
      </c>
      <c r="M1082" s="29">
        <f>Table4[[#This Row],[Revenue]]/Table4[[#This Row],[Units]]</f>
        <v>5.5455926183841022</v>
      </c>
      <c r="N1082" s="31">
        <f t="shared" si="85"/>
        <v>0.60365950852335615</v>
      </c>
    </row>
    <row r="1083" spans="1:14" x14ac:dyDescent="0.25">
      <c r="A1083" s="35">
        <v>2001</v>
      </c>
      <c r="B1083" s="15" t="s">
        <v>176</v>
      </c>
      <c r="C1083" s="15" t="s">
        <v>169</v>
      </c>
      <c r="D1083" s="15" t="s">
        <v>5</v>
      </c>
      <c r="E1083" s="15" t="s">
        <v>69</v>
      </c>
      <c r="F1083" s="16">
        <v>361</v>
      </c>
      <c r="G1083" s="19">
        <v>772.05393749995937</v>
      </c>
      <c r="H1083" s="19">
        <f t="shared" si="81"/>
        <v>278711.47143748531</v>
      </c>
      <c r="I1083" s="20">
        <v>1947.9562499998976</v>
      </c>
      <c r="J1083" s="19">
        <f t="shared" si="82"/>
        <v>703212.20624996303</v>
      </c>
      <c r="K1083" s="19">
        <f t="shared" si="83"/>
        <v>1175.9023124999383</v>
      </c>
      <c r="L1083" s="19">
        <f t="shared" si="84"/>
        <v>424500.73481247772</v>
      </c>
      <c r="M1083" s="29">
        <f>Table4[[#This Row],[Revenue]]/Table4[[#This Row],[Units]]</f>
        <v>5.3960006925204924</v>
      </c>
      <c r="N1083" s="31">
        <f t="shared" si="85"/>
        <v>0.60365950852335626</v>
      </c>
    </row>
    <row r="1084" spans="1:14" x14ac:dyDescent="0.25">
      <c r="A1084" s="35">
        <v>2003</v>
      </c>
      <c r="B1084" s="15" t="s">
        <v>171</v>
      </c>
      <c r="C1084" s="15" t="s">
        <v>169</v>
      </c>
      <c r="D1084" s="15" t="s">
        <v>5</v>
      </c>
      <c r="E1084" s="15" t="s">
        <v>69</v>
      </c>
      <c r="F1084" s="16">
        <v>636</v>
      </c>
      <c r="G1084" s="19">
        <v>782.75699999998483</v>
      </c>
      <c r="H1084" s="19">
        <f t="shared" si="81"/>
        <v>497833.45199999033</v>
      </c>
      <c r="I1084" s="20">
        <v>1733.6659571999664</v>
      </c>
      <c r="J1084" s="19">
        <f t="shared" si="82"/>
        <v>1102611.5487791786</v>
      </c>
      <c r="K1084" s="19">
        <f t="shared" si="83"/>
        <v>950.90895719998161</v>
      </c>
      <c r="L1084" s="19">
        <f t="shared" si="84"/>
        <v>604778.09677918837</v>
      </c>
      <c r="M1084" s="29">
        <f>Table4[[#This Row],[Revenue]]/Table4[[#This Row],[Units]]</f>
        <v>2.7258898698112679</v>
      </c>
      <c r="N1084" s="31">
        <f t="shared" si="85"/>
        <v>0.54849606595251432</v>
      </c>
    </row>
    <row r="1085" spans="1:14" x14ac:dyDescent="0.25">
      <c r="A1085" s="35">
        <v>2003</v>
      </c>
      <c r="B1085" s="15" t="s">
        <v>172</v>
      </c>
      <c r="C1085" s="15" t="s">
        <v>170</v>
      </c>
      <c r="D1085" s="15" t="s">
        <v>168</v>
      </c>
      <c r="E1085" s="15" t="s">
        <v>69</v>
      </c>
      <c r="F1085" s="16">
        <v>579</v>
      </c>
      <c r="G1085" s="19">
        <v>721.12196229569486</v>
      </c>
      <c r="H1085" s="19">
        <f t="shared" si="81"/>
        <v>417529.61616920732</v>
      </c>
      <c r="I1085" s="20">
        <v>1201.5857654699914</v>
      </c>
      <c r="J1085" s="19">
        <f t="shared" si="82"/>
        <v>695718.15820712503</v>
      </c>
      <c r="K1085" s="19">
        <f t="shared" si="83"/>
        <v>480.46380317429657</v>
      </c>
      <c r="L1085" s="19">
        <f t="shared" si="84"/>
        <v>278188.54203791771</v>
      </c>
      <c r="M1085" s="29">
        <f>Table4[[#This Row],[Revenue]]/Table4[[#This Row],[Units]]</f>
        <v>2.0752776605699332</v>
      </c>
      <c r="N1085" s="31">
        <f t="shared" si="85"/>
        <v>0.39985810166981023</v>
      </c>
    </row>
    <row r="1086" spans="1:14" x14ac:dyDescent="0.25">
      <c r="A1086" s="35">
        <v>2003</v>
      </c>
      <c r="B1086" s="15" t="s">
        <v>173</v>
      </c>
      <c r="C1086" s="15" t="s">
        <v>169</v>
      </c>
      <c r="D1086" s="15" t="s">
        <v>5</v>
      </c>
      <c r="E1086" s="15" t="s">
        <v>69</v>
      </c>
      <c r="F1086" s="16">
        <v>276</v>
      </c>
      <c r="G1086" s="19">
        <v>415.0996670639957</v>
      </c>
      <c r="H1086" s="19">
        <f t="shared" si="81"/>
        <v>114567.50810966281</v>
      </c>
      <c r="I1086" s="20">
        <v>704.79247439999278</v>
      </c>
      <c r="J1086" s="19">
        <f t="shared" si="82"/>
        <v>194522.72293439801</v>
      </c>
      <c r="K1086" s="19">
        <f t="shared" si="83"/>
        <v>289.69280733599709</v>
      </c>
      <c r="L1086" s="19">
        <f t="shared" si="84"/>
        <v>79955.214824735202</v>
      </c>
      <c r="M1086" s="29">
        <f>Table4[[#This Row],[Revenue]]/Table4[[#This Row],[Units]]</f>
        <v>2.5535959217391042</v>
      </c>
      <c r="N1086" s="31">
        <f t="shared" si="85"/>
        <v>0.41103277611274114</v>
      </c>
    </row>
    <row r="1087" spans="1:14" x14ac:dyDescent="0.25">
      <c r="A1087" s="35">
        <v>2003</v>
      </c>
      <c r="B1087" s="15" t="s">
        <v>174</v>
      </c>
      <c r="C1087" s="15" t="s">
        <v>169</v>
      </c>
      <c r="D1087" s="15" t="s">
        <v>5</v>
      </c>
      <c r="E1087" s="15" t="s">
        <v>69</v>
      </c>
      <c r="F1087" s="16">
        <v>187</v>
      </c>
      <c r="G1087" s="19">
        <v>247.53375885509905</v>
      </c>
      <c r="H1087" s="19">
        <f t="shared" si="81"/>
        <v>46288.81290590352</v>
      </c>
      <c r="I1087" s="20">
        <v>504.05010920999803</v>
      </c>
      <c r="J1087" s="19">
        <f t="shared" si="82"/>
        <v>94257.370422269625</v>
      </c>
      <c r="K1087" s="19">
        <f t="shared" si="83"/>
        <v>256.51635035489898</v>
      </c>
      <c r="L1087" s="19">
        <f t="shared" si="84"/>
        <v>47968.557516366105</v>
      </c>
      <c r="M1087" s="29">
        <f>Table4[[#This Row],[Revenue]]/Table4[[#This Row],[Units]]</f>
        <v>2.69545512946523</v>
      </c>
      <c r="N1087" s="31">
        <f t="shared" si="85"/>
        <v>0.5089104151905437</v>
      </c>
    </row>
    <row r="1088" spans="1:14" x14ac:dyDescent="0.25">
      <c r="A1088" s="35">
        <v>2005</v>
      </c>
      <c r="B1088" s="15" t="s">
        <v>176</v>
      </c>
      <c r="C1088" s="15" t="s">
        <v>169</v>
      </c>
      <c r="D1088" s="15" t="s">
        <v>5</v>
      </c>
      <c r="E1088" s="15" t="s">
        <v>69</v>
      </c>
      <c r="F1088" s="16">
        <v>636</v>
      </c>
      <c r="G1088" s="19">
        <v>1060.5140999999542</v>
      </c>
      <c r="H1088" s="19">
        <f t="shared" si="81"/>
        <v>674486.96759997087</v>
      </c>
      <c r="I1088" s="20">
        <v>2200.8002039999051</v>
      </c>
      <c r="J1088" s="19">
        <f t="shared" si="82"/>
        <v>1399708.9297439395</v>
      </c>
      <c r="K1088" s="19">
        <f t="shared" si="83"/>
        <v>1140.2861039999509</v>
      </c>
      <c r="L1088" s="19">
        <f t="shared" si="84"/>
        <v>725221.96214396867</v>
      </c>
      <c r="M1088" s="29">
        <f>Table4[[#This Row],[Revenue]]/Table4[[#This Row],[Units]]</f>
        <v>3.4603776792451337</v>
      </c>
      <c r="N1088" s="31">
        <f t="shared" si="85"/>
        <v>0.51812340889804831</v>
      </c>
    </row>
    <row r="1089" spans="1:14" x14ac:dyDescent="0.25">
      <c r="A1089" s="35">
        <v>2005</v>
      </c>
      <c r="B1089" s="15" t="s">
        <v>174</v>
      </c>
      <c r="C1089" s="15" t="s">
        <v>169</v>
      </c>
      <c r="D1089" s="15" t="s">
        <v>5</v>
      </c>
      <c r="E1089" s="15" t="s">
        <v>69</v>
      </c>
      <c r="F1089" s="16">
        <v>276</v>
      </c>
      <c r="G1089" s="19">
        <v>552.19397991997971</v>
      </c>
      <c r="H1089" s="19">
        <f t="shared" si="81"/>
        <v>152405.5384579144</v>
      </c>
      <c r="I1089" s="20">
        <v>919.90703199996642</v>
      </c>
      <c r="J1089" s="19">
        <f t="shared" si="82"/>
        <v>253894.34083199073</v>
      </c>
      <c r="K1089" s="19">
        <f t="shared" si="83"/>
        <v>367.71305207998671</v>
      </c>
      <c r="L1089" s="19">
        <f t="shared" si="84"/>
        <v>101488.80237407633</v>
      </c>
      <c r="M1089" s="29">
        <f>Table4[[#This Row],[Revenue]]/Table4[[#This Row],[Units]]</f>
        <v>3.3329964927535016</v>
      </c>
      <c r="N1089" s="31">
        <f t="shared" si="85"/>
        <v>0.39972849352020184</v>
      </c>
    </row>
    <row r="1090" spans="1:14" x14ac:dyDescent="0.25">
      <c r="A1090" s="35">
        <v>2005</v>
      </c>
      <c r="B1090" s="15" t="s">
        <v>174</v>
      </c>
      <c r="C1090" s="15" t="s">
        <v>169</v>
      </c>
      <c r="D1090" s="15" t="s">
        <v>5</v>
      </c>
      <c r="E1090" s="15" t="s">
        <v>69</v>
      </c>
      <c r="F1090" s="16">
        <v>187</v>
      </c>
      <c r="G1090" s="19">
        <v>352.4988524399871</v>
      </c>
      <c r="H1090" s="19">
        <f t="shared" ref="H1090:H1153" si="86">G1090*F1090</f>
        <v>65917.285406277588</v>
      </c>
      <c r="I1090" s="20">
        <v>710.98952399997404</v>
      </c>
      <c r="J1090" s="19">
        <f t="shared" ref="J1090:J1153" si="87">I1090*F1090</f>
        <v>132955.04098799513</v>
      </c>
      <c r="K1090" s="19">
        <f t="shared" ref="K1090:K1153" si="88">I1090-G1090</f>
        <v>358.49067155998694</v>
      </c>
      <c r="L1090" s="19">
        <f t="shared" ref="L1090:L1153" si="89">J1090-H1090</f>
        <v>67037.755581717545</v>
      </c>
      <c r="M1090" s="29">
        <f>Table4[[#This Row],[Revenue]]/Table4[[#This Row],[Units]]</f>
        <v>3.802083016042642</v>
      </c>
      <c r="N1090" s="31">
        <f t="shared" ref="N1090:N1153" si="90">K1090/I1090</f>
        <v>0.50421371828820372</v>
      </c>
    </row>
    <row r="1091" spans="1:14" x14ac:dyDescent="0.25">
      <c r="A1091" s="35">
        <v>2007</v>
      </c>
      <c r="B1091" s="15" t="s">
        <v>171</v>
      </c>
      <c r="C1091" s="15" t="s">
        <v>169</v>
      </c>
      <c r="D1091" s="15" t="s">
        <v>5</v>
      </c>
      <c r="E1091" s="15" t="s">
        <v>69</v>
      </c>
      <c r="F1091" s="16">
        <v>558</v>
      </c>
      <c r="G1091" s="19">
        <v>616.32494999999437</v>
      </c>
      <c r="H1091" s="19">
        <f t="shared" si="86"/>
        <v>343909.32209999685</v>
      </c>
      <c r="I1091" s="20">
        <v>1324.1634779999879</v>
      </c>
      <c r="J1091" s="19">
        <f t="shared" si="87"/>
        <v>738883.22072399326</v>
      </c>
      <c r="K1091" s="19">
        <f t="shared" si="88"/>
        <v>707.83852799999352</v>
      </c>
      <c r="L1091" s="19">
        <f t="shared" si="89"/>
        <v>394973.89862399641</v>
      </c>
      <c r="M1091" s="29">
        <f>Table4[[#This Row],[Revenue]]/Table4[[#This Row],[Units]]</f>
        <v>2.3730528279569674</v>
      </c>
      <c r="N1091" s="31">
        <f t="shared" si="90"/>
        <v>0.53455524167537871</v>
      </c>
    </row>
    <row r="1092" spans="1:14" x14ac:dyDescent="0.25">
      <c r="A1092" s="35">
        <v>2007</v>
      </c>
      <c r="B1092" s="15" t="s">
        <v>171</v>
      </c>
      <c r="C1092" s="15" t="s">
        <v>169</v>
      </c>
      <c r="D1092" s="15" t="s">
        <v>5</v>
      </c>
      <c r="E1092" s="15" t="s">
        <v>69</v>
      </c>
      <c r="F1092" s="16">
        <v>282</v>
      </c>
      <c r="G1092" s="19">
        <v>589.46104297079455</v>
      </c>
      <c r="H1092" s="19">
        <f t="shared" si="86"/>
        <v>166228.01411776408</v>
      </c>
      <c r="I1092" s="20">
        <v>1395.7023966799916</v>
      </c>
      <c r="J1092" s="19">
        <f t="shared" si="87"/>
        <v>393588.07586375764</v>
      </c>
      <c r="K1092" s="19">
        <f t="shared" si="88"/>
        <v>806.24135370919703</v>
      </c>
      <c r="L1092" s="19">
        <f t="shared" si="89"/>
        <v>227360.06174599356</v>
      </c>
      <c r="M1092" s="29">
        <f>Table4[[#This Row],[Revenue]]/Table4[[#This Row],[Units]]</f>
        <v>4.9492992790070627</v>
      </c>
      <c r="N1092" s="31">
        <f t="shared" si="90"/>
        <v>0.57765993354101342</v>
      </c>
    </row>
    <row r="1093" spans="1:14" x14ac:dyDescent="0.25">
      <c r="A1093" s="35">
        <v>2007</v>
      </c>
      <c r="B1093" s="15" t="s">
        <v>175</v>
      </c>
      <c r="C1093" s="15" t="s">
        <v>169</v>
      </c>
      <c r="D1093" s="15" t="s">
        <v>5</v>
      </c>
      <c r="E1093" s="15" t="s">
        <v>69</v>
      </c>
      <c r="F1093" s="16">
        <v>304</v>
      </c>
      <c r="G1093" s="19">
        <v>443.29310267039745</v>
      </c>
      <c r="H1093" s="19">
        <f t="shared" si="86"/>
        <v>134761.10321180083</v>
      </c>
      <c r="I1093" s="20">
        <v>725.78291183999568</v>
      </c>
      <c r="J1093" s="19">
        <f t="shared" si="87"/>
        <v>220638.00519935868</v>
      </c>
      <c r="K1093" s="19">
        <f t="shared" si="88"/>
        <v>282.48980916959823</v>
      </c>
      <c r="L1093" s="19">
        <f t="shared" si="89"/>
        <v>85876.901987557852</v>
      </c>
      <c r="M1093" s="29">
        <f>Table4[[#This Row],[Revenue]]/Table4[[#This Row],[Units]]</f>
        <v>2.3874437889473543</v>
      </c>
      <c r="N1093" s="31">
        <f t="shared" si="90"/>
        <v>0.38922080495589739</v>
      </c>
    </row>
    <row r="1094" spans="1:14" x14ac:dyDescent="0.25">
      <c r="A1094" s="35">
        <v>2008</v>
      </c>
      <c r="B1094" s="15" t="s">
        <v>171</v>
      </c>
      <c r="C1094" s="15" t="s">
        <v>169</v>
      </c>
      <c r="D1094" s="15" t="s">
        <v>5</v>
      </c>
      <c r="E1094" s="15" t="s">
        <v>69</v>
      </c>
      <c r="F1094" s="16">
        <v>325</v>
      </c>
      <c r="G1094" s="19">
        <v>794.48196999997765</v>
      </c>
      <c r="H1094" s="19">
        <f t="shared" si="86"/>
        <v>258206.64024999275</v>
      </c>
      <c r="I1094" s="20">
        <v>1638.0869999999682</v>
      </c>
      <c r="J1094" s="19">
        <f t="shared" si="87"/>
        <v>532378.27499998966</v>
      </c>
      <c r="K1094" s="19">
        <f t="shared" si="88"/>
        <v>843.60502999999051</v>
      </c>
      <c r="L1094" s="19">
        <f t="shared" si="89"/>
        <v>274171.63474999694</v>
      </c>
      <c r="M1094" s="29">
        <f>Table4[[#This Row],[Revenue]]/Table4[[#This Row],[Units]]</f>
        <v>5.0402676923075944</v>
      </c>
      <c r="N1094" s="31">
        <f t="shared" si="90"/>
        <v>0.51499403267348254</v>
      </c>
    </row>
    <row r="1095" spans="1:14" x14ac:dyDescent="0.25">
      <c r="A1095" s="35">
        <v>2010</v>
      </c>
      <c r="B1095" s="15" t="s">
        <v>175</v>
      </c>
      <c r="C1095" s="15" t="s">
        <v>169</v>
      </c>
      <c r="D1095" s="15" t="s">
        <v>5</v>
      </c>
      <c r="E1095" s="15" t="s">
        <v>69</v>
      </c>
      <c r="F1095" s="16">
        <v>488</v>
      </c>
      <c r="G1095" s="19">
        <v>1418.8223282999277</v>
      </c>
      <c r="H1095" s="19">
        <f t="shared" si="86"/>
        <v>692385.29621036467</v>
      </c>
      <c r="I1095" s="20">
        <v>2711.8599299998618</v>
      </c>
      <c r="J1095" s="19">
        <f t="shared" si="87"/>
        <v>1323387.6458399326</v>
      </c>
      <c r="K1095" s="19">
        <f t="shared" si="88"/>
        <v>1293.0376016999342</v>
      </c>
      <c r="L1095" s="19">
        <f t="shared" si="89"/>
        <v>631002.34962956794</v>
      </c>
      <c r="M1095" s="29">
        <f>Table4[[#This Row],[Revenue]]/Table4[[#This Row],[Units]]</f>
        <v>5.5570900204915201</v>
      </c>
      <c r="N1095" s="31">
        <f t="shared" si="90"/>
        <v>0.4768084027481464</v>
      </c>
    </row>
    <row r="1096" spans="1:14" x14ac:dyDescent="0.25">
      <c r="A1096" s="35">
        <v>2010</v>
      </c>
      <c r="B1096" s="15" t="s">
        <v>175</v>
      </c>
      <c r="C1096" s="15" t="s">
        <v>169</v>
      </c>
      <c r="D1096" s="15" t="s">
        <v>5</v>
      </c>
      <c r="E1096" s="15" t="s">
        <v>69</v>
      </c>
      <c r="F1096" s="16">
        <v>491</v>
      </c>
      <c r="G1096" s="19">
        <v>1060.2311176799474</v>
      </c>
      <c r="H1096" s="19">
        <f t="shared" si="86"/>
        <v>520573.47878085414</v>
      </c>
      <c r="I1096" s="20">
        <v>2568.7739279998723</v>
      </c>
      <c r="J1096" s="19">
        <f t="shared" si="87"/>
        <v>1261267.9986479373</v>
      </c>
      <c r="K1096" s="19">
        <f t="shared" si="88"/>
        <v>1508.5428103199249</v>
      </c>
      <c r="L1096" s="19">
        <f t="shared" si="89"/>
        <v>740694.51986708317</v>
      </c>
      <c r="M1096" s="29">
        <f>Table4[[#This Row],[Revenue]]/Table4[[#This Row],[Units]]</f>
        <v>5.231718794297092</v>
      </c>
      <c r="N1096" s="31">
        <f t="shared" si="90"/>
        <v>0.58726180372537629</v>
      </c>
    </row>
    <row r="1097" spans="1:14" x14ac:dyDescent="0.25">
      <c r="A1097" s="35">
        <v>2010</v>
      </c>
      <c r="B1097" s="15" t="s">
        <v>176</v>
      </c>
      <c r="C1097" s="15" t="s">
        <v>169</v>
      </c>
      <c r="D1097" s="15" t="s">
        <v>5</v>
      </c>
      <c r="E1097" s="15" t="s">
        <v>69</v>
      </c>
      <c r="F1097" s="16">
        <v>393</v>
      </c>
      <c r="G1097" s="19">
        <v>974.00659747995314</v>
      </c>
      <c r="H1097" s="19">
        <f t="shared" si="86"/>
        <v>382784.59280962159</v>
      </c>
      <c r="I1097" s="20">
        <v>2349.1045079998867</v>
      </c>
      <c r="J1097" s="19">
        <f t="shared" si="87"/>
        <v>923198.07164395542</v>
      </c>
      <c r="K1097" s="19">
        <f t="shared" si="88"/>
        <v>1375.0979105199335</v>
      </c>
      <c r="L1097" s="19">
        <f t="shared" si="89"/>
        <v>540413.47883433383</v>
      </c>
      <c r="M1097" s="29">
        <f>Table4[[#This Row],[Revenue]]/Table4[[#This Row],[Units]]</f>
        <v>5.9773651603050553</v>
      </c>
      <c r="N1097" s="31">
        <f t="shared" si="90"/>
        <v>0.58537110879359811</v>
      </c>
    </row>
    <row r="1098" spans="1:14" x14ac:dyDescent="0.25">
      <c r="A1098" s="35">
        <v>2010</v>
      </c>
      <c r="B1098" s="15" t="s">
        <v>173</v>
      </c>
      <c r="C1098" s="15" t="s">
        <v>169</v>
      </c>
      <c r="D1098" s="15" t="s">
        <v>5</v>
      </c>
      <c r="E1098" s="15" t="s">
        <v>69</v>
      </c>
      <c r="F1098" s="16">
        <v>395</v>
      </c>
      <c r="G1098" s="19">
        <v>1165.9236581199457</v>
      </c>
      <c r="H1098" s="19">
        <f t="shared" si="86"/>
        <v>460539.84495737852</v>
      </c>
      <c r="I1098" s="20">
        <v>2136.4882519999001</v>
      </c>
      <c r="J1098" s="19">
        <f t="shared" si="87"/>
        <v>843912.85953996051</v>
      </c>
      <c r="K1098" s="19">
        <f t="shared" si="88"/>
        <v>970.56459387995437</v>
      </c>
      <c r="L1098" s="19">
        <f t="shared" si="89"/>
        <v>383373.01458258199</v>
      </c>
      <c r="M1098" s="29">
        <f>Table4[[#This Row],[Revenue]]/Table4[[#This Row],[Units]]</f>
        <v>5.4088310177212664</v>
      </c>
      <c r="N1098" s="31">
        <f t="shared" si="90"/>
        <v>0.45428033267743884</v>
      </c>
    </row>
    <row r="1099" spans="1:14" x14ac:dyDescent="0.25">
      <c r="A1099" s="35">
        <v>2010</v>
      </c>
      <c r="B1099" s="15" t="s">
        <v>172</v>
      </c>
      <c r="C1099" s="15" t="s">
        <v>169</v>
      </c>
      <c r="D1099" s="15" t="s">
        <v>5</v>
      </c>
      <c r="E1099" s="15" t="s">
        <v>69</v>
      </c>
      <c r="F1099" s="16">
        <v>282</v>
      </c>
      <c r="G1099" s="19">
        <v>893.48862833995986</v>
      </c>
      <c r="H1099" s="19">
        <f t="shared" si="86"/>
        <v>251963.79319186867</v>
      </c>
      <c r="I1099" s="20">
        <v>1821.9654139999404</v>
      </c>
      <c r="J1099" s="19">
        <f t="shared" si="87"/>
        <v>513794.24674798321</v>
      </c>
      <c r="K1099" s="19">
        <f t="shared" si="88"/>
        <v>928.47678565998058</v>
      </c>
      <c r="L1099" s="19">
        <f t="shared" si="89"/>
        <v>261830.45355611455</v>
      </c>
      <c r="M1099" s="29">
        <f>Table4[[#This Row],[Revenue]]/Table4[[#This Row],[Units]]</f>
        <v>6.4608702624111363</v>
      </c>
      <c r="N1099" s="31">
        <f t="shared" si="90"/>
        <v>0.50960176220996634</v>
      </c>
    </row>
    <row r="1100" spans="1:14" x14ac:dyDescent="0.25">
      <c r="A1100" s="35">
        <v>2010</v>
      </c>
      <c r="B1100" s="15" t="s">
        <v>174</v>
      </c>
      <c r="C1100" s="15" t="s">
        <v>169</v>
      </c>
      <c r="D1100" s="15" t="s">
        <v>5</v>
      </c>
      <c r="E1100" s="15" t="s">
        <v>69</v>
      </c>
      <c r="F1100" s="16">
        <v>304</v>
      </c>
      <c r="G1100" s="19">
        <v>678.0439090799706</v>
      </c>
      <c r="H1100" s="19">
        <f t="shared" si="86"/>
        <v>206125.34836031107</v>
      </c>
      <c r="I1100" s="20">
        <v>1086.674867999953</v>
      </c>
      <c r="J1100" s="19">
        <f t="shared" si="87"/>
        <v>330349.15987198573</v>
      </c>
      <c r="K1100" s="19">
        <f t="shared" si="88"/>
        <v>408.63095891998239</v>
      </c>
      <c r="L1100" s="19">
        <f t="shared" si="89"/>
        <v>124223.81151167466</v>
      </c>
      <c r="M1100" s="29">
        <f>Table4[[#This Row],[Revenue]]/Table4[[#This Row],[Units]]</f>
        <v>3.5745883815787929</v>
      </c>
      <c r="N1100" s="31">
        <f t="shared" si="90"/>
        <v>0.37603792169416406</v>
      </c>
    </row>
    <row r="1101" spans="1:14" x14ac:dyDescent="0.25">
      <c r="A1101" s="35">
        <v>2011</v>
      </c>
      <c r="B1101" s="15" t="s">
        <v>176</v>
      </c>
      <c r="C1101" s="15" t="s">
        <v>169</v>
      </c>
      <c r="D1101" s="15" t="s">
        <v>5</v>
      </c>
      <c r="E1101" s="15" t="s">
        <v>69</v>
      </c>
      <c r="F1101" s="16">
        <v>887.74817996691684</v>
      </c>
      <c r="G1101" s="19">
        <v>2366.518958180096</v>
      </c>
      <c r="H1101" s="19">
        <f t="shared" si="86"/>
        <v>2100872.8979815845</v>
      </c>
      <c r="I1101" s="20">
        <v>6178.3389280543925</v>
      </c>
      <c r="J1101" s="19">
        <f t="shared" si="87"/>
        <v>5484809.1385990391</v>
      </c>
      <c r="K1101" s="19">
        <f t="shared" si="88"/>
        <v>3811.8199698742965</v>
      </c>
      <c r="L1101" s="19">
        <f t="shared" si="89"/>
        <v>3383936.2406174545</v>
      </c>
      <c r="M1101" s="29">
        <f>Table4[[#This Row],[Revenue]]/Table4[[#This Row],[Units]]</f>
        <v>6.9595624834563301</v>
      </c>
      <c r="N1101" s="31">
        <f t="shared" si="90"/>
        <v>0.61696517692898223</v>
      </c>
    </row>
    <row r="1102" spans="1:14" x14ac:dyDescent="0.25">
      <c r="A1102" s="35">
        <v>2011</v>
      </c>
      <c r="B1102" s="15" t="s">
        <v>172</v>
      </c>
      <c r="C1102" s="15" t="s">
        <v>169</v>
      </c>
      <c r="D1102" s="15" t="s">
        <v>5</v>
      </c>
      <c r="E1102" s="15" t="s">
        <v>69</v>
      </c>
      <c r="F1102" s="16">
        <v>887.06231787329853</v>
      </c>
      <c r="G1102" s="19">
        <v>2631.1191333147699</v>
      </c>
      <c r="H1102" s="19">
        <f t="shared" si="86"/>
        <v>2333966.636998984</v>
      </c>
      <c r="I1102" s="20">
        <v>5217.201320423761</v>
      </c>
      <c r="J1102" s="19">
        <f t="shared" si="87"/>
        <v>4627982.6961067347</v>
      </c>
      <c r="K1102" s="19">
        <f t="shared" si="88"/>
        <v>2586.0821871089911</v>
      </c>
      <c r="L1102" s="19">
        <f t="shared" si="89"/>
        <v>2294016.0591077507</v>
      </c>
      <c r="M1102" s="29">
        <f>Table4[[#This Row],[Revenue]]/Table4[[#This Row],[Units]]</f>
        <v>5.8814372060486368</v>
      </c>
      <c r="N1102" s="31">
        <f t="shared" si="90"/>
        <v>0.49568380215370711</v>
      </c>
    </row>
    <row r="1103" spans="1:14" x14ac:dyDescent="0.25">
      <c r="A1103" s="35">
        <v>2011</v>
      </c>
      <c r="B1103" s="15" t="s">
        <v>176</v>
      </c>
      <c r="C1103" s="15" t="s">
        <v>169</v>
      </c>
      <c r="D1103" s="15" t="s">
        <v>5</v>
      </c>
      <c r="E1103" s="15" t="s">
        <v>69</v>
      </c>
      <c r="F1103" s="16">
        <v>816.13470906083342</v>
      </c>
      <c r="G1103" s="19">
        <v>2018.5723536137932</v>
      </c>
      <c r="H1103" s="19">
        <f t="shared" si="86"/>
        <v>1647426.9605348348</v>
      </c>
      <c r="I1103" s="20">
        <v>4848.3491668859833</v>
      </c>
      <c r="J1103" s="19">
        <f t="shared" si="87"/>
        <v>3956906.0367418262</v>
      </c>
      <c r="K1103" s="19">
        <f t="shared" si="88"/>
        <v>2829.7768132721903</v>
      </c>
      <c r="L1103" s="19">
        <f t="shared" si="89"/>
        <v>2309479.0762069914</v>
      </c>
      <c r="M1103" s="29">
        <f>Table4[[#This Row],[Revenue]]/Table4[[#This Row],[Units]]</f>
        <v>5.9406236655039688</v>
      </c>
      <c r="N1103" s="31">
        <f t="shared" si="90"/>
        <v>0.58365780100976317</v>
      </c>
    </row>
    <row r="1104" spans="1:14" x14ac:dyDescent="0.25">
      <c r="A1104" s="35">
        <v>2011</v>
      </c>
      <c r="B1104" s="15" t="s">
        <v>172</v>
      </c>
      <c r="C1104" s="15" t="s">
        <v>169</v>
      </c>
      <c r="D1104" s="15" t="s">
        <v>5</v>
      </c>
      <c r="E1104" s="15" t="s">
        <v>69</v>
      </c>
      <c r="F1104" s="16">
        <v>785.47540760219408</v>
      </c>
      <c r="G1104" s="19">
        <v>2235.7852224121971</v>
      </c>
      <c r="H1104" s="19">
        <f t="shared" si="86"/>
        <v>1756154.3088851827</v>
      </c>
      <c r="I1104" s="20">
        <v>4517.1441228119111</v>
      </c>
      <c r="J1104" s="19">
        <f t="shared" si="87"/>
        <v>3548105.6210635412</v>
      </c>
      <c r="K1104" s="19">
        <f t="shared" si="88"/>
        <v>2281.358900399714</v>
      </c>
      <c r="L1104" s="19">
        <f t="shared" si="89"/>
        <v>1791951.3121783584</v>
      </c>
      <c r="M1104" s="29">
        <f>Table4[[#This Row],[Revenue]]/Table4[[#This Row],[Units]]</f>
        <v>5.7508409290639815</v>
      </c>
      <c r="N1104" s="31">
        <f t="shared" si="90"/>
        <v>0.50504452334798955</v>
      </c>
    </row>
    <row r="1105" spans="1:14" x14ac:dyDescent="0.25">
      <c r="A1105" s="35">
        <v>2011</v>
      </c>
      <c r="B1105" s="15" t="s">
        <v>173</v>
      </c>
      <c r="C1105" s="15" t="s">
        <v>169</v>
      </c>
      <c r="D1105" s="15" t="s">
        <v>5</v>
      </c>
      <c r="E1105" s="15" t="s">
        <v>69</v>
      </c>
      <c r="F1105" s="16">
        <v>623.62997354241702</v>
      </c>
      <c r="G1105" s="19">
        <v>1903.0207059014137</v>
      </c>
      <c r="H1105" s="19">
        <f t="shared" si="86"/>
        <v>1186780.7524719704</v>
      </c>
      <c r="I1105" s="20">
        <v>3729.1810085637044</v>
      </c>
      <c r="J1105" s="19">
        <f t="shared" si="87"/>
        <v>2325629.0537054669</v>
      </c>
      <c r="K1105" s="19">
        <f t="shared" si="88"/>
        <v>1826.1603026622906</v>
      </c>
      <c r="L1105" s="19">
        <f t="shared" si="89"/>
        <v>1138848.3012334965</v>
      </c>
      <c r="M1105" s="29">
        <f>Table4[[#This Row],[Revenue]]/Table4[[#This Row],[Units]]</f>
        <v>5.9797975831417594</v>
      </c>
      <c r="N1105" s="31">
        <f t="shared" si="90"/>
        <v>0.48969473417050274</v>
      </c>
    </row>
    <row r="1106" spans="1:14" x14ac:dyDescent="0.25">
      <c r="A1106" s="35">
        <v>2011</v>
      </c>
      <c r="B1106" s="15" t="s">
        <v>174</v>
      </c>
      <c r="C1106" s="15" t="s">
        <v>169</v>
      </c>
      <c r="D1106" s="15" t="s">
        <v>5</v>
      </c>
      <c r="E1106" s="15" t="s">
        <v>69</v>
      </c>
      <c r="F1106" s="16">
        <v>497</v>
      </c>
      <c r="G1106" s="19">
        <v>1047.8034584799427</v>
      </c>
      <c r="H1106" s="19">
        <f t="shared" si="86"/>
        <v>520758.31886453152</v>
      </c>
      <c r="I1106" s="20">
        <v>2435.2976079998666</v>
      </c>
      <c r="J1106" s="19">
        <f t="shared" si="87"/>
        <v>1210342.9111759337</v>
      </c>
      <c r="K1106" s="19">
        <f t="shared" si="88"/>
        <v>1387.4941495199239</v>
      </c>
      <c r="L1106" s="19">
        <f t="shared" si="89"/>
        <v>689584.59231140208</v>
      </c>
      <c r="M1106" s="29">
        <f>Table4[[#This Row],[Revenue]]/Table4[[#This Row],[Units]]</f>
        <v>4.8999951871224683</v>
      </c>
      <c r="N1106" s="31">
        <f t="shared" si="90"/>
        <v>0.56974315786376772</v>
      </c>
    </row>
    <row r="1107" spans="1:14" x14ac:dyDescent="0.25">
      <c r="A1107" s="35">
        <v>2011</v>
      </c>
      <c r="B1107" s="15" t="s">
        <v>175</v>
      </c>
      <c r="C1107" s="15" t="s">
        <v>169</v>
      </c>
      <c r="D1107" s="15" t="s">
        <v>5</v>
      </c>
      <c r="E1107" s="15" t="s">
        <v>69</v>
      </c>
      <c r="F1107" s="16">
        <v>240</v>
      </c>
      <c r="G1107" s="19">
        <v>320.95411217600002</v>
      </c>
      <c r="H1107" s="19">
        <f t="shared" si="86"/>
        <v>77028.986922240001</v>
      </c>
      <c r="I1107" s="20">
        <v>577.67132960000004</v>
      </c>
      <c r="J1107" s="19">
        <f t="shared" si="87"/>
        <v>138641.11910400001</v>
      </c>
      <c r="K1107" s="19">
        <f t="shared" si="88"/>
        <v>256.71721742400001</v>
      </c>
      <c r="L1107" s="19">
        <f t="shared" si="89"/>
        <v>61612.132181760011</v>
      </c>
      <c r="M1107" s="29">
        <f>Table4[[#This Row],[Revenue]]/Table4[[#This Row],[Units]]</f>
        <v>2.4069638733333334</v>
      </c>
      <c r="N1107" s="31">
        <f t="shared" si="90"/>
        <v>0.44440013597655964</v>
      </c>
    </row>
    <row r="1108" spans="1:14" x14ac:dyDescent="0.25">
      <c r="A1108" s="35">
        <v>2011</v>
      </c>
      <c r="B1108" s="15" t="s">
        <v>171</v>
      </c>
      <c r="C1108" s="15" t="s">
        <v>169</v>
      </c>
      <c r="D1108" s="15" t="s">
        <v>6</v>
      </c>
      <c r="E1108" s="15" t="s">
        <v>69</v>
      </c>
      <c r="F1108" s="16">
        <v>204</v>
      </c>
      <c r="G1108" s="19">
        <v>304.20711426959855</v>
      </c>
      <c r="H1108" s="19">
        <f t="shared" si="86"/>
        <v>62058.251310998101</v>
      </c>
      <c r="I1108" s="20">
        <v>588.61296215999721</v>
      </c>
      <c r="J1108" s="19">
        <f t="shared" si="87"/>
        <v>120077.04428063943</v>
      </c>
      <c r="K1108" s="19">
        <f t="shared" si="88"/>
        <v>284.40584789039866</v>
      </c>
      <c r="L1108" s="19">
        <f t="shared" si="89"/>
        <v>58018.792969641327</v>
      </c>
      <c r="M1108" s="29">
        <f>Table4[[#This Row],[Revenue]]/Table4[[#This Row],[Units]]</f>
        <v>2.8853576576470452</v>
      </c>
      <c r="N1108" s="31">
        <f t="shared" si="90"/>
        <v>0.48317972279565813</v>
      </c>
    </row>
    <row r="1109" spans="1:14" x14ac:dyDescent="0.25">
      <c r="A1109" s="35">
        <v>2012</v>
      </c>
      <c r="B1109" s="15" t="s">
        <v>176</v>
      </c>
      <c r="C1109" s="15" t="s">
        <v>169</v>
      </c>
      <c r="D1109" s="15" t="s">
        <v>5</v>
      </c>
      <c r="E1109" s="15" t="s">
        <v>69</v>
      </c>
      <c r="F1109" s="16">
        <v>618</v>
      </c>
      <c r="G1109" s="19">
        <v>750.59189999998637</v>
      </c>
      <c r="H1109" s="19">
        <f t="shared" si="86"/>
        <v>463865.79419999156</v>
      </c>
      <c r="I1109" s="20">
        <v>1673.8840652399697</v>
      </c>
      <c r="J1109" s="19">
        <f t="shared" si="87"/>
        <v>1034460.3523183012</v>
      </c>
      <c r="K1109" s="19">
        <f t="shared" si="88"/>
        <v>923.29216523998332</v>
      </c>
      <c r="L1109" s="19">
        <f t="shared" si="89"/>
        <v>570594.55811830959</v>
      </c>
      <c r="M1109" s="29">
        <f>Table4[[#This Row],[Revenue]]/Table4[[#This Row],[Units]]</f>
        <v>2.7085502673785919</v>
      </c>
      <c r="N1109" s="31">
        <f t="shared" si="90"/>
        <v>0.55158668656518883</v>
      </c>
    </row>
    <row r="1110" spans="1:14" x14ac:dyDescent="0.25">
      <c r="A1110" s="35">
        <v>2013</v>
      </c>
      <c r="B1110" s="15" t="s">
        <v>172</v>
      </c>
      <c r="C1110" s="15" t="s">
        <v>169</v>
      </c>
      <c r="D1110" s="15" t="s">
        <v>5</v>
      </c>
      <c r="E1110" s="15" t="s">
        <v>69</v>
      </c>
      <c r="F1110" s="16">
        <v>510</v>
      </c>
      <c r="G1110" s="19">
        <v>717.87599999997792</v>
      </c>
      <c r="H1110" s="19">
        <f t="shared" si="86"/>
        <v>366116.75999998872</v>
      </c>
      <c r="I1110" s="20">
        <v>1582.7054399999513</v>
      </c>
      <c r="J1110" s="19">
        <f t="shared" si="87"/>
        <v>807179.7743999752</v>
      </c>
      <c r="K1110" s="19">
        <f t="shared" si="88"/>
        <v>864.82943999997337</v>
      </c>
      <c r="L1110" s="19">
        <f t="shared" si="89"/>
        <v>441063.01439998648</v>
      </c>
      <c r="M1110" s="29">
        <f>Table4[[#This Row],[Revenue]]/Table4[[#This Row],[Units]]</f>
        <v>3.1033439999999044</v>
      </c>
      <c r="N1110" s="31">
        <f t="shared" si="90"/>
        <v>0.54642475987193173</v>
      </c>
    </row>
    <row r="1111" spans="1:14" x14ac:dyDescent="0.25">
      <c r="A1111" s="35">
        <v>2013</v>
      </c>
      <c r="B1111" s="15" t="s">
        <v>171</v>
      </c>
      <c r="C1111" s="15" t="s">
        <v>169</v>
      </c>
      <c r="D1111" s="15" t="s">
        <v>5</v>
      </c>
      <c r="E1111" s="15" t="s">
        <v>69</v>
      </c>
      <c r="F1111" s="16">
        <v>240</v>
      </c>
      <c r="G1111" s="19">
        <v>482.84571279998153</v>
      </c>
      <c r="H1111" s="19">
        <f t="shared" si="86"/>
        <v>115882.97107199556</v>
      </c>
      <c r="I1111" s="20">
        <v>855.62487999996722</v>
      </c>
      <c r="J1111" s="19">
        <f t="shared" si="87"/>
        <v>205349.97119999214</v>
      </c>
      <c r="K1111" s="19">
        <f t="shared" si="88"/>
        <v>372.77916719998569</v>
      </c>
      <c r="L1111" s="19">
        <f t="shared" si="89"/>
        <v>89467.00012799658</v>
      </c>
      <c r="M1111" s="29">
        <f>Table4[[#This Row],[Revenue]]/Table4[[#This Row],[Units]]</f>
        <v>3.5651036666665301</v>
      </c>
      <c r="N1111" s="31">
        <f t="shared" si="90"/>
        <v>0.43568060713709023</v>
      </c>
    </row>
    <row r="1112" spans="1:14" x14ac:dyDescent="0.25">
      <c r="A1112" s="35">
        <v>2014</v>
      </c>
      <c r="B1112" s="15" t="s">
        <v>174</v>
      </c>
      <c r="C1112" s="15" t="s">
        <v>169</v>
      </c>
      <c r="D1112" s="15" t="s">
        <v>5</v>
      </c>
      <c r="E1112" s="15" t="s">
        <v>69</v>
      </c>
      <c r="F1112" s="16">
        <v>618</v>
      </c>
      <c r="G1112" s="19">
        <v>985.86449999996046</v>
      </c>
      <c r="H1112" s="19">
        <f t="shared" si="86"/>
        <v>609264.26099997561</v>
      </c>
      <c r="I1112" s="20">
        <v>2060.9353799999176</v>
      </c>
      <c r="J1112" s="19">
        <f t="shared" si="87"/>
        <v>1273658.0648399491</v>
      </c>
      <c r="K1112" s="19">
        <f t="shared" si="88"/>
        <v>1075.070879999957</v>
      </c>
      <c r="L1112" s="19">
        <f t="shared" si="89"/>
        <v>664393.80383997352</v>
      </c>
      <c r="M1112" s="29">
        <f>Table4[[#This Row],[Revenue]]/Table4[[#This Row],[Units]]</f>
        <v>3.3348468932037503</v>
      </c>
      <c r="N1112" s="31">
        <f t="shared" si="90"/>
        <v>0.52164220694779861</v>
      </c>
    </row>
    <row r="1113" spans="1:14" x14ac:dyDescent="0.25">
      <c r="A1113" s="35">
        <v>2015</v>
      </c>
      <c r="B1113" s="15" t="s">
        <v>171</v>
      </c>
      <c r="C1113" s="15" t="s">
        <v>169</v>
      </c>
      <c r="D1113" s="15" t="s">
        <v>5</v>
      </c>
      <c r="E1113" s="15" t="s">
        <v>69</v>
      </c>
      <c r="F1113" s="16">
        <v>467.01970700350057</v>
      </c>
      <c r="G1113" s="19">
        <v>1279.6415495605531</v>
      </c>
      <c r="H1113" s="19">
        <f t="shared" si="86"/>
        <v>597617.82154527493</v>
      </c>
      <c r="I1113" s="20">
        <v>2690.9486410899581</v>
      </c>
      <c r="J1113" s="19">
        <f t="shared" si="87"/>
        <v>1256726.0459233003</v>
      </c>
      <c r="K1113" s="19">
        <f t="shared" si="88"/>
        <v>1411.3070915294049</v>
      </c>
      <c r="L1113" s="19">
        <f t="shared" si="89"/>
        <v>659108.22437802539</v>
      </c>
      <c r="M1113" s="29">
        <f>Table4[[#This Row],[Revenue]]/Table4[[#This Row],[Units]]</f>
        <v>5.7619595077810883</v>
      </c>
      <c r="N1113" s="31">
        <f t="shared" si="90"/>
        <v>0.52446452153682155</v>
      </c>
    </row>
    <row r="1114" spans="1:14" x14ac:dyDescent="0.25">
      <c r="A1114" s="35">
        <v>2015</v>
      </c>
      <c r="B1114" s="15" t="s">
        <v>172</v>
      </c>
      <c r="C1114" s="15" t="s">
        <v>169</v>
      </c>
      <c r="D1114" s="15" t="s">
        <v>5</v>
      </c>
      <c r="E1114" s="15" t="s">
        <v>69</v>
      </c>
      <c r="F1114" s="16">
        <v>485</v>
      </c>
      <c r="G1114" s="19">
        <v>1369.7240234999285</v>
      </c>
      <c r="H1114" s="19">
        <f t="shared" si="86"/>
        <v>664316.15139746538</v>
      </c>
      <c r="I1114" s="20">
        <v>2580.3718499998649</v>
      </c>
      <c r="J1114" s="19">
        <f t="shared" si="87"/>
        <v>1251480.3472499344</v>
      </c>
      <c r="K1114" s="19">
        <f t="shared" si="88"/>
        <v>1210.6478264999364</v>
      </c>
      <c r="L1114" s="19">
        <f t="shared" si="89"/>
        <v>587164.19585246907</v>
      </c>
      <c r="M1114" s="29">
        <f>Table4[[#This Row],[Revenue]]/Table4[[#This Row],[Units]]</f>
        <v>5.3203543298966292</v>
      </c>
      <c r="N1114" s="31">
        <f t="shared" si="90"/>
        <v>0.46917572228979315</v>
      </c>
    </row>
    <row r="1115" spans="1:14" x14ac:dyDescent="0.25">
      <c r="A1115" s="35">
        <v>2016</v>
      </c>
      <c r="B1115" s="15" t="s">
        <v>172</v>
      </c>
      <c r="C1115" s="15" t="s">
        <v>169</v>
      </c>
      <c r="D1115" s="15" t="s">
        <v>5</v>
      </c>
      <c r="E1115" s="15" t="s">
        <v>69</v>
      </c>
      <c r="F1115" s="16">
        <v>690.64329482199685</v>
      </c>
      <c r="G1115" s="19">
        <v>1943.5587151009074</v>
      </c>
      <c r="H1115" s="19">
        <f t="shared" si="86"/>
        <v>1342305.7946772974</v>
      </c>
      <c r="I1115" s="20">
        <v>4711.273554376201</v>
      </c>
      <c r="J1115" s="19">
        <f t="shared" si="87"/>
        <v>3253809.4904021197</v>
      </c>
      <c r="K1115" s="19">
        <f t="shared" si="88"/>
        <v>2767.7148392752933</v>
      </c>
      <c r="L1115" s="19">
        <f t="shared" si="89"/>
        <v>1911503.6957248223</v>
      </c>
      <c r="M1115" s="29">
        <f>Table4[[#This Row],[Revenue]]/Table4[[#This Row],[Units]]</f>
        <v>6.821572857795517</v>
      </c>
      <c r="N1115" s="31">
        <f t="shared" si="90"/>
        <v>0.58746638405329332</v>
      </c>
    </row>
    <row r="1116" spans="1:14" x14ac:dyDescent="0.25">
      <c r="A1116" s="35">
        <v>2016</v>
      </c>
      <c r="B1116" s="15" t="s">
        <v>171</v>
      </c>
      <c r="C1116" s="15" t="s">
        <v>169</v>
      </c>
      <c r="D1116" s="15" t="s">
        <v>5</v>
      </c>
      <c r="E1116" s="15" t="s">
        <v>69</v>
      </c>
      <c r="F1116" s="16">
        <v>670.91879989704114</v>
      </c>
      <c r="G1116" s="19">
        <v>1775.8483694549923</v>
      </c>
      <c r="H1116" s="19">
        <f t="shared" si="86"/>
        <v>1191450.0568338607</v>
      </c>
      <c r="I1116" s="20">
        <v>4170.5328456839379</v>
      </c>
      <c r="J1116" s="19">
        <f t="shared" si="87"/>
        <v>2798088.8917574594</v>
      </c>
      <c r="K1116" s="19">
        <f t="shared" si="88"/>
        <v>2394.6844762289456</v>
      </c>
      <c r="L1116" s="19">
        <f t="shared" si="89"/>
        <v>1606638.8349235987</v>
      </c>
      <c r="M1116" s="29">
        <f>Table4[[#This Row],[Revenue]]/Table4[[#This Row],[Units]]</f>
        <v>6.2161514125464148</v>
      </c>
      <c r="N1116" s="31">
        <f t="shared" si="90"/>
        <v>0.57419149179155649</v>
      </c>
    </row>
    <row r="1117" spans="1:14" x14ac:dyDescent="0.25">
      <c r="A1117" s="35">
        <v>2016</v>
      </c>
      <c r="B1117" s="15" t="s">
        <v>175</v>
      </c>
      <c r="C1117" s="15" t="s">
        <v>169</v>
      </c>
      <c r="D1117" s="15" t="s">
        <v>5</v>
      </c>
      <c r="E1117" s="15" t="s">
        <v>69</v>
      </c>
      <c r="F1117" s="16">
        <v>619.01709081549188</v>
      </c>
      <c r="G1117" s="19">
        <v>1514.2942163158946</v>
      </c>
      <c r="H1117" s="19">
        <f t="shared" si="86"/>
        <v>937374.00042259018</v>
      </c>
      <c r="I1117" s="20">
        <v>3271.7774590089734</v>
      </c>
      <c r="J1117" s="19">
        <f t="shared" si="87"/>
        <v>2025286.164471437</v>
      </c>
      <c r="K1117" s="19">
        <f t="shared" si="88"/>
        <v>1757.4832426930789</v>
      </c>
      <c r="L1117" s="19">
        <f t="shared" si="89"/>
        <v>1087912.1640488468</v>
      </c>
      <c r="M1117" s="29">
        <f>Table4[[#This Row],[Revenue]]/Table4[[#This Row],[Units]]</f>
        <v>5.2854396228361651</v>
      </c>
      <c r="N1117" s="31">
        <f t="shared" si="90"/>
        <v>0.53716466499082227</v>
      </c>
    </row>
    <row r="1118" spans="1:14" x14ac:dyDescent="0.25">
      <c r="A1118" s="35">
        <v>2016</v>
      </c>
      <c r="B1118" s="15" t="s">
        <v>173</v>
      </c>
      <c r="C1118" s="15" t="s">
        <v>169</v>
      </c>
      <c r="D1118" s="15" t="s">
        <v>5</v>
      </c>
      <c r="E1118" s="15" t="s">
        <v>69</v>
      </c>
      <c r="F1118" s="16">
        <v>584.34903408885509</v>
      </c>
      <c r="G1118" s="19">
        <v>1343.3442681226857</v>
      </c>
      <c r="H1118" s="19">
        <f t="shared" si="86"/>
        <v>784981.92552629136</v>
      </c>
      <c r="I1118" s="20">
        <v>3091.3033947636095</v>
      </c>
      <c r="J1118" s="19">
        <f t="shared" si="87"/>
        <v>1806400.1528057139</v>
      </c>
      <c r="K1118" s="19">
        <f t="shared" si="88"/>
        <v>1747.9591266409238</v>
      </c>
      <c r="L1118" s="19">
        <f t="shared" si="89"/>
        <v>1021418.2272794226</v>
      </c>
      <c r="M1118" s="29">
        <f>Table4[[#This Row],[Revenue]]/Table4[[#This Row],[Units]]</f>
        <v>5.2901660042678387</v>
      </c>
      <c r="N1118" s="31">
        <f t="shared" si="90"/>
        <v>0.56544405495811567</v>
      </c>
    </row>
    <row r="1119" spans="1:14" x14ac:dyDescent="0.25">
      <c r="A1119" s="35">
        <v>2017</v>
      </c>
      <c r="B1119" s="15" t="s">
        <v>175</v>
      </c>
      <c r="C1119" s="15" t="s">
        <v>169</v>
      </c>
      <c r="D1119" s="15" t="s">
        <v>5</v>
      </c>
      <c r="E1119" s="15" t="s">
        <v>69</v>
      </c>
      <c r="F1119" s="16">
        <v>536</v>
      </c>
      <c r="G1119" s="19">
        <v>635.44139999998981</v>
      </c>
      <c r="H1119" s="19">
        <f t="shared" si="86"/>
        <v>340596.59039999451</v>
      </c>
      <c r="I1119" s="20">
        <v>1469.5228354399767</v>
      </c>
      <c r="J1119" s="19">
        <f t="shared" si="87"/>
        <v>787664.23979582754</v>
      </c>
      <c r="K1119" s="19">
        <f t="shared" si="88"/>
        <v>834.08143543998688</v>
      </c>
      <c r="L1119" s="19">
        <f t="shared" si="89"/>
        <v>447067.64939583302</v>
      </c>
      <c r="M1119" s="29">
        <f>Table4[[#This Row],[Revenue]]/Table4[[#This Row],[Units]]</f>
        <v>2.7416470810447326</v>
      </c>
      <c r="N1119" s="31">
        <f t="shared" si="90"/>
        <v>0.56758657662523637</v>
      </c>
    </row>
    <row r="1120" spans="1:14" x14ac:dyDescent="0.25">
      <c r="A1120" s="35">
        <v>2017</v>
      </c>
      <c r="B1120" s="15" t="s">
        <v>176</v>
      </c>
      <c r="C1120" s="15" t="s">
        <v>169</v>
      </c>
      <c r="D1120" s="15" t="s">
        <v>5</v>
      </c>
      <c r="E1120" s="15" t="s">
        <v>69</v>
      </c>
      <c r="F1120" s="16">
        <v>436</v>
      </c>
      <c r="G1120" s="19">
        <v>502.76249999999334</v>
      </c>
      <c r="H1120" s="19">
        <f t="shared" si="86"/>
        <v>219204.4499999971</v>
      </c>
      <c r="I1120" s="20">
        <v>1234.4011449999837</v>
      </c>
      <c r="J1120" s="19">
        <f t="shared" si="87"/>
        <v>538198.89921999292</v>
      </c>
      <c r="K1120" s="19">
        <f t="shared" si="88"/>
        <v>731.63864499999033</v>
      </c>
      <c r="L1120" s="19">
        <f t="shared" si="89"/>
        <v>318994.44921999582</v>
      </c>
      <c r="M1120" s="29">
        <f>Table4[[#This Row],[Revenue]]/Table4[[#This Row],[Units]]</f>
        <v>2.8311952866972101</v>
      </c>
      <c r="N1120" s="31">
        <f t="shared" si="90"/>
        <v>0.5927073609446466</v>
      </c>
    </row>
    <row r="1121" spans="1:19" x14ac:dyDescent="0.25">
      <c r="A1121" s="35">
        <v>2017</v>
      </c>
      <c r="B1121" s="15" t="s">
        <v>174</v>
      </c>
      <c r="C1121" s="15" t="s">
        <v>169</v>
      </c>
      <c r="D1121" s="15" t="s">
        <v>5</v>
      </c>
      <c r="E1121" s="15" t="s">
        <v>69</v>
      </c>
      <c r="F1121" s="16">
        <v>278</v>
      </c>
      <c r="G1121" s="19">
        <v>385.95780849999846</v>
      </c>
      <c r="H1121" s="19">
        <f t="shared" si="86"/>
        <v>107296.27076299957</v>
      </c>
      <c r="I1121" s="20">
        <v>641.04534999999737</v>
      </c>
      <c r="J1121" s="19">
        <f t="shared" si="87"/>
        <v>178210.60729999928</v>
      </c>
      <c r="K1121" s="19">
        <f t="shared" si="88"/>
        <v>255.08754149999891</v>
      </c>
      <c r="L1121" s="19">
        <f t="shared" si="89"/>
        <v>70914.336536999705</v>
      </c>
      <c r="M1121" s="29">
        <f>Table4[[#This Row],[Revenue]]/Table4[[#This Row],[Units]]</f>
        <v>2.3059185251798469</v>
      </c>
      <c r="N1121" s="31">
        <f t="shared" si="90"/>
        <v>0.39792433015854489</v>
      </c>
    </row>
    <row r="1122" spans="1:19" x14ac:dyDescent="0.25">
      <c r="A1122" s="35">
        <v>2018</v>
      </c>
      <c r="B1122" s="15" t="s">
        <v>172</v>
      </c>
      <c r="C1122" s="15" t="s">
        <v>169</v>
      </c>
      <c r="D1122" s="15" t="s">
        <v>5</v>
      </c>
      <c r="E1122" s="15" t="s">
        <v>69</v>
      </c>
      <c r="F1122" s="16">
        <v>274</v>
      </c>
      <c r="G1122" s="19">
        <v>689.09706495998091</v>
      </c>
      <c r="H1122" s="19">
        <f t="shared" si="86"/>
        <v>188812.59579903478</v>
      </c>
      <c r="I1122" s="20">
        <v>1526.4860159999716</v>
      </c>
      <c r="J1122" s="19">
        <f t="shared" si="87"/>
        <v>418257.16838399222</v>
      </c>
      <c r="K1122" s="19">
        <f t="shared" si="88"/>
        <v>837.38895103999073</v>
      </c>
      <c r="L1122" s="19">
        <f t="shared" si="89"/>
        <v>229444.57258495744</v>
      </c>
      <c r="M1122" s="29">
        <f>Table4[[#This Row],[Revenue]]/Table4[[#This Row],[Units]]</f>
        <v>5.571116846715225</v>
      </c>
      <c r="N1122" s="31">
        <f t="shared" si="90"/>
        <v>0.54857295924288785</v>
      </c>
    </row>
    <row r="1123" spans="1:19" x14ac:dyDescent="0.25">
      <c r="A1123" s="35">
        <v>2019</v>
      </c>
      <c r="B1123" s="15" t="s">
        <v>173</v>
      </c>
      <c r="C1123" s="15" t="s">
        <v>169</v>
      </c>
      <c r="D1123" s="15" t="s">
        <v>5</v>
      </c>
      <c r="E1123" s="15" t="s">
        <v>69</v>
      </c>
      <c r="F1123" s="16">
        <v>536</v>
      </c>
      <c r="G1123" s="19">
        <v>882.43019999996261</v>
      </c>
      <c r="H1123" s="19">
        <f t="shared" si="86"/>
        <v>472982.58719997999</v>
      </c>
      <c r="I1123" s="20">
        <v>1917.5222879999192</v>
      </c>
      <c r="J1123" s="19">
        <f t="shared" si="87"/>
        <v>1027791.9463679567</v>
      </c>
      <c r="K1123" s="19">
        <f t="shared" si="88"/>
        <v>1035.0920879999567</v>
      </c>
      <c r="L1123" s="19">
        <f t="shared" si="89"/>
        <v>554809.35916797677</v>
      </c>
      <c r="M1123" s="29">
        <f>Table4[[#This Row],[Revenue]]/Table4[[#This Row],[Units]]</f>
        <v>3.5774669552237297</v>
      </c>
      <c r="N1123" s="31">
        <f t="shared" si="90"/>
        <v>0.53980707002869543</v>
      </c>
    </row>
    <row r="1124" spans="1:19" x14ac:dyDescent="0.25">
      <c r="A1124" s="35">
        <v>2019</v>
      </c>
      <c r="B1124" s="15" t="s">
        <v>172</v>
      </c>
      <c r="C1124" s="15" t="s">
        <v>169</v>
      </c>
      <c r="D1124" s="15" t="s">
        <v>5</v>
      </c>
      <c r="E1124" s="15" t="s">
        <v>69</v>
      </c>
      <c r="F1124" s="16">
        <v>436</v>
      </c>
      <c r="G1124" s="19">
        <v>698.96249999997167</v>
      </c>
      <c r="H1124" s="19">
        <f t="shared" si="86"/>
        <v>304747.64999998763</v>
      </c>
      <c r="I1124" s="20">
        <v>1618.5434999999347</v>
      </c>
      <c r="J1124" s="19">
        <f t="shared" si="87"/>
        <v>705684.96599997149</v>
      </c>
      <c r="K1124" s="19">
        <f t="shared" si="88"/>
        <v>919.58099999996307</v>
      </c>
      <c r="L1124" s="19">
        <f t="shared" si="89"/>
        <v>400937.31599998387</v>
      </c>
      <c r="M1124" s="29">
        <f>Table4[[#This Row],[Revenue]]/Table4[[#This Row],[Units]]</f>
        <v>3.7122557339448043</v>
      </c>
      <c r="N1124" s="31">
        <f t="shared" si="90"/>
        <v>0.56815340458875541</v>
      </c>
    </row>
    <row r="1125" spans="1:19" x14ac:dyDescent="0.25">
      <c r="A1125" s="35">
        <v>2020</v>
      </c>
      <c r="B1125" s="15" t="s">
        <v>175</v>
      </c>
      <c r="C1125" s="15" t="s">
        <v>169</v>
      </c>
      <c r="D1125" s="15" t="s">
        <v>5</v>
      </c>
      <c r="E1125" s="15" t="s">
        <v>69</v>
      </c>
      <c r="F1125" s="16">
        <v>483</v>
      </c>
      <c r="G1125" s="19">
        <v>1025.5744882799452</v>
      </c>
      <c r="H1125" s="19">
        <f t="shared" si="86"/>
        <v>495352.4778392135</v>
      </c>
      <c r="I1125" s="20">
        <v>2383.6331879998725</v>
      </c>
      <c r="J1125" s="19">
        <f t="shared" si="87"/>
        <v>1151294.8298039385</v>
      </c>
      <c r="K1125" s="19">
        <f t="shared" si="88"/>
        <v>1358.0586997199273</v>
      </c>
      <c r="L1125" s="19">
        <f t="shared" si="89"/>
        <v>655942.35196472495</v>
      </c>
      <c r="M1125" s="29">
        <f>Table4[[#This Row],[Revenue]]/Table4[[#This Row],[Units]]</f>
        <v>4.935058360248183</v>
      </c>
      <c r="N1125" s="31">
        <f t="shared" si="90"/>
        <v>0.56974315786376772</v>
      </c>
    </row>
    <row r="1126" spans="1:19" x14ac:dyDescent="0.25">
      <c r="A1126" s="35">
        <v>1990</v>
      </c>
      <c r="B1126" s="15" t="s">
        <v>171</v>
      </c>
      <c r="C1126" s="15" t="s">
        <v>170</v>
      </c>
      <c r="D1126" s="15" t="s">
        <v>168</v>
      </c>
      <c r="E1126" s="15" t="s">
        <v>148</v>
      </c>
      <c r="F1126" s="16">
        <v>783</v>
      </c>
      <c r="G1126" s="19">
        <v>996.73318176898306</v>
      </c>
      <c r="H1126" s="19">
        <f t="shared" si="86"/>
        <v>780442.08132511377</v>
      </c>
      <c r="I1126" s="20">
        <v>1532.4497798999739</v>
      </c>
      <c r="J1126" s="19">
        <f t="shared" si="87"/>
        <v>1199908.1776616797</v>
      </c>
      <c r="K1126" s="19">
        <f t="shared" si="88"/>
        <v>535.71659813099086</v>
      </c>
      <c r="L1126" s="19">
        <f t="shared" si="89"/>
        <v>419466.09633656591</v>
      </c>
      <c r="M1126" s="29">
        <f>Table4[[#This Row],[Revenue]]/Table4[[#This Row],[Units]]</f>
        <v>1.9571516984673996</v>
      </c>
      <c r="N1126" s="31">
        <f t="shared" si="90"/>
        <v>0.34958182979801017</v>
      </c>
      <c r="O1126" s="41"/>
      <c r="P1126" s="41"/>
      <c r="Q1126" s="41"/>
      <c r="R1126" s="41"/>
      <c r="S1126" s="41"/>
    </row>
    <row r="1127" spans="1:19" x14ac:dyDescent="0.25">
      <c r="A1127" s="35">
        <v>1990</v>
      </c>
      <c r="B1127" s="15" t="s">
        <v>172</v>
      </c>
      <c r="C1127" s="15" t="s">
        <v>170</v>
      </c>
      <c r="D1127" s="15" t="s">
        <v>168</v>
      </c>
      <c r="E1127" s="15" t="s">
        <v>148</v>
      </c>
      <c r="F1127" s="16">
        <v>314</v>
      </c>
      <c r="G1127" s="19">
        <v>421.47629415599766</v>
      </c>
      <c r="H1127" s="19">
        <f t="shared" si="86"/>
        <v>132343.55636498326</v>
      </c>
      <c r="I1127" s="20">
        <v>759.45578759999592</v>
      </c>
      <c r="J1127" s="19">
        <f t="shared" si="87"/>
        <v>238469.11730639872</v>
      </c>
      <c r="K1127" s="19">
        <f t="shared" si="88"/>
        <v>337.97949344399825</v>
      </c>
      <c r="L1127" s="19">
        <f t="shared" si="89"/>
        <v>106125.56094141546</v>
      </c>
      <c r="M1127" s="29">
        <f>Table4[[#This Row],[Revenue]]/Table4[[#This Row],[Units]]</f>
        <v>2.4186490050955283</v>
      </c>
      <c r="N1127" s="31">
        <f t="shared" si="90"/>
        <v>0.44502853090641198</v>
      </c>
      <c r="O1127" s="37">
        <f>SUMIF(A:A,"2016",H:H)</f>
        <v>518192563.78190619</v>
      </c>
      <c r="P1127" s="37">
        <f>SUMIF(A:A,"2016",J:J)</f>
        <v>1123692338.4569213</v>
      </c>
      <c r="Q1127" s="38" t="e">
        <f>(O1127-O1126)/O1126</f>
        <v>#DIV/0!</v>
      </c>
      <c r="R1127" s="38" t="e">
        <f>(P1127-P1126)/P1126</f>
        <v>#DIV/0!</v>
      </c>
      <c r="S1127" s="40">
        <v>2016</v>
      </c>
    </row>
    <row r="1128" spans="1:19" x14ac:dyDescent="0.25">
      <c r="A1128" s="35">
        <v>1992</v>
      </c>
      <c r="B1128" s="15" t="s">
        <v>172</v>
      </c>
      <c r="C1128" s="15" t="s">
        <v>170</v>
      </c>
      <c r="D1128" s="15" t="s">
        <v>168</v>
      </c>
      <c r="E1128" s="15" t="s">
        <v>148</v>
      </c>
      <c r="F1128" s="16">
        <v>413</v>
      </c>
      <c r="G1128" s="19">
        <v>684.40290716997754</v>
      </c>
      <c r="H1128" s="19">
        <f t="shared" si="86"/>
        <v>282658.40066120075</v>
      </c>
      <c r="I1128" s="20">
        <v>1140.1130069999626</v>
      </c>
      <c r="J1128" s="19">
        <f t="shared" si="87"/>
        <v>470866.67189098458</v>
      </c>
      <c r="K1128" s="19">
        <f t="shared" si="88"/>
        <v>455.7100998299851</v>
      </c>
      <c r="L1128" s="19">
        <f t="shared" si="89"/>
        <v>188208.27122978383</v>
      </c>
      <c r="M1128" s="29">
        <f>Table4[[#This Row],[Revenue]]/Table4[[#This Row],[Units]]</f>
        <v>2.7605641815979727</v>
      </c>
      <c r="N1128" s="31">
        <f t="shared" si="90"/>
        <v>0.39970607916237905</v>
      </c>
    </row>
    <row r="1129" spans="1:19" x14ac:dyDescent="0.25">
      <c r="A1129" s="35">
        <v>1993</v>
      </c>
      <c r="B1129" s="15" t="s">
        <v>171</v>
      </c>
      <c r="C1129" s="15" t="s">
        <v>170</v>
      </c>
      <c r="D1129" s="15" t="s">
        <v>168</v>
      </c>
      <c r="E1129" s="15" t="s">
        <v>148</v>
      </c>
      <c r="F1129" s="16">
        <v>787</v>
      </c>
      <c r="G1129" s="19">
        <v>1606.4590180499231</v>
      </c>
      <c r="H1129" s="19">
        <f t="shared" si="86"/>
        <v>1264283.2472052895</v>
      </c>
      <c r="I1129" s="20">
        <v>3106.0871549998515</v>
      </c>
      <c r="J1129" s="19">
        <f t="shared" si="87"/>
        <v>2444490.5909848833</v>
      </c>
      <c r="K1129" s="19">
        <f t="shared" si="88"/>
        <v>1499.6281369499284</v>
      </c>
      <c r="L1129" s="19">
        <f t="shared" si="89"/>
        <v>1180207.3437795937</v>
      </c>
      <c r="M1129" s="29">
        <f>Table4[[#This Row],[Revenue]]/Table4[[#This Row],[Units]]</f>
        <v>3.9467435260480959</v>
      </c>
      <c r="N1129" s="31">
        <f t="shared" si="90"/>
        <v>0.48280298076503914</v>
      </c>
    </row>
    <row r="1130" spans="1:19" x14ac:dyDescent="0.25">
      <c r="A1130" s="35">
        <v>1993</v>
      </c>
      <c r="B1130" s="15" t="s">
        <v>175</v>
      </c>
      <c r="C1130" s="15" t="s">
        <v>170</v>
      </c>
      <c r="D1130" s="15" t="s">
        <v>168</v>
      </c>
      <c r="E1130" s="15" t="s">
        <v>148</v>
      </c>
      <c r="F1130" s="16">
        <v>789</v>
      </c>
      <c r="G1130" s="19">
        <v>1662.1746049099229</v>
      </c>
      <c r="H1130" s="19">
        <f t="shared" si="86"/>
        <v>1311455.7632739292</v>
      </c>
      <c r="I1130" s="20">
        <v>2879.4531609998667</v>
      </c>
      <c r="J1130" s="19">
        <f t="shared" si="87"/>
        <v>2271888.544028895</v>
      </c>
      <c r="K1130" s="19">
        <f t="shared" si="88"/>
        <v>1217.2785560899438</v>
      </c>
      <c r="L1130" s="19">
        <f t="shared" si="89"/>
        <v>960432.78075496573</v>
      </c>
      <c r="M1130" s="29">
        <f>Table4[[#This Row],[Revenue]]/Table4[[#This Row],[Units]]</f>
        <v>3.6494970354877903</v>
      </c>
      <c r="N1130" s="31">
        <f t="shared" si="90"/>
        <v>0.42274643414142349</v>
      </c>
    </row>
    <row r="1131" spans="1:19" x14ac:dyDescent="0.25">
      <c r="A1131" s="35">
        <v>1993</v>
      </c>
      <c r="B1131" s="15" t="s">
        <v>173</v>
      </c>
      <c r="C1131" s="15" t="s">
        <v>170</v>
      </c>
      <c r="D1131" s="15" t="s">
        <v>168</v>
      </c>
      <c r="E1131" s="15" t="s">
        <v>148</v>
      </c>
      <c r="F1131" s="16">
        <v>783</v>
      </c>
      <c r="G1131" s="19">
        <v>1378.8028633799383</v>
      </c>
      <c r="H1131" s="19">
        <f t="shared" si="86"/>
        <v>1079602.6420264917</v>
      </c>
      <c r="I1131" s="20">
        <v>2550.1293979999082</v>
      </c>
      <c r="J1131" s="19">
        <f t="shared" si="87"/>
        <v>1996751.3186339282</v>
      </c>
      <c r="K1131" s="19">
        <f t="shared" si="88"/>
        <v>1171.3265346199698</v>
      </c>
      <c r="L1131" s="19">
        <f t="shared" si="89"/>
        <v>917148.6766074365</v>
      </c>
      <c r="M1131" s="29">
        <f>Table4[[#This Row],[Revenue]]/Table4[[#This Row],[Units]]</f>
        <v>3.2568702401020539</v>
      </c>
      <c r="N1131" s="31">
        <f t="shared" si="90"/>
        <v>0.45932043116661175</v>
      </c>
    </row>
    <row r="1132" spans="1:19" x14ac:dyDescent="0.25">
      <c r="A1132" s="35">
        <v>1993</v>
      </c>
      <c r="B1132" s="15" t="s">
        <v>172</v>
      </c>
      <c r="C1132" s="15" t="s">
        <v>170</v>
      </c>
      <c r="D1132" s="15" t="s">
        <v>168</v>
      </c>
      <c r="E1132" s="15" t="s">
        <v>148</v>
      </c>
      <c r="F1132" s="16">
        <v>314</v>
      </c>
      <c r="G1132" s="19">
        <v>641.94542165997234</v>
      </c>
      <c r="H1132" s="19">
        <f t="shared" si="86"/>
        <v>201570.86240123131</v>
      </c>
      <c r="I1132" s="20">
        <v>1133.7295859999513</v>
      </c>
      <c r="J1132" s="19">
        <f t="shared" si="87"/>
        <v>355991.09000398469</v>
      </c>
      <c r="K1132" s="19">
        <f t="shared" si="88"/>
        <v>491.78416433997893</v>
      </c>
      <c r="L1132" s="19">
        <f t="shared" si="89"/>
        <v>154420.22760275338</v>
      </c>
      <c r="M1132" s="29">
        <f>Table4[[#This Row],[Revenue]]/Table4[[#This Row],[Units]]</f>
        <v>3.6106037770699086</v>
      </c>
      <c r="N1132" s="31">
        <f t="shared" si="90"/>
        <v>0.43377554084576925</v>
      </c>
    </row>
    <row r="1133" spans="1:19" x14ac:dyDescent="0.25">
      <c r="A1133" s="35">
        <v>1994</v>
      </c>
      <c r="B1133" s="15" t="s">
        <v>173</v>
      </c>
      <c r="C1133" s="15" t="s">
        <v>170</v>
      </c>
      <c r="D1133" s="15" t="s">
        <v>168</v>
      </c>
      <c r="E1133" s="15" t="s">
        <v>148</v>
      </c>
      <c r="F1133" s="16">
        <v>799</v>
      </c>
      <c r="G1133" s="19">
        <v>1951.2000885799009</v>
      </c>
      <c r="H1133" s="19">
        <f t="shared" si="86"/>
        <v>1559008.8707753408</v>
      </c>
      <c r="I1133" s="20">
        <v>3508.4043179998221</v>
      </c>
      <c r="J1133" s="19">
        <f t="shared" si="87"/>
        <v>2803215.0500818579</v>
      </c>
      <c r="K1133" s="19">
        <f t="shared" si="88"/>
        <v>1557.2042294199211</v>
      </c>
      <c r="L1133" s="19">
        <f t="shared" si="89"/>
        <v>1244206.1793065171</v>
      </c>
      <c r="M1133" s="29">
        <f>Table4[[#This Row],[Revenue]]/Table4[[#This Row],[Units]]</f>
        <v>4.3909941401749961</v>
      </c>
      <c r="N1133" s="31">
        <f t="shared" si="90"/>
        <v>0.44384970723890216</v>
      </c>
    </row>
    <row r="1134" spans="1:19" x14ac:dyDescent="0.25">
      <c r="A1134" s="35">
        <v>1994</v>
      </c>
      <c r="B1134" s="15" t="s">
        <v>174</v>
      </c>
      <c r="C1134" s="15" t="s">
        <v>170</v>
      </c>
      <c r="D1134" s="15" t="s">
        <v>168</v>
      </c>
      <c r="E1134" s="15" t="s">
        <v>148</v>
      </c>
      <c r="F1134" s="16">
        <v>785</v>
      </c>
      <c r="G1134" s="19">
        <v>1707.5735743499158</v>
      </c>
      <c r="H1134" s="19">
        <f t="shared" si="86"/>
        <v>1340445.255864684</v>
      </c>
      <c r="I1134" s="20">
        <v>3343.2808849998355</v>
      </c>
      <c r="J1134" s="19">
        <f t="shared" si="87"/>
        <v>2624475.4947248707</v>
      </c>
      <c r="K1134" s="19">
        <f t="shared" si="88"/>
        <v>1635.7073106499197</v>
      </c>
      <c r="L1134" s="19">
        <f t="shared" si="89"/>
        <v>1284030.2388601867</v>
      </c>
      <c r="M1134" s="29">
        <f>Table4[[#This Row],[Revenue]]/Table4[[#This Row],[Units]]</f>
        <v>4.2589565414010639</v>
      </c>
      <c r="N1134" s="31">
        <f t="shared" si="90"/>
        <v>0.48925213492793329</v>
      </c>
    </row>
    <row r="1135" spans="1:19" x14ac:dyDescent="0.25">
      <c r="A1135" s="35">
        <v>1994</v>
      </c>
      <c r="B1135" s="15" t="s">
        <v>171</v>
      </c>
      <c r="C1135" s="15" t="s">
        <v>170</v>
      </c>
      <c r="D1135" s="15" t="s">
        <v>168</v>
      </c>
      <c r="E1135" s="15" t="s">
        <v>148</v>
      </c>
      <c r="F1135" s="16">
        <v>793</v>
      </c>
      <c r="G1135" s="19">
        <v>1720.4202916399083</v>
      </c>
      <c r="H1135" s="19">
        <f t="shared" si="86"/>
        <v>1364293.2912704472</v>
      </c>
      <c r="I1135" s="20">
        <v>3217.4538439998287</v>
      </c>
      <c r="J1135" s="19">
        <f t="shared" si="87"/>
        <v>2551440.898291864</v>
      </c>
      <c r="K1135" s="19">
        <f t="shared" si="88"/>
        <v>1497.0335523599203</v>
      </c>
      <c r="L1135" s="19">
        <f t="shared" si="89"/>
        <v>1187147.6070214168</v>
      </c>
      <c r="M1135" s="29">
        <f>Table4[[#This Row],[Revenue]]/Table4[[#This Row],[Units]]</f>
        <v>4.0573188448925963</v>
      </c>
      <c r="N1135" s="31">
        <f t="shared" si="90"/>
        <v>0.46528516800690428</v>
      </c>
    </row>
    <row r="1136" spans="1:19" x14ac:dyDescent="0.25">
      <c r="A1136" s="35">
        <v>1995</v>
      </c>
      <c r="B1136" s="15" t="s">
        <v>171</v>
      </c>
      <c r="C1136" s="15" t="s">
        <v>170</v>
      </c>
      <c r="D1136" s="15" t="s">
        <v>168</v>
      </c>
      <c r="E1136" s="15" t="s">
        <v>148</v>
      </c>
      <c r="F1136" s="16">
        <v>1423.7006980270774</v>
      </c>
      <c r="G1136" s="19">
        <v>3854.0612065456685</v>
      </c>
      <c r="H1136" s="19">
        <f t="shared" si="86"/>
        <v>5487029.6299981484</v>
      </c>
      <c r="I1136" s="20">
        <v>8891.0775766067054</v>
      </c>
      <c r="J1136" s="19">
        <f t="shared" si="87"/>
        <v>12658233.352027861</v>
      </c>
      <c r="K1136" s="19">
        <f t="shared" si="88"/>
        <v>5037.0163700610374</v>
      </c>
      <c r="L1136" s="19">
        <f t="shared" si="89"/>
        <v>7171203.722029713</v>
      </c>
      <c r="M1136" s="29">
        <f>Table4[[#This Row],[Revenue]]/Table4[[#This Row],[Units]]</f>
        <v>6.2450468619757649</v>
      </c>
      <c r="N1136" s="31">
        <f t="shared" si="90"/>
        <v>0.56652484770956446</v>
      </c>
    </row>
    <row r="1137" spans="1:14" x14ac:dyDescent="0.25">
      <c r="A1137" s="35">
        <v>1995</v>
      </c>
      <c r="B1137" s="15" t="s">
        <v>173</v>
      </c>
      <c r="C1137" s="15" t="s">
        <v>170</v>
      </c>
      <c r="D1137" s="15" t="s">
        <v>168</v>
      </c>
      <c r="E1137" s="15" t="s">
        <v>148</v>
      </c>
      <c r="F1137" s="16">
        <v>1142.3228059667886</v>
      </c>
      <c r="G1137" s="19">
        <v>3356.7417001534691</v>
      </c>
      <c r="H1137" s="19">
        <f t="shared" si="86"/>
        <v>3834482.5978250392</v>
      </c>
      <c r="I1137" s="20">
        <v>7073.3855328006221</v>
      </c>
      <c r="J1137" s="19">
        <f t="shared" si="87"/>
        <v>8080089.6095136944</v>
      </c>
      <c r="K1137" s="19">
        <f t="shared" si="88"/>
        <v>3716.643832647153</v>
      </c>
      <c r="L1137" s="19">
        <f t="shared" si="89"/>
        <v>4245607.0116886552</v>
      </c>
      <c r="M1137" s="29">
        <f>Table4[[#This Row],[Revenue]]/Table4[[#This Row],[Units]]</f>
        <v>6.1921074287002114</v>
      </c>
      <c r="N1137" s="31">
        <f t="shared" si="90"/>
        <v>0.52544058505115765</v>
      </c>
    </row>
    <row r="1138" spans="1:14" x14ac:dyDescent="0.25">
      <c r="A1138" s="35">
        <v>1995</v>
      </c>
      <c r="B1138" s="15" t="s">
        <v>175</v>
      </c>
      <c r="C1138" s="15" t="s">
        <v>170</v>
      </c>
      <c r="D1138" s="15" t="s">
        <v>168</v>
      </c>
      <c r="E1138" s="15" t="s">
        <v>148</v>
      </c>
      <c r="F1138" s="16">
        <v>1121.5460891155249</v>
      </c>
      <c r="G1138" s="19">
        <v>3287.2151323369408</v>
      </c>
      <c r="H1138" s="19">
        <f t="shared" si="86"/>
        <v>3686763.2757538683</v>
      </c>
      <c r="I1138" s="20">
        <v>6976.7272836060865</v>
      </c>
      <c r="J1138" s="19">
        <f t="shared" si="87"/>
        <v>7824721.1997539857</v>
      </c>
      <c r="K1138" s="19">
        <f t="shared" si="88"/>
        <v>3689.5121512691458</v>
      </c>
      <c r="L1138" s="19">
        <f t="shared" si="89"/>
        <v>4137957.9240001175</v>
      </c>
      <c r="M1138" s="29">
        <f>Table4[[#This Row],[Revenue]]/Table4[[#This Row],[Units]]</f>
        <v>6.2206335979541265</v>
      </c>
      <c r="N1138" s="31">
        <f t="shared" si="90"/>
        <v>0.52883135620604826</v>
      </c>
    </row>
    <row r="1139" spans="1:14" x14ac:dyDescent="0.25">
      <c r="A1139" s="35">
        <v>1995</v>
      </c>
      <c r="B1139" s="15" t="s">
        <v>176</v>
      </c>
      <c r="C1139" s="15" t="s">
        <v>170</v>
      </c>
      <c r="D1139" s="15" t="s">
        <v>168</v>
      </c>
      <c r="E1139" s="15" t="s">
        <v>148</v>
      </c>
      <c r="F1139" s="16">
        <v>1070.0981580194489</v>
      </c>
      <c r="G1139" s="19">
        <v>3180.092103034407</v>
      </c>
      <c r="H1139" s="19">
        <f t="shared" si="86"/>
        <v>3403010.7017893144</v>
      </c>
      <c r="I1139" s="20">
        <v>6213.3373918434063</v>
      </c>
      <c r="J1139" s="19">
        <f t="shared" si="87"/>
        <v>6648880.8981649959</v>
      </c>
      <c r="K1139" s="19">
        <f t="shared" si="88"/>
        <v>3033.2452888089992</v>
      </c>
      <c r="L1139" s="19">
        <f t="shared" si="89"/>
        <v>3245870.1963756816</v>
      </c>
      <c r="M1139" s="29">
        <f>Table4[[#This Row],[Revenue]]/Table4[[#This Row],[Units]]</f>
        <v>5.8063247238394737</v>
      </c>
      <c r="N1139" s="31">
        <f t="shared" si="90"/>
        <v>0.48818293575863259</v>
      </c>
    </row>
    <row r="1140" spans="1:14" x14ac:dyDescent="0.25">
      <c r="A1140" s="35">
        <v>1995</v>
      </c>
      <c r="B1140" s="15" t="s">
        <v>172</v>
      </c>
      <c r="C1140" s="15" t="s">
        <v>170</v>
      </c>
      <c r="D1140" s="15" t="s">
        <v>168</v>
      </c>
      <c r="E1140" s="15" t="s">
        <v>148</v>
      </c>
      <c r="F1140" s="16">
        <v>1031.4984266631386</v>
      </c>
      <c r="G1140" s="19">
        <v>2898.1607308392245</v>
      </c>
      <c r="H1140" s="19">
        <f t="shared" si="86"/>
        <v>2989448.2340775519</v>
      </c>
      <c r="I1140" s="20">
        <v>5371.4485816380638</v>
      </c>
      <c r="J1140" s="19">
        <f t="shared" si="87"/>
        <v>5540640.7608616101</v>
      </c>
      <c r="K1140" s="19">
        <f t="shared" si="88"/>
        <v>2473.2878507988394</v>
      </c>
      <c r="L1140" s="19">
        <f t="shared" si="89"/>
        <v>2551192.5267840582</v>
      </c>
      <c r="M1140" s="29">
        <f>Table4[[#This Row],[Revenue]]/Table4[[#This Row],[Units]]</f>
        <v>5.2074229516903019</v>
      </c>
      <c r="N1140" s="31">
        <f t="shared" si="90"/>
        <v>0.46045081009499145</v>
      </c>
    </row>
    <row r="1141" spans="1:14" x14ac:dyDescent="0.25">
      <c r="A1141" s="35">
        <v>1995</v>
      </c>
      <c r="B1141" s="15" t="s">
        <v>174</v>
      </c>
      <c r="C1141" s="15" t="s">
        <v>170</v>
      </c>
      <c r="D1141" s="15" t="s">
        <v>168</v>
      </c>
      <c r="E1141" s="15" t="s">
        <v>148</v>
      </c>
      <c r="F1141" s="16">
        <v>791</v>
      </c>
      <c r="G1141" s="19">
        <v>1756.4758245499045</v>
      </c>
      <c r="H1141" s="19">
        <f t="shared" si="86"/>
        <v>1389372.3772189745</v>
      </c>
      <c r="I1141" s="20">
        <v>3284.8833049998211</v>
      </c>
      <c r="J1141" s="19">
        <f t="shared" si="87"/>
        <v>2598342.6942548584</v>
      </c>
      <c r="K1141" s="19">
        <f t="shared" si="88"/>
        <v>1528.4074804499166</v>
      </c>
      <c r="L1141" s="19">
        <f t="shared" si="89"/>
        <v>1208970.3170358839</v>
      </c>
      <c r="M1141" s="29">
        <f>Table4[[#This Row],[Revenue]]/Table4[[#This Row],[Units]]</f>
        <v>4.1528233944371946</v>
      </c>
      <c r="N1141" s="31">
        <f t="shared" si="90"/>
        <v>0.46528516800690423</v>
      </c>
    </row>
    <row r="1142" spans="1:14" x14ac:dyDescent="0.25">
      <c r="A1142" s="35">
        <v>1997</v>
      </c>
      <c r="B1142" s="15" t="s">
        <v>171</v>
      </c>
      <c r="C1142" s="15" t="s">
        <v>170</v>
      </c>
      <c r="D1142" s="15" t="s">
        <v>168</v>
      </c>
      <c r="E1142" s="15" t="s">
        <v>148</v>
      </c>
      <c r="F1142" s="16">
        <v>995</v>
      </c>
      <c r="G1142" s="19">
        <v>1398.1225177059655</v>
      </c>
      <c r="H1142" s="19">
        <f t="shared" si="86"/>
        <v>1391131.9051174356</v>
      </c>
      <c r="I1142" s="20">
        <v>2178.2419925999461</v>
      </c>
      <c r="J1142" s="19">
        <f t="shared" si="87"/>
        <v>2167350.7826369465</v>
      </c>
      <c r="K1142" s="19">
        <f t="shared" si="88"/>
        <v>780.11947489398062</v>
      </c>
      <c r="L1142" s="19">
        <f t="shared" si="89"/>
        <v>776218.87751951092</v>
      </c>
      <c r="M1142" s="29">
        <f>Table4[[#This Row],[Revenue]]/Table4[[#This Row],[Units]]</f>
        <v>2.1891879322612522</v>
      </c>
      <c r="N1142" s="31">
        <f t="shared" si="90"/>
        <v>0.35814178477150344</v>
      </c>
    </row>
    <row r="1143" spans="1:14" x14ac:dyDescent="0.25">
      <c r="A1143" s="35">
        <v>1997</v>
      </c>
      <c r="B1143" s="15" t="s">
        <v>172</v>
      </c>
      <c r="C1143" s="15" t="s">
        <v>170</v>
      </c>
      <c r="D1143" s="15" t="s">
        <v>168</v>
      </c>
      <c r="E1143" s="15" t="s">
        <v>148</v>
      </c>
      <c r="F1143" s="16">
        <v>845</v>
      </c>
      <c r="G1143" s="19">
        <v>1058.0420980499798</v>
      </c>
      <c r="H1143" s="19">
        <f t="shared" si="86"/>
        <v>894045.57285223296</v>
      </c>
      <c r="I1143" s="20">
        <v>1955.7426549999705</v>
      </c>
      <c r="J1143" s="19">
        <f t="shared" si="87"/>
        <v>1652602.543474975</v>
      </c>
      <c r="K1143" s="19">
        <f t="shared" si="88"/>
        <v>897.70055694999064</v>
      </c>
      <c r="L1143" s="19">
        <f t="shared" si="89"/>
        <v>758556.97062274208</v>
      </c>
      <c r="M1143" s="29">
        <f>Table4[[#This Row],[Revenue]]/Table4[[#This Row],[Units]]</f>
        <v>2.3144883491123909</v>
      </c>
      <c r="N1143" s="31">
        <f t="shared" si="90"/>
        <v>0.45900750523335299</v>
      </c>
    </row>
    <row r="1144" spans="1:14" x14ac:dyDescent="0.25">
      <c r="A1144" s="35">
        <v>1997</v>
      </c>
      <c r="B1144" s="15" t="s">
        <v>174</v>
      </c>
      <c r="C1144" s="15" t="s">
        <v>170</v>
      </c>
      <c r="D1144" s="15" t="s">
        <v>168</v>
      </c>
      <c r="E1144" s="15" t="s">
        <v>148</v>
      </c>
      <c r="F1144" s="16">
        <v>731</v>
      </c>
      <c r="G1144" s="19">
        <v>909.35516337628735</v>
      </c>
      <c r="H1144" s="19">
        <f t="shared" si="86"/>
        <v>664738.62442806608</v>
      </c>
      <c r="I1144" s="20">
        <v>1811.5678657299804</v>
      </c>
      <c r="J1144" s="19">
        <f t="shared" si="87"/>
        <v>1324256.1098486157</v>
      </c>
      <c r="K1144" s="19">
        <f t="shared" si="88"/>
        <v>902.21270235369309</v>
      </c>
      <c r="L1144" s="19">
        <f t="shared" si="89"/>
        <v>659517.48542054964</v>
      </c>
      <c r="M1144" s="29">
        <f>Table4[[#This Row],[Revenue]]/Table4[[#This Row],[Units]]</f>
        <v>2.4782050146784957</v>
      </c>
      <c r="N1144" s="31">
        <f t="shared" si="90"/>
        <v>0.49802865209807745</v>
      </c>
    </row>
    <row r="1145" spans="1:14" x14ac:dyDescent="0.25">
      <c r="A1145" s="35">
        <v>1997</v>
      </c>
      <c r="B1145" s="15" t="s">
        <v>172</v>
      </c>
      <c r="C1145" s="15" t="s">
        <v>170</v>
      </c>
      <c r="D1145" s="15" t="s">
        <v>168</v>
      </c>
      <c r="E1145" s="15" t="s">
        <v>148</v>
      </c>
      <c r="F1145" s="16">
        <v>686</v>
      </c>
      <c r="G1145" s="19">
        <v>941.34041048458221</v>
      </c>
      <c r="H1145" s="19">
        <f t="shared" si="86"/>
        <v>645759.52159242344</v>
      </c>
      <c r="I1145" s="20">
        <v>1532.0843886599712</v>
      </c>
      <c r="J1145" s="19">
        <f t="shared" si="87"/>
        <v>1051009.8906207401</v>
      </c>
      <c r="K1145" s="19">
        <f t="shared" si="88"/>
        <v>590.74397817538897</v>
      </c>
      <c r="L1145" s="19">
        <f t="shared" si="89"/>
        <v>405250.36902831669</v>
      </c>
      <c r="M1145" s="29">
        <f>Table4[[#This Row],[Revenue]]/Table4[[#This Row],[Units]]</f>
        <v>2.2333591671428152</v>
      </c>
      <c r="N1145" s="31">
        <f t="shared" si="90"/>
        <v>0.3855818795282418</v>
      </c>
    </row>
    <row r="1146" spans="1:14" x14ac:dyDescent="0.25">
      <c r="A1146" s="35">
        <v>1997</v>
      </c>
      <c r="B1146" s="15" t="s">
        <v>174</v>
      </c>
      <c r="C1146" s="15" t="s">
        <v>170</v>
      </c>
      <c r="D1146" s="15" t="s">
        <v>168</v>
      </c>
      <c r="E1146" s="15" t="s">
        <v>148</v>
      </c>
      <c r="F1146" s="16">
        <v>691</v>
      </c>
      <c r="G1146" s="19">
        <v>880.75961452498632</v>
      </c>
      <c r="H1146" s="19">
        <f t="shared" si="86"/>
        <v>608604.89363676554</v>
      </c>
      <c r="I1146" s="20">
        <v>1378.3576274999784</v>
      </c>
      <c r="J1146" s="19">
        <f t="shared" si="87"/>
        <v>952445.12060248514</v>
      </c>
      <c r="K1146" s="19">
        <f t="shared" si="88"/>
        <v>497.59801297499212</v>
      </c>
      <c r="L1146" s="19">
        <f t="shared" si="89"/>
        <v>343840.2269657196</v>
      </c>
      <c r="M1146" s="29">
        <f>Table4[[#This Row],[Revenue]]/Table4[[#This Row],[Units]]</f>
        <v>1.9947288386396214</v>
      </c>
      <c r="N1146" s="31">
        <f t="shared" si="90"/>
        <v>0.36100791481635985</v>
      </c>
    </row>
    <row r="1147" spans="1:14" x14ac:dyDescent="0.25">
      <c r="A1147" s="35">
        <v>1999</v>
      </c>
      <c r="B1147" s="15" t="s">
        <v>176</v>
      </c>
      <c r="C1147" s="15" t="s">
        <v>170</v>
      </c>
      <c r="D1147" s="15" t="s">
        <v>168</v>
      </c>
      <c r="E1147" s="15" t="s">
        <v>148</v>
      </c>
      <c r="F1147" s="16">
        <v>731</v>
      </c>
      <c r="G1147" s="19">
        <v>1193.9352121999534</v>
      </c>
      <c r="H1147" s="19">
        <f t="shared" si="86"/>
        <v>872766.64011816599</v>
      </c>
      <c r="I1147" s="20">
        <v>2293.99261999993</v>
      </c>
      <c r="J1147" s="19">
        <f t="shared" si="87"/>
        <v>1676908.6052199488</v>
      </c>
      <c r="K1147" s="19">
        <f t="shared" si="88"/>
        <v>1100.0574077999765</v>
      </c>
      <c r="L1147" s="19">
        <f t="shared" si="89"/>
        <v>804141.96510178281</v>
      </c>
      <c r="M1147" s="29">
        <f>Table4[[#This Row],[Revenue]]/Table4[[#This Row],[Units]]</f>
        <v>3.1381567989055128</v>
      </c>
      <c r="N1147" s="31">
        <f t="shared" si="90"/>
        <v>0.47953833774757748</v>
      </c>
    </row>
    <row r="1148" spans="1:14" x14ac:dyDescent="0.25">
      <c r="A1148" s="35">
        <v>2000</v>
      </c>
      <c r="B1148" s="15" t="s">
        <v>171</v>
      </c>
      <c r="C1148" s="15" t="s">
        <v>170</v>
      </c>
      <c r="D1148" s="15" t="s">
        <v>168</v>
      </c>
      <c r="E1148" s="15" t="s">
        <v>148</v>
      </c>
      <c r="F1148" s="16">
        <v>704</v>
      </c>
      <c r="G1148" s="19">
        <v>1552.622939889925</v>
      </c>
      <c r="H1148" s="19">
        <f t="shared" si="86"/>
        <v>1093046.5496825073</v>
      </c>
      <c r="I1148" s="20">
        <v>3112.3414189998493</v>
      </c>
      <c r="J1148" s="19">
        <f t="shared" si="87"/>
        <v>2191088.3589758938</v>
      </c>
      <c r="K1148" s="19">
        <f t="shared" si="88"/>
        <v>1559.7184791099244</v>
      </c>
      <c r="L1148" s="19">
        <f t="shared" si="89"/>
        <v>1098041.8092933865</v>
      </c>
      <c r="M1148" s="29">
        <f>Table4[[#This Row],[Revenue]]/Table4[[#This Row],[Units]]</f>
        <v>4.4209395156247862</v>
      </c>
      <c r="N1148" s="31">
        <f t="shared" si="90"/>
        <v>0.50113990373560613</v>
      </c>
    </row>
    <row r="1149" spans="1:14" x14ac:dyDescent="0.25">
      <c r="A1149" s="35">
        <v>2000</v>
      </c>
      <c r="B1149" s="15" t="s">
        <v>175</v>
      </c>
      <c r="C1149" s="15" t="s">
        <v>170</v>
      </c>
      <c r="D1149" s="15" t="s">
        <v>168</v>
      </c>
      <c r="E1149" s="15" t="s">
        <v>148</v>
      </c>
      <c r="F1149" s="16">
        <v>707</v>
      </c>
      <c r="G1149" s="19">
        <v>1455.2980764999318</v>
      </c>
      <c r="H1149" s="19">
        <f t="shared" si="86"/>
        <v>1028895.7400854517</v>
      </c>
      <c r="I1149" s="20">
        <v>2881.4131499998648</v>
      </c>
      <c r="J1149" s="19">
        <f t="shared" si="87"/>
        <v>2037159.0970499045</v>
      </c>
      <c r="K1149" s="19">
        <f t="shared" si="88"/>
        <v>1426.115073499933</v>
      </c>
      <c r="L1149" s="19">
        <f t="shared" si="89"/>
        <v>1008263.3569644528</v>
      </c>
      <c r="M1149" s="29">
        <f>Table4[[#This Row],[Revenue]]/Table4[[#This Row],[Units]]</f>
        <v>4.0755490099007989</v>
      </c>
      <c r="N1149" s="31">
        <f t="shared" si="90"/>
        <v>0.49493599121667087</v>
      </c>
    </row>
    <row r="1150" spans="1:14" x14ac:dyDescent="0.25">
      <c r="A1150" s="35">
        <v>2000</v>
      </c>
      <c r="B1150" s="15" t="s">
        <v>173</v>
      </c>
      <c r="C1150" s="15" t="s">
        <v>170</v>
      </c>
      <c r="D1150" s="15" t="s">
        <v>168</v>
      </c>
      <c r="E1150" s="15" t="s">
        <v>148</v>
      </c>
      <c r="F1150" s="16">
        <v>692</v>
      </c>
      <c r="G1150" s="19">
        <v>1494.7835444299321</v>
      </c>
      <c r="H1150" s="19">
        <f t="shared" si="86"/>
        <v>1034390.2127455131</v>
      </c>
      <c r="I1150" s="20">
        <v>2660.9013529998792</v>
      </c>
      <c r="J1150" s="19">
        <f t="shared" si="87"/>
        <v>1841343.7362759165</v>
      </c>
      <c r="K1150" s="19">
        <f t="shared" si="88"/>
        <v>1166.1178085699471</v>
      </c>
      <c r="L1150" s="19">
        <f t="shared" si="89"/>
        <v>806953.52353040338</v>
      </c>
      <c r="M1150" s="29">
        <f>Table4[[#This Row],[Revenue]]/Table4[[#This Row],[Units]]</f>
        <v>3.8452331690749699</v>
      </c>
      <c r="N1150" s="31">
        <f t="shared" si="90"/>
        <v>0.43824165343644739</v>
      </c>
    </row>
    <row r="1151" spans="1:14" x14ac:dyDescent="0.25">
      <c r="A1151" s="35">
        <v>2000</v>
      </c>
      <c r="B1151" s="15" t="s">
        <v>172</v>
      </c>
      <c r="C1151" s="15" t="s">
        <v>170</v>
      </c>
      <c r="D1151" s="15" t="s">
        <v>168</v>
      </c>
      <c r="E1151" s="15" t="s">
        <v>148</v>
      </c>
      <c r="F1151" s="16">
        <v>691</v>
      </c>
      <c r="G1151" s="19">
        <v>1218.3135560399467</v>
      </c>
      <c r="H1151" s="19">
        <f t="shared" si="86"/>
        <v>841854.66722360312</v>
      </c>
      <c r="I1151" s="20">
        <v>2347.0130839999192</v>
      </c>
      <c r="J1151" s="19">
        <f t="shared" si="87"/>
        <v>1621786.0410439442</v>
      </c>
      <c r="K1151" s="19">
        <f t="shared" si="88"/>
        <v>1128.6995279599726</v>
      </c>
      <c r="L1151" s="19">
        <f t="shared" si="89"/>
        <v>779931.37382034108</v>
      </c>
      <c r="M1151" s="29">
        <f>Table4[[#This Row],[Revenue]]/Table4[[#This Row],[Units]]</f>
        <v>3.3965457076699264</v>
      </c>
      <c r="N1151" s="31">
        <f t="shared" si="90"/>
        <v>0.48090892021631843</v>
      </c>
    </row>
    <row r="1152" spans="1:14" x14ac:dyDescent="0.25">
      <c r="A1152" s="35">
        <v>2001</v>
      </c>
      <c r="B1152" s="15" t="s">
        <v>171</v>
      </c>
      <c r="C1152" s="15" t="s">
        <v>170</v>
      </c>
      <c r="D1152" s="15" t="s">
        <v>168</v>
      </c>
      <c r="E1152" s="15" t="s">
        <v>148</v>
      </c>
      <c r="F1152" s="16">
        <v>1134.9375925174797</v>
      </c>
      <c r="G1152" s="19">
        <v>3120.7069505653731</v>
      </c>
      <c r="H1152" s="19">
        <f t="shared" si="86"/>
        <v>3541807.6334272302</v>
      </c>
      <c r="I1152" s="20">
        <v>6861.2330795083362</v>
      </c>
      <c r="J1152" s="19">
        <f t="shared" si="87"/>
        <v>7787071.3529584846</v>
      </c>
      <c r="K1152" s="19">
        <f t="shared" si="88"/>
        <v>3740.5261289429632</v>
      </c>
      <c r="L1152" s="19">
        <f t="shared" si="89"/>
        <v>4245263.7195312548</v>
      </c>
      <c r="M1152" s="29">
        <f>Table4[[#This Row],[Revenue]]/Table4[[#This Row],[Units]]</f>
        <v>6.0454716847372936</v>
      </c>
      <c r="N1152" s="31">
        <f t="shared" si="90"/>
        <v>0.54516820600576399</v>
      </c>
    </row>
    <row r="1153" spans="1:19" x14ac:dyDescent="0.25">
      <c r="A1153" s="35">
        <v>2001</v>
      </c>
      <c r="B1153" s="15" t="s">
        <v>172</v>
      </c>
      <c r="C1153" s="15" t="s">
        <v>170</v>
      </c>
      <c r="D1153" s="15" t="s">
        <v>168</v>
      </c>
      <c r="E1153" s="15" t="s">
        <v>148</v>
      </c>
      <c r="F1153" s="16">
        <v>701</v>
      </c>
      <c r="G1153" s="19">
        <v>1770.8675830199118</v>
      </c>
      <c r="H1153" s="19">
        <f t="shared" si="86"/>
        <v>1241378.1756969581</v>
      </c>
      <c r="I1153" s="20">
        <v>3270.9720419998371</v>
      </c>
      <c r="J1153" s="19">
        <f t="shared" si="87"/>
        <v>2292951.4014418856</v>
      </c>
      <c r="K1153" s="19">
        <f t="shared" si="88"/>
        <v>1500.1044589799253</v>
      </c>
      <c r="L1153" s="19">
        <f t="shared" si="89"/>
        <v>1051573.2257449275</v>
      </c>
      <c r="M1153" s="29">
        <f>Table4[[#This Row],[Revenue]]/Table4[[#This Row],[Units]]</f>
        <v>4.6661512724676708</v>
      </c>
      <c r="N1153" s="31">
        <f t="shared" si="90"/>
        <v>0.45861121395057158</v>
      </c>
    </row>
    <row r="1154" spans="1:19" x14ac:dyDescent="0.25">
      <c r="A1154" s="35">
        <v>2001</v>
      </c>
      <c r="B1154" s="15" t="s">
        <v>173</v>
      </c>
      <c r="C1154" s="15" t="s">
        <v>170</v>
      </c>
      <c r="D1154" s="15" t="s">
        <v>168</v>
      </c>
      <c r="E1154" s="15" t="s">
        <v>148</v>
      </c>
      <c r="F1154" s="16">
        <v>699</v>
      </c>
      <c r="G1154" s="19">
        <v>1731.8553081199113</v>
      </c>
      <c r="H1154" s="19">
        <f t="shared" ref="H1154:H1217" si="91">G1154*F1154</f>
        <v>1210566.8603758181</v>
      </c>
      <c r="I1154" s="20">
        <v>3156.7832519998383</v>
      </c>
      <c r="J1154" s="19">
        <f t="shared" ref="J1154:J1217" si="92">I1154*F1154</f>
        <v>2206591.4931478868</v>
      </c>
      <c r="K1154" s="19">
        <f t="shared" ref="K1154:K1217" si="93">I1154-G1154</f>
        <v>1424.9279438799269</v>
      </c>
      <c r="L1154" s="19">
        <f t="shared" ref="L1154:L1217" si="94">J1154-H1154</f>
        <v>996024.63277206873</v>
      </c>
      <c r="M1154" s="29">
        <f>Table4[[#This Row],[Revenue]]/Table4[[#This Row],[Units]]</f>
        <v>4.5161419914160774</v>
      </c>
      <c r="N1154" s="31">
        <f t="shared" ref="N1154:N1217" si="95">K1154/I1154</f>
        <v>0.45138605666930975</v>
      </c>
    </row>
    <row r="1155" spans="1:19" x14ac:dyDescent="0.25">
      <c r="A1155" s="35">
        <v>2001</v>
      </c>
      <c r="B1155" s="15" t="s">
        <v>175</v>
      </c>
      <c r="C1155" s="15" t="s">
        <v>170</v>
      </c>
      <c r="D1155" s="15" t="s">
        <v>168</v>
      </c>
      <c r="E1155" s="15" t="s">
        <v>148</v>
      </c>
      <c r="F1155" s="16">
        <v>693</v>
      </c>
      <c r="G1155" s="19">
        <v>1590.3649519999144</v>
      </c>
      <c r="H1155" s="19">
        <f t="shared" si="91"/>
        <v>1102122.9117359407</v>
      </c>
      <c r="I1155" s="20">
        <v>3040.9191999998366</v>
      </c>
      <c r="J1155" s="19">
        <f t="shared" si="92"/>
        <v>2107357.0055998866</v>
      </c>
      <c r="K1155" s="19">
        <f t="shared" si="93"/>
        <v>1450.5542479999222</v>
      </c>
      <c r="L1155" s="19">
        <f t="shared" si="94"/>
        <v>1005234.0938639459</v>
      </c>
      <c r="M1155" s="29">
        <f>Table4[[#This Row],[Revenue]]/Table4[[#This Row],[Units]]</f>
        <v>4.3880507936505575</v>
      </c>
      <c r="N1155" s="31">
        <f t="shared" si="95"/>
        <v>0.47701176933606132</v>
      </c>
    </row>
    <row r="1156" spans="1:19" x14ac:dyDescent="0.25">
      <c r="A1156" s="35">
        <v>2001</v>
      </c>
      <c r="B1156" s="15" t="s">
        <v>176</v>
      </c>
      <c r="C1156" s="15" t="s">
        <v>170</v>
      </c>
      <c r="D1156" s="15" t="s">
        <v>168</v>
      </c>
      <c r="E1156" s="15" t="s">
        <v>148</v>
      </c>
      <c r="F1156" s="16">
        <v>695</v>
      </c>
      <c r="G1156" s="19">
        <v>1556.9311433499181</v>
      </c>
      <c r="H1156" s="19">
        <f t="shared" si="91"/>
        <v>1082067.144628193</v>
      </c>
      <c r="I1156" s="20">
        <v>2976.9907849998435</v>
      </c>
      <c r="J1156" s="19">
        <f t="shared" si="92"/>
        <v>2069008.5955748912</v>
      </c>
      <c r="K1156" s="19">
        <f t="shared" si="93"/>
        <v>1420.0596416499254</v>
      </c>
      <c r="L1156" s="19">
        <f t="shared" si="94"/>
        <v>986941.4509466982</v>
      </c>
      <c r="M1156" s="29">
        <f>Table4[[#This Row],[Revenue]]/Table4[[#This Row],[Units]]</f>
        <v>4.2834399784170412</v>
      </c>
      <c r="N1156" s="31">
        <f t="shared" si="95"/>
        <v>0.47701176933606132</v>
      </c>
    </row>
    <row r="1157" spans="1:19" x14ac:dyDescent="0.25">
      <c r="A1157" s="35">
        <v>2002</v>
      </c>
      <c r="B1157" s="15" t="s">
        <v>175</v>
      </c>
      <c r="C1157" s="15" t="s">
        <v>170</v>
      </c>
      <c r="D1157" s="15" t="s">
        <v>168</v>
      </c>
      <c r="E1157" s="15" t="s">
        <v>148</v>
      </c>
      <c r="F1157" s="16">
        <v>1415.6046768229255</v>
      </c>
      <c r="G1157" s="19">
        <v>3652.3870023393179</v>
      </c>
      <c r="H1157" s="19">
        <f t="shared" si="91"/>
        <v>5170336.1220788034</v>
      </c>
      <c r="I1157" s="20">
        <v>9087.5109486999772</v>
      </c>
      <c r="J1157" s="19">
        <f t="shared" si="92"/>
        <v>12864322.999659229</v>
      </c>
      <c r="K1157" s="19">
        <f t="shared" si="93"/>
        <v>5435.1239463606598</v>
      </c>
      <c r="L1157" s="19">
        <f t="shared" si="94"/>
        <v>7693986.8775804257</v>
      </c>
      <c r="M1157" s="29">
        <f>Table4[[#This Row],[Revenue]]/Table4[[#This Row],[Units]]</f>
        <v>6.4195259435673027</v>
      </c>
      <c r="N1157" s="31">
        <f t="shared" si="95"/>
        <v>0.59808719648785535</v>
      </c>
      <c r="O1157" s="41"/>
      <c r="P1157" s="41"/>
      <c r="Q1157" s="41"/>
      <c r="R1157" s="41"/>
      <c r="S1157" s="41"/>
    </row>
    <row r="1158" spans="1:19" x14ac:dyDescent="0.25">
      <c r="A1158" s="35">
        <v>2002</v>
      </c>
      <c r="B1158" s="15" t="s">
        <v>173</v>
      </c>
      <c r="C1158" s="15" t="s">
        <v>170</v>
      </c>
      <c r="D1158" s="15" t="s">
        <v>168</v>
      </c>
      <c r="E1158" s="15" t="s">
        <v>148</v>
      </c>
      <c r="F1158" s="16">
        <v>1381.1543549311882</v>
      </c>
      <c r="G1158" s="19">
        <v>3135.1053990536429</v>
      </c>
      <c r="H1158" s="19">
        <f t="shared" si="91"/>
        <v>4330064.4750712197</v>
      </c>
      <c r="I1158" s="20">
        <v>6752.0402713312114</v>
      </c>
      <c r="J1158" s="19">
        <f t="shared" si="92"/>
        <v>9325609.8254198637</v>
      </c>
      <c r="K1158" s="19">
        <f t="shared" si="93"/>
        <v>3616.9348722775685</v>
      </c>
      <c r="L1158" s="19">
        <f t="shared" si="94"/>
        <v>4995545.350348644</v>
      </c>
      <c r="M1158" s="29">
        <f>Table4[[#This Row],[Revenue]]/Table4[[#This Row],[Units]]</f>
        <v>4.8886934666093937</v>
      </c>
      <c r="N1158" s="31">
        <f t="shared" si="95"/>
        <v>0.53568028728070138</v>
      </c>
    </row>
    <row r="1159" spans="1:19" x14ac:dyDescent="0.25">
      <c r="A1159" s="35">
        <v>2002</v>
      </c>
      <c r="B1159" s="15" t="s">
        <v>176</v>
      </c>
      <c r="C1159" s="15" t="s">
        <v>170</v>
      </c>
      <c r="D1159" s="15" t="s">
        <v>168</v>
      </c>
      <c r="E1159" s="15" t="s">
        <v>148</v>
      </c>
      <c r="F1159" s="16">
        <v>1114.186069839023</v>
      </c>
      <c r="G1159" s="19">
        <v>3114.4675473468437</v>
      </c>
      <c r="H1159" s="19">
        <f t="shared" si="91"/>
        <v>3470096.3562195613</v>
      </c>
      <c r="I1159" s="20">
        <v>7129.1835406097343</v>
      </c>
      <c r="J1159" s="19">
        <f t="shared" si="92"/>
        <v>7943236.9902730109</v>
      </c>
      <c r="K1159" s="19">
        <f t="shared" si="93"/>
        <v>4014.7159932628906</v>
      </c>
      <c r="L1159" s="19">
        <f t="shared" si="94"/>
        <v>4473140.6340534501</v>
      </c>
      <c r="M1159" s="29">
        <f>Table4[[#This Row],[Revenue]]/Table4[[#This Row],[Units]]</f>
        <v>6.3985574165720402</v>
      </c>
      <c r="N1159" s="31">
        <f t="shared" si="95"/>
        <v>0.56313825705201659</v>
      </c>
    </row>
    <row r="1160" spans="1:19" x14ac:dyDescent="0.25">
      <c r="A1160" s="35">
        <v>2002</v>
      </c>
      <c r="B1160" s="15" t="s">
        <v>172</v>
      </c>
      <c r="C1160" s="15" t="s">
        <v>170</v>
      </c>
      <c r="D1160" s="15" t="s">
        <v>168</v>
      </c>
      <c r="E1160" s="15" t="s">
        <v>148</v>
      </c>
      <c r="F1160" s="16">
        <v>812.69065251945324</v>
      </c>
      <c r="G1160" s="19">
        <v>2163.8661977491543</v>
      </c>
      <c r="H1160" s="19">
        <f t="shared" si="91"/>
        <v>1758553.8322135485</v>
      </c>
      <c r="I1160" s="20">
        <v>4513.3600563659984</v>
      </c>
      <c r="J1160" s="19">
        <f t="shared" si="92"/>
        <v>3667965.5292633194</v>
      </c>
      <c r="K1160" s="19">
        <f t="shared" si="93"/>
        <v>2349.4938586168441</v>
      </c>
      <c r="L1160" s="19">
        <f t="shared" si="94"/>
        <v>1909411.697049771</v>
      </c>
      <c r="M1160" s="29">
        <f>Table4[[#This Row],[Revenue]]/Table4[[#This Row],[Units]]</f>
        <v>5.5536015362966946</v>
      </c>
      <c r="N1160" s="31">
        <f t="shared" si="95"/>
        <v>0.52056424244348354</v>
      </c>
    </row>
    <row r="1161" spans="1:19" x14ac:dyDescent="0.25">
      <c r="A1161" s="35">
        <v>2008</v>
      </c>
      <c r="B1161" s="15" t="s">
        <v>175</v>
      </c>
      <c r="C1161" s="15" t="s">
        <v>170</v>
      </c>
      <c r="D1161" s="15" t="s">
        <v>168</v>
      </c>
      <c r="E1161" s="15" t="s">
        <v>148</v>
      </c>
      <c r="F1161" s="16">
        <v>192</v>
      </c>
      <c r="G1161" s="19">
        <v>251.10887999999315</v>
      </c>
      <c r="H1161" s="19">
        <f t="shared" si="91"/>
        <v>48212.904959998683</v>
      </c>
      <c r="I1161" s="20">
        <v>587.44799999998395</v>
      </c>
      <c r="J1161" s="19">
        <f t="shared" si="92"/>
        <v>112790.01599999692</v>
      </c>
      <c r="K1161" s="19">
        <f t="shared" si="93"/>
        <v>336.33911999999077</v>
      </c>
      <c r="L1161" s="19">
        <f t="shared" si="94"/>
        <v>64577.111039998235</v>
      </c>
      <c r="M1161" s="29">
        <f>Table4[[#This Row],[Revenue]]/Table4[[#This Row],[Units]]</f>
        <v>3.0596249999999166</v>
      </c>
      <c r="N1161" s="31">
        <f t="shared" si="95"/>
        <v>0.57254279527719898</v>
      </c>
    </row>
    <row r="1162" spans="1:19" x14ac:dyDescent="0.25">
      <c r="A1162" s="35">
        <v>2008</v>
      </c>
      <c r="B1162" s="15" t="s">
        <v>171</v>
      </c>
      <c r="C1162" s="15" t="s">
        <v>170</v>
      </c>
      <c r="D1162" s="15" t="s">
        <v>168</v>
      </c>
      <c r="E1162" s="15" t="s">
        <v>148</v>
      </c>
      <c r="F1162" s="16">
        <v>122</v>
      </c>
      <c r="G1162" s="19">
        <v>157.78799299999557</v>
      </c>
      <c r="H1162" s="19">
        <f t="shared" si="91"/>
        <v>19250.135145999458</v>
      </c>
      <c r="I1162" s="20">
        <v>474.84029999998666</v>
      </c>
      <c r="J1162" s="19">
        <f t="shared" si="92"/>
        <v>57930.516599998373</v>
      </c>
      <c r="K1162" s="19">
        <f t="shared" si="93"/>
        <v>317.05230699999106</v>
      </c>
      <c r="L1162" s="19">
        <f t="shared" si="94"/>
        <v>38680.381453998911</v>
      </c>
      <c r="M1162" s="29">
        <f>Table4[[#This Row],[Revenue]]/Table4[[#This Row],[Units]]</f>
        <v>3.8921336065572678</v>
      </c>
      <c r="N1162" s="31">
        <f t="shared" si="95"/>
        <v>0.66770302983971652</v>
      </c>
    </row>
    <row r="1163" spans="1:19" x14ac:dyDescent="0.25">
      <c r="A1163" s="35">
        <v>2010</v>
      </c>
      <c r="B1163" s="15" t="s">
        <v>171</v>
      </c>
      <c r="C1163" s="15" t="s">
        <v>170</v>
      </c>
      <c r="D1163" s="15" t="s">
        <v>168</v>
      </c>
      <c r="E1163" s="15" t="s">
        <v>148</v>
      </c>
      <c r="F1163" s="16">
        <v>796</v>
      </c>
      <c r="G1163" s="19">
        <v>1914.6229948799003</v>
      </c>
      <c r="H1163" s="19">
        <f t="shared" si="91"/>
        <v>1524039.9039244007</v>
      </c>
      <c r="I1163" s="20">
        <v>3395.9580479998235</v>
      </c>
      <c r="J1163" s="19">
        <f t="shared" si="92"/>
        <v>2703182.6062078597</v>
      </c>
      <c r="K1163" s="19">
        <f t="shared" si="93"/>
        <v>1481.3350531199233</v>
      </c>
      <c r="L1163" s="19">
        <f t="shared" si="94"/>
        <v>1179142.702283459</v>
      </c>
      <c r="M1163" s="29">
        <f>Table4[[#This Row],[Revenue]]/Table4[[#This Row],[Units]]</f>
        <v>4.2662789547736475</v>
      </c>
      <c r="N1163" s="31">
        <f t="shared" si="95"/>
        <v>0.43620534534942529</v>
      </c>
    </row>
    <row r="1164" spans="1:19" x14ac:dyDescent="0.25">
      <c r="A1164" s="35">
        <v>1990</v>
      </c>
      <c r="B1164" s="15" t="s">
        <v>173</v>
      </c>
      <c r="C1164" s="15" t="s">
        <v>169</v>
      </c>
      <c r="D1164" s="15" t="s">
        <v>5</v>
      </c>
      <c r="E1164" s="15" t="s">
        <v>60</v>
      </c>
      <c r="F1164" s="16">
        <v>383</v>
      </c>
      <c r="G1164" s="19">
        <v>777.2839467203911</v>
      </c>
      <c r="H1164" s="19">
        <f t="shared" si="91"/>
        <v>297699.75159390981</v>
      </c>
      <c r="I1164" s="20">
        <v>1609.6646668399874</v>
      </c>
      <c r="J1164" s="19">
        <f t="shared" si="92"/>
        <v>616501.56739971519</v>
      </c>
      <c r="K1164" s="19">
        <f t="shared" si="93"/>
        <v>832.38072011959628</v>
      </c>
      <c r="L1164" s="19">
        <f t="shared" si="94"/>
        <v>318801.81580580538</v>
      </c>
      <c r="M1164" s="29">
        <f>Table4[[#This Row],[Revenue]]/Table4[[#This Row],[Units]]</f>
        <v>4.2027798089816901</v>
      </c>
      <c r="N1164" s="31">
        <f t="shared" si="95"/>
        <v>0.51711436379707842</v>
      </c>
      <c r="O1164" s="41"/>
      <c r="P1164" s="41"/>
      <c r="Q1164" s="41"/>
      <c r="R1164" s="41"/>
      <c r="S1164" s="41"/>
    </row>
    <row r="1165" spans="1:19" x14ac:dyDescent="0.25">
      <c r="A1165" s="35">
        <v>1990</v>
      </c>
      <c r="B1165" s="15" t="s">
        <v>172</v>
      </c>
      <c r="C1165" s="15" t="s">
        <v>169</v>
      </c>
      <c r="D1165" s="15" t="s">
        <v>5</v>
      </c>
      <c r="E1165" s="15" t="s">
        <v>60</v>
      </c>
      <c r="F1165" s="16">
        <v>145</v>
      </c>
      <c r="G1165" s="19">
        <v>185.47884500249873</v>
      </c>
      <c r="H1165" s="19">
        <f t="shared" si="91"/>
        <v>26894.432525362317</v>
      </c>
      <c r="I1165" s="20">
        <v>441.70796774999707</v>
      </c>
      <c r="J1165" s="19">
        <f t="shared" si="92"/>
        <v>64047.655323749575</v>
      </c>
      <c r="K1165" s="19">
        <f t="shared" si="93"/>
        <v>256.22912274749831</v>
      </c>
      <c r="L1165" s="19">
        <f t="shared" si="94"/>
        <v>37153.222798387258</v>
      </c>
      <c r="M1165" s="29">
        <f>Table4[[#This Row],[Revenue]]/Table4[[#This Row],[Units]]</f>
        <v>3.0462618465517037</v>
      </c>
      <c r="N1165" s="31">
        <f t="shared" si="95"/>
        <v>0.58008716494904122</v>
      </c>
      <c r="O1165" s="37">
        <f>SUMIF(A:A,"2015",H:H)</f>
        <v>233288979.99136066</v>
      </c>
      <c r="P1165" s="37">
        <f>SUMIF(A:A,"2015",J:J)</f>
        <v>446008708.20660186</v>
      </c>
      <c r="Q1165" s="38" t="e">
        <f>(O1165-O1164)/O1164</f>
        <v>#DIV/0!</v>
      </c>
      <c r="R1165" s="38" t="e">
        <f>(P1165-P1164)/P1164</f>
        <v>#DIV/0!</v>
      </c>
      <c r="S1165" s="40">
        <v>2015</v>
      </c>
    </row>
    <row r="1166" spans="1:19" x14ac:dyDescent="0.25">
      <c r="A1166" s="35">
        <v>1991</v>
      </c>
      <c r="B1166" s="15" t="s">
        <v>173</v>
      </c>
      <c r="C1166" s="15" t="s">
        <v>169</v>
      </c>
      <c r="D1166" s="15" t="s">
        <v>5</v>
      </c>
      <c r="E1166" s="15" t="s">
        <v>60</v>
      </c>
      <c r="F1166" s="16">
        <v>693</v>
      </c>
      <c r="G1166" s="19">
        <v>897.19244999997852</v>
      </c>
      <c r="H1166" s="19">
        <f t="shared" si="91"/>
        <v>621754.36784998514</v>
      </c>
      <c r="I1166" s="20">
        <v>1948.4432440199539</v>
      </c>
      <c r="J1166" s="19">
        <f t="shared" si="92"/>
        <v>1350271.1681058281</v>
      </c>
      <c r="K1166" s="19">
        <f t="shared" si="93"/>
        <v>1051.2507940199753</v>
      </c>
      <c r="L1166" s="19">
        <f t="shared" si="94"/>
        <v>728516.80025584297</v>
      </c>
      <c r="M1166" s="29">
        <f>Table4[[#This Row],[Revenue]]/Table4[[#This Row],[Units]]</f>
        <v>2.811606412727206</v>
      </c>
      <c r="N1166" s="31">
        <f t="shared" si="95"/>
        <v>0.53953370068459094</v>
      </c>
    </row>
    <row r="1167" spans="1:19" x14ac:dyDescent="0.25">
      <c r="A1167" s="35">
        <v>1992</v>
      </c>
      <c r="B1167" s="15" t="s">
        <v>173</v>
      </c>
      <c r="C1167" s="15" t="s">
        <v>169</v>
      </c>
      <c r="D1167" s="15" t="s">
        <v>5</v>
      </c>
      <c r="E1167" s="15" t="s">
        <v>60</v>
      </c>
      <c r="F1167" s="16">
        <v>693</v>
      </c>
      <c r="G1167" s="19">
        <v>1045.9448999999622</v>
      </c>
      <c r="H1167" s="19">
        <f t="shared" si="91"/>
        <v>724839.81569997384</v>
      </c>
      <c r="I1167" s="20">
        <v>2125.4767559999232</v>
      </c>
      <c r="J1167" s="19">
        <f t="shared" si="92"/>
        <v>1472955.3919079467</v>
      </c>
      <c r="K1167" s="19">
        <f t="shared" si="93"/>
        <v>1079.531855999961</v>
      </c>
      <c r="L1167" s="19">
        <f t="shared" si="94"/>
        <v>748115.57620797283</v>
      </c>
      <c r="M1167" s="29">
        <f>Table4[[#This Row],[Revenue]]/Table4[[#This Row],[Units]]</f>
        <v>3.0670660259739151</v>
      </c>
      <c r="N1167" s="31">
        <f t="shared" si="95"/>
        <v>0.50790104053247997</v>
      </c>
    </row>
    <row r="1168" spans="1:19" x14ac:dyDescent="0.25">
      <c r="A1168" s="35">
        <v>1992</v>
      </c>
      <c r="B1168" s="15" t="s">
        <v>173</v>
      </c>
      <c r="C1168" s="15" t="s">
        <v>169</v>
      </c>
      <c r="D1168" s="15" t="s">
        <v>5</v>
      </c>
      <c r="E1168" s="15" t="s">
        <v>60</v>
      </c>
      <c r="F1168" s="16">
        <v>145</v>
      </c>
      <c r="G1168" s="19">
        <v>256.99665599999065</v>
      </c>
      <c r="H1168" s="19">
        <f t="shared" si="91"/>
        <v>37264.515119998643</v>
      </c>
      <c r="I1168" s="20">
        <v>609.53759999997783</v>
      </c>
      <c r="J1168" s="19">
        <f t="shared" si="92"/>
        <v>88382.951999996789</v>
      </c>
      <c r="K1168" s="19">
        <f t="shared" si="93"/>
        <v>352.54094399998718</v>
      </c>
      <c r="L1168" s="19">
        <f t="shared" si="94"/>
        <v>51118.436879998146</v>
      </c>
      <c r="M1168" s="29">
        <f>Table4[[#This Row],[Revenue]]/Table4[[#This Row],[Units]]</f>
        <v>4.2037075862067432</v>
      </c>
      <c r="N1168" s="31">
        <f t="shared" si="95"/>
        <v>0.57837440052918798</v>
      </c>
    </row>
    <row r="1169" spans="1:14" x14ac:dyDescent="0.25">
      <c r="A1169" s="35">
        <v>1993</v>
      </c>
      <c r="B1169" s="15" t="s">
        <v>174</v>
      </c>
      <c r="C1169" s="15" t="s">
        <v>169</v>
      </c>
      <c r="D1169" s="15" t="s">
        <v>5</v>
      </c>
      <c r="E1169" s="15" t="s">
        <v>60</v>
      </c>
      <c r="F1169" s="16">
        <v>383</v>
      </c>
      <c r="G1169" s="19">
        <v>618.99502499997459</v>
      </c>
      <c r="H1169" s="19">
        <f t="shared" si="91"/>
        <v>237075.09457499027</v>
      </c>
      <c r="I1169" s="20">
        <v>1498.8550609999386</v>
      </c>
      <c r="J1169" s="19">
        <f t="shared" si="92"/>
        <v>574061.48836297647</v>
      </c>
      <c r="K1169" s="19">
        <f t="shared" si="93"/>
        <v>879.860035999964</v>
      </c>
      <c r="L1169" s="19">
        <f t="shared" si="94"/>
        <v>336986.39378798619</v>
      </c>
      <c r="M1169" s="29">
        <f>Table4[[#This Row],[Revenue]]/Table4[[#This Row],[Units]]</f>
        <v>3.913459689294879</v>
      </c>
      <c r="N1169" s="31">
        <f t="shared" si="95"/>
        <v>0.58702142648334432</v>
      </c>
    </row>
    <row r="1170" spans="1:14" x14ac:dyDescent="0.25">
      <c r="A1170" s="35">
        <v>1994</v>
      </c>
      <c r="B1170" s="15" t="s">
        <v>176</v>
      </c>
      <c r="C1170" s="15" t="s">
        <v>169</v>
      </c>
      <c r="D1170" s="15" t="s">
        <v>5</v>
      </c>
      <c r="E1170" s="15" t="s">
        <v>60</v>
      </c>
      <c r="F1170" s="16">
        <v>513</v>
      </c>
      <c r="G1170" s="19">
        <v>1410.2743332299265</v>
      </c>
      <c r="H1170" s="19">
        <f t="shared" si="91"/>
        <v>723470.73294695222</v>
      </c>
      <c r="I1170" s="20">
        <v>2620.9758329998631</v>
      </c>
      <c r="J1170" s="19">
        <f t="shared" si="92"/>
        <v>1344560.6023289298</v>
      </c>
      <c r="K1170" s="19">
        <f t="shared" si="93"/>
        <v>1210.7014997699366</v>
      </c>
      <c r="L1170" s="19">
        <f t="shared" si="94"/>
        <v>621089.86938197759</v>
      </c>
      <c r="M1170" s="29">
        <f>Table4[[#This Row],[Revenue]]/Table4[[#This Row],[Units]]</f>
        <v>5.109114684210259</v>
      </c>
      <c r="N1170" s="31">
        <f t="shared" si="95"/>
        <v>0.46192776160939131</v>
      </c>
    </row>
    <row r="1171" spans="1:14" x14ac:dyDescent="0.25">
      <c r="A1171" s="35">
        <v>1996</v>
      </c>
      <c r="B1171" s="15" t="s">
        <v>172</v>
      </c>
      <c r="C1171" s="15" t="s">
        <v>169</v>
      </c>
      <c r="D1171" s="15" t="s">
        <v>5</v>
      </c>
      <c r="E1171" s="15" t="s">
        <v>60</v>
      </c>
      <c r="F1171" s="16">
        <v>476</v>
      </c>
      <c r="G1171" s="19">
        <v>488.05469999999934</v>
      </c>
      <c r="H1171" s="19">
        <f t="shared" si="91"/>
        <v>232314.0371999997</v>
      </c>
      <c r="I1171" s="20">
        <v>1098.8020679999984</v>
      </c>
      <c r="J1171" s="19">
        <f t="shared" si="92"/>
        <v>523029.78436799924</v>
      </c>
      <c r="K1171" s="19">
        <f t="shared" si="93"/>
        <v>610.74736799999903</v>
      </c>
      <c r="L1171" s="19">
        <f t="shared" si="94"/>
        <v>290715.74716799951</v>
      </c>
      <c r="M1171" s="29">
        <f>Table4[[#This Row],[Revenue]]/Table4[[#This Row],[Units]]</f>
        <v>2.3084077058823493</v>
      </c>
      <c r="N1171" s="31">
        <f t="shared" si="95"/>
        <v>0.55583019525223532</v>
      </c>
    </row>
    <row r="1172" spans="1:14" x14ac:dyDescent="0.25">
      <c r="A1172" s="35">
        <v>1996</v>
      </c>
      <c r="B1172" s="15" t="s">
        <v>176</v>
      </c>
      <c r="C1172" s="15" t="s">
        <v>169</v>
      </c>
      <c r="D1172" s="15" t="s">
        <v>5</v>
      </c>
      <c r="E1172" s="15" t="s">
        <v>60</v>
      </c>
      <c r="F1172" s="16">
        <v>293</v>
      </c>
      <c r="G1172" s="19">
        <v>600.82142129679517</v>
      </c>
      <c r="H1172" s="19">
        <f t="shared" si="91"/>
        <v>176040.67643996098</v>
      </c>
      <c r="I1172" s="20">
        <v>1405.4503912799928</v>
      </c>
      <c r="J1172" s="19">
        <f t="shared" si="92"/>
        <v>411796.96464503789</v>
      </c>
      <c r="K1172" s="19">
        <f t="shared" si="93"/>
        <v>804.62896998319763</v>
      </c>
      <c r="L1172" s="19">
        <f t="shared" si="94"/>
        <v>235756.28820507691</v>
      </c>
      <c r="M1172" s="29">
        <f>Table4[[#This Row],[Revenue]]/Table4[[#This Row],[Units]]</f>
        <v>4.7967590146074839</v>
      </c>
      <c r="N1172" s="31">
        <f t="shared" si="95"/>
        <v>0.57250613395923133</v>
      </c>
    </row>
    <row r="1173" spans="1:14" x14ac:dyDescent="0.25">
      <c r="A1173" s="35">
        <v>1997</v>
      </c>
      <c r="B1173" s="15" t="s">
        <v>175</v>
      </c>
      <c r="C1173" s="15" t="s">
        <v>169</v>
      </c>
      <c r="D1173" s="15" t="s">
        <v>5</v>
      </c>
      <c r="E1173" s="15" t="s">
        <v>60</v>
      </c>
      <c r="F1173" s="16">
        <v>796</v>
      </c>
      <c r="G1173" s="19">
        <v>1028.0339999999755</v>
      </c>
      <c r="H1173" s="19">
        <f t="shared" si="91"/>
        <v>818315.06399998057</v>
      </c>
      <c r="I1173" s="20">
        <v>2168.608506399949</v>
      </c>
      <c r="J1173" s="19">
        <f t="shared" si="92"/>
        <v>1726212.3710943593</v>
      </c>
      <c r="K1173" s="19">
        <f t="shared" si="93"/>
        <v>1140.5745063999734</v>
      </c>
      <c r="L1173" s="19">
        <f t="shared" si="94"/>
        <v>907897.30709437875</v>
      </c>
      <c r="M1173" s="29">
        <f>Table4[[#This Row],[Revenue]]/Table4[[#This Row],[Units]]</f>
        <v>2.7243825457285791</v>
      </c>
      <c r="N1173" s="31">
        <f t="shared" si="95"/>
        <v>0.52594763095041608</v>
      </c>
    </row>
    <row r="1174" spans="1:14" x14ac:dyDescent="0.25">
      <c r="A1174" s="35">
        <v>1997</v>
      </c>
      <c r="B1174" s="15" t="s">
        <v>174</v>
      </c>
      <c r="C1174" s="15" t="s">
        <v>169</v>
      </c>
      <c r="D1174" s="15" t="s">
        <v>5</v>
      </c>
      <c r="E1174" s="15" t="s">
        <v>60</v>
      </c>
      <c r="F1174" s="16">
        <v>500</v>
      </c>
      <c r="G1174" s="19">
        <v>594.78749999999036</v>
      </c>
      <c r="H1174" s="19">
        <f t="shared" si="91"/>
        <v>297393.74999999517</v>
      </c>
      <c r="I1174" s="20">
        <v>1402.1388349999772</v>
      </c>
      <c r="J1174" s="19">
        <f t="shared" si="92"/>
        <v>701069.41749998857</v>
      </c>
      <c r="K1174" s="19">
        <f t="shared" si="93"/>
        <v>807.35133499998688</v>
      </c>
      <c r="L1174" s="19">
        <f t="shared" si="94"/>
        <v>403675.6674999934</v>
      </c>
      <c r="M1174" s="29">
        <f>Table4[[#This Row],[Revenue]]/Table4[[#This Row],[Units]]</f>
        <v>2.8042776699999545</v>
      </c>
      <c r="N1174" s="31">
        <f t="shared" si="95"/>
        <v>0.57579985294394898</v>
      </c>
    </row>
    <row r="1175" spans="1:14" x14ac:dyDescent="0.25">
      <c r="A1175" s="35">
        <v>1999</v>
      </c>
      <c r="B1175" s="15" t="s">
        <v>175</v>
      </c>
      <c r="C1175" s="15" t="s">
        <v>169</v>
      </c>
      <c r="D1175" s="15" t="s">
        <v>5</v>
      </c>
      <c r="E1175" s="15" t="s">
        <v>60</v>
      </c>
      <c r="F1175" s="16">
        <v>500</v>
      </c>
      <c r="G1175" s="19">
        <v>805.04999999996721</v>
      </c>
      <c r="H1175" s="19">
        <f t="shared" si="91"/>
        <v>402524.99999998359</v>
      </c>
      <c r="I1175" s="20">
        <v>1785.4219999999273</v>
      </c>
      <c r="J1175" s="19">
        <f t="shared" si="92"/>
        <v>892710.99999996368</v>
      </c>
      <c r="K1175" s="19">
        <f t="shared" si="93"/>
        <v>980.37199999996005</v>
      </c>
      <c r="L1175" s="19">
        <f t="shared" si="94"/>
        <v>490185.99999998009</v>
      </c>
      <c r="M1175" s="29">
        <f>Table4[[#This Row],[Revenue]]/Table4[[#This Row],[Units]]</f>
        <v>3.5708439999998545</v>
      </c>
      <c r="N1175" s="31">
        <f t="shared" si="95"/>
        <v>0.54909819639278556</v>
      </c>
    </row>
    <row r="1176" spans="1:14" x14ac:dyDescent="0.25">
      <c r="A1176" s="35">
        <v>1999</v>
      </c>
      <c r="B1176" s="15" t="s">
        <v>173</v>
      </c>
      <c r="C1176" s="15" t="s">
        <v>169</v>
      </c>
      <c r="D1176" s="15" t="s">
        <v>5</v>
      </c>
      <c r="E1176" s="15" t="s">
        <v>60</v>
      </c>
      <c r="F1176" s="16">
        <v>293</v>
      </c>
      <c r="G1176" s="19">
        <v>841.40857786996742</v>
      </c>
      <c r="H1176" s="19">
        <f t="shared" si="91"/>
        <v>246532.71331590044</v>
      </c>
      <c r="I1176" s="20">
        <v>1733.8859769999522</v>
      </c>
      <c r="J1176" s="19">
        <f t="shared" si="92"/>
        <v>508028.591260986</v>
      </c>
      <c r="K1176" s="19">
        <f t="shared" si="93"/>
        <v>892.47739912998475</v>
      </c>
      <c r="L1176" s="19">
        <f t="shared" si="94"/>
        <v>261495.87794508555</v>
      </c>
      <c r="M1176" s="29">
        <f>Table4[[#This Row],[Revenue]]/Table4[[#This Row],[Units]]</f>
        <v>5.9176995802046148</v>
      </c>
      <c r="N1176" s="31">
        <f t="shared" si="95"/>
        <v>0.51472669539330917</v>
      </c>
    </row>
    <row r="1177" spans="1:14" x14ac:dyDescent="0.25">
      <c r="A1177" s="35">
        <v>2000</v>
      </c>
      <c r="B1177" s="15" t="s">
        <v>173</v>
      </c>
      <c r="C1177" s="15" t="s">
        <v>169</v>
      </c>
      <c r="D1177" s="15" t="s">
        <v>5</v>
      </c>
      <c r="E1177" s="15" t="s">
        <v>60</v>
      </c>
      <c r="F1177" s="16">
        <v>805</v>
      </c>
      <c r="G1177" s="19">
        <v>2506.069456799883</v>
      </c>
      <c r="H1177" s="19">
        <f t="shared" si="91"/>
        <v>2017385.9127239059</v>
      </c>
      <c r="I1177" s="20">
        <v>4040.9272799998348</v>
      </c>
      <c r="J1177" s="19">
        <f t="shared" si="92"/>
        <v>3252946.460399867</v>
      </c>
      <c r="K1177" s="19">
        <f t="shared" si="93"/>
        <v>1534.8578231999518</v>
      </c>
      <c r="L1177" s="19">
        <f t="shared" si="94"/>
        <v>1235560.5476759612</v>
      </c>
      <c r="M1177" s="29">
        <f>Table4[[#This Row],[Revenue]]/Table4[[#This Row],[Units]]</f>
        <v>5.0197854409935836</v>
      </c>
      <c r="N1177" s="31">
        <f t="shared" si="95"/>
        <v>0.37982812281640826</v>
      </c>
    </row>
    <row r="1178" spans="1:14" x14ac:dyDescent="0.25">
      <c r="A1178" s="35">
        <v>2000</v>
      </c>
      <c r="B1178" s="15" t="s">
        <v>171</v>
      </c>
      <c r="C1178" s="15" t="s">
        <v>169</v>
      </c>
      <c r="D1178" s="15" t="s">
        <v>5</v>
      </c>
      <c r="E1178" s="15" t="s">
        <v>60</v>
      </c>
      <c r="F1178" s="16">
        <v>800</v>
      </c>
      <c r="G1178" s="19">
        <v>1938.7005064799037</v>
      </c>
      <c r="H1178" s="19">
        <f t="shared" si="91"/>
        <v>1550960.405183923</v>
      </c>
      <c r="I1178" s="20">
        <v>4041.9784079997994</v>
      </c>
      <c r="J1178" s="19">
        <f t="shared" si="92"/>
        <v>3233582.7263998394</v>
      </c>
      <c r="K1178" s="19">
        <f t="shared" si="93"/>
        <v>2103.2779015198957</v>
      </c>
      <c r="L1178" s="19">
        <f t="shared" si="94"/>
        <v>1682622.3212159164</v>
      </c>
      <c r="M1178" s="29">
        <f>Table4[[#This Row],[Revenue]]/Table4[[#This Row],[Units]]</f>
        <v>5.0524730099997495</v>
      </c>
      <c r="N1178" s="31">
        <f t="shared" si="95"/>
        <v>0.52035851981720926</v>
      </c>
    </row>
    <row r="1179" spans="1:14" x14ac:dyDescent="0.25">
      <c r="A1179" s="35">
        <v>2000</v>
      </c>
      <c r="B1179" s="15" t="s">
        <v>176</v>
      </c>
      <c r="C1179" s="15" t="s">
        <v>169</v>
      </c>
      <c r="D1179" s="15" t="s">
        <v>5</v>
      </c>
      <c r="E1179" s="15" t="s">
        <v>60</v>
      </c>
      <c r="F1179" s="16">
        <v>804</v>
      </c>
      <c r="G1179" s="19">
        <v>1832.0979508799117</v>
      </c>
      <c r="H1179" s="19">
        <f t="shared" si="91"/>
        <v>1473006.7525074489</v>
      </c>
      <c r="I1179" s="20">
        <v>3788.1056479998174</v>
      </c>
      <c r="J1179" s="19">
        <f t="shared" si="92"/>
        <v>3045636.9409918534</v>
      </c>
      <c r="K1179" s="19">
        <f t="shared" si="93"/>
        <v>1956.0076971199057</v>
      </c>
      <c r="L1179" s="19">
        <f t="shared" si="94"/>
        <v>1572630.1884844045</v>
      </c>
      <c r="M1179" s="29">
        <f>Table4[[#This Row],[Revenue]]/Table4[[#This Row],[Units]]</f>
        <v>4.7115741890544989</v>
      </c>
      <c r="N1179" s="31">
        <f t="shared" si="95"/>
        <v>0.51635510697879039</v>
      </c>
    </row>
    <row r="1180" spans="1:14" x14ac:dyDescent="0.25">
      <c r="A1180" s="35">
        <v>2000</v>
      </c>
      <c r="B1180" s="15" t="s">
        <v>172</v>
      </c>
      <c r="C1180" s="15" t="s">
        <v>169</v>
      </c>
      <c r="D1180" s="15" t="s">
        <v>5</v>
      </c>
      <c r="E1180" s="15" t="s">
        <v>60</v>
      </c>
      <c r="F1180" s="16">
        <v>796</v>
      </c>
      <c r="G1180" s="19">
        <v>1366.3538999999384</v>
      </c>
      <c r="H1180" s="19">
        <f t="shared" si="91"/>
        <v>1087617.704399951</v>
      </c>
      <c r="I1180" s="20">
        <v>2691.5417159998788</v>
      </c>
      <c r="J1180" s="19">
        <f t="shared" si="92"/>
        <v>2142467.2059359034</v>
      </c>
      <c r="K1180" s="19">
        <f t="shared" si="93"/>
        <v>1325.1878159999403</v>
      </c>
      <c r="L1180" s="19">
        <f t="shared" si="94"/>
        <v>1054849.5015359523</v>
      </c>
      <c r="M1180" s="29">
        <f>Table4[[#This Row],[Revenue]]/Table4[[#This Row],[Units]]</f>
        <v>3.3813338140701994</v>
      </c>
      <c r="N1180" s="31">
        <f t="shared" si="95"/>
        <v>0.49235269441389551</v>
      </c>
    </row>
    <row r="1181" spans="1:14" x14ac:dyDescent="0.25">
      <c r="A1181" s="35">
        <v>2001</v>
      </c>
      <c r="B1181" s="15" t="s">
        <v>176</v>
      </c>
      <c r="C1181" s="15" t="s">
        <v>169</v>
      </c>
      <c r="D1181" s="15" t="s">
        <v>5</v>
      </c>
      <c r="E1181" s="15" t="s">
        <v>60</v>
      </c>
      <c r="F1181" s="16">
        <v>809</v>
      </c>
      <c r="G1181" s="19">
        <v>2903.1504790398444</v>
      </c>
      <c r="H1181" s="19">
        <f t="shared" si="91"/>
        <v>2348648.7375432341</v>
      </c>
      <c r="I1181" s="20">
        <v>4712.7463839997745</v>
      </c>
      <c r="J1181" s="19">
        <f t="shared" si="92"/>
        <v>3812611.8246558174</v>
      </c>
      <c r="K1181" s="19">
        <f t="shared" si="93"/>
        <v>1809.5959049599301</v>
      </c>
      <c r="L1181" s="19">
        <f t="shared" si="94"/>
        <v>1463963.0871125832</v>
      </c>
      <c r="M1181" s="29">
        <f>Table4[[#This Row],[Revenue]]/Table4[[#This Row],[Units]]</f>
        <v>5.8253972608155431</v>
      </c>
      <c r="N1181" s="31">
        <f t="shared" si="95"/>
        <v>0.38397905541950689</v>
      </c>
    </row>
    <row r="1182" spans="1:14" x14ac:dyDescent="0.25">
      <c r="A1182" s="35">
        <v>2001</v>
      </c>
      <c r="B1182" s="15" t="s">
        <v>174</v>
      </c>
      <c r="C1182" s="15" t="s">
        <v>169</v>
      </c>
      <c r="D1182" s="15" t="s">
        <v>5</v>
      </c>
      <c r="E1182" s="15" t="s">
        <v>60</v>
      </c>
      <c r="F1182" s="16">
        <v>798</v>
      </c>
      <c r="G1182" s="19">
        <v>2856.8773928398541</v>
      </c>
      <c r="H1182" s="19">
        <f t="shared" si="91"/>
        <v>2279788.1594862035</v>
      </c>
      <c r="I1182" s="20">
        <v>4719.0283639997851</v>
      </c>
      <c r="J1182" s="19">
        <f t="shared" si="92"/>
        <v>3765784.6344718286</v>
      </c>
      <c r="K1182" s="19">
        <f t="shared" si="93"/>
        <v>1862.150971159931</v>
      </c>
      <c r="L1182" s="19">
        <f t="shared" si="94"/>
        <v>1485996.4749856251</v>
      </c>
      <c r="M1182" s="29">
        <f>Table4[[#This Row],[Revenue]]/Table4[[#This Row],[Units]]</f>
        <v>5.9135693784458461</v>
      </c>
      <c r="N1182" s="31">
        <f t="shared" si="95"/>
        <v>0.39460474223163955</v>
      </c>
    </row>
    <row r="1183" spans="1:14" x14ac:dyDescent="0.25">
      <c r="A1183" s="35">
        <v>2006</v>
      </c>
      <c r="B1183" s="15" t="s">
        <v>175</v>
      </c>
      <c r="C1183" s="15" t="s">
        <v>169</v>
      </c>
      <c r="D1183" s="15" t="s">
        <v>5</v>
      </c>
      <c r="E1183" s="15" t="s">
        <v>60</v>
      </c>
      <c r="F1183" s="16">
        <v>806</v>
      </c>
      <c r="G1183" s="19">
        <v>2007.5259988798903</v>
      </c>
      <c r="H1183" s="19">
        <f t="shared" si="91"/>
        <v>1618065.9550971915</v>
      </c>
      <c r="I1183" s="20">
        <v>4044.5864479997786</v>
      </c>
      <c r="J1183" s="19">
        <f t="shared" si="92"/>
        <v>3259936.6770878215</v>
      </c>
      <c r="K1183" s="19">
        <f t="shared" si="93"/>
        <v>2037.0604491198883</v>
      </c>
      <c r="L1183" s="19">
        <f t="shared" si="94"/>
        <v>1641870.72199063</v>
      </c>
      <c r="M1183" s="29">
        <f>Table4[[#This Row],[Revenue]]/Table4[[#This Row],[Units]]</f>
        <v>5.0180973300245393</v>
      </c>
      <c r="N1183" s="31">
        <f t="shared" si="95"/>
        <v>0.50365110878698172</v>
      </c>
    </row>
    <row r="1184" spans="1:14" x14ac:dyDescent="0.25">
      <c r="A1184" s="35">
        <v>2007</v>
      </c>
      <c r="B1184" s="15" t="s">
        <v>171</v>
      </c>
      <c r="C1184" s="15" t="s">
        <v>169</v>
      </c>
      <c r="D1184" s="15" t="s">
        <v>5</v>
      </c>
      <c r="E1184" s="15" t="s">
        <v>60</v>
      </c>
      <c r="F1184" s="16">
        <v>297</v>
      </c>
      <c r="G1184" s="19">
        <v>612.3613118864946</v>
      </c>
      <c r="H1184" s="19">
        <f t="shared" si="91"/>
        <v>181871.30963028889</v>
      </c>
      <c r="I1184" s="20">
        <v>1420.170764149992</v>
      </c>
      <c r="J1184" s="19">
        <f t="shared" si="92"/>
        <v>421790.71695254761</v>
      </c>
      <c r="K1184" s="19">
        <f t="shared" si="93"/>
        <v>807.80945226349741</v>
      </c>
      <c r="L1184" s="19">
        <f t="shared" si="94"/>
        <v>239919.40732225872</v>
      </c>
      <c r="M1184" s="29">
        <f>Table4[[#This Row],[Revenue]]/Table4[[#This Row],[Units]]</f>
        <v>4.7817197446127677</v>
      </c>
      <c r="N1184" s="31">
        <f t="shared" si="95"/>
        <v>0.56881149271298492</v>
      </c>
    </row>
    <row r="1185" spans="1:14" x14ac:dyDescent="0.25">
      <c r="A1185" s="35">
        <v>2008</v>
      </c>
      <c r="B1185" s="15" t="s">
        <v>172</v>
      </c>
      <c r="C1185" s="15" t="s">
        <v>169</v>
      </c>
      <c r="D1185" s="15" t="s">
        <v>5</v>
      </c>
      <c r="E1185" s="15" t="s">
        <v>60</v>
      </c>
      <c r="F1185" s="16">
        <v>623</v>
      </c>
      <c r="G1185" s="19">
        <v>747.83362499998725</v>
      </c>
      <c r="H1185" s="19">
        <f t="shared" si="91"/>
        <v>465900.34837499209</v>
      </c>
      <c r="I1185" s="20">
        <v>1664.4956190499718</v>
      </c>
      <c r="J1185" s="19">
        <f t="shared" si="92"/>
        <v>1036980.7706681325</v>
      </c>
      <c r="K1185" s="19">
        <f t="shared" si="93"/>
        <v>916.66199404998451</v>
      </c>
      <c r="L1185" s="19">
        <f t="shared" si="94"/>
        <v>571080.42229314032</v>
      </c>
      <c r="M1185" s="29">
        <f>Table4[[#This Row],[Revenue]]/Table4[[#This Row],[Units]]</f>
        <v>2.6717425666933736</v>
      </c>
      <c r="N1185" s="31">
        <f t="shared" si="95"/>
        <v>0.55071457296666171</v>
      </c>
    </row>
    <row r="1186" spans="1:14" x14ac:dyDescent="0.25">
      <c r="A1186" s="35">
        <v>2008</v>
      </c>
      <c r="B1186" s="15" t="s">
        <v>171</v>
      </c>
      <c r="C1186" s="15" t="s">
        <v>169</v>
      </c>
      <c r="D1186" s="15" t="s">
        <v>5</v>
      </c>
      <c r="E1186" s="15" t="s">
        <v>60</v>
      </c>
      <c r="F1186" s="16">
        <v>476</v>
      </c>
      <c r="G1186" s="19">
        <v>650.63249999998152</v>
      </c>
      <c r="H1186" s="19">
        <f t="shared" si="91"/>
        <v>309701.06999999122</v>
      </c>
      <c r="I1186" s="20">
        <v>1464.8282999999583</v>
      </c>
      <c r="J1186" s="19">
        <f t="shared" si="92"/>
        <v>697258.27079998015</v>
      </c>
      <c r="K1186" s="19">
        <f t="shared" si="93"/>
        <v>814.19579999997677</v>
      </c>
      <c r="L1186" s="19">
        <f t="shared" si="94"/>
        <v>387557.20079998893</v>
      </c>
      <c r="M1186" s="29">
        <f>Table4[[#This Row],[Revenue]]/Table4[[#This Row],[Units]]</f>
        <v>3.0773703781511728</v>
      </c>
      <c r="N1186" s="31">
        <f t="shared" si="95"/>
        <v>0.55583019525223532</v>
      </c>
    </row>
    <row r="1187" spans="1:14" x14ac:dyDescent="0.25">
      <c r="A1187" s="35">
        <v>2009</v>
      </c>
      <c r="B1187" s="15" t="s">
        <v>175</v>
      </c>
      <c r="C1187" s="15" t="s">
        <v>169</v>
      </c>
      <c r="D1187" s="15" t="s">
        <v>5</v>
      </c>
      <c r="E1187" s="15" t="s">
        <v>60</v>
      </c>
      <c r="F1187" s="16">
        <v>623</v>
      </c>
      <c r="G1187" s="19">
        <v>984.72937499996112</v>
      </c>
      <c r="H1187" s="19">
        <f t="shared" si="91"/>
        <v>613486.40062497579</v>
      </c>
      <c r="I1187" s="20">
        <v>2054.2996749999188</v>
      </c>
      <c r="J1187" s="19">
        <f t="shared" si="92"/>
        <v>1279828.6975249494</v>
      </c>
      <c r="K1187" s="19">
        <f t="shared" si="93"/>
        <v>1069.5702999999576</v>
      </c>
      <c r="L1187" s="19">
        <f t="shared" si="94"/>
        <v>666342.29689997365</v>
      </c>
      <c r="M1187" s="29">
        <f>Table4[[#This Row],[Revenue]]/Table4[[#This Row],[Units]]</f>
        <v>3.2974312600319724</v>
      </c>
      <c r="N1187" s="31">
        <f t="shared" si="95"/>
        <v>0.52064959801933464</v>
      </c>
    </row>
    <row r="1188" spans="1:14" x14ac:dyDescent="0.25">
      <c r="A1188" s="35">
        <v>2010</v>
      </c>
      <c r="B1188" s="15" t="s">
        <v>175</v>
      </c>
      <c r="C1188" s="15" t="s">
        <v>169</v>
      </c>
      <c r="D1188" s="15" t="s">
        <v>5</v>
      </c>
      <c r="E1188" s="15" t="s">
        <v>60</v>
      </c>
      <c r="F1188" s="16">
        <v>499</v>
      </c>
      <c r="G1188" s="19">
        <v>1458.2903965299258</v>
      </c>
      <c r="H1188" s="19">
        <f t="shared" si="91"/>
        <v>727686.90786843305</v>
      </c>
      <c r="I1188" s="20">
        <v>2751.1542629998598</v>
      </c>
      <c r="J1188" s="19">
        <f t="shared" si="92"/>
        <v>1372825.97723693</v>
      </c>
      <c r="K1188" s="19">
        <f t="shared" si="93"/>
        <v>1292.863866469934</v>
      </c>
      <c r="L1188" s="19">
        <f t="shared" si="94"/>
        <v>645139.069368497</v>
      </c>
      <c r="M1188" s="29">
        <f>Table4[[#This Row],[Revenue]]/Table4[[#This Row],[Units]]</f>
        <v>5.5133351963925046</v>
      </c>
      <c r="N1188" s="31">
        <f t="shared" si="95"/>
        <v>0.46993506829391479</v>
      </c>
    </row>
    <row r="1189" spans="1:14" x14ac:dyDescent="0.25">
      <c r="A1189" s="35">
        <v>2010</v>
      </c>
      <c r="B1189" s="15" t="s">
        <v>175</v>
      </c>
      <c r="C1189" s="15" t="s">
        <v>169</v>
      </c>
      <c r="D1189" s="15" t="s">
        <v>5</v>
      </c>
      <c r="E1189" s="15" t="s">
        <v>60</v>
      </c>
      <c r="F1189" s="16">
        <v>501</v>
      </c>
      <c r="G1189" s="19">
        <v>1083.8387598299464</v>
      </c>
      <c r="H1189" s="19">
        <f t="shared" si="91"/>
        <v>543003.21867480315</v>
      </c>
      <c r="I1189" s="20">
        <v>2606.9001929998708</v>
      </c>
      <c r="J1189" s="19">
        <f t="shared" si="92"/>
        <v>1306056.9966929352</v>
      </c>
      <c r="K1189" s="19">
        <f t="shared" si="93"/>
        <v>1523.0614331699244</v>
      </c>
      <c r="L1189" s="19">
        <f t="shared" si="94"/>
        <v>763053.77801813208</v>
      </c>
      <c r="M1189" s="29">
        <f>Table4[[#This Row],[Revenue]]/Table4[[#This Row],[Units]]</f>
        <v>5.2033935988021369</v>
      </c>
      <c r="N1189" s="31">
        <f t="shared" si="95"/>
        <v>0.58424232629223638</v>
      </c>
    </row>
    <row r="1190" spans="1:14" x14ac:dyDescent="0.25">
      <c r="A1190" s="35">
        <v>2010</v>
      </c>
      <c r="B1190" s="15" t="s">
        <v>171</v>
      </c>
      <c r="C1190" s="15" t="s">
        <v>169</v>
      </c>
      <c r="D1190" s="15" t="s">
        <v>5</v>
      </c>
      <c r="E1190" s="15" t="s">
        <v>60</v>
      </c>
      <c r="F1190" s="16">
        <v>410</v>
      </c>
      <c r="G1190" s="19">
        <v>1051.1476299299438</v>
      </c>
      <c r="H1190" s="19">
        <f t="shared" si="91"/>
        <v>430970.52827127697</v>
      </c>
      <c r="I1190" s="20">
        <v>2425.3659029998703</v>
      </c>
      <c r="J1190" s="19">
        <f t="shared" si="92"/>
        <v>994400.02022994682</v>
      </c>
      <c r="K1190" s="19">
        <f t="shared" si="93"/>
        <v>1374.2182730699265</v>
      </c>
      <c r="L1190" s="19">
        <f t="shared" si="94"/>
        <v>563429.49195866985</v>
      </c>
      <c r="M1190" s="29">
        <f>Table4[[#This Row],[Revenue]]/Table4[[#This Row],[Units]]</f>
        <v>5.9155265926826104</v>
      </c>
      <c r="N1190" s="31">
        <f t="shared" si="95"/>
        <v>0.56660245424007671</v>
      </c>
    </row>
    <row r="1191" spans="1:14" x14ac:dyDescent="0.25">
      <c r="A1191" s="35">
        <v>2010</v>
      </c>
      <c r="B1191" s="15" t="s">
        <v>176</v>
      </c>
      <c r="C1191" s="15" t="s">
        <v>169</v>
      </c>
      <c r="D1191" s="15" t="s">
        <v>5</v>
      </c>
      <c r="E1191" s="15" t="s">
        <v>60</v>
      </c>
      <c r="F1191" s="16">
        <v>405</v>
      </c>
      <c r="G1191" s="19">
        <v>997.13639812995211</v>
      </c>
      <c r="H1191" s="19">
        <f t="shared" si="91"/>
        <v>403840.24124263058</v>
      </c>
      <c r="I1191" s="20">
        <v>2386.5361229998853</v>
      </c>
      <c r="J1191" s="19">
        <f t="shared" si="92"/>
        <v>966547.12981495354</v>
      </c>
      <c r="K1191" s="19">
        <f t="shared" si="93"/>
        <v>1389.3997248699332</v>
      </c>
      <c r="L1191" s="19">
        <f t="shared" si="94"/>
        <v>562706.8885723229</v>
      </c>
      <c r="M1191" s="29">
        <f>Table4[[#This Row],[Revenue]]/Table4[[#This Row],[Units]]</f>
        <v>5.8926817851849016</v>
      </c>
      <c r="N1191" s="31">
        <f t="shared" si="95"/>
        <v>0.58218256638975663</v>
      </c>
    </row>
    <row r="1192" spans="1:14" x14ac:dyDescent="0.25">
      <c r="A1192" s="35">
        <v>2010</v>
      </c>
      <c r="B1192" s="15" t="s">
        <v>173</v>
      </c>
      <c r="C1192" s="15" t="s">
        <v>169</v>
      </c>
      <c r="D1192" s="15" t="s">
        <v>5</v>
      </c>
      <c r="E1192" s="15" t="s">
        <v>60</v>
      </c>
      <c r="F1192" s="16">
        <v>406</v>
      </c>
      <c r="G1192" s="19">
        <v>1202.8179539999442</v>
      </c>
      <c r="H1192" s="19">
        <f t="shared" si="91"/>
        <v>488344.08932397736</v>
      </c>
      <c r="I1192" s="20">
        <v>2173.4933999998989</v>
      </c>
      <c r="J1192" s="19">
        <f t="shared" si="92"/>
        <v>882438.32039995899</v>
      </c>
      <c r="K1192" s="19">
        <f t="shared" si="93"/>
        <v>970.67544599995472</v>
      </c>
      <c r="L1192" s="19">
        <f t="shared" si="94"/>
        <v>394094.23107598163</v>
      </c>
      <c r="M1192" s="29">
        <f>Table4[[#This Row],[Revenue]]/Table4[[#This Row],[Units]]</f>
        <v>5.3534320197041847</v>
      </c>
      <c r="N1192" s="31">
        <f t="shared" si="95"/>
        <v>0.44659691444197619</v>
      </c>
    </row>
    <row r="1193" spans="1:14" x14ac:dyDescent="0.25">
      <c r="A1193" s="35">
        <v>2010</v>
      </c>
      <c r="B1193" s="15" t="s">
        <v>172</v>
      </c>
      <c r="C1193" s="15" t="s">
        <v>169</v>
      </c>
      <c r="D1193" s="15" t="s">
        <v>5</v>
      </c>
      <c r="E1193" s="15" t="s">
        <v>60</v>
      </c>
      <c r="F1193" s="16">
        <v>297</v>
      </c>
      <c r="G1193" s="19">
        <v>929.75412743995821</v>
      </c>
      <c r="H1193" s="19">
        <f t="shared" si="91"/>
        <v>276136.97584966756</v>
      </c>
      <c r="I1193" s="20">
        <v>1859.192023999939</v>
      </c>
      <c r="J1193" s="19">
        <f t="shared" si="92"/>
        <v>552180.03112798184</v>
      </c>
      <c r="K1193" s="19">
        <f t="shared" si="93"/>
        <v>929.4378965599808</v>
      </c>
      <c r="L1193" s="19">
        <f t="shared" si="94"/>
        <v>276043.05527831428</v>
      </c>
      <c r="M1193" s="29">
        <f>Table4[[#This Row],[Revenue]]/Table4[[#This Row],[Units]]</f>
        <v>6.2599058047135996</v>
      </c>
      <c r="N1193" s="31">
        <f t="shared" si="95"/>
        <v>0.49991495475564246</v>
      </c>
    </row>
    <row r="1194" spans="1:14" x14ac:dyDescent="0.25">
      <c r="A1194" s="35">
        <v>2011</v>
      </c>
      <c r="B1194" s="15" t="s">
        <v>176</v>
      </c>
      <c r="C1194" s="15" t="s">
        <v>169</v>
      </c>
      <c r="D1194" s="15" t="s">
        <v>5</v>
      </c>
      <c r="E1194" s="15" t="s">
        <v>60</v>
      </c>
      <c r="F1194" s="16">
        <v>944.08761521057852</v>
      </c>
      <c r="G1194" s="19">
        <v>2596.5770893975136</v>
      </c>
      <c r="H1194" s="19">
        <f t="shared" si="91"/>
        <v>2451396.2720397236</v>
      </c>
      <c r="I1194" s="20">
        <v>5639.2165751643843</v>
      </c>
      <c r="J1194" s="19">
        <f t="shared" si="92"/>
        <v>5323914.5281029092</v>
      </c>
      <c r="K1194" s="19">
        <f t="shared" si="93"/>
        <v>3042.6394857668706</v>
      </c>
      <c r="L1194" s="19">
        <f t="shared" si="94"/>
        <v>2872518.2560631856</v>
      </c>
      <c r="M1194" s="29">
        <f>Table4[[#This Row],[Revenue]]/Table4[[#This Row],[Units]]</f>
        <v>5.9731919837827325</v>
      </c>
      <c r="N1194" s="31">
        <f t="shared" si="95"/>
        <v>0.53955003238693255</v>
      </c>
    </row>
    <row r="1195" spans="1:14" x14ac:dyDescent="0.25">
      <c r="A1195" s="35">
        <v>2011</v>
      </c>
      <c r="B1195" s="15" t="s">
        <v>176</v>
      </c>
      <c r="C1195" s="15" t="s">
        <v>169</v>
      </c>
      <c r="D1195" s="15" t="s">
        <v>5</v>
      </c>
      <c r="E1195" s="15" t="s">
        <v>60</v>
      </c>
      <c r="F1195" s="16">
        <v>685.53419564598039</v>
      </c>
      <c r="G1195" s="19">
        <v>2214.7181111070081</v>
      </c>
      <c r="H1195" s="19">
        <f t="shared" si="91"/>
        <v>1518264.9988803279</v>
      </c>
      <c r="I1195" s="20">
        <v>4425.1076241374958</v>
      </c>
      <c r="J1195" s="19">
        <f t="shared" si="92"/>
        <v>3033562.5957599934</v>
      </c>
      <c r="K1195" s="19">
        <f t="shared" si="93"/>
        <v>2210.3895130304877</v>
      </c>
      <c r="L1195" s="19">
        <f t="shared" si="94"/>
        <v>1515297.5968796655</v>
      </c>
      <c r="M1195" s="29">
        <f>Table4[[#This Row],[Revenue]]/Table4[[#This Row],[Units]]</f>
        <v>6.4549772312491385</v>
      </c>
      <c r="N1195" s="31">
        <f t="shared" si="95"/>
        <v>0.49951090476840504</v>
      </c>
    </row>
    <row r="1196" spans="1:14" x14ac:dyDescent="0.25">
      <c r="A1196" s="35">
        <v>2011</v>
      </c>
      <c r="B1196" s="15" t="s">
        <v>172</v>
      </c>
      <c r="C1196" s="15" t="s">
        <v>169</v>
      </c>
      <c r="D1196" s="15" t="s">
        <v>5</v>
      </c>
      <c r="E1196" s="15" t="s">
        <v>60</v>
      </c>
      <c r="F1196" s="16">
        <v>742.58743682542513</v>
      </c>
      <c r="G1196" s="19">
        <v>1973.8194543561206</v>
      </c>
      <c r="H1196" s="19">
        <f t="shared" si="91"/>
        <v>1465733.5293664709</v>
      </c>
      <c r="I1196" s="20">
        <v>3940.4250235346976</v>
      </c>
      <c r="J1196" s="19">
        <f t="shared" si="92"/>
        <v>2926110.1182293966</v>
      </c>
      <c r="K1196" s="19">
        <f t="shared" si="93"/>
        <v>1966.6055691785771</v>
      </c>
      <c r="L1196" s="19">
        <f t="shared" si="94"/>
        <v>1460376.5888629258</v>
      </c>
      <c r="M1196" s="29">
        <f>Table4[[#This Row],[Revenue]]/Table4[[#This Row],[Units]]</f>
        <v>5.3063448533146298</v>
      </c>
      <c r="N1196" s="31">
        <f t="shared" si="95"/>
        <v>0.49908463108237594</v>
      </c>
    </row>
    <row r="1197" spans="1:14" x14ac:dyDescent="0.25">
      <c r="A1197" s="35">
        <v>2011</v>
      </c>
      <c r="B1197" s="15" t="s">
        <v>172</v>
      </c>
      <c r="C1197" s="15" t="s">
        <v>169</v>
      </c>
      <c r="D1197" s="15" t="s">
        <v>5</v>
      </c>
      <c r="E1197" s="15" t="s">
        <v>60</v>
      </c>
      <c r="F1197" s="16">
        <v>680.02090317881311</v>
      </c>
      <c r="G1197" s="19">
        <v>1964.0487826468238</v>
      </c>
      <c r="H1197" s="19">
        <f t="shared" si="91"/>
        <v>1335594.2270627415</v>
      </c>
      <c r="I1197" s="20">
        <v>3878.6833413572135</v>
      </c>
      <c r="J1197" s="19">
        <f t="shared" si="92"/>
        <v>2637585.748934349</v>
      </c>
      <c r="K1197" s="19">
        <f t="shared" si="93"/>
        <v>1914.6345587103897</v>
      </c>
      <c r="L1197" s="19">
        <f t="shared" si="94"/>
        <v>1301991.5218716075</v>
      </c>
      <c r="M1197" s="29">
        <f>Table4[[#This Row],[Revenue]]/Table4[[#This Row],[Units]]</f>
        <v>5.7037707564958549</v>
      </c>
      <c r="N1197" s="31">
        <f t="shared" si="95"/>
        <v>0.49363002601816636</v>
      </c>
    </row>
    <row r="1198" spans="1:14" x14ac:dyDescent="0.25">
      <c r="A1198" s="35">
        <v>2011</v>
      </c>
      <c r="B1198" s="15" t="s">
        <v>173</v>
      </c>
      <c r="C1198" s="15" t="s">
        <v>169</v>
      </c>
      <c r="D1198" s="15" t="s">
        <v>5</v>
      </c>
      <c r="E1198" s="15" t="s">
        <v>60</v>
      </c>
      <c r="F1198" s="16">
        <v>615.3964583850302</v>
      </c>
      <c r="G1198" s="19">
        <v>1985.3614712814699</v>
      </c>
      <c r="H1198" s="19">
        <f t="shared" si="91"/>
        <v>1221784.4180407093</v>
      </c>
      <c r="I1198" s="20">
        <v>3590.6513145591289</v>
      </c>
      <c r="J1198" s="19">
        <f t="shared" si="92"/>
        <v>2209674.1022752412</v>
      </c>
      <c r="K1198" s="19">
        <f t="shared" si="93"/>
        <v>1605.289843277659</v>
      </c>
      <c r="L1198" s="19">
        <f t="shared" si="94"/>
        <v>987889.68423453183</v>
      </c>
      <c r="M1198" s="29">
        <f>Table4[[#This Row],[Revenue]]/Table4[[#This Row],[Units]]</f>
        <v>5.8346960981575791</v>
      </c>
      <c r="N1198" s="31">
        <f t="shared" si="95"/>
        <v>0.44707483479909033</v>
      </c>
    </row>
    <row r="1199" spans="1:14" x14ac:dyDescent="0.25">
      <c r="A1199" s="35">
        <v>2011</v>
      </c>
      <c r="B1199" s="15" t="s">
        <v>174</v>
      </c>
      <c r="C1199" s="15" t="s">
        <v>169</v>
      </c>
      <c r="D1199" s="15" t="s">
        <v>5</v>
      </c>
      <c r="E1199" s="15" t="s">
        <v>60</v>
      </c>
      <c r="F1199" s="16">
        <v>507</v>
      </c>
      <c r="G1199" s="19">
        <v>1073.9699416299413</v>
      </c>
      <c r="H1199" s="19">
        <f t="shared" si="91"/>
        <v>544502.76040638029</v>
      </c>
      <c r="I1199" s="20">
        <v>2478.0249729998645</v>
      </c>
      <c r="J1199" s="19">
        <f t="shared" si="92"/>
        <v>1256358.6613109312</v>
      </c>
      <c r="K1199" s="19">
        <f t="shared" si="93"/>
        <v>1404.0550313699232</v>
      </c>
      <c r="L1199" s="19">
        <f t="shared" si="94"/>
        <v>711855.90090455092</v>
      </c>
      <c r="M1199" s="29">
        <f>Table4[[#This Row],[Revenue]]/Table4[[#This Row],[Units]]</f>
        <v>4.8876232209070309</v>
      </c>
      <c r="N1199" s="31">
        <f t="shared" si="95"/>
        <v>0.56660245424007671</v>
      </c>
    </row>
    <row r="1200" spans="1:14" x14ac:dyDescent="0.25">
      <c r="A1200" s="35">
        <v>2011</v>
      </c>
      <c r="B1200" s="15" t="s">
        <v>175</v>
      </c>
      <c r="C1200" s="15" t="s">
        <v>170</v>
      </c>
      <c r="D1200" s="15" t="s">
        <v>146</v>
      </c>
      <c r="E1200" s="15" t="s">
        <v>60</v>
      </c>
      <c r="F1200" s="16">
        <v>493</v>
      </c>
      <c r="G1200" s="19">
        <v>795.27544438140001</v>
      </c>
      <c r="H1200" s="19">
        <f t="shared" si="91"/>
        <v>392070.79408003023</v>
      </c>
      <c r="I1200" s="20">
        <v>1640.6378399399998</v>
      </c>
      <c r="J1200" s="19">
        <f t="shared" si="92"/>
        <v>808834.45509041985</v>
      </c>
      <c r="K1200" s="19">
        <f t="shared" si="93"/>
        <v>845.36239555859981</v>
      </c>
      <c r="L1200" s="19">
        <f t="shared" si="94"/>
        <v>416763.66101038962</v>
      </c>
      <c r="M1200" s="29">
        <f>Table4[[#This Row],[Revenue]]/Table4[[#This Row],[Units]]</f>
        <v>3.3278658010953341</v>
      </c>
      <c r="N1200" s="31">
        <f t="shared" si="95"/>
        <v>0.51526447518089413</v>
      </c>
    </row>
    <row r="1201" spans="1:19" x14ac:dyDescent="0.25">
      <c r="A1201" s="35">
        <v>2015</v>
      </c>
      <c r="B1201" s="15" t="s">
        <v>171</v>
      </c>
      <c r="C1201" s="15" t="s">
        <v>169</v>
      </c>
      <c r="D1201" s="15" t="s">
        <v>5</v>
      </c>
      <c r="E1201" s="15" t="s">
        <v>60</v>
      </c>
      <c r="F1201" s="16">
        <v>1237.2247516839163</v>
      </c>
      <c r="G1201" s="19">
        <v>2590.1157576912783</v>
      </c>
      <c r="H1201" s="19">
        <f t="shared" si="91"/>
        <v>3204555.3251421908</v>
      </c>
      <c r="I1201" s="20">
        <v>6396.1818095681683</v>
      </c>
      <c r="J1201" s="19">
        <f t="shared" si="92"/>
        <v>7913514.4510681601</v>
      </c>
      <c r="K1201" s="19">
        <f t="shared" si="93"/>
        <v>3806.06605187689</v>
      </c>
      <c r="L1201" s="19">
        <f t="shared" si="94"/>
        <v>4708959.1259259693</v>
      </c>
      <c r="M1201" s="29">
        <f>Table4[[#This Row],[Revenue]]/Table4[[#This Row],[Units]]</f>
        <v>5.1697816430383314</v>
      </c>
      <c r="N1201" s="31">
        <f t="shared" si="95"/>
        <v>0.59505282451216823</v>
      </c>
    </row>
    <row r="1202" spans="1:19" x14ac:dyDescent="0.25">
      <c r="A1202" s="35">
        <v>2015</v>
      </c>
      <c r="B1202" s="15" t="s">
        <v>172</v>
      </c>
      <c r="C1202" s="15" t="s">
        <v>169</v>
      </c>
      <c r="D1202" s="15" t="s">
        <v>5</v>
      </c>
      <c r="E1202" s="15" t="s">
        <v>60</v>
      </c>
      <c r="F1202" s="16">
        <v>812</v>
      </c>
      <c r="G1202" s="19">
        <v>2840.2615734398514</v>
      </c>
      <c r="H1202" s="19">
        <f t="shared" si="91"/>
        <v>2306292.3976331595</v>
      </c>
      <c r="I1202" s="20">
        <v>4621.4886239997841</v>
      </c>
      <c r="J1202" s="19">
        <f t="shared" si="92"/>
        <v>3752648.7626878247</v>
      </c>
      <c r="K1202" s="19">
        <f t="shared" si="93"/>
        <v>1781.2270505599326</v>
      </c>
      <c r="L1202" s="19">
        <f t="shared" si="94"/>
        <v>1446356.3650546651</v>
      </c>
      <c r="M1202" s="29">
        <f>Table4[[#This Row],[Revenue]]/Table4[[#This Row],[Units]]</f>
        <v>5.6914884532017043</v>
      </c>
      <c r="N1202" s="31">
        <f t="shared" si="95"/>
        <v>0.3854227924114903</v>
      </c>
    </row>
    <row r="1203" spans="1:19" x14ac:dyDescent="0.25">
      <c r="A1203" s="35">
        <v>2016</v>
      </c>
      <c r="B1203" s="15" t="s">
        <v>175</v>
      </c>
      <c r="C1203" s="15" t="s">
        <v>169</v>
      </c>
      <c r="D1203" s="15" t="s">
        <v>5</v>
      </c>
      <c r="E1203" s="15" t="s">
        <v>60</v>
      </c>
      <c r="F1203" s="16">
        <v>1510.9875718775295</v>
      </c>
      <c r="G1203" s="19">
        <v>3491.763995348645</v>
      </c>
      <c r="H1203" s="19">
        <f t="shared" si="91"/>
        <v>5276012.0009012306</v>
      </c>
      <c r="I1203" s="20">
        <v>7324.5440820475424</v>
      </c>
      <c r="J1203" s="19">
        <f t="shared" si="92"/>
        <v>11067295.077642944</v>
      </c>
      <c r="K1203" s="19">
        <f t="shared" si="93"/>
        <v>3832.7800866988973</v>
      </c>
      <c r="L1203" s="19">
        <f t="shared" si="94"/>
        <v>5791283.0767417131</v>
      </c>
      <c r="M1203" s="29">
        <f>Table4[[#This Row],[Revenue]]/Table4[[#This Row],[Units]]</f>
        <v>4.847521063953014</v>
      </c>
      <c r="N1203" s="31">
        <f t="shared" si="95"/>
        <v>0.52327899781408116</v>
      </c>
    </row>
    <row r="1204" spans="1:19" x14ac:dyDescent="0.25">
      <c r="A1204" s="35">
        <v>2016</v>
      </c>
      <c r="B1204" s="15" t="s">
        <v>172</v>
      </c>
      <c r="C1204" s="15" t="s">
        <v>169</v>
      </c>
      <c r="D1204" s="15" t="s">
        <v>5</v>
      </c>
      <c r="E1204" s="15" t="s">
        <v>60</v>
      </c>
      <c r="F1204" s="16">
        <v>1518.2297941508677</v>
      </c>
      <c r="G1204" s="19">
        <v>3240.00180841683</v>
      </c>
      <c r="H1204" s="19">
        <f t="shared" si="91"/>
        <v>4919067.2786411233</v>
      </c>
      <c r="I1204" s="20">
        <v>6858.4110065259729</v>
      </c>
      <c r="J1204" s="19">
        <f t="shared" si="92"/>
        <v>10412643.930639973</v>
      </c>
      <c r="K1204" s="19">
        <f t="shared" si="93"/>
        <v>3618.4091981091428</v>
      </c>
      <c r="L1204" s="19">
        <f t="shared" si="94"/>
        <v>5493576.6519988496</v>
      </c>
      <c r="M1204" s="29">
        <f>Table4[[#This Row],[Revenue]]/Table4[[#This Row],[Units]]</f>
        <v>4.5173734786056023</v>
      </c>
      <c r="N1204" s="31">
        <f t="shared" si="95"/>
        <v>0.52758710358217431</v>
      </c>
    </row>
    <row r="1205" spans="1:19" x14ac:dyDescent="0.25">
      <c r="A1205" s="35">
        <v>2016</v>
      </c>
      <c r="B1205" s="15" t="s">
        <v>175</v>
      </c>
      <c r="C1205" s="15" t="s">
        <v>169</v>
      </c>
      <c r="D1205" s="15" t="s">
        <v>5</v>
      </c>
      <c r="E1205" s="15" t="s">
        <v>60</v>
      </c>
      <c r="F1205" s="16">
        <v>1373.6250653432085</v>
      </c>
      <c r="G1205" s="19">
        <v>2978.4206518909805</v>
      </c>
      <c r="H1205" s="19">
        <f t="shared" si="91"/>
        <v>4091233.2625733097</v>
      </c>
      <c r="I1205" s="20">
        <v>5747.9049321830762</v>
      </c>
      <c r="J1205" s="19">
        <f t="shared" si="92"/>
        <v>7895466.2880565282</v>
      </c>
      <c r="K1205" s="19">
        <f t="shared" si="93"/>
        <v>2769.4842802920957</v>
      </c>
      <c r="L1205" s="19">
        <f t="shared" si="94"/>
        <v>3804233.0254832185</v>
      </c>
      <c r="M1205" s="29">
        <f>Table4[[#This Row],[Revenue]]/Table4[[#This Row],[Units]]</f>
        <v>4.1844787760530036</v>
      </c>
      <c r="N1205" s="31">
        <f t="shared" si="95"/>
        <v>0.48182499762400122</v>
      </c>
    </row>
    <row r="1206" spans="1:19" x14ac:dyDescent="0.25">
      <c r="A1206" s="35">
        <v>2016</v>
      </c>
      <c r="B1206" s="15" t="s">
        <v>173</v>
      </c>
      <c r="C1206" s="15" t="s">
        <v>169</v>
      </c>
      <c r="D1206" s="15" t="s">
        <v>5</v>
      </c>
      <c r="E1206" s="15" t="s">
        <v>60</v>
      </c>
      <c r="F1206" s="16">
        <v>909.14509213181657</v>
      </c>
      <c r="G1206" s="19">
        <v>2940.4481277466693</v>
      </c>
      <c r="H1206" s="19">
        <f t="shared" si="91"/>
        <v>2673293.9840090731</v>
      </c>
      <c r="I1206" s="20">
        <v>5006.5475850307785</v>
      </c>
      <c r="J1206" s="19">
        <f t="shared" si="92"/>
        <v>4551678.1654551309</v>
      </c>
      <c r="K1206" s="19">
        <f t="shared" si="93"/>
        <v>2066.0994572841091</v>
      </c>
      <c r="L1206" s="19">
        <f t="shared" si="94"/>
        <v>1878384.1814460577</v>
      </c>
      <c r="M1206" s="29">
        <f>Table4[[#This Row],[Revenue]]/Table4[[#This Row],[Units]]</f>
        <v>5.5068741264291852</v>
      </c>
      <c r="N1206" s="31">
        <f t="shared" si="95"/>
        <v>0.41267948065880761</v>
      </c>
    </row>
    <row r="1207" spans="1:19" x14ac:dyDescent="0.25">
      <c r="A1207" s="35">
        <v>1990</v>
      </c>
      <c r="B1207" s="15" t="s">
        <v>175</v>
      </c>
      <c r="C1207" s="15" t="s">
        <v>170</v>
      </c>
      <c r="D1207" s="15" t="s">
        <v>146</v>
      </c>
      <c r="E1207" s="15" t="s">
        <v>112</v>
      </c>
      <c r="F1207" s="16">
        <v>514</v>
      </c>
      <c r="G1207" s="19">
        <v>544.67294999999081</v>
      </c>
      <c r="H1207" s="19">
        <f t="shared" si="91"/>
        <v>279961.89629999525</v>
      </c>
      <c r="I1207" s="20">
        <v>1291.4069654999782</v>
      </c>
      <c r="J1207" s="19">
        <f t="shared" si="92"/>
        <v>663783.18026698881</v>
      </c>
      <c r="K1207" s="19">
        <f t="shared" si="93"/>
        <v>746.73401549998744</v>
      </c>
      <c r="L1207" s="19">
        <f t="shared" si="94"/>
        <v>383821.28396699356</v>
      </c>
      <c r="M1207" s="29">
        <f>Table4[[#This Row],[Revenue]]/Table4[[#This Row],[Units]]</f>
        <v>2.5124649134240822</v>
      </c>
      <c r="N1207" s="31">
        <f t="shared" si="95"/>
        <v>0.57823291607451066</v>
      </c>
      <c r="O1207" s="41"/>
      <c r="P1207" s="41"/>
      <c r="Q1207" s="41"/>
      <c r="R1207" s="41"/>
      <c r="S1207" s="41"/>
    </row>
    <row r="1208" spans="1:19" x14ac:dyDescent="0.25">
      <c r="A1208" s="35">
        <v>1990</v>
      </c>
      <c r="B1208" s="15" t="s">
        <v>172</v>
      </c>
      <c r="C1208" s="15" t="s">
        <v>170</v>
      </c>
      <c r="D1208" s="15" t="s">
        <v>146</v>
      </c>
      <c r="E1208" s="15" t="s">
        <v>112</v>
      </c>
      <c r="F1208" s="16">
        <v>106</v>
      </c>
      <c r="G1208" s="19">
        <v>111.74490231449936</v>
      </c>
      <c r="H1208" s="19">
        <f t="shared" si="91"/>
        <v>11844.959645336932</v>
      </c>
      <c r="I1208" s="20">
        <v>357.42144294999798</v>
      </c>
      <c r="J1208" s="19">
        <f t="shared" si="92"/>
        <v>37886.672952699788</v>
      </c>
      <c r="K1208" s="19">
        <f t="shared" si="93"/>
        <v>245.67654063549861</v>
      </c>
      <c r="L1208" s="19">
        <f t="shared" si="94"/>
        <v>26041.713307362857</v>
      </c>
      <c r="M1208" s="29">
        <f>Table4[[#This Row],[Revenue]]/Table4[[#This Row],[Units]]</f>
        <v>3.3719004051886601</v>
      </c>
      <c r="N1208" s="31">
        <f t="shared" si="95"/>
        <v>0.68735814675189455</v>
      </c>
      <c r="O1208" s="37">
        <f>SUMIF(A:A,"2007",H:H)</f>
        <v>371795691.83162647</v>
      </c>
      <c r="P1208" s="37">
        <f>SUMIF(A:A,"2007",J:J)</f>
        <v>806880074.90983224</v>
      </c>
      <c r="Q1208" s="38" t="e">
        <f>(O1208-O1207)/O1207</f>
        <v>#DIV/0!</v>
      </c>
      <c r="R1208" s="38" t="e">
        <f>(P1208-P1207)/P1207</f>
        <v>#DIV/0!</v>
      </c>
      <c r="S1208" s="40">
        <v>2007</v>
      </c>
    </row>
    <row r="1209" spans="1:19" x14ac:dyDescent="0.25">
      <c r="A1209" s="35">
        <v>1991</v>
      </c>
      <c r="B1209" s="15" t="s">
        <v>171</v>
      </c>
      <c r="C1209" s="15" t="s">
        <v>170</v>
      </c>
      <c r="D1209" s="15" t="s">
        <v>146</v>
      </c>
      <c r="E1209" s="15" t="s">
        <v>112</v>
      </c>
      <c r="F1209" s="16">
        <v>831</v>
      </c>
      <c r="G1209" s="19">
        <v>1029.2566559999686</v>
      </c>
      <c r="H1209" s="19">
        <f t="shared" si="91"/>
        <v>855312.28113597399</v>
      </c>
      <c r="I1209" s="20">
        <v>2013.2710559999389</v>
      </c>
      <c r="J1209" s="19">
        <f t="shared" si="92"/>
        <v>1673028.2475359491</v>
      </c>
      <c r="K1209" s="19">
        <f t="shared" si="93"/>
        <v>984.01439999997024</v>
      </c>
      <c r="L1209" s="19">
        <f t="shared" si="94"/>
        <v>817715.96639997512</v>
      </c>
      <c r="M1209" s="29">
        <f>Table4[[#This Row],[Revenue]]/Table4[[#This Row],[Units]]</f>
        <v>2.4227088519854858</v>
      </c>
      <c r="N1209" s="31">
        <f t="shared" si="95"/>
        <v>0.48876399284011768</v>
      </c>
    </row>
    <row r="1210" spans="1:19" x14ac:dyDescent="0.25">
      <c r="A1210" s="35">
        <v>1992</v>
      </c>
      <c r="B1210" s="15" t="s">
        <v>173</v>
      </c>
      <c r="C1210" s="15" t="s">
        <v>170</v>
      </c>
      <c r="D1210" s="15" t="s">
        <v>146</v>
      </c>
      <c r="E1210" s="15" t="s">
        <v>112</v>
      </c>
      <c r="F1210" s="16">
        <v>514</v>
      </c>
      <c r="G1210" s="19">
        <v>679.89504199997589</v>
      </c>
      <c r="H1210" s="19">
        <f t="shared" si="91"/>
        <v>349466.05158798763</v>
      </c>
      <c r="I1210" s="20">
        <v>1520.0758419999459</v>
      </c>
      <c r="J1210" s="19">
        <f t="shared" si="92"/>
        <v>781318.9827879722</v>
      </c>
      <c r="K1210" s="19">
        <f t="shared" si="93"/>
        <v>840.18079999996996</v>
      </c>
      <c r="L1210" s="19">
        <f t="shared" si="94"/>
        <v>431852.93119998457</v>
      </c>
      <c r="M1210" s="29">
        <f>Table4[[#This Row],[Revenue]]/Table4[[#This Row],[Units]]</f>
        <v>2.957345996108844</v>
      </c>
      <c r="N1210" s="31">
        <f t="shared" si="95"/>
        <v>0.55272294762250418</v>
      </c>
    </row>
    <row r="1211" spans="1:19" x14ac:dyDescent="0.25">
      <c r="A1211" s="35">
        <v>1992</v>
      </c>
      <c r="B1211" s="15" t="s">
        <v>173</v>
      </c>
      <c r="C1211" s="15" t="s">
        <v>170</v>
      </c>
      <c r="D1211" s="15" t="s">
        <v>146</v>
      </c>
      <c r="E1211" s="15" t="s">
        <v>112</v>
      </c>
      <c r="F1211" s="16">
        <v>106</v>
      </c>
      <c r="G1211" s="19">
        <v>156.66994694999443</v>
      </c>
      <c r="H1211" s="19">
        <f t="shared" si="91"/>
        <v>16607.014376699408</v>
      </c>
      <c r="I1211" s="20">
        <v>501.11484499998221</v>
      </c>
      <c r="J1211" s="19">
        <f t="shared" si="92"/>
        <v>53118.173569998115</v>
      </c>
      <c r="K1211" s="19">
        <f t="shared" si="93"/>
        <v>344.44489804998778</v>
      </c>
      <c r="L1211" s="19">
        <f t="shared" si="94"/>
        <v>36511.159193298707</v>
      </c>
      <c r="M1211" s="29">
        <f>Table4[[#This Row],[Revenue]]/Table4[[#This Row],[Units]]</f>
        <v>4.7274985377356815</v>
      </c>
      <c r="N1211" s="31">
        <f t="shared" si="95"/>
        <v>0.68735720261889266</v>
      </c>
    </row>
    <row r="1212" spans="1:19" x14ac:dyDescent="0.25">
      <c r="A1212" s="35">
        <v>1994</v>
      </c>
      <c r="B1212" s="15" t="s">
        <v>171</v>
      </c>
      <c r="C1212" s="15" t="s">
        <v>170</v>
      </c>
      <c r="D1212" s="15" t="s">
        <v>146</v>
      </c>
      <c r="E1212" s="15" t="s">
        <v>112</v>
      </c>
      <c r="F1212" s="16">
        <v>479</v>
      </c>
      <c r="G1212" s="19">
        <v>1303.5398301599296</v>
      </c>
      <c r="H1212" s="19">
        <f t="shared" si="91"/>
        <v>624395.5786466063</v>
      </c>
      <c r="I1212" s="20">
        <v>2755.7949359998511</v>
      </c>
      <c r="J1212" s="19">
        <f t="shared" si="92"/>
        <v>1320025.7743439286</v>
      </c>
      <c r="K1212" s="19">
        <f t="shared" si="93"/>
        <v>1452.2551058399215</v>
      </c>
      <c r="L1212" s="19">
        <f t="shared" si="94"/>
        <v>695630.19569732226</v>
      </c>
      <c r="M1212" s="29">
        <f>Table4[[#This Row],[Revenue]]/Table4[[#This Row],[Units]]</f>
        <v>5.753225336116599</v>
      </c>
      <c r="N1212" s="31">
        <f t="shared" si="95"/>
        <v>0.52698228263236779</v>
      </c>
    </row>
    <row r="1213" spans="1:19" x14ac:dyDescent="0.25">
      <c r="A1213" s="35">
        <v>1994</v>
      </c>
      <c r="B1213" s="15" t="s">
        <v>175</v>
      </c>
      <c r="C1213" s="15" t="s">
        <v>170</v>
      </c>
      <c r="D1213" s="15" t="s">
        <v>146</v>
      </c>
      <c r="E1213" s="15" t="s">
        <v>112</v>
      </c>
      <c r="F1213" s="16">
        <v>465</v>
      </c>
      <c r="G1213" s="19">
        <v>1275.4781297599327</v>
      </c>
      <c r="H1213" s="19">
        <f t="shared" si="91"/>
        <v>593097.33033836866</v>
      </c>
      <c r="I1213" s="20">
        <v>2696.4700959998577</v>
      </c>
      <c r="J1213" s="19">
        <f t="shared" si="92"/>
        <v>1253858.5946399339</v>
      </c>
      <c r="K1213" s="19">
        <f t="shared" si="93"/>
        <v>1420.991966239925</v>
      </c>
      <c r="L1213" s="19">
        <f t="shared" si="94"/>
        <v>660761.26430156524</v>
      </c>
      <c r="M1213" s="29">
        <f>Table4[[#This Row],[Revenue]]/Table4[[#This Row],[Units]]</f>
        <v>5.7988604215050703</v>
      </c>
      <c r="N1213" s="31">
        <f t="shared" si="95"/>
        <v>0.52698228263236779</v>
      </c>
    </row>
    <row r="1214" spans="1:19" x14ac:dyDescent="0.25">
      <c r="A1214" s="35">
        <v>1996</v>
      </c>
      <c r="B1214" s="15" t="s">
        <v>175</v>
      </c>
      <c r="C1214" s="15" t="s">
        <v>170</v>
      </c>
      <c r="D1214" s="15" t="s">
        <v>146</v>
      </c>
      <c r="E1214" s="15" t="s">
        <v>112</v>
      </c>
      <c r="F1214" s="16">
        <v>359</v>
      </c>
      <c r="G1214" s="19">
        <v>675.89242484789054</v>
      </c>
      <c r="H1214" s="19">
        <f t="shared" si="91"/>
        <v>242645.3805203927</v>
      </c>
      <c r="I1214" s="20">
        <v>1490.9207220899862</v>
      </c>
      <c r="J1214" s="19">
        <f t="shared" si="92"/>
        <v>535240.539230305</v>
      </c>
      <c r="K1214" s="19">
        <f t="shared" si="93"/>
        <v>815.02829724209562</v>
      </c>
      <c r="L1214" s="19">
        <f t="shared" si="94"/>
        <v>292595.15870991233</v>
      </c>
      <c r="M1214" s="29">
        <f>Table4[[#This Row],[Revenue]]/Table4[[#This Row],[Units]]</f>
        <v>4.1529825127854769</v>
      </c>
      <c r="N1214" s="31">
        <f t="shared" si="95"/>
        <v>0.54666105659835595</v>
      </c>
    </row>
    <row r="1215" spans="1:19" x14ac:dyDescent="0.25">
      <c r="A1215" s="35">
        <v>1997</v>
      </c>
      <c r="B1215" s="15" t="s">
        <v>171</v>
      </c>
      <c r="C1215" s="15" t="s">
        <v>170</v>
      </c>
      <c r="D1215" s="15" t="s">
        <v>146</v>
      </c>
      <c r="E1215" s="15" t="s">
        <v>112</v>
      </c>
      <c r="F1215" s="16">
        <v>935</v>
      </c>
      <c r="G1215" s="19">
        <v>1071.7343999999744</v>
      </c>
      <c r="H1215" s="19">
        <f t="shared" si="91"/>
        <v>1002071.663999976</v>
      </c>
      <c r="I1215" s="20">
        <v>2187.220895999948</v>
      </c>
      <c r="J1215" s="19">
        <f t="shared" si="92"/>
        <v>2045051.5377599513</v>
      </c>
      <c r="K1215" s="19">
        <f t="shared" si="93"/>
        <v>1115.4864959999736</v>
      </c>
      <c r="L1215" s="19">
        <f t="shared" si="94"/>
        <v>1042979.8737599753</v>
      </c>
      <c r="M1215" s="29">
        <f>Table4[[#This Row],[Revenue]]/Table4[[#This Row],[Units]]</f>
        <v>2.3392736855614418</v>
      </c>
      <c r="N1215" s="31">
        <f t="shared" si="95"/>
        <v>0.51000175521366276</v>
      </c>
    </row>
    <row r="1216" spans="1:19" x14ac:dyDescent="0.25">
      <c r="A1216" s="35">
        <v>1997</v>
      </c>
      <c r="B1216" s="15" t="s">
        <v>175</v>
      </c>
      <c r="C1216" s="15" t="s">
        <v>170</v>
      </c>
      <c r="D1216" s="15" t="s">
        <v>146</v>
      </c>
      <c r="E1216" s="15" t="s">
        <v>112</v>
      </c>
      <c r="F1216" s="16">
        <v>823</v>
      </c>
      <c r="G1216" s="19">
        <v>931.72735299997862</v>
      </c>
      <c r="H1216" s="19">
        <f t="shared" si="91"/>
        <v>766811.61151898245</v>
      </c>
      <c r="I1216" s="20">
        <v>1952.6009377699554</v>
      </c>
      <c r="J1216" s="19">
        <f t="shared" si="92"/>
        <v>1606990.5717846733</v>
      </c>
      <c r="K1216" s="19">
        <f t="shared" si="93"/>
        <v>1020.8735847699768</v>
      </c>
      <c r="L1216" s="19">
        <f t="shared" si="94"/>
        <v>840178.96026569081</v>
      </c>
      <c r="M1216" s="29">
        <f>Table4[[#This Row],[Revenue]]/Table4[[#This Row],[Units]]</f>
        <v>2.3725406291250977</v>
      </c>
      <c r="N1216" s="31">
        <f t="shared" si="95"/>
        <v>0.52282756042097656</v>
      </c>
    </row>
    <row r="1217" spans="1:14" x14ac:dyDescent="0.25">
      <c r="A1217" s="35">
        <v>1999</v>
      </c>
      <c r="B1217" s="15" t="s">
        <v>172</v>
      </c>
      <c r="C1217" s="15" t="s">
        <v>170</v>
      </c>
      <c r="D1217" s="15" t="s">
        <v>146</v>
      </c>
      <c r="E1217" s="15" t="s">
        <v>112</v>
      </c>
      <c r="F1217" s="16">
        <v>935</v>
      </c>
      <c r="G1217" s="19">
        <v>1250.7289299999547</v>
      </c>
      <c r="H1217" s="19">
        <f t="shared" si="91"/>
        <v>1169431.5495499577</v>
      </c>
      <c r="I1217" s="20">
        <v>2383.3859299999135</v>
      </c>
      <c r="J1217" s="19">
        <f t="shared" si="92"/>
        <v>2228465.844549919</v>
      </c>
      <c r="K1217" s="19">
        <f t="shared" si="93"/>
        <v>1132.6569999999588</v>
      </c>
      <c r="L1217" s="19">
        <f t="shared" si="94"/>
        <v>1059034.2949999613</v>
      </c>
      <c r="M1217" s="29">
        <f>Table4[[#This Row],[Revenue]]/Table4[[#This Row],[Units]]</f>
        <v>2.5490758609624744</v>
      </c>
      <c r="N1217" s="31">
        <f t="shared" si="95"/>
        <v>0.47523021166781826</v>
      </c>
    </row>
    <row r="1218" spans="1:14" x14ac:dyDescent="0.25">
      <c r="A1218" s="35">
        <v>1999</v>
      </c>
      <c r="B1218" s="15" t="s">
        <v>172</v>
      </c>
      <c r="C1218" s="15" t="s">
        <v>170</v>
      </c>
      <c r="D1218" s="15" t="s">
        <v>146</v>
      </c>
      <c r="E1218" s="15" t="s">
        <v>112</v>
      </c>
      <c r="F1218" s="16">
        <v>823</v>
      </c>
      <c r="G1218" s="19">
        <v>1113.3560459999587</v>
      </c>
      <c r="H1218" s="19">
        <f t="shared" ref="H1218:H1281" si="96">G1218*F1218</f>
        <v>916292.02585796604</v>
      </c>
      <c r="I1218" s="20">
        <v>2182.6814459999191</v>
      </c>
      <c r="J1218" s="19">
        <f t="shared" ref="J1218:J1281" si="97">I1218*F1218</f>
        <v>1796346.8300579335</v>
      </c>
      <c r="K1218" s="19">
        <f t="shared" ref="K1218:K1281" si="98">I1218-G1218</f>
        <v>1069.3253999999604</v>
      </c>
      <c r="L1218" s="19">
        <f t="shared" ref="L1218:L1281" si="99">J1218-H1218</f>
        <v>880054.80419996742</v>
      </c>
      <c r="M1218" s="29">
        <f>Table4[[#This Row],[Revenue]]/Table4[[#This Row],[Units]]</f>
        <v>2.6521038226001448</v>
      </c>
      <c r="N1218" s="31">
        <f t="shared" ref="N1218:N1281" si="100">K1218/I1218</f>
        <v>0.48991363442414126</v>
      </c>
    </row>
    <row r="1219" spans="1:14" x14ac:dyDescent="0.25">
      <c r="A1219" s="35">
        <v>1999</v>
      </c>
      <c r="B1219" s="15" t="s">
        <v>172</v>
      </c>
      <c r="C1219" s="15" t="s">
        <v>170</v>
      </c>
      <c r="D1219" s="15" t="s">
        <v>146</v>
      </c>
      <c r="E1219" s="15" t="s">
        <v>112</v>
      </c>
      <c r="F1219" s="16">
        <v>359</v>
      </c>
      <c r="G1219" s="19">
        <v>870.68549483996765</v>
      </c>
      <c r="H1219" s="19">
        <f t="shared" si="96"/>
        <v>312576.09264754836</v>
      </c>
      <c r="I1219" s="20">
        <v>1740.6481639999538</v>
      </c>
      <c r="J1219" s="19">
        <f t="shared" si="97"/>
        <v>624892.69087598345</v>
      </c>
      <c r="K1219" s="19">
        <f t="shared" si="98"/>
        <v>869.96266915998615</v>
      </c>
      <c r="L1219" s="19">
        <f t="shared" si="99"/>
        <v>312316.59822843509</v>
      </c>
      <c r="M1219" s="29">
        <f>Table4[[#This Row],[Revenue]]/Table4[[#This Row],[Units]]</f>
        <v>4.8486021281335763</v>
      </c>
      <c r="N1219" s="31">
        <f t="shared" si="100"/>
        <v>0.4997923688155565</v>
      </c>
    </row>
    <row r="1220" spans="1:14" x14ac:dyDescent="0.25">
      <c r="A1220" s="35">
        <v>2007</v>
      </c>
      <c r="B1220" s="15" t="s">
        <v>175</v>
      </c>
      <c r="C1220" s="15" t="s">
        <v>170</v>
      </c>
      <c r="D1220" s="15" t="s">
        <v>146</v>
      </c>
      <c r="E1220" s="15" t="s">
        <v>112</v>
      </c>
      <c r="F1220" s="16">
        <v>297</v>
      </c>
      <c r="G1220" s="19">
        <v>391.93374448829758</v>
      </c>
      <c r="H1220" s="19">
        <f t="shared" si="96"/>
        <v>116404.32211302438</v>
      </c>
      <c r="I1220" s="20">
        <v>662.47312092999607</v>
      </c>
      <c r="J1220" s="19">
        <f t="shared" si="97"/>
        <v>196754.51691620884</v>
      </c>
      <c r="K1220" s="19">
        <f t="shared" si="98"/>
        <v>270.53937644169849</v>
      </c>
      <c r="L1220" s="19">
        <f t="shared" si="99"/>
        <v>80350.194803184466</v>
      </c>
      <c r="M1220" s="29">
        <f>Table4[[#This Row],[Revenue]]/Table4[[#This Row],[Units]]</f>
        <v>2.2305492287205255</v>
      </c>
      <c r="N1220" s="31">
        <f t="shared" si="100"/>
        <v>0.40837789171266098</v>
      </c>
    </row>
    <row r="1221" spans="1:14" x14ac:dyDescent="0.25">
      <c r="A1221" s="35">
        <v>2007</v>
      </c>
      <c r="B1221" s="15" t="s">
        <v>176</v>
      </c>
      <c r="C1221" s="15" t="s">
        <v>170</v>
      </c>
      <c r="D1221" s="15" t="s">
        <v>146</v>
      </c>
      <c r="E1221" s="15" t="s">
        <v>112</v>
      </c>
      <c r="F1221" s="16">
        <v>224</v>
      </c>
      <c r="G1221" s="19">
        <v>279.05557352639926</v>
      </c>
      <c r="H1221" s="19">
        <f t="shared" si="96"/>
        <v>62508.448469913434</v>
      </c>
      <c r="I1221" s="20">
        <v>532.74566943999855</v>
      </c>
      <c r="J1221" s="19">
        <f t="shared" si="97"/>
        <v>119335.02995455968</v>
      </c>
      <c r="K1221" s="19">
        <f t="shared" si="98"/>
        <v>253.69009591359929</v>
      </c>
      <c r="L1221" s="19">
        <f t="shared" si="99"/>
        <v>56826.581484646245</v>
      </c>
      <c r="M1221" s="29">
        <f>Table4[[#This Row],[Revenue]]/Table4[[#This Row],[Units]]</f>
        <v>2.378328881428565</v>
      </c>
      <c r="N1221" s="31">
        <f t="shared" si="100"/>
        <v>0.4761936332213989</v>
      </c>
    </row>
    <row r="1222" spans="1:14" x14ac:dyDescent="0.25">
      <c r="A1222" s="35">
        <v>2008</v>
      </c>
      <c r="B1222" s="15" t="s">
        <v>172</v>
      </c>
      <c r="C1222" s="15" t="s">
        <v>170</v>
      </c>
      <c r="D1222" s="15" t="s">
        <v>146</v>
      </c>
      <c r="E1222" s="15" t="s">
        <v>112</v>
      </c>
      <c r="F1222" s="16">
        <v>564</v>
      </c>
      <c r="G1222" s="19">
        <v>600.46259999998949</v>
      </c>
      <c r="H1222" s="19">
        <f t="shared" si="96"/>
        <v>338660.9063999941</v>
      </c>
      <c r="I1222" s="20">
        <v>1303.4525999999771</v>
      </c>
      <c r="J1222" s="19">
        <f t="shared" si="97"/>
        <v>735147.26639998704</v>
      </c>
      <c r="K1222" s="19">
        <f t="shared" si="98"/>
        <v>702.98999999998762</v>
      </c>
      <c r="L1222" s="19">
        <f t="shared" si="99"/>
        <v>396486.35999999294</v>
      </c>
      <c r="M1222" s="29">
        <f>Table4[[#This Row],[Revenue]]/Table4[[#This Row],[Units]]</f>
        <v>2.3110861702127252</v>
      </c>
      <c r="N1222" s="31">
        <f t="shared" si="100"/>
        <v>0.53932916317785551</v>
      </c>
    </row>
    <row r="1223" spans="1:14" x14ac:dyDescent="0.25">
      <c r="A1223" s="35">
        <v>2008</v>
      </c>
      <c r="B1223" s="15" t="s">
        <v>173</v>
      </c>
      <c r="C1223" s="15" t="s">
        <v>169</v>
      </c>
      <c r="D1223" s="15" t="s">
        <v>6</v>
      </c>
      <c r="E1223" s="15" t="s">
        <v>112</v>
      </c>
      <c r="F1223" s="16">
        <v>361</v>
      </c>
      <c r="G1223" s="19">
        <v>896.35497096178415</v>
      </c>
      <c r="H1223" s="19">
        <f t="shared" si="96"/>
        <v>323584.14451720408</v>
      </c>
      <c r="I1223" s="20">
        <v>1836.6779127799766</v>
      </c>
      <c r="J1223" s="19">
        <f t="shared" si="97"/>
        <v>663040.72651357157</v>
      </c>
      <c r="K1223" s="19">
        <f t="shared" si="98"/>
        <v>940.32294181819248</v>
      </c>
      <c r="L1223" s="19">
        <f t="shared" si="99"/>
        <v>339456.58199636749</v>
      </c>
      <c r="M1223" s="29">
        <f>Table4[[#This Row],[Revenue]]/Table4[[#This Row],[Units]]</f>
        <v>5.0877504509140623</v>
      </c>
      <c r="N1223" s="31">
        <f t="shared" si="100"/>
        <v>0.51196942875788676</v>
      </c>
    </row>
    <row r="1224" spans="1:14" x14ac:dyDescent="0.25">
      <c r="A1224" s="35">
        <v>2008</v>
      </c>
      <c r="B1224" s="15" t="s">
        <v>172</v>
      </c>
      <c r="C1224" s="15" t="s">
        <v>170</v>
      </c>
      <c r="D1224" s="15" t="s">
        <v>146</v>
      </c>
      <c r="E1224" s="15" t="s">
        <v>112</v>
      </c>
      <c r="F1224" s="16">
        <v>464</v>
      </c>
      <c r="G1224" s="19">
        <v>471.74462399999385</v>
      </c>
      <c r="H1224" s="19">
        <f t="shared" si="96"/>
        <v>218889.50553599716</v>
      </c>
      <c r="I1224" s="20">
        <v>1155.769424159985</v>
      </c>
      <c r="J1224" s="19">
        <f t="shared" si="97"/>
        <v>536277.01281023305</v>
      </c>
      <c r="K1224" s="19">
        <f t="shared" si="98"/>
        <v>684.02480015999117</v>
      </c>
      <c r="L1224" s="19">
        <f t="shared" si="99"/>
        <v>317387.50727423589</v>
      </c>
      <c r="M1224" s="29">
        <f>Table4[[#This Row],[Revenue]]/Table4[[#This Row],[Units]]</f>
        <v>2.4908823796551398</v>
      </c>
      <c r="N1224" s="31">
        <f t="shared" si="100"/>
        <v>0.59183500260628674</v>
      </c>
    </row>
    <row r="1225" spans="1:14" x14ac:dyDescent="0.25">
      <c r="A1225" s="35">
        <v>2009</v>
      </c>
      <c r="B1225" s="15" t="s">
        <v>175</v>
      </c>
      <c r="C1225" s="15" t="s">
        <v>170</v>
      </c>
      <c r="D1225" s="15" t="s">
        <v>146</v>
      </c>
      <c r="E1225" s="15" t="s">
        <v>112</v>
      </c>
      <c r="F1225" s="16">
        <v>197</v>
      </c>
      <c r="G1225" s="19">
        <v>584.36161319997575</v>
      </c>
      <c r="H1225" s="19">
        <f t="shared" si="96"/>
        <v>115119.23780039522</v>
      </c>
      <c r="I1225" s="20">
        <v>969.45771999995964</v>
      </c>
      <c r="J1225" s="19">
        <f t="shared" si="97"/>
        <v>190983.17083999206</v>
      </c>
      <c r="K1225" s="19">
        <f t="shared" si="98"/>
        <v>385.09610679998389</v>
      </c>
      <c r="L1225" s="19">
        <f t="shared" si="99"/>
        <v>75863.933039596843</v>
      </c>
      <c r="M1225" s="29">
        <f>Table4[[#This Row],[Revenue]]/Table4[[#This Row],[Units]]</f>
        <v>4.9211051776647698</v>
      </c>
      <c r="N1225" s="31">
        <f t="shared" si="100"/>
        <v>0.3972283668028348</v>
      </c>
    </row>
    <row r="1226" spans="1:14" x14ac:dyDescent="0.25">
      <c r="A1226" s="35">
        <v>2009</v>
      </c>
      <c r="B1226" s="15" t="s">
        <v>171</v>
      </c>
      <c r="C1226" s="15" t="s">
        <v>170</v>
      </c>
      <c r="D1226" s="15" t="s">
        <v>146</v>
      </c>
      <c r="E1226" s="15" t="s">
        <v>112</v>
      </c>
      <c r="F1226" s="16">
        <v>224</v>
      </c>
      <c r="G1226" s="19">
        <v>441.72500903998088</v>
      </c>
      <c r="H1226" s="19">
        <f t="shared" si="96"/>
        <v>98946.402024955722</v>
      </c>
      <c r="I1226" s="20">
        <v>833.17298399996389</v>
      </c>
      <c r="J1226" s="19">
        <f t="shared" si="97"/>
        <v>186630.7484159919</v>
      </c>
      <c r="K1226" s="19">
        <f t="shared" si="98"/>
        <v>391.44797495998301</v>
      </c>
      <c r="L1226" s="19">
        <f t="shared" si="99"/>
        <v>87684.346391036175</v>
      </c>
      <c r="M1226" s="29">
        <f>Table4[[#This Row],[Revenue]]/Table4[[#This Row],[Units]]</f>
        <v>3.7195222499998386</v>
      </c>
      <c r="N1226" s="31">
        <f t="shared" si="100"/>
        <v>0.46982797387487057</v>
      </c>
    </row>
    <row r="1227" spans="1:14" x14ac:dyDescent="0.25">
      <c r="A1227" s="35">
        <v>2010</v>
      </c>
      <c r="B1227" s="15" t="s">
        <v>175</v>
      </c>
      <c r="C1227" s="15" t="s">
        <v>170</v>
      </c>
      <c r="D1227" s="15" t="s">
        <v>146</v>
      </c>
      <c r="E1227" s="15" t="s">
        <v>112</v>
      </c>
      <c r="F1227" s="16">
        <v>570</v>
      </c>
      <c r="G1227" s="19">
        <v>1738.6653849599131</v>
      </c>
      <c r="H1227" s="19">
        <f t="shared" si="96"/>
        <v>991039.26942715049</v>
      </c>
      <c r="I1227" s="20">
        <v>3003.0044159998497</v>
      </c>
      <c r="J1227" s="19">
        <f t="shared" si="97"/>
        <v>1711712.5171199143</v>
      </c>
      <c r="K1227" s="19">
        <f t="shared" si="98"/>
        <v>1264.3390310399366</v>
      </c>
      <c r="L1227" s="19">
        <f t="shared" si="99"/>
        <v>720673.24769276381</v>
      </c>
      <c r="M1227" s="29">
        <f>Table4[[#This Row],[Revenue]]/Table4[[#This Row],[Units]]</f>
        <v>5.2684287999997359</v>
      </c>
      <c r="N1227" s="31">
        <f t="shared" si="100"/>
        <v>0.42102469923241026</v>
      </c>
    </row>
    <row r="1228" spans="1:14" x14ac:dyDescent="0.25">
      <c r="A1228" s="35">
        <v>2010</v>
      </c>
      <c r="B1228" s="15" t="s">
        <v>176</v>
      </c>
      <c r="C1228" s="15" t="s">
        <v>170</v>
      </c>
      <c r="D1228" s="15" t="s">
        <v>146</v>
      </c>
      <c r="E1228" s="15" t="s">
        <v>112</v>
      </c>
      <c r="F1228" s="16">
        <v>573</v>
      </c>
      <c r="G1228" s="19">
        <v>1291.0291185599372</v>
      </c>
      <c r="H1228" s="19">
        <f t="shared" si="96"/>
        <v>739759.68493484403</v>
      </c>
      <c r="I1228" s="20">
        <v>2853.2345759998611</v>
      </c>
      <c r="J1228" s="19">
        <f t="shared" si="97"/>
        <v>1634903.4120479205</v>
      </c>
      <c r="K1228" s="19">
        <f t="shared" si="98"/>
        <v>1562.205457439924</v>
      </c>
      <c r="L1228" s="19">
        <f t="shared" si="99"/>
        <v>895143.72711307649</v>
      </c>
      <c r="M1228" s="29">
        <f>Table4[[#This Row],[Revenue]]/Table4[[#This Row],[Units]]</f>
        <v>4.9794669738217472</v>
      </c>
      <c r="N1228" s="31">
        <f t="shared" si="100"/>
        <v>0.54752086301648684</v>
      </c>
    </row>
    <row r="1229" spans="1:14" x14ac:dyDescent="0.25">
      <c r="A1229" s="35">
        <v>2010</v>
      </c>
      <c r="B1229" s="15" t="s">
        <v>171</v>
      </c>
      <c r="C1229" s="15" t="s">
        <v>170</v>
      </c>
      <c r="D1229" s="15" t="s">
        <v>146</v>
      </c>
      <c r="E1229" s="15" t="s">
        <v>112</v>
      </c>
      <c r="F1229" s="16">
        <v>567</v>
      </c>
      <c r="G1229" s="19">
        <v>1698.6524253599127</v>
      </c>
      <c r="H1229" s="19">
        <f t="shared" si="96"/>
        <v>963135.92517907056</v>
      </c>
      <c r="I1229" s="20">
        <v>2882.0792559998517</v>
      </c>
      <c r="J1229" s="19">
        <f t="shared" si="97"/>
        <v>1634138.938151916</v>
      </c>
      <c r="K1229" s="19">
        <f t="shared" si="98"/>
        <v>1183.426830639939</v>
      </c>
      <c r="L1229" s="19">
        <f t="shared" si="99"/>
        <v>671003.01297284546</v>
      </c>
      <c r="M1229" s="29">
        <f>Table4[[#This Row],[Revenue]]/Table4[[#This Row],[Units]]</f>
        <v>5.0830321975306028</v>
      </c>
      <c r="N1229" s="31">
        <f t="shared" si="100"/>
        <v>0.41061564430482128</v>
      </c>
    </row>
    <row r="1230" spans="1:14" x14ac:dyDescent="0.25">
      <c r="A1230" s="35">
        <v>2010</v>
      </c>
      <c r="B1230" s="15" t="s">
        <v>173</v>
      </c>
      <c r="C1230" s="15" t="s">
        <v>170</v>
      </c>
      <c r="D1230" s="15" t="s">
        <v>146</v>
      </c>
      <c r="E1230" s="15" t="s">
        <v>112</v>
      </c>
      <c r="F1230" s="16">
        <v>575</v>
      </c>
      <c r="G1230" s="19">
        <v>1199.9728681599433</v>
      </c>
      <c r="H1230" s="19">
        <f t="shared" si="96"/>
        <v>689984.39919196744</v>
      </c>
      <c r="I1230" s="20">
        <v>2628.5047359998757</v>
      </c>
      <c r="J1230" s="19">
        <f t="shared" si="97"/>
        <v>1511390.2231999286</v>
      </c>
      <c r="K1230" s="19">
        <f t="shared" si="98"/>
        <v>1428.5318678399324</v>
      </c>
      <c r="L1230" s="19">
        <f t="shared" si="99"/>
        <v>821405.8240079612</v>
      </c>
      <c r="M1230" s="29">
        <f>Table4[[#This Row],[Revenue]]/Table4[[#This Row],[Units]]</f>
        <v>4.5713125843476101</v>
      </c>
      <c r="N1230" s="31">
        <f t="shared" si="100"/>
        <v>0.54347699978426056</v>
      </c>
    </row>
    <row r="1231" spans="1:14" x14ac:dyDescent="0.25">
      <c r="A1231" s="35">
        <v>2010</v>
      </c>
      <c r="B1231" s="15" t="s">
        <v>172</v>
      </c>
      <c r="C1231" s="15" t="s">
        <v>170</v>
      </c>
      <c r="D1231" s="15" t="s">
        <v>146</v>
      </c>
      <c r="E1231" s="15" t="s">
        <v>112</v>
      </c>
      <c r="F1231" s="16">
        <v>477</v>
      </c>
      <c r="G1231" s="19">
        <v>1464.7161195999331</v>
      </c>
      <c r="H1231" s="19">
        <f t="shared" si="96"/>
        <v>698669.58904916805</v>
      </c>
      <c r="I1231" s="20">
        <v>2411.0611599998897</v>
      </c>
      <c r="J1231" s="19">
        <f t="shared" si="97"/>
        <v>1150076.1733199474</v>
      </c>
      <c r="K1231" s="19">
        <f t="shared" si="98"/>
        <v>946.34504039995659</v>
      </c>
      <c r="L1231" s="19">
        <f t="shared" si="99"/>
        <v>451406.58427077939</v>
      </c>
      <c r="M1231" s="29">
        <f>Table4[[#This Row],[Revenue]]/Table4[[#This Row],[Units]]</f>
        <v>5.0546355555553246</v>
      </c>
      <c r="N1231" s="31">
        <f t="shared" si="100"/>
        <v>0.39250146620088222</v>
      </c>
    </row>
    <row r="1232" spans="1:14" x14ac:dyDescent="0.25">
      <c r="A1232" s="35">
        <v>2010</v>
      </c>
      <c r="B1232" s="15" t="s">
        <v>172</v>
      </c>
      <c r="C1232" s="15" t="s">
        <v>170</v>
      </c>
      <c r="D1232" s="15" t="s">
        <v>146</v>
      </c>
      <c r="E1232" s="15" t="s">
        <v>112</v>
      </c>
      <c r="F1232" s="16">
        <v>464</v>
      </c>
      <c r="G1232" s="19">
        <v>691.96598399996958</v>
      </c>
      <c r="H1232" s="19">
        <f t="shared" si="96"/>
        <v>321072.21657598589</v>
      </c>
      <c r="I1232" s="20">
        <v>1601.7375839999295</v>
      </c>
      <c r="J1232" s="19">
        <f t="shared" si="97"/>
        <v>743206.23897596728</v>
      </c>
      <c r="K1232" s="19">
        <f t="shared" si="98"/>
        <v>909.7715999999599</v>
      </c>
      <c r="L1232" s="19">
        <f t="shared" si="99"/>
        <v>422134.02239998139</v>
      </c>
      <c r="M1232" s="29">
        <f>Table4[[#This Row],[Revenue]]/Table4[[#This Row],[Units]]</f>
        <v>3.4520206551722619</v>
      </c>
      <c r="N1232" s="31">
        <f t="shared" si="100"/>
        <v>0.56799041808586292</v>
      </c>
    </row>
    <row r="1233" spans="1:14" x14ac:dyDescent="0.25">
      <c r="A1233" s="35">
        <v>2021</v>
      </c>
      <c r="B1233" s="15" t="s">
        <v>173</v>
      </c>
      <c r="C1233" s="15" t="s">
        <v>170</v>
      </c>
      <c r="D1233" s="15" t="s">
        <v>146</v>
      </c>
      <c r="E1233" s="15" t="s">
        <v>112</v>
      </c>
      <c r="F1233" s="16">
        <v>1058.1032095815654</v>
      </c>
      <c r="G1233" s="19">
        <v>2972.9067589437036</v>
      </c>
      <c r="H1233" s="19">
        <f t="shared" si="96"/>
        <v>3145642.1834250619</v>
      </c>
      <c r="I1233" s="20">
        <v>6910.4348219275244</v>
      </c>
      <c r="J1233" s="19">
        <f t="shared" si="97"/>
        <v>7311953.2646857267</v>
      </c>
      <c r="K1233" s="19">
        <f t="shared" si="98"/>
        <v>3937.5280629838207</v>
      </c>
      <c r="L1233" s="19">
        <f t="shared" si="99"/>
        <v>4166311.0812606649</v>
      </c>
      <c r="M1233" s="29">
        <f>Table4[[#This Row],[Revenue]]/Table4[[#This Row],[Units]]</f>
        <v>6.5309648050876872</v>
      </c>
      <c r="N1233" s="31">
        <f t="shared" si="100"/>
        <v>0.56979454469198332</v>
      </c>
    </row>
    <row r="1234" spans="1:14" x14ac:dyDescent="0.25">
      <c r="A1234" s="35">
        <v>2021</v>
      </c>
      <c r="B1234" s="15" t="s">
        <v>171</v>
      </c>
      <c r="C1234" s="15" t="s">
        <v>170</v>
      </c>
      <c r="D1234" s="15" t="s">
        <v>146</v>
      </c>
      <c r="E1234" s="15" t="s">
        <v>112</v>
      </c>
      <c r="F1234" s="16">
        <v>891.83946945125388</v>
      </c>
      <c r="G1234" s="19">
        <v>3537.355835848296</v>
      </c>
      <c r="H1234" s="19">
        <f t="shared" si="96"/>
        <v>3154753.5519032408</v>
      </c>
      <c r="I1234" s="20">
        <v>6053.2921375081896</v>
      </c>
      <c r="J1234" s="19">
        <f t="shared" si="97"/>
        <v>5398564.8483487507</v>
      </c>
      <c r="K1234" s="19">
        <f t="shared" si="98"/>
        <v>2515.9363016598936</v>
      </c>
      <c r="L1234" s="19">
        <f t="shared" si="99"/>
        <v>2243811.2964455099</v>
      </c>
      <c r="M1234" s="29">
        <f>Table4[[#This Row],[Revenue]]/Table4[[#This Row],[Units]]</f>
        <v>6.787423460000892</v>
      </c>
      <c r="N1234" s="31">
        <f t="shared" si="100"/>
        <v>0.41563107223428464</v>
      </c>
    </row>
    <row r="1235" spans="1:14" x14ac:dyDescent="0.25">
      <c r="A1235" s="35">
        <v>2021</v>
      </c>
      <c r="B1235" s="15" t="s">
        <v>174</v>
      </c>
      <c r="C1235" s="15" t="s">
        <v>170</v>
      </c>
      <c r="D1235" s="15" t="s">
        <v>146</v>
      </c>
      <c r="E1235" s="15" t="s">
        <v>112</v>
      </c>
      <c r="F1235" s="16">
        <v>917.77977454430379</v>
      </c>
      <c r="G1235" s="19">
        <v>2972.9403773801496</v>
      </c>
      <c r="H1235" s="19">
        <f t="shared" si="96"/>
        <v>2728504.5492856111</v>
      </c>
      <c r="I1235" s="20">
        <v>5239.5486339717236</v>
      </c>
      <c r="J1235" s="19">
        <f t="shared" si="97"/>
        <v>4808751.7640004838</v>
      </c>
      <c r="K1235" s="19">
        <f t="shared" si="98"/>
        <v>2266.608256591574</v>
      </c>
      <c r="L1235" s="19">
        <f t="shared" si="99"/>
        <v>2080247.2147148727</v>
      </c>
      <c r="M1235" s="29">
        <f>Table4[[#This Row],[Revenue]]/Table4[[#This Row],[Units]]</f>
        <v>5.7089388754216834</v>
      </c>
      <c r="N1235" s="31">
        <f t="shared" si="100"/>
        <v>0.43259609079597794</v>
      </c>
    </row>
    <row r="1236" spans="1:14" x14ac:dyDescent="0.25">
      <c r="A1236" s="35">
        <v>2021</v>
      </c>
      <c r="B1236" s="15" t="s">
        <v>175</v>
      </c>
      <c r="C1236" s="15" t="s">
        <v>170</v>
      </c>
      <c r="D1236" s="15" t="s">
        <v>146</v>
      </c>
      <c r="E1236" s="15" t="s">
        <v>112</v>
      </c>
      <c r="F1236" s="16">
        <v>819.85406313750343</v>
      </c>
      <c r="G1236" s="19">
        <v>3016.4573239519877</v>
      </c>
      <c r="H1236" s="19">
        <f t="shared" si="96"/>
        <v>2473054.7933229175</v>
      </c>
      <c r="I1236" s="20">
        <v>4748.9532830678418</v>
      </c>
      <c r="J1236" s="19">
        <f t="shared" si="97"/>
        <v>3893448.6447733566</v>
      </c>
      <c r="K1236" s="19">
        <f t="shared" si="98"/>
        <v>1732.495959115854</v>
      </c>
      <c r="L1236" s="19">
        <f t="shared" si="99"/>
        <v>1420393.8514504391</v>
      </c>
      <c r="M1236" s="29">
        <f>Table4[[#This Row],[Revenue]]/Table4[[#This Row],[Units]]</f>
        <v>5.7924373331688441</v>
      </c>
      <c r="N1236" s="31">
        <f t="shared" si="100"/>
        <v>0.36481638286335283</v>
      </c>
    </row>
    <row r="1237" spans="1:14" x14ac:dyDescent="0.25">
      <c r="A1237" s="35">
        <v>2021</v>
      </c>
      <c r="B1237" s="15" t="s">
        <v>172</v>
      </c>
      <c r="C1237" s="15" t="s">
        <v>170</v>
      </c>
      <c r="D1237" s="15" t="s">
        <v>146</v>
      </c>
      <c r="E1237" s="15" t="s">
        <v>112</v>
      </c>
      <c r="F1237" s="16">
        <v>729.33024998253165</v>
      </c>
      <c r="G1237" s="19">
        <v>2595.9255056811726</v>
      </c>
      <c r="H1237" s="19">
        <f t="shared" si="96"/>
        <v>1893286.9979944795</v>
      </c>
      <c r="I1237" s="20">
        <v>4209.3989701787978</v>
      </c>
      <c r="J1237" s="19">
        <f t="shared" si="97"/>
        <v>3070042.003196714</v>
      </c>
      <c r="K1237" s="19">
        <f t="shared" si="98"/>
        <v>1613.4734644976252</v>
      </c>
      <c r="L1237" s="19">
        <f t="shared" si="99"/>
        <v>1176755.0052022345</v>
      </c>
      <c r="M1237" s="29">
        <f>Table4[[#This Row],[Revenue]]/Table4[[#This Row],[Units]]</f>
        <v>5.7715952002259856</v>
      </c>
      <c r="N1237" s="31">
        <f t="shared" si="100"/>
        <v>0.38330257500611581</v>
      </c>
    </row>
    <row r="1238" spans="1:14" x14ac:dyDescent="0.25">
      <c r="A1238" s="35">
        <v>1992</v>
      </c>
      <c r="B1238" s="15" t="s">
        <v>172</v>
      </c>
      <c r="C1238" s="15" t="s">
        <v>169</v>
      </c>
      <c r="D1238" s="15" t="s">
        <v>6</v>
      </c>
      <c r="E1238" s="15" t="s">
        <v>20</v>
      </c>
      <c r="F1238" s="16">
        <v>441</v>
      </c>
      <c r="G1238" s="19">
        <v>717.8214329999754</v>
      </c>
      <c r="H1238" s="19">
        <f t="shared" si="96"/>
        <v>316559.25195298914</v>
      </c>
      <c r="I1238" s="20">
        <v>1640.518982999944</v>
      </c>
      <c r="J1238" s="19">
        <f t="shared" si="97"/>
        <v>723468.87150297535</v>
      </c>
      <c r="K1238" s="19">
        <f t="shared" si="98"/>
        <v>922.6975499999686</v>
      </c>
      <c r="L1238" s="19">
        <f t="shared" si="99"/>
        <v>406909.61954998621</v>
      </c>
      <c r="M1238" s="29">
        <f>Table4[[#This Row],[Revenue]]/Table4[[#This Row],[Units]]</f>
        <v>3.7199976938774242</v>
      </c>
      <c r="N1238" s="31">
        <f t="shared" si="100"/>
        <v>0.56244247068246211</v>
      </c>
    </row>
    <row r="1239" spans="1:14" x14ac:dyDescent="0.25">
      <c r="A1239" s="35">
        <v>1992</v>
      </c>
      <c r="B1239" s="15" t="s">
        <v>172</v>
      </c>
      <c r="C1239" s="15" t="s">
        <v>169</v>
      </c>
      <c r="D1239" s="15" t="s">
        <v>6</v>
      </c>
      <c r="E1239" s="15" t="s">
        <v>20</v>
      </c>
      <c r="F1239" s="16">
        <v>409</v>
      </c>
      <c r="G1239" s="19">
        <v>666.04013999997721</v>
      </c>
      <c r="H1239" s="19">
        <f t="shared" si="96"/>
        <v>272410.4172599907</v>
      </c>
      <c r="I1239" s="20">
        <v>1557.7691399999464</v>
      </c>
      <c r="J1239" s="19">
        <f t="shared" si="97"/>
        <v>637127.57825997809</v>
      </c>
      <c r="K1239" s="19">
        <f t="shared" si="98"/>
        <v>891.72899999996923</v>
      </c>
      <c r="L1239" s="19">
        <f t="shared" si="99"/>
        <v>364717.16099998739</v>
      </c>
      <c r="M1239" s="29">
        <f>Table4[[#This Row],[Revenue]]/Table4[[#This Row],[Units]]</f>
        <v>3.8087265036673505</v>
      </c>
      <c r="N1239" s="31">
        <f t="shared" si="100"/>
        <v>0.57243976472662683</v>
      </c>
    </row>
    <row r="1240" spans="1:14" x14ac:dyDescent="0.25">
      <c r="A1240" s="35">
        <v>1992</v>
      </c>
      <c r="B1240" s="15" t="s">
        <v>174</v>
      </c>
      <c r="C1240" s="15" t="s">
        <v>169</v>
      </c>
      <c r="D1240" s="15" t="s">
        <v>6</v>
      </c>
      <c r="E1240" s="15" t="s">
        <v>20</v>
      </c>
      <c r="F1240" s="16">
        <v>150</v>
      </c>
      <c r="G1240" s="19">
        <v>263.74669649999174</v>
      </c>
      <c r="H1240" s="19">
        <f t="shared" si="96"/>
        <v>39562.004474998765</v>
      </c>
      <c r="I1240" s="20">
        <v>597.90014999998129</v>
      </c>
      <c r="J1240" s="19">
        <f t="shared" si="97"/>
        <v>89685.022499997198</v>
      </c>
      <c r="K1240" s="19">
        <f t="shared" si="98"/>
        <v>334.15345349998955</v>
      </c>
      <c r="L1240" s="19">
        <f t="shared" si="99"/>
        <v>50123.018024998433</v>
      </c>
      <c r="M1240" s="29">
        <f>Table4[[#This Row],[Revenue]]/Table4[[#This Row],[Units]]</f>
        <v>3.9860009999998751</v>
      </c>
      <c r="N1240" s="31">
        <f t="shared" si="100"/>
        <v>0.55887835703001576</v>
      </c>
    </row>
    <row r="1241" spans="1:14" x14ac:dyDescent="0.25">
      <c r="A1241" s="35">
        <v>1997</v>
      </c>
      <c r="B1241" s="15" t="s">
        <v>174</v>
      </c>
      <c r="C1241" s="15" t="s">
        <v>170</v>
      </c>
      <c r="D1241" s="15" t="s">
        <v>146</v>
      </c>
      <c r="E1241" s="15" t="s">
        <v>20</v>
      </c>
      <c r="F1241" s="16">
        <v>446</v>
      </c>
      <c r="G1241" s="19">
        <v>883.03671542998313</v>
      </c>
      <c r="H1241" s="19">
        <f t="shared" si="96"/>
        <v>393834.37508177245</v>
      </c>
      <c r="I1241" s="20">
        <v>1788.1529529999755</v>
      </c>
      <c r="J1241" s="19">
        <f t="shared" si="97"/>
        <v>797516.21703798906</v>
      </c>
      <c r="K1241" s="19">
        <f t="shared" si="98"/>
        <v>905.11623756999234</v>
      </c>
      <c r="L1241" s="19">
        <f t="shared" si="99"/>
        <v>403681.84195621661</v>
      </c>
      <c r="M1241" s="29">
        <f>Table4[[#This Row],[Revenue]]/Table4[[#This Row],[Units]]</f>
        <v>4.009311553811604</v>
      </c>
      <c r="N1241" s="31">
        <f t="shared" si="100"/>
        <v>0.50617383487888057</v>
      </c>
    </row>
    <row r="1242" spans="1:14" x14ac:dyDescent="0.25">
      <c r="A1242" s="35">
        <v>1997</v>
      </c>
      <c r="B1242" s="15" t="s">
        <v>172</v>
      </c>
      <c r="C1242" s="15" t="s">
        <v>169</v>
      </c>
      <c r="D1242" s="15" t="s">
        <v>6</v>
      </c>
      <c r="E1242" s="15" t="s">
        <v>20</v>
      </c>
      <c r="F1242" s="16">
        <v>403</v>
      </c>
      <c r="G1242" s="19">
        <v>545.18525099998976</v>
      </c>
      <c r="H1242" s="19">
        <f t="shared" si="96"/>
        <v>219709.65615299589</v>
      </c>
      <c r="I1242" s="20">
        <v>1281.085100999976</v>
      </c>
      <c r="J1242" s="19">
        <f t="shared" si="97"/>
        <v>516277.29570299032</v>
      </c>
      <c r="K1242" s="19">
        <f t="shared" si="98"/>
        <v>735.89984999998626</v>
      </c>
      <c r="L1242" s="19">
        <f t="shared" si="99"/>
        <v>296567.63954999443</v>
      </c>
      <c r="M1242" s="29">
        <f>Table4[[#This Row],[Revenue]]/Table4[[#This Row],[Units]]</f>
        <v>3.1788712183622234</v>
      </c>
      <c r="N1242" s="31">
        <f t="shared" si="100"/>
        <v>0.57443478924668256</v>
      </c>
    </row>
    <row r="1243" spans="1:14" x14ac:dyDescent="0.25">
      <c r="A1243" s="35">
        <v>1998</v>
      </c>
      <c r="B1243" s="15" t="s">
        <v>174</v>
      </c>
      <c r="C1243" s="15" t="s">
        <v>169</v>
      </c>
      <c r="D1243" s="15" t="s">
        <v>6</v>
      </c>
      <c r="E1243" s="15" t="s">
        <v>20</v>
      </c>
      <c r="F1243" s="16">
        <v>686</v>
      </c>
      <c r="G1243" s="19">
        <v>991.40445599997565</v>
      </c>
      <c r="H1243" s="19">
        <f t="shared" si="96"/>
        <v>680103.45681598329</v>
      </c>
      <c r="I1243" s="20">
        <v>2166.9133010399469</v>
      </c>
      <c r="J1243" s="19">
        <f t="shared" si="97"/>
        <v>1486502.5245134037</v>
      </c>
      <c r="K1243" s="19">
        <f t="shared" si="98"/>
        <v>1175.5088450399712</v>
      </c>
      <c r="L1243" s="19">
        <f t="shared" si="99"/>
        <v>806399.06769742037</v>
      </c>
      <c r="M1243" s="29">
        <f>Table4[[#This Row],[Revenue]]/Table4[[#This Row],[Units]]</f>
        <v>3.1587657449561908</v>
      </c>
      <c r="N1243" s="31">
        <f t="shared" si="100"/>
        <v>0.54248079259831028</v>
      </c>
    </row>
    <row r="1244" spans="1:14" x14ac:dyDescent="0.25">
      <c r="A1244" s="35">
        <v>1998</v>
      </c>
      <c r="B1244" s="15" t="s">
        <v>172</v>
      </c>
      <c r="C1244" s="15" t="s">
        <v>169</v>
      </c>
      <c r="D1244" s="15" t="s">
        <v>6</v>
      </c>
      <c r="E1244" s="15" t="s">
        <v>20</v>
      </c>
      <c r="F1244" s="16">
        <v>419</v>
      </c>
      <c r="G1244" s="19">
        <v>626.71631699998272</v>
      </c>
      <c r="H1244" s="19">
        <f t="shared" si="96"/>
        <v>262594.13682299276</v>
      </c>
      <c r="I1244" s="20">
        <v>1454.7812669999598</v>
      </c>
      <c r="J1244" s="19">
        <f t="shared" si="97"/>
        <v>609553.35087298322</v>
      </c>
      <c r="K1244" s="19">
        <f t="shared" si="98"/>
        <v>828.0649499999771</v>
      </c>
      <c r="L1244" s="19">
        <f t="shared" si="99"/>
        <v>346959.21404999046</v>
      </c>
      <c r="M1244" s="29">
        <f>Table4[[#This Row],[Revenue]]/Table4[[#This Row],[Units]]</f>
        <v>3.4720316634843909</v>
      </c>
      <c r="N1244" s="31">
        <f t="shared" si="100"/>
        <v>0.56920237343144175</v>
      </c>
    </row>
    <row r="1245" spans="1:14" x14ac:dyDescent="0.25">
      <c r="A1245" s="35">
        <v>1999</v>
      </c>
      <c r="B1245" s="15" t="s">
        <v>176</v>
      </c>
      <c r="C1245" s="15" t="s">
        <v>169</v>
      </c>
      <c r="D1245" s="15" t="s">
        <v>6</v>
      </c>
      <c r="E1245" s="15" t="s">
        <v>20</v>
      </c>
      <c r="F1245" s="16">
        <v>926</v>
      </c>
      <c r="G1245" s="19">
        <v>1629.9276059999347</v>
      </c>
      <c r="H1245" s="19">
        <f t="shared" si="96"/>
        <v>1509312.9631559395</v>
      </c>
      <c r="I1245" s="20">
        <v>3141.9867059998742</v>
      </c>
      <c r="J1245" s="19">
        <f t="shared" si="97"/>
        <v>2909479.6897558835</v>
      </c>
      <c r="K1245" s="19">
        <f t="shared" si="98"/>
        <v>1512.0590999999395</v>
      </c>
      <c r="L1245" s="19">
        <f t="shared" si="99"/>
        <v>1400166.7265999441</v>
      </c>
      <c r="M1245" s="29">
        <f>Table4[[#This Row],[Revenue]]/Table4[[#This Row],[Units]]</f>
        <v>3.3930741965441404</v>
      </c>
      <c r="N1245" s="31">
        <f t="shared" si="100"/>
        <v>0.48124299734067683</v>
      </c>
    </row>
    <row r="1246" spans="1:14" x14ac:dyDescent="0.25">
      <c r="A1246" s="35">
        <v>1999</v>
      </c>
      <c r="B1246" s="15" t="s">
        <v>172</v>
      </c>
      <c r="C1246" s="15" t="s">
        <v>169</v>
      </c>
      <c r="D1246" s="15" t="s">
        <v>6</v>
      </c>
      <c r="E1246" s="15" t="s">
        <v>20</v>
      </c>
      <c r="F1246" s="16">
        <v>686</v>
      </c>
      <c r="G1246" s="19">
        <v>1158.4605479999573</v>
      </c>
      <c r="H1246" s="19">
        <f t="shared" si="96"/>
        <v>794703.93592797068</v>
      </c>
      <c r="I1246" s="20">
        <v>2364.9783479999123</v>
      </c>
      <c r="J1246" s="19">
        <f t="shared" si="97"/>
        <v>1622375.1467279398</v>
      </c>
      <c r="K1246" s="19">
        <f t="shared" si="98"/>
        <v>1206.5177999999551</v>
      </c>
      <c r="L1246" s="19">
        <f t="shared" si="99"/>
        <v>827671.21079996915</v>
      </c>
      <c r="M1246" s="29">
        <f>Table4[[#This Row],[Revenue]]/Table4[[#This Row],[Units]]</f>
        <v>3.4474903032068691</v>
      </c>
      <c r="N1246" s="31">
        <f t="shared" si="100"/>
        <v>0.5101601885786059</v>
      </c>
    </row>
    <row r="1247" spans="1:14" x14ac:dyDescent="0.25">
      <c r="A1247" s="35">
        <v>2008</v>
      </c>
      <c r="B1247" s="15" t="s">
        <v>174</v>
      </c>
      <c r="C1247" s="15" t="s">
        <v>169</v>
      </c>
      <c r="D1247" s="15" t="s">
        <v>6</v>
      </c>
      <c r="E1247" s="15" t="s">
        <v>20</v>
      </c>
      <c r="F1247" s="16">
        <v>380</v>
      </c>
      <c r="G1247" s="19">
        <v>660.52910996399214</v>
      </c>
      <c r="H1247" s="19">
        <f t="shared" si="96"/>
        <v>251001.061786317</v>
      </c>
      <c r="I1247" s="20">
        <v>1494.3030643999882</v>
      </c>
      <c r="J1247" s="19">
        <f t="shared" si="97"/>
        <v>567835.16447199555</v>
      </c>
      <c r="K1247" s="19">
        <f t="shared" si="98"/>
        <v>833.77395443599607</v>
      </c>
      <c r="L1247" s="19">
        <f t="shared" si="99"/>
        <v>316834.10268567852</v>
      </c>
      <c r="M1247" s="29">
        <f>Table4[[#This Row],[Revenue]]/Table4[[#This Row],[Units]]</f>
        <v>3.9323764852631267</v>
      </c>
      <c r="N1247" s="31">
        <f t="shared" si="100"/>
        <v>0.55796844314896976</v>
      </c>
    </row>
    <row r="1248" spans="1:14" x14ac:dyDescent="0.25">
      <c r="A1248" s="35">
        <v>2009</v>
      </c>
      <c r="B1248" s="15" t="s">
        <v>174</v>
      </c>
      <c r="C1248" s="15" t="s">
        <v>169</v>
      </c>
      <c r="D1248" s="15" t="s">
        <v>6</v>
      </c>
      <c r="E1248" s="15" t="s">
        <v>20</v>
      </c>
      <c r="F1248" s="16">
        <v>790</v>
      </c>
      <c r="G1248" s="19">
        <v>1208.7829499999643</v>
      </c>
      <c r="H1248" s="19">
        <f t="shared" si="96"/>
        <v>954938.53049997182</v>
      </c>
      <c r="I1248" s="20">
        <v>2397.8404499999297</v>
      </c>
      <c r="J1248" s="19">
        <f t="shared" si="97"/>
        <v>1894293.9554999445</v>
      </c>
      <c r="K1248" s="19">
        <f t="shared" si="98"/>
        <v>1189.0574999999653</v>
      </c>
      <c r="L1248" s="19">
        <f t="shared" si="99"/>
        <v>939355.42499997269</v>
      </c>
      <c r="M1248" s="29">
        <f>Table4[[#This Row],[Revenue]]/Table4[[#This Row],[Units]]</f>
        <v>3.0352410759492781</v>
      </c>
      <c r="N1248" s="31">
        <f t="shared" si="100"/>
        <v>0.49588683016837098</v>
      </c>
    </row>
    <row r="1249" spans="1:14" x14ac:dyDescent="0.25">
      <c r="A1249" s="35">
        <v>2009</v>
      </c>
      <c r="B1249" s="15" t="s">
        <v>171</v>
      </c>
      <c r="C1249" s="15" t="s">
        <v>169</v>
      </c>
      <c r="D1249" s="15" t="s">
        <v>6</v>
      </c>
      <c r="E1249" s="15" t="s">
        <v>20</v>
      </c>
      <c r="F1249" s="16">
        <v>280</v>
      </c>
      <c r="G1249" s="19">
        <v>921.42270719996191</v>
      </c>
      <c r="H1249" s="19">
        <f t="shared" si="96"/>
        <v>257998.35801598933</v>
      </c>
      <c r="I1249" s="20">
        <v>1848.3051199999443</v>
      </c>
      <c r="J1249" s="19">
        <f t="shared" si="97"/>
        <v>517525.43359998439</v>
      </c>
      <c r="K1249" s="19">
        <f t="shared" si="98"/>
        <v>926.88241279998238</v>
      </c>
      <c r="L1249" s="19">
        <f t="shared" si="99"/>
        <v>259527.07558399506</v>
      </c>
      <c r="M1249" s="29">
        <f>Table4[[#This Row],[Revenue]]/Table4[[#This Row],[Units]]</f>
        <v>6.6010897142855152</v>
      </c>
      <c r="N1249" s="31">
        <f t="shared" si="100"/>
        <v>0.50147694921713482</v>
      </c>
    </row>
    <row r="1250" spans="1:14" x14ac:dyDescent="0.25">
      <c r="A1250" s="35">
        <v>1997</v>
      </c>
      <c r="B1250" s="15" t="s">
        <v>174</v>
      </c>
      <c r="C1250" s="15" t="s">
        <v>169</v>
      </c>
      <c r="D1250" s="15" t="s">
        <v>6</v>
      </c>
      <c r="E1250" s="15" t="s">
        <v>113</v>
      </c>
      <c r="F1250" s="16">
        <v>263</v>
      </c>
      <c r="G1250" s="19">
        <v>460.48478443529302</v>
      </c>
      <c r="H1250" s="19">
        <f t="shared" si="96"/>
        <v>121107.49830648207</v>
      </c>
      <c r="I1250" s="20">
        <v>802.13300462998791</v>
      </c>
      <c r="J1250" s="19">
        <f t="shared" si="97"/>
        <v>210960.98021768683</v>
      </c>
      <c r="K1250" s="19">
        <f t="shared" si="98"/>
        <v>341.64822019469489</v>
      </c>
      <c r="L1250" s="19">
        <f t="shared" si="99"/>
        <v>89853.481911204755</v>
      </c>
      <c r="M1250" s="29">
        <f>Table4[[#This Row],[Revenue]]/Table4[[#This Row],[Units]]</f>
        <v>3.0499353788212469</v>
      </c>
      <c r="N1250" s="31">
        <f t="shared" si="100"/>
        <v>0.42592465117713507</v>
      </c>
    </row>
    <row r="1251" spans="1:14" x14ac:dyDescent="0.25">
      <c r="A1251" s="35">
        <v>2003</v>
      </c>
      <c r="B1251" s="15" t="s">
        <v>171</v>
      </c>
      <c r="C1251" s="15" t="s">
        <v>170</v>
      </c>
      <c r="D1251" s="15" t="s">
        <v>146</v>
      </c>
      <c r="E1251" s="15" t="s">
        <v>113</v>
      </c>
      <c r="F1251" s="16">
        <v>669</v>
      </c>
      <c r="G1251" s="19">
        <v>735.14938199998505</v>
      </c>
      <c r="H1251" s="19">
        <f t="shared" si="96"/>
        <v>491814.93655798997</v>
      </c>
      <c r="I1251" s="20">
        <v>1618.1325883799673</v>
      </c>
      <c r="J1251" s="19">
        <f t="shared" si="97"/>
        <v>1082530.7016261981</v>
      </c>
      <c r="K1251" s="19">
        <f t="shared" si="98"/>
        <v>882.98320637998222</v>
      </c>
      <c r="L1251" s="19">
        <f t="shared" si="99"/>
        <v>590715.7650682081</v>
      </c>
      <c r="M1251" s="29">
        <f>Table4[[#This Row],[Revenue]]/Table4[[#This Row],[Units]]</f>
        <v>2.4187333159640767</v>
      </c>
      <c r="N1251" s="31">
        <f t="shared" si="100"/>
        <v>0.54568038040937195</v>
      </c>
    </row>
    <row r="1252" spans="1:14" x14ac:dyDescent="0.25">
      <c r="A1252" s="35">
        <v>2003</v>
      </c>
      <c r="B1252" s="15" t="s">
        <v>175</v>
      </c>
      <c r="C1252" s="15" t="s">
        <v>170</v>
      </c>
      <c r="D1252" s="15" t="s">
        <v>146</v>
      </c>
      <c r="E1252" s="15" t="s">
        <v>113</v>
      </c>
      <c r="F1252" s="16">
        <v>476</v>
      </c>
      <c r="G1252" s="19">
        <v>505.82615999999132</v>
      </c>
      <c r="H1252" s="19">
        <f t="shared" si="96"/>
        <v>240773.25215999587</v>
      </c>
      <c r="I1252" s="20">
        <v>1228.911074399979</v>
      </c>
      <c r="J1252" s="19">
        <f t="shared" si="97"/>
        <v>584961.67141438997</v>
      </c>
      <c r="K1252" s="19">
        <f t="shared" si="98"/>
        <v>723.08491439998772</v>
      </c>
      <c r="L1252" s="19">
        <f t="shared" si="99"/>
        <v>344188.41925439413</v>
      </c>
      <c r="M1252" s="29">
        <f>Table4[[#This Row],[Revenue]]/Table4[[#This Row],[Units]]</f>
        <v>2.5817459546218049</v>
      </c>
      <c r="N1252" s="31">
        <f t="shared" si="100"/>
        <v>0.58839482324059689</v>
      </c>
    </row>
    <row r="1253" spans="1:14" x14ac:dyDescent="0.25">
      <c r="A1253" s="35">
        <v>2003</v>
      </c>
      <c r="B1253" s="15" t="s">
        <v>174</v>
      </c>
      <c r="C1253" s="15" t="s">
        <v>170</v>
      </c>
      <c r="D1253" s="15" t="s">
        <v>146</v>
      </c>
      <c r="E1253" s="15" t="s">
        <v>113</v>
      </c>
      <c r="F1253" s="16">
        <v>131</v>
      </c>
      <c r="G1253" s="19">
        <v>151.9480451267994</v>
      </c>
      <c r="H1253" s="19">
        <f t="shared" si="96"/>
        <v>19905.193911610721</v>
      </c>
      <c r="I1253" s="20">
        <v>397.26178427999844</v>
      </c>
      <c r="J1253" s="19">
        <f t="shared" si="97"/>
        <v>52041.293740679794</v>
      </c>
      <c r="K1253" s="19">
        <f t="shared" si="98"/>
        <v>245.31373915319904</v>
      </c>
      <c r="L1253" s="19">
        <f t="shared" si="99"/>
        <v>32136.099829069073</v>
      </c>
      <c r="M1253" s="29">
        <f>Table4[[#This Row],[Revenue]]/Table4[[#This Row],[Units]]</f>
        <v>3.032532704427469</v>
      </c>
      <c r="N1253" s="31">
        <f t="shared" si="100"/>
        <v>0.61751154744926773</v>
      </c>
    </row>
    <row r="1254" spans="1:14" x14ac:dyDescent="0.25">
      <c r="A1254" s="35">
        <v>2004</v>
      </c>
      <c r="B1254" s="15" t="s">
        <v>175</v>
      </c>
      <c r="C1254" s="15" t="s">
        <v>170</v>
      </c>
      <c r="D1254" s="15" t="s">
        <v>146</v>
      </c>
      <c r="E1254" s="15" t="s">
        <v>113</v>
      </c>
      <c r="F1254" s="16">
        <v>669</v>
      </c>
      <c r="G1254" s="19">
        <v>874.00501499996983</v>
      </c>
      <c r="H1254" s="19">
        <f t="shared" si="96"/>
        <v>584709.35503497976</v>
      </c>
      <c r="I1254" s="20">
        <v>1805.5785149999376</v>
      </c>
      <c r="J1254" s="19">
        <f t="shared" si="97"/>
        <v>1207932.0265349583</v>
      </c>
      <c r="K1254" s="19">
        <f t="shared" si="98"/>
        <v>931.57349999996779</v>
      </c>
      <c r="L1254" s="19">
        <f t="shared" si="99"/>
        <v>623222.67149997852</v>
      </c>
      <c r="M1254" s="29">
        <f>Table4[[#This Row],[Revenue]]/Table4[[#This Row],[Units]]</f>
        <v>2.6989215470851087</v>
      </c>
      <c r="N1254" s="31">
        <f t="shared" si="100"/>
        <v>0.51594183928357162</v>
      </c>
    </row>
    <row r="1255" spans="1:14" x14ac:dyDescent="0.25">
      <c r="A1255" s="35">
        <v>2004</v>
      </c>
      <c r="B1255" s="15" t="s">
        <v>171</v>
      </c>
      <c r="C1255" s="15" t="s">
        <v>170</v>
      </c>
      <c r="D1255" s="15" t="s">
        <v>146</v>
      </c>
      <c r="E1255" s="15" t="s">
        <v>113</v>
      </c>
      <c r="F1255" s="16">
        <v>476</v>
      </c>
      <c r="G1255" s="19">
        <v>630.76711599997759</v>
      </c>
      <c r="H1255" s="19">
        <f t="shared" si="96"/>
        <v>300245.14721598936</v>
      </c>
      <c r="I1255" s="20">
        <v>1447.1605159999483</v>
      </c>
      <c r="J1255" s="19">
        <f t="shared" si="97"/>
        <v>688848.40561597538</v>
      </c>
      <c r="K1255" s="19">
        <f t="shared" si="98"/>
        <v>816.39339999997071</v>
      </c>
      <c r="L1255" s="19">
        <f t="shared" si="99"/>
        <v>388603.25839998602</v>
      </c>
      <c r="M1255" s="29">
        <f>Table4[[#This Row],[Revenue]]/Table4[[#This Row],[Units]]</f>
        <v>3.040253184873841</v>
      </c>
      <c r="N1255" s="31">
        <f t="shared" si="100"/>
        <v>0.56413465608952518</v>
      </c>
    </row>
    <row r="1256" spans="1:14" x14ac:dyDescent="0.25">
      <c r="A1256" s="35">
        <v>2004</v>
      </c>
      <c r="B1256" s="15" t="s">
        <v>171</v>
      </c>
      <c r="C1256" s="15" t="s">
        <v>170</v>
      </c>
      <c r="D1256" s="15" t="s">
        <v>146</v>
      </c>
      <c r="E1256" s="15" t="s">
        <v>113</v>
      </c>
      <c r="F1256" s="16">
        <v>131</v>
      </c>
      <c r="G1256" s="19">
        <v>212.29017185999265</v>
      </c>
      <c r="H1256" s="19">
        <f t="shared" si="96"/>
        <v>27810.012513659036</v>
      </c>
      <c r="I1256" s="20">
        <v>553.98440599998082</v>
      </c>
      <c r="J1256" s="19">
        <f t="shared" si="97"/>
        <v>72571.957185997482</v>
      </c>
      <c r="K1256" s="19">
        <f t="shared" si="98"/>
        <v>341.69423413998817</v>
      </c>
      <c r="L1256" s="19">
        <f t="shared" si="99"/>
        <v>44761.944672338446</v>
      </c>
      <c r="M1256" s="29">
        <f>Table4[[#This Row],[Revenue]]/Table4[[#This Row],[Units]]</f>
        <v>4.2288885954197006</v>
      </c>
      <c r="N1256" s="31">
        <f t="shared" si="100"/>
        <v>0.61679395744579857</v>
      </c>
    </row>
    <row r="1257" spans="1:14" x14ac:dyDescent="0.25">
      <c r="A1257" s="35">
        <v>2013</v>
      </c>
      <c r="B1257" s="15" t="s">
        <v>174</v>
      </c>
      <c r="C1257" s="15" t="s">
        <v>170</v>
      </c>
      <c r="D1257" s="15" t="s">
        <v>146</v>
      </c>
      <c r="E1257" s="15" t="s">
        <v>113</v>
      </c>
      <c r="F1257" s="16">
        <v>401</v>
      </c>
      <c r="G1257" s="19">
        <v>486.05570899998605</v>
      </c>
      <c r="H1257" s="19">
        <f t="shared" si="96"/>
        <v>194908.33930899441</v>
      </c>
      <c r="I1257" s="20">
        <v>1187.1298089999659</v>
      </c>
      <c r="J1257" s="19">
        <f t="shared" si="97"/>
        <v>476039.05340898631</v>
      </c>
      <c r="K1257" s="19">
        <f t="shared" si="98"/>
        <v>701.07409999997981</v>
      </c>
      <c r="L1257" s="19">
        <f t="shared" si="99"/>
        <v>281130.71409999189</v>
      </c>
      <c r="M1257" s="29">
        <f>Table4[[#This Row],[Revenue]]/Table4[[#This Row],[Units]]</f>
        <v>2.9604234638403142</v>
      </c>
      <c r="N1257" s="31">
        <f t="shared" si="100"/>
        <v>0.59056229123802584</v>
      </c>
    </row>
    <row r="1258" spans="1:14" x14ac:dyDescent="0.25">
      <c r="A1258" s="35">
        <v>2013</v>
      </c>
      <c r="B1258" s="15" t="s">
        <v>172</v>
      </c>
      <c r="C1258" s="15" t="s">
        <v>170</v>
      </c>
      <c r="D1258" s="15" t="s">
        <v>146</v>
      </c>
      <c r="E1258" s="15" t="s">
        <v>113</v>
      </c>
      <c r="F1258" s="16">
        <v>199</v>
      </c>
      <c r="G1258" s="19">
        <v>518.75175410998315</v>
      </c>
      <c r="H1258" s="19">
        <f t="shared" si="96"/>
        <v>103231.59906788665</v>
      </c>
      <c r="I1258" s="20">
        <v>858.2508809999722</v>
      </c>
      <c r="J1258" s="19">
        <f t="shared" si="97"/>
        <v>170791.92531899447</v>
      </c>
      <c r="K1258" s="19">
        <f t="shared" si="98"/>
        <v>339.49912688998904</v>
      </c>
      <c r="L1258" s="19">
        <f t="shared" si="99"/>
        <v>67560.326251107821</v>
      </c>
      <c r="M1258" s="29">
        <f>Table4[[#This Row],[Revenue]]/Table4[[#This Row],[Units]]</f>
        <v>4.3128184974872976</v>
      </c>
      <c r="N1258" s="31">
        <f t="shared" si="100"/>
        <v>0.39557096229767813</v>
      </c>
    </row>
    <row r="1259" spans="1:14" x14ac:dyDescent="0.25">
      <c r="A1259" s="35">
        <v>2013</v>
      </c>
      <c r="B1259" s="15" t="s">
        <v>172</v>
      </c>
      <c r="C1259" s="15" t="s">
        <v>170</v>
      </c>
      <c r="D1259" s="15" t="s">
        <v>146</v>
      </c>
      <c r="E1259" s="15" t="s">
        <v>113</v>
      </c>
      <c r="F1259" s="16">
        <v>120</v>
      </c>
      <c r="G1259" s="19">
        <v>185.64189539999396</v>
      </c>
      <c r="H1259" s="19">
        <f t="shared" si="96"/>
        <v>22277.027447999273</v>
      </c>
      <c r="I1259" s="20">
        <v>516.89533999998321</v>
      </c>
      <c r="J1259" s="19">
        <f t="shared" si="97"/>
        <v>62027.440799997989</v>
      </c>
      <c r="K1259" s="19">
        <f t="shared" si="98"/>
        <v>331.25344459998928</v>
      </c>
      <c r="L1259" s="19">
        <f t="shared" si="99"/>
        <v>39750.413351998715</v>
      </c>
      <c r="M1259" s="29">
        <f>Table4[[#This Row],[Revenue]]/Table4[[#This Row],[Units]]</f>
        <v>4.3074611666665268</v>
      </c>
      <c r="N1259" s="31">
        <f t="shared" si="100"/>
        <v>0.64085206223758961</v>
      </c>
    </row>
    <row r="1260" spans="1:14" x14ac:dyDescent="0.25">
      <c r="A1260" s="35">
        <v>2016</v>
      </c>
      <c r="B1260" s="15" t="s">
        <v>171</v>
      </c>
      <c r="C1260" s="15" t="s">
        <v>170</v>
      </c>
      <c r="D1260" s="15" t="s">
        <v>146</v>
      </c>
      <c r="E1260" s="15" t="s">
        <v>113</v>
      </c>
      <c r="F1260" s="16">
        <v>231</v>
      </c>
      <c r="G1260" s="19">
        <v>283.49565751319977</v>
      </c>
      <c r="H1260" s="19">
        <f t="shared" si="96"/>
        <v>65487.496885549146</v>
      </c>
      <c r="I1260" s="20">
        <v>533.39015971999959</v>
      </c>
      <c r="J1260" s="19">
        <f t="shared" si="97"/>
        <v>123213.1268953199</v>
      </c>
      <c r="K1260" s="19">
        <f t="shared" si="98"/>
        <v>249.89450220679981</v>
      </c>
      <c r="L1260" s="19">
        <f t="shared" si="99"/>
        <v>57725.630009770757</v>
      </c>
      <c r="M1260" s="29">
        <f>Table4[[#This Row],[Revenue]]/Table4[[#This Row],[Units]]</f>
        <v>2.3090483104761885</v>
      </c>
      <c r="N1260" s="31">
        <f t="shared" si="100"/>
        <v>0.46850227296652913</v>
      </c>
    </row>
    <row r="1261" spans="1:14" x14ac:dyDescent="0.25">
      <c r="A1261" s="35">
        <v>2017</v>
      </c>
      <c r="B1261" s="15" t="s">
        <v>175</v>
      </c>
      <c r="C1261" s="15" t="s">
        <v>170</v>
      </c>
      <c r="D1261" s="15" t="s">
        <v>146</v>
      </c>
      <c r="E1261" s="15" t="s">
        <v>113</v>
      </c>
      <c r="F1261" s="16">
        <v>807</v>
      </c>
      <c r="G1261" s="19">
        <v>887.43691799998203</v>
      </c>
      <c r="H1261" s="19">
        <f t="shared" si="96"/>
        <v>716161.59282598551</v>
      </c>
      <c r="I1261" s="20">
        <v>1867.8397786199619</v>
      </c>
      <c r="J1261" s="19">
        <f t="shared" si="97"/>
        <v>1507346.7013463092</v>
      </c>
      <c r="K1261" s="19">
        <f t="shared" si="98"/>
        <v>980.40286061997983</v>
      </c>
      <c r="L1261" s="19">
        <f t="shared" si="99"/>
        <v>791185.10852032364</v>
      </c>
      <c r="M1261" s="29">
        <f>Table4[[#This Row],[Revenue]]/Table4[[#This Row],[Units]]</f>
        <v>2.3145474332341536</v>
      </c>
      <c r="N1261" s="31">
        <f t="shared" si="100"/>
        <v>0.52488595212611999</v>
      </c>
    </row>
    <row r="1262" spans="1:14" x14ac:dyDescent="0.25">
      <c r="A1262" s="35">
        <v>2017</v>
      </c>
      <c r="B1262" s="15" t="s">
        <v>172</v>
      </c>
      <c r="C1262" s="15" t="s">
        <v>170</v>
      </c>
      <c r="D1262" s="15" t="s">
        <v>146</v>
      </c>
      <c r="E1262" s="15" t="s">
        <v>113</v>
      </c>
      <c r="F1262" s="16">
        <v>457</v>
      </c>
      <c r="G1262" s="19">
        <v>462.35421199999416</v>
      </c>
      <c r="H1262" s="19">
        <f t="shared" si="96"/>
        <v>211295.87488399734</v>
      </c>
      <c r="I1262" s="20">
        <v>1138.5153830799857</v>
      </c>
      <c r="J1262" s="19">
        <f t="shared" si="97"/>
        <v>520301.53006755345</v>
      </c>
      <c r="K1262" s="19">
        <f t="shared" si="98"/>
        <v>676.1611710799915</v>
      </c>
      <c r="L1262" s="19">
        <f t="shared" si="99"/>
        <v>309005.65518355614</v>
      </c>
      <c r="M1262" s="29">
        <f>Table4[[#This Row],[Revenue]]/Table4[[#This Row],[Units]]</f>
        <v>2.4912809257767741</v>
      </c>
      <c r="N1262" s="31">
        <f t="shared" si="100"/>
        <v>0.59389726404117305</v>
      </c>
    </row>
    <row r="1263" spans="1:14" x14ac:dyDescent="0.25">
      <c r="A1263" s="35">
        <v>2017</v>
      </c>
      <c r="B1263" s="15" t="s">
        <v>173</v>
      </c>
      <c r="C1263" s="15" t="s">
        <v>170</v>
      </c>
      <c r="D1263" s="15" t="s">
        <v>146</v>
      </c>
      <c r="E1263" s="15" t="s">
        <v>113</v>
      </c>
      <c r="F1263" s="16">
        <v>221</v>
      </c>
      <c r="G1263" s="19">
        <v>449.97020369999399</v>
      </c>
      <c r="H1263" s="19">
        <f t="shared" si="96"/>
        <v>99443.415017698673</v>
      </c>
      <c r="I1263" s="20">
        <v>723.73526999999024</v>
      </c>
      <c r="J1263" s="19">
        <f t="shared" si="97"/>
        <v>159945.49466999783</v>
      </c>
      <c r="K1263" s="19">
        <f t="shared" si="98"/>
        <v>273.76506629999625</v>
      </c>
      <c r="L1263" s="19">
        <f t="shared" si="99"/>
        <v>60502.079652299159</v>
      </c>
      <c r="M1263" s="29">
        <f>Table4[[#This Row],[Revenue]]/Table4[[#This Row],[Units]]</f>
        <v>3.2748202262442998</v>
      </c>
      <c r="N1263" s="31">
        <f t="shared" si="100"/>
        <v>0.3782668575762515</v>
      </c>
    </row>
    <row r="1264" spans="1:14" x14ac:dyDescent="0.25">
      <c r="A1264" s="35">
        <v>2019</v>
      </c>
      <c r="B1264" s="15" t="s">
        <v>172</v>
      </c>
      <c r="C1264" s="15" t="s">
        <v>170</v>
      </c>
      <c r="D1264" s="15" t="s">
        <v>146</v>
      </c>
      <c r="E1264" s="15" t="s">
        <v>113</v>
      </c>
      <c r="F1264" s="16">
        <v>807</v>
      </c>
      <c r="G1264" s="19">
        <v>1143.5827529999538</v>
      </c>
      <c r="H1264" s="19">
        <f t="shared" si="96"/>
        <v>922871.28167096269</v>
      </c>
      <c r="I1264" s="20">
        <v>2252.3224529999088</v>
      </c>
      <c r="J1264" s="19">
        <f t="shared" si="97"/>
        <v>1817624.2195709264</v>
      </c>
      <c r="K1264" s="19">
        <f t="shared" si="98"/>
        <v>1108.7396999999551</v>
      </c>
      <c r="L1264" s="19">
        <f t="shared" si="99"/>
        <v>894752.9378999637</v>
      </c>
      <c r="M1264" s="29">
        <f>Table4[[#This Row],[Revenue]]/Table4[[#This Row],[Units]]</f>
        <v>2.7909819739775821</v>
      </c>
      <c r="N1264" s="31">
        <f t="shared" si="100"/>
        <v>0.49226508332463886</v>
      </c>
    </row>
    <row r="1265" spans="1:14" x14ac:dyDescent="0.25">
      <c r="A1265" s="35">
        <v>2019</v>
      </c>
      <c r="B1265" s="15" t="s">
        <v>173</v>
      </c>
      <c r="C1265" s="15" t="s">
        <v>170</v>
      </c>
      <c r="D1265" s="15" t="s">
        <v>146</v>
      </c>
      <c r="E1265" s="15" t="s">
        <v>113</v>
      </c>
      <c r="F1265" s="16">
        <v>457</v>
      </c>
      <c r="G1265" s="19">
        <v>678.16195099997037</v>
      </c>
      <c r="H1265" s="19">
        <f t="shared" si="96"/>
        <v>309920.01160698646</v>
      </c>
      <c r="I1265" s="20">
        <v>1578.2218509999313</v>
      </c>
      <c r="J1265" s="19">
        <f t="shared" si="97"/>
        <v>721247.38590696862</v>
      </c>
      <c r="K1265" s="19">
        <f t="shared" si="98"/>
        <v>900.05989999996098</v>
      </c>
      <c r="L1265" s="19">
        <f t="shared" si="99"/>
        <v>411327.37429998216</v>
      </c>
      <c r="M1265" s="29">
        <f>Table4[[#This Row],[Revenue]]/Table4[[#This Row],[Units]]</f>
        <v>3.453439498905758</v>
      </c>
      <c r="N1265" s="31">
        <f t="shared" si="100"/>
        <v>0.57029998629768064</v>
      </c>
    </row>
    <row r="1266" spans="1:14" x14ac:dyDescent="0.25">
      <c r="A1266" s="35">
        <v>2019</v>
      </c>
      <c r="B1266" s="15" t="s">
        <v>174</v>
      </c>
      <c r="C1266" s="15" t="s">
        <v>170</v>
      </c>
      <c r="D1266" s="15" t="s">
        <v>146</v>
      </c>
      <c r="E1266" s="15" t="s">
        <v>113</v>
      </c>
      <c r="F1266" s="16">
        <v>231</v>
      </c>
      <c r="G1266" s="19">
        <v>426.2962010399836</v>
      </c>
      <c r="H1266" s="19">
        <f t="shared" si="96"/>
        <v>98474.422440236216</v>
      </c>
      <c r="I1266" s="20">
        <v>791.8761839999695</v>
      </c>
      <c r="J1266" s="19">
        <f t="shared" si="97"/>
        <v>182923.39850399297</v>
      </c>
      <c r="K1266" s="19">
        <f t="shared" si="98"/>
        <v>365.5799829599859</v>
      </c>
      <c r="L1266" s="19">
        <f t="shared" si="99"/>
        <v>84448.976063756752</v>
      </c>
      <c r="M1266" s="29">
        <f>Table4[[#This Row],[Revenue]]/Table4[[#This Row],[Units]]</f>
        <v>3.4280354285712966</v>
      </c>
      <c r="N1266" s="31">
        <f t="shared" si="100"/>
        <v>0.46166306090094505</v>
      </c>
    </row>
    <row r="1267" spans="1:14" x14ac:dyDescent="0.25">
      <c r="A1267" s="35">
        <v>2003</v>
      </c>
      <c r="B1267" s="15" t="s">
        <v>176</v>
      </c>
      <c r="C1267" s="15" t="s">
        <v>169</v>
      </c>
      <c r="D1267" s="15" t="s">
        <v>5</v>
      </c>
      <c r="E1267" s="15" t="s">
        <v>71</v>
      </c>
      <c r="F1267" s="16">
        <v>482</v>
      </c>
      <c r="G1267" s="19">
        <v>564.91604999999163</v>
      </c>
      <c r="H1267" s="19">
        <f t="shared" si="96"/>
        <v>272289.53609999595</v>
      </c>
      <c r="I1267" s="20">
        <v>1345.7848425799802</v>
      </c>
      <c r="J1267" s="19">
        <f t="shared" si="97"/>
        <v>648668.29412355053</v>
      </c>
      <c r="K1267" s="19">
        <f t="shared" si="98"/>
        <v>780.86879257998862</v>
      </c>
      <c r="L1267" s="19">
        <f t="shared" si="99"/>
        <v>376378.75802355458</v>
      </c>
      <c r="M1267" s="29">
        <f>Table4[[#This Row],[Revenue]]/Table4[[#This Row],[Units]]</f>
        <v>2.7920847356431127</v>
      </c>
      <c r="N1267" s="31">
        <f t="shared" si="100"/>
        <v>0.58023301190032639</v>
      </c>
    </row>
    <row r="1268" spans="1:14" x14ac:dyDescent="0.25">
      <c r="A1268" s="35">
        <v>2003</v>
      </c>
      <c r="B1268" s="15" t="s">
        <v>176</v>
      </c>
      <c r="C1268" s="15" t="s">
        <v>169</v>
      </c>
      <c r="D1268" s="15" t="s">
        <v>5</v>
      </c>
      <c r="E1268" s="15" t="s">
        <v>71</v>
      </c>
      <c r="F1268" s="16">
        <v>478</v>
      </c>
      <c r="G1268" s="19">
        <v>552.26924999999255</v>
      </c>
      <c r="H1268" s="19">
        <f t="shared" si="96"/>
        <v>263984.70149999642</v>
      </c>
      <c r="I1268" s="20">
        <v>1318.8527572999824</v>
      </c>
      <c r="J1268" s="19">
        <f t="shared" si="97"/>
        <v>630411.61798939155</v>
      </c>
      <c r="K1268" s="19">
        <f t="shared" si="98"/>
        <v>766.58350729998983</v>
      </c>
      <c r="L1268" s="19">
        <f t="shared" si="99"/>
        <v>366426.91648939514</v>
      </c>
      <c r="M1268" s="29">
        <f>Table4[[#This Row],[Revenue]]/Table4[[#This Row],[Units]]</f>
        <v>2.759106186820047</v>
      </c>
      <c r="N1268" s="31">
        <f t="shared" si="100"/>
        <v>0.5812502594068012</v>
      </c>
    </row>
    <row r="1269" spans="1:14" x14ac:dyDescent="0.25">
      <c r="A1269" s="35">
        <v>2003</v>
      </c>
      <c r="B1269" s="15" t="s">
        <v>176</v>
      </c>
      <c r="C1269" s="15" t="s">
        <v>169</v>
      </c>
      <c r="D1269" s="15" t="s">
        <v>5</v>
      </c>
      <c r="E1269" s="15" t="s">
        <v>71</v>
      </c>
      <c r="F1269" s="16">
        <v>277</v>
      </c>
      <c r="G1269" s="19">
        <v>607.63950563129174</v>
      </c>
      <c r="H1269" s="19">
        <f t="shared" si="96"/>
        <v>168316.14305986781</v>
      </c>
      <c r="I1269" s="20">
        <v>1426.9397762299875</v>
      </c>
      <c r="J1269" s="19">
        <f t="shared" si="97"/>
        <v>395262.31801570655</v>
      </c>
      <c r="K1269" s="19">
        <f t="shared" si="98"/>
        <v>819.30027059869576</v>
      </c>
      <c r="L1269" s="19">
        <f t="shared" si="99"/>
        <v>226946.17495583874</v>
      </c>
      <c r="M1269" s="29">
        <f>Table4[[#This Row],[Revenue]]/Table4[[#This Row],[Units]]</f>
        <v>5.1514071344042867</v>
      </c>
      <c r="N1269" s="31">
        <f t="shared" si="100"/>
        <v>0.57416597690149807</v>
      </c>
    </row>
    <row r="1270" spans="1:14" x14ac:dyDescent="0.25">
      <c r="A1270" s="35">
        <v>2005</v>
      </c>
      <c r="B1270" s="15" t="s">
        <v>176</v>
      </c>
      <c r="C1270" s="15" t="s">
        <v>169</v>
      </c>
      <c r="D1270" s="15" t="s">
        <v>5</v>
      </c>
      <c r="E1270" s="15" t="s">
        <v>71</v>
      </c>
      <c r="F1270" s="16">
        <v>482</v>
      </c>
      <c r="G1270" s="19">
        <v>805.7834999999651</v>
      </c>
      <c r="H1270" s="19">
        <f t="shared" si="96"/>
        <v>388387.64699998318</v>
      </c>
      <c r="I1270" s="20">
        <v>1807.1097399999219</v>
      </c>
      <c r="J1270" s="19">
        <f t="shared" si="97"/>
        <v>871026.89467996231</v>
      </c>
      <c r="K1270" s="19">
        <f t="shared" si="98"/>
        <v>1001.3262399999568</v>
      </c>
      <c r="L1270" s="19">
        <f t="shared" si="99"/>
        <v>482639.24767997913</v>
      </c>
      <c r="M1270" s="29">
        <f>Table4[[#This Row],[Revenue]]/Table4[[#This Row],[Units]]</f>
        <v>3.7491903319500453</v>
      </c>
      <c r="N1270" s="31">
        <f t="shared" si="100"/>
        <v>0.55410372587555201</v>
      </c>
    </row>
    <row r="1271" spans="1:14" x14ac:dyDescent="0.25">
      <c r="A1271" s="35">
        <v>2005</v>
      </c>
      <c r="B1271" s="15" t="s">
        <v>172</v>
      </c>
      <c r="C1271" s="15" t="s">
        <v>169</v>
      </c>
      <c r="D1271" s="15" t="s">
        <v>5</v>
      </c>
      <c r="E1271" s="15" t="s">
        <v>71</v>
      </c>
      <c r="F1271" s="16">
        <v>478</v>
      </c>
      <c r="G1271" s="19">
        <v>746.93474999997113</v>
      </c>
      <c r="H1271" s="19">
        <f t="shared" si="96"/>
        <v>357034.81049998623</v>
      </c>
      <c r="I1271" s="20">
        <v>1679.4537899999352</v>
      </c>
      <c r="J1271" s="19">
        <f t="shared" si="97"/>
        <v>802778.91161996906</v>
      </c>
      <c r="K1271" s="19">
        <f t="shared" si="98"/>
        <v>932.51903999996409</v>
      </c>
      <c r="L1271" s="19">
        <f t="shared" si="99"/>
        <v>445744.10111998284</v>
      </c>
      <c r="M1271" s="29">
        <f>Table4[[#This Row],[Revenue]]/Table4[[#This Row],[Units]]</f>
        <v>3.5135016527195297</v>
      </c>
      <c r="N1271" s="31">
        <f t="shared" si="100"/>
        <v>0.55525138324883594</v>
      </c>
    </row>
    <row r="1272" spans="1:14" x14ac:dyDescent="0.25">
      <c r="A1272" s="35">
        <v>2005</v>
      </c>
      <c r="B1272" s="15" t="s">
        <v>174</v>
      </c>
      <c r="C1272" s="15" t="s">
        <v>169</v>
      </c>
      <c r="D1272" s="15" t="s">
        <v>5</v>
      </c>
      <c r="E1272" s="15" t="s">
        <v>71</v>
      </c>
      <c r="F1272" s="16">
        <v>277</v>
      </c>
      <c r="G1272" s="19">
        <v>782.46146235997116</v>
      </c>
      <c r="H1272" s="19">
        <f t="shared" si="96"/>
        <v>216741.82507371201</v>
      </c>
      <c r="I1272" s="20">
        <v>1662.5695559999572</v>
      </c>
      <c r="J1272" s="19">
        <f t="shared" si="97"/>
        <v>460531.76701198815</v>
      </c>
      <c r="K1272" s="19">
        <f t="shared" si="98"/>
        <v>880.10809363998601</v>
      </c>
      <c r="L1272" s="19">
        <f t="shared" si="99"/>
        <v>243789.94193827614</v>
      </c>
      <c r="M1272" s="29">
        <f>Table4[[#This Row],[Revenue]]/Table4[[#This Row],[Units]]</f>
        <v>6.0020561588446109</v>
      </c>
      <c r="N1272" s="31">
        <f t="shared" si="100"/>
        <v>0.52936617927581531</v>
      </c>
    </row>
    <row r="1273" spans="1:14" x14ac:dyDescent="0.25">
      <c r="A1273" s="35">
        <v>2012</v>
      </c>
      <c r="B1273" s="15" t="s">
        <v>172</v>
      </c>
      <c r="C1273" s="15" t="s">
        <v>169</v>
      </c>
      <c r="D1273" s="15" t="s">
        <v>5</v>
      </c>
      <c r="E1273" s="15" t="s">
        <v>71</v>
      </c>
      <c r="F1273" s="16">
        <v>557</v>
      </c>
      <c r="G1273" s="19">
        <v>645.7997249999911</v>
      </c>
      <c r="H1273" s="19">
        <f t="shared" si="96"/>
        <v>359710.44682499504</v>
      </c>
      <c r="I1273" s="20">
        <v>1478.3357706099798</v>
      </c>
      <c r="J1273" s="19">
        <f t="shared" si="97"/>
        <v>823433.02422975877</v>
      </c>
      <c r="K1273" s="19">
        <f t="shared" si="98"/>
        <v>832.53604560998872</v>
      </c>
      <c r="L1273" s="19">
        <f t="shared" si="99"/>
        <v>463722.57740476372</v>
      </c>
      <c r="M1273" s="29">
        <f>Table4[[#This Row],[Revenue]]/Table4[[#This Row],[Units]]</f>
        <v>2.6541037174326387</v>
      </c>
      <c r="N1273" s="31">
        <f t="shared" si="100"/>
        <v>0.56315761423162614</v>
      </c>
    </row>
    <row r="1274" spans="1:14" x14ac:dyDescent="0.25">
      <c r="A1274" s="35">
        <v>2013</v>
      </c>
      <c r="B1274" s="15" t="s">
        <v>173</v>
      </c>
      <c r="C1274" s="15" t="s">
        <v>169</v>
      </c>
      <c r="D1274" s="15" t="s">
        <v>5</v>
      </c>
      <c r="E1274" s="15" t="s">
        <v>71</v>
      </c>
      <c r="F1274" s="16">
        <v>842</v>
      </c>
      <c r="G1274" s="19">
        <v>1234.0772999999581</v>
      </c>
      <c r="H1274" s="19">
        <f t="shared" si="96"/>
        <v>1039093.0865999648</v>
      </c>
      <c r="I1274" s="20">
        <v>2402.7410119999186</v>
      </c>
      <c r="J1274" s="19">
        <f t="shared" si="97"/>
        <v>2023107.9321039314</v>
      </c>
      <c r="K1274" s="19">
        <f t="shared" si="98"/>
        <v>1168.6637119999605</v>
      </c>
      <c r="L1274" s="19">
        <f t="shared" si="99"/>
        <v>984014.84550396667</v>
      </c>
      <c r="M1274" s="29">
        <f>Table4[[#This Row],[Revenue]]/Table4[[#This Row],[Units]]</f>
        <v>2.8536116532065541</v>
      </c>
      <c r="N1274" s="31">
        <f t="shared" si="100"/>
        <v>0.48638771559787236</v>
      </c>
    </row>
    <row r="1275" spans="1:14" x14ac:dyDescent="0.25">
      <c r="A1275" s="35">
        <v>2013</v>
      </c>
      <c r="B1275" s="15" t="s">
        <v>173</v>
      </c>
      <c r="C1275" s="15" t="s">
        <v>169</v>
      </c>
      <c r="D1275" s="15" t="s">
        <v>5</v>
      </c>
      <c r="E1275" s="15" t="s">
        <v>71</v>
      </c>
      <c r="F1275" s="16">
        <v>774</v>
      </c>
      <c r="G1275" s="19">
        <v>1134.5872499999614</v>
      </c>
      <c r="H1275" s="19">
        <f t="shared" si="96"/>
        <v>878170.53149997012</v>
      </c>
      <c r="I1275" s="20">
        <v>2248.4958899999237</v>
      </c>
      <c r="J1275" s="19">
        <f t="shared" si="97"/>
        <v>1740335.8188599411</v>
      </c>
      <c r="K1275" s="19">
        <f t="shared" si="98"/>
        <v>1113.9086399999624</v>
      </c>
      <c r="L1275" s="19">
        <f t="shared" si="99"/>
        <v>862165.28735997097</v>
      </c>
      <c r="M1275" s="29">
        <f>Table4[[#This Row],[Revenue]]/Table4[[#This Row],[Units]]</f>
        <v>2.9050334496123047</v>
      </c>
      <c r="N1275" s="31">
        <f t="shared" si="100"/>
        <v>0.49540167938665886</v>
      </c>
    </row>
    <row r="1276" spans="1:14" x14ac:dyDescent="0.25">
      <c r="A1276" s="35">
        <v>2013</v>
      </c>
      <c r="B1276" s="15" t="s">
        <v>171</v>
      </c>
      <c r="C1276" s="15" t="s">
        <v>169</v>
      </c>
      <c r="D1276" s="15" t="s">
        <v>5</v>
      </c>
      <c r="E1276" s="15" t="s">
        <v>71</v>
      </c>
      <c r="F1276" s="16">
        <v>557</v>
      </c>
      <c r="G1276" s="19">
        <v>873.89122499996597</v>
      </c>
      <c r="H1276" s="19">
        <f t="shared" si="96"/>
        <v>486757.41232498107</v>
      </c>
      <c r="I1276" s="20">
        <v>1878.4773889999269</v>
      </c>
      <c r="J1276" s="19">
        <f t="shared" si="97"/>
        <v>1046311.9056729593</v>
      </c>
      <c r="K1276" s="19">
        <f t="shared" si="98"/>
        <v>1004.5861639999609</v>
      </c>
      <c r="L1276" s="19">
        <f t="shared" si="99"/>
        <v>559554.49334797822</v>
      </c>
      <c r="M1276" s="29">
        <f>Table4[[#This Row],[Revenue]]/Table4[[#This Row],[Units]]</f>
        <v>3.3724908240573193</v>
      </c>
      <c r="N1276" s="31">
        <f t="shared" si="100"/>
        <v>0.53478746663796017</v>
      </c>
    </row>
    <row r="1277" spans="1:14" x14ac:dyDescent="0.25">
      <c r="A1277" s="35">
        <v>2017</v>
      </c>
      <c r="B1277" s="15" t="s">
        <v>171</v>
      </c>
      <c r="C1277" s="15" t="s">
        <v>169</v>
      </c>
      <c r="D1277" s="15" t="s">
        <v>5</v>
      </c>
      <c r="E1277" s="15" t="s">
        <v>71</v>
      </c>
      <c r="F1277" s="16">
        <v>941</v>
      </c>
      <c r="G1277" s="19">
        <v>1178.0378999999753</v>
      </c>
      <c r="H1277" s="19">
        <f t="shared" si="96"/>
        <v>1108533.6638999768</v>
      </c>
      <c r="I1277" s="20">
        <v>2409.02176683995</v>
      </c>
      <c r="J1277" s="19">
        <f t="shared" si="97"/>
        <v>2266889.4825963932</v>
      </c>
      <c r="K1277" s="19">
        <f t="shared" si="98"/>
        <v>1230.9838668399748</v>
      </c>
      <c r="L1277" s="19">
        <f t="shared" si="99"/>
        <v>1158355.8186964164</v>
      </c>
      <c r="M1277" s="29">
        <f>Table4[[#This Row],[Revenue]]/Table4[[#This Row],[Units]]</f>
        <v>2.5600656395748671</v>
      </c>
      <c r="N1277" s="31">
        <f t="shared" si="100"/>
        <v>0.5109891009638845</v>
      </c>
    </row>
    <row r="1278" spans="1:14" x14ac:dyDescent="0.25">
      <c r="A1278" s="35">
        <v>2017</v>
      </c>
      <c r="B1278" s="15" t="s">
        <v>171</v>
      </c>
      <c r="C1278" s="15" t="s">
        <v>169</v>
      </c>
      <c r="D1278" s="15" t="s">
        <v>5</v>
      </c>
      <c r="E1278" s="15" t="s">
        <v>71</v>
      </c>
      <c r="F1278" s="16">
        <v>643</v>
      </c>
      <c r="G1278" s="19">
        <v>805.83974999998304</v>
      </c>
      <c r="H1278" s="19">
        <f t="shared" si="96"/>
        <v>518154.95924998907</v>
      </c>
      <c r="I1278" s="20">
        <v>1780.1922190999626</v>
      </c>
      <c r="J1278" s="19">
        <f t="shared" si="97"/>
        <v>1144663.596881276</v>
      </c>
      <c r="K1278" s="19">
        <f t="shared" si="98"/>
        <v>974.35246909997954</v>
      </c>
      <c r="L1278" s="19">
        <f t="shared" si="99"/>
        <v>626508.63763128687</v>
      </c>
      <c r="M1278" s="29">
        <f>Table4[[#This Row],[Revenue]]/Table4[[#This Row],[Units]]</f>
        <v>2.7685726580092731</v>
      </c>
      <c r="N1278" s="31">
        <f t="shared" si="100"/>
        <v>0.547329922379167</v>
      </c>
    </row>
    <row r="1279" spans="1:14" x14ac:dyDescent="0.25">
      <c r="A1279" s="35">
        <v>2018</v>
      </c>
      <c r="B1279" s="15" t="s">
        <v>171</v>
      </c>
      <c r="C1279" s="15" t="s">
        <v>169</v>
      </c>
      <c r="D1279" s="15" t="s">
        <v>5</v>
      </c>
      <c r="E1279" s="15" t="s">
        <v>71</v>
      </c>
      <c r="F1279" s="16">
        <v>941</v>
      </c>
      <c r="G1279" s="19">
        <v>1441.8472499999464</v>
      </c>
      <c r="H1279" s="19">
        <f t="shared" si="96"/>
        <v>1356778.2622499496</v>
      </c>
      <c r="I1279" s="20">
        <v>2747.2152899998978</v>
      </c>
      <c r="J1279" s="19">
        <f t="shared" si="97"/>
        <v>2585129.5878899037</v>
      </c>
      <c r="K1279" s="19">
        <f t="shared" si="98"/>
        <v>1305.3680399999514</v>
      </c>
      <c r="L1279" s="19">
        <f t="shared" si="99"/>
        <v>1228351.3256399541</v>
      </c>
      <c r="M1279" s="29">
        <f>Table4[[#This Row],[Revenue]]/Table4[[#This Row],[Units]]</f>
        <v>2.91946364505834</v>
      </c>
      <c r="N1279" s="31">
        <f t="shared" si="100"/>
        <v>0.47516044510657918</v>
      </c>
    </row>
    <row r="1280" spans="1:14" x14ac:dyDescent="0.25">
      <c r="A1280" s="35">
        <v>2018</v>
      </c>
      <c r="B1280" s="15" t="s">
        <v>172</v>
      </c>
      <c r="C1280" s="15" t="s">
        <v>169</v>
      </c>
      <c r="D1280" s="15" t="s">
        <v>5</v>
      </c>
      <c r="E1280" s="15" t="s">
        <v>71</v>
      </c>
      <c r="F1280" s="16">
        <v>627</v>
      </c>
      <c r="G1280" s="19">
        <v>841.3712999999774</v>
      </c>
      <c r="H1280" s="19">
        <f t="shared" si="96"/>
        <v>527539.8050999858</v>
      </c>
      <c r="I1280" s="20">
        <v>1752.3603719999528</v>
      </c>
      <c r="J1280" s="19">
        <f t="shared" si="97"/>
        <v>1098729.9532439704</v>
      </c>
      <c r="K1280" s="19">
        <f t="shared" si="98"/>
        <v>910.98907199997541</v>
      </c>
      <c r="L1280" s="19">
        <f t="shared" si="99"/>
        <v>571190.14814398461</v>
      </c>
      <c r="M1280" s="29">
        <f>Table4[[#This Row],[Revenue]]/Table4[[#This Row],[Units]]</f>
        <v>2.7948331291865274</v>
      </c>
      <c r="N1280" s="31">
        <f t="shared" si="100"/>
        <v>0.51986399975495445</v>
      </c>
    </row>
    <row r="1281" spans="1:19" x14ac:dyDescent="0.25">
      <c r="A1281" s="35">
        <v>2019</v>
      </c>
      <c r="B1281" s="15" t="s">
        <v>173</v>
      </c>
      <c r="C1281" s="15" t="s">
        <v>169</v>
      </c>
      <c r="D1281" s="15" t="s">
        <v>5</v>
      </c>
      <c r="E1281" s="15" t="s">
        <v>71</v>
      </c>
      <c r="F1281" s="16">
        <v>643</v>
      </c>
      <c r="G1281" s="19">
        <v>1067.5568249999542</v>
      </c>
      <c r="H1281" s="19">
        <f t="shared" si="96"/>
        <v>686439.0384749705</v>
      </c>
      <c r="I1281" s="20">
        <v>2209.3242529999052</v>
      </c>
      <c r="J1281" s="19">
        <f t="shared" si="97"/>
        <v>1420595.494678939</v>
      </c>
      <c r="K1281" s="19">
        <f t="shared" si="98"/>
        <v>1141.767427999951</v>
      </c>
      <c r="L1281" s="19">
        <f t="shared" si="99"/>
        <v>734156.4562039685</v>
      </c>
      <c r="M1281" s="29">
        <f>Table4[[#This Row],[Revenue]]/Table4[[#This Row],[Units]]</f>
        <v>3.4359630684290905</v>
      </c>
      <c r="N1281" s="31">
        <f t="shared" si="100"/>
        <v>0.5167948645155257</v>
      </c>
    </row>
    <row r="1282" spans="1:19" x14ac:dyDescent="0.25">
      <c r="A1282" s="35">
        <v>1990</v>
      </c>
      <c r="B1282" s="15" t="s">
        <v>171</v>
      </c>
      <c r="C1282" s="15" t="s">
        <v>169</v>
      </c>
      <c r="D1282" s="15" t="s">
        <v>5</v>
      </c>
      <c r="E1282" s="15" t="s">
        <v>70</v>
      </c>
      <c r="F1282" s="16">
        <v>441</v>
      </c>
      <c r="G1282" s="19">
        <v>528.670799999991</v>
      </c>
      <c r="H1282" s="19">
        <f t="shared" ref="H1282:H1345" si="101">G1282*F1282</f>
        <v>233143.82279999604</v>
      </c>
      <c r="I1282" s="20">
        <v>1293.4295956799781</v>
      </c>
      <c r="J1282" s="19">
        <f t="shared" ref="J1282:J1345" si="102">I1282*F1282</f>
        <v>570402.45169487037</v>
      </c>
      <c r="K1282" s="19">
        <f t="shared" ref="K1282:K1345" si="103">I1282-G1282</f>
        <v>764.75879567998709</v>
      </c>
      <c r="L1282" s="19">
        <f t="shared" ref="L1282:L1345" si="104">J1282-H1282</f>
        <v>337258.62889487436</v>
      </c>
      <c r="M1282" s="29">
        <f>Table4[[#This Row],[Revenue]]/Table4[[#This Row],[Units]]</f>
        <v>2.932946928979542</v>
      </c>
      <c r="N1282" s="31">
        <f t="shared" ref="N1282:N1345" si="105">K1282/I1282</f>
        <v>0.5912643395777103</v>
      </c>
    </row>
    <row r="1283" spans="1:19" x14ac:dyDescent="0.25">
      <c r="A1283" s="35">
        <v>1990</v>
      </c>
      <c r="B1283" s="15" t="s">
        <v>172</v>
      </c>
      <c r="C1283" s="15" t="s">
        <v>169</v>
      </c>
      <c r="D1283" s="15" t="s">
        <v>5</v>
      </c>
      <c r="E1283" s="15" t="s">
        <v>70</v>
      </c>
      <c r="F1283" s="16">
        <v>299</v>
      </c>
      <c r="G1283" s="19">
        <v>433.30844637439765</v>
      </c>
      <c r="H1283" s="19">
        <f t="shared" si="101"/>
        <v>129559.2254659449</v>
      </c>
      <c r="I1283" s="20">
        <v>713.72273023999617</v>
      </c>
      <c r="J1283" s="19">
        <f t="shared" si="102"/>
        <v>213403.09634175885</v>
      </c>
      <c r="K1283" s="19">
        <f t="shared" si="103"/>
        <v>280.41428386559852</v>
      </c>
      <c r="L1283" s="19">
        <f t="shared" si="104"/>
        <v>83843.870875813955</v>
      </c>
      <c r="M1283" s="29">
        <f>Table4[[#This Row],[Revenue]]/Table4[[#This Row],[Units]]</f>
        <v>2.3870325426086829</v>
      </c>
      <c r="N1283" s="31">
        <f t="shared" si="105"/>
        <v>0.39288966426963384</v>
      </c>
      <c r="O1283" s="37">
        <f>SUMIF(A:A,"2009",H:H)</f>
        <v>91665411.623751447</v>
      </c>
      <c r="P1283" s="37">
        <f>SUMIF(A:A,"2009",J:J)</f>
        <v>182411333.93622667</v>
      </c>
      <c r="Q1283" s="38" t="e">
        <f>(O1283-O1282)/O1282</f>
        <v>#DIV/0!</v>
      </c>
      <c r="R1283" s="38" t="e">
        <f>(P1283-P1282)/P1282</f>
        <v>#DIV/0!</v>
      </c>
      <c r="S1283" s="40">
        <v>2009</v>
      </c>
    </row>
    <row r="1284" spans="1:19" x14ac:dyDescent="0.25">
      <c r="A1284" s="35">
        <v>1991</v>
      </c>
      <c r="B1284" s="15" t="s">
        <v>173</v>
      </c>
      <c r="C1284" s="15" t="s">
        <v>169</v>
      </c>
      <c r="D1284" s="15" t="s">
        <v>5</v>
      </c>
      <c r="E1284" s="15" t="s">
        <v>70</v>
      </c>
      <c r="F1284" s="16">
        <v>912</v>
      </c>
      <c r="G1284" s="19">
        <v>1186.0559999999712</v>
      </c>
      <c r="H1284" s="19">
        <f t="shared" si="101"/>
        <v>1081683.0719999736</v>
      </c>
      <c r="I1284" s="20">
        <v>2438.7780575999409</v>
      </c>
      <c r="J1284" s="19">
        <f t="shared" si="102"/>
        <v>2224165.5885311463</v>
      </c>
      <c r="K1284" s="19">
        <f t="shared" si="103"/>
        <v>1252.7220575999697</v>
      </c>
      <c r="L1284" s="19">
        <f t="shared" si="104"/>
        <v>1142482.5165311727</v>
      </c>
      <c r="M1284" s="29">
        <f>Table4[[#This Row],[Revenue]]/Table4[[#This Row],[Units]]</f>
        <v>2.6740987473683564</v>
      </c>
      <c r="N1284" s="31">
        <f t="shared" si="105"/>
        <v>0.51366792221872093</v>
      </c>
    </row>
    <row r="1285" spans="1:19" x14ac:dyDescent="0.25">
      <c r="A1285" s="35">
        <v>1991</v>
      </c>
      <c r="B1285" s="15" t="s">
        <v>173</v>
      </c>
      <c r="C1285" s="15" t="s">
        <v>169</v>
      </c>
      <c r="D1285" s="15" t="s">
        <v>5</v>
      </c>
      <c r="E1285" s="15" t="s">
        <v>70</v>
      </c>
      <c r="F1285" s="16">
        <v>884</v>
      </c>
      <c r="G1285" s="19">
        <v>1161.9737999999707</v>
      </c>
      <c r="H1285" s="19">
        <f t="shared" si="101"/>
        <v>1027184.8391999741</v>
      </c>
      <c r="I1285" s="20">
        <v>2402.7120144799392</v>
      </c>
      <c r="J1285" s="19">
        <f t="shared" si="102"/>
        <v>2123997.4208002663</v>
      </c>
      <c r="K1285" s="19">
        <f t="shared" si="103"/>
        <v>1240.7382144799685</v>
      </c>
      <c r="L1285" s="19">
        <f t="shared" si="104"/>
        <v>1096812.5816002921</v>
      </c>
      <c r="M1285" s="29">
        <f>Table4[[#This Row],[Revenue]]/Table4[[#This Row],[Units]]</f>
        <v>2.7180000163800218</v>
      </c>
      <c r="N1285" s="31">
        <f t="shared" si="105"/>
        <v>0.51639073139130376</v>
      </c>
    </row>
    <row r="1286" spans="1:19" x14ac:dyDescent="0.25">
      <c r="A1286" s="35">
        <v>1992</v>
      </c>
      <c r="B1286" s="15" t="s">
        <v>171</v>
      </c>
      <c r="C1286" s="15" t="s">
        <v>169</v>
      </c>
      <c r="D1286" s="15" t="s">
        <v>5</v>
      </c>
      <c r="E1286" s="15" t="s">
        <v>70</v>
      </c>
      <c r="F1286" s="16">
        <v>912</v>
      </c>
      <c r="G1286" s="19">
        <v>1460.8187999999409</v>
      </c>
      <c r="H1286" s="19">
        <f t="shared" si="101"/>
        <v>1332266.745599946</v>
      </c>
      <c r="I1286" s="20">
        <v>2799.817271999887</v>
      </c>
      <c r="J1286" s="19">
        <f t="shared" si="102"/>
        <v>2553433.3520638971</v>
      </c>
      <c r="K1286" s="19">
        <f t="shared" si="103"/>
        <v>1338.9984719999461</v>
      </c>
      <c r="L1286" s="19">
        <f t="shared" si="104"/>
        <v>1221166.6064639511</v>
      </c>
      <c r="M1286" s="29">
        <f>Table4[[#This Row],[Revenue]]/Table4[[#This Row],[Units]]</f>
        <v>3.0699750789472446</v>
      </c>
      <c r="N1286" s="31">
        <f t="shared" si="105"/>
        <v>0.47824495026545438</v>
      </c>
    </row>
    <row r="1287" spans="1:19" x14ac:dyDescent="0.25">
      <c r="A1287" s="35">
        <v>1992</v>
      </c>
      <c r="B1287" s="15" t="s">
        <v>176</v>
      </c>
      <c r="C1287" s="15" t="s">
        <v>169</v>
      </c>
      <c r="D1287" s="15" t="s">
        <v>5</v>
      </c>
      <c r="E1287" s="15" t="s">
        <v>70</v>
      </c>
      <c r="F1287" s="16">
        <v>884</v>
      </c>
      <c r="G1287" s="19">
        <v>1357.0946999999492</v>
      </c>
      <c r="H1287" s="19">
        <f t="shared" si="101"/>
        <v>1199671.714799955</v>
      </c>
      <c r="I1287" s="20">
        <v>2616.7296679999022</v>
      </c>
      <c r="J1287" s="19">
        <f t="shared" si="102"/>
        <v>2313189.0265119136</v>
      </c>
      <c r="K1287" s="19">
        <f t="shared" si="103"/>
        <v>1259.634967999953</v>
      </c>
      <c r="L1287" s="19">
        <f t="shared" si="104"/>
        <v>1113517.3117119586</v>
      </c>
      <c r="M1287" s="29">
        <f>Table4[[#This Row],[Revenue]]/Table4[[#This Row],[Units]]</f>
        <v>2.9601014343890295</v>
      </c>
      <c r="N1287" s="31">
        <f t="shared" si="105"/>
        <v>0.4813775696450735</v>
      </c>
    </row>
    <row r="1288" spans="1:19" x14ac:dyDescent="0.25">
      <c r="A1288" s="35">
        <v>1992</v>
      </c>
      <c r="B1288" s="15" t="s">
        <v>173</v>
      </c>
      <c r="C1288" s="15" t="s">
        <v>169</v>
      </c>
      <c r="D1288" s="15" t="s">
        <v>5</v>
      </c>
      <c r="E1288" s="15" t="s">
        <v>70</v>
      </c>
      <c r="F1288" s="16">
        <v>441</v>
      </c>
      <c r="G1288" s="19">
        <v>659.74702499997659</v>
      </c>
      <c r="H1288" s="19">
        <f t="shared" si="101"/>
        <v>290948.43802498968</v>
      </c>
      <c r="I1288" s="20">
        <v>1522.015940999946</v>
      </c>
      <c r="J1288" s="19">
        <f t="shared" si="102"/>
        <v>671209.02998097613</v>
      </c>
      <c r="K1288" s="19">
        <f t="shared" si="103"/>
        <v>862.26891599996941</v>
      </c>
      <c r="L1288" s="19">
        <f t="shared" si="104"/>
        <v>380260.59195598646</v>
      </c>
      <c r="M1288" s="29">
        <f>Table4[[#This Row],[Revenue]]/Table4[[#This Row],[Units]]</f>
        <v>3.4512833129250478</v>
      </c>
      <c r="N1288" s="31">
        <f t="shared" si="105"/>
        <v>0.56653080481763496</v>
      </c>
    </row>
    <row r="1289" spans="1:19" x14ac:dyDescent="0.25">
      <c r="A1289" s="35">
        <v>1993</v>
      </c>
      <c r="B1289" s="15" t="s">
        <v>171</v>
      </c>
      <c r="C1289" s="15" t="s">
        <v>169</v>
      </c>
      <c r="D1289" s="15" t="s">
        <v>5</v>
      </c>
      <c r="E1289" s="15" t="s">
        <v>70</v>
      </c>
      <c r="F1289" s="16">
        <v>405</v>
      </c>
      <c r="G1289" s="19">
        <v>832.84650398996007</v>
      </c>
      <c r="H1289" s="19">
        <f t="shared" si="101"/>
        <v>337302.8341159338</v>
      </c>
      <c r="I1289" s="20">
        <v>2110.054528999899</v>
      </c>
      <c r="J1289" s="19">
        <f t="shared" si="102"/>
        <v>854572.08424495906</v>
      </c>
      <c r="K1289" s="19">
        <f t="shared" si="103"/>
        <v>1277.2080250099389</v>
      </c>
      <c r="L1289" s="19">
        <f t="shared" si="104"/>
        <v>517269.25012902525</v>
      </c>
      <c r="M1289" s="29">
        <f>Table4[[#This Row],[Revenue]]/Table4[[#This Row],[Units]]</f>
        <v>5.2100111827158004</v>
      </c>
      <c r="N1289" s="31">
        <f t="shared" si="105"/>
        <v>0.60529621744671036</v>
      </c>
    </row>
    <row r="1290" spans="1:19" x14ac:dyDescent="0.25">
      <c r="A1290" s="35">
        <v>1993</v>
      </c>
      <c r="B1290" s="15" t="s">
        <v>175</v>
      </c>
      <c r="C1290" s="15" t="s">
        <v>169</v>
      </c>
      <c r="D1290" s="15" t="s">
        <v>5</v>
      </c>
      <c r="E1290" s="15" t="s">
        <v>70</v>
      </c>
      <c r="F1290" s="16">
        <v>407</v>
      </c>
      <c r="G1290" s="19">
        <v>946.66886027995599</v>
      </c>
      <c r="H1290" s="19">
        <f t="shared" si="101"/>
        <v>385294.22613394208</v>
      </c>
      <c r="I1290" s="20">
        <v>1903.7843879999118</v>
      </c>
      <c r="J1290" s="19">
        <f t="shared" si="102"/>
        <v>774840.24591596413</v>
      </c>
      <c r="K1290" s="19">
        <f t="shared" si="103"/>
        <v>957.11552771995582</v>
      </c>
      <c r="L1290" s="19">
        <f t="shared" si="104"/>
        <v>389546.01978202205</v>
      </c>
      <c r="M1290" s="29">
        <f>Table4[[#This Row],[Revenue]]/Table4[[#This Row],[Units]]</f>
        <v>4.6776029189187023</v>
      </c>
      <c r="N1290" s="31">
        <f t="shared" si="105"/>
        <v>0.5027436582382564</v>
      </c>
    </row>
    <row r="1291" spans="1:19" x14ac:dyDescent="0.25">
      <c r="A1291" s="35">
        <v>1993</v>
      </c>
      <c r="B1291" s="15" t="s">
        <v>173</v>
      </c>
      <c r="C1291" s="15" t="s">
        <v>169</v>
      </c>
      <c r="D1291" s="15" t="s">
        <v>5</v>
      </c>
      <c r="E1291" s="15" t="s">
        <v>70</v>
      </c>
      <c r="F1291" s="16">
        <v>299</v>
      </c>
      <c r="G1291" s="19">
        <v>680.34789156996953</v>
      </c>
      <c r="H1291" s="19">
        <f t="shared" si="101"/>
        <v>203424.01957942088</v>
      </c>
      <c r="I1291" s="20">
        <v>1097.3942469999508</v>
      </c>
      <c r="J1291" s="19">
        <f t="shared" si="102"/>
        <v>328120.87985298532</v>
      </c>
      <c r="K1291" s="19">
        <f t="shared" si="103"/>
        <v>417.0463554299813</v>
      </c>
      <c r="L1291" s="19">
        <f t="shared" si="104"/>
        <v>124696.86027356444</v>
      </c>
      <c r="M1291" s="29">
        <f>Table4[[#This Row],[Revenue]]/Table4[[#This Row],[Units]]</f>
        <v>3.6702148729095345</v>
      </c>
      <c r="N1291" s="31">
        <f t="shared" si="105"/>
        <v>0.38003329848876088</v>
      </c>
    </row>
    <row r="1292" spans="1:19" x14ac:dyDescent="0.25">
      <c r="A1292" s="35">
        <v>1994</v>
      </c>
      <c r="B1292" s="15" t="s">
        <v>173</v>
      </c>
      <c r="C1292" s="15" t="s">
        <v>169</v>
      </c>
      <c r="D1292" s="15" t="s">
        <v>5</v>
      </c>
      <c r="E1292" s="15" t="s">
        <v>70</v>
      </c>
      <c r="F1292" s="16">
        <v>500</v>
      </c>
      <c r="G1292" s="19">
        <v>1183.2566567899398</v>
      </c>
      <c r="H1292" s="19">
        <f t="shared" si="101"/>
        <v>591628.32839496993</v>
      </c>
      <c r="I1292" s="20">
        <v>2461.3159089998753</v>
      </c>
      <c r="J1292" s="19">
        <f t="shared" si="102"/>
        <v>1230657.9544999376</v>
      </c>
      <c r="K1292" s="19">
        <f t="shared" si="103"/>
        <v>1278.0592522099355</v>
      </c>
      <c r="L1292" s="19">
        <f t="shared" si="104"/>
        <v>639029.62610496767</v>
      </c>
      <c r="M1292" s="29">
        <f>Table4[[#This Row],[Revenue]]/Table4[[#This Row],[Units]]</f>
        <v>4.9226318179997506</v>
      </c>
      <c r="N1292" s="31">
        <f t="shared" si="105"/>
        <v>0.51925851839525095</v>
      </c>
    </row>
    <row r="1293" spans="1:19" x14ac:dyDescent="0.25">
      <c r="A1293" s="35">
        <v>1994</v>
      </c>
      <c r="B1293" s="15" t="s">
        <v>176</v>
      </c>
      <c r="C1293" s="15" t="s">
        <v>169</v>
      </c>
      <c r="D1293" s="15" t="s">
        <v>5</v>
      </c>
      <c r="E1293" s="15" t="s">
        <v>70</v>
      </c>
      <c r="F1293" s="16">
        <v>414</v>
      </c>
      <c r="G1293" s="19">
        <v>1129.1502956899412</v>
      </c>
      <c r="H1293" s="19">
        <f t="shared" si="101"/>
        <v>467468.22241563565</v>
      </c>
      <c r="I1293" s="20">
        <v>2324.909098999879</v>
      </c>
      <c r="J1293" s="19">
        <f t="shared" si="102"/>
        <v>962512.36698594992</v>
      </c>
      <c r="K1293" s="19">
        <f t="shared" si="103"/>
        <v>1195.7588033099378</v>
      </c>
      <c r="L1293" s="19">
        <f t="shared" si="104"/>
        <v>495044.14457031427</v>
      </c>
      <c r="M1293" s="29">
        <f>Table4[[#This Row],[Revenue]]/Table4[[#This Row],[Units]]</f>
        <v>5.6157224613523651</v>
      </c>
      <c r="N1293" s="31">
        <f t="shared" si="105"/>
        <v>0.51432497030715096</v>
      </c>
    </row>
    <row r="1294" spans="1:19" x14ac:dyDescent="0.25">
      <c r="A1294" s="35">
        <v>1994</v>
      </c>
      <c r="B1294" s="15" t="s">
        <v>174</v>
      </c>
      <c r="C1294" s="15" t="s">
        <v>169</v>
      </c>
      <c r="D1294" s="15" t="s">
        <v>5</v>
      </c>
      <c r="E1294" s="15" t="s">
        <v>70</v>
      </c>
      <c r="F1294" s="16">
        <v>402</v>
      </c>
      <c r="G1294" s="19">
        <v>915.57996788995479</v>
      </c>
      <c r="H1294" s="19">
        <f t="shared" si="101"/>
        <v>368063.14709176181</v>
      </c>
      <c r="I1294" s="20">
        <v>2323.6802189998853</v>
      </c>
      <c r="J1294" s="19">
        <f t="shared" si="102"/>
        <v>934119.44803795381</v>
      </c>
      <c r="K1294" s="19">
        <f t="shared" si="103"/>
        <v>1408.1002511099305</v>
      </c>
      <c r="L1294" s="19">
        <f t="shared" si="104"/>
        <v>566056.300946192</v>
      </c>
      <c r="M1294" s="29">
        <f>Table4[[#This Row],[Revenue]]/Table4[[#This Row],[Units]]</f>
        <v>5.7802990522385205</v>
      </c>
      <c r="N1294" s="31">
        <f t="shared" si="105"/>
        <v>0.60597849893303235</v>
      </c>
    </row>
    <row r="1295" spans="1:19" x14ac:dyDescent="0.25">
      <c r="A1295" s="35">
        <v>1994</v>
      </c>
      <c r="B1295" s="15" t="s">
        <v>171</v>
      </c>
      <c r="C1295" s="15" t="s">
        <v>169</v>
      </c>
      <c r="D1295" s="15" t="s">
        <v>5</v>
      </c>
      <c r="E1295" s="15" t="s">
        <v>70</v>
      </c>
      <c r="F1295" s="16">
        <v>410</v>
      </c>
      <c r="G1295" s="19">
        <v>871.40772458995366</v>
      </c>
      <c r="H1295" s="19">
        <f t="shared" si="101"/>
        <v>357277.16708188102</v>
      </c>
      <c r="I1295" s="20">
        <v>2123.1487889998871</v>
      </c>
      <c r="J1295" s="19">
        <f t="shared" si="102"/>
        <v>870491.0034899537</v>
      </c>
      <c r="K1295" s="19">
        <f t="shared" si="103"/>
        <v>1251.7410644099334</v>
      </c>
      <c r="L1295" s="19">
        <f t="shared" si="104"/>
        <v>513213.83640807268</v>
      </c>
      <c r="M1295" s="29">
        <f>Table4[[#This Row],[Revenue]]/Table4[[#This Row],[Units]]</f>
        <v>5.1784116804875291</v>
      </c>
      <c r="N1295" s="31">
        <f t="shared" si="105"/>
        <v>0.58956822569160039</v>
      </c>
    </row>
    <row r="1296" spans="1:19" x14ac:dyDescent="0.25">
      <c r="A1296" s="35">
        <v>1995</v>
      </c>
      <c r="B1296" s="15" t="s">
        <v>174</v>
      </c>
      <c r="C1296" s="15" t="s">
        <v>169</v>
      </c>
      <c r="D1296" s="15" t="s">
        <v>5</v>
      </c>
      <c r="E1296" s="15" t="s">
        <v>70</v>
      </c>
      <c r="F1296" s="16">
        <v>408</v>
      </c>
      <c r="G1296" s="19">
        <v>890.35353848995157</v>
      </c>
      <c r="H1296" s="19">
        <f t="shared" si="101"/>
        <v>363264.24370390025</v>
      </c>
      <c r="I1296" s="20">
        <v>2169.3094789998818</v>
      </c>
      <c r="J1296" s="19">
        <f t="shared" si="102"/>
        <v>885078.26743195171</v>
      </c>
      <c r="K1296" s="19">
        <f t="shared" si="103"/>
        <v>1278.9559405099303</v>
      </c>
      <c r="L1296" s="19">
        <f t="shared" si="104"/>
        <v>521814.02372805146</v>
      </c>
      <c r="M1296" s="29">
        <f>Table4[[#This Row],[Revenue]]/Table4[[#This Row],[Units]]</f>
        <v>5.3169349975487297</v>
      </c>
      <c r="N1296" s="31">
        <f t="shared" si="105"/>
        <v>0.58956822569160039</v>
      </c>
    </row>
    <row r="1297" spans="1:14" x14ac:dyDescent="0.25">
      <c r="A1297" s="35">
        <v>1996</v>
      </c>
      <c r="B1297" s="15" t="s">
        <v>171</v>
      </c>
      <c r="C1297" s="15" t="s">
        <v>169</v>
      </c>
      <c r="D1297" s="15" t="s">
        <v>5</v>
      </c>
      <c r="E1297" s="15" t="s">
        <v>70</v>
      </c>
      <c r="F1297" s="16">
        <v>291</v>
      </c>
      <c r="G1297" s="19">
        <v>635.14169984819102</v>
      </c>
      <c r="H1297" s="19">
        <f t="shared" si="101"/>
        <v>184826.23465582359</v>
      </c>
      <c r="I1297" s="20">
        <v>1458.5798382199866</v>
      </c>
      <c r="J1297" s="19">
        <f t="shared" si="102"/>
        <v>424446.73292201612</v>
      </c>
      <c r="K1297" s="19">
        <f t="shared" si="103"/>
        <v>823.43813837179562</v>
      </c>
      <c r="L1297" s="19">
        <f t="shared" si="104"/>
        <v>239620.49826619253</v>
      </c>
      <c r="M1297" s="29">
        <f>Table4[[#This Row],[Revenue]]/Table4[[#This Row],[Units]]</f>
        <v>5.0123018495532188</v>
      </c>
      <c r="N1297" s="31">
        <f t="shared" si="105"/>
        <v>0.56454786827212577</v>
      </c>
    </row>
    <row r="1298" spans="1:14" x14ac:dyDescent="0.25">
      <c r="A1298" s="35">
        <v>1996</v>
      </c>
      <c r="B1298" s="15" t="s">
        <v>176</v>
      </c>
      <c r="C1298" s="15" t="s">
        <v>169</v>
      </c>
      <c r="D1298" s="15" t="s">
        <v>5</v>
      </c>
      <c r="E1298" s="15" t="s">
        <v>70</v>
      </c>
      <c r="F1298" s="16">
        <v>244</v>
      </c>
      <c r="G1298" s="19">
        <v>513.0223710951966</v>
      </c>
      <c r="H1298" s="19">
        <f t="shared" si="101"/>
        <v>125177.45854722797</v>
      </c>
      <c r="I1298" s="20">
        <v>805.20055191999461</v>
      </c>
      <c r="J1298" s="19">
        <f t="shared" si="102"/>
        <v>196468.93466847867</v>
      </c>
      <c r="K1298" s="19">
        <f t="shared" si="103"/>
        <v>292.17818082479801</v>
      </c>
      <c r="L1298" s="19">
        <f t="shared" si="104"/>
        <v>71291.4761212507</v>
      </c>
      <c r="M1298" s="29">
        <f>Table4[[#This Row],[Revenue]]/Table4[[#This Row],[Units]]</f>
        <v>3.3000022619671912</v>
      </c>
      <c r="N1298" s="31">
        <f t="shared" si="105"/>
        <v>0.36286386059733983</v>
      </c>
    </row>
    <row r="1299" spans="1:14" x14ac:dyDescent="0.25">
      <c r="A1299" s="35">
        <v>1997</v>
      </c>
      <c r="B1299" s="15" t="s">
        <v>171</v>
      </c>
      <c r="C1299" s="15" t="s">
        <v>169</v>
      </c>
      <c r="D1299" s="15" t="s">
        <v>5</v>
      </c>
      <c r="E1299" s="15" t="s">
        <v>70</v>
      </c>
      <c r="F1299" s="16">
        <v>892</v>
      </c>
      <c r="G1299" s="19">
        <v>1167.0704999999712</v>
      </c>
      <c r="H1299" s="19">
        <f t="shared" si="101"/>
        <v>1041026.8859999743</v>
      </c>
      <c r="I1299" s="20">
        <v>2409.3040617999404</v>
      </c>
      <c r="J1299" s="19">
        <f t="shared" si="102"/>
        <v>2149099.2231255467</v>
      </c>
      <c r="K1299" s="19">
        <f t="shared" si="103"/>
        <v>1242.2335617999693</v>
      </c>
      <c r="L1299" s="19">
        <f t="shared" si="104"/>
        <v>1108072.3371255724</v>
      </c>
      <c r="M1299" s="29">
        <f>Table4[[#This Row],[Revenue]]/Table4[[#This Row],[Units]]</f>
        <v>2.7010135221972424</v>
      </c>
      <c r="N1299" s="31">
        <f t="shared" si="105"/>
        <v>0.51559850061927126</v>
      </c>
    </row>
    <row r="1300" spans="1:14" x14ac:dyDescent="0.25">
      <c r="A1300" s="35">
        <v>1998</v>
      </c>
      <c r="B1300" s="15" t="s">
        <v>171</v>
      </c>
      <c r="C1300" s="15" t="s">
        <v>169</v>
      </c>
      <c r="D1300" s="15" t="s">
        <v>5</v>
      </c>
      <c r="E1300" s="15" t="s">
        <v>70</v>
      </c>
      <c r="F1300" s="16">
        <v>291</v>
      </c>
      <c r="G1300" s="19">
        <v>796.25971295997192</v>
      </c>
      <c r="H1300" s="19">
        <f t="shared" si="101"/>
        <v>231711.57647135181</v>
      </c>
      <c r="I1300" s="20">
        <v>1669.5268159999589</v>
      </c>
      <c r="J1300" s="19">
        <f t="shared" si="102"/>
        <v>485832.30345598806</v>
      </c>
      <c r="K1300" s="19">
        <f t="shared" si="103"/>
        <v>873.26710303998698</v>
      </c>
      <c r="L1300" s="19">
        <f t="shared" si="104"/>
        <v>254120.72698463625</v>
      </c>
      <c r="M1300" s="29">
        <f>Table4[[#This Row],[Revenue]]/Table4[[#This Row],[Units]]</f>
        <v>5.7372055532644639</v>
      </c>
      <c r="N1300" s="31">
        <f t="shared" si="105"/>
        <v>0.52306263946826503</v>
      </c>
    </row>
    <row r="1301" spans="1:14" x14ac:dyDescent="0.25">
      <c r="A1301" s="35">
        <v>1999</v>
      </c>
      <c r="B1301" s="15" t="s">
        <v>175</v>
      </c>
      <c r="C1301" s="15" t="s">
        <v>169</v>
      </c>
      <c r="D1301" s="15" t="s">
        <v>5</v>
      </c>
      <c r="E1301" s="15" t="s">
        <v>70</v>
      </c>
      <c r="F1301" s="16">
        <v>892</v>
      </c>
      <c r="G1301" s="19">
        <v>1437.6140999999413</v>
      </c>
      <c r="H1301" s="19">
        <f t="shared" si="101"/>
        <v>1282351.7771999477</v>
      </c>
      <c r="I1301" s="20">
        <v>2767.124203999887</v>
      </c>
      <c r="J1301" s="19">
        <f t="shared" si="102"/>
        <v>2468274.7899678992</v>
      </c>
      <c r="K1301" s="19">
        <f t="shared" si="103"/>
        <v>1329.5101039999456</v>
      </c>
      <c r="L1301" s="19">
        <f t="shared" si="104"/>
        <v>1185923.0127679515</v>
      </c>
      <c r="M1301" s="29">
        <f>Table4[[#This Row],[Revenue]]/Table4[[#This Row],[Units]]</f>
        <v>3.1021571793720706</v>
      </c>
      <c r="N1301" s="31">
        <f t="shared" si="105"/>
        <v>0.4804663636269505</v>
      </c>
    </row>
    <row r="1302" spans="1:14" x14ac:dyDescent="0.25">
      <c r="A1302" s="35">
        <v>2000</v>
      </c>
      <c r="B1302" s="15" t="s">
        <v>171</v>
      </c>
      <c r="C1302" s="15" t="s">
        <v>169</v>
      </c>
      <c r="D1302" s="15" t="s">
        <v>5</v>
      </c>
      <c r="E1302" s="15" t="s">
        <v>70</v>
      </c>
      <c r="F1302" s="16">
        <v>448</v>
      </c>
      <c r="G1302" s="19">
        <v>977.78074635995256</v>
      </c>
      <c r="H1302" s="19">
        <f t="shared" si="101"/>
        <v>438045.77436925872</v>
      </c>
      <c r="I1302" s="20">
        <v>2416.5559559998828</v>
      </c>
      <c r="J1302" s="19">
        <f t="shared" si="102"/>
        <v>1082617.0682879474</v>
      </c>
      <c r="K1302" s="19">
        <f t="shared" si="103"/>
        <v>1438.7752096399304</v>
      </c>
      <c r="L1302" s="19">
        <f t="shared" si="104"/>
        <v>644571.29391868878</v>
      </c>
      <c r="M1302" s="29">
        <f>Table4[[#This Row],[Revenue]]/Table4[[#This Row],[Units]]</f>
        <v>5.3940981160711674</v>
      </c>
      <c r="N1302" s="31">
        <f t="shared" si="105"/>
        <v>0.59538253441543731</v>
      </c>
    </row>
    <row r="1303" spans="1:14" x14ac:dyDescent="0.25">
      <c r="A1303" s="35">
        <v>2000</v>
      </c>
      <c r="B1303" s="15" t="s">
        <v>175</v>
      </c>
      <c r="C1303" s="15" t="s">
        <v>169</v>
      </c>
      <c r="D1303" s="15" t="s">
        <v>5</v>
      </c>
      <c r="E1303" s="15" t="s">
        <v>70</v>
      </c>
      <c r="F1303" s="16">
        <v>452</v>
      </c>
      <c r="G1303" s="19">
        <v>894.17585795995797</v>
      </c>
      <c r="H1303" s="19">
        <f t="shared" si="101"/>
        <v>404167.48779790098</v>
      </c>
      <c r="I1303" s="20">
        <v>2202.3063159998965</v>
      </c>
      <c r="J1303" s="19">
        <f t="shared" si="102"/>
        <v>995442.45483195316</v>
      </c>
      <c r="K1303" s="19">
        <f t="shared" si="103"/>
        <v>1308.1304580399385</v>
      </c>
      <c r="L1303" s="19">
        <f t="shared" si="104"/>
        <v>591274.96703405213</v>
      </c>
      <c r="M1303" s="29">
        <f>Table4[[#This Row],[Revenue]]/Table4[[#This Row],[Units]]</f>
        <v>4.8723591061944616</v>
      </c>
      <c r="N1303" s="31">
        <f t="shared" si="105"/>
        <v>0.59398206713402535</v>
      </c>
    </row>
    <row r="1304" spans="1:14" x14ac:dyDescent="0.25">
      <c r="A1304" s="35">
        <v>2000</v>
      </c>
      <c r="B1304" s="15" t="s">
        <v>173</v>
      </c>
      <c r="C1304" s="15" t="s">
        <v>169</v>
      </c>
      <c r="D1304" s="15" t="s">
        <v>5</v>
      </c>
      <c r="E1304" s="15" t="s">
        <v>70</v>
      </c>
      <c r="F1304" s="16">
        <v>353</v>
      </c>
      <c r="G1304" s="19">
        <v>1047.0528244799525</v>
      </c>
      <c r="H1304" s="19">
        <f t="shared" si="101"/>
        <v>369609.64704142325</v>
      </c>
      <c r="I1304" s="20">
        <v>1994.8762079999094</v>
      </c>
      <c r="J1304" s="19">
        <f t="shared" si="102"/>
        <v>704191.30142396805</v>
      </c>
      <c r="K1304" s="19">
        <f t="shared" si="103"/>
        <v>947.82338351995691</v>
      </c>
      <c r="L1304" s="19">
        <f t="shared" si="104"/>
        <v>334581.6543825448</v>
      </c>
      <c r="M1304" s="29">
        <f>Table4[[#This Row],[Revenue]]/Table4[[#This Row],[Units]]</f>
        <v>5.6512073881017262</v>
      </c>
      <c r="N1304" s="31">
        <f t="shared" si="105"/>
        <v>0.4751289226464121</v>
      </c>
    </row>
    <row r="1305" spans="1:14" x14ac:dyDescent="0.25">
      <c r="A1305" s="35">
        <v>2000</v>
      </c>
      <c r="B1305" s="15" t="s">
        <v>172</v>
      </c>
      <c r="C1305" s="15" t="s">
        <v>169</v>
      </c>
      <c r="D1305" s="15" t="s">
        <v>5</v>
      </c>
      <c r="E1305" s="15" t="s">
        <v>70</v>
      </c>
      <c r="F1305" s="16">
        <v>244</v>
      </c>
      <c r="G1305" s="19">
        <v>781.70808771996576</v>
      </c>
      <c r="H1305" s="19">
        <f t="shared" si="101"/>
        <v>190736.77340367166</v>
      </c>
      <c r="I1305" s="20">
        <v>1197.4864119999474</v>
      </c>
      <c r="J1305" s="19">
        <f t="shared" si="102"/>
        <v>292186.68452798715</v>
      </c>
      <c r="K1305" s="19">
        <f t="shared" si="103"/>
        <v>415.77832427998169</v>
      </c>
      <c r="L1305" s="19">
        <f t="shared" si="104"/>
        <v>101449.91112431549</v>
      </c>
      <c r="M1305" s="29">
        <f>Table4[[#This Row],[Revenue]]/Table4[[#This Row],[Units]]</f>
        <v>4.9077311967210964</v>
      </c>
      <c r="N1305" s="31">
        <f t="shared" si="105"/>
        <v>0.34720922100951568</v>
      </c>
    </row>
    <row r="1306" spans="1:14" x14ac:dyDescent="0.25">
      <c r="A1306" s="35">
        <v>2001</v>
      </c>
      <c r="B1306" s="15" t="s">
        <v>171</v>
      </c>
      <c r="C1306" s="15" t="s">
        <v>169</v>
      </c>
      <c r="D1306" s="15" t="s">
        <v>5</v>
      </c>
      <c r="E1306" s="15" t="s">
        <v>70</v>
      </c>
      <c r="F1306" s="16">
        <v>677.00565050481225</v>
      </c>
      <c r="G1306" s="19">
        <v>2067.0395982649957</v>
      </c>
      <c r="H1306" s="19">
        <f t="shared" si="101"/>
        <v>1399397.4878425992</v>
      </c>
      <c r="I1306" s="20">
        <v>4200.2705481256353</v>
      </c>
      <c r="J1306" s="19">
        <f t="shared" si="102"/>
        <v>2843606.8947299998</v>
      </c>
      <c r="K1306" s="19">
        <f t="shared" si="103"/>
        <v>2133.2309498606396</v>
      </c>
      <c r="L1306" s="19">
        <f t="shared" si="104"/>
        <v>1444209.4068874007</v>
      </c>
      <c r="M1306" s="29">
        <f>Table4[[#This Row],[Revenue]]/Table4[[#This Row],[Units]]</f>
        <v>6.2041883180645314</v>
      </c>
      <c r="N1306" s="31">
        <f t="shared" si="105"/>
        <v>0.5078794152468562</v>
      </c>
    </row>
    <row r="1307" spans="1:14" x14ac:dyDescent="0.25">
      <c r="A1307" s="35">
        <v>2001</v>
      </c>
      <c r="B1307" s="15" t="s">
        <v>171</v>
      </c>
      <c r="C1307" s="15" t="s">
        <v>169</v>
      </c>
      <c r="D1307" s="15" t="s">
        <v>5</v>
      </c>
      <c r="E1307" s="15" t="s">
        <v>70</v>
      </c>
      <c r="F1307" s="16">
        <v>509.24062129309107</v>
      </c>
      <c r="G1307" s="19">
        <v>1424.3852752685968</v>
      </c>
      <c r="H1307" s="19">
        <f t="shared" si="101"/>
        <v>725354.8425385108</v>
      </c>
      <c r="I1307" s="20">
        <v>2827.3609476112943</v>
      </c>
      <c r="J1307" s="19">
        <f t="shared" si="102"/>
        <v>1439807.0455813983</v>
      </c>
      <c r="K1307" s="19">
        <f t="shared" si="103"/>
        <v>1402.9756723426974</v>
      </c>
      <c r="L1307" s="19">
        <f t="shared" si="104"/>
        <v>714452.2030428875</v>
      </c>
      <c r="M1307" s="29">
        <f>Table4[[#This Row],[Revenue]]/Table4[[#This Row],[Units]]</f>
        <v>5.5521119670930963</v>
      </c>
      <c r="N1307" s="31">
        <f t="shared" si="105"/>
        <v>0.49621385395734713</v>
      </c>
    </row>
    <row r="1308" spans="1:14" x14ac:dyDescent="0.25">
      <c r="A1308" s="35">
        <v>2001</v>
      </c>
      <c r="B1308" s="15" t="s">
        <v>174</v>
      </c>
      <c r="C1308" s="15" t="s">
        <v>169</v>
      </c>
      <c r="D1308" s="15" t="s">
        <v>5</v>
      </c>
      <c r="E1308" s="15" t="s">
        <v>70</v>
      </c>
      <c r="F1308" s="16">
        <v>446</v>
      </c>
      <c r="G1308" s="19">
        <v>1289.8019380399357</v>
      </c>
      <c r="H1308" s="19">
        <f t="shared" si="101"/>
        <v>575251.66436581139</v>
      </c>
      <c r="I1308" s="20">
        <v>2555.3752839998724</v>
      </c>
      <c r="J1308" s="19">
        <f t="shared" si="102"/>
        <v>1139697.3766639431</v>
      </c>
      <c r="K1308" s="19">
        <f t="shared" si="103"/>
        <v>1265.5733459599367</v>
      </c>
      <c r="L1308" s="19">
        <f t="shared" si="104"/>
        <v>564445.71229813166</v>
      </c>
      <c r="M1308" s="29">
        <f>Table4[[#This Row],[Revenue]]/Table4[[#This Row],[Units]]</f>
        <v>5.7295409955154089</v>
      </c>
      <c r="N1308" s="31">
        <f t="shared" si="105"/>
        <v>0.49525928887398596</v>
      </c>
    </row>
    <row r="1309" spans="1:14" x14ac:dyDescent="0.25">
      <c r="A1309" s="35">
        <v>2001</v>
      </c>
      <c r="B1309" s="15" t="s">
        <v>175</v>
      </c>
      <c r="C1309" s="15" t="s">
        <v>169</v>
      </c>
      <c r="D1309" s="15" t="s">
        <v>5</v>
      </c>
      <c r="E1309" s="15" t="s">
        <v>70</v>
      </c>
      <c r="F1309" s="16">
        <v>454</v>
      </c>
      <c r="G1309" s="19">
        <v>961.13348495994819</v>
      </c>
      <c r="H1309" s="19">
        <f t="shared" si="101"/>
        <v>436354.60217181646</v>
      </c>
      <c r="I1309" s="20">
        <v>2279.0180159998772</v>
      </c>
      <c r="J1309" s="19">
        <f t="shared" si="102"/>
        <v>1034674.1792639443</v>
      </c>
      <c r="K1309" s="19">
        <f t="shared" si="103"/>
        <v>1317.884531039929</v>
      </c>
      <c r="L1309" s="19">
        <f t="shared" si="104"/>
        <v>598319.57709212787</v>
      </c>
      <c r="M1309" s="29">
        <f>Table4[[#This Row],[Revenue]]/Table4[[#This Row],[Units]]</f>
        <v>5.019863471365368</v>
      </c>
      <c r="N1309" s="31">
        <f t="shared" si="105"/>
        <v>0.57826858839539774</v>
      </c>
    </row>
    <row r="1310" spans="1:14" x14ac:dyDescent="0.25">
      <c r="A1310" s="35">
        <v>2001</v>
      </c>
      <c r="B1310" s="15" t="s">
        <v>176</v>
      </c>
      <c r="C1310" s="15" t="s">
        <v>169</v>
      </c>
      <c r="D1310" s="15" t="s">
        <v>5</v>
      </c>
      <c r="E1310" s="15" t="s">
        <v>70</v>
      </c>
      <c r="F1310" s="16">
        <v>457</v>
      </c>
      <c r="G1310" s="19">
        <v>940.40764655995054</v>
      </c>
      <c r="H1310" s="19">
        <f t="shared" si="101"/>
        <v>429766.29447789741</v>
      </c>
      <c r="I1310" s="20">
        <v>2229.8733759998827</v>
      </c>
      <c r="J1310" s="19">
        <f t="shared" si="102"/>
        <v>1019052.1328319464</v>
      </c>
      <c r="K1310" s="19">
        <f t="shared" si="103"/>
        <v>1289.4657294399321</v>
      </c>
      <c r="L1310" s="19">
        <f t="shared" si="104"/>
        <v>589285.83835404902</v>
      </c>
      <c r="M1310" s="29">
        <f>Table4[[#This Row],[Revenue]]/Table4[[#This Row],[Units]]</f>
        <v>4.8793728140041193</v>
      </c>
      <c r="N1310" s="31">
        <f t="shared" si="105"/>
        <v>0.57826858839539774</v>
      </c>
    </row>
    <row r="1311" spans="1:14" x14ac:dyDescent="0.25">
      <c r="A1311" s="35">
        <v>2002</v>
      </c>
      <c r="B1311" s="15" t="s">
        <v>175</v>
      </c>
      <c r="C1311" s="15" t="s">
        <v>169</v>
      </c>
      <c r="D1311" s="15" t="s">
        <v>5</v>
      </c>
      <c r="E1311" s="15" t="s">
        <v>70</v>
      </c>
      <c r="F1311" s="16">
        <v>953.85533302885926</v>
      </c>
      <c r="G1311" s="19">
        <v>2723.7033307544016</v>
      </c>
      <c r="H1311" s="19">
        <f t="shared" si="101"/>
        <v>2598018.947628553</v>
      </c>
      <c r="I1311" s="20">
        <v>6337.8325246168233</v>
      </c>
      <c r="J1311" s="19">
        <f t="shared" si="102"/>
        <v>6045375.353449516</v>
      </c>
      <c r="K1311" s="19">
        <f t="shared" si="103"/>
        <v>3614.1291938624217</v>
      </c>
      <c r="L1311" s="19">
        <f t="shared" si="104"/>
        <v>3447356.405820963</v>
      </c>
      <c r="M1311" s="29">
        <f>Table4[[#This Row],[Revenue]]/Table4[[#This Row],[Units]]</f>
        <v>6.6444378986609598</v>
      </c>
      <c r="N1311" s="31">
        <f t="shared" si="105"/>
        <v>0.57024687538283081</v>
      </c>
    </row>
    <row r="1312" spans="1:14" x14ac:dyDescent="0.25">
      <c r="A1312" s="35">
        <v>2002</v>
      </c>
      <c r="B1312" s="15" t="s">
        <v>173</v>
      </c>
      <c r="C1312" s="15" t="s">
        <v>169</v>
      </c>
      <c r="D1312" s="15" t="s">
        <v>5</v>
      </c>
      <c r="E1312" s="15" t="s">
        <v>70</v>
      </c>
      <c r="F1312" s="16">
        <v>998.29498782545738</v>
      </c>
      <c r="G1312" s="19">
        <v>2251.1798993519574</v>
      </c>
      <c r="H1312" s="19">
        <f t="shared" si="101"/>
        <v>2247341.6102164765</v>
      </c>
      <c r="I1312" s="20">
        <v>5648.1538220797056</v>
      </c>
      <c r="J1312" s="19">
        <f t="shared" si="102"/>
        <v>5638523.6510493699</v>
      </c>
      <c r="K1312" s="19">
        <f t="shared" si="103"/>
        <v>3396.9739227277482</v>
      </c>
      <c r="L1312" s="19">
        <f t="shared" si="104"/>
        <v>3391182.0408328935</v>
      </c>
      <c r="M1312" s="29">
        <f>Table4[[#This Row],[Revenue]]/Table4[[#This Row],[Units]]</f>
        <v>5.6578004407122524</v>
      </c>
      <c r="N1312" s="31">
        <f t="shared" si="105"/>
        <v>0.60143084443775807</v>
      </c>
    </row>
    <row r="1313" spans="1:14" x14ac:dyDescent="0.25">
      <c r="A1313" s="35">
        <v>2002</v>
      </c>
      <c r="B1313" s="15" t="s">
        <v>176</v>
      </c>
      <c r="C1313" s="15" t="s">
        <v>169</v>
      </c>
      <c r="D1313" s="15" t="s">
        <v>5</v>
      </c>
      <c r="E1313" s="15" t="s">
        <v>70</v>
      </c>
      <c r="F1313" s="16">
        <v>894.41393911714476</v>
      </c>
      <c r="G1313" s="19">
        <v>2323.1121704807365</v>
      </c>
      <c r="H1313" s="19">
        <f t="shared" si="101"/>
        <v>2077823.9074106554</v>
      </c>
      <c r="I1313" s="20">
        <v>4973.2348048572885</v>
      </c>
      <c r="J1313" s="19">
        <f t="shared" si="102"/>
        <v>4448130.5319668921</v>
      </c>
      <c r="K1313" s="19">
        <f t="shared" si="103"/>
        <v>2650.122634376552</v>
      </c>
      <c r="L1313" s="19">
        <f t="shared" si="104"/>
        <v>2370306.6245562369</v>
      </c>
      <c r="M1313" s="29">
        <f>Table4[[#This Row],[Revenue]]/Table4[[#This Row],[Units]]</f>
        <v>5.5603279279907616</v>
      </c>
      <c r="N1313" s="31">
        <f t="shared" si="105"/>
        <v>0.53287703845959866</v>
      </c>
    </row>
    <row r="1314" spans="1:14" x14ac:dyDescent="0.25">
      <c r="A1314" s="35">
        <v>2002</v>
      </c>
      <c r="B1314" s="15" t="s">
        <v>174</v>
      </c>
      <c r="C1314" s="15" t="s">
        <v>169</v>
      </c>
      <c r="D1314" s="15" t="s">
        <v>5</v>
      </c>
      <c r="E1314" s="15" t="s">
        <v>70</v>
      </c>
      <c r="F1314" s="16">
        <v>795.67126467091282</v>
      </c>
      <c r="G1314" s="19">
        <v>2276.7750198152812</v>
      </c>
      <c r="H1314" s="19">
        <f t="shared" si="101"/>
        <v>1811564.4593875674</v>
      </c>
      <c r="I1314" s="20">
        <v>5343.5545533861759</v>
      </c>
      <c r="J1314" s="19">
        <f t="shared" si="102"/>
        <v>4251712.8093307931</v>
      </c>
      <c r="K1314" s="19">
        <f t="shared" si="103"/>
        <v>3066.7795335708947</v>
      </c>
      <c r="L1314" s="19">
        <f t="shared" si="104"/>
        <v>2440148.3499432257</v>
      </c>
      <c r="M1314" s="29">
        <f>Table4[[#This Row],[Revenue]]/Table4[[#This Row],[Units]]</f>
        <v>6.7157817438540448</v>
      </c>
      <c r="N1314" s="31">
        <f t="shared" si="105"/>
        <v>0.57392125465014598</v>
      </c>
    </row>
    <row r="1315" spans="1:14" x14ac:dyDescent="0.25">
      <c r="A1315" s="35">
        <v>2002</v>
      </c>
      <c r="B1315" s="15" t="s">
        <v>175</v>
      </c>
      <c r="C1315" s="15" t="s">
        <v>169</v>
      </c>
      <c r="D1315" s="15" t="s">
        <v>5</v>
      </c>
      <c r="E1315" s="15" t="s">
        <v>70</v>
      </c>
      <c r="F1315" s="16">
        <v>625.67789612885201</v>
      </c>
      <c r="G1315" s="19">
        <v>1809.147396856692</v>
      </c>
      <c r="H1315" s="19">
        <f t="shared" si="101"/>
        <v>1131943.5370522845</v>
      </c>
      <c r="I1315" s="20">
        <v>4044.0065024796718</v>
      </c>
      <c r="J1315" s="19">
        <f t="shared" si="102"/>
        <v>2530245.480402878</v>
      </c>
      <c r="K1315" s="19">
        <f t="shared" si="103"/>
        <v>2234.8591056229798</v>
      </c>
      <c r="L1315" s="19">
        <f t="shared" si="104"/>
        <v>1398301.9433505936</v>
      </c>
      <c r="M1315" s="29">
        <f>Table4[[#This Row],[Revenue]]/Table4[[#This Row],[Units]]</f>
        <v>6.4633999818444119</v>
      </c>
      <c r="N1315" s="31">
        <f t="shared" si="105"/>
        <v>0.5526348941953052</v>
      </c>
    </row>
    <row r="1316" spans="1:14" x14ac:dyDescent="0.25">
      <c r="A1316" s="35">
        <v>2002</v>
      </c>
      <c r="B1316" s="15" t="s">
        <v>172</v>
      </c>
      <c r="C1316" s="15" t="s">
        <v>169</v>
      </c>
      <c r="D1316" s="15" t="s">
        <v>5</v>
      </c>
      <c r="E1316" s="15" t="s">
        <v>70</v>
      </c>
      <c r="F1316" s="16">
        <v>676.77118361772841</v>
      </c>
      <c r="G1316" s="19">
        <v>1937.583213826573</v>
      </c>
      <c r="H1316" s="19">
        <f t="shared" si="101"/>
        <v>1311300.4849792519</v>
      </c>
      <c r="I1316" s="20">
        <v>3664.7369766455358</v>
      </c>
      <c r="J1316" s="19">
        <f t="shared" si="102"/>
        <v>2480188.3813320547</v>
      </c>
      <c r="K1316" s="19">
        <f t="shared" si="103"/>
        <v>1727.1537628189628</v>
      </c>
      <c r="L1316" s="19">
        <f t="shared" si="104"/>
        <v>1168887.8963528029</v>
      </c>
      <c r="M1316" s="29">
        <f>Table4[[#This Row],[Revenue]]/Table4[[#This Row],[Units]]</f>
        <v>5.4150310553345724</v>
      </c>
      <c r="N1316" s="31">
        <f t="shared" si="105"/>
        <v>0.47128996537150891</v>
      </c>
    </row>
    <row r="1317" spans="1:14" x14ac:dyDescent="0.25">
      <c r="A1317" s="35">
        <v>2002</v>
      </c>
      <c r="B1317" s="15" t="s">
        <v>176</v>
      </c>
      <c r="C1317" s="15" t="s">
        <v>169</v>
      </c>
      <c r="D1317" s="15" t="s">
        <v>5</v>
      </c>
      <c r="E1317" s="15" t="s">
        <v>70</v>
      </c>
      <c r="F1317" s="16">
        <v>577.88899648077449</v>
      </c>
      <c r="G1317" s="19">
        <v>1542.6857023736216</v>
      </c>
      <c r="H1317" s="19">
        <f t="shared" si="101"/>
        <v>891501.09242993093</v>
      </c>
      <c r="I1317" s="20">
        <v>3172.511283889316</v>
      </c>
      <c r="J1317" s="19">
        <f t="shared" si="102"/>
        <v>1833359.3621707303</v>
      </c>
      <c r="K1317" s="19">
        <f t="shared" si="103"/>
        <v>1629.8255815156945</v>
      </c>
      <c r="L1317" s="19">
        <f t="shared" si="104"/>
        <v>941858.26974079933</v>
      </c>
      <c r="M1317" s="29">
        <f>Table4[[#This Row],[Revenue]]/Table4[[#This Row],[Units]]</f>
        <v>5.4898281559421607</v>
      </c>
      <c r="N1317" s="31">
        <f t="shared" si="105"/>
        <v>0.51373358064707098</v>
      </c>
    </row>
    <row r="1318" spans="1:14" x14ac:dyDescent="0.25">
      <c r="A1318" s="35">
        <v>2002</v>
      </c>
      <c r="B1318" s="15" t="s">
        <v>174</v>
      </c>
      <c r="C1318" s="15" t="s">
        <v>169</v>
      </c>
      <c r="D1318" s="15" t="s">
        <v>5</v>
      </c>
      <c r="E1318" s="15" t="s">
        <v>70</v>
      </c>
      <c r="F1318" s="16">
        <v>539.8122217573939</v>
      </c>
      <c r="G1318" s="19">
        <v>1591.4532499409002</v>
      </c>
      <c r="H1318" s="19">
        <f t="shared" si="101"/>
        <v>859085.91467362246</v>
      </c>
      <c r="I1318" s="20">
        <v>2984.2876907431501</v>
      </c>
      <c r="J1318" s="19">
        <f t="shared" si="102"/>
        <v>1610954.9687033023</v>
      </c>
      <c r="K1318" s="19">
        <f t="shared" si="103"/>
        <v>1392.8344408022499</v>
      </c>
      <c r="L1318" s="19">
        <f t="shared" si="104"/>
        <v>751869.05402967986</v>
      </c>
      <c r="M1318" s="29">
        <f>Table4[[#This Row],[Revenue]]/Table4[[#This Row],[Units]]</f>
        <v>5.5283811119125961</v>
      </c>
      <c r="N1318" s="31">
        <f t="shared" si="105"/>
        <v>0.46672257675512679</v>
      </c>
    </row>
    <row r="1319" spans="1:14" x14ac:dyDescent="0.25">
      <c r="A1319" s="35">
        <v>2008</v>
      </c>
      <c r="B1319" s="15" t="s">
        <v>174</v>
      </c>
      <c r="C1319" s="15" t="s">
        <v>169</v>
      </c>
      <c r="D1319" s="15" t="s">
        <v>5</v>
      </c>
      <c r="E1319" s="15" t="s">
        <v>70</v>
      </c>
      <c r="F1319" s="16">
        <v>278</v>
      </c>
      <c r="G1319" s="19">
        <v>418.42064214319572</v>
      </c>
      <c r="H1319" s="19">
        <f t="shared" si="101"/>
        <v>116320.9385158084</v>
      </c>
      <c r="I1319" s="20">
        <v>708.42723271999284</v>
      </c>
      <c r="J1319" s="19">
        <f t="shared" si="102"/>
        <v>196942.770696158</v>
      </c>
      <c r="K1319" s="19">
        <f t="shared" si="103"/>
        <v>290.00659057679712</v>
      </c>
      <c r="L1319" s="19">
        <f t="shared" si="104"/>
        <v>80621.832180349593</v>
      </c>
      <c r="M1319" s="29">
        <f>Table4[[#This Row],[Revenue]]/Table4[[#This Row],[Units]]</f>
        <v>2.5482993982733557</v>
      </c>
      <c r="N1319" s="31">
        <f t="shared" si="105"/>
        <v>0.40936680181438306</v>
      </c>
    </row>
    <row r="1320" spans="1:14" x14ac:dyDescent="0.25">
      <c r="A1320" s="35">
        <v>2009</v>
      </c>
      <c r="B1320" s="15" t="s">
        <v>174</v>
      </c>
      <c r="C1320" s="15" t="s">
        <v>169</v>
      </c>
      <c r="D1320" s="15" t="s">
        <v>5</v>
      </c>
      <c r="E1320" s="15" t="s">
        <v>70</v>
      </c>
      <c r="F1320" s="16">
        <v>707</v>
      </c>
      <c r="G1320" s="19">
        <v>1006.785674999968</v>
      </c>
      <c r="H1320" s="19">
        <f t="shared" si="101"/>
        <v>711797.47222497745</v>
      </c>
      <c r="I1320" s="20">
        <v>2036.3114469999352</v>
      </c>
      <c r="J1320" s="19">
        <f t="shared" si="102"/>
        <v>1439672.1930289543</v>
      </c>
      <c r="K1320" s="19">
        <f t="shared" si="103"/>
        <v>1029.5257719999672</v>
      </c>
      <c r="L1320" s="19">
        <f t="shared" si="104"/>
        <v>727874.72080397687</v>
      </c>
      <c r="M1320" s="29">
        <f>Table4[[#This Row],[Revenue]]/Table4[[#This Row],[Units]]</f>
        <v>2.8802142107495547</v>
      </c>
      <c r="N1320" s="31">
        <f t="shared" si="105"/>
        <v>0.50558364906151798</v>
      </c>
    </row>
    <row r="1321" spans="1:14" x14ac:dyDescent="0.25">
      <c r="A1321" s="35">
        <v>2009</v>
      </c>
      <c r="B1321" s="15" t="s">
        <v>174</v>
      </c>
      <c r="C1321" s="15" t="s">
        <v>169</v>
      </c>
      <c r="D1321" s="15" t="s">
        <v>5</v>
      </c>
      <c r="E1321" s="15" t="s">
        <v>70</v>
      </c>
      <c r="F1321" s="16">
        <v>536</v>
      </c>
      <c r="G1321" s="19">
        <v>763.51859999997578</v>
      </c>
      <c r="H1321" s="19">
        <f t="shared" si="101"/>
        <v>409245.96959998703</v>
      </c>
      <c r="I1321" s="20">
        <v>1659.1271839999476</v>
      </c>
      <c r="J1321" s="19">
        <f t="shared" si="102"/>
        <v>889292.17062397196</v>
      </c>
      <c r="K1321" s="19">
        <f t="shared" si="103"/>
        <v>895.60858399997187</v>
      </c>
      <c r="L1321" s="19">
        <f t="shared" si="104"/>
        <v>480046.20102398493</v>
      </c>
      <c r="M1321" s="29">
        <f>Table4[[#This Row],[Revenue]]/Table4[[#This Row],[Units]]</f>
        <v>3.0953865373133351</v>
      </c>
      <c r="N1321" s="31">
        <f t="shared" si="105"/>
        <v>0.53980707002869532</v>
      </c>
    </row>
    <row r="1322" spans="1:14" x14ac:dyDescent="0.25">
      <c r="A1322" s="35">
        <v>2009</v>
      </c>
      <c r="B1322" s="15" t="s">
        <v>176</v>
      </c>
      <c r="C1322" s="15" t="s">
        <v>169</v>
      </c>
      <c r="D1322" s="15" t="s">
        <v>5</v>
      </c>
      <c r="E1322" s="15" t="s">
        <v>70</v>
      </c>
      <c r="F1322" s="16">
        <v>278</v>
      </c>
      <c r="G1322" s="19">
        <v>556.60482243997967</v>
      </c>
      <c r="H1322" s="19">
        <f t="shared" si="101"/>
        <v>154736.14063831436</v>
      </c>
      <c r="I1322" s="20">
        <v>924.47652399996628</v>
      </c>
      <c r="J1322" s="19">
        <f t="shared" si="102"/>
        <v>257004.47367199062</v>
      </c>
      <c r="K1322" s="19">
        <f t="shared" si="103"/>
        <v>367.8717015599866</v>
      </c>
      <c r="L1322" s="19">
        <f t="shared" si="104"/>
        <v>102268.33303367626</v>
      </c>
      <c r="M1322" s="29">
        <f>Table4[[#This Row],[Revenue]]/Table4[[#This Row],[Units]]</f>
        <v>3.3254551223020368</v>
      </c>
      <c r="N1322" s="31">
        <f t="shared" si="105"/>
        <v>0.39792433015854495</v>
      </c>
    </row>
    <row r="1323" spans="1:14" x14ac:dyDescent="0.25">
      <c r="A1323" s="35">
        <v>2020</v>
      </c>
      <c r="B1323" s="15" t="s">
        <v>176</v>
      </c>
      <c r="C1323" s="15" t="s">
        <v>169</v>
      </c>
      <c r="D1323" s="15" t="s">
        <v>5</v>
      </c>
      <c r="E1323" s="15" t="s">
        <v>70</v>
      </c>
      <c r="F1323" s="16">
        <v>460</v>
      </c>
      <c r="G1323" s="19">
        <v>1239.6813514399364</v>
      </c>
      <c r="H1323" s="19">
        <f t="shared" si="101"/>
        <v>570253.42166237079</v>
      </c>
      <c r="I1323" s="20">
        <v>2424.6524239998757</v>
      </c>
      <c r="J1323" s="19">
        <f t="shared" si="102"/>
        <v>1115340.1150399428</v>
      </c>
      <c r="K1323" s="19">
        <f t="shared" si="103"/>
        <v>1184.9710725599393</v>
      </c>
      <c r="L1323" s="19">
        <f t="shared" si="104"/>
        <v>545086.693377572</v>
      </c>
      <c r="M1323" s="29">
        <f>Table4[[#This Row],[Revenue]]/Table4[[#This Row],[Units]]</f>
        <v>5.2709835304345125</v>
      </c>
      <c r="N1323" s="31">
        <f t="shared" si="105"/>
        <v>0.48871791306282508</v>
      </c>
    </row>
    <row r="1324" spans="1:14" x14ac:dyDescent="0.25">
      <c r="A1324" s="35">
        <v>2003</v>
      </c>
      <c r="B1324" s="15" t="s">
        <v>175</v>
      </c>
      <c r="C1324" s="15" t="s">
        <v>169</v>
      </c>
      <c r="D1324" s="15" t="s">
        <v>5</v>
      </c>
      <c r="E1324" s="15" t="s">
        <v>72</v>
      </c>
      <c r="F1324" s="16">
        <v>590</v>
      </c>
      <c r="G1324" s="19">
        <v>697.866749999989</v>
      </c>
      <c r="H1324" s="19">
        <f t="shared" si="101"/>
        <v>411741.38249999349</v>
      </c>
      <c r="I1324" s="20">
        <v>1574.1660682999752</v>
      </c>
      <c r="J1324" s="19">
        <f t="shared" si="102"/>
        <v>928757.98029698536</v>
      </c>
      <c r="K1324" s="19">
        <f t="shared" si="103"/>
        <v>876.29931829998623</v>
      </c>
      <c r="L1324" s="19">
        <f t="shared" si="104"/>
        <v>517016.59779699187</v>
      </c>
      <c r="M1324" s="29">
        <f>Table4[[#This Row],[Revenue]]/Table4[[#This Row],[Units]]</f>
        <v>2.6680780818643646</v>
      </c>
      <c r="N1324" s="31">
        <f t="shared" si="105"/>
        <v>0.55667526822398605</v>
      </c>
    </row>
    <row r="1325" spans="1:14" x14ac:dyDescent="0.25">
      <c r="A1325" s="35">
        <v>2004</v>
      </c>
      <c r="B1325" s="15" t="s">
        <v>175</v>
      </c>
      <c r="C1325" s="15" t="s">
        <v>169</v>
      </c>
      <c r="D1325" s="15" t="s">
        <v>5</v>
      </c>
      <c r="E1325" s="15" t="s">
        <v>72</v>
      </c>
      <c r="F1325" s="16">
        <v>749</v>
      </c>
      <c r="G1325" s="19">
        <v>1076.5376999999651</v>
      </c>
      <c r="H1325" s="19">
        <f t="shared" si="101"/>
        <v>806326.73729997384</v>
      </c>
      <c r="I1325" s="20">
        <v>2148.9295879999304</v>
      </c>
      <c r="J1325" s="19">
        <f t="shared" si="102"/>
        <v>1609548.2614119479</v>
      </c>
      <c r="K1325" s="19">
        <f t="shared" si="103"/>
        <v>1072.3918879999653</v>
      </c>
      <c r="L1325" s="19">
        <f t="shared" si="104"/>
        <v>803221.52411197405</v>
      </c>
      <c r="M1325" s="29">
        <f>Table4[[#This Row],[Revenue]]/Table4[[#This Row],[Units]]</f>
        <v>2.869064870493899</v>
      </c>
      <c r="N1325" s="31">
        <f t="shared" si="105"/>
        <v>0.49903537742158915</v>
      </c>
    </row>
    <row r="1326" spans="1:14" x14ac:dyDescent="0.25">
      <c r="A1326" s="35">
        <v>2005</v>
      </c>
      <c r="B1326" s="15" t="s">
        <v>172</v>
      </c>
      <c r="C1326" s="15" t="s">
        <v>169</v>
      </c>
      <c r="D1326" s="15" t="s">
        <v>5</v>
      </c>
      <c r="E1326" s="15" t="s">
        <v>72</v>
      </c>
      <c r="F1326" s="16">
        <v>590</v>
      </c>
      <c r="G1326" s="19">
        <v>918.23174999996479</v>
      </c>
      <c r="H1326" s="19">
        <f t="shared" si="101"/>
        <v>541756.7324999792</v>
      </c>
      <c r="I1326" s="20">
        <v>1943.0544699999255</v>
      </c>
      <c r="J1326" s="19">
        <f t="shared" si="102"/>
        <v>1146402.1372999561</v>
      </c>
      <c r="K1326" s="19">
        <f t="shared" si="103"/>
        <v>1024.8227199999606</v>
      </c>
      <c r="L1326" s="19">
        <f t="shared" si="104"/>
        <v>604645.40479997685</v>
      </c>
      <c r="M1326" s="29">
        <f>Table4[[#This Row],[Revenue]]/Table4[[#This Row],[Units]]</f>
        <v>3.2933126610168229</v>
      </c>
      <c r="N1326" s="31">
        <f t="shared" si="105"/>
        <v>0.52742871382293255</v>
      </c>
    </row>
    <row r="1327" spans="1:14" x14ac:dyDescent="0.25">
      <c r="A1327" s="35">
        <v>2005</v>
      </c>
      <c r="B1327" s="15" t="s">
        <v>176</v>
      </c>
      <c r="C1327" s="15" t="s">
        <v>169</v>
      </c>
      <c r="D1327" s="15" t="s">
        <v>5</v>
      </c>
      <c r="E1327" s="15" t="s">
        <v>72</v>
      </c>
      <c r="F1327" s="16">
        <v>161</v>
      </c>
      <c r="G1327" s="19">
        <v>323.36703238998604</v>
      </c>
      <c r="H1327" s="19">
        <f t="shared" si="101"/>
        <v>52062.09221478775</v>
      </c>
      <c r="I1327" s="20">
        <v>714.56066899996904</v>
      </c>
      <c r="J1327" s="19">
        <f t="shared" si="102"/>
        <v>115044.26770899502</v>
      </c>
      <c r="K1327" s="19">
        <f t="shared" si="103"/>
        <v>391.193636609983</v>
      </c>
      <c r="L1327" s="19">
        <f t="shared" si="104"/>
        <v>62982.175494207266</v>
      </c>
      <c r="M1327" s="29">
        <f>Table4[[#This Row],[Revenue]]/Table4[[#This Row],[Units]]</f>
        <v>4.4382650248445286</v>
      </c>
      <c r="N1327" s="31">
        <f t="shared" si="105"/>
        <v>0.54746035372680157</v>
      </c>
    </row>
    <row r="1328" spans="1:14" x14ac:dyDescent="0.25">
      <c r="A1328" s="35">
        <v>2012</v>
      </c>
      <c r="B1328" s="15" t="s">
        <v>171</v>
      </c>
      <c r="C1328" s="15" t="s">
        <v>169</v>
      </c>
      <c r="D1328" s="15" t="s">
        <v>5</v>
      </c>
      <c r="E1328" s="15" t="s">
        <v>72</v>
      </c>
      <c r="F1328" s="16">
        <v>948</v>
      </c>
      <c r="G1328" s="19">
        <v>1237.1399999999696</v>
      </c>
      <c r="H1328" s="19">
        <f t="shared" si="101"/>
        <v>1172808.7199999711</v>
      </c>
      <c r="I1328" s="20">
        <v>2526.6463439999379</v>
      </c>
      <c r="J1328" s="19">
        <f t="shared" si="102"/>
        <v>2395260.734111941</v>
      </c>
      <c r="K1328" s="19">
        <f t="shared" si="103"/>
        <v>1289.5063439999683</v>
      </c>
      <c r="L1328" s="19">
        <f t="shared" si="104"/>
        <v>1222452.0141119699</v>
      </c>
      <c r="M1328" s="29">
        <f>Table4[[#This Row],[Revenue]]/Table4[[#This Row],[Units]]</f>
        <v>2.6652387594936053</v>
      </c>
      <c r="N1328" s="31">
        <f t="shared" si="105"/>
        <v>0.51036281633247838</v>
      </c>
    </row>
    <row r="1329" spans="1:14" x14ac:dyDescent="0.25">
      <c r="A1329" s="35">
        <v>2012</v>
      </c>
      <c r="B1329" s="15" t="s">
        <v>172</v>
      </c>
      <c r="C1329" s="15" t="s">
        <v>169</v>
      </c>
      <c r="D1329" s="15" t="s">
        <v>5</v>
      </c>
      <c r="E1329" s="15" t="s">
        <v>72</v>
      </c>
      <c r="F1329" s="16">
        <v>466</v>
      </c>
      <c r="G1329" s="19">
        <v>534.1058999999932</v>
      </c>
      <c r="H1329" s="19">
        <f t="shared" si="101"/>
        <v>248893.34939999683</v>
      </c>
      <c r="I1329" s="20">
        <v>1285.0687796399839</v>
      </c>
      <c r="J1329" s="19">
        <f t="shared" si="102"/>
        <v>598842.05131223251</v>
      </c>
      <c r="K1329" s="19">
        <f t="shared" si="103"/>
        <v>750.96287963999066</v>
      </c>
      <c r="L1329" s="19">
        <f t="shared" si="104"/>
        <v>349948.7019122357</v>
      </c>
      <c r="M1329" s="29">
        <f>Table4[[#This Row],[Revenue]]/Table4[[#This Row],[Units]]</f>
        <v>2.7576583254076907</v>
      </c>
      <c r="N1329" s="31">
        <f t="shared" si="105"/>
        <v>0.58437563151318273</v>
      </c>
    </row>
    <row r="1330" spans="1:14" x14ac:dyDescent="0.25">
      <c r="A1330" s="35">
        <v>2012</v>
      </c>
      <c r="B1330" s="15" t="s">
        <v>174</v>
      </c>
      <c r="C1330" s="15" t="s">
        <v>169</v>
      </c>
      <c r="D1330" s="15" t="s">
        <v>5</v>
      </c>
      <c r="E1330" s="15" t="s">
        <v>72</v>
      </c>
      <c r="F1330" s="16">
        <v>180</v>
      </c>
      <c r="G1330" s="19">
        <v>243.43605890399832</v>
      </c>
      <c r="H1330" s="19">
        <f t="shared" si="101"/>
        <v>43818.490602719699</v>
      </c>
      <c r="I1330" s="20">
        <v>506.39373839999649</v>
      </c>
      <c r="J1330" s="19">
        <f t="shared" si="102"/>
        <v>91150.872911999366</v>
      </c>
      <c r="K1330" s="19">
        <f t="shared" si="103"/>
        <v>262.95767949599815</v>
      </c>
      <c r="L1330" s="19">
        <f t="shared" si="104"/>
        <v>47332.382309279667</v>
      </c>
      <c r="M1330" s="29">
        <f>Table4[[#This Row],[Revenue]]/Table4[[#This Row],[Units]]</f>
        <v>2.8132985466666471</v>
      </c>
      <c r="N1330" s="31">
        <f t="shared" si="105"/>
        <v>0.51927514018407928</v>
      </c>
    </row>
    <row r="1331" spans="1:14" x14ac:dyDescent="0.25">
      <c r="A1331" s="35">
        <v>2013</v>
      </c>
      <c r="B1331" s="15" t="s">
        <v>171</v>
      </c>
      <c r="C1331" s="15" t="s">
        <v>169</v>
      </c>
      <c r="D1331" s="15" t="s">
        <v>5</v>
      </c>
      <c r="E1331" s="15" t="s">
        <v>72</v>
      </c>
      <c r="F1331" s="16">
        <v>948</v>
      </c>
      <c r="G1331" s="19">
        <v>1483.0748999999425</v>
      </c>
      <c r="H1331" s="19">
        <f t="shared" si="101"/>
        <v>1405955.0051999455</v>
      </c>
      <c r="I1331" s="20">
        <v>2821.8889559998906</v>
      </c>
      <c r="J1331" s="19">
        <f t="shared" si="102"/>
        <v>2675150.7302878965</v>
      </c>
      <c r="K1331" s="19">
        <f t="shared" si="103"/>
        <v>1338.8140559999481</v>
      </c>
      <c r="L1331" s="19">
        <f t="shared" si="104"/>
        <v>1269195.7250879509</v>
      </c>
      <c r="M1331" s="29">
        <f>Table4[[#This Row],[Revenue]]/Table4[[#This Row],[Units]]</f>
        <v>2.9766761139239355</v>
      </c>
      <c r="N1331" s="31">
        <f t="shared" si="105"/>
        <v>0.47443895804381891</v>
      </c>
    </row>
    <row r="1332" spans="1:14" x14ac:dyDescent="0.25">
      <c r="A1332" s="35">
        <v>2013</v>
      </c>
      <c r="B1332" s="15" t="s">
        <v>173</v>
      </c>
      <c r="C1332" s="15" t="s">
        <v>169</v>
      </c>
      <c r="D1332" s="15" t="s">
        <v>5</v>
      </c>
      <c r="E1332" s="15" t="s">
        <v>72</v>
      </c>
      <c r="F1332" s="16">
        <v>647</v>
      </c>
      <c r="G1332" s="19">
        <v>928.18619999996997</v>
      </c>
      <c r="H1332" s="19">
        <f t="shared" si="101"/>
        <v>600536.4713999806</v>
      </c>
      <c r="I1332" s="20">
        <v>1917.9199279999382</v>
      </c>
      <c r="J1332" s="19">
        <f t="shared" si="102"/>
        <v>1240894.1934159601</v>
      </c>
      <c r="K1332" s="19">
        <f t="shared" si="103"/>
        <v>989.73372799996821</v>
      </c>
      <c r="L1332" s="19">
        <f t="shared" si="104"/>
        <v>640357.72201597947</v>
      </c>
      <c r="M1332" s="29">
        <f>Table4[[#This Row],[Revenue]]/Table4[[#This Row],[Units]]</f>
        <v>2.9643275548685288</v>
      </c>
      <c r="N1332" s="31">
        <f t="shared" si="105"/>
        <v>0.51604538518565313</v>
      </c>
    </row>
    <row r="1333" spans="1:14" x14ac:dyDescent="0.25">
      <c r="A1333" s="35">
        <v>2013</v>
      </c>
      <c r="B1333" s="15" t="s">
        <v>176</v>
      </c>
      <c r="C1333" s="15" t="s">
        <v>169</v>
      </c>
      <c r="D1333" s="15" t="s">
        <v>5</v>
      </c>
      <c r="E1333" s="15" t="s">
        <v>72</v>
      </c>
      <c r="F1333" s="16">
        <v>180</v>
      </c>
      <c r="G1333" s="19">
        <v>327.22839639998875</v>
      </c>
      <c r="H1333" s="19">
        <f t="shared" si="101"/>
        <v>58901.111351997977</v>
      </c>
      <c r="I1333" s="20">
        <v>674.84643999997684</v>
      </c>
      <c r="J1333" s="19">
        <f t="shared" si="102"/>
        <v>121472.35919999583</v>
      </c>
      <c r="K1333" s="19">
        <f t="shared" si="103"/>
        <v>347.61804359998808</v>
      </c>
      <c r="L1333" s="19">
        <f t="shared" si="104"/>
        <v>62571.247847997853</v>
      </c>
      <c r="M1333" s="29">
        <f>Table4[[#This Row],[Revenue]]/Table4[[#This Row],[Units]]</f>
        <v>3.74914688888876</v>
      </c>
      <c r="N1333" s="31">
        <f t="shared" si="105"/>
        <v>0.51510687912942088</v>
      </c>
    </row>
    <row r="1334" spans="1:14" x14ac:dyDescent="0.25">
      <c r="A1334" s="35">
        <v>2014</v>
      </c>
      <c r="B1334" s="15" t="s">
        <v>172</v>
      </c>
      <c r="C1334" s="15" t="s">
        <v>169</v>
      </c>
      <c r="D1334" s="15" t="s">
        <v>5</v>
      </c>
      <c r="E1334" s="15" t="s">
        <v>72</v>
      </c>
      <c r="F1334" s="16">
        <v>466</v>
      </c>
      <c r="G1334" s="19">
        <v>763.72739999996793</v>
      </c>
      <c r="H1334" s="19">
        <f t="shared" si="101"/>
        <v>355896.96839998505</v>
      </c>
      <c r="I1334" s="20">
        <v>1730.9260559999275</v>
      </c>
      <c r="J1334" s="19">
        <f t="shared" si="102"/>
        <v>806611.54209596617</v>
      </c>
      <c r="K1334" s="19">
        <f t="shared" si="103"/>
        <v>967.19865599995956</v>
      </c>
      <c r="L1334" s="19">
        <f t="shared" si="104"/>
        <v>450714.57369598112</v>
      </c>
      <c r="M1334" s="29">
        <f>Table4[[#This Row],[Revenue]]/Table4[[#This Row],[Units]]</f>
        <v>3.714433596566368</v>
      </c>
      <c r="N1334" s="31">
        <f t="shared" si="105"/>
        <v>0.55877525943257278</v>
      </c>
    </row>
    <row r="1335" spans="1:14" x14ac:dyDescent="0.25">
      <c r="A1335" s="35">
        <v>2018</v>
      </c>
      <c r="B1335" s="15" t="s">
        <v>172</v>
      </c>
      <c r="C1335" s="15" t="s">
        <v>169</v>
      </c>
      <c r="D1335" s="15" t="s">
        <v>5</v>
      </c>
      <c r="E1335" s="15" t="s">
        <v>72</v>
      </c>
      <c r="F1335" s="16">
        <v>913</v>
      </c>
      <c r="G1335" s="19">
        <v>1243.2320999999649</v>
      </c>
      <c r="H1335" s="19">
        <f t="shared" si="101"/>
        <v>1135070.9072999679</v>
      </c>
      <c r="I1335" s="20">
        <v>2382.291123999933</v>
      </c>
      <c r="J1335" s="19">
        <f t="shared" si="102"/>
        <v>2175031.7962119388</v>
      </c>
      <c r="K1335" s="19">
        <f t="shared" si="103"/>
        <v>1139.0590239999681</v>
      </c>
      <c r="L1335" s="19">
        <f t="shared" si="104"/>
        <v>1039960.8889119709</v>
      </c>
      <c r="M1335" s="29">
        <f>Table4[[#This Row],[Revenue]]/Table4[[#This Row],[Units]]</f>
        <v>2.6093002453449432</v>
      </c>
      <c r="N1335" s="31">
        <f t="shared" si="105"/>
        <v>0.47813594758622796</v>
      </c>
    </row>
    <row r="1336" spans="1:14" x14ac:dyDescent="0.25">
      <c r="A1336" s="35">
        <v>2018</v>
      </c>
      <c r="B1336" s="15" t="s">
        <v>175</v>
      </c>
      <c r="C1336" s="15" t="s">
        <v>169</v>
      </c>
      <c r="D1336" s="15" t="s">
        <v>5</v>
      </c>
      <c r="E1336" s="15" t="s">
        <v>72</v>
      </c>
      <c r="F1336" s="16">
        <v>827</v>
      </c>
      <c r="G1336" s="19">
        <v>1247.8189499999548</v>
      </c>
      <c r="H1336" s="19">
        <f t="shared" si="101"/>
        <v>1031946.2716499626</v>
      </c>
      <c r="I1336" s="20">
        <v>2438.4558379999121</v>
      </c>
      <c r="J1336" s="19">
        <f t="shared" si="102"/>
        <v>2016602.9780259272</v>
      </c>
      <c r="K1336" s="19">
        <f t="shared" si="103"/>
        <v>1190.6368879999573</v>
      </c>
      <c r="L1336" s="19">
        <f t="shared" si="104"/>
        <v>984656.70637596457</v>
      </c>
      <c r="M1336" s="29">
        <f>Table4[[#This Row],[Revenue]]/Table4[[#This Row],[Units]]</f>
        <v>2.9485560314388297</v>
      </c>
      <c r="N1336" s="31">
        <f t="shared" si="105"/>
        <v>0.48827494410419592</v>
      </c>
    </row>
    <row r="1337" spans="1:14" x14ac:dyDescent="0.25">
      <c r="A1337" s="35">
        <v>2018</v>
      </c>
      <c r="B1337" s="15" t="s">
        <v>172</v>
      </c>
      <c r="C1337" s="15" t="s">
        <v>169</v>
      </c>
      <c r="D1337" s="15" t="s">
        <v>5</v>
      </c>
      <c r="E1337" s="15" t="s">
        <v>72</v>
      </c>
      <c r="F1337" s="16">
        <v>634</v>
      </c>
      <c r="G1337" s="19">
        <v>864.03104999997561</v>
      </c>
      <c r="H1337" s="19">
        <f t="shared" si="101"/>
        <v>547795.68569998455</v>
      </c>
      <c r="I1337" s="20">
        <v>1794.4831619999493</v>
      </c>
      <c r="J1337" s="19">
        <f t="shared" si="102"/>
        <v>1137702.3247079679</v>
      </c>
      <c r="K1337" s="19">
        <f t="shared" si="103"/>
        <v>930.45211199997368</v>
      </c>
      <c r="L1337" s="19">
        <f t="shared" si="104"/>
        <v>589906.63900798338</v>
      </c>
      <c r="M1337" s="29">
        <f>Table4[[#This Row],[Revenue]]/Table4[[#This Row],[Units]]</f>
        <v>2.8304150820188476</v>
      </c>
      <c r="N1337" s="31">
        <f t="shared" si="105"/>
        <v>0.51850701734252325</v>
      </c>
    </row>
    <row r="1338" spans="1:14" x14ac:dyDescent="0.25">
      <c r="A1338" s="35">
        <v>1990</v>
      </c>
      <c r="B1338" s="15" t="s">
        <v>173</v>
      </c>
      <c r="C1338" s="15" t="s">
        <v>169</v>
      </c>
      <c r="D1338" s="15" t="s">
        <v>5</v>
      </c>
      <c r="E1338" s="15" t="s">
        <v>73</v>
      </c>
      <c r="F1338" s="16">
        <v>247</v>
      </c>
      <c r="G1338" s="19">
        <v>363.88180147799648</v>
      </c>
      <c r="H1338" s="19">
        <f t="shared" si="101"/>
        <v>89878.804965065123</v>
      </c>
      <c r="I1338" s="20">
        <v>646.74613379999369</v>
      </c>
      <c r="J1338" s="19">
        <f t="shared" si="102"/>
        <v>159746.29504859843</v>
      </c>
      <c r="K1338" s="19">
        <f t="shared" si="103"/>
        <v>282.86433232199721</v>
      </c>
      <c r="L1338" s="19">
        <f t="shared" si="104"/>
        <v>69867.49008353331</v>
      </c>
      <c r="M1338" s="29">
        <f>Table4[[#This Row],[Revenue]]/Table4[[#This Row],[Units]]</f>
        <v>2.6184053999999746</v>
      </c>
      <c r="N1338" s="31">
        <f t="shared" si="105"/>
        <v>0.43736532394869027</v>
      </c>
    </row>
    <row r="1339" spans="1:14" x14ac:dyDescent="0.25">
      <c r="A1339" s="35">
        <v>1991</v>
      </c>
      <c r="B1339" s="15" t="s">
        <v>173</v>
      </c>
      <c r="C1339" s="15" t="s">
        <v>169</v>
      </c>
      <c r="D1339" s="15" t="s">
        <v>5</v>
      </c>
      <c r="E1339" s="15" t="s">
        <v>73</v>
      </c>
      <c r="F1339" s="16">
        <v>850</v>
      </c>
      <c r="G1339" s="19">
        <v>1115.7524999999721</v>
      </c>
      <c r="H1339" s="19">
        <f t="shared" si="101"/>
        <v>948389.62499997625</v>
      </c>
      <c r="I1339" s="20">
        <v>2323.9651489999419</v>
      </c>
      <c r="J1339" s="19">
        <f t="shared" si="102"/>
        <v>1975370.3766499506</v>
      </c>
      <c r="K1339" s="19">
        <f t="shared" si="103"/>
        <v>1208.2126489999698</v>
      </c>
      <c r="L1339" s="19">
        <f t="shared" si="104"/>
        <v>1026980.7516499744</v>
      </c>
      <c r="M1339" s="29">
        <f>Table4[[#This Row],[Revenue]]/Table4[[#This Row],[Units]]</f>
        <v>2.7340766458822845</v>
      </c>
      <c r="N1339" s="31">
        <f t="shared" si="105"/>
        <v>0.51989275722137773</v>
      </c>
    </row>
    <row r="1340" spans="1:14" x14ac:dyDescent="0.25">
      <c r="A1340" s="35">
        <v>1991</v>
      </c>
      <c r="B1340" s="15" t="s">
        <v>171</v>
      </c>
      <c r="C1340" s="15" t="s">
        <v>169</v>
      </c>
      <c r="D1340" s="15" t="s">
        <v>5</v>
      </c>
      <c r="E1340" s="15" t="s">
        <v>73</v>
      </c>
      <c r="F1340" s="16">
        <v>570</v>
      </c>
      <c r="G1340" s="19">
        <v>816.18299999997373</v>
      </c>
      <c r="H1340" s="19">
        <f t="shared" si="101"/>
        <v>465224.30999998504</v>
      </c>
      <c r="I1340" s="20">
        <v>1743.2905199999441</v>
      </c>
      <c r="J1340" s="19">
        <f t="shared" si="102"/>
        <v>993675.59639996814</v>
      </c>
      <c r="K1340" s="19">
        <f t="shared" si="103"/>
        <v>927.10751999997035</v>
      </c>
      <c r="L1340" s="19">
        <f t="shared" si="104"/>
        <v>528451.2863999831</v>
      </c>
      <c r="M1340" s="29">
        <f>Table4[[#This Row],[Revenue]]/Table4[[#This Row],[Units]]</f>
        <v>3.0584044210525336</v>
      </c>
      <c r="N1340" s="31">
        <f t="shared" si="105"/>
        <v>0.53181469718541241</v>
      </c>
    </row>
    <row r="1341" spans="1:14" x14ac:dyDescent="0.25">
      <c r="A1341" s="35">
        <v>1992</v>
      </c>
      <c r="B1341" s="15" t="s">
        <v>171</v>
      </c>
      <c r="C1341" s="15" t="s">
        <v>169</v>
      </c>
      <c r="D1341" s="15" t="s">
        <v>5</v>
      </c>
      <c r="E1341" s="15" t="s">
        <v>73</v>
      </c>
      <c r="F1341" s="16">
        <v>850</v>
      </c>
      <c r="G1341" s="19">
        <v>1372.6012499999438</v>
      </c>
      <c r="H1341" s="19">
        <f t="shared" si="101"/>
        <v>1166711.0624999523</v>
      </c>
      <c r="I1341" s="20">
        <v>2667.3320499998908</v>
      </c>
      <c r="J1341" s="19">
        <f t="shared" si="102"/>
        <v>2267232.242499907</v>
      </c>
      <c r="K1341" s="19">
        <f t="shared" si="103"/>
        <v>1294.7307999999471</v>
      </c>
      <c r="L1341" s="19">
        <f t="shared" si="104"/>
        <v>1100521.1799999548</v>
      </c>
      <c r="M1341" s="29">
        <f>Table4[[#This Row],[Revenue]]/Table4[[#This Row],[Units]]</f>
        <v>3.1380377058822244</v>
      </c>
      <c r="N1341" s="31">
        <f t="shared" si="105"/>
        <v>0.48540293286694475</v>
      </c>
    </row>
    <row r="1342" spans="1:14" x14ac:dyDescent="0.25">
      <c r="A1342" s="35">
        <v>1992</v>
      </c>
      <c r="B1342" s="15" t="s">
        <v>176</v>
      </c>
      <c r="C1342" s="15" t="s">
        <v>169</v>
      </c>
      <c r="D1342" s="15" t="s">
        <v>5</v>
      </c>
      <c r="E1342" s="15" t="s">
        <v>73</v>
      </c>
      <c r="F1342" s="16">
        <v>247</v>
      </c>
      <c r="G1342" s="19">
        <v>497.80178555998094</v>
      </c>
      <c r="H1342" s="19">
        <f t="shared" si="101"/>
        <v>122957.0410333153</v>
      </c>
      <c r="I1342" s="20">
        <v>870.48027599996681</v>
      </c>
      <c r="J1342" s="19">
        <f t="shared" si="102"/>
        <v>215008.62817199179</v>
      </c>
      <c r="K1342" s="19">
        <f t="shared" si="103"/>
        <v>372.67849043998586</v>
      </c>
      <c r="L1342" s="19">
        <f t="shared" si="104"/>
        <v>92051.587138676492</v>
      </c>
      <c r="M1342" s="29">
        <f>Table4[[#This Row],[Revenue]]/Table4[[#This Row],[Units]]</f>
        <v>3.5242116437245619</v>
      </c>
      <c r="N1342" s="31">
        <f t="shared" si="105"/>
        <v>0.4281297356357332</v>
      </c>
    </row>
    <row r="1343" spans="1:14" x14ac:dyDescent="0.25">
      <c r="A1343" s="35">
        <v>1998</v>
      </c>
      <c r="B1343" s="15" t="s">
        <v>174</v>
      </c>
      <c r="C1343" s="15" t="s">
        <v>169</v>
      </c>
      <c r="D1343" s="15" t="s">
        <v>5</v>
      </c>
      <c r="E1343" s="15" t="s">
        <v>73</v>
      </c>
      <c r="F1343" s="16">
        <v>973</v>
      </c>
      <c r="G1343" s="19">
        <v>1298.4441749999658</v>
      </c>
      <c r="H1343" s="19">
        <f t="shared" si="101"/>
        <v>1263386.1822749667</v>
      </c>
      <c r="I1343" s="20">
        <v>2458.8561869999353</v>
      </c>
      <c r="J1343" s="19">
        <f t="shared" si="102"/>
        <v>2392467.0699509368</v>
      </c>
      <c r="K1343" s="19">
        <f t="shared" si="103"/>
        <v>1160.4120119999695</v>
      </c>
      <c r="L1343" s="19">
        <f t="shared" si="104"/>
        <v>1129080.8876759701</v>
      </c>
      <c r="M1343" s="29">
        <f>Table4[[#This Row],[Revenue]]/Table4[[#This Row],[Units]]</f>
        <v>2.5270875508735204</v>
      </c>
      <c r="N1343" s="31">
        <f t="shared" si="105"/>
        <v>0.47193163151839107</v>
      </c>
    </row>
    <row r="1344" spans="1:14" x14ac:dyDescent="0.25">
      <c r="A1344" s="35">
        <v>1998</v>
      </c>
      <c r="B1344" s="15" t="s">
        <v>174</v>
      </c>
      <c r="C1344" s="15" t="s">
        <v>169</v>
      </c>
      <c r="D1344" s="15" t="s">
        <v>5</v>
      </c>
      <c r="E1344" s="15" t="s">
        <v>73</v>
      </c>
      <c r="F1344" s="16">
        <v>306</v>
      </c>
      <c r="G1344" s="19">
        <v>743.34885317998032</v>
      </c>
      <c r="H1344" s="19">
        <f t="shared" si="101"/>
        <v>227464.74907307397</v>
      </c>
      <c r="I1344" s="20">
        <v>1579.3109779999713</v>
      </c>
      <c r="J1344" s="19">
        <f t="shared" si="102"/>
        <v>483269.1592679912</v>
      </c>
      <c r="K1344" s="19">
        <f t="shared" si="103"/>
        <v>835.962124819991</v>
      </c>
      <c r="L1344" s="19">
        <f t="shared" si="104"/>
        <v>255804.41019491723</v>
      </c>
      <c r="M1344" s="29">
        <f>Table4[[#This Row],[Revenue]]/Table4[[#This Row],[Units]]</f>
        <v>5.1611469869280109</v>
      </c>
      <c r="N1344" s="31">
        <f t="shared" si="105"/>
        <v>0.52932078385135251</v>
      </c>
    </row>
    <row r="1345" spans="1:14" x14ac:dyDescent="0.25">
      <c r="A1345" s="35">
        <v>1998</v>
      </c>
      <c r="B1345" s="15" t="s">
        <v>175</v>
      </c>
      <c r="C1345" s="15" t="s">
        <v>169</v>
      </c>
      <c r="D1345" s="15" t="s">
        <v>5</v>
      </c>
      <c r="E1345" s="15" t="s">
        <v>73</v>
      </c>
      <c r="F1345" s="16">
        <v>190</v>
      </c>
      <c r="G1345" s="19">
        <v>347.47855169998815</v>
      </c>
      <c r="H1345" s="19">
        <f t="shared" si="101"/>
        <v>66020.924822997753</v>
      </c>
      <c r="I1345" s="20">
        <v>694.5380699999763</v>
      </c>
      <c r="J1345" s="19">
        <f t="shared" si="102"/>
        <v>131962.23329999551</v>
      </c>
      <c r="K1345" s="19">
        <f t="shared" si="103"/>
        <v>347.05951829998816</v>
      </c>
      <c r="L1345" s="19">
        <f t="shared" si="104"/>
        <v>65941.308476997758</v>
      </c>
      <c r="M1345" s="29">
        <f>Table4[[#This Row],[Revenue]]/Table4[[#This Row],[Units]]</f>
        <v>3.655463526315665</v>
      </c>
      <c r="N1345" s="31">
        <f t="shared" si="105"/>
        <v>0.49969833662249791</v>
      </c>
    </row>
    <row r="1346" spans="1:14" x14ac:dyDescent="0.25">
      <c r="A1346" s="35">
        <v>2008</v>
      </c>
      <c r="B1346" s="15" t="s">
        <v>176</v>
      </c>
      <c r="C1346" s="15" t="s">
        <v>169</v>
      </c>
      <c r="D1346" s="15" t="s">
        <v>5</v>
      </c>
      <c r="E1346" s="15" t="s">
        <v>73</v>
      </c>
      <c r="F1346" s="16">
        <v>938</v>
      </c>
      <c r="G1346" s="19">
        <v>1196.020349999973</v>
      </c>
      <c r="H1346" s="19">
        <f t="shared" ref="H1346:H1409" si="106">G1346*F1346</f>
        <v>1121867.0882999746</v>
      </c>
      <c r="I1346" s="20">
        <v>2447.1498948599451</v>
      </c>
      <c r="J1346" s="19">
        <f t="shared" ref="J1346:J1409" si="107">I1346*F1346</f>
        <v>2295426.6013786285</v>
      </c>
      <c r="K1346" s="19">
        <f t="shared" ref="K1346:K1409" si="108">I1346-G1346</f>
        <v>1251.1295448599722</v>
      </c>
      <c r="L1346" s="19">
        <f t="shared" ref="L1346:L1409" si="109">J1346-H1346</f>
        <v>1173559.513078654</v>
      </c>
      <c r="M1346" s="29">
        <f>Table4[[#This Row],[Revenue]]/Table4[[#This Row],[Units]]</f>
        <v>2.608901806886935</v>
      </c>
      <c r="N1346" s="31">
        <f t="shared" ref="N1346:N1409" si="110">K1346/I1346</f>
        <v>0.51125987316423727</v>
      </c>
    </row>
    <row r="1347" spans="1:14" x14ac:dyDescent="0.25">
      <c r="A1347" s="35">
        <v>2008</v>
      </c>
      <c r="B1347" s="15" t="s">
        <v>172</v>
      </c>
      <c r="C1347" s="15" t="s">
        <v>169</v>
      </c>
      <c r="D1347" s="15" t="s">
        <v>5</v>
      </c>
      <c r="E1347" s="15" t="s">
        <v>73</v>
      </c>
      <c r="F1347" s="16">
        <v>417</v>
      </c>
      <c r="G1347" s="19">
        <v>864.50312363998728</v>
      </c>
      <c r="H1347" s="19">
        <f t="shared" si="106"/>
        <v>360497.8025578747</v>
      </c>
      <c r="I1347" s="20">
        <v>1714.881043999982</v>
      </c>
      <c r="J1347" s="19">
        <f t="shared" si="107"/>
        <v>715105.39534799254</v>
      </c>
      <c r="K1347" s="19">
        <f t="shared" si="108"/>
        <v>850.37792035999473</v>
      </c>
      <c r="L1347" s="19">
        <f t="shared" si="109"/>
        <v>354607.59279011784</v>
      </c>
      <c r="M1347" s="29">
        <f>Table4[[#This Row],[Revenue]]/Table4[[#This Row],[Units]]</f>
        <v>4.1124245659471992</v>
      </c>
      <c r="N1347" s="31">
        <f t="shared" si="110"/>
        <v>0.49588157927063986</v>
      </c>
    </row>
    <row r="1348" spans="1:14" x14ac:dyDescent="0.25">
      <c r="A1348" s="35">
        <v>2009</v>
      </c>
      <c r="B1348" s="15" t="s">
        <v>176</v>
      </c>
      <c r="C1348" s="15" t="s">
        <v>169</v>
      </c>
      <c r="D1348" s="15" t="s">
        <v>5</v>
      </c>
      <c r="E1348" s="15" t="s">
        <v>73</v>
      </c>
      <c r="F1348" s="16">
        <v>938</v>
      </c>
      <c r="G1348" s="19">
        <v>1428.1753499999475</v>
      </c>
      <c r="H1348" s="19">
        <f t="shared" si="106"/>
        <v>1339628.4782999507</v>
      </c>
      <c r="I1348" s="20">
        <v>2722.7836539998998</v>
      </c>
      <c r="J1348" s="19">
        <f t="shared" si="107"/>
        <v>2553971.0674519059</v>
      </c>
      <c r="K1348" s="19">
        <f t="shared" si="108"/>
        <v>1294.6083039999523</v>
      </c>
      <c r="L1348" s="19">
        <f t="shared" si="109"/>
        <v>1214342.5891519552</v>
      </c>
      <c r="M1348" s="29">
        <f>Table4[[#This Row],[Revenue]]/Table4[[#This Row],[Units]]</f>
        <v>2.9027544285713218</v>
      </c>
      <c r="N1348" s="31">
        <f t="shared" si="110"/>
        <v>0.47547233585676579</v>
      </c>
    </row>
    <row r="1349" spans="1:14" x14ac:dyDescent="0.25">
      <c r="A1349" s="35">
        <v>2009</v>
      </c>
      <c r="B1349" s="15" t="s">
        <v>174</v>
      </c>
      <c r="C1349" s="15" t="s">
        <v>169</v>
      </c>
      <c r="D1349" s="15" t="s">
        <v>5</v>
      </c>
      <c r="E1349" s="15" t="s">
        <v>73</v>
      </c>
      <c r="F1349" s="16">
        <v>740</v>
      </c>
      <c r="G1349" s="19">
        <v>1051.1144999999669</v>
      </c>
      <c r="H1349" s="19">
        <f t="shared" si="106"/>
        <v>777824.72999997553</v>
      </c>
      <c r="I1349" s="20">
        <v>2103.8703799999334</v>
      </c>
      <c r="J1349" s="19">
        <f t="shared" si="107"/>
        <v>1556864.0811999508</v>
      </c>
      <c r="K1349" s="19">
        <f t="shared" si="108"/>
        <v>1052.7558799999665</v>
      </c>
      <c r="L1349" s="19">
        <f t="shared" si="109"/>
        <v>779039.35119997524</v>
      </c>
      <c r="M1349" s="29">
        <f>Table4[[#This Row],[Revenue]]/Table4[[#This Row],[Units]]</f>
        <v>2.843068081080991</v>
      </c>
      <c r="N1349" s="31">
        <f t="shared" si="110"/>
        <v>0.50039008581888011</v>
      </c>
    </row>
    <row r="1350" spans="1:14" x14ac:dyDescent="0.25">
      <c r="A1350" s="35">
        <v>2009</v>
      </c>
      <c r="B1350" s="15" t="s">
        <v>171</v>
      </c>
      <c r="C1350" s="15" t="s">
        <v>169</v>
      </c>
      <c r="D1350" s="15" t="s">
        <v>5</v>
      </c>
      <c r="E1350" s="15" t="s">
        <v>73</v>
      </c>
      <c r="F1350" s="16">
        <v>417</v>
      </c>
      <c r="G1350" s="19">
        <v>677.228849999972</v>
      </c>
      <c r="H1350" s="19">
        <f t="shared" si="106"/>
        <v>282404.43044998834</v>
      </c>
      <c r="I1350" s="20">
        <v>1591.807193999934</v>
      </c>
      <c r="J1350" s="19">
        <f t="shared" si="107"/>
        <v>663783.59989797254</v>
      </c>
      <c r="K1350" s="19">
        <f t="shared" si="108"/>
        <v>914.57834399996204</v>
      </c>
      <c r="L1350" s="19">
        <f t="shared" si="109"/>
        <v>381379.1694479842</v>
      </c>
      <c r="M1350" s="29">
        <f>Table4[[#This Row],[Revenue]]/Table4[[#This Row],[Units]]</f>
        <v>3.8172834388487629</v>
      </c>
      <c r="N1350" s="31">
        <f t="shared" si="110"/>
        <v>0.57455346818843434</v>
      </c>
    </row>
    <row r="1351" spans="1:14" x14ac:dyDescent="0.25">
      <c r="A1351" s="35">
        <v>2009</v>
      </c>
      <c r="B1351" s="15" t="s">
        <v>172</v>
      </c>
      <c r="C1351" s="15" t="s">
        <v>169</v>
      </c>
      <c r="D1351" s="15" t="s">
        <v>5</v>
      </c>
      <c r="E1351" s="15" t="s">
        <v>73</v>
      </c>
      <c r="F1351" s="16">
        <v>362</v>
      </c>
      <c r="G1351" s="19">
        <v>934.25788131996853</v>
      </c>
      <c r="H1351" s="19">
        <f t="shared" si="106"/>
        <v>338201.35303782864</v>
      </c>
      <c r="I1351" s="20">
        <v>1807.488971999956</v>
      </c>
      <c r="J1351" s="19">
        <f t="shared" si="107"/>
        <v>654311.00786398409</v>
      </c>
      <c r="K1351" s="19">
        <f t="shared" si="108"/>
        <v>873.23109067998746</v>
      </c>
      <c r="L1351" s="19">
        <f t="shared" si="109"/>
        <v>316109.65482615546</v>
      </c>
      <c r="M1351" s="29">
        <f>Table4[[#This Row],[Revenue]]/Table4[[#This Row],[Units]]</f>
        <v>4.9930634585634142</v>
      </c>
      <c r="N1351" s="31">
        <f t="shared" si="110"/>
        <v>0.48311835048917173</v>
      </c>
    </row>
    <row r="1352" spans="1:14" x14ac:dyDescent="0.25">
      <c r="A1352" s="35">
        <v>2003</v>
      </c>
      <c r="B1352" s="15" t="s">
        <v>175</v>
      </c>
      <c r="C1352" s="15" t="s">
        <v>169</v>
      </c>
      <c r="D1352" s="15" t="s">
        <v>5</v>
      </c>
      <c r="E1352" s="15" t="s">
        <v>74</v>
      </c>
      <c r="F1352" s="16">
        <v>575</v>
      </c>
      <c r="G1352" s="19">
        <v>682.58249999998907</v>
      </c>
      <c r="H1352" s="19">
        <f t="shared" si="106"/>
        <v>392484.93749999371</v>
      </c>
      <c r="I1352" s="20">
        <v>1549.7498169999751</v>
      </c>
      <c r="J1352" s="19">
        <f t="shared" si="107"/>
        <v>891106.14477498573</v>
      </c>
      <c r="K1352" s="19">
        <f t="shared" si="108"/>
        <v>867.16731699998604</v>
      </c>
      <c r="L1352" s="19">
        <f t="shared" si="109"/>
        <v>498621.20727499202</v>
      </c>
      <c r="M1352" s="29">
        <f>Table4[[#This Row],[Revenue]]/Table4[[#This Row],[Units]]</f>
        <v>2.6952170730434348</v>
      </c>
      <c r="N1352" s="31">
        <f t="shared" si="110"/>
        <v>0.55955310172493478</v>
      </c>
    </row>
    <row r="1353" spans="1:14" x14ac:dyDescent="0.25">
      <c r="A1353" s="35">
        <v>2003</v>
      </c>
      <c r="B1353" s="15" t="s">
        <v>175</v>
      </c>
      <c r="C1353" s="15" t="s">
        <v>169</v>
      </c>
      <c r="D1353" s="15" t="s">
        <v>5</v>
      </c>
      <c r="E1353" s="15" t="s">
        <v>74</v>
      </c>
      <c r="F1353" s="16">
        <v>508</v>
      </c>
      <c r="G1353" s="19">
        <v>603.38969999999028</v>
      </c>
      <c r="H1353" s="19">
        <f t="shared" si="106"/>
        <v>306521.96759999509</v>
      </c>
      <c r="I1353" s="20">
        <v>1416.0826701199774</v>
      </c>
      <c r="J1353" s="19">
        <f t="shared" si="107"/>
        <v>719369.99642094853</v>
      </c>
      <c r="K1353" s="19">
        <f t="shared" si="108"/>
        <v>812.69297011998708</v>
      </c>
      <c r="L1353" s="19">
        <f t="shared" si="109"/>
        <v>412848.02882095345</v>
      </c>
      <c r="M1353" s="29">
        <f>Table4[[#This Row],[Revenue]]/Table4[[#This Row],[Units]]</f>
        <v>2.7875643112597981</v>
      </c>
      <c r="N1353" s="31">
        <f t="shared" si="110"/>
        <v>0.57390220731331443</v>
      </c>
    </row>
    <row r="1354" spans="1:14" x14ac:dyDescent="0.25">
      <c r="A1354" s="35">
        <v>2004</v>
      </c>
      <c r="B1354" s="15" t="s">
        <v>176</v>
      </c>
      <c r="C1354" s="15" t="s">
        <v>169</v>
      </c>
      <c r="D1354" s="15" t="s">
        <v>5</v>
      </c>
      <c r="E1354" s="15" t="s">
        <v>74</v>
      </c>
      <c r="F1354" s="16">
        <v>998</v>
      </c>
      <c r="G1354" s="19">
        <v>1420.2787499999549</v>
      </c>
      <c r="H1354" s="19">
        <f t="shared" si="106"/>
        <v>1417438.192499955</v>
      </c>
      <c r="I1354" s="20">
        <v>2677.3851499999155</v>
      </c>
      <c r="J1354" s="19">
        <f t="shared" si="107"/>
        <v>2672030.3796999156</v>
      </c>
      <c r="K1354" s="19">
        <f t="shared" si="108"/>
        <v>1257.1063999999606</v>
      </c>
      <c r="L1354" s="19">
        <f t="shared" si="109"/>
        <v>1254592.1871999607</v>
      </c>
      <c r="M1354" s="29">
        <f>Table4[[#This Row],[Revenue]]/Table4[[#This Row],[Units]]</f>
        <v>2.6827506513025203</v>
      </c>
      <c r="N1354" s="31">
        <f t="shared" si="110"/>
        <v>0.46952766582723454</v>
      </c>
    </row>
    <row r="1355" spans="1:14" x14ac:dyDescent="0.25">
      <c r="A1355" s="35">
        <v>2005</v>
      </c>
      <c r="B1355" s="15" t="s">
        <v>171</v>
      </c>
      <c r="C1355" s="15" t="s">
        <v>169</v>
      </c>
      <c r="D1355" s="15" t="s">
        <v>5</v>
      </c>
      <c r="E1355" s="15" t="s">
        <v>74</v>
      </c>
      <c r="F1355" s="16">
        <v>578</v>
      </c>
      <c r="G1355" s="19">
        <v>1904.3262387499126</v>
      </c>
      <c r="H1355" s="19">
        <f t="shared" si="106"/>
        <v>1100700.5659974494</v>
      </c>
      <c r="I1355" s="20">
        <v>3398.3326249998672</v>
      </c>
      <c r="J1355" s="19">
        <f t="shared" si="107"/>
        <v>1964236.2572499232</v>
      </c>
      <c r="K1355" s="19">
        <f t="shared" si="108"/>
        <v>1494.0063862499546</v>
      </c>
      <c r="L1355" s="19">
        <f t="shared" si="109"/>
        <v>863535.69125247374</v>
      </c>
      <c r="M1355" s="29">
        <f>Table4[[#This Row],[Revenue]]/Table4[[#This Row],[Units]]</f>
        <v>5.8794682093423312</v>
      </c>
      <c r="N1355" s="31">
        <f t="shared" si="110"/>
        <v>0.43962923913312135</v>
      </c>
    </row>
    <row r="1356" spans="1:14" x14ac:dyDescent="0.25">
      <c r="A1356" s="35">
        <v>2005</v>
      </c>
      <c r="B1356" s="15" t="s">
        <v>171</v>
      </c>
      <c r="C1356" s="15" t="s">
        <v>169</v>
      </c>
      <c r="D1356" s="15" t="s">
        <v>5</v>
      </c>
      <c r="E1356" s="15" t="s">
        <v>74</v>
      </c>
      <c r="F1356" s="16">
        <v>524</v>
      </c>
      <c r="G1356" s="19">
        <v>1732.5476828399205</v>
      </c>
      <c r="H1356" s="19">
        <f t="shared" si="106"/>
        <v>907854.98580811836</v>
      </c>
      <c r="I1356" s="20">
        <v>2718.6373639998756</v>
      </c>
      <c r="J1356" s="19">
        <f t="shared" si="107"/>
        <v>1424565.9787359347</v>
      </c>
      <c r="K1356" s="19">
        <f t="shared" si="108"/>
        <v>986.08968115995503</v>
      </c>
      <c r="L1356" s="19">
        <f t="shared" si="109"/>
        <v>516710.99292781635</v>
      </c>
      <c r="M1356" s="29">
        <f>Table4[[#This Row],[Revenue]]/Table4[[#This Row],[Units]]</f>
        <v>5.1882392442745715</v>
      </c>
      <c r="N1356" s="31">
        <f t="shared" si="110"/>
        <v>0.36271467986783695</v>
      </c>
    </row>
    <row r="1357" spans="1:14" x14ac:dyDescent="0.25">
      <c r="A1357" s="35">
        <v>2005</v>
      </c>
      <c r="B1357" s="15" t="s">
        <v>175</v>
      </c>
      <c r="C1357" s="15" t="s">
        <v>169</v>
      </c>
      <c r="D1357" s="15" t="s">
        <v>5</v>
      </c>
      <c r="E1357" s="15" t="s">
        <v>74</v>
      </c>
      <c r="F1357" s="16">
        <v>575</v>
      </c>
      <c r="G1357" s="19">
        <v>973.41749999995704</v>
      </c>
      <c r="H1357" s="19">
        <f t="shared" si="106"/>
        <v>559715.06249997532</v>
      </c>
      <c r="I1357" s="20">
        <v>2074.1786999999085</v>
      </c>
      <c r="J1357" s="19">
        <f t="shared" si="107"/>
        <v>1192652.7524999473</v>
      </c>
      <c r="K1357" s="19">
        <f t="shared" si="108"/>
        <v>1100.7611999999515</v>
      </c>
      <c r="L1357" s="19">
        <f t="shared" si="109"/>
        <v>632937.689999972</v>
      </c>
      <c r="M1357" s="29">
        <f>Table4[[#This Row],[Revenue]]/Table4[[#This Row],[Units]]</f>
        <v>3.6072673043476668</v>
      </c>
      <c r="N1357" s="31">
        <f t="shared" si="110"/>
        <v>0.53069737916024307</v>
      </c>
    </row>
    <row r="1358" spans="1:14" x14ac:dyDescent="0.25">
      <c r="A1358" s="35">
        <v>2005</v>
      </c>
      <c r="B1358" s="15" t="s">
        <v>175</v>
      </c>
      <c r="C1358" s="15" t="s">
        <v>169</v>
      </c>
      <c r="D1358" s="15" t="s">
        <v>5</v>
      </c>
      <c r="E1358" s="15" t="s">
        <v>74</v>
      </c>
      <c r="F1358" s="16">
        <v>508</v>
      </c>
      <c r="G1358" s="19">
        <v>860.22179999996195</v>
      </c>
      <c r="H1358" s="19">
        <f t="shared" si="106"/>
        <v>436992.67439998069</v>
      </c>
      <c r="I1358" s="20">
        <v>1898.7495919999162</v>
      </c>
      <c r="J1358" s="19">
        <f t="shared" si="107"/>
        <v>964564.79273595742</v>
      </c>
      <c r="K1358" s="19">
        <f t="shared" si="108"/>
        <v>1038.5277919999544</v>
      </c>
      <c r="L1358" s="19">
        <f t="shared" si="109"/>
        <v>527572.11833597673</v>
      </c>
      <c r="M1358" s="29">
        <f>Table4[[#This Row],[Revenue]]/Table4[[#This Row],[Units]]</f>
        <v>3.7376960472439298</v>
      </c>
      <c r="N1358" s="31">
        <f t="shared" si="110"/>
        <v>0.54695353003662439</v>
      </c>
    </row>
    <row r="1359" spans="1:14" x14ac:dyDescent="0.25">
      <c r="A1359" s="35">
        <v>2006</v>
      </c>
      <c r="B1359" s="15" t="s">
        <v>171</v>
      </c>
      <c r="C1359" s="15" t="s">
        <v>169</v>
      </c>
      <c r="D1359" s="15" t="s">
        <v>5</v>
      </c>
      <c r="E1359" s="15" t="s">
        <v>74</v>
      </c>
      <c r="F1359" s="16">
        <v>1180.5241947272179</v>
      </c>
      <c r="G1359" s="19">
        <v>3745.4152856925016</v>
      </c>
      <c r="H1359" s="19">
        <f t="shared" si="106"/>
        <v>4421553.3640611535</v>
      </c>
      <c r="I1359" s="20">
        <v>6908.4379460907267</v>
      </c>
      <c r="J1359" s="19">
        <f t="shared" si="107"/>
        <v>8155578.1431317106</v>
      </c>
      <c r="K1359" s="19">
        <f t="shared" si="108"/>
        <v>3163.0226603982251</v>
      </c>
      <c r="L1359" s="19">
        <f t="shared" si="109"/>
        <v>3734024.7790705571</v>
      </c>
      <c r="M1359" s="29">
        <f>Table4[[#This Row],[Revenue]]/Table4[[#This Row],[Units]]</f>
        <v>5.8520087745317664</v>
      </c>
      <c r="N1359" s="31">
        <f t="shared" si="110"/>
        <v>0.45784918169353794</v>
      </c>
    </row>
    <row r="1360" spans="1:14" x14ac:dyDescent="0.25">
      <c r="A1360" s="35">
        <v>2006</v>
      </c>
      <c r="B1360" s="15" t="s">
        <v>171</v>
      </c>
      <c r="C1360" s="15" t="s">
        <v>169</v>
      </c>
      <c r="D1360" s="15" t="s">
        <v>5</v>
      </c>
      <c r="E1360" s="15" t="s">
        <v>74</v>
      </c>
      <c r="F1360" s="16">
        <v>978.14629631198238</v>
      </c>
      <c r="G1360" s="19">
        <v>3639.9223205665785</v>
      </c>
      <c r="H1360" s="19">
        <f t="shared" si="106"/>
        <v>3560376.536725515</v>
      </c>
      <c r="I1360" s="20">
        <v>5728.284098819342</v>
      </c>
      <c r="J1360" s="19">
        <f t="shared" si="107"/>
        <v>5603099.8754829615</v>
      </c>
      <c r="K1360" s="19">
        <f t="shared" si="108"/>
        <v>2088.3617782527635</v>
      </c>
      <c r="L1360" s="19">
        <f t="shared" si="109"/>
        <v>2042723.3387574465</v>
      </c>
      <c r="M1360" s="29">
        <f>Table4[[#This Row],[Revenue]]/Table4[[#This Row],[Units]]</f>
        <v>5.8562651828436616</v>
      </c>
      <c r="N1360" s="31">
        <f t="shared" si="110"/>
        <v>0.36457021722843602</v>
      </c>
    </row>
    <row r="1361" spans="1:19" x14ac:dyDescent="0.25">
      <c r="A1361" s="35">
        <v>2006</v>
      </c>
      <c r="B1361" s="15" t="s">
        <v>173</v>
      </c>
      <c r="C1361" s="15" t="s">
        <v>169</v>
      </c>
      <c r="D1361" s="15" t="s">
        <v>5</v>
      </c>
      <c r="E1361" s="15" t="s">
        <v>74</v>
      </c>
      <c r="F1361" s="16">
        <v>688</v>
      </c>
      <c r="G1361" s="19">
        <v>2210.9885954998886</v>
      </c>
      <c r="H1361" s="19">
        <f t="shared" si="106"/>
        <v>1521160.1537039233</v>
      </c>
      <c r="I1361" s="20">
        <v>3527.1430499998228</v>
      </c>
      <c r="J1361" s="19">
        <f t="shared" si="107"/>
        <v>2426674.4183998778</v>
      </c>
      <c r="K1361" s="19">
        <f t="shared" si="108"/>
        <v>1316.1544544999342</v>
      </c>
      <c r="L1361" s="19">
        <f t="shared" si="109"/>
        <v>905514.26469595451</v>
      </c>
      <c r="M1361" s="29">
        <f>Table4[[#This Row],[Revenue]]/Table4[[#This Row],[Units]]</f>
        <v>5.1266614098834635</v>
      </c>
      <c r="N1361" s="31">
        <f t="shared" si="110"/>
        <v>0.37315029071474726</v>
      </c>
    </row>
    <row r="1362" spans="1:19" x14ac:dyDescent="0.25">
      <c r="A1362" s="35">
        <v>2006</v>
      </c>
      <c r="B1362" s="15" t="s">
        <v>172</v>
      </c>
      <c r="C1362" s="15" t="s">
        <v>169</v>
      </c>
      <c r="D1362" s="15" t="s">
        <v>5</v>
      </c>
      <c r="E1362" s="15" t="s">
        <v>74</v>
      </c>
      <c r="F1362" s="16">
        <v>691</v>
      </c>
      <c r="G1362" s="19">
        <v>1541.5292064999246</v>
      </c>
      <c r="H1362" s="19">
        <f t="shared" si="106"/>
        <v>1065196.681691448</v>
      </c>
      <c r="I1362" s="20">
        <v>3366.1361499998357</v>
      </c>
      <c r="J1362" s="19">
        <f t="shared" si="107"/>
        <v>2326000.0796498866</v>
      </c>
      <c r="K1362" s="19">
        <f t="shared" si="108"/>
        <v>1824.606943499911</v>
      </c>
      <c r="L1362" s="19">
        <f t="shared" si="109"/>
        <v>1260803.3979584386</v>
      </c>
      <c r="M1362" s="29">
        <f>Table4[[#This Row],[Revenue]]/Table4[[#This Row],[Units]]</f>
        <v>4.8713981910272581</v>
      </c>
      <c r="N1362" s="31">
        <f t="shared" si="110"/>
        <v>0.54204787393997722</v>
      </c>
    </row>
    <row r="1363" spans="1:19" x14ac:dyDescent="0.25">
      <c r="A1363" s="35">
        <v>2006</v>
      </c>
      <c r="B1363" s="15" t="s">
        <v>173</v>
      </c>
      <c r="C1363" s="15" t="s">
        <v>169</v>
      </c>
      <c r="D1363" s="15" t="s">
        <v>5</v>
      </c>
      <c r="E1363" s="15" t="s">
        <v>74</v>
      </c>
      <c r="F1363" s="16">
        <v>617</v>
      </c>
      <c r="G1363" s="19">
        <v>2026.5031897598981</v>
      </c>
      <c r="H1363" s="19">
        <f t="shared" si="106"/>
        <v>1250352.4680818571</v>
      </c>
      <c r="I1363" s="20">
        <v>3334.1960959998323</v>
      </c>
      <c r="J1363" s="19">
        <f t="shared" si="107"/>
        <v>2057198.9912318964</v>
      </c>
      <c r="K1363" s="19">
        <f t="shared" si="108"/>
        <v>1307.6929062399342</v>
      </c>
      <c r="L1363" s="19">
        <f t="shared" si="109"/>
        <v>806846.52315003937</v>
      </c>
      <c r="M1363" s="29">
        <f>Table4[[#This Row],[Revenue]]/Table4[[#This Row],[Units]]</f>
        <v>5.4038834619122076</v>
      </c>
      <c r="N1363" s="31">
        <f t="shared" si="110"/>
        <v>0.39220635757111749</v>
      </c>
    </row>
    <row r="1364" spans="1:19" x14ac:dyDescent="0.25">
      <c r="A1364" s="35">
        <v>2006</v>
      </c>
      <c r="B1364" s="15" t="s">
        <v>172</v>
      </c>
      <c r="C1364" s="15" t="s">
        <v>169</v>
      </c>
      <c r="D1364" s="15" t="s">
        <v>5</v>
      </c>
      <c r="E1364" s="15" t="s">
        <v>74</v>
      </c>
      <c r="F1364" s="16">
        <v>619</v>
      </c>
      <c r="G1364" s="19">
        <v>1428.9252119999301</v>
      </c>
      <c r="H1364" s="19">
        <f t="shared" si="106"/>
        <v>884504.70622795669</v>
      </c>
      <c r="I1364" s="20">
        <v>3177.5651999998449</v>
      </c>
      <c r="J1364" s="19">
        <f t="shared" si="107"/>
        <v>1966912.8587999041</v>
      </c>
      <c r="K1364" s="19">
        <f t="shared" si="108"/>
        <v>1748.6399879999149</v>
      </c>
      <c r="L1364" s="19">
        <f t="shared" si="109"/>
        <v>1082408.1525719473</v>
      </c>
      <c r="M1364" s="29">
        <f>Table4[[#This Row],[Revenue]]/Table4[[#This Row],[Units]]</f>
        <v>5.1333848142162273</v>
      </c>
      <c r="N1364" s="31">
        <f t="shared" si="110"/>
        <v>0.55030813781570875</v>
      </c>
    </row>
    <row r="1365" spans="1:19" x14ac:dyDescent="0.25">
      <c r="A1365" s="35">
        <v>2006</v>
      </c>
      <c r="B1365" s="15" t="s">
        <v>171</v>
      </c>
      <c r="C1365" s="15" t="s">
        <v>169</v>
      </c>
      <c r="D1365" s="15" t="s">
        <v>5</v>
      </c>
      <c r="E1365" s="15" t="s">
        <v>74</v>
      </c>
      <c r="F1365" s="16">
        <v>579</v>
      </c>
      <c r="G1365" s="19">
        <v>1576.6730664999145</v>
      </c>
      <c r="H1365" s="19">
        <f t="shared" si="106"/>
        <v>912893.70550345047</v>
      </c>
      <c r="I1365" s="20">
        <v>3314.4421499998207</v>
      </c>
      <c r="J1365" s="19">
        <f t="shared" si="107"/>
        <v>1919062.0048498961</v>
      </c>
      <c r="K1365" s="19">
        <f t="shared" si="108"/>
        <v>1737.7690834999062</v>
      </c>
      <c r="L1365" s="19">
        <f t="shared" si="109"/>
        <v>1006168.2993464456</v>
      </c>
      <c r="M1365" s="29">
        <f>Table4[[#This Row],[Revenue]]/Table4[[#This Row],[Units]]</f>
        <v>5.724425129533369</v>
      </c>
      <c r="N1365" s="31">
        <f t="shared" si="110"/>
        <v>0.52430213135564918</v>
      </c>
    </row>
    <row r="1366" spans="1:19" x14ac:dyDescent="0.25">
      <c r="A1366" s="35">
        <v>2006</v>
      </c>
      <c r="B1366" s="15" t="s">
        <v>171</v>
      </c>
      <c r="C1366" s="15" t="s">
        <v>169</v>
      </c>
      <c r="D1366" s="15" t="s">
        <v>5</v>
      </c>
      <c r="E1366" s="15" t="s">
        <v>74</v>
      </c>
      <c r="F1366" s="16">
        <v>609</v>
      </c>
      <c r="G1366" s="19">
        <v>1453.4433071999213</v>
      </c>
      <c r="H1366" s="19">
        <f t="shared" si="106"/>
        <v>885146.97408475203</v>
      </c>
      <c r="I1366" s="20">
        <v>3108.0171199998317</v>
      </c>
      <c r="J1366" s="19">
        <f t="shared" si="107"/>
        <v>1892782.4260798974</v>
      </c>
      <c r="K1366" s="19">
        <f t="shared" si="108"/>
        <v>1654.5738127999105</v>
      </c>
      <c r="L1366" s="19">
        <f t="shared" si="109"/>
        <v>1007635.4519951454</v>
      </c>
      <c r="M1366" s="29">
        <f>Table4[[#This Row],[Revenue]]/Table4[[#This Row],[Units]]</f>
        <v>5.1034763875202493</v>
      </c>
      <c r="N1366" s="31">
        <f t="shared" si="110"/>
        <v>0.5323567242126388</v>
      </c>
    </row>
    <row r="1367" spans="1:19" x14ac:dyDescent="0.25">
      <c r="A1367" s="35">
        <v>2006</v>
      </c>
      <c r="B1367" s="15" t="s">
        <v>175</v>
      </c>
      <c r="C1367" s="15" t="s">
        <v>169</v>
      </c>
      <c r="D1367" s="15" t="s">
        <v>5</v>
      </c>
      <c r="E1367" s="15" t="s">
        <v>74</v>
      </c>
      <c r="F1367" s="16">
        <v>583</v>
      </c>
      <c r="G1367" s="19">
        <v>1542.8541589999184</v>
      </c>
      <c r="H1367" s="19">
        <f t="shared" si="106"/>
        <v>899483.97469695238</v>
      </c>
      <c r="I1367" s="20">
        <v>3243.3488999998285</v>
      </c>
      <c r="J1367" s="19">
        <f t="shared" si="107"/>
        <v>1890872.4086998999</v>
      </c>
      <c r="K1367" s="19">
        <f t="shared" si="108"/>
        <v>1700.4947409999102</v>
      </c>
      <c r="L1367" s="19">
        <f t="shared" si="109"/>
        <v>991388.43400294753</v>
      </c>
      <c r="M1367" s="29">
        <f>Table4[[#This Row],[Revenue]]/Table4[[#This Row],[Units]]</f>
        <v>5.5632056603770641</v>
      </c>
      <c r="N1367" s="31">
        <f t="shared" si="110"/>
        <v>0.52430213135564907</v>
      </c>
    </row>
    <row r="1368" spans="1:19" x14ac:dyDescent="0.25">
      <c r="A1368" s="35">
        <v>2006</v>
      </c>
      <c r="B1368" s="15" t="s">
        <v>174</v>
      </c>
      <c r="C1368" s="15" t="s">
        <v>169</v>
      </c>
      <c r="D1368" s="15" t="s">
        <v>5</v>
      </c>
      <c r="E1368" s="15" t="s">
        <v>74</v>
      </c>
      <c r="F1368" s="16">
        <v>623</v>
      </c>
      <c r="G1368" s="19">
        <v>1334.5002131999368</v>
      </c>
      <c r="H1368" s="19">
        <f t="shared" si="106"/>
        <v>831393.63282356062</v>
      </c>
      <c r="I1368" s="20">
        <v>2944.8297199998606</v>
      </c>
      <c r="J1368" s="19">
        <f t="shared" si="107"/>
        <v>1834628.915559913</v>
      </c>
      <c r="K1368" s="19">
        <f t="shared" si="108"/>
        <v>1610.3295067999238</v>
      </c>
      <c r="L1368" s="19">
        <f t="shared" si="109"/>
        <v>1003235.2827363524</v>
      </c>
      <c r="M1368" s="29">
        <f>Table4[[#This Row],[Revenue]]/Table4[[#This Row],[Units]]</f>
        <v>4.7268534831458435</v>
      </c>
      <c r="N1368" s="31">
        <f t="shared" si="110"/>
        <v>0.54683280865557149</v>
      </c>
    </row>
    <row r="1369" spans="1:19" x14ac:dyDescent="0.25">
      <c r="A1369" s="35">
        <v>2006</v>
      </c>
      <c r="B1369" s="15" t="s">
        <v>174</v>
      </c>
      <c r="C1369" s="15" t="s">
        <v>169</v>
      </c>
      <c r="D1369" s="15" t="s">
        <v>5</v>
      </c>
      <c r="E1369" s="15" t="s">
        <v>74</v>
      </c>
      <c r="F1369" s="16">
        <v>577</v>
      </c>
      <c r="G1369" s="19">
        <v>1444.4693489999315</v>
      </c>
      <c r="H1369" s="19">
        <f t="shared" si="106"/>
        <v>833458.81437296048</v>
      </c>
      <c r="I1369" s="20">
        <v>3128.9978999998516</v>
      </c>
      <c r="J1369" s="19">
        <f t="shared" si="107"/>
        <v>1805431.7882999144</v>
      </c>
      <c r="K1369" s="19">
        <f t="shared" si="108"/>
        <v>1684.5285509999201</v>
      </c>
      <c r="L1369" s="19">
        <f t="shared" si="109"/>
        <v>971972.97392695397</v>
      </c>
      <c r="M1369" s="29">
        <f>Table4[[#This Row],[Revenue]]/Table4[[#This Row],[Units]]</f>
        <v>5.4228733102250457</v>
      </c>
      <c r="N1369" s="31">
        <f t="shared" si="110"/>
        <v>0.53836039679029501</v>
      </c>
    </row>
    <row r="1370" spans="1:19" x14ac:dyDescent="0.25">
      <c r="A1370" s="35">
        <v>2006</v>
      </c>
      <c r="B1370" s="15" t="s">
        <v>175</v>
      </c>
      <c r="C1370" s="15" t="s">
        <v>169</v>
      </c>
      <c r="D1370" s="15" t="s">
        <v>5</v>
      </c>
      <c r="E1370" s="15" t="s">
        <v>74</v>
      </c>
      <c r="F1370" s="16">
        <v>511</v>
      </c>
      <c r="G1370" s="19">
        <v>1422.2746583999246</v>
      </c>
      <c r="H1370" s="19">
        <f t="shared" si="106"/>
        <v>726782.35044236155</v>
      </c>
      <c r="I1370" s="20">
        <v>3041.3666399998392</v>
      </c>
      <c r="J1370" s="19">
        <f t="shared" si="107"/>
        <v>1554138.3530399178</v>
      </c>
      <c r="K1370" s="19">
        <f t="shared" si="108"/>
        <v>1619.0919815999146</v>
      </c>
      <c r="L1370" s="19">
        <f t="shared" si="109"/>
        <v>827356.00259755622</v>
      </c>
      <c r="M1370" s="29">
        <f>Table4[[#This Row],[Revenue]]/Table4[[#This Row],[Units]]</f>
        <v>5.9517938160466519</v>
      </c>
      <c r="N1370" s="31">
        <f t="shared" si="110"/>
        <v>0.53235672421263891</v>
      </c>
    </row>
    <row r="1371" spans="1:19" x14ac:dyDescent="0.25">
      <c r="A1371" s="35">
        <v>2007</v>
      </c>
      <c r="B1371" s="15" t="s">
        <v>176</v>
      </c>
      <c r="C1371" s="15" t="s">
        <v>169</v>
      </c>
      <c r="D1371" s="15" t="s">
        <v>5</v>
      </c>
      <c r="E1371" s="15" t="s">
        <v>74</v>
      </c>
      <c r="F1371" s="16">
        <v>1310.7940346213563</v>
      </c>
      <c r="G1371" s="19">
        <v>4354.6120084674139</v>
      </c>
      <c r="H1371" s="19">
        <f t="shared" si="106"/>
        <v>5707999.4437896097</v>
      </c>
      <c r="I1371" s="20">
        <v>8194.666285404408</v>
      </c>
      <c r="J1371" s="19">
        <f t="shared" si="107"/>
        <v>10741519.682620848</v>
      </c>
      <c r="K1371" s="19">
        <f t="shared" si="108"/>
        <v>3840.054276936994</v>
      </c>
      <c r="L1371" s="19">
        <f t="shared" si="109"/>
        <v>5033520.2388312379</v>
      </c>
      <c r="M1371" s="29">
        <f>Table4[[#This Row],[Revenue]]/Table4[[#This Row],[Units]]</f>
        <v>6.2516810947889061</v>
      </c>
      <c r="N1371" s="31">
        <f t="shared" si="110"/>
        <v>0.46860410701245375</v>
      </c>
    </row>
    <row r="1372" spans="1:19" x14ac:dyDescent="0.25">
      <c r="A1372" s="35">
        <v>2007</v>
      </c>
      <c r="B1372" s="15" t="s">
        <v>172</v>
      </c>
      <c r="C1372" s="15" t="s">
        <v>169</v>
      </c>
      <c r="D1372" s="15" t="s">
        <v>5</v>
      </c>
      <c r="E1372" s="15" t="s">
        <v>74</v>
      </c>
      <c r="F1372" s="16">
        <v>1282.7634934509265</v>
      </c>
      <c r="G1372" s="19">
        <v>4556.0652179437157</v>
      </c>
      <c r="H1372" s="19">
        <f t="shared" si="106"/>
        <v>5844354.1353597371</v>
      </c>
      <c r="I1372" s="20">
        <v>8176.6938280593113</v>
      </c>
      <c r="J1372" s="19">
        <f t="shared" si="107"/>
        <v>10488764.339759991</v>
      </c>
      <c r="K1372" s="19">
        <f t="shared" si="108"/>
        <v>3620.6286101155956</v>
      </c>
      <c r="L1372" s="19">
        <f t="shared" si="109"/>
        <v>4644410.2044002535</v>
      </c>
      <c r="M1372" s="29">
        <f>Table4[[#This Row],[Revenue]]/Table4[[#This Row],[Units]]</f>
        <v>6.3742801146157806</v>
      </c>
      <c r="N1372" s="31">
        <f t="shared" si="110"/>
        <v>0.44279860372061036</v>
      </c>
      <c r="O1372" s="41"/>
      <c r="P1372" s="41"/>
      <c r="Q1372" s="41"/>
      <c r="R1372" s="41"/>
      <c r="S1372" s="41"/>
    </row>
    <row r="1373" spans="1:19" x14ac:dyDescent="0.25">
      <c r="A1373" s="35">
        <v>2007</v>
      </c>
      <c r="B1373" s="15" t="s">
        <v>174</v>
      </c>
      <c r="C1373" s="15" t="s">
        <v>169</v>
      </c>
      <c r="D1373" s="15" t="s">
        <v>5</v>
      </c>
      <c r="E1373" s="15" t="s">
        <v>74</v>
      </c>
      <c r="F1373" s="16">
        <v>1245.0654040933737</v>
      </c>
      <c r="G1373" s="19">
        <v>4043.1155423887167</v>
      </c>
      <c r="H1373" s="19">
        <f t="shared" si="106"/>
        <v>5033943.2865804071</v>
      </c>
      <c r="I1373" s="20">
        <v>7847.7946291848111</v>
      </c>
      <c r="J1373" s="19">
        <f t="shared" si="107"/>
        <v>9771017.5912277941</v>
      </c>
      <c r="K1373" s="19">
        <f t="shared" si="108"/>
        <v>3804.6790867960945</v>
      </c>
      <c r="L1373" s="19">
        <f t="shared" si="109"/>
        <v>4737074.304647387</v>
      </c>
      <c r="M1373" s="29">
        <f>Table4[[#This Row],[Revenue]]/Table4[[#This Row],[Units]]</f>
        <v>6.3031183770617929</v>
      </c>
      <c r="N1373" s="31">
        <f t="shared" si="110"/>
        <v>0.48480869678304833</v>
      </c>
    </row>
    <row r="1374" spans="1:19" x14ac:dyDescent="0.25">
      <c r="A1374" s="35">
        <v>2007</v>
      </c>
      <c r="B1374" s="15" t="s">
        <v>172</v>
      </c>
      <c r="C1374" s="15" t="s">
        <v>169</v>
      </c>
      <c r="D1374" s="15" t="s">
        <v>5</v>
      </c>
      <c r="E1374" s="15" t="s">
        <v>74</v>
      </c>
      <c r="F1374" s="16">
        <v>1167.7211366232118</v>
      </c>
      <c r="G1374" s="19">
        <v>3758.8917277547525</v>
      </c>
      <c r="H1374" s="19">
        <f t="shared" si="106"/>
        <v>4389337.3207773678</v>
      </c>
      <c r="I1374" s="20">
        <v>7002.0516262563015</v>
      </c>
      <c r="J1374" s="19">
        <f t="shared" si="107"/>
        <v>8176443.6837064167</v>
      </c>
      <c r="K1374" s="19">
        <f t="shared" si="108"/>
        <v>3243.1598985015489</v>
      </c>
      <c r="L1374" s="19">
        <f t="shared" si="109"/>
        <v>3787106.3629290489</v>
      </c>
      <c r="M1374" s="29">
        <f>Table4[[#This Row],[Revenue]]/Table4[[#This Row],[Units]]</f>
        <v>5.9963388574986896</v>
      </c>
      <c r="N1374" s="31">
        <f t="shared" si="110"/>
        <v>0.46317280585883486</v>
      </c>
    </row>
    <row r="1375" spans="1:19" x14ac:dyDescent="0.25">
      <c r="A1375" s="35">
        <v>2007</v>
      </c>
      <c r="B1375" s="15" t="s">
        <v>176</v>
      </c>
      <c r="C1375" s="15" t="s">
        <v>169</v>
      </c>
      <c r="D1375" s="15" t="s">
        <v>5</v>
      </c>
      <c r="E1375" s="15" t="s">
        <v>74</v>
      </c>
      <c r="F1375" s="16">
        <v>1050.1725730935036</v>
      </c>
      <c r="G1375" s="19">
        <v>3523.1932716179745</v>
      </c>
      <c r="H1375" s="19">
        <f t="shared" si="106"/>
        <v>3699960.9435607675</v>
      </c>
      <c r="I1375" s="20">
        <v>6951.6278155088739</v>
      </c>
      <c r="J1375" s="19">
        <f t="shared" si="107"/>
        <v>7300408.870201326</v>
      </c>
      <c r="K1375" s="19">
        <f t="shared" si="108"/>
        <v>3428.4345438908995</v>
      </c>
      <c r="L1375" s="19">
        <f t="shared" si="109"/>
        <v>3600447.9266405585</v>
      </c>
      <c r="M1375" s="29">
        <f>Table4[[#This Row],[Revenue]]/Table4[[#This Row],[Units]]</f>
        <v>6.6195099678059544</v>
      </c>
      <c r="N1375" s="31">
        <f t="shared" si="110"/>
        <v>0.49318442167490101</v>
      </c>
    </row>
    <row r="1376" spans="1:19" x14ac:dyDescent="0.25">
      <c r="A1376" s="35">
        <v>2007</v>
      </c>
      <c r="B1376" s="15" t="s">
        <v>173</v>
      </c>
      <c r="C1376" s="15" t="s">
        <v>169</v>
      </c>
      <c r="D1376" s="15" t="s">
        <v>5</v>
      </c>
      <c r="E1376" s="15" t="s">
        <v>74</v>
      </c>
      <c r="F1376" s="16">
        <v>1018.9036678375965</v>
      </c>
      <c r="G1376" s="19">
        <v>3713.5914829973699</v>
      </c>
      <c r="H1376" s="19">
        <f t="shared" si="106"/>
        <v>3783791.9828764796</v>
      </c>
      <c r="I1376" s="20">
        <v>6429.3010342058642</v>
      </c>
      <c r="J1376" s="19">
        <f t="shared" si="107"/>
        <v>6550838.4053844074</v>
      </c>
      <c r="K1376" s="19">
        <f t="shared" si="108"/>
        <v>2715.7095512084943</v>
      </c>
      <c r="L1376" s="19">
        <f t="shared" si="109"/>
        <v>2767046.4225079278</v>
      </c>
      <c r="M1376" s="29">
        <f>Table4[[#This Row],[Revenue]]/Table4[[#This Row],[Units]]</f>
        <v>6.3100185396826287</v>
      </c>
      <c r="N1376" s="31">
        <f t="shared" si="110"/>
        <v>0.4223957684917975</v>
      </c>
    </row>
    <row r="1377" spans="1:19" x14ac:dyDescent="0.25">
      <c r="A1377" s="35">
        <v>2007</v>
      </c>
      <c r="B1377" s="15" t="s">
        <v>173</v>
      </c>
      <c r="C1377" s="15" t="s">
        <v>169</v>
      </c>
      <c r="D1377" s="15" t="s">
        <v>5</v>
      </c>
      <c r="E1377" s="15" t="s">
        <v>74</v>
      </c>
      <c r="F1377" s="16">
        <v>963.79324826682125</v>
      </c>
      <c r="G1377" s="19">
        <v>3004.5737711082584</v>
      </c>
      <c r="H1377" s="19">
        <f t="shared" si="106"/>
        <v>2895787.9145137211</v>
      </c>
      <c r="I1377" s="20">
        <v>5454.0704501519585</v>
      </c>
      <c r="J1377" s="19">
        <f t="shared" si="107"/>
        <v>5256596.27542804</v>
      </c>
      <c r="K1377" s="19">
        <f t="shared" si="108"/>
        <v>2449.4966790437002</v>
      </c>
      <c r="L1377" s="19">
        <f t="shared" si="109"/>
        <v>2360808.3609143188</v>
      </c>
      <c r="M1377" s="29">
        <f>Table4[[#This Row],[Revenue]]/Table4[[#This Row],[Units]]</f>
        <v>5.6589631230141455</v>
      </c>
      <c r="N1377" s="31">
        <f t="shared" si="110"/>
        <v>0.4491135018205446</v>
      </c>
    </row>
    <row r="1378" spans="1:19" x14ac:dyDescent="0.25">
      <c r="A1378" s="35">
        <v>2007</v>
      </c>
      <c r="B1378" s="15" t="s">
        <v>174</v>
      </c>
      <c r="C1378" s="15" t="s">
        <v>169</v>
      </c>
      <c r="D1378" s="15" t="s">
        <v>5</v>
      </c>
      <c r="E1378" s="15" t="s">
        <v>74</v>
      </c>
      <c r="F1378" s="16">
        <v>906.74632728644031</v>
      </c>
      <c r="G1378" s="19">
        <v>3418.6568133686019</v>
      </c>
      <c r="H1378" s="19">
        <f t="shared" si="106"/>
        <v>3099854.5097747454</v>
      </c>
      <c r="I1378" s="20">
        <v>5348.4138405033491</v>
      </c>
      <c r="J1378" s="19">
        <f t="shared" si="107"/>
        <v>4849654.6066843765</v>
      </c>
      <c r="K1378" s="19">
        <f t="shared" si="108"/>
        <v>1929.7570271347472</v>
      </c>
      <c r="L1378" s="19">
        <f t="shared" si="109"/>
        <v>1749800.096909631</v>
      </c>
      <c r="M1378" s="29">
        <f>Table4[[#This Row],[Revenue]]/Table4[[#This Row],[Units]]</f>
        <v>5.8984676083653884</v>
      </c>
      <c r="N1378" s="31">
        <f t="shared" si="110"/>
        <v>0.36080922020670231</v>
      </c>
    </row>
    <row r="1379" spans="1:19" x14ac:dyDescent="0.25">
      <c r="A1379" s="35">
        <v>2012</v>
      </c>
      <c r="B1379" s="15" t="s">
        <v>174</v>
      </c>
      <c r="C1379" s="15" t="s">
        <v>169</v>
      </c>
      <c r="D1379" s="15" t="s">
        <v>5</v>
      </c>
      <c r="E1379" s="15" t="s">
        <v>74</v>
      </c>
      <c r="F1379" s="16">
        <v>438</v>
      </c>
      <c r="G1379" s="19">
        <v>494.03114999999451</v>
      </c>
      <c r="H1379" s="19">
        <f t="shared" si="106"/>
        <v>216385.6436999976</v>
      </c>
      <c r="I1379" s="20">
        <v>1211.2389545399865</v>
      </c>
      <c r="J1379" s="19">
        <f t="shared" si="107"/>
        <v>530522.66208851407</v>
      </c>
      <c r="K1379" s="19">
        <f t="shared" si="108"/>
        <v>717.20780453999191</v>
      </c>
      <c r="L1379" s="19">
        <f t="shared" si="109"/>
        <v>314137.0183885165</v>
      </c>
      <c r="M1379" s="29">
        <f>Table4[[#This Row],[Revenue]]/Table4[[#This Row],[Units]]</f>
        <v>2.7653857409588731</v>
      </c>
      <c r="N1379" s="31">
        <f t="shared" si="110"/>
        <v>0.59212742609684188</v>
      </c>
    </row>
    <row r="1380" spans="1:19" x14ac:dyDescent="0.25">
      <c r="A1380" s="35">
        <v>2012</v>
      </c>
      <c r="B1380" s="15" t="s">
        <v>172</v>
      </c>
      <c r="C1380" s="15" t="s">
        <v>169</v>
      </c>
      <c r="D1380" s="15" t="s">
        <v>5</v>
      </c>
      <c r="E1380" s="15" t="s">
        <v>74</v>
      </c>
      <c r="F1380" s="16">
        <v>281</v>
      </c>
      <c r="G1380" s="19">
        <v>623.89887876159071</v>
      </c>
      <c r="H1380" s="19">
        <f t="shared" si="106"/>
        <v>175315.58493200698</v>
      </c>
      <c r="I1380" s="20">
        <v>1448.765415359986</v>
      </c>
      <c r="J1380" s="19">
        <f t="shared" si="107"/>
        <v>407103.0817161561</v>
      </c>
      <c r="K1380" s="19">
        <f t="shared" si="108"/>
        <v>824.86653659839533</v>
      </c>
      <c r="L1380" s="19">
        <f t="shared" si="109"/>
        <v>231787.49678414912</v>
      </c>
      <c r="M1380" s="29">
        <f>Table4[[#This Row],[Revenue]]/Table4[[#This Row],[Units]]</f>
        <v>5.1557488091102703</v>
      </c>
      <c r="N1380" s="31">
        <f t="shared" si="110"/>
        <v>0.56935824658226974</v>
      </c>
    </row>
    <row r="1381" spans="1:19" x14ac:dyDescent="0.25">
      <c r="A1381" s="35">
        <v>2013</v>
      </c>
      <c r="B1381" s="15" t="s">
        <v>174</v>
      </c>
      <c r="C1381" s="15" t="s">
        <v>169</v>
      </c>
      <c r="D1381" s="15" t="s">
        <v>5</v>
      </c>
      <c r="E1381" s="15" t="s">
        <v>74</v>
      </c>
      <c r="F1381" s="16">
        <v>585</v>
      </c>
      <c r="G1381" s="19">
        <v>812.78437499997585</v>
      </c>
      <c r="H1381" s="19">
        <f t="shared" si="106"/>
        <v>475478.85937498586</v>
      </c>
      <c r="I1381" s="20">
        <v>1723.8438749999486</v>
      </c>
      <c r="J1381" s="19">
        <f t="shared" si="107"/>
        <v>1008448.66687497</v>
      </c>
      <c r="K1381" s="19">
        <f t="shared" si="108"/>
        <v>911.05949999997279</v>
      </c>
      <c r="L1381" s="19">
        <f t="shared" si="109"/>
        <v>532969.80749998405</v>
      </c>
      <c r="M1381" s="29">
        <f>Table4[[#This Row],[Revenue]]/Table4[[#This Row],[Units]]</f>
        <v>2.9467416666665787</v>
      </c>
      <c r="N1381" s="31">
        <f t="shared" si="110"/>
        <v>0.52850464778894202</v>
      </c>
    </row>
    <row r="1382" spans="1:19" x14ac:dyDescent="0.25">
      <c r="A1382" s="35">
        <v>2013</v>
      </c>
      <c r="B1382" s="15" t="s">
        <v>171</v>
      </c>
      <c r="C1382" s="15" t="s">
        <v>169</v>
      </c>
      <c r="D1382" s="15" t="s">
        <v>5</v>
      </c>
      <c r="E1382" s="15" t="s">
        <v>74</v>
      </c>
      <c r="F1382" s="16">
        <v>438</v>
      </c>
      <c r="G1382" s="19">
        <v>687.48479999997323</v>
      </c>
      <c r="H1382" s="19">
        <f t="shared" si="106"/>
        <v>301118.34239998827</v>
      </c>
      <c r="I1382" s="20">
        <v>1589.5653119999379</v>
      </c>
      <c r="J1382" s="19">
        <f t="shared" si="107"/>
        <v>696229.60665597278</v>
      </c>
      <c r="K1382" s="19">
        <f t="shared" si="108"/>
        <v>902.08051199996464</v>
      </c>
      <c r="L1382" s="19">
        <f t="shared" si="109"/>
        <v>395111.26425598451</v>
      </c>
      <c r="M1382" s="29">
        <f>Table4[[#This Row],[Revenue]]/Table4[[#This Row],[Units]]</f>
        <v>3.6291445479450637</v>
      </c>
      <c r="N1382" s="31">
        <f t="shared" si="110"/>
        <v>0.56750138241567261</v>
      </c>
    </row>
    <row r="1383" spans="1:19" x14ac:dyDescent="0.25">
      <c r="A1383" s="35">
        <v>2013</v>
      </c>
      <c r="B1383" s="15" t="s">
        <v>176</v>
      </c>
      <c r="C1383" s="15" t="s">
        <v>169</v>
      </c>
      <c r="D1383" s="15" t="s">
        <v>5</v>
      </c>
      <c r="E1383" s="15" t="s">
        <v>74</v>
      </c>
      <c r="F1383" s="16">
        <v>281</v>
      </c>
      <c r="G1383" s="19">
        <v>782.60430743997176</v>
      </c>
      <c r="H1383" s="19">
        <f t="shared" si="106"/>
        <v>219911.81039063208</v>
      </c>
      <c r="I1383" s="20">
        <v>1658.8700239999582</v>
      </c>
      <c r="J1383" s="19">
        <f t="shared" si="107"/>
        <v>466142.47674398829</v>
      </c>
      <c r="K1383" s="19">
        <f t="shared" si="108"/>
        <v>876.26571655998646</v>
      </c>
      <c r="L1383" s="19">
        <f t="shared" si="109"/>
        <v>246230.66635335621</v>
      </c>
      <c r="M1383" s="29">
        <f>Table4[[#This Row],[Revenue]]/Table4[[#This Row],[Units]]</f>
        <v>5.9034520427044779</v>
      </c>
      <c r="N1383" s="31">
        <f t="shared" si="110"/>
        <v>0.52823048453614618</v>
      </c>
    </row>
    <row r="1384" spans="1:19" x14ac:dyDescent="0.25">
      <c r="A1384" s="35">
        <v>2015</v>
      </c>
      <c r="B1384" s="15" t="s">
        <v>172</v>
      </c>
      <c r="C1384" s="15" t="s">
        <v>169</v>
      </c>
      <c r="D1384" s="15" t="s">
        <v>5</v>
      </c>
      <c r="E1384" s="15" t="s">
        <v>74</v>
      </c>
      <c r="F1384" s="16">
        <v>585</v>
      </c>
      <c r="G1384" s="19">
        <v>2181.3770029998873</v>
      </c>
      <c r="H1384" s="19">
        <f t="shared" si="106"/>
        <v>1276105.5467549341</v>
      </c>
      <c r="I1384" s="20">
        <v>3417.3112999998239</v>
      </c>
      <c r="J1384" s="19">
        <f t="shared" si="107"/>
        <v>1999127.110499897</v>
      </c>
      <c r="K1384" s="19">
        <f t="shared" si="108"/>
        <v>1235.9342969999366</v>
      </c>
      <c r="L1384" s="19">
        <f t="shared" si="109"/>
        <v>723021.56374496291</v>
      </c>
      <c r="M1384" s="29">
        <f>Table4[[#This Row],[Revenue]]/Table4[[#This Row],[Units]]</f>
        <v>5.841557777777477</v>
      </c>
      <c r="N1384" s="31">
        <f t="shared" si="110"/>
        <v>0.36166863024741125</v>
      </c>
    </row>
    <row r="1385" spans="1:19" x14ac:dyDescent="0.25">
      <c r="A1385" s="35">
        <v>2017</v>
      </c>
      <c r="B1385" s="15" t="s">
        <v>175</v>
      </c>
      <c r="C1385" s="15" t="s">
        <v>169</v>
      </c>
      <c r="D1385" s="15" t="s">
        <v>5</v>
      </c>
      <c r="E1385" s="15" t="s">
        <v>74</v>
      </c>
      <c r="F1385" s="16">
        <v>461</v>
      </c>
      <c r="G1385" s="19">
        <v>567.27202499998896</v>
      </c>
      <c r="H1385" s="19">
        <f t="shared" si="106"/>
        <v>261512.40352499491</v>
      </c>
      <c r="I1385" s="20">
        <v>1369.2681156899737</v>
      </c>
      <c r="J1385" s="19">
        <f t="shared" si="107"/>
        <v>631232.60133307788</v>
      </c>
      <c r="K1385" s="19">
        <f t="shared" si="108"/>
        <v>801.99609068998473</v>
      </c>
      <c r="L1385" s="19">
        <f t="shared" si="109"/>
        <v>369720.19780808297</v>
      </c>
      <c r="M1385" s="29">
        <f>Table4[[#This Row],[Revenue]]/Table4[[#This Row],[Units]]</f>
        <v>2.9702128322992922</v>
      </c>
      <c r="N1385" s="31">
        <f t="shared" si="110"/>
        <v>0.58571150638811098</v>
      </c>
    </row>
    <row r="1386" spans="1:19" x14ac:dyDescent="0.25">
      <c r="A1386" s="35">
        <v>2018</v>
      </c>
      <c r="B1386" s="15" t="s">
        <v>174</v>
      </c>
      <c r="C1386" s="15" t="s">
        <v>169</v>
      </c>
      <c r="D1386" s="15" t="s">
        <v>5</v>
      </c>
      <c r="E1386" s="15" t="s">
        <v>74</v>
      </c>
      <c r="F1386" s="16">
        <v>998</v>
      </c>
      <c r="G1386" s="19">
        <v>1309.3510499999672</v>
      </c>
      <c r="H1386" s="19">
        <f t="shared" si="106"/>
        <v>1306732.3478999673</v>
      </c>
      <c r="I1386" s="20">
        <v>2651.0593685799336</v>
      </c>
      <c r="J1386" s="19">
        <f t="shared" si="107"/>
        <v>2645757.2498427737</v>
      </c>
      <c r="K1386" s="19">
        <f t="shared" si="108"/>
        <v>1341.7083185799663</v>
      </c>
      <c r="L1386" s="19">
        <f t="shared" si="109"/>
        <v>1339024.9019428063</v>
      </c>
      <c r="M1386" s="29">
        <f>Table4[[#This Row],[Revenue]]/Table4[[#This Row],[Units]]</f>
        <v>2.6563721128055446</v>
      </c>
      <c r="N1386" s="31">
        <f t="shared" si="110"/>
        <v>0.5061027053870415</v>
      </c>
    </row>
    <row r="1387" spans="1:19" x14ac:dyDescent="0.25">
      <c r="A1387" s="35">
        <v>2018</v>
      </c>
      <c r="B1387" s="15" t="s">
        <v>176</v>
      </c>
      <c r="C1387" s="15" t="s">
        <v>169</v>
      </c>
      <c r="D1387" s="15" t="s">
        <v>5</v>
      </c>
      <c r="E1387" s="15" t="s">
        <v>74</v>
      </c>
      <c r="F1387" s="16">
        <v>566</v>
      </c>
      <c r="G1387" s="19">
        <v>801.286199999975</v>
      </c>
      <c r="H1387" s="19">
        <f t="shared" si="106"/>
        <v>453527.98919998587</v>
      </c>
      <c r="I1387" s="20">
        <v>1714.7839279999464</v>
      </c>
      <c r="J1387" s="19">
        <f t="shared" si="107"/>
        <v>970567.70324796962</v>
      </c>
      <c r="K1387" s="19">
        <f t="shared" si="108"/>
        <v>913.4977279999714</v>
      </c>
      <c r="L1387" s="19">
        <f t="shared" si="109"/>
        <v>517039.71404798375</v>
      </c>
      <c r="M1387" s="29">
        <f>Table4[[#This Row],[Revenue]]/Table4[[#This Row],[Units]]</f>
        <v>3.0296535830387747</v>
      </c>
      <c r="N1387" s="31">
        <f t="shared" si="110"/>
        <v>0.53271885342746228</v>
      </c>
    </row>
    <row r="1388" spans="1:19" x14ac:dyDescent="0.25">
      <c r="A1388" s="35">
        <v>2018</v>
      </c>
      <c r="B1388" s="15" t="s">
        <v>171</v>
      </c>
      <c r="C1388" s="15" t="s">
        <v>169</v>
      </c>
      <c r="D1388" s="15" t="s">
        <v>5</v>
      </c>
      <c r="E1388" s="15" t="s">
        <v>74</v>
      </c>
      <c r="F1388" s="16">
        <v>461</v>
      </c>
      <c r="G1388" s="19">
        <v>689.56379999997557</v>
      </c>
      <c r="H1388" s="19">
        <f t="shared" si="106"/>
        <v>317888.91179998877</v>
      </c>
      <c r="I1388" s="20">
        <v>1568.1900719999446</v>
      </c>
      <c r="J1388" s="19">
        <f t="shared" si="107"/>
        <v>722935.62319197448</v>
      </c>
      <c r="K1388" s="19">
        <f t="shared" si="108"/>
        <v>878.62627199996905</v>
      </c>
      <c r="L1388" s="19">
        <f t="shared" si="109"/>
        <v>405046.71139198571</v>
      </c>
      <c r="M1388" s="29">
        <f>Table4[[#This Row],[Revenue]]/Table4[[#This Row],[Units]]</f>
        <v>3.4017138221256933</v>
      </c>
      <c r="N1388" s="31">
        <f t="shared" si="110"/>
        <v>0.56028047089944855</v>
      </c>
    </row>
    <row r="1389" spans="1:19" x14ac:dyDescent="0.25">
      <c r="A1389" s="35">
        <v>2018</v>
      </c>
      <c r="B1389" s="15" t="s">
        <v>172</v>
      </c>
      <c r="C1389" s="15" t="s">
        <v>169</v>
      </c>
      <c r="D1389" s="15" t="s">
        <v>5</v>
      </c>
      <c r="E1389" s="15" t="s">
        <v>74</v>
      </c>
      <c r="F1389" s="16">
        <v>245</v>
      </c>
      <c r="G1389" s="19">
        <v>438.17749364998724</v>
      </c>
      <c r="H1389" s="19">
        <f t="shared" si="106"/>
        <v>107353.48594424687</v>
      </c>
      <c r="I1389" s="20">
        <v>769.07941499997764</v>
      </c>
      <c r="J1389" s="19">
        <f t="shared" si="107"/>
        <v>188424.45667499452</v>
      </c>
      <c r="K1389" s="19">
        <f t="shared" si="108"/>
        <v>330.9019213499904</v>
      </c>
      <c r="L1389" s="19">
        <f t="shared" si="109"/>
        <v>81070.970730747649</v>
      </c>
      <c r="M1389" s="29">
        <f>Table4[[#This Row],[Revenue]]/Table4[[#This Row],[Units]]</f>
        <v>3.139099653061133</v>
      </c>
      <c r="N1389" s="31">
        <f t="shared" si="110"/>
        <v>0.43025715536801884</v>
      </c>
    </row>
    <row r="1390" spans="1:19" x14ac:dyDescent="0.25">
      <c r="A1390" s="35">
        <v>2019</v>
      </c>
      <c r="B1390" s="15" t="s">
        <v>174</v>
      </c>
      <c r="C1390" s="15" t="s">
        <v>169</v>
      </c>
      <c r="D1390" s="15" t="s">
        <v>5</v>
      </c>
      <c r="E1390" s="15" t="s">
        <v>74</v>
      </c>
      <c r="F1390" s="16">
        <v>998</v>
      </c>
      <c r="G1390" s="19">
        <v>1568.9308499999386</v>
      </c>
      <c r="H1390" s="19">
        <f t="shared" si="106"/>
        <v>1565792.9882999386</v>
      </c>
      <c r="I1390" s="20">
        <v>2957.6110739998849</v>
      </c>
      <c r="J1390" s="19">
        <f t="shared" si="107"/>
        <v>2951695.8518518852</v>
      </c>
      <c r="K1390" s="19">
        <f t="shared" si="108"/>
        <v>1388.6802239999463</v>
      </c>
      <c r="L1390" s="19">
        <f t="shared" si="109"/>
        <v>1385902.8635519466</v>
      </c>
      <c r="M1390" s="29">
        <f>Table4[[#This Row],[Revenue]]/Table4[[#This Row],[Units]]</f>
        <v>2.9635381503004856</v>
      </c>
      <c r="N1390" s="31">
        <f t="shared" si="110"/>
        <v>0.4695276658272346</v>
      </c>
    </row>
    <row r="1391" spans="1:19" x14ac:dyDescent="0.25">
      <c r="A1391" s="35">
        <v>2020</v>
      </c>
      <c r="B1391" s="15" t="s">
        <v>173</v>
      </c>
      <c r="C1391" s="15" t="s">
        <v>169</v>
      </c>
      <c r="D1391" s="15" t="s">
        <v>5</v>
      </c>
      <c r="E1391" s="15" t="s">
        <v>74</v>
      </c>
      <c r="F1391" s="16">
        <v>614</v>
      </c>
      <c r="G1391" s="19">
        <v>1992.6311385598972</v>
      </c>
      <c r="H1391" s="19">
        <f t="shared" si="106"/>
        <v>1223475.5190757769</v>
      </c>
      <c r="I1391" s="20">
        <v>3219.8765759998341</v>
      </c>
      <c r="J1391" s="19">
        <f t="shared" si="107"/>
        <v>1977004.2176638981</v>
      </c>
      <c r="K1391" s="19">
        <f t="shared" si="108"/>
        <v>1227.2454374399369</v>
      </c>
      <c r="L1391" s="19">
        <f t="shared" si="109"/>
        <v>753528.69858812122</v>
      </c>
      <c r="M1391" s="29">
        <f>Table4[[#This Row],[Revenue]]/Table4[[#This Row],[Units]]</f>
        <v>5.244098657980186</v>
      </c>
      <c r="N1391" s="31">
        <f t="shared" si="110"/>
        <v>0.38114673294856138</v>
      </c>
    </row>
    <row r="1392" spans="1:19" x14ac:dyDescent="0.25">
      <c r="A1392" s="35">
        <v>2002</v>
      </c>
      <c r="B1392" s="15" t="s">
        <v>175</v>
      </c>
      <c r="C1392" s="15" t="s">
        <v>169</v>
      </c>
      <c r="D1392" s="15" t="s">
        <v>6</v>
      </c>
      <c r="E1392" s="15" t="s">
        <v>21</v>
      </c>
      <c r="F1392" s="16">
        <v>1902.7403122291807</v>
      </c>
      <c r="G1392" s="19">
        <v>4671.4557114192112</v>
      </c>
      <c r="H1392" s="19">
        <f t="shared" si="106"/>
        <v>8888567.0989105795</v>
      </c>
      <c r="I1392" s="20">
        <v>11150.796808166006</v>
      </c>
      <c r="J1392" s="19">
        <f t="shared" si="107"/>
        <v>21217070.600373939</v>
      </c>
      <c r="K1392" s="19">
        <f t="shared" si="108"/>
        <v>6479.3410967467944</v>
      </c>
      <c r="L1392" s="19">
        <f t="shared" si="109"/>
        <v>12328503.501463359</v>
      </c>
      <c r="M1392" s="29">
        <f>Table4[[#This Row],[Revenue]]/Table4[[#This Row],[Units]]</f>
        <v>5.8603881656883283</v>
      </c>
      <c r="N1392" s="31">
        <f t="shared" si="110"/>
        <v>0.58106530037403348</v>
      </c>
      <c r="O1392" s="41"/>
      <c r="P1392" s="41"/>
      <c r="Q1392" s="41"/>
      <c r="R1392" s="41"/>
      <c r="S1392" s="41"/>
    </row>
    <row r="1393" spans="1:19" x14ac:dyDescent="0.25">
      <c r="A1393" s="35">
        <v>2002</v>
      </c>
      <c r="B1393" s="15" t="s">
        <v>176</v>
      </c>
      <c r="C1393" s="15" t="s">
        <v>169</v>
      </c>
      <c r="D1393" s="15" t="s">
        <v>6</v>
      </c>
      <c r="E1393" s="15" t="s">
        <v>21</v>
      </c>
      <c r="F1393" s="16">
        <v>1729.763920208346</v>
      </c>
      <c r="G1393" s="19">
        <v>3984.2314346350909</v>
      </c>
      <c r="H1393" s="19">
        <f t="shared" si="106"/>
        <v>6891779.7853917172</v>
      </c>
      <c r="I1393" s="20">
        <v>8749.5567283801302</v>
      </c>
      <c r="J1393" s="19">
        <f t="shared" si="107"/>
        <v>15134667.546568124</v>
      </c>
      <c r="K1393" s="19">
        <f t="shared" si="108"/>
        <v>4765.3252937450397</v>
      </c>
      <c r="L1393" s="19">
        <f t="shared" si="109"/>
        <v>8242887.7611764064</v>
      </c>
      <c r="M1393" s="29">
        <f>Table4[[#This Row],[Revenue]]/Table4[[#This Row],[Units]]</f>
        <v>5.0582375005985014</v>
      </c>
      <c r="N1393" s="31">
        <f t="shared" si="110"/>
        <v>0.54463619605873215</v>
      </c>
      <c r="O1393" s="41"/>
      <c r="P1393" s="41"/>
      <c r="Q1393" s="41"/>
      <c r="R1393" s="41"/>
      <c r="S1393" s="41"/>
    </row>
    <row r="1394" spans="1:19" x14ac:dyDescent="0.25">
      <c r="A1394" s="35">
        <v>2002</v>
      </c>
      <c r="B1394" s="15" t="s">
        <v>172</v>
      </c>
      <c r="C1394" s="15" t="s">
        <v>169</v>
      </c>
      <c r="D1394" s="15" t="s">
        <v>6</v>
      </c>
      <c r="E1394" s="15" t="s">
        <v>21</v>
      </c>
      <c r="F1394" s="16">
        <v>1452.9803982162434</v>
      </c>
      <c r="G1394" s="19">
        <v>4367.2336502434564</v>
      </c>
      <c r="H1394" s="19">
        <f t="shared" si="106"/>
        <v>6345504.8882341152</v>
      </c>
      <c r="I1394" s="20">
        <v>9344.1042820976236</v>
      </c>
      <c r="J1394" s="19">
        <f t="shared" si="107"/>
        <v>13576800.360776311</v>
      </c>
      <c r="K1394" s="19">
        <f t="shared" si="108"/>
        <v>4976.8706318541672</v>
      </c>
      <c r="L1394" s="19">
        <f t="shared" si="109"/>
        <v>7231295.4725421956</v>
      </c>
      <c r="M1394" s="29">
        <f>Table4[[#This Row],[Revenue]]/Table4[[#This Row],[Units]]</f>
        <v>6.4309912876794115</v>
      </c>
      <c r="N1394" s="31">
        <f t="shared" si="110"/>
        <v>0.53262147784345226</v>
      </c>
    </row>
    <row r="1395" spans="1:19" x14ac:dyDescent="0.25">
      <c r="A1395" s="35">
        <v>2002</v>
      </c>
      <c r="B1395" s="15" t="s">
        <v>174</v>
      </c>
      <c r="C1395" s="15" t="s">
        <v>169</v>
      </c>
      <c r="D1395" s="15" t="s">
        <v>6</v>
      </c>
      <c r="E1395" s="15" t="s">
        <v>21</v>
      </c>
      <c r="F1395" s="16">
        <v>1343.1783413292621</v>
      </c>
      <c r="G1395" s="19">
        <v>3536.5528511635412</v>
      </c>
      <c r="H1395" s="19">
        <f t="shared" si="106"/>
        <v>4750221.1926491177</v>
      </c>
      <c r="I1395" s="20">
        <v>8766.9310357397171</v>
      </c>
      <c r="J1395" s="19">
        <f t="shared" si="107"/>
        <v>11775551.887132904</v>
      </c>
      <c r="K1395" s="19">
        <f t="shared" si="108"/>
        <v>5230.378184576176</v>
      </c>
      <c r="L1395" s="19">
        <f t="shared" si="109"/>
        <v>7025330.6944837859</v>
      </c>
      <c r="M1395" s="29">
        <f>Table4[[#This Row],[Revenue]]/Table4[[#This Row],[Units]]</f>
        <v>6.5270044684190021</v>
      </c>
      <c r="N1395" s="31">
        <f t="shared" si="110"/>
        <v>0.59660309442993797</v>
      </c>
    </row>
    <row r="1396" spans="1:19" x14ac:dyDescent="0.25">
      <c r="A1396" s="35">
        <v>2002</v>
      </c>
      <c r="B1396" s="15" t="s">
        <v>173</v>
      </c>
      <c r="C1396" s="15" t="s">
        <v>169</v>
      </c>
      <c r="D1396" s="15" t="s">
        <v>6</v>
      </c>
      <c r="E1396" s="15" t="s">
        <v>21</v>
      </c>
      <c r="F1396" s="16">
        <v>1273.1764001914503</v>
      </c>
      <c r="G1396" s="19">
        <v>3083.3974681071954</v>
      </c>
      <c r="H1396" s="19">
        <f t="shared" si="106"/>
        <v>3925708.8888041512</v>
      </c>
      <c r="I1396" s="20">
        <v>7390.9438896718493</v>
      </c>
      <c r="J1396" s="19">
        <f t="shared" si="107"/>
        <v>9409975.3354694005</v>
      </c>
      <c r="K1396" s="19">
        <f t="shared" si="108"/>
        <v>4307.5464215646534</v>
      </c>
      <c r="L1396" s="19">
        <f t="shared" si="109"/>
        <v>5484266.4466652498</v>
      </c>
      <c r="M1396" s="29">
        <f>Table4[[#This Row],[Revenue]]/Table4[[#This Row],[Units]]</f>
        <v>5.8051216536533801</v>
      </c>
      <c r="N1396" s="31">
        <f t="shared" si="110"/>
        <v>0.58281411493111801</v>
      </c>
    </row>
    <row r="1397" spans="1:19" x14ac:dyDescent="0.25">
      <c r="A1397" s="35">
        <v>2002</v>
      </c>
      <c r="B1397" s="15" t="s">
        <v>172</v>
      </c>
      <c r="C1397" s="15" t="s">
        <v>169</v>
      </c>
      <c r="D1397" s="15" t="s">
        <v>6</v>
      </c>
      <c r="E1397" s="15" t="s">
        <v>21</v>
      </c>
      <c r="F1397" s="16">
        <v>805.87422781260079</v>
      </c>
      <c r="G1397" s="19">
        <v>1646.7295846900054</v>
      </c>
      <c r="H1397" s="19">
        <f t="shared" si="106"/>
        <v>1327056.9324782228</v>
      </c>
      <c r="I1397" s="20">
        <v>4906.6980515397045</v>
      </c>
      <c r="J1397" s="19">
        <f t="shared" si="107"/>
        <v>3954181.503394152</v>
      </c>
      <c r="K1397" s="19">
        <f t="shared" si="108"/>
        <v>3259.9684668496993</v>
      </c>
      <c r="L1397" s="19">
        <f t="shared" si="109"/>
        <v>2627124.570915929</v>
      </c>
      <c r="M1397" s="29">
        <f>Table4[[#This Row],[Revenue]]/Table4[[#This Row],[Units]]</f>
        <v>6.0886648092197282</v>
      </c>
      <c r="N1397" s="31">
        <f t="shared" si="110"/>
        <v>0.66439149762368865</v>
      </c>
    </row>
    <row r="1398" spans="1:19" x14ac:dyDescent="0.25">
      <c r="A1398" s="35">
        <v>2002</v>
      </c>
      <c r="B1398" s="15" t="s">
        <v>171</v>
      </c>
      <c r="C1398" s="15" t="s">
        <v>169</v>
      </c>
      <c r="D1398" s="15" t="s">
        <v>6</v>
      </c>
      <c r="E1398" s="15" t="s">
        <v>21</v>
      </c>
      <c r="F1398" s="16">
        <v>758.32907801682859</v>
      </c>
      <c r="G1398" s="19">
        <v>1738.4948809261759</v>
      </c>
      <c r="H1398" s="19">
        <f t="shared" si="106"/>
        <v>1318351.2201897232</v>
      </c>
      <c r="I1398" s="20">
        <v>4767.0537321347865</v>
      </c>
      <c r="J1398" s="19">
        <f t="shared" si="107"/>
        <v>3614995.4615464546</v>
      </c>
      <c r="K1398" s="19">
        <f t="shared" si="108"/>
        <v>3028.5588512086106</v>
      </c>
      <c r="L1398" s="19">
        <f t="shared" si="109"/>
        <v>2296644.2413567314</v>
      </c>
      <c r="M1398" s="29">
        <f>Table4[[#This Row],[Revenue]]/Table4[[#This Row],[Units]]</f>
        <v>6.2862599764755398</v>
      </c>
      <c r="N1398" s="31">
        <f t="shared" si="110"/>
        <v>0.63531040793457938</v>
      </c>
    </row>
    <row r="1399" spans="1:19" x14ac:dyDescent="0.25">
      <c r="A1399" s="35">
        <v>2002</v>
      </c>
      <c r="B1399" s="15" t="s">
        <v>176</v>
      </c>
      <c r="C1399" s="15" t="s">
        <v>169</v>
      </c>
      <c r="D1399" s="15" t="s">
        <v>6</v>
      </c>
      <c r="E1399" s="15" t="s">
        <v>21</v>
      </c>
      <c r="F1399" s="16">
        <v>716.6627981971169</v>
      </c>
      <c r="G1399" s="19">
        <v>1482.894681655974</v>
      </c>
      <c r="H1399" s="19">
        <f t="shared" si="106"/>
        <v>1062735.4519871932</v>
      </c>
      <c r="I1399" s="20">
        <v>3740.8885167163344</v>
      </c>
      <c r="J1399" s="19">
        <f t="shared" si="107"/>
        <v>2680955.6321333903</v>
      </c>
      <c r="K1399" s="19">
        <f t="shared" si="108"/>
        <v>2257.9938350603607</v>
      </c>
      <c r="L1399" s="19">
        <f t="shared" si="109"/>
        <v>1618220.1801461971</v>
      </c>
      <c r="M1399" s="29">
        <f>Table4[[#This Row],[Revenue]]/Table4[[#This Row],[Units]]</f>
        <v>5.2198726180948061</v>
      </c>
      <c r="N1399" s="31">
        <f t="shared" si="110"/>
        <v>0.60359826949410822</v>
      </c>
    </row>
    <row r="1400" spans="1:19" x14ac:dyDescent="0.25">
      <c r="A1400" s="35">
        <v>2002</v>
      </c>
      <c r="B1400" s="15" t="s">
        <v>173</v>
      </c>
      <c r="C1400" s="15" t="s">
        <v>169</v>
      </c>
      <c r="D1400" s="15" t="s">
        <v>6</v>
      </c>
      <c r="E1400" s="15" t="s">
        <v>21</v>
      </c>
      <c r="F1400" s="16">
        <v>527.38132784615516</v>
      </c>
      <c r="G1400" s="19">
        <v>1183.4250896677686</v>
      </c>
      <c r="H1400" s="19">
        <f t="shared" si="106"/>
        <v>624116.29519544309</v>
      </c>
      <c r="I1400" s="20">
        <v>2976.2609415924162</v>
      </c>
      <c r="J1400" s="19">
        <f t="shared" si="107"/>
        <v>1569624.4473936565</v>
      </c>
      <c r="K1400" s="19">
        <f t="shared" si="108"/>
        <v>1792.8358519246476</v>
      </c>
      <c r="L1400" s="19">
        <f t="shared" si="109"/>
        <v>945508.15219821339</v>
      </c>
      <c r="M1400" s="29">
        <f>Table4[[#This Row],[Revenue]]/Table4[[#This Row],[Units]]</f>
        <v>5.6434704538129479</v>
      </c>
      <c r="N1400" s="31">
        <f t="shared" si="110"/>
        <v>0.60237858410540113</v>
      </c>
    </row>
    <row r="1401" spans="1:19" x14ac:dyDescent="0.25">
      <c r="A1401" s="35">
        <v>2002</v>
      </c>
      <c r="B1401" s="15" t="s">
        <v>174</v>
      </c>
      <c r="C1401" s="15" t="s">
        <v>169</v>
      </c>
      <c r="D1401" s="15" t="s">
        <v>6</v>
      </c>
      <c r="E1401" s="15" t="s">
        <v>21</v>
      </c>
      <c r="F1401" s="16">
        <v>503.68395466352194</v>
      </c>
      <c r="G1401" s="19">
        <v>1060.6238850354082</v>
      </c>
      <c r="H1401" s="19">
        <f t="shared" si="106"/>
        <v>534219.23282522301</v>
      </c>
      <c r="I1401" s="20">
        <v>2947.1811043355101</v>
      </c>
      <c r="J1401" s="19">
        <f t="shared" si="107"/>
        <v>1484447.8337413156</v>
      </c>
      <c r="K1401" s="19">
        <f t="shared" si="108"/>
        <v>1886.5572193001019</v>
      </c>
      <c r="L1401" s="19">
        <f t="shared" si="109"/>
        <v>950228.60091609263</v>
      </c>
      <c r="M1401" s="29">
        <f>Table4[[#This Row],[Revenue]]/Table4[[#This Row],[Units]]</f>
        <v>5.8512507238876159</v>
      </c>
      <c r="N1401" s="31">
        <f t="shared" si="110"/>
        <v>0.64012259596970267</v>
      </c>
    </row>
    <row r="1402" spans="1:19" x14ac:dyDescent="0.25">
      <c r="A1402" s="35">
        <v>2003</v>
      </c>
      <c r="B1402" s="15" t="s">
        <v>173</v>
      </c>
      <c r="C1402" s="15" t="s">
        <v>169</v>
      </c>
      <c r="D1402" s="15" t="s">
        <v>6</v>
      </c>
      <c r="E1402" s="15" t="s">
        <v>21</v>
      </c>
      <c r="F1402" s="16">
        <v>307</v>
      </c>
      <c r="G1402" s="19">
        <v>521.82466865069352</v>
      </c>
      <c r="H1402" s="19">
        <f t="shared" si="106"/>
        <v>160200.17327576291</v>
      </c>
      <c r="I1402" s="20">
        <v>838.49898596998958</v>
      </c>
      <c r="J1402" s="19">
        <f t="shared" si="107"/>
        <v>257419.18869278679</v>
      </c>
      <c r="K1402" s="19">
        <f t="shared" si="108"/>
        <v>316.67431731929605</v>
      </c>
      <c r="L1402" s="19">
        <f t="shared" si="109"/>
        <v>97219.015417023882</v>
      </c>
      <c r="M1402" s="29">
        <f>Table4[[#This Row],[Revenue]]/Table4[[#This Row],[Units]]</f>
        <v>2.731267055276839</v>
      </c>
      <c r="N1402" s="31">
        <f t="shared" si="110"/>
        <v>0.37766809813486169</v>
      </c>
    </row>
    <row r="1403" spans="1:19" x14ac:dyDescent="0.25">
      <c r="A1403" s="35">
        <v>2003</v>
      </c>
      <c r="B1403" s="15" t="s">
        <v>173</v>
      </c>
      <c r="C1403" s="15" t="s">
        <v>169</v>
      </c>
      <c r="D1403" s="15" t="s">
        <v>6</v>
      </c>
      <c r="E1403" s="15" t="s">
        <v>21</v>
      </c>
      <c r="F1403" s="16">
        <v>291</v>
      </c>
      <c r="G1403" s="19">
        <v>481.93106531009477</v>
      </c>
      <c r="H1403" s="19">
        <f t="shared" si="106"/>
        <v>140241.94000523759</v>
      </c>
      <c r="I1403" s="20">
        <v>788.91643970999155</v>
      </c>
      <c r="J1403" s="19">
        <f t="shared" si="107"/>
        <v>229574.68395560753</v>
      </c>
      <c r="K1403" s="19">
        <f t="shared" si="108"/>
        <v>306.98537439989678</v>
      </c>
      <c r="L1403" s="19">
        <f t="shared" si="109"/>
        <v>89332.743950369942</v>
      </c>
      <c r="M1403" s="29">
        <f>Table4[[#This Row],[Revenue]]/Table4[[#This Row],[Units]]</f>
        <v>2.7110530574226512</v>
      </c>
      <c r="N1403" s="31">
        <f t="shared" si="110"/>
        <v>0.38912280052466097</v>
      </c>
    </row>
    <row r="1404" spans="1:19" x14ac:dyDescent="0.25">
      <c r="A1404" s="35">
        <v>2003</v>
      </c>
      <c r="B1404" s="15" t="s">
        <v>174</v>
      </c>
      <c r="C1404" s="15" t="s">
        <v>169</v>
      </c>
      <c r="D1404" s="15" t="s">
        <v>6</v>
      </c>
      <c r="E1404" s="15" t="s">
        <v>21</v>
      </c>
      <c r="F1404" s="16">
        <v>196</v>
      </c>
      <c r="G1404" s="19">
        <v>277.52758394879919</v>
      </c>
      <c r="H1404" s="19">
        <f t="shared" si="106"/>
        <v>54395.406453964642</v>
      </c>
      <c r="I1404" s="20">
        <v>539.15778047999845</v>
      </c>
      <c r="J1404" s="19">
        <f t="shared" si="107"/>
        <v>105674.92497407969</v>
      </c>
      <c r="K1404" s="19">
        <f t="shared" si="108"/>
        <v>261.63019653119926</v>
      </c>
      <c r="L1404" s="19">
        <f t="shared" si="109"/>
        <v>51279.518520115053</v>
      </c>
      <c r="M1404" s="29">
        <f>Table4[[#This Row],[Revenue]]/Table4[[#This Row],[Units]]</f>
        <v>2.7508050024489719</v>
      </c>
      <c r="N1404" s="31">
        <f t="shared" si="110"/>
        <v>0.48525720299960534</v>
      </c>
    </row>
    <row r="1405" spans="1:19" x14ac:dyDescent="0.25">
      <c r="A1405" s="35">
        <v>2003</v>
      </c>
      <c r="B1405" s="15" t="s">
        <v>175</v>
      </c>
      <c r="C1405" s="15" t="s">
        <v>169</v>
      </c>
      <c r="D1405" s="15" t="s">
        <v>6</v>
      </c>
      <c r="E1405" s="15" t="s">
        <v>21</v>
      </c>
      <c r="F1405" s="16">
        <v>115</v>
      </c>
      <c r="G1405" s="19">
        <v>152.42124974999754</v>
      </c>
      <c r="H1405" s="19">
        <f t="shared" si="106"/>
        <v>17528.443721249718</v>
      </c>
      <c r="I1405" s="20">
        <v>428.00572499999305</v>
      </c>
      <c r="J1405" s="19">
        <f t="shared" si="107"/>
        <v>49220.658374999199</v>
      </c>
      <c r="K1405" s="19">
        <f t="shared" si="108"/>
        <v>275.58447524999553</v>
      </c>
      <c r="L1405" s="19">
        <f t="shared" si="109"/>
        <v>31692.214653749481</v>
      </c>
      <c r="M1405" s="29">
        <f>Table4[[#This Row],[Revenue]]/Table4[[#This Row],[Units]]</f>
        <v>3.7217889130434179</v>
      </c>
      <c r="N1405" s="31">
        <f t="shared" si="110"/>
        <v>0.64388034821263196</v>
      </c>
    </row>
    <row r="1406" spans="1:19" x14ac:dyDescent="0.25">
      <c r="A1406" s="35">
        <v>2004</v>
      </c>
      <c r="B1406" s="15" t="s">
        <v>171</v>
      </c>
      <c r="C1406" s="15" t="s">
        <v>169</v>
      </c>
      <c r="D1406" s="15" t="s">
        <v>6</v>
      </c>
      <c r="E1406" s="15" t="s">
        <v>21</v>
      </c>
      <c r="F1406" s="16">
        <v>291</v>
      </c>
      <c r="G1406" s="19">
        <v>623.26301399997817</v>
      </c>
      <c r="H1406" s="19">
        <f t="shared" si="106"/>
        <v>181369.53707399365</v>
      </c>
      <c r="I1406" s="20">
        <v>997.97939999996527</v>
      </c>
      <c r="J1406" s="19">
        <f t="shared" si="107"/>
        <v>290412.0053999899</v>
      </c>
      <c r="K1406" s="19">
        <f t="shared" si="108"/>
        <v>374.7163859999871</v>
      </c>
      <c r="L1406" s="19">
        <f t="shared" si="109"/>
        <v>109042.46832599625</v>
      </c>
      <c r="M1406" s="29">
        <f>Table4[[#This Row],[Revenue]]/Table4[[#This Row],[Units]]</f>
        <v>3.4294824742266847</v>
      </c>
      <c r="N1406" s="31">
        <f t="shared" si="110"/>
        <v>0.37547507092831789</v>
      </c>
    </row>
    <row r="1407" spans="1:19" x14ac:dyDescent="0.25">
      <c r="A1407" s="35">
        <v>2005</v>
      </c>
      <c r="B1407" s="15" t="s">
        <v>172</v>
      </c>
      <c r="C1407" s="15" t="s">
        <v>169</v>
      </c>
      <c r="D1407" s="15" t="s">
        <v>6</v>
      </c>
      <c r="E1407" s="15" t="s">
        <v>21</v>
      </c>
      <c r="F1407" s="16">
        <v>307</v>
      </c>
      <c r="G1407" s="19">
        <v>690.12780941997369</v>
      </c>
      <c r="H1407" s="19">
        <f t="shared" si="106"/>
        <v>211869.23749193191</v>
      </c>
      <c r="I1407" s="20">
        <v>1083.2942819999587</v>
      </c>
      <c r="J1407" s="19">
        <f t="shared" si="107"/>
        <v>332571.3445739873</v>
      </c>
      <c r="K1407" s="19">
        <f t="shared" si="108"/>
        <v>393.166472579985</v>
      </c>
      <c r="L1407" s="19">
        <f t="shared" si="109"/>
        <v>120702.10708205539</v>
      </c>
      <c r="M1407" s="29">
        <f>Table4[[#This Row],[Revenue]]/Table4[[#This Row],[Units]]</f>
        <v>3.5286458697067058</v>
      </c>
      <c r="N1407" s="31">
        <f t="shared" si="110"/>
        <v>0.36293598065903943</v>
      </c>
    </row>
    <row r="1408" spans="1:19" x14ac:dyDescent="0.25">
      <c r="A1408" s="35">
        <v>2005</v>
      </c>
      <c r="B1408" s="15" t="s">
        <v>175</v>
      </c>
      <c r="C1408" s="15" t="s">
        <v>169</v>
      </c>
      <c r="D1408" s="15" t="s">
        <v>6</v>
      </c>
      <c r="E1408" s="15" t="s">
        <v>21</v>
      </c>
      <c r="F1408" s="16">
        <v>196</v>
      </c>
      <c r="G1408" s="19">
        <v>450.20838647997965</v>
      </c>
      <c r="H1408" s="19">
        <f t="shared" si="106"/>
        <v>88240.843750076005</v>
      </c>
      <c r="I1408" s="20">
        <v>864.16960799996104</v>
      </c>
      <c r="J1408" s="19">
        <f t="shared" si="107"/>
        <v>169377.24316799236</v>
      </c>
      <c r="K1408" s="19">
        <f t="shared" si="108"/>
        <v>413.96122151998139</v>
      </c>
      <c r="L1408" s="19">
        <f t="shared" si="109"/>
        <v>81136.399417916356</v>
      </c>
      <c r="M1408" s="29">
        <f>Table4[[#This Row],[Revenue]]/Table4[[#This Row],[Units]]</f>
        <v>4.4090286122446996</v>
      </c>
      <c r="N1408" s="31">
        <f t="shared" si="110"/>
        <v>0.47902774835839873</v>
      </c>
    </row>
    <row r="1409" spans="1:14" x14ac:dyDescent="0.25">
      <c r="A1409" s="35">
        <v>2006</v>
      </c>
      <c r="B1409" s="15" t="s">
        <v>173</v>
      </c>
      <c r="C1409" s="15" t="s">
        <v>169</v>
      </c>
      <c r="D1409" s="15" t="s">
        <v>6</v>
      </c>
      <c r="E1409" s="15" t="s">
        <v>21</v>
      </c>
      <c r="F1409" s="16">
        <v>405</v>
      </c>
      <c r="G1409" s="19">
        <v>931.4159053599526</v>
      </c>
      <c r="H1409" s="19">
        <f t="shared" si="106"/>
        <v>377223.44167078083</v>
      </c>
      <c r="I1409" s="20">
        <v>2208.8572559998875</v>
      </c>
      <c r="J1409" s="19">
        <f t="shared" si="107"/>
        <v>894587.18867995439</v>
      </c>
      <c r="K1409" s="19">
        <f t="shared" si="108"/>
        <v>1277.4413506399349</v>
      </c>
      <c r="L1409" s="19">
        <f t="shared" si="109"/>
        <v>517363.74700917356</v>
      </c>
      <c r="M1409" s="29">
        <f>Table4[[#This Row],[Revenue]]/Table4[[#This Row],[Units]]</f>
        <v>5.4539685333330556</v>
      </c>
      <c r="N1409" s="31">
        <f t="shared" si="110"/>
        <v>0.57832680096010691</v>
      </c>
    </row>
    <row r="1410" spans="1:14" x14ac:dyDescent="0.25">
      <c r="A1410" s="35">
        <v>2006</v>
      </c>
      <c r="B1410" s="15" t="s">
        <v>172</v>
      </c>
      <c r="C1410" s="15" t="s">
        <v>169</v>
      </c>
      <c r="D1410" s="15" t="s">
        <v>6</v>
      </c>
      <c r="E1410" s="15" t="s">
        <v>21</v>
      </c>
      <c r="F1410" s="16">
        <v>407</v>
      </c>
      <c r="G1410" s="19">
        <v>755.32664375996251</v>
      </c>
      <c r="H1410" s="19">
        <f t="shared" ref="H1410:H1473" si="111">G1410*F1410</f>
        <v>307417.94401030475</v>
      </c>
      <c r="I1410" s="20">
        <v>2076.8394959998968</v>
      </c>
      <c r="J1410" s="19">
        <f t="shared" ref="J1410:J1473" si="112">I1410*F1410</f>
        <v>845273.67487195798</v>
      </c>
      <c r="K1410" s="19">
        <f t="shared" ref="K1410:K1473" si="113">I1410-G1410</f>
        <v>1321.5128522399343</v>
      </c>
      <c r="L1410" s="19">
        <f t="shared" ref="L1410:L1473" si="114">J1410-H1410</f>
        <v>537855.73086165322</v>
      </c>
      <c r="M1410" s="29">
        <f>Table4[[#This Row],[Revenue]]/Table4[[#This Row],[Units]]</f>
        <v>5.1027997444714908</v>
      </c>
      <c r="N1410" s="31">
        <f t="shared" ref="N1410:N1473" si="115">K1410/I1410</f>
        <v>0.63630957268736377</v>
      </c>
    </row>
    <row r="1411" spans="1:14" x14ac:dyDescent="0.25">
      <c r="A1411" s="35">
        <v>2006</v>
      </c>
      <c r="B1411" s="15" t="s">
        <v>174</v>
      </c>
      <c r="C1411" s="15" t="s">
        <v>169</v>
      </c>
      <c r="D1411" s="15" t="s">
        <v>6</v>
      </c>
      <c r="E1411" s="15" t="s">
        <v>21</v>
      </c>
      <c r="F1411" s="16">
        <v>411</v>
      </c>
      <c r="G1411" s="19">
        <v>676.15373815996736</v>
      </c>
      <c r="H1411" s="19">
        <f t="shared" si="111"/>
        <v>277899.18638374656</v>
      </c>
      <c r="I1411" s="20">
        <v>1868.5317359999099</v>
      </c>
      <c r="J1411" s="19">
        <f t="shared" si="112"/>
        <v>767966.54349596298</v>
      </c>
      <c r="K1411" s="19">
        <f t="shared" si="113"/>
        <v>1192.3779978399425</v>
      </c>
      <c r="L1411" s="19">
        <f t="shared" si="114"/>
        <v>490067.35711221641</v>
      </c>
      <c r="M1411" s="29">
        <f>Table4[[#This Row],[Revenue]]/Table4[[#This Row],[Units]]</f>
        <v>4.5463059270070802</v>
      </c>
      <c r="N1411" s="31">
        <f t="shared" si="115"/>
        <v>0.63813633713952611</v>
      </c>
    </row>
    <row r="1412" spans="1:14" x14ac:dyDescent="0.25">
      <c r="A1412" s="35">
        <v>2006</v>
      </c>
      <c r="B1412" s="15" t="s">
        <v>171</v>
      </c>
      <c r="C1412" s="15" t="s">
        <v>169</v>
      </c>
      <c r="D1412" s="15" t="s">
        <v>6</v>
      </c>
      <c r="E1412" s="15" t="s">
        <v>21</v>
      </c>
      <c r="F1412" s="16">
        <v>397</v>
      </c>
      <c r="G1412" s="19">
        <v>714.56303115996093</v>
      </c>
      <c r="H1412" s="19">
        <f t="shared" si="111"/>
        <v>283681.5233705045</v>
      </c>
      <c r="I1412" s="20">
        <v>1897.5520359998961</v>
      </c>
      <c r="J1412" s="19">
        <f t="shared" si="112"/>
        <v>753328.15829195874</v>
      </c>
      <c r="K1412" s="19">
        <f t="shared" si="113"/>
        <v>1182.9890048399352</v>
      </c>
      <c r="L1412" s="19">
        <f t="shared" si="114"/>
        <v>469646.63492145424</v>
      </c>
      <c r="M1412" s="29">
        <f>Table4[[#This Row],[Revenue]]/Table4[[#This Row],[Units]]</f>
        <v>4.7797280503775719</v>
      </c>
      <c r="N1412" s="31">
        <f t="shared" si="115"/>
        <v>0.62342901928197769</v>
      </c>
    </row>
    <row r="1413" spans="1:14" x14ac:dyDescent="0.25">
      <c r="A1413" s="35">
        <v>2006</v>
      </c>
      <c r="B1413" s="15" t="s">
        <v>175</v>
      </c>
      <c r="C1413" s="15" t="s">
        <v>169</v>
      </c>
      <c r="D1413" s="15" t="s">
        <v>6</v>
      </c>
      <c r="E1413" s="15" t="s">
        <v>21</v>
      </c>
      <c r="F1413" s="16">
        <v>399</v>
      </c>
      <c r="G1413" s="19">
        <v>699.40877555996258</v>
      </c>
      <c r="H1413" s="19">
        <f t="shared" si="111"/>
        <v>279064.10144842509</v>
      </c>
      <c r="I1413" s="20">
        <v>1857.3092759999006</v>
      </c>
      <c r="J1413" s="19">
        <f t="shared" si="112"/>
        <v>741066.40112396039</v>
      </c>
      <c r="K1413" s="19">
        <f t="shared" si="113"/>
        <v>1157.900500439938</v>
      </c>
      <c r="L1413" s="19">
        <f t="shared" si="114"/>
        <v>462002.29967553529</v>
      </c>
      <c r="M1413" s="29">
        <f>Table4[[#This Row],[Revenue]]/Table4[[#This Row],[Units]]</f>
        <v>4.6549104661651644</v>
      </c>
      <c r="N1413" s="31">
        <f t="shared" si="115"/>
        <v>0.62342901928197769</v>
      </c>
    </row>
    <row r="1414" spans="1:14" x14ac:dyDescent="0.25">
      <c r="A1414" s="35">
        <v>2006</v>
      </c>
      <c r="B1414" s="15" t="s">
        <v>174</v>
      </c>
      <c r="C1414" s="15" t="s">
        <v>169</v>
      </c>
      <c r="D1414" s="15" t="s">
        <v>6</v>
      </c>
      <c r="E1414" s="15" t="s">
        <v>21</v>
      </c>
      <c r="F1414" s="16">
        <v>312</v>
      </c>
      <c r="G1414" s="19">
        <v>711.65878031996681</v>
      </c>
      <c r="H1414" s="19">
        <f t="shared" si="111"/>
        <v>222037.53945982966</v>
      </c>
      <c r="I1414" s="20">
        <v>1667.6106719999223</v>
      </c>
      <c r="J1414" s="19">
        <f t="shared" si="112"/>
        <v>520294.52966397576</v>
      </c>
      <c r="K1414" s="19">
        <f t="shared" si="113"/>
        <v>955.95189167995545</v>
      </c>
      <c r="L1414" s="19">
        <f t="shared" si="114"/>
        <v>298256.99020414613</v>
      </c>
      <c r="M1414" s="29">
        <f>Table4[[#This Row],[Revenue]]/Table4[[#This Row],[Units]]</f>
        <v>5.3449059999997512</v>
      </c>
      <c r="N1414" s="31">
        <f t="shared" si="115"/>
        <v>0.57324644638637812</v>
      </c>
    </row>
    <row r="1415" spans="1:14" x14ac:dyDescent="0.25">
      <c r="A1415" s="35">
        <v>2013</v>
      </c>
      <c r="B1415" s="15" t="s">
        <v>174</v>
      </c>
      <c r="C1415" s="15" t="s">
        <v>169</v>
      </c>
      <c r="D1415" s="15" t="s">
        <v>6</v>
      </c>
      <c r="E1415" s="15" t="s">
        <v>21</v>
      </c>
      <c r="F1415" s="16">
        <v>827</v>
      </c>
      <c r="G1415" s="19">
        <v>1256.3362229999639</v>
      </c>
      <c r="H1415" s="19">
        <f t="shared" si="111"/>
        <v>1038990.0564209701</v>
      </c>
      <c r="I1415" s="20">
        <v>2470.7402729999289</v>
      </c>
      <c r="J1415" s="19">
        <f t="shared" si="112"/>
        <v>2043302.2057709412</v>
      </c>
      <c r="K1415" s="19">
        <f t="shared" si="113"/>
        <v>1214.4040499999651</v>
      </c>
      <c r="L1415" s="19">
        <f t="shared" si="114"/>
        <v>1004312.1493499711</v>
      </c>
      <c r="M1415" s="29">
        <f>Table4[[#This Row],[Revenue]]/Table4[[#This Row],[Units]]</f>
        <v>2.9875940423215588</v>
      </c>
      <c r="N1415" s="31">
        <f t="shared" si="115"/>
        <v>0.491514249098088</v>
      </c>
    </row>
    <row r="1416" spans="1:14" x14ac:dyDescent="0.25">
      <c r="A1416" s="35">
        <v>2013</v>
      </c>
      <c r="B1416" s="15" t="s">
        <v>172</v>
      </c>
      <c r="C1416" s="15" t="s">
        <v>169</v>
      </c>
      <c r="D1416" s="15" t="s">
        <v>6</v>
      </c>
      <c r="E1416" s="15" t="s">
        <v>21</v>
      </c>
      <c r="F1416" s="16">
        <v>588</v>
      </c>
      <c r="G1416" s="19">
        <v>928.98413999997024</v>
      </c>
      <c r="H1416" s="19">
        <f t="shared" si="111"/>
        <v>546242.67431998253</v>
      </c>
      <c r="I1416" s="20">
        <v>1964.4881399999372</v>
      </c>
      <c r="J1416" s="19">
        <f t="shared" si="112"/>
        <v>1155119.0263199632</v>
      </c>
      <c r="K1416" s="19">
        <f t="shared" si="113"/>
        <v>1035.5039999999669</v>
      </c>
      <c r="L1416" s="19">
        <f t="shared" si="114"/>
        <v>608876.35199998063</v>
      </c>
      <c r="M1416" s="29">
        <f>Table4[[#This Row],[Revenue]]/Table4[[#This Row],[Units]]</f>
        <v>3.3409662244896889</v>
      </c>
      <c r="N1416" s="31">
        <f t="shared" si="115"/>
        <v>0.52711135227316774</v>
      </c>
    </row>
    <row r="1417" spans="1:14" x14ac:dyDescent="0.25">
      <c r="A1417" s="35">
        <v>2013</v>
      </c>
      <c r="B1417" s="15" t="s">
        <v>172</v>
      </c>
      <c r="C1417" s="15" t="s">
        <v>169</v>
      </c>
      <c r="D1417" s="15" t="s">
        <v>6</v>
      </c>
      <c r="E1417" s="15" t="s">
        <v>21</v>
      </c>
      <c r="F1417" s="16">
        <v>173</v>
      </c>
      <c r="G1417" s="19">
        <v>320.65023134998972</v>
      </c>
      <c r="H1417" s="19">
        <f t="shared" si="111"/>
        <v>55472.49002354822</v>
      </c>
      <c r="I1417" s="20">
        <v>661.72708499997873</v>
      </c>
      <c r="J1417" s="19">
        <f t="shared" si="112"/>
        <v>114478.78570499632</v>
      </c>
      <c r="K1417" s="19">
        <f t="shared" si="113"/>
        <v>341.076853649989</v>
      </c>
      <c r="L1417" s="19">
        <f t="shared" si="114"/>
        <v>59006.2956814481</v>
      </c>
      <c r="M1417" s="29">
        <f>Table4[[#This Row],[Revenue]]/Table4[[#This Row],[Units]]</f>
        <v>3.8250120520229984</v>
      </c>
      <c r="N1417" s="31">
        <f t="shared" si="115"/>
        <v>0.51543432539110889</v>
      </c>
    </row>
    <row r="1418" spans="1:14" x14ac:dyDescent="0.25">
      <c r="A1418" s="35">
        <v>2017</v>
      </c>
      <c r="B1418" s="15" t="s">
        <v>173</v>
      </c>
      <c r="C1418" s="15" t="s">
        <v>169</v>
      </c>
      <c r="D1418" s="15" t="s">
        <v>6</v>
      </c>
      <c r="E1418" s="15" t="s">
        <v>21</v>
      </c>
      <c r="F1418" s="16">
        <v>969</v>
      </c>
      <c r="G1418" s="19">
        <v>1212.9195869999862</v>
      </c>
      <c r="H1418" s="19">
        <f t="shared" si="111"/>
        <v>1175319.0798029867</v>
      </c>
      <c r="I1418" s="20">
        <v>2495.5425003299715</v>
      </c>
      <c r="J1418" s="19">
        <f t="shared" si="112"/>
        <v>2418180.6828197422</v>
      </c>
      <c r="K1418" s="19">
        <f t="shared" si="113"/>
        <v>1282.6229133299853</v>
      </c>
      <c r="L1418" s="19">
        <f t="shared" si="114"/>
        <v>1242861.6030167555</v>
      </c>
      <c r="M1418" s="29">
        <f>Table4[[#This Row],[Revenue]]/Table4[[#This Row],[Units]]</f>
        <v>2.575379257306472</v>
      </c>
      <c r="N1418" s="31">
        <f t="shared" si="115"/>
        <v>0.51396556586809938</v>
      </c>
    </row>
    <row r="1419" spans="1:14" x14ac:dyDescent="0.25">
      <c r="A1419" s="35">
        <v>2017</v>
      </c>
      <c r="B1419" s="15" t="s">
        <v>176</v>
      </c>
      <c r="C1419" s="15" t="s">
        <v>169</v>
      </c>
      <c r="D1419" s="15" t="s">
        <v>6</v>
      </c>
      <c r="E1419" s="15" t="s">
        <v>21</v>
      </c>
      <c r="F1419" s="16">
        <v>757</v>
      </c>
      <c r="G1419" s="19">
        <v>964.89566699998727</v>
      </c>
      <c r="H1419" s="19">
        <f t="shared" si="111"/>
        <v>730426.01991899032</v>
      </c>
      <c r="I1419" s="20">
        <v>2254.7763215699697</v>
      </c>
      <c r="J1419" s="19">
        <f t="shared" si="112"/>
        <v>1706865.6754284671</v>
      </c>
      <c r="K1419" s="19">
        <f t="shared" si="113"/>
        <v>1289.8806545699824</v>
      </c>
      <c r="L1419" s="19">
        <f t="shared" si="114"/>
        <v>976439.65550947678</v>
      </c>
      <c r="M1419" s="29">
        <f>Table4[[#This Row],[Revenue]]/Table4[[#This Row],[Units]]</f>
        <v>2.9785684564992994</v>
      </c>
      <c r="N1419" s="31">
        <f t="shared" si="115"/>
        <v>0.57206590393492174</v>
      </c>
    </row>
    <row r="1420" spans="1:14" x14ac:dyDescent="0.25">
      <c r="A1420" s="35">
        <v>2017</v>
      </c>
      <c r="B1420" s="15" t="s">
        <v>174</v>
      </c>
      <c r="C1420" s="15" t="s">
        <v>169</v>
      </c>
      <c r="D1420" s="15" t="s">
        <v>6</v>
      </c>
      <c r="E1420" s="15" t="s">
        <v>21</v>
      </c>
      <c r="F1420" s="16">
        <v>279</v>
      </c>
      <c r="G1420" s="19">
        <v>433.83970753619781</v>
      </c>
      <c r="H1420" s="19">
        <f t="shared" si="111"/>
        <v>121041.27840259919</v>
      </c>
      <c r="I1420" s="20">
        <v>721.14106301999641</v>
      </c>
      <c r="J1420" s="19">
        <f t="shared" si="112"/>
        <v>201198.356582579</v>
      </c>
      <c r="K1420" s="19">
        <f t="shared" si="113"/>
        <v>287.3013554837986</v>
      </c>
      <c r="L1420" s="19">
        <f t="shared" si="114"/>
        <v>80157.078179979813</v>
      </c>
      <c r="M1420" s="29">
        <f>Table4[[#This Row],[Revenue]]/Table4[[#This Row],[Units]]</f>
        <v>2.5847349929032131</v>
      </c>
      <c r="N1420" s="31">
        <f t="shared" si="115"/>
        <v>0.39839827492368446</v>
      </c>
    </row>
    <row r="1421" spans="1:14" x14ac:dyDescent="0.25">
      <c r="A1421" s="35">
        <v>2018</v>
      </c>
      <c r="B1421" s="15" t="s">
        <v>172</v>
      </c>
      <c r="C1421" s="15" t="s">
        <v>169</v>
      </c>
      <c r="D1421" s="15" t="s">
        <v>6</v>
      </c>
      <c r="E1421" s="15" t="s">
        <v>21</v>
      </c>
      <c r="F1421" s="16">
        <v>365</v>
      </c>
      <c r="G1421" s="19">
        <v>541.22017499998549</v>
      </c>
      <c r="H1421" s="19">
        <f t="shared" si="111"/>
        <v>197545.36387499471</v>
      </c>
      <c r="I1421" s="20">
        <v>1313.8814249999648</v>
      </c>
      <c r="J1421" s="19">
        <f t="shared" si="112"/>
        <v>479566.72012498713</v>
      </c>
      <c r="K1421" s="19">
        <f t="shared" si="113"/>
        <v>772.6612499999793</v>
      </c>
      <c r="L1421" s="19">
        <f t="shared" si="114"/>
        <v>282021.35624999239</v>
      </c>
      <c r="M1421" s="29">
        <f>Table4[[#This Row],[Revenue]]/Table4[[#This Row],[Units]]</f>
        <v>3.599675136986205</v>
      </c>
      <c r="N1421" s="31">
        <f t="shared" si="115"/>
        <v>0.58807532803045759</v>
      </c>
    </row>
    <row r="1422" spans="1:14" x14ac:dyDescent="0.25">
      <c r="A1422" s="35">
        <v>2019</v>
      </c>
      <c r="B1422" s="15" t="s">
        <v>171</v>
      </c>
      <c r="C1422" s="15" t="s">
        <v>169</v>
      </c>
      <c r="D1422" s="15" t="s">
        <v>6</v>
      </c>
      <c r="E1422" s="15" t="s">
        <v>21</v>
      </c>
      <c r="F1422" s="16">
        <v>973</v>
      </c>
      <c r="G1422" s="19">
        <v>2224.2190107198935</v>
      </c>
      <c r="H1422" s="19">
        <f t="shared" si="111"/>
        <v>2164165.0974304564</v>
      </c>
      <c r="I1422" s="20">
        <v>4625.1297119997789</v>
      </c>
      <c r="J1422" s="19">
        <f t="shared" si="112"/>
        <v>4500251.209775785</v>
      </c>
      <c r="K1422" s="19">
        <f t="shared" si="113"/>
        <v>2400.9107012798854</v>
      </c>
      <c r="L1422" s="19">
        <f t="shared" si="114"/>
        <v>2336086.1123453286</v>
      </c>
      <c r="M1422" s="29">
        <f>Table4[[#This Row],[Revenue]]/Table4[[#This Row],[Units]]</f>
        <v>4.7534734964026502</v>
      </c>
      <c r="N1422" s="31">
        <f t="shared" si="115"/>
        <v>0.51910126867378115</v>
      </c>
    </row>
    <row r="1423" spans="1:14" x14ac:dyDescent="0.25">
      <c r="A1423" s="35">
        <v>2019</v>
      </c>
      <c r="B1423" s="15" t="s">
        <v>171</v>
      </c>
      <c r="C1423" s="15" t="s">
        <v>169</v>
      </c>
      <c r="D1423" s="15" t="s">
        <v>6</v>
      </c>
      <c r="E1423" s="15" t="s">
        <v>21</v>
      </c>
      <c r="F1423" s="16">
        <v>975</v>
      </c>
      <c r="G1423" s="19">
        <v>1879.1314359999133</v>
      </c>
      <c r="H1423" s="19">
        <f t="shared" si="111"/>
        <v>1832153.1500999155</v>
      </c>
      <c r="I1423" s="20">
        <v>4356.0100359997987</v>
      </c>
      <c r="J1423" s="19">
        <f t="shared" si="112"/>
        <v>4247109.7850998035</v>
      </c>
      <c r="K1423" s="19">
        <f t="shared" si="113"/>
        <v>2476.8785999998854</v>
      </c>
      <c r="L1423" s="19">
        <f t="shared" si="114"/>
        <v>2414956.634999888</v>
      </c>
      <c r="M1423" s="29">
        <f>Table4[[#This Row],[Revenue]]/Table4[[#This Row],[Units]]</f>
        <v>4.4677026010254348</v>
      </c>
      <c r="N1423" s="31">
        <f t="shared" si="115"/>
        <v>0.56861177534715857</v>
      </c>
    </row>
    <row r="1424" spans="1:14" x14ac:dyDescent="0.25">
      <c r="A1424" s="35">
        <v>2019</v>
      </c>
      <c r="B1424" s="15" t="s">
        <v>175</v>
      </c>
      <c r="C1424" s="15" t="s">
        <v>169</v>
      </c>
      <c r="D1424" s="15" t="s">
        <v>6</v>
      </c>
      <c r="E1424" s="15" t="s">
        <v>21</v>
      </c>
      <c r="F1424" s="16">
        <v>969</v>
      </c>
      <c r="G1424" s="19">
        <v>1825.5320459999186</v>
      </c>
      <c r="H1424" s="19">
        <f t="shared" si="111"/>
        <v>1768940.5525739212</v>
      </c>
      <c r="I1424" s="20">
        <v>3492.7001459998442</v>
      </c>
      <c r="J1424" s="19">
        <f t="shared" si="112"/>
        <v>3384426.4414738491</v>
      </c>
      <c r="K1424" s="19">
        <f t="shared" si="113"/>
        <v>1667.1680999999255</v>
      </c>
      <c r="L1424" s="19">
        <f t="shared" si="114"/>
        <v>1615485.888899928</v>
      </c>
      <c r="M1424" s="29">
        <f>Table4[[#This Row],[Revenue]]/Table4[[#This Row],[Units]]</f>
        <v>3.6044377151701177</v>
      </c>
      <c r="N1424" s="31">
        <f t="shared" si="115"/>
        <v>0.47732929547625697</v>
      </c>
    </row>
    <row r="1425" spans="1:19" x14ac:dyDescent="0.25">
      <c r="A1425" s="35">
        <v>2019</v>
      </c>
      <c r="B1425" s="15" t="s">
        <v>172</v>
      </c>
      <c r="C1425" s="15" t="s">
        <v>169</v>
      </c>
      <c r="D1425" s="15" t="s">
        <v>6</v>
      </c>
      <c r="E1425" s="15" t="s">
        <v>21</v>
      </c>
      <c r="F1425" s="16">
        <v>279</v>
      </c>
      <c r="G1425" s="19">
        <v>629.91049301997521</v>
      </c>
      <c r="H1425" s="19">
        <f t="shared" si="111"/>
        <v>175745.02755257307</v>
      </c>
      <c r="I1425" s="20">
        <v>1025.2398419999597</v>
      </c>
      <c r="J1425" s="19">
        <f t="shared" si="112"/>
        <v>286041.91591798875</v>
      </c>
      <c r="K1425" s="19">
        <f t="shared" si="113"/>
        <v>395.3293489799845</v>
      </c>
      <c r="L1425" s="19">
        <f t="shared" si="114"/>
        <v>110296.88836541568</v>
      </c>
      <c r="M1425" s="29">
        <f>Table4[[#This Row],[Revenue]]/Table4[[#This Row],[Units]]</f>
        <v>3.6746947741934042</v>
      </c>
      <c r="N1425" s="31">
        <f t="shared" si="115"/>
        <v>0.38559694306144615</v>
      </c>
    </row>
    <row r="1426" spans="1:19" x14ac:dyDescent="0.25">
      <c r="A1426" s="35">
        <v>2020</v>
      </c>
      <c r="B1426" s="15" t="s">
        <v>173</v>
      </c>
      <c r="C1426" s="15" t="s">
        <v>169</v>
      </c>
      <c r="D1426" s="15" t="s">
        <v>6</v>
      </c>
      <c r="E1426" s="15" t="s">
        <v>21</v>
      </c>
      <c r="F1426" s="16">
        <v>985</v>
      </c>
      <c r="G1426" s="19">
        <v>3633.7913014698156</v>
      </c>
      <c r="H1426" s="19">
        <f t="shared" si="111"/>
        <v>3579284.4319477682</v>
      </c>
      <c r="I1426" s="20">
        <v>5593.0513369997425</v>
      </c>
      <c r="J1426" s="19">
        <f t="shared" si="112"/>
        <v>5509155.5669447463</v>
      </c>
      <c r="K1426" s="19">
        <f t="shared" si="113"/>
        <v>1959.2600355299269</v>
      </c>
      <c r="L1426" s="19">
        <f t="shared" si="114"/>
        <v>1929871.1349969781</v>
      </c>
      <c r="M1426" s="29">
        <f>Table4[[#This Row],[Revenue]]/Table4[[#This Row],[Units]]</f>
        <v>5.6782247076139516</v>
      </c>
      <c r="N1426" s="31">
        <f t="shared" si="115"/>
        <v>0.35030253031450354</v>
      </c>
    </row>
    <row r="1427" spans="1:19" x14ac:dyDescent="0.25">
      <c r="A1427" s="35">
        <v>2020</v>
      </c>
      <c r="B1427" s="15" t="s">
        <v>175</v>
      </c>
      <c r="C1427" s="15" t="s">
        <v>169</v>
      </c>
      <c r="D1427" s="15" t="s">
        <v>6</v>
      </c>
      <c r="E1427" s="15" t="s">
        <v>21</v>
      </c>
      <c r="F1427" s="16">
        <v>979</v>
      </c>
      <c r="G1427" s="19">
        <v>2126.9546669998867</v>
      </c>
      <c r="H1427" s="19">
        <f t="shared" si="111"/>
        <v>2082288.6189928891</v>
      </c>
      <c r="I1427" s="20">
        <v>5129.5636169997269</v>
      </c>
      <c r="J1427" s="19">
        <f t="shared" si="112"/>
        <v>5021842.7810427323</v>
      </c>
      <c r="K1427" s="19">
        <f t="shared" si="113"/>
        <v>3002.6089499998402</v>
      </c>
      <c r="L1427" s="19">
        <f t="shared" si="114"/>
        <v>2939554.162049843</v>
      </c>
      <c r="M1427" s="29">
        <f>Table4[[#This Row],[Revenue]]/Table4[[#This Row],[Units]]</f>
        <v>5.2395951144021726</v>
      </c>
      <c r="N1427" s="31">
        <f t="shared" si="115"/>
        <v>0.58535368194849702</v>
      </c>
    </row>
    <row r="1428" spans="1:19" x14ac:dyDescent="0.25">
      <c r="A1428" s="35">
        <v>2020</v>
      </c>
      <c r="B1428" s="15" t="s">
        <v>175</v>
      </c>
      <c r="C1428" s="15" t="s">
        <v>169</v>
      </c>
      <c r="D1428" s="15" t="s">
        <v>6</v>
      </c>
      <c r="E1428" s="15" t="s">
        <v>21</v>
      </c>
      <c r="F1428" s="16">
        <v>982</v>
      </c>
      <c r="G1428" s="19">
        <v>2080.541276999892</v>
      </c>
      <c r="H1428" s="19">
        <f t="shared" si="111"/>
        <v>2043091.5340138939</v>
      </c>
      <c r="I1428" s="20">
        <v>5017.6287269997392</v>
      </c>
      <c r="J1428" s="19">
        <f t="shared" si="112"/>
        <v>4927311.4099137438</v>
      </c>
      <c r="K1428" s="19">
        <f t="shared" si="113"/>
        <v>2937.0874499998472</v>
      </c>
      <c r="L1428" s="19">
        <f t="shared" si="114"/>
        <v>2884219.8758998499</v>
      </c>
      <c r="M1428" s="29">
        <f>Table4[[#This Row],[Revenue]]/Table4[[#This Row],[Units]]</f>
        <v>5.1096015549895508</v>
      </c>
      <c r="N1428" s="31">
        <f t="shared" si="115"/>
        <v>0.58535368194849702</v>
      </c>
    </row>
    <row r="1429" spans="1:19" x14ac:dyDescent="0.25">
      <c r="A1429" s="35">
        <v>2020</v>
      </c>
      <c r="B1429" s="15" t="s">
        <v>171</v>
      </c>
      <c r="C1429" s="15" t="s">
        <v>169</v>
      </c>
      <c r="D1429" s="15" t="s">
        <v>6</v>
      </c>
      <c r="E1429" s="15" t="s">
        <v>21</v>
      </c>
      <c r="F1429" s="16">
        <v>977</v>
      </c>
      <c r="G1429" s="19">
        <v>2448.4115102198666</v>
      </c>
      <c r="H1429" s="19">
        <f t="shared" si="111"/>
        <v>2392098.0454848097</v>
      </c>
      <c r="I1429" s="20">
        <v>4986.2861619997284</v>
      </c>
      <c r="J1429" s="19">
        <f t="shared" si="112"/>
        <v>4871601.5802737344</v>
      </c>
      <c r="K1429" s="19">
        <f t="shared" si="113"/>
        <v>2537.8746517798618</v>
      </c>
      <c r="L1429" s="19">
        <f t="shared" si="114"/>
        <v>2479503.5347889247</v>
      </c>
      <c r="M1429" s="29">
        <f>Table4[[#This Row],[Revenue]]/Table4[[#This Row],[Units]]</f>
        <v>5.1036705854654336</v>
      </c>
      <c r="N1429" s="31">
        <f t="shared" si="115"/>
        <v>0.50897091930280591</v>
      </c>
    </row>
    <row r="1430" spans="1:19" x14ac:dyDescent="0.25">
      <c r="A1430" s="35">
        <v>2020</v>
      </c>
      <c r="B1430" s="15" t="s">
        <v>172</v>
      </c>
      <c r="C1430" s="15" t="s">
        <v>169</v>
      </c>
      <c r="D1430" s="15" t="s">
        <v>6</v>
      </c>
      <c r="E1430" s="15" t="s">
        <v>21</v>
      </c>
      <c r="F1430" s="16">
        <v>971</v>
      </c>
      <c r="G1430" s="19">
        <v>2340.056476619885</v>
      </c>
      <c r="H1430" s="19">
        <f t="shared" si="111"/>
        <v>2272194.8387979083</v>
      </c>
      <c r="I1430" s="20">
        <v>4898.4796019997584</v>
      </c>
      <c r="J1430" s="19">
        <f t="shared" si="112"/>
        <v>4756423.6935417652</v>
      </c>
      <c r="K1430" s="19">
        <f t="shared" si="113"/>
        <v>2558.4231253798735</v>
      </c>
      <c r="L1430" s="19">
        <f t="shared" si="114"/>
        <v>2484228.8547438569</v>
      </c>
      <c r="M1430" s="29">
        <f>Table4[[#This Row],[Revenue]]/Table4[[#This Row],[Units]]</f>
        <v>5.0447781688977944</v>
      </c>
      <c r="N1430" s="31">
        <f t="shared" si="115"/>
        <v>0.52228922711761849</v>
      </c>
    </row>
    <row r="1431" spans="1:19" x14ac:dyDescent="0.25">
      <c r="A1431" s="35">
        <v>2020</v>
      </c>
      <c r="B1431" s="15" t="s">
        <v>175</v>
      </c>
      <c r="C1431" s="15" t="s">
        <v>169</v>
      </c>
      <c r="D1431" s="15" t="s">
        <v>6</v>
      </c>
      <c r="E1431" s="15" t="s">
        <v>21</v>
      </c>
      <c r="F1431" s="16">
        <v>402</v>
      </c>
      <c r="G1431" s="19">
        <v>871.22524595995435</v>
      </c>
      <c r="H1431" s="19">
        <f t="shared" si="111"/>
        <v>350232.54887590167</v>
      </c>
      <c r="I1431" s="20">
        <v>2065.8575159998918</v>
      </c>
      <c r="J1431" s="19">
        <f t="shared" si="112"/>
        <v>830474.72143195651</v>
      </c>
      <c r="K1431" s="19">
        <f t="shared" si="113"/>
        <v>1194.6322700399373</v>
      </c>
      <c r="L1431" s="19">
        <f t="shared" si="114"/>
        <v>480242.17255605484</v>
      </c>
      <c r="M1431" s="29">
        <f>Table4[[#This Row],[Revenue]]/Table4[[#This Row],[Units]]</f>
        <v>5.1389490447758499</v>
      </c>
      <c r="N1431" s="31">
        <f t="shared" si="115"/>
        <v>0.5782742811581203</v>
      </c>
    </row>
    <row r="1432" spans="1:19" x14ac:dyDescent="0.25">
      <c r="A1432" s="35">
        <v>1990</v>
      </c>
      <c r="B1432" s="15" t="s">
        <v>176</v>
      </c>
      <c r="C1432" s="15" t="s">
        <v>170</v>
      </c>
      <c r="D1432" s="15" t="s">
        <v>146</v>
      </c>
      <c r="E1432" s="15" t="s">
        <v>130</v>
      </c>
      <c r="F1432" s="16">
        <v>775</v>
      </c>
      <c r="G1432" s="19">
        <v>805.36294999998779</v>
      </c>
      <c r="H1432" s="19">
        <f t="shared" si="111"/>
        <v>624156.28624999058</v>
      </c>
      <c r="I1432" s="20">
        <v>1601.7179499999759</v>
      </c>
      <c r="J1432" s="19">
        <f t="shared" si="112"/>
        <v>1241331.4112499813</v>
      </c>
      <c r="K1432" s="19">
        <f t="shared" si="113"/>
        <v>796.35499999998808</v>
      </c>
      <c r="L1432" s="19">
        <f t="shared" si="114"/>
        <v>617175.12499999069</v>
      </c>
      <c r="M1432" s="29">
        <f>Table4[[#This Row],[Revenue]]/Table4[[#This Row],[Units]]</f>
        <v>2.0667328387096462</v>
      </c>
      <c r="N1432" s="31">
        <f t="shared" si="115"/>
        <v>0.49718803488466873</v>
      </c>
      <c r="O1432" s="41"/>
      <c r="P1432" s="41"/>
      <c r="Q1432" s="41"/>
      <c r="R1432" s="41"/>
      <c r="S1432" s="41"/>
    </row>
    <row r="1433" spans="1:19" x14ac:dyDescent="0.25">
      <c r="A1433" s="35">
        <v>1990</v>
      </c>
      <c r="B1433" s="15" t="s">
        <v>175</v>
      </c>
      <c r="C1433" s="15" t="s">
        <v>169</v>
      </c>
      <c r="D1433" s="15" t="s">
        <v>6</v>
      </c>
      <c r="E1433" s="15" t="s">
        <v>130</v>
      </c>
      <c r="F1433" s="16">
        <v>475</v>
      </c>
      <c r="G1433" s="19">
        <v>1103.0509130699841</v>
      </c>
      <c r="H1433" s="19">
        <f t="shared" si="111"/>
        <v>523949.18370824243</v>
      </c>
      <c r="I1433" s="20">
        <v>2078.839396999977</v>
      </c>
      <c r="J1433" s="19">
        <f t="shared" si="112"/>
        <v>987448.71357498912</v>
      </c>
      <c r="K1433" s="19">
        <f t="shared" si="113"/>
        <v>975.78848392999294</v>
      </c>
      <c r="L1433" s="19">
        <f t="shared" si="114"/>
        <v>463499.52986674669</v>
      </c>
      <c r="M1433" s="29">
        <f>Table4[[#This Row],[Revenue]]/Table4[[#This Row],[Units]]</f>
        <v>4.3765039936841621</v>
      </c>
      <c r="N1433" s="31">
        <f t="shared" si="115"/>
        <v>0.46939099063553286</v>
      </c>
      <c r="O1433" s="41"/>
      <c r="P1433" s="41"/>
      <c r="Q1433" s="41"/>
      <c r="R1433" s="41"/>
      <c r="S1433" s="41"/>
    </row>
    <row r="1434" spans="1:19" x14ac:dyDescent="0.25">
      <c r="A1434" s="35">
        <v>1990</v>
      </c>
      <c r="B1434" s="15" t="s">
        <v>175</v>
      </c>
      <c r="C1434" s="15" t="s">
        <v>170</v>
      </c>
      <c r="D1434" s="15" t="s">
        <v>146</v>
      </c>
      <c r="E1434" s="15" t="s">
        <v>130</v>
      </c>
      <c r="F1434" s="16">
        <v>628</v>
      </c>
      <c r="G1434" s="19">
        <v>671.59952799998803</v>
      </c>
      <c r="H1434" s="19">
        <f t="shared" si="111"/>
        <v>421764.50358399248</v>
      </c>
      <c r="I1434" s="20">
        <v>1412.1367279999749</v>
      </c>
      <c r="J1434" s="19">
        <f t="shared" si="112"/>
        <v>886821.86518398428</v>
      </c>
      <c r="K1434" s="19">
        <f t="shared" si="113"/>
        <v>740.53719999998691</v>
      </c>
      <c r="L1434" s="19">
        <f t="shared" si="114"/>
        <v>465057.3615999918</v>
      </c>
      <c r="M1434" s="29">
        <f>Table4[[#This Row],[Revenue]]/Table4[[#This Row],[Units]]</f>
        <v>2.2486253630572848</v>
      </c>
      <c r="N1434" s="31">
        <f t="shared" si="115"/>
        <v>0.5244089933478453</v>
      </c>
      <c r="O1434" s="41"/>
      <c r="P1434" s="41"/>
      <c r="Q1434" s="41"/>
      <c r="R1434" s="41"/>
      <c r="S1434" s="41"/>
    </row>
    <row r="1435" spans="1:19" x14ac:dyDescent="0.25">
      <c r="A1435" s="35">
        <v>1991</v>
      </c>
      <c r="B1435" s="15" t="s">
        <v>173</v>
      </c>
      <c r="C1435" s="15" t="s">
        <v>170</v>
      </c>
      <c r="D1435" s="15" t="s">
        <v>146</v>
      </c>
      <c r="E1435" s="15" t="s">
        <v>130</v>
      </c>
      <c r="F1435" s="16">
        <v>997</v>
      </c>
      <c r="G1435" s="19">
        <v>1166.41123699997</v>
      </c>
      <c r="H1435" s="19">
        <f t="shared" si="111"/>
        <v>1162912.0032889701</v>
      </c>
      <c r="I1435" s="20">
        <v>2351.20181532994</v>
      </c>
      <c r="J1435" s="19">
        <f t="shared" si="112"/>
        <v>2344148.2098839502</v>
      </c>
      <c r="K1435" s="19">
        <f t="shared" si="113"/>
        <v>1184.79057832997</v>
      </c>
      <c r="L1435" s="19">
        <f t="shared" si="114"/>
        <v>1181236.2065949801</v>
      </c>
      <c r="M1435" s="29">
        <f>Table4[[#This Row],[Revenue]]/Table4[[#This Row],[Units]]</f>
        <v>2.3582766452657373</v>
      </c>
      <c r="N1435" s="31">
        <f t="shared" si="115"/>
        <v>0.50390849930664516</v>
      </c>
    </row>
    <row r="1436" spans="1:19" x14ac:dyDescent="0.25">
      <c r="A1436" s="35">
        <v>1991</v>
      </c>
      <c r="B1436" s="15" t="s">
        <v>174</v>
      </c>
      <c r="C1436" s="15" t="s">
        <v>170</v>
      </c>
      <c r="D1436" s="15" t="s">
        <v>146</v>
      </c>
      <c r="E1436" s="15" t="s">
        <v>130</v>
      </c>
      <c r="F1436" s="16">
        <v>811</v>
      </c>
      <c r="G1436" s="19">
        <v>898.61395199998117</v>
      </c>
      <c r="H1436" s="19">
        <f t="shared" si="111"/>
        <v>728775.91507198475</v>
      </c>
      <c r="I1436" s="20">
        <v>1889.2948396799602</v>
      </c>
      <c r="J1436" s="19">
        <f t="shared" si="112"/>
        <v>1532218.1149804478</v>
      </c>
      <c r="K1436" s="19">
        <f t="shared" si="113"/>
        <v>990.68088767997904</v>
      </c>
      <c r="L1436" s="19">
        <f t="shared" si="114"/>
        <v>803442.19990846305</v>
      </c>
      <c r="M1436" s="29">
        <f>Table4[[#This Row],[Revenue]]/Table4[[#This Row],[Units]]</f>
        <v>2.3295867320344761</v>
      </c>
      <c r="N1436" s="31">
        <f t="shared" si="115"/>
        <v>0.52436542294679467</v>
      </c>
    </row>
    <row r="1437" spans="1:19" x14ac:dyDescent="0.25">
      <c r="A1437" s="35">
        <v>1992</v>
      </c>
      <c r="B1437" s="15" t="s">
        <v>176</v>
      </c>
      <c r="C1437" s="15" t="s">
        <v>170</v>
      </c>
      <c r="D1437" s="15" t="s">
        <v>146</v>
      </c>
      <c r="E1437" s="15" t="s">
        <v>130</v>
      </c>
      <c r="F1437" s="16">
        <v>997</v>
      </c>
      <c r="G1437" s="19">
        <v>1365.409445999948</v>
      </c>
      <c r="H1437" s="19">
        <f t="shared" si="111"/>
        <v>1361313.2176619482</v>
      </c>
      <c r="I1437" s="20">
        <v>2567.6948459999026</v>
      </c>
      <c r="J1437" s="19">
        <f t="shared" si="112"/>
        <v>2559991.7614619029</v>
      </c>
      <c r="K1437" s="19">
        <f t="shared" si="113"/>
        <v>1202.2853999999545</v>
      </c>
      <c r="L1437" s="19">
        <f t="shared" si="114"/>
        <v>1198678.5437999547</v>
      </c>
      <c r="M1437" s="29">
        <f>Table4[[#This Row],[Revenue]]/Table4[[#This Row],[Units]]</f>
        <v>2.5754211093278863</v>
      </c>
      <c r="N1437" s="31">
        <f t="shared" si="115"/>
        <v>0.46823531303688265</v>
      </c>
    </row>
    <row r="1438" spans="1:19" x14ac:dyDescent="0.25">
      <c r="A1438" s="35">
        <v>1992</v>
      </c>
      <c r="B1438" s="15" t="s">
        <v>171</v>
      </c>
      <c r="C1438" s="15" t="s">
        <v>170</v>
      </c>
      <c r="D1438" s="15" t="s">
        <v>146</v>
      </c>
      <c r="E1438" s="15" t="s">
        <v>130</v>
      </c>
      <c r="F1438" s="16">
        <v>811</v>
      </c>
      <c r="G1438" s="19">
        <v>1158.4502419999526</v>
      </c>
      <c r="H1438" s="19">
        <f t="shared" si="111"/>
        <v>939503.14626196155</v>
      </c>
      <c r="I1438" s="20">
        <v>2278.9360419999066</v>
      </c>
      <c r="J1438" s="19">
        <f t="shared" si="112"/>
        <v>1848217.1300619242</v>
      </c>
      <c r="K1438" s="19">
        <f t="shared" si="113"/>
        <v>1120.485799999954</v>
      </c>
      <c r="L1438" s="19">
        <f t="shared" si="114"/>
        <v>908713.98379996268</v>
      </c>
      <c r="M1438" s="29">
        <f>Table4[[#This Row],[Revenue]]/Table4[[#This Row],[Units]]</f>
        <v>2.810032110973991</v>
      </c>
      <c r="N1438" s="31">
        <f t="shared" si="115"/>
        <v>0.49167057756331711</v>
      </c>
    </row>
    <row r="1439" spans="1:19" x14ac:dyDescent="0.25">
      <c r="A1439" s="35">
        <v>1996</v>
      </c>
      <c r="B1439" s="15" t="s">
        <v>171</v>
      </c>
      <c r="C1439" s="15" t="s">
        <v>170</v>
      </c>
      <c r="D1439" s="15" t="s">
        <v>146</v>
      </c>
      <c r="E1439" s="15" t="s">
        <v>130</v>
      </c>
      <c r="F1439" s="16">
        <v>322</v>
      </c>
      <c r="G1439" s="19">
        <v>617.04101075759161</v>
      </c>
      <c r="H1439" s="19">
        <f t="shared" si="111"/>
        <v>198687.2054639445</v>
      </c>
      <c r="I1439" s="20">
        <v>1426.3466669599873</v>
      </c>
      <c r="J1439" s="19">
        <f t="shared" si="112"/>
        <v>459283.62676111591</v>
      </c>
      <c r="K1439" s="19">
        <f t="shared" si="113"/>
        <v>809.30565620239565</v>
      </c>
      <c r="L1439" s="19">
        <f t="shared" si="114"/>
        <v>260596.42129717142</v>
      </c>
      <c r="M1439" s="29">
        <f>Table4[[#This Row],[Revenue]]/Table4[[#This Row],[Units]]</f>
        <v>4.4296480340372275</v>
      </c>
      <c r="N1439" s="31">
        <f t="shared" si="115"/>
        <v>0.56739758639972959</v>
      </c>
    </row>
    <row r="1440" spans="1:19" x14ac:dyDescent="0.25">
      <c r="A1440" s="35">
        <v>1998</v>
      </c>
      <c r="B1440" s="15" t="s">
        <v>174</v>
      </c>
      <c r="C1440" s="15" t="s">
        <v>170</v>
      </c>
      <c r="D1440" s="15" t="s">
        <v>146</v>
      </c>
      <c r="E1440" s="15" t="s">
        <v>130</v>
      </c>
      <c r="F1440" s="16">
        <v>737</v>
      </c>
      <c r="G1440" s="19">
        <v>880.56465199997592</v>
      </c>
      <c r="H1440" s="19">
        <f t="shared" si="111"/>
        <v>648976.14852398227</v>
      </c>
      <c r="I1440" s="20">
        <v>1773.3594519999513</v>
      </c>
      <c r="J1440" s="19">
        <f t="shared" si="112"/>
        <v>1306965.9161239641</v>
      </c>
      <c r="K1440" s="19">
        <f t="shared" si="113"/>
        <v>892.79479999997534</v>
      </c>
      <c r="L1440" s="19">
        <f t="shared" si="114"/>
        <v>657989.76759998186</v>
      </c>
      <c r="M1440" s="29">
        <f>Table4[[#This Row],[Revenue]]/Table4[[#This Row],[Units]]</f>
        <v>2.406186502035212</v>
      </c>
      <c r="N1440" s="31">
        <f t="shared" si="115"/>
        <v>0.50344829921147871</v>
      </c>
    </row>
    <row r="1441" spans="1:19" x14ac:dyDescent="0.25">
      <c r="A1441" s="35">
        <v>1998</v>
      </c>
      <c r="B1441" s="15" t="s">
        <v>173</v>
      </c>
      <c r="C1441" s="15" t="s">
        <v>170</v>
      </c>
      <c r="D1441" s="15" t="s">
        <v>146</v>
      </c>
      <c r="E1441" s="15" t="s">
        <v>130</v>
      </c>
      <c r="F1441" s="16">
        <v>174</v>
      </c>
      <c r="G1441" s="19">
        <v>281.02615607999127</v>
      </c>
      <c r="H1441" s="19">
        <f t="shared" si="111"/>
        <v>48898.551157918482</v>
      </c>
      <c r="I1441" s="20">
        <v>608.7857679999812</v>
      </c>
      <c r="J1441" s="19">
        <f t="shared" si="112"/>
        <v>105928.72363199673</v>
      </c>
      <c r="K1441" s="19">
        <f t="shared" si="113"/>
        <v>327.75961191998994</v>
      </c>
      <c r="L1441" s="19">
        <f t="shared" si="114"/>
        <v>57030.172474078252</v>
      </c>
      <c r="M1441" s="29">
        <f>Table4[[#This Row],[Revenue]]/Table4[[#This Row],[Units]]</f>
        <v>3.4987687816090873</v>
      </c>
      <c r="N1441" s="31">
        <f t="shared" si="115"/>
        <v>0.53838251343615517</v>
      </c>
    </row>
    <row r="1442" spans="1:19" x14ac:dyDescent="0.25">
      <c r="A1442" s="35">
        <v>1999</v>
      </c>
      <c r="B1442" s="15" t="s">
        <v>172</v>
      </c>
      <c r="C1442" s="15" t="s">
        <v>170</v>
      </c>
      <c r="D1442" s="15" t="s">
        <v>146</v>
      </c>
      <c r="E1442" s="15" t="s">
        <v>130</v>
      </c>
      <c r="F1442" s="16">
        <v>322</v>
      </c>
      <c r="G1442" s="19">
        <v>795.14398547997064</v>
      </c>
      <c r="H1442" s="19">
        <f t="shared" si="111"/>
        <v>256036.36332455053</v>
      </c>
      <c r="I1442" s="20">
        <v>1662.292507999957</v>
      </c>
      <c r="J1442" s="19">
        <f t="shared" si="112"/>
        <v>535258.18757598614</v>
      </c>
      <c r="K1442" s="19">
        <f t="shared" si="113"/>
        <v>867.14852251998639</v>
      </c>
      <c r="L1442" s="19">
        <f t="shared" si="114"/>
        <v>279221.82425143558</v>
      </c>
      <c r="M1442" s="29">
        <f>Table4[[#This Row],[Revenue]]/Table4[[#This Row],[Units]]</f>
        <v>5.1623990931675685</v>
      </c>
      <c r="N1442" s="31">
        <f t="shared" si="115"/>
        <v>0.52165820296171894</v>
      </c>
    </row>
    <row r="1443" spans="1:19" x14ac:dyDescent="0.25">
      <c r="A1443" s="35">
        <v>2007</v>
      </c>
      <c r="B1443" s="15" t="s">
        <v>176</v>
      </c>
      <c r="C1443" s="15" t="s">
        <v>170</v>
      </c>
      <c r="D1443" s="15" t="s">
        <v>146</v>
      </c>
      <c r="E1443" s="15" t="s">
        <v>130</v>
      </c>
      <c r="F1443" s="16">
        <v>255</v>
      </c>
      <c r="G1443" s="19">
        <v>316.82709872099969</v>
      </c>
      <c r="H1443" s="19">
        <f t="shared" si="111"/>
        <v>80790.910173854922</v>
      </c>
      <c r="I1443" s="20">
        <v>570.09389909999936</v>
      </c>
      <c r="J1443" s="19">
        <f t="shared" si="112"/>
        <v>145373.94427049984</v>
      </c>
      <c r="K1443" s="19">
        <f t="shared" si="113"/>
        <v>253.26680037899968</v>
      </c>
      <c r="L1443" s="19">
        <f t="shared" si="114"/>
        <v>64583.034096644915</v>
      </c>
      <c r="M1443" s="29">
        <f>Table4[[#This Row],[Revenue]]/Table4[[#This Row],[Units]]</f>
        <v>2.2356623494117622</v>
      </c>
      <c r="N1443" s="31">
        <f t="shared" si="115"/>
        <v>0.44425453557533073</v>
      </c>
    </row>
    <row r="1444" spans="1:19" x14ac:dyDescent="0.25">
      <c r="A1444" s="35">
        <v>2008</v>
      </c>
      <c r="B1444" s="15" t="s">
        <v>172</v>
      </c>
      <c r="C1444" s="15" t="s">
        <v>170</v>
      </c>
      <c r="D1444" s="15" t="s">
        <v>146</v>
      </c>
      <c r="E1444" s="15" t="s">
        <v>130</v>
      </c>
      <c r="F1444" s="16">
        <v>564</v>
      </c>
      <c r="G1444" s="19">
        <v>1064.8562261687812</v>
      </c>
      <c r="H1444" s="19">
        <f t="shared" si="111"/>
        <v>600578.91155919258</v>
      </c>
      <c r="I1444" s="20">
        <v>1995.1475424799737</v>
      </c>
      <c r="J1444" s="19">
        <f t="shared" si="112"/>
        <v>1125263.2139587051</v>
      </c>
      <c r="K1444" s="19">
        <f t="shared" si="113"/>
        <v>930.29131631119253</v>
      </c>
      <c r="L1444" s="19">
        <f t="shared" si="114"/>
        <v>524684.3023995125</v>
      </c>
      <c r="M1444" s="29">
        <f>Table4[[#This Row],[Revenue]]/Table4[[#This Row],[Units]]</f>
        <v>3.5374956426949891</v>
      </c>
      <c r="N1444" s="31">
        <f t="shared" si="115"/>
        <v>0.46627695270838865</v>
      </c>
    </row>
    <row r="1445" spans="1:19" x14ac:dyDescent="0.25">
      <c r="A1445" s="35">
        <v>2009</v>
      </c>
      <c r="B1445" s="15" t="s">
        <v>172</v>
      </c>
      <c r="C1445" s="15" t="s">
        <v>170</v>
      </c>
      <c r="D1445" s="15" t="s">
        <v>146</v>
      </c>
      <c r="E1445" s="15" t="s">
        <v>130</v>
      </c>
      <c r="F1445" s="16">
        <v>666</v>
      </c>
      <c r="G1445" s="19">
        <v>860.01312599997095</v>
      </c>
      <c r="H1445" s="19">
        <f t="shared" si="111"/>
        <v>572768.7419159807</v>
      </c>
      <c r="I1445" s="20">
        <v>1778.8555259999403</v>
      </c>
      <c r="J1445" s="19">
        <f t="shared" si="112"/>
        <v>1184717.7803159603</v>
      </c>
      <c r="K1445" s="19">
        <f t="shared" si="113"/>
        <v>918.8423999999693</v>
      </c>
      <c r="L1445" s="19">
        <f t="shared" si="114"/>
        <v>611949.03839997959</v>
      </c>
      <c r="M1445" s="29">
        <f>Table4[[#This Row],[Revenue]]/Table4[[#This Row],[Units]]</f>
        <v>2.6709542432431537</v>
      </c>
      <c r="N1445" s="31">
        <f t="shared" si="115"/>
        <v>0.51653570881393784</v>
      </c>
    </row>
    <row r="1446" spans="1:19" x14ac:dyDescent="0.25">
      <c r="A1446" s="35">
        <v>2009</v>
      </c>
      <c r="B1446" s="15" t="s">
        <v>175</v>
      </c>
      <c r="C1446" s="15" t="s">
        <v>170</v>
      </c>
      <c r="D1446" s="15" t="s">
        <v>146</v>
      </c>
      <c r="E1446" s="15" t="s">
        <v>130</v>
      </c>
      <c r="F1446" s="16">
        <v>255</v>
      </c>
      <c r="G1446" s="19">
        <v>475.74209054998158</v>
      </c>
      <c r="H1446" s="19">
        <f t="shared" si="111"/>
        <v>121314.23309024531</v>
      </c>
      <c r="I1446" s="20">
        <v>843.22640499996737</v>
      </c>
      <c r="J1446" s="19">
        <f t="shared" si="112"/>
        <v>215022.73327499168</v>
      </c>
      <c r="K1446" s="19">
        <f t="shared" si="113"/>
        <v>367.48431444998579</v>
      </c>
      <c r="L1446" s="19">
        <f t="shared" si="114"/>
        <v>93708.500184746372</v>
      </c>
      <c r="M1446" s="29">
        <f>Table4[[#This Row],[Revenue]]/Table4[[#This Row],[Units]]</f>
        <v>3.3067702156861465</v>
      </c>
      <c r="N1446" s="31">
        <f t="shared" si="115"/>
        <v>0.43580740862829126</v>
      </c>
    </row>
    <row r="1447" spans="1:19" x14ac:dyDescent="0.25">
      <c r="A1447" s="35">
        <v>2009</v>
      </c>
      <c r="B1447" s="15" t="s">
        <v>174</v>
      </c>
      <c r="C1447" s="15" t="s">
        <v>170</v>
      </c>
      <c r="D1447" s="15" t="s">
        <v>146</v>
      </c>
      <c r="E1447" s="15" t="s">
        <v>130</v>
      </c>
      <c r="F1447" s="16">
        <v>206</v>
      </c>
      <c r="G1447" s="19">
        <v>526.86372107998329</v>
      </c>
      <c r="H1447" s="19">
        <f t="shared" si="111"/>
        <v>108533.92654247656</v>
      </c>
      <c r="I1447" s="20">
        <v>863.54726799997275</v>
      </c>
      <c r="J1447" s="19">
        <f t="shared" si="112"/>
        <v>177890.73720799439</v>
      </c>
      <c r="K1447" s="19">
        <f t="shared" si="113"/>
        <v>336.68354691998945</v>
      </c>
      <c r="L1447" s="19">
        <f t="shared" si="114"/>
        <v>69356.810665517827</v>
      </c>
      <c r="M1447" s="29">
        <f>Table4[[#This Row],[Revenue]]/Table4[[#This Row],[Units]]</f>
        <v>4.1919770291260816</v>
      </c>
      <c r="N1447" s="31">
        <f t="shared" si="115"/>
        <v>0.38988432874064755</v>
      </c>
    </row>
    <row r="1448" spans="1:19" x14ac:dyDescent="0.25">
      <c r="A1448" s="35">
        <v>1990</v>
      </c>
      <c r="B1448" s="15" t="s">
        <v>175</v>
      </c>
      <c r="C1448" s="15" t="s">
        <v>169</v>
      </c>
      <c r="D1448" s="15" t="s">
        <v>6</v>
      </c>
      <c r="E1448" s="15" t="s">
        <v>22</v>
      </c>
      <c r="F1448" s="16">
        <v>439</v>
      </c>
      <c r="G1448" s="19">
        <v>829.21039475848727</v>
      </c>
      <c r="H1448" s="19">
        <f t="shared" si="111"/>
        <v>364023.36329897592</v>
      </c>
      <c r="I1448" s="20">
        <v>1749.4155153499808</v>
      </c>
      <c r="J1448" s="19">
        <f t="shared" si="112"/>
        <v>767993.41123864159</v>
      </c>
      <c r="K1448" s="19">
        <f t="shared" si="113"/>
        <v>920.20512059149348</v>
      </c>
      <c r="L1448" s="19">
        <f t="shared" si="114"/>
        <v>403970.04793966567</v>
      </c>
      <c r="M1448" s="29">
        <f>Table4[[#This Row],[Revenue]]/Table4[[#This Row],[Units]]</f>
        <v>3.9850011739179516</v>
      </c>
      <c r="N1448" s="31">
        <f t="shared" si="115"/>
        <v>0.52600717926489926</v>
      </c>
      <c r="O1448" s="41"/>
      <c r="P1448" s="41"/>
      <c r="Q1448" s="41"/>
      <c r="R1448" s="41"/>
      <c r="S1448" s="41"/>
    </row>
    <row r="1449" spans="1:19" x14ac:dyDescent="0.25">
      <c r="A1449" s="35">
        <v>1990</v>
      </c>
      <c r="B1449" s="15" t="s">
        <v>175</v>
      </c>
      <c r="C1449" s="15" t="s">
        <v>169</v>
      </c>
      <c r="D1449" s="15" t="s">
        <v>6</v>
      </c>
      <c r="E1449" s="15" t="s">
        <v>22</v>
      </c>
      <c r="F1449" s="16">
        <v>475</v>
      </c>
      <c r="G1449" s="19">
        <v>613.01932499999123</v>
      </c>
      <c r="H1449" s="19">
        <f t="shared" si="111"/>
        <v>291184.17937499582</v>
      </c>
      <c r="I1449" s="20">
        <v>1371.0330749999803</v>
      </c>
      <c r="J1449" s="19">
        <f t="shared" si="112"/>
        <v>651240.71062499064</v>
      </c>
      <c r="K1449" s="19">
        <f t="shared" si="113"/>
        <v>758.01374999998905</v>
      </c>
      <c r="L1449" s="19">
        <f t="shared" si="114"/>
        <v>360056.53124999482</v>
      </c>
      <c r="M1449" s="29">
        <f>Table4[[#This Row],[Revenue]]/Table4[[#This Row],[Units]]</f>
        <v>2.8863854210525899</v>
      </c>
      <c r="N1449" s="31">
        <f t="shared" si="115"/>
        <v>0.55287779982988372</v>
      </c>
    </row>
    <row r="1450" spans="1:19" x14ac:dyDescent="0.25">
      <c r="A1450" s="35">
        <v>1991</v>
      </c>
      <c r="B1450" s="15" t="s">
        <v>174</v>
      </c>
      <c r="C1450" s="15" t="s">
        <v>169</v>
      </c>
      <c r="D1450" s="15" t="s">
        <v>6</v>
      </c>
      <c r="E1450" s="15" t="s">
        <v>22</v>
      </c>
      <c r="F1450" s="16">
        <v>404</v>
      </c>
      <c r="G1450" s="19">
        <v>977.69636601718071</v>
      </c>
      <c r="H1450" s="19">
        <f t="shared" si="111"/>
        <v>394989.33187094098</v>
      </c>
      <c r="I1450" s="20">
        <v>1874.6080581199731</v>
      </c>
      <c r="J1450" s="19">
        <f t="shared" si="112"/>
        <v>757341.65548046911</v>
      </c>
      <c r="K1450" s="19">
        <f t="shared" si="113"/>
        <v>896.91169210279236</v>
      </c>
      <c r="L1450" s="19">
        <f t="shared" si="114"/>
        <v>362352.32360952813</v>
      </c>
      <c r="M1450" s="29">
        <f>Table4[[#This Row],[Revenue]]/Table4[[#This Row],[Units]]</f>
        <v>4.6401189557425075</v>
      </c>
      <c r="N1450" s="31">
        <f t="shared" si="115"/>
        <v>0.47845291618040769</v>
      </c>
    </row>
    <row r="1451" spans="1:19" x14ac:dyDescent="0.25">
      <c r="A1451" s="35">
        <v>1992</v>
      </c>
      <c r="B1451" s="15" t="s">
        <v>173</v>
      </c>
      <c r="C1451" s="15" t="s">
        <v>169</v>
      </c>
      <c r="D1451" s="15" t="s">
        <v>6</v>
      </c>
      <c r="E1451" s="15" t="s">
        <v>22</v>
      </c>
      <c r="F1451" s="16">
        <v>404</v>
      </c>
      <c r="G1451" s="19">
        <v>672.28306799997586</v>
      </c>
      <c r="H1451" s="19">
        <f t="shared" si="111"/>
        <v>271602.35947199026</v>
      </c>
      <c r="I1451" s="20">
        <v>1578.4978679999433</v>
      </c>
      <c r="J1451" s="19">
        <f t="shared" si="112"/>
        <v>637713.1386719771</v>
      </c>
      <c r="K1451" s="19">
        <f t="shared" si="113"/>
        <v>906.21479999996745</v>
      </c>
      <c r="L1451" s="19">
        <f t="shared" si="114"/>
        <v>366110.77919998684</v>
      </c>
      <c r="M1451" s="29">
        <f>Table4[[#This Row],[Revenue]]/Table4[[#This Row],[Units]]</f>
        <v>3.9071729405939193</v>
      </c>
      <c r="N1451" s="31">
        <f t="shared" si="115"/>
        <v>0.57409947670578676</v>
      </c>
    </row>
    <row r="1452" spans="1:19" x14ac:dyDescent="0.25">
      <c r="A1452" s="35">
        <v>1992</v>
      </c>
      <c r="B1452" s="15" t="s">
        <v>173</v>
      </c>
      <c r="C1452" s="15" t="s">
        <v>169</v>
      </c>
      <c r="D1452" s="15" t="s">
        <v>6</v>
      </c>
      <c r="E1452" s="15" t="s">
        <v>22</v>
      </c>
      <c r="F1452" s="16">
        <v>394</v>
      </c>
      <c r="G1452" s="19">
        <v>635.62877399997865</v>
      </c>
      <c r="H1452" s="19">
        <f t="shared" si="111"/>
        <v>250437.7369559916</v>
      </c>
      <c r="I1452" s="20">
        <v>1504.4626739999494</v>
      </c>
      <c r="J1452" s="19">
        <f t="shared" si="112"/>
        <v>592758.29355598008</v>
      </c>
      <c r="K1452" s="19">
        <f t="shared" si="113"/>
        <v>868.83389999997075</v>
      </c>
      <c r="L1452" s="19">
        <f t="shared" si="114"/>
        <v>342320.55659998849</v>
      </c>
      <c r="M1452" s="29">
        <f>Table4[[#This Row],[Revenue]]/Table4[[#This Row],[Units]]</f>
        <v>3.8184331827409883</v>
      </c>
      <c r="N1452" s="31">
        <f t="shared" si="115"/>
        <v>0.57750445724916666</v>
      </c>
    </row>
    <row r="1453" spans="1:19" x14ac:dyDescent="0.25">
      <c r="A1453" s="35">
        <v>1993</v>
      </c>
      <c r="B1453" s="15" t="s">
        <v>172</v>
      </c>
      <c r="C1453" s="15" t="s">
        <v>169</v>
      </c>
      <c r="D1453" s="15" t="s">
        <v>6</v>
      </c>
      <c r="E1453" s="15" t="s">
        <v>22</v>
      </c>
      <c r="F1453" s="16">
        <v>118</v>
      </c>
      <c r="G1453" s="19">
        <v>219.4454264999907</v>
      </c>
      <c r="H1453" s="19">
        <f t="shared" si="111"/>
        <v>25894.560326998904</v>
      </c>
      <c r="I1453" s="20">
        <v>601.98314999997444</v>
      </c>
      <c r="J1453" s="19">
        <f t="shared" si="112"/>
        <v>71034.011699996991</v>
      </c>
      <c r="K1453" s="19">
        <f t="shared" si="113"/>
        <v>382.53772349998371</v>
      </c>
      <c r="L1453" s="19">
        <f t="shared" si="114"/>
        <v>45139.451372998083</v>
      </c>
      <c r="M1453" s="29">
        <f>Table4[[#This Row],[Revenue]]/Table4[[#This Row],[Units]]</f>
        <v>5.1015521186438511</v>
      </c>
      <c r="N1453" s="31">
        <f t="shared" si="115"/>
        <v>0.63546251003869447</v>
      </c>
    </row>
    <row r="1454" spans="1:19" x14ac:dyDescent="0.25">
      <c r="A1454" s="35">
        <v>1997</v>
      </c>
      <c r="B1454" s="15" t="s">
        <v>176</v>
      </c>
      <c r="C1454" s="15" t="s">
        <v>169</v>
      </c>
      <c r="D1454" s="15" t="s">
        <v>6</v>
      </c>
      <c r="E1454" s="15" t="s">
        <v>22</v>
      </c>
      <c r="F1454" s="16">
        <v>613</v>
      </c>
      <c r="G1454" s="19">
        <v>848.50908299998218</v>
      </c>
      <c r="H1454" s="19">
        <f t="shared" si="111"/>
        <v>520136.0678789891</v>
      </c>
      <c r="I1454" s="20">
        <v>1898.9534549699606</v>
      </c>
      <c r="J1454" s="19">
        <f t="shared" si="112"/>
        <v>1164058.4678965858</v>
      </c>
      <c r="K1454" s="19">
        <f t="shared" si="113"/>
        <v>1050.4443719699784</v>
      </c>
      <c r="L1454" s="19">
        <f t="shared" si="114"/>
        <v>643922.40001759678</v>
      </c>
      <c r="M1454" s="29">
        <f>Table4[[#This Row],[Revenue]]/Table4[[#This Row],[Units]]</f>
        <v>3.0978033523164119</v>
      </c>
      <c r="N1454" s="31">
        <f t="shared" si="115"/>
        <v>0.5531701523387762</v>
      </c>
    </row>
    <row r="1455" spans="1:19" x14ac:dyDescent="0.25">
      <c r="A1455" s="35">
        <v>1997</v>
      </c>
      <c r="B1455" s="15" t="s">
        <v>174</v>
      </c>
      <c r="C1455" s="15" t="s">
        <v>169</v>
      </c>
      <c r="D1455" s="15" t="s">
        <v>6</v>
      </c>
      <c r="E1455" s="15" t="s">
        <v>22</v>
      </c>
      <c r="F1455" s="16">
        <v>366</v>
      </c>
      <c r="G1455" s="19">
        <v>844.67733628738824</v>
      </c>
      <c r="H1455" s="19">
        <f t="shared" si="111"/>
        <v>309151.90508118412</v>
      </c>
      <c r="I1455" s="20">
        <v>1708.1194525399831</v>
      </c>
      <c r="J1455" s="19">
        <f t="shared" si="112"/>
        <v>625171.71962963382</v>
      </c>
      <c r="K1455" s="19">
        <f t="shared" si="113"/>
        <v>863.44211625259481</v>
      </c>
      <c r="L1455" s="19">
        <f t="shared" si="114"/>
        <v>316019.81454844971</v>
      </c>
      <c r="M1455" s="29">
        <f>Table4[[#This Row],[Revenue]]/Table4[[#This Row],[Units]]</f>
        <v>4.6669930397267301</v>
      </c>
      <c r="N1455" s="31">
        <f t="shared" si="115"/>
        <v>0.50549281841422256</v>
      </c>
    </row>
    <row r="1456" spans="1:19" x14ac:dyDescent="0.25">
      <c r="A1456" s="35">
        <v>2000</v>
      </c>
      <c r="B1456" s="15" t="s">
        <v>175</v>
      </c>
      <c r="C1456" s="15" t="s">
        <v>169</v>
      </c>
      <c r="D1456" s="15" t="s">
        <v>6</v>
      </c>
      <c r="E1456" s="15" t="s">
        <v>22</v>
      </c>
      <c r="F1456" s="16">
        <v>715</v>
      </c>
      <c r="G1456" s="19">
        <v>1588.3713698299243</v>
      </c>
      <c r="H1456" s="19">
        <f t="shared" si="111"/>
        <v>1135685.5294283959</v>
      </c>
      <c r="I1456" s="20">
        <v>3489.8811929998337</v>
      </c>
      <c r="J1456" s="19">
        <f t="shared" si="112"/>
        <v>2495265.0529948813</v>
      </c>
      <c r="K1456" s="19">
        <f t="shared" si="113"/>
        <v>1901.5098231699094</v>
      </c>
      <c r="L1456" s="19">
        <f t="shared" si="114"/>
        <v>1359579.5235664854</v>
      </c>
      <c r="M1456" s="29">
        <f>Table4[[#This Row],[Revenue]]/Table4[[#This Row],[Units]]</f>
        <v>4.8809527174822849</v>
      </c>
      <c r="N1456" s="31">
        <f t="shared" si="115"/>
        <v>0.54486376985670637</v>
      </c>
    </row>
    <row r="1457" spans="1:19" x14ac:dyDescent="0.25">
      <c r="A1457" s="35">
        <v>2000</v>
      </c>
      <c r="B1457" s="15" t="s">
        <v>176</v>
      </c>
      <c r="C1457" s="15" t="s">
        <v>169</v>
      </c>
      <c r="D1457" s="15" t="s">
        <v>6</v>
      </c>
      <c r="E1457" s="15" t="s">
        <v>22</v>
      </c>
      <c r="F1457" s="16">
        <v>616</v>
      </c>
      <c r="G1457" s="19">
        <v>2196.4748457398987</v>
      </c>
      <c r="H1457" s="19">
        <f t="shared" si="111"/>
        <v>1353028.5049757776</v>
      </c>
      <c r="I1457" s="20">
        <v>3748.4425539998506</v>
      </c>
      <c r="J1457" s="19">
        <f t="shared" si="112"/>
        <v>2309040.6132639078</v>
      </c>
      <c r="K1457" s="19">
        <f t="shared" si="113"/>
        <v>1551.9677082599519</v>
      </c>
      <c r="L1457" s="19">
        <f t="shared" si="114"/>
        <v>956012.10828813026</v>
      </c>
      <c r="M1457" s="29">
        <f>Table4[[#This Row],[Revenue]]/Table4[[#This Row],[Units]]</f>
        <v>6.0851340162335239</v>
      </c>
      <c r="N1457" s="31">
        <f t="shared" si="115"/>
        <v>0.41403001003814072</v>
      </c>
    </row>
    <row r="1458" spans="1:19" x14ac:dyDescent="0.25">
      <c r="A1458" s="35">
        <v>2000</v>
      </c>
      <c r="B1458" s="15" t="s">
        <v>172</v>
      </c>
      <c r="C1458" s="15" t="s">
        <v>169</v>
      </c>
      <c r="D1458" s="15" t="s">
        <v>6</v>
      </c>
      <c r="E1458" s="15" t="s">
        <v>22</v>
      </c>
      <c r="F1458" s="16">
        <v>613</v>
      </c>
      <c r="G1458" s="19">
        <v>1152.8672609999487</v>
      </c>
      <c r="H1458" s="19">
        <f t="shared" si="111"/>
        <v>706707.63099296857</v>
      </c>
      <c r="I1458" s="20">
        <v>2413.8406109998928</v>
      </c>
      <c r="J1458" s="19">
        <f t="shared" si="112"/>
        <v>1479684.2945429343</v>
      </c>
      <c r="K1458" s="19">
        <f t="shared" si="113"/>
        <v>1260.973349999944</v>
      </c>
      <c r="L1458" s="19">
        <f t="shared" si="114"/>
        <v>772976.66354996571</v>
      </c>
      <c r="M1458" s="29">
        <f>Table4[[#This Row],[Revenue]]/Table4[[#This Row],[Units]]</f>
        <v>3.9377497732461544</v>
      </c>
      <c r="N1458" s="31">
        <f t="shared" si="115"/>
        <v>0.5223929634184119</v>
      </c>
    </row>
    <row r="1459" spans="1:19" x14ac:dyDescent="0.25">
      <c r="A1459" s="35">
        <v>2000</v>
      </c>
      <c r="B1459" s="15" t="s">
        <v>171</v>
      </c>
      <c r="C1459" s="15" t="s">
        <v>169</v>
      </c>
      <c r="D1459" s="15" t="s">
        <v>6</v>
      </c>
      <c r="E1459" s="15" t="s">
        <v>22</v>
      </c>
      <c r="F1459" s="16">
        <v>467</v>
      </c>
      <c r="G1459" s="19">
        <v>1149.8750875999453</v>
      </c>
      <c r="H1459" s="19">
        <f t="shared" si="111"/>
        <v>536991.66590917448</v>
      </c>
      <c r="I1459" s="20">
        <v>2707.8099599998714</v>
      </c>
      <c r="J1459" s="19">
        <f t="shared" si="112"/>
        <v>1264547.25131994</v>
      </c>
      <c r="K1459" s="19">
        <f t="shared" si="113"/>
        <v>1557.934872399926</v>
      </c>
      <c r="L1459" s="19">
        <f t="shared" si="114"/>
        <v>727555.58541076549</v>
      </c>
      <c r="M1459" s="29">
        <f>Table4[[#This Row],[Revenue]]/Table4[[#This Row],[Units]]</f>
        <v>5.7983082655243496</v>
      </c>
      <c r="N1459" s="31">
        <f t="shared" si="115"/>
        <v>0.57534867491217889</v>
      </c>
    </row>
    <row r="1460" spans="1:19" x14ac:dyDescent="0.25">
      <c r="A1460" s="35">
        <v>2000</v>
      </c>
      <c r="B1460" s="15" t="s">
        <v>176</v>
      </c>
      <c r="C1460" s="15" t="s">
        <v>169</v>
      </c>
      <c r="D1460" s="15" t="s">
        <v>6</v>
      </c>
      <c r="E1460" s="15" t="s">
        <v>22</v>
      </c>
      <c r="F1460" s="16">
        <v>468</v>
      </c>
      <c r="G1460" s="19">
        <v>1484.7477213799316</v>
      </c>
      <c r="H1460" s="19">
        <f t="shared" si="111"/>
        <v>694861.93360580795</v>
      </c>
      <c r="I1460" s="20">
        <v>2487.0503979998857</v>
      </c>
      <c r="J1460" s="19">
        <f t="shared" si="112"/>
        <v>1163939.5862639465</v>
      </c>
      <c r="K1460" s="19">
        <f t="shared" si="113"/>
        <v>1002.3026766199541</v>
      </c>
      <c r="L1460" s="19">
        <f t="shared" si="114"/>
        <v>469077.65265813854</v>
      </c>
      <c r="M1460" s="29">
        <f>Table4[[#This Row],[Revenue]]/Table4[[#This Row],[Units]]</f>
        <v>5.3142102521365082</v>
      </c>
      <c r="N1460" s="31">
        <f t="shared" si="115"/>
        <v>0.40300859099036246</v>
      </c>
    </row>
    <row r="1461" spans="1:19" x14ac:dyDescent="0.25">
      <c r="A1461" s="35">
        <v>2000</v>
      </c>
      <c r="B1461" s="15" t="s">
        <v>172</v>
      </c>
      <c r="C1461" s="15" t="s">
        <v>169</v>
      </c>
      <c r="D1461" s="15" t="s">
        <v>6</v>
      </c>
      <c r="E1461" s="15" t="s">
        <v>22</v>
      </c>
      <c r="F1461" s="16">
        <v>366</v>
      </c>
      <c r="G1461" s="19">
        <v>688.60850399996946</v>
      </c>
      <c r="H1461" s="19">
        <f t="shared" si="111"/>
        <v>252030.71246398884</v>
      </c>
      <c r="I1461" s="20">
        <v>1670.1329039999259</v>
      </c>
      <c r="J1461" s="19">
        <f t="shared" si="112"/>
        <v>611268.64286397293</v>
      </c>
      <c r="K1461" s="19">
        <f t="shared" si="113"/>
        <v>981.52439999995647</v>
      </c>
      <c r="L1461" s="19">
        <f t="shared" si="114"/>
        <v>359237.93039998412</v>
      </c>
      <c r="M1461" s="29">
        <f>Table4[[#This Row],[Revenue]]/Table4[[#This Row],[Units]]</f>
        <v>4.5632046557375023</v>
      </c>
      <c r="N1461" s="31">
        <f t="shared" si="115"/>
        <v>0.58769239121583106</v>
      </c>
    </row>
    <row r="1462" spans="1:19" x14ac:dyDescent="0.25">
      <c r="A1462" s="35">
        <v>2000</v>
      </c>
      <c r="B1462" s="15" t="s">
        <v>174</v>
      </c>
      <c r="C1462" s="15" t="s">
        <v>169</v>
      </c>
      <c r="D1462" s="15" t="s">
        <v>6</v>
      </c>
      <c r="E1462" s="15" t="s">
        <v>22</v>
      </c>
      <c r="F1462" s="16">
        <v>153</v>
      </c>
      <c r="G1462" s="19">
        <v>317.10095117998645</v>
      </c>
      <c r="H1462" s="19">
        <f t="shared" si="111"/>
        <v>48516.445530537931</v>
      </c>
      <c r="I1462" s="20">
        <v>708.98797799996964</v>
      </c>
      <c r="J1462" s="19">
        <f t="shared" si="112"/>
        <v>108475.16063399536</v>
      </c>
      <c r="K1462" s="19">
        <f t="shared" si="113"/>
        <v>391.88702681998319</v>
      </c>
      <c r="L1462" s="19">
        <f t="shared" si="114"/>
        <v>59958.715103457427</v>
      </c>
      <c r="M1462" s="29">
        <f>Table4[[#This Row],[Revenue]]/Table4[[#This Row],[Units]]</f>
        <v>4.6339083529409777</v>
      </c>
      <c r="N1462" s="31">
        <f t="shared" si="115"/>
        <v>0.55274142718961583</v>
      </c>
    </row>
    <row r="1463" spans="1:19" x14ac:dyDescent="0.25">
      <c r="A1463" s="35">
        <v>2001</v>
      </c>
      <c r="B1463" s="15" t="s">
        <v>176</v>
      </c>
      <c r="C1463" s="15" t="s">
        <v>169</v>
      </c>
      <c r="D1463" s="15" t="s">
        <v>6</v>
      </c>
      <c r="E1463" s="15" t="s">
        <v>22</v>
      </c>
      <c r="F1463" s="16">
        <v>721</v>
      </c>
      <c r="G1463" s="19">
        <v>2557.7759012098641</v>
      </c>
      <c r="H1463" s="19">
        <f t="shared" si="111"/>
        <v>1844156.4247723119</v>
      </c>
      <c r="I1463" s="20">
        <v>4386.5272909997939</v>
      </c>
      <c r="J1463" s="19">
        <f t="shared" si="112"/>
        <v>3162686.1768108513</v>
      </c>
      <c r="K1463" s="19">
        <f t="shared" si="113"/>
        <v>1828.7513897899298</v>
      </c>
      <c r="L1463" s="19">
        <f t="shared" si="114"/>
        <v>1318529.7520385394</v>
      </c>
      <c r="M1463" s="29">
        <f>Table4[[#This Row],[Revenue]]/Table4[[#This Row],[Units]]</f>
        <v>6.0839490859913923</v>
      </c>
      <c r="N1463" s="31">
        <f t="shared" si="115"/>
        <v>0.41690186073665436</v>
      </c>
    </row>
    <row r="1464" spans="1:19" x14ac:dyDescent="0.25">
      <c r="A1464" s="35">
        <v>2001</v>
      </c>
      <c r="B1464" s="15" t="s">
        <v>173</v>
      </c>
      <c r="C1464" s="15" t="s">
        <v>169</v>
      </c>
      <c r="D1464" s="15" t="s">
        <v>6</v>
      </c>
      <c r="E1464" s="15" t="s">
        <v>22</v>
      </c>
      <c r="F1464" s="16">
        <v>723</v>
      </c>
      <c r="G1464" s="19">
        <v>2501.87144690987</v>
      </c>
      <c r="H1464" s="19">
        <f t="shared" si="111"/>
        <v>1808853.0561158359</v>
      </c>
      <c r="I1464" s="20">
        <v>4301.5807609998028</v>
      </c>
      <c r="J1464" s="19">
        <f t="shared" si="112"/>
        <v>3110042.8902028576</v>
      </c>
      <c r="K1464" s="19">
        <f t="shared" si="113"/>
        <v>1799.7093140899328</v>
      </c>
      <c r="L1464" s="19">
        <f t="shared" si="114"/>
        <v>1301189.8340870216</v>
      </c>
      <c r="M1464" s="29">
        <f>Table4[[#This Row],[Revenue]]/Table4[[#This Row],[Units]]</f>
        <v>5.9496276085751072</v>
      </c>
      <c r="N1464" s="31">
        <f t="shared" si="115"/>
        <v>0.41838324422662521</v>
      </c>
    </row>
    <row r="1465" spans="1:19" x14ac:dyDescent="0.25">
      <c r="A1465" s="35">
        <v>2001</v>
      </c>
      <c r="B1465" s="15" t="s">
        <v>172</v>
      </c>
      <c r="C1465" s="15" t="s">
        <v>169</v>
      </c>
      <c r="D1465" s="15" t="s">
        <v>6</v>
      </c>
      <c r="E1465" s="15" t="s">
        <v>22</v>
      </c>
      <c r="F1465" s="16">
        <v>726</v>
      </c>
      <c r="G1465" s="19">
        <v>2524.7326676098724</v>
      </c>
      <c r="H1465" s="19">
        <f t="shared" si="111"/>
        <v>1832955.9166847672</v>
      </c>
      <c r="I1465" s="20">
        <v>3903.6767309998031</v>
      </c>
      <c r="J1465" s="19">
        <f t="shared" si="112"/>
        <v>2834069.3067058572</v>
      </c>
      <c r="K1465" s="19">
        <f t="shared" si="113"/>
        <v>1378.9440633899308</v>
      </c>
      <c r="L1465" s="19">
        <f t="shared" si="114"/>
        <v>1001113.3900210899</v>
      </c>
      <c r="M1465" s="29">
        <f>Table4[[#This Row],[Revenue]]/Table4[[#This Row],[Units]]</f>
        <v>5.3769651942146046</v>
      </c>
      <c r="N1465" s="31">
        <f t="shared" si="115"/>
        <v>0.35324238107102635</v>
      </c>
    </row>
    <row r="1466" spans="1:19" x14ac:dyDescent="0.25">
      <c r="A1466" s="35">
        <v>2001</v>
      </c>
      <c r="B1466" s="15" t="s">
        <v>174</v>
      </c>
      <c r="C1466" s="15" t="s">
        <v>169</v>
      </c>
      <c r="D1466" s="15" t="s">
        <v>6</v>
      </c>
      <c r="E1466" s="15" t="s">
        <v>22</v>
      </c>
      <c r="F1466" s="16">
        <v>729</v>
      </c>
      <c r="G1466" s="19">
        <v>1688.9783441299169</v>
      </c>
      <c r="H1466" s="19">
        <f t="shared" si="111"/>
        <v>1231265.2128707094</v>
      </c>
      <c r="I1466" s="20">
        <v>3735.9827229998164</v>
      </c>
      <c r="J1466" s="19">
        <f t="shared" si="112"/>
        <v>2723531.405066866</v>
      </c>
      <c r="K1466" s="19">
        <f t="shared" si="113"/>
        <v>2047.0043788698995</v>
      </c>
      <c r="L1466" s="19">
        <f t="shared" si="114"/>
        <v>1492266.1921961566</v>
      </c>
      <c r="M1466" s="29">
        <f>Table4[[#This Row],[Revenue]]/Table4[[#This Row],[Units]]</f>
        <v>5.12480483264721</v>
      </c>
      <c r="N1466" s="31">
        <f t="shared" si="115"/>
        <v>0.54791591145963658</v>
      </c>
    </row>
    <row r="1467" spans="1:19" x14ac:dyDescent="0.25">
      <c r="A1467" s="35">
        <v>2001</v>
      </c>
      <c r="B1467" s="15" t="s">
        <v>171</v>
      </c>
      <c r="C1467" s="15" t="s">
        <v>169</v>
      </c>
      <c r="D1467" s="15" t="s">
        <v>6</v>
      </c>
      <c r="E1467" s="15" t="s">
        <v>22</v>
      </c>
      <c r="F1467" s="16">
        <v>717</v>
      </c>
      <c r="G1467" s="19">
        <v>1736.9725563299057</v>
      </c>
      <c r="H1467" s="19">
        <f t="shared" si="111"/>
        <v>1245409.3228885424</v>
      </c>
      <c r="I1467" s="20">
        <v>3716.3753429997982</v>
      </c>
      <c r="J1467" s="19">
        <f t="shared" si="112"/>
        <v>2664641.1209308552</v>
      </c>
      <c r="K1467" s="19">
        <f t="shared" si="113"/>
        <v>1979.4027866698925</v>
      </c>
      <c r="L1467" s="19">
        <f t="shared" si="114"/>
        <v>1419231.7980423127</v>
      </c>
      <c r="M1467" s="29">
        <f>Table4[[#This Row],[Revenue]]/Table4[[#This Row],[Units]]</f>
        <v>5.1832292092047396</v>
      </c>
      <c r="N1467" s="31">
        <f t="shared" si="115"/>
        <v>0.53261648891259472</v>
      </c>
    </row>
    <row r="1468" spans="1:19" x14ac:dyDescent="0.25">
      <c r="A1468" s="35">
        <v>2001</v>
      </c>
      <c r="B1468" s="15" t="s">
        <v>172</v>
      </c>
      <c r="C1468" s="15" t="s">
        <v>169</v>
      </c>
      <c r="D1468" s="15" t="s">
        <v>6</v>
      </c>
      <c r="E1468" s="15" t="s">
        <v>22</v>
      </c>
      <c r="F1468" s="16">
        <v>577</v>
      </c>
      <c r="G1468" s="19">
        <v>1760.7541182599111</v>
      </c>
      <c r="H1468" s="19">
        <f t="shared" si="111"/>
        <v>1015955.1262359688</v>
      </c>
      <c r="I1468" s="20">
        <v>3086.6318459998442</v>
      </c>
      <c r="J1468" s="19">
        <f t="shared" si="112"/>
        <v>1780986.5751419102</v>
      </c>
      <c r="K1468" s="19">
        <f t="shared" si="113"/>
        <v>1325.8777277399331</v>
      </c>
      <c r="L1468" s="19">
        <f t="shared" si="114"/>
        <v>765031.44890594145</v>
      </c>
      <c r="M1468" s="29">
        <f>Table4[[#This Row],[Revenue]]/Table4[[#This Row],[Units]]</f>
        <v>5.3494486065855185</v>
      </c>
      <c r="N1468" s="31">
        <f t="shared" si="115"/>
        <v>0.42955486559183254</v>
      </c>
    </row>
    <row r="1469" spans="1:19" x14ac:dyDescent="0.25">
      <c r="A1469" s="35">
        <v>2001</v>
      </c>
      <c r="B1469" s="15" t="s">
        <v>174</v>
      </c>
      <c r="C1469" s="15" t="s">
        <v>169</v>
      </c>
      <c r="D1469" s="15" t="s">
        <v>6</v>
      </c>
      <c r="E1469" s="15" t="s">
        <v>22</v>
      </c>
      <c r="F1469" s="16">
        <v>581</v>
      </c>
      <c r="G1469" s="19">
        <v>1239.9919901999392</v>
      </c>
      <c r="H1469" s="19">
        <f t="shared" si="111"/>
        <v>720435.34630616463</v>
      </c>
      <c r="I1469" s="20">
        <v>2935.2064199998558</v>
      </c>
      <c r="J1469" s="19">
        <f t="shared" si="112"/>
        <v>1705354.9300199163</v>
      </c>
      <c r="K1469" s="19">
        <f t="shared" si="113"/>
        <v>1695.2144297999166</v>
      </c>
      <c r="L1469" s="19">
        <f t="shared" si="114"/>
        <v>984919.58371375164</v>
      </c>
      <c r="M1469" s="29">
        <f>Table4[[#This Row],[Revenue]]/Table4[[#This Row],[Units]]</f>
        <v>5.0519903958689429</v>
      </c>
      <c r="N1469" s="31">
        <f t="shared" si="115"/>
        <v>0.57754521734795061</v>
      </c>
    </row>
    <row r="1470" spans="1:19" x14ac:dyDescent="0.25">
      <c r="A1470" s="35">
        <v>2001</v>
      </c>
      <c r="B1470" s="15" t="s">
        <v>173</v>
      </c>
      <c r="C1470" s="15" t="s">
        <v>169</v>
      </c>
      <c r="D1470" s="15" t="s">
        <v>6</v>
      </c>
      <c r="E1470" s="15" t="s">
        <v>22</v>
      </c>
      <c r="F1470" s="16">
        <v>575</v>
      </c>
      <c r="G1470" s="19">
        <v>1720.3457058599108</v>
      </c>
      <c r="H1470" s="19">
        <f t="shared" si="111"/>
        <v>989198.78086944867</v>
      </c>
      <c r="I1470" s="20">
        <v>2965.6758059998465</v>
      </c>
      <c r="J1470" s="19">
        <f t="shared" si="112"/>
        <v>1705263.5884499117</v>
      </c>
      <c r="K1470" s="19">
        <f t="shared" si="113"/>
        <v>1245.3301001399357</v>
      </c>
      <c r="L1470" s="19">
        <f t="shared" si="114"/>
        <v>716064.80758046301</v>
      </c>
      <c r="M1470" s="29">
        <f>Table4[[#This Row],[Revenue]]/Table4[[#This Row],[Units]]</f>
        <v>5.1576970539127762</v>
      </c>
      <c r="N1470" s="31">
        <f t="shared" si="115"/>
        <v>0.41991444163266717</v>
      </c>
    </row>
    <row r="1471" spans="1:19" x14ac:dyDescent="0.25">
      <c r="A1471" s="35">
        <v>2001</v>
      </c>
      <c r="B1471" s="15" t="s">
        <v>176</v>
      </c>
      <c r="C1471" s="15" t="s">
        <v>169</v>
      </c>
      <c r="D1471" s="15" t="s">
        <v>6</v>
      </c>
      <c r="E1471" s="15" t="s">
        <v>22</v>
      </c>
      <c r="F1471" s="16">
        <v>472</v>
      </c>
      <c r="G1471" s="19">
        <v>1219.3531979999354</v>
      </c>
      <c r="H1471" s="19">
        <f t="shared" si="111"/>
        <v>575534.70945596951</v>
      </c>
      <c r="I1471" s="20">
        <v>2779.9457999998526</v>
      </c>
      <c r="J1471" s="19">
        <f t="shared" si="112"/>
        <v>1312134.4175999304</v>
      </c>
      <c r="K1471" s="19">
        <f t="shared" si="113"/>
        <v>1560.5926019999172</v>
      </c>
      <c r="L1471" s="19">
        <f t="shared" si="114"/>
        <v>736599.70814396092</v>
      </c>
      <c r="M1471" s="29">
        <f>Table4[[#This Row],[Revenue]]/Table4[[#This Row],[Units]]</f>
        <v>5.8897156779657891</v>
      </c>
      <c r="N1471" s="31">
        <f t="shared" si="115"/>
        <v>0.5613751901206131</v>
      </c>
    </row>
    <row r="1472" spans="1:19" x14ac:dyDescent="0.25">
      <c r="A1472" s="35">
        <v>2002</v>
      </c>
      <c r="B1472" s="15" t="s">
        <v>171</v>
      </c>
      <c r="C1472" s="15" t="s">
        <v>169</v>
      </c>
      <c r="D1472" s="15" t="s">
        <v>6</v>
      </c>
      <c r="E1472" s="15" t="s">
        <v>22</v>
      </c>
      <c r="F1472" s="16">
        <v>1313.8538121623724</v>
      </c>
      <c r="G1472" s="19">
        <v>4118.2086713858425</v>
      </c>
      <c r="H1472" s="19">
        <f t="shared" si="111"/>
        <v>5410724.1621804275</v>
      </c>
      <c r="I1472" s="20">
        <v>10221.161248653014</v>
      </c>
      <c r="J1472" s="19">
        <f t="shared" si="112"/>
        <v>13429111.671269076</v>
      </c>
      <c r="K1472" s="19">
        <f t="shared" si="113"/>
        <v>6102.9525772671714</v>
      </c>
      <c r="L1472" s="19">
        <f t="shared" si="114"/>
        <v>8018387.5090886485</v>
      </c>
      <c r="M1472" s="29">
        <f>Table4[[#This Row],[Revenue]]/Table4[[#This Row],[Units]]</f>
        <v>7.7795270326390265</v>
      </c>
      <c r="N1472" s="31">
        <f t="shared" si="115"/>
        <v>0.59708994201333465</v>
      </c>
      <c r="O1472" s="41"/>
      <c r="P1472" s="41"/>
      <c r="Q1472" s="41"/>
      <c r="R1472" s="41"/>
      <c r="S1472" s="41"/>
    </row>
    <row r="1473" spans="1:19" x14ac:dyDescent="0.25">
      <c r="A1473" s="35">
        <v>2002</v>
      </c>
      <c r="B1473" s="15" t="s">
        <v>176</v>
      </c>
      <c r="C1473" s="15" t="s">
        <v>169</v>
      </c>
      <c r="D1473" s="15" t="s">
        <v>6</v>
      </c>
      <c r="E1473" s="15" t="s">
        <v>22</v>
      </c>
      <c r="F1473" s="16">
        <v>1221.6852837839747</v>
      </c>
      <c r="G1473" s="19">
        <v>3512.2546532259148</v>
      </c>
      <c r="H1473" s="19">
        <f t="shared" si="111"/>
        <v>4290869.8227478871</v>
      </c>
      <c r="I1473" s="20">
        <v>8019.8402023381204</v>
      </c>
      <c r="J1473" s="19">
        <f t="shared" si="112"/>
        <v>9797720.7534955759</v>
      </c>
      <c r="K1473" s="19">
        <f t="shared" si="113"/>
        <v>4507.5855491122056</v>
      </c>
      <c r="L1473" s="19">
        <f t="shared" si="114"/>
        <v>5506850.9307476887</v>
      </c>
      <c r="M1473" s="29">
        <f>Table4[[#This Row],[Revenue]]/Table4[[#This Row],[Units]]</f>
        <v>6.5645713415634743</v>
      </c>
      <c r="N1473" s="31">
        <f t="shared" si="115"/>
        <v>0.56205428479710295</v>
      </c>
    </row>
    <row r="1474" spans="1:19" x14ac:dyDescent="0.25">
      <c r="A1474" s="35">
        <v>2002</v>
      </c>
      <c r="B1474" s="15" t="s">
        <v>174</v>
      </c>
      <c r="C1474" s="15" t="s">
        <v>169</v>
      </c>
      <c r="D1474" s="15" t="s">
        <v>6</v>
      </c>
      <c r="E1474" s="15" t="s">
        <v>22</v>
      </c>
      <c r="F1474" s="16">
        <v>1096.1593334702388</v>
      </c>
      <c r="G1474" s="19">
        <v>2401.5452612089389</v>
      </c>
      <c r="H1474" s="19">
        <f t="shared" ref="H1474:H1537" si="116">G1474*F1474</f>
        <v>2632476.2528254013</v>
      </c>
      <c r="I1474" s="20">
        <v>4817.1808189646281</v>
      </c>
      <c r="J1474" s="19">
        <f t="shared" ref="J1474:J1537" si="117">I1474*F1474</f>
        <v>5280397.7157218857</v>
      </c>
      <c r="K1474" s="19">
        <f t="shared" ref="K1474:K1537" si="118">I1474-G1474</f>
        <v>2415.6355577556892</v>
      </c>
      <c r="L1474" s="19">
        <f t="shared" ref="L1474:L1537" si="119">J1474-H1474</f>
        <v>2647921.4628964844</v>
      </c>
      <c r="M1474" s="29">
        <f>Table4[[#This Row],[Revenue]]/Table4[[#This Row],[Units]]</f>
        <v>4.3945990987590458</v>
      </c>
      <c r="N1474" s="31">
        <f t="shared" ref="N1474:N1537" si="120">K1474/I1474</f>
        <v>0.5014625044269958</v>
      </c>
    </row>
    <row r="1475" spans="1:19" x14ac:dyDescent="0.25">
      <c r="A1475" s="35">
        <v>2002</v>
      </c>
      <c r="B1475" s="15" t="s">
        <v>172</v>
      </c>
      <c r="C1475" s="15" t="s">
        <v>169</v>
      </c>
      <c r="D1475" s="15" t="s">
        <v>6</v>
      </c>
      <c r="E1475" s="15" t="s">
        <v>22</v>
      </c>
      <c r="F1475" s="16">
        <v>973.42527177923102</v>
      </c>
      <c r="G1475" s="19">
        <v>2337.3513462913038</v>
      </c>
      <c r="H1475" s="19">
        <f t="shared" si="116"/>
        <v>2275236.8695071638</v>
      </c>
      <c r="I1475" s="20">
        <v>4749.035706779985</v>
      </c>
      <c r="J1475" s="19">
        <f t="shared" si="117"/>
        <v>4622831.3735615797</v>
      </c>
      <c r="K1475" s="19">
        <f t="shared" si="118"/>
        <v>2411.6843604886812</v>
      </c>
      <c r="L1475" s="19">
        <f t="shared" si="119"/>
        <v>2347594.504054416</v>
      </c>
      <c r="M1475" s="29">
        <f>Table4[[#This Row],[Revenue]]/Table4[[#This Row],[Units]]</f>
        <v>4.8786854465979461</v>
      </c>
      <c r="N1475" s="31">
        <f t="shared" si="120"/>
        <v>0.50782611658312604</v>
      </c>
    </row>
    <row r="1476" spans="1:19" x14ac:dyDescent="0.25">
      <c r="A1476" s="35">
        <v>2002</v>
      </c>
      <c r="B1476" s="15" t="s">
        <v>173</v>
      </c>
      <c r="C1476" s="15" t="s">
        <v>169</v>
      </c>
      <c r="D1476" s="15" t="s">
        <v>6</v>
      </c>
      <c r="E1476" s="15" t="s">
        <v>22</v>
      </c>
      <c r="F1476" s="16">
        <v>929.36592443127699</v>
      </c>
      <c r="G1476" s="19">
        <v>2390.3180691757398</v>
      </c>
      <c r="H1476" s="19">
        <f t="shared" si="116"/>
        <v>2221480.1620442965</v>
      </c>
      <c r="I1476" s="20">
        <v>4573.2527198521566</v>
      </c>
      <c r="J1476" s="19">
        <f t="shared" si="117"/>
        <v>4250225.2416432509</v>
      </c>
      <c r="K1476" s="19">
        <f t="shared" si="118"/>
        <v>2182.9346506764168</v>
      </c>
      <c r="L1476" s="19">
        <f t="shared" si="119"/>
        <v>2028745.0795989544</v>
      </c>
      <c r="M1476" s="29">
        <f>Table4[[#This Row],[Revenue]]/Table4[[#This Row],[Units]]</f>
        <v>4.9208310737783361</v>
      </c>
      <c r="N1476" s="31">
        <f t="shared" si="120"/>
        <v>0.47732648606985062</v>
      </c>
    </row>
    <row r="1477" spans="1:19" x14ac:dyDescent="0.25">
      <c r="A1477" s="35">
        <v>2006</v>
      </c>
      <c r="B1477" s="15" t="s">
        <v>171</v>
      </c>
      <c r="C1477" s="15" t="s">
        <v>169</v>
      </c>
      <c r="D1477" s="15" t="s">
        <v>6</v>
      </c>
      <c r="E1477" s="15" t="s">
        <v>22</v>
      </c>
      <c r="F1477" s="16">
        <v>897.14115113519006</v>
      </c>
      <c r="G1477" s="19">
        <v>2482.0889660907678</v>
      </c>
      <c r="H1477" s="19">
        <f t="shared" si="116"/>
        <v>2226784.1522586253</v>
      </c>
      <c r="I1477" s="20">
        <v>5175.8129166147528</v>
      </c>
      <c r="J1477" s="19">
        <f t="shared" si="117"/>
        <v>4643434.7580721444</v>
      </c>
      <c r="K1477" s="19">
        <f t="shared" si="118"/>
        <v>2693.723950523985</v>
      </c>
      <c r="L1477" s="19">
        <f t="shared" si="119"/>
        <v>2416650.6058135191</v>
      </c>
      <c r="M1477" s="29">
        <f>Table4[[#This Row],[Revenue]]/Table4[[#This Row],[Units]]</f>
        <v>5.7692291899280077</v>
      </c>
      <c r="N1477" s="31">
        <f t="shared" si="120"/>
        <v>0.52044461303400791</v>
      </c>
    </row>
    <row r="1478" spans="1:19" x14ac:dyDescent="0.25">
      <c r="A1478" s="35">
        <v>2007</v>
      </c>
      <c r="B1478" s="15" t="s">
        <v>176</v>
      </c>
      <c r="C1478" s="15" t="s">
        <v>169</v>
      </c>
      <c r="D1478" s="15" t="s">
        <v>6</v>
      </c>
      <c r="E1478" s="15" t="s">
        <v>22</v>
      </c>
      <c r="F1478" s="16">
        <v>1144.557667706239</v>
      </c>
      <c r="G1478" s="19">
        <v>3317.9276077480754</v>
      </c>
      <c r="H1478" s="19">
        <f t="shared" si="116"/>
        <v>3797559.4843422784</v>
      </c>
      <c r="I1478" s="20">
        <v>6880.2778443061243</v>
      </c>
      <c r="J1478" s="19">
        <f t="shared" si="117"/>
        <v>7874874.7626499273</v>
      </c>
      <c r="K1478" s="19">
        <f t="shared" si="118"/>
        <v>3562.3502365580489</v>
      </c>
      <c r="L1478" s="19">
        <f t="shared" si="119"/>
        <v>4077315.2783076488</v>
      </c>
      <c r="M1478" s="29">
        <f>Table4[[#This Row],[Revenue]]/Table4[[#This Row],[Units]]</f>
        <v>6.0112985465333573</v>
      </c>
      <c r="N1478" s="31">
        <f t="shared" si="120"/>
        <v>0.51776255511339919</v>
      </c>
    </row>
    <row r="1479" spans="1:19" x14ac:dyDescent="0.25">
      <c r="A1479" s="35">
        <v>2007</v>
      </c>
      <c r="B1479" s="15" t="s">
        <v>172</v>
      </c>
      <c r="C1479" s="15" t="s">
        <v>169</v>
      </c>
      <c r="D1479" s="15" t="s">
        <v>6</v>
      </c>
      <c r="E1479" s="15" t="s">
        <v>22</v>
      </c>
      <c r="F1479" s="16">
        <v>1019.4844920120624</v>
      </c>
      <c r="G1479" s="19">
        <v>3449.1958081658581</v>
      </c>
      <c r="H1479" s="19">
        <f t="shared" si="116"/>
        <v>3516401.636338105</v>
      </c>
      <c r="I1479" s="20">
        <v>6919.7165845810032</v>
      </c>
      <c r="J1479" s="19">
        <f t="shared" si="117"/>
        <v>7054543.7470990075</v>
      </c>
      <c r="K1479" s="19">
        <f t="shared" si="118"/>
        <v>3470.5207764151451</v>
      </c>
      <c r="L1479" s="19">
        <f t="shared" si="119"/>
        <v>3538142.1107609025</v>
      </c>
      <c r="M1479" s="29">
        <f>Table4[[#This Row],[Revenue]]/Table4[[#This Row],[Units]]</f>
        <v>6.7874662526000735</v>
      </c>
      <c r="N1479" s="31">
        <f t="shared" si="120"/>
        <v>0.5015408845137389</v>
      </c>
    </row>
    <row r="1480" spans="1:19" x14ac:dyDescent="0.25">
      <c r="A1480" s="35">
        <v>2007</v>
      </c>
      <c r="B1480" s="15" t="s">
        <v>174</v>
      </c>
      <c r="C1480" s="15" t="s">
        <v>169</v>
      </c>
      <c r="D1480" s="15" t="s">
        <v>6</v>
      </c>
      <c r="E1480" s="15" t="s">
        <v>22</v>
      </c>
      <c r="F1480" s="16">
        <v>924.1631957327395</v>
      </c>
      <c r="G1480" s="19">
        <v>2798.71162747178</v>
      </c>
      <c r="H1480" s="19">
        <f t="shared" si="116"/>
        <v>2586466.2815786968</v>
      </c>
      <c r="I1480" s="20">
        <v>5696.9764016786467</v>
      </c>
      <c r="J1480" s="19">
        <f t="shared" si="117"/>
        <v>5264935.9173893407</v>
      </c>
      <c r="K1480" s="19">
        <f t="shared" si="118"/>
        <v>2898.2647742068666</v>
      </c>
      <c r="L1480" s="19">
        <f t="shared" si="119"/>
        <v>2678469.6358106439</v>
      </c>
      <c r="M1480" s="29">
        <f>Table4[[#This Row],[Revenue]]/Table4[[#This Row],[Units]]</f>
        <v>6.164470115217795</v>
      </c>
      <c r="N1480" s="31">
        <f t="shared" si="120"/>
        <v>0.50873736695712424</v>
      </c>
    </row>
    <row r="1481" spans="1:19" x14ac:dyDescent="0.25">
      <c r="A1481" s="35">
        <v>2007</v>
      </c>
      <c r="B1481" s="15" t="s">
        <v>173</v>
      </c>
      <c r="C1481" s="15" t="s">
        <v>169</v>
      </c>
      <c r="D1481" s="15" t="s">
        <v>6</v>
      </c>
      <c r="E1481" s="15" t="s">
        <v>22</v>
      </c>
      <c r="F1481" s="16">
        <v>867.77969791476278</v>
      </c>
      <c r="G1481" s="19">
        <v>2829.6932749774232</v>
      </c>
      <c r="H1481" s="19">
        <f t="shared" si="116"/>
        <v>2455550.3753513442</v>
      </c>
      <c r="I1481" s="20">
        <v>5398.4149107114745</v>
      </c>
      <c r="J1481" s="19">
        <f t="shared" si="117"/>
        <v>4684634.8604357541</v>
      </c>
      <c r="K1481" s="19">
        <f t="shared" si="118"/>
        <v>2568.7216357340512</v>
      </c>
      <c r="L1481" s="19">
        <f t="shared" si="119"/>
        <v>2229084.4850844098</v>
      </c>
      <c r="M1481" s="29">
        <f>Table4[[#This Row],[Revenue]]/Table4[[#This Row],[Units]]</f>
        <v>6.2209509207044515</v>
      </c>
      <c r="N1481" s="31">
        <f t="shared" si="120"/>
        <v>0.47582886425369464</v>
      </c>
    </row>
    <row r="1482" spans="1:19" x14ac:dyDescent="0.25">
      <c r="A1482" s="35">
        <v>2008</v>
      </c>
      <c r="B1482" s="15" t="s">
        <v>175</v>
      </c>
      <c r="C1482" s="15" t="s">
        <v>169</v>
      </c>
      <c r="D1482" s="15" t="s">
        <v>6</v>
      </c>
      <c r="E1482" s="15" t="s">
        <v>22</v>
      </c>
      <c r="F1482" s="16">
        <v>992</v>
      </c>
      <c r="G1482" s="19">
        <v>1456.3591679999622</v>
      </c>
      <c r="H1482" s="19">
        <f t="shared" si="116"/>
        <v>1444708.2946559626</v>
      </c>
      <c r="I1482" s="20">
        <v>2775.8839679999278</v>
      </c>
      <c r="J1482" s="19">
        <f t="shared" si="117"/>
        <v>2753676.8962559286</v>
      </c>
      <c r="K1482" s="19">
        <f t="shared" si="118"/>
        <v>1319.5247999999656</v>
      </c>
      <c r="L1482" s="19">
        <f t="shared" si="119"/>
        <v>1308968.6015999659</v>
      </c>
      <c r="M1482" s="29">
        <f>Table4[[#This Row],[Revenue]]/Table4[[#This Row],[Units]]</f>
        <v>2.7982701290321854</v>
      </c>
      <c r="N1482" s="31">
        <f t="shared" si="120"/>
        <v>0.47535301014426262</v>
      </c>
    </row>
    <row r="1483" spans="1:19" x14ac:dyDescent="0.25">
      <c r="A1483" s="35">
        <v>2009</v>
      </c>
      <c r="B1483" s="15" t="s">
        <v>174</v>
      </c>
      <c r="C1483" s="15" t="s">
        <v>169</v>
      </c>
      <c r="D1483" s="15" t="s">
        <v>6</v>
      </c>
      <c r="E1483" s="15" t="s">
        <v>22</v>
      </c>
      <c r="F1483" s="16">
        <v>279</v>
      </c>
      <c r="G1483" s="19">
        <v>784.24886363997678</v>
      </c>
      <c r="H1483" s="19">
        <f t="shared" si="116"/>
        <v>218805.43295555352</v>
      </c>
      <c r="I1483" s="20">
        <v>1648.4826439999661</v>
      </c>
      <c r="J1483" s="19">
        <f t="shared" si="117"/>
        <v>459926.65767599054</v>
      </c>
      <c r="K1483" s="19">
        <f t="shared" si="118"/>
        <v>864.23378035998928</v>
      </c>
      <c r="L1483" s="19">
        <f t="shared" si="119"/>
        <v>241121.22472043702</v>
      </c>
      <c r="M1483" s="29">
        <f>Table4[[#This Row],[Revenue]]/Table4[[#This Row],[Units]]</f>
        <v>5.9085399426522081</v>
      </c>
      <c r="N1483" s="31">
        <f t="shared" si="120"/>
        <v>0.52426016343306259</v>
      </c>
    </row>
    <row r="1484" spans="1:19" x14ac:dyDescent="0.25">
      <c r="A1484" s="35">
        <v>2009</v>
      </c>
      <c r="B1484" s="15" t="s">
        <v>174</v>
      </c>
      <c r="C1484" s="15" t="s">
        <v>169</v>
      </c>
      <c r="D1484" s="15" t="s">
        <v>6</v>
      </c>
      <c r="E1484" s="15" t="s">
        <v>22</v>
      </c>
      <c r="F1484" s="16">
        <v>268</v>
      </c>
      <c r="G1484" s="19">
        <v>759.22525271997756</v>
      </c>
      <c r="H1484" s="19">
        <f t="shared" si="116"/>
        <v>203472.36772895398</v>
      </c>
      <c r="I1484" s="20">
        <v>1621.7927119999667</v>
      </c>
      <c r="J1484" s="19">
        <f t="shared" si="117"/>
        <v>434640.44681599108</v>
      </c>
      <c r="K1484" s="19">
        <f t="shared" si="118"/>
        <v>862.56745927998918</v>
      </c>
      <c r="L1484" s="19">
        <f t="shared" si="119"/>
        <v>231168.0790870371</v>
      </c>
      <c r="M1484" s="29">
        <f>Table4[[#This Row],[Revenue]]/Table4[[#This Row],[Units]]</f>
        <v>6.051465343283458</v>
      </c>
      <c r="N1484" s="31">
        <f t="shared" si="120"/>
        <v>0.53186048555877763</v>
      </c>
    </row>
    <row r="1485" spans="1:19" x14ac:dyDescent="0.25">
      <c r="A1485" s="35">
        <v>2020</v>
      </c>
      <c r="B1485" s="15" t="s">
        <v>171</v>
      </c>
      <c r="C1485" s="15" t="s">
        <v>169</v>
      </c>
      <c r="D1485" s="15" t="s">
        <v>6</v>
      </c>
      <c r="E1485" s="15" t="s">
        <v>22</v>
      </c>
      <c r="F1485" s="16">
        <v>569</v>
      </c>
      <c r="G1485" s="19">
        <v>1245.9827505999324</v>
      </c>
      <c r="H1485" s="19">
        <f t="shared" si="116"/>
        <v>708964.18509136152</v>
      </c>
      <c r="I1485" s="20">
        <v>2840.6572599998458</v>
      </c>
      <c r="J1485" s="19">
        <f t="shared" si="117"/>
        <v>1616333.9809399121</v>
      </c>
      <c r="K1485" s="19">
        <f t="shared" si="118"/>
        <v>1594.6745093999134</v>
      </c>
      <c r="L1485" s="19">
        <f t="shared" si="119"/>
        <v>907369.79584855062</v>
      </c>
      <c r="M1485" s="29">
        <f>Table4[[#This Row],[Revenue]]/Table4[[#This Row],[Units]]</f>
        <v>4.9923677680137883</v>
      </c>
      <c r="N1485" s="31">
        <f t="shared" si="120"/>
        <v>0.5613751901206131</v>
      </c>
    </row>
    <row r="1486" spans="1:19" x14ac:dyDescent="0.25">
      <c r="A1486" s="35">
        <v>1990</v>
      </c>
      <c r="B1486" s="15" t="s">
        <v>174</v>
      </c>
      <c r="C1486" s="15" t="s">
        <v>169</v>
      </c>
      <c r="D1486" s="15" t="s">
        <v>5</v>
      </c>
      <c r="E1486" s="15" t="s">
        <v>75</v>
      </c>
      <c r="F1486" s="16">
        <v>202</v>
      </c>
      <c r="G1486" s="19">
        <v>267.67670962739942</v>
      </c>
      <c r="H1486" s="19">
        <f t="shared" si="116"/>
        <v>54070.695344734682</v>
      </c>
      <c r="I1486" s="20">
        <v>523.14696653999874</v>
      </c>
      <c r="J1486" s="19">
        <f t="shared" si="117"/>
        <v>105675.68724107975</v>
      </c>
      <c r="K1486" s="19">
        <f t="shared" si="118"/>
        <v>255.47025691259933</v>
      </c>
      <c r="L1486" s="19">
        <f t="shared" si="119"/>
        <v>51604.991896345069</v>
      </c>
      <c r="M1486" s="29">
        <f>Table4[[#This Row],[Revenue]]/Table4[[#This Row],[Units]]</f>
        <v>2.5898364680197958</v>
      </c>
      <c r="N1486" s="31">
        <f t="shared" si="120"/>
        <v>0.48833362946216491</v>
      </c>
      <c r="O1486" s="37">
        <f>SUMIF(A:A,"1994",H:H)</f>
        <v>187856441.50154757</v>
      </c>
      <c r="P1486" s="37">
        <f>SUMIF(A:A,"1994",J:J)</f>
        <v>349140991.761738</v>
      </c>
      <c r="Q1486" s="38" t="e">
        <f>(O1486-O1485)/O1485</f>
        <v>#DIV/0!</v>
      </c>
      <c r="R1486" s="38" t="e">
        <f>(P1486-P1485)/P1485</f>
        <v>#DIV/0!</v>
      </c>
      <c r="S1486" s="40">
        <v>1994</v>
      </c>
    </row>
    <row r="1487" spans="1:19" x14ac:dyDescent="0.25">
      <c r="A1487" s="35">
        <v>1991</v>
      </c>
      <c r="B1487" s="15" t="s">
        <v>174</v>
      </c>
      <c r="C1487" s="15" t="s">
        <v>169</v>
      </c>
      <c r="D1487" s="15" t="s">
        <v>5</v>
      </c>
      <c r="E1487" s="15" t="s">
        <v>75</v>
      </c>
      <c r="F1487" s="16">
        <v>673</v>
      </c>
      <c r="G1487" s="19">
        <v>846.31432499998198</v>
      </c>
      <c r="H1487" s="19">
        <f t="shared" si="116"/>
        <v>569569.54072498786</v>
      </c>
      <c r="I1487" s="20">
        <v>1850.0480327699606</v>
      </c>
      <c r="J1487" s="19">
        <f t="shared" si="117"/>
        <v>1245082.3260541835</v>
      </c>
      <c r="K1487" s="19">
        <f t="shared" si="118"/>
        <v>1003.7337077699787</v>
      </c>
      <c r="L1487" s="19">
        <f t="shared" si="119"/>
        <v>675512.78532919567</v>
      </c>
      <c r="M1487" s="29">
        <f>Table4[[#This Row],[Revenue]]/Table4[[#This Row],[Units]]</f>
        <v>2.7489569580534332</v>
      </c>
      <c r="N1487" s="31">
        <f t="shared" si="120"/>
        <v>0.54254467451158617</v>
      </c>
    </row>
    <row r="1488" spans="1:19" x14ac:dyDescent="0.25">
      <c r="A1488" s="35">
        <v>1991</v>
      </c>
      <c r="B1488" s="15" t="s">
        <v>175</v>
      </c>
      <c r="C1488" s="15" t="s">
        <v>169</v>
      </c>
      <c r="D1488" s="15" t="s">
        <v>5</v>
      </c>
      <c r="E1488" s="15" t="s">
        <v>75</v>
      </c>
      <c r="F1488" s="16">
        <v>301</v>
      </c>
      <c r="G1488" s="19">
        <v>748.7770915899788</v>
      </c>
      <c r="H1488" s="19">
        <f t="shared" si="116"/>
        <v>225381.90456858362</v>
      </c>
      <c r="I1488" s="20">
        <v>1591.2769889999693</v>
      </c>
      <c r="J1488" s="19">
        <f t="shared" si="117"/>
        <v>478974.37368899077</v>
      </c>
      <c r="K1488" s="19">
        <f t="shared" si="118"/>
        <v>842.49989740999047</v>
      </c>
      <c r="L1488" s="19">
        <f t="shared" si="119"/>
        <v>253592.46912040716</v>
      </c>
      <c r="M1488" s="29">
        <f>Table4[[#This Row],[Revenue]]/Table4[[#This Row],[Units]]</f>
        <v>5.2866345149500642</v>
      </c>
      <c r="N1488" s="31">
        <f t="shared" si="120"/>
        <v>0.5294489289004648</v>
      </c>
    </row>
    <row r="1489" spans="1:14" x14ac:dyDescent="0.25">
      <c r="A1489" s="35">
        <v>1993</v>
      </c>
      <c r="B1489" s="15" t="s">
        <v>172</v>
      </c>
      <c r="C1489" s="15" t="s">
        <v>169</v>
      </c>
      <c r="D1489" s="15" t="s">
        <v>5</v>
      </c>
      <c r="E1489" s="15" t="s">
        <v>75</v>
      </c>
      <c r="F1489" s="16">
        <v>673</v>
      </c>
      <c r="G1489" s="19">
        <v>1119.0307499999519</v>
      </c>
      <c r="H1489" s="19">
        <f t="shared" si="116"/>
        <v>753107.69474996766</v>
      </c>
      <c r="I1489" s="20">
        <v>2289.9910299999015</v>
      </c>
      <c r="J1489" s="19">
        <f t="shared" si="117"/>
        <v>1541163.9631899337</v>
      </c>
      <c r="K1489" s="19">
        <f t="shared" si="118"/>
        <v>1170.9602799999495</v>
      </c>
      <c r="L1489" s="19">
        <f t="shared" si="119"/>
        <v>788056.26843996602</v>
      </c>
      <c r="M1489" s="29">
        <f>Table4[[#This Row],[Revenue]]/Table4[[#This Row],[Units]]</f>
        <v>3.4026612630013395</v>
      </c>
      <c r="N1489" s="31">
        <f t="shared" si="120"/>
        <v>0.51133836974025171</v>
      </c>
    </row>
    <row r="1490" spans="1:14" x14ac:dyDescent="0.25">
      <c r="A1490" s="35">
        <v>1993</v>
      </c>
      <c r="B1490" s="15" t="s">
        <v>172</v>
      </c>
      <c r="C1490" s="15" t="s">
        <v>169</v>
      </c>
      <c r="D1490" s="15" t="s">
        <v>5</v>
      </c>
      <c r="E1490" s="15" t="s">
        <v>75</v>
      </c>
      <c r="F1490" s="16">
        <v>202</v>
      </c>
      <c r="G1490" s="19">
        <v>423.65628275998171</v>
      </c>
      <c r="H1490" s="19">
        <f t="shared" si="116"/>
        <v>85578.569117516308</v>
      </c>
      <c r="I1490" s="20">
        <v>818.64639599996474</v>
      </c>
      <c r="J1490" s="19">
        <f t="shared" si="117"/>
        <v>165366.57199199288</v>
      </c>
      <c r="K1490" s="19">
        <f t="shared" si="118"/>
        <v>394.99011323998303</v>
      </c>
      <c r="L1490" s="19">
        <f t="shared" si="119"/>
        <v>79788.002874476573</v>
      </c>
      <c r="M1490" s="29">
        <f>Table4[[#This Row],[Revenue]]/Table4[[#This Row],[Units]]</f>
        <v>4.0527049306928946</v>
      </c>
      <c r="N1490" s="31">
        <f t="shared" si="120"/>
        <v>0.48249172679433627</v>
      </c>
    </row>
    <row r="1491" spans="1:14" x14ac:dyDescent="0.25">
      <c r="A1491" s="35">
        <v>1997</v>
      </c>
      <c r="B1491" s="15" t="s">
        <v>171</v>
      </c>
      <c r="C1491" s="15" t="s">
        <v>169</v>
      </c>
      <c r="D1491" s="15" t="s">
        <v>5</v>
      </c>
      <c r="E1491" s="15" t="s">
        <v>75</v>
      </c>
      <c r="F1491" s="16">
        <v>817</v>
      </c>
      <c r="G1491" s="19">
        <v>1069.6776749999733</v>
      </c>
      <c r="H1491" s="19">
        <f t="shared" si="116"/>
        <v>873926.66047497815</v>
      </c>
      <c r="I1491" s="20">
        <v>2244.9409304299443</v>
      </c>
      <c r="J1491" s="19">
        <f t="shared" si="117"/>
        <v>1834116.7401612645</v>
      </c>
      <c r="K1491" s="19">
        <f t="shared" si="118"/>
        <v>1175.263255429971</v>
      </c>
      <c r="L1491" s="19">
        <f t="shared" si="119"/>
        <v>960190.07968628639</v>
      </c>
      <c r="M1491" s="29">
        <f>Table4[[#This Row],[Revenue]]/Table4[[#This Row],[Units]]</f>
        <v>2.7477857165605193</v>
      </c>
      <c r="N1491" s="31">
        <f t="shared" si="120"/>
        <v>0.52351633822493859</v>
      </c>
    </row>
    <row r="1492" spans="1:14" x14ac:dyDescent="0.25">
      <c r="A1492" s="35">
        <v>1998</v>
      </c>
      <c r="B1492" s="15" t="s">
        <v>175</v>
      </c>
      <c r="C1492" s="15" t="s">
        <v>169</v>
      </c>
      <c r="D1492" s="15" t="s">
        <v>5</v>
      </c>
      <c r="E1492" s="15" t="s">
        <v>75</v>
      </c>
      <c r="F1492" s="16">
        <v>845</v>
      </c>
      <c r="G1492" s="19">
        <v>1211.666624999961</v>
      </c>
      <c r="H1492" s="19">
        <f t="shared" si="116"/>
        <v>1023858.298124967</v>
      </c>
      <c r="I1492" s="20">
        <v>2357.4045649999239</v>
      </c>
      <c r="J1492" s="19">
        <f t="shared" si="117"/>
        <v>1992006.8574249358</v>
      </c>
      <c r="K1492" s="19">
        <f t="shared" si="118"/>
        <v>1145.7379399999629</v>
      </c>
      <c r="L1492" s="19">
        <f t="shared" si="119"/>
        <v>968148.55929996877</v>
      </c>
      <c r="M1492" s="29">
        <f>Table4[[#This Row],[Revenue]]/Table4[[#This Row],[Units]]</f>
        <v>2.7898278875738742</v>
      </c>
      <c r="N1492" s="31">
        <f t="shared" si="120"/>
        <v>0.48601667995836767</v>
      </c>
    </row>
    <row r="1493" spans="1:14" x14ac:dyDescent="0.25">
      <c r="A1493" s="35">
        <v>1998</v>
      </c>
      <c r="B1493" s="15" t="s">
        <v>174</v>
      </c>
      <c r="C1493" s="15" t="s">
        <v>169</v>
      </c>
      <c r="D1493" s="15" t="s">
        <v>5</v>
      </c>
      <c r="E1493" s="15" t="s">
        <v>75</v>
      </c>
      <c r="F1493" s="16">
        <v>665</v>
      </c>
      <c r="G1493" s="19">
        <v>889.67024999997625</v>
      </c>
      <c r="H1493" s="19">
        <f t="shared" si="116"/>
        <v>591630.71624998422</v>
      </c>
      <c r="I1493" s="20">
        <v>1825.9274099999514</v>
      </c>
      <c r="J1493" s="19">
        <f t="shared" si="117"/>
        <v>1214241.7276499677</v>
      </c>
      <c r="K1493" s="19">
        <f t="shared" si="118"/>
        <v>936.2571599999751</v>
      </c>
      <c r="L1493" s="19">
        <f t="shared" si="119"/>
        <v>622611.01139998343</v>
      </c>
      <c r="M1493" s="29">
        <f>Table4[[#This Row],[Revenue]]/Table4[[#This Row],[Units]]</f>
        <v>2.7457555037593253</v>
      </c>
      <c r="N1493" s="31">
        <f t="shared" si="120"/>
        <v>0.51275705423579798</v>
      </c>
    </row>
    <row r="1494" spans="1:14" x14ac:dyDescent="0.25">
      <c r="A1494" s="35">
        <v>1998</v>
      </c>
      <c r="B1494" s="15" t="s">
        <v>173</v>
      </c>
      <c r="C1494" s="15" t="s">
        <v>169</v>
      </c>
      <c r="D1494" s="15" t="s">
        <v>5</v>
      </c>
      <c r="E1494" s="15" t="s">
        <v>75</v>
      </c>
      <c r="F1494" s="16">
        <v>244</v>
      </c>
      <c r="G1494" s="19">
        <v>435.2113895999874</v>
      </c>
      <c r="H1494" s="19">
        <f t="shared" si="116"/>
        <v>106191.57906239692</v>
      </c>
      <c r="I1494" s="20">
        <v>765.31415999997785</v>
      </c>
      <c r="J1494" s="19">
        <f t="shared" si="117"/>
        <v>186736.6550399946</v>
      </c>
      <c r="K1494" s="19">
        <f t="shared" si="118"/>
        <v>330.10277039999045</v>
      </c>
      <c r="L1494" s="19">
        <f t="shared" si="119"/>
        <v>80545.075977597677</v>
      </c>
      <c r="M1494" s="29">
        <f>Table4[[#This Row],[Revenue]]/Table4[[#This Row],[Units]]</f>
        <v>3.1365334426228602</v>
      </c>
      <c r="N1494" s="31">
        <f t="shared" si="120"/>
        <v>0.43132975665836365</v>
      </c>
    </row>
    <row r="1495" spans="1:14" x14ac:dyDescent="0.25">
      <c r="A1495" s="35">
        <v>1999</v>
      </c>
      <c r="B1495" s="15" t="s">
        <v>172</v>
      </c>
      <c r="C1495" s="15" t="s">
        <v>169</v>
      </c>
      <c r="D1495" s="15" t="s">
        <v>5</v>
      </c>
      <c r="E1495" s="15" t="s">
        <v>75</v>
      </c>
      <c r="F1495" s="16">
        <v>817</v>
      </c>
      <c r="G1495" s="19">
        <v>1249.4585249999536</v>
      </c>
      <c r="H1495" s="19">
        <f t="shared" si="116"/>
        <v>1020807.6149249622</v>
      </c>
      <c r="I1495" s="20">
        <v>2447.824000999909</v>
      </c>
      <c r="J1495" s="19">
        <f t="shared" si="117"/>
        <v>1999872.2088169258</v>
      </c>
      <c r="K1495" s="19">
        <f t="shared" si="118"/>
        <v>1198.3654759999554</v>
      </c>
      <c r="L1495" s="19">
        <f t="shared" si="119"/>
        <v>979064.5938919636</v>
      </c>
      <c r="M1495" s="29">
        <f>Table4[[#This Row],[Revenue]]/Table4[[#This Row],[Units]]</f>
        <v>2.9961126083230218</v>
      </c>
      <c r="N1495" s="31">
        <f t="shared" si="120"/>
        <v>0.48956357790038679</v>
      </c>
    </row>
    <row r="1496" spans="1:14" x14ac:dyDescent="0.25">
      <c r="A1496" s="35">
        <v>2007</v>
      </c>
      <c r="B1496" s="15" t="s">
        <v>171</v>
      </c>
      <c r="C1496" s="15" t="s">
        <v>169</v>
      </c>
      <c r="D1496" s="15" t="s">
        <v>5</v>
      </c>
      <c r="E1496" s="15" t="s">
        <v>75</v>
      </c>
      <c r="F1496" s="16">
        <v>267</v>
      </c>
      <c r="G1496" s="19">
        <v>387.93970222259719</v>
      </c>
      <c r="H1496" s="19">
        <f t="shared" si="116"/>
        <v>103579.90049343345</v>
      </c>
      <c r="I1496" s="20">
        <v>667.43016845999523</v>
      </c>
      <c r="J1496" s="19">
        <f t="shared" si="117"/>
        <v>178203.85497881874</v>
      </c>
      <c r="K1496" s="19">
        <f t="shared" si="118"/>
        <v>279.49046623739804</v>
      </c>
      <c r="L1496" s="19">
        <f t="shared" si="119"/>
        <v>74623.954485385286</v>
      </c>
      <c r="M1496" s="29">
        <f>Table4[[#This Row],[Revenue]]/Table4[[#This Row],[Units]]</f>
        <v>2.4997384586516675</v>
      </c>
      <c r="N1496" s="31">
        <f t="shared" si="120"/>
        <v>0.41875611778575195</v>
      </c>
    </row>
    <row r="1497" spans="1:14" x14ac:dyDescent="0.25">
      <c r="A1497" s="35">
        <v>2008</v>
      </c>
      <c r="B1497" s="15" t="s">
        <v>175</v>
      </c>
      <c r="C1497" s="15" t="s">
        <v>169</v>
      </c>
      <c r="D1497" s="15" t="s">
        <v>5</v>
      </c>
      <c r="E1497" s="15" t="s">
        <v>75</v>
      </c>
      <c r="F1497" s="16">
        <v>735</v>
      </c>
      <c r="G1497" s="19">
        <v>990.596249999973</v>
      </c>
      <c r="H1497" s="19">
        <f t="shared" si="116"/>
        <v>728088.24374998012</v>
      </c>
      <c r="I1497" s="20">
        <v>1985.7748499999459</v>
      </c>
      <c r="J1497" s="19">
        <f t="shared" si="117"/>
        <v>1459544.5147499603</v>
      </c>
      <c r="K1497" s="19">
        <f t="shared" si="118"/>
        <v>995.1785999999729</v>
      </c>
      <c r="L1497" s="19">
        <f t="shared" si="119"/>
        <v>731456.27099998016</v>
      </c>
      <c r="M1497" s="29">
        <f>Table4[[#This Row],[Revenue]]/Table4[[#This Row],[Units]]</f>
        <v>2.7017344897958449</v>
      </c>
      <c r="N1497" s="31">
        <f t="shared" si="120"/>
        <v>0.50115379394597526</v>
      </c>
    </row>
    <row r="1498" spans="1:14" x14ac:dyDescent="0.25">
      <c r="A1498" s="35">
        <v>2009</v>
      </c>
      <c r="B1498" s="15" t="s">
        <v>176</v>
      </c>
      <c r="C1498" s="15" t="s">
        <v>169</v>
      </c>
      <c r="D1498" s="15" t="s">
        <v>5</v>
      </c>
      <c r="E1498" s="15" t="s">
        <v>75</v>
      </c>
      <c r="F1498" s="16">
        <v>267</v>
      </c>
      <c r="G1498" s="19">
        <v>532.13146384998061</v>
      </c>
      <c r="H1498" s="19">
        <f t="shared" si="116"/>
        <v>142079.10084794482</v>
      </c>
      <c r="I1498" s="20">
        <v>898.99383499996713</v>
      </c>
      <c r="J1498" s="19">
        <f t="shared" si="117"/>
        <v>240031.35394499122</v>
      </c>
      <c r="K1498" s="19">
        <f t="shared" si="118"/>
        <v>366.86237114998653</v>
      </c>
      <c r="L1498" s="19">
        <f t="shared" si="119"/>
        <v>97952.253097046399</v>
      </c>
      <c r="M1498" s="29">
        <f>Table4[[#This Row],[Revenue]]/Table4[[#This Row],[Units]]</f>
        <v>3.3670181086141091</v>
      </c>
      <c r="N1498" s="31">
        <f t="shared" si="120"/>
        <v>0.40808107560604123</v>
      </c>
    </row>
    <row r="1499" spans="1:14" x14ac:dyDescent="0.25">
      <c r="A1499" s="35">
        <v>2009</v>
      </c>
      <c r="B1499" s="15" t="s">
        <v>172</v>
      </c>
      <c r="C1499" s="15" t="s">
        <v>169</v>
      </c>
      <c r="D1499" s="15" t="s">
        <v>5</v>
      </c>
      <c r="E1499" s="15" t="s">
        <v>75</v>
      </c>
      <c r="F1499" s="16">
        <v>146</v>
      </c>
      <c r="G1499" s="19">
        <v>251.13457739999146</v>
      </c>
      <c r="H1499" s="19">
        <f t="shared" si="116"/>
        <v>36665.648300398752</v>
      </c>
      <c r="I1499" s="20">
        <v>592.76153999997985</v>
      </c>
      <c r="J1499" s="19">
        <f t="shared" si="117"/>
        <v>86543.184839997062</v>
      </c>
      <c r="K1499" s="19">
        <f t="shared" si="118"/>
        <v>341.62696259998836</v>
      </c>
      <c r="L1499" s="19">
        <f t="shared" si="119"/>
        <v>49877.53653959831</v>
      </c>
      <c r="M1499" s="29">
        <f>Table4[[#This Row],[Revenue]]/Table4[[#This Row],[Units]]</f>
        <v>4.0600105479450672</v>
      </c>
      <c r="N1499" s="31">
        <f t="shared" si="120"/>
        <v>0.57633118808619055</v>
      </c>
    </row>
    <row r="1500" spans="1:14" x14ac:dyDescent="0.25">
      <c r="A1500" s="35">
        <v>1991</v>
      </c>
      <c r="B1500" s="15" t="s">
        <v>174</v>
      </c>
      <c r="C1500" s="15" t="s">
        <v>170</v>
      </c>
      <c r="D1500" s="15" t="s">
        <v>146</v>
      </c>
      <c r="E1500" s="15" t="s">
        <v>23</v>
      </c>
      <c r="F1500" s="16">
        <v>799</v>
      </c>
      <c r="G1500" s="19">
        <v>894.22162399998047</v>
      </c>
      <c r="H1500" s="19">
        <f t="shared" si="116"/>
        <v>714483.07757598441</v>
      </c>
      <c r="I1500" s="20">
        <v>1886.3013541599589</v>
      </c>
      <c r="J1500" s="19">
        <f t="shared" si="117"/>
        <v>1507154.7819738071</v>
      </c>
      <c r="K1500" s="19">
        <f t="shared" si="118"/>
        <v>992.07973015997845</v>
      </c>
      <c r="L1500" s="19">
        <f t="shared" si="119"/>
        <v>792671.70439782273</v>
      </c>
      <c r="M1500" s="29">
        <f>Table4[[#This Row],[Revenue]]/Table4[[#This Row],[Units]]</f>
        <v>2.3608277273591476</v>
      </c>
      <c r="N1500" s="31">
        <f t="shared" si="120"/>
        <v>0.52593914963380228</v>
      </c>
    </row>
    <row r="1501" spans="1:14" x14ac:dyDescent="0.25">
      <c r="A1501" s="35">
        <v>1992</v>
      </c>
      <c r="B1501" s="15" t="s">
        <v>174</v>
      </c>
      <c r="C1501" s="15" t="s">
        <v>170</v>
      </c>
      <c r="D1501" s="15" t="s">
        <v>146</v>
      </c>
      <c r="E1501" s="15" t="s">
        <v>23</v>
      </c>
      <c r="F1501" s="16">
        <v>873</v>
      </c>
      <c r="G1501" s="19">
        <v>1121.7552389999626</v>
      </c>
      <c r="H1501" s="19">
        <f t="shared" si="116"/>
        <v>979292.3236469673</v>
      </c>
      <c r="I1501" s="20">
        <v>2169.726338999928</v>
      </c>
      <c r="J1501" s="19">
        <f t="shared" si="117"/>
        <v>1894171.093946937</v>
      </c>
      <c r="K1501" s="19">
        <f t="shared" si="118"/>
        <v>1047.9710999999654</v>
      </c>
      <c r="L1501" s="19">
        <f t="shared" si="119"/>
        <v>914878.77029996971</v>
      </c>
      <c r="M1501" s="29">
        <f>Table4[[#This Row],[Revenue]]/Table4[[#This Row],[Units]]</f>
        <v>2.4853680859105705</v>
      </c>
      <c r="N1501" s="31">
        <f t="shared" si="120"/>
        <v>0.482996902034658</v>
      </c>
    </row>
    <row r="1502" spans="1:14" x14ac:dyDescent="0.25">
      <c r="A1502" s="35">
        <v>1992</v>
      </c>
      <c r="B1502" s="15" t="s">
        <v>174</v>
      </c>
      <c r="C1502" s="15" t="s">
        <v>170</v>
      </c>
      <c r="D1502" s="15" t="s">
        <v>146</v>
      </c>
      <c r="E1502" s="15" t="s">
        <v>23</v>
      </c>
      <c r="F1502" s="16">
        <v>799</v>
      </c>
      <c r="G1502" s="19">
        <v>1038.4355309999646</v>
      </c>
      <c r="H1502" s="19">
        <f t="shared" si="116"/>
        <v>829709.98926897172</v>
      </c>
      <c r="I1502" s="20">
        <v>2050.0874309999303</v>
      </c>
      <c r="J1502" s="19">
        <f t="shared" si="117"/>
        <v>1638019.8573689444</v>
      </c>
      <c r="K1502" s="19">
        <f t="shared" si="118"/>
        <v>1011.6518999999657</v>
      </c>
      <c r="L1502" s="19">
        <f t="shared" si="119"/>
        <v>808309.86809997272</v>
      </c>
      <c r="M1502" s="29">
        <f>Table4[[#This Row],[Revenue]]/Table4[[#This Row],[Units]]</f>
        <v>2.5658165594492246</v>
      </c>
      <c r="N1502" s="31">
        <f t="shared" si="120"/>
        <v>0.49346768567159716</v>
      </c>
    </row>
    <row r="1503" spans="1:14" x14ac:dyDescent="0.25">
      <c r="A1503" s="35">
        <v>1992</v>
      </c>
      <c r="B1503" s="15" t="s">
        <v>174</v>
      </c>
      <c r="C1503" s="15" t="s">
        <v>170</v>
      </c>
      <c r="D1503" s="15" t="s">
        <v>146</v>
      </c>
      <c r="E1503" s="15" t="s">
        <v>23</v>
      </c>
      <c r="F1503" s="16">
        <v>589</v>
      </c>
      <c r="G1503" s="19">
        <v>765.85667399997374</v>
      </c>
      <c r="H1503" s="19">
        <f t="shared" si="116"/>
        <v>451089.58098598453</v>
      </c>
      <c r="I1503" s="20">
        <v>1640.7592739999436</v>
      </c>
      <c r="J1503" s="19">
        <f t="shared" si="117"/>
        <v>966407.21238596679</v>
      </c>
      <c r="K1503" s="19">
        <f t="shared" si="118"/>
        <v>874.90259999996988</v>
      </c>
      <c r="L1503" s="19">
        <f t="shared" si="119"/>
        <v>515317.63139998226</v>
      </c>
      <c r="M1503" s="29">
        <f>Table4[[#This Row],[Revenue]]/Table4[[#This Row],[Units]]</f>
        <v>2.7856693955856429</v>
      </c>
      <c r="N1503" s="31">
        <f t="shared" si="120"/>
        <v>0.53323032443819662</v>
      </c>
    </row>
    <row r="1504" spans="1:14" x14ac:dyDescent="0.25">
      <c r="A1504" s="35">
        <v>1994</v>
      </c>
      <c r="B1504" s="15" t="s">
        <v>171</v>
      </c>
      <c r="C1504" s="15" t="s">
        <v>169</v>
      </c>
      <c r="D1504" s="15" t="s">
        <v>5</v>
      </c>
      <c r="E1504" s="15" t="s">
        <v>23</v>
      </c>
      <c r="F1504" s="16">
        <v>408</v>
      </c>
      <c r="G1504" s="19">
        <v>1030.3809794599458</v>
      </c>
      <c r="H1504" s="19">
        <f t="shared" si="116"/>
        <v>420395.43961965787</v>
      </c>
      <c r="I1504" s="20">
        <v>2381.9889659998748</v>
      </c>
      <c r="J1504" s="19">
        <f t="shared" si="117"/>
        <v>971851.49812794896</v>
      </c>
      <c r="K1504" s="19">
        <f t="shared" si="118"/>
        <v>1351.607986539929</v>
      </c>
      <c r="L1504" s="19">
        <f t="shared" si="119"/>
        <v>551456.05850829114</v>
      </c>
      <c r="M1504" s="29">
        <f>Table4[[#This Row],[Revenue]]/Table4[[#This Row],[Units]]</f>
        <v>5.8382082499996928</v>
      </c>
      <c r="N1504" s="31">
        <f t="shared" si="120"/>
        <v>0.56742831550966977</v>
      </c>
    </row>
    <row r="1505" spans="1:14" x14ac:dyDescent="0.25">
      <c r="A1505" s="35">
        <v>1995</v>
      </c>
      <c r="B1505" s="15" t="s">
        <v>174</v>
      </c>
      <c r="C1505" s="15" t="s">
        <v>170</v>
      </c>
      <c r="D1505" s="15" t="s">
        <v>168</v>
      </c>
      <c r="E1505" s="15" t="s">
        <v>23</v>
      </c>
      <c r="F1505" s="16">
        <v>319</v>
      </c>
      <c r="G1505" s="19">
        <v>528.70214772997099</v>
      </c>
      <c r="H1505" s="19">
        <f t="shared" si="116"/>
        <v>168655.98512586075</v>
      </c>
      <c r="I1505" s="20">
        <v>1566.3062829999139</v>
      </c>
      <c r="J1505" s="19">
        <f t="shared" si="117"/>
        <v>499651.70427697257</v>
      </c>
      <c r="K1505" s="19">
        <f t="shared" si="118"/>
        <v>1037.6041352699431</v>
      </c>
      <c r="L1505" s="19">
        <f t="shared" si="119"/>
        <v>330995.71915111179</v>
      </c>
      <c r="M1505" s="29">
        <f>Table4[[#This Row],[Revenue]]/Table4[[#This Row],[Units]]</f>
        <v>4.9100510438868774</v>
      </c>
      <c r="N1505" s="31">
        <f t="shared" si="120"/>
        <v>0.66245289732391377</v>
      </c>
    </row>
    <row r="1506" spans="1:14" x14ac:dyDescent="0.25">
      <c r="A1506" s="35">
        <v>1996</v>
      </c>
      <c r="B1506" s="15" t="s">
        <v>175</v>
      </c>
      <c r="C1506" s="15" t="s">
        <v>170</v>
      </c>
      <c r="D1506" s="15" t="s">
        <v>168</v>
      </c>
      <c r="E1506" s="15" t="s">
        <v>23</v>
      </c>
      <c r="F1506" s="16">
        <v>779</v>
      </c>
      <c r="G1506" s="19">
        <v>971.36543150828891</v>
      </c>
      <c r="H1506" s="19">
        <f t="shared" si="116"/>
        <v>756693.67114495707</v>
      </c>
      <c r="I1506" s="20">
        <v>1555.6477629299825</v>
      </c>
      <c r="J1506" s="19">
        <f t="shared" si="117"/>
        <v>1211849.6073224563</v>
      </c>
      <c r="K1506" s="19">
        <f t="shared" si="118"/>
        <v>584.28233142169358</v>
      </c>
      <c r="L1506" s="19">
        <f t="shared" si="119"/>
        <v>455155.93617749924</v>
      </c>
      <c r="M1506" s="29">
        <f>Table4[[#This Row],[Revenue]]/Table4[[#This Row],[Units]]</f>
        <v>1.9969804402182061</v>
      </c>
      <c r="N1506" s="31">
        <f t="shared" si="120"/>
        <v>0.37558780679324727</v>
      </c>
    </row>
    <row r="1507" spans="1:14" x14ac:dyDescent="0.25">
      <c r="A1507" s="35">
        <v>1996</v>
      </c>
      <c r="B1507" s="15" t="s">
        <v>175</v>
      </c>
      <c r="C1507" s="15" t="s">
        <v>170</v>
      </c>
      <c r="D1507" s="15" t="s">
        <v>146</v>
      </c>
      <c r="E1507" s="15" t="s">
        <v>23</v>
      </c>
      <c r="F1507" s="16">
        <v>710</v>
      </c>
      <c r="G1507" s="19">
        <v>705.74354999999241</v>
      </c>
      <c r="H1507" s="19">
        <f t="shared" si="116"/>
        <v>501077.92049999459</v>
      </c>
      <c r="I1507" s="20">
        <v>1435.0135499999844</v>
      </c>
      <c r="J1507" s="19">
        <f t="shared" si="117"/>
        <v>1018859.6204999889</v>
      </c>
      <c r="K1507" s="19">
        <f t="shared" si="118"/>
        <v>729.26999999999202</v>
      </c>
      <c r="L1507" s="19">
        <f t="shared" si="119"/>
        <v>517781.69999999431</v>
      </c>
      <c r="M1507" s="29">
        <f>Table4[[#This Row],[Revenue]]/Table4[[#This Row],[Units]]</f>
        <v>2.0211458450704005</v>
      </c>
      <c r="N1507" s="31">
        <f t="shared" si="120"/>
        <v>0.50819729193497853</v>
      </c>
    </row>
    <row r="1508" spans="1:14" x14ac:dyDescent="0.25">
      <c r="A1508" s="35">
        <v>1996</v>
      </c>
      <c r="B1508" s="15" t="s">
        <v>175</v>
      </c>
      <c r="C1508" s="15" t="s">
        <v>170</v>
      </c>
      <c r="D1508" s="15" t="s">
        <v>146</v>
      </c>
      <c r="E1508" s="15" t="s">
        <v>23</v>
      </c>
      <c r="F1508" s="16">
        <v>502</v>
      </c>
      <c r="G1508" s="19">
        <v>499.29020399999456</v>
      </c>
      <c r="H1508" s="19">
        <f t="shared" si="116"/>
        <v>250643.68240799726</v>
      </c>
      <c r="I1508" s="20">
        <v>1192.5568863599869</v>
      </c>
      <c r="J1508" s="19">
        <f t="shared" si="117"/>
        <v>598663.55695271341</v>
      </c>
      <c r="K1508" s="19">
        <f t="shared" si="118"/>
        <v>693.26668235999239</v>
      </c>
      <c r="L1508" s="19">
        <f t="shared" si="119"/>
        <v>348019.87454471615</v>
      </c>
      <c r="M1508" s="29">
        <f>Table4[[#This Row],[Revenue]]/Table4[[#This Row],[Units]]</f>
        <v>2.3756113274103328</v>
      </c>
      <c r="N1508" s="31">
        <f t="shared" si="120"/>
        <v>0.58132797712990769</v>
      </c>
    </row>
    <row r="1509" spans="1:14" x14ac:dyDescent="0.25">
      <c r="A1509" s="35">
        <v>1996</v>
      </c>
      <c r="B1509" s="15" t="s">
        <v>173</v>
      </c>
      <c r="C1509" s="15" t="s">
        <v>170</v>
      </c>
      <c r="D1509" s="15" t="s">
        <v>146</v>
      </c>
      <c r="E1509" s="15" t="s">
        <v>23</v>
      </c>
      <c r="F1509" s="16">
        <v>293</v>
      </c>
      <c r="G1509" s="19">
        <v>386.95273919039761</v>
      </c>
      <c r="H1509" s="19">
        <f t="shared" si="116"/>
        <v>113377.1525827865</v>
      </c>
      <c r="I1509" s="20">
        <v>657.51020383999594</v>
      </c>
      <c r="J1509" s="19">
        <f t="shared" si="117"/>
        <v>192650.48972511882</v>
      </c>
      <c r="K1509" s="19">
        <f t="shared" si="118"/>
        <v>270.55746464959833</v>
      </c>
      <c r="L1509" s="19">
        <f t="shared" si="119"/>
        <v>79273.337142332326</v>
      </c>
      <c r="M1509" s="29">
        <f>Table4[[#This Row],[Revenue]]/Table4[[#This Row],[Units]]</f>
        <v>2.244062129146744</v>
      </c>
      <c r="N1509" s="31">
        <f t="shared" si="120"/>
        <v>0.41148785687200995</v>
      </c>
    </row>
    <row r="1510" spans="1:14" x14ac:dyDescent="0.25">
      <c r="A1510" s="35">
        <v>1997</v>
      </c>
      <c r="B1510" s="15" t="s">
        <v>174</v>
      </c>
      <c r="C1510" s="15" t="s">
        <v>170</v>
      </c>
      <c r="D1510" s="15" t="s">
        <v>146</v>
      </c>
      <c r="E1510" s="15" t="s">
        <v>23</v>
      </c>
      <c r="F1510" s="16">
        <v>408</v>
      </c>
      <c r="G1510" s="19">
        <v>771.43176065278737</v>
      </c>
      <c r="H1510" s="19">
        <f t="shared" si="116"/>
        <v>314744.15834633727</v>
      </c>
      <c r="I1510" s="20">
        <v>1601.415898879982</v>
      </c>
      <c r="J1510" s="19">
        <f t="shared" si="117"/>
        <v>653377.68674303265</v>
      </c>
      <c r="K1510" s="19">
        <f t="shared" si="118"/>
        <v>829.98413822719465</v>
      </c>
      <c r="L1510" s="19">
        <f t="shared" si="119"/>
        <v>338633.52839669539</v>
      </c>
      <c r="M1510" s="29">
        <f>Table4[[#This Row],[Revenue]]/Table4[[#This Row],[Units]]</f>
        <v>3.925038967843093</v>
      </c>
      <c r="N1510" s="31">
        <f t="shared" si="120"/>
        <v>0.51828144007292498</v>
      </c>
    </row>
    <row r="1511" spans="1:14" x14ac:dyDescent="0.25">
      <c r="A1511" s="35">
        <v>1999</v>
      </c>
      <c r="B1511" s="15" t="s">
        <v>173</v>
      </c>
      <c r="C1511" s="15" t="s">
        <v>170</v>
      </c>
      <c r="D1511" s="15" t="s">
        <v>146</v>
      </c>
      <c r="E1511" s="15" t="s">
        <v>23</v>
      </c>
      <c r="F1511" s="16">
        <v>502</v>
      </c>
      <c r="G1511" s="19">
        <v>694.990385999973</v>
      </c>
      <c r="H1511" s="19">
        <f t="shared" si="116"/>
        <v>348885.17377198645</v>
      </c>
      <c r="I1511" s="20">
        <v>1566.0067859999392</v>
      </c>
      <c r="J1511" s="19">
        <f t="shared" si="117"/>
        <v>786135.40657196951</v>
      </c>
      <c r="K1511" s="19">
        <f t="shared" si="118"/>
        <v>871.01639999996621</v>
      </c>
      <c r="L1511" s="19">
        <f t="shared" si="119"/>
        <v>437250.23279998306</v>
      </c>
      <c r="M1511" s="29">
        <f>Table4[[#This Row],[Revenue]]/Table4[[#This Row],[Units]]</f>
        <v>3.1195354302787632</v>
      </c>
      <c r="N1511" s="31">
        <f t="shared" si="120"/>
        <v>0.55620218749167027</v>
      </c>
    </row>
    <row r="1512" spans="1:14" x14ac:dyDescent="0.25">
      <c r="A1512" s="35">
        <v>1999</v>
      </c>
      <c r="B1512" s="15" t="s">
        <v>172</v>
      </c>
      <c r="C1512" s="15" t="s">
        <v>170</v>
      </c>
      <c r="D1512" s="15" t="s">
        <v>146</v>
      </c>
      <c r="E1512" s="15" t="s">
        <v>23</v>
      </c>
      <c r="F1512" s="16">
        <v>408</v>
      </c>
      <c r="G1512" s="19">
        <v>550.88771999997959</v>
      </c>
      <c r="H1512" s="19">
        <f t="shared" si="116"/>
        <v>224762.18975999168</v>
      </c>
      <c r="I1512" s="20">
        <v>1336.5907199999506</v>
      </c>
      <c r="J1512" s="19">
        <f t="shared" si="117"/>
        <v>545329.01375997986</v>
      </c>
      <c r="K1512" s="19">
        <f t="shared" si="118"/>
        <v>785.70299999997098</v>
      </c>
      <c r="L1512" s="19">
        <f t="shared" si="119"/>
        <v>320566.82399998815</v>
      </c>
      <c r="M1512" s="29">
        <f>Table4[[#This Row],[Revenue]]/Table4[[#This Row],[Units]]</f>
        <v>3.2759576470587022</v>
      </c>
      <c r="N1512" s="31">
        <f t="shared" si="120"/>
        <v>0.58784113060428855</v>
      </c>
    </row>
    <row r="1513" spans="1:14" x14ac:dyDescent="0.25">
      <c r="A1513" s="35">
        <v>1999</v>
      </c>
      <c r="B1513" s="15" t="s">
        <v>176</v>
      </c>
      <c r="C1513" s="15" t="s">
        <v>170</v>
      </c>
      <c r="D1513" s="15" t="s">
        <v>146</v>
      </c>
      <c r="E1513" s="15" t="s">
        <v>23</v>
      </c>
      <c r="F1513" s="16">
        <v>193</v>
      </c>
      <c r="G1513" s="19">
        <v>576.86882483997601</v>
      </c>
      <c r="H1513" s="19">
        <f t="shared" si="116"/>
        <v>111335.68319411537</v>
      </c>
      <c r="I1513" s="20">
        <v>962.39116399995999</v>
      </c>
      <c r="J1513" s="19">
        <f t="shared" si="117"/>
        <v>185741.49465199228</v>
      </c>
      <c r="K1513" s="19">
        <f t="shared" si="118"/>
        <v>385.52233915998397</v>
      </c>
      <c r="L1513" s="19">
        <f t="shared" si="119"/>
        <v>74405.811457876916</v>
      </c>
      <c r="M1513" s="29">
        <f>Table4[[#This Row],[Revenue]]/Table4[[#This Row],[Units]]</f>
        <v>4.9864827150256996</v>
      </c>
      <c r="N1513" s="31">
        <f t="shared" si="120"/>
        <v>0.40058798706925786</v>
      </c>
    </row>
    <row r="1514" spans="1:14" x14ac:dyDescent="0.25">
      <c r="A1514" s="35">
        <v>2001</v>
      </c>
      <c r="B1514" s="15" t="s">
        <v>175</v>
      </c>
      <c r="C1514" s="15" t="s">
        <v>170</v>
      </c>
      <c r="D1514" s="15" t="s">
        <v>168</v>
      </c>
      <c r="E1514" s="15" t="s">
        <v>23</v>
      </c>
      <c r="F1514" s="16">
        <v>578</v>
      </c>
      <c r="G1514" s="19">
        <v>1405.5433757399242</v>
      </c>
      <c r="H1514" s="19">
        <f t="shared" si="116"/>
        <v>812404.0711776762</v>
      </c>
      <c r="I1514" s="20">
        <v>2784.3089539998496</v>
      </c>
      <c r="J1514" s="19">
        <f t="shared" si="117"/>
        <v>1609330.575411913</v>
      </c>
      <c r="K1514" s="19">
        <f t="shared" si="118"/>
        <v>1378.7655782599254</v>
      </c>
      <c r="L1514" s="19">
        <f t="shared" si="119"/>
        <v>796926.50423423678</v>
      </c>
      <c r="M1514" s="29">
        <f>Table4[[#This Row],[Revenue]]/Table4[[#This Row],[Units]]</f>
        <v>4.817143519030882</v>
      </c>
      <c r="N1514" s="31">
        <f t="shared" si="120"/>
        <v>0.49519130277523071</v>
      </c>
    </row>
    <row r="1515" spans="1:14" x14ac:dyDescent="0.25">
      <c r="A1515" s="35">
        <v>2001</v>
      </c>
      <c r="B1515" s="15" t="s">
        <v>173</v>
      </c>
      <c r="C1515" s="15" t="s">
        <v>169</v>
      </c>
      <c r="D1515" s="15" t="s">
        <v>5</v>
      </c>
      <c r="E1515" s="15" t="s">
        <v>23</v>
      </c>
      <c r="F1515" s="16">
        <v>524</v>
      </c>
      <c r="G1515" s="19">
        <v>1458.6696934799245</v>
      </c>
      <c r="H1515" s="19">
        <f t="shared" si="116"/>
        <v>764342.91938348045</v>
      </c>
      <c r="I1515" s="20">
        <v>2662.7161079998623</v>
      </c>
      <c r="J1515" s="19">
        <f t="shared" si="117"/>
        <v>1395263.2405919279</v>
      </c>
      <c r="K1515" s="19">
        <f t="shared" si="118"/>
        <v>1204.0464145199378</v>
      </c>
      <c r="L1515" s="19">
        <f t="shared" si="119"/>
        <v>630920.32120844745</v>
      </c>
      <c r="M1515" s="29">
        <f>Table4[[#This Row],[Revenue]]/Table4[[#This Row],[Units]]</f>
        <v>5.0815192900760735</v>
      </c>
      <c r="N1515" s="31">
        <f t="shared" si="120"/>
        <v>0.45218730262024615</v>
      </c>
    </row>
    <row r="1516" spans="1:14" x14ac:dyDescent="0.25">
      <c r="A1516" s="35">
        <v>2001</v>
      </c>
      <c r="B1516" s="15" t="s">
        <v>173</v>
      </c>
      <c r="C1516" s="15" t="s">
        <v>169</v>
      </c>
      <c r="D1516" s="15" t="s">
        <v>5</v>
      </c>
      <c r="E1516" s="15" t="s">
        <v>23</v>
      </c>
      <c r="F1516" s="16">
        <v>494</v>
      </c>
      <c r="G1516" s="19">
        <v>1380.2370124899292</v>
      </c>
      <c r="H1516" s="19">
        <f t="shared" si="116"/>
        <v>681837.08417002496</v>
      </c>
      <c r="I1516" s="20">
        <v>2574.2823789998679</v>
      </c>
      <c r="J1516" s="19">
        <f t="shared" si="117"/>
        <v>1271695.4952259348</v>
      </c>
      <c r="K1516" s="19">
        <f t="shared" si="118"/>
        <v>1194.0453665099387</v>
      </c>
      <c r="L1516" s="19">
        <f t="shared" si="119"/>
        <v>589858.41105590982</v>
      </c>
      <c r="M1516" s="29">
        <f>Table4[[#This Row],[Revenue]]/Table4[[#This Row],[Units]]</f>
        <v>5.2110979331981131</v>
      </c>
      <c r="N1516" s="31">
        <f t="shared" si="120"/>
        <v>0.46383620392640695</v>
      </c>
    </row>
    <row r="1517" spans="1:14" x14ac:dyDescent="0.25">
      <c r="A1517" s="35">
        <v>2002</v>
      </c>
      <c r="B1517" s="15" t="s">
        <v>171</v>
      </c>
      <c r="C1517" s="15" t="s">
        <v>170</v>
      </c>
      <c r="D1517" s="15" t="s">
        <v>168</v>
      </c>
      <c r="E1517" s="15" t="s">
        <v>23</v>
      </c>
      <c r="F1517" s="16">
        <v>123</v>
      </c>
      <c r="G1517" s="19">
        <v>127.02831398909993</v>
      </c>
      <c r="H1517" s="19">
        <f t="shared" si="116"/>
        <v>15624.482620659292</v>
      </c>
      <c r="I1517" s="20">
        <v>367.78448060999978</v>
      </c>
      <c r="J1517" s="19">
        <f t="shared" si="117"/>
        <v>45237.491115029974</v>
      </c>
      <c r="K1517" s="19">
        <f t="shared" si="118"/>
        <v>240.75616662089985</v>
      </c>
      <c r="L1517" s="19">
        <f t="shared" si="119"/>
        <v>29613.008494370682</v>
      </c>
      <c r="M1517" s="29">
        <f>Table4[[#This Row],[Revenue]]/Table4[[#This Row],[Units]]</f>
        <v>2.9901177285365836</v>
      </c>
      <c r="N1517" s="31">
        <f t="shared" si="120"/>
        <v>0.65461208755080313</v>
      </c>
    </row>
    <row r="1518" spans="1:14" x14ac:dyDescent="0.25">
      <c r="A1518" s="35">
        <v>2003</v>
      </c>
      <c r="B1518" s="15" t="s">
        <v>175</v>
      </c>
      <c r="C1518" s="15" t="s">
        <v>170</v>
      </c>
      <c r="D1518" s="15" t="s">
        <v>168</v>
      </c>
      <c r="E1518" s="15" t="s">
        <v>23</v>
      </c>
      <c r="F1518" s="16">
        <v>688</v>
      </c>
      <c r="G1518" s="19">
        <v>853.99634719998653</v>
      </c>
      <c r="H1518" s="19">
        <f t="shared" si="116"/>
        <v>587549.48687359074</v>
      </c>
      <c r="I1518" s="20">
        <v>1695.6011199999796</v>
      </c>
      <c r="J1518" s="19">
        <f t="shared" si="117"/>
        <v>1166573.5705599859</v>
      </c>
      <c r="K1518" s="19">
        <f t="shared" si="118"/>
        <v>841.60477279999304</v>
      </c>
      <c r="L1518" s="19">
        <f t="shared" si="119"/>
        <v>579024.0836863952</v>
      </c>
      <c r="M1518" s="29">
        <f>Table4[[#This Row],[Revenue]]/Table4[[#This Row],[Units]]</f>
        <v>2.4645365116278772</v>
      </c>
      <c r="N1518" s="31">
        <f t="shared" si="120"/>
        <v>0.49634596419705312</v>
      </c>
    </row>
    <row r="1519" spans="1:14" x14ac:dyDescent="0.25">
      <c r="A1519" s="35">
        <v>2003</v>
      </c>
      <c r="B1519" s="15" t="s">
        <v>175</v>
      </c>
      <c r="C1519" s="15" t="s">
        <v>169</v>
      </c>
      <c r="D1519" s="15" t="s">
        <v>6</v>
      </c>
      <c r="E1519" s="15" t="s">
        <v>23</v>
      </c>
      <c r="F1519" s="16">
        <v>430</v>
      </c>
      <c r="G1519" s="19">
        <v>563.08112999999116</v>
      </c>
      <c r="H1519" s="19">
        <f t="shared" si="116"/>
        <v>242124.88589999621</v>
      </c>
      <c r="I1519" s="20">
        <v>1377.9174266999785</v>
      </c>
      <c r="J1519" s="19">
        <f t="shared" si="117"/>
        <v>592504.49348099076</v>
      </c>
      <c r="K1519" s="19">
        <f t="shared" si="118"/>
        <v>814.83629669998732</v>
      </c>
      <c r="L1519" s="19">
        <f t="shared" si="119"/>
        <v>350379.60758099455</v>
      </c>
      <c r="M1519" s="29">
        <f>Table4[[#This Row],[Revenue]]/Table4[[#This Row],[Units]]</f>
        <v>3.204459131860415</v>
      </c>
      <c r="N1519" s="31">
        <f t="shared" si="120"/>
        <v>0.59135350269244114</v>
      </c>
    </row>
    <row r="1520" spans="1:14" x14ac:dyDescent="0.25">
      <c r="A1520" s="35">
        <v>2003</v>
      </c>
      <c r="B1520" s="15" t="s">
        <v>173</v>
      </c>
      <c r="C1520" s="15" t="s">
        <v>169</v>
      </c>
      <c r="D1520" s="15" t="s">
        <v>6</v>
      </c>
      <c r="E1520" s="15" t="s">
        <v>23</v>
      </c>
      <c r="F1520" s="16">
        <v>335</v>
      </c>
      <c r="G1520" s="19">
        <v>752.92697095649237</v>
      </c>
      <c r="H1520" s="19">
        <f t="shared" si="116"/>
        <v>252230.53527042494</v>
      </c>
      <c r="I1520" s="20">
        <v>1594.4257611499891</v>
      </c>
      <c r="J1520" s="19">
        <f t="shared" si="117"/>
        <v>534132.62998524634</v>
      </c>
      <c r="K1520" s="19">
        <f t="shared" si="118"/>
        <v>841.49879019349669</v>
      </c>
      <c r="L1520" s="19">
        <f t="shared" si="119"/>
        <v>281902.09471482143</v>
      </c>
      <c r="M1520" s="29">
        <f>Table4[[#This Row],[Revenue]]/Table4[[#This Row],[Units]]</f>
        <v>4.759479884029818</v>
      </c>
      <c r="N1520" s="31">
        <f t="shared" si="120"/>
        <v>0.52777546041815127</v>
      </c>
    </row>
    <row r="1521" spans="1:14" x14ac:dyDescent="0.25">
      <c r="A1521" s="35">
        <v>2003</v>
      </c>
      <c r="B1521" s="15" t="s">
        <v>172</v>
      </c>
      <c r="C1521" s="15" t="s">
        <v>169</v>
      </c>
      <c r="D1521" s="15" t="s">
        <v>5</v>
      </c>
      <c r="E1521" s="15" t="s">
        <v>23</v>
      </c>
      <c r="F1521" s="16">
        <v>293</v>
      </c>
      <c r="G1521" s="19">
        <v>595.00622220269588</v>
      </c>
      <c r="H1521" s="19">
        <f t="shared" si="116"/>
        <v>174336.82310538989</v>
      </c>
      <c r="I1521" s="20">
        <v>1396.6867651699936</v>
      </c>
      <c r="J1521" s="19">
        <f t="shared" si="117"/>
        <v>409229.22219480813</v>
      </c>
      <c r="K1521" s="19">
        <f t="shared" si="118"/>
        <v>801.6805429672977</v>
      </c>
      <c r="L1521" s="19">
        <f t="shared" si="119"/>
        <v>234892.39908941824</v>
      </c>
      <c r="M1521" s="29">
        <f>Table4[[#This Row],[Revenue]]/Table4[[#This Row],[Units]]</f>
        <v>4.7668490278839375</v>
      </c>
      <c r="N1521" s="31">
        <f t="shared" si="120"/>
        <v>0.57398735561851155</v>
      </c>
    </row>
    <row r="1522" spans="1:14" x14ac:dyDescent="0.25">
      <c r="A1522" s="35">
        <v>2003</v>
      </c>
      <c r="B1522" s="15" t="s">
        <v>173</v>
      </c>
      <c r="C1522" s="15" t="s">
        <v>169</v>
      </c>
      <c r="D1522" s="15" t="s">
        <v>5</v>
      </c>
      <c r="E1522" s="15" t="s">
        <v>23</v>
      </c>
      <c r="F1522" s="16">
        <v>333</v>
      </c>
      <c r="G1522" s="19">
        <v>511.73714294229478</v>
      </c>
      <c r="H1522" s="19">
        <f t="shared" si="116"/>
        <v>170408.46859978416</v>
      </c>
      <c r="I1522" s="20">
        <v>811.79586432999179</v>
      </c>
      <c r="J1522" s="19">
        <f t="shared" si="117"/>
        <v>270328.02282188728</v>
      </c>
      <c r="K1522" s="19">
        <f t="shared" si="118"/>
        <v>300.05872138769701</v>
      </c>
      <c r="L1522" s="19">
        <f t="shared" si="119"/>
        <v>99919.554222103121</v>
      </c>
      <c r="M1522" s="29">
        <f>Table4[[#This Row],[Revenue]]/Table4[[#This Row],[Units]]</f>
        <v>2.4378254184083836</v>
      </c>
      <c r="N1522" s="31">
        <f t="shared" si="120"/>
        <v>0.36962336785904631</v>
      </c>
    </row>
    <row r="1523" spans="1:14" x14ac:dyDescent="0.25">
      <c r="A1523" s="35">
        <v>2003</v>
      </c>
      <c r="B1523" s="15" t="s">
        <v>172</v>
      </c>
      <c r="C1523" s="15" t="s">
        <v>169</v>
      </c>
      <c r="D1523" s="15" t="s">
        <v>6</v>
      </c>
      <c r="E1523" s="15" t="s">
        <v>23</v>
      </c>
      <c r="F1523" s="16">
        <v>324</v>
      </c>
      <c r="G1523" s="19">
        <v>525.92391417599629</v>
      </c>
      <c r="H1523" s="19">
        <f t="shared" si="116"/>
        <v>170399.3481930228</v>
      </c>
      <c r="I1523" s="20">
        <v>830.20152959999416</v>
      </c>
      <c r="J1523" s="19">
        <f t="shared" si="117"/>
        <v>268985.29559039813</v>
      </c>
      <c r="K1523" s="19">
        <f t="shared" si="118"/>
        <v>304.27761542399787</v>
      </c>
      <c r="L1523" s="19">
        <f t="shared" si="119"/>
        <v>98585.947397375334</v>
      </c>
      <c r="M1523" s="29">
        <f>Table4[[#This Row],[Revenue]]/Table4[[#This Row],[Units]]</f>
        <v>2.5623503999999819</v>
      </c>
      <c r="N1523" s="31">
        <f t="shared" si="120"/>
        <v>0.36651054542215095</v>
      </c>
    </row>
    <row r="1524" spans="1:14" x14ac:dyDescent="0.25">
      <c r="A1524" s="35">
        <v>2003</v>
      </c>
      <c r="B1524" s="15" t="s">
        <v>174</v>
      </c>
      <c r="C1524" s="15" t="s">
        <v>170</v>
      </c>
      <c r="D1524" s="15" t="s">
        <v>168</v>
      </c>
      <c r="E1524" s="15" t="s">
        <v>23</v>
      </c>
      <c r="F1524" s="16">
        <v>226</v>
      </c>
      <c r="G1524" s="19">
        <v>335.08720681919806</v>
      </c>
      <c r="H1524" s="19">
        <f t="shared" si="116"/>
        <v>75729.708741138762</v>
      </c>
      <c r="I1524" s="20">
        <v>647.88131231999625</v>
      </c>
      <c r="J1524" s="19">
        <f t="shared" si="117"/>
        <v>146421.17658431915</v>
      </c>
      <c r="K1524" s="19">
        <f t="shared" si="118"/>
        <v>312.7941055007982</v>
      </c>
      <c r="L1524" s="19">
        <f t="shared" si="119"/>
        <v>70691.467843180391</v>
      </c>
      <c r="M1524" s="29">
        <f>Table4[[#This Row],[Revenue]]/Table4[[#This Row],[Units]]</f>
        <v>2.8667314704424611</v>
      </c>
      <c r="N1524" s="31">
        <f t="shared" si="120"/>
        <v>0.482795381735452</v>
      </c>
    </row>
    <row r="1525" spans="1:14" x14ac:dyDescent="0.25">
      <c r="A1525" s="35">
        <v>2004</v>
      </c>
      <c r="B1525" s="15" t="s">
        <v>172</v>
      </c>
      <c r="C1525" s="15" t="s">
        <v>169</v>
      </c>
      <c r="D1525" s="15" t="s">
        <v>5</v>
      </c>
      <c r="E1525" s="15" t="s">
        <v>23</v>
      </c>
      <c r="F1525" s="16">
        <v>759</v>
      </c>
      <c r="G1525" s="19">
        <v>1007.2309499999739</v>
      </c>
      <c r="H1525" s="19">
        <f t="shared" si="116"/>
        <v>764488.29104998021</v>
      </c>
      <c r="I1525" s="20">
        <v>2004.6771179999478</v>
      </c>
      <c r="J1525" s="19">
        <f t="shared" si="117"/>
        <v>1521549.9325619603</v>
      </c>
      <c r="K1525" s="19">
        <f t="shared" si="118"/>
        <v>997.44616799997391</v>
      </c>
      <c r="L1525" s="19">
        <f t="shared" si="119"/>
        <v>757061.64151198009</v>
      </c>
      <c r="M1525" s="29">
        <f>Table4[[#This Row],[Revenue]]/Table4[[#This Row],[Units]]</f>
        <v>2.641208324110603</v>
      </c>
      <c r="N1525" s="31">
        <f t="shared" si="120"/>
        <v>0.49755951172581792</v>
      </c>
    </row>
    <row r="1526" spans="1:14" x14ac:dyDescent="0.25">
      <c r="A1526" s="35">
        <v>2004</v>
      </c>
      <c r="B1526" s="15" t="s">
        <v>176</v>
      </c>
      <c r="C1526" s="15" t="s">
        <v>169</v>
      </c>
      <c r="D1526" s="15" t="s">
        <v>5</v>
      </c>
      <c r="E1526" s="15" t="s">
        <v>23</v>
      </c>
      <c r="F1526" s="16">
        <v>239</v>
      </c>
      <c r="G1526" s="19">
        <v>650.21683119997942</v>
      </c>
      <c r="H1526" s="19">
        <f t="shared" si="116"/>
        <v>155401.82265679509</v>
      </c>
      <c r="I1526" s="20">
        <v>1001.1575199999685</v>
      </c>
      <c r="J1526" s="19">
        <f t="shared" si="117"/>
        <v>239276.64727999247</v>
      </c>
      <c r="K1526" s="19">
        <f t="shared" si="118"/>
        <v>350.94068879998906</v>
      </c>
      <c r="L1526" s="19">
        <f t="shared" si="119"/>
        <v>83874.824623197375</v>
      </c>
      <c r="M1526" s="29">
        <f>Table4[[#This Row],[Revenue]]/Table4[[#This Row],[Units]]</f>
        <v>4.1889435983262278</v>
      </c>
      <c r="N1526" s="31">
        <f t="shared" si="120"/>
        <v>0.35053493759903048</v>
      </c>
    </row>
    <row r="1527" spans="1:14" x14ac:dyDescent="0.25">
      <c r="A1527" s="35">
        <v>2004</v>
      </c>
      <c r="B1527" s="15" t="s">
        <v>171</v>
      </c>
      <c r="C1527" s="15" t="s">
        <v>169</v>
      </c>
      <c r="D1527" s="15" t="s">
        <v>5</v>
      </c>
      <c r="E1527" s="15" t="s">
        <v>23</v>
      </c>
      <c r="F1527" s="16">
        <v>233</v>
      </c>
      <c r="G1527" s="19">
        <v>662.70220062997703</v>
      </c>
      <c r="H1527" s="19">
        <f t="shared" si="116"/>
        <v>154409.61274678464</v>
      </c>
      <c r="I1527" s="20">
        <v>1026.8463729999646</v>
      </c>
      <c r="J1527" s="19">
        <f t="shared" si="117"/>
        <v>239255.20490899176</v>
      </c>
      <c r="K1527" s="19">
        <f t="shared" si="118"/>
        <v>364.14417236998759</v>
      </c>
      <c r="L1527" s="19">
        <f t="shared" si="119"/>
        <v>84845.592162207118</v>
      </c>
      <c r="M1527" s="29">
        <f>Table4[[#This Row],[Revenue]]/Table4[[#This Row],[Units]]</f>
        <v>4.4070659785406203</v>
      </c>
      <c r="N1527" s="31">
        <f t="shared" si="120"/>
        <v>0.35462380931056775</v>
      </c>
    </row>
    <row r="1528" spans="1:14" x14ac:dyDescent="0.25">
      <c r="A1528" s="35">
        <v>2005</v>
      </c>
      <c r="B1528" s="15" t="s">
        <v>171</v>
      </c>
      <c r="C1528" s="15" t="s">
        <v>169</v>
      </c>
      <c r="D1528" s="15" t="s">
        <v>5</v>
      </c>
      <c r="E1528" s="15" t="s">
        <v>23</v>
      </c>
      <c r="F1528" s="16">
        <v>403</v>
      </c>
      <c r="G1528" s="19">
        <v>1174.9947136199467</v>
      </c>
      <c r="H1528" s="19">
        <f t="shared" si="116"/>
        <v>473522.86958883848</v>
      </c>
      <c r="I1528" s="20">
        <v>2130.9973019999029</v>
      </c>
      <c r="J1528" s="19">
        <f t="shared" si="117"/>
        <v>858791.91270596092</v>
      </c>
      <c r="K1528" s="19">
        <f t="shared" si="118"/>
        <v>956.00258837995625</v>
      </c>
      <c r="L1528" s="19">
        <f t="shared" si="119"/>
        <v>385269.04311712243</v>
      </c>
      <c r="M1528" s="29">
        <f>Table4[[#This Row],[Revenue]]/Table4[[#This Row],[Units]]</f>
        <v>5.2878344962776751</v>
      </c>
      <c r="N1528" s="31">
        <f t="shared" si="120"/>
        <v>0.44861745600652092</v>
      </c>
    </row>
    <row r="1529" spans="1:14" x14ac:dyDescent="0.25">
      <c r="A1529" s="35">
        <v>2005</v>
      </c>
      <c r="B1529" s="15" t="s">
        <v>175</v>
      </c>
      <c r="C1529" s="15" t="s">
        <v>169</v>
      </c>
      <c r="D1529" s="15" t="s">
        <v>6</v>
      </c>
      <c r="E1529" s="15" t="s">
        <v>23</v>
      </c>
      <c r="F1529" s="16">
        <v>430</v>
      </c>
      <c r="G1529" s="19">
        <v>781.71806999996704</v>
      </c>
      <c r="H1529" s="19">
        <f t="shared" si="116"/>
        <v>336138.77009998582</v>
      </c>
      <c r="I1529" s="20">
        <v>1800.2075699999239</v>
      </c>
      <c r="J1529" s="19">
        <f t="shared" si="117"/>
        <v>774089.25509996724</v>
      </c>
      <c r="K1529" s="19">
        <f t="shared" si="118"/>
        <v>1018.4894999999568</v>
      </c>
      <c r="L1529" s="19">
        <f t="shared" si="119"/>
        <v>437950.48499998142</v>
      </c>
      <c r="M1529" s="29">
        <f>Table4[[#This Row],[Revenue]]/Table4[[#This Row],[Units]]</f>
        <v>4.1865292325579624</v>
      </c>
      <c r="N1529" s="31">
        <f t="shared" si="120"/>
        <v>0.56576225818226056</v>
      </c>
    </row>
    <row r="1530" spans="1:14" x14ac:dyDescent="0.25">
      <c r="A1530" s="35">
        <v>2005</v>
      </c>
      <c r="B1530" s="15" t="s">
        <v>173</v>
      </c>
      <c r="C1530" s="15" t="s">
        <v>169</v>
      </c>
      <c r="D1530" s="15" t="s">
        <v>6</v>
      </c>
      <c r="E1530" s="15" t="s">
        <v>23</v>
      </c>
      <c r="F1530" s="16">
        <v>335</v>
      </c>
      <c r="G1530" s="19">
        <v>1052.7029741999577</v>
      </c>
      <c r="H1530" s="19">
        <f t="shared" si="116"/>
        <v>352655.49635698582</v>
      </c>
      <c r="I1530" s="20">
        <v>1983.1908199999402</v>
      </c>
      <c r="J1530" s="19">
        <f t="shared" si="117"/>
        <v>664368.92469997995</v>
      </c>
      <c r="K1530" s="19">
        <f t="shared" si="118"/>
        <v>930.48784579998255</v>
      </c>
      <c r="L1530" s="19">
        <f t="shared" si="119"/>
        <v>311713.42834299413</v>
      </c>
      <c r="M1530" s="29">
        <f>Table4[[#This Row],[Revenue]]/Table4[[#This Row],[Units]]</f>
        <v>5.9199725970147465</v>
      </c>
      <c r="N1530" s="31">
        <f t="shared" si="120"/>
        <v>0.46918724936413864</v>
      </c>
    </row>
    <row r="1531" spans="1:14" x14ac:dyDescent="0.25">
      <c r="A1531" s="35">
        <v>2005</v>
      </c>
      <c r="B1531" s="15" t="s">
        <v>175</v>
      </c>
      <c r="C1531" s="15" t="s">
        <v>169</v>
      </c>
      <c r="D1531" s="15" t="s">
        <v>5</v>
      </c>
      <c r="E1531" s="15" t="s">
        <v>23</v>
      </c>
      <c r="F1531" s="16">
        <v>293</v>
      </c>
      <c r="G1531" s="19">
        <v>905.95565164996037</v>
      </c>
      <c r="H1531" s="19">
        <f t="shared" si="116"/>
        <v>265445.00593343837</v>
      </c>
      <c r="I1531" s="20">
        <v>1828.5412149999418</v>
      </c>
      <c r="J1531" s="19">
        <f t="shared" si="117"/>
        <v>535762.57599498297</v>
      </c>
      <c r="K1531" s="19">
        <f t="shared" si="118"/>
        <v>922.58556334998138</v>
      </c>
      <c r="L1531" s="19">
        <f t="shared" si="119"/>
        <v>270317.5700615446</v>
      </c>
      <c r="M1531" s="29">
        <f>Table4[[#This Row],[Revenue]]/Table4[[#This Row],[Units]]</f>
        <v>6.2407549999998011</v>
      </c>
      <c r="N1531" s="31">
        <f t="shared" si="120"/>
        <v>0.50454731661600027</v>
      </c>
    </row>
    <row r="1532" spans="1:14" x14ac:dyDescent="0.25">
      <c r="A1532" s="35">
        <v>2005</v>
      </c>
      <c r="B1532" s="15" t="s">
        <v>175</v>
      </c>
      <c r="C1532" s="15" t="s">
        <v>169</v>
      </c>
      <c r="D1532" s="15" t="s">
        <v>6</v>
      </c>
      <c r="E1532" s="15" t="s">
        <v>23</v>
      </c>
      <c r="F1532" s="16">
        <v>324</v>
      </c>
      <c r="G1532" s="19">
        <v>780.00154847996703</v>
      </c>
      <c r="H1532" s="19">
        <f t="shared" si="116"/>
        <v>252720.50170750931</v>
      </c>
      <c r="I1532" s="20">
        <v>1201.2598079999493</v>
      </c>
      <c r="J1532" s="19">
        <f t="shared" si="117"/>
        <v>389208.17779198359</v>
      </c>
      <c r="K1532" s="19">
        <f t="shared" si="118"/>
        <v>421.25825951998229</v>
      </c>
      <c r="L1532" s="19">
        <f t="shared" si="119"/>
        <v>136487.67608447428</v>
      </c>
      <c r="M1532" s="29">
        <f>Table4[[#This Row],[Revenue]]/Table4[[#This Row],[Units]]</f>
        <v>3.7075919999998437</v>
      </c>
      <c r="N1532" s="31">
        <f t="shared" si="120"/>
        <v>0.35068039129799977</v>
      </c>
    </row>
    <row r="1533" spans="1:14" x14ac:dyDescent="0.25">
      <c r="A1533" s="35">
        <v>2005</v>
      </c>
      <c r="B1533" s="15" t="s">
        <v>175</v>
      </c>
      <c r="C1533" s="15" t="s">
        <v>170</v>
      </c>
      <c r="D1533" s="15" t="s">
        <v>168</v>
      </c>
      <c r="E1533" s="15" t="s">
        <v>23</v>
      </c>
      <c r="F1533" s="16">
        <v>226</v>
      </c>
      <c r="G1533" s="19">
        <v>511.57145479997786</v>
      </c>
      <c r="H1533" s="19">
        <f t="shared" si="116"/>
        <v>115615.14878479499</v>
      </c>
      <c r="I1533" s="20">
        <v>974.05307999995784</v>
      </c>
      <c r="J1533" s="19">
        <f t="shared" si="117"/>
        <v>220135.99607999047</v>
      </c>
      <c r="K1533" s="19">
        <f t="shared" si="118"/>
        <v>462.48162519997999</v>
      </c>
      <c r="L1533" s="19">
        <f t="shared" si="119"/>
        <v>104520.84729519548</v>
      </c>
      <c r="M1533" s="29">
        <f>Table4[[#This Row],[Revenue]]/Table4[[#This Row],[Units]]</f>
        <v>4.309969380530787</v>
      </c>
      <c r="N1533" s="31">
        <f t="shared" si="120"/>
        <v>0.4748012553894907</v>
      </c>
    </row>
    <row r="1534" spans="1:14" x14ac:dyDescent="0.25">
      <c r="A1534" s="35">
        <v>2005</v>
      </c>
      <c r="B1534" s="15" t="s">
        <v>172</v>
      </c>
      <c r="C1534" s="15" t="s">
        <v>170</v>
      </c>
      <c r="D1534" s="15" t="s">
        <v>168</v>
      </c>
      <c r="E1534" s="15" t="s">
        <v>23</v>
      </c>
      <c r="F1534" s="16">
        <v>123</v>
      </c>
      <c r="G1534" s="19">
        <v>188.41119860999308</v>
      </c>
      <c r="H1534" s="19">
        <f t="shared" si="116"/>
        <v>23174.577429029148</v>
      </c>
      <c r="I1534" s="20">
        <v>545.14943099998004</v>
      </c>
      <c r="J1534" s="19">
        <f t="shared" si="117"/>
        <v>67053.380012997543</v>
      </c>
      <c r="K1534" s="19">
        <f t="shared" si="118"/>
        <v>356.73823238998693</v>
      </c>
      <c r="L1534" s="19">
        <f t="shared" si="119"/>
        <v>43878.802583968398</v>
      </c>
      <c r="M1534" s="29">
        <f>Table4[[#This Row],[Revenue]]/Table4[[#This Row],[Units]]</f>
        <v>4.4321091951217886</v>
      </c>
      <c r="N1534" s="31">
        <f t="shared" si="120"/>
        <v>0.6543861409441698</v>
      </c>
    </row>
    <row r="1535" spans="1:14" x14ac:dyDescent="0.25">
      <c r="A1535" s="35">
        <v>2006</v>
      </c>
      <c r="B1535" s="15" t="s">
        <v>171</v>
      </c>
      <c r="C1535" s="15" t="s">
        <v>169</v>
      </c>
      <c r="D1535" s="15" t="s">
        <v>5</v>
      </c>
      <c r="E1535" s="15" t="s">
        <v>23</v>
      </c>
      <c r="F1535" s="16">
        <v>717.49437658698253</v>
      </c>
      <c r="G1535" s="19">
        <v>2044.369225283675</v>
      </c>
      <c r="H1535" s="19">
        <f t="shared" si="116"/>
        <v>1466823.4228085228</v>
      </c>
      <c r="I1535" s="20">
        <v>4727.043552680936</v>
      </c>
      <c r="J1535" s="19">
        <f t="shared" si="117"/>
        <v>3391627.1669303235</v>
      </c>
      <c r="K1535" s="19">
        <f t="shared" si="118"/>
        <v>2682.6743273972611</v>
      </c>
      <c r="L1535" s="19">
        <f t="shared" si="119"/>
        <v>1924803.7441218006</v>
      </c>
      <c r="M1535" s="29">
        <f>Table4[[#This Row],[Revenue]]/Table4[[#This Row],[Units]]</f>
        <v>6.5882656462992806</v>
      </c>
      <c r="N1535" s="31">
        <f t="shared" si="120"/>
        <v>0.5675163127861993</v>
      </c>
    </row>
    <row r="1536" spans="1:14" x14ac:dyDescent="0.25">
      <c r="A1536" s="35">
        <v>2006</v>
      </c>
      <c r="B1536" s="15" t="s">
        <v>173</v>
      </c>
      <c r="C1536" s="15" t="s">
        <v>169</v>
      </c>
      <c r="D1536" s="15" t="s">
        <v>5</v>
      </c>
      <c r="E1536" s="15" t="s">
        <v>23</v>
      </c>
      <c r="F1536" s="16">
        <v>496</v>
      </c>
      <c r="G1536" s="19">
        <v>1427.4261501899286</v>
      </c>
      <c r="H1536" s="19">
        <f t="shared" si="116"/>
        <v>708003.37049420457</v>
      </c>
      <c r="I1536" s="20">
        <v>2702.1610489998648</v>
      </c>
      <c r="J1536" s="19">
        <f t="shared" si="117"/>
        <v>1340271.8803039328</v>
      </c>
      <c r="K1536" s="19">
        <f t="shared" si="118"/>
        <v>1274.7348988099361</v>
      </c>
      <c r="L1536" s="19">
        <f t="shared" si="119"/>
        <v>632268.50980972825</v>
      </c>
      <c r="M1536" s="29">
        <f>Table4[[#This Row],[Revenue]]/Table4[[#This Row],[Units]]</f>
        <v>5.4479053407255336</v>
      </c>
      <c r="N1536" s="31">
        <f t="shared" si="120"/>
        <v>0.47174645614914268</v>
      </c>
    </row>
    <row r="1537" spans="1:14" x14ac:dyDescent="0.25">
      <c r="A1537" s="35">
        <v>2006</v>
      </c>
      <c r="B1537" s="15" t="s">
        <v>172</v>
      </c>
      <c r="C1537" s="15" t="s">
        <v>169</v>
      </c>
      <c r="D1537" s="15" t="s">
        <v>5</v>
      </c>
      <c r="E1537" s="15" t="s">
        <v>23</v>
      </c>
      <c r="F1537" s="16">
        <v>499</v>
      </c>
      <c r="G1537" s="19">
        <v>1062.1495375599484</v>
      </c>
      <c r="H1537" s="19">
        <f t="shared" si="116"/>
        <v>530012.61924241425</v>
      </c>
      <c r="I1537" s="20">
        <v>2559.6294759998755</v>
      </c>
      <c r="J1537" s="19">
        <f t="shared" si="117"/>
        <v>1277255.1085239379</v>
      </c>
      <c r="K1537" s="19">
        <f t="shared" si="118"/>
        <v>1497.4799384399271</v>
      </c>
      <c r="L1537" s="19">
        <f t="shared" si="119"/>
        <v>747242.48928152362</v>
      </c>
      <c r="M1537" s="29">
        <f>Table4[[#This Row],[Revenue]]/Table4[[#This Row],[Units]]</f>
        <v>5.129517987975702</v>
      </c>
      <c r="N1537" s="31">
        <f t="shared" si="120"/>
        <v>0.58503777694424397</v>
      </c>
    </row>
    <row r="1538" spans="1:14" x14ac:dyDescent="0.25">
      <c r="A1538" s="35">
        <v>2006</v>
      </c>
      <c r="B1538" s="15" t="s">
        <v>171</v>
      </c>
      <c r="C1538" s="15" t="s">
        <v>169</v>
      </c>
      <c r="D1538" s="15" t="s">
        <v>5</v>
      </c>
      <c r="E1538" s="15" t="s">
        <v>23</v>
      </c>
      <c r="F1538" s="16">
        <v>504</v>
      </c>
      <c r="G1538" s="19">
        <v>1053.0450667599432</v>
      </c>
      <c r="H1538" s="19">
        <f t="shared" ref="H1538:H1601" si="121">G1538*F1538</f>
        <v>530734.71364701143</v>
      </c>
      <c r="I1538" s="20">
        <v>2434.3827959998689</v>
      </c>
      <c r="J1538" s="19">
        <f t="shared" ref="J1538:J1601" si="122">I1538*F1538</f>
        <v>1226928.9291839339</v>
      </c>
      <c r="K1538" s="19">
        <f t="shared" ref="K1538:K1601" si="123">I1538-G1538</f>
        <v>1381.3377292399257</v>
      </c>
      <c r="L1538" s="19">
        <f t="shared" ref="L1538:L1601" si="124">J1538-H1538</f>
        <v>696194.21553692245</v>
      </c>
      <c r="M1538" s="29">
        <f>Table4[[#This Row],[Revenue]]/Table4[[#This Row],[Units]]</f>
        <v>4.8301245952378355</v>
      </c>
      <c r="N1538" s="31">
        <f t="shared" ref="N1538:N1601" si="125">K1538/I1538</f>
        <v>0.56742831550966977</v>
      </c>
    </row>
    <row r="1539" spans="1:14" x14ac:dyDescent="0.25">
      <c r="A1539" s="35">
        <v>2006</v>
      </c>
      <c r="B1539" s="15" t="s">
        <v>175</v>
      </c>
      <c r="C1539" s="15" t="s">
        <v>169</v>
      </c>
      <c r="D1539" s="15" t="s">
        <v>5</v>
      </c>
      <c r="E1539" s="15" t="s">
        <v>23</v>
      </c>
      <c r="F1539" s="16">
        <v>421</v>
      </c>
      <c r="G1539" s="19">
        <v>1081.1906126999424</v>
      </c>
      <c r="H1539" s="19">
        <f t="shared" si="121"/>
        <v>455181.24794667575</v>
      </c>
      <c r="I1539" s="20">
        <v>2470.7261699998689</v>
      </c>
      <c r="J1539" s="19">
        <f t="shared" si="122"/>
        <v>1040175.7175699448</v>
      </c>
      <c r="K1539" s="19">
        <f t="shared" si="123"/>
        <v>1389.5355572999265</v>
      </c>
      <c r="L1539" s="19">
        <f t="shared" si="124"/>
        <v>584994.46962326905</v>
      </c>
      <c r="M1539" s="29">
        <f>Table4[[#This Row],[Revenue]]/Table4[[#This Row],[Units]]</f>
        <v>5.8687082422799737</v>
      </c>
      <c r="N1539" s="31">
        <f t="shared" si="125"/>
        <v>0.562399659732426</v>
      </c>
    </row>
    <row r="1540" spans="1:14" x14ac:dyDescent="0.25">
      <c r="A1540" s="35">
        <v>2006</v>
      </c>
      <c r="B1540" s="15" t="s">
        <v>174</v>
      </c>
      <c r="C1540" s="15" t="s">
        <v>169</v>
      </c>
      <c r="D1540" s="15" t="s">
        <v>5</v>
      </c>
      <c r="E1540" s="15" t="s">
        <v>23</v>
      </c>
      <c r="F1540" s="16">
        <v>402</v>
      </c>
      <c r="G1540" s="19">
        <v>976.47550025995406</v>
      </c>
      <c r="H1540" s="19">
        <f t="shared" si="121"/>
        <v>392543.15110450151</v>
      </c>
      <c r="I1540" s="20">
        <v>2341.7906459998899</v>
      </c>
      <c r="J1540" s="19">
        <f t="shared" si="122"/>
        <v>941399.83969195571</v>
      </c>
      <c r="K1540" s="19">
        <f t="shared" si="123"/>
        <v>1365.3151457399358</v>
      </c>
      <c r="L1540" s="19">
        <f t="shared" si="124"/>
        <v>548856.68858745415</v>
      </c>
      <c r="M1540" s="29">
        <f>Table4[[#This Row],[Revenue]]/Table4[[#This Row],[Units]]</f>
        <v>5.8253498656713676</v>
      </c>
      <c r="N1540" s="31">
        <f t="shared" si="125"/>
        <v>0.58302186323618954</v>
      </c>
    </row>
    <row r="1541" spans="1:14" x14ac:dyDescent="0.25">
      <c r="A1541" s="35">
        <v>2007</v>
      </c>
      <c r="B1541" s="15" t="s">
        <v>176</v>
      </c>
      <c r="C1541" s="15" t="s">
        <v>169</v>
      </c>
      <c r="D1541" s="15" t="s">
        <v>5</v>
      </c>
      <c r="E1541" s="15" t="s">
        <v>23</v>
      </c>
      <c r="F1541" s="16">
        <v>1035.6673576724038</v>
      </c>
      <c r="G1541" s="19">
        <v>3119.4746630646196</v>
      </c>
      <c r="H1541" s="19">
        <f t="shared" si="121"/>
        <v>3230738.0816221465</v>
      </c>
      <c r="I1541" s="20">
        <v>6856.9490597736476</v>
      </c>
      <c r="J1541" s="19">
        <f t="shared" si="122"/>
        <v>7101518.3144300468</v>
      </c>
      <c r="K1541" s="19">
        <f t="shared" si="123"/>
        <v>3737.474396709028</v>
      </c>
      <c r="L1541" s="19">
        <f t="shared" si="124"/>
        <v>3870780.2328079003</v>
      </c>
      <c r="M1541" s="29">
        <f>Table4[[#This Row],[Revenue]]/Table4[[#This Row],[Units]]</f>
        <v>6.6208025279315574</v>
      </c>
      <c r="N1541" s="31">
        <f t="shared" si="125"/>
        <v>0.54506375417530151</v>
      </c>
    </row>
    <row r="1542" spans="1:14" x14ac:dyDescent="0.25">
      <c r="A1542" s="35">
        <v>2007</v>
      </c>
      <c r="B1542" s="15" t="s">
        <v>172</v>
      </c>
      <c r="C1542" s="15" t="s">
        <v>169</v>
      </c>
      <c r="D1542" s="15" t="s">
        <v>5</v>
      </c>
      <c r="E1542" s="15" t="s">
        <v>23</v>
      </c>
      <c r="F1542" s="16">
        <v>946.60261933315746</v>
      </c>
      <c r="G1542" s="19">
        <v>2838.7529198500579</v>
      </c>
      <c r="H1542" s="19">
        <f t="shared" si="121"/>
        <v>2687170.9495697138</v>
      </c>
      <c r="I1542" s="20">
        <v>6280.4547845938232</v>
      </c>
      <c r="J1542" s="19">
        <f t="shared" si="122"/>
        <v>5945094.9496999746</v>
      </c>
      <c r="K1542" s="19">
        <f t="shared" si="123"/>
        <v>3441.7018647437653</v>
      </c>
      <c r="L1542" s="19">
        <f t="shared" si="124"/>
        <v>3257924.0001302608</v>
      </c>
      <c r="M1542" s="29">
        <f>Table4[[#This Row],[Revenue]]/Table4[[#This Row],[Units]]</f>
        <v>6.6347321001690709</v>
      </c>
      <c r="N1542" s="31">
        <f t="shared" si="125"/>
        <v>0.54800201303675988</v>
      </c>
    </row>
    <row r="1543" spans="1:14" x14ac:dyDescent="0.25">
      <c r="A1543" s="35">
        <v>2007</v>
      </c>
      <c r="B1543" s="15" t="s">
        <v>173</v>
      </c>
      <c r="C1543" s="15" t="s">
        <v>169</v>
      </c>
      <c r="D1543" s="15" t="s">
        <v>5</v>
      </c>
      <c r="E1543" s="15" t="s">
        <v>23</v>
      </c>
      <c r="F1543" s="16">
        <v>968.78850697491248</v>
      </c>
      <c r="G1543" s="19">
        <v>2660.1279630936469</v>
      </c>
      <c r="H1543" s="19">
        <f t="shared" si="121"/>
        <v>2577101.3977277093</v>
      </c>
      <c r="I1543" s="20">
        <v>5379.4740439063298</v>
      </c>
      <c r="J1543" s="19">
        <f t="shared" si="122"/>
        <v>5211572.6273063077</v>
      </c>
      <c r="K1543" s="19">
        <f t="shared" si="123"/>
        <v>2719.3460808126829</v>
      </c>
      <c r="L1543" s="19">
        <f t="shared" si="124"/>
        <v>2634471.2295785984</v>
      </c>
      <c r="M1543" s="29">
        <f>Table4[[#This Row],[Revenue]]/Table4[[#This Row],[Units]]</f>
        <v>5.5527847462848108</v>
      </c>
      <c r="N1543" s="31">
        <f t="shared" si="125"/>
        <v>0.5055040806253277</v>
      </c>
    </row>
    <row r="1544" spans="1:14" x14ac:dyDescent="0.25">
      <c r="A1544" s="35">
        <v>2007</v>
      </c>
      <c r="B1544" s="15" t="s">
        <v>174</v>
      </c>
      <c r="C1544" s="15" t="s">
        <v>169</v>
      </c>
      <c r="D1544" s="15" t="s">
        <v>5</v>
      </c>
      <c r="E1544" s="15" t="s">
        <v>23</v>
      </c>
      <c r="F1544" s="16">
        <v>837.22629437910291</v>
      </c>
      <c r="G1544" s="19">
        <v>2292.0414699092066</v>
      </c>
      <c r="H1544" s="19">
        <f t="shared" si="121"/>
        <v>1918957.3864153172</v>
      </c>
      <c r="I1544" s="20">
        <v>5023.4138604680056</v>
      </c>
      <c r="J1544" s="19">
        <f t="shared" si="122"/>
        <v>4205734.1715322519</v>
      </c>
      <c r="K1544" s="19">
        <f t="shared" si="123"/>
        <v>2731.372390558799</v>
      </c>
      <c r="L1544" s="19">
        <f t="shared" si="124"/>
        <v>2286776.7851169347</v>
      </c>
      <c r="M1544" s="29">
        <f>Table4[[#This Row],[Revenue]]/Table4[[#This Row],[Units]]</f>
        <v>6.0000670000378209</v>
      </c>
      <c r="N1544" s="31">
        <f t="shared" si="125"/>
        <v>0.54372832229760404</v>
      </c>
    </row>
    <row r="1545" spans="1:14" x14ac:dyDescent="0.25">
      <c r="A1545" s="35">
        <v>2008</v>
      </c>
      <c r="B1545" s="15" t="s">
        <v>175</v>
      </c>
      <c r="C1545" s="15" t="s">
        <v>170</v>
      </c>
      <c r="D1545" s="15" t="s">
        <v>146</v>
      </c>
      <c r="E1545" s="15" t="s">
        <v>23</v>
      </c>
      <c r="F1545" s="16">
        <v>576</v>
      </c>
      <c r="G1545" s="19">
        <v>679.14719999998215</v>
      </c>
      <c r="H1545" s="19">
        <f t="shared" si="121"/>
        <v>391188.78719998972</v>
      </c>
      <c r="I1545" s="20">
        <v>1464.8021999999612</v>
      </c>
      <c r="J1545" s="19">
        <f t="shared" si="122"/>
        <v>843726.0671999777</v>
      </c>
      <c r="K1545" s="19">
        <f t="shared" si="123"/>
        <v>785.65499999997905</v>
      </c>
      <c r="L1545" s="19">
        <f t="shared" si="124"/>
        <v>452537.27999998798</v>
      </c>
      <c r="M1545" s="29">
        <f>Table4[[#This Row],[Revenue]]/Table4[[#This Row],[Units]]</f>
        <v>2.5430593749999328</v>
      </c>
      <c r="N1545" s="31">
        <f t="shared" si="125"/>
        <v>0.53635569362197832</v>
      </c>
    </row>
    <row r="1546" spans="1:14" x14ac:dyDescent="0.25">
      <c r="A1546" s="35">
        <v>2008</v>
      </c>
      <c r="B1546" s="15" t="s">
        <v>173</v>
      </c>
      <c r="C1546" s="15" t="s">
        <v>169</v>
      </c>
      <c r="D1546" s="15" t="s">
        <v>6</v>
      </c>
      <c r="E1546" s="15" t="s">
        <v>23</v>
      </c>
      <c r="F1546" s="16">
        <v>420</v>
      </c>
      <c r="G1546" s="19">
        <v>1022.2851121379819</v>
      </c>
      <c r="H1546" s="19">
        <f t="shared" si="121"/>
        <v>429359.74709795241</v>
      </c>
      <c r="I1546" s="20">
        <v>1989.1346197999737</v>
      </c>
      <c r="J1546" s="19">
        <f t="shared" si="122"/>
        <v>835436.54031598894</v>
      </c>
      <c r="K1546" s="19">
        <f t="shared" si="123"/>
        <v>966.84950766199188</v>
      </c>
      <c r="L1546" s="19">
        <f t="shared" si="124"/>
        <v>406076.79321803653</v>
      </c>
      <c r="M1546" s="29">
        <f>Table4[[#This Row],[Revenue]]/Table4[[#This Row],[Units]]</f>
        <v>4.7360348090475561</v>
      </c>
      <c r="N1546" s="31">
        <f t="shared" si="125"/>
        <v>0.48606539649851238</v>
      </c>
    </row>
    <row r="1547" spans="1:14" x14ac:dyDescent="0.25">
      <c r="A1547" s="35">
        <v>2009</v>
      </c>
      <c r="B1547" s="15" t="s">
        <v>174</v>
      </c>
      <c r="C1547" s="15" t="s">
        <v>170</v>
      </c>
      <c r="D1547" s="15" t="s">
        <v>146</v>
      </c>
      <c r="E1547" s="15" t="s">
        <v>23</v>
      </c>
      <c r="F1547" s="16">
        <v>957</v>
      </c>
      <c r="G1547" s="19">
        <v>1202.0762159999622</v>
      </c>
      <c r="H1547" s="19">
        <f t="shared" si="121"/>
        <v>1150386.9387119638</v>
      </c>
      <c r="I1547" s="20">
        <v>2279.5346159999281</v>
      </c>
      <c r="J1547" s="19">
        <f t="shared" si="122"/>
        <v>2181514.6275119311</v>
      </c>
      <c r="K1547" s="19">
        <f t="shared" si="123"/>
        <v>1077.4583999999659</v>
      </c>
      <c r="L1547" s="19">
        <f t="shared" si="124"/>
        <v>1031127.6887999673</v>
      </c>
      <c r="M1547" s="29">
        <f>Table4[[#This Row],[Revenue]]/Table4[[#This Row],[Units]]</f>
        <v>2.3819588463949093</v>
      </c>
      <c r="N1547" s="31">
        <f t="shared" si="125"/>
        <v>0.47266595226821501</v>
      </c>
    </row>
    <row r="1548" spans="1:14" x14ac:dyDescent="0.25">
      <c r="A1548" s="35">
        <v>2009</v>
      </c>
      <c r="B1548" s="15" t="s">
        <v>174</v>
      </c>
      <c r="C1548" s="15" t="s">
        <v>170</v>
      </c>
      <c r="D1548" s="15" t="s">
        <v>146</v>
      </c>
      <c r="E1548" s="15" t="s">
        <v>23</v>
      </c>
      <c r="F1548" s="16">
        <v>702</v>
      </c>
      <c r="G1548" s="19">
        <v>882.05317199997216</v>
      </c>
      <c r="H1548" s="19">
        <f t="shared" si="121"/>
        <v>619201.3267439804</v>
      </c>
      <c r="I1548" s="20">
        <v>1798.8459719999432</v>
      </c>
      <c r="J1548" s="19">
        <f t="shared" si="122"/>
        <v>1262789.8723439602</v>
      </c>
      <c r="K1548" s="19">
        <f t="shared" si="123"/>
        <v>916.79279999997107</v>
      </c>
      <c r="L1548" s="19">
        <f t="shared" si="124"/>
        <v>643588.54559997981</v>
      </c>
      <c r="M1548" s="29">
        <f>Table4[[#This Row],[Revenue]]/Table4[[#This Row],[Units]]</f>
        <v>2.5624586495725685</v>
      </c>
      <c r="N1548" s="31">
        <f t="shared" si="125"/>
        <v>0.50965608744182134</v>
      </c>
    </row>
    <row r="1549" spans="1:14" x14ac:dyDescent="0.25">
      <c r="A1549" s="35">
        <v>2012</v>
      </c>
      <c r="B1549" s="15" t="s">
        <v>172</v>
      </c>
      <c r="C1549" s="15" t="s">
        <v>169</v>
      </c>
      <c r="D1549" s="15" t="s">
        <v>6</v>
      </c>
      <c r="E1549" s="15" t="s">
        <v>23</v>
      </c>
      <c r="F1549" s="16">
        <v>722</v>
      </c>
      <c r="G1549" s="19">
        <v>888.82243199999118</v>
      </c>
      <c r="H1549" s="19">
        <f t="shared" si="121"/>
        <v>641729.79590399365</v>
      </c>
      <c r="I1549" s="20">
        <v>1795.0576319999823</v>
      </c>
      <c r="J1549" s="19">
        <f t="shared" si="122"/>
        <v>1296031.6103039873</v>
      </c>
      <c r="K1549" s="19">
        <f t="shared" si="123"/>
        <v>906.2351999999911</v>
      </c>
      <c r="L1549" s="19">
        <f t="shared" si="124"/>
        <v>654301.81439999363</v>
      </c>
      <c r="M1549" s="29">
        <f>Table4[[#This Row],[Revenue]]/Table4[[#This Row],[Units]]</f>
        <v>2.4862294072021913</v>
      </c>
      <c r="N1549" s="31">
        <f t="shared" si="125"/>
        <v>0.50485019747822779</v>
      </c>
    </row>
    <row r="1550" spans="1:14" x14ac:dyDescent="0.25">
      <c r="A1550" s="35">
        <v>2012</v>
      </c>
      <c r="B1550" s="15" t="s">
        <v>172</v>
      </c>
      <c r="C1550" s="15" t="s">
        <v>169</v>
      </c>
      <c r="D1550" s="15" t="s">
        <v>6</v>
      </c>
      <c r="E1550" s="15" t="s">
        <v>23</v>
      </c>
      <c r="F1550" s="16">
        <v>612</v>
      </c>
      <c r="G1550" s="19">
        <v>772.14999599999067</v>
      </c>
      <c r="H1550" s="19">
        <f t="shared" si="121"/>
        <v>472555.79755199427</v>
      </c>
      <c r="I1550" s="20">
        <v>1877.1587211599772</v>
      </c>
      <c r="J1550" s="19">
        <f t="shared" si="122"/>
        <v>1148821.1373499061</v>
      </c>
      <c r="K1550" s="19">
        <f t="shared" si="123"/>
        <v>1105.0087251599866</v>
      </c>
      <c r="L1550" s="19">
        <f t="shared" si="124"/>
        <v>676265.33979791193</v>
      </c>
      <c r="M1550" s="29">
        <f>Table4[[#This Row],[Revenue]]/Table4[[#This Row],[Units]]</f>
        <v>3.0672528123529039</v>
      </c>
      <c r="N1550" s="31">
        <f t="shared" si="125"/>
        <v>0.58866025163666191</v>
      </c>
    </row>
    <row r="1551" spans="1:14" x14ac:dyDescent="0.25">
      <c r="A1551" s="35">
        <v>2012</v>
      </c>
      <c r="B1551" s="15" t="s">
        <v>175</v>
      </c>
      <c r="C1551" s="15" t="s">
        <v>169</v>
      </c>
      <c r="D1551" s="15" t="s">
        <v>6</v>
      </c>
      <c r="E1551" s="15" t="s">
        <v>23</v>
      </c>
      <c r="F1551" s="16">
        <v>597</v>
      </c>
      <c r="G1551" s="19">
        <v>825.17280299998288</v>
      </c>
      <c r="H1551" s="19">
        <f t="shared" si="121"/>
        <v>492628.16339098976</v>
      </c>
      <c r="I1551" s="20">
        <v>1857.5936897699617</v>
      </c>
      <c r="J1551" s="19">
        <f t="shared" si="122"/>
        <v>1108983.4327926671</v>
      </c>
      <c r="K1551" s="19">
        <f t="shared" si="123"/>
        <v>1032.4208867699788</v>
      </c>
      <c r="L1551" s="19">
        <f t="shared" si="124"/>
        <v>616355.2694016773</v>
      </c>
      <c r="M1551" s="29">
        <f>Table4[[#This Row],[Revenue]]/Table4[[#This Row],[Units]]</f>
        <v>3.1115472190451618</v>
      </c>
      <c r="N1551" s="31">
        <f t="shared" si="125"/>
        <v>0.55578401910798392</v>
      </c>
    </row>
    <row r="1552" spans="1:14" x14ac:dyDescent="0.25">
      <c r="A1552" s="35">
        <v>2012</v>
      </c>
      <c r="B1552" s="15" t="s">
        <v>173</v>
      </c>
      <c r="C1552" s="15" t="s">
        <v>170</v>
      </c>
      <c r="D1552" s="15" t="s">
        <v>168</v>
      </c>
      <c r="E1552" s="15" t="s">
        <v>23</v>
      </c>
      <c r="F1552" s="16">
        <v>743</v>
      </c>
      <c r="G1552" s="19">
        <v>937.67540395968547</v>
      </c>
      <c r="H1552" s="19">
        <f t="shared" si="121"/>
        <v>696692.82514204632</v>
      </c>
      <c r="I1552" s="20">
        <v>1452.1758998699775</v>
      </c>
      <c r="J1552" s="19">
        <f t="shared" si="122"/>
        <v>1078966.6936033932</v>
      </c>
      <c r="K1552" s="19">
        <f t="shared" si="123"/>
        <v>514.50049591029199</v>
      </c>
      <c r="L1552" s="19">
        <f t="shared" si="124"/>
        <v>382273.86846134684</v>
      </c>
      <c r="M1552" s="29">
        <f>Table4[[#This Row],[Revenue]]/Table4[[#This Row],[Units]]</f>
        <v>1.954476312072648</v>
      </c>
      <c r="N1552" s="31">
        <f t="shared" si="125"/>
        <v>0.35429626394182584</v>
      </c>
    </row>
    <row r="1553" spans="1:14" x14ac:dyDescent="0.25">
      <c r="A1553" s="35">
        <v>2012</v>
      </c>
      <c r="B1553" s="15" t="s">
        <v>172</v>
      </c>
      <c r="C1553" s="15" t="s">
        <v>169</v>
      </c>
      <c r="D1553" s="15" t="s">
        <v>6</v>
      </c>
      <c r="E1553" s="15" t="s">
        <v>23</v>
      </c>
      <c r="F1553" s="16">
        <v>608</v>
      </c>
      <c r="G1553" s="19">
        <v>752.26684799999225</v>
      </c>
      <c r="H1553" s="19">
        <f t="shared" si="121"/>
        <v>457378.24358399527</v>
      </c>
      <c r="I1553" s="20">
        <v>1686.6042163199827</v>
      </c>
      <c r="J1553" s="19">
        <f t="shared" si="122"/>
        <v>1025455.3635225495</v>
      </c>
      <c r="K1553" s="19">
        <f t="shared" si="123"/>
        <v>934.33736831999045</v>
      </c>
      <c r="L1553" s="19">
        <f t="shared" si="124"/>
        <v>568077.11993855424</v>
      </c>
      <c r="M1553" s="29">
        <f>Table4[[#This Row],[Revenue]]/Table4[[#This Row],[Units]]</f>
        <v>2.7740200926315506</v>
      </c>
      <c r="N1553" s="31">
        <f t="shared" si="125"/>
        <v>0.5539754728934746</v>
      </c>
    </row>
    <row r="1554" spans="1:14" x14ac:dyDescent="0.25">
      <c r="A1554" s="35">
        <v>2012</v>
      </c>
      <c r="B1554" s="15" t="s">
        <v>172</v>
      </c>
      <c r="C1554" s="15" t="s">
        <v>169</v>
      </c>
      <c r="D1554" s="15" t="s">
        <v>5</v>
      </c>
      <c r="E1554" s="15" t="s">
        <v>23</v>
      </c>
      <c r="F1554" s="16">
        <v>417</v>
      </c>
      <c r="G1554" s="19">
        <v>847.21306116718915</v>
      </c>
      <c r="H1554" s="19">
        <f t="shared" si="121"/>
        <v>353287.84650671785</v>
      </c>
      <c r="I1554" s="20">
        <v>1690.5834231199847</v>
      </c>
      <c r="J1554" s="19">
        <f t="shared" si="122"/>
        <v>704973.28744103364</v>
      </c>
      <c r="K1554" s="19">
        <f t="shared" si="123"/>
        <v>843.37036195279552</v>
      </c>
      <c r="L1554" s="19">
        <f t="shared" si="124"/>
        <v>351685.44093431579</v>
      </c>
      <c r="M1554" s="29">
        <f>Table4[[#This Row],[Revenue]]/Table4[[#This Row],[Units]]</f>
        <v>4.0541568899759826</v>
      </c>
      <c r="N1554" s="31">
        <f t="shared" si="125"/>
        <v>0.49886349908503719</v>
      </c>
    </row>
    <row r="1555" spans="1:14" x14ac:dyDescent="0.25">
      <c r="A1555" s="35">
        <v>2012</v>
      </c>
      <c r="B1555" s="15" t="s">
        <v>173</v>
      </c>
      <c r="C1555" s="15" t="s">
        <v>169</v>
      </c>
      <c r="D1555" s="15" t="s">
        <v>5</v>
      </c>
      <c r="E1555" s="15" t="s">
        <v>23</v>
      </c>
      <c r="F1555" s="16">
        <v>488</v>
      </c>
      <c r="G1555" s="19">
        <v>575.57159999999112</v>
      </c>
      <c r="H1555" s="19">
        <f t="shared" si="121"/>
        <v>280878.94079999567</v>
      </c>
      <c r="I1555" s="20">
        <v>1366.275299359979</v>
      </c>
      <c r="J1555" s="19">
        <f t="shared" si="122"/>
        <v>666742.34608766972</v>
      </c>
      <c r="K1555" s="19">
        <f t="shared" si="123"/>
        <v>790.70369935998792</v>
      </c>
      <c r="L1555" s="19">
        <f t="shared" si="124"/>
        <v>385863.40528767405</v>
      </c>
      <c r="M1555" s="29">
        <f>Table4[[#This Row],[Revenue]]/Table4[[#This Row],[Units]]</f>
        <v>2.7997444659015964</v>
      </c>
      <c r="N1555" s="31">
        <f t="shared" si="125"/>
        <v>0.57872941107139009</v>
      </c>
    </row>
    <row r="1556" spans="1:14" x14ac:dyDescent="0.25">
      <c r="A1556" s="35">
        <v>2012</v>
      </c>
      <c r="B1556" s="15" t="s">
        <v>174</v>
      </c>
      <c r="C1556" s="15" t="s">
        <v>169</v>
      </c>
      <c r="D1556" s="15" t="s">
        <v>5</v>
      </c>
      <c r="E1556" s="15" t="s">
        <v>23</v>
      </c>
      <c r="F1556" s="16">
        <v>318</v>
      </c>
      <c r="G1556" s="19">
        <v>662.43019472459275</v>
      </c>
      <c r="H1556" s="19">
        <f t="shared" si="121"/>
        <v>210652.80192242051</v>
      </c>
      <c r="I1556" s="20">
        <v>1481.2236926599892</v>
      </c>
      <c r="J1556" s="19">
        <f t="shared" si="122"/>
        <v>471029.13426587655</v>
      </c>
      <c r="K1556" s="19">
        <f t="shared" si="123"/>
        <v>818.79349793539643</v>
      </c>
      <c r="L1556" s="19">
        <f t="shared" si="124"/>
        <v>260376.33234345604</v>
      </c>
      <c r="M1556" s="29">
        <f>Table4[[#This Row],[Revenue]]/Table4[[#This Row],[Units]]</f>
        <v>4.657936140440218</v>
      </c>
      <c r="N1556" s="31">
        <f t="shared" si="125"/>
        <v>0.55278179926017978</v>
      </c>
    </row>
    <row r="1557" spans="1:14" x14ac:dyDescent="0.25">
      <c r="A1557" s="35">
        <v>2012</v>
      </c>
      <c r="B1557" s="15" t="s">
        <v>174</v>
      </c>
      <c r="C1557" s="15" t="s">
        <v>170</v>
      </c>
      <c r="D1557" s="15" t="s">
        <v>168</v>
      </c>
      <c r="E1557" s="15" t="s">
        <v>23</v>
      </c>
      <c r="F1557" s="16">
        <v>330</v>
      </c>
      <c r="G1557" s="19">
        <v>442.96543164299698</v>
      </c>
      <c r="H1557" s="19">
        <f t="shared" si="121"/>
        <v>146178.59244218899</v>
      </c>
      <c r="I1557" s="20">
        <v>790.07800529999463</v>
      </c>
      <c r="J1557" s="19">
        <f t="shared" si="122"/>
        <v>260725.74174899823</v>
      </c>
      <c r="K1557" s="19">
        <f t="shared" si="123"/>
        <v>347.11257365699765</v>
      </c>
      <c r="L1557" s="19">
        <f t="shared" si="124"/>
        <v>114547.14930680924</v>
      </c>
      <c r="M1557" s="29">
        <f>Table4[[#This Row],[Revenue]]/Table4[[#This Row],[Units]]</f>
        <v>2.3941757736363471</v>
      </c>
      <c r="N1557" s="31">
        <f t="shared" si="125"/>
        <v>0.43933962384536718</v>
      </c>
    </row>
    <row r="1558" spans="1:14" x14ac:dyDescent="0.25">
      <c r="A1558" s="35">
        <v>2013</v>
      </c>
      <c r="B1558" s="15" t="s">
        <v>172</v>
      </c>
      <c r="C1558" s="15" t="s">
        <v>170</v>
      </c>
      <c r="D1558" s="15" t="s">
        <v>168</v>
      </c>
      <c r="E1558" s="15" t="s">
        <v>23</v>
      </c>
      <c r="F1558" s="16">
        <v>998</v>
      </c>
      <c r="G1558" s="19">
        <v>1409.6231236799565</v>
      </c>
      <c r="H1558" s="19">
        <f t="shared" si="121"/>
        <v>1406803.8774325966</v>
      </c>
      <c r="I1558" s="20">
        <v>2526.4165279999374</v>
      </c>
      <c r="J1558" s="19">
        <f t="shared" si="122"/>
        <v>2521363.6949439375</v>
      </c>
      <c r="K1558" s="19">
        <f t="shared" si="123"/>
        <v>1116.7934043199809</v>
      </c>
      <c r="L1558" s="19">
        <f t="shared" si="124"/>
        <v>1114559.8175113408</v>
      </c>
      <c r="M1558" s="29">
        <f>Table4[[#This Row],[Revenue]]/Table4[[#This Row],[Units]]</f>
        <v>2.5314794869738853</v>
      </c>
      <c r="N1558" s="31">
        <f t="shared" si="125"/>
        <v>0.44204642898061686</v>
      </c>
    </row>
    <row r="1559" spans="1:14" x14ac:dyDescent="0.25">
      <c r="A1559" s="35">
        <v>2013</v>
      </c>
      <c r="B1559" s="15" t="s">
        <v>173</v>
      </c>
      <c r="C1559" s="15" t="s">
        <v>169</v>
      </c>
      <c r="D1559" s="15" t="s">
        <v>6</v>
      </c>
      <c r="E1559" s="15" t="s">
        <v>23</v>
      </c>
      <c r="F1559" s="16">
        <v>608</v>
      </c>
      <c r="G1559" s="19">
        <v>969.21158399996841</v>
      </c>
      <c r="H1559" s="19">
        <f t="shared" si="121"/>
        <v>589280.6430719808</v>
      </c>
      <c r="I1559" s="20">
        <v>2033.2239839999338</v>
      </c>
      <c r="J1559" s="19">
        <f t="shared" si="122"/>
        <v>1236200.1822719597</v>
      </c>
      <c r="K1559" s="19">
        <f t="shared" si="123"/>
        <v>1064.0123999999655</v>
      </c>
      <c r="L1559" s="19">
        <f t="shared" si="124"/>
        <v>646919.53919997893</v>
      </c>
      <c r="M1559" s="29">
        <f>Table4[[#This Row],[Revenue]]/Table4[[#This Row],[Units]]</f>
        <v>3.3441183947367334</v>
      </c>
      <c r="N1559" s="31">
        <f t="shared" si="125"/>
        <v>0.52331292979672039</v>
      </c>
    </row>
    <row r="1560" spans="1:14" x14ac:dyDescent="0.25">
      <c r="A1560" s="35">
        <v>2013</v>
      </c>
      <c r="B1560" s="15" t="s">
        <v>172</v>
      </c>
      <c r="C1560" s="15" t="s">
        <v>169</v>
      </c>
      <c r="D1560" s="15" t="s">
        <v>6</v>
      </c>
      <c r="E1560" s="15" t="s">
        <v>23</v>
      </c>
      <c r="F1560" s="16">
        <v>541</v>
      </c>
      <c r="G1560" s="19">
        <v>835.19579999997484</v>
      </c>
      <c r="H1560" s="19">
        <f t="shared" si="121"/>
        <v>451840.92779998638</v>
      </c>
      <c r="I1560" s="20">
        <v>1803.3257999999457</v>
      </c>
      <c r="J1560" s="19">
        <f t="shared" si="122"/>
        <v>975599.25779997068</v>
      </c>
      <c r="K1560" s="19">
        <f t="shared" si="123"/>
        <v>968.12999999997089</v>
      </c>
      <c r="L1560" s="19">
        <f t="shared" si="124"/>
        <v>523758.3299999843</v>
      </c>
      <c r="M1560" s="29">
        <f>Table4[[#This Row],[Revenue]]/Table4[[#This Row],[Units]]</f>
        <v>3.3333194085026725</v>
      </c>
      <c r="N1560" s="31">
        <f t="shared" si="125"/>
        <v>0.53685806524810997</v>
      </c>
    </row>
    <row r="1561" spans="1:14" x14ac:dyDescent="0.25">
      <c r="A1561" s="35">
        <v>2014</v>
      </c>
      <c r="B1561" s="15" t="s">
        <v>174</v>
      </c>
      <c r="C1561" s="15" t="s">
        <v>170</v>
      </c>
      <c r="D1561" s="15" t="s">
        <v>168</v>
      </c>
      <c r="E1561" s="15" t="s">
        <v>23</v>
      </c>
      <c r="F1561" s="16">
        <v>743</v>
      </c>
      <c r="G1561" s="19">
        <v>1230.9939983199506</v>
      </c>
      <c r="H1561" s="19">
        <f t="shared" si="121"/>
        <v>914628.54075172334</v>
      </c>
      <c r="I1561" s="20">
        <v>2345.0096719999256</v>
      </c>
      <c r="J1561" s="19">
        <f t="shared" si="122"/>
        <v>1742342.1862959447</v>
      </c>
      <c r="K1561" s="19">
        <f t="shared" si="123"/>
        <v>1114.015673679975</v>
      </c>
      <c r="L1561" s="19">
        <f t="shared" si="124"/>
        <v>827713.64554422139</v>
      </c>
      <c r="M1561" s="29">
        <f>Table4[[#This Row],[Revenue]]/Table4[[#This Row],[Units]]</f>
        <v>3.1561368398383922</v>
      </c>
      <c r="N1561" s="31">
        <f t="shared" si="125"/>
        <v>0.47505802938965885</v>
      </c>
    </row>
    <row r="1562" spans="1:14" x14ac:dyDescent="0.25">
      <c r="A1562" s="35">
        <v>2014</v>
      </c>
      <c r="B1562" s="15" t="s">
        <v>171</v>
      </c>
      <c r="C1562" s="15" t="s">
        <v>169</v>
      </c>
      <c r="D1562" s="15" t="s">
        <v>5</v>
      </c>
      <c r="E1562" s="15" t="s">
        <v>23</v>
      </c>
      <c r="F1562" s="16">
        <v>529</v>
      </c>
      <c r="G1562" s="19">
        <v>1110.4367638799454</v>
      </c>
      <c r="H1562" s="19">
        <f t="shared" si="121"/>
        <v>587421.04809249111</v>
      </c>
      <c r="I1562" s="20">
        <v>2645.0179479998701</v>
      </c>
      <c r="J1562" s="19">
        <f t="shared" si="122"/>
        <v>1399214.4944919313</v>
      </c>
      <c r="K1562" s="19">
        <f t="shared" si="123"/>
        <v>1534.5811841199247</v>
      </c>
      <c r="L1562" s="19">
        <f t="shared" si="124"/>
        <v>811793.44639944017</v>
      </c>
      <c r="M1562" s="29">
        <f>Table4[[#This Row],[Revenue]]/Table4[[#This Row],[Units]]</f>
        <v>5.0000339281661059</v>
      </c>
      <c r="N1562" s="31">
        <f t="shared" si="125"/>
        <v>0.58017798528753128</v>
      </c>
    </row>
    <row r="1563" spans="1:14" x14ac:dyDescent="0.25">
      <c r="A1563" s="35">
        <v>2014</v>
      </c>
      <c r="B1563" s="15" t="s">
        <v>174</v>
      </c>
      <c r="C1563" s="15" t="s">
        <v>169</v>
      </c>
      <c r="D1563" s="15" t="s">
        <v>6</v>
      </c>
      <c r="E1563" s="15" t="s">
        <v>23</v>
      </c>
      <c r="F1563" s="16">
        <v>597</v>
      </c>
      <c r="G1563" s="19">
        <v>1063.6122149999567</v>
      </c>
      <c r="H1563" s="19">
        <f t="shared" si="121"/>
        <v>634976.49235497415</v>
      </c>
      <c r="I1563" s="20">
        <v>2240.9674649999088</v>
      </c>
      <c r="J1563" s="19">
        <f t="shared" si="122"/>
        <v>1337857.5766049456</v>
      </c>
      <c r="K1563" s="19">
        <f t="shared" si="123"/>
        <v>1177.3552499999521</v>
      </c>
      <c r="L1563" s="19">
        <f t="shared" si="124"/>
        <v>702881.08424997143</v>
      </c>
      <c r="M1563" s="29">
        <f>Table4[[#This Row],[Revenue]]/Table4[[#This Row],[Units]]</f>
        <v>3.7537143467335157</v>
      </c>
      <c r="N1563" s="31">
        <f t="shared" si="125"/>
        <v>0.52537810940508234</v>
      </c>
    </row>
    <row r="1564" spans="1:14" x14ac:dyDescent="0.25">
      <c r="A1564" s="35">
        <v>2014</v>
      </c>
      <c r="B1564" s="15" t="s">
        <v>175</v>
      </c>
      <c r="C1564" s="15" t="s">
        <v>169</v>
      </c>
      <c r="D1564" s="15" t="s">
        <v>5</v>
      </c>
      <c r="E1564" s="15" t="s">
        <v>23</v>
      </c>
      <c r="F1564" s="16">
        <v>433</v>
      </c>
      <c r="G1564" s="19">
        <v>1023.4196240799513</v>
      </c>
      <c r="H1564" s="19">
        <f t="shared" si="121"/>
        <v>443140.69722661888</v>
      </c>
      <c r="I1564" s="20">
        <v>2424.6013679998846</v>
      </c>
      <c r="J1564" s="19">
        <f t="shared" si="122"/>
        <v>1049852.39234395</v>
      </c>
      <c r="K1564" s="19">
        <f t="shared" si="123"/>
        <v>1401.1817439199333</v>
      </c>
      <c r="L1564" s="19">
        <f t="shared" si="124"/>
        <v>606711.69511733111</v>
      </c>
      <c r="M1564" s="29">
        <f>Table4[[#This Row],[Revenue]]/Table4[[#This Row],[Units]]</f>
        <v>5.5995412655886483</v>
      </c>
      <c r="N1564" s="31">
        <f t="shared" si="125"/>
        <v>0.57790190272630415</v>
      </c>
    </row>
    <row r="1565" spans="1:14" x14ac:dyDescent="0.25">
      <c r="A1565" s="35">
        <v>2014</v>
      </c>
      <c r="B1565" s="15" t="s">
        <v>176</v>
      </c>
      <c r="C1565" s="15" t="s">
        <v>169</v>
      </c>
      <c r="D1565" s="15" t="s">
        <v>5</v>
      </c>
      <c r="E1565" s="15" t="s">
        <v>23</v>
      </c>
      <c r="F1565" s="16">
        <v>434</v>
      </c>
      <c r="G1565" s="19">
        <v>1246.5937798599425</v>
      </c>
      <c r="H1565" s="19">
        <f t="shared" si="121"/>
        <v>541021.70045921509</v>
      </c>
      <c r="I1565" s="20">
        <v>2211.4988059998982</v>
      </c>
      <c r="J1565" s="19">
        <f t="shared" si="122"/>
        <v>959790.48180395586</v>
      </c>
      <c r="K1565" s="19">
        <f t="shared" si="123"/>
        <v>964.90502613995568</v>
      </c>
      <c r="L1565" s="19">
        <f t="shared" si="124"/>
        <v>418768.78134474077</v>
      </c>
      <c r="M1565" s="29">
        <f>Table4[[#This Row],[Revenue]]/Table4[[#This Row],[Units]]</f>
        <v>5.0956193686633595</v>
      </c>
      <c r="N1565" s="31">
        <f t="shared" si="125"/>
        <v>0.43631270499541935</v>
      </c>
    </row>
    <row r="1566" spans="1:14" x14ac:dyDescent="0.25">
      <c r="A1566" s="35">
        <v>2014</v>
      </c>
      <c r="B1566" s="15" t="s">
        <v>174</v>
      </c>
      <c r="C1566" s="15" t="s">
        <v>169</v>
      </c>
      <c r="D1566" s="15" t="s">
        <v>5</v>
      </c>
      <c r="E1566" s="15" t="s">
        <v>23</v>
      </c>
      <c r="F1566" s="16">
        <v>488</v>
      </c>
      <c r="G1566" s="19">
        <v>778.59179999996877</v>
      </c>
      <c r="H1566" s="19">
        <f t="shared" si="121"/>
        <v>379952.79839998478</v>
      </c>
      <c r="I1566" s="20">
        <v>1739.5073919999302</v>
      </c>
      <c r="J1566" s="19">
        <f t="shared" si="122"/>
        <v>848879.60729596589</v>
      </c>
      <c r="K1566" s="19">
        <f t="shared" si="123"/>
        <v>960.91559199996141</v>
      </c>
      <c r="L1566" s="19">
        <f t="shared" si="124"/>
        <v>468926.80889598111</v>
      </c>
      <c r="M1566" s="29">
        <f>Table4[[#This Row],[Revenue]]/Table4[[#This Row],[Units]]</f>
        <v>3.5645643278687094</v>
      </c>
      <c r="N1566" s="31">
        <f t="shared" si="125"/>
        <v>0.55240673102008864</v>
      </c>
    </row>
    <row r="1567" spans="1:14" x14ac:dyDescent="0.25">
      <c r="A1567" s="35">
        <v>2014</v>
      </c>
      <c r="B1567" s="15" t="s">
        <v>174</v>
      </c>
      <c r="C1567" s="15" t="s">
        <v>169</v>
      </c>
      <c r="D1567" s="15" t="s">
        <v>5</v>
      </c>
      <c r="E1567" s="15" t="s">
        <v>23</v>
      </c>
      <c r="F1567" s="16">
        <v>417</v>
      </c>
      <c r="G1567" s="19">
        <v>665.40689999997323</v>
      </c>
      <c r="H1567" s="19">
        <f t="shared" si="121"/>
        <v>277474.67729998886</v>
      </c>
      <c r="I1567" s="20">
        <v>1564.0200359999371</v>
      </c>
      <c r="J1567" s="19">
        <f t="shared" si="122"/>
        <v>652196.35501197376</v>
      </c>
      <c r="K1567" s="19">
        <f t="shared" si="123"/>
        <v>898.6131359999639</v>
      </c>
      <c r="L1567" s="19">
        <f t="shared" si="124"/>
        <v>374721.6777119849</v>
      </c>
      <c r="M1567" s="29">
        <f>Table4[[#This Row],[Revenue]]/Table4[[#This Row],[Units]]</f>
        <v>3.750647568345173</v>
      </c>
      <c r="N1567" s="31">
        <f t="shared" si="125"/>
        <v>0.57455346818843445</v>
      </c>
    </row>
    <row r="1568" spans="1:14" x14ac:dyDescent="0.25">
      <c r="A1568" s="35">
        <v>2014</v>
      </c>
      <c r="B1568" s="15" t="s">
        <v>172</v>
      </c>
      <c r="C1568" s="15" t="s">
        <v>169</v>
      </c>
      <c r="D1568" s="15" t="s">
        <v>5</v>
      </c>
      <c r="E1568" s="15" t="s">
        <v>23</v>
      </c>
      <c r="F1568" s="16">
        <v>318</v>
      </c>
      <c r="G1568" s="19">
        <v>974.45973563995665</v>
      </c>
      <c r="H1568" s="19">
        <f t="shared" si="121"/>
        <v>309878.19593350624</v>
      </c>
      <c r="I1568" s="20">
        <v>1902.6762439999377</v>
      </c>
      <c r="J1568" s="19">
        <f t="shared" si="122"/>
        <v>605051.04559198022</v>
      </c>
      <c r="K1568" s="19">
        <f t="shared" si="123"/>
        <v>928.21650835998105</v>
      </c>
      <c r="L1568" s="19">
        <f t="shared" si="124"/>
        <v>295172.84965847398</v>
      </c>
      <c r="M1568" s="29">
        <f>Table4[[#This Row],[Revenue]]/Table4[[#This Row],[Units]]</f>
        <v>5.9832586289306215</v>
      </c>
      <c r="N1568" s="31">
        <f t="shared" si="125"/>
        <v>0.48784784657247837</v>
      </c>
    </row>
    <row r="1569" spans="1:14" x14ac:dyDescent="0.25">
      <c r="A1569" s="35">
        <v>2014</v>
      </c>
      <c r="B1569" s="15" t="s">
        <v>172</v>
      </c>
      <c r="C1569" s="15" t="s">
        <v>170</v>
      </c>
      <c r="D1569" s="15" t="s">
        <v>168</v>
      </c>
      <c r="E1569" s="15" t="s">
        <v>23</v>
      </c>
      <c r="F1569" s="16">
        <v>330</v>
      </c>
      <c r="G1569" s="19">
        <v>655.81101029997251</v>
      </c>
      <c r="H1569" s="19">
        <f t="shared" si="121"/>
        <v>216417.63339899093</v>
      </c>
      <c r="I1569" s="20">
        <v>1145.6121299999518</v>
      </c>
      <c r="J1569" s="19">
        <f t="shared" si="122"/>
        <v>378052.00289998407</v>
      </c>
      <c r="K1569" s="19">
        <f t="shared" si="123"/>
        <v>489.80111969997927</v>
      </c>
      <c r="L1569" s="19">
        <f t="shared" si="124"/>
        <v>161634.36950099314</v>
      </c>
      <c r="M1569" s="29">
        <f>Table4[[#This Row],[Revenue]]/Table4[[#This Row],[Units]]</f>
        <v>3.4715519090907629</v>
      </c>
      <c r="N1569" s="31">
        <f t="shared" si="125"/>
        <v>0.42754533307883175</v>
      </c>
    </row>
    <row r="1570" spans="1:14" x14ac:dyDescent="0.25">
      <c r="A1570" s="35">
        <v>2015</v>
      </c>
      <c r="B1570" s="15" t="s">
        <v>171</v>
      </c>
      <c r="C1570" s="15" t="s">
        <v>169</v>
      </c>
      <c r="D1570" s="15" t="s">
        <v>5</v>
      </c>
      <c r="E1570" s="15" t="s">
        <v>23</v>
      </c>
      <c r="F1570" s="16">
        <v>780.08909219082932</v>
      </c>
      <c r="G1570" s="19">
        <v>2189.4976864005848</v>
      </c>
      <c r="H1570" s="19">
        <f t="shared" si="121"/>
        <v>1708003.2625381532</v>
      </c>
      <c r="I1570" s="20">
        <v>5143.3075654812819</v>
      </c>
      <c r="J1570" s="19">
        <f t="shared" si="122"/>
        <v>4012238.1296145176</v>
      </c>
      <c r="K1570" s="19">
        <f t="shared" si="123"/>
        <v>2953.8098790806971</v>
      </c>
      <c r="L1570" s="19">
        <f t="shared" si="124"/>
        <v>2304234.8670763643</v>
      </c>
      <c r="M1570" s="29">
        <f>Table4[[#This Row],[Revenue]]/Table4[[#This Row],[Units]]</f>
        <v>6.5932309744732338</v>
      </c>
      <c r="N1570" s="31">
        <f t="shared" si="125"/>
        <v>0.5743016223460663</v>
      </c>
    </row>
    <row r="1571" spans="1:14" x14ac:dyDescent="0.25">
      <c r="A1571" s="35">
        <v>2015</v>
      </c>
      <c r="B1571" s="15" t="s">
        <v>176</v>
      </c>
      <c r="C1571" s="15" t="s">
        <v>169</v>
      </c>
      <c r="D1571" s="15" t="s">
        <v>5</v>
      </c>
      <c r="E1571" s="15" t="s">
        <v>23</v>
      </c>
      <c r="F1571" s="16">
        <v>705</v>
      </c>
      <c r="G1571" s="19">
        <v>2573.9978002798639</v>
      </c>
      <c r="H1571" s="19">
        <f t="shared" si="121"/>
        <v>1814668.449197304</v>
      </c>
      <c r="I1571" s="20">
        <v>4351.408387999797</v>
      </c>
      <c r="J1571" s="19">
        <f t="shared" si="122"/>
        <v>3067742.9135398567</v>
      </c>
      <c r="K1571" s="19">
        <f t="shared" si="123"/>
        <v>1777.4105877199331</v>
      </c>
      <c r="L1571" s="19">
        <f t="shared" si="124"/>
        <v>1253074.4643425527</v>
      </c>
      <c r="M1571" s="29">
        <f>Table4[[#This Row],[Revenue]]/Table4[[#This Row],[Units]]</f>
        <v>6.1722104794323362</v>
      </c>
      <c r="N1571" s="31">
        <f t="shared" si="125"/>
        <v>0.40846788654028215</v>
      </c>
    </row>
    <row r="1572" spans="1:14" x14ac:dyDescent="0.25">
      <c r="A1572" s="35">
        <v>2015</v>
      </c>
      <c r="B1572" s="15" t="s">
        <v>174</v>
      </c>
      <c r="C1572" s="15" t="s">
        <v>169</v>
      </c>
      <c r="D1572" s="15" t="s">
        <v>5</v>
      </c>
      <c r="E1572" s="15" t="s">
        <v>23</v>
      </c>
      <c r="F1572" s="16">
        <v>527</v>
      </c>
      <c r="G1572" s="19">
        <v>1504.7215036799241</v>
      </c>
      <c r="H1572" s="19">
        <f t="shared" si="121"/>
        <v>792988.23243932007</v>
      </c>
      <c r="I1572" s="20">
        <v>2789.9945279998592</v>
      </c>
      <c r="J1572" s="19">
        <f t="shared" si="122"/>
        <v>1470327.1162559257</v>
      </c>
      <c r="K1572" s="19">
        <f t="shared" si="123"/>
        <v>1285.2730243199351</v>
      </c>
      <c r="L1572" s="19">
        <f t="shared" si="124"/>
        <v>677338.88381660567</v>
      </c>
      <c r="M1572" s="29">
        <f>Table4[[#This Row],[Revenue]]/Table4[[#This Row],[Units]]</f>
        <v>5.2941072637568487</v>
      </c>
      <c r="N1572" s="31">
        <f t="shared" si="125"/>
        <v>0.46067223839372345</v>
      </c>
    </row>
    <row r="1573" spans="1:14" x14ac:dyDescent="0.25">
      <c r="A1573" s="35">
        <v>2015</v>
      </c>
      <c r="B1573" s="15" t="s">
        <v>171</v>
      </c>
      <c r="C1573" s="15" t="s">
        <v>169</v>
      </c>
      <c r="D1573" s="15" t="s">
        <v>6</v>
      </c>
      <c r="E1573" s="15" t="s">
        <v>23</v>
      </c>
      <c r="F1573" s="16">
        <v>530</v>
      </c>
      <c r="G1573" s="19">
        <v>1184.9329048499349</v>
      </c>
      <c r="H1573" s="19">
        <f t="shared" si="121"/>
        <v>628014.43957046547</v>
      </c>
      <c r="I1573" s="20">
        <v>2738.3674349998496</v>
      </c>
      <c r="J1573" s="19">
        <f t="shared" si="122"/>
        <v>1451334.7405499204</v>
      </c>
      <c r="K1573" s="19">
        <f t="shared" si="123"/>
        <v>1553.4345301499147</v>
      </c>
      <c r="L1573" s="19">
        <f t="shared" si="124"/>
        <v>823320.30097945489</v>
      </c>
      <c r="M1573" s="29">
        <f>Table4[[#This Row],[Revenue]]/Table4[[#This Row],[Units]]</f>
        <v>5.1667310094336782</v>
      </c>
      <c r="N1573" s="31">
        <f t="shared" si="125"/>
        <v>0.56728491227839917</v>
      </c>
    </row>
    <row r="1574" spans="1:14" x14ac:dyDescent="0.25">
      <c r="A1574" s="35">
        <v>2015</v>
      </c>
      <c r="B1574" s="15" t="s">
        <v>175</v>
      </c>
      <c r="C1574" s="15" t="s">
        <v>169</v>
      </c>
      <c r="D1574" s="15" t="s">
        <v>6</v>
      </c>
      <c r="E1574" s="15" t="s">
        <v>23</v>
      </c>
      <c r="F1574" s="16">
        <v>532</v>
      </c>
      <c r="G1574" s="19">
        <v>1159.8758929499377</v>
      </c>
      <c r="H1574" s="19">
        <f t="shared" si="121"/>
        <v>617053.97504936683</v>
      </c>
      <c r="I1574" s="20">
        <v>2680.4609449998561</v>
      </c>
      <c r="J1574" s="19">
        <f t="shared" si="122"/>
        <v>1426005.2227399235</v>
      </c>
      <c r="K1574" s="19">
        <f t="shared" si="123"/>
        <v>1520.5850520499184</v>
      </c>
      <c r="L1574" s="19">
        <f t="shared" si="124"/>
        <v>808951.24769055669</v>
      </c>
      <c r="M1574" s="29">
        <f>Table4[[#This Row],[Revenue]]/Table4[[#This Row],[Units]]</f>
        <v>5.0384604229320606</v>
      </c>
      <c r="N1574" s="31">
        <f t="shared" si="125"/>
        <v>0.56728491227839917</v>
      </c>
    </row>
    <row r="1575" spans="1:14" x14ac:dyDescent="0.25">
      <c r="A1575" s="35">
        <v>2015</v>
      </c>
      <c r="B1575" s="15" t="s">
        <v>175</v>
      </c>
      <c r="C1575" s="15" t="s">
        <v>169</v>
      </c>
      <c r="D1575" s="15" t="s">
        <v>5</v>
      </c>
      <c r="E1575" s="15" t="s">
        <v>23</v>
      </c>
      <c r="F1575" s="16">
        <v>519</v>
      </c>
      <c r="G1575" s="19">
        <v>1104.8436024999398</v>
      </c>
      <c r="H1575" s="19">
        <f t="shared" si="121"/>
        <v>573413.82969746878</v>
      </c>
      <c r="I1575" s="20">
        <v>2524.7777499998629</v>
      </c>
      <c r="J1575" s="19">
        <f t="shared" si="122"/>
        <v>1310359.6522499288</v>
      </c>
      <c r="K1575" s="19">
        <f t="shared" si="123"/>
        <v>1419.934147499923</v>
      </c>
      <c r="L1575" s="19">
        <f t="shared" si="124"/>
        <v>736945.82255246001</v>
      </c>
      <c r="M1575" s="29">
        <f>Table4[[#This Row],[Revenue]]/Table4[[#This Row],[Units]]</f>
        <v>4.8646970134872118</v>
      </c>
      <c r="N1575" s="31">
        <f t="shared" si="125"/>
        <v>0.562399659732426</v>
      </c>
    </row>
    <row r="1576" spans="1:14" x14ac:dyDescent="0.25">
      <c r="A1576" s="35">
        <v>2015</v>
      </c>
      <c r="B1576" s="15" t="s">
        <v>176</v>
      </c>
      <c r="C1576" s="15" t="s">
        <v>170</v>
      </c>
      <c r="D1576" s="15" t="s">
        <v>168</v>
      </c>
      <c r="E1576" s="15" t="s">
        <v>23</v>
      </c>
      <c r="F1576" s="16">
        <v>443</v>
      </c>
      <c r="G1576" s="19">
        <v>1169.3542289999384</v>
      </c>
      <c r="H1576" s="19">
        <f t="shared" si="121"/>
        <v>518023.92344697274</v>
      </c>
      <c r="I1576" s="20">
        <v>2435.5458999998714</v>
      </c>
      <c r="J1576" s="19">
        <f t="shared" si="122"/>
        <v>1078946.833699943</v>
      </c>
      <c r="K1576" s="19">
        <f t="shared" si="123"/>
        <v>1266.191670999933</v>
      </c>
      <c r="L1576" s="19">
        <f t="shared" si="124"/>
        <v>560922.91025297029</v>
      </c>
      <c r="M1576" s="29">
        <f>Table4[[#This Row],[Revenue]]/Table4[[#This Row],[Units]]</f>
        <v>5.4978462753947435</v>
      </c>
      <c r="N1576" s="31">
        <f t="shared" si="125"/>
        <v>0.51988002812839607</v>
      </c>
    </row>
    <row r="1577" spans="1:14" x14ac:dyDescent="0.25">
      <c r="A1577" s="35">
        <v>2016</v>
      </c>
      <c r="B1577" s="15" t="s">
        <v>171</v>
      </c>
      <c r="C1577" s="15" t="s">
        <v>169</v>
      </c>
      <c r="D1577" s="15" t="s">
        <v>6</v>
      </c>
      <c r="E1577" s="15" t="s">
        <v>23</v>
      </c>
      <c r="F1577" s="16">
        <v>1232.0082786710764</v>
      </c>
      <c r="G1577" s="19">
        <v>3531.1222900722209</v>
      </c>
      <c r="H1577" s="19">
        <f t="shared" si="121"/>
        <v>4350371.8943689466</v>
      </c>
      <c r="I1577" s="20">
        <v>8583.9166181778855</v>
      </c>
      <c r="J1577" s="19">
        <f t="shared" si="122"/>
        <v>10575456.337017383</v>
      </c>
      <c r="K1577" s="19">
        <f t="shared" si="123"/>
        <v>5052.794328105665</v>
      </c>
      <c r="L1577" s="19">
        <f t="shared" si="124"/>
        <v>6225084.4426484369</v>
      </c>
      <c r="M1577" s="29">
        <f>Table4[[#This Row],[Revenue]]/Table4[[#This Row],[Units]]</f>
        <v>6.967417968519702</v>
      </c>
      <c r="N1577" s="31">
        <f t="shared" si="125"/>
        <v>0.58863506635252305</v>
      </c>
    </row>
    <row r="1578" spans="1:14" x14ac:dyDescent="0.25">
      <c r="A1578" s="35">
        <v>2016</v>
      </c>
      <c r="B1578" s="15" t="s">
        <v>175</v>
      </c>
      <c r="C1578" s="15" t="s">
        <v>169</v>
      </c>
      <c r="D1578" s="15" t="s">
        <v>6</v>
      </c>
      <c r="E1578" s="15" t="s">
        <v>23</v>
      </c>
      <c r="F1578" s="16">
        <v>1147.2802533373422</v>
      </c>
      <c r="G1578" s="19">
        <v>3012.0987983356135</v>
      </c>
      <c r="H1578" s="19">
        <f t="shared" si="121"/>
        <v>3455721.4724315866</v>
      </c>
      <c r="I1578" s="20">
        <v>6736.4295490570676</v>
      </c>
      <c r="J1578" s="19">
        <f t="shared" si="122"/>
        <v>7728572.5996313505</v>
      </c>
      <c r="K1578" s="19">
        <f t="shared" si="123"/>
        <v>3724.330750721454</v>
      </c>
      <c r="L1578" s="19">
        <f t="shared" si="124"/>
        <v>4272851.1271997634</v>
      </c>
      <c r="M1578" s="29">
        <f>Table4[[#This Row],[Revenue]]/Table4[[#This Row],[Units]]</f>
        <v>5.8716512634653633</v>
      </c>
      <c r="N1578" s="31">
        <f t="shared" si="125"/>
        <v>0.55286420255709012</v>
      </c>
    </row>
    <row r="1579" spans="1:14" x14ac:dyDescent="0.25">
      <c r="A1579" s="35">
        <v>2016</v>
      </c>
      <c r="B1579" s="15" t="s">
        <v>176</v>
      </c>
      <c r="C1579" s="15" t="s">
        <v>169</v>
      </c>
      <c r="D1579" s="15" t="s">
        <v>6</v>
      </c>
      <c r="E1579" s="15" t="s">
        <v>23</v>
      </c>
      <c r="F1579" s="16">
        <v>951.33001342194405</v>
      </c>
      <c r="G1579" s="19">
        <v>2531.802191648223</v>
      </c>
      <c r="H1579" s="19">
        <f t="shared" si="121"/>
        <v>2408579.4129624115</v>
      </c>
      <c r="I1579" s="20">
        <v>5944.502154367914</v>
      </c>
      <c r="J1579" s="19">
        <f t="shared" si="122"/>
        <v>5655183.3143016025</v>
      </c>
      <c r="K1579" s="19">
        <f t="shared" si="123"/>
        <v>3412.699962719691</v>
      </c>
      <c r="L1579" s="19">
        <f t="shared" si="124"/>
        <v>3246603.901339191</v>
      </c>
      <c r="M1579" s="29">
        <f>Table4[[#This Row],[Revenue]]/Table4[[#This Row],[Units]]</f>
        <v>6.2486225289849493</v>
      </c>
      <c r="N1579" s="31">
        <f t="shared" si="125"/>
        <v>0.57409348572816987</v>
      </c>
    </row>
    <row r="1580" spans="1:14" x14ac:dyDescent="0.25">
      <c r="A1580" s="35">
        <v>2016</v>
      </c>
      <c r="B1580" s="15" t="s">
        <v>172</v>
      </c>
      <c r="C1580" s="15" t="s">
        <v>169</v>
      </c>
      <c r="D1580" s="15" t="s">
        <v>6</v>
      </c>
      <c r="E1580" s="15" t="s">
        <v>23</v>
      </c>
      <c r="F1580" s="16">
        <v>781.64526673699118</v>
      </c>
      <c r="G1580" s="19">
        <v>2763.1248027465886</v>
      </c>
      <c r="H1580" s="19">
        <f t="shared" si="121"/>
        <v>2159783.4234704534</v>
      </c>
      <c r="I1580" s="20">
        <v>5032.3138840267375</v>
      </c>
      <c r="J1580" s="19">
        <f t="shared" si="122"/>
        <v>3933484.3281843434</v>
      </c>
      <c r="K1580" s="19">
        <f t="shared" si="123"/>
        <v>2269.1890812801489</v>
      </c>
      <c r="L1580" s="19">
        <f t="shared" si="124"/>
        <v>1773700.90471389</v>
      </c>
      <c r="M1580" s="29">
        <f>Table4[[#This Row],[Revenue]]/Table4[[#This Row],[Units]]</f>
        <v>6.4381044678161095</v>
      </c>
      <c r="N1580" s="31">
        <f t="shared" si="125"/>
        <v>0.45092359768790852</v>
      </c>
    </row>
    <row r="1581" spans="1:14" x14ac:dyDescent="0.25">
      <c r="A1581" s="35">
        <v>2016</v>
      </c>
      <c r="B1581" s="15" t="s">
        <v>174</v>
      </c>
      <c r="C1581" s="15" t="s">
        <v>169</v>
      </c>
      <c r="D1581" s="15" t="s">
        <v>6</v>
      </c>
      <c r="E1581" s="15" t="s">
        <v>23</v>
      </c>
      <c r="F1581" s="16">
        <v>775.52094337735912</v>
      </c>
      <c r="G1581" s="19">
        <v>2367.2649780141778</v>
      </c>
      <c r="H1581" s="19">
        <f t="shared" si="121"/>
        <v>1835863.5689737385</v>
      </c>
      <c r="I1581" s="20">
        <v>4466.0889324350646</v>
      </c>
      <c r="J1581" s="19">
        <f t="shared" si="122"/>
        <v>3463545.5020892238</v>
      </c>
      <c r="K1581" s="19">
        <f t="shared" si="123"/>
        <v>2098.8239544208868</v>
      </c>
      <c r="L1581" s="19">
        <f t="shared" si="124"/>
        <v>1627681.9331154854</v>
      </c>
      <c r="M1581" s="29">
        <f>Table4[[#This Row],[Revenue]]/Table4[[#This Row],[Units]]</f>
        <v>5.758824401292693</v>
      </c>
      <c r="N1581" s="31">
        <f t="shared" si="125"/>
        <v>0.46994674449452489</v>
      </c>
    </row>
    <row r="1582" spans="1:14" x14ac:dyDescent="0.25">
      <c r="A1582" s="35">
        <v>2016</v>
      </c>
      <c r="B1582" s="15" t="s">
        <v>175</v>
      </c>
      <c r="C1582" s="15" t="s">
        <v>169</v>
      </c>
      <c r="D1582" s="15" t="s">
        <v>5</v>
      </c>
      <c r="E1582" s="15" t="s">
        <v>23</v>
      </c>
      <c r="F1582" s="16">
        <v>745.09305410382603</v>
      </c>
      <c r="G1582" s="19">
        <v>2737.86418129089</v>
      </c>
      <c r="H1582" s="19">
        <f t="shared" si="121"/>
        <v>2039963.5845595005</v>
      </c>
      <c r="I1582" s="20">
        <v>4521.0876799244252</v>
      </c>
      <c r="J1582" s="19">
        <f t="shared" si="122"/>
        <v>3368631.027306071</v>
      </c>
      <c r="K1582" s="19">
        <f t="shared" si="123"/>
        <v>1783.2234986335352</v>
      </c>
      <c r="L1582" s="19">
        <f t="shared" si="124"/>
        <v>1328667.4427465706</v>
      </c>
      <c r="M1582" s="29">
        <f>Table4[[#This Row],[Revenue]]/Table4[[#This Row],[Units]]</f>
        <v>6.0678161674211877</v>
      </c>
      <c r="N1582" s="31">
        <f t="shared" si="125"/>
        <v>0.39442356018703528</v>
      </c>
    </row>
    <row r="1583" spans="1:14" x14ac:dyDescent="0.25">
      <c r="A1583" s="35">
        <v>2016</v>
      </c>
      <c r="B1583" s="15" t="s">
        <v>176</v>
      </c>
      <c r="C1583" s="15" t="s">
        <v>169</v>
      </c>
      <c r="D1583" s="15" t="s">
        <v>5</v>
      </c>
      <c r="E1583" s="15" t="s">
        <v>23</v>
      </c>
      <c r="F1583" s="16">
        <v>686.44823100347821</v>
      </c>
      <c r="G1583" s="19">
        <v>2334.9024680735456</v>
      </c>
      <c r="H1583" s="19">
        <f t="shared" si="121"/>
        <v>1602789.6687747405</v>
      </c>
      <c r="I1583" s="20">
        <v>4047.2157260462714</v>
      </c>
      <c r="J1583" s="19">
        <f t="shared" si="122"/>
        <v>2778204.0756339207</v>
      </c>
      <c r="K1583" s="19">
        <f t="shared" si="123"/>
        <v>1712.3132579727258</v>
      </c>
      <c r="L1583" s="19">
        <f t="shared" si="124"/>
        <v>1175414.4068591802</v>
      </c>
      <c r="M1583" s="29">
        <f>Table4[[#This Row],[Revenue]]/Table4[[#This Row],[Units]]</f>
        <v>5.8958790237246079</v>
      </c>
      <c r="N1583" s="31">
        <f t="shared" si="125"/>
        <v>0.4230842569010983</v>
      </c>
    </row>
    <row r="1584" spans="1:14" x14ac:dyDescent="0.25">
      <c r="A1584" s="35">
        <v>2016</v>
      </c>
      <c r="B1584" s="15" t="s">
        <v>174</v>
      </c>
      <c r="C1584" s="15" t="s">
        <v>169</v>
      </c>
      <c r="D1584" s="15" t="s">
        <v>5</v>
      </c>
      <c r="E1584" s="15" t="s">
        <v>23</v>
      </c>
      <c r="F1584" s="16">
        <v>685.66741034632537</v>
      </c>
      <c r="G1584" s="19">
        <v>1752.9746044523913</v>
      </c>
      <c r="H1584" s="19">
        <f t="shared" si="121"/>
        <v>1201957.5574377452</v>
      </c>
      <c r="I1584" s="20">
        <v>3514.0052314816671</v>
      </c>
      <c r="J1584" s="19">
        <f t="shared" si="122"/>
        <v>2409438.8670134745</v>
      </c>
      <c r="K1584" s="19">
        <f t="shared" si="123"/>
        <v>1761.0306270292758</v>
      </c>
      <c r="L1584" s="19">
        <f t="shared" si="124"/>
        <v>1207481.3095757293</v>
      </c>
      <c r="M1584" s="29">
        <f>Table4[[#This Row],[Revenue]]/Table4[[#This Row],[Units]]</f>
        <v>5.1249413031119122</v>
      </c>
      <c r="N1584" s="31">
        <f t="shared" si="125"/>
        <v>0.50114627356053876</v>
      </c>
    </row>
    <row r="1585" spans="1:14" x14ac:dyDescent="0.25">
      <c r="A1585" s="35">
        <v>2016</v>
      </c>
      <c r="B1585" s="15" t="s">
        <v>173</v>
      </c>
      <c r="C1585" s="15" t="s">
        <v>169</v>
      </c>
      <c r="D1585" s="15" t="s">
        <v>5</v>
      </c>
      <c r="E1585" s="15" t="s">
        <v>23</v>
      </c>
      <c r="F1585" s="16">
        <v>566.58060399789679</v>
      </c>
      <c r="G1585" s="19">
        <v>2143.7501436741877</v>
      </c>
      <c r="H1585" s="19">
        <f t="shared" si="121"/>
        <v>1214607.2512234992</v>
      </c>
      <c r="I1585" s="20">
        <v>3363.3543810273186</v>
      </c>
      <c r="J1585" s="19">
        <f t="shared" si="122"/>
        <v>1905611.3566614306</v>
      </c>
      <c r="K1585" s="19">
        <f t="shared" si="123"/>
        <v>1219.6042373531309</v>
      </c>
      <c r="L1585" s="19">
        <f t="shared" si="124"/>
        <v>691004.10543793137</v>
      </c>
      <c r="M1585" s="29">
        <f>Table4[[#This Row],[Revenue]]/Table4[[#This Row],[Units]]</f>
        <v>5.9362328277651448</v>
      </c>
      <c r="N1585" s="31">
        <f t="shared" si="125"/>
        <v>0.36261544255726313</v>
      </c>
    </row>
    <row r="1586" spans="1:14" x14ac:dyDescent="0.25">
      <c r="A1586" s="35">
        <v>2017</v>
      </c>
      <c r="B1586" s="15" t="s">
        <v>175</v>
      </c>
      <c r="C1586" s="15" t="s">
        <v>170</v>
      </c>
      <c r="D1586" s="15" t="s">
        <v>168</v>
      </c>
      <c r="E1586" s="15" t="s">
        <v>23</v>
      </c>
      <c r="F1586" s="16">
        <v>853</v>
      </c>
      <c r="G1586" s="19">
        <v>1092.5069010533798</v>
      </c>
      <c r="H1586" s="19">
        <f t="shared" si="121"/>
        <v>931908.38659853302</v>
      </c>
      <c r="I1586" s="20">
        <v>2160.6859711399693</v>
      </c>
      <c r="J1586" s="19">
        <f t="shared" si="122"/>
        <v>1843065.1333823937</v>
      </c>
      <c r="K1586" s="19">
        <f t="shared" si="123"/>
        <v>1068.1790700865895</v>
      </c>
      <c r="L1586" s="19">
        <f t="shared" si="124"/>
        <v>911156.74678386073</v>
      </c>
      <c r="M1586" s="29">
        <f>Table4[[#This Row],[Revenue]]/Table4[[#This Row],[Units]]</f>
        <v>2.53304334248531</v>
      </c>
      <c r="N1586" s="31">
        <f t="shared" si="125"/>
        <v>0.49437034550792336</v>
      </c>
    </row>
    <row r="1587" spans="1:14" x14ac:dyDescent="0.25">
      <c r="A1587" s="35">
        <v>2017</v>
      </c>
      <c r="B1587" s="15" t="s">
        <v>171</v>
      </c>
      <c r="C1587" s="15" t="s">
        <v>169</v>
      </c>
      <c r="D1587" s="15" t="s">
        <v>5</v>
      </c>
      <c r="E1587" s="15" t="s">
        <v>23</v>
      </c>
      <c r="F1587" s="16">
        <v>696</v>
      </c>
      <c r="G1587" s="19">
        <v>865.68479999998237</v>
      </c>
      <c r="H1587" s="19">
        <f t="shared" si="121"/>
        <v>602516.62079998769</v>
      </c>
      <c r="I1587" s="20">
        <v>1878.2229100799618</v>
      </c>
      <c r="J1587" s="19">
        <f t="shared" si="122"/>
        <v>1307243.1454156535</v>
      </c>
      <c r="K1587" s="19">
        <f t="shared" si="123"/>
        <v>1012.5381100799794</v>
      </c>
      <c r="L1587" s="19">
        <f t="shared" si="124"/>
        <v>704726.52461566578</v>
      </c>
      <c r="M1587" s="29">
        <f>Table4[[#This Row],[Revenue]]/Table4[[#This Row],[Units]]</f>
        <v>2.6985961351723589</v>
      </c>
      <c r="N1587" s="31">
        <f t="shared" si="125"/>
        <v>0.53909368512434586</v>
      </c>
    </row>
    <row r="1588" spans="1:14" x14ac:dyDescent="0.25">
      <c r="A1588" s="35">
        <v>2017</v>
      </c>
      <c r="B1588" s="15" t="s">
        <v>176</v>
      </c>
      <c r="C1588" s="15" t="s">
        <v>170</v>
      </c>
      <c r="D1588" s="15" t="s">
        <v>168</v>
      </c>
      <c r="E1588" s="15" t="s">
        <v>23</v>
      </c>
      <c r="F1588" s="16">
        <v>569</v>
      </c>
      <c r="G1588" s="19">
        <v>729.87966979689031</v>
      </c>
      <c r="H1588" s="19">
        <f t="shared" si="121"/>
        <v>415301.53211443056</v>
      </c>
      <c r="I1588" s="20">
        <v>1177.2170799899843</v>
      </c>
      <c r="J1588" s="19">
        <f t="shared" si="122"/>
        <v>669836.51851430105</v>
      </c>
      <c r="K1588" s="19">
        <f t="shared" si="123"/>
        <v>447.337410193094</v>
      </c>
      <c r="L1588" s="19">
        <f t="shared" si="124"/>
        <v>254534.98639987048</v>
      </c>
      <c r="M1588" s="29">
        <f>Table4[[#This Row],[Revenue]]/Table4[[#This Row],[Units]]</f>
        <v>2.0689228119331884</v>
      </c>
      <c r="N1588" s="31">
        <f t="shared" si="125"/>
        <v>0.37999568456558575</v>
      </c>
    </row>
    <row r="1589" spans="1:14" x14ac:dyDescent="0.25">
      <c r="A1589" s="35">
        <v>2017</v>
      </c>
      <c r="B1589" s="15" t="s">
        <v>173</v>
      </c>
      <c r="C1589" s="15" t="s">
        <v>169</v>
      </c>
      <c r="D1589" s="15" t="s">
        <v>6</v>
      </c>
      <c r="E1589" s="15" t="s">
        <v>23</v>
      </c>
      <c r="F1589" s="16">
        <v>329</v>
      </c>
      <c r="G1589" s="19">
        <v>760.64624446829043</v>
      </c>
      <c r="H1589" s="19">
        <f t="shared" si="121"/>
        <v>250252.61443006757</v>
      </c>
      <c r="I1589" s="20">
        <v>1609.4003789299861</v>
      </c>
      <c r="J1589" s="19">
        <f t="shared" si="122"/>
        <v>529492.72466796543</v>
      </c>
      <c r="K1589" s="19">
        <f t="shared" si="123"/>
        <v>848.75413446169568</v>
      </c>
      <c r="L1589" s="19">
        <f t="shared" si="124"/>
        <v>279240.11023789784</v>
      </c>
      <c r="M1589" s="29">
        <f>Table4[[#This Row],[Revenue]]/Table4[[#This Row],[Units]]</f>
        <v>4.8917944648327847</v>
      </c>
      <c r="N1589" s="31">
        <f t="shared" si="125"/>
        <v>0.52737289339150772</v>
      </c>
    </row>
    <row r="1590" spans="1:14" x14ac:dyDescent="0.25">
      <c r="A1590" s="35">
        <v>2017</v>
      </c>
      <c r="B1590" s="15" t="s">
        <v>173</v>
      </c>
      <c r="C1590" s="15" t="s">
        <v>170</v>
      </c>
      <c r="D1590" s="15" t="s">
        <v>168</v>
      </c>
      <c r="E1590" s="15" t="s">
        <v>23</v>
      </c>
      <c r="F1590" s="16">
        <v>434</v>
      </c>
      <c r="G1590" s="19">
        <v>567.79719697199403</v>
      </c>
      <c r="H1590" s="19">
        <f t="shared" si="121"/>
        <v>246423.98348584541</v>
      </c>
      <c r="I1590" s="20">
        <v>960.10386119998998</v>
      </c>
      <c r="J1590" s="19">
        <f t="shared" si="122"/>
        <v>416685.07576079568</v>
      </c>
      <c r="K1590" s="19">
        <f t="shared" si="123"/>
        <v>392.30666422799595</v>
      </c>
      <c r="L1590" s="19">
        <f t="shared" si="124"/>
        <v>170261.09227495026</v>
      </c>
      <c r="M1590" s="29">
        <f>Table4[[#This Row],[Revenue]]/Table4[[#This Row],[Units]]</f>
        <v>2.2122208783409909</v>
      </c>
      <c r="N1590" s="31">
        <f t="shared" si="125"/>
        <v>0.40860856838724696</v>
      </c>
    </row>
    <row r="1591" spans="1:14" x14ac:dyDescent="0.25">
      <c r="A1591" s="35">
        <v>2018</v>
      </c>
      <c r="B1591" s="15" t="s">
        <v>172</v>
      </c>
      <c r="C1591" s="15" t="s">
        <v>169</v>
      </c>
      <c r="D1591" s="15" t="s">
        <v>6</v>
      </c>
      <c r="E1591" s="15" t="s">
        <v>23</v>
      </c>
      <c r="F1591" s="16">
        <v>729</v>
      </c>
      <c r="G1591" s="19">
        <v>1072.789109999972</v>
      </c>
      <c r="H1591" s="19">
        <f t="shared" si="121"/>
        <v>782063.26118997962</v>
      </c>
      <c r="I1591" s="20">
        <v>2162.2976099999432</v>
      </c>
      <c r="J1591" s="19">
        <f t="shared" si="122"/>
        <v>1576314.9576899586</v>
      </c>
      <c r="K1591" s="19">
        <f t="shared" si="123"/>
        <v>1089.5084999999713</v>
      </c>
      <c r="L1591" s="19">
        <f t="shared" si="124"/>
        <v>794251.69649997901</v>
      </c>
      <c r="M1591" s="29">
        <f>Table4[[#This Row],[Revenue]]/Table4[[#This Row],[Units]]</f>
        <v>2.966114691357947</v>
      </c>
      <c r="N1591" s="31">
        <f t="shared" si="125"/>
        <v>0.50386611674606618</v>
      </c>
    </row>
    <row r="1592" spans="1:14" x14ac:dyDescent="0.25">
      <c r="A1592" s="35">
        <v>2018</v>
      </c>
      <c r="B1592" s="15" t="s">
        <v>175</v>
      </c>
      <c r="C1592" s="15" t="s">
        <v>169</v>
      </c>
      <c r="D1592" s="15" t="s">
        <v>5</v>
      </c>
      <c r="E1592" s="15" t="s">
        <v>23</v>
      </c>
      <c r="F1592" s="16">
        <v>719</v>
      </c>
      <c r="G1592" s="19">
        <v>1085.0249249999608</v>
      </c>
      <c r="H1592" s="19">
        <f t="shared" si="121"/>
        <v>780132.92107497179</v>
      </c>
      <c r="I1592" s="20">
        <v>2186.0192169999209</v>
      </c>
      <c r="J1592" s="19">
        <f t="shared" si="122"/>
        <v>1571747.8170229432</v>
      </c>
      <c r="K1592" s="19">
        <f t="shared" si="123"/>
        <v>1100.9942919999601</v>
      </c>
      <c r="L1592" s="19">
        <f t="shared" si="124"/>
        <v>791614.89594797138</v>
      </c>
      <c r="M1592" s="29">
        <f>Table4[[#This Row],[Revenue]]/Table4[[#This Row],[Units]]</f>
        <v>3.0403605243392504</v>
      </c>
      <c r="N1592" s="31">
        <f t="shared" si="125"/>
        <v>0.50365261358999291</v>
      </c>
    </row>
    <row r="1593" spans="1:14" x14ac:dyDescent="0.25">
      <c r="A1593" s="35">
        <v>2018</v>
      </c>
      <c r="B1593" s="15" t="s">
        <v>174</v>
      </c>
      <c r="C1593" s="15" t="s">
        <v>169</v>
      </c>
      <c r="D1593" s="15" t="s">
        <v>5</v>
      </c>
      <c r="E1593" s="15" t="s">
        <v>23</v>
      </c>
      <c r="F1593" s="16">
        <v>719</v>
      </c>
      <c r="G1593" s="19">
        <v>951.72232499997551</v>
      </c>
      <c r="H1593" s="19">
        <f t="shared" si="121"/>
        <v>684288.35167498235</v>
      </c>
      <c r="I1593" s="20">
        <v>2050.312509569947</v>
      </c>
      <c r="J1593" s="19">
        <f t="shared" si="122"/>
        <v>1474174.6943807919</v>
      </c>
      <c r="K1593" s="19">
        <f t="shared" si="123"/>
        <v>1098.5901845699714</v>
      </c>
      <c r="L1593" s="19">
        <f t="shared" si="124"/>
        <v>789886.34270580951</v>
      </c>
      <c r="M1593" s="29">
        <f>Table4[[#This Row],[Revenue]]/Table4[[#This Row],[Units]]</f>
        <v>2.8516168422391472</v>
      </c>
      <c r="N1593" s="31">
        <f t="shared" si="125"/>
        <v>0.53581596924480579</v>
      </c>
    </row>
    <row r="1594" spans="1:14" x14ac:dyDescent="0.25">
      <c r="A1594" s="35">
        <v>2018</v>
      </c>
      <c r="B1594" s="15" t="s">
        <v>172</v>
      </c>
      <c r="C1594" s="15" t="s">
        <v>169</v>
      </c>
      <c r="D1594" s="15" t="s">
        <v>6</v>
      </c>
      <c r="E1594" s="15" t="s">
        <v>23</v>
      </c>
      <c r="F1594" s="16">
        <v>569</v>
      </c>
      <c r="G1594" s="19">
        <v>837.61807199997804</v>
      </c>
      <c r="H1594" s="19">
        <f t="shared" si="121"/>
        <v>476604.68296798749</v>
      </c>
      <c r="I1594" s="20">
        <v>1785.6072719999531</v>
      </c>
      <c r="J1594" s="19">
        <f t="shared" si="122"/>
        <v>1016010.5377679734</v>
      </c>
      <c r="K1594" s="19">
        <f t="shared" si="123"/>
        <v>947.98919999997509</v>
      </c>
      <c r="L1594" s="19">
        <f t="shared" si="124"/>
        <v>539405.85479998589</v>
      </c>
      <c r="M1594" s="29">
        <f>Table4[[#This Row],[Revenue]]/Table4[[#This Row],[Units]]</f>
        <v>3.1381498629173166</v>
      </c>
      <c r="N1594" s="31">
        <f t="shared" si="125"/>
        <v>0.53090576795097189</v>
      </c>
    </row>
    <row r="1595" spans="1:14" x14ac:dyDescent="0.25">
      <c r="A1595" s="35">
        <v>2018</v>
      </c>
      <c r="B1595" s="15" t="s">
        <v>173</v>
      </c>
      <c r="C1595" s="15" t="s">
        <v>169</v>
      </c>
      <c r="D1595" s="15" t="s">
        <v>5</v>
      </c>
      <c r="E1595" s="15" t="s">
        <v>23</v>
      </c>
      <c r="F1595" s="16">
        <v>215</v>
      </c>
      <c r="G1595" s="19">
        <v>383.74617604998826</v>
      </c>
      <c r="H1595" s="19">
        <f t="shared" si="121"/>
        <v>82505.427850747481</v>
      </c>
      <c r="I1595" s="20">
        <v>717.63645499997801</v>
      </c>
      <c r="J1595" s="19">
        <f t="shared" si="122"/>
        <v>154291.83782499528</v>
      </c>
      <c r="K1595" s="19">
        <f t="shared" si="123"/>
        <v>333.89027894998975</v>
      </c>
      <c r="L1595" s="19">
        <f t="shared" si="124"/>
        <v>71786.409974247799</v>
      </c>
      <c r="M1595" s="29">
        <f>Table4[[#This Row],[Revenue]]/Table4[[#This Row],[Units]]</f>
        <v>3.3378439767440837</v>
      </c>
      <c r="N1595" s="31">
        <f t="shared" si="125"/>
        <v>0.46526382073218392</v>
      </c>
    </row>
    <row r="1596" spans="1:14" x14ac:dyDescent="0.25">
      <c r="A1596" s="35">
        <v>2019</v>
      </c>
      <c r="B1596" s="15" t="s">
        <v>171</v>
      </c>
      <c r="C1596" s="15" t="s">
        <v>170</v>
      </c>
      <c r="D1596" s="15" t="s">
        <v>168</v>
      </c>
      <c r="E1596" s="15" t="s">
        <v>23</v>
      </c>
      <c r="F1596" s="16">
        <v>861</v>
      </c>
      <c r="G1596" s="19">
        <v>1687.4815777399203</v>
      </c>
      <c r="H1596" s="19">
        <f t="shared" si="121"/>
        <v>1452921.6384340713</v>
      </c>
      <c r="I1596" s="20">
        <v>3211.1031539998485</v>
      </c>
      <c r="J1596" s="19">
        <f t="shared" si="122"/>
        <v>2764759.8155938694</v>
      </c>
      <c r="K1596" s="19">
        <f t="shared" si="123"/>
        <v>1523.6215762599281</v>
      </c>
      <c r="L1596" s="19">
        <f t="shared" si="124"/>
        <v>1311838.1771597981</v>
      </c>
      <c r="M1596" s="29">
        <f>Table4[[#This Row],[Revenue]]/Table4[[#This Row],[Units]]</f>
        <v>3.7295042439022632</v>
      </c>
      <c r="N1596" s="31">
        <f t="shared" si="125"/>
        <v>0.47448540367258474</v>
      </c>
    </row>
    <row r="1597" spans="1:14" x14ac:dyDescent="0.25">
      <c r="A1597" s="35">
        <v>2019</v>
      </c>
      <c r="B1597" s="15" t="s">
        <v>175</v>
      </c>
      <c r="C1597" s="15" t="s">
        <v>169</v>
      </c>
      <c r="D1597" s="15" t="s">
        <v>5</v>
      </c>
      <c r="E1597" s="15" t="s">
        <v>23</v>
      </c>
      <c r="F1597" s="16">
        <v>700</v>
      </c>
      <c r="G1597" s="19">
        <v>2209.9082470398989</v>
      </c>
      <c r="H1597" s="19">
        <f t="shared" si="121"/>
        <v>1546935.7729279292</v>
      </c>
      <c r="I1597" s="20">
        <v>3716.189183999853</v>
      </c>
      <c r="J1597" s="19">
        <f t="shared" si="122"/>
        <v>2601332.428799897</v>
      </c>
      <c r="K1597" s="19">
        <f t="shared" si="123"/>
        <v>1506.280936959954</v>
      </c>
      <c r="L1597" s="19">
        <f t="shared" si="124"/>
        <v>1054396.6558719678</v>
      </c>
      <c r="M1597" s="29">
        <f>Table4[[#This Row],[Revenue]]/Table4[[#This Row],[Units]]</f>
        <v>5.3088416914283609</v>
      </c>
      <c r="N1597" s="31">
        <f t="shared" si="125"/>
        <v>0.40532945508944618</v>
      </c>
    </row>
    <row r="1598" spans="1:14" x14ac:dyDescent="0.25">
      <c r="A1598" s="35">
        <v>2019</v>
      </c>
      <c r="B1598" s="15" t="s">
        <v>175</v>
      </c>
      <c r="C1598" s="15" t="s">
        <v>170</v>
      </c>
      <c r="D1598" s="15" t="s">
        <v>168</v>
      </c>
      <c r="E1598" s="15" t="s">
        <v>23</v>
      </c>
      <c r="F1598" s="16">
        <v>862</v>
      </c>
      <c r="G1598" s="19">
        <v>1752.97370285992</v>
      </c>
      <c r="H1598" s="19">
        <f t="shared" si="121"/>
        <v>1511063.3318652511</v>
      </c>
      <c r="I1598" s="20">
        <v>2982.1821059998638</v>
      </c>
      <c r="J1598" s="19">
        <f t="shared" si="122"/>
        <v>2570640.9753718828</v>
      </c>
      <c r="K1598" s="19">
        <f t="shared" si="123"/>
        <v>1229.2084031399438</v>
      </c>
      <c r="L1598" s="19">
        <f t="shared" si="124"/>
        <v>1059577.6435066317</v>
      </c>
      <c r="M1598" s="29">
        <f>Table4[[#This Row],[Revenue]]/Table4[[#This Row],[Units]]</f>
        <v>3.4596080116007699</v>
      </c>
      <c r="N1598" s="31">
        <f t="shared" si="125"/>
        <v>0.41218421928925625</v>
      </c>
    </row>
    <row r="1599" spans="1:14" x14ac:dyDescent="0.25">
      <c r="A1599" s="35">
        <v>2019</v>
      </c>
      <c r="B1599" s="15" t="s">
        <v>171</v>
      </c>
      <c r="C1599" s="15" t="s">
        <v>169</v>
      </c>
      <c r="D1599" s="15" t="s">
        <v>5</v>
      </c>
      <c r="E1599" s="15" t="s">
        <v>23</v>
      </c>
      <c r="F1599" s="16">
        <v>699</v>
      </c>
      <c r="G1599" s="19">
        <v>1639.5226931199225</v>
      </c>
      <c r="H1599" s="19">
        <f t="shared" si="121"/>
        <v>1146026.3624908258</v>
      </c>
      <c r="I1599" s="20">
        <v>3454.1867519998368</v>
      </c>
      <c r="J1599" s="19">
        <f t="shared" si="122"/>
        <v>2414476.5396478861</v>
      </c>
      <c r="K1599" s="19">
        <f t="shared" si="123"/>
        <v>1814.6640588799144</v>
      </c>
      <c r="L1599" s="19">
        <f t="shared" si="124"/>
        <v>1268450.1771570602</v>
      </c>
      <c r="M1599" s="29">
        <f>Table4[[#This Row],[Revenue]]/Table4[[#This Row],[Units]]</f>
        <v>4.9416119484976209</v>
      </c>
      <c r="N1599" s="31">
        <f t="shared" si="125"/>
        <v>0.52535204062990981</v>
      </c>
    </row>
    <row r="1600" spans="1:14" x14ac:dyDescent="0.25">
      <c r="A1600" s="35">
        <v>2019</v>
      </c>
      <c r="B1600" s="15" t="s">
        <v>175</v>
      </c>
      <c r="C1600" s="15" t="s">
        <v>170</v>
      </c>
      <c r="D1600" s="15" t="s">
        <v>168</v>
      </c>
      <c r="E1600" s="15" t="s">
        <v>23</v>
      </c>
      <c r="F1600" s="16">
        <v>853</v>
      </c>
      <c r="G1600" s="19">
        <v>1469.2555514899352</v>
      </c>
      <c r="H1600" s="19">
        <f t="shared" si="121"/>
        <v>1253274.9854209148</v>
      </c>
      <c r="I1600" s="20">
        <v>2657.4892789999049</v>
      </c>
      <c r="J1600" s="19">
        <f t="shared" si="122"/>
        <v>2266838.3549869186</v>
      </c>
      <c r="K1600" s="19">
        <f t="shared" si="123"/>
        <v>1188.2337275099696</v>
      </c>
      <c r="L1600" s="19">
        <f t="shared" si="124"/>
        <v>1013563.3695660038</v>
      </c>
      <c r="M1600" s="29">
        <f>Table4[[#This Row],[Revenue]]/Table4[[#This Row],[Units]]</f>
        <v>3.1154622262601466</v>
      </c>
      <c r="N1600" s="31">
        <f t="shared" si="125"/>
        <v>0.44712644257859008</v>
      </c>
    </row>
    <row r="1601" spans="1:14" x14ac:dyDescent="0.25">
      <c r="A1601" s="35">
        <v>2019</v>
      </c>
      <c r="B1601" s="15" t="s">
        <v>176</v>
      </c>
      <c r="C1601" s="15" t="s">
        <v>169</v>
      </c>
      <c r="D1601" s="15" t="s">
        <v>5</v>
      </c>
      <c r="E1601" s="15" t="s">
        <v>23</v>
      </c>
      <c r="F1601" s="16">
        <v>696</v>
      </c>
      <c r="G1601" s="19">
        <v>1175.1263999999483</v>
      </c>
      <c r="H1601" s="19">
        <f t="shared" si="121"/>
        <v>817887.97439996398</v>
      </c>
      <c r="I1601" s="20">
        <v>2385.5516159998951</v>
      </c>
      <c r="J1601" s="19">
        <f t="shared" si="122"/>
        <v>1660343.924735927</v>
      </c>
      <c r="K1601" s="19">
        <f t="shared" si="123"/>
        <v>1210.4252159999469</v>
      </c>
      <c r="L1601" s="19">
        <f t="shared" si="124"/>
        <v>842455.95033596305</v>
      </c>
      <c r="M1601" s="29">
        <f>Table4[[#This Row],[Revenue]]/Table4[[#This Row],[Units]]</f>
        <v>3.4275166896550218</v>
      </c>
      <c r="N1601" s="31">
        <f t="shared" si="125"/>
        <v>0.50739845991242638</v>
      </c>
    </row>
    <row r="1602" spans="1:14" x14ac:dyDescent="0.25">
      <c r="A1602" s="35">
        <v>2019</v>
      </c>
      <c r="B1602" s="15" t="s">
        <v>171</v>
      </c>
      <c r="C1602" s="15" t="s">
        <v>170</v>
      </c>
      <c r="D1602" s="15" t="s">
        <v>168</v>
      </c>
      <c r="E1602" s="15" t="s">
        <v>23</v>
      </c>
      <c r="F1602" s="16">
        <v>575</v>
      </c>
      <c r="G1602" s="19">
        <v>1291.335202349939</v>
      </c>
      <c r="H1602" s="19">
        <f t="shared" ref="H1602:H1665" si="126">G1602*F1602</f>
        <v>742517.74135121494</v>
      </c>
      <c r="I1602" s="20">
        <v>2654.7296849998747</v>
      </c>
      <c r="J1602" s="19">
        <f t="shared" ref="J1602:J1665" si="127">I1602*F1602</f>
        <v>1526469.5688749279</v>
      </c>
      <c r="K1602" s="19">
        <f t="shared" ref="K1602:K1665" si="128">I1602-G1602</f>
        <v>1363.3944826499358</v>
      </c>
      <c r="L1602" s="19">
        <f t="shared" ref="L1602:L1665" si="129">J1602-H1602</f>
        <v>783951.827523713</v>
      </c>
      <c r="M1602" s="29">
        <f>Table4[[#This Row],[Revenue]]/Table4[[#This Row],[Units]]</f>
        <v>4.6169211913041304</v>
      </c>
      <c r="N1602" s="31">
        <f t="shared" ref="N1602:N1665" si="130">K1602/I1602</f>
        <v>0.51357186773236385</v>
      </c>
    </row>
    <row r="1603" spans="1:14" x14ac:dyDescent="0.25">
      <c r="A1603" s="35">
        <v>2019</v>
      </c>
      <c r="B1603" s="15" t="s">
        <v>175</v>
      </c>
      <c r="C1603" s="15" t="s">
        <v>170</v>
      </c>
      <c r="D1603" s="15" t="s">
        <v>168</v>
      </c>
      <c r="E1603" s="15" t="s">
        <v>23</v>
      </c>
      <c r="F1603" s="16">
        <v>577</v>
      </c>
      <c r="G1603" s="19">
        <v>1311.2800469999402</v>
      </c>
      <c r="H1603" s="19">
        <f t="shared" si="126"/>
        <v>756608.58711896546</v>
      </c>
      <c r="I1603" s="20">
        <v>2438.4436999998884</v>
      </c>
      <c r="J1603" s="19">
        <f t="shared" si="127"/>
        <v>1406982.0148999356</v>
      </c>
      <c r="K1603" s="19">
        <f t="shared" si="128"/>
        <v>1127.1636529999482</v>
      </c>
      <c r="L1603" s="19">
        <f t="shared" si="129"/>
        <v>650373.42778097012</v>
      </c>
      <c r="M1603" s="29">
        <f>Table4[[#This Row],[Revenue]]/Table4[[#This Row],[Units]]</f>
        <v>4.2260722703637583</v>
      </c>
      <c r="N1603" s="31">
        <f t="shared" si="130"/>
        <v>0.46224715091843205</v>
      </c>
    </row>
    <row r="1604" spans="1:14" x14ac:dyDescent="0.25">
      <c r="A1604" s="35">
        <v>2019</v>
      </c>
      <c r="B1604" s="15" t="s">
        <v>171</v>
      </c>
      <c r="C1604" s="15" t="s">
        <v>169</v>
      </c>
      <c r="D1604" s="15" t="s">
        <v>6</v>
      </c>
      <c r="E1604" s="15" t="s">
        <v>23</v>
      </c>
      <c r="F1604" s="16">
        <v>445</v>
      </c>
      <c r="G1604" s="19">
        <v>1394.4616783999345</v>
      </c>
      <c r="H1604" s="19">
        <f t="shared" si="126"/>
        <v>620535.4468879709</v>
      </c>
      <c r="I1604" s="20">
        <v>2401.1646399998876</v>
      </c>
      <c r="J1604" s="19">
        <f t="shared" si="127"/>
        <v>1068518.2647999499</v>
      </c>
      <c r="K1604" s="19">
        <f t="shared" si="128"/>
        <v>1006.7029615999531</v>
      </c>
      <c r="L1604" s="19">
        <f t="shared" si="129"/>
        <v>447982.81791197904</v>
      </c>
      <c r="M1604" s="29">
        <f>Table4[[#This Row],[Revenue]]/Table4[[#This Row],[Units]]</f>
        <v>5.3958755955053652</v>
      </c>
      <c r="N1604" s="31">
        <f t="shared" si="130"/>
        <v>0.41925611631528953</v>
      </c>
    </row>
    <row r="1605" spans="1:14" x14ac:dyDescent="0.25">
      <c r="A1605" s="35">
        <v>2019</v>
      </c>
      <c r="B1605" s="15" t="s">
        <v>171</v>
      </c>
      <c r="C1605" s="15" t="s">
        <v>170</v>
      </c>
      <c r="D1605" s="15" t="s">
        <v>168</v>
      </c>
      <c r="E1605" s="15" t="s">
        <v>23</v>
      </c>
      <c r="F1605" s="16">
        <v>437</v>
      </c>
      <c r="G1605" s="19">
        <v>1103.4201293999479</v>
      </c>
      <c r="H1605" s="19">
        <f t="shared" si="126"/>
        <v>482194.59654777724</v>
      </c>
      <c r="I1605" s="20">
        <v>2391.1907399998868</v>
      </c>
      <c r="J1605" s="19">
        <f t="shared" si="127"/>
        <v>1044950.3533799505</v>
      </c>
      <c r="K1605" s="19">
        <f t="shared" si="128"/>
        <v>1287.7706105999389</v>
      </c>
      <c r="L1605" s="19">
        <f t="shared" si="129"/>
        <v>562755.75683217333</v>
      </c>
      <c r="M1605" s="29">
        <f>Table4[[#This Row],[Revenue]]/Table4[[#This Row],[Units]]</f>
        <v>5.4718323569791458</v>
      </c>
      <c r="N1605" s="31">
        <f t="shared" si="130"/>
        <v>0.53854784106432252</v>
      </c>
    </row>
    <row r="1606" spans="1:14" x14ac:dyDescent="0.25">
      <c r="A1606" s="35">
        <v>2019</v>
      </c>
      <c r="B1606" s="15" t="s">
        <v>175</v>
      </c>
      <c r="C1606" s="15" t="s">
        <v>170</v>
      </c>
      <c r="D1606" s="15" t="s">
        <v>168</v>
      </c>
      <c r="E1606" s="15" t="s">
        <v>23</v>
      </c>
      <c r="F1606" s="16">
        <v>438</v>
      </c>
      <c r="G1606" s="19">
        <v>1101.2465424599498</v>
      </c>
      <c r="H1606" s="19">
        <f t="shared" si="126"/>
        <v>482345.98559745797</v>
      </c>
      <c r="I1606" s="20">
        <v>2179.8912659999005</v>
      </c>
      <c r="J1606" s="19">
        <f t="shared" si="127"/>
        <v>954792.37450795644</v>
      </c>
      <c r="K1606" s="19">
        <f t="shared" si="128"/>
        <v>1078.6447235399507</v>
      </c>
      <c r="L1606" s="19">
        <f t="shared" si="129"/>
        <v>472446.38891049847</v>
      </c>
      <c r="M1606" s="29">
        <f>Table4[[#This Row],[Revenue]]/Table4[[#This Row],[Units]]</f>
        <v>4.9769206986299102</v>
      </c>
      <c r="N1606" s="31">
        <f t="shared" si="130"/>
        <v>0.49481583800244466</v>
      </c>
    </row>
    <row r="1607" spans="1:14" x14ac:dyDescent="0.25">
      <c r="A1607" s="35">
        <v>2019</v>
      </c>
      <c r="B1607" s="15" t="s">
        <v>175</v>
      </c>
      <c r="C1607" s="15" t="s">
        <v>170</v>
      </c>
      <c r="D1607" s="15" t="s">
        <v>168</v>
      </c>
      <c r="E1607" s="15" t="s">
        <v>23</v>
      </c>
      <c r="F1607" s="16">
        <v>569</v>
      </c>
      <c r="G1607" s="19">
        <v>1038.4654899899542</v>
      </c>
      <c r="H1607" s="19">
        <f t="shared" si="126"/>
        <v>590886.8638042839</v>
      </c>
      <c r="I1607" s="20">
        <v>1627.0576289999283</v>
      </c>
      <c r="J1607" s="19">
        <f t="shared" si="127"/>
        <v>925795.79090095917</v>
      </c>
      <c r="K1607" s="19">
        <f t="shared" si="128"/>
        <v>588.59213900997406</v>
      </c>
      <c r="L1607" s="19">
        <f t="shared" si="129"/>
        <v>334908.92709667527</v>
      </c>
      <c r="M1607" s="29">
        <f>Table4[[#This Row],[Revenue]]/Table4[[#This Row],[Units]]</f>
        <v>2.8595037416518951</v>
      </c>
      <c r="N1607" s="31">
        <f t="shared" si="130"/>
        <v>0.36175248406643867</v>
      </c>
    </row>
    <row r="1608" spans="1:14" x14ac:dyDescent="0.25">
      <c r="A1608" s="35">
        <v>2019</v>
      </c>
      <c r="B1608" s="15" t="s">
        <v>175</v>
      </c>
      <c r="C1608" s="15" t="s">
        <v>169</v>
      </c>
      <c r="D1608" s="15" t="s">
        <v>6</v>
      </c>
      <c r="E1608" s="15" t="s">
        <v>23</v>
      </c>
      <c r="F1608" s="16">
        <v>329</v>
      </c>
      <c r="G1608" s="19">
        <v>1115.8673264999495</v>
      </c>
      <c r="H1608" s="19">
        <f t="shared" si="126"/>
        <v>367120.35041848337</v>
      </c>
      <c r="I1608" s="20">
        <v>2077.9731499999289</v>
      </c>
      <c r="J1608" s="19">
        <f t="shared" si="127"/>
        <v>683653.16634997656</v>
      </c>
      <c r="K1608" s="19">
        <f t="shared" si="128"/>
        <v>962.10582349997935</v>
      </c>
      <c r="L1608" s="19">
        <f t="shared" si="129"/>
        <v>316532.81593149318</v>
      </c>
      <c r="M1608" s="29">
        <f>Table4[[#This Row],[Revenue]]/Table4[[#This Row],[Units]]</f>
        <v>6.3160278115499358</v>
      </c>
      <c r="N1608" s="31">
        <f t="shared" si="130"/>
        <v>0.46300204769248932</v>
      </c>
    </row>
    <row r="1609" spans="1:14" x14ac:dyDescent="0.25">
      <c r="A1609" s="35">
        <v>2019</v>
      </c>
      <c r="B1609" s="15" t="s">
        <v>175</v>
      </c>
      <c r="C1609" s="15" t="s">
        <v>170</v>
      </c>
      <c r="D1609" s="15" t="s">
        <v>168</v>
      </c>
      <c r="E1609" s="15" t="s">
        <v>23</v>
      </c>
      <c r="F1609" s="16">
        <v>434</v>
      </c>
      <c r="G1609" s="19">
        <v>833.61345459996323</v>
      </c>
      <c r="H1609" s="19">
        <f t="shared" si="126"/>
        <v>361788.23929638404</v>
      </c>
      <c r="I1609" s="20">
        <v>1374.8256599999395</v>
      </c>
      <c r="J1609" s="19">
        <f t="shared" si="127"/>
        <v>596674.33643997379</v>
      </c>
      <c r="K1609" s="19">
        <f t="shared" si="128"/>
        <v>541.21220539997626</v>
      </c>
      <c r="L1609" s="19">
        <f t="shared" si="129"/>
        <v>234886.09714358975</v>
      </c>
      <c r="M1609" s="29">
        <f>Table4[[#This Row],[Revenue]]/Table4[[#This Row],[Units]]</f>
        <v>3.1678010599076947</v>
      </c>
      <c r="N1609" s="31">
        <f t="shared" si="130"/>
        <v>0.39365878972610974</v>
      </c>
    </row>
    <row r="1610" spans="1:14" x14ac:dyDescent="0.25">
      <c r="A1610" s="35">
        <v>2019</v>
      </c>
      <c r="B1610" s="15" t="s">
        <v>171</v>
      </c>
      <c r="C1610" s="15" t="s">
        <v>170</v>
      </c>
      <c r="D1610" s="15" t="s">
        <v>168</v>
      </c>
      <c r="E1610" s="15" t="s">
        <v>23</v>
      </c>
      <c r="F1610" s="16">
        <v>316</v>
      </c>
      <c r="G1610" s="19">
        <v>510.32834122997531</v>
      </c>
      <c r="H1610" s="19">
        <f t="shared" si="126"/>
        <v>161263.75582867221</v>
      </c>
      <c r="I1610" s="20">
        <v>1573.610132999924</v>
      </c>
      <c r="J1610" s="19">
        <f t="shared" si="127"/>
        <v>497260.80202797597</v>
      </c>
      <c r="K1610" s="19">
        <f t="shared" si="128"/>
        <v>1063.2817917699485</v>
      </c>
      <c r="L1610" s="19">
        <f t="shared" si="129"/>
        <v>335997.04619930376</v>
      </c>
      <c r="M1610" s="29">
        <f>Table4[[#This Row],[Revenue]]/Table4[[#This Row],[Units]]</f>
        <v>4.9797789018984933</v>
      </c>
      <c r="N1610" s="31">
        <f t="shared" si="130"/>
        <v>0.67569582164733044</v>
      </c>
    </row>
    <row r="1611" spans="1:14" x14ac:dyDescent="0.25">
      <c r="A1611" s="35">
        <v>2019</v>
      </c>
      <c r="B1611" s="15" t="s">
        <v>171</v>
      </c>
      <c r="C1611" s="15" t="s">
        <v>170</v>
      </c>
      <c r="D1611" s="15" t="s">
        <v>168</v>
      </c>
      <c r="E1611" s="15" t="s">
        <v>23</v>
      </c>
      <c r="F1611" s="16">
        <v>318</v>
      </c>
      <c r="G1611" s="19">
        <v>438.36236135997945</v>
      </c>
      <c r="H1611" s="19">
        <f t="shared" si="126"/>
        <v>139399.23091247346</v>
      </c>
      <c r="I1611" s="20">
        <v>1379.2624559999354</v>
      </c>
      <c r="J1611" s="19">
        <f t="shared" si="127"/>
        <v>438605.46100797947</v>
      </c>
      <c r="K1611" s="19">
        <f t="shared" si="128"/>
        <v>940.90009463995591</v>
      </c>
      <c r="L1611" s="19">
        <f t="shared" si="129"/>
        <v>299206.23009550601</v>
      </c>
      <c r="M1611" s="29">
        <f>Table4[[#This Row],[Revenue]]/Table4[[#This Row],[Units]]</f>
        <v>4.337303320754514</v>
      </c>
      <c r="N1611" s="31">
        <f t="shared" si="130"/>
        <v>0.68217625336421106</v>
      </c>
    </row>
    <row r="1612" spans="1:14" x14ac:dyDescent="0.25">
      <c r="A1612" s="35">
        <v>2019</v>
      </c>
      <c r="B1612" s="15" t="s">
        <v>175</v>
      </c>
      <c r="C1612" s="15" t="s">
        <v>170</v>
      </c>
      <c r="D1612" s="15" t="s">
        <v>168</v>
      </c>
      <c r="E1612" s="15" t="s">
        <v>23</v>
      </c>
      <c r="F1612" s="16">
        <v>108</v>
      </c>
      <c r="G1612" s="19">
        <v>182.66975648999173</v>
      </c>
      <c r="H1612" s="19">
        <f t="shared" si="126"/>
        <v>19728.333700919105</v>
      </c>
      <c r="I1612" s="20">
        <v>579.99477899997373</v>
      </c>
      <c r="J1612" s="19">
        <f t="shared" si="127"/>
        <v>62639.436131997165</v>
      </c>
      <c r="K1612" s="19">
        <f t="shared" si="128"/>
        <v>397.32502250998198</v>
      </c>
      <c r="L1612" s="19">
        <f t="shared" si="129"/>
        <v>42911.102431078063</v>
      </c>
      <c r="M1612" s="29">
        <f>Table4[[#This Row],[Revenue]]/Table4[[#This Row],[Units]]</f>
        <v>5.3703220277775348</v>
      </c>
      <c r="N1612" s="31">
        <f t="shared" si="130"/>
        <v>0.68504930888352011</v>
      </c>
    </row>
    <row r="1613" spans="1:14" x14ac:dyDescent="0.25">
      <c r="A1613" s="35">
        <v>2020</v>
      </c>
      <c r="B1613" s="15" t="s">
        <v>175</v>
      </c>
      <c r="C1613" s="15" t="s">
        <v>170</v>
      </c>
      <c r="D1613" s="15" t="s">
        <v>168</v>
      </c>
      <c r="E1613" s="15" t="s">
        <v>23</v>
      </c>
      <c r="F1613" s="16">
        <v>866</v>
      </c>
      <c r="G1613" s="19">
        <v>2060.3260693598913</v>
      </c>
      <c r="H1613" s="19">
        <f t="shared" si="126"/>
        <v>1784242.3760656659</v>
      </c>
      <c r="I1613" s="20">
        <v>3588.0292559998102</v>
      </c>
      <c r="J1613" s="19">
        <f t="shared" si="127"/>
        <v>3107233.3356958358</v>
      </c>
      <c r="K1613" s="19">
        <f t="shared" si="128"/>
        <v>1527.7031866399188</v>
      </c>
      <c r="L1613" s="19">
        <f t="shared" si="129"/>
        <v>1322990.9596301699</v>
      </c>
      <c r="M1613" s="29">
        <f>Table4[[#This Row],[Revenue]]/Table4[[#This Row],[Units]]</f>
        <v>4.1432208498843073</v>
      </c>
      <c r="N1613" s="31">
        <f t="shared" si="130"/>
        <v>0.42577779545284722</v>
      </c>
    </row>
    <row r="1614" spans="1:14" x14ac:dyDescent="0.25">
      <c r="A1614" s="35">
        <v>2020</v>
      </c>
      <c r="B1614" s="15" t="s">
        <v>172</v>
      </c>
      <c r="C1614" s="15" t="s">
        <v>169</v>
      </c>
      <c r="D1614" s="15" t="s">
        <v>5</v>
      </c>
      <c r="E1614" s="15" t="s">
        <v>23</v>
      </c>
      <c r="F1614" s="16">
        <v>711</v>
      </c>
      <c r="G1614" s="19">
        <v>2539.2110340798727</v>
      </c>
      <c r="H1614" s="19">
        <f t="shared" si="126"/>
        <v>1805379.0452307896</v>
      </c>
      <c r="I1614" s="20">
        <v>4368.1623679998065</v>
      </c>
      <c r="J1614" s="19">
        <f t="shared" si="127"/>
        <v>3105763.4436478624</v>
      </c>
      <c r="K1614" s="19">
        <f t="shared" si="128"/>
        <v>1828.9513339199339</v>
      </c>
      <c r="L1614" s="19">
        <f t="shared" si="129"/>
        <v>1300384.3984170728</v>
      </c>
      <c r="M1614" s="29">
        <f>Table4[[#This Row],[Revenue]]/Table4[[#This Row],[Units]]</f>
        <v>6.1436882812936799</v>
      </c>
      <c r="N1614" s="31">
        <f t="shared" si="130"/>
        <v>0.4187004007264995</v>
      </c>
    </row>
    <row r="1615" spans="1:14" x14ac:dyDescent="0.25">
      <c r="A1615" s="35">
        <v>2020</v>
      </c>
      <c r="B1615" s="15" t="s">
        <v>172</v>
      </c>
      <c r="C1615" s="15" t="s">
        <v>170</v>
      </c>
      <c r="D1615" s="15" t="s">
        <v>168</v>
      </c>
      <c r="E1615" s="15" t="s">
        <v>23</v>
      </c>
      <c r="F1615" s="16">
        <v>855</v>
      </c>
      <c r="G1615" s="19">
        <v>2048.3807208298972</v>
      </c>
      <c r="H1615" s="19">
        <f t="shared" si="126"/>
        <v>1751365.5163095621</v>
      </c>
      <c r="I1615" s="20">
        <v>3616.8357929998183</v>
      </c>
      <c r="J1615" s="19">
        <f t="shared" si="127"/>
        <v>3092394.6030148445</v>
      </c>
      <c r="K1615" s="19">
        <f t="shared" si="128"/>
        <v>1568.4550721699211</v>
      </c>
      <c r="L1615" s="19">
        <f t="shared" si="129"/>
        <v>1341029.0867052823</v>
      </c>
      <c r="M1615" s="29">
        <f>Table4[[#This Row],[Revenue]]/Table4[[#This Row],[Units]]</f>
        <v>4.2302173017541733</v>
      </c>
      <c r="N1615" s="31">
        <f t="shared" si="130"/>
        <v>0.43365393452629986</v>
      </c>
    </row>
    <row r="1616" spans="1:14" x14ac:dyDescent="0.25">
      <c r="A1616" s="35">
        <v>2020</v>
      </c>
      <c r="B1616" s="15" t="s">
        <v>176</v>
      </c>
      <c r="C1616" s="15" t="s">
        <v>170</v>
      </c>
      <c r="D1616" s="15" t="s">
        <v>168</v>
      </c>
      <c r="E1616" s="15" t="s">
        <v>23</v>
      </c>
      <c r="F1616" s="16">
        <v>869</v>
      </c>
      <c r="G1616" s="19">
        <v>2015.2981291298961</v>
      </c>
      <c r="H1616" s="19">
        <f t="shared" si="126"/>
        <v>1751294.0742138796</v>
      </c>
      <c r="I1616" s="20">
        <v>3509.6137229998189</v>
      </c>
      <c r="J1616" s="19">
        <f t="shared" si="127"/>
        <v>3049854.3252868429</v>
      </c>
      <c r="K1616" s="19">
        <f t="shared" si="128"/>
        <v>1494.3155938699228</v>
      </c>
      <c r="L1616" s="19">
        <f t="shared" si="129"/>
        <v>1298560.2510729632</v>
      </c>
      <c r="M1616" s="29">
        <f>Table4[[#This Row],[Revenue]]/Table4[[#This Row],[Units]]</f>
        <v>4.0386809240504249</v>
      </c>
      <c r="N1616" s="31">
        <f t="shared" si="130"/>
        <v>0.42577779545284733</v>
      </c>
    </row>
    <row r="1617" spans="1:14" x14ac:dyDescent="0.25">
      <c r="A1617" s="35">
        <v>2020</v>
      </c>
      <c r="B1617" s="15" t="s">
        <v>173</v>
      </c>
      <c r="C1617" s="15" t="s">
        <v>169</v>
      </c>
      <c r="D1617" s="15" t="s">
        <v>5</v>
      </c>
      <c r="E1617" s="15" t="s">
        <v>23</v>
      </c>
      <c r="F1617" s="16">
        <v>707</v>
      </c>
      <c r="G1617" s="19">
        <v>2517.4395046798704</v>
      </c>
      <c r="H1617" s="19">
        <f t="shared" si="126"/>
        <v>1779829.7298086684</v>
      </c>
      <c r="I1617" s="20">
        <v>4266.781627999806</v>
      </c>
      <c r="J1617" s="19">
        <f t="shared" si="127"/>
        <v>3016614.6109958626</v>
      </c>
      <c r="K1617" s="19">
        <f t="shared" si="128"/>
        <v>1749.3421233199356</v>
      </c>
      <c r="L1617" s="19">
        <f t="shared" si="129"/>
        <v>1236784.8811871943</v>
      </c>
      <c r="M1617" s="29">
        <f>Table4[[#This Row],[Revenue]]/Table4[[#This Row],[Units]]</f>
        <v>6.0350518076376325</v>
      </c>
      <c r="N1617" s="31">
        <f t="shared" si="130"/>
        <v>0.40999101332964094</v>
      </c>
    </row>
    <row r="1618" spans="1:14" x14ac:dyDescent="0.25">
      <c r="A1618" s="35">
        <v>2020</v>
      </c>
      <c r="B1618" s="15" t="s">
        <v>174</v>
      </c>
      <c r="C1618" s="15" t="s">
        <v>170</v>
      </c>
      <c r="D1618" s="15" t="s">
        <v>168</v>
      </c>
      <c r="E1618" s="15" t="s">
        <v>23</v>
      </c>
      <c r="F1618" s="16">
        <v>857</v>
      </c>
      <c r="G1618" s="19">
        <v>1790.3136610399129</v>
      </c>
      <c r="H1618" s="19">
        <f t="shared" si="126"/>
        <v>1534298.8075112053</v>
      </c>
      <c r="I1618" s="20">
        <v>3449.9485839998315</v>
      </c>
      <c r="J1618" s="19">
        <f t="shared" si="127"/>
        <v>2956605.9364878554</v>
      </c>
      <c r="K1618" s="19">
        <f t="shared" si="128"/>
        <v>1659.6349229599186</v>
      </c>
      <c r="L1618" s="19">
        <f t="shared" si="129"/>
        <v>1422307.1289766501</v>
      </c>
      <c r="M1618" s="29">
        <f>Table4[[#This Row],[Revenue]]/Table4[[#This Row],[Units]]</f>
        <v>4.0256109498247739</v>
      </c>
      <c r="N1618" s="31">
        <f t="shared" si="130"/>
        <v>0.48106077019726384</v>
      </c>
    </row>
    <row r="1619" spans="1:14" x14ac:dyDescent="0.25">
      <c r="A1619" s="35">
        <v>2020</v>
      </c>
      <c r="B1619" s="15" t="s">
        <v>171</v>
      </c>
      <c r="C1619" s="15" t="s">
        <v>170</v>
      </c>
      <c r="D1619" s="15" t="s">
        <v>168</v>
      </c>
      <c r="E1619" s="15" t="s">
        <v>23</v>
      </c>
      <c r="F1619" s="16">
        <v>863</v>
      </c>
      <c r="G1619" s="19">
        <v>1849.6687142399001</v>
      </c>
      <c r="H1619" s="19">
        <f t="shared" si="126"/>
        <v>1596264.1003890338</v>
      </c>
      <c r="I1619" s="20">
        <v>3408.2423039998162</v>
      </c>
      <c r="J1619" s="19">
        <f t="shared" si="127"/>
        <v>2941313.1083518416</v>
      </c>
      <c r="K1619" s="19">
        <f t="shared" si="128"/>
        <v>1558.5735897599161</v>
      </c>
      <c r="L1619" s="19">
        <f t="shared" si="129"/>
        <v>1345049.0079628078</v>
      </c>
      <c r="M1619" s="29">
        <f>Table4[[#This Row],[Revenue]]/Table4[[#This Row],[Units]]</f>
        <v>3.9492958331399954</v>
      </c>
      <c r="N1619" s="31">
        <f t="shared" si="130"/>
        <v>0.45729541820744918</v>
      </c>
    </row>
    <row r="1620" spans="1:14" x14ac:dyDescent="0.25">
      <c r="A1620" s="35">
        <v>2020</v>
      </c>
      <c r="B1620" s="15" t="s">
        <v>171</v>
      </c>
      <c r="C1620" s="15" t="s">
        <v>169</v>
      </c>
      <c r="D1620" s="15" t="s">
        <v>5</v>
      </c>
      <c r="E1620" s="15" t="s">
        <v>23</v>
      </c>
      <c r="F1620" s="16">
        <v>702</v>
      </c>
      <c r="G1620" s="19">
        <v>1795.7511511199029</v>
      </c>
      <c r="H1620" s="19">
        <f t="shared" si="126"/>
        <v>1260617.308086172</v>
      </c>
      <c r="I1620" s="20">
        <v>3680.1785519998011</v>
      </c>
      <c r="J1620" s="19">
        <f t="shared" si="127"/>
        <v>2583485.3435038603</v>
      </c>
      <c r="K1620" s="19">
        <f t="shared" si="128"/>
        <v>1884.4274008798982</v>
      </c>
      <c r="L1620" s="19">
        <f t="shared" si="129"/>
        <v>1322868.0354176883</v>
      </c>
      <c r="M1620" s="29">
        <f>Table4[[#This Row],[Revenue]]/Table4[[#This Row],[Units]]</f>
        <v>5.2424195897433066</v>
      </c>
      <c r="N1620" s="31">
        <f t="shared" si="130"/>
        <v>0.51204781894506302</v>
      </c>
    </row>
    <row r="1621" spans="1:14" x14ac:dyDescent="0.25">
      <c r="A1621" s="35">
        <v>2020</v>
      </c>
      <c r="B1621" s="15" t="s">
        <v>174</v>
      </c>
      <c r="C1621" s="15" t="s">
        <v>169</v>
      </c>
      <c r="D1621" s="15" t="s">
        <v>5</v>
      </c>
      <c r="E1621" s="15" t="s">
        <v>23</v>
      </c>
      <c r="F1621" s="16">
        <v>697</v>
      </c>
      <c r="G1621" s="19">
        <v>1741.2148387199152</v>
      </c>
      <c r="H1621" s="19">
        <f t="shared" si="126"/>
        <v>1213626.7425877808</v>
      </c>
      <c r="I1621" s="20">
        <v>3698.9485119998199</v>
      </c>
      <c r="J1621" s="19">
        <f t="shared" si="127"/>
        <v>2578167.1128638745</v>
      </c>
      <c r="K1621" s="19">
        <f t="shared" si="128"/>
        <v>1957.7336732799047</v>
      </c>
      <c r="L1621" s="19">
        <f t="shared" si="129"/>
        <v>1364540.3702760937</v>
      </c>
      <c r="M1621" s="29">
        <f>Table4[[#This Row],[Revenue]]/Table4[[#This Row],[Units]]</f>
        <v>5.3069562582493832</v>
      </c>
      <c r="N1621" s="31">
        <f t="shared" si="130"/>
        <v>0.52926761941367628</v>
      </c>
    </row>
    <row r="1622" spans="1:14" x14ac:dyDescent="0.25">
      <c r="A1622" s="35">
        <v>2020</v>
      </c>
      <c r="B1622" s="15" t="s">
        <v>172</v>
      </c>
      <c r="C1622" s="15" t="s">
        <v>170</v>
      </c>
      <c r="D1622" s="15" t="s">
        <v>168</v>
      </c>
      <c r="E1622" s="15" t="s">
        <v>23</v>
      </c>
      <c r="F1622" s="16">
        <v>570</v>
      </c>
      <c r="G1622" s="19">
        <v>1573.9391258099211</v>
      </c>
      <c r="H1622" s="19">
        <f t="shared" si="126"/>
        <v>897145.30171165499</v>
      </c>
      <c r="I1622" s="20">
        <v>3032.818550999848</v>
      </c>
      <c r="J1622" s="19">
        <f t="shared" si="127"/>
        <v>1728706.5740699132</v>
      </c>
      <c r="K1622" s="19">
        <f t="shared" si="128"/>
        <v>1458.8794251899269</v>
      </c>
      <c r="L1622" s="19">
        <f t="shared" si="129"/>
        <v>831561.27235825825</v>
      </c>
      <c r="M1622" s="29">
        <f>Table4[[#This Row],[Revenue]]/Table4[[#This Row],[Units]]</f>
        <v>5.3207342999997334</v>
      </c>
      <c r="N1622" s="31">
        <f t="shared" si="130"/>
        <v>0.48103089606497201</v>
      </c>
    </row>
    <row r="1623" spans="1:14" x14ac:dyDescent="0.25">
      <c r="A1623" s="35">
        <v>2020</v>
      </c>
      <c r="B1623" s="15" t="s">
        <v>176</v>
      </c>
      <c r="C1623" s="15" t="s">
        <v>170</v>
      </c>
      <c r="D1623" s="15" t="s">
        <v>168</v>
      </c>
      <c r="E1623" s="15" t="s">
        <v>23</v>
      </c>
      <c r="F1623" s="16">
        <v>584</v>
      </c>
      <c r="G1623" s="19">
        <v>1529.9274117099212</v>
      </c>
      <c r="H1623" s="19">
        <f t="shared" si="126"/>
        <v>893477.60843859403</v>
      </c>
      <c r="I1623" s="20">
        <v>2912.1154409998499</v>
      </c>
      <c r="J1623" s="19">
        <f t="shared" si="127"/>
        <v>1700675.4175439123</v>
      </c>
      <c r="K1623" s="19">
        <f t="shared" si="128"/>
        <v>1382.1880292899286</v>
      </c>
      <c r="L1623" s="19">
        <f t="shared" si="129"/>
        <v>807197.80910531827</v>
      </c>
      <c r="M1623" s="29">
        <f>Table4[[#This Row],[Revenue]]/Table4[[#This Row],[Units]]</f>
        <v>4.9864990428079619</v>
      </c>
      <c r="N1623" s="31">
        <f t="shared" si="130"/>
        <v>0.47463366658821954</v>
      </c>
    </row>
    <row r="1624" spans="1:14" x14ac:dyDescent="0.25">
      <c r="A1624" s="35">
        <v>2020</v>
      </c>
      <c r="B1624" s="15" t="s">
        <v>172</v>
      </c>
      <c r="C1624" s="15" t="s">
        <v>170</v>
      </c>
      <c r="D1624" s="15" t="s">
        <v>168</v>
      </c>
      <c r="E1624" s="15" t="s">
        <v>23</v>
      </c>
      <c r="F1624" s="16">
        <v>572</v>
      </c>
      <c r="G1624" s="19">
        <v>1384.6292132499325</v>
      </c>
      <c r="H1624" s="19">
        <f t="shared" si="126"/>
        <v>792007.90997896134</v>
      </c>
      <c r="I1624" s="20">
        <v>2880.1990749998599</v>
      </c>
      <c r="J1624" s="19">
        <f t="shared" si="127"/>
        <v>1647473.8708999199</v>
      </c>
      <c r="K1624" s="19">
        <f t="shared" si="128"/>
        <v>1495.5698617499274</v>
      </c>
      <c r="L1624" s="19">
        <f t="shared" si="129"/>
        <v>855465.96092095855</v>
      </c>
      <c r="M1624" s="29">
        <f>Table4[[#This Row],[Revenue]]/Table4[[#This Row],[Units]]</f>
        <v>5.0353130681815736</v>
      </c>
      <c r="N1624" s="31">
        <f t="shared" si="130"/>
        <v>0.51925919799484699</v>
      </c>
    </row>
    <row r="1625" spans="1:14" x14ac:dyDescent="0.25">
      <c r="A1625" s="35">
        <v>2020</v>
      </c>
      <c r="B1625" s="15" t="s">
        <v>173</v>
      </c>
      <c r="C1625" s="15" t="s">
        <v>169</v>
      </c>
      <c r="D1625" s="15" t="s">
        <v>6</v>
      </c>
      <c r="E1625" s="15" t="s">
        <v>23</v>
      </c>
      <c r="F1625" s="16">
        <v>538</v>
      </c>
      <c r="G1625" s="19">
        <v>1664.2425991099149</v>
      </c>
      <c r="H1625" s="19">
        <f t="shared" si="126"/>
        <v>895362.51832113415</v>
      </c>
      <c r="I1625" s="20">
        <v>2996.5953809998468</v>
      </c>
      <c r="J1625" s="19">
        <f t="shared" si="127"/>
        <v>1612168.3149779176</v>
      </c>
      <c r="K1625" s="19">
        <f t="shared" si="128"/>
        <v>1332.352781889932</v>
      </c>
      <c r="L1625" s="19">
        <f t="shared" si="129"/>
        <v>716805.79665678344</v>
      </c>
      <c r="M1625" s="29">
        <f>Table4[[#This Row],[Revenue]]/Table4[[#This Row],[Units]]</f>
        <v>5.5698798903342874</v>
      </c>
      <c r="N1625" s="31">
        <f t="shared" si="130"/>
        <v>0.4446221836747869</v>
      </c>
    </row>
    <row r="1626" spans="1:14" x14ac:dyDescent="0.25">
      <c r="A1626" s="35">
        <v>2020</v>
      </c>
      <c r="B1626" s="15" t="s">
        <v>175</v>
      </c>
      <c r="C1626" s="15" t="s">
        <v>170</v>
      </c>
      <c r="D1626" s="15" t="s">
        <v>168</v>
      </c>
      <c r="E1626" s="15" t="s">
        <v>23</v>
      </c>
      <c r="F1626" s="16">
        <v>580</v>
      </c>
      <c r="G1626" s="19">
        <v>1376.1087453899272</v>
      </c>
      <c r="H1626" s="19">
        <f t="shared" si="126"/>
        <v>798143.07232615782</v>
      </c>
      <c r="I1626" s="20">
        <v>2726.0004689998564</v>
      </c>
      <c r="J1626" s="19">
        <f t="shared" si="127"/>
        <v>1581080.2720199167</v>
      </c>
      <c r="K1626" s="19">
        <f t="shared" si="128"/>
        <v>1349.8917236099292</v>
      </c>
      <c r="L1626" s="19">
        <f t="shared" si="129"/>
        <v>782937.19969375886</v>
      </c>
      <c r="M1626" s="29">
        <f>Table4[[#This Row],[Revenue]]/Table4[[#This Row],[Units]]</f>
        <v>4.7000008086204419</v>
      </c>
      <c r="N1626" s="31">
        <f t="shared" si="130"/>
        <v>0.49519130277523082</v>
      </c>
    </row>
    <row r="1627" spans="1:14" x14ac:dyDescent="0.25">
      <c r="A1627" s="35">
        <v>2020</v>
      </c>
      <c r="B1627" s="15" t="s">
        <v>172</v>
      </c>
      <c r="C1627" s="15" t="s">
        <v>169</v>
      </c>
      <c r="D1627" s="15" t="s">
        <v>6</v>
      </c>
      <c r="E1627" s="15" t="s">
        <v>23</v>
      </c>
      <c r="F1627" s="16">
        <v>540</v>
      </c>
      <c r="G1627" s="19">
        <v>1186.4069822499407</v>
      </c>
      <c r="H1627" s="19">
        <f t="shared" si="126"/>
        <v>640659.77041496802</v>
      </c>
      <c r="I1627" s="20">
        <v>2848.078974999858</v>
      </c>
      <c r="J1627" s="19">
        <f t="shared" si="127"/>
        <v>1537962.6464999234</v>
      </c>
      <c r="K1627" s="19">
        <f t="shared" si="128"/>
        <v>1661.6719927499173</v>
      </c>
      <c r="L1627" s="19">
        <f t="shared" si="129"/>
        <v>897302.87608495541</v>
      </c>
      <c r="M1627" s="29">
        <f>Table4[[#This Row],[Revenue]]/Table4[[#This Row],[Units]]</f>
        <v>5.274220324073811</v>
      </c>
      <c r="N1627" s="31">
        <f t="shared" si="130"/>
        <v>0.58343606597145015</v>
      </c>
    </row>
    <row r="1628" spans="1:14" x14ac:dyDescent="0.25">
      <c r="A1628" s="35">
        <v>2020</v>
      </c>
      <c r="B1628" s="15" t="s">
        <v>176</v>
      </c>
      <c r="C1628" s="15" t="s">
        <v>169</v>
      </c>
      <c r="D1628" s="15" t="s">
        <v>6</v>
      </c>
      <c r="E1628" s="15" t="s">
        <v>23</v>
      </c>
      <c r="F1628" s="16">
        <v>535</v>
      </c>
      <c r="G1628" s="19">
        <v>1620.3424760099149</v>
      </c>
      <c r="H1628" s="19">
        <f t="shared" si="126"/>
        <v>866883.22466530441</v>
      </c>
      <c r="I1628" s="20">
        <v>2870.7643709998497</v>
      </c>
      <c r="J1628" s="19">
        <f t="shared" si="127"/>
        <v>1535858.9384849195</v>
      </c>
      <c r="K1628" s="19">
        <f t="shared" si="128"/>
        <v>1250.4218949899348</v>
      </c>
      <c r="L1628" s="19">
        <f t="shared" si="129"/>
        <v>668975.71381961508</v>
      </c>
      <c r="M1628" s="29">
        <f>Table4[[#This Row],[Revenue]]/Table4[[#This Row],[Units]]</f>
        <v>5.3659147121492516</v>
      </c>
      <c r="N1628" s="31">
        <f t="shared" si="130"/>
        <v>0.43557106519140376</v>
      </c>
    </row>
    <row r="1629" spans="1:14" x14ac:dyDescent="0.25">
      <c r="A1629" s="35">
        <v>2020</v>
      </c>
      <c r="B1629" s="15" t="s">
        <v>172</v>
      </c>
      <c r="C1629" s="15" t="s">
        <v>170</v>
      </c>
      <c r="D1629" s="15" t="s">
        <v>168</v>
      </c>
      <c r="E1629" s="15" t="s">
        <v>23</v>
      </c>
      <c r="F1629" s="16">
        <v>549</v>
      </c>
      <c r="G1629" s="19">
        <v>1348.3398051199324</v>
      </c>
      <c r="H1629" s="19">
        <f t="shared" si="126"/>
        <v>740238.55301084288</v>
      </c>
      <c r="I1629" s="20">
        <v>2755.1219519998617</v>
      </c>
      <c r="J1629" s="19">
        <f t="shared" si="127"/>
        <v>1512561.951647924</v>
      </c>
      <c r="K1629" s="19">
        <f t="shared" si="128"/>
        <v>1406.7821468799293</v>
      </c>
      <c r="L1629" s="19">
        <f t="shared" si="129"/>
        <v>772323.39863708115</v>
      </c>
      <c r="M1629" s="29">
        <f>Table4[[#This Row],[Revenue]]/Table4[[#This Row],[Units]]</f>
        <v>5.0184370710379991</v>
      </c>
      <c r="N1629" s="31">
        <f t="shared" si="130"/>
        <v>0.51060612611314271</v>
      </c>
    </row>
    <row r="1630" spans="1:14" x14ac:dyDescent="0.25">
      <c r="A1630" s="35">
        <v>2020</v>
      </c>
      <c r="B1630" s="15" t="s">
        <v>172</v>
      </c>
      <c r="C1630" s="15" t="s">
        <v>170</v>
      </c>
      <c r="D1630" s="15" t="s">
        <v>168</v>
      </c>
      <c r="E1630" s="15" t="s">
        <v>23</v>
      </c>
      <c r="F1630" s="16">
        <v>535</v>
      </c>
      <c r="G1630" s="19">
        <v>1192.3552672599419</v>
      </c>
      <c r="H1630" s="19">
        <f t="shared" si="126"/>
        <v>637910.06798406888</v>
      </c>
      <c r="I1630" s="20">
        <v>2610.6963459998728</v>
      </c>
      <c r="J1630" s="19">
        <f t="shared" si="127"/>
        <v>1396722.5451099321</v>
      </c>
      <c r="K1630" s="19">
        <f t="shared" si="128"/>
        <v>1418.3410787399309</v>
      </c>
      <c r="L1630" s="19">
        <f t="shared" si="129"/>
        <v>758812.4771258632</v>
      </c>
      <c r="M1630" s="29">
        <f>Table4[[#This Row],[Revenue]]/Table4[[#This Row],[Units]]</f>
        <v>4.87980625420537</v>
      </c>
      <c r="N1630" s="31">
        <f t="shared" si="130"/>
        <v>0.54328075377786578</v>
      </c>
    </row>
    <row r="1631" spans="1:14" x14ac:dyDescent="0.25">
      <c r="A1631" s="35">
        <v>2020</v>
      </c>
      <c r="B1631" s="15" t="s">
        <v>176</v>
      </c>
      <c r="C1631" s="15" t="s">
        <v>170</v>
      </c>
      <c r="D1631" s="15" t="s">
        <v>168</v>
      </c>
      <c r="E1631" s="15" t="s">
        <v>23</v>
      </c>
      <c r="F1631" s="16">
        <v>445</v>
      </c>
      <c r="G1631" s="19">
        <v>1299.1324425199332</v>
      </c>
      <c r="H1631" s="19">
        <f t="shared" si="126"/>
        <v>578113.93692137022</v>
      </c>
      <c r="I1631" s="20">
        <v>2628.0094919998646</v>
      </c>
      <c r="J1631" s="19">
        <f t="shared" si="127"/>
        <v>1169464.2239399399</v>
      </c>
      <c r="K1631" s="19">
        <f t="shared" si="128"/>
        <v>1328.8770494799314</v>
      </c>
      <c r="L1631" s="19">
        <f t="shared" si="129"/>
        <v>591350.28701856965</v>
      </c>
      <c r="M1631" s="29">
        <f>Table4[[#This Row],[Revenue]]/Table4[[#This Row],[Units]]</f>
        <v>5.9056393078648641</v>
      </c>
      <c r="N1631" s="31">
        <f t="shared" si="130"/>
        <v>0.50565915135591144</v>
      </c>
    </row>
    <row r="1632" spans="1:14" x14ac:dyDescent="0.25">
      <c r="A1632" s="35">
        <v>2020</v>
      </c>
      <c r="B1632" s="15" t="s">
        <v>174</v>
      </c>
      <c r="C1632" s="15" t="s">
        <v>169</v>
      </c>
      <c r="D1632" s="15" t="s">
        <v>6</v>
      </c>
      <c r="E1632" s="15" t="s">
        <v>23</v>
      </c>
      <c r="F1632" s="16">
        <v>444</v>
      </c>
      <c r="G1632" s="19">
        <v>1097.1311203499467</v>
      </c>
      <c r="H1632" s="19">
        <f t="shared" si="126"/>
        <v>487126.21743537637</v>
      </c>
      <c r="I1632" s="20">
        <v>2621.5874849998731</v>
      </c>
      <c r="J1632" s="19">
        <f t="shared" si="127"/>
        <v>1163984.8433399436</v>
      </c>
      <c r="K1632" s="19">
        <f t="shared" si="128"/>
        <v>1524.4563646499264</v>
      </c>
      <c r="L1632" s="19">
        <f t="shared" si="129"/>
        <v>676858.62590456719</v>
      </c>
      <c r="M1632" s="29">
        <f>Table4[[#This Row],[Revenue]]/Table4[[#This Row],[Units]]</f>
        <v>5.9044763175672816</v>
      </c>
      <c r="N1632" s="31">
        <f t="shared" si="130"/>
        <v>0.58150123670200549</v>
      </c>
    </row>
    <row r="1633" spans="1:19" x14ac:dyDescent="0.25">
      <c r="A1633" s="35">
        <v>2020</v>
      </c>
      <c r="B1633" s="15" t="s">
        <v>171</v>
      </c>
      <c r="C1633" s="15" t="s">
        <v>170</v>
      </c>
      <c r="D1633" s="15" t="s">
        <v>168</v>
      </c>
      <c r="E1633" s="15" t="s">
        <v>23</v>
      </c>
      <c r="F1633" s="16">
        <v>440</v>
      </c>
      <c r="G1633" s="19">
        <v>1194.9042809399357</v>
      </c>
      <c r="H1633" s="19">
        <f t="shared" si="126"/>
        <v>525757.88361357176</v>
      </c>
      <c r="I1633" s="20">
        <v>2488.7618739998657</v>
      </c>
      <c r="J1633" s="19">
        <f t="shared" si="127"/>
        <v>1095055.2245599409</v>
      </c>
      <c r="K1633" s="19">
        <f t="shared" si="128"/>
        <v>1293.85759305993</v>
      </c>
      <c r="L1633" s="19">
        <f t="shared" si="129"/>
        <v>569297.34094636911</v>
      </c>
      <c r="M1633" s="29">
        <f>Table4[[#This Row],[Revenue]]/Table4[[#This Row],[Units]]</f>
        <v>5.6562769863633306</v>
      </c>
      <c r="N1633" s="31">
        <f t="shared" si="130"/>
        <v>0.51988002812839607</v>
      </c>
    </row>
    <row r="1634" spans="1:19" x14ac:dyDescent="0.25">
      <c r="A1634" s="35">
        <v>2020</v>
      </c>
      <c r="B1634" s="15" t="s">
        <v>173</v>
      </c>
      <c r="C1634" s="15" t="s">
        <v>170</v>
      </c>
      <c r="D1634" s="15" t="s">
        <v>168</v>
      </c>
      <c r="E1634" s="15" t="s">
        <v>23</v>
      </c>
      <c r="F1634" s="16">
        <v>411</v>
      </c>
      <c r="G1634" s="19">
        <v>638.6364628299674</v>
      </c>
      <c r="H1634" s="19">
        <f t="shared" si="126"/>
        <v>262479.58622311661</v>
      </c>
      <c r="I1634" s="20">
        <v>1900.5639929999029</v>
      </c>
      <c r="J1634" s="19">
        <f t="shared" si="127"/>
        <v>781131.80112296005</v>
      </c>
      <c r="K1634" s="19">
        <f t="shared" si="128"/>
        <v>1261.9275301699354</v>
      </c>
      <c r="L1634" s="19">
        <f t="shared" si="129"/>
        <v>518652.21489984344</v>
      </c>
      <c r="M1634" s="29">
        <f>Table4[[#This Row],[Revenue]]/Table4[[#This Row],[Units]]</f>
        <v>4.6242432919705667</v>
      </c>
      <c r="N1634" s="31">
        <f t="shared" si="130"/>
        <v>0.66397529092302432</v>
      </c>
    </row>
    <row r="1635" spans="1:19" x14ac:dyDescent="0.25">
      <c r="A1635" s="35">
        <v>2020</v>
      </c>
      <c r="B1635" s="15" t="s">
        <v>172</v>
      </c>
      <c r="C1635" s="15" t="s">
        <v>170</v>
      </c>
      <c r="D1635" s="15" t="s">
        <v>168</v>
      </c>
      <c r="E1635" s="15" t="s">
        <v>23</v>
      </c>
      <c r="F1635" s="16">
        <v>313</v>
      </c>
      <c r="G1635" s="19">
        <v>585.75313952997089</v>
      </c>
      <c r="H1635" s="19">
        <f t="shared" si="126"/>
        <v>183340.7326728809</v>
      </c>
      <c r="I1635" s="20">
        <v>1775.3820629999118</v>
      </c>
      <c r="J1635" s="19">
        <f t="shared" si="127"/>
        <v>555694.58571897238</v>
      </c>
      <c r="K1635" s="19">
        <f t="shared" si="128"/>
        <v>1189.6289234699409</v>
      </c>
      <c r="L1635" s="19">
        <f t="shared" si="129"/>
        <v>372353.85304609151</v>
      </c>
      <c r="M1635" s="29">
        <f>Table4[[#This Row],[Revenue]]/Table4[[#This Row],[Units]]</f>
        <v>5.6721471661339038</v>
      </c>
      <c r="N1635" s="31">
        <f t="shared" si="130"/>
        <v>0.67006924777633059</v>
      </c>
    </row>
    <row r="1636" spans="1:19" x14ac:dyDescent="0.25">
      <c r="A1636" s="35">
        <v>2020</v>
      </c>
      <c r="B1636" s="15" t="s">
        <v>176</v>
      </c>
      <c r="C1636" s="15" t="s">
        <v>170</v>
      </c>
      <c r="D1636" s="15" t="s">
        <v>168</v>
      </c>
      <c r="E1636" s="15" t="s">
        <v>23</v>
      </c>
      <c r="F1636" s="16">
        <v>307</v>
      </c>
      <c r="G1636" s="19">
        <v>571.47893612996995</v>
      </c>
      <c r="H1636" s="19">
        <f t="shared" si="126"/>
        <v>175444.03339190077</v>
      </c>
      <c r="I1636" s="20">
        <v>1749.7534229999083</v>
      </c>
      <c r="J1636" s="19">
        <f t="shared" si="127"/>
        <v>537174.30086097179</v>
      </c>
      <c r="K1636" s="19">
        <f t="shared" si="128"/>
        <v>1178.2744868699383</v>
      </c>
      <c r="L1636" s="19">
        <f t="shared" si="129"/>
        <v>361730.26746907103</v>
      </c>
      <c r="M1636" s="29">
        <f>Table4[[#This Row],[Revenue]]/Table4[[#This Row],[Units]]</f>
        <v>5.6995225504883003</v>
      </c>
      <c r="N1636" s="31">
        <f t="shared" si="130"/>
        <v>0.67339458885002001</v>
      </c>
    </row>
    <row r="1637" spans="1:19" x14ac:dyDescent="0.25">
      <c r="A1637" s="35">
        <v>2020</v>
      </c>
      <c r="B1637" s="15" t="s">
        <v>175</v>
      </c>
      <c r="C1637" s="15" t="s">
        <v>170</v>
      </c>
      <c r="D1637" s="15" t="s">
        <v>168</v>
      </c>
      <c r="E1637" s="15" t="s">
        <v>23</v>
      </c>
      <c r="F1637" s="16">
        <v>305</v>
      </c>
      <c r="G1637" s="19">
        <v>517.52699942997219</v>
      </c>
      <c r="H1637" s="19">
        <f t="shared" si="126"/>
        <v>157845.73482614153</v>
      </c>
      <c r="I1637" s="20">
        <v>1533.1993529999177</v>
      </c>
      <c r="J1637" s="19">
        <f t="shared" si="127"/>
        <v>467625.80266497488</v>
      </c>
      <c r="K1637" s="19">
        <f t="shared" si="128"/>
        <v>1015.6723535699455</v>
      </c>
      <c r="L1637" s="19">
        <f t="shared" si="129"/>
        <v>309780.06783883332</v>
      </c>
      <c r="M1637" s="29">
        <f>Table4[[#This Row],[Revenue]]/Table4[[#This Row],[Units]]</f>
        <v>5.0268831245898937</v>
      </c>
      <c r="N1637" s="31">
        <f t="shared" si="130"/>
        <v>0.66245289732391377</v>
      </c>
    </row>
    <row r="1638" spans="1:19" x14ac:dyDescent="0.25">
      <c r="A1638" s="35">
        <v>2021</v>
      </c>
      <c r="B1638" s="15" t="s">
        <v>171</v>
      </c>
      <c r="C1638" s="15" t="s">
        <v>170</v>
      </c>
      <c r="D1638" s="15" t="s">
        <v>168</v>
      </c>
      <c r="E1638" s="15" t="s">
        <v>23</v>
      </c>
      <c r="F1638" s="16">
        <v>1628.5710036674777</v>
      </c>
      <c r="G1638" s="19">
        <v>4691.0966097852415</v>
      </c>
      <c r="H1638" s="19">
        <f t="shared" si="126"/>
        <v>7639783.9140990525</v>
      </c>
      <c r="I1638" s="20">
        <v>8776.1171501084536</v>
      </c>
      <c r="J1638" s="19">
        <f t="shared" si="127"/>
        <v>14292529.915455488</v>
      </c>
      <c r="K1638" s="19">
        <f t="shared" si="128"/>
        <v>4085.0205403232121</v>
      </c>
      <c r="L1638" s="19">
        <f t="shared" si="129"/>
        <v>6652746.0013564359</v>
      </c>
      <c r="M1638" s="29">
        <f>Table4[[#This Row],[Revenue]]/Table4[[#This Row],[Units]]</f>
        <v>5.3888452700833946</v>
      </c>
      <c r="N1638" s="31">
        <f t="shared" si="130"/>
        <v>0.46547014704250278</v>
      </c>
      <c r="O1638" s="41"/>
      <c r="P1638" s="41"/>
      <c r="Q1638" s="41"/>
      <c r="R1638" s="41"/>
      <c r="S1638" s="41"/>
    </row>
    <row r="1639" spans="1:19" x14ac:dyDescent="0.25">
      <c r="A1639" s="35">
        <v>2021</v>
      </c>
      <c r="B1639" s="15" t="s">
        <v>176</v>
      </c>
      <c r="C1639" s="15" t="s">
        <v>170</v>
      </c>
      <c r="D1639" s="15" t="s">
        <v>168</v>
      </c>
      <c r="E1639" s="15" t="s">
        <v>23</v>
      </c>
      <c r="F1639" s="16">
        <v>1294.7058752420276</v>
      </c>
      <c r="G1639" s="19">
        <v>3520.1157370947653</v>
      </c>
      <c r="H1639" s="19">
        <f t="shared" si="126"/>
        <v>4557514.5263485136</v>
      </c>
      <c r="I1639" s="20">
        <v>8119.7748029524946</v>
      </c>
      <c r="J1639" s="19">
        <f t="shared" si="127"/>
        <v>10512720.143024771</v>
      </c>
      <c r="K1639" s="19">
        <f t="shared" si="128"/>
        <v>4599.6590658577297</v>
      </c>
      <c r="L1639" s="19">
        <f t="shared" si="129"/>
        <v>5955205.616676257</v>
      </c>
      <c r="M1639" s="29">
        <f>Table4[[#This Row],[Revenue]]/Table4[[#This Row],[Units]]</f>
        <v>6.2715207818413692</v>
      </c>
      <c r="N1639" s="31">
        <f t="shared" si="130"/>
        <v>0.56647618652985443</v>
      </c>
    </row>
    <row r="1640" spans="1:19" x14ac:dyDescent="0.25">
      <c r="A1640" s="35">
        <v>2021</v>
      </c>
      <c r="B1640" s="15" t="s">
        <v>175</v>
      </c>
      <c r="C1640" s="15" t="s">
        <v>170</v>
      </c>
      <c r="D1640" s="15" t="s">
        <v>168</v>
      </c>
      <c r="E1640" s="15" t="s">
        <v>23</v>
      </c>
      <c r="F1640" s="16">
        <v>1480.5190942431614</v>
      </c>
      <c r="G1640" s="19">
        <v>4000.391058179353</v>
      </c>
      <c r="H1640" s="19">
        <f t="shared" si="126"/>
        <v>5922655.3460741378</v>
      </c>
      <c r="I1640" s="20">
        <v>6885.2277438986093</v>
      </c>
      <c r="J1640" s="19">
        <f t="shared" si="127"/>
        <v>10193711.143054655</v>
      </c>
      <c r="K1640" s="19">
        <f t="shared" si="128"/>
        <v>2884.8366857192564</v>
      </c>
      <c r="L1640" s="19">
        <f t="shared" si="129"/>
        <v>4271055.796980517</v>
      </c>
      <c r="M1640" s="29">
        <f>Table4[[#This Row],[Revenue]]/Table4[[#This Row],[Units]]</f>
        <v>4.6505497772173783</v>
      </c>
      <c r="N1640" s="31">
        <f t="shared" si="130"/>
        <v>0.41898929026358989</v>
      </c>
    </row>
    <row r="1641" spans="1:19" x14ac:dyDescent="0.25">
      <c r="A1641" s="35">
        <v>2021</v>
      </c>
      <c r="B1641" s="15" t="s">
        <v>171</v>
      </c>
      <c r="C1641" s="15" t="s">
        <v>170</v>
      </c>
      <c r="D1641" s="15" t="s">
        <v>168</v>
      </c>
      <c r="E1641" s="15" t="s">
        <v>23</v>
      </c>
      <c r="F1641" s="16">
        <v>1304.3073743516707</v>
      </c>
      <c r="G1641" s="19">
        <v>3706.7442974878563</v>
      </c>
      <c r="H1641" s="19">
        <f t="shared" si="126"/>
        <v>4834733.9220494134</v>
      </c>
      <c r="I1641" s="20">
        <v>7728.671227202577</v>
      </c>
      <c r="J1641" s="19">
        <f t="shared" si="127"/>
        <v>10080562.875579897</v>
      </c>
      <c r="K1641" s="19">
        <f t="shared" si="128"/>
        <v>4021.9269297147207</v>
      </c>
      <c r="L1641" s="19">
        <f t="shared" si="129"/>
        <v>5245828.9535304839</v>
      </c>
      <c r="M1641" s="29">
        <f>Table4[[#This Row],[Revenue]]/Table4[[#This Row],[Units]]</f>
        <v>5.9254983749856134</v>
      </c>
      <c r="N1641" s="31">
        <f t="shared" si="130"/>
        <v>0.52039048000369825</v>
      </c>
    </row>
    <row r="1642" spans="1:19" x14ac:dyDescent="0.25">
      <c r="A1642" s="35">
        <v>2021</v>
      </c>
      <c r="B1642" s="15" t="s">
        <v>174</v>
      </c>
      <c r="C1642" s="15" t="s">
        <v>169</v>
      </c>
      <c r="D1642" s="15" t="s">
        <v>5</v>
      </c>
      <c r="E1642" s="15" t="s">
        <v>23</v>
      </c>
      <c r="F1642" s="16">
        <v>1293.0126020353284</v>
      </c>
      <c r="G1642" s="19">
        <v>3387.7311837046309</v>
      </c>
      <c r="H1642" s="19">
        <f t="shared" si="126"/>
        <v>4380379.1128381481</v>
      </c>
      <c r="I1642" s="20">
        <v>7269.2177608346892</v>
      </c>
      <c r="J1642" s="19">
        <f t="shared" si="127"/>
        <v>9399190.1716982853</v>
      </c>
      <c r="K1642" s="19">
        <f t="shared" si="128"/>
        <v>3881.4865771300583</v>
      </c>
      <c r="L1642" s="19">
        <f t="shared" si="129"/>
        <v>5018811.0588601371</v>
      </c>
      <c r="M1642" s="29">
        <f>Table4[[#This Row],[Revenue]]/Table4[[#This Row],[Units]]</f>
        <v>5.6219233667113748</v>
      </c>
      <c r="N1642" s="31">
        <f t="shared" si="130"/>
        <v>0.53396207196362289</v>
      </c>
    </row>
    <row r="1643" spans="1:19" x14ac:dyDescent="0.25">
      <c r="A1643" s="35">
        <v>2021</v>
      </c>
      <c r="B1643" s="15" t="s">
        <v>171</v>
      </c>
      <c r="C1643" s="15" t="s">
        <v>169</v>
      </c>
      <c r="D1643" s="15" t="s">
        <v>5</v>
      </c>
      <c r="E1643" s="15" t="s">
        <v>23</v>
      </c>
      <c r="F1643" s="16">
        <v>1206.950676822049</v>
      </c>
      <c r="G1643" s="19">
        <v>2902.4787822337471</v>
      </c>
      <c r="H1643" s="19">
        <f t="shared" si="126"/>
        <v>3503148.7306786575</v>
      </c>
      <c r="I1643" s="20">
        <v>7119.1948415655606</v>
      </c>
      <c r="J1643" s="19">
        <f t="shared" si="127"/>
        <v>8592517.0324555933</v>
      </c>
      <c r="K1643" s="19">
        <f t="shared" si="128"/>
        <v>4216.7160593318131</v>
      </c>
      <c r="L1643" s="19">
        <f t="shared" si="129"/>
        <v>5089368.3017769363</v>
      </c>
      <c r="M1643" s="29">
        <f>Table4[[#This Row],[Revenue]]/Table4[[#This Row],[Units]]</f>
        <v>5.898496913155304</v>
      </c>
      <c r="N1643" s="31">
        <f t="shared" si="130"/>
        <v>0.59230238154354653</v>
      </c>
    </row>
    <row r="1644" spans="1:19" x14ac:dyDescent="0.25">
      <c r="A1644" s="35">
        <v>2021</v>
      </c>
      <c r="B1644" s="15" t="s">
        <v>172</v>
      </c>
      <c r="C1644" s="15" t="s">
        <v>170</v>
      </c>
      <c r="D1644" s="15" t="s">
        <v>168</v>
      </c>
      <c r="E1644" s="15" t="s">
        <v>23</v>
      </c>
      <c r="F1644" s="16">
        <v>1687.1284192760565</v>
      </c>
      <c r="G1644" s="19">
        <v>2657.5347498729711</v>
      </c>
      <c r="H1644" s="19">
        <f t="shared" si="126"/>
        <v>4483602.4017243758</v>
      </c>
      <c r="I1644" s="20">
        <v>4508.6216284072507</v>
      </c>
      <c r="J1644" s="19">
        <f t="shared" si="127"/>
        <v>7606623.6810485646</v>
      </c>
      <c r="K1644" s="19">
        <f t="shared" si="128"/>
        <v>1851.0868785342795</v>
      </c>
      <c r="L1644" s="19">
        <f t="shared" si="129"/>
        <v>3123021.2793241888</v>
      </c>
      <c r="M1644" s="29">
        <f>Table4[[#This Row],[Revenue]]/Table4[[#This Row],[Units]]</f>
        <v>2.6723642236682204</v>
      </c>
      <c r="N1644" s="31">
        <f t="shared" si="130"/>
        <v>0.4105660290655635</v>
      </c>
    </row>
    <row r="1645" spans="1:19" x14ac:dyDescent="0.25">
      <c r="A1645" s="35">
        <v>2021</v>
      </c>
      <c r="B1645" s="15" t="s">
        <v>173</v>
      </c>
      <c r="C1645" s="15" t="s">
        <v>169</v>
      </c>
      <c r="D1645" s="15" t="s">
        <v>5</v>
      </c>
      <c r="E1645" s="15" t="s">
        <v>23</v>
      </c>
      <c r="F1645" s="16">
        <v>1161.6279766034254</v>
      </c>
      <c r="G1645" s="19">
        <v>2814.3671397288513</v>
      </c>
      <c r="H1645" s="19">
        <f t="shared" si="126"/>
        <v>3269247.6059423955</v>
      </c>
      <c r="I1645" s="20">
        <v>5912.9357900402629</v>
      </c>
      <c r="J1645" s="19">
        <f t="shared" si="127"/>
        <v>6868631.6375704473</v>
      </c>
      <c r="K1645" s="19">
        <f t="shared" si="128"/>
        <v>3098.5686503114116</v>
      </c>
      <c r="L1645" s="19">
        <f t="shared" si="129"/>
        <v>3599384.0316280518</v>
      </c>
      <c r="M1645" s="29">
        <f>Table4[[#This Row],[Revenue]]/Table4[[#This Row],[Units]]</f>
        <v>5.0902146893272633</v>
      </c>
      <c r="N1645" s="31">
        <f t="shared" si="130"/>
        <v>0.52403218305374366</v>
      </c>
    </row>
    <row r="1646" spans="1:19" x14ac:dyDescent="0.25">
      <c r="A1646" s="35">
        <v>2021</v>
      </c>
      <c r="B1646" s="15" t="s">
        <v>175</v>
      </c>
      <c r="C1646" s="15" t="s">
        <v>170</v>
      </c>
      <c r="D1646" s="15" t="s">
        <v>168</v>
      </c>
      <c r="E1646" s="15" t="s">
        <v>23</v>
      </c>
      <c r="F1646" s="16">
        <v>1013.0067039560641</v>
      </c>
      <c r="G1646" s="19">
        <v>3160.9914620494883</v>
      </c>
      <c r="H1646" s="19">
        <f t="shared" si="126"/>
        <v>3202105.5422040122</v>
      </c>
      <c r="I1646" s="20">
        <v>6063.4996259205891</v>
      </c>
      <c r="J1646" s="19">
        <f t="shared" si="127"/>
        <v>6142365.770492644</v>
      </c>
      <c r="K1646" s="19">
        <f t="shared" si="128"/>
        <v>2902.5081638711008</v>
      </c>
      <c r="L1646" s="19">
        <f t="shared" si="129"/>
        <v>2940260.2282886319</v>
      </c>
      <c r="M1646" s="29">
        <f>Table4[[#This Row],[Revenue]]/Table4[[#This Row],[Units]]</f>
        <v>5.9856460991235192</v>
      </c>
      <c r="N1646" s="31">
        <f t="shared" si="130"/>
        <v>0.47868530435184586</v>
      </c>
    </row>
    <row r="1647" spans="1:19" x14ac:dyDescent="0.25">
      <c r="A1647" s="35">
        <v>2021</v>
      </c>
      <c r="B1647" s="15" t="s">
        <v>174</v>
      </c>
      <c r="C1647" s="15" t="s">
        <v>170</v>
      </c>
      <c r="D1647" s="15" t="s">
        <v>168</v>
      </c>
      <c r="E1647" s="15" t="s">
        <v>23</v>
      </c>
      <c r="F1647" s="16">
        <v>1042.2808906584642</v>
      </c>
      <c r="G1647" s="19">
        <v>2692.0169533181684</v>
      </c>
      <c r="H1647" s="19">
        <f t="shared" si="126"/>
        <v>2805837.8277721456</v>
      </c>
      <c r="I1647" s="20">
        <v>5624.824623689894</v>
      </c>
      <c r="J1647" s="19">
        <f t="shared" si="127"/>
        <v>5862647.2185771633</v>
      </c>
      <c r="K1647" s="19">
        <f t="shared" si="128"/>
        <v>2932.8076703717256</v>
      </c>
      <c r="L1647" s="19">
        <f t="shared" si="129"/>
        <v>3056809.3908050177</v>
      </c>
      <c r="M1647" s="29">
        <f>Table4[[#This Row],[Revenue]]/Table4[[#This Row],[Units]]</f>
        <v>5.3966494772214366</v>
      </c>
      <c r="N1647" s="31">
        <f t="shared" si="130"/>
        <v>0.521404286636727</v>
      </c>
    </row>
    <row r="1648" spans="1:19" x14ac:dyDescent="0.25">
      <c r="A1648" s="35">
        <v>2021</v>
      </c>
      <c r="B1648" s="15" t="s">
        <v>171</v>
      </c>
      <c r="C1648" s="15" t="s">
        <v>170</v>
      </c>
      <c r="D1648" s="15" t="s">
        <v>168</v>
      </c>
      <c r="E1648" s="15" t="s">
        <v>23</v>
      </c>
      <c r="F1648" s="16">
        <v>969.2605521013561</v>
      </c>
      <c r="G1648" s="19">
        <v>2525.9678900793774</v>
      </c>
      <c r="H1648" s="19">
        <f t="shared" si="126"/>
        <v>2448321.0317286351</v>
      </c>
      <c r="I1648" s="20">
        <v>5874.9431118087668</v>
      </c>
      <c r="J1648" s="19">
        <f t="shared" si="127"/>
        <v>5694350.6041158242</v>
      </c>
      <c r="K1648" s="19">
        <f t="shared" si="128"/>
        <v>3348.9752217293894</v>
      </c>
      <c r="L1648" s="19">
        <f t="shared" si="129"/>
        <v>3246029.5723871891</v>
      </c>
      <c r="M1648" s="29">
        <f>Table4[[#This Row],[Revenue]]/Table4[[#This Row],[Units]]</f>
        <v>6.0612629896800145</v>
      </c>
      <c r="N1648" s="31">
        <f t="shared" si="130"/>
        <v>0.57004385540310587</v>
      </c>
    </row>
    <row r="1649" spans="1:14" x14ac:dyDescent="0.25">
      <c r="A1649" s="35">
        <v>2021</v>
      </c>
      <c r="B1649" s="15" t="s">
        <v>175</v>
      </c>
      <c r="C1649" s="15" t="s">
        <v>169</v>
      </c>
      <c r="D1649" s="15" t="s">
        <v>5</v>
      </c>
      <c r="E1649" s="15" t="s">
        <v>23</v>
      </c>
      <c r="F1649" s="16">
        <v>1006.3187971109535</v>
      </c>
      <c r="G1649" s="19">
        <v>2475.1647865122786</v>
      </c>
      <c r="H1649" s="19">
        <f t="shared" si="126"/>
        <v>2490804.8506144262</v>
      </c>
      <c r="I1649" s="20">
        <v>5585.3934399043374</v>
      </c>
      <c r="J1649" s="19">
        <f t="shared" si="127"/>
        <v>5620686.4078359436</v>
      </c>
      <c r="K1649" s="19">
        <f t="shared" si="128"/>
        <v>3110.2286533920587</v>
      </c>
      <c r="L1649" s="19">
        <f t="shared" si="129"/>
        <v>3129881.5572215174</v>
      </c>
      <c r="M1649" s="29">
        <f>Table4[[#This Row],[Revenue]]/Table4[[#This Row],[Units]]</f>
        <v>5.5503220807754721</v>
      </c>
      <c r="N1649" s="31">
        <f t="shared" si="130"/>
        <v>0.5568504147212463</v>
      </c>
    </row>
    <row r="1650" spans="1:14" x14ac:dyDescent="0.25">
      <c r="A1650" s="35">
        <v>2021</v>
      </c>
      <c r="B1650" s="15" t="s">
        <v>172</v>
      </c>
      <c r="C1650" s="15" t="s">
        <v>169</v>
      </c>
      <c r="D1650" s="15" t="s">
        <v>5</v>
      </c>
      <c r="E1650" s="15" t="s">
        <v>23</v>
      </c>
      <c r="F1650" s="16">
        <v>1096.2490196675535</v>
      </c>
      <c r="G1650" s="19">
        <v>2321.9778906250872</v>
      </c>
      <c r="H1650" s="19">
        <f t="shared" si="126"/>
        <v>2545465.9862874858</v>
      </c>
      <c r="I1650" s="20">
        <v>4772.3020501021801</v>
      </c>
      <c r="J1650" s="19">
        <f t="shared" si="127"/>
        <v>5231631.4439819707</v>
      </c>
      <c r="K1650" s="19">
        <f t="shared" si="128"/>
        <v>2450.324159477093</v>
      </c>
      <c r="L1650" s="19">
        <f t="shared" si="129"/>
        <v>2686165.4576944849</v>
      </c>
      <c r="M1650" s="29">
        <f>Table4[[#This Row],[Revenue]]/Table4[[#This Row],[Units]]</f>
        <v>4.3533010880588243</v>
      </c>
      <c r="N1650" s="31">
        <f t="shared" si="130"/>
        <v>0.51344699764438184</v>
      </c>
    </row>
    <row r="1651" spans="1:14" x14ac:dyDescent="0.25">
      <c r="A1651" s="35">
        <v>2021</v>
      </c>
      <c r="B1651" s="15" t="s">
        <v>173</v>
      </c>
      <c r="C1651" s="15" t="s">
        <v>170</v>
      </c>
      <c r="D1651" s="15" t="s">
        <v>168</v>
      </c>
      <c r="E1651" s="15" t="s">
        <v>23</v>
      </c>
      <c r="F1651" s="16">
        <v>953.57326035525114</v>
      </c>
      <c r="G1651" s="19">
        <v>2203.065670507342</v>
      </c>
      <c r="H1651" s="19">
        <f t="shared" si="126"/>
        <v>2100784.5142024136</v>
      </c>
      <c r="I1651" s="20">
        <v>5435.0514681130489</v>
      </c>
      <c r="J1651" s="19">
        <f t="shared" si="127"/>
        <v>5182719.7486471543</v>
      </c>
      <c r="K1651" s="19">
        <f t="shared" si="128"/>
        <v>3231.9857976057069</v>
      </c>
      <c r="L1651" s="19">
        <f t="shared" si="129"/>
        <v>3081935.2344447407</v>
      </c>
      <c r="M1651" s="29">
        <f>Table4[[#This Row],[Revenue]]/Table4[[#This Row],[Units]]</f>
        <v>5.6996684933134922</v>
      </c>
      <c r="N1651" s="31">
        <f t="shared" si="130"/>
        <v>0.59465596904969031</v>
      </c>
    </row>
    <row r="1652" spans="1:14" x14ac:dyDescent="0.25">
      <c r="A1652" s="35">
        <v>2021</v>
      </c>
      <c r="B1652" s="15" t="s">
        <v>172</v>
      </c>
      <c r="C1652" s="15" t="s">
        <v>170</v>
      </c>
      <c r="D1652" s="15" t="s">
        <v>168</v>
      </c>
      <c r="E1652" s="15" t="s">
        <v>23</v>
      </c>
      <c r="F1652" s="16">
        <v>922.34472645478718</v>
      </c>
      <c r="G1652" s="19">
        <v>2402.1597673878282</v>
      </c>
      <c r="H1652" s="19">
        <f t="shared" si="126"/>
        <v>2215619.3935520216</v>
      </c>
      <c r="I1652" s="20">
        <v>5264.5795535875868</v>
      </c>
      <c r="J1652" s="19">
        <f t="shared" si="127"/>
        <v>4855757.1882532081</v>
      </c>
      <c r="K1652" s="19">
        <f t="shared" si="128"/>
        <v>2862.4197861997586</v>
      </c>
      <c r="L1652" s="19">
        <f t="shared" si="129"/>
        <v>2640137.7947011865</v>
      </c>
      <c r="M1652" s="29">
        <f>Table4[[#This Row],[Revenue]]/Table4[[#This Row],[Units]]</f>
        <v>5.707822035068201</v>
      </c>
      <c r="N1652" s="31">
        <f t="shared" si="130"/>
        <v>0.54371289427075742</v>
      </c>
    </row>
    <row r="1653" spans="1:14" x14ac:dyDescent="0.25">
      <c r="A1653" s="35">
        <v>2021</v>
      </c>
      <c r="B1653" s="15" t="s">
        <v>176</v>
      </c>
      <c r="C1653" s="15" t="s">
        <v>170</v>
      </c>
      <c r="D1653" s="15" t="s">
        <v>168</v>
      </c>
      <c r="E1653" s="15" t="s">
        <v>23</v>
      </c>
      <c r="F1653" s="16">
        <v>940.66801372923408</v>
      </c>
      <c r="G1653" s="19">
        <v>2605.9999160978587</v>
      </c>
      <c r="H1653" s="19">
        <f t="shared" si="126"/>
        <v>2451380.7648543236</v>
      </c>
      <c r="I1653" s="20">
        <v>5124.7706399662138</v>
      </c>
      <c r="J1653" s="19">
        <f t="shared" si="127"/>
        <v>4820707.8187149139</v>
      </c>
      <c r="K1653" s="19">
        <f t="shared" si="128"/>
        <v>2518.7707238683552</v>
      </c>
      <c r="L1653" s="19">
        <f t="shared" si="129"/>
        <v>2369327.0538605903</v>
      </c>
      <c r="M1653" s="29">
        <f>Table4[[#This Row],[Revenue]]/Table4[[#This Row],[Units]]</f>
        <v>5.4480120139828099</v>
      </c>
      <c r="N1653" s="31">
        <f t="shared" si="130"/>
        <v>0.49148945403046579</v>
      </c>
    </row>
    <row r="1654" spans="1:14" x14ac:dyDescent="0.25">
      <c r="A1654" s="35">
        <v>2021</v>
      </c>
      <c r="B1654" s="15" t="s">
        <v>174</v>
      </c>
      <c r="C1654" s="15" t="s">
        <v>170</v>
      </c>
      <c r="D1654" s="15" t="s">
        <v>168</v>
      </c>
      <c r="E1654" s="15" t="s">
        <v>23</v>
      </c>
      <c r="F1654" s="16">
        <v>971.11798548187164</v>
      </c>
      <c r="G1654" s="19">
        <v>2290.3423129686325</v>
      </c>
      <c r="H1654" s="19">
        <f t="shared" si="126"/>
        <v>2224192.613033989</v>
      </c>
      <c r="I1654" s="20">
        <v>4726.2760983912376</v>
      </c>
      <c r="J1654" s="19">
        <f t="shared" si="127"/>
        <v>4589771.7235008189</v>
      </c>
      <c r="K1654" s="19">
        <f t="shared" si="128"/>
        <v>2435.9337854226051</v>
      </c>
      <c r="L1654" s="19">
        <f t="shared" si="129"/>
        <v>2365579.11046683</v>
      </c>
      <c r="M1654" s="29">
        <f>Table4[[#This Row],[Revenue]]/Table4[[#This Row],[Units]]</f>
        <v>4.8668402491238441</v>
      </c>
      <c r="N1654" s="31">
        <f t="shared" si="130"/>
        <v>0.5154023452526959</v>
      </c>
    </row>
    <row r="1655" spans="1:14" x14ac:dyDescent="0.25">
      <c r="A1655" s="35">
        <v>2021</v>
      </c>
      <c r="B1655" s="15" t="s">
        <v>174</v>
      </c>
      <c r="C1655" s="15" t="s">
        <v>170</v>
      </c>
      <c r="D1655" s="15" t="s">
        <v>168</v>
      </c>
      <c r="E1655" s="15" t="s">
        <v>23</v>
      </c>
      <c r="F1655" s="16">
        <v>902.4610225282255</v>
      </c>
      <c r="G1655" s="19">
        <v>2327.4393308974013</v>
      </c>
      <c r="H1655" s="19">
        <f t="shared" si="126"/>
        <v>2100423.2784340777</v>
      </c>
      <c r="I1655" s="20">
        <v>4895.7253786936462</v>
      </c>
      <c r="J1655" s="19">
        <f t="shared" si="127"/>
        <v>4418201.3312732521</v>
      </c>
      <c r="K1655" s="19">
        <f t="shared" si="128"/>
        <v>2568.2860477962449</v>
      </c>
      <c r="L1655" s="19">
        <f t="shared" si="129"/>
        <v>2317778.0528391744</v>
      </c>
      <c r="M1655" s="29">
        <f>Table4[[#This Row],[Revenue]]/Table4[[#This Row],[Units]]</f>
        <v>5.424860749086287</v>
      </c>
      <c r="N1655" s="31">
        <f t="shared" si="130"/>
        <v>0.52459765389895197</v>
      </c>
    </row>
    <row r="1656" spans="1:14" x14ac:dyDescent="0.25">
      <c r="A1656" s="35">
        <v>2021</v>
      </c>
      <c r="B1656" s="15" t="s">
        <v>176</v>
      </c>
      <c r="C1656" s="15" t="s">
        <v>170</v>
      </c>
      <c r="D1656" s="15" t="s">
        <v>168</v>
      </c>
      <c r="E1656" s="15" t="s">
        <v>23</v>
      </c>
      <c r="F1656" s="16">
        <v>837.16821734699238</v>
      </c>
      <c r="G1656" s="19">
        <v>2228.9199277214489</v>
      </c>
      <c r="H1656" s="19">
        <f t="shared" si="126"/>
        <v>1865980.9224997524</v>
      </c>
      <c r="I1656" s="20">
        <v>4312.3269619948369</v>
      </c>
      <c r="J1656" s="19">
        <f t="shared" si="127"/>
        <v>3610143.075390589</v>
      </c>
      <c r="K1656" s="19">
        <f t="shared" si="128"/>
        <v>2083.407034273388</v>
      </c>
      <c r="L1656" s="19">
        <f t="shared" si="129"/>
        <v>1744162.1528908366</v>
      </c>
      <c r="M1656" s="29">
        <f>Table4[[#This Row],[Revenue]]/Table4[[#This Row],[Units]]</f>
        <v>5.151087765444216</v>
      </c>
      <c r="N1656" s="31">
        <f t="shared" si="130"/>
        <v>0.48312826291576599</v>
      </c>
    </row>
    <row r="1657" spans="1:14" x14ac:dyDescent="0.25">
      <c r="A1657" s="35">
        <v>2021</v>
      </c>
      <c r="B1657" s="15" t="s">
        <v>171</v>
      </c>
      <c r="C1657" s="15" t="s">
        <v>170</v>
      </c>
      <c r="D1657" s="15" t="s">
        <v>168</v>
      </c>
      <c r="E1657" s="15" t="s">
        <v>23</v>
      </c>
      <c r="F1657" s="16">
        <v>790.4170287355397</v>
      </c>
      <c r="G1657" s="19">
        <v>1278.9293578902098</v>
      </c>
      <c r="H1657" s="19">
        <f t="shared" si="126"/>
        <v>1010887.5430262312</v>
      </c>
      <c r="I1657" s="20">
        <v>4404.1955045238819</v>
      </c>
      <c r="J1657" s="19">
        <f t="shared" si="127"/>
        <v>3481151.1246561878</v>
      </c>
      <c r="K1657" s="19">
        <f t="shared" si="128"/>
        <v>3125.2661466336722</v>
      </c>
      <c r="L1657" s="19">
        <f t="shared" si="129"/>
        <v>2470263.5816299566</v>
      </c>
      <c r="M1657" s="29">
        <f>Table4[[#This Row],[Revenue]]/Table4[[#This Row],[Units]]</f>
        <v>5.5719896515507035</v>
      </c>
      <c r="N1657" s="31">
        <f t="shared" si="130"/>
        <v>0.70961112952943961</v>
      </c>
    </row>
    <row r="1658" spans="1:14" x14ac:dyDescent="0.25">
      <c r="A1658" s="35">
        <v>2021</v>
      </c>
      <c r="B1658" s="15" t="s">
        <v>175</v>
      </c>
      <c r="C1658" s="15" t="s">
        <v>170</v>
      </c>
      <c r="D1658" s="15" t="s">
        <v>168</v>
      </c>
      <c r="E1658" s="15" t="s">
        <v>23</v>
      </c>
      <c r="F1658" s="16">
        <v>708.41868372850547</v>
      </c>
      <c r="G1658" s="19">
        <v>2154.0765975257227</v>
      </c>
      <c r="H1658" s="19">
        <f t="shared" si="126"/>
        <v>1525988.1078695501</v>
      </c>
      <c r="I1658" s="20">
        <v>4609.1921109341456</v>
      </c>
      <c r="J1658" s="19">
        <f t="shared" si="127"/>
        <v>3265237.8082797788</v>
      </c>
      <c r="K1658" s="19">
        <f t="shared" si="128"/>
        <v>2455.1155134084229</v>
      </c>
      <c r="L1658" s="19">
        <f t="shared" si="129"/>
        <v>1739249.7004102287</v>
      </c>
      <c r="M1658" s="29">
        <f>Table4[[#This Row],[Revenue]]/Table4[[#This Row],[Units]]</f>
        <v>6.5063107690431456</v>
      </c>
      <c r="N1658" s="31">
        <f t="shared" si="130"/>
        <v>0.53265636456859344</v>
      </c>
    </row>
    <row r="1659" spans="1:14" x14ac:dyDescent="0.25">
      <c r="A1659" s="35">
        <v>2021</v>
      </c>
      <c r="B1659" s="15" t="s">
        <v>172</v>
      </c>
      <c r="C1659" s="15" t="s">
        <v>170</v>
      </c>
      <c r="D1659" s="15" t="s">
        <v>168</v>
      </c>
      <c r="E1659" s="15" t="s">
        <v>23</v>
      </c>
      <c r="F1659" s="16">
        <v>658.19090417248481</v>
      </c>
      <c r="G1659" s="19">
        <v>1114.0614048958396</v>
      </c>
      <c r="H1659" s="19">
        <f t="shared" si="126"/>
        <v>733265.08339206129</v>
      </c>
      <c r="I1659" s="20">
        <v>3532.9594780863654</v>
      </c>
      <c r="J1659" s="19">
        <f t="shared" si="127"/>
        <v>2325361.7932864148</v>
      </c>
      <c r="K1659" s="19">
        <f t="shared" si="128"/>
        <v>2418.8980731905258</v>
      </c>
      <c r="L1659" s="19">
        <f t="shared" si="129"/>
        <v>1592096.7098943535</v>
      </c>
      <c r="M1659" s="29">
        <f>Table4[[#This Row],[Revenue]]/Table4[[#This Row],[Units]]</f>
        <v>5.3676820139716206</v>
      </c>
      <c r="N1659" s="31">
        <f t="shared" si="130"/>
        <v>0.68466623752523958</v>
      </c>
    </row>
    <row r="1660" spans="1:14" x14ac:dyDescent="0.25">
      <c r="A1660" s="35">
        <v>2021</v>
      </c>
      <c r="B1660" s="15" t="s">
        <v>173</v>
      </c>
      <c r="C1660" s="15" t="s">
        <v>170</v>
      </c>
      <c r="D1660" s="15" t="s">
        <v>168</v>
      </c>
      <c r="E1660" s="15" t="s">
        <v>23</v>
      </c>
      <c r="F1660" s="16">
        <v>581.61105330618761</v>
      </c>
      <c r="G1660" s="19">
        <v>1092.1857699969264</v>
      </c>
      <c r="H1660" s="19">
        <f t="shared" si="126"/>
        <v>635227.31609394192</v>
      </c>
      <c r="I1660" s="20">
        <v>3461.9236326363352</v>
      </c>
      <c r="J1660" s="19">
        <f t="shared" si="127"/>
        <v>2013493.0504432023</v>
      </c>
      <c r="K1660" s="19">
        <f t="shared" si="128"/>
        <v>2369.7378626394088</v>
      </c>
      <c r="L1660" s="19">
        <f t="shared" si="129"/>
        <v>1378265.7343492603</v>
      </c>
      <c r="M1660" s="29">
        <f>Table4[[#This Row],[Revenue]]/Table4[[#This Row],[Units]]</f>
        <v>5.9523002751700016</v>
      </c>
      <c r="N1660" s="31">
        <f t="shared" si="130"/>
        <v>0.68451477100746971</v>
      </c>
    </row>
    <row r="1661" spans="1:14" x14ac:dyDescent="0.25">
      <c r="A1661" s="35">
        <v>2021</v>
      </c>
      <c r="B1661" s="15" t="s">
        <v>175</v>
      </c>
      <c r="C1661" s="15" t="s">
        <v>170</v>
      </c>
      <c r="D1661" s="15" t="s">
        <v>168</v>
      </c>
      <c r="E1661" s="15" t="s">
        <v>23</v>
      </c>
      <c r="F1661" s="16">
        <v>545.83366248685422</v>
      </c>
      <c r="G1661" s="19">
        <v>1090.9581715462339</v>
      </c>
      <c r="H1661" s="19">
        <f t="shared" si="126"/>
        <v>595481.69439504261</v>
      </c>
      <c r="I1661" s="20">
        <v>3456.3360372459192</v>
      </c>
      <c r="J1661" s="19">
        <f t="shared" si="127"/>
        <v>1886584.5579952402</v>
      </c>
      <c r="K1661" s="19">
        <f t="shared" si="128"/>
        <v>2365.3778656996856</v>
      </c>
      <c r="L1661" s="19">
        <f t="shared" si="129"/>
        <v>1291102.8636001977</v>
      </c>
      <c r="M1661" s="29">
        <f>Table4[[#This Row],[Revenue]]/Table4[[#This Row],[Units]]</f>
        <v>6.3322148756795684</v>
      </c>
      <c r="N1661" s="31">
        <f t="shared" si="130"/>
        <v>0.68435992340156493</v>
      </c>
    </row>
    <row r="1662" spans="1:14" x14ac:dyDescent="0.25">
      <c r="A1662" s="35">
        <v>2021</v>
      </c>
      <c r="B1662" s="15" t="s">
        <v>176</v>
      </c>
      <c r="C1662" s="15" t="s">
        <v>170</v>
      </c>
      <c r="D1662" s="15" t="s">
        <v>168</v>
      </c>
      <c r="E1662" s="15" t="s">
        <v>23</v>
      </c>
      <c r="F1662" s="16">
        <v>596.01174692423524</v>
      </c>
      <c r="G1662" s="19">
        <v>980.56896172521965</v>
      </c>
      <c r="H1662" s="19">
        <f t="shared" si="126"/>
        <v>584430.61985753174</v>
      </c>
      <c r="I1662" s="20">
        <v>3130.9243991143139</v>
      </c>
      <c r="J1662" s="19">
        <f t="shared" si="127"/>
        <v>1866067.7206038337</v>
      </c>
      <c r="K1662" s="19">
        <f t="shared" si="128"/>
        <v>2150.3554373890943</v>
      </c>
      <c r="L1662" s="19">
        <f t="shared" si="129"/>
        <v>1281637.1007463019</v>
      </c>
      <c r="M1662" s="29">
        <f>Table4[[#This Row],[Revenue]]/Table4[[#This Row],[Units]]</f>
        <v>5.2531253205523072</v>
      </c>
      <c r="N1662" s="31">
        <f t="shared" si="130"/>
        <v>0.68681167708725055</v>
      </c>
    </row>
    <row r="1663" spans="1:14" x14ac:dyDescent="0.25">
      <c r="A1663" s="35">
        <v>2002</v>
      </c>
      <c r="B1663" s="15" t="s">
        <v>171</v>
      </c>
      <c r="C1663" s="15" t="s">
        <v>170</v>
      </c>
      <c r="D1663" s="15" t="s">
        <v>146</v>
      </c>
      <c r="E1663" s="15" t="s">
        <v>114</v>
      </c>
      <c r="F1663" s="16">
        <v>273</v>
      </c>
      <c r="G1663" s="19">
        <v>346.69256737289908</v>
      </c>
      <c r="H1663" s="19">
        <f t="shared" si="126"/>
        <v>94647.07089280145</v>
      </c>
      <c r="I1663" s="20">
        <v>606.06714958999839</v>
      </c>
      <c r="J1663" s="19">
        <f t="shared" si="127"/>
        <v>165456.33183806957</v>
      </c>
      <c r="K1663" s="19">
        <f t="shared" si="128"/>
        <v>259.37458221709932</v>
      </c>
      <c r="L1663" s="19">
        <f t="shared" si="129"/>
        <v>70809.260945268121</v>
      </c>
      <c r="M1663" s="29">
        <f>Table4[[#This Row],[Revenue]]/Table4[[#This Row],[Units]]</f>
        <v>2.2200261889743529</v>
      </c>
      <c r="N1663" s="31">
        <f t="shared" si="130"/>
        <v>0.42796344001248876</v>
      </c>
    </row>
    <row r="1664" spans="1:14" x14ac:dyDescent="0.25">
      <c r="A1664" s="35">
        <v>2003</v>
      </c>
      <c r="B1664" s="15" t="s">
        <v>172</v>
      </c>
      <c r="C1664" s="15" t="s">
        <v>170</v>
      </c>
      <c r="D1664" s="15" t="s">
        <v>146</v>
      </c>
      <c r="E1664" s="15" t="s">
        <v>114</v>
      </c>
      <c r="F1664" s="16">
        <v>880</v>
      </c>
      <c r="G1664" s="19">
        <v>847.0554399999935</v>
      </c>
      <c r="H1664" s="19">
        <f t="shared" si="126"/>
        <v>745408.78719999432</v>
      </c>
      <c r="I1664" s="20">
        <v>2035.4864399999874</v>
      </c>
      <c r="J1664" s="19">
        <f t="shared" si="127"/>
        <v>1791228.067199989</v>
      </c>
      <c r="K1664" s="19">
        <f t="shared" si="128"/>
        <v>1188.4309999999939</v>
      </c>
      <c r="L1664" s="19">
        <f t="shared" si="129"/>
        <v>1045819.2799999947</v>
      </c>
      <c r="M1664" s="29">
        <f>Table4[[#This Row],[Revenue]]/Table4[[#This Row],[Units]]</f>
        <v>2.3130527727272585</v>
      </c>
      <c r="N1664" s="31">
        <f t="shared" si="130"/>
        <v>0.58385601429012779</v>
      </c>
    </row>
    <row r="1665" spans="1:14" x14ac:dyDescent="0.25">
      <c r="A1665" s="35">
        <v>2003</v>
      </c>
      <c r="B1665" s="15" t="s">
        <v>173</v>
      </c>
      <c r="C1665" s="15" t="s">
        <v>170</v>
      </c>
      <c r="D1665" s="15" t="s">
        <v>146</v>
      </c>
      <c r="E1665" s="15" t="s">
        <v>114</v>
      </c>
      <c r="F1665" s="16">
        <v>253</v>
      </c>
      <c r="G1665" s="19">
        <v>494.69986716569468</v>
      </c>
      <c r="H1665" s="19">
        <f t="shared" si="126"/>
        <v>125159.06639292075</v>
      </c>
      <c r="I1665" s="20">
        <v>785.54414246999158</v>
      </c>
      <c r="J1665" s="19">
        <f t="shared" si="127"/>
        <v>198742.66804490788</v>
      </c>
      <c r="K1665" s="19">
        <f t="shared" si="128"/>
        <v>290.8442753042969</v>
      </c>
      <c r="L1665" s="19">
        <f t="shared" si="129"/>
        <v>73583.601651987134</v>
      </c>
      <c r="M1665" s="29">
        <f>Table4[[#This Row],[Revenue]]/Table4[[#This Row],[Units]]</f>
        <v>3.1049175591699272</v>
      </c>
      <c r="N1665" s="31">
        <f t="shared" si="130"/>
        <v>0.37024561648412696</v>
      </c>
    </row>
    <row r="1666" spans="1:14" x14ac:dyDescent="0.25">
      <c r="A1666" s="35">
        <v>2003</v>
      </c>
      <c r="B1666" s="15" t="s">
        <v>172</v>
      </c>
      <c r="C1666" s="15" t="s">
        <v>170</v>
      </c>
      <c r="D1666" s="15" t="s">
        <v>146</v>
      </c>
      <c r="E1666" s="15" t="s">
        <v>114</v>
      </c>
      <c r="F1666" s="16">
        <v>173</v>
      </c>
      <c r="G1666" s="19">
        <v>219.12432203489828</v>
      </c>
      <c r="H1666" s="19">
        <f t="shared" ref="H1666:H1729" si="131">G1666*F1666</f>
        <v>37908.507712037404</v>
      </c>
      <c r="I1666" s="20">
        <v>479.43480978999617</v>
      </c>
      <c r="J1666" s="19">
        <f t="shared" ref="J1666:J1729" si="132">I1666*F1666</f>
        <v>82942.222093669334</v>
      </c>
      <c r="K1666" s="19">
        <f t="shared" ref="K1666:K1729" si="133">I1666-G1666</f>
        <v>260.31048775509788</v>
      </c>
      <c r="L1666" s="19">
        <f t="shared" ref="L1666:L1729" si="134">J1666-H1666</f>
        <v>45033.714381631929</v>
      </c>
      <c r="M1666" s="29">
        <f>Table4[[#This Row],[Revenue]]/Table4[[#This Row],[Units]]</f>
        <v>2.7712994785548912</v>
      </c>
      <c r="N1666" s="31">
        <f t="shared" ref="N1666:N1729" si="135">K1666/I1666</f>
        <v>0.54295283204221245</v>
      </c>
    </row>
    <row r="1667" spans="1:14" x14ac:dyDescent="0.25">
      <c r="A1667" s="35">
        <v>2004</v>
      </c>
      <c r="B1667" s="15" t="s">
        <v>171</v>
      </c>
      <c r="C1667" s="15" t="s">
        <v>170</v>
      </c>
      <c r="D1667" s="15" t="s">
        <v>146</v>
      </c>
      <c r="E1667" s="15" t="s">
        <v>114</v>
      </c>
      <c r="F1667" s="16">
        <v>173</v>
      </c>
      <c r="G1667" s="19">
        <v>294.11987210998973</v>
      </c>
      <c r="H1667" s="19">
        <f t="shared" si="131"/>
        <v>50882.737875028222</v>
      </c>
      <c r="I1667" s="20">
        <v>639.34868099997766</v>
      </c>
      <c r="J1667" s="19">
        <f t="shared" si="132"/>
        <v>110607.32181299613</v>
      </c>
      <c r="K1667" s="19">
        <f t="shared" si="133"/>
        <v>345.22880888998793</v>
      </c>
      <c r="L1667" s="19">
        <f t="shared" si="134"/>
        <v>59724.583937967909</v>
      </c>
      <c r="M1667" s="29">
        <f>Table4[[#This Row],[Revenue]]/Table4[[#This Row],[Units]]</f>
        <v>3.6956571156068074</v>
      </c>
      <c r="N1667" s="31">
        <f t="shared" si="135"/>
        <v>0.53996953329133401</v>
      </c>
    </row>
    <row r="1668" spans="1:14" x14ac:dyDescent="0.25">
      <c r="A1668" s="35">
        <v>2005</v>
      </c>
      <c r="B1668" s="15" t="s">
        <v>174</v>
      </c>
      <c r="C1668" s="15" t="s">
        <v>170</v>
      </c>
      <c r="D1668" s="15" t="s">
        <v>146</v>
      </c>
      <c r="E1668" s="15" t="s">
        <v>114</v>
      </c>
      <c r="F1668" s="16">
        <v>253</v>
      </c>
      <c r="G1668" s="19">
        <v>657.30319160997578</v>
      </c>
      <c r="H1668" s="19">
        <f t="shared" si="131"/>
        <v>166297.70747732389</v>
      </c>
      <c r="I1668" s="20">
        <v>1020.3321309999624</v>
      </c>
      <c r="J1668" s="19">
        <f t="shared" si="132"/>
        <v>258144.02914299048</v>
      </c>
      <c r="K1668" s="19">
        <f t="shared" si="133"/>
        <v>363.02893938998659</v>
      </c>
      <c r="L1668" s="19">
        <f t="shared" si="134"/>
        <v>91846.32166566659</v>
      </c>
      <c r="M1668" s="29">
        <f>Table4[[#This Row],[Revenue]]/Table4[[#This Row],[Units]]</f>
        <v>4.0329333241105232</v>
      </c>
      <c r="N1668" s="31">
        <f t="shared" si="135"/>
        <v>0.35579487145445976</v>
      </c>
    </row>
    <row r="1669" spans="1:14" x14ac:dyDescent="0.25">
      <c r="A1669" s="35">
        <v>2005</v>
      </c>
      <c r="B1669" s="15" t="s">
        <v>172</v>
      </c>
      <c r="C1669" s="15" t="s">
        <v>170</v>
      </c>
      <c r="D1669" s="15" t="s">
        <v>146</v>
      </c>
      <c r="E1669" s="15" t="s">
        <v>114</v>
      </c>
      <c r="F1669" s="16">
        <v>273</v>
      </c>
      <c r="G1669" s="19">
        <v>519.15622190997931</v>
      </c>
      <c r="H1669" s="19">
        <f t="shared" si="131"/>
        <v>141729.64858142435</v>
      </c>
      <c r="I1669" s="20">
        <v>892.53826099996456</v>
      </c>
      <c r="J1669" s="19">
        <f t="shared" si="132"/>
        <v>243662.94525299032</v>
      </c>
      <c r="K1669" s="19">
        <f t="shared" si="133"/>
        <v>373.38203908998526</v>
      </c>
      <c r="L1669" s="19">
        <f t="shared" si="134"/>
        <v>101933.29667156597</v>
      </c>
      <c r="M1669" s="29">
        <f>Table4[[#This Row],[Revenue]]/Table4[[#This Row],[Units]]</f>
        <v>3.2693709194137894</v>
      </c>
      <c r="N1669" s="31">
        <f t="shared" si="135"/>
        <v>0.41833729197408609</v>
      </c>
    </row>
    <row r="1670" spans="1:14" x14ac:dyDescent="0.25">
      <c r="A1670" s="35">
        <v>2013</v>
      </c>
      <c r="B1670" s="15" t="s">
        <v>174</v>
      </c>
      <c r="C1670" s="15" t="s">
        <v>170</v>
      </c>
      <c r="D1670" s="15" t="s">
        <v>146</v>
      </c>
      <c r="E1670" s="15" t="s">
        <v>114</v>
      </c>
      <c r="F1670" s="16">
        <v>785</v>
      </c>
      <c r="G1670" s="19">
        <v>979.62426499996968</v>
      </c>
      <c r="H1670" s="19">
        <f t="shared" si="131"/>
        <v>769005.04802497616</v>
      </c>
      <c r="I1670" s="20">
        <v>1942.22276499994</v>
      </c>
      <c r="J1670" s="19">
        <f t="shared" si="132"/>
        <v>1524644.8705249529</v>
      </c>
      <c r="K1670" s="19">
        <f t="shared" si="133"/>
        <v>962.59849999997027</v>
      </c>
      <c r="L1670" s="19">
        <f t="shared" si="134"/>
        <v>755639.82249997673</v>
      </c>
      <c r="M1670" s="29">
        <f>Table4[[#This Row],[Revenue]]/Table4[[#This Row],[Units]]</f>
        <v>2.4741691273884587</v>
      </c>
      <c r="N1670" s="31">
        <f t="shared" si="135"/>
        <v>0.49561693815281793</v>
      </c>
    </row>
    <row r="1671" spans="1:14" x14ac:dyDescent="0.25">
      <c r="A1671" s="35">
        <v>2013</v>
      </c>
      <c r="B1671" s="15" t="s">
        <v>174</v>
      </c>
      <c r="C1671" s="15" t="s">
        <v>170</v>
      </c>
      <c r="D1671" s="15" t="s">
        <v>146</v>
      </c>
      <c r="E1671" s="15" t="s">
        <v>114</v>
      </c>
      <c r="F1671" s="16">
        <v>533</v>
      </c>
      <c r="G1671" s="19">
        <v>673.20724899997856</v>
      </c>
      <c r="H1671" s="19">
        <f t="shared" si="131"/>
        <v>358819.46371698857</v>
      </c>
      <c r="I1671" s="20">
        <v>1487.5273489999524</v>
      </c>
      <c r="J1671" s="19">
        <f t="shared" si="132"/>
        <v>792852.07701697468</v>
      </c>
      <c r="K1671" s="19">
        <f t="shared" si="133"/>
        <v>814.32009999997388</v>
      </c>
      <c r="L1671" s="19">
        <f t="shared" si="134"/>
        <v>434032.61329998611</v>
      </c>
      <c r="M1671" s="29">
        <f>Table4[[#This Row],[Revenue]]/Table4[[#This Row],[Units]]</f>
        <v>2.7908580656659518</v>
      </c>
      <c r="N1671" s="31">
        <f t="shared" si="135"/>
        <v>0.5474320190129156</v>
      </c>
    </row>
    <row r="1672" spans="1:14" x14ac:dyDescent="0.25">
      <c r="A1672" s="35">
        <v>2013</v>
      </c>
      <c r="B1672" s="15" t="s">
        <v>174</v>
      </c>
      <c r="C1672" s="15" t="s">
        <v>170</v>
      </c>
      <c r="D1672" s="15" t="s">
        <v>146</v>
      </c>
      <c r="E1672" s="15" t="s">
        <v>114</v>
      </c>
      <c r="F1672" s="16">
        <v>374</v>
      </c>
      <c r="G1672" s="19">
        <v>840.23973893997311</v>
      </c>
      <c r="H1672" s="19">
        <f t="shared" si="131"/>
        <v>314249.66236354993</v>
      </c>
      <c r="I1672" s="20">
        <v>1686.1582739999621</v>
      </c>
      <c r="J1672" s="19">
        <f t="shared" si="132"/>
        <v>630623.19447598583</v>
      </c>
      <c r="K1672" s="19">
        <f t="shared" si="133"/>
        <v>845.91853505998904</v>
      </c>
      <c r="L1672" s="19">
        <f t="shared" si="134"/>
        <v>316373.5321124359</v>
      </c>
      <c r="M1672" s="29">
        <f>Table4[[#This Row],[Revenue]]/Table4[[#This Row],[Units]]</f>
        <v>4.5084445828875994</v>
      </c>
      <c r="N1672" s="31">
        <f t="shared" si="135"/>
        <v>0.50168394515733816</v>
      </c>
    </row>
    <row r="1673" spans="1:14" x14ac:dyDescent="0.25">
      <c r="A1673" s="35">
        <v>2015</v>
      </c>
      <c r="B1673" s="15" t="s">
        <v>172</v>
      </c>
      <c r="C1673" s="15" t="s">
        <v>170</v>
      </c>
      <c r="D1673" s="15" t="s">
        <v>146</v>
      </c>
      <c r="E1673" s="15" t="s">
        <v>114</v>
      </c>
      <c r="F1673" s="16">
        <v>343</v>
      </c>
      <c r="G1673" s="19">
        <v>632.35472063996713</v>
      </c>
      <c r="H1673" s="19">
        <f t="shared" si="131"/>
        <v>216897.66917950872</v>
      </c>
      <c r="I1673" s="20">
        <v>1803.3773439999063</v>
      </c>
      <c r="J1673" s="19">
        <f t="shared" si="132"/>
        <v>618558.42899196781</v>
      </c>
      <c r="K1673" s="19">
        <f t="shared" si="133"/>
        <v>1171.0226233599392</v>
      </c>
      <c r="L1673" s="19">
        <f t="shared" si="134"/>
        <v>401660.75981245912</v>
      </c>
      <c r="M1673" s="29">
        <f>Table4[[#This Row],[Revenue]]/Table4[[#This Row],[Units]]</f>
        <v>5.2576598950434583</v>
      </c>
      <c r="N1673" s="31">
        <f t="shared" si="135"/>
        <v>0.64934974771425324</v>
      </c>
    </row>
    <row r="1674" spans="1:14" x14ac:dyDescent="0.25">
      <c r="A1674" s="35">
        <v>2017</v>
      </c>
      <c r="B1674" s="15" t="s">
        <v>172</v>
      </c>
      <c r="C1674" s="15" t="s">
        <v>170</v>
      </c>
      <c r="D1674" s="15" t="s">
        <v>168</v>
      </c>
      <c r="E1674" s="15" t="s">
        <v>114</v>
      </c>
      <c r="F1674" s="16">
        <v>920</v>
      </c>
      <c r="G1674" s="19">
        <v>1106.7663317959891</v>
      </c>
      <c r="H1674" s="19">
        <f t="shared" si="131"/>
        <v>1018225.02525231</v>
      </c>
      <c r="I1674" s="20">
        <v>2138.7462315999828</v>
      </c>
      <c r="J1674" s="19">
        <f t="shared" si="132"/>
        <v>1967646.5330719843</v>
      </c>
      <c r="K1674" s="19">
        <f t="shared" si="133"/>
        <v>1031.9798998039937</v>
      </c>
      <c r="L1674" s="19">
        <f t="shared" si="134"/>
        <v>949421.50781967433</v>
      </c>
      <c r="M1674" s="29">
        <f>Table4[[#This Row],[Revenue]]/Table4[[#This Row],[Units]]</f>
        <v>2.32472416478259</v>
      </c>
      <c r="N1674" s="31">
        <f t="shared" si="135"/>
        <v>0.48251629134699908</v>
      </c>
    </row>
    <row r="1675" spans="1:14" x14ac:dyDescent="0.25">
      <c r="A1675" s="35">
        <v>2018</v>
      </c>
      <c r="B1675" s="15" t="s">
        <v>172</v>
      </c>
      <c r="C1675" s="15" t="s">
        <v>170</v>
      </c>
      <c r="D1675" s="15" t="s">
        <v>146</v>
      </c>
      <c r="E1675" s="15" t="s">
        <v>114</v>
      </c>
      <c r="F1675" s="16">
        <v>620</v>
      </c>
      <c r="G1675" s="19">
        <v>754.34531999997807</v>
      </c>
      <c r="H1675" s="19">
        <f t="shared" si="131"/>
        <v>467694.0983999864</v>
      </c>
      <c r="I1675" s="20">
        <v>1591.9633199999539</v>
      </c>
      <c r="J1675" s="19">
        <f t="shared" si="132"/>
        <v>987017.25839997141</v>
      </c>
      <c r="K1675" s="19">
        <f t="shared" si="133"/>
        <v>837.61799999997584</v>
      </c>
      <c r="L1675" s="19">
        <f t="shared" si="134"/>
        <v>519323.15999998502</v>
      </c>
      <c r="M1675" s="29">
        <f>Table4[[#This Row],[Revenue]]/Table4[[#This Row],[Units]]</f>
        <v>2.5676827741934742</v>
      </c>
      <c r="N1675" s="31">
        <f t="shared" si="135"/>
        <v>0.52615408249481532</v>
      </c>
    </row>
    <row r="1676" spans="1:14" x14ac:dyDescent="0.25">
      <c r="A1676" s="35">
        <v>2018</v>
      </c>
      <c r="B1676" s="15" t="s">
        <v>172</v>
      </c>
      <c r="C1676" s="15" t="s">
        <v>170</v>
      </c>
      <c r="D1676" s="15" t="s">
        <v>146</v>
      </c>
      <c r="E1676" s="15" t="s">
        <v>114</v>
      </c>
      <c r="F1676" s="16">
        <v>116</v>
      </c>
      <c r="G1676" s="19">
        <v>170.96395295999505</v>
      </c>
      <c r="H1676" s="19">
        <f t="shared" si="131"/>
        <v>19831.818543359426</v>
      </c>
      <c r="I1676" s="20">
        <v>488.59721599998579</v>
      </c>
      <c r="J1676" s="19">
        <f t="shared" si="132"/>
        <v>56677.277055998355</v>
      </c>
      <c r="K1676" s="19">
        <f t="shared" si="133"/>
        <v>317.63326303999077</v>
      </c>
      <c r="L1676" s="19">
        <f t="shared" si="134"/>
        <v>36845.458512638928</v>
      </c>
      <c r="M1676" s="29">
        <f>Table4[[#This Row],[Revenue]]/Table4[[#This Row],[Units]]</f>
        <v>4.2120449655171193</v>
      </c>
      <c r="N1676" s="31">
        <f t="shared" si="135"/>
        <v>0.65009224907249574</v>
      </c>
    </row>
    <row r="1677" spans="1:14" x14ac:dyDescent="0.25">
      <c r="A1677" s="35">
        <v>2019</v>
      </c>
      <c r="B1677" s="15" t="s">
        <v>171</v>
      </c>
      <c r="C1677" s="15" t="s">
        <v>170</v>
      </c>
      <c r="D1677" s="15" t="s">
        <v>146</v>
      </c>
      <c r="E1677" s="15" t="s">
        <v>114</v>
      </c>
      <c r="F1677" s="16">
        <v>334</v>
      </c>
      <c r="G1677" s="19">
        <v>545.53234423997378</v>
      </c>
      <c r="H1677" s="19">
        <f t="shared" si="131"/>
        <v>182207.80297615123</v>
      </c>
      <c r="I1677" s="20">
        <v>1623.3153039999222</v>
      </c>
      <c r="J1677" s="19">
        <f t="shared" si="132"/>
        <v>542187.31153597403</v>
      </c>
      <c r="K1677" s="19">
        <f t="shared" si="133"/>
        <v>1077.7829597599484</v>
      </c>
      <c r="L1677" s="19">
        <f t="shared" si="134"/>
        <v>359979.5085598228</v>
      </c>
      <c r="M1677" s="29">
        <f>Table4[[#This Row],[Revenue]]/Table4[[#This Row],[Units]]</f>
        <v>4.8602254610776114</v>
      </c>
      <c r="N1677" s="31">
        <f t="shared" si="135"/>
        <v>0.66393938201915703</v>
      </c>
    </row>
    <row r="1678" spans="1:14" x14ac:dyDescent="0.25">
      <c r="A1678" s="35">
        <v>2019</v>
      </c>
      <c r="B1678" s="15" t="s">
        <v>175</v>
      </c>
      <c r="C1678" s="15" t="s">
        <v>170</v>
      </c>
      <c r="D1678" s="15" t="s">
        <v>146</v>
      </c>
      <c r="E1678" s="15" t="s">
        <v>114</v>
      </c>
      <c r="F1678" s="16">
        <v>336</v>
      </c>
      <c r="G1678" s="19">
        <v>494.08434011997701</v>
      </c>
      <c r="H1678" s="19">
        <f t="shared" si="131"/>
        <v>166012.33828031228</v>
      </c>
      <c r="I1678" s="20">
        <v>1428.6512519999337</v>
      </c>
      <c r="J1678" s="19">
        <f t="shared" si="132"/>
        <v>480026.82067197771</v>
      </c>
      <c r="K1678" s="19">
        <f t="shared" si="133"/>
        <v>934.56691187995671</v>
      </c>
      <c r="L1678" s="19">
        <f t="shared" si="134"/>
        <v>314014.48239166546</v>
      </c>
      <c r="M1678" s="29">
        <f>Table4[[#This Row],[Revenue]]/Table4[[#This Row],[Units]]</f>
        <v>4.2519382499998031</v>
      </c>
      <c r="N1678" s="31">
        <f t="shared" si="135"/>
        <v>0.65416028619418454</v>
      </c>
    </row>
    <row r="1679" spans="1:14" x14ac:dyDescent="0.25">
      <c r="A1679" s="35">
        <v>2019</v>
      </c>
      <c r="B1679" s="15" t="s">
        <v>176</v>
      </c>
      <c r="C1679" s="15" t="s">
        <v>170</v>
      </c>
      <c r="D1679" s="15" t="s">
        <v>146</v>
      </c>
      <c r="E1679" s="15" t="s">
        <v>114</v>
      </c>
      <c r="F1679" s="16">
        <v>128</v>
      </c>
      <c r="G1679" s="19">
        <v>238.7716319999893</v>
      </c>
      <c r="H1679" s="19">
        <f t="shared" si="131"/>
        <v>30562.76889599863</v>
      </c>
      <c r="I1679" s="20">
        <v>633.62719999997159</v>
      </c>
      <c r="J1679" s="19">
        <f t="shared" si="132"/>
        <v>81104.281599996364</v>
      </c>
      <c r="K1679" s="19">
        <f t="shared" si="133"/>
        <v>394.85556799998233</v>
      </c>
      <c r="L1679" s="19">
        <f t="shared" si="134"/>
        <v>50541.512703997738</v>
      </c>
      <c r="M1679" s="29">
        <f>Table4[[#This Row],[Revenue]]/Table4[[#This Row],[Units]]</f>
        <v>4.9502124999997781</v>
      </c>
      <c r="N1679" s="31">
        <f t="shared" si="135"/>
        <v>0.62316701050712475</v>
      </c>
    </row>
    <row r="1680" spans="1:14" x14ac:dyDescent="0.25">
      <c r="A1680" s="35">
        <v>2020</v>
      </c>
      <c r="B1680" s="15" t="s">
        <v>172</v>
      </c>
      <c r="C1680" s="15" t="s">
        <v>170</v>
      </c>
      <c r="D1680" s="15" t="s">
        <v>146</v>
      </c>
      <c r="E1680" s="15" t="s">
        <v>114</v>
      </c>
      <c r="F1680" s="16">
        <v>329</v>
      </c>
      <c r="G1680" s="19">
        <v>697.5356298399646</v>
      </c>
      <c r="H1680" s="19">
        <f t="shared" si="131"/>
        <v>229489.22221734835</v>
      </c>
      <c r="I1680" s="20">
        <v>1951.4566639999011</v>
      </c>
      <c r="J1680" s="19">
        <f t="shared" si="132"/>
        <v>642029.24245596747</v>
      </c>
      <c r="K1680" s="19">
        <f t="shared" si="133"/>
        <v>1253.9210341599364</v>
      </c>
      <c r="L1680" s="19">
        <f t="shared" si="134"/>
        <v>412540.02023861912</v>
      </c>
      <c r="M1680" s="29">
        <f>Table4[[#This Row],[Revenue]]/Table4[[#This Row],[Units]]</f>
        <v>5.9314792218841976</v>
      </c>
      <c r="N1680" s="31">
        <f t="shared" si="135"/>
        <v>0.64255643350530478</v>
      </c>
    </row>
    <row r="1681" spans="1:19" x14ac:dyDescent="0.25">
      <c r="A1681" s="35">
        <v>2020</v>
      </c>
      <c r="B1681" s="15" t="s">
        <v>174</v>
      </c>
      <c r="C1681" s="15" t="s">
        <v>170</v>
      </c>
      <c r="D1681" s="15" t="s">
        <v>146</v>
      </c>
      <c r="E1681" s="15" t="s">
        <v>114</v>
      </c>
      <c r="F1681" s="16">
        <v>331</v>
      </c>
      <c r="G1681" s="19">
        <v>621.44235503996947</v>
      </c>
      <c r="H1681" s="19">
        <f t="shared" si="131"/>
        <v>205697.4195182299</v>
      </c>
      <c r="I1681" s="20">
        <v>1825.39598399991</v>
      </c>
      <c r="J1681" s="19">
        <f t="shared" si="132"/>
        <v>604206.07070397015</v>
      </c>
      <c r="K1681" s="19">
        <f t="shared" si="133"/>
        <v>1203.9536289599405</v>
      </c>
      <c r="L1681" s="19">
        <f t="shared" si="134"/>
        <v>398508.65118574025</v>
      </c>
      <c r="M1681" s="29">
        <f>Table4[[#This Row],[Revenue]]/Table4[[#This Row],[Units]]</f>
        <v>5.5147914924468582</v>
      </c>
      <c r="N1681" s="31">
        <f t="shared" si="135"/>
        <v>0.65955750944612568</v>
      </c>
    </row>
    <row r="1682" spans="1:19" x14ac:dyDescent="0.25">
      <c r="A1682" s="35">
        <v>2020</v>
      </c>
      <c r="B1682" s="15" t="s">
        <v>171</v>
      </c>
      <c r="C1682" s="15" t="s">
        <v>170</v>
      </c>
      <c r="D1682" s="15" t="s">
        <v>146</v>
      </c>
      <c r="E1682" s="15" t="s">
        <v>114</v>
      </c>
      <c r="F1682" s="16">
        <v>337</v>
      </c>
      <c r="G1682" s="19">
        <v>568.79261823996899</v>
      </c>
      <c r="H1682" s="19">
        <f t="shared" si="131"/>
        <v>191683.11234686954</v>
      </c>
      <c r="I1682" s="20">
        <v>1624.4807039999114</v>
      </c>
      <c r="J1682" s="19">
        <f t="shared" si="132"/>
        <v>547449.99724797008</v>
      </c>
      <c r="K1682" s="19">
        <f t="shared" si="133"/>
        <v>1055.6880857599424</v>
      </c>
      <c r="L1682" s="19">
        <f t="shared" si="134"/>
        <v>355766.88490110054</v>
      </c>
      <c r="M1682" s="29">
        <f>Table4[[#This Row],[Revenue]]/Table4[[#This Row],[Units]]</f>
        <v>4.8204175192875711</v>
      </c>
      <c r="N1682" s="31">
        <f t="shared" si="135"/>
        <v>0.64986188088325858</v>
      </c>
    </row>
    <row r="1683" spans="1:19" x14ac:dyDescent="0.25">
      <c r="A1683" s="35">
        <v>2020</v>
      </c>
      <c r="B1683" s="15" t="s">
        <v>175</v>
      </c>
      <c r="C1683" s="15" t="s">
        <v>170</v>
      </c>
      <c r="D1683" s="15" t="s">
        <v>146</v>
      </c>
      <c r="E1683" s="15" t="s">
        <v>114</v>
      </c>
      <c r="F1683" s="16">
        <v>339</v>
      </c>
      <c r="G1683" s="19">
        <v>556.69335743997033</v>
      </c>
      <c r="H1683" s="19">
        <f t="shared" si="131"/>
        <v>188719.04817214995</v>
      </c>
      <c r="I1683" s="20">
        <v>1589.9250239999151</v>
      </c>
      <c r="J1683" s="19">
        <f t="shared" si="132"/>
        <v>538984.58313597122</v>
      </c>
      <c r="K1683" s="19">
        <f t="shared" si="133"/>
        <v>1033.2316665599446</v>
      </c>
      <c r="L1683" s="19">
        <f t="shared" si="134"/>
        <v>350265.53496382129</v>
      </c>
      <c r="M1683" s="29">
        <f>Table4[[#This Row],[Revenue]]/Table4[[#This Row],[Units]]</f>
        <v>4.6900443185838201</v>
      </c>
      <c r="N1683" s="31">
        <f t="shared" si="135"/>
        <v>0.64986188088325847</v>
      </c>
    </row>
    <row r="1684" spans="1:19" x14ac:dyDescent="0.25">
      <c r="A1684" s="35">
        <v>2021</v>
      </c>
      <c r="B1684" s="15" t="s">
        <v>174</v>
      </c>
      <c r="C1684" s="15" t="s">
        <v>170</v>
      </c>
      <c r="D1684" s="15" t="s">
        <v>146</v>
      </c>
      <c r="E1684" s="15" t="s">
        <v>114</v>
      </c>
      <c r="F1684" s="16">
        <v>777.76119896614068</v>
      </c>
      <c r="G1684" s="19">
        <v>1183.0326269387401</v>
      </c>
      <c r="H1684" s="19">
        <f t="shared" si="131"/>
        <v>920116.8743439375</v>
      </c>
      <c r="I1684" s="20">
        <v>3646.3388884817186</v>
      </c>
      <c r="J1684" s="19">
        <f t="shared" si="132"/>
        <v>2835980.9057424064</v>
      </c>
      <c r="K1684" s="19">
        <f t="shared" si="133"/>
        <v>2463.3062615429785</v>
      </c>
      <c r="L1684" s="19">
        <f t="shared" si="134"/>
        <v>1915864.0313984689</v>
      </c>
      <c r="M1684" s="29">
        <f>Table4[[#This Row],[Revenue]]/Table4[[#This Row],[Units]]</f>
        <v>4.6882499324069</v>
      </c>
      <c r="N1684" s="31">
        <f t="shared" si="135"/>
        <v>0.67555604042296313</v>
      </c>
    </row>
    <row r="1685" spans="1:19" x14ac:dyDescent="0.25">
      <c r="A1685" s="35">
        <v>2021</v>
      </c>
      <c r="B1685" s="15" t="s">
        <v>173</v>
      </c>
      <c r="C1685" s="15" t="s">
        <v>170</v>
      </c>
      <c r="D1685" s="15" t="s">
        <v>146</v>
      </c>
      <c r="E1685" s="15" t="s">
        <v>114</v>
      </c>
      <c r="F1685" s="16">
        <v>591.38666749881804</v>
      </c>
      <c r="G1685" s="19">
        <v>1191.0444909890382</v>
      </c>
      <c r="H1685" s="19">
        <f t="shared" si="131"/>
        <v>704367.83236883336</v>
      </c>
      <c r="I1685" s="20">
        <v>3779.2365012014325</v>
      </c>
      <c r="J1685" s="19">
        <f t="shared" si="132"/>
        <v>2234990.0801354079</v>
      </c>
      <c r="K1685" s="19">
        <f t="shared" si="133"/>
        <v>2588.1920102123941</v>
      </c>
      <c r="L1685" s="19">
        <f t="shared" si="134"/>
        <v>1530622.2477665744</v>
      </c>
      <c r="M1685" s="29">
        <f>Table4[[#This Row],[Revenue]]/Table4[[#This Row],[Units]]</f>
        <v>6.3904661854910447</v>
      </c>
      <c r="N1685" s="31">
        <f t="shared" si="135"/>
        <v>0.6848452086524881</v>
      </c>
    </row>
    <row r="1686" spans="1:19" x14ac:dyDescent="0.25">
      <c r="A1686" s="35">
        <v>2021</v>
      </c>
      <c r="B1686" s="15" t="s">
        <v>171</v>
      </c>
      <c r="C1686" s="15" t="s">
        <v>170</v>
      </c>
      <c r="D1686" s="15" t="s">
        <v>146</v>
      </c>
      <c r="E1686" s="15" t="s">
        <v>114</v>
      </c>
      <c r="F1686" s="16">
        <v>644.29999999999995</v>
      </c>
      <c r="G1686" s="19">
        <v>987.86593701270363</v>
      </c>
      <c r="H1686" s="19">
        <f t="shared" si="131"/>
        <v>636482.02321728494</v>
      </c>
      <c r="I1686" s="20">
        <v>3428.0828398264871</v>
      </c>
      <c r="J1686" s="19">
        <f t="shared" si="132"/>
        <v>2208713.7737002056</v>
      </c>
      <c r="K1686" s="19">
        <f t="shared" si="133"/>
        <v>2440.2169028137832</v>
      </c>
      <c r="L1686" s="19">
        <f t="shared" si="134"/>
        <v>1572231.7504829206</v>
      </c>
      <c r="M1686" s="29">
        <f>Table4[[#This Row],[Revenue]]/Table4[[#This Row],[Units]]</f>
        <v>5.3206314447097425</v>
      </c>
      <c r="N1686" s="31">
        <f t="shared" si="135"/>
        <v>0.71183136955269588</v>
      </c>
    </row>
    <row r="1687" spans="1:19" x14ac:dyDescent="0.25">
      <c r="A1687" s="35">
        <v>2021</v>
      </c>
      <c r="B1687" s="15" t="s">
        <v>172</v>
      </c>
      <c r="C1687" s="15" t="s">
        <v>170</v>
      </c>
      <c r="D1687" s="15" t="s">
        <v>146</v>
      </c>
      <c r="E1687" s="15" t="s">
        <v>114</v>
      </c>
      <c r="F1687" s="16">
        <v>455.43606953941213</v>
      </c>
      <c r="G1687" s="19">
        <v>987.94930522112941</v>
      </c>
      <c r="H1687" s="19">
        <f t="shared" si="131"/>
        <v>449947.74847410421</v>
      </c>
      <c r="I1687" s="20">
        <v>3127.0123109228416</v>
      </c>
      <c r="J1687" s="19">
        <f t="shared" si="132"/>
        <v>1424154.1962880532</v>
      </c>
      <c r="K1687" s="19">
        <f t="shared" si="133"/>
        <v>2139.0630057017124</v>
      </c>
      <c r="L1687" s="19">
        <f t="shared" si="134"/>
        <v>974206.44781394897</v>
      </c>
      <c r="M1687" s="29">
        <f>Table4[[#This Row],[Revenue]]/Table4[[#This Row],[Units]]</f>
        <v>6.8659742169416358</v>
      </c>
      <c r="N1687" s="31">
        <f t="shared" si="135"/>
        <v>0.68405966878666802</v>
      </c>
    </row>
    <row r="1688" spans="1:19" x14ac:dyDescent="0.25">
      <c r="A1688" s="35">
        <v>2021</v>
      </c>
      <c r="B1688" s="15" t="s">
        <v>175</v>
      </c>
      <c r="C1688" s="15" t="s">
        <v>170</v>
      </c>
      <c r="D1688" s="15" t="s">
        <v>146</v>
      </c>
      <c r="E1688" s="15" t="s">
        <v>114</v>
      </c>
      <c r="F1688" s="16">
        <v>413</v>
      </c>
      <c r="G1688" s="19">
        <v>842.58130571995434</v>
      </c>
      <c r="H1688" s="19">
        <f t="shared" si="131"/>
        <v>347986.07926234114</v>
      </c>
      <c r="I1688" s="20">
        <v>2690.0041134217422</v>
      </c>
      <c r="J1688" s="19">
        <f t="shared" si="132"/>
        <v>1110971.6988431795</v>
      </c>
      <c r="K1688" s="19">
        <f t="shared" si="133"/>
        <v>1847.4228077017879</v>
      </c>
      <c r="L1688" s="19">
        <f t="shared" si="134"/>
        <v>762985.61958083836</v>
      </c>
      <c r="M1688" s="29">
        <f>Table4[[#This Row],[Revenue]]/Table4[[#This Row],[Units]]</f>
        <v>6.5133271511422333</v>
      </c>
      <c r="N1688" s="31">
        <f t="shared" si="135"/>
        <v>0.68677322777466943</v>
      </c>
    </row>
    <row r="1689" spans="1:19" x14ac:dyDescent="0.25">
      <c r="A1689" s="35">
        <v>1990</v>
      </c>
      <c r="B1689" s="15" t="s">
        <v>171</v>
      </c>
      <c r="C1689" s="15" t="s">
        <v>169</v>
      </c>
      <c r="D1689" s="15" t="s">
        <v>5</v>
      </c>
      <c r="E1689" s="15" t="s">
        <v>76</v>
      </c>
      <c r="F1689" s="16">
        <v>545</v>
      </c>
      <c r="G1689" s="19">
        <v>659.72249999998814</v>
      </c>
      <c r="H1689" s="19">
        <f t="shared" si="131"/>
        <v>359548.76249999355</v>
      </c>
      <c r="I1689" s="20">
        <v>1518.9001609999727</v>
      </c>
      <c r="J1689" s="19">
        <f t="shared" si="132"/>
        <v>827800.58774498513</v>
      </c>
      <c r="K1689" s="19">
        <f t="shared" si="133"/>
        <v>859.1776609999846</v>
      </c>
      <c r="L1689" s="19">
        <f t="shared" si="134"/>
        <v>468251.82524499157</v>
      </c>
      <c r="M1689" s="29">
        <f>Table4[[#This Row],[Revenue]]/Table4[[#This Row],[Units]]</f>
        <v>2.7869727724770144</v>
      </c>
      <c r="N1689" s="31">
        <f t="shared" si="135"/>
        <v>0.56565775885779235</v>
      </c>
      <c r="O1689" s="41"/>
      <c r="P1689" s="41"/>
      <c r="Q1689" s="41"/>
      <c r="R1689" s="41"/>
      <c r="S1689" s="41"/>
    </row>
    <row r="1690" spans="1:19" x14ac:dyDescent="0.25">
      <c r="A1690" s="35">
        <v>1991</v>
      </c>
      <c r="B1690" s="15" t="s">
        <v>172</v>
      </c>
      <c r="C1690" s="15" t="s">
        <v>169</v>
      </c>
      <c r="D1690" s="15" t="s">
        <v>5</v>
      </c>
      <c r="E1690" s="15" t="s">
        <v>76</v>
      </c>
      <c r="F1690" s="16">
        <v>768</v>
      </c>
      <c r="G1690" s="19">
        <v>993.94559999997625</v>
      </c>
      <c r="H1690" s="19">
        <f t="shared" si="131"/>
        <v>763350.22079998173</v>
      </c>
      <c r="I1690" s="20">
        <v>2111.8748697599499</v>
      </c>
      <c r="J1690" s="19">
        <f t="shared" si="132"/>
        <v>1621919.8999756416</v>
      </c>
      <c r="K1690" s="19">
        <f t="shared" si="133"/>
        <v>1117.9292697599735</v>
      </c>
      <c r="L1690" s="19">
        <f t="shared" si="134"/>
        <v>858569.6791756599</v>
      </c>
      <c r="M1690" s="29">
        <f>Table4[[#This Row],[Revenue]]/Table4[[#This Row],[Units]]</f>
        <v>2.7498370699999346</v>
      </c>
      <c r="N1690" s="31">
        <f t="shared" si="135"/>
        <v>0.52935393368596928</v>
      </c>
    </row>
    <row r="1691" spans="1:19" x14ac:dyDescent="0.25">
      <c r="A1691" s="35">
        <v>1991</v>
      </c>
      <c r="B1691" s="15" t="s">
        <v>175</v>
      </c>
      <c r="C1691" s="15" t="s">
        <v>169</v>
      </c>
      <c r="D1691" s="15" t="s">
        <v>5</v>
      </c>
      <c r="E1691" s="15" t="s">
        <v>76</v>
      </c>
      <c r="F1691" s="16">
        <v>259</v>
      </c>
      <c r="G1691" s="19">
        <v>466.58675240998639</v>
      </c>
      <c r="H1691" s="19">
        <f t="shared" si="131"/>
        <v>120845.96887418648</v>
      </c>
      <c r="I1691" s="20">
        <v>798.73541099997669</v>
      </c>
      <c r="J1691" s="19">
        <f t="shared" si="132"/>
        <v>206872.47144899395</v>
      </c>
      <c r="K1691" s="19">
        <f t="shared" si="133"/>
        <v>332.1486585899903</v>
      </c>
      <c r="L1691" s="19">
        <f t="shared" si="134"/>
        <v>86026.50257480747</v>
      </c>
      <c r="M1691" s="29">
        <f>Table4[[#This Row],[Revenue]]/Table4[[#This Row],[Units]]</f>
        <v>3.0839205057914159</v>
      </c>
      <c r="N1691" s="31">
        <f t="shared" si="135"/>
        <v>0.41584316159735152</v>
      </c>
    </row>
    <row r="1692" spans="1:19" x14ac:dyDescent="0.25">
      <c r="A1692" s="35">
        <v>1992</v>
      </c>
      <c r="B1692" s="15" t="s">
        <v>172</v>
      </c>
      <c r="C1692" s="15" t="s">
        <v>169</v>
      </c>
      <c r="D1692" s="15" t="s">
        <v>5</v>
      </c>
      <c r="E1692" s="15" t="s">
        <v>76</v>
      </c>
      <c r="F1692" s="16">
        <v>155</v>
      </c>
      <c r="G1692" s="19">
        <v>272.11132024999068</v>
      </c>
      <c r="H1692" s="19">
        <f t="shared" si="131"/>
        <v>42177.254638748556</v>
      </c>
      <c r="I1692" s="20">
        <v>616.50627499997893</v>
      </c>
      <c r="J1692" s="19">
        <f t="shared" si="132"/>
        <v>95558.472624996735</v>
      </c>
      <c r="K1692" s="19">
        <f t="shared" si="133"/>
        <v>344.39495474998824</v>
      </c>
      <c r="L1692" s="19">
        <f t="shared" si="134"/>
        <v>53381.217986248179</v>
      </c>
      <c r="M1692" s="29">
        <f>Table4[[#This Row],[Revenue]]/Table4[[#This Row],[Units]]</f>
        <v>3.9774598387095415</v>
      </c>
      <c r="N1692" s="31">
        <f t="shared" si="135"/>
        <v>0.55862359997876743</v>
      </c>
    </row>
    <row r="1693" spans="1:19" x14ac:dyDescent="0.25">
      <c r="A1693" s="35">
        <v>1993</v>
      </c>
      <c r="B1693" s="15" t="s">
        <v>175</v>
      </c>
      <c r="C1693" s="15" t="s">
        <v>169</v>
      </c>
      <c r="D1693" s="15" t="s">
        <v>5</v>
      </c>
      <c r="E1693" s="15" t="s">
        <v>76</v>
      </c>
      <c r="F1693" s="16">
        <v>770</v>
      </c>
      <c r="G1693" s="19">
        <v>2438.0924131198858</v>
      </c>
      <c r="H1693" s="19">
        <f t="shared" si="131"/>
        <v>1877331.1581023121</v>
      </c>
      <c r="I1693" s="20">
        <v>3971.5987519998371</v>
      </c>
      <c r="J1693" s="19">
        <f t="shared" si="132"/>
        <v>3058131.0390398744</v>
      </c>
      <c r="K1693" s="19">
        <f t="shared" si="133"/>
        <v>1533.5063388799513</v>
      </c>
      <c r="L1693" s="19">
        <f t="shared" si="134"/>
        <v>1180799.8809375623</v>
      </c>
      <c r="M1693" s="29">
        <f>Table4[[#This Row],[Revenue]]/Table4[[#This Row],[Units]]</f>
        <v>5.1579204571426454</v>
      </c>
      <c r="N1693" s="31">
        <f t="shared" si="135"/>
        <v>0.38611814401134503</v>
      </c>
    </row>
    <row r="1694" spans="1:19" x14ac:dyDescent="0.25">
      <c r="A1694" s="35">
        <v>1993</v>
      </c>
      <c r="B1694" s="15" t="s">
        <v>171</v>
      </c>
      <c r="C1694" s="15" t="s">
        <v>169</v>
      </c>
      <c r="D1694" s="15" t="s">
        <v>5</v>
      </c>
      <c r="E1694" s="15" t="s">
        <v>76</v>
      </c>
      <c r="F1694" s="16">
        <v>769</v>
      </c>
      <c r="G1694" s="19">
        <v>1788.7360378399135</v>
      </c>
      <c r="H1694" s="19">
        <f t="shared" si="131"/>
        <v>1375538.0130988935</v>
      </c>
      <c r="I1694" s="20">
        <v>3716.7578639998201</v>
      </c>
      <c r="J1694" s="19">
        <f t="shared" si="132"/>
        <v>2858186.7974158619</v>
      </c>
      <c r="K1694" s="19">
        <f t="shared" si="133"/>
        <v>1928.0218261599066</v>
      </c>
      <c r="L1694" s="19">
        <f t="shared" si="134"/>
        <v>1482648.7843169684</v>
      </c>
      <c r="M1694" s="29">
        <f>Table4[[#This Row],[Revenue]]/Table4[[#This Row],[Units]]</f>
        <v>4.8332351937578935</v>
      </c>
      <c r="N1694" s="31">
        <f t="shared" si="135"/>
        <v>0.51873753865823524</v>
      </c>
    </row>
    <row r="1695" spans="1:19" x14ac:dyDescent="0.25">
      <c r="A1695" s="35">
        <v>1993</v>
      </c>
      <c r="B1695" s="15" t="s">
        <v>173</v>
      </c>
      <c r="C1695" s="15" t="s">
        <v>169</v>
      </c>
      <c r="D1695" s="15" t="s">
        <v>5</v>
      </c>
      <c r="E1695" s="15" t="s">
        <v>76</v>
      </c>
      <c r="F1695" s="16">
        <v>768</v>
      </c>
      <c r="G1695" s="19">
        <v>1321.0559999999402</v>
      </c>
      <c r="H1695" s="19">
        <f t="shared" si="131"/>
        <v>1014571.007999954</v>
      </c>
      <c r="I1695" s="20">
        <v>2622.4796399998813</v>
      </c>
      <c r="J1695" s="19">
        <f t="shared" si="132"/>
        <v>2014064.3635199089</v>
      </c>
      <c r="K1695" s="19">
        <f t="shared" si="133"/>
        <v>1301.4236399999411</v>
      </c>
      <c r="L1695" s="19">
        <f t="shared" si="134"/>
        <v>999493.35551995481</v>
      </c>
      <c r="M1695" s="29">
        <f>Table4[[#This Row],[Revenue]]/Table4[[#This Row],[Units]]</f>
        <v>3.4146870312498456</v>
      </c>
      <c r="N1695" s="31">
        <f t="shared" si="135"/>
        <v>0.496256908976422</v>
      </c>
    </row>
    <row r="1696" spans="1:19" x14ac:dyDescent="0.25">
      <c r="A1696" s="35">
        <v>1993</v>
      </c>
      <c r="B1696" s="15" t="s">
        <v>172</v>
      </c>
      <c r="C1696" s="15" t="s">
        <v>169</v>
      </c>
      <c r="D1696" s="15" t="s">
        <v>5</v>
      </c>
      <c r="E1696" s="15" t="s">
        <v>76</v>
      </c>
      <c r="F1696" s="16">
        <v>545</v>
      </c>
      <c r="G1696" s="19">
        <v>914.16937499996016</v>
      </c>
      <c r="H1696" s="19">
        <f t="shared" si="131"/>
        <v>498222.3093749783</v>
      </c>
      <c r="I1696" s="20">
        <v>1977.103274999914</v>
      </c>
      <c r="J1696" s="19">
        <f t="shared" si="132"/>
        <v>1077521.2848749531</v>
      </c>
      <c r="K1696" s="19">
        <f t="shared" si="133"/>
        <v>1062.9338999999538</v>
      </c>
      <c r="L1696" s="19">
        <f t="shared" si="134"/>
        <v>579298.9754999748</v>
      </c>
      <c r="M1696" s="29">
        <f>Table4[[#This Row],[Revenue]]/Table4[[#This Row],[Units]]</f>
        <v>3.6277124311925029</v>
      </c>
      <c r="N1696" s="31">
        <f t="shared" si="135"/>
        <v>0.53762183970890443</v>
      </c>
    </row>
    <row r="1697" spans="1:19" x14ac:dyDescent="0.25">
      <c r="A1697" s="35">
        <v>1994</v>
      </c>
      <c r="B1697" s="15" t="s">
        <v>172</v>
      </c>
      <c r="C1697" s="15" t="s">
        <v>169</v>
      </c>
      <c r="D1697" s="15" t="s">
        <v>5</v>
      </c>
      <c r="E1697" s="15" t="s">
        <v>76</v>
      </c>
      <c r="F1697" s="16">
        <v>779</v>
      </c>
      <c r="G1697" s="19">
        <v>2783.8933074398574</v>
      </c>
      <c r="H1697" s="19">
        <f t="shared" si="131"/>
        <v>2168652.8864956489</v>
      </c>
      <c r="I1697" s="20">
        <v>4644.9200239997881</v>
      </c>
      <c r="J1697" s="19">
        <f t="shared" si="132"/>
        <v>3618392.6986958347</v>
      </c>
      <c r="K1697" s="19">
        <f t="shared" si="133"/>
        <v>1861.0267165599307</v>
      </c>
      <c r="L1697" s="19">
        <f t="shared" si="134"/>
        <v>1449739.8122001858</v>
      </c>
      <c r="M1697" s="29">
        <f>Table4[[#This Row],[Revenue]]/Table4[[#This Row],[Units]]</f>
        <v>5.9626701206672506</v>
      </c>
      <c r="N1697" s="31">
        <f t="shared" si="135"/>
        <v>0.40065850583954332</v>
      </c>
    </row>
    <row r="1698" spans="1:19" x14ac:dyDescent="0.25">
      <c r="A1698" s="35">
        <v>1994</v>
      </c>
      <c r="B1698" s="15" t="s">
        <v>174</v>
      </c>
      <c r="C1698" s="15" t="s">
        <v>169</v>
      </c>
      <c r="D1698" s="15" t="s">
        <v>5</v>
      </c>
      <c r="E1698" s="15" t="s">
        <v>76</v>
      </c>
      <c r="F1698" s="16">
        <v>783</v>
      </c>
      <c r="G1698" s="19">
        <v>1894.5770625599057</v>
      </c>
      <c r="H1698" s="19">
        <f t="shared" si="131"/>
        <v>1483453.8399844063</v>
      </c>
      <c r="I1698" s="20">
        <v>3969.5569759998025</v>
      </c>
      <c r="J1698" s="19">
        <f t="shared" si="132"/>
        <v>3108163.1122078453</v>
      </c>
      <c r="K1698" s="19">
        <f t="shared" si="133"/>
        <v>2074.9799134398968</v>
      </c>
      <c r="L1698" s="19">
        <f t="shared" si="134"/>
        <v>1624709.2722234391</v>
      </c>
      <c r="M1698" s="29">
        <f>Table4[[#This Row],[Revenue]]/Table4[[#This Row],[Units]]</f>
        <v>5.0696768531287386</v>
      </c>
      <c r="N1698" s="31">
        <f t="shared" si="135"/>
        <v>0.52272329783534011</v>
      </c>
    </row>
    <row r="1699" spans="1:19" x14ac:dyDescent="0.25">
      <c r="A1699" s="35">
        <v>1995</v>
      </c>
      <c r="B1699" s="15" t="s">
        <v>171</v>
      </c>
      <c r="C1699" s="15" t="s">
        <v>169</v>
      </c>
      <c r="D1699" s="15" t="s">
        <v>5</v>
      </c>
      <c r="E1699" s="15" t="s">
        <v>76</v>
      </c>
      <c r="F1699" s="16">
        <v>1765.920723575354</v>
      </c>
      <c r="G1699" s="19">
        <v>3963.7415466083753</v>
      </c>
      <c r="H1699" s="19">
        <f t="shared" si="131"/>
        <v>6999653.3400523551</v>
      </c>
      <c r="I1699" s="20">
        <v>10559.895812890578</v>
      </c>
      <c r="J1699" s="19">
        <f t="shared" si="132"/>
        <v>18647938.854780082</v>
      </c>
      <c r="K1699" s="19">
        <f t="shared" si="133"/>
        <v>6596.154266282203</v>
      </c>
      <c r="L1699" s="19">
        <f t="shared" si="134"/>
        <v>11648285.514727727</v>
      </c>
      <c r="M1699" s="29">
        <f>Table4[[#This Row],[Revenue]]/Table4[[#This Row],[Units]]</f>
        <v>5.9798243895742891</v>
      </c>
      <c r="N1699" s="31">
        <f t="shared" si="135"/>
        <v>0.62464198351561451</v>
      </c>
      <c r="O1699" s="41"/>
      <c r="P1699" s="41"/>
      <c r="Q1699" s="41"/>
      <c r="R1699" s="41"/>
      <c r="S1699" s="41"/>
    </row>
    <row r="1700" spans="1:19" x14ac:dyDescent="0.25">
      <c r="A1700" s="35">
        <v>1995</v>
      </c>
      <c r="B1700" s="15" t="s">
        <v>175</v>
      </c>
      <c r="C1700" s="15" t="s">
        <v>169</v>
      </c>
      <c r="D1700" s="15" t="s">
        <v>5</v>
      </c>
      <c r="E1700" s="15" t="s">
        <v>76</v>
      </c>
      <c r="F1700" s="16">
        <v>1514.4733850685036</v>
      </c>
      <c r="G1700" s="19">
        <v>3381.1425422092352</v>
      </c>
      <c r="H1700" s="19">
        <f t="shared" si="131"/>
        <v>5120650.3912987467</v>
      </c>
      <c r="I1700" s="20">
        <v>8287.1578658874732</v>
      </c>
      <c r="J1700" s="19">
        <f t="shared" si="132"/>
        <v>12550680.025747677</v>
      </c>
      <c r="K1700" s="19">
        <f t="shared" si="133"/>
        <v>4906.015323678238</v>
      </c>
      <c r="L1700" s="19">
        <f t="shared" si="134"/>
        <v>7430029.6344489306</v>
      </c>
      <c r="M1700" s="29">
        <f>Table4[[#This Row],[Revenue]]/Table4[[#This Row],[Units]]</f>
        <v>5.4719732598751634</v>
      </c>
      <c r="N1700" s="31">
        <f t="shared" si="135"/>
        <v>0.59200215599523298</v>
      </c>
    </row>
    <row r="1701" spans="1:19" x14ac:dyDescent="0.25">
      <c r="A1701" s="35">
        <v>1995</v>
      </c>
      <c r="B1701" s="15" t="s">
        <v>172</v>
      </c>
      <c r="C1701" s="15" t="s">
        <v>169</v>
      </c>
      <c r="D1701" s="15" t="s">
        <v>5</v>
      </c>
      <c r="E1701" s="15" t="s">
        <v>76</v>
      </c>
      <c r="F1701" s="16">
        <v>1485.8994520201024</v>
      </c>
      <c r="G1701" s="19">
        <v>2562.5060087301081</v>
      </c>
      <c r="H1701" s="19">
        <f t="shared" si="131"/>
        <v>3807626.2741702874</v>
      </c>
      <c r="I1701" s="20">
        <v>5485.9449556145019</v>
      </c>
      <c r="J1701" s="19">
        <f t="shared" si="132"/>
        <v>8151562.6033600336</v>
      </c>
      <c r="K1701" s="19">
        <f t="shared" si="133"/>
        <v>2923.4389468843938</v>
      </c>
      <c r="L1701" s="19">
        <f t="shared" si="134"/>
        <v>4343936.3291897457</v>
      </c>
      <c r="M1701" s="29">
        <f>Table4[[#This Row],[Revenue]]/Table4[[#This Row],[Units]]</f>
        <v>3.6920028122739246</v>
      </c>
      <c r="N1701" s="31">
        <f t="shared" si="135"/>
        <v>0.53289615016870473</v>
      </c>
    </row>
    <row r="1702" spans="1:19" x14ac:dyDescent="0.25">
      <c r="A1702" s="35">
        <v>1995</v>
      </c>
      <c r="B1702" s="15" t="s">
        <v>176</v>
      </c>
      <c r="C1702" s="15" t="s">
        <v>169</v>
      </c>
      <c r="D1702" s="15" t="s">
        <v>5</v>
      </c>
      <c r="E1702" s="15" t="s">
        <v>76</v>
      </c>
      <c r="F1702" s="16">
        <v>1076.1517430102299</v>
      </c>
      <c r="G1702" s="19">
        <v>2913.729857216862</v>
      </c>
      <c r="H1702" s="19">
        <f t="shared" si="131"/>
        <v>3135615.4645048743</v>
      </c>
      <c r="I1702" s="20">
        <v>5650.474843752042</v>
      </c>
      <c r="J1702" s="19">
        <f t="shared" si="132"/>
        <v>6080768.3519392163</v>
      </c>
      <c r="K1702" s="19">
        <f t="shared" si="133"/>
        <v>2736.74498653518</v>
      </c>
      <c r="L1702" s="19">
        <f t="shared" si="134"/>
        <v>2945152.8874343419</v>
      </c>
      <c r="M1702" s="29">
        <f>Table4[[#This Row],[Revenue]]/Table4[[#This Row],[Units]]</f>
        <v>5.2506302019698801</v>
      </c>
      <c r="N1702" s="31">
        <f t="shared" si="135"/>
        <v>0.48433893826840224</v>
      </c>
    </row>
    <row r="1703" spans="1:19" x14ac:dyDescent="0.25">
      <c r="A1703" s="35">
        <v>1995</v>
      </c>
      <c r="B1703" s="15" t="s">
        <v>173</v>
      </c>
      <c r="C1703" s="15" t="s">
        <v>169</v>
      </c>
      <c r="D1703" s="15" t="s">
        <v>5</v>
      </c>
      <c r="E1703" s="15" t="s">
        <v>76</v>
      </c>
      <c r="F1703" s="16">
        <v>919.31391812998663</v>
      </c>
      <c r="G1703" s="19">
        <v>2375.6502294564443</v>
      </c>
      <c r="H1703" s="19">
        <f t="shared" si="131"/>
        <v>2183968.3205480054</v>
      </c>
      <c r="I1703" s="20">
        <v>5434.1006339593487</v>
      </c>
      <c r="J1703" s="19">
        <f t="shared" si="132"/>
        <v>4995644.3453178136</v>
      </c>
      <c r="K1703" s="19">
        <f t="shared" si="133"/>
        <v>3058.4504045029043</v>
      </c>
      <c r="L1703" s="19">
        <f t="shared" si="134"/>
        <v>2811676.0247698082</v>
      </c>
      <c r="M1703" s="29">
        <f>Table4[[#This Row],[Revenue]]/Table4[[#This Row],[Units]]</f>
        <v>5.9110392291384768</v>
      </c>
      <c r="N1703" s="31">
        <f t="shared" si="135"/>
        <v>0.5628254996585299</v>
      </c>
    </row>
    <row r="1704" spans="1:19" x14ac:dyDescent="0.25">
      <c r="A1704" s="35">
        <v>1996</v>
      </c>
      <c r="B1704" s="15" t="s">
        <v>172</v>
      </c>
      <c r="C1704" s="15" t="s">
        <v>169</v>
      </c>
      <c r="D1704" s="15" t="s">
        <v>5</v>
      </c>
      <c r="E1704" s="15" t="s">
        <v>76</v>
      </c>
      <c r="F1704" s="16">
        <v>866</v>
      </c>
      <c r="G1704" s="19">
        <v>901.18124999999736</v>
      </c>
      <c r="H1704" s="19">
        <f t="shared" si="131"/>
        <v>780422.96249999769</v>
      </c>
      <c r="I1704" s="20">
        <v>1870.5121524999945</v>
      </c>
      <c r="J1704" s="19">
        <f t="shared" si="132"/>
        <v>1619863.5240649953</v>
      </c>
      <c r="K1704" s="19">
        <f t="shared" si="133"/>
        <v>969.33090249999714</v>
      </c>
      <c r="L1704" s="19">
        <f t="shared" si="134"/>
        <v>839440.56156499765</v>
      </c>
      <c r="M1704" s="29">
        <f>Table4[[#This Row],[Revenue]]/Table4[[#This Row],[Units]]</f>
        <v>2.1599447488452594</v>
      </c>
      <c r="N1704" s="31">
        <f t="shared" si="135"/>
        <v>0.51821684302048387</v>
      </c>
    </row>
    <row r="1705" spans="1:19" x14ac:dyDescent="0.25">
      <c r="A1705" s="35">
        <v>1996</v>
      </c>
      <c r="B1705" s="15" t="s">
        <v>175</v>
      </c>
      <c r="C1705" s="15" t="s">
        <v>169</v>
      </c>
      <c r="D1705" s="15" t="s">
        <v>5</v>
      </c>
      <c r="E1705" s="15" t="s">
        <v>76</v>
      </c>
      <c r="F1705" s="16">
        <v>386</v>
      </c>
      <c r="G1705" s="19">
        <v>778.41054272119152</v>
      </c>
      <c r="H1705" s="19">
        <f t="shared" si="131"/>
        <v>300466.46949037991</v>
      </c>
      <c r="I1705" s="20">
        <v>1609.6349765199877</v>
      </c>
      <c r="J1705" s="19">
        <f t="shared" si="132"/>
        <v>621319.10093671526</v>
      </c>
      <c r="K1705" s="19">
        <f t="shared" si="133"/>
        <v>831.22443379879621</v>
      </c>
      <c r="L1705" s="19">
        <f t="shared" si="134"/>
        <v>320852.63144633535</v>
      </c>
      <c r="M1705" s="29">
        <f>Table4[[#This Row],[Revenue]]/Table4[[#This Row],[Units]]</f>
        <v>4.1700387992745798</v>
      </c>
      <c r="N1705" s="31">
        <f t="shared" si="135"/>
        <v>0.51640554903689651</v>
      </c>
    </row>
    <row r="1706" spans="1:19" x14ac:dyDescent="0.25">
      <c r="A1706" s="35">
        <v>1998</v>
      </c>
      <c r="B1706" s="15" t="s">
        <v>175</v>
      </c>
      <c r="C1706" s="15" t="s">
        <v>169</v>
      </c>
      <c r="D1706" s="15" t="s">
        <v>5</v>
      </c>
      <c r="E1706" s="15" t="s">
        <v>76</v>
      </c>
      <c r="F1706" s="16">
        <v>866</v>
      </c>
      <c r="G1706" s="19">
        <v>1269.0580499999569</v>
      </c>
      <c r="H1706" s="19">
        <f t="shared" si="131"/>
        <v>1099004.2712999627</v>
      </c>
      <c r="I1706" s="20">
        <v>2456.9250419999166</v>
      </c>
      <c r="J1706" s="19">
        <f t="shared" si="132"/>
        <v>2127697.086371928</v>
      </c>
      <c r="K1706" s="19">
        <f t="shared" si="133"/>
        <v>1187.8669919999597</v>
      </c>
      <c r="L1706" s="19">
        <f t="shared" si="134"/>
        <v>1028692.8150719653</v>
      </c>
      <c r="M1706" s="29">
        <f>Table4[[#This Row],[Revenue]]/Table4[[#This Row],[Units]]</f>
        <v>2.8370958914548692</v>
      </c>
      <c r="N1706" s="31">
        <f t="shared" si="135"/>
        <v>0.48347709909499148</v>
      </c>
    </row>
    <row r="1707" spans="1:19" x14ac:dyDescent="0.25">
      <c r="A1707" s="35">
        <v>1998</v>
      </c>
      <c r="B1707" s="15" t="s">
        <v>173</v>
      </c>
      <c r="C1707" s="15" t="s">
        <v>169</v>
      </c>
      <c r="D1707" s="15" t="s">
        <v>5</v>
      </c>
      <c r="E1707" s="15" t="s">
        <v>76</v>
      </c>
      <c r="F1707" s="16">
        <v>270</v>
      </c>
      <c r="G1707" s="19">
        <v>690.02287349998028</v>
      </c>
      <c r="H1707" s="19">
        <f t="shared" si="131"/>
        <v>186306.17584499466</v>
      </c>
      <c r="I1707" s="20">
        <v>1531.4568499999702</v>
      </c>
      <c r="J1707" s="19">
        <f t="shared" si="132"/>
        <v>413493.34949999198</v>
      </c>
      <c r="K1707" s="19">
        <f t="shared" si="133"/>
        <v>841.43397649998997</v>
      </c>
      <c r="L1707" s="19">
        <f t="shared" si="134"/>
        <v>227187.17365499731</v>
      </c>
      <c r="M1707" s="29">
        <f>Table4[[#This Row],[Revenue]]/Table4[[#This Row],[Units]]</f>
        <v>5.6720624074072976</v>
      </c>
      <c r="N1707" s="31">
        <f t="shared" si="135"/>
        <v>0.5494336823789755</v>
      </c>
    </row>
    <row r="1708" spans="1:19" x14ac:dyDescent="0.25">
      <c r="A1708" s="35">
        <v>2000</v>
      </c>
      <c r="B1708" s="15" t="s">
        <v>174</v>
      </c>
      <c r="C1708" s="15" t="s">
        <v>169</v>
      </c>
      <c r="D1708" s="15" t="s">
        <v>5</v>
      </c>
      <c r="E1708" s="15" t="s">
        <v>76</v>
      </c>
      <c r="F1708" s="16">
        <v>386</v>
      </c>
      <c r="G1708" s="19">
        <v>638.17379999997286</v>
      </c>
      <c r="H1708" s="19">
        <f t="shared" si="131"/>
        <v>246335.08679998951</v>
      </c>
      <c r="I1708" s="20">
        <v>1540.9784719999345</v>
      </c>
      <c r="J1708" s="19">
        <f t="shared" si="132"/>
        <v>594817.69019197475</v>
      </c>
      <c r="K1708" s="19">
        <f t="shared" si="133"/>
        <v>902.80467199996167</v>
      </c>
      <c r="L1708" s="19">
        <f t="shared" si="134"/>
        <v>348482.60339198523</v>
      </c>
      <c r="M1708" s="29">
        <f>Table4[[#This Row],[Revenue]]/Table4[[#This Row],[Units]]</f>
        <v>3.9921722072537165</v>
      </c>
      <c r="N1708" s="31">
        <f t="shared" si="135"/>
        <v>0.58586455839858098</v>
      </c>
    </row>
    <row r="1709" spans="1:19" x14ac:dyDescent="0.25">
      <c r="A1709" s="35">
        <v>2001</v>
      </c>
      <c r="B1709" s="15" t="s">
        <v>176</v>
      </c>
      <c r="C1709" s="15" t="s">
        <v>169</v>
      </c>
      <c r="D1709" s="15" t="s">
        <v>5</v>
      </c>
      <c r="E1709" s="15" t="s">
        <v>76</v>
      </c>
      <c r="F1709" s="16">
        <v>774</v>
      </c>
      <c r="G1709" s="19">
        <v>2826.4696520398484</v>
      </c>
      <c r="H1709" s="19">
        <f t="shared" si="131"/>
        <v>2187687.5106788427</v>
      </c>
      <c r="I1709" s="20">
        <v>4634.564683999778</v>
      </c>
      <c r="J1709" s="19">
        <f t="shared" si="132"/>
        <v>3587153.065415828</v>
      </c>
      <c r="K1709" s="19">
        <f t="shared" si="133"/>
        <v>1808.0950319599297</v>
      </c>
      <c r="L1709" s="19">
        <f t="shared" si="134"/>
        <v>1399465.5547369854</v>
      </c>
      <c r="M1709" s="29">
        <f>Table4[[#This Row],[Revenue]]/Table4[[#This Row],[Units]]</f>
        <v>5.9878096692503595</v>
      </c>
      <c r="N1709" s="31">
        <f t="shared" si="135"/>
        <v>0.39013265651510676</v>
      </c>
    </row>
    <row r="1710" spans="1:19" x14ac:dyDescent="0.25">
      <c r="A1710" s="35">
        <v>2001</v>
      </c>
      <c r="B1710" s="15" t="s">
        <v>172</v>
      </c>
      <c r="C1710" s="15" t="s">
        <v>169</v>
      </c>
      <c r="D1710" s="15" t="s">
        <v>5</v>
      </c>
      <c r="E1710" s="15" t="s">
        <v>76</v>
      </c>
      <c r="F1710" s="16">
        <v>777</v>
      </c>
      <c r="G1710" s="19">
        <v>2765.3533172398547</v>
      </c>
      <c r="H1710" s="19">
        <f t="shared" si="131"/>
        <v>2148679.527495367</v>
      </c>
      <c r="I1710" s="20">
        <v>4545.1636039997884</v>
      </c>
      <c r="J1710" s="19">
        <f t="shared" si="132"/>
        <v>3531592.1203078358</v>
      </c>
      <c r="K1710" s="19">
        <f t="shared" si="133"/>
        <v>1779.8102867599337</v>
      </c>
      <c r="L1710" s="19">
        <f t="shared" si="134"/>
        <v>1382912.5928124688</v>
      </c>
      <c r="M1710" s="29">
        <f>Table4[[#This Row],[Revenue]]/Table4[[#This Row],[Units]]</f>
        <v>5.8496314079791354</v>
      </c>
      <c r="N1710" s="31">
        <f t="shared" si="135"/>
        <v>0.39158332720821826</v>
      </c>
    </row>
    <row r="1711" spans="1:19" x14ac:dyDescent="0.25">
      <c r="A1711" s="35">
        <v>2007</v>
      </c>
      <c r="B1711" s="15" t="s">
        <v>175</v>
      </c>
      <c r="C1711" s="15" t="s">
        <v>169</v>
      </c>
      <c r="D1711" s="15" t="s">
        <v>5</v>
      </c>
      <c r="E1711" s="15" t="s">
        <v>76</v>
      </c>
      <c r="F1711" s="16">
        <v>309</v>
      </c>
      <c r="G1711" s="19">
        <v>450.59361323329739</v>
      </c>
      <c r="H1711" s="19">
        <f t="shared" si="131"/>
        <v>139233.42648908889</v>
      </c>
      <c r="I1711" s="20">
        <v>733.43851042999586</v>
      </c>
      <c r="J1711" s="19">
        <f t="shared" si="132"/>
        <v>226632.49972286873</v>
      </c>
      <c r="K1711" s="19">
        <f t="shared" si="133"/>
        <v>282.84489719669847</v>
      </c>
      <c r="L1711" s="19">
        <f t="shared" si="134"/>
        <v>87399.07323377984</v>
      </c>
      <c r="M1711" s="29">
        <f>Table4[[#This Row],[Revenue]]/Table4[[#This Row],[Units]]</f>
        <v>2.3735874123948086</v>
      </c>
      <c r="N1711" s="31">
        <f t="shared" si="135"/>
        <v>0.38564227699316456</v>
      </c>
    </row>
    <row r="1712" spans="1:19" x14ac:dyDescent="0.25">
      <c r="A1712" s="35">
        <v>2007</v>
      </c>
      <c r="B1712" s="15" t="s">
        <v>175</v>
      </c>
      <c r="C1712" s="15" t="s">
        <v>169</v>
      </c>
      <c r="D1712" s="15" t="s">
        <v>5</v>
      </c>
      <c r="E1712" s="15" t="s">
        <v>76</v>
      </c>
      <c r="F1712" s="16">
        <v>254</v>
      </c>
      <c r="G1712" s="19">
        <v>356.49684492579843</v>
      </c>
      <c r="H1712" s="19">
        <f t="shared" si="131"/>
        <v>90550.198611152795</v>
      </c>
      <c r="I1712" s="20">
        <v>626.10417717999724</v>
      </c>
      <c r="J1712" s="19">
        <f t="shared" si="132"/>
        <v>159030.46100371931</v>
      </c>
      <c r="K1712" s="19">
        <f t="shared" si="133"/>
        <v>269.60733225419881</v>
      </c>
      <c r="L1712" s="19">
        <f t="shared" si="134"/>
        <v>68480.26239256651</v>
      </c>
      <c r="M1712" s="29">
        <f>Table4[[#This Row],[Revenue]]/Table4[[#This Row],[Units]]</f>
        <v>2.4649770755118001</v>
      </c>
      <c r="N1712" s="31">
        <f t="shared" si="135"/>
        <v>0.43061097830160305</v>
      </c>
    </row>
    <row r="1713" spans="1:14" x14ac:dyDescent="0.25">
      <c r="A1713" s="35">
        <v>2008</v>
      </c>
      <c r="B1713" s="15" t="s">
        <v>175</v>
      </c>
      <c r="C1713" s="15" t="s">
        <v>169</v>
      </c>
      <c r="D1713" s="15" t="s">
        <v>5</v>
      </c>
      <c r="E1713" s="15" t="s">
        <v>76</v>
      </c>
      <c r="F1713" s="16">
        <v>890</v>
      </c>
      <c r="G1713" s="19">
        <v>1171.6627499999704</v>
      </c>
      <c r="H1713" s="19">
        <f t="shared" si="131"/>
        <v>1042779.8474999736</v>
      </c>
      <c r="I1713" s="20">
        <v>2419.7682298999389</v>
      </c>
      <c r="J1713" s="19">
        <f t="shared" si="132"/>
        <v>2153593.7246109457</v>
      </c>
      <c r="K1713" s="19">
        <f t="shared" si="133"/>
        <v>1248.1054798999685</v>
      </c>
      <c r="L1713" s="19">
        <f t="shared" si="134"/>
        <v>1110813.8771109721</v>
      </c>
      <c r="M1713" s="29">
        <f>Table4[[#This Row],[Revenue]]/Table4[[#This Row],[Units]]</f>
        <v>2.7188407077527401</v>
      </c>
      <c r="N1713" s="31">
        <f t="shared" si="135"/>
        <v>0.51579546523411446</v>
      </c>
    </row>
    <row r="1714" spans="1:14" x14ac:dyDescent="0.25">
      <c r="A1714" s="35">
        <v>2009</v>
      </c>
      <c r="B1714" s="15" t="s">
        <v>175</v>
      </c>
      <c r="C1714" s="15" t="s">
        <v>169</v>
      </c>
      <c r="D1714" s="15" t="s">
        <v>5</v>
      </c>
      <c r="E1714" s="15" t="s">
        <v>76</v>
      </c>
      <c r="F1714" s="16">
        <v>890</v>
      </c>
      <c r="G1714" s="19">
        <v>1406.1554999999446</v>
      </c>
      <c r="H1714" s="19">
        <f t="shared" si="131"/>
        <v>1251478.3949999507</v>
      </c>
      <c r="I1714" s="20">
        <v>2707.7534199998931</v>
      </c>
      <c r="J1714" s="19">
        <f t="shared" si="132"/>
        <v>2409900.5437999051</v>
      </c>
      <c r="K1714" s="19">
        <f t="shared" si="133"/>
        <v>1301.5979199999485</v>
      </c>
      <c r="L1714" s="19">
        <f t="shared" si="134"/>
        <v>1158422.1487999544</v>
      </c>
      <c r="M1714" s="29">
        <f>Table4[[#This Row],[Revenue]]/Table4[[#This Row],[Units]]</f>
        <v>3.0424195730335879</v>
      </c>
      <c r="N1714" s="31">
        <f t="shared" si="135"/>
        <v>0.48069292808796449</v>
      </c>
    </row>
    <row r="1715" spans="1:14" x14ac:dyDescent="0.25">
      <c r="A1715" s="35">
        <v>2009</v>
      </c>
      <c r="B1715" s="15" t="s">
        <v>175</v>
      </c>
      <c r="C1715" s="15" t="s">
        <v>169</v>
      </c>
      <c r="D1715" s="15" t="s">
        <v>5</v>
      </c>
      <c r="E1715" s="15" t="s">
        <v>76</v>
      </c>
      <c r="F1715" s="16">
        <v>309</v>
      </c>
      <c r="G1715" s="19">
        <v>652.99357129997418</v>
      </c>
      <c r="H1715" s="19">
        <f t="shared" si="131"/>
        <v>201775.01353169204</v>
      </c>
      <c r="I1715" s="20">
        <v>1040.0252299999588</v>
      </c>
      <c r="J1715" s="19">
        <f t="shared" si="132"/>
        <v>321367.79606998729</v>
      </c>
      <c r="K1715" s="19">
        <f t="shared" si="133"/>
        <v>387.03165869998463</v>
      </c>
      <c r="L1715" s="19">
        <f t="shared" si="134"/>
        <v>119592.78253829526</v>
      </c>
      <c r="M1715" s="29">
        <f>Table4[[#This Row],[Revenue]]/Table4[[#This Row],[Units]]</f>
        <v>3.3657774433655625</v>
      </c>
      <c r="N1715" s="31">
        <f t="shared" si="135"/>
        <v>0.37213679777749237</v>
      </c>
    </row>
    <row r="1716" spans="1:14" x14ac:dyDescent="0.25">
      <c r="A1716" s="35">
        <v>2010</v>
      </c>
      <c r="B1716" s="15" t="s">
        <v>174</v>
      </c>
      <c r="C1716" s="15" t="s">
        <v>169</v>
      </c>
      <c r="D1716" s="15" t="s">
        <v>5</v>
      </c>
      <c r="E1716" s="15" t="s">
        <v>76</v>
      </c>
      <c r="F1716" s="16">
        <v>254</v>
      </c>
      <c r="G1716" s="19">
        <v>546.98140335997675</v>
      </c>
      <c r="H1716" s="19">
        <f t="shared" si="131"/>
        <v>138933.27645343408</v>
      </c>
      <c r="I1716" s="20">
        <v>944.48065599995994</v>
      </c>
      <c r="J1716" s="19">
        <f t="shared" si="132"/>
        <v>239898.08662398983</v>
      </c>
      <c r="K1716" s="19">
        <f t="shared" si="133"/>
        <v>397.49925263998318</v>
      </c>
      <c r="L1716" s="19">
        <f t="shared" si="134"/>
        <v>100964.81017055575</v>
      </c>
      <c r="M1716" s="29">
        <f>Table4[[#This Row],[Revenue]]/Table4[[#This Row],[Units]]</f>
        <v>3.7184277795274014</v>
      </c>
      <c r="N1716" s="31">
        <f t="shared" si="135"/>
        <v>0.42086542494524104</v>
      </c>
    </row>
    <row r="1717" spans="1:14" x14ac:dyDescent="0.25">
      <c r="A1717" s="35">
        <v>2011</v>
      </c>
      <c r="B1717" s="15" t="s">
        <v>174</v>
      </c>
      <c r="C1717" s="15" t="s">
        <v>169</v>
      </c>
      <c r="D1717" s="15" t="s">
        <v>5</v>
      </c>
      <c r="E1717" s="15" t="s">
        <v>76</v>
      </c>
      <c r="F1717" s="16">
        <v>771</v>
      </c>
      <c r="G1717" s="19">
        <v>1958.5562568398923</v>
      </c>
      <c r="H1717" s="19">
        <f t="shared" si="131"/>
        <v>1510046.8740235569</v>
      </c>
      <c r="I1717" s="20">
        <v>3963.6327639997821</v>
      </c>
      <c r="J1717" s="19">
        <f t="shared" si="132"/>
        <v>3055960.8610438318</v>
      </c>
      <c r="K1717" s="19">
        <f t="shared" si="133"/>
        <v>2005.0765071598898</v>
      </c>
      <c r="L1717" s="19">
        <f t="shared" si="134"/>
        <v>1545913.9870202749</v>
      </c>
      <c r="M1717" s="29">
        <f>Table4[[#This Row],[Revenue]]/Table4[[#This Row],[Units]]</f>
        <v>5.1408985265885629</v>
      </c>
      <c r="N1717" s="31">
        <f t="shared" si="135"/>
        <v>0.5058683855303806</v>
      </c>
    </row>
    <row r="1718" spans="1:14" x14ac:dyDescent="0.25">
      <c r="A1718" s="35">
        <v>2003</v>
      </c>
      <c r="B1718" s="15" t="s">
        <v>172</v>
      </c>
      <c r="C1718" s="15" t="s">
        <v>169</v>
      </c>
      <c r="D1718" s="15" t="s">
        <v>5</v>
      </c>
      <c r="E1718" s="15" t="s">
        <v>77</v>
      </c>
      <c r="F1718" s="16">
        <v>272</v>
      </c>
      <c r="G1718" s="19">
        <v>564.33624712159565</v>
      </c>
      <c r="H1718" s="19">
        <f t="shared" si="131"/>
        <v>153499.45921707401</v>
      </c>
      <c r="I1718" s="20">
        <v>864.33757135999338</v>
      </c>
      <c r="J1718" s="19">
        <f t="shared" si="132"/>
        <v>235099.81940991819</v>
      </c>
      <c r="K1718" s="19">
        <f t="shared" si="133"/>
        <v>300.00132423839773</v>
      </c>
      <c r="L1718" s="19">
        <f t="shared" si="134"/>
        <v>81600.360192844179</v>
      </c>
      <c r="M1718" s="29">
        <f>Table4[[#This Row],[Revenue]]/Table4[[#This Row],[Units]]</f>
        <v>3.1777116594117403</v>
      </c>
      <c r="N1718" s="31">
        <f t="shared" si="135"/>
        <v>0.34708814493203177</v>
      </c>
    </row>
    <row r="1719" spans="1:14" x14ac:dyDescent="0.25">
      <c r="A1719" s="35">
        <v>2004</v>
      </c>
      <c r="B1719" s="15" t="s">
        <v>176</v>
      </c>
      <c r="C1719" s="15" t="s">
        <v>169</v>
      </c>
      <c r="D1719" s="15" t="s">
        <v>5</v>
      </c>
      <c r="E1719" s="15" t="s">
        <v>77</v>
      </c>
      <c r="F1719" s="16">
        <v>518</v>
      </c>
      <c r="G1719" s="19">
        <v>737.99459999997657</v>
      </c>
      <c r="H1719" s="19">
        <f t="shared" si="131"/>
        <v>382281.20279998786</v>
      </c>
      <c r="I1719" s="20">
        <v>1619.6116239999483</v>
      </c>
      <c r="J1719" s="19">
        <f t="shared" si="132"/>
        <v>838958.82123197324</v>
      </c>
      <c r="K1719" s="19">
        <f t="shared" si="133"/>
        <v>881.61702399997171</v>
      </c>
      <c r="L1719" s="19">
        <f t="shared" si="134"/>
        <v>456677.61843198538</v>
      </c>
      <c r="M1719" s="29">
        <f>Table4[[#This Row],[Revenue]]/Table4[[#This Row],[Units]]</f>
        <v>3.1266633667952668</v>
      </c>
      <c r="N1719" s="31">
        <f t="shared" si="135"/>
        <v>0.54433853828650947</v>
      </c>
    </row>
    <row r="1720" spans="1:14" x14ac:dyDescent="0.25">
      <c r="A1720" s="35">
        <v>2004</v>
      </c>
      <c r="B1720" s="15" t="s">
        <v>172</v>
      </c>
      <c r="C1720" s="15" t="s">
        <v>169</v>
      </c>
      <c r="D1720" s="15" t="s">
        <v>5</v>
      </c>
      <c r="E1720" s="15" t="s">
        <v>77</v>
      </c>
      <c r="F1720" s="16">
        <v>245</v>
      </c>
      <c r="G1720" s="19">
        <v>424.36592149998876</v>
      </c>
      <c r="H1720" s="19">
        <f t="shared" si="131"/>
        <v>103969.65076749725</v>
      </c>
      <c r="I1720" s="20">
        <v>744.83764999998027</v>
      </c>
      <c r="J1720" s="19">
        <f t="shared" si="132"/>
        <v>182485.22424999517</v>
      </c>
      <c r="K1720" s="19">
        <f t="shared" si="133"/>
        <v>320.47172849999151</v>
      </c>
      <c r="L1720" s="19">
        <f t="shared" si="134"/>
        <v>78515.573482497915</v>
      </c>
      <c r="M1720" s="29">
        <f>Table4[[#This Row],[Revenue]]/Table4[[#This Row],[Units]]</f>
        <v>3.0401536734693071</v>
      </c>
      <c r="N1720" s="31">
        <f t="shared" si="135"/>
        <v>0.43025715536801878</v>
      </c>
    </row>
    <row r="1721" spans="1:14" x14ac:dyDescent="0.25">
      <c r="A1721" s="35">
        <v>2005</v>
      </c>
      <c r="B1721" s="15" t="s">
        <v>173</v>
      </c>
      <c r="C1721" s="15" t="s">
        <v>169</v>
      </c>
      <c r="D1721" s="15" t="s">
        <v>5</v>
      </c>
      <c r="E1721" s="15" t="s">
        <v>77</v>
      </c>
      <c r="F1721" s="16">
        <v>272</v>
      </c>
      <c r="G1721" s="19">
        <v>813.428268239967</v>
      </c>
      <c r="H1721" s="19">
        <f t="shared" si="131"/>
        <v>221252.48896127101</v>
      </c>
      <c r="I1721" s="20">
        <v>1713.7957039999505</v>
      </c>
      <c r="J1721" s="19">
        <f t="shared" si="132"/>
        <v>466152.43148798653</v>
      </c>
      <c r="K1721" s="19">
        <f t="shared" si="133"/>
        <v>900.36743575998355</v>
      </c>
      <c r="L1721" s="19">
        <f t="shared" si="134"/>
        <v>244899.94252671552</v>
      </c>
      <c r="M1721" s="29">
        <f>Table4[[#This Row],[Revenue]]/Table4[[#This Row],[Units]]</f>
        <v>6.3007194999998184</v>
      </c>
      <c r="N1721" s="31">
        <f t="shared" si="135"/>
        <v>0.52536450736721507</v>
      </c>
    </row>
    <row r="1722" spans="1:14" x14ac:dyDescent="0.25">
      <c r="A1722" s="35">
        <v>2006</v>
      </c>
      <c r="B1722" s="15" t="s">
        <v>175</v>
      </c>
      <c r="C1722" s="15" t="s">
        <v>169</v>
      </c>
      <c r="D1722" s="15" t="s">
        <v>5</v>
      </c>
      <c r="E1722" s="15" t="s">
        <v>77</v>
      </c>
      <c r="F1722" s="16">
        <v>409</v>
      </c>
      <c r="G1722" s="19">
        <v>1046.9532196199443</v>
      </c>
      <c r="H1722" s="19">
        <f t="shared" si="131"/>
        <v>428203.86682455725</v>
      </c>
      <c r="I1722" s="20">
        <v>2414.5449019998719</v>
      </c>
      <c r="J1722" s="19">
        <f t="shared" si="132"/>
        <v>987548.86491794756</v>
      </c>
      <c r="K1722" s="19">
        <f t="shared" si="133"/>
        <v>1367.5916823799275</v>
      </c>
      <c r="L1722" s="19">
        <f t="shared" si="134"/>
        <v>559344.99809339037</v>
      </c>
      <c r="M1722" s="29">
        <f>Table4[[#This Row],[Revenue]]/Table4[[#This Row],[Units]]</f>
        <v>5.9035327677258485</v>
      </c>
      <c r="N1722" s="31">
        <f t="shared" si="135"/>
        <v>0.56639728722675875</v>
      </c>
    </row>
    <row r="1723" spans="1:14" x14ac:dyDescent="0.25">
      <c r="A1723" s="35">
        <v>2011</v>
      </c>
      <c r="B1723" s="15" t="s">
        <v>175</v>
      </c>
      <c r="C1723" s="15" t="s">
        <v>169</v>
      </c>
      <c r="D1723" s="15" t="s">
        <v>5</v>
      </c>
      <c r="E1723" s="15" t="s">
        <v>77</v>
      </c>
      <c r="F1723" s="16">
        <v>180</v>
      </c>
      <c r="G1723" s="19">
        <v>234.92111867999924</v>
      </c>
      <c r="H1723" s="19">
        <f t="shared" si="131"/>
        <v>42285.801362399863</v>
      </c>
      <c r="I1723" s="20">
        <v>488.68102799999843</v>
      </c>
      <c r="J1723" s="19">
        <f t="shared" si="132"/>
        <v>87962.585039999714</v>
      </c>
      <c r="K1723" s="19">
        <f t="shared" si="133"/>
        <v>253.7599093199992</v>
      </c>
      <c r="L1723" s="19">
        <f t="shared" si="134"/>
        <v>45676.783677599851</v>
      </c>
      <c r="M1723" s="29">
        <f>Table4[[#This Row],[Revenue]]/Table4[[#This Row],[Units]]</f>
        <v>2.7148945999999912</v>
      </c>
      <c r="N1723" s="31">
        <f t="shared" si="135"/>
        <v>0.51927514018407939</v>
      </c>
    </row>
    <row r="1724" spans="1:14" x14ac:dyDescent="0.25">
      <c r="A1724" s="35">
        <v>2011</v>
      </c>
      <c r="B1724" s="15" t="s">
        <v>175</v>
      </c>
      <c r="C1724" s="15" t="s">
        <v>169</v>
      </c>
      <c r="D1724" s="15" t="s">
        <v>5</v>
      </c>
      <c r="E1724" s="15" t="s">
        <v>77</v>
      </c>
      <c r="F1724" s="16">
        <v>174</v>
      </c>
      <c r="G1724" s="19">
        <v>225.48156923979928</v>
      </c>
      <c r="H1724" s="19">
        <f t="shared" si="131"/>
        <v>39233.793047725077</v>
      </c>
      <c r="I1724" s="20">
        <v>478.30812657999849</v>
      </c>
      <c r="J1724" s="19">
        <f t="shared" si="132"/>
        <v>83225.614024919734</v>
      </c>
      <c r="K1724" s="19">
        <f t="shared" si="133"/>
        <v>252.8265573401992</v>
      </c>
      <c r="L1724" s="19">
        <f t="shared" si="134"/>
        <v>43991.820977194657</v>
      </c>
      <c r="M1724" s="29">
        <f>Table4[[#This Row],[Revenue]]/Table4[[#This Row],[Units]]</f>
        <v>2.7488972791953934</v>
      </c>
      <c r="N1724" s="31">
        <f t="shared" si="135"/>
        <v>0.52858511760601079</v>
      </c>
    </row>
    <row r="1725" spans="1:14" x14ac:dyDescent="0.25">
      <c r="A1725" s="35">
        <v>2012</v>
      </c>
      <c r="B1725" s="15" t="s">
        <v>174</v>
      </c>
      <c r="C1725" s="15" t="s">
        <v>169</v>
      </c>
      <c r="D1725" s="15" t="s">
        <v>5</v>
      </c>
      <c r="E1725" s="15" t="s">
        <v>77</v>
      </c>
      <c r="F1725" s="16">
        <v>298</v>
      </c>
      <c r="G1725" s="19">
        <v>610.40211404279501</v>
      </c>
      <c r="H1725" s="19">
        <f t="shared" si="131"/>
        <v>181899.8299847529</v>
      </c>
      <c r="I1725" s="20">
        <v>1416.5703678799923</v>
      </c>
      <c r="J1725" s="19">
        <f t="shared" si="132"/>
        <v>422137.96962823771</v>
      </c>
      <c r="K1725" s="19">
        <f t="shared" si="133"/>
        <v>806.16825383719731</v>
      </c>
      <c r="L1725" s="19">
        <f t="shared" si="134"/>
        <v>240238.13964348481</v>
      </c>
      <c r="M1725" s="29">
        <f>Table4[[#This Row],[Revenue]]/Table4[[#This Row],[Units]]</f>
        <v>4.7535918385234641</v>
      </c>
      <c r="N1725" s="31">
        <f t="shared" si="135"/>
        <v>0.56909862871386385</v>
      </c>
    </row>
    <row r="1726" spans="1:14" x14ac:dyDescent="0.25">
      <c r="A1726" s="35">
        <v>2013</v>
      </c>
      <c r="B1726" s="15" t="s">
        <v>172</v>
      </c>
      <c r="C1726" s="15" t="s">
        <v>169</v>
      </c>
      <c r="D1726" s="15" t="s">
        <v>5</v>
      </c>
      <c r="E1726" s="15" t="s">
        <v>77</v>
      </c>
      <c r="F1726" s="16">
        <v>173</v>
      </c>
      <c r="G1726" s="19">
        <v>302.37316171999032</v>
      </c>
      <c r="H1726" s="19">
        <f t="shared" si="131"/>
        <v>52310.556977558328</v>
      </c>
      <c r="I1726" s="20">
        <v>638.6318119999795</v>
      </c>
      <c r="J1726" s="19">
        <f t="shared" si="132"/>
        <v>110483.30347599645</v>
      </c>
      <c r="K1726" s="19">
        <f t="shared" si="133"/>
        <v>336.25865027998918</v>
      </c>
      <c r="L1726" s="19">
        <f t="shared" si="134"/>
        <v>58172.746498438122</v>
      </c>
      <c r="M1726" s="29">
        <f>Table4[[#This Row],[Revenue]]/Table4[[#This Row],[Units]]</f>
        <v>3.691513364161731</v>
      </c>
      <c r="N1726" s="31">
        <f t="shared" si="135"/>
        <v>0.5265297530778188</v>
      </c>
    </row>
    <row r="1727" spans="1:14" x14ac:dyDescent="0.25">
      <c r="A1727" s="35">
        <v>2014</v>
      </c>
      <c r="B1727" s="15" t="s">
        <v>171</v>
      </c>
      <c r="C1727" s="15" t="s">
        <v>169</v>
      </c>
      <c r="D1727" s="15" t="s">
        <v>5</v>
      </c>
      <c r="E1727" s="15" t="s">
        <v>77</v>
      </c>
      <c r="F1727" s="16">
        <v>501</v>
      </c>
      <c r="G1727" s="19">
        <v>1078.9074312199471</v>
      </c>
      <c r="H1727" s="19">
        <f t="shared" si="131"/>
        <v>540532.62304119347</v>
      </c>
      <c r="I1727" s="20">
        <v>2593.8052619998725</v>
      </c>
      <c r="J1727" s="19">
        <f t="shared" si="132"/>
        <v>1299496.4362619361</v>
      </c>
      <c r="K1727" s="19">
        <f t="shared" si="133"/>
        <v>1514.8978307799255</v>
      </c>
      <c r="L1727" s="19">
        <f t="shared" si="134"/>
        <v>758963.81322074262</v>
      </c>
      <c r="M1727" s="29">
        <f>Table4[[#This Row],[Revenue]]/Table4[[#This Row],[Units]]</f>
        <v>5.1772560119757935</v>
      </c>
      <c r="N1727" s="31">
        <f t="shared" si="135"/>
        <v>0.58404455144481848</v>
      </c>
    </row>
    <row r="1728" spans="1:14" x14ac:dyDescent="0.25">
      <c r="A1728" s="35">
        <v>2014</v>
      </c>
      <c r="B1728" s="15" t="s">
        <v>175</v>
      </c>
      <c r="C1728" s="15" t="s">
        <v>169</v>
      </c>
      <c r="D1728" s="15" t="s">
        <v>5</v>
      </c>
      <c r="E1728" s="15" t="s">
        <v>77</v>
      </c>
      <c r="F1728" s="16">
        <v>404</v>
      </c>
      <c r="G1728" s="19">
        <v>992.55051341995261</v>
      </c>
      <c r="H1728" s="19">
        <f t="shared" si="131"/>
        <v>400990.40742166084</v>
      </c>
      <c r="I1728" s="20">
        <v>2374.3748819998868</v>
      </c>
      <c r="J1728" s="19">
        <f t="shared" si="132"/>
        <v>959247.45232795423</v>
      </c>
      <c r="K1728" s="19">
        <f t="shared" si="133"/>
        <v>1381.8243685799343</v>
      </c>
      <c r="L1728" s="19">
        <f t="shared" si="134"/>
        <v>558257.04490629339</v>
      </c>
      <c r="M1728" s="29">
        <f>Table4[[#This Row],[Revenue]]/Table4[[#This Row],[Units]]</f>
        <v>5.87716554950467</v>
      </c>
      <c r="N1728" s="31">
        <f t="shared" si="135"/>
        <v>0.58197396672931967</v>
      </c>
    </row>
    <row r="1729" spans="1:14" x14ac:dyDescent="0.25">
      <c r="A1729" s="35">
        <v>2014</v>
      </c>
      <c r="B1729" s="15" t="s">
        <v>176</v>
      </c>
      <c r="C1729" s="15" t="s">
        <v>169</v>
      </c>
      <c r="D1729" s="15" t="s">
        <v>5</v>
      </c>
      <c r="E1729" s="15" t="s">
        <v>77</v>
      </c>
      <c r="F1729" s="16">
        <v>406</v>
      </c>
      <c r="G1729" s="19">
        <v>1197.6898049999447</v>
      </c>
      <c r="H1729" s="19">
        <f t="shared" si="131"/>
        <v>486262.06082997756</v>
      </c>
      <c r="I1729" s="20">
        <v>2162.2654999999004</v>
      </c>
      <c r="J1729" s="19">
        <f t="shared" si="132"/>
        <v>877879.79299995955</v>
      </c>
      <c r="K1729" s="19">
        <f t="shared" si="133"/>
        <v>964.57569499995566</v>
      </c>
      <c r="L1729" s="19">
        <f t="shared" si="134"/>
        <v>391617.73216998199</v>
      </c>
      <c r="M1729" s="29">
        <f>Table4[[#This Row],[Revenue]]/Table4[[#This Row],[Units]]</f>
        <v>5.3257770935958142</v>
      </c>
      <c r="N1729" s="31">
        <f t="shared" si="135"/>
        <v>0.4460949383875385</v>
      </c>
    </row>
    <row r="1730" spans="1:14" x14ac:dyDescent="0.25">
      <c r="A1730" s="35">
        <v>2014</v>
      </c>
      <c r="B1730" s="15" t="s">
        <v>172</v>
      </c>
      <c r="C1730" s="15" t="s">
        <v>169</v>
      </c>
      <c r="D1730" s="15" t="s">
        <v>5</v>
      </c>
      <c r="E1730" s="15" t="s">
        <v>77</v>
      </c>
      <c r="F1730" s="16">
        <v>298</v>
      </c>
      <c r="G1730" s="19">
        <v>926.16200595995872</v>
      </c>
      <c r="H1730" s="19">
        <f t="shared" ref="H1730:H1793" si="136">G1730*F1730</f>
        <v>275996.27777606773</v>
      </c>
      <c r="I1730" s="20">
        <v>1852.8971159999398</v>
      </c>
      <c r="J1730" s="19">
        <f t="shared" ref="J1730:J1793" si="137">I1730*F1730</f>
        <v>552163.34056798206</v>
      </c>
      <c r="K1730" s="19">
        <f t="shared" ref="K1730:K1793" si="138">I1730-G1730</f>
        <v>926.73511003998112</v>
      </c>
      <c r="L1730" s="19">
        <f t="shared" ref="L1730:L1793" si="139">J1730-H1730</f>
        <v>276167.06279191433</v>
      </c>
      <c r="M1730" s="29">
        <f>Table4[[#This Row],[Revenue]]/Table4[[#This Row],[Units]]</f>
        <v>6.2177755570467781</v>
      </c>
      <c r="N1730" s="31">
        <f t="shared" ref="N1730:N1793" si="140">K1730/I1730</f>
        <v>0.50015465081009458</v>
      </c>
    </row>
    <row r="1731" spans="1:14" x14ac:dyDescent="0.25">
      <c r="A1731" s="35">
        <v>2014</v>
      </c>
      <c r="B1731" s="15" t="s">
        <v>174</v>
      </c>
      <c r="C1731" s="15" t="s">
        <v>169</v>
      </c>
      <c r="D1731" s="15" t="s">
        <v>5</v>
      </c>
      <c r="E1731" s="15" t="s">
        <v>77</v>
      </c>
      <c r="F1731" s="16">
        <v>180</v>
      </c>
      <c r="G1731" s="19">
        <v>362.01232079998493</v>
      </c>
      <c r="H1731" s="19">
        <f t="shared" si="136"/>
        <v>65162.217743997287</v>
      </c>
      <c r="I1731" s="20">
        <v>746.58167999996886</v>
      </c>
      <c r="J1731" s="19">
        <f t="shared" si="137"/>
        <v>134384.70239999439</v>
      </c>
      <c r="K1731" s="19">
        <f t="shared" si="138"/>
        <v>384.56935919998392</v>
      </c>
      <c r="L1731" s="19">
        <f t="shared" si="139"/>
        <v>69222.484655997105</v>
      </c>
      <c r="M1731" s="29">
        <f>Table4[[#This Row],[Revenue]]/Table4[[#This Row],[Units]]</f>
        <v>4.1476759999998274</v>
      </c>
      <c r="N1731" s="31">
        <f t="shared" si="140"/>
        <v>0.51510687912942088</v>
      </c>
    </row>
    <row r="1732" spans="1:14" x14ac:dyDescent="0.25">
      <c r="A1732" s="35">
        <v>2014</v>
      </c>
      <c r="B1732" s="15" t="s">
        <v>174</v>
      </c>
      <c r="C1732" s="15" t="s">
        <v>169</v>
      </c>
      <c r="D1732" s="15" t="s">
        <v>5</v>
      </c>
      <c r="E1732" s="15" t="s">
        <v>77</v>
      </c>
      <c r="F1732" s="16">
        <v>174</v>
      </c>
      <c r="G1732" s="19">
        <v>356.99595911998449</v>
      </c>
      <c r="H1732" s="19">
        <f t="shared" si="136"/>
        <v>62117.296886877302</v>
      </c>
      <c r="I1732" s="20">
        <v>751.3553519999673</v>
      </c>
      <c r="J1732" s="19">
        <f t="shared" si="137"/>
        <v>130735.83124799431</v>
      </c>
      <c r="K1732" s="19">
        <f t="shared" si="138"/>
        <v>394.35939287998281</v>
      </c>
      <c r="L1732" s="19">
        <f t="shared" si="139"/>
        <v>68618.53436111701</v>
      </c>
      <c r="M1732" s="29">
        <f>Table4[[#This Row],[Revenue]]/Table4[[#This Row],[Units]]</f>
        <v>4.3181342068963637</v>
      </c>
      <c r="N1732" s="31">
        <f t="shared" si="140"/>
        <v>0.52486402316862713</v>
      </c>
    </row>
    <row r="1733" spans="1:14" x14ac:dyDescent="0.25">
      <c r="A1733" s="35">
        <v>2015</v>
      </c>
      <c r="B1733" s="15" t="s">
        <v>171</v>
      </c>
      <c r="C1733" s="15" t="s">
        <v>169</v>
      </c>
      <c r="D1733" s="15" t="s">
        <v>5</v>
      </c>
      <c r="E1733" s="15" t="s">
        <v>77</v>
      </c>
      <c r="F1733" s="16">
        <v>872.79236315154708</v>
      </c>
      <c r="G1733" s="19">
        <v>2377.4172387342787</v>
      </c>
      <c r="H1733" s="19">
        <f t="shared" si="136"/>
        <v>2074991.6099921169</v>
      </c>
      <c r="I1733" s="20">
        <v>5296.0576197301234</v>
      </c>
      <c r="J1733" s="19">
        <f t="shared" si="137"/>
        <v>4622358.6453110119</v>
      </c>
      <c r="K1733" s="19">
        <f t="shared" si="138"/>
        <v>2918.6403809958447</v>
      </c>
      <c r="L1733" s="19">
        <f t="shared" si="139"/>
        <v>2547367.0353188952</v>
      </c>
      <c r="M1733" s="29">
        <f>Table4[[#This Row],[Revenue]]/Table4[[#This Row],[Units]]</f>
        <v>6.0679467916134184</v>
      </c>
      <c r="N1733" s="31">
        <f t="shared" si="140"/>
        <v>0.55109679511843623</v>
      </c>
    </row>
    <row r="1734" spans="1:14" x14ac:dyDescent="0.25">
      <c r="A1734" s="35">
        <v>2015</v>
      </c>
      <c r="B1734" s="15" t="s">
        <v>174</v>
      </c>
      <c r="C1734" s="15" t="s">
        <v>169</v>
      </c>
      <c r="D1734" s="15" t="s">
        <v>5</v>
      </c>
      <c r="E1734" s="15" t="s">
        <v>77</v>
      </c>
      <c r="F1734" s="16">
        <v>499</v>
      </c>
      <c r="G1734" s="19">
        <v>1452.3524990199267</v>
      </c>
      <c r="H1734" s="19">
        <f t="shared" si="136"/>
        <v>724723.89701094339</v>
      </c>
      <c r="I1734" s="20">
        <v>2737.6256419998617</v>
      </c>
      <c r="J1734" s="19">
        <f t="shared" si="137"/>
        <v>1366075.1953579311</v>
      </c>
      <c r="K1734" s="19">
        <f t="shared" si="138"/>
        <v>1285.2731429799351</v>
      </c>
      <c r="L1734" s="19">
        <f t="shared" si="139"/>
        <v>641351.29834698769</v>
      </c>
      <c r="M1734" s="29">
        <f>Table4[[#This Row],[Revenue]]/Table4[[#This Row],[Units]]</f>
        <v>5.4862237314626485</v>
      </c>
      <c r="N1734" s="31">
        <f t="shared" si="140"/>
        <v>0.46948462319377998</v>
      </c>
    </row>
    <row r="1735" spans="1:14" x14ac:dyDescent="0.25">
      <c r="A1735" s="35">
        <v>2015</v>
      </c>
      <c r="B1735" s="15" t="s">
        <v>172</v>
      </c>
      <c r="C1735" s="15" t="s">
        <v>169</v>
      </c>
      <c r="D1735" s="15" t="s">
        <v>5</v>
      </c>
      <c r="E1735" s="15" t="s">
        <v>77</v>
      </c>
      <c r="F1735" s="16">
        <v>513</v>
      </c>
      <c r="G1735" s="19">
        <v>1404.873491819927</v>
      </c>
      <c r="H1735" s="19">
        <f t="shared" si="136"/>
        <v>720700.10130362259</v>
      </c>
      <c r="I1735" s="20">
        <v>2608.6385219998647</v>
      </c>
      <c r="J1735" s="19">
        <f t="shared" si="137"/>
        <v>1338231.5617859305</v>
      </c>
      <c r="K1735" s="19">
        <f t="shared" si="138"/>
        <v>1203.7650301799376</v>
      </c>
      <c r="L1735" s="19">
        <f t="shared" si="139"/>
        <v>617531.46048230794</v>
      </c>
      <c r="M1735" s="29">
        <f>Table4[[#This Row],[Revenue]]/Table4[[#This Row],[Units]]</f>
        <v>5.0850653450289762</v>
      </c>
      <c r="N1735" s="31">
        <f t="shared" si="140"/>
        <v>0.4614533673515997</v>
      </c>
    </row>
    <row r="1736" spans="1:14" x14ac:dyDescent="0.25">
      <c r="A1736" s="35">
        <v>2015</v>
      </c>
      <c r="B1736" s="15" t="s">
        <v>175</v>
      </c>
      <c r="C1736" s="15" t="s">
        <v>169</v>
      </c>
      <c r="D1736" s="15" t="s">
        <v>5</v>
      </c>
      <c r="E1736" s="15" t="s">
        <v>77</v>
      </c>
      <c r="F1736" s="16">
        <v>507</v>
      </c>
      <c r="G1736" s="19">
        <v>1069.8150874199416</v>
      </c>
      <c r="H1736" s="19">
        <f t="shared" si="136"/>
        <v>542396.24932191044</v>
      </c>
      <c r="I1736" s="20">
        <v>2467.2702819998658</v>
      </c>
      <c r="J1736" s="19">
        <f t="shared" si="137"/>
        <v>1250906.0329739319</v>
      </c>
      <c r="K1736" s="19">
        <f t="shared" si="138"/>
        <v>1397.4551945799242</v>
      </c>
      <c r="L1736" s="19">
        <f t="shared" si="139"/>
        <v>708509.78365202143</v>
      </c>
      <c r="M1736" s="29">
        <f>Table4[[#This Row],[Revenue]]/Table4[[#This Row],[Units]]</f>
        <v>4.8664108126230099</v>
      </c>
      <c r="N1736" s="31">
        <f t="shared" si="140"/>
        <v>0.56639728722675875</v>
      </c>
    </row>
    <row r="1737" spans="1:14" x14ac:dyDescent="0.25">
      <c r="A1737" s="35">
        <v>2016</v>
      </c>
      <c r="B1737" s="15" t="s">
        <v>171</v>
      </c>
      <c r="C1737" s="15" t="s">
        <v>169</v>
      </c>
      <c r="D1737" s="15" t="s">
        <v>5</v>
      </c>
      <c r="E1737" s="15" t="s">
        <v>77</v>
      </c>
      <c r="F1737" s="16">
        <v>813.22376634789509</v>
      </c>
      <c r="G1737" s="19">
        <v>2269.3319223443737</v>
      </c>
      <c r="H1737" s="19">
        <f t="shared" si="136"/>
        <v>1845474.6529824005</v>
      </c>
      <c r="I1737" s="20">
        <v>5230.8196612957563</v>
      </c>
      <c r="J1737" s="19">
        <f t="shared" si="137"/>
        <v>4253826.866045556</v>
      </c>
      <c r="K1737" s="19">
        <f t="shared" si="138"/>
        <v>2961.4877389513827</v>
      </c>
      <c r="L1737" s="19">
        <f t="shared" si="139"/>
        <v>2408352.2130631553</v>
      </c>
      <c r="M1737" s="29">
        <f>Table4[[#This Row],[Revenue]]/Table4[[#This Row],[Units]]</f>
        <v>6.4322021536419589</v>
      </c>
      <c r="N1737" s="31">
        <f t="shared" si="140"/>
        <v>0.56616131518817747</v>
      </c>
    </row>
    <row r="1738" spans="1:14" x14ac:dyDescent="0.25">
      <c r="A1738" s="35">
        <v>2016</v>
      </c>
      <c r="B1738" s="15" t="s">
        <v>172</v>
      </c>
      <c r="C1738" s="15" t="s">
        <v>169</v>
      </c>
      <c r="D1738" s="15" t="s">
        <v>5</v>
      </c>
      <c r="E1738" s="15" t="s">
        <v>77</v>
      </c>
      <c r="F1738" s="16">
        <v>769.70767659374383</v>
      </c>
      <c r="G1738" s="19">
        <v>2089.5068680814225</v>
      </c>
      <c r="H1738" s="19">
        <f t="shared" si="136"/>
        <v>1608309.476657622</v>
      </c>
      <c r="I1738" s="20">
        <v>5019.6488721419973</v>
      </c>
      <c r="J1738" s="19">
        <f t="shared" si="137"/>
        <v>3863662.2706928235</v>
      </c>
      <c r="K1738" s="19">
        <f t="shared" si="138"/>
        <v>2930.1420040605749</v>
      </c>
      <c r="L1738" s="19">
        <f t="shared" si="139"/>
        <v>2255352.7940352014</v>
      </c>
      <c r="M1738" s="29">
        <f>Table4[[#This Row],[Revenue]]/Table4[[#This Row],[Units]]</f>
        <v>6.5215003367978586</v>
      </c>
      <c r="N1738" s="31">
        <f t="shared" si="140"/>
        <v>0.58373445607366103</v>
      </c>
    </row>
    <row r="1739" spans="1:14" x14ac:dyDescent="0.25">
      <c r="A1739" s="35">
        <v>2016</v>
      </c>
      <c r="B1739" s="15" t="s">
        <v>173</v>
      </c>
      <c r="C1739" s="15" t="s">
        <v>169</v>
      </c>
      <c r="D1739" s="15" t="s">
        <v>5</v>
      </c>
      <c r="E1739" s="15" t="s">
        <v>77</v>
      </c>
      <c r="F1739" s="16">
        <v>775.91004642411372</v>
      </c>
      <c r="G1739" s="19">
        <v>2640.6174974708597</v>
      </c>
      <c r="H1739" s="19">
        <f t="shared" si="136"/>
        <v>2048881.6450509417</v>
      </c>
      <c r="I1739" s="20">
        <v>4766.6348098108692</v>
      </c>
      <c r="J1739" s="19">
        <f t="shared" si="137"/>
        <v>3698479.8365671481</v>
      </c>
      <c r="K1739" s="19">
        <f t="shared" si="138"/>
        <v>2126.0173123400095</v>
      </c>
      <c r="L1739" s="19">
        <f t="shared" si="139"/>
        <v>1649598.1915162064</v>
      </c>
      <c r="M1739" s="29">
        <f>Table4[[#This Row],[Revenue]]/Table4[[#This Row],[Units]]</f>
        <v>6.1432827578126483</v>
      </c>
      <c r="N1739" s="31">
        <f t="shared" si="140"/>
        <v>0.44602059884347756</v>
      </c>
    </row>
    <row r="1740" spans="1:14" x14ac:dyDescent="0.25">
      <c r="A1740" s="35">
        <v>2016</v>
      </c>
      <c r="B1740" s="15" t="s">
        <v>175</v>
      </c>
      <c r="C1740" s="15" t="s">
        <v>169</v>
      </c>
      <c r="D1740" s="15" t="s">
        <v>5</v>
      </c>
      <c r="E1740" s="15" t="s">
        <v>77</v>
      </c>
      <c r="F1740" s="16">
        <v>748.38524213444998</v>
      </c>
      <c r="G1740" s="19">
        <v>1935.4181317897855</v>
      </c>
      <c r="H1740" s="19">
        <f t="shared" si="136"/>
        <v>1448438.3671909035</v>
      </c>
      <c r="I1740" s="20">
        <v>4104.2552072527405</v>
      </c>
      <c r="J1740" s="19">
        <f t="shared" si="137"/>
        <v>3071564.0270614196</v>
      </c>
      <c r="K1740" s="19">
        <f t="shared" si="138"/>
        <v>2168.837075462955</v>
      </c>
      <c r="L1740" s="19">
        <f t="shared" si="139"/>
        <v>1623125.659870516</v>
      </c>
      <c r="M1740" s="29">
        <f>Table4[[#This Row],[Revenue]]/Table4[[#This Row],[Units]]</f>
        <v>5.4841477038578441</v>
      </c>
      <c r="N1740" s="31">
        <f t="shared" si="140"/>
        <v>0.52843621216106251</v>
      </c>
    </row>
    <row r="1741" spans="1:14" x14ac:dyDescent="0.25">
      <c r="A1741" s="35">
        <v>2017</v>
      </c>
      <c r="B1741" s="15" t="s">
        <v>171</v>
      </c>
      <c r="C1741" s="15" t="s">
        <v>169</v>
      </c>
      <c r="D1741" s="15" t="s">
        <v>5</v>
      </c>
      <c r="E1741" s="15" t="s">
        <v>77</v>
      </c>
      <c r="F1741" s="16">
        <v>635</v>
      </c>
      <c r="G1741" s="19">
        <v>795.95662499998321</v>
      </c>
      <c r="H1741" s="19">
        <f t="shared" si="136"/>
        <v>505432.45687498932</v>
      </c>
      <c r="I1741" s="20">
        <v>1763.557709849963</v>
      </c>
      <c r="J1741" s="19">
        <f t="shared" si="137"/>
        <v>1119859.1457547266</v>
      </c>
      <c r="K1741" s="19">
        <f t="shared" si="138"/>
        <v>967.60108484997977</v>
      </c>
      <c r="L1741" s="19">
        <f t="shared" si="139"/>
        <v>614426.68887973728</v>
      </c>
      <c r="M1741" s="29">
        <f>Table4[[#This Row],[Revenue]]/Table4[[#This Row],[Units]]</f>
        <v>2.7772562359841935</v>
      </c>
      <c r="N1741" s="31">
        <f t="shared" si="140"/>
        <v>0.54866425943741859</v>
      </c>
    </row>
    <row r="1742" spans="1:14" x14ac:dyDescent="0.25">
      <c r="A1742" s="35">
        <v>2017</v>
      </c>
      <c r="B1742" s="15" t="s">
        <v>173</v>
      </c>
      <c r="C1742" s="15" t="s">
        <v>169</v>
      </c>
      <c r="D1742" s="15" t="s">
        <v>5</v>
      </c>
      <c r="E1742" s="15" t="s">
        <v>77</v>
      </c>
      <c r="F1742" s="16">
        <v>236</v>
      </c>
      <c r="G1742" s="19">
        <v>524.13358266359398</v>
      </c>
      <c r="H1742" s="19">
        <f t="shared" si="136"/>
        <v>123695.52550860817</v>
      </c>
      <c r="I1742" s="20">
        <v>828.99187955999059</v>
      </c>
      <c r="J1742" s="19">
        <f t="shared" si="137"/>
        <v>195642.08357615778</v>
      </c>
      <c r="K1742" s="19">
        <f t="shared" si="138"/>
        <v>304.85829689639661</v>
      </c>
      <c r="L1742" s="19">
        <f t="shared" si="139"/>
        <v>71946.558067549602</v>
      </c>
      <c r="M1742" s="29">
        <f>Table4[[#This Row],[Revenue]]/Table4[[#This Row],[Units]]</f>
        <v>3.5126774557626721</v>
      </c>
      <c r="N1742" s="31">
        <f t="shared" si="140"/>
        <v>0.36774581803890316</v>
      </c>
    </row>
    <row r="1743" spans="1:14" x14ac:dyDescent="0.25">
      <c r="A1743" s="35">
        <v>2018</v>
      </c>
      <c r="B1743" s="15" t="s">
        <v>171</v>
      </c>
      <c r="C1743" s="15" t="s">
        <v>169</v>
      </c>
      <c r="D1743" s="15" t="s">
        <v>5</v>
      </c>
      <c r="E1743" s="15" t="s">
        <v>77</v>
      </c>
      <c r="F1743" s="16">
        <v>635</v>
      </c>
      <c r="G1743" s="19">
        <v>973.55024999996374</v>
      </c>
      <c r="H1743" s="19">
        <f t="shared" si="136"/>
        <v>618204.40874997701</v>
      </c>
      <c r="I1743" s="20">
        <v>2021.1346099999246</v>
      </c>
      <c r="J1743" s="19">
        <f t="shared" si="137"/>
        <v>1283420.4773499521</v>
      </c>
      <c r="K1743" s="19">
        <f t="shared" si="138"/>
        <v>1047.5843599999607</v>
      </c>
      <c r="L1743" s="19">
        <f t="shared" si="139"/>
        <v>665216.06859997509</v>
      </c>
      <c r="M1743" s="29">
        <f>Table4[[#This Row],[Revenue]]/Table4[[#This Row],[Units]]</f>
        <v>3.1828891496061806</v>
      </c>
      <c r="N1743" s="31">
        <f t="shared" si="140"/>
        <v>0.51831498744163296</v>
      </c>
    </row>
    <row r="1744" spans="1:14" x14ac:dyDescent="0.25">
      <c r="A1744" s="35">
        <v>2018</v>
      </c>
      <c r="B1744" s="15" t="s">
        <v>171</v>
      </c>
      <c r="C1744" s="15" t="s">
        <v>169</v>
      </c>
      <c r="D1744" s="15" t="s">
        <v>5</v>
      </c>
      <c r="E1744" s="15" t="s">
        <v>77</v>
      </c>
      <c r="F1744" s="16">
        <v>236</v>
      </c>
      <c r="G1744" s="19">
        <v>694.73908595997409</v>
      </c>
      <c r="H1744" s="19">
        <f t="shared" si="136"/>
        <v>163958.4242865539</v>
      </c>
      <c r="I1744" s="20">
        <v>1073.0651159999597</v>
      </c>
      <c r="J1744" s="19">
        <f t="shared" si="137"/>
        <v>253243.36737599049</v>
      </c>
      <c r="K1744" s="19">
        <f t="shared" si="138"/>
        <v>378.32603003998565</v>
      </c>
      <c r="L1744" s="19">
        <f t="shared" si="139"/>
        <v>89284.943089436594</v>
      </c>
      <c r="M1744" s="29">
        <f>Table4[[#This Row],[Revenue]]/Table4[[#This Row],[Units]]</f>
        <v>4.5468860847455925</v>
      </c>
      <c r="N1744" s="31">
        <f t="shared" si="140"/>
        <v>0.35256577107851844</v>
      </c>
    </row>
    <row r="1745" spans="1:19" x14ac:dyDescent="0.25">
      <c r="A1745" s="35">
        <v>2019</v>
      </c>
      <c r="B1745" s="15" t="s">
        <v>172</v>
      </c>
      <c r="C1745" s="15" t="s">
        <v>169</v>
      </c>
      <c r="D1745" s="15" t="s">
        <v>5</v>
      </c>
      <c r="E1745" s="15" t="s">
        <v>77</v>
      </c>
      <c r="F1745" s="16">
        <v>988</v>
      </c>
      <c r="G1745" s="19">
        <v>1599.8930999999341</v>
      </c>
      <c r="H1745" s="19">
        <f t="shared" si="136"/>
        <v>1580694.3827999348</v>
      </c>
      <c r="I1745" s="20">
        <v>3021.3869639998757</v>
      </c>
      <c r="J1745" s="19">
        <f t="shared" si="137"/>
        <v>2985130.3204318769</v>
      </c>
      <c r="K1745" s="19">
        <f t="shared" si="138"/>
        <v>1421.4938639999416</v>
      </c>
      <c r="L1745" s="19">
        <f t="shared" si="139"/>
        <v>1404435.9376319421</v>
      </c>
      <c r="M1745" s="29">
        <f>Table4[[#This Row],[Revenue]]/Table4[[#This Row],[Units]]</f>
        <v>3.0580839716597934</v>
      </c>
      <c r="N1745" s="31">
        <f t="shared" si="140"/>
        <v>0.47047726125027395</v>
      </c>
    </row>
    <row r="1746" spans="1:19" x14ac:dyDescent="0.25">
      <c r="A1746" s="35">
        <v>1990</v>
      </c>
      <c r="B1746" s="15" t="s">
        <v>175</v>
      </c>
      <c r="C1746" s="15" t="s">
        <v>170</v>
      </c>
      <c r="D1746" s="15" t="s">
        <v>168</v>
      </c>
      <c r="E1746" s="15" t="s">
        <v>149</v>
      </c>
      <c r="F1746" s="16">
        <v>811</v>
      </c>
      <c r="G1746" s="19">
        <v>979.75412896998512</v>
      </c>
      <c r="H1746" s="19">
        <f t="shared" si="136"/>
        <v>794580.59859465796</v>
      </c>
      <c r="I1746" s="20">
        <v>1849.2217869999779</v>
      </c>
      <c r="J1746" s="19">
        <f t="shared" si="137"/>
        <v>1499718.8692569821</v>
      </c>
      <c r="K1746" s="19">
        <f t="shared" si="138"/>
        <v>869.46765802999278</v>
      </c>
      <c r="L1746" s="19">
        <f t="shared" si="139"/>
        <v>705138.27066232415</v>
      </c>
      <c r="M1746" s="29">
        <f>Table4[[#This Row],[Revenue]]/Table4[[#This Row],[Units]]</f>
        <v>2.2801748298396767</v>
      </c>
      <c r="N1746" s="31">
        <f t="shared" si="140"/>
        <v>0.47018030186662685</v>
      </c>
      <c r="O1746" s="41"/>
      <c r="P1746" s="41"/>
      <c r="Q1746" s="41"/>
      <c r="R1746" s="41"/>
      <c r="S1746" s="41"/>
    </row>
    <row r="1747" spans="1:19" x14ac:dyDescent="0.25">
      <c r="A1747" s="35">
        <v>1990</v>
      </c>
      <c r="B1747" s="15" t="s">
        <v>171</v>
      </c>
      <c r="C1747" s="15" t="s">
        <v>170</v>
      </c>
      <c r="D1747" s="15" t="s">
        <v>168</v>
      </c>
      <c r="E1747" s="15" t="s">
        <v>149</v>
      </c>
      <c r="F1747" s="16">
        <v>722</v>
      </c>
      <c r="G1747" s="19">
        <v>926.29697863918443</v>
      </c>
      <c r="H1747" s="19">
        <f t="shared" si="136"/>
        <v>668786.41857749119</v>
      </c>
      <c r="I1747" s="20">
        <v>1440.4128343199759</v>
      </c>
      <c r="J1747" s="19">
        <f t="shared" si="137"/>
        <v>1039978.0663790226</v>
      </c>
      <c r="K1747" s="19">
        <f t="shared" si="138"/>
        <v>514.11585568079147</v>
      </c>
      <c r="L1747" s="19">
        <f t="shared" si="139"/>
        <v>371191.64780153136</v>
      </c>
      <c r="M1747" s="29">
        <f>Table4[[#This Row],[Revenue]]/Table4[[#This Row],[Units]]</f>
        <v>1.995031626481961</v>
      </c>
      <c r="N1747" s="31">
        <f t="shared" si="140"/>
        <v>0.35692257346728479</v>
      </c>
      <c r="O1747" s="41"/>
      <c r="P1747" s="41"/>
      <c r="Q1747" s="41"/>
      <c r="R1747" s="41"/>
      <c r="S1747" s="41"/>
    </row>
    <row r="1748" spans="1:19" x14ac:dyDescent="0.25">
      <c r="A1748" s="35">
        <v>1991</v>
      </c>
      <c r="B1748" s="15" t="s">
        <v>174</v>
      </c>
      <c r="C1748" s="15" t="s">
        <v>170</v>
      </c>
      <c r="D1748" s="15" t="s">
        <v>168</v>
      </c>
      <c r="E1748" s="15" t="s">
        <v>149</v>
      </c>
      <c r="F1748" s="16">
        <v>702</v>
      </c>
      <c r="G1748" s="19">
        <v>937.05398554198109</v>
      </c>
      <c r="H1748" s="19">
        <f t="shared" si="136"/>
        <v>657811.89785047073</v>
      </c>
      <c r="I1748" s="20">
        <v>1463.0693081999707</v>
      </c>
      <c r="J1748" s="19">
        <f t="shared" si="137"/>
        <v>1027074.6543563794</v>
      </c>
      <c r="K1748" s="19">
        <f t="shared" si="138"/>
        <v>526.0153226579896</v>
      </c>
      <c r="L1748" s="19">
        <f t="shared" si="139"/>
        <v>369262.75650590868</v>
      </c>
      <c r="M1748" s="29">
        <f>Table4[[#This Row],[Revenue]]/Table4[[#This Row],[Units]]</f>
        <v>2.0841443136751718</v>
      </c>
      <c r="N1748" s="31">
        <f t="shared" si="140"/>
        <v>0.35952864277164809</v>
      </c>
    </row>
    <row r="1749" spans="1:19" x14ac:dyDescent="0.25">
      <c r="A1749" s="35">
        <v>1992</v>
      </c>
      <c r="B1749" s="15" t="s">
        <v>173</v>
      </c>
      <c r="C1749" s="15" t="s">
        <v>170</v>
      </c>
      <c r="D1749" s="15" t="s">
        <v>168</v>
      </c>
      <c r="E1749" s="15" t="s">
        <v>149</v>
      </c>
      <c r="F1749" s="16">
        <v>702</v>
      </c>
      <c r="G1749" s="19">
        <v>1109.5636314599597</v>
      </c>
      <c r="H1749" s="19">
        <f t="shared" si="136"/>
        <v>778913.66928489169</v>
      </c>
      <c r="I1749" s="20">
        <v>2177.8931659999389</v>
      </c>
      <c r="J1749" s="19">
        <f t="shared" si="137"/>
        <v>1528881.0025319571</v>
      </c>
      <c r="K1749" s="19">
        <f t="shared" si="138"/>
        <v>1068.3295345399792</v>
      </c>
      <c r="L1749" s="19">
        <f t="shared" si="139"/>
        <v>749967.33324706543</v>
      </c>
      <c r="M1749" s="29">
        <f>Table4[[#This Row],[Revenue]]/Table4[[#This Row],[Units]]</f>
        <v>3.1024119173788303</v>
      </c>
      <c r="N1749" s="31">
        <f t="shared" si="140"/>
        <v>0.49053348952930653</v>
      </c>
    </row>
    <row r="1750" spans="1:19" x14ac:dyDescent="0.25">
      <c r="A1750" s="35">
        <v>1993</v>
      </c>
      <c r="B1750" s="15" t="s">
        <v>174</v>
      </c>
      <c r="C1750" s="15" t="s">
        <v>170</v>
      </c>
      <c r="D1750" s="15" t="s">
        <v>168</v>
      </c>
      <c r="E1750" s="15" t="s">
        <v>149</v>
      </c>
      <c r="F1750" s="16">
        <v>722</v>
      </c>
      <c r="G1750" s="19">
        <v>1216.4337218399501</v>
      </c>
      <c r="H1750" s="19">
        <f t="shared" si="136"/>
        <v>878265.147168444</v>
      </c>
      <c r="I1750" s="20">
        <v>2331.3442639999248</v>
      </c>
      <c r="J1750" s="19">
        <f t="shared" si="137"/>
        <v>1683230.5586079457</v>
      </c>
      <c r="K1750" s="19">
        <f t="shared" si="138"/>
        <v>1114.9105421599747</v>
      </c>
      <c r="L1750" s="19">
        <f t="shared" si="139"/>
        <v>804965.41143950168</v>
      </c>
      <c r="M1750" s="29">
        <f>Table4[[#This Row],[Revenue]]/Table4[[#This Row],[Units]]</f>
        <v>3.229008675900173</v>
      </c>
      <c r="N1750" s="31">
        <f t="shared" si="140"/>
        <v>0.47822647190128187</v>
      </c>
    </row>
    <row r="1751" spans="1:19" x14ac:dyDescent="0.25">
      <c r="A1751" s="35">
        <v>1996</v>
      </c>
      <c r="B1751" s="15" t="s">
        <v>176</v>
      </c>
      <c r="C1751" s="15" t="s">
        <v>170</v>
      </c>
      <c r="D1751" s="15" t="s">
        <v>168</v>
      </c>
      <c r="E1751" s="15" t="s">
        <v>149</v>
      </c>
      <c r="F1751" s="16">
        <v>338</v>
      </c>
      <c r="G1751" s="19">
        <v>456.63426976779624</v>
      </c>
      <c r="H1751" s="19">
        <f t="shared" si="136"/>
        <v>154342.38318151512</v>
      </c>
      <c r="I1751" s="20">
        <v>810.5065153799934</v>
      </c>
      <c r="J1751" s="19">
        <f t="shared" si="137"/>
        <v>273951.20219843776</v>
      </c>
      <c r="K1751" s="19">
        <f t="shared" si="138"/>
        <v>353.87224561219716</v>
      </c>
      <c r="L1751" s="19">
        <f t="shared" si="139"/>
        <v>119608.81901692264</v>
      </c>
      <c r="M1751" s="29">
        <f>Table4[[#This Row],[Revenue]]/Table4[[#This Row],[Units]]</f>
        <v>2.3979482703550099</v>
      </c>
      <c r="N1751" s="31">
        <f t="shared" si="140"/>
        <v>0.43660629359196407</v>
      </c>
    </row>
    <row r="1752" spans="1:19" x14ac:dyDescent="0.25">
      <c r="A1752" s="35">
        <v>1996</v>
      </c>
      <c r="B1752" s="15" t="s">
        <v>172</v>
      </c>
      <c r="C1752" s="15" t="s">
        <v>170</v>
      </c>
      <c r="D1752" s="15" t="s">
        <v>168</v>
      </c>
      <c r="E1752" s="15" t="s">
        <v>149</v>
      </c>
      <c r="F1752" s="16">
        <v>223</v>
      </c>
      <c r="G1752" s="19">
        <v>223.51671210119963</v>
      </c>
      <c r="H1752" s="19">
        <f t="shared" si="136"/>
        <v>49844.226798567521</v>
      </c>
      <c r="I1752" s="20">
        <v>494.66197451999926</v>
      </c>
      <c r="J1752" s="19">
        <f t="shared" si="137"/>
        <v>110309.62031795984</v>
      </c>
      <c r="K1752" s="19">
        <f t="shared" si="138"/>
        <v>271.14526241879963</v>
      </c>
      <c r="L1752" s="19">
        <f t="shared" si="139"/>
        <v>60465.393519392317</v>
      </c>
      <c r="M1752" s="29">
        <f>Table4[[#This Row],[Revenue]]/Table4[[#This Row],[Units]]</f>
        <v>2.2182151323766783</v>
      </c>
      <c r="N1752" s="31">
        <f t="shared" si="140"/>
        <v>0.54814252233943883</v>
      </c>
    </row>
    <row r="1753" spans="1:19" x14ac:dyDescent="0.25">
      <c r="A1753" s="35">
        <v>1997</v>
      </c>
      <c r="B1753" s="15" t="s">
        <v>175</v>
      </c>
      <c r="C1753" s="15" t="s">
        <v>170</v>
      </c>
      <c r="D1753" s="15" t="s">
        <v>168</v>
      </c>
      <c r="E1753" s="15" t="s">
        <v>149</v>
      </c>
      <c r="F1753" s="16">
        <v>998</v>
      </c>
      <c r="G1753" s="19">
        <v>1332.8928730467685</v>
      </c>
      <c r="H1753" s="19">
        <f t="shared" si="136"/>
        <v>1330227.087300675</v>
      </c>
      <c r="I1753" s="20">
        <v>2487.352816279953</v>
      </c>
      <c r="J1753" s="19">
        <f t="shared" si="137"/>
        <v>2482378.1106473929</v>
      </c>
      <c r="K1753" s="19">
        <f t="shared" si="138"/>
        <v>1154.4599432331845</v>
      </c>
      <c r="L1753" s="19">
        <f t="shared" si="139"/>
        <v>1152151.0233467179</v>
      </c>
      <c r="M1753" s="29">
        <f>Table4[[#This Row],[Revenue]]/Table4[[#This Row],[Units]]</f>
        <v>2.4923374912624778</v>
      </c>
      <c r="N1753" s="31">
        <f t="shared" si="140"/>
        <v>0.4641319621716461</v>
      </c>
    </row>
    <row r="1754" spans="1:19" x14ac:dyDescent="0.25">
      <c r="A1754" s="35">
        <v>1997</v>
      </c>
      <c r="B1754" s="15" t="s">
        <v>172</v>
      </c>
      <c r="C1754" s="15" t="s">
        <v>170</v>
      </c>
      <c r="D1754" s="15" t="s">
        <v>168</v>
      </c>
      <c r="E1754" s="15" t="s">
        <v>149</v>
      </c>
      <c r="F1754" s="16">
        <v>837</v>
      </c>
      <c r="G1754" s="19">
        <v>1078.1448814298797</v>
      </c>
      <c r="H1754" s="19">
        <f t="shared" si="136"/>
        <v>902407.26575680927</v>
      </c>
      <c r="I1754" s="20">
        <v>2142.8992142899688</v>
      </c>
      <c r="J1754" s="19">
        <f t="shared" si="137"/>
        <v>1793606.6423607038</v>
      </c>
      <c r="K1754" s="19">
        <f t="shared" si="138"/>
        <v>1064.7543328600891</v>
      </c>
      <c r="L1754" s="19">
        <f t="shared" si="139"/>
        <v>891199.37660389452</v>
      </c>
      <c r="M1754" s="29">
        <f>Table4[[#This Row],[Revenue]]/Table4[[#This Row],[Units]]</f>
        <v>2.5602141150417785</v>
      </c>
      <c r="N1754" s="31">
        <f t="shared" si="140"/>
        <v>0.49687560000944153</v>
      </c>
    </row>
    <row r="1755" spans="1:19" x14ac:dyDescent="0.25">
      <c r="A1755" s="35">
        <v>2000</v>
      </c>
      <c r="B1755" s="15" t="s">
        <v>174</v>
      </c>
      <c r="C1755" s="15" t="s">
        <v>170</v>
      </c>
      <c r="D1755" s="15" t="s">
        <v>168</v>
      </c>
      <c r="E1755" s="15" t="s">
        <v>149</v>
      </c>
      <c r="F1755" s="16">
        <v>998</v>
      </c>
      <c r="G1755" s="19">
        <v>1676.2903333799272</v>
      </c>
      <c r="H1755" s="19">
        <f t="shared" si="136"/>
        <v>1672937.7527131673</v>
      </c>
      <c r="I1755" s="20">
        <v>2909.7663979998952</v>
      </c>
      <c r="J1755" s="19">
        <f t="shared" si="137"/>
        <v>2903946.8652038951</v>
      </c>
      <c r="K1755" s="19">
        <f t="shared" si="138"/>
        <v>1233.4760646199679</v>
      </c>
      <c r="L1755" s="19">
        <f t="shared" si="139"/>
        <v>1231009.1124907278</v>
      </c>
      <c r="M1755" s="29">
        <f>Table4[[#This Row],[Revenue]]/Table4[[#This Row],[Units]]</f>
        <v>2.9155975931862677</v>
      </c>
      <c r="N1755" s="31">
        <f t="shared" si="140"/>
        <v>0.42390896584269799</v>
      </c>
    </row>
    <row r="1756" spans="1:19" x14ac:dyDescent="0.25">
      <c r="A1756" s="35">
        <v>2000</v>
      </c>
      <c r="B1756" s="15" t="s">
        <v>174</v>
      </c>
      <c r="C1756" s="15" t="s">
        <v>170</v>
      </c>
      <c r="D1756" s="15" t="s">
        <v>168</v>
      </c>
      <c r="E1756" s="15" t="s">
        <v>149</v>
      </c>
      <c r="F1756" s="16">
        <v>837</v>
      </c>
      <c r="G1756" s="19">
        <v>1414.7502704999397</v>
      </c>
      <c r="H1756" s="19">
        <f t="shared" si="136"/>
        <v>1184145.9764084495</v>
      </c>
      <c r="I1756" s="20">
        <v>2583.0855499999111</v>
      </c>
      <c r="J1756" s="19">
        <f t="shared" si="137"/>
        <v>2162042.6053499258</v>
      </c>
      <c r="K1756" s="19">
        <f t="shared" si="138"/>
        <v>1168.3352794999714</v>
      </c>
      <c r="L1756" s="19">
        <f t="shared" si="139"/>
        <v>977896.62894147635</v>
      </c>
      <c r="M1756" s="29">
        <f>Table4[[#This Row],[Revenue]]/Table4[[#This Row],[Units]]</f>
        <v>3.0861237156510288</v>
      </c>
      <c r="N1756" s="31">
        <f t="shared" si="140"/>
        <v>0.45230220094723989</v>
      </c>
    </row>
    <row r="1757" spans="1:19" x14ac:dyDescent="0.25">
      <c r="A1757" s="35">
        <v>2000</v>
      </c>
      <c r="B1757" s="15" t="s">
        <v>174</v>
      </c>
      <c r="C1757" s="15" t="s">
        <v>170</v>
      </c>
      <c r="D1757" s="15" t="s">
        <v>168</v>
      </c>
      <c r="E1757" s="15" t="s">
        <v>149</v>
      </c>
      <c r="F1757" s="16">
        <v>338</v>
      </c>
      <c r="G1757" s="19">
        <v>673.37129743997127</v>
      </c>
      <c r="H1757" s="19">
        <f t="shared" si="136"/>
        <v>227599.49853471029</v>
      </c>
      <c r="I1757" s="20">
        <v>1170.15902399995</v>
      </c>
      <c r="J1757" s="19">
        <f t="shared" si="137"/>
        <v>395513.7501119831</v>
      </c>
      <c r="K1757" s="19">
        <f t="shared" si="138"/>
        <v>496.78772655997875</v>
      </c>
      <c r="L1757" s="19">
        <f t="shared" si="139"/>
        <v>167914.25157727281</v>
      </c>
      <c r="M1757" s="29">
        <f>Table4[[#This Row],[Revenue]]/Table4[[#This Row],[Units]]</f>
        <v>3.4620089467454145</v>
      </c>
      <c r="N1757" s="31">
        <f t="shared" si="140"/>
        <v>0.42454719091240367</v>
      </c>
    </row>
    <row r="1758" spans="1:19" x14ac:dyDescent="0.25">
      <c r="A1758" s="35">
        <v>2000</v>
      </c>
      <c r="B1758" s="15" t="s">
        <v>174</v>
      </c>
      <c r="C1758" s="15" t="s">
        <v>170</v>
      </c>
      <c r="D1758" s="15" t="s">
        <v>168</v>
      </c>
      <c r="E1758" s="15" t="s">
        <v>149</v>
      </c>
      <c r="F1758" s="16">
        <v>223</v>
      </c>
      <c r="G1758" s="19">
        <v>353.86984697998491</v>
      </c>
      <c r="H1758" s="19">
        <f t="shared" si="136"/>
        <v>78912.975876536642</v>
      </c>
      <c r="I1758" s="20">
        <v>776.78095799996686</v>
      </c>
      <c r="J1758" s="19">
        <f t="shared" si="137"/>
        <v>173222.1536339926</v>
      </c>
      <c r="K1758" s="19">
        <f t="shared" si="138"/>
        <v>422.91111101998194</v>
      </c>
      <c r="L1758" s="19">
        <f t="shared" si="139"/>
        <v>94309.177757455953</v>
      </c>
      <c r="M1758" s="29">
        <f>Table4[[#This Row],[Revenue]]/Table4[[#This Row],[Units]]</f>
        <v>3.4833226816142013</v>
      </c>
      <c r="N1758" s="31">
        <f t="shared" si="140"/>
        <v>0.54444062597631282</v>
      </c>
    </row>
    <row r="1759" spans="1:19" x14ac:dyDescent="0.25">
      <c r="A1759" s="35">
        <v>2008</v>
      </c>
      <c r="B1759" s="15" t="s">
        <v>173</v>
      </c>
      <c r="C1759" s="15" t="s">
        <v>170</v>
      </c>
      <c r="D1759" s="15" t="s">
        <v>168</v>
      </c>
      <c r="E1759" s="15" t="s">
        <v>149</v>
      </c>
      <c r="F1759" s="16">
        <v>924</v>
      </c>
      <c r="G1759" s="19">
        <v>1185.080932509577</v>
      </c>
      <c r="H1759" s="19">
        <f t="shared" si="136"/>
        <v>1095014.7816388491</v>
      </c>
      <c r="I1759" s="20">
        <v>2183.3352661599656</v>
      </c>
      <c r="J1759" s="19">
        <f t="shared" si="137"/>
        <v>2017401.7859318082</v>
      </c>
      <c r="K1759" s="19">
        <f t="shared" si="138"/>
        <v>998.25433365038862</v>
      </c>
      <c r="L1759" s="19">
        <f t="shared" si="139"/>
        <v>922387.00429295911</v>
      </c>
      <c r="M1759" s="29">
        <f>Table4[[#This Row],[Revenue]]/Table4[[#This Row],[Units]]</f>
        <v>2.3629169547185773</v>
      </c>
      <c r="N1759" s="31">
        <f t="shared" si="140"/>
        <v>0.45721532057974368</v>
      </c>
    </row>
    <row r="1760" spans="1:19" x14ac:dyDescent="0.25">
      <c r="A1760" s="35">
        <v>2008</v>
      </c>
      <c r="B1760" s="15" t="s">
        <v>171</v>
      </c>
      <c r="C1760" s="15" t="s">
        <v>170</v>
      </c>
      <c r="D1760" s="15" t="s">
        <v>168</v>
      </c>
      <c r="E1760" s="15" t="s">
        <v>149</v>
      </c>
      <c r="F1760" s="16">
        <v>521</v>
      </c>
      <c r="G1760" s="19">
        <v>782.09040117997779</v>
      </c>
      <c r="H1760" s="19">
        <f t="shared" si="136"/>
        <v>407469.09901476844</v>
      </c>
      <c r="I1760" s="20">
        <v>1245.1617779999644</v>
      </c>
      <c r="J1760" s="19">
        <f t="shared" si="137"/>
        <v>648729.28633798147</v>
      </c>
      <c r="K1760" s="19">
        <f t="shared" si="138"/>
        <v>463.07137681998665</v>
      </c>
      <c r="L1760" s="19">
        <f t="shared" si="139"/>
        <v>241260.18732321303</v>
      </c>
      <c r="M1760" s="29">
        <f>Table4[[#This Row],[Revenue]]/Table4[[#This Row],[Units]]</f>
        <v>2.3899458310939816</v>
      </c>
      <c r="N1760" s="31">
        <f t="shared" si="140"/>
        <v>0.37189655593491877</v>
      </c>
    </row>
    <row r="1761" spans="1:14" x14ac:dyDescent="0.25">
      <c r="A1761" s="35">
        <v>2009</v>
      </c>
      <c r="B1761" s="15" t="s">
        <v>171</v>
      </c>
      <c r="C1761" s="15" t="s">
        <v>170</v>
      </c>
      <c r="D1761" s="15" t="s">
        <v>168</v>
      </c>
      <c r="E1761" s="15" t="s">
        <v>149</v>
      </c>
      <c r="F1761" s="16">
        <v>924</v>
      </c>
      <c r="G1761" s="19">
        <v>1516.7311031999373</v>
      </c>
      <c r="H1761" s="19">
        <f t="shared" si="136"/>
        <v>1401459.5393567421</v>
      </c>
      <c r="I1761" s="20">
        <v>2702.6487199999092</v>
      </c>
      <c r="J1761" s="19">
        <f t="shared" si="137"/>
        <v>2497247.4172799159</v>
      </c>
      <c r="K1761" s="19">
        <f t="shared" si="138"/>
        <v>1185.9176167999719</v>
      </c>
      <c r="L1761" s="19">
        <f t="shared" si="139"/>
        <v>1095787.8779231738</v>
      </c>
      <c r="M1761" s="29">
        <f>Table4[[#This Row],[Revenue]]/Table4[[#This Row],[Units]]</f>
        <v>2.9249445021644038</v>
      </c>
      <c r="N1761" s="31">
        <f t="shared" si="140"/>
        <v>0.43879828259738163</v>
      </c>
    </row>
    <row r="1762" spans="1:14" x14ac:dyDescent="0.25">
      <c r="A1762" s="35">
        <v>2009</v>
      </c>
      <c r="B1762" s="15" t="s">
        <v>175</v>
      </c>
      <c r="C1762" s="15" t="s">
        <v>170</v>
      </c>
      <c r="D1762" s="15" t="s">
        <v>168</v>
      </c>
      <c r="E1762" s="15" t="s">
        <v>149</v>
      </c>
      <c r="F1762" s="16">
        <v>147</v>
      </c>
      <c r="G1762" s="19">
        <v>230.38410961999085</v>
      </c>
      <c r="H1762" s="19">
        <f t="shared" si="136"/>
        <v>33866.464114138653</v>
      </c>
      <c r="I1762" s="20">
        <v>609.86890199997583</v>
      </c>
      <c r="J1762" s="19">
        <f t="shared" si="137"/>
        <v>89650.728593996449</v>
      </c>
      <c r="K1762" s="19">
        <f t="shared" si="138"/>
        <v>379.48479237998498</v>
      </c>
      <c r="L1762" s="19">
        <f t="shared" si="139"/>
        <v>55784.264479857797</v>
      </c>
      <c r="M1762" s="29">
        <f>Table4[[#This Row],[Revenue]]/Table4[[#This Row],[Units]]</f>
        <v>4.1487680408161625</v>
      </c>
      <c r="N1762" s="31">
        <f t="shared" si="140"/>
        <v>0.62223994556128392</v>
      </c>
    </row>
    <row r="1763" spans="1:14" x14ac:dyDescent="0.25">
      <c r="A1763" s="35">
        <v>2017</v>
      </c>
      <c r="B1763" s="15" t="s">
        <v>176</v>
      </c>
      <c r="C1763" s="15" t="s">
        <v>170</v>
      </c>
      <c r="D1763" s="15" t="s">
        <v>168</v>
      </c>
      <c r="E1763" s="15" t="s">
        <v>149</v>
      </c>
      <c r="F1763" s="16">
        <v>720</v>
      </c>
      <c r="G1763" s="19">
        <v>934.97926703998667</v>
      </c>
      <c r="H1763" s="19">
        <f t="shared" si="136"/>
        <v>673185.07226879045</v>
      </c>
      <c r="I1763" s="20">
        <v>1512.1911839999784</v>
      </c>
      <c r="J1763" s="19">
        <f t="shared" si="137"/>
        <v>1088777.6524799846</v>
      </c>
      <c r="K1763" s="19">
        <f t="shared" si="138"/>
        <v>577.21191695999175</v>
      </c>
      <c r="L1763" s="19">
        <f t="shared" si="139"/>
        <v>415592.58021119412</v>
      </c>
      <c r="M1763" s="29">
        <f>Table4[[#This Row],[Revenue]]/Table4[[#This Row],[Units]]</f>
        <v>2.1002655333333036</v>
      </c>
      <c r="N1763" s="31">
        <f t="shared" si="140"/>
        <v>0.3817056487746327</v>
      </c>
    </row>
    <row r="1764" spans="1:14" x14ac:dyDescent="0.25">
      <c r="A1764" s="35">
        <v>1990</v>
      </c>
      <c r="B1764" s="15" t="s">
        <v>172</v>
      </c>
      <c r="C1764" s="15" t="s">
        <v>169</v>
      </c>
      <c r="D1764" s="15" t="s">
        <v>6</v>
      </c>
      <c r="E1764" s="15" t="s">
        <v>24</v>
      </c>
      <c r="F1764" s="16">
        <v>235</v>
      </c>
      <c r="G1764" s="19">
        <v>359.26579703099759</v>
      </c>
      <c r="H1764" s="19">
        <f t="shared" si="136"/>
        <v>84427.462302284432</v>
      </c>
      <c r="I1764" s="20">
        <v>639.94970009999577</v>
      </c>
      <c r="J1764" s="19">
        <f t="shared" si="137"/>
        <v>150388.17952349901</v>
      </c>
      <c r="K1764" s="19">
        <f t="shared" si="138"/>
        <v>280.68390306899818</v>
      </c>
      <c r="L1764" s="19">
        <f t="shared" si="139"/>
        <v>65960.717221214582</v>
      </c>
      <c r="M1764" s="29">
        <f>Table4[[#This Row],[Revenue]]/Table4[[#This Row],[Units]]</f>
        <v>2.7231902131914714</v>
      </c>
      <c r="N1764" s="31">
        <f t="shared" si="140"/>
        <v>0.43860306993680864</v>
      </c>
    </row>
    <row r="1765" spans="1:14" x14ac:dyDescent="0.25">
      <c r="A1765" s="35">
        <v>1991</v>
      </c>
      <c r="B1765" s="15" t="s">
        <v>173</v>
      </c>
      <c r="C1765" s="15" t="s">
        <v>169</v>
      </c>
      <c r="D1765" s="15" t="s">
        <v>6</v>
      </c>
      <c r="E1765" s="15" t="s">
        <v>24</v>
      </c>
      <c r="F1765" s="16">
        <v>688</v>
      </c>
      <c r="G1765" s="19">
        <v>985.90055999997639</v>
      </c>
      <c r="H1765" s="19">
        <f t="shared" si="136"/>
        <v>678299.5852799837</v>
      </c>
      <c r="I1765" s="20">
        <v>2153.6250503999486</v>
      </c>
      <c r="J1765" s="19">
        <f t="shared" si="137"/>
        <v>1481694.0346751646</v>
      </c>
      <c r="K1765" s="19">
        <f t="shared" si="138"/>
        <v>1167.7244903999722</v>
      </c>
      <c r="L1765" s="19">
        <f t="shared" si="139"/>
        <v>803394.44939518091</v>
      </c>
      <c r="M1765" s="29">
        <f>Table4[[#This Row],[Revenue]]/Table4[[#This Row],[Units]]</f>
        <v>3.1302689686045766</v>
      </c>
      <c r="N1765" s="31">
        <f t="shared" si="140"/>
        <v>0.54221346012998628</v>
      </c>
    </row>
    <row r="1766" spans="1:14" x14ac:dyDescent="0.25">
      <c r="A1766" s="35">
        <v>1992</v>
      </c>
      <c r="B1766" s="15" t="s">
        <v>175</v>
      </c>
      <c r="C1766" s="15" t="s">
        <v>169</v>
      </c>
      <c r="D1766" s="15" t="s">
        <v>6</v>
      </c>
      <c r="E1766" s="15" t="s">
        <v>24</v>
      </c>
      <c r="F1766" s="16">
        <v>235</v>
      </c>
      <c r="G1766" s="19">
        <v>521.04779144997906</v>
      </c>
      <c r="H1766" s="19">
        <f t="shared" si="136"/>
        <v>122446.23099074508</v>
      </c>
      <c r="I1766" s="20">
        <v>912.75079499996355</v>
      </c>
      <c r="J1766" s="19">
        <f t="shared" si="137"/>
        <v>214496.43682499143</v>
      </c>
      <c r="K1766" s="19">
        <f t="shared" si="138"/>
        <v>391.70300354998449</v>
      </c>
      <c r="L1766" s="19">
        <f t="shared" si="139"/>
        <v>92050.205834246342</v>
      </c>
      <c r="M1766" s="29">
        <f>Table4[[#This Row],[Revenue]]/Table4[[#This Row],[Units]]</f>
        <v>3.8840459361700574</v>
      </c>
      <c r="N1766" s="31">
        <f t="shared" si="140"/>
        <v>0.42914561750669322</v>
      </c>
    </row>
    <row r="1767" spans="1:14" x14ac:dyDescent="0.25">
      <c r="A1767" s="35">
        <v>1993</v>
      </c>
      <c r="B1767" s="15" t="s">
        <v>174</v>
      </c>
      <c r="C1767" s="15" t="s">
        <v>169</v>
      </c>
      <c r="D1767" s="15" t="s">
        <v>6</v>
      </c>
      <c r="E1767" s="15" t="s">
        <v>24</v>
      </c>
      <c r="F1767" s="16">
        <v>938</v>
      </c>
      <c r="G1767" s="19">
        <v>1694.9594339999292</v>
      </c>
      <c r="H1767" s="19">
        <f t="shared" si="136"/>
        <v>1589871.9490919337</v>
      </c>
      <c r="I1767" s="20">
        <v>3260.2943339998637</v>
      </c>
      <c r="J1767" s="19">
        <f t="shared" si="137"/>
        <v>3058156.0852918723</v>
      </c>
      <c r="K1767" s="19">
        <f t="shared" si="138"/>
        <v>1565.3348999999346</v>
      </c>
      <c r="L1767" s="19">
        <f t="shared" si="139"/>
        <v>1468284.1361999386</v>
      </c>
      <c r="M1767" s="29">
        <f>Table4[[#This Row],[Revenue]]/Table4[[#This Row],[Units]]</f>
        <v>3.4757935330488952</v>
      </c>
      <c r="N1767" s="31">
        <f t="shared" si="140"/>
        <v>0.48012073133271899</v>
      </c>
    </row>
    <row r="1768" spans="1:14" x14ac:dyDescent="0.25">
      <c r="A1768" s="35">
        <v>1993</v>
      </c>
      <c r="B1768" s="15" t="s">
        <v>174</v>
      </c>
      <c r="C1768" s="15" t="s">
        <v>169</v>
      </c>
      <c r="D1768" s="15" t="s">
        <v>6</v>
      </c>
      <c r="E1768" s="15" t="s">
        <v>24</v>
      </c>
      <c r="F1768" s="16">
        <v>688</v>
      </c>
      <c r="G1768" s="19">
        <v>1243.8964319999479</v>
      </c>
      <c r="H1768" s="19">
        <f t="shared" si="136"/>
        <v>855800.74521596415</v>
      </c>
      <c r="I1768" s="20">
        <v>2537.8066319998939</v>
      </c>
      <c r="J1768" s="19">
        <f t="shared" si="137"/>
        <v>1746010.9628159269</v>
      </c>
      <c r="K1768" s="19">
        <f t="shared" si="138"/>
        <v>1293.9101999999459</v>
      </c>
      <c r="L1768" s="19">
        <f t="shared" si="139"/>
        <v>890210.21759996272</v>
      </c>
      <c r="M1768" s="29">
        <f>Table4[[#This Row],[Revenue]]/Table4[[#This Row],[Units]]</f>
        <v>3.6886724302324039</v>
      </c>
      <c r="N1768" s="31">
        <f t="shared" si="140"/>
        <v>0.50985373892741881</v>
      </c>
    </row>
    <row r="1769" spans="1:14" x14ac:dyDescent="0.25">
      <c r="A1769" s="35">
        <v>1997</v>
      </c>
      <c r="B1769" s="15" t="s">
        <v>171</v>
      </c>
      <c r="C1769" s="15" t="s">
        <v>169</v>
      </c>
      <c r="D1769" s="15" t="s">
        <v>6</v>
      </c>
      <c r="E1769" s="15" t="s">
        <v>24</v>
      </c>
      <c r="F1769" s="16">
        <v>790</v>
      </c>
      <c r="G1769" s="19">
        <v>1141.3114199999718</v>
      </c>
      <c r="H1769" s="19">
        <f t="shared" si="136"/>
        <v>901636.02179997775</v>
      </c>
      <c r="I1769" s="20">
        <v>2428.5947777999409</v>
      </c>
      <c r="J1769" s="19">
        <f t="shared" si="137"/>
        <v>1918589.8744619533</v>
      </c>
      <c r="K1769" s="19">
        <f t="shared" si="138"/>
        <v>1287.2833577999691</v>
      </c>
      <c r="L1769" s="19">
        <f t="shared" si="139"/>
        <v>1016953.8526619755</v>
      </c>
      <c r="M1769" s="29">
        <f>Table4[[#This Row],[Revenue]]/Table4[[#This Row],[Units]]</f>
        <v>3.0741706048100519</v>
      </c>
      <c r="N1769" s="31">
        <f t="shared" si="140"/>
        <v>0.53005275707877308</v>
      </c>
    </row>
    <row r="1770" spans="1:14" x14ac:dyDescent="0.25">
      <c r="A1770" s="35">
        <v>1997</v>
      </c>
      <c r="B1770" s="15" t="s">
        <v>171</v>
      </c>
      <c r="C1770" s="15" t="s">
        <v>169</v>
      </c>
      <c r="D1770" s="15" t="s">
        <v>6</v>
      </c>
      <c r="E1770" s="15" t="s">
        <v>24</v>
      </c>
      <c r="F1770" s="16">
        <v>717</v>
      </c>
      <c r="G1770" s="19">
        <v>1048.5243089999731</v>
      </c>
      <c r="H1770" s="19">
        <f t="shared" si="136"/>
        <v>751791.9295529807</v>
      </c>
      <c r="I1770" s="20">
        <v>2271.855350309942</v>
      </c>
      <c r="J1770" s="19">
        <f t="shared" si="137"/>
        <v>1628920.2861722284</v>
      </c>
      <c r="K1770" s="19">
        <f t="shared" si="138"/>
        <v>1223.3310413099689</v>
      </c>
      <c r="L1770" s="19">
        <f t="shared" si="139"/>
        <v>877128.3566192477</v>
      </c>
      <c r="M1770" s="29">
        <f>Table4[[#This Row],[Revenue]]/Table4[[#This Row],[Units]]</f>
        <v>3.1685569739329735</v>
      </c>
      <c r="N1770" s="31">
        <f t="shared" si="140"/>
        <v>0.53847224082425571</v>
      </c>
    </row>
    <row r="1771" spans="1:14" x14ac:dyDescent="0.25">
      <c r="A1771" s="35">
        <v>1997</v>
      </c>
      <c r="B1771" s="15" t="s">
        <v>172</v>
      </c>
      <c r="C1771" s="15" t="s">
        <v>169</v>
      </c>
      <c r="D1771" s="15" t="s">
        <v>6</v>
      </c>
      <c r="E1771" s="15" t="s">
        <v>24</v>
      </c>
      <c r="F1771" s="16">
        <v>532</v>
      </c>
      <c r="G1771" s="19">
        <v>719.4337079999865</v>
      </c>
      <c r="H1771" s="19">
        <f t="shared" si="136"/>
        <v>382738.73265599279</v>
      </c>
      <c r="I1771" s="20">
        <v>1663.9069837199688</v>
      </c>
      <c r="J1771" s="19">
        <f t="shared" si="137"/>
        <v>885198.51533902343</v>
      </c>
      <c r="K1771" s="19">
        <f t="shared" si="138"/>
        <v>944.47327571998233</v>
      </c>
      <c r="L1771" s="19">
        <f t="shared" si="139"/>
        <v>502459.78268303064</v>
      </c>
      <c r="M1771" s="29">
        <f>Table4[[#This Row],[Revenue]]/Table4[[#This Row],[Units]]</f>
        <v>3.127644706240543</v>
      </c>
      <c r="N1771" s="31">
        <f t="shared" si="140"/>
        <v>0.56762384253501919</v>
      </c>
    </row>
    <row r="1772" spans="1:14" x14ac:dyDescent="0.25">
      <c r="A1772" s="35">
        <v>2000</v>
      </c>
      <c r="B1772" s="15" t="s">
        <v>173</v>
      </c>
      <c r="C1772" s="15" t="s">
        <v>169</v>
      </c>
      <c r="D1772" s="15" t="s">
        <v>6</v>
      </c>
      <c r="E1772" s="15" t="s">
        <v>24</v>
      </c>
      <c r="F1772" s="16">
        <v>799</v>
      </c>
      <c r="G1772" s="19">
        <v>2701.939497699876</v>
      </c>
      <c r="H1772" s="19">
        <f t="shared" si="136"/>
        <v>2158849.6586622009</v>
      </c>
      <c r="I1772" s="20">
        <v>4287.8526699998265</v>
      </c>
      <c r="J1772" s="19">
        <f t="shared" si="137"/>
        <v>3425994.2833298612</v>
      </c>
      <c r="K1772" s="19">
        <f t="shared" si="138"/>
        <v>1585.9131722999505</v>
      </c>
      <c r="L1772" s="19">
        <f t="shared" si="139"/>
        <v>1267144.6246676603</v>
      </c>
      <c r="M1772" s="29">
        <f>Table4[[#This Row],[Revenue]]/Table4[[#This Row],[Units]]</f>
        <v>5.3665239924903965</v>
      </c>
      <c r="N1772" s="31">
        <f t="shared" si="140"/>
        <v>0.36986186195152426</v>
      </c>
    </row>
    <row r="1773" spans="1:14" x14ac:dyDescent="0.25">
      <c r="A1773" s="35">
        <v>2000</v>
      </c>
      <c r="B1773" s="15" t="s">
        <v>175</v>
      </c>
      <c r="C1773" s="15" t="s">
        <v>169</v>
      </c>
      <c r="D1773" s="15" t="s">
        <v>6</v>
      </c>
      <c r="E1773" s="15" t="s">
        <v>24</v>
      </c>
      <c r="F1773" s="16">
        <v>798</v>
      </c>
      <c r="G1773" s="19">
        <v>1897.9079268999099</v>
      </c>
      <c r="H1773" s="19">
        <f t="shared" si="136"/>
        <v>1514530.5256661281</v>
      </c>
      <c r="I1773" s="20">
        <v>4040.3529899998084</v>
      </c>
      <c r="J1773" s="19">
        <f t="shared" si="137"/>
        <v>3224201.6860198472</v>
      </c>
      <c r="K1773" s="19">
        <f t="shared" si="138"/>
        <v>2142.4450630998986</v>
      </c>
      <c r="L1773" s="19">
        <f t="shared" si="139"/>
        <v>1709671.160353719</v>
      </c>
      <c r="M1773" s="29">
        <f>Table4[[#This Row],[Revenue]]/Table4[[#This Row],[Units]]</f>
        <v>5.0630989849621661</v>
      </c>
      <c r="N1773" s="31">
        <f t="shared" si="140"/>
        <v>0.53026185296250572</v>
      </c>
    </row>
    <row r="1774" spans="1:14" x14ac:dyDescent="0.25">
      <c r="A1774" s="35">
        <v>2000</v>
      </c>
      <c r="B1774" s="15" t="s">
        <v>172</v>
      </c>
      <c r="C1774" s="15" t="s">
        <v>169</v>
      </c>
      <c r="D1774" s="15" t="s">
        <v>6</v>
      </c>
      <c r="E1774" s="15" t="s">
        <v>24</v>
      </c>
      <c r="F1774" s="16">
        <v>790</v>
      </c>
      <c r="G1774" s="19">
        <v>1482.6032699999344</v>
      </c>
      <c r="H1774" s="19">
        <f t="shared" si="136"/>
        <v>1171256.5832999481</v>
      </c>
      <c r="I1774" s="20">
        <v>2941.0127699998698</v>
      </c>
      <c r="J1774" s="19">
        <f t="shared" si="137"/>
        <v>2323400.088299897</v>
      </c>
      <c r="K1774" s="19">
        <f t="shared" si="138"/>
        <v>1458.4094999999354</v>
      </c>
      <c r="L1774" s="19">
        <f t="shared" si="139"/>
        <v>1152143.5049999489</v>
      </c>
      <c r="M1774" s="29">
        <f>Table4[[#This Row],[Revenue]]/Table4[[#This Row],[Units]]</f>
        <v>3.7228009746833792</v>
      </c>
      <c r="N1774" s="31">
        <f t="shared" si="140"/>
        <v>0.49588683016837087</v>
      </c>
    </row>
    <row r="1775" spans="1:14" x14ac:dyDescent="0.25">
      <c r="A1775" s="35">
        <v>2000</v>
      </c>
      <c r="B1775" s="15" t="s">
        <v>175</v>
      </c>
      <c r="C1775" s="15" t="s">
        <v>169</v>
      </c>
      <c r="D1775" s="15" t="s">
        <v>6</v>
      </c>
      <c r="E1775" s="15" t="s">
        <v>24</v>
      </c>
      <c r="F1775" s="16">
        <v>641</v>
      </c>
      <c r="G1775" s="19">
        <v>1441.2503466799315</v>
      </c>
      <c r="H1775" s="19">
        <f t="shared" si="136"/>
        <v>923841.4722218361</v>
      </c>
      <c r="I1775" s="20">
        <v>3225.9698279998465</v>
      </c>
      <c r="J1775" s="19">
        <f t="shared" si="137"/>
        <v>2067846.6597479016</v>
      </c>
      <c r="K1775" s="19">
        <f t="shared" si="138"/>
        <v>1784.7194813199151</v>
      </c>
      <c r="L1775" s="19">
        <f t="shared" si="139"/>
        <v>1144005.1875260654</v>
      </c>
      <c r="M1775" s="29">
        <f>Table4[[#This Row],[Revenue]]/Table4[[#This Row],[Units]]</f>
        <v>5.032714240249371</v>
      </c>
      <c r="N1775" s="31">
        <f t="shared" si="140"/>
        <v>0.5532350196921928</v>
      </c>
    </row>
    <row r="1776" spans="1:14" x14ac:dyDescent="0.25">
      <c r="A1776" s="35">
        <v>2000</v>
      </c>
      <c r="B1776" s="15" t="s">
        <v>174</v>
      </c>
      <c r="C1776" s="15" t="s">
        <v>169</v>
      </c>
      <c r="D1776" s="15" t="s">
        <v>6</v>
      </c>
      <c r="E1776" s="15" t="s">
        <v>24</v>
      </c>
      <c r="F1776" s="16">
        <v>717</v>
      </c>
      <c r="G1776" s="19">
        <v>1328.4640529999422</v>
      </c>
      <c r="H1776" s="19">
        <f t="shared" si="136"/>
        <v>952508.72600095859</v>
      </c>
      <c r="I1776" s="20">
        <v>2686.8186029998833</v>
      </c>
      <c r="J1776" s="19">
        <f t="shared" si="137"/>
        <v>1926448.9383509164</v>
      </c>
      <c r="K1776" s="19">
        <f t="shared" si="138"/>
        <v>1358.3545499999411</v>
      </c>
      <c r="L1776" s="19">
        <f t="shared" si="139"/>
        <v>973940.21234995779</v>
      </c>
      <c r="M1776" s="29">
        <f>Table4[[#This Row],[Revenue]]/Table4[[#This Row],[Units]]</f>
        <v>3.7473062803345654</v>
      </c>
      <c r="N1776" s="31">
        <f t="shared" si="140"/>
        <v>0.50556243301401627</v>
      </c>
    </row>
    <row r="1777" spans="1:14" x14ac:dyDescent="0.25">
      <c r="A1777" s="35">
        <v>2000</v>
      </c>
      <c r="B1777" s="15" t="s">
        <v>176</v>
      </c>
      <c r="C1777" s="15" t="s">
        <v>169</v>
      </c>
      <c r="D1777" s="15" t="s">
        <v>6</v>
      </c>
      <c r="E1777" s="15" t="s">
        <v>24</v>
      </c>
      <c r="F1777" s="16">
        <v>642</v>
      </c>
      <c r="G1777" s="19">
        <v>1959.7179483999098</v>
      </c>
      <c r="H1777" s="19">
        <f t="shared" si="136"/>
        <v>1258138.9228727422</v>
      </c>
      <c r="I1777" s="20">
        <v>2993.5816399998625</v>
      </c>
      <c r="J1777" s="19">
        <f t="shared" si="137"/>
        <v>1921879.4128799117</v>
      </c>
      <c r="K1777" s="19">
        <f t="shared" si="138"/>
        <v>1033.8636915999527</v>
      </c>
      <c r="L1777" s="19">
        <f t="shared" si="139"/>
        <v>663740.49000716954</v>
      </c>
      <c r="M1777" s="29">
        <f>Table4[[#This Row],[Revenue]]/Table4[[#This Row],[Units]]</f>
        <v>4.6628997507786023</v>
      </c>
      <c r="N1777" s="31">
        <f t="shared" si="140"/>
        <v>0.34536011237695868</v>
      </c>
    </row>
    <row r="1778" spans="1:14" x14ac:dyDescent="0.25">
      <c r="A1778" s="35">
        <v>2000</v>
      </c>
      <c r="B1778" s="15" t="s">
        <v>172</v>
      </c>
      <c r="C1778" s="15" t="s">
        <v>169</v>
      </c>
      <c r="D1778" s="15" t="s">
        <v>6</v>
      </c>
      <c r="E1778" s="15" t="s">
        <v>24</v>
      </c>
      <c r="F1778" s="16">
        <v>532</v>
      </c>
      <c r="G1778" s="19">
        <v>998.67625199995575</v>
      </c>
      <c r="H1778" s="19">
        <f t="shared" si="136"/>
        <v>531295.76606397645</v>
      </c>
      <c r="I1778" s="20">
        <v>2165.713451999904</v>
      </c>
      <c r="J1778" s="19">
        <f t="shared" si="137"/>
        <v>1152159.5564639489</v>
      </c>
      <c r="K1778" s="19">
        <f t="shared" si="138"/>
        <v>1167.0371999999484</v>
      </c>
      <c r="L1778" s="19">
        <f t="shared" si="139"/>
        <v>620863.79039997247</v>
      </c>
      <c r="M1778" s="29">
        <f>Table4[[#This Row],[Revenue]]/Table4[[#This Row],[Units]]</f>
        <v>4.0708899473682409</v>
      </c>
      <c r="N1778" s="31">
        <f t="shared" si="140"/>
        <v>0.53886962696854512</v>
      </c>
    </row>
    <row r="1779" spans="1:14" x14ac:dyDescent="0.25">
      <c r="A1779" s="35">
        <v>2001</v>
      </c>
      <c r="B1779" s="15" t="s">
        <v>176</v>
      </c>
      <c r="C1779" s="15" t="s">
        <v>169</v>
      </c>
      <c r="D1779" s="15" t="s">
        <v>6</v>
      </c>
      <c r="E1779" s="15" t="s">
        <v>24</v>
      </c>
      <c r="F1779" s="16">
        <v>803</v>
      </c>
      <c r="G1779" s="19">
        <v>3125.8164677998348</v>
      </c>
      <c r="H1779" s="19">
        <f t="shared" si="136"/>
        <v>2510030.6236432674</v>
      </c>
      <c r="I1779" s="20">
        <v>4992.687379999762</v>
      </c>
      <c r="J1779" s="19">
        <f t="shared" si="137"/>
        <v>4009127.9661398088</v>
      </c>
      <c r="K1779" s="19">
        <f t="shared" si="138"/>
        <v>1866.8709121999273</v>
      </c>
      <c r="L1779" s="19">
        <f t="shared" si="139"/>
        <v>1499097.3424965413</v>
      </c>
      <c r="M1779" s="29">
        <f>Table4[[#This Row],[Revenue]]/Table4[[#This Row],[Units]]</f>
        <v>6.217543437110538</v>
      </c>
      <c r="N1779" s="31">
        <f t="shared" si="140"/>
        <v>0.37392105095112449</v>
      </c>
    </row>
    <row r="1780" spans="1:14" x14ac:dyDescent="0.25">
      <c r="A1780" s="35">
        <v>2001</v>
      </c>
      <c r="B1780" s="15" t="s">
        <v>172</v>
      </c>
      <c r="C1780" s="15" t="s">
        <v>169</v>
      </c>
      <c r="D1780" s="15" t="s">
        <v>6</v>
      </c>
      <c r="E1780" s="15" t="s">
        <v>24</v>
      </c>
      <c r="F1780" s="16">
        <v>792</v>
      </c>
      <c r="G1780" s="19">
        <v>3067.5639797998456</v>
      </c>
      <c r="H1780" s="19">
        <f t="shared" si="136"/>
        <v>2429510.6720014778</v>
      </c>
      <c r="I1780" s="20">
        <v>4982.6625799997746</v>
      </c>
      <c r="J1780" s="19">
        <f t="shared" si="137"/>
        <v>3946268.7633598214</v>
      </c>
      <c r="K1780" s="19">
        <f t="shared" si="138"/>
        <v>1915.098600199929</v>
      </c>
      <c r="L1780" s="19">
        <f t="shared" si="139"/>
        <v>1516758.0913583436</v>
      </c>
      <c r="M1780" s="29">
        <f>Table4[[#This Row],[Revenue]]/Table4[[#This Row],[Units]]</f>
        <v>6.2912406313128466</v>
      </c>
      <c r="N1780" s="31">
        <f t="shared" si="140"/>
        <v>0.38435245603165358</v>
      </c>
    </row>
    <row r="1781" spans="1:14" x14ac:dyDescent="0.25">
      <c r="A1781" s="35">
        <v>2001</v>
      </c>
      <c r="B1781" s="15" t="s">
        <v>174</v>
      </c>
      <c r="C1781" s="15" t="s">
        <v>169</v>
      </c>
      <c r="D1781" s="15" t="s">
        <v>6</v>
      </c>
      <c r="E1781" s="15" t="s">
        <v>24</v>
      </c>
      <c r="F1781" s="16">
        <v>794</v>
      </c>
      <c r="G1781" s="19">
        <v>2005.8835958999018</v>
      </c>
      <c r="H1781" s="19">
        <f t="shared" si="136"/>
        <v>1592671.5751445221</v>
      </c>
      <c r="I1781" s="20">
        <v>4299.4728899997899</v>
      </c>
      <c r="J1781" s="19">
        <f t="shared" si="137"/>
        <v>3413781.4746598331</v>
      </c>
      <c r="K1781" s="19">
        <f t="shared" si="138"/>
        <v>2293.5892940998883</v>
      </c>
      <c r="L1781" s="19">
        <f t="shared" si="139"/>
        <v>1821109.899515311</v>
      </c>
      <c r="M1781" s="29">
        <f>Table4[[#This Row],[Revenue]]/Table4[[#This Row],[Units]]</f>
        <v>5.4149532619644711</v>
      </c>
      <c r="N1781" s="31">
        <f t="shared" si="140"/>
        <v>0.53345825239056233</v>
      </c>
    </row>
    <row r="1782" spans="1:14" x14ac:dyDescent="0.25">
      <c r="A1782" s="35">
        <v>2001</v>
      </c>
      <c r="B1782" s="15" t="s">
        <v>176</v>
      </c>
      <c r="C1782" s="15" t="s">
        <v>169</v>
      </c>
      <c r="D1782" s="15" t="s">
        <v>6</v>
      </c>
      <c r="E1782" s="15" t="s">
        <v>24</v>
      </c>
      <c r="F1782" s="16">
        <v>647</v>
      </c>
      <c r="G1782" s="19">
        <v>2292.1840204798787</v>
      </c>
      <c r="H1782" s="19">
        <f t="shared" si="136"/>
        <v>1483043.0612504815</v>
      </c>
      <c r="I1782" s="20">
        <v>3600.6010079998096</v>
      </c>
      <c r="J1782" s="19">
        <f t="shared" si="137"/>
        <v>2329588.852175877</v>
      </c>
      <c r="K1782" s="19">
        <f t="shared" si="138"/>
        <v>1308.4169875199309</v>
      </c>
      <c r="L1782" s="19">
        <f t="shared" si="139"/>
        <v>846545.79092539544</v>
      </c>
      <c r="M1782" s="29">
        <f>Table4[[#This Row],[Revenue]]/Table4[[#This Row],[Units]]</f>
        <v>5.5650711097369543</v>
      </c>
      <c r="N1782" s="31">
        <f t="shared" si="140"/>
        <v>0.36338849670177065</v>
      </c>
    </row>
    <row r="1783" spans="1:14" x14ac:dyDescent="0.25">
      <c r="A1783" s="35">
        <v>2001</v>
      </c>
      <c r="B1783" s="15" t="s">
        <v>172</v>
      </c>
      <c r="C1783" s="15" t="s">
        <v>169</v>
      </c>
      <c r="D1783" s="15" t="s">
        <v>6</v>
      </c>
      <c r="E1783" s="15" t="s">
        <v>24</v>
      </c>
      <c r="F1783" s="16">
        <v>635</v>
      </c>
      <c r="G1783" s="19">
        <v>2270.498485079886</v>
      </c>
      <c r="H1783" s="19">
        <f t="shared" si="136"/>
        <v>1441766.5380257275</v>
      </c>
      <c r="I1783" s="20">
        <v>3629.7616679998173</v>
      </c>
      <c r="J1783" s="19">
        <f t="shared" si="137"/>
        <v>2304898.659179884</v>
      </c>
      <c r="K1783" s="19">
        <f t="shared" si="138"/>
        <v>1359.2631829199313</v>
      </c>
      <c r="L1783" s="19">
        <f t="shared" si="139"/>
        <v>863132.12115415651</v>
      </c>
      <c r="M1783" s="29">
        <f>Table4[[#This Row],[Revenue]]/Table4[[#This Row],[Units]]</f>
        <v>5.7161601070863268</v>
      </c>
      <c r="N1783" s="31">
        <f t="shared" si="140"/>
        <v>0.37447725422395411</v>
      </c>
    </row>
    <row r="1784" spans="1:14" x14ac:dyDescent="0.25">
      <c r="A1784" s="35">
        <v>2001</v>
      </c>
      <c r="B1784" s="15" t="s">
        <v>173</v>
      </c>
      <c r="C1784" s="15" t="s">
        <v>169</v>
      </c>
      <c r="D1784" s="15" t="s">
        <v>6</v>
      </c>
      <c r="E1784" s="15" t="s">
        <v>24</v>
      </c>
      <c r="F1784" s="16">
        <v>633</v>
      </c>
      <c r="G1784" s="19">
        <v>2242.0152652798843</v>
      </c>
      <c r="H1784" s="19">
        <f t="shared" si="136"/>
        <v>1419195.6629221668</v>
      </c>
      <c r="I1784" s="20">
        <v>3521.7950879998184</v>
      </c>
      <c r="J1784" s="19">
        <f t="shared" si="137"/>
        <v>2229296.2907038853</v>
      </c>
      <c r="K1784" s="19">
        <f t="shared" si="138"/>
        <v>1279.7798227199341</v>
      </c>
      <c r="L1784" s="19">
        <f t="shared" si="139"/>
        <v>810100.6277817185</v>
      </c>
      <c r="M1784" s="29">
        <f>Table4[[#This Row],[Revenue]]/Table4[[#This Row],[Units]]</f>
        <v>5.5636573270139316</v>
      </c>
      <c r="N1784" s="31">
        <f t="shared" si="140"/>
        <v>0.36338849670177065</v>
      </c>
    </row>
    <row r="1785" spans="1:14" x14ac:dyDescent="0.25">
      <c r="A1785" s="35">
        <v>2001</v>
      </c>
      <c r="B1785" s="15" t="s">
        <v>174</v>
      </c>
      <c r="C1785" s="15" t="s">
        <v>169</v>
      </c>
      <c r="D1785" s="15" t="s">
        <v>6</v>
      </c>
      <c r="E1785" s="15" t="s">
        <v>24</v>
      </c>
      <c r="F1785" s="16">
        <v>638</v>
      </c>
      <c r="G1785" s="19">
        <v>1538.2761318799246</v>
      </c>
      <c r="H1785" s="19">
        <f t="shared" si="136"/>
        <v>981420.17213939189</v>
      </c>
      <c r="I1785" s="20">
        <v>3465.5707479998305</v>
      </c>
      <c r="J1785" s="19">
        <f t="shared" si="137"/>
        <v>2211034.1372238919</v>
      </c>
      <c r="K1785" s="19">
        <f t="shared" si="138"/>
        <v>1927.2946161199059</v>
      </c>
      <c r="L1785" s="19">
        <f t="shared" si="139"/>
        <v>1229613.9650845001</v>
      </c>
      <c r="M1785" s="29">
        <f>Table4[[#This Row],[Revenue]]/Table4[[#This Row],[Units]]</f>
        <v>5.4319290721000479</v>
      </c>
      <c r="N1785" s="31">
        <f t="shared" si="140"/>
        <v>0.55612617841729317</v>
      </c>
    </row>
    <row r="1786" spans="1:14" x14ac:dyDescent="0.25">
      <c r="A1786" s="35">
        <v>2001</v>
      </c>
      <c r="B1786" s="15" t="s">
        <v>171</v>
      </c>
      <c r="C1786" s="15" t="s">
        <v>169</v>
      </c>
      <c r="D1786" s="15" t="s">
        <v>6</v>
      </c>
      <c r="E1786" s="15" t="s">
        <v>24</v>
      </c>
      <c r="F1786" s="16">
        <v>643</v>
      </c>
      <c r="G1786" s="19">
        <v>1572.8998457599146</v>
      </c>
      <c r="H1786" s="19">
        <f t="shared" si="136"/>
        <v>1011374.6008236251</v>
      </c>
      <c r="I1786" s="20">
        <v>3422.5336959998144</v>
      </c>
      <c r="J1786" s="19">
        <f t="shared" si="137"/>
        <v>2200689.1665278808</v>
      </c>
      <c r="K1786" s="19">
        <f t="shared" si="138"/>
        <v>1849.6338502398999</v>
      </c>
      <c r="L1786" s="19">
        <f t="shared" si="139"/>
        <v>1189314.5657042558</v>
      </c>
      <c r="M1786" s="29">
        <f>Table4[[#This Row],[Revenue]]/Table4[[#This Row],[Units]]</f>
        <v>5.3227584696731176</v>
      </c>
      <c r="N1786" s="31">
        <f t="shared" si="140"/>
        <v>0.5404282366603762</v>
      </c>
    </row>
    <row r="1787" spans="1:14" x14ac:dyDescent="0.25">
      <c r="A1787" s="35">
        <v>2002</v>
      </c>
      <c r="B1787" s="15" t="s">
        <v>175</v>
      </c>
      <c r="C1787" s="15" t="s">
        <v>169</v>
      </c>
      <c r="D1787" s="15" t="s">
        <v>6</v>
      </c>
      <c r="E1787" s="15" t="s">
        <v>24</v>
      </c>
      <c r="F1787" s="16">
        <v>1235.7508394679426</v>
      </c>
      <c r="G1787" s="19">
        <v>4357.9507216482143</v>
      </c>
      <c r="H1787" s="19">
        <f t="shared" si="136"/>
        <v>5385341.2626367072</v>
      </c>
      <c r="I1787" s="20">
        <v>7772.0541025480534</v>
      </c>
      <c r="J1787" s="19">
        <f t="shared" si="137"/>
        <v>9604322.3816140238</v>
      </c>
      <c r="K1787" s="19">
        <f t="shared" si="138"/>
        <v>3414.1033808998391</v>
      </c>
      <c r="L1787" s="19">
        <f t="shared" si="139"/>
        <v>4218981.1189773167</v>
      </c>
      <c r="M1787" s="29">
        <f>Table4[[#This Row],[Revenue]]/Table4[[#This Row],[Units]]</f>
        <v>6.2893375058473291</v>
      </c>
      <c r="N1787" s="31">
        <f t="shared" si="140"/>
        <v>0.4392794151780971</v>
      </c>
    </row>
    <row r="1788" spans="1:14" x14ac:dyDescent="0.25">
      <c r="A1788" s="35">
        <v>2002</v>
      </c>
      <c r="B1788" s="15" t="s">
        <v>173</v>
      </c>
      <c r="C1788" s="15" t="s">
        <v>169</v>
      </c>
      <c r="D1788" s="15" t="s">
        <v>6</v>
      </c>
      <c r="E1788" s="15" t="s">
        <v>24</v>
      </c>
      <c r="F1788" s="16">
        <v>1120.1402877076393</v>
      </c>
      <c r="G1788" s="19">
        <v>4123.6307041632253</v>
      </c>
      <c r="H1788" s="19">
        <f t="shared" si="136"/>
        <v>4619044.8833614504</v>
      </c>
      <c r="I1788" s="20">
        <v>6967.9475784291099</v>
      </c>
      <c r="J1788" s="19">
        <f t="shared" si="137"/>
        <v>7805078.8052333323</v>
      </c>
      <c r="K1788" s="19">
        <f t="shared" si="138"/>
        <v>2844.3168742658845</v>
      </c>
      <c r="L1788" s="19">
        <f t="shared" si="139"/>
        <v>3186033.9218718819</v>
      </c>
      <c r="M1788" s="29">
        <f>Table4[[#This Row],[Revenue]]/Table4[[#This Row],[Units]]</f>
        <v>6.2206025931706952</v>
      </c>
      <c r="N1788" s="31">
        <f t="shared" si="140"/>
        <v>0.40820009654939482</v>
      </c>
    </row>
    <row r="1789" spans="1:14" x14ac:dyDescent="0.25">
      <c r="A1789" s="35">
        <v>2002</v>
      </c>
      <c r="B1789" s="15" t="s">
        <v>176</v>
      </c>
      <c r="C1789" s="15" t="s">
        <v>169</v>
      </c>
      <c r="D1789" s="15" t="s">
        <v>6</v>
      </c>
      <c r="E1789" s="15" t="s">
        <v>24</v>
      </c>
      <c r="F1789" s="16">
        <v>1032.5007631526751</v>
      </c>
      <c r="G1789" s="19">
        <v>3716.5504127742147</v>
      </c>
      <c r="H1789" s="19">
        <f t="shared" si="136"/>
        <v>3837341.1374847661</v>
      </c>
      <c r="I1789" s="20">
        <v>6097.9148479778005</v>
      </c>
      <c r="J1789" s="19">
        <f t="shared" si="137"/>
        <v>6296101.7341771079</v>
      </c>
      <c r="K1789" s="19">
        <f t="shared" si="138"/>
        <v>2381.3644352035858</v>
      </c>
      <c r="L1789" s="19">
        <f t="shared" si="139"/>
        <v>2458760.5966923418</v>
      </c>
      <c r="M1789" s="29">
        <f>Table4[[#This Row],[Revenue]]/Table4[[#This Row],[Units]]</f>
        <v>5.9059664317905272</v>
      </c>
      <c r="N1789" s="31">
        <f t="shared" si="140"/>
        <v>0.39052110345445334</v>
      </c>
    </row>
    <row r="1790" spans="1:14" x14ac:dyDescent="0.25">
      <c r="A1790" s="35">
        <v>2002</v>
      </c>
      <c r="B1790" s="15" t="s">
        <v>172</v>
      </c>
      <c r="C1790" s="15" t="s">
        <v>169</v>
      </c>
      <c r="D1790" s="15" t="s">
        <v>6</v>
      </c>
      <c r="E1790" s="15" t="s">
        <v>24</v>
      </c>
      <c r="F1790" s="16">
        <v>967.63967666485007</v>
      </c>
      <c r="G1790" s="19">
        <v>2733.4491563204901</v>
      </c>
      <c r="H1790" s="19">
        <f t="shared" si="136"/>
        <v>2644993.8578017661</v>
      </c>
      <c r="I1790" s="20">
        <v>5081.1680177258941</v>
      </c>
      <c r="J1790" s="19">
        <f t="shared" si="137"/>
        <v>4916739.7777520614</v>
      </c>
      <c r="K1790" s="19">
        <f t="shared" si="138"/>
        <v>2347.7188614054039</v>
      </c>
      <c r="L1790" s="19">
        <f t="shared" si="139"/>
        <v>2271745.9199502952</v>
      </c>
      <c r="M1790" s="29">
        <f>Table4[[#This Row],[Revenue]]/Table4[[#This Row],[Units]]</f>
        <v>5.2510951547988229</v>
      </c>
      <c r="N1790" s="31">
        <f t="shared" si="140"/>
        <v>0.46204314701172566</v>
      </c>
    </row>
    <row r="1791" spans="1:14" x14ac:dyDescent="0.25">
      <c r="A1791" s="35">
        <v>2002</v>
      </c>
      <c r="B1791" s="15" t="s">
        <v>174</v>
      </c>
      <c r="C1791" s="15" t="s">
        <v>169</v>
      </c>
      <c r="D1791" s="15" t="s">
        <v>6</v>
      </c>
      <c r="E1791" s="15" t="s">
        <v>24</v>
      </c>
      <c r="F1791" s="16">
        <v>879.73304537573972</v>
      </c>
      <c r="G1791" s="19">
        <v>2331.8306324854643</v>
      </c>
      <c r="H1791" s="19">
        <f t="shared" si="136"/>
        <v>2051388.4636168748</v>
      </c>
      <c r="I1791" s="20">
        <v>4053.8577788902562</v>
      </c>
      <c r="J1791" s="19">
        <f t="shared" si="137"/>
        <v>3566312.6493432573</v>
      </c>
      <c r="K1791" s="19">
        <f t="shared" si="138"/>
        <v>1722.0271464047919</v>
      </c>
      <c r="L1791" s="19">
        <f t="shared" si="139"/>
        <v>1514924.1857263825</v>
      </c>
      <c r="M1791" s="29">
        <f>Table4[[#This Row],[Revenue]]/Table4[[#This Row],[Units]]</f>
        <v>4.6080544549270934</v>
      </c>
      <c r="N1791" s="31">
        <f t="shared" si="140"/>
        <v>0.42478726199324063</v>
      </c>
    </row>
    <row r="1792" spans="1:14" x14ac:dyDescent="0.25">
      <c r="A1792" s="35">
        <v>2003</v>
      </c>
      <c r="B1792" s="15" t="s">
        <v>172</v>
      </c>
      <c r="C1792" s="15" t="s">
        <v>170</v>
      </c>
      <c r="D1792" s="15" t="s">
        <v>146</v>
      </c>
      <c r="E1792" s="15" t="s">
        <v>24</v>
      </c>
      <c r="F1792" s="16">
        <v>880</v>
      </c>
      <c r="G1792" s="19">
        <v>847.23055999999349</v>
      </c>
      <c r="H1792" s="19">
        <f t="shared" si="136"/>
        <v>745562.89279999433</v>
      </c>
      <c r="I1792" s="20">
        <v>1903.1492175999851</v>
      </c>
      <c r="J1792" s="19">
        <f t="shared" si="137"/>
        <v>1674771.3114879869</v>
      </c>
      <c r="K1792" s="19">
        <f t="shared" si="138"/>
        <v>1055.9186575999915</v>
      </c>
      <c r="L1792" s="19">
        <f t="shared" si="139"/>
        <v>929208.41868799261</v>
      </c>
      <c r="M1792" s="29">
        <f>Table4[[#This Row],[Revenue]]/Table4[[#This Row],[Units]]</f>
        <v>2.1626695654545287</v>
      </c>
      <c r="N1792" s="31">
        <f t="shared" si="140"/>
        <v>0.55482704552803519</v>
      </c>
    </row>
    <row r="1793" spans="1:19" x14ac:dyDescent="0.25">
      <c r="A1793" s="35">
        <v>2006</v>
      </c>
      <c r="B1793" s="15" t="s">
        <v>176</v>
      </c>
      <c r="C1793" s="15" t="s">
        <v>169</v>
      </c>
      <c r="D1793" s="15" t="s">
        <v>6</v>
      </c>
      <c r="E1793" s="15" t="s">
        <v>24</v>
      </c>
      <c r="F1793" s="16">
        <v>806</v>
      </c>
      <c r="G1793" s="19">
        <v>3057.3784487998423</v>
      </c>
      <c r="H1793" s="19">
        <f t="shared" si="136"/>
        <v>2464247.029732673</v>
      </c>
      <c r="I1793" s="20">
        <v>4894.3224799997733</v>
      </c>
      <c r="J1793" s="19">
        <f t="shared" si="137"/>
        <v>3944823.9188798172</v>
      </c>
      <c r="K1793" s="19">
        <f t="shared" si="138"/>
        <v>1836.944031199931</v>
      </c>
      <c r="L1793" s="19">
        <f t="shared" si="139"/>
        <v>1480576.8891471443</v>
      </c>
      <c r="M1793" s="29">
        <f>Table4[[#This Row],[Revenue]]/Table4[[#This Row],[Units]]</f>
        <v>6.0723603970220514</v>
      </c>
      <c r="N1793" s="31">
        <f t="shared" si="140"/>
        <v>0.37532141347580678</v>
      </c>
    </row>
    <row r="1794" spans="1:19" x14ac:dyDescent="0.25">
      <c r="A1794" s="35">
        <v>2008</v>
      </c>
      <c r="B1794" s="15" t="s">
        <v>174</v>
      </c>
      <c r="C1794" s="15" t="s">
        <v>169</v>
      </c>
      <c r="D1794" s="15" t="s">
        <v>6</v>
      </c>
      <c r="E1794" s="15" t="s">
        <v>24</v>
      </c>
      <c r="F1794" s="16">
        <v>769</v>
      </c>
      <c r="G1794" s="19">
        <v>936.3420899999918</v>
      </c>
      <c r="H1794" s="19">
        <f t="shared" ref="H1794:H1857" si="141">G1794*F1794</f>
        <v>720047.06720999372</v>
      </c>
      <c r="I1794" s="20">
        <v>1867.1535899999835</v>
      </c>
      <c r="J1794" s="19">
        <f t="shared" ref="J1794:J1857" si="142">I1794*F1794</f>
        <v>1435841.1107099873</v>
      </c>
      <c r="K1794" s="19">
        <f t="shared" ref="K1794:K1857" si="143">I1794-G1794</f>
        <v>930.81149999999172</v>
      </c>
      <c r="L1794" s="19">
        <f t="shared" ref="L1794:L1857" si="144">J1794-H1794</f>
        <v>715794.04349999363</v>
      </c>
      <c r="M1794" s="29">
        <f>Table4[[#This Row],[Revenue]]/Table4[[#This Row],[Units]]</f>
        <v>2.4280280754226053</v>
      </c>
      <c r="N1794" s="31">
        <f t="shared" ref="N1794:N1857" si="145">K1794/I1794</f>
        <v>0.49851897829144304</v>
      </c>
    </row>
    <row r="1795" spans="1:19" x14ac:dyDescent="0.25">
      <c r="A1795" s="35">
        <v>2008</v>
      </c>
      <c r="B1795" s="15" t="s">
        <v>173</v>
      </c>
      <c r="C1795" s="15" t="s">
        <v>169</v>
      </c>
      <c r="D1795" s="15" t="s">
        <v>6</v>
      </c>
      <c r="E1795" s="15" t="s">
        <v>24</v>
      </c>
      <c r="F1795" s="16">
        <v>592</v>
      </c>
      <c r="G1795" s="19">
        <v>799.68839999998499</v>
      </c>
      <c r="H1795" s="19">
        <f t="shared" si="141"/>
        <v>473415.53279999114</v>
      </c>
      <c r="I1795" s="20">
        <v>1803.6319559999665</v>
      </c>
      <c r="J1795" s="19">
        <f t="shared" si="142"/>
        <v>1067750.1179519801</v>
      </c>
      <c r="K1795" s="19">
        <f t="shared" si="143"/>
        <v>1003.9435559999815</v>
      </c>
      <c r="L1795" s="19">
        <f t="shared" si="144"/>
        <v>594334.58515198901</v>
      </c>
      <c r="M1795" s="29">
        <f>Table4[[#This Row],[Revenue]]/Table4[[#This Row],[Units]]</f>
        <v>3.046675601351295</v>
      </c>
      <c r="N1795" s="31">
        <f t="shared" si="145"/>
        <v>0.55662329149816869</v>
      </c>
    </row>
    <row r="1796" spans="1:19" x14ac:dyDescent="0.25">
      <c r="A1796" s="35">
        <v>2009</v>
      </c>
      <c r="B1796" s="15" t="s">
        <v>172</v>
      </c>
      <c r="C1796" s="15" t="s">
        <v>169</v>
      </c>
      <c r="D1796" s="15" t="s">
        <v>6</v>
      </c>
      <c r="E1796" s="15" t="s">
        <v>24</v>
      </c>
      <c r="F1796" s="16">
        <v>676</v>
      </c>
      <c r="G1796" s="19">
        <v>1052.8666199999675</v>
      </c>
      <c r="H1796" s="19">
        <f t="shared" si="141"/>
        <v>711737.83511997806</v>
      </c>
      <c r="I1796" s="20">
        <v>2156.2486199999335</v>
      </c>
      <c r="J1796" s="19">
        <f t="shared" si="142"/>
        <v>1457624.0671199551</v>
      </c>
      <c r="K1796" s="19">
        <f t="shared" si="143"/>
        <v>1103.381999999966</v>
      </c>
      <c r="L1796" s="19">
        <f t="shared" si="144"/>
        <v>745886.23199997703</v>
      </c>
      <c r="M1796" s="29">
        <f>Table4[[#This Row],[Revenue]]/Table4[[#This Row],[Units]]</f>
        <v>3.1897168934910258</v>
      </c>
      <c r="N1796" s="31">
        <f t="shared" si="145"/>
        <v>0.51171371880112781</v>
      </c>
    </row>
    <row r="1797" spans="1:19" x14ac:dyDescent="0.25">
      <c r="A1797" s="35">
        <v>2009</v>
      </c>
      <c r="B1797" s="15" t="s">
        <v>175</v>
      </c>
      <c r="C1797" s="15" t="s">
        <v>169</v>
      </c>
      <c r="D1797" s="15" t="s">
        <v>6</v>
      </c>
      <c r="E1797" s="15" t="s">
        <v>24</v>
      </c>
      <c r="F1797" s="16">
        <v>592</v>
      </c>
      <c r="G1797" s="19">
        <v>1023.6011519999604</v>
      </c>
      <c r="H1797" s="19">
        <f t="shared" si="141"/>
        <v>605971.88198397658</v>
      </c>
      <c r="I1797" s="20">
        <v>2161.0283519999166</v>
      </c>
      <c r="J1797" s="19">
        <f t="shared" si="142"/>
        <v>1279328.7843839505</v>
      </c>
      <c r="K1797" s="19">
        <f t="shared" si="143"/>
        <v>1137.4271999999562</v>
      </c>
      <c r="L1797" s="19">
        <f t="shared" si="144"/>
        <v>673356.90239997394</v>
      </c>
      <c r="M1797" s="29">
        <f>Table4[[#This Row],[Revenue]]/Table4[[#This Row],[Units]]</f>
        <v>3.6503857297295887</v>
      </c>
      <c r="N1797" s="31">
        <f t="shared" si="145"/>
        <v>0.52633608390529807</v>
      </c>
    </row>
    <row r="1798" spans="1:19" x14ac:dyDescent="0.25">
      <c r="A1798" s="35">
        <v>2009</v>
      </c>
      <c r="B1798" s="15" t="s">
        <v>174</v>
      </c>
      <c r="C1798" s="15" t="s">
        <v>169</v>
      </c>
      <c r="D1798" s="15" t="s">
        <v>6</v>
      </c>
      <c r="E1798" s="15" t="s">
        <v>24</v>
      </c>
      <c r="F1798" s="16">
        <v>426</v>
      </c>
      <c r="G1798" s="19">
        <v>652.03687799998079</v>
      </c>
      <c r="H1798" s="19">
        <f t="shared" si="141"/>
        <v>277767.71002799179</v>
      </c>
      <c r="I1798" s="20">
        <v>1505.8551779999557</v>
      </c>
      <c r="J1798" s="19">
        <f t="shared" si="142"/>
        <v>641494.30582798109</v>
      </c>
      <c r="K1798" s="19">
        <f t="shared" si="143"/>
        <v>853.8182999999749</v>
      </c>
      <c r="L1798" s="19">
        <f t="shared" si="144"/>
        <v>363726.5957999893</v>
      </c>
      <c r="M1798" s="29">
        <f>Table4[[#This Row],[Revenue]]/Table4[[#This Row],[Units]]</f>
        <v>3.5348713098590507</v>
      </c>
      <c r="N1798" s="31">
        <f t="shared" si="145"/>
        <v>0.56699894682701024</v>
      </c>
    </row>
    <row r="1799" spans="1:19" x14ac:dyDescent="0.25">
      <c r="A1799" s="35">
        <v>2015</v>
      </c>
      <c r="B1799" s="15" t="s">
        <v>171</v>
      </c>
      <c r="C1799" s="15" t="s">
        <v>169</v>
      </c>
      <c r="D1799" s="15" t="s">
        <v>6</v>
      </c>
      <c r="E1799" s="15" t="s">
        <v>24</v>
      </c>
      <c r="F1799" s="16">
        <v>800</v>
      </c>
      <c r="G1799" s="19">
        <v>2084.2158868998872</v>
      </c>
      <c r="H1799" s="19">
        <f t="shared" si="141"/>
        <v>1667372.7095199097</v>
      </c>
      <c r="I1799" s="20">
        <v>4334.3689899997653</v>
      </c>
      <c r="J1799" s="19">
        <f t="shared" si="142"/>
        <v>3467495.1919998121</v>
      </c>
      <c r="K1799" s="19">
        <f t="shared" si="143"/>
        <v>2250.1531030998781</v>
      </c>
      <c r="L1799" s="19">
        <f t="shared" si="144"/>
        <v>1800122.4824799024</v>
      </c>
      <c r="M1799" s="29">
        <f>Table4[[#This Row],[Revenue]]/Table4[[#This Row],[Units]]</f>
        <v>5.417961237499707</v>
      </c>
      <c r="N1799" s="31">
        <f t="shared" si="145"/>
        <v>0.51914202696895906</v>
      </c>
    </row>
    <row r="1800" spans="1:19" x14ac:dyDescent="0.25">
      <c r="A1800" s="35">
        <v>2016</v>
      </c>
      <c r="B1800" s="15" t="s">
        <v>171</v>
      </c>
      <c r="C1800" s="15" t="s">
        <v>169</v>
      </c>
      <c r="D1800" s="15" t="s">
        <v>6</v>
      </c>
      <c r="E1800" s="15" t="s">
        <v>24</v>
      </c>
      <c r="F1800" s="16">
        <v>1385.9516002598623</v>
      </c>
      <c r="G1800" s="19">
        <v>3687.7083155973755</v>
      </c>
      <c r="H1800" s="19">
        <f t="shared" si="141"/>
        <v>5110985.2412937842</v>
      </c>
      <c r="I1800" s="20">
        <v>9324.0577252425373</v>
      </c>
      <c r="J1800" s="19">
        <f t="shared" si="142"/>
        <v>12922692.725215226</v>
      </c>
      <c r="K1800" s="19">
        <f t="shared" si="143"/>
        <v>5636.3494096451614</v>
      </c>
      <c r="L1800" s="19">
        <f t="shared" si="144"/>
        <v>7811707.4839214422</v>
      </c>
      <c r="M1800" s="29">
        <f>Table4[[#This Row],[Revenue]]/Table4[[#This Row],[Units]]</f>
        <v>6.727549305108707</v>
      </c>
      <c r="N1800" s="31">
        <f t="shared" si="145"/>
        <v>0.6044953362296509</v>
      </c>
      <c r="O1800" s="41"/>
      <c r="P1800" s="41"/>
      <c r="Q1800" s="41"/>
      <c r="R1800" s="41"/>
      <c r="S1800" s="41"/>
    </row>
    <row r="1801" spans="1:19" x14ac:dyDescent="0.25">
      <c r="A1801" s="35">
        <v>2016</v>
      </c>
      <c r="B1801" s="15" t="s">
        <v>172</v>
      </c>
      <c r="C1801" s="15" t="s">
        <v>169</v>
      </c>
      <c r="D1801" s="15" t="s">
        <v>6</v>
      </c>
      <c r="E1801" s="15" t="s">
        <v>24</v>
      </c>
      <c r="F1801" s="16">
        <v>1452.9051128177944</v>
      </c>
      <c r="G1801" s="19">
        <v>3360.6772577040419</v>
      </c>
      <c r="H1801" s="19">
        <f t="shared" si="141"/>
        <v>4882745.1702486873</v>
      </c>
      <c r="I1801" s="20">
        <v>8258.0662855281244</v>
      </c>
      <c r="J1801" s="19">
        <f t="shared" si="142"/>
        <v>11998186.728232063</v>
      </c>
      <c r="K1801" s="19">
        <f t="shared" si="143"/>
        <v>4897.3890278240824</v>
      </c>
      <c r="L1801" s="19">
        <f t="shared" si="144"/>
        <v>7115441.5579833761</v>
      </c>
      <c r="M1801" s="29">
        <f>Table4[[#This Row],[Revenue]]/Table4[[#This Row],[Units]]</f>
        <v>5.6838304254517071</v>
      </c>
      <c r="N1801" s="31">
        <f t="shared" si="145"/>
        <v>0.59304307552078239</v>
      </c>
    </row>
    <row r="1802" spans="1:19" x14ac:dyDescent="0.25">
      <c r="A1802" s="35">
        <v>2016</v>
      </c>
      <c r="B1802" s="15" t="s">
        <v>174</v>
      </c>
      <c r="C1802" s="15" t="s">
        <v>169</v>
      </c>
      <c r="D1802" s="15" t="s">
        <v>6</v>
      </c>
      <c r="E1802" s="15" t="s">
        <v>24</v>
      </c>
      <c r="F1802" s="16">
        <v>1300.1903570917905</v>
      </c>
      <c r="G1802" s="19">
        <v>3721.0362211241841</v>
      </c>
      <c r="H1802" s="19">
        <f t="shared" si="141"/>
        <v>4838055.4130949397</v>
      </c>
      <c r="I1802" s="20">
        <v>7709.0898565673324</v>
      </c>
      <c r="J1802" s="19">
        <f t="shared" si="142"/>
        <v>10023284.293462981</v>
      </c>
      <c r="K1802" s="19">
        <f t="shared" si="143"/>
        <v>3988.0536354431483</v>
      </c>
      <c r="L1802" s="19">
        <f t="shared" si="144"/>
        <v>5185228.8803680409</v>
      </c>
      <c r="M1802" s="29">
        <f>Table4[[#This Row],[Revenue]]/Table4[[#This Row],[Units]]</f>
        <v>5.9292009162494415</v>
      </c>
      <c r="N1802" s="31">
        <f t="shared" si="145"/>
        <v>0.51731834881205163</v>
      </c>
    </row>
    <row r="1803" spans="1:19" x14ac:dyDescent="0.25">
      <c r="A1803" s="35">
        <v>2016</v>
      </c>
      <c r="B1803" s="15" t="s">
        <v>175</v>
      </c>
      <c r="C1803" s="15" t="s">
        <v>169</v>
      </c>
      <c r="D1803" s="15" t="s">
        <v>6</v>
      </c>
      <c r="E1803" s="15" t="s">
        <v>24</v>
      </c>
      <c r="F1803" s="16">
        <v>1269.0469093271474</v>
      </c>
      <c r="G1803" s="19">
        <v>3145.0041307193987</v>
      </c>
      <c r="H1803" s="19">
        <f t="shared" si="141"/>
        <v>3991157.771910565</v>
      </c>
      <c r="I1803" s="20">
        <v>7315.7261223647929</v>
      </c>
      <c r="J1803" s="19">
        <f t="shared" si="142"/>
        <v>9283999.6250709165</v>
      </c>
      <c r="K1803" s="19">
        <f t="shared" si="143"/>
        <v>4170.7219916453942</v>
      </c>
      <c r="L1803" s="19">
        <f t="shared" si="144"/>
        <v>5292841.8531603515</v>
      </c>
      <c r="M1803" s="29">
        <f>Table4[[#This Row],[Revenue]]/Table4[[#This Row],[Units]]</f>
        <v>5.7647405061201509</v>
      </c>
      <c r="N1803" s="31">
        <f t="shared" si="145"/>
        <v>0.57010362633657707</v>
      </c>
    </row>
    <row r="1804" spans="1:19" x14ac:dyDescent="0.25">
      <c r="A1804" s="35">
        <v>2016</v>
      </c>
      <c r="B1804" s="15" t="s">
        <v>173</v>
      </c>
      <c r="C1804" s="15" t="s">
        <v>169</v>
      </c>
      <c r="D1804" s="15" t="s">
        <v>6</v>
      </c>
      <c r="E1804" s="15" t="s">
        <v>24</v>
      </c>
      <c r="F1804" s="16">
        <v>1021.9132403985345</v>
      </c>
      <c r="G1804" s="19">
        <v>3162.145655764511</v>
      </c>
      <c r="H1804" s="19">
        <f t="shared" si="141"/>
        <v>3231438.5136944605</v>
      </c>
      <c r="I1804" s="20">
        <v>6146.4439667912147</v>
      </c>
      <c r="J1804" s="19">
        <f t="shared" si="142"/>
        <v>6281132.4710316332</v>
      </c>
      <c r="K1804" s="19">
        <f t="shared" si="143"/>
        <v>2984.2983110267037</v>
      </c>
      <c r="L1804" s="19">
        <f t="shared" si="144"/>
        <v>3049693.9573371727</v>
      </c>
      <c r="M1804" s="29">
        <f>Table4[[#This Row],[Revenue]]/Table4[[#This Row],[Units]]</f>
        <v>6.0146436349079613</v>
      </c>
      <c r="N1804" s="31">
        <f t="shared" si="145"/>
        <v>0.48553250093072486</v>
      </c>
    </row>
    <row r="1805" spans="1:19" x14ac:dyDescent="0.25">
      <c r="A1805" s="35">
        <v>2003</v>
      </c>
      <c r="B1805" s="15" t="s">
        <v>171</v>
      </c>
      <c r="C1805" s="15" t="s">
        <v>170</v>
      </c>
      <c r="D1805" s="15" t="s">
        <v>168</v>
      </c>
      <c r="E1805" s="15" t="s">
        <v>150</v>
      </c>
      <c r="F1805" s="16">
        <v>936</v>
      </c>
      <c r="G1805" s="19">
        <v>1201.0087535903767</v>
      </c>
      <c r="H1805" s="19">
        <f t="shared" si="141"/>
        <v>1124144.1933605927</v>
      </c>
      <c r="I1805" s="20">
        <v>2204.4540438399645</v>
      </c>
      <c r="J1805" s="19">
        <f t="shared" si="142"/>
        <v>2063368.9850342066</v>
      </c>
      <c r="K1805" s="19">
        <f t="shared" si="143"/>
        <v>1003.4452902495877</v>
      </c>
      <c r="L1805" s="19">
        <f t="shared" si="144"/>
        <v>939224.79167361395</v>
      </c>
      <c r="M1805" s="29">
        <f>Table4[[#This Row],[Revenue]]/Table4[[#This Row],[Units]]</f>
        <v>2.3551859442734662</v>
      </c>
      <c r="N1805" s="31">
        <f t="shared" si="145"/>
        <v>0.45518993378590672</v>
      </c>
    </row>
    <row r="1806" spans="1:19" x14ac:dyDescent="0.25">
      <c r="A1806" s="35">
        <v>2003</v>
      </c>
      <c r="B1806" s="15" t="s">
        <v>173</v>
      </c>
      <c r="C1806" s="15" t="s">
        <v>170</v>
      </c>
      <c r="D1806" s="15" t="s">
        <v>168</v>
      </c>
      <c r="E1806" s="15" t="s">
        <v>150</v>
      </c>
      <c r="F1806" s="16">
        <v>507</v>
      </c>
      <c r="G1806" s="19">
        <v>645.37828842239298</v>
      </c>
      <c r="H1806" s="19">
        <f t="shared" si="141"/>
        <v>327206.79223015322</v>
      </c>
      <c r="I1806" s="20">
        <v>1061.3235110399887</v>
      </c>
      <c r="J1806" s="19">
        <f t="shared" si="142"/>
        <v>538091.02009727433</v>
      </c>
      <c r="K1806" s="19">
        <f t="shared" si="143"/>
        <v>415.94522261759573</v>
      </c>
      <c r="L1806" s="19">
        <f t="shared" si="144"/>
        <v>210884.22786712111</v>
      </c>
      <c r="M1806" s="29">
        <f>Table4[[#This Row],[Revenue]]/Table4[[#This Row],[Units]]</f>
        <v>2.0933402584615162</v>
      </c>
      <c r="N1806" s="31">
        <f t="shared" si="145"/>
        <v>0.39191181415552723</v>
      </c>
    </row>
    <row r="1807" spans="1:19" x14ac:dyDescent="0.25">
      <c r="A1807" s="35">
        <v>2003</v>
      </c>
      <c r="B1807" s="15" t="s">
        <v>173</v>
      </c>
      <c r="C1807" s="15" t="s">
        <v>170</v>
      </c>
      <c r="D1807" s="15" t="s">
        <v>168</v>
      </c>
      <c r="E1807" s="15" t="s">
        <v>150</v>
      </c>
      <c r="F1807" s="16">
        <v>479</v>
      </c>
      <c r="G1807" s="19">
        <v>616.26936780369329</v>
      </c>
      <c r="H1807" s="19">
        <f t="shared" si="141"/>
        <v>295193.02717796911</v>
      </c>
      <c r="I1807" s="20">
        <v>1023.5919122699888</v>
      </c>
      <c r="J1807" s="19">
        <f t="shared" si="142"/>
        <v>490300.52597732464</v>
      </c>
      <c r="K1807" s="19">
        <f t="shared" si="143"/>
        <v>407.32254446629554</v>
      </c>
      <c r="L1807" s="19">
        <f t="shared" si="144"/>
        <v>195107.49879935553</v>
      </c>
      <c r="M1807" s="29">
        <f>Table4[[#This Row],[Revenue]]/Table4[[#This Row],[Units]]</f>
        <v>2.1369350986847366</v>
      </c>
      <c r="N1807" s="31">
        <f t="shared" si="145"/>
        <v>0.39793450845365574</v>
      </c>
    </row>
    <row r="1808" spans="1:19" x14ac:dyDescent="0.25">
      <c r="A1808" s="35">
        <v>2003</v>
      </c>
      <c r="B1808" s="15" t="s">
        <v>172</v>
      </c>
      <c r="C1808" s="15" t="s">
        <v>170</v>
      </c>
      <c r="D1808" s="15" t="s">
        <v>168</v>
      </c>
      <c r="E1808" s="15" t="s">
        <v>150</v>
      </c>
      <c r="F1808" s="16">
        <v>303</v>
      </c>
      <c r="G1808" s="19">
        <v>420.18654384629662</v>
      </c>
      <c r="H1808" s="19">
        <f t="shared" si="141"/>
        <v>127316.52278542788</v>
      </c>
      <c r="I1808" s="20">
        <v>762.75780272999395</v>
      </c>
      <c r="J1808" s="19">
        <f t="shared" si="142"/>
        <v>231115.61422718817</v>
      </c>
      <c r="K1808" s="19">
        <f t="shared" si="143"/>
        <v>342.57125888369734</v>
      </c>
      <c r="L1808" s="19">
        <f t="shared" si="144"/>
        <v>103799.09144176029</v>
      </c>
      <c r="M1808" s="29">
        <f>Table4[[#This Row],[Revenue]]/Table4[[#This Row],[Units]]</f>
        <v>2.517352484257406</v>
      </c>
      <c r="N1808" s="31">
        <f t="shared" si="145"/>
        <v>0.44912193314522275</v>
      </c>
    </row>
    <row r="1809" spans="1:19" x14ac:dyDescent="0.25">
      <c r="A1809" s="35">
        <v>2005</v>
      </c>
      <c r="B1809" s="15" t="s">
        <v>173</v>
      </c>
      <c r="C1809" s="15" t="s">
        <v>170</v>
      </c>
      <c r="D1809" s="15" t="s">
        <v>168</v>
      </c>
      <c r="E1809" s="15" t="s">
        <v>150</v>
      </c>
      <c r="F1809" s="16">
        <v>936</v>
      </c>
      <c r="G1809" s="19">
        <v>1537.6488422399361</v>
      </c>
      <c r="H1809" s="19">
        <f t="shared" si="141"/>
        <v>1439239.3163365803</v>
      </c>
      <c r="I1809" s="20">
        <v>2729.1511039999073</v>
      </c>
      <c r="J1809" s="19">
        <f t="shared" si="142"/>
        <v>2554485.4333439134</v>
      </c>
      <c r="K1809" s="19">
        <f t="shared" si="143"/>
        <v>1191.5022617599711</v>
      </c>
      <c r="L1809" s="19">
        <f t="shared" si="144"/>
        <v>1115246.1170073331</v>
      </c>
      <c r="M1809" s="29">
        <f>Table4[[#This Row],[Revenue]]/Table4[[#This Row],[Units]]</f>
        <v>2.9157597264956272</v>
      </c>
      <c r="N1809" s="31">
        <f t="shared" si="145"/>
        <v>0.43658347096050409</v>
      </c>
    </row>
    <row r="1810" spans="1:19" x14ac:dyDescent="0.25">
      <c r="A1810" s="35">
        <v>2005</v>
      </c>
      <c r="B1810" s="15" t="s">
        <v>173</v>
      </c>
      <c r="C1810" s="15" t="s">
        <v>170</v>
      </c>
      <c r="D1810" s="15" t="s">
        <v>168</v>
      </c>
      <c r="E1810" s="15" t="s">
        <v>150</v>
      </c>
      <c r="F1810" s="16">
        <v>507</v>
      </c>
      <c r="G1810" s="19">
        <v>898.68331817996341</v>
      </c>
      <c r="H1810" s="19">
        <f t="shared" si="141"/>
        <v>455632.44231724145</v>
      </c>
      <c r="I1810" s="20">
        <v>1438.0824779999416</v>
      </c>
      <c r="J1810" s="19">
        <f t="shared" si="142"/>
        <v>729107.81634597038</v>
      </c>
      <c r="K1810" s="19">
        <f t="shared" si="143"/>
        <v>539.39915981997819</v>
      </c>
      <c r="L1810" s="19">
        <f t="shared" si="144"/>
        <v>273475.37402872893</v>
      </c>
      <c r="M1810" s="29">
        <f>Table4[[#This Row],[Revenue]]/Table4[[#This Row],[Units]]</f>
        <v>2.836454591715861</v>
      </c>
      <c r="N1810" s="31">
        <f t="shared" si="145"/>
        <v>0.37508221403974307</v>
      </c>
    </row>
    <row r="1811" spans="1:19" x14ac:dyDescent="0.25">
      <c r="A1811" s="35">
        <v>2005</v>
      </c>
      <c r="B1811" s="15" t="s">
        <v>173</v>
      </c>
      <c r="C1811" s="15" t="s">
        <v>170</v>
      </c>
      <c r="D1811" s="15" t="s">
        <v>168</v>
      </c>
      <c r="E1811" s="15" t="s">
        <v>150</v>
      </c>
      <c r="F1811" s="16">
        <v>479</v>
      </c>
      <c r="G1811" s="19">
        <v>858.34762446996501</v>
      </c>
      <c r="H1811" s="19">
        <f t="shared" si="141"/>
        <v>411148.51212111325</v>
      </c>
      <c r="I1811" s="20">
        <v>1388.4548369999436</v>
      </c>
      <c r="J1811" s="19">
        <f t="shared" si="142"/>
        <v>665069.86692297296</v>
      </c>
      <c r="K1811" s="19">
        <f t="shared" si="143"/>
        <v>530.1072125299786</v>
      </c>
      <c r="L1811" s="19">
        <f t="shared" si="144"/>
        <v>253921.35480185971</v>
      </c>
      <c r="M1811" s="29">
        <f>Table4[[#This Row],[Revenue]]/Table4[[#This Row],[Units]]</f>
        <v>2.898653104384016</v>
      </c>
      <c r="N1811" s="31">
        <f t="shared" si="145"/>
        <v>0.38179651105929358</v>
      </c>
    </row>
    <row r="1812" spans="1:19" x14ac:dyDescent="0.25">
      <c r="A1812" s="35">
        <v>2005</v>
      </c>
      <c r="B1812" s="15" t="s">
        <v>173</v>
      </c>
      <c r="C1812" s="15" t="s">
        <v>170</v>
      </c>
      <c r="D1812" s="15" t="s">
        <v>168</v>
      </c>
      <c r="E1812" s="15" t="s">
        <v>150</v>
      </c>
      <c r="F1812" s="16">
        <v>303</v>
      </c>
      <c r="G1812" s="19">
        <v>604.18751192997547</v>
      </c>
      <c r="H1812" s="19">
        <f t="shared" si="141"/>
        <v>183068.81611478256</v>
      </c>
      <c r="I1812" s="20">
        <v>1075.5456029999561</v>
      </c>
      <c r="J1812" s="19">
        <f t="shared" si="142"/>
        <v>325890.31770898669</v>
      </c>
      <c r="K1812" s="19">
        <f t="shared" si="143"/>
        <v>471.35809106998067</v>
      </c>
      <c r="L1812" s="19">
        <f t="shared" si="144"/>
        <v>142821.50159420414</v>
      </c>
      <c r="M1812" s="29">
        <f>Table4[[#This Row],[Revenue]]/Table4[[#This Row],[Units]]</f>
        <v>3.5496554554453996</v>
      </c>
      <c r="N1812" s="31">
        <f t="shared" si="145"/>
        <v>0.43825021436120354</v>
      </c>
    </row>
    <row r="1813" spans="1:19" x14ac:dyDescent="0.25">
      <c r="A1813" s="35">
        <v>2012</v>
      </c>
      <c r="B1813" s="15" t="s">
        <v>176</v>
      </c>
      <c r="C1813" s="15" t="s">
        <v>170</v>
      </c>
      <c r="D1813" s="15" t="s">
        <v>168</v>
      </c>
      <c r="E1813" s="15" t="s">
        <v>150</v>
      </c>
      <c r="F1813" s="16">
        <v>981</v>
      </c>
      <c r="G1813" s="19">
        <v>1245.3103752851762</v>
      </c>
      <c r="H1813" s="19">
        <f t="shared" si="141"/>
        <v>1221649.4781547578</v>
      </c>
      <c r="I1813" s="20">
        <v>2260.5125009199646</v>
      </c>
      <c r="J1813" s="19">
        <f t="shared" si="142"/>
        <v>2217562.7634024853</v>
      </c>
      <c r="K1813" s="19">
        <f t="shared" si="143"/>
        <v>1015.2021256347884</v>
      </c>
      <c r="L1813" s="19">
        <f t="shared" si="144"/>
        <v>995913.28524772753</v>
      </c>
      <c r="M1813" s="29">
        <f>Table4[[#This Row],[Revenue]]/Table4[[#This Row],[Units]]</f>
        <v>2.30429408860343</v>
      </c>
      <c r="N1813" s="31">
        <f t="shared" si="145"/>
        <v>0.44910263722126281</v>
      </c>
    </row>
    <row r="1814" spans="1:19" x14ac:dyDescent="0.25">
      <c r="A1814" s="35">
        <v>2012</v>
      </c>
      <c r="B1814" s="15" t="s">
        <v>174</v>
      </c>
      <c r="C1814" s="15" t="s">
        <v>170</v>
      </c>
      <c r="D1814" s="15" t="s">
        <v>168</v>
      </c>
      <c r="E1814" s="15" t="s">
        <v>150</v>
      </c>
      <c r="F1814" s="16">
        <v>962</v>
      </c>
      <c r="G1814" s="19">
        <v>1104.2446313799865</v>
      </c>
      <c r="H1814" s="19">
        <f t="shared" si="141"/>
        <v>1062283.335387547</v>
      </c>
      <c r="I1814" s="20">
        <v>1995.0221979999806</v>
      </c>
      <c r="J1814" s="19">
        <f t="shared" si="142"/>
        <v>1919211.3544759813</v>
      </c>
      <c r="K1814" s="19">
        <f t="shared" si="143"/>
        <v>890.7775666199941</v>
      </c>
      <c r="L1814" s="19">
        <f t="shared" si="144"/>
        <v>856928.01908843429</v>
      </c>
      <c r="M1814" s="29">
        <f>Table4[[#This Row],[Revenue]]/Table4[[#This Row],[Units]]</f>
        <v>2.0738276486486282</v>
      </c>
      <c r="N1814" s="31">
        <f t="shared" si="145"/>
        <v>0.44650007780013823</v>
      </c>
    </row>
    <row r="1815" spans="1:19" x14ac:dyDescent="0.25">
      <c r="A1815" s="35">
        <v>2012</v>
      </c>
      <c r="B1815" s="15" t="s">
        <v>174</v>
      </c>
      <c r="C1815" s="15" t="s">
        <v>169</v>
      </c>
      <c r="D1815" s="15" t="s">
        <v>5</v>
      </c>
      <c r="E1815" s="15" t="s">
        <v>150</v>
      </c>
      <c r="F1815" s="16">
        <v>613</v>
      </c>
      <c r="G1815" s="19">
        <v>682.31497499999318</v>
      </c>
      <c r="H1815" s="19">
        <f t="shared" si="141"/>
        <v>418259.0796749958</v>
      </c>
      <c r="I1815" s="20">
        <v>1651.6240701899835</v>
      </c>
      <c r="J1815" s="19">
        <f t="shared" si="142"/>
        <v>1012445.5550264599</v>
      </c>
      <c r="K1815" s="19">
        <f t="shared" si="143"/>
        <v>969.30909518999033</v>
      </c>
      <c r="L1815" s="19">
        <f t="shared" si="144"/>
        <v>594186.475351464</v>
      </c>
      <c r="M1815" s="29">
        <f>Table4[[#This Row],[Revenue]]/Table4[[#This Row],[Units]]</f>
        <v>2.6943296414192228</v>
      </c>
      <c r="N1815" s="31">
        <f t="shared" si="145"/>
        <v>0.58688239817096655</v>
      </c>
    </row>
    <row r="1816" spans="1:19" x14ac:dyDescent="0.25">
      <c r="A1816" s="35">
        <v>2013</v>
      </c>
      <c r="B1816" s="15" t="s">
        <v>171</v>
      </c>
      <c r="C1816" s="15" t="s">
        <v>170</v>
      </c>
      <c r="D1816" s="15" t="s">
        <v>168</v>
      </c>
      <c r="E1816" s="15" t="s">
        <v>150</v>
      </c>
      <c r="F1816" s="16">
        <v>981</v>
      </c>
      <c r="G1816" s="19">
        <v>1546.3135654199398</v>
      </c>
      <c r="H1816" s="19">
        <f t="shared" si="141"/>
        <v>1516933.607676961</v>
      </c>
      <c r="I1816" s="20">
        <v>2727.8590819999131</v>
      </c>
      <c r="J1816" s="19">
        <f t="shared" si="142"/>
        <v>2676029.759441915</v>
      </c>
      <c r="K1816" s="19">
        <f t="shared" si="143"/>
        <v>1181.5455165799733</v>
      </c>
      <c r="L1816" s="19">
        <f t="shared" si="144"/>
        <v>1159096.151764954</v>
      </c>
      <c r="M1816" s="29">
        <f>Table4[[#This Row],[Revenue]]/Table4[[#This Row],[Units]]</f>
        <v>2.7806922344545497</v>
      </c>
      <c r="N1816" s="31">
        <f t="shared" si="145"/>
        <v>0.4331402323443081</v>
      </c>
    </row>
    <row r="1817" spans="1:19" x14ac:dyDescent="0.25">
      <c r="A1817" s="35">
        <v>2013</v>
      </c>
      <c r="B1817" s="15" t="s">
        <v>173</v>
      </c>
      <c r="C1817" s="15" t="s">
        <v>170</v>
      </c>
      <c r="D1817" s="15" t="s">
        <v>168</v>
      </c>
      <c r="E1817" s="15" t="s">
        <v>150</v>
      </c>
      <c r="F1817" s="16">
        <v>432</v>
      </c>
      <c r="G1817" s="19">
        <v>721.41822983997542</v>
      </c>
      <c r="H1817" s="19">
        <f t="shared" si="141"/>
        <v>311652.67529086937</v>
      </c>
      <c r="I1817" s="20">
        <v>1190.8910639999594</v>
      </c>
      <c r="J1817" s="19">
        <f t="shared" si="142"/>
        <v>514464.93964798248</v>
      </c>
      <c r="K1817" s="19">
        <f t="shared" si="143"/>
        <v>469.47283415998402</v>
      </c>
      <c r="L1817" s="19">
        <f t="shared" si="144"/>
        <v>202812.2643571131</v>
      </c>
      <c r="M1817" s="29">
        <f>Table4[[#This Row],[Revenue]]/Table4[[#This Row],[Units]]</f>
        <v>2.7566922777776841</v>
      </c>
      <c r="N1817" s="31">
        <f t="shared" si="145"/>
        <v>0.39421979755488368</v>
      </c>
    </row>
    <row r="1818" spans="1:19" x14ac:dyDescent="0.25">
      <c r="A1818" s="35">
        <v>2017</v>
      </c>
      <c r="B1818" s="15" t="s">
        <v>171</v>
      </c>
      <c r="C1818" s="15" t="s">
        <v>170</v>
      </c>
      <c r="D1818" s="15" t="s">
        <v>168</v>
      </c>
      <c r="E1818" s="15" t="s">
        <v>150</v>
      </c>
      <c r="F1818" s="16">
        <v>864</v>
      </c>
      <c r="G1818" s="19">
        <v>1138.417944460776</v>
      </c>
      <c r="H1818" s="19">
        <f t="shared" si="141"/>
        <v>983593.1040141104</v>
      </c>
      <c r="I1818" s="20">
        <v>2227.6191756799635</v>
      </c>
      <c r="J1818" s="19">
        <f t="shared" si="142"/>
        <v>1924662.9677874884</v>
      </c>
      <c r="K1818" s="19">
        <f t="shared" si="143"/>
        <v>1089.2012312191875</v>
      </c>
      <c r="L1818" s="19">
        <f t="shared" si="144"/>
        <v>941069.86377337796</v>
      </c>
      <c r="M1818" s="29">
        <f>Table4[[#This Row],[Revenue]]/Table4[[#This Row],[Units]]</f>
        <v>2.5782629348147728</v>
      </c>
      <c r="N1818" s="31">
        <f t="shared" si="145"/>
        <v>0.48895306841965808</v>
      </c>
    </row>
    <row r="1819" spans="1:19" x14ac:dyDescent="0.25">
      <c r="A1819" s="35">
        <v>2017</v>
      </c>
      <c r="B1819" s="15" t="s">
        <v>174</v>
      </c>
      <c r="C1819" s="15" t="s">
        <v>170</v>
      </c>
      <c r="D1819" s="15" t="s">
        <v>168</v>
      </c>
      <c r="E1819" s="15" t="s">
        <v>150</v>
      </c>
      <c r="F1819" s="16">
        <v>249</v>
      </c>
      <c r="G1819" s="19">
        <v>355.76062630169815</v>
      </c>
      <c r="H1819" s="19">
        <f t="shared" si="141"/>
        <v>88584.395949122845</v>
      </c>
      <c r="I1819" s="20">
        <v>673.41048806999652</v>
      </c>
      <c r="J1819" s="19">
        <f t="shared" si="142"/>
        <v>167679.21152942913</v>
      </c>
      <c r="K1819" s="19">
        <f t="shared" si="143"/>
        <v>317.64986176829836</v>
      </c>
      <c r="L1819" s="19">
        <f t="shared" si="144"/>
        <v>79094.815580306284</v>
      </c>
      <c r="M1819" s="29">
        <f>Table4[[#This Row],[Revenue]]/Table4[[#This Row],[Units]]</f>
        <v>2.7044597914457693</v>
      </c>
      <c r="N1819" s="31">
        <f t="shared" si="145"/>
        <v>0.47170316975413784</v>
      </c>
    </row>
    <row r="1820" spans="1:19" x14ac:dyDescent="0.25">
      <c r="A1820" s="35">
        <v>2018</v>
      </c>
      <c r="B1820" s="15" t="s">
        <v>171</v>
      </c>
      <c r="C1820" s="15" t="s">
        <v>170</v>
      </c>
      <c r="D1820" s="15" t="s">
        <v>168</v>
      </c>
      <c r="E1820" s="15" t="s">
        <v>150</v>
      </c>
      <c r="F1820" s="16">
        <v>864</v>
      </c>
      <c r="G1820" s="19">
        <v>1349.3717047199498</v>
      </c>
      <c r="H1820" s="19">
        <f t="shared" si="141"/>
        <v>1165857.1528780367</v>
      </c>
      <c r="I1820" s="20">
        <v>2477.857111999926</v>
      </c>
      <c r="J1820" s="19">
        <f t="shared" si="142"/>
        <v>2140868.5447679362</v>
      </c>
      <c r="K1820" s="19">
        <f t="shared" si="143"/>
        <v>1128.4854072799762</v>
      </c>
      <c r="L1820" s="19">
        <f t="shared" si="144"/>
        <v>975011.3918898995</v>
      </c>
      <c r="M1820" s="29">
        <f>Table4[[#This Row],[Revenue]]/Table4[[#This Row],[Units]]</f>
        <v>2.8678901759258402</v>
      </c>
      <c r="N1820" s="31">
        <f t="shared" si="145"/>
        <v>0.45542795902753003</v>
      </c>
    </row>
    <row r="1821" spans="1:19" x14ac:dyDescent="0.25">
      <c r="A1821" s="35">
        <v>2018</v>
      </c>
      <c r="B1821" s="15" t="s">
        <v>172</v>
      </c>
      <c r="C1821" s="15" t="s">
        <v>170</v>
      </c>
      <c r="D1821" s="15" t="s">
        <v>168</v>
      </c>
      <c r="E1821" s="15" t="s">
        <v>150</v>
      </c>
      <c r="F1821" s="16">
        <v>842</v>
      </c>
      <c r="G1821" s="19">
        <v>1155.3525545799687</v>
      </c>
      <c r="H1821" s="19">
        <f t="shared" si="141"/>
        <v>972806.85095633368</v>
      </c>
      <c r="I1821" s="20">
        <v>2199.6929179999543</v>
      </c>
      <c r="J1821" s="19">
        <f t="shared" si="142"/>
        <v>1852141.4369559614</v>
      </c>
      <c r="K1821" s="19">
        <f t="shared" si="143"/>
        <v>1044.3403634199856</v>
      </c>
      <c r="L1821" s="19">
        <f t="shared" si="144"/>
        <v>879334.58599962771</v>
      </c>
      <c r="M1821" s="29">
        <f>Table4[[#This Row],[Revenue]]/Table4[[#This Row],[Units]]</f>
        <v>2.6124618978621785</v>
      </c>
      <c r="N1821" s="31">
        <f t="shared" si="145"/>
        <v>0.47476643438464139</v>
      </c>
    </row>
    <row r="1822" spans="1:19" x14ac:dyDescent="0.25">
      <c r="A1822" s="35">
        <v>2019</v>
      </c>
      <c r="B1822" s="15" t="s">
        <v>174</v>
      </c>
      <c r="C1822" s="15" t="s">
        <v>170</v>
      </c>
      <c r="D1822" s="15" t="s">
        <v>168</v>
      </c>
      <c r="E1822" s="15" t="s">
        <v>150</v>
      </c>
      <c r="F1822" s="16">
        <v>249</v>
      </c>
      <c r="G1822" s="19">
        <v>515.46155123997971</v>
      </c>
      <c r="H1822" s="19">
        <f t="shared" si="141"/>
        <v>128349.92625875495</v>
      </c>
      <c r="I1822" s="20">
        <v>959.55500399996231</v>
      </c>
      <c r="J1822" s="19">
        <f t="shared" si="142"/>
        <v>238929.19599599062</v>
      </c>
      <c r="K1822" s="19">
        <f t="shared" si="143"/>
        <v>444.0934527599826</v>
      </c>
      <c r="L1822" s="19">
        <f t="shared" si="144"/>
        <v>110579.26973723568</v>
      </c>
      <c r="M1822" s="29">
        <f>Table4[[#This Row],[Revenue]]/Table4[[#This Row],[Units]]</f>
        <v>3.8536345542167161</v>
      </c>
      <c r="N1822" s="31">
        <f t="shared" si="145"/>
        <v>0.46281187728556727</v>
      </c>
    </row>
    <row r="1823" spans="1:19" x14ac:dyDescent="0.25">
      <c r="A1823" s="35">
        <v>1990</v>
      </c>
      <c r="B1823" s="15" t="s">
        <v>172</v>
      </c>
      <c r="C1823" s="15" t="s">
        <v>170</v>
      </c>
      <c r="D1823" s="15" t="s">
        <v>146</v>
      </c>
      <c r="E1823" s="15" t="s">
        <v>25</v>
      </c>
      <c r="F1823" s="16">
        <v>575</v>
      </c>
      <c r="G1823" s="19">
        <v>956.43820334249494</v>
      </c>
      <c r="H1823" s="19">
        <f t="shared" si="141"/>
        <v>549951.96692193463</v>
      </c>
      <c r="I1823" s="20">
        <v>1839.0113817499928</v>
      </c>
      <c r="J1823" s="19">
        <f t="shared" si="142"/>
        <v>1057431.5445062458</v>
      </c>
      <c r="K1823" s="19">
        <f t="shared" si="143"/>
        <v>882.57317840749783</v>
      </c>
      <c r="L1823" s="19">
        <f t="shared" si="144"/>
        <v>507479.57758431113</v>
      </c>
      <c r="M1823" s="29">
        <f>Table4[[#This Row],[Revenue]]/Table4[[#This Row],[Units]]</f>
        <v>3.1982806639130308</v>
      </c>
      <c r="N1823" s="31">
        <f t="shared" si="145"/>
        <v>0.47991719201196364</v>
      </c>
      <c r="O1823" s="37">
        <f>SUMIF(A:A,"2002",H:H)</f>
        <v>480448073.94930935</v>
      </c>
      <c r="P1823" s="37">
        <f>SUMIF(A:A,"2002",J:J)</f>
        <v>1041502512.6016942</v>
      </c>
      <c r="Q1823" s="38" t="e">
        <f>(O1823-O1822)/O1822</f>
        <v>#DIV/0!</v>
      </c>
      <c r="R1823" s="38" t="e">
        <f>(P1823-P1822)/P1822</f>
        <v>#DIV/0!</v>
      </c>
      <c r="S1823" s="40">
        <v>2002</v>
      </c>
    </row>
    <row r="1824" spans="1:19" x14ac:dyDescent="0.25">
      <c r="A1824" s="35">
        <v>1990</v>
      </c>
      <c r="B1824" s="15" t="s">
        <v>171</v>
      </c>
      <c r="C1824" s="15" t="s">
        <v>169</v>
      </c>
      <c r="D1824" s="15" t="s">
        <v>5</v>
      </c>
      <c r="E1824" s="15" t="s">
        <v>25</v>
      </c>
      <c r="F1824" s="16">
        <v>582</v>
      </c>
      <c r="G1824" s="19">
        <v>696.78494999998827</v>
      </c>
      <c r="H1824" s="19">
        <f t="shared" si="141"/>
        <v>405528.8408999932</v>
      </c>
      <c r="I1824" s="20">
        <v>1577.1370570199736</v>
      </c>
      <c r="J1824" s="19">
        <f t="shared" si="142"/>
        <v>917893.76718562457</v>
      </c>
      <c r="K1824" s="19">
        <f t="shared" si="143"/>
        <v>880.35210701998528</v>
      </c>
      <c r="L1824" s="19">
        <f t="shared" si="144"/>
        <v>512364.92628563137</v>
      </c>
      <c r="M1824" s="29">
        <f>Table4[[#This Row],[Revenue]]/Table4[[#This Row],[Units]]</f>
        <v>2.7098574862886142</v>
      </c>
      <c r="N1824" s="31">
        <f t="shared" si="145"/>
        <v>0.55819632358612203</v>
      </c>
      <c r="O1824" s="41"/>
      <c r="P1824" s="41"/>
      <c r="Q1824" s="41"/>
      <c r="R1824" s="41"/>
      <c r="S1824" s="41"/>
    </row>
    <row r="1825" spans="1:19" x14ac:dyDescent="0.25">
      <c r="A1825" s="35">
        <v>1990</v>
      </c>
      <c r="B1825" s="15" t="s">
        <v>175</v>
      </c>
      <c r="C1825" s="15" t="s">
        <v>169</v>
      </c>
      <c r="D1825" s="15" t="s">
        <v>5</v>
      </c>
      <c r="E1825" s="15" t="s">
        <v>25</v>
      </c>
      <c r="F1825" s="16">
        <v>403</v>
      </c>
      <c r="G1825" s="19">
        <v>837.27773606178789</v>
      </c>
      <c r="H1825" s="19">
        <f t="shared" si="141"/>
        <v>337422.92763290054</v>
      </c>
      <c r="I1825" s="20">
        <v>1683.9909227799831</v>
      </c>
      <c r="J1825" s="19">
        <f t="shared" si="142"/>
        <v>678648.34188033314</v>
      </c>
      <c r="K1825" s="19">
        <f t="shared" si="143"/>
        <v>846.71318671819517</v>
      </c>
      <c r="L1825" s="19">
        <f t="shared" si="144"/>
        <v>341225.41424743261</v>
      </c>
      <c r="M1825" s="29">
        <f>Table4[[#This Row],[Revenue]]/Table4[[#This Row],[Units]]</f>
        <v>4.178637525508643</v>
      </c>
      <c r="N1825" s="31">
        <f t="shared" si="145"/>
        <v>0.50280151470200063</v>
      </c>
      <c r="O1825" s="41"/>
      <c r="P1825" s="41"/>
      <c r="Q1825" s="41"/>
      <c r="R1825" s="41"/>
      <c r="S1825" s="41"/>
    </row>
    <row r="1826" spans="1:19" x14ac:dyDescent="0.25">
      <c r="A1826" s="35">
        <v>1991</v>
      </c>
      <c r="B1826" s="15" t="s">
        <v>175</v>
      </c>
      <c r="C1826" s="15" t="s">
        <v>169</v>
      </c>
      <c r="D1826" s="15" t="s">
        <v>5</v>
      </c>
      <c r="E1826" s="15" t="s">
        <v>25</v>
      </c>
      <c r="F1826" s="16">
        <v>205</v>
      </c>
      <c r="G1826" s="19">
        <v>353.31144164999</v>
      </c>
      <c r="H1826" s="19">
        <f t="shared" si="141"/>
        <v>72428.845538247944</v>
      </c>
      <c r="I1826" s="20">
        <v>677.35021499998084</v>
      </c>
      <c r="J1826" s="19">
        <f t="shared" si="142"/>
        <v>138856.79407499608</v>
      </c>
      <c r="K1826" s="19">
        <f t="shared" si="143"/>
        <v>324.03877334999083</v>
      </c>
      <c r="L1826" s="19">
        <f t="shared" si="144"/>
        <v>66427.948536748139</v>
      </c>
      <c r="M1826" s="29">
        <f>Table4[[#This Row],[Revenue]]/Table4[[#This Row],[Units]]</f>
        <v>3.3041473902438088</v>
      </c>
      <c r="N1826" s="31">
        <f t="shared" si="145"/>
        <v>0.47839177750906892</v>
      </c>
    </row>
    <row r="1827" spans="1:19" x14ac:dyDescent="0.25">
      <c r="A1827" s="35">
        <v>1992</v>
      </c>
      <c r="B1827" s="15" t="s">
        <v>175</v>
      </c>
      <c r="C1827" s="15" t="s">
        <v>169</v>
      </c>
      <c r="D1827" s="15" t="s">
        <v>5</v>
      </c>
      <c r="E1827" s="15" t="s">
        <v>25</v>
      </c>
      <c r="F1827" s="16">
        <v>582</v>
      </c>
      <c r="G1827" s="19">
        <v>918.09044999996388</v>
      </c>
      <c r="H1827" s="19">
        <f t="shared" si="141"/>
        <v>534328.64189997897</v>
      </c>
      <c r="I1827" s="20">
        <v>1949.8852979999235</v>
      </c>
      <c r="J1827" s="19">
        <f t="shared" si="142"/>
        <v>1134833.2434359556</v>
      </c>
      <c r="K1827" s="19">
        <f t="shared" si="143"/>
        <v>1031.7948479999595</v>
      </c>
      <c r="L1827" s="19">
        <f t="shared" si="144"/>
        <v>600504.60153597663</v>
      </c>
      <c r="M1827" s="29">
        <f>Table4[[#This Row],[Revenue]]/Table4[[#This Row],[Units]]</f>
        <v>3.3503183814431674</v>
      </c>
      <c r="N1827" s="31">
        <f t="shared" si="145"/>
        <v>0.5291566888874506</v>
      </c>
    </row>
    <row r="1828" spans="1:19" x14ac:dyDescent="0.25">
      <c r="A1828" s="35">
        <v>1993</v>
      </c>
      <c r="B1828" s="15" t="s">
        <v>171</v>
      </c>
      <c r="C1828" s="15" t="s">
        <v>169</v>
      </c>
      <c r="D1828" s="15" t="s">
        <v>5</v>
      </c>
      <c r="E1828" s="15" t="s">
        <v>25</v>
      </c>
      <c r="F1828" s="16">
        <v>511</v>
      </c>
      <c r="G1828" s="19">
        <v>1170.986445179944</v>
      </c>
      <c r="H1828" s="19">
        <f t="shared" si="141"/>
        <v>598374.07348695141</v>
      </c>
      <c r="I1828" s="20">
        <v>2676.4491779998721</v>
      </c>
      <c r="J1828" s="19">
        <f t="shared" si="142"/>
        <v>1367665.5299579345</v>
      </c>
      <c r="K1828" s="19">
        <f t="shared" si="143"/>
        <v>1505.4627328199281</v>
      </c>
      <c r="L1828" s="19">
        <f t="shared" si="144"/>
        <v>769291.4564709831</v>
      </c>
      <c r="M1828" s="29">
        <f>Table4[[#This Row],[Revenue]]/Table4[[#This Row],[Units]]</f>
        <v>5.2376696242658944</v>
      </c>
      <c r="N1828" s="31">
        <f t="shared" si="145"/>
        <v>0.56248508105241524</v>
      </c>
    </row>
    <row r="1829" spans="1:19" x14ac:dyDescent="0.25">
      <c r="A1829" s="35">
        <v>1993</v>
      </c>
      <c r="B1829" s="15" t="s">
        <v>175</v>
      </c>
      <c r="C1829" s="15" t="s">
        <v>169</v>
      </c>
      <c r="D1829" s="15" t="s">
        <v>5</v>
      </c>
      <c r="E1829" s="15" t="s">
        <v>25</v>
      </c>
      <c r="F1829" s="16">
        <v>512</v>
      </c>
      <c r="G1829" s="19">
        <v>1474.6984601699316</v>
      </c>
      <c r="H1829" s="19">
        <f t="shared" si="141"/>
        <v>755045.611607005</v>
      </c>
      <c r="I1829" s="20">
        <v>2456.0493069998865</v>
      </c>
      <c r="J1829" s="19">
        <f t="shared" si="142"/>
        <v>1257497.2451839419</v>
      </c>
      <c r="K1829" s="19">
        <f t="shared" si="143"/>
        <v>981.35084682995489</v>
      </c>
      <c r="L1829" s="19">
        <f t="shared" si="144"/>
        <v>502451.6335769369</v>
      </c>
      <c r="M1829" s="29">
        <f>Table4[[#This Row],[Revenue]]/Table4[[#This Row],[Units]]</f>
        <v>4.7969713027341534</v>
      </c>
      <c r="N1829" s="31">
        <f t="shared" si="145"/>
        <v>0.39956479865165845</v>
      </c>
    </row>
    <row r="1830" spans="1:19" x14ac:dyDescent="0.25">
      <c r="A1830" s="35">
        <v>1993</v>
      </c>
      <c r="B1830" s="15" t="s">
        <v>173</v>
      </c>
      <c r="C1830" s="15" t="s">
        <v>169</v>
      </c>
      <c r="D1830" s="15" t="s">
        <v>5</v>
      </c>
      <c r="E1830" s="15" t="s">
        <v>25</v>
      </c>
      <c r="F1830" s="16">
        <v>403</v>
      </c>
      <c r="G1830" s="19">
        <v>688.2232499999692</v>
      </c>
      <c r="H1830" s="19">
        <f t="shared" si="141"/>
        <v>277353.96974998759</v>
      </c>
      <c r="I1830" s="20">
        <v>1636.760729999927</v>
      </c>
      <c r="J1830" s="19">
        <f t="shared" si="142"/>
        <v>659614.57418997062</v>
      </c>
      <c r="K1830" s="19">
        <f t="shared" si="143"/>
        <v>948.53747999995778</v>
      </c>
      <c r="L1830" s="19">
        <f t="shared" si="144"/>
        <v>382260.60443998303</v>
      </c>
      <c r="M1830" s="29">
        <f>Table4[[#This Row],[Revenue]]/Table4[[#This Row],[Units]]</f>
        <v>4.0614410173695461</v>
      </c>
      <c r="N1830" s="31">
        <f t="shared" si="145"/>
        <v>0.57952116189884395</v>
      </c>
    </row>
    <row r="1831" spans="1:19" x14ac:dyDescent="0.25">
      <c r="A1831" s="35">
        <v>1994</v>
      </c>
      <c r="B1831" s="15" t="s">
        <v>173</v>
      </c>
      <c r="C1831" s="15" t="s">
        <v>169</v>
      </c>
      <c r="D1831" s="15" t="s">
        <v>5</v>
      </c>
      <c r="E1831" s="15" t="s">
        <v>25</v>
      </c>
      <c r="F1831" s="16">
        <v>605</v>
      </c>
      <c r="G1831" s="19">
        <v>1749.957560639911</v>
      </c>
      <c r="H1831" s="19">
        <f t="shared" si="141"/>
        <v>1058724.324187146</v>
      </c>
      <c r="I1831" s="20">
        <v>3053.8837439998451</v>
      </c>
      <c r="J1831" s="19">
        <f t="shared" si="142"/>
        <v>1847599.6651199064</v>
      </c>
      <c r="K1831" s="19">
        <f t="shared" si="143"/>
        <v>1303.9261833599342</v>
      </c>
      <c r="L1831" s="19">
        <f t="shared" si="144"/>
        <v>788875.34093276039</v>
      </c>
      <c r="M1831" s="29">
        <f>Table4[[#This Row],[Revenue]]/Table4[[#This Row],[Units]]</f>
        <v>5.0477417256195789</v>
      </c>
      <c r="N1831" s="31">
        <f t="shared" si="145"/>
        <v>0.42697309153363772</v>
      </c>
    </row>
    <row r="1832" spans="1:19" x14ac:dyDescent="0.25">
      <c r="A1832" s="35">
        <v>1994</v>
      </c>
      <c r="B1832" s="15" t="s">
        <v>176</v>
      </c>
      <c r="C1832" s="15" t="s">
        <v>169</v>
      </c>
      <c r="D1832" s="15" t="s">
        <v>5</v>
      </c>
      <c r="E1832" s="15" t="s">
        <v>25</v>
      </c>
      <c r="F1832" s="16">
        <v>519</v>
      </c>
      <c r="G1832" s="19">
        <v>1708.8319689399111</v>
      </c>
      <c r="H1832" s="19">
        <f t="shared" si="141"/>
        <v>886883.79187981389</v>
      </c>
      <c r="I1832" s="20">
        <v>2931.1616739998476</v>
      </c>
      <c r="J1832" s="19">
        <f t="shared" si="142"/>
        <v>1521272.908805921</v>
      </c>
      <c r="K1832" s="19">
        <f t="shared" si="143"/>
        <v>1222.3297050599365</v>
      </c>
      <c r="L1832" s="19">
        <f t="shared" si="144"/>
        <v>634389.11692610709</v>
      </c>
      <c r="M1832" s="29">
        <f>Table4[[#This Row],[Revenue]]/Table4[[#This Row],[Units]]</f>
        <v>5.6477103545276446</v>
      </c>
      <c r="N1832" s="31">
        <f t="shared" si="145"/>
        <v>0.41701203857239028</v>
      </c>
    </row>
    <row r="1833" spans="1:19" x14ac:dyDescent="0.25">
      <c r="A1833" s="35">
        <v>1994</v>
      </c>
      <c r="B1833" s="15" t="s">
        <v>174</v>
      </c>
      <c r="C1833" s="15" t="s">
        <v>169</v>
      </c>
      <c r="D1833" s="15" t="s">
        <v>5</v>
      </c>
      <c r="E1833" s="15" t="s">
        <v>25</v>
      </c>
      <c r="F1833" s="16">
        <v>507</v>
      </c>
      <c r="G1833" s="19">
        <v>1261.7508534799379</v>
      </c>
      <c r="H1833" s="19">
        <f t="shared" si="141"/>
        <v>639707.68271432852</v>
      </c>
      <c r="I1833" s="20">
        <v>2903.5021079998569</v>
      </c>
      <c r="J1833" s="19">
        <f t="shared" si="142"/>
        <v>1472075.5687559275</v>
      </c>
      <c r="K1833" s="19">
        <f t="shared" si="143"/>
        <v>1641.751254519919</v>
      </c>
      <c r="L1833" s="19">
        <f t="shared" si="144"/>
        <v>832367.88604159898</v>
      </c>
      <c r="M1833" s="29">
        <f>Table4[[#This Row],[Revenue]]/Table4[[#This Row],[Units]]</f>
        <v>5.7268286153843331</v>
      </c>
      <c r="N1833" s="31">
        <f t="shared" si="145"/>
        <v>0.56543828571589239</v>
      </c>
    </row>
    <row r="1834" spans="1:19" x14ac:dyDescent="0.25">
      <c r="A1834" s="35">
        <v>1994</v>
      </c>
      <c r="B1834" s="15" t="s">
        <v>171</v>
      </c>
      <c r="C1834" s="15" t="s">
        <v>169</v>
      </c>
      <c r="D1834" s="15" t="s">
        <v>5</v>
      </c>
      <c r="E1834" s="15" t="s">
        <v>25</v>
      </c>
      <c r="F1834" s="16">
        <v>516</v>
      </c>
      <c r="G1834" s="19">
        <v>1241.8487683799337</v>
      </c>
      <c r="H1834" s="19">
        <f t="shared" si="141"/>
        <v>640793.96448404586</v>
      </c>
      <c r="I1834" s="20">
        <v>2743.7598979998538</v>
      </c>
      <c r="J1834" s="19">
        <f t="shared" si="142"/>
        <v>1415780.1073679246</v>
      </c>
      <c r="K1834" s="19">
        <f t="shared" si="143"/>
        <v>1501.9111296199201</v>
      </c>
      <c r="L1834" s="19">
        <f t="shared" si="144"/>
        <v>774986.14288387878</v>
      </c>
      <c r="M1834" s="29">
        <f>Table4[[#This Row],[Revenue]]/Table4[[#This Row],[Units]]</f>
        <v>5.3173641434105692</v>
      </c>
      <c r="N1834" s="31">
        <f t="shared" si="145"/>
        <v>0.54739160329399938</v>
      </c>
    </row>
    <row r="1835" spans="1:19" x14ac:dyDescent="0.25">
      <c r="A1835" s="35">
        <v>1996</v>
      </c>
      <c r="B1835" s="15" t="s">
        <v>171</v>
      </c>
      <c r="C1835" s="15" t="s">
        <v>169</v>
      </c>
      <c r="D1835" s="15" t="s">
        <v>5</v>
      </c>
      <c r="E1835" s="15" t="s">
        <v>25</v>
      </c>
      <c r="F1835" s="16">
        <v>358</v>
      </c>
      <c r="G1835" s="19">
        <v>753.45237328798953</v>
      </c>
      <c r="H1835" s="19">
        <f t="shared" si="141"/>
        <v>269735.94963710028</v>
      </c>
      <c r="I1835" s="20">
        <v>1589.7237847999847</v>
      </c>
      <c r="J1835" s="19">
        <f t="shared" si="142"/>
        <v>569121.11495839455</v>
      </c>
      <c r="K1835" s="19">
        <f t="shared" si="143"/>
        <v>836.27141151199521</v>
      </c>
      <c r="L1835" s="19">
        <f t="shared" si="144"/>
        <v>299385.16532129428</v>
      </c>
      <c r="M1835" s="29">
        <f>Table4[[#This Row],[Revenue]]/Table4[[#This Row],[Units]]</f>
        <v>4.4405692312848739</v>
      </c>
      <c r="N1835" s="31">
        <f t="shared" si="145"/>
        <v>0.52604824782011605</v>
      </c>
    </row>
    <row r="1836" spans="1:19" x14ac:dyDescent="0.25">
      <c r="A1836" s="35">
        <v>1996</v>
      </c>
      <c r="B1836" s="15" t="s">
        <v>176</v>
      </c>
      <c r="C1836" s="15" t="s">
        <v>169</v>
      </c>
      <c r="D1836" s="15" t="s">
        <v>5</v>
      </c>
      <c r="E1836" s="15" t="s">
        <v>25</v>
      </c>
      <c r="F1836" s="16">
        <v>195</v>
      </c>
      <c r="G1836" s="19">
        <v>271.93855088949772</v>
      </c>
      <c r="H1836" s="19">
        <f t="shared" si="141"/>
        <v>53028.017423452053</v>
      </c>
      <c r="I1836" s="20">
        <v>541.35782544999552</v>
      </c>
      <c r="J1836" s="19">
        <f t="shared" si="142"/>
        <v>105564.77596274913</v>
      </c>
      <c r="K1836" s="19">
        <f t="shared" si="143"/>
        <v>269.4192745604978</v>
      </c>
      <c r="L1836" s="19">
        <f t="shared" si="144"/>
        <v>52536.75853929708</v>
      </c>
      <c r="M1836" s="29">
        <f>Table4[[#This Row],[Revenue]]/Table4[[#This Row],[Units]]</f>
        <v>2.7761939766666437</v>
      </c>
      <c r="N1836" s="31">
        <f t="shared" si="145"/>
        <v>0.4976731874828762</v>
      </c>
    </row>
    <row r="1837" spans="1:19" x14ac:dyDescent="0.25">
      <c r="A1837" s="35">
        <v>1997</v>
      </c>
      <c r="B1837" s="15" t="s">
        <v>171</v>
      </c>
      <c r="C1837" s="15" t="s">
        <v>169</v>
      </c>
      <c r="D1837" s="15" t="s">
        <v>5</v>
      </c>
      <c r="E1837" s="15" t="s">
        <v>25</v>
      </c>
      <c r="F1837" s="16">
        <v>907</v>
      </c>
      <c r="G1837" s="19">
        <v>1175.6760749999719</v>
      </c>
      <c r="H1837" s="19">
        <f t="shared" si="141"/>
        <v>1066338.2000249745</v>
      </c>
      <c r="I1837" s="20">
        <v>2419.8036030699418</v>
      </c>
      <c r="J1837" s="19">
        <f t="shared" si="142"/>
        <v>2194761.8679844374</v>
      </c>
      <c r="K1837" s="19">
        <f t="shared" si="143"/>
        <v>1244.1275280699699</v>
      </c>
      <c r="L1837" s="19">
        <f t="shared" si="144"/>
        <v>1128423.6679594629</v>
      </c>
      <c r="M1837" s="29">
        <f>Table4[[#This Row],[Revenue]]/Table4[[#This Row],[Units]]</f>
        <v>2.6679201797904541</v>
      </c>
      <c r="N1837" s="31">
        <f t="shared" si="145"/>
        <v>0.51414401007237853</v>
      </c>
    </row>
    <row r="1838" spans="1:19" x14ac:dyDescent="0.25">
      <c r="A1838" s="35">
        <v>1998</v>
      </c>
      <c r="B1838" s="15" t="s">
        <v>171</v>
      </c>
      <c r="C1838" s="15" t="s">
        <v>169</v>
      </c>
      <c r="D1838" s="15" t="s">
        <v>5</v>
      </c>
      <c r="E1838" s="15" t="s">
        <v>25</v>
      </c>
      <c r="F1838" s="16">
        <v>358</v>
      </c>
      <c r="G1838" s="19">
        <v>943.84703643996681</v>
      </c>
      <c r="H1838" s="19">
        <f t="shared" si="141"/>
        <v>337897.23904550815</v>
      </c>
      <c r="I1838" s="20">
        <v>1824.0159239999534</v>
      </c>
      <c r="J1838" s="19">
        <f t="shared" si="142"/>
        <v>652997.70079198328</v>
      </c>
      <c r="K1838" s="19">
        <f t="shared" si="143"/>
        <v>880.16888755998662</v>
      </c>
      <c r="L1838" s="19">
        <f t="shared" si="144"/>
        <v>315100.46174647514</v>
      </c>
      <c r="M1838" s="29">
        <f>Table4[[#This Row],[Revenue]]/Table4[[#This Row],[Units]]</f>
        <v>5.095016547485903</v>
      </c>
      <c r="N1838" s="31">
        <f t="shared" si="145"/>
        <v>0.48254451947427685</v>
      </c>
    </row>
    <row r="1839" spans="1:19" x14ac:dyDescent="0.25">
      <c r="A1839" s="35">
        <v>1999</v>
      </c>
      <c r="B1839" s="15" t="s">
        <v>173</v>
      </c>
      <c r="C1839" s="15" t="s">
        <v>169</v>
      </c>
      <c r="D1839" s="15" t="s">
        <v>5</v>
      </c>
      <c r="E1839" s="15" t="s">
        <v>25</v>
      </c>
      <c r="F1839" s="16">
        <v>907</v>
      </c>
      <c r="G1839" s="19">
        <v>1407.5052749999463</v>
      </c>
      <c r="H1839" s="19">
        <f t="shared" si="141"/>
        <v>1276607.2844249513</v>
      </c>
      <c r="I1839" s="20">
        <v>2700.4720709998969</v>
      </c>
      <c r="J1839" s="19">
        <f t="shared" si="142"/>
        <v>2449328.1683969065</v>
      </c>
      <c r="K1839" s="19">
        <f t="shared" si="143"/>
        <v>1292.9667959999506</v>
      </c>
      <c r="L1839" s="19">
        <f t="shared" si="144"/>
        <v>1172720.8839719552</v>
      </c>
      <c r="M1839" s="29">
        <f>Table4[[#This Row],[Revenue]]/Table4[[#This Row],[Units]]</f>
        <v>2.9773672227121244</v>
      </c>
      <c r="N1839" s="31">
        <f t="shared" si="145"/>
        <v>0.47879287843225393</v>
      </c>
    </row>
    <row r="1840" spans="1:19" x14ac:dyDescent="0.25">
      <c r="A1840" s="35">
        <v>1999</v>
      </c>
      <c r="B1840" s="15" t="s">
        <v>174</v>
      </c>
      <c r="C1840" s="15" t="s">
        <v>169</v>
      </c>
      <c r="D1840" s="15" t="s">
        <v>5</v>
      </c>
      <c r="E1840" s="15" t="s">
        <v>25</v>
      </c>
      <c r="F1840" s="16">
        <v>195</v>
      </c>
      <c r="G1840" s="19">
        <v>363.89741539998715</v>
      </c>
      <c r="H1840" s="19">
        <f t="shared" si="141"/>
        <v>70959.99600299749</v>
      </c>
      <c r="I1840" s="20">
        <v>716.8513399999747</v>
      </c>
      <c r="J1840" s="19">
        <f t="shared" si="142"/>
        <v>139786.01129999507</v>
      </c>
      <c r="K1840" s="19">
        <f t="shared" si="143"/>
        <v>352.95392459998754</v>
      </c>
      <c r="L1840" s="19">
        <f t="shared" si="144"/>
        <v>68826.015296997575</v>
      </c>
      <c r="M1840" s="29">
        <f>Table4[[#This Row],[Revenue]]/Table4[[#This Row],[Units]]</f>
        <v>3.676160717948588</v>
      </c>
      <c r="N1840" s="31">
        <f t="shared" si="145"/>
        <v>0.49236697332532015</v>
      </c>
    </row>
    <row r="1841" spans="1:14" x14ac:dyDescent="0.25">
      <c r="A1841" s="35">
        <v>2001</v>
      </c>
      <c r="B1841" s="15" t="s">
        <v>171</v>
      </c>
      <c r="C1841" s="15" t="s">
        <v>169</v>
      </c>
      <c r="D1841" s="15" t="s">
        <v>5</v>
      </c>
      <c r="E1841" s="15" t="s">
        <v>25</v>
      </c>
      <c r="F1841" s="16">
        <v>987.17332870267512</v>
      </c>
      <c r="G1841" s="19">
        <v>3143.0933574018932</v>
      </c>
      <c r="H1841" s="19">
        <f t="shared" si="141"/>
        <v>3102777.932049694</v>
      </c>
      <c r="I1841" s="20">
        <v>5970.7262832482338</v>
      </c>
      <c r="J1841" s="19">
        <f t="shared" si="142"/>
        <v>5894141.7398067107</v>
      </c>
      <c r="K1841" s="19">
        <f t="shared" si="143"/>
        <v>2827.6329258463406</v>
      </c>
      <c r="L1841" s="19">
        <f t="shared" si="144"/>
        <v>2791363.8077570167</v>
      </c>
      <c r="M1841" s="29">
        <f>Table4[[#This Row],[Revenue]]/Table4[[#This Row],[Units]]</f>
        <v>6.0483059151272363</v>
      </c>
      <c r="N1841" s="31">
        <f t="shared" si="145"/>
        <v>0.47358274214975959</v>
      </c>
    </row>
    <row r="1842" spans="1:14" x14ac:dyDescent="0.25">
      <c r="A1842" s="35">
        <v>2002</v>
      </c>
      <c r="B1842" s="15" t="s">
        <v>175</v>
      </c>
      <c r="C1842" s="15" t="s">
        <v>169</v>
      </c>
      <c r="D1842" s="15" t="s">
        <v>5</v>
      </c>
      <c r="E1842" s="15" t="s">
        <v>25</v>
      </c>
      <c r="F1842" s="16">
        <v>821.50428755959013</v>
      </c>
      <c r="G1842" s="19">
        <v>3436.3073584475042</v>
      </c>
      <c r="H1842" s="19">
        <f t="shared" si="141"/>
        <v>2822941.2283371938</v>
      </c>
      <c r="I1842" s="20">
        <v>5270.5359557197498</v>
      </c>
      <c r="J1842" s="19">
        <f t="shared" si="142"/>
        <v>4329767.8853607569</v>
      </c>
      <c r="K1842" s="19">
        <f t="shared" si="143"/>
        <v>1834.2285972722457</v>
      </c>
      <c r="L1842" s="19">
        <f t="shared" si="144"/>
        <v>1506826.657023563</v>
      </c>
      <c r="M1842" s="29">
        <f>Table4[[#This Row],[Revenue]]/Table4[[#This Row],[Units]]</f>
        <v>6.4157132659364686</v>
      </c>
      <c r="N1842" s="31">
        <f t="shared" si="145"/>
        <v>0.34801557425705132</v>
      </c>
    </row>
    <row r="1843" spans="1:14" x14ac:dyDescent="0.25">
      <c r="A1843" s="35">
        <v>2002</v>
      </c>
      <c r="B1843" s="15" t="s">
        <v>174</v>
      </c>
      <c r="C1843" s="15" t="s">
        <v>169</v>
      </c>
      <c r="D1843" s="15" t="s">
        <v>5</v>
      </c>
      <c r="E1843" s="15" t="s">
        <v>25</v>
      </c>
      <c r="F1843" s="16">
        <v>795.32933448513518</v>
      </c>
      <c r="G1843" s="19">
        <v>2392.8410202561695</v>
      </c>
      <c r="H1843" s="19">
        <f t="shared" si="141"/>
        <v>1903096.6561690711</v>
      </c>
      <c r="I1843" s="20">
        <v>4818.2938440366624</v>
      </c>
      <c r="J1843" s="19">
        <f t="shared" si="142"/>
        <v>3832130.4363315026</v>
      </c>
      <c r="K1843" s="19">
        <f t="shared" si="143"/>
        <v>2425.452823780493</v>
      </c>
      <c r="L1843" s="19">
        <f t="shared" si="144"/>
        <v>1929033.7801624315</v>
      </c>
      <c r="M1843" s="29">
        <f>Table4[[#This Row],[Revenue]]/Table4[[#This Row],[Units]]</f>
        <v>6.0582373051232112</v>
      </c>
      <c r="N1843" s="31">
        <f t="shared" si="145"/>
        <v>0.50338416507792327</v>
      </c>
    </row>
    <row r="1844" spans="1:14" x14ac:dyDescent="0.25">
      <c r="A1844" s="35">
        <v>2002</v>
      </c>
      <c r="B1844" s="15" t="s">
        <v>172</v>
      </c>
      <c r="C1844" s="15" t="s">
        <v>169</v>
      </c>
      <c r="D1844" s="15" t="s">
        <v>5</v>
      </c>
      <c r="E1844" s="15" t="s">
        <v>25</v>
      </c>
      <c r="F1844" s="16">
        <v>816.52342227970735</v>
      </c>
      <c r="G1844" s="19">
        <v>2894.3195390881365</v>
      </c>
      <c r="H1844" s="19">
        <f t="shared" si="141"/>
        <v>2363279.6952272705</v>
      </c>
      <c r="I1844" s="20">
        <v>4525.5471815659948</v>
      </c>
      <c r="J1844" s="19">
        <f t="shared" si="142"/>
        <v>3695215.2723805504</v>
      </c>
      <c r="K1844" s="19">
        <f t="shared" si="143"/>
        <v>1631.2276424778584</v>
      </c>
      <c r="L1844" s="19">
        <f t="shared" si="144"/>
        <v>1331935.5771532799</v>
      </c>
      <c r="M1844" s="29">
        <f>Table4[[#This Row],[Revenue]]/Table4[[#This Row],[Units]]</f>
        <v>5.5424584991460639</v>
      </c>
      <c r="N1844" s="31">
        <f t="shared" si="145"/>
        <v>0.36044870974329285</v>
      </c>
    </row>
    <row r="1845" spans="1:14" x14ac:dyDescent="0.25">
      <c r="A1845" s="35">
        <v>2002</v>
      </c>
      <c r="B1845" s="15" t="s">
        <v>176</v>
      </c>
      <c r="C1845" s="15" t="s">
        <v>169</v>
      </c>
      <c r="D1845" s="15" t="s">
        <v>5</v>
      </c>
      <c r="E1845" s="15" t="s">
        <v>25</v>
      </c>
      <c r="F1845" s="16">
        <v>755.91298869053639</v>
      </c>
      <c r="G1845" s="19">
        <v>2930.8339367262975</v>
      </c>
      <c r="H1845" s="19">
        <f t="shared" si="141"/>
        <v>2215455.4404664258</v>
      </c>
      <c r="I1845" s="20">
        <v>4635.6313361559696</v>
      </c>
      <c r="J1845" s="19">
        <f t="shared" si="142"/>
        <v>3504133.9377811635</v>
      </c>
      <c r="K1845" s="19">
        <f t="shared" si="143"/>
        <v>1704.7973994296722</v>
      </c>
      <c r="L1845" s="19">
        <f t="shared" si="144"/>
        <v>1288678.4973147376</v>
      </c>
      <c r="M1845" s="29">
        <f>Table4[[#This Row],[Revenue]]/Table4[[#This Row],[Units]]</f>
        <v>6.1324932968624424</v>
      </c>
      <c r="N1845" s="31">
        <f t="shared" si="145"/>
        <v>0.36775948642269529</v>
      </c>
    </row>
    <row r="1846" spans="1:14" x14ac:dyDescent="0.25">
      <c r="A1846" s="35">
        <v>2003</v>
      </c>
      <c r="B1846" s="15" t="s">
        <v>171</v>
      </c>
      <c r="C1846" s="15" t="s">
        <v>169</v>
      </c>
      <c r="D1846" s="15" t="s">
        <v>6</v>
      </c>
      <c r="E1846" s="15" t="s">
        <v>25</v>
      </c>
      <c r="F1846" s="16">
        <v>653</v>
      </c>
      <c r="G1846" s="19">
        <v>912.65696099998024</v>
      </c>
      <c r="H1846" s="19">
        <f t="shared" si="141"/>
        <v>595964.99553298706</v>
      </c>
      <c r="I1846" s="20">
        <v>2015.0458389899563</v>
      </c>
      <c r="J1846" s="19">
        <f t="shared" si="142"/>
        <v>1315824.9328604415</v>
      </c>
      <c r="K1846" s="19">
        <f t="shared" si="143"/>
        <v>1102.3888779899762</v>
      </c>
      <c r="L1846" s="19">
        <f t="shared" si="144"/>
        <v>719859.93732745445</v>
      </c>
      <c r="M1846" s="29">
        <f>Table4[[#This Row],[Revenue]]/Table4[[#This Row],[Units]]</f>
        <v>3.0858282373506221</v>
      </c>
      <c r="N1846" s="31">
        <f t="shared" si="145"/>
        <v>0.54707880915629681</v>
      </c>
    </row>
    <row r="1847" spans="1:14" x14ac:dyDescent="0.25">
      <c r="A1847" s="35">
        <v>2003</v>
      </c>
      <c r="B1847" s="15" t="s">
        <v>173</v>
      </c>
      <c r="C1847" s="15" t="s">
        <v>169</v>
      </c>
      <c r="D1847" s="15" t="s">
        <v>6</v>
      </c>
      <c r="E1847" s="15" t="s">
        <v>25</v>
      </c>
      <c r="F1847" s="16">
        <v>371</v>
      </c>
      <c r="G1847" s="19">
        <v>634.80175603079306</v>
      </c>
      <c r="H1847" s="19">
        <f t="shared" si="141"/>
        <v>235511.45148742423</v>
      </c>
      <c r="I1847" s="20">
        <v>1461.9887226799897</v>
      </c>
      <c r="J1847" s="19">
        <f t="shared" si="142"/>
        <v>542397.81611427618</v>
      </c>
      <c r="K1847" s="19">
        <f t="shared" si="143"/>
        <v>827.18696664919662</v>
      </c>
      <c r="L1847" s="19">
        <f t="shared" si="144"/>
        <v>306886.36462685198</v>
      </c>
      <c r="M1847" s="29">
        <f>Table4[[#This Row],[Revenue]]/Table4[[#This Row],[Units]]</f>
        <v>3.9406704115363604</v>
      </c>
      <c r="N1847" s="31">
        <f t="shared" si="145"/>
        <v>0.56579572319331572</v>
      </c>
    </row>
    <row r="1848" spans="1:14" x14ac:dyDescent="0.25">
      <c r="A1848" s="35">
        <v>2003</v>
      </c>
      <c r="B1848" s="15" t="s">
        <v>173</v>
      </c>
      <c r="C1848" s="15" t="s">
        <v>169</v>
      </c>
      <c r="D1848" s="15" t="s">
        <v>6</v>
      </c>
      <c r="E1848" s="15" t="s">
        <v>25</v>
      </c>
      <c r="F1848" s="16">
        <v>306</v>
      </c>
      <c r="G1848" s="19">
        <v>701.52801912359246</v>
      </c>
      <c r="H1848" s="19">
        <f t="shared" si="141"/>
        <v>214667.5738518193</v>
      </c>
      <c r="I1848" s="20">
        <v>1537.4991455599888</v>
      </c>
      <c r="J1848" s="19">
        <f t="shared" si="142"/>
        <v>470474.73854135658</v>
      </c>
      <c r="K1848" s="19">
        <f t="shared" si="143"/>
        <v>835.97112643639639</v>
      </c>
      <c r="L1848" s="19">
        <f t="shared" si="144"/>
        <v>255807.16468953728</v>
      </c>
      <c r="M1848" s="29">
        <f>Table4[[#This Row],[Revenue]]/Table4[[#This Row],[Units]]</f>
        <v>5.0245070116339505</v>
      </c>
      <c r="N1848" s="31">
        <f t="shared" si="145"/>
        <v>0.54372136000889837</v>
      </c>
    </row>
    <row r="1849" spans="1:14" x14ac:dyDescent="0.25">
      <c r="A1849" s="35">
        <v>2005</v>
      </c>
      <c r="B1849" s="15" t="s">
        <v>173</v>
      </c>
      <c r="C1849" s="15" t="s">
        <v>169</v>
      </c>
      <c r="D1849" s="15" t="s">
        <v>6</v>
      </c>
      <c r="E1849" s="15" t="s">
        <v>25</v>
      </c>
      <c r="F1849" s="16">
        <v>653</v>
      </c>
      <c r="G1849" s="19">
        <v>1175.9015039999513</v>
      </c>
      <c r="H1849" s="19">
        <f t="shared" si="141"/>
        <v>767863.68211196817</v>
      </c>
      <c r="I1849" s="20">
        <v>2426.6759039998992</v>
      </c>
      <c r="J1849" s="19">
        <f t="shared" si="142"/>
        <v>1584619.3653119341</v>
      </c>
      <c r="K1849" s="19">
        <f t="shared" si="143"/>
        <v>1250.7743999999479</v>
      </c>
      <c r="L1849" s="19">
        <f t="shared" si="144"/>
        <v>816755.68319996598</v>
      </c>
      <c r="M1849" s="29">
        <f>Table4[[#This Row],[Revenue]]/Table4[[#This Row],[Units]]</f>
        <v>3.7161958713627858</v>
      </c>
      <c r="N1849" s="31">
        <f t="shared" si="145"/>
        <v>0.51542704896780478</v>
      </c>
    </row>
    <row r="1850" spans="1:14" x14ac:dyDescent="0.25">
      <c r="A1850" s="35">
        <v>2005</v>
      </c>
      <c r="B1850" s="15" t="s">
        <v>175</v>
      </c>
      <c r="C1850" s="15" t="s">
        <v>169</v>
      </c>
      <c r="D1850" s="15" t="s">
        <v>6</v>
      </c>
      <c r="E1850" s="15" t="s">
        <v>25</v>
      </c>
      <c r="F1850" s="16">
        <v>306</v>
      </c>
      <c r="G1850" s="19">
        <v>1006.2214230599575</v>
      </c>
      <c r="H1850" s="19">
        <f t="shared" si="141"/>
        <v>307903.75545634702</v>
      </c>
      <c r="I1850" s="20">
        <v>1944.5019259999387</v>
      </c>
      <c r="J1850" s="19">
        <f t="shared" si="142"/>
        <v>595017.58935598121</v>
      </c>
      <c r="K1850" s="19">
        <f t="shared" si="143"/>
        <v>938.28050293998126</v>
      </c>
      <c r="L1850" s="19">
        <f t="shared" si="144"/>
        <v>287113.83389963419</v>
      </c>
      <c r="M1850" s="29">
        <f>Table4[[#This Row],[Revenue]]/Table4[[#This Row],[Units]]</f>
        <v>6.3545814575161401</v>
      </c>
      <c r="N1850" s="31">
        <f t="shared" si="145"/>
        <v>0.48252999413074937</v>
      </c>
    </row>
    <row r="1851" spans="1:14" x14ac:dyDescent="0.25">
      <c r="A1851" s="35">
        <v>2005</v>
      </c>
      <c r="B1851" s="15" t="s">
        <v>175</v>
      </c>
      <c r="C1851" s="15" t="s">
        <v>169</v>
      </c>
      <c r="D1851" s="15" t="s">
        <v>6</v>
      </c>
      <c r="E1851" s="15" t="s">
        <v>25</v>
      </c>
      <c r="F1851" s="16">
        <v>271</v>
      </c>
      <c r="G1851" s="19">
        <v>910.99359467996135</v>
      </c>
      <c r="H1851" s="19">
        <f t="shared" si="141"/>
        <v>246879.26415826954</v>
      </c>
      <c r="I1851" s="20">
        <v>1842.7018279999429</v>
      </c>
      <c r="J1851" s="19">
        <f t="shared" si="142"/>
        <v>499372.19538798451</v>
      </c>
      <c r="K1851" s="19">
        <f t="shared" si="143"/>
        <v>931.70823331998156</v>
      </c>
      <c r="L1851" s="19">
        <f t="shared" si="144"/>
        <v>252492.93122971497</v>
      </c>
      <c r="M1851" s="29">
        <f>Table4[[#This Row],[Revenue]]/Table4[[#This Row],[Units]]</f>
        <v>6.7996377416972065</v>
      </c>
      <c r="N1851" s="31">
        <f t="shared" si="145"/>
        <v>0.50562072450497964</v>
      </c>
    </row>
    <row r="1852" spans="1:14" x14ac:dyDescent="0.25">
      <c r="A1852" s="35">
        <v>2008</v>
      </c>
      <c r="B1852" s="15" t="s">
        <v>176</v>
      </c>
      <c r="C1852" s="15" t="s">
        <v>169</v>
      </c>
      <c r="D1852" s="15" t="s">
        <v>5</v>
      </c>
      <c r="E1852" s="15" t="s">
        <v>25</v>
      </c>
      <c r="F1852" s="16">
        <v>923</v>
      </c>
      <c r="G1852" s="19">
        <v>1188.9393749999722</v>
      </c>
      <c r="H1852" s="19">
        <f t="shared" si="141"/>
        <v>1097391.0431249742</v>
      </c>
      <c r="I1852" s="20">
        <v>2439.5280117499433</v>
      </c>
      <c r="J1852" s="19">
        <f t="shared" si="142"/>
        <v>2251684.3548451979</v>
      </c>
      <c r="K1852" s="19">
        <f t="shared" si="143"/>
        <v>1250.5886367499711</v>
      </c>
      <c r="L1852" s="19">
        <f t="shared" si="144"/>
        <v>1154293.3117202236</v>
      </c>
      <c r="M1852" s="29">
        <f>Table4[[#This Row],[Revenue]]/Table4[[#This Row],[Units]]</f>
        <v>2.6430422662512929</v>
      </c>
      <c r="N1852" s="31">
        <f t="shared" si="145"/>
        <v>0.51263548962198147</v>
      </c>
    </row>
    <row r="1853" spans="1:14" x14ac:dyDescent="0.25">
      <c r="A1853" s="35">
        <v>2008</v>
      </c>
      <c r="B1853" s="15" t="s">
        <v>171</v>
      </c>
      <c r="C1853" s="15" t="s">
        <v>169</v>
      </c>
      <c r="D1853" s="15" t="s">
        <v>5</v>
      </c>
      <c r="E1853" s="15" t="s">
        <v>25</v>
      </c>
      <c r="F1853" s="16">
        <v>716</v>
      </c>
      <c r="G1853" s="19">
        <v>992.21489999997073</v>
      </c>
      <c r="H1853" s="19">
        <f t="shared" si="141"/>
        <v>710425.86839997908</v>
      </c>
      <c r="I1853" s="20">
        <v>2000.9605559999409</v>
      </c>
      <c r="J1853" s="19">
        <f t="shared" si="142"/>
        <v>1432687.7580959576</v>
      </c>
      <c r="K1853" s="19">
        <f t="shared" si="143"/>
        <v>1008.7456559999702</v>
      </c>
      <c r="L1853" s="19">
        <f t="shared" si="144"/>
        <v>722261.88969597849</v>
      </c>
      <c r="M1853" s="29">
        <f>Table4[[#This Row],[Revenue]]/Table4[[#This Row],[Units]]</f>
        <v>2.7946376480446102</v>
      </c>
      <c r="N1853" s="31">
        <f t="shared" si="145"/>
        <v>0.50413070511320957</v>
      </c>
    </row>
    <row r="1854" spans="1:14" x14ac:dyDescent="0.25">
      <c r="A1854" s="35">
        <v>2008</v>
      </c>
      <c r="B1854" s="15" t="s">
        <v>172</v>
      </c>
      <c r="C1854" s="15" t="s">
        <v>169</v>
      </c>
      <c r="D1854" s="15" t="s">
        <v>5</v>
      </c>
      <c r="E1854" s="15" t="s">
        <v>25</v>
      </c>
      <c r="F1854" s="16">
        <v>503</v>
      </c>
      <c r="G1854" s="19">
        <v>589.18904999999131</v>
      </c>
      <c r="H1854" s="19">
        <f t="shared" si="141"/>
        <v>296362.09214999562</v>
      </c>
      <c r="I1854" s="20">
        <v>1386.5984733799796</v>
      </c>
      <c r="J1854" s="19">
        <f t="shared" si="142"/>
        <v>697459.03211012972</v>
      </c>
      <c r="K1854" s="19">
        <f t="shared" si="143"/>
        <v>797.40942337998831</v>
      </c>
      <c r="L1854" s="19">
        <f t="shared" si="144"/>
        <v>401096.9399601341</v>
      </c>
      <c r="M1854" s="29">
        <f>Table4[[#This Row],[Revenue]]/Table4[[#This Row],[Units]]</f>
        <v>2.7566570047315699</v>
      </c>
      <c r="N1854" s="31">
        <f t="shared" si="145"/>
        <v>0.57508315398344478</v>
      </c>
    </row>
    <row r="1855" spans="1:14" x14ac:dyDescent="0.25">
      <c r="A1855" s="35">
        <v>2008</v>
      </c>
      <c r="B1855" s="15" t="s">
        <v>174</v>
      </c>
      <c r="C1855" s="15" t="s">
        <v>169</v>
      </c>
      <c r="D1855" s="15" t="s">
        <v>5</v>
      </c>
      <c r="E1855" s="15" t="s">
        <v>25</v>
      </c>
      <c r="F1855" s="16">
        <v>384</v>
      </c>
      <c r="G1855" s="19">
        <v>768.00786972479216</v>
      </c>
      <c r="H1855" s="19">
        <f t="shared" si="141"/>
        <v>294915.02197432017</v>
      </c>
      <c r="I1855" s="20">
        <v>1595.8808700799891</v>
      </c>
      <c r="J1855" s="19">
        <f t="shared" si="142"/>
        <v>612818.25411071582</v>
      </c>
      <c r="K1855" s="19">
        <f t="shared" si="143"/>
        <v>827.87300035519695</v>
      </c>
      <c r="L1855" s="19">
        <f t="shared" si="144"/>
        <v>317903.23213639564</v>
      </c>
      <c r="M1855" s="29">
        <f>Table4[[#This Row],[Revenue]]/Table4[[#This Row],[Units]]</f>
        <v>4.1559397658333053</v>
      </c>
      <c r="N1855" s="31">
        <f t="shared" si="145"/>
        <v>0.51875614018338478</v>
      </c>
    </row>
    <row r="1856" spans="1:14" x14ac:dyDescent="0.25">
      <c r="A1856" s="35">
        <v>2009</v>
      </c>
      <c r="B1856" s="15" t="s">
        <v>171</v>
      </c>
      <c r="C1856" s="15" t="s">
        <v>169</v>
      </c>
      <c r="D1856" s="15" t="s">
        <v>5</v>
      </c>
      <c r="E1856" s="15" t="s">
        <v>25</v>
      </c>
      <c r="F1856" s="16">
        <v>923</v>
      </c>
      <c r="G1856" s="19">
        <v>1501.2825749999377</v>
      </c>
      <c r="H1856" s="19">
        <f t="shared" si="141"/>
        <v>1385683.8167249425</v>
      </c>
      <c r="I1856" s="20">
        <v>2870.8310829998809</v>
      </c>
      <c r="J1856" s="19">
        <f t="shared" si="142"/>
        <v>2649777.08960889</v>
      </c>
      <c r="K1856" s="19">
        <f t="shared" si="143"/>
        <v>1369.5485079999432</v>
      </c>
      <c r="L1856" s="19">
        <f t="shared" si="144"/>
        <v>1264093.2728839475</v>
      </c>
      <c r="M1856" s="29">
        <f>Table4[[#This Row],[Revenue]]/Table4[[#This Row],[Units]]</f>
        <v>3.1103262004332404</v>
      </c>
      <c r="N1856" s="31">
        <f t="shared" si="145"/>
        <v>0.47705645800965435</v>
      </c>
    </row>
    <row r="1857" spans="1:19" x14ac:dyDescent="0.25">
      <c r="A1857" s="35">
        <v>2009</v>
      </c>
      <c r="B1857" s="15" t="s">
        <v>175</v>
      </c>
      <c r="C1857" s="15" t="s">
        <v>169</v>
      </c>
      <c r="D1857" s="15" t="s">
        <v>5</v>
      </c>
      <c r="E1857" s="15" t="s">
        <v>25</v>
      </c>
      <c r="F1857" s="16">
        <v>503</v>
      </c>
      <c r="G1857" s="19">
        <v>796.63882499996839</v>
      </c>
      <c r="H1857" s="19">
        <f t="shared" si="141"/>
        <v>400709.32897498412</v>
      </c>
      <c r="I1857" s="20">
        <v>1763.6003329999303</v>
      </c>
      <c r="J1857" s="19">
        <f t="shared" si="142"/>
        <v>887090.96749896498</v>
      </c>
      <c r="K1857" s="19">
        <f t="shared" si="143"/>
        <v>966.9615079999619</v>
      </c>
      <c r="L1857" s="19">
        <f t="shared" si="144"/>
        <v>486381.63852398086</v>
      </c>
      <c r="M1857" s="29">
        <f>Table4[[#This Row],[Revenue]]/Table4[[#This Row],[Units]]</f>
        <v>3.5061636838964816</v>
      </c>
      <c r="N1857" s="31">
        <f t="shared" si="145"/>
        <v>0.54828834510091928</v>
      </c>
    </row>
    <row r="1858" spans="1:19" x14ac:dyDescent="0.25">
      <c r="A1858" s="35">
        <v>2010</v>
      </c>
      <c r="B1858" s="15" t="s">
        <v>174</v>
      </c>
      <c r="C1858" s="15" t="s">
        <v>169</v>
      </c>
      <c r="D1858" s="15" t="s">
        <v>5</v>
      </c>
      <c r="E1858" s="15" t="s">
        <v>25</v>
      </c>
      <c r="F1858" s="16">
        <v>384</v>
      </c>
      <c r="G1858" s="19">
        <v>630.89279999997336</v>
      </c>
      <c r="H1858" s="19">
        <f t="shared" ref="H1858:H1921" si="146">G1858*F1858</f>
        <v>242262.83519998979</v>
      </c>
      <c r="I1858" s="20">
        <v>1526.2348319999355</v>
      </c>
      <c r="J1858" s="19">
        <f t="shared" ref="J1858:J1921" si="147">I1858*F1858</f>
        <v>586074.17548797524</v>
      </c>
      <c r="K1858" s="19">
        <f t="shared" ref="K1858:K1921" si="148">I1858-G1858</f>
        <v>895.34203199996216</v>
      </c>
      <c r="L1858" s="19">
        <f t="shared" ref="L1858:L1921" si="149">J1858-H1858</f>
        <v>343811.34028798545</v>
      </c>
      <c r="M1858" s="29">
        <f>Table4[[#This Row],[Revenue]]/Table4[[#This Row],[Units]]</f>
        <v>3.9745698749998319</v>
      </c>
      <c r="N1858" s="31">
        <f t="shared" ref="N1858:N1921" si="150">K1858/I1858</f>
        <v>0.5866345160179125</v>
      </c>
    </row>
    <row r="1859" spans="1:19" x14ac:dyDescent="0.25">
      <c r="A1859" s="35">
        <v>2011</v>
      </c>
      <c r="B1859" s="15" t="s">
        <v>171</v>
      </c>
      <c r="C1859" s="15" t="s">
        <v>169</v>
      </c>
      <c r="D1859" s="15" t="s">
        <v>6</v>
      </c>
      <c r="E1859" s="15" t="s">
        <v>25</v>
      </c>
      <c r="F1859" s="16">
        <v>196</v>
      </c>
      <c r="G1859" s="19">
        <v>278.42903777279912</v>
      </c>
      <c r="H1859" s="19">
        <f t="shared" si="146"/>
        <v>54572.091403468628</v>
      </c>
      <c r="I1859" s="20">
        <v>540.90905087999829</v>
      </c>
      <c r="J1859" s="19">
        <f t="shared" si="147"/>
        <v>106018.17397247966</v>
      </c>
      <c r="K1859" s="19">
        <f t="shared" si="148"/>
        <v>262.48001310719917</v>
      </c>
      <c r="L1859" s="19">
        <f t="shared" si="149"/>
        <v>51446.082569011036</v>
      </c>
      <c r="M1859" s="29">
        <f>Table4[[#This Row],[Revenue]]/Table4[[#This Row],[Units]]</f>
        <v>2.7597400555101954</v>
      </c>
      <c r="N1859" s="31">
        <f t="shared" si="150"/>
        <v>0.48525720299960534</v>
      </c>
    </row>
    <row r="1860" spans="1:19" x14ac:dyDescent="0.25">
      <c r="A1860" s="35">
        <v>2013</v>
      </c>
      <c r="B1860" s="15" t="s">
        <v>175</v>
      </c>
      <c r="C1860" s="15" t="s">
        <v>169</v>
      </c>
      <c r="D1860" s="15" t="s">
        <v>6</v>
      </c>
      <c r="E1860" s="15" t="s">
        <v>25</v>
      </c>
      <c r="F1860" s="16">
        <v>965</v>
      </c>
      <c r="G1860" s="19">
        <v>1649.5565249999374</v>
      </c>
      <c r="H1860" s="19">
        <f t="shared" si="146"/>
        <v>1591822.0466249397</v>
      </c>
      <c r="I1860" s="20">
        <v>3158.1402749998806</v>
      </c>
      <c r="J1860" s="19">
        <f t="shared" si="147"/>
        <v>3047605.3653748846</v>
      </c>
      <c r="K1860" s="19">
        <f t="shared" si="148"/>
        <v>1508.5837499999432</v>
      </c>
      <c r="L1860" s="19">
        <f t="shared" si="149"/>
        <v>1455783.3187499449</v>
      </c>
      <c r="M1860" s="29">
        <f>Table4[[#This Row],[Revenue]]/Table4[[#This Row],[Units]]</f>
        <v>3.2726842227978037</v>
      </c>
      <c r="N1860" s="31">
        <f t="shared" si="150"/>
        <v>0.47768104600736905</v>
      </c>
    </row>
    <row r="1861" spans="1:19" x14ac:dyDescent="0.25">
      <c r="A1861" s="35">
        <v>2013</v>
      </c>
      <c r="B1861" s="15" t="s">
        <v>171</v>
      </c>
      <c r="C1861" s="15" t="s">
        <v>169</v>
      </c>
      <c r="D1861" s="15" t="s">
        <v>6</v>
      </c>
      <c r="E1861" s="15" t="s">
        <v>25</v>
      </c>
      <c r="F1861" s="16">
        <v>196</v>
      </c>
      <c r="G1861" s="19">
        <v>416.91645911998336</v>
      </c>
      <c r="H1861" s="19">
        <f t="shared" si="146"/>
        <v>81715.625987516745</v>
      </c>
      <c r="I1861" s="20">
        <v>800.26615199996809</v>
      </c>
      <c r="J1861" s="19">
        <f t="shared" si="147"/>
        <v>156852.16579199376</v>
      </c>
      <c r="K1861" s="19">
        <f t="shared" si="148"/>
        <v>383.34969287998473</v>
      </c>
      <c r="L1861" s="19">
        <f t="shared" si="149"/>
        <v>75136.539804477012</v>
      </c>
      <c r="M1861" s="29">
        <f>Table4[[#This Row],[Revenue]]/Table4[[#This Row],[Units]]</f>
        <v>4.0829905714284083</v>
      </c>
      <c r="N1861" s="31">
        <f t="shared" si="150"/>
        <v>0.47902774835839868</v>
      </c>
    </row>
    <row r="1862" spans="1:19" x14ac:dyDescent="0.25">
      <c r="A1862" s="35">
        <v>2013</v>
      </c>
      <c r="B1862" s="15" t="s">
        <v>171</v>
      </c>
      <c r="C1862" s="15" t="s">
        <v>169</v>
      </c>
      <c r="D1862" s="15" t="s">
        <v>6</v>
      </c>
      <c r="E1862" s="15" t="s">
        <v>25</v>
      </c>
      <c r="F1862" s="16">
        <v>160</v>
      </c>
      <c r="G1862" s="19">
        <v>322.24454099998718</v>
      </c>
      <c r="H1862" s="19">
        <f t="shared" si="146"/>
        <v>51559.126559997952</v>
      </c>
      <c r="I1862" s="20">
        <v>699.01109999997209</v>
      </c>
      <c r="J1862" s="19">
        <f t="shared" si="147"/>
        <v>111841.77599999553</v>
      </c>
      <c r="K1862" s="19">
        <f t="shared" si="148"/>
        <v>376.76655899998491</v>
      </c>
      <c r="L1862" s="19">
        <f t="shared" si="149"/>
        <v>60282.649439997578</v>
      </c>
      <c r="M1862" s="29">
        <f>Table4[[#This Row],[Revenue]]/Table4[[#This Row],[Units]]</f>
        <v>4.3688193749998252</v>
      </c>
      <c r="N1862" s="31">
        <f t="shared" si="150"/>
        <v>0.53899939357186166</v>
      </c>
    </row>
    <row r="1863" spans="1:19" x14ac:dyDescent="0.25">
      <c r="A1863" s="35">
        <v>2017</v>
      </c>
      <c r="B1863" s="15" t="s">
        <v>172</v>
      </c>
      <c r="C1863" s="15" t="s">
        <v>169</v>
      </c>
      <c r="D1863" s="15" t="s">
        <v>6</v>
      </c>
      <c r="E1863" s="15" t="s">
        <v>25</v>
      </c>
      <c r="F1863" s="16">
        <v>557</v>
      </c>
      <c r="G1863" s="19">
        <v>653.38272299999687</v>
      </c>
      <c r="H1863" s="19">
        <f t="shared" si="146"/>
        <v>363934.17671099823</v>
      </c>
      <c r="I1863" s="20">
        <v>1400.3117729999931</v>
      </c>
      <c r="J1863" s="19">
        <f t="shared" si="147"/>
        <v>779973.65756099613</v>
      </c>
      <c r="K1863" s="19">
        <f t="shared" si="148"/>
        <v>746.92904999999621</v>
      </c>
      <c r="L1863" s="19">
        <f t="shared" si="149"/>
        <v>416039.4808499979</v>
      </c>
      <c r="M1863" s="29">
        <f>Table4[[#This Row],[Revenue]]/Table4[[#This Row],[Units]]</f>
        <v>2.5140247271095029</v>
      </c>
      <c r="N1863" s="31">
        <f t="shared" si="150"/>
        <v>0.53340196404961593</v>
      </c>
    </row>
    <row r="1864" spans="1:19" x14ac:dyDescent="0.25">
      <c r="A1864" s="35">
        <v>2017</v>
      </c>
      <c r="B1864" s="15" t="s">
        <v>172</v>
      </c>
      <c r="C1864" s="15" t="s">
        <v>169</v>
      </c>
      <c r="D1864" s="15" t="s">
        <v>6</v>
      </c>
      <c r="E1864" s="15" t="s">
        <v>25</v>
      </c>
      <c r="F1864" s="16">
        <v>209</v>
      </c>
      <c r="G1864" s="19">
        <v>318.14334430319724</v>
      </c>
      <c r="H1864" s="19">
        <f t="shared" si="146"/>
        <v>66491.958959368218</v>
      </c>
      <c r="I1864" s="20">
        <v>598.31656871999473</v>
      </c>
      <c r="J1864" s="19">
        <f t="shared" si="147"/>
        <v>125048.1628624789</v>
      </c>
      <c r="K1864" s="19">
        <f t="shared" si="148"/>
        <v>280.1732244167975</v>
      </c>
      <c r="L1864" s="19">
        <f t="shared" si="149"/>
        <v>58556.203903110683</v>
      </c>
      <c r="M1864" s="29">
        <f>Table4[[#This Row],[Revenue]]/Table4[[#This Row],[Units]]</f>
        <v>2.8627587020095442</v>
      </c>
      <c r="N1864" s="31">
        <f t="shared" si="150"/>
        <v>0.46826920574201136</v>
      </c>
    </row>
    <row r="1865" spans="1:19" x14ac:dyDescent="0.25">
      <c r="A1865" s="35">
        <v>2018</v>
      </c>
      <c r="B1865" s="15" t="s">
        <v>173</v>
      </c>
      <c r="C1865" s="15" t="s">
        <v>169</v>
      </c>
      <c r="D1865" s="15" t="s">
        <v>6</v>
      </c>
      <c r="E1865" s="15" t="s">
        <v>25</v>
      </c>
      <c r="F1865" s="16">
        <v>417</v>
      </c>
      <c r="G1865" s="19">
        <v>631.09697399998197</v>
      </c>
      <c r="H1865" s="19">
        <f t="shared" si="146"/>
        <v>263167.4381579925</v>
      </c>
      <c r="I1865" s="20">
        <v>1467.1258739999582</v>
      </c>
      <c r="J1865" s="19">
        <f t="shared" si="147"/>
        <v>611791.48945798259</v>
      </c>
      <c r="K1865" s="19">
        <f t="shared" si="148"/>
        <v>836.02889999997626</v>
      </c>
      <c r="L1865" s="19">
        <f t="shared" si="149"/>
        <v>348624.0512999901</v>
      </c>
      <c r="M1865" s="29">
        <f>Table4[[#This Row],[Revenue]]/Table4[[#This Row],[Units]]</f>
        <v>3.5182874676257989</v>
      </c>
      <c r="N1865" s="31">
        <f t="shared" si="150"/>
        <v>0.56984128956885949</v>
      </c>
    </row>
    <row r="1866" spans="1:19" x14ac:dyDescent="0.25">
      <c r="A1866" s="35">
        <v>2018</v>
      </c>
      <c r="B1866" s="15" t="s">
        <v>171</v>
      </c>
      <c r="C1866" s="15" t="s">
        <v>169</v>
      </c>
      <c r="D1866" s="15" t="s">
        <v>6</v>
      </c>
      <c r="E1866" s="15" t="s">
        <v>25</v>
      </c>
      <c r="F1866" s="16">
        <v>209</v>
      </c>
      <c r="G1866" s="19">
        <v>436.50951713998364</v>
      </c>
      <c r="H1866" s="19">
        <f t="shared" si="146"/>
        <v>91230.489082256579</v>
      </c>
      <c r="I1866" s="20">
        <v>809.7674939999697</v>
      </c>
      <c r="J1866" s="19">
        <f t="shared" si="147"/>
        <v>169241.40624599365</v>
      </c>
      <c r="K1866" s="19">
        <f t="shared" si="148"/>
        <v>373.25797685998606</v>
      </c>
      <c r="L1866" s="19">
        <f t="shared" si="149"/>
        <v>78010.917163737075</v>
      </c>
      <c r="M1866" s="29">
        <f>Table4[[#This Row],[Revenue]]/Table4[[#This Row],[Units]]</f>
        <v>3.8744856172247353</v>
      </c>
      <c r="N1866" s="31">
        <f t="shared" si="150"/>
        <v>0.46094462870597769</v>
      </c>
    </row>
    <row r="1867" spans="1:19" x14ac:dyDescent="0.25">
      <c r="A1867" s="35">
        <v>2018</v>
      </c>
      <c r="B1867" s="15" t="s">
        <v>172</v>
      </c>
      <c r="C1867" s="15" t="s">
        <v>169</v>
      </c>
      <c r="D1867" s="15" t="s">
        <v>6</v>
      </c>
      <c r="E1867" s="15" t="s">
        <v>25</v>
      </c>
      <c r="F1867" s="16">
        <v>159</v>
      </c>
      <c r="G1867" s="19">
        <v>269.62271159999273</v>
      </c>
      <c r="H1867" s="19">
        <f t="shared" si="146"/>
        <v>42870.011144398843</v>
      </c>
      <c r="I1867" s="20">
        <v>587.30435999998417</v>
      </c>
      <c r="J1867" s="19">
        <f t="shared" si="147"/>
        <v>93381.393239997487</v>
      </c>
      <c r="K1867" s="19">
        <f t="shared" si="148"/>
        <v>317.68164839999145</v>
      </c>
      <c r="L1867" s="19">
        <f t="shared" si="149"/>
        <v>50511.382095598645</v>
      </c>
      <c r="M1867" s="29">
        <f>Table4[[#This Row],[Revenue]]/Table4[[#This Row],[Units]]</f>
        <v>3.6937381132074476</v>
      </c>
      <c r="N1867" s="31">
        <f t="shared" si="150"/>
        <v>0.54091484762687614</v>
      </c>
    </row>
    <row r="1868" spans="1:19" x14ac:dyDescent="0.25">
      <c r="A1868" s="35">
        <v>2020</v>
      </c>
      <c r="B1868" s="15" t="s">
        <v>171</v>
      </c>
      <c r="C1868" s="15" t="s">
        <v>169</v>
      </c>
      <c r="D1868" s="15" t="s">
        <v>5</v>
      </c>
      <c r="E1868" s="15" t="s">
        <v>25</v>
      </c>
      <c r="F1868" s="16">
        <v>513</v>
      </c>
      <c r="G1868" s="19">
        <v>1268.8640266799309</v>
      </c>
      <c r="H1868" s="19">
        <f t="shared" si="146"/>
        <v>650927.24568680453</v>
      </c>
      <c r="I1868" s="20">
        <v>2803.4478279998475</v>
      </c>
      <c r="J1868" s="19">
        <f t="shared" si="147"/>
        <v>1438168.7357639219</v>
      </c>
      <c r="K1868" s="19">
        <f t="shared" si="148"/>
        <v>1534.5838013199166</v>
      </c>
      <c r="L1868" s="19">
        <f t="shared" si="149"/>
        <v>787241.49007711734</v>
      </c>
      <c r="M1868" s="29">
        <f>Table4[[#This Row],[Revenue]]/Table4[[#This Row],[Units]]</f>
        <v>5.4648105808963887</v>
      </c>
      <c r="N1868" s="31">
        <f t="shared" si="150"/>
        <v>0.54739160329399927</v>
      </c>
    </row>
    <row r="1869" spans="1:19" x14ac:dyDescent="0.25">
      <c r="A1869" s="35">
        <v>1990</v>
      </c>
      <c r="B1869" s="15" t="s">
        <v>175</v>
      </c>
      <c r="C1869" s="15" t="s">
        <v>170</v>
      </c>
      <c r="D1869" s="15" t="s">
        <v>146</v>
      </c>
      <c r="E1869" s="15" t="s">
        <v>144</v>
      </c>
      <c r="F1869" s="16">
        <v>439</v>
      </c>
      <c r="G1869" s="19">
        <v>834.32667078958502</v>
      </c>
      <c r="H1869" s="19">
        <f t="shared" si="146"/>
        <v>366269.40847662784</v>
      </c>
      <c r="I1869" s="20">
        <v>1674.1130541599787</v>
      </c>
      <c r="J1869" s="19">
        <f t="shared" si="147"/>
        <v>734935.6307762306</v>
      </c>
      <c r="K1869" s="19">
        <f t="shared" si="148"/>
        <v>839.78638337039365</v>
      </c>
      <c r="L1869" s="19">
        <f t="shared" si="149"/>
        <v>368666.22229960276</v>
      </c>
      <c r="M1869" s="29">
        <f>Table4[[#This Row],[Revenue]]/Table4[[#This Row],[Units]]</f>
        <v>3.8134693716628214</v>
      </c>
      <c r="N1869" s="31">
        <f t="shared" si="150"/>
        <v>0.50163062839968953</v>
      </c>
      <c r="O1869" s="41"/>
      <c r="P1869" s="41"/>
      <c r="Q1869" s="41"/>
      <c r="R1869" s="41"/>
      <c r="S1869" s="41"/>
    </row>
    <row r="1870" spans="1:19" x14ac:dyDescent="0.25">
      <c r="A1870" s="35">
        <v>1991</v>
      </c>
      <c r="B1870" s="15" t="s">
        <v>172</v>
      </c>
      <c r="C1870" s="15" t="s">
        <v>170</v>
      </c>
      <c r="D1870" s="15" t="s">
        <v>146</v>
      </c>
      <c r="E1870" s="15" t="s">
        <v>144</v>
      </c>
      <c r="F1870" s="16">
        <v>874</v>
      </c>
      <c r="G1870" s="19">
        <v>999.90057399997613</v>
      </c>
      <c r="H1870" s="19">
        <f t="shared" si="146"/>
        <v>873913.10167597909</v>
      </c>
      <c r="I1870" s="20">
        <v>2068.7508596599509</v>
      </c>
      <c r="J1870" s="19">
        <f t="shared" si="147"/>
        <v>1808088.2513427972</v>
      </c>
      <c r="K1870" s="19">
        <f t="shared" si="148"/>
        <v>1068.8502856599748</v>
      </c>
      <c r="L1870" s="19">
        <f t="shared" si="149"/>
        <v>934175.14966681809</v>
      </c>
      <c r="M1870" s="29">
        <f>Table4[[#This Row],[Revenue]]/Table4[[#This Row],[Units]]</f>
        <v>2.3669918302745434</v>
      </c>
      <c r="N1870" s="31">
        <f t="shared" si="150"/>
        <v>0.51666457595365844</v>
      </c>
    </row>
    <row r="1871" spans="1:19" x14ac:dyDescent="0.25">
      <c r="A1871" s="35">
        <v>1991</v>
      </c>
      <c r="B1871" s="15" t="s">
        <v>174</v>
      </c>
      <c r="C1871" s="15" t="s">
        <v>170</v>
      </c>
      <c r="D1871" s="15" t="s">
        <v>146</v>
      </c>
      <c r="E1871" s="15" t="s">
        <v>144</v>
      </c>
      <c r="F1871" s="16">
        <v>863</v>
      </c>
      <c r="G1871" s="19">
        <v>955.71640499997989</v>
      </c>
      <c r="H1871" s="19">
        <f t="shared" si="146"/>
        <v>824783.2575149826</v>
      </c>
      <c r="I1871" s="20">
        <v>1982.5887364499586</v>
      </c>
      <c r="J1871" s="19">
        <f t="shared" si="147"/>
        <v>1710974.0795563143</v>
      </c>
      <c r="K1871" s="19">
        <f t="shared" si="148"/>
        <v>1026.8723314499787</v>
      </c>
      <c r="L1871" s="19">
        <f t="shared" si="149"/>
        <v>886190.82204133167</v>
      </c>
      <c r="M1871" s="29">
        <f>Table4[[#This Row],[Revenue]]/Table4[[#This Row],[Units]]</f>
        <v>2.2973218267091062</v>
      </c>
      <c r="N1871" s="31">
        <f t="shared" si="150"/>
        <v>0.51794520596778215</v>
      </c>
    </row>
    <row r="1872" spans="1:19" x14ac:dyDescent="0.25">
      <c r="A1872" s="35">
        <v>1992</v>
      </c>
      <c r="B1872" s="15" t="s">
        <v>176</v>
      </c>
      <c r="C1872" s="15" t="s">
        <v>170</v>
      </c>
      <c r="D1872" s="15" t="s">
        <v>146</v>
      </c>
      <c r="E1872" s="15" t="s">
        <v>144</v>
      </c>
      <c r="F1872" s="16">
        <v>874</v>
      </c>
      <c r="G1872" s="19">
        <v>1197.3065839999545</v>
      </c>
      <c r="H1872" s="19">
        <f t="shared" si="146"/>
        <v>1046445.9544159602</v>
      </c>
      <c r="I1872" s="20">
        <v>2315.2681839999123</v>
      </c>
      <c r="J1872" s="19">
        <f t="shared" si="147"/>
        <v>2023544.3928159233</v>
      </c>
      <c r="K1872" s="19">
        <f t="shared" si="148"/>
        <v>1117.9615999999578</v>
      </c>
      <c r="L1872" s="19">
        <f t="shared" si="149"/>
        <v>977098.43839996308</v>
      </c>
      <c r="M1872" s="29">
        <f>Table4[[#This Row],[Revenue]]/Table4[[#This Row],[Units]]</f>
        <v>2.6490482654461238</v>
      </c>
      <c r="N1872" s="31">
        <f t="shared" si="150"/>
        <v>0.48286483947122738</v>
      </c>
    </row>
    <row r="1873" spans="1:19" x14ac:dyDescent="0.25">
      <c r="A1873" s="35">
        <v>1992</v>
      </c>
      <c r="B1873" s="15" t="s">
        <v>173</v>
      </c>
      <c r="C1873" s="15" t="s">
        <v>170</v>
      </c>
      <c r="D1873" s="15" t="s">
        <v>146</v>
      </c>
      <c r="E1873" s="15" t="s">
        <v>144</v>
      </c>
      <c r="F1873" s="16">
        <v>439</v>
      </c>
      <c r="G1873" s="19">
        <v>586.54175399997871</v>
      </c>
      <c r="H1873" s="19">
        <f t="shared" si="146"/>
        <v>257491.83000599066</v>
      </c>
      <c r="I1873" s="20">
        <v>1384.8363539999496</v>
      </c>
      <c r="J1873" s="19">
        <f t="shared" si="147"/>
        <v>607943.15940597781</v>
      </c>
      <c r="K1873" s="19">
        <f t="shared" si="148"/>
        <v>798.29459999997084</v>
      </c>
      <c r="L1873" s="19">
        <f t="shared" si="149"/>
        <v>350451.32939998712</v>
      </c>
      <c r="M1873" s="29">
        <f>Table4[[#This Row],[Revenue]]/Table4[[#This Row],[Units]]</f>
        <v>3.1545247243734615</v>
      </c>
      <c r="N1873" s="31">
        <f t="shared" si="150"/>
        <v>0.57645410426595423</v>
      </c>
    </row>
    <row r="1874" spans="1:19" x14ac:dyDescent="0.25">
      <c r="A1874" s="35">
        <v>1993</v>
      </c>
      <c r="B1874" s="15" t="s">
        <v>176</v>
      </c>
      <c r="C1874" s="15" t="s">
        <v>170</v>
      </c>
      <c r="D1874" s="15" t="s">
        <v>146</v>
      </c>
      <c r="E1874" s="15" t="s">
        <v>144</v>
      </c>
      <c r="F1874" s="16">
        <v>873</v>
      </c>
      <c r="G1874" s="19">
        <v>2382.1529271998902</v>
      </c>
      <c r="H1874" s="19">
        <f t="shared" si="146"/>
        <v>2079619.5054455041</v>
      </c>
      <c r="I1874" s="20">
        <v>3860.3671199998448</v>
      </c>
      <c r="J1874" s="19">
        <f t="shared" si="147"/>
        <v>3370100.4957598643</v>
      </c>
      <c r="K1874" s="19">
        <f t="shared" si="148"/>
        <v>1478.2141927999546</v>
      </c>
      <c r="L1874" s="19">
        <f t="shared" si="149"/>
        <v>1290480.9903143602</v>
      </c>
      <c r="M1874" s="29">
        <f>Table4[[#This Row],[Revenue]]/Table4[[#This Row],[Units]]</f>
        <v>4.4219554639173477</v>
      </c>
      <c r="N1874" s="31">
        <f t="shared" si="150"/>
        <v>0.38292062564246843</v>
      </c>
    </row>
    <row r="1875" spans="1:19" x14ac:dyDescent="0.25">
      <c r="A1875" s="35">
        <v>1993</v>
      </c>
      <c r="B1875" s="15" t="s">
        <v>175</v>
      </c>
      <c r="C1875" s="15" t="s">
        <v>170</v>
      </c>
      <c r="D1875" s="15" t="s">
        <v>146</v>
      </c>
      <c r="E1875" s="15" t="s">
        <v>144</v>
      </c>
      <c r="F1875" s="16">
        <v>872</v>
      </c>
      <c r="G1875" s="19">
        <v>1822.0112035599129</v>
      </c>
      <c r="H1875" s="19">
        <f t="shared" si="146"/>
        <v>1588793.769504244</v>
      </c>
      <c r="I1875" s="20">
        <v>3600.7380759998282</v>
      </c>
      <c r="J1875" s="19">
        <f t="shared" si="147"/>
        <v>3139843.6022718502</v>
      </c>
      <c r="K1875" s="19">
        <f t="shared" si="148"/>
        <v>1778.7268724399153</v>
      </c>
      <c r="L1875" s="19">
        <f t="shared" si="149"/>
        <v>1551049.8327676062</v>
      </c>
      <c r="M1875" s="29">
        <f>Table4[[#This Row],[Revenue]]/Table4[[#This Row],[Units]]</f>
        <v>4.1292867844034724</v>
      </c>
      <c r="N1875" s="31">
        <f t="shared" si="150"/>
        <v>0.49398951961981036</v>
      </c>
    </row>
    <row r="1876" spans="1:19" x14ac:dyDescent="0.25">
      <c r="A1876" s="35">
        <v>1993</v>
      </c>
      <c r="B1876" s="15" t="s">
        <v>173</v>
      </c>
      <c r="C1876" s="15" t="s">
        <v>170</v>
      </c>
      <c r="D1876" s="15" t="s">
        <v>146</v>
      </c>
      <c r="E1876" s="15" t="s">
        <v>144</v>
      </c>
      <c r="F1876" s="16">
        <v>863</v>
      </c>
      <c r="G1876" s="19">
        <v>1299.705615999942</v>
      </c>
      <c r="H1876" s="19">
        <f t="shared" si="146"/>
        <v>1121645.9466079499</v>
      </c>
      <c r="I1876" s="20">
        <v>2520.4240159998876</v>
      </c>
      <c r="J1876" s="19">
        <f t="shared" si="147"/>
        <v>2175125.9258079031</v>
      </c>
      <c r="K1876" s="19">
        <f t="shared" si="148"/>
        <v>1220.7183999999456</v>
      </c>
      <c r="L1876" s="19">
        <f t="shared" si="149"/>
        <v>1053479.9791999531</v>
      </c>
      <c r="M1876" s="29">
        <f>Table4[[#This Row],[Revenue]]/Table4[[#This Row],[Units]]</f>
        <v>2.9205376778677725</v>
      </c>
      <c r="N1876" s="31">
        <f t="shared" si="150"/>
        <v>0.48433056987662032</v>
      </c>
    </row>
    <row r="1877" spans="1:19" x14ac:dyDescent="0.25">
      <c r="A1877" s="35">
        <v>1994</v>
      </c>
      <c r="B1877" s="15" t="s">
        <v>172</v>
      </c>
      <c r="C1877" s="15" t="s">
        <v>170</v>
      </c>
      <c r="D1877" s="15" t="s">
        <v>146</v>
      </c>
      <c r="E1877" s="15" t="s">
        <v>144</v>
      </c>
      <c r="F1877" s="16">
        <v>866</v>
      </c>
      <c r="G1877" s="19">
        <v>2724.0576335698624</v>
      </c>
      <c r="H1877" s="19">
        <f t="shared" si="146"/>
        <v>2359033.910671501</v>
      </c>
      <c r="I1877" s="20">
        <v>4524.1812469997967</v>
      </c>
      <c r="J1877" s="19">
        <f t="shared" si="147"/>
        <v>3917940.9599018241</v>
      </c>
      <c r="K1877" s="19">
        <f t="shared" si="148"/>
        <v>1800.1236134299343</v>
      </c>
      <c r="L1877" s="19">
        <f t="shared" si="149"/>
        <v>1558907.0492303232</v>
      </c>
      <c r="M1877" s="29">
        <f>Table4[[#This Row],[Revenue]]/Table4[[#This Row],[Units]]</f>
        <v>5.2242277678981486</v>
      </c>
      <c r="N1877" s="31">
        <f t="shared" si="150"/>
        <v>0.39788936719183904</v>
      </c>
    </row>
    <row r="1878" spans="1:19" x14ac:dyDescent="0.25">
      <c r="A1878" s="35">
        <v>1994</v>
      </c>
      <c r="B1878" s="15" t="s">
        <v>174</v>
      </c>
      <c r="C1878" s="15" t="s">
        <v>170</v>
      </c>
      <c r="D1878" s="15" t="s">
        <v>146</v>
      </c>
      <c r="E1878" s="15" t="s">
        <v>144</v>
      </c>
      <c r="F1878" s="16">
        <v>869</v>
      </c>
      <c r="G1878" s="19">
        <v>1928.2296828599051</v>
      </c>
      <c r="H1878" s="19">
        <f t="shared" si="146"/>
        <v>1675631.5944052576</v>
      </c>
      <c r="I1878" s="20">
        <v>3849.5751059998106</v>
      </c>
      <c r="J1878" s="19">
        <f t="shared" si="147"/>
        <v>3345280.7671138356</v>
      </c>
      <c r="K1878" s="19">
        <f t="shared" si="148"/>
        <v>1921.3454231399055</v>
      </c>
      <c r="L1878" s="19">
        <f t="shared" si="149"/>
        <v>1669649.1727085779</v>
      </c>
      <c r="M1878" s="29">
        <f>Table4[[#This Row],[Revenue]]/Table4[[#This Row],[Units]]</f>
        <v>4.4298908009203801</v>
      </c>
      <c r="N1878" s="31">
        <f t="shared" si="150"/>
        <v>0.49910584161492655</v>
      </c>
    </row>
    <row r="1879" spans="1:19" x14ac:dyDescent="0.25">
      <c r="A1879" s="35">
        <v>1995</v>
      </c>
      <c r="B1879" s="15" t="s">
        <v>171</v>
      </c>
      <c r="C1879" s="15" t="s">
        <v>170</v>
      </c>
      <c r="D1879" s="15" t="s">
        <v>146</v>
      </c>
      <c r="E1879" s="15" t="s">
        <v>144</v>
      </c>
      <c r="F1879" s="16">
        <v>1513.9449151208185</v>
      </c>
      <c r="G1879" s="19">
        <v>3410.5620638469613</v>
      </c>
      <c r="H1879" s="19">
        <f t="shared" si="146"/>
        <v>5163403.0942650717</v>
      </c>
      <c r="I1879" s="20">
        <v>8786.3549254799818</v>
      </c>
      <c r="J1879" s="19">
        <f t="shared" si="147"/>
        <v>13302057.361877177</v>
      </c>
      <c r="K1879" s="19">
        <f t="shared" si="148"/>
        <v>5375.7928616330209</v>
      </c>
      <c r="L1879" s="19">
        <f t="shared" si="149"/>
        <v>8138654.2676121052</v>
      </c>
      <c r="M1879" s="29">
        <f>Table4[[#This Row],[Revenue]]/Table4[[#This Row],[Units]]</f>
        <v>5.8036159953539643</v>
      </c>
      <c r="N1879" s="31">
        <f t="shared" si="150"/>
        <v>0.61183424835747247</v>
      </c>
    </row>
    <row r="1880" spans="1:19" x14ac:dyDescent="0.25">
      <c r="A1880" s="35">
        <v>1995</v>
      </c>
      <c r="B1880" s="15" t="s">
        <v>173</v>
      </c>
      <c r="C1880" s="15" t="s">
        <v>170</v>
      </c>
      <c r="D1880" s="15" t="s">
        <v>146</v>
      </c>
      <c r="E1880" s="15" t="s">
        <v>144</v>
      </c>
      <c r="F1880" s="16">
        <v>1736.5900763133545</v>
      </c>
      <c r="G1880" s="19">
        <v>3120.2968828837725</v>
      </c>
      <c r="H1880" s="19">
        <f t="shared" si="146"/>
        <v>5418676.601967453</v>
      </c>
      <c r="I1880" s="20">
        <v>5788.2326698927818</v>
      </c>
      <c r="J1880" s="19">
        <f t="shared" si="147"/>
        <v>10051787.413928557</v>
      </c>
      <c r="K1880" s="19">
        <f t="shared" si="148"/>
        <v>2667.9357870090093</v>
      </c>
      <c r="L1880" s="19">
        <f t="shared" si="149"/>
        <v>4633110.8119611042</v>
      </c>
      <c r="M1880" s="29">
        <f>Table4[[#This Row],[Revenue]]/Table4[[#This Row],[Units]]</f>
        <v>3.3331024683618766</v>
      </c>
      <c r="N1880" s="31">
        <f t="shared" si="150"/>
        <v>0.46092407461195384</v>
      </c>
      <c r="O1880" s="41"/>
      <c r="P1880" s="41"/>
      <c r="Q1880" s="41"/>
      <c r="R1880" s="41"/>
      <c r="S1880" s="41"/>
    </row>
    <row r="1881" spans="1:19" x14ac:dyDescent="0.25">
      <c r="A1881" s="35">
        <v>1995</v>
      </c>
      <c r="B1881" s="15" t="s">
        <v>175</v>
      </c>
      <c r="C1881" s="15" t="s">
        <v>170</v>
      </c>
      <c r="D1881" s="15" t="s">
        <v>146</v>
      </c>
      <c r="E1881" s="15" t="s">
        <v>144</v>
      </c>
      <c r="F1881" s="16">
        <v>1285.4044682916531</v>
      </c>
      <c r="G1881" s="19">
        <v>2908.8584283855716</v>
      </c>
      <c r="H1881" s="19">
        <f t="shared" si="146"/>
        <v>3739059.6214746493</v>
      </c>
      <c r="I1881" s="20">
        <v>6894.3479500460035</v>
      </c>
      <c r="J1881" s="19">
        <f t="shared" si="147"/>
        <v>8862025.6609465312</v>
      </c>
      <c r="K1881" s="19">
        <f t="shared" si="148"/>
        <v>3985.4895216604318</v>
      </c>
      <c r="L1881" s="19">
        <f t="shared" si="149"/>
        <v>5122966.0394718815</v>
      </c>
      <c r="M1881" s="29">
        <f>Table4[[#This Row],[Revenue]]/Table4[[#This Row],[Units]]</f>
        <v>5.363563080816756</v>
      </c>
      <c r="N1881" s="31">
        <f t="shared" si="150"/>
        <v>0.57808070473638307</v>
      </c>
    </row>
    <row r="1882" spans="1:19" x14ac:dyDescent="0.25">
      <c r="A1882" s="35">
        <v>1995</v>
      </c>
      <c r="B1882" s="15" t="s">
        <v>176</v>
      </c>
      <c r="C1882" s="15" t="s">
        <v>170</v>
      </c>
      <c r="D1882" s="15" t="s">
        <v>146</v>
      </c>
      <c r="E1882" s="15" t="s">
        <v>144</v>
      </c>
      <c r="F1882" s="16">
        <v>977.34410343191098</v>
      </c>
      <c r="G1882" s="19">
        <v>2991.8424347125606</v>
      </c>
      <c r="H1882" s="19">
        <f t="shared" si="146"/>
        <v>2924059.5619636932</v>
      </c>
      <c r="I1882" s="20">
        <v>5659.1209030490199</v>
      </c>
      <c r="J1882" s="19">
        <f t="shared" si="147"/>
        <v>5530908.4452032307</v>
      </c>
      <c r="K1882" s="19">
        <f t="shared" si="148"/>
        <v>2667.2784683364594</v>
      </c>
      <c r="L1882" s="19">
        <f t="shared" si="149"/>
        <v>2606848.8832395375</v>
      </c>
      <c r="M1882" s="29">
        <f>Table4[[#This Row],[Revenue]]/Table4[[#This Row],[Units]]</f>
        <v>5.7903054647561767</v>
      </c>
      <c r="N1882" s="31">
        <f t="shared" si="150"/>
        <v>0.47132381760908904</v>
      </c>
    </row>
    <row r="1883" spans="1:19" x14ac:dyDescent="0.25">
      <c r="A1883" s="35">
        <v>1995</v>
      </c>
      <c r="B1883" s="15" t="s">
        <v>174</v>
      </c>
      <c r="C1883" s="15" t="s">
        <v>170</v>
      </c>
      <c r="D1883" s="15" t="s">
        <v>146</v>
      </c>
      <c r="E1883" s="15" t="s">
        <v>144</v>
      </c>
      <c r="F1883" s="16">
        <v>1094.4530466065476</v>
      </c>
      <c r="G1883" s="19">
        <v>2494.9938544313582</v>
      </c>
      <c r="H1883" s="19">
        <f t="shared" si="146"/>
        <v>2730653.6252470128</v>
      </c>
      <c r="I1883" s="20">
        <v>4139.282163316142</v>
      </c>
      <c r="J1883" s="19">
        <f t="shared" si="147"/>
        <v>4530249.9744054927</v>
      </c>
      <c r="K1883" s="19">
        <f t="shared" si="148"/>
        <v>1644.2883088847839</v>
      </c>
      <c r="L1883" s="19">
        <f t="shared" si="149"/>
        <v>1799596.3491584798</v>
      </c>
      <c r="M1883" s="29">
        <f>Table4[[#This Row],[Revenue]]/Table4[[#This Row],[Units]]</f>
        <v>3.7820554990004984</v>
      </c>
      <c r="N1883" s="31">
        <f t="shared" si="150"/>
        <v>0.39723996674038758</v>
      </c>
    </row>
    <row r="1884" spans="1:19" x14ac:dyDescent="0.25">
      <c r="A1884" s="35">
        <v>1997</v>
      </c>
      <c r="B1884" s="15" t="s">
        <v>173</v>
      </c>
      <c r="C1884" s="15" t="s">
        <v>170</v>
      </c>
      <c r="D1884" s="15" t="s">
        <v>146</v>
      </c>
      <c r="E1884" s="15" t="s">
        <v>144</v>
      </c>
      <c r="F1884" s="16">
        <v>859</v>
      </c>
      <c r="G1884" s="19">
        <v>960.51747899997906</v>
      </c>
      <c r="H1884" s="19">
        <f t="shared" si="146"/>
        <v>825084.51446098206</v>
      </c>
      <c r="I1884" s="20">
        <v>1994.5016411099566</v>
      </c>
      <c r="J1884" s="19">
        <f t="shared" si="147"/>
        <v>1713276.9097134527</v>
      </c>
      <c r="K1884" s="19">
        <f t="shared" si="148"/>
        <v>1033.9841621099777</v>
      </c>
      <c r="L1884" s="19">
        <f t="shared" si="149"/>
        <v>888192.39525247063</v>
      </c>
      <c r="M1884" s="29">
        <f>Table4[[#This Row],[Revenue]]/Table4[[#This Row],[Units]]</f>
        <v>2.3218878243422081</v>
      </c>
      <c r="N1884" s="31">
        <f t="shared" si="150"/>
        <v>0.51841730324902457</v>
      </c>
    </row>
    <row r="1885" spans="1:19" x14ac:dyDescent="0.25">
      <c r="A1885" s="35">
        <v>1998</v>
      </c>
      <c r="B1885" s="15" t="s">
        <v>173</v>
      </c>
      <c r="C1885" s="15" t="s">
        <v>170</v>
      </c>
      <c r="D1885" s="15" t="s">
        <v>146</v>
      </c>
      <c r="E1885" s="15" t="s">
        <v>144</v>
      </c>
      <c r="F1885" s="16">
        <v>460</v>
      </c>
      <c r="G1885" s="19">
        <v>572.94885999998235</v>
      </c>
      <c r="H1885" s="19">
        <f t="shared" si="146"/>
        <v>263556.47559999186</v>
      </c>
      <c r="I1885" s="20">
        <v>1330.287859999959</v>
      </c>
      <c r="J1885" s="19">
        <f t="shared" si="147"/>
        <v>611932.41559998109</v>
      </c>
      <c r="K1885" s="19">
        <f t="shared" si="148"/>
        <v>757.33899999997664</v>
      </c>
      <c r="L1885" s="19">
        <f t="shared" si="149"/>
        <v>348375.93999998923</v>
      </c>
      <c r="M1885" s="29">
        <f>Table4[[#This Row],[Revenue]]/Table4[[#This Row],[Units]]</f>
        <v>2.8919301304346936</v>
      </c>
      <c r="N1885" s="31">
        <f t="shared" si="150"/>
        <v>0.56930460148677897</v>
      </c>
    </row>
    <row r="1886" spans="1:19" x14ac:dyDescent="0.25">
      <c r="A1886" s="35">
        <v>1998</v>
      </c>
      <c r="B1886" s="15" t="s">
        <v>173</v>
      </c>
      <c r="C1886" s="15" t="s">
        <v>170</v>
      </c>
      <c r="D1886" s="15" t="s">
        <v>146</v>
      </c>
      <c r="E1886" s="15" t="s">
        <v>144</v>
      </c>
      <c r="F1886" s="16">
        <v>169</v>
      </c>
      <c r="G1886" s="19">
        <v>271.92796808999157</v>
      </c>
      <c r="H1886" s="19">
        <f t="shared" si="146"/>
        <v>45955.826607208575</v>
      </c>
      <c r="I1886" s="20">
        <v>599.51073899998141</v>
      </c>
      <c r="J1886" s="19">
        <f t="shared" si="147"/>
        <v>101317.31489099686</v>
      </c>
      <c r="K1886" s="19">
        <f t="shared" si="148"/>
        <v>327.58277090998985</v>
      </c>
      <c r="L1886" s="19">
        <f t="shared" si="149"/>
        <v>55361.488283788283</v>
      </c>
      <c r="M1886" s="29">
        <f>Table4[[#This Row],[Revenue]]/Table4[[#This Row],[Units]]</f>
        <v>3.547400822485097</v>
      </c>
      <c r="N1886" s="31">
        <f t="shared" si="150"/>
        <v>0.54641685227593562</v>
      </c>
    </row>
    <row r="1887" spans="1:19" x14ac:dyDescent="0.25">
      <c r="A1887" s="35">
        <v>1999</v>
      </c>
      <c r="B1887" s="15" t="s">
        <v>173</v>
      </c>
      <c r="C1887" s="15" t="s">
        <v>170</v>
      </c>
      <c r="D1887" s="15" t="s">
        <v>146</v>
      </c>
      <c r="E1887" s="15" t="s">
        <v>144</v>
      </c>
      <c r="F1887" s="16">
        <v>859</v>
      </c>
      <c r="G1887" s="19">
        <v>1205.3049909999522</v>
      </c>
      <c r="H1887" s="19">
        <f t="shared" si="146"/>
        <v>1035356.9872689589</v>
      </c>
      <c r="I1887" s="20">
        <v>2339.8108909999069</v>
      </c>
      <c r="J1887" s="19">
        <f t="shared" si="147"/>
        <v>2009897.5553689201</v>
      </c>
      <c r="K1887" s="19">
        <f t="shared" si="148"/>
        <v>1134.5058999999546</v>
      </c>
      <c r="L1887" s="19">
        <f t="shared" si="149"/>
        <v>974540.56809996115</v>
      </c>
      <c r="M1887" s="29">
        <f>Table4[[#This Row],[Revenue]]/Table4[[#This Row],[Units]]</f>
        <v>2.7238776379509977</v>
      </c>
      <c r="N1887" s="31">
        <f t="shared" si="150"/>
        <v>0.48487076642126792</v>
      </c>
    </row>
    <row r="1888" spans="1:19" x14ac:dyDescent="0.25">
      <c r="A1888" s="35">
        <v>2003</v>
      </c>
      <c r="B1888" s="15" t="s">
        <v>175</v>
      </c>
      <c r="C1888" s="15" t="s">
        <v>169</v>
      </c>
      <c r="D1888" s="15" t="s">
        <v>5</v>
      </c>
      <c r="E1888" s="15" t="s">
        <v>144</v>
      </c>
      <c r="F1888" s="16">
        <v>720</v>
      </c>
      <c r="G1888" s="19">
        <v>855.03599999998619</v>
      </c>
      <c r="H1888" s="19">
        <f t="shared" si="146"/>
        <v>615625.91999999003</v>
      </c>
      <c r="I1888" s="20">
        <v>2000.6195663999679</v>
      </c>
      <c r="J1888" s="19">
        <f t="shared" si="147"/>
        <v>1440446.0878079769</v>
      </c>
      <c r="K1888" s="19">
        <f t="shared" si="148"/>
        <v>1145.5835663999817</v>
      </c>
      <c r="L1888" s="19">
        <f t="shared" si="149"/>
        <v>824820.16780798684</v>
      </c>
      <c r="M1888" s="29">
        <f>Table4[[#This Row],[Revenue]]/Table4[[#This Row],[Units]]</f>
        <v>2.7786382866666219</v>
      </c>
      <c r="N1888" s="31">
        <f t="shared" si="150"/>
        <v>0.57261439687976856</v>
      </c>
    </row>
    <row r="1889" spans="1:19" x14ac:dyDescent="0.25">
      <c r="A1889" s="35">
        <v>2003</v>
      </c>
      <c r="B1889" s="15" t="s">
        <v>175</v>
      </c>
      <c r="C1889" s="15" t="s">
        <v>170</v>
      </c>
      <c r="D1889" s="15" t="s">
        <v>168</v>
      </c>
      <c r="E1889" s="15" t="s">
        <v>144</v>
      </c>
      <c r="F1889" s="16">
        <v>154</v>
      </c>
      <c r="G1889" s="19">
        <v>185.17035386639697</v>
      </c>
      <c r="H1889" s="19">
        <f t="shared" si="146"/>
        <v>28516.234495425131</v>
      </c>
      <c r="I1889" s="20">
        <v>482.26888343999218</v>
      </c>
      <c r="J1889" s="19">
        <f t="shared" si="147"/>
        <v>74269.4080497588</v>
      </c>
      <c r="K1889" s="19">
        <f t="shared" si="148"/>
        <v>297.09852957359521</v>
      </c>
      <c r="L1889" s="19">
        <f t="shared" si="149"/>
        <v>45753.173554333669</v>
      </c>
      <c r="M1889" s="29">
        <f>Table4[[#This Row],[Revenue]]/Table4[[#This Row],[Units]]</f>
        <v>3.1316161262337157</v>
      </c>
      <c r="N1889" s="31">
        <f t="shared" si="150"/>
        <v>0.6160433313764947</v>
      </c>
    </row>
    <row r="1890" spans="1:19" x14ac:dyDescent="0.25">
      <c r="A1890" s="35">
        <v>2007</v>
      </c>
      <c r="B1890" s="15" t="s">
        <v>171</v>
      </c>
      <c r="C1890" s="15" t="s">
        <v>170</v>
      </c>
      <c r="D1890" s="15" t="s">
        <v>146</v>
      </c>
      <c r="E1890" s="15" t="s">
        <v>144</v>
      </c>
      <c r="F1890" s="16">
        <v>338</v>
      </c>
      <c r="G1890" s="19">
        <v>610.09019892119466</v>
      </c>
      <c r="H1890" s="19">
        <f t="shared" si="146"/>
        <v>206210.48723536381</v>
      </c>
      <c r="I1890" s="20">
        <v>1406.161196519992</v>
      </c>
      <c r="J1890" s="19">
        <f t="shared" si="147"/>
        <v>475282.4844237573</v>
      </c>
      <c r="K1890" s="19">
        <f t="shared" si="148"/>
        <v>796.07099759879736</v>
      </c>
      <c r="L1890" s="19">
        <f t="shared" si="149"/>
        <v>269071.99718839349</v>
      </c>
      <c r="M1890" s="29">
        <f>Table4[[#This Row],[Revenue]]/Table4[[#This Row],[Units]]</f>
        <v>4.1602402263905089</v>
      </c>
      <c r="N1890" s="31">
        <f t="shared" si="150"/>
        <v>0.56613068229228392</v>
      </c>
    </row>
    <row r="1891" spans="1:19" x14ac:dyDescent="0.25">
      <c r="A1891" s="35">
        <v>2008</v>
      </c>
      <c r="B1891" s="15" t="s">
        <v>176</v>
      </c>
      <c r="C1891" s="15" t="s">
        <v>170</v>
      </c>
      <c r="D1891" s="15" t="s">
        <v>146</v>
      </c>
      <c r="E1891" s="15" t="s">
        <v>144</v>
      </c>
      <c r="F1891" s="16">
        <v>899</v>
      </c>
      <c r="G1891" s="19">
        <v>1014.0108679999771</v>
      </c>
      <c r="H1891" s="19">
        <f t="shared" si="146"/>
        <v>911595.77033197938</v>
      </c>
      <c r="I1891" s="20">
        <v>2085.7848341199528</v>
      </c>
      <c r="J1891" s="19">
        <f t="shared" si="147"/>
        <v>1875120.5658738376</v>
      </c>
      <c r="K1891" s="19">
        <f t="shared" si="148"/>
        <v>1071.7739661199757</v>
      </c>
      <c r="L1891" s="19">
        <f t="shared" si="149"/>
        <v>963524.79554185818</v>
      </c>
      <c r="M1891" s="29">
        <f>Table4[[#This Row],[Revenue]]/Table4[[#This Row],[Units]]</f>
        <v>2.3201166119243077</v>
      </c>
      <c r="N1891" s="31">
        <f t="shared" si="150"/>
        <v>0.5138468496786176</v>
      </c>
    </row>
    <row r="1892" spans="1:19" x14ac:dyDescent="0.25">
      <c r="A1892" s="35">
        <v>2008</v>
      </c>
      <c r="B1892" s="15" t="s">
        <v>172</v>
      </c>
      <c r="C1892" s="15" t="s">
        <v>170</v>
      </c>
      <c r="D1892" s="15" t="s">
        <v>146</v>
      </c>
      <c r="E1892" s="15" t="s">
        <v>144</v>
      </c>
      <c r="F1892" s="16">
        <v>919</v>
      </c>
      <c r="G1892" s="19">
        <v>974.93861099998333</v>
      </c>
      <c r="H1892" s="19">
        <f t="shared" si="146"/>
        <v>895968.58350898465</v>
      </c>
      <c r="I1892" s="20">
        <v>1864.6825109999681</v>
      </c>
      <c r="J1892" s="19">
        <f t="shared" si="147"/>
        <v>1713643.2276089708</v>
      </c>
      <c r="K1892" s="19">
        <f t="shared" si="148"/>
        <v>889.74389999998482</v>
      </c>
      <c r="L1892" s="19">
        <f t="shared" si="149"/>
        <v>817674.64409998618</v>
      </c>
      <c r="M1892" s="29">
        <f>Table4[[#This Row],[Revenue]]/Table4[[#This Row],[Units]]</f>
        <v>2.029034288356875</v>
      </c>
      <c r="N1892" s="31">
        <f t="shared" si="150"/>
        <v>0.47715570599889645</v>
      </c>
    </row>
    <row r="1893" spans="1:19" x14ac:dyDescent="0.25">
      <c r="A1893" s="35">
        <v>2008</v>
      </c>
      <c r="B1893" s="15" t="s">
        <v>172</v>
      </c>
      <c r="C1893" s="15" t="s">
        <v>170</v>
      </c>
      <c r="D1893" s="15" t="s">
        <v>146</v>
      </c>
      <c r="E1893" s="15" t="s">
        <v>144</v>
      </c>
      <c r="F1893" s="16">
        <v>347</v>
      </c>
      <c r="G1893" s="19">
        <v>665.02413548998845</v>
      </c>
      <c r="H1893" s="19">
        <f t="shared" si="146"/>
        <v>230763.37501502599</v>
      </c>
      <c r="I1893" s="20">
        <v>1455.0772789999835</v>
      </c>
      <c r="J1893" s="19">
        <f t="shared" si="147"/>
        <v>504911.81581299426</v>
      </c>
      <c r="K1893" s="19">
        <f t="shared" si="148"/>
        <v>790.05314350999504</v>
      </c>
      <c r="L1893" s="19">
        <f t="shared" si="149"/>
        <v>274148.4407979683</v>
      </c>
      <c r="M1893" s="29">
        <f>Table4[[#This Row],[Revenue]]/Table4[[#This Row],[Units]]</f>
        <v>4.1933062795388576</v>
      </c>
      <c r="N1893" s="31">
        <f t="shared" si="150"/>
        <v>0.54296301296998262</v>
      </c>
    </row>
    <row r="1894" spans="1:19" x14ac:dyDescent="0.25">
      <c r="A1894" s="35">
        <v>2009</v>
      </c>
      <c r="B1894" s="15" t="s">
        <v>175</v>
      </c>
      <c r="C1894" s="15" t="s">
        <v>170</v>
      </c>
      <c r="D1894" s="15" t="s">
        <v>146</v>
      </c>
      <c r="E1894" s="15" t="s">
        <v>144</v>
      </c>
      <c r="F1894" s="16">
        <v>899</v>
      </c>
      <c r="G1894" s="19">
        <v>1276.6375359999481</v>
      </c>
      <c r="H1894" s="19">
        <f t="shared" si="146"/>
        <v>1147697.1448639533</v>
      </c>
      <c r="I1894" s="20">
        <v>2453.3639359999006</v>
      </c>
      <c r="J1894" s="19">
        <f t="shared" si="147"/>
        <v>2205574.1784639107</v>
      </c>
      <c r="K1894" s="19">
        <f t="shared" si="148"/>
        <v>1176.7263999999525</v>
      </c>
      <c r="L1894" s="19">
        <f t="shared" si="149"/>
        <v>1057877.0335999574</v>
      </c>
      <c r="M1894" s="29">
        <f>Table4[[#This Row],[Revenue]]/Table4[[#This Row],[Units]]</f>
        <v>2.7289921423803123</v>
      </c>
      <c r="N1894" s="31">
        <f t="shared" si="150"/>
        <v>0.47963793008164612</v>
      </c>
    </row>
    <row r="1895" spans="1:19" x14ac:dyDescent="0.25">
      <c r="A1895" s="35">
        <v>2009</v>
      </c>
      <c r="B1895" s="15" t="s">
        <v>175</v>
      </c>
      <c r="C1895" s="15" t="s">
        <v>170</v>
      </c>
      <c r="D1895" s="15" t="s">
        <v>146</v>
      </c>
      <c r="E1895" s="15" t="s">
        <v>144</v>
      </c>
      <c r="F1895" s="16">
        <v>338</v>
      </c>
      <c r="G1895" s="19">
        <v>856.42193537996616</v>
      </c>
      <c r="H1895" s="19">
        <f t="shared" si="146"/>
        <v>289470.61415842857</v>
      </c>
      <c r="I1895" s="20">
        <v>1737.5397979999509</v>
      </c>
      <c r="J1895" s="19">
        <f t="shared" si="147"/>
        <v>587288.45172398339</v>
      </c>
      <c r="K1895" s="19">
        <f t="shared" si="148"/>
        <v>881.11786261998475</v>
      </c>
      <c r="L1895" s="19">
        <f t="shared" si="149"/>
        <v>297817.83756555483</v>
      </c>
      <c r="M1895" s="29">
        <f>Table4[[#This Row],[Revenue]]/Table4[[#This Row],[Units]]</f>
        <v>5.140650289940683</v>
      </c>
      <c r="N1895" s="31">
        <f t="shared" si="150"/>
        <v>0.50710657887331434</v>
      </c>
    </row>
    <row r="1896" spans="1:19" x14ac:dyDescent="0.25">
      <c r="A1896" s="35">
        <v>2010</v>
      </c>
      <c r="B1896" s="15" t="s">
        <v>171</v>
      </c>
      <c r="C1896" s="15" t="s">
        <v>170</v>
      </c>
      <c r="D1896" s="15" t="s">
        <v>146</v>
      </c>
      <c r="E1896" s="15" t="s">
        <v>144</v>
      </c>
      <c r="F1896" s="16">
        <v>878</v>
      </c>
      <c r="G1896" s="19">
        <v>2765.7727271698532</v>
      </c>
      <c r="H1896" s="19">
        <f t="shared" si="146"/>
        <v>2428348.4544551312</v>
      </c>
      <c r="I1896" s="20">
        <v>4511.7378069997867</v>
      </c>
      <c r="J1896" s="19">
        <f t="shared" si="147"/>
        <v>3961305.7945458125</v>
      </c>
      <c r="K1896" s="19">
        <f t="shared" si="148"/>
        <v>1745.9650798299335</v>
      </c>
      <c r="L1896" s="19">
        <f t="shared" si="149"/>
        <v>1532957.3400906813</v>
      </c>
      <c r="M1896" s="29">
        <f>Table4[[#This Row],[Revenue]]/Table4[[#This Row],[Units]]</f>
        <v>5.1386535387241308</v>
      </c>
      <c r="N1896" s="31">
        <f t="shared" si="150"/>
        <v>0.38698283333777422</v>
      </c>
    </row>
    <row r="1897" spans="1:19" x14ac:dyDescent="0.25">
      <c r="A1897" s="35">
        <v>2015</v>
      </c>
      <c r="B1897" s="15" t="s">
        <v>175</v>
      </c>
      <c r="C1897" s="15" t="s">
        <v>170</v>
      </c>
      <c r="D1897" s="15" t="s">
        <v>146</v>
      </c>
      <c r="E1897" s="15" t="s">
        <v>144</v>
      </c>
      <c r="F1897" s="16">
        <v>874</v>
      </c>
      <c r="G1897" s="19">
        <v>1998.2814300598911</v>
      </c>
      <c r="H1897" s="19">
        <f t="shared" si="146"/>
        <v>1746497.9698723448</v>
      </c>
      <c r="I1897" s="20">
        <v>3839.8162259997912</v>
      </c>
      <c r="J1897" s="19">
        <f t="shared" si="147"/>
        <v>3355999.3815238173</v>
      </c>
      <c r="K1897" s="19">
        <f t="shared" si="148"/>
        <v>1841.5347959399001</v>
      </c>
      <c r="L1897" s="19">
        <f t="shared" si="149"/>
        <v>1609501.4116514726</v>
      </c>
      <c r="M1897" s="29">
        <f>Table4[[#This Row],[Revenue]]/Table4[[#This Row],[Units]]</f>
        <v>4.3933824096107452</v>
      </c>
      <c r="N1897" s="31">
        <f t="shared" si="150"/>
        <v>0.4795893052044205</v>
      </c>
    </row>
    <row r="1898" spans="1:19" x14ac:dyDescent="0.25">
      <c r="A1898" s="35">
        <v>2020</v>
      </c>
      <c r="B1898" s="15" t="s">
        <v>173</v>
      </c>
      <c r="C1898" s="15" t="s">
        <v>170</v>
      </c>
      <c r="D1898" s="15" t="s">
        <v>146</v>
      </c>
      <c r="E1898" s="15" t="s">
        <v>144</v>
      </c>
      <c r="F1898" s="16">
        <v>864</v>
      </c>
      <c r="G1898" s="19">
        <v>2705.4470678698599</v>
      </c>
      <c r="H1898" s="19">
        <f t="shared" si="146"/>
        <v>2337506.2666395591</v>
      </c>
      <c r="I1898" s="20">
        <v>4424.2357769997961</v>
      </c>
      <c r="J1898" s="19">
        <f t="shared" si="147"/>
        <v>3822539.7113278238</v>
      </c>
      <c r="K1898" s="19">
        <f t="shared" si="148"/>
        <v>1718.7887091299363</v>
      </c>
      <c r="L1898" s="19">
        <f t="shared" si="149"/>
        <v>1485033.4446882647</v>
      </c>
      <c r="M1898" s="29">
        <f>Table4[[#This Row],[Revenue]]/Table4[[#This Row],[Units]]</f>
        <v>5.1206432604164309</v>
      </c>
      <c r="N1898" s="31">
        <f t="shared" si="150"/>
        <v>0.38849392206115591</v>
      </c>
    </row>
    <row r="1899" spans="1:19" x14ac:dyDescent="0.25">
      <c r="A1899" s="35">
        <v>1990</v>
      </c>
      <c r="B1899" s="15" t="s">
        <v>172</v>
      </c>
      <c r="C1899" s="15" t="s">
        <v>170</v>
      </c>
      <c r="D1899" s="15" t="s">
        <v>146</v>
      </c>
      <c r="E1899" s="15" t="s">
        <v>115</v>
      </c>
      <c r="F1899" s="16">
        <v>575</v>
      </c>
      <c r="G1899" s="19">
        <v>541.11582499999713</v>
      </c>
      <c r="H1899" s="19">
        <f t="shared" si="146"/>
        <v>311141.59937499836</v>
      </c>
      <c r="I1899" s="20">
        <v>1167.7083249999937</v>
      </c>
      <c r="J1899" s="19">
        <f t="shared" si="147"/>
        <v>671432.28687499638</v>
      </c>
      <c r="K1899" s="19">
        <f t="shared" si="148"/>
        <v>626.59249999999656</v>
      </c>
      <c r="L1899" s="19">
        <f t="shared" si="149"/>
        <v>360290.68749999802</v>
      </c>
      <c r="M1899" s="29">
        <f>Table4[[#This Row],[Revenue]]/Table4[[#This Row],[Units]]</f>
        <v>2.0307970869565106</v>
      </c>
      <c r="N1899" s="31">
        <f t="shared" si="150"/>
        <v>0.53660018224157124</v>
      </c>
      <c r="O1899" s="37">
        <f>SUMIF(A:A,"2006",H:H)</f>
        <v>209563978.56214023</v>
      </c>
      <c r="P1899" s="37">
        <f>SUMIF(A:A,"2006",J:J)</f>
        <v>412171844.57088751</v>
      </c>
      <c r="Q1899" s="38" t="e">
        <f>(O1899-O1898)/O1898</f>
        <v>#DIV/0!</v>
      </c>
      <c r="R1899" s="38" t="e">
        <f>(P1899-P1898)/P1898</f>
        <v>#DIV/0!</v>
      </c>
      <c r="S1899" s="40">
        <v>2006</v>
      </c>
    </row>
    <row r="1900" spans="1:19" x14ac:dyDescent="0.25">
      <c r="A1900" s="35">
        <v>1990</v>
      </c>
      <c r="B1900" s="15" t="s">
        <v>175</v>
      </c>
      <c r="C1900" s="15" t="s">
        <v>170</v>
      </c>
      <c r="D1900" s="15" t="s">
        <v>146</v>
      </c>
      <c r="E1900" s="15" t="s">
        <v>115</v>
      </c>
      <c r="F1900" s="16">
        <v>467</v>
      </c>
      <c r="G1900" s="19">
        <v>495.05409099999162</v>
      </c>
      <c r="H1900" s="19">
        <f t="shared" si="146"/>
        <v>231190.26049699608</v>
      </c>
      <c r="I1900" s="20">
        <v>1210.2942401899795</v>
      </c>
      <c r="J1900" s="19">
        <f t="shared" si="147"/>
        <v>565207.41016872041</v>
      </c>
      <c r="K1900" s="19">
        <f t="shared" si="148"/>
        <v>715.24014918998796</v>
      </c>
      <c r="L1900" s="19">
        <f t="shared" si="149"/>
        <v>334017.1496717243</v>
      </c>
      <c r="M1900" s="29">
        <f>Table4[[#This Row],[Revenue]]/Table4[[#This Row],[Units]]</f>
        <v>2.5916364886295065</v>
      </c>
      <c r="N1900" s="31">
        <f t="shared" si="150"/>
        <v>0.59096385444064981</v>
      </c>
    </row>
    <row r="1901" spans="1:19" x14ac:dyDescent="0.25">
      <c r="A1901" s="35">
        <v>1990</v>
      </c>
      <c r="B1901" s="15" t="s">
        <v>176</v>
      </c>
      <c r="C1901" s="15" t="s">
        <v>170</v>
      </c>
      <c r="D1901" s="15" t="s">
        <v>146</v>
      </c>
      <c r="E1901" s="15" t="s">
        <v>115</v>
      </c>
      <c r="F1901" s="16">
        <v>362</v>
      </c>
      <c r="G1901" s="19">
        <v>676.05452676539107</v>
      </c>
      <c r="H1901" s="19">
        <f t="shared" si="146"/>
        <v>244731.73868907156</v>
      </c>
      <c r="I1901" s="20">
        <v>1489.405486339987</v>
      </c>
      <c r="J1901" s="19">
        <f t="shared" si="147"/>
        <v>539164.78605507524</v>
      </c>
      <c r="K1901" s="19">
        <f t="shared" si="148"/>
        <v>813.35095957459589</v>
      </c>
      <c r="L1901" s="19">
        <f t="shared" si="149"/>
        <v>294433.04736600368</v>
      </c>
      <c r="M1901" s="29">
        <f>Table4[[#This Row],[Revenue]]/Table4[[#This Row],[Units]]</f>
        <v>4.1143797965193007</v>
      </c>
      <c r="N1901" s="31">
        <f t="shared" si="150"/>
        <v>0.54609101888921874</v>
      </c>
    </row>
    <row r="1902" spans="1:19" x14ac:dyDescent="0.25">
      <c r="A1902" s="35">
        <v>1992</v>
      </c>
      <c r="B1902" s="15" t="s">
        <v>174</v>
      </c>
      <c r="C1902" s="15" t="s">
        <v>170</v>
      </c>
      <c r="D1902" s="15" t="s">
        <v>146</v>
      </c>
      <c r="E1902" s="15" t="s">
        <v>115</v>
      </c>
      <c r="F1902" s="16">
        <v>482</v>
      </c>
      <c r="G1902" s="19">
        <v>621.35680399997909</v>
      </c>
      <c r="H1902" s="19">
        <f t="shared" si="146"/>
        <v>299493.97952798993</v>
      </c>
      <c r="I1902" s="20">
        <v>1419.4464039999525</v>
      </c>
      <c r="J1902" s="19">
        <f t="shared" si="147"/>
        <v>684173.16672797711</v>
      </c>
      <c r="K1902" s="19">
        <f t="shared" si="148"/>
        <v>798.08959999997342</v>
      </c>
      <c r="L1902" s="19">
        <f t="shared" si="149"/>
        <v>384679.18719998718</v>
      </c>
      <c r="M1902" s="29">
        <f>Table4[[#This Row],[Revenue]]/Table4[[#This Row],[Units]]</f>
        <v>2.9449095518671213</v>
      </c>
      <c r="N1902" s="31">
        <f t="shared" si="150"/>
        <v>0.56225412791281415</v>
      </c>
    </row>
    <row r="1903" spans="1:19" x14ac:dyDescent="0.25">
      <c r="A1903" s="35">
        <v>1992</v>
      </c>
      <c r="B1903" s="15" t="s">
        <v>173</v>
      </c>
      <c r="C1903" s="15" t="s">
        <v>170</v>
      </c>
      <c r="D1903" s="15" t="s">
        <v>146</v>
      </c>
      <c r="E1903" s="15" t="s">
        <v>115</v>
      </c>
      <c r="F1903" s="16">
        <v>467</v>
      </c>
      <c r="G1903" s="19">
        <v>618.00444999997808</v>
      </c>
      <c r="H1903" s="19">
        <f t="shared" si="146"/>
        <v>288608.07814998977</v>
      </c>
      <c r="I1903" s="20">
        <v>1427.3094499999493</v>
      </c>
      <c r="J1903" s="19">
        <f t="shared" si="147"/>
        <v>666553.51314997626</v>
      </c>
      <c r="K1903" s="19">
        <f t="shared" si="148"/>
        <v>809.30499999997119</v>
      </c>
      <c r="L1903" s="19">
        <f t="shared" si="149"/>
        <v>377945.43499998649</v>
      </c>
      <c r="M1903" s="29">
        <f>Table4[[#This Row],[Revenue]]/Table4[[#This Row],[Units]]</f>
        <v>3.0563371520341525</v>
      </c>
      <c r="N1903" s="31">
        <f t="shared" si="150"/>
        <v>0.56701439200868453</v>
      </c>
    </row>
    <row r="1904" spans="1:19" x14ac:dyDescent="0.25">
      <c r="A1904" s="35">
        <v>1992</v>
      </c>
      <c r="B1904" s="15" t="s">
        <v>176</v>
      </c>
      <c r="C1904" s="15" t="s">
        <v>170</v>
      </c>
      <c r="D1904" s="15" t="s">
        <v>146</v>
      </c>
      <c r="E1904" s="15" t="s">
        <v>115</v>
      </c>
      <c r="F1904" s="16">
        <v>362</v>
      </c>
      <c r="G1904" s="19">
        <v>870.97043279996808</v>
      </c>
      <c r="H1904" s="19">
        <f t="shared" si="146"/>
        <v>315291.29667358845</v>
      </c>
      <c r="I1904" s="20">
        <v>1738.6888799999547</v>
      </c>
      <c r="J1904" s="19">
        <f t="shared" si="147"/>
        <v>629405.37455998361</v>
      </c>
      <c r="K1904" s="19">
        <f t="shared" si="148"/>
        <v>867.7184471999866</v>
      </c>
      <c r="L1904" s="19">
        <f t="shared" si="149"/>
        <v>314114.07788639516</v>
      </c>
      <c r="M1904" s="29">
        <f>Table4[[#This Row],[Revenue]]/Table4[[#This Row],[Units]]</f>
        <v>4.8030079558009797</v>
      </c>
      <c r="N1904" s="31">
        <f t="shared" si="150"/>
        <v>0.49906481670257719</v>
      </c>
    </row>
    <row r="1905" spans="1:14" x14ac:dyDescent="0.25">
      <c r="A1905" s="35">
        <v>1996</v>
      </c>
      <c r="B1905" s="15" t="s">
        <v>176</v>
      </c>
      <c r="C1905" s="15" t="s">
        <v>170</v>
      </c>
      <c r="D1905" s="15" t="s">
        <v>146</v>
      </c>
      <c r="E1905" s="15" t="s">
        <v>115</v>
      </c>
      <c r="F1905" s="16">
        <v>295</v>
      </c>
      <c r="G1905" s="19">
        <v>535.99841572199637</v>
      </c>
      <c r="H1905" s="19">
        <f t="shared" si="146"/>
        <v>158119.53263798892</v>
      </c>
      <c r="I1905" s="20">
        <v>820.80398619999448</v>
      </c>
      <c r="J1905" s="19">
        <f t="shared" si="147"/>
        <v>242137.17592899836</v>
      </c>
      <c r="K1905" s="19">
        <f t="shared" si="148"/>
        <v>284.80557047799812</v>
      </c>
      <c r="L1905" s="19">
        <f t="shared" si="149"/>
        <v>84017.643291009445</v>
      </c>
      <c r="M1905" s="29">
        <f>Table4[[#This Row],[Revenue]]/Table4[[#This Row],[Units]]</f>
        <v>2.7823863938982862</v>
      </c>
      <c r="N1905" s="31">
        <f t="shared" si="150"/>
        <v>0.3469836590298957</v>
      </c>
    </row>
    <row r="1906" spans="1:14" x14ac:dyDescent="0.25">
      <c r="A1906" s="35">
        <v>1997</v>
      </c>
      <c r="B1906" s="15" t="s">
        <v>174</v>
      </c>
      <c r="C1906" s="15" t="s">
        <v>170</v>
      </c>
      <c r="D1906" s="15" t="s">
        <v>146</v>
      </c>
      <c r="E1906" s="15" t="s">
        <v>115</v>
      </c>
      <c r="F1906" s="16">
        <v>555</v>
      </c>
      <c r="G1906" s="19">
        <v>585.4689449999903</v>
      </c>
      <c r="H1906" s="19">
        <f t="shared" si="146"/>
        <v>324935.26447499462</v>
      </c>
      <c r="I1906" s="20">
        <v>1356.4201450499777</v>
      </c>
      <c r="J1906" s="19">
        <f t="shared" si="147"/>
        <v>752813.18050273764</v>
      </c>
      <c r="K1906" s="19">
        <f t="shared" si="148"/>
        <v>770.95120004998739</v>
      </c>
      <c r="L1906" s="19">
        <f t="shared" si="149"/>
        <v>427877.91602774302</v>
      </c>
      <c r="M1906" s="29">
        <f>Table4[[#This Row],[Revenue]]/Table4[[#This Row],[Units]]</f>
        <v>2.4440002613513112</v>
      </c>
      <c r="N1906" s="31">
        <f t="shared" si="150"/>
        <v>0.56837197741676238</v>
      </c>
    </row>
    <row r="1907" spans="1:14" x14ac:dyDescent="0.25">
      <c r="A1907" s="35">
        <v>1998</v>
      </c>
      <c r="B1907" s="15" t="s">
        <v>174</v>
      </c>
      <c r="C1907" s="15" t="s">
        <v>170</v>
      </c>
      <c r="D1907" s="15" t="s">
        <v>146</v>
      </c>
      <c r="E1907" s="15" t="s">
        <v>115</v>
      </c>
      <c r="F1907" s="16">
        <v>460</v>
      </c>
      <c r="G1907" s="19">
        <v>544.47991999998544</v>
      </c>
      <c r="H1907" s="19">
        <f t="shared" si="146"/>
        <v>250460.76319999329</v>
      </c>
      <c r="I1907" s="20">
        <v>1264.1879199999662</v>
      </c>
      <c r="J1907" s="19">
        <f t="shared" si="147"/>
        <v>581526.4431999845</v>
      </c>
      <c r="K1907" s="19">
        <f t="shared" si="148"/>
        <v>719.70799999998076</v>
      </c>
      <c r="L1907" s="19">
        <f t="shared" si="149"/>
        <v>331065.6799999912</v>
      </c>
      <c r="M1907" s="29">
        <f>Table4[[#This Row],[Revenue]]/Table4[[#This Row],[Units]]</f>
        <v>2.7482346086955789</v>
      </c>
      <c r="N1907" s="31">
        <f t="shared" si="150"/>
        <v>0.56930460148677897</v>
      </c>
    </row>
    <row r="1908" spans="1:14" x14ac:dyDescent="0.25">
      <c r="A1908" s="35">
        <v>1999</v>
      </c>
      <c r="B1908" s="15" t="s">
        <v>171</v>
      </c>
      <c r="C1908" s="15" t="s">
        <v>170</v>
      </c>
      <c r="D1908" s="15" t="s">
        <v>146</v>
      </c>
      <c r="E1908" s="15" t="s">
        <v>115</v>
      </c>
      <c r="F1908" s="16">
        <v>295</v>
      </c>
      <c r="G1908" s="19">
        <v>796.45853384996656</v>
      </c>
      <c r="H1908" s="19">
        <f t="shared" si="146"/>
        <v>234955.26748574013</v>
      </c>
      <c r="I1908" s="20">
        <v>1689.2748349999499</v>
      </c>
      <c r="J1908" s="19">
        <f t="shared" si="147"/>
        <v>498336.07632498525</v>
      </c>
      <c r="K1908" s="19">
        <f t="shared" si="148"/>
        <v>892.81630114998336</v>
      </c>
      <c r="L1908" s="19">
        <f t="shared" si="149"/>
        <v>263380.80883924512</v>
      </c>
      <c r="M1908" s="29">
        <f>Table4[[#This Row],[Revenue]]/Table4[[#This Row],[Units]]</f>
        <v>5.7263553728811862</v>
      </c>
      <c r="N1908" s="31">
        <f t="shared" si="150"/>
        <v>0.52852045306766782</v>
      </c>
    </row>
    <row r="1909" spans="1:14" x14ac:dyDescent="0.25">
      <c r="A1909" s="35">
        <v>2000</v>
      </c>
      <c r="B1909" s="15" t="s">
        <v>171</v>
      </c>
      <c r="C1909" s="15" t="s">
        <v>170</v>
      </c>
      <c r="D1909" s="15" t="s">
        <v>146</v>
      </c>
      <c r="E1909" s="15" t="s">
        <v>115</v>
      </c>
      <c r="F1909" s="16">
        <v>557</v>
      </c>
      <c r="G1909" s="19">
        <v>1443.1203116999291</v>
      </c>
      <c r="H1909" s="19">
        <f t="shared" si="146"/>
        <v>803818.01361686049</v>
      </c>
      <c r="I1909" s="20">
        <v>3095.5590699998479</v>
      </c>
      <c r="J1909" s="19">
        <f t="shared" si="147"/>
        <v>1724226.4019899152</v>
      </c>
      <c r="K1909" s="19">
        <f t="shared" si="148"/>
        <v>1652.4387582999188</v>
      </c>
      <c r="L1909" s="19">
        <f t="shared" si="149"/>
        <v>920408.38837305468</v>
      </c>
      <c r="M1909" s="29">
        <f>Table4[[#This Row],[Revenue]]/Table4[[#This Row],[Units]]</f>
        <v>5.5575566786352741</v>
      </c>
      <c r="N1909" s="31">
        <f t="shared" si="150"/>
        <v>0.53380947380855504</v>
      </c>
    </row>
    <row r="1910" spans="1:14" x14ac:dyDescent="0.25">
      <c r="A1910" s="35">
        <v>2000</v>
      </c>
      <c r="B1910" s="15" t="s">
        <v>176</v>
      </c>
      <c r="C1910" s="15" t="s">
        <v>170</v>
      </c>
      <c r="D1910" s="15" t="s">
        <v>146</v>
      </c>
      <c r="E1910" s="15" t="s">
        <v>115</v>
      </c>
      <c r="F1910" s="16">
        <v>559</v>
      </c>
      <c r="G1910" s="19">
        <v>1348.2704511999357</v>
      </c>
      <c r="H1910" s="19">
        <f t="shared" si="146"/>
        <v>753683.18222076399</v>
      </c>
      <c r="I1910" s="20">
        <v>2864.4595199998635</v>
      </c>
      <c r="J1910" s="19">
        <f t="shared" si="147"/>
        <v>1601232.8716799237</v>
      </c>
      <c r="K1910" s="19">
        <f t="shared" si="148"/>
        <v>1516.1890687999278</v>
      </c>
      <c r="L1910" s="19">
        <f t="shared" si="149"/>
        <v>847549.68945915974</v>
      </c>
      <c r="M1910" s="29">
        <f>Table4[[#This Row],[Revenue]]/Table4[[#This Row],[Units]]</f>
        <v>5.1242567441858027</v>
      </c>
      <c r="N1910" s="31">
        <f t="shared" si="150"/>
        <v>0.5293106983058361</v>
      </c>
    </row>
    <row r="1911" spans="1:14" x14ac:dyDescent="0.25">
      <c r="A1911" s="35">
        <v>2000</v>
      </c>
      <c r="B1911" s="15" t="s">
        <v>173</v>
      </c>
      <c r="C1911" s="15" t="s">
        <v>170</v>
      </c>
      <c r="D1911" s="15" t="s">
        <v>146</v>
      </c>
      <c r="E1911" s="15" t="s">
        <v>115</v>
      </c>
      <c r="F1911" s="16">
        <v>561</v>
      </c>
      <c r="G1911" s="19">
        <v>1681.7334227499225</v>
      </c>
      <c r="H1911" s="19">
        <f t="shared" si="146"/>
        <v>943452.45016270655</v>
      </c>
      <c r="I1911" s="20">
        <v>2640.6190249998781</v>
      </c>
      <c r="J1911" s="19">
        <f t="shared" si="147"/>
        <v>1481387.2730249316</v>
      </c>
      <c r="K1911" s="19">
        <f t="shared" si="148"/>
        <v>958.88560224995558</v>
      </c>
      <c r="L1911" s="19">
        <f t="shared" si="149"/>
        <v>537934.822862225</v>
      </c>
      <c r="M1911" s="29">
        <f>Table4[[#This Row],[Revenue]]/Table4[[#This Row],[Units]]</f>
        <v>4.7069857843135079</v>
      </c>
      <c r="N1911" s="31">
        <f t="shared" si="150"/>
        <v>0.36312909706844204</v>
      </c>
    </row>
    <row r="1912" spans="1:14" x14ac:dyDescent="0.25">
      <c r="A1912" s="35">
        <v>2000</v>
      </c>
      <c r="B1912" s="15" t="s">
        <v>174</v>
      </c>
      <c r="C1912" s="15" t="s">
        <v>170</v>
      </c>
      <c r="D1912" s="15" t="s">
        <v>146</v>
      </c>
      <c r="E1912" s="15" t="s">
        <v>115</v>
      </c>
      <c r="F1912" s="16">
        <v>555</v>
      </c>
      <c r="G1912" s="19">
        <v>834.30152999996301</v>
      </c>
      <c r="H1912" s="19">
        <f t="shared" si="146"/>
        <v>463037.34914997948</v>
      </c>
      <c r="I1912" s="20">
        <v>1820.098529999919</v>
      </c>
      <c r="J1912" s="19">
        <f t="shared" si="147"/>
        <v>1010154.6841499551</v>
      </c>
      <c r="K1912" s="19">
        <f t="shared" si="148"/>
        <v>985.79699999995603</v>
      </c>
      <c r="L1912" s="19">
        <f t="shared" si="149"/>
        <v>547117.33499997552</v>
      </c>
      <c r="M1912" s="29">
        <f>Table4[[#This Row],[Revenue]]/Table4[[#This Row],[Units]]</f>
        <v>3.279456810810665</v>
      </c>
      <c r="N1912" s="31">
        <f t="shared" si="150"/>
        <v>0.54161738156010697</v>
      </c>
    </row>
    <row r="1913" spans="1:14" x14ac:dyDescent="0.25">
      <c r="A1913" s="35">
        <v>2001</v>
      </c>
      <c r="B1913" s="15" t="s">
        <v>174</v>
      </c>
      <c r="C1913" s="15" t="s">
        <v>170</v>
      </c>
      <c r="D1913" s="15" t="s">
        <v>146</v>
      </c>
      <c r="E1913" s="15" t="s">
        <v>115</v>
      </c>
      <c r="F1913" s="16">
        <v>571</v>
      </c>
      <c r="G1913" s="19">
        <v>1972.0391921999005</v>
      </c>
      <c r="H1913" s="19">
        <f t="shared" si="146"/>
        <v>1126034.3787461433</v>
      </c>
      <c r="I1913" s="20">
        <v>3251.0986199998356</v>
      </c>
      <c r="J1913" s="19">
        <f t="shared" si="147"/>
        <v>1856377.312019906</v>
      </c>
      <c r="K1913" s="19">
        <f t="shared" si="148"/>
        <v>1279.0594277999351</v>
      </c>
      <c r="L1913" s="19">
        <f t="shared" si="149"/>
        <v>730342.9332737627</v>
      </c>
      <c r="M1913" s="29">
        <f>Table4[[#This Row],[Revenue]]/Table4[[#This Row],[Units]]</f>
        <v>5.6936928546406929</v>
      </c>
      <c r="N1913" s="31">
        <f t="shared" si="150"/>
        <v>0.3934237552596912</v>
      </c>
    </row>
    <row r="1914" spans="1:14" x14ac:dyDescent="0.25">
      <c r="A1914" s="35">
        <v>2001</v>
      </c>
      <c r="B1914" s="15" t="s">
        <v>172</v>
      </c>
      <c r="C1914" s="15" t="s">
        <v>170</v>
      </c>
      <c r="D1914" s="15" t="s">
        <v>146</v>
      </c>
      <c r="E1914" s="15" t="s">
        <v>115</v>
      </c>
      <c r="F1914" s="16">
        <v>568</v>
      </c>
      <c r="G1914" s="19">
        <v>1936.5010526998997</v>
      </c>
      <c r="H1914" s="19">
        <f t="shared" si="146"/>
        <v>1099932.5979335429</v>
      </c>
      <c r="I1914" s="20">
        <v>3133.9931699998374</v>
      </c>
      <c r="J1914" s="19">
        <f t="shared" si="147"/>
        <v>1780108.1205599078</v>
      </c>
      <c r="K1914" s="19">
        <f t="shared" si="148"/>
        <v>1197.4921172999377</v>
      </c>
      <c r="L1914" s="19">
        <f t="shared" si="149"/>
        <v>680175.52262636484</v>
      </c>
      <c r="M1914" s="29">
        <f>Table4[[#This Row],[Revenue]]/Table4[[#This Row],[Units]]</f>
        <v>5.5175936091546429</v>
      </c>
      <c r="N1914" s="31">
        <f t="shared" si="150"/>
        <v>0.38209787078125629</v>
      </c>
    </row>
    <row r="1915" spans="1:14" x14ac:dyDescent="0.25">
      <c r="A1915" s="35">
        <v>2001</v>
      </c>
      <c r="B1915" s="15" t="s">
        <v>175</v>
      </c>
      <c r="C1915" s="15" t="s">
        <v>170</v>
      </c>
      <c r="D1915" s="15" t="s">
        <v>146</v>
      </c>
      <c r="E1915" s="15" t="s">
        <v>115</v>
      </c>
      <c r="F1915" s="16">
        <v>563</v>
      </c>
      <c r="G1915" s="19">
        <v>1468.0503357499201</v>
      </c>
      <c r="H1915" s="19">
        <f t="shared" si="146"/>
        <v>826512.33902720502</v>
      </c>
      <c r="I1915" s="20">
        <v>3015.9688249998362</v>
      </c>
      <c r="J1915" s="19">
        <f t="shared" si="147"/>
        <v>1697990.4484749078</v>
      </c>
      <c r="K1915" s="19">
        <f t="shared" si="148"/>
        <v>1547.9184892499161</v>
      </c>
      <c r="L1915" s="19">
        <f t="shared" si="149"/>
        <v>871478.10944770277</v>
      </c>
      <c r="M1915" s="29">
        <f>Table4[[#This Row],[Revenue]]/Table4[[#This Row],[Units]]</f>
        <v>5.3569606127883418</v>
      </c>
      <c r="N1915" s="31">
        <f t="shared" si="150"/>
        <v>0.51324087849283395</v>
      </c>
    </row>
    <row r="1916" spans="1:14" x14ac:dyDescent="0.25">
      <c r="A1916" s="35">
        <v>2001</v>
      </c>
      <c r="B1916" s="15" t="s">
        <v>173</v>
      </c>
      <c r="C1916" s="15" t="s">
        <v>170</v>
      </c>
      <c r="D1916" s="15" t="s">
        <v>146</v>
      </c>
      <c r="E1916" s="15" t="s">
        <v>115</v>
      </c>
      <c r="F1916" s="16">
        <v>565</v>
      </c>
      <c r="G1916" s="19">
        <v>1437.1527090999236</v>
      </c>
      <c r="H1916" s="19">
        <f t="shared" si="146"/>
        <v>811991.28064145683</v>
      </c>
      <c r="I1916" s="20">
        <v>2952.4926099998434</v>
      </c>
      <c r="J1916" s="19">
        <f t="shared" si="147"/>
        <v>1668158.3246499116</v>
      </c>
      <c r="K1916" s="19">
        <f t="shared" si="148"/>
        <v>1515.3399008999197</v>
      </c>
      <c r="L1916" s="19">
        <f t="shared" si="149"/>
        <v>856167.04400845477</v>
      </c>
      <c r="M1916" s="29">
        <f>Table4[[#This Row],[Revenue]]/Table4[[#This Row],[Units]]</f>
        <v>5.2256506371678642</v>
      </c>
      <c r="N1916" s="31">
        <f t="shared" si="150"/>
        <v>0.51324087849283395</v>
      </c>
    </row>
    <row r="1917" spans="1:14" x14ac:dyDescent="0.25">
      <c r="A1917" s="35">
        <v>2008</v>
      </c>
      <c r="B1917" s="15" t="s">
        <v>171</v>
      </c>
      <c r="C1917" s="15" t="s">
        <v>170</v>
      </c>
      <c r="D1917" s="15" t="s">
        <v>146</v>
      </c>
      <c r="E1917" s="15" t="s">
        <v>115</v>
      </c>
      <c r="F1917" s="16">
        <v>922</v>
      </c>
      <c r="G1917" s="19">
        <v>1129.4905679999667</v>
      </c>
      <c r="H1917" s="19">
        <f t="shared" si="146"/>
        <v>1041390.3036959693</v>
      </c>
      <c r="I1917" s="20">
        <v>2158.7737679999364</v>
      </c>
      <c r="J1917" s="19">
        <f t="shared" si="147"/>
        <v>1990389.4140959412</v>
      </c>
      <c r="K1917" s="19">
        <f t="shared" si="148"/>
        <v>1029.2831999999696</v>
      </c>
      <c r="L1917" s="19">
        <f t="shared" si="149"/>
        <v>948999.11039997195</v>
      </c>
      <c r="M1917" s="29">
        <f>Table4[[#This Row],[Revenue]]/Table4[[#This Row],[Units]]</f>
        <v>2.3414032190888681</v>
      </c>
      <c r="N1917" s="31">
        <f t="shared" si="150"/>
        <v>0.47679067406566705</v>
      </c>
    </row>
    <row r="1918" spans="1:14" x14ac:dyDescent="0.25">
      <c r="A1918" s="35">
        <v>2008</v>
      </c>
      <c r="B1918" s="15" t="s">
        <v>171</v>
      </c>
      <c r="C1918" s="15" t="s">
        <v>170</v>
      </c>
      <c r="D1918" s="15" t="s">
        <v>146</v>
      </c>
      <c r="E1918" s="15" t="s">
        <v>115</v>
      </c>
      <c r="F1918" s="16">
        <v>342</v>
      </c>
      <c r="G1918" s="19">
        <v>743.09120717997916</v>
      </c>
      <c r="H1918" s="19">
        <f t="shared" si="146"/>
        <v>254137.19285555289</v>
      </c>
      <c r="I1918" s="20">
        <v>1570.8155779999699</v>
      </c>
      <c r="J1918" s="19">
        <f t="shared" si="147"/>
        <v>537218.92767598969</v>
      </c>
      <c r="K1918" s="19">
        <f t="shared" si="148"/>
        <v>827.72437081999078</v>
      </c>
      <c r="L1918" s="19">
        <f t="shared" si="149"/>
        <v>283081.7348204368</v>
      </c>
      <c r="M1918" s="29">
        <f>Table4[[#This Row],[Revenue]]/Table4[[#This Row],[Units]]</f>
        <v>4.5930280058478656</v>
      </c>
      <c r="N1918" s="31">
        <f t="shared" si="150"/>
        <v>0.52693924252641111</v>
      </c>
    </row>
    <row r="1919" spans="1:14" x14ac:dyDescent="0.25">
      <c r="A1919" s="35">
        <v>2008</v>
      </c>
      <c r="B1919" s="15" t="s">
        <v>171</v>
      </c>
      <c r="C1919" s="15" t="s">
        <v>170</v>
      </c>
      <c r="D1919" s="15" t="s">
        <v>146</v>
      </c>
      <c r="E1919" s="15" t="s">
        <v>115</v>
      </c>
      <c r="F1919" s="16">
        <v>190</v>
      </c>
      <c r="G1919" s="19">
        <v>305.37845489999091</v>
      </c>
      <c r="H1919" s="19">
        <f t="shared" si="146"/>
        <v>58021.906430998271</v>
      </c>
      <c r="I1919" s="20">
        <v>628.68278999998131</v>
      </c>
      <c r="J1919" s="19">
        <f t="shared" si="147"/>
        <v>119449.73009999645</v>
      </c>
      <c r="K1919" s="19">
        <f t="shared" si="148"/>
        <v>323.3043350999904</v>
      </c>
      <c r="L1919" s="19">
        <f t="shared" si="149"/>
        <v>61427.823668998179</v>
      </c>
      <c r="M1919" s="29">
        <f>Table4[[#This Row],[Revenue]]/Table4[[#This Row],[Units]]</f>
        <v>3.3088567894735856</v>
      </c>
      <c r="N1919" s="31">
        <f t="shared" si="150"/>
        <v>0.51425669708566379</v>
      </c>
    </row>
    <row r="1920" spans="1:14" x14ac:dyDescent="0.25">
      <c r="A1920" s="35">
        <v>2017</v>
      </c>
      <c r="B1920" s="15" t="s">
        <v>174</v>
      </c>
      <c r="C1920" s="15" t="s">
        <v>170</v>
      </c>
      <c r="D1920" s="15" t="s">
        <v>168</v>
      </c>
      <c r="E1920" s="15" t="s">
        <v>115</v>
      </c>
      <c r="F1920" s="16">
        <v>398</v>
      </c>
      <c r="G1920" s="19">
        <v>520.1274893041973</v>
      </c>
      <c r="H1920" s="19">
        <f t="shared" si="146"/>
        <v>207010.74074307052</v>
      </c>
      <c r="I1920" s="20">
        <v>920.18625581999527</v>
      </c>
      <c r="J1920" s="19">
        <f t="shared" si="147"/>
        <v>366234.12981635809</v>
      </c>
      <c r="K1920" s="19">
        <f t="shared" si="148"/>
        <v>400.05876651579797</v>
      </c>
      <c r="L1920" s="19">
        <f t="shared" si="149"/>
        <v>159223.38907328757</v>
      </c>
      <c r="M1920" s="29">
        <f>Table4[[#This Row],[Revenue]]/Table4[[#This Row],[Units]]</f>
        <v>2.3120257683919481</v>
      </c>
      <c r="N1920" s="31">
        <f t="shared" si="150"/>
        <v>0.43475846763142323</v>
      </c>
    </row>
    <row r="1921" spans="1:19" x14ac:dyDescent="0.25">
      <c r="A1921" s="35">
        <v>2021</v>
      </c>
      <c r="B1921" s="15" t="s">
        <v>171</v>
      </c>
      <c r="C1921" s="15" t="s">
        <v>170</v>
      </c>
      <c r="D1921" s="15" t="s">
        <v>146</v>
      </c>
      <c r="E1921" s="15" t="s">
        <v>115</v>
      </c>
      <c r="F1921" s="16">
        <v>1561.1172113185912</v>
      </c>
      <c r="G1921" s="19">
        <v>4351.3601526849598</v>
      </c>
      <c r="H1921" s="19">
        <f t="shared" si="146"/>
        <v>6792983.2270023832</v>
      </c>
      <c r="I1921" s="20">
        <v>9713.6977888602905</v>
      </c>
      <c r="J1921" s="19">
        <f t="shared" si="147"/>
        <v>15164220.803737143</v>
      </c>
      <c r="K1921" s="19">
        <f t="shared" si="148"/>
        <v>5362.3376361753308</v>
      </c>
      <c r="L1921" s="19">
        <f t="shared" si="149"/>
        <v>8371237.5767347598</v>
      </c>
      <c r="M1921" s="29">
        <f>Table4[[#This Row],[Revenue]]/Table4[[#This Row],[Units]]</f>
        <v>6.2222732018024809</v>
      </c>
      <c r="N1921" s="31">
        <f t="shared" si="150"/>
        <v>0.55203875524363977</v>
      </c>
      <c r="O1921" s="41"/>
      <c r="P1921" s="41"/>
      <c r="Q1921" s="41"/>
      <c r="R1921" s="41"/>
      <c r="S1921" s="41"/>
    </row>
    <row r="1922" spans="1:19" x14ac:dyDescent="0.25">
      <c r="A1922" s="35">
        <v>2021</v>
      </c>
      <c r="B1922" s="15" t="s">
        <v>175</v>
      </c>
      <c r="C1922" s="15" t="s">
        <v>170</v>
      </c>
      <c r="D1922" s="15" t="s">
        <v>146</v>
      </c>
      <c r="E1922" s="15" t="s">
        <v>115</v>
      </c>
      <c r="F1922" s="16">
        <v>1246.4701921078101</v>
      </c>
      <c r="G1922" s="19">
        <v>3711.0780073649271</v>
      </c>
      <c r="H1922" s="19">
        <f t="shared" ref="H1922:H1985" si="151">G1922*F1922</f>
        <v>4625748.1167672295</v>
      </c>
      <c r="I1922" s="20">
        <v>7621.6230907043391</v>
      </c>
      <c r="J1922" s="19">
        <f t="shared" ref="J1922:J1985" si="152">I1922*F1922</f>
        <v>9500125.9980435595</v>
      </c>
      <c r="K1922" s="19">
        <f t="shared" ref="K1922:K1985" si="153">I1922-G1922</f>
        <v>3910.545083339412</v>
      </c>
      <c r="L1922" s="19">
        <f t="shared" ref="L1922:L1985" si="154">J1922-H1922</f>
        <v>4874377.88127633</v>
      </c>
      <c r="M1922" s="29">
        <f>Table4[[#This Row],[Revenue]]/Table4[[#This Row],[Units]]</f>
        <v>6.114565064581285</v>
      </c>
      <c r="N1922" s="31">
        <f t="shared" ref="N1922:N1985" si="155">K1922/I1922</f>
        <v>0.51308560352569543</v>
      </c>
    </row>
    <row r="1923" spans="1:19" x14ac:dyDescent="0.25">
      <c r="A1923" s="35">
        <v>2021</v>
      </c>
      <c r="B1923" s="15" t="s">
        <v>174</v>
      </c>
      <c r="C1923" s="15" t="s">
        <v>170</v>
      </c>
      <c r="D1923" s="15" t="s">
        <v>146</v>
      </c>
      <c r="E1923" s="15" t="s">
        <v>115</v>
      </c>
      <c r="F1923" s="16">
        <v>1012.112593703933</v>
      </c>
      <c r="G1923" s="19">
        <v>2769.9379735469615</v>
      </c>
      <c r="H1923" s="19">
        <f t="shared" si="151"/>
        <v>2803489.1068056314</v>
      </c>
      <c r="I1923" s="20">
        <v>4398.8040705076464</v>
      </c>
      <c r="J1923" s="19">
        <f t="shared" si="152"/>
        <v>4452084.9969969122</v>
      </c>
      <c r="K1923" s="19">
        <f t="shared" si="153"/>
        <v>1628.8660969606849</v>
      </c>
      <c r="L1923" s="19">
        <f t="shared" si="154"/>
        <v>1648595.8901912807</v>
      </c>
      <c r="M1923" s="29">
        <f>Table4[[#This Row],[Revenue]]/Table4[[#This Row],[Units]]</f>
        <v>4.3461607906781969</v>
      </c>
      <c r="N1923" s="31">
        <f t="shared" si="155"/>
        <v>0.37029748787440414</v>
      </c>
    </row>
    <row r="1924" spans="1:19" x14ac:dyDescent="0.25">
      <c r="A1924" s="35">
        <v>2021</v>
      </c>
      <c r="B1924" s="15" t="s">
        <v>172</v>
      </c>
      <c r="C1924" s="15" t="s">
        <v>170</v>
      </c>
      <c r="D1924" s="15" t="s">
        <v>146</v>
      </c>
      <c r="E1924" s="15" t="s">
        <v>115</v>
      </c>
      <c r="F1924" s="16">
        <v>696.42498742095597</v>
      </c>
      <c r="G1924" s="19">
        <v>2194.9797525754329</v>
      </c>
      <c r="H1924" s="19">
        <f t="shared" si="151"/>
        <v>1528638.7465765988</v>
      </c>
      <c r="I1924" s="20">
        <v>4074.618344097632</v>
      </c>
      <c r="J1924" s="19">
        <f t="shared" si="152"/>
        <v>2837666.0290333899</v>
      </c>
      <c r="K1924" s="19">
        <f t="shared" si="153"/>
        <v>1879.638591522199</v>
      </c>
      <c r="L1924" s="19">
        <f t="shared" si="154"/>
        <v>1309027.282456791</v>
      </c>
      <c r="M1924" s="29">
        <f>Table4[[#This Row],[Revenue]]/Table4[[#This Row],[Units]]</f>
        <v>5.8507641421468959</v>
      </c>
      <c r="N1924" s="31">
        <f t="shared" si="155"/>
        <v>0.46130420883344481</v>
      </c>
    </row>
    <row r="1925" spans="1:19" x14ac:dyDescent="0.25">
      <c r="A1925" s="35">
        <v>2021</v>
      </c>
      <c r="B1925" s="15" t="s">
        <v>173</v>
      </c>
      <c r="C1925" s="15" t="s">
        <v>170</v>
      </c>
      <c r="D1925" s="15" t="s">
        <v>146</v>
      </c>
      <c r="E1925" s="15" t="s">
        <v>115</v>
      </c>
      <c r="F1925" s="16">
        <v>650.08351454873787</v>
      </c>
      <c r="G1925" s="19">
        <v>1646.0505983128614</v>
      </c>
      <c r="H1925" s="19">
        <f t="shared" si="151"/>
        <v>1070070.3580762777</v>
      </c>
      <c r="I1925" s="20">
        <v>3875.306123630261</v>
      </c>
      <c r="J1925" s="19">
        <f t="shared" si="152"/>
        <v>2519272.6248018057</v>
      </c>
      <c r="K1925" s="19">
        <f t="shared" si="153"/>
        <v>2229.2555253173996</v>
      </c>
      <c r="L1925" s="19">
        <f t="shared" si="154"/>
        <v>1449202.2667255281</v>
      </c>
      <c r="M1925" s="29">
        <f>Table4[[#This Row],[Revenue]]/Table4[[#This Row],[Units]]</f>
        <v>5.9612434970302921</v>
      </c>
      <c r="N1925" s="31">
        <f t="shared" si="155"/>
        <v>0.57524630421431211</v>
      </c>
    </row>
    <row r="1926" spans="1:19" x14ac:dyDescent="0.25">
      <c r="A1926" s="35">
        <v>1994</v>
      </c>
      <c r="B1926" s="15" t="s">
        <v>171</v>
      </c>
      <c r="C1926" s="15" t="s">
        <v>169</v>
      </c>
      <c r="D1926" s="15" t="s">
        <v>5</v>
      </c>
      <c r="E1926" s="15" t="s">
        <v>102</v>
      </c>
      <c r="F1926" s="16">
        <v>421</v>
      </c>
      <c r="G1926" s="19">
        <v>1083.6935726499419</v>
      </c>
      <c r="H1926" s="19">
        <f t="shared" si="151"/>
        <v>456234.99408562551</v>
      </c>
      <c r="I1926" s="20">
        <v>2479.7728149998675</v>
      </c>
      <c r="J1926" s="19">
        <f t="shared" si="152"/>
        <v>1043984.3551149442</v>
      </c>
      <c r="K1926" s="19">
        <f t="shared" si="153"/>
        <v>1396.0792423499256</v>
      </c>
      <c r="L1926" s="19">
        <f t="shared" si="154"/>
        <v>587749.36102931865</v>
      </c>
      <c r="M1926" s="29">
        <f>Table4[[#This Row],[Revenue]]/Table4[[#This Row],[Units]]</f>
        <v>5.8901967102134618</v>
      </c>
      <c r="N1926" s="31">
        <f t="shared" si="155"/>
        <v>0.56298675181258495</v>
      </c>
    </row>
    <row r="1927" spans="1:19" x14ac:dyDescent="0.25">
      <c r="A1927" s="35">
        <v>2003</v>
      </c>
      <c r="B1927" s="15" t="s">
        <v>173</v>
      </c>
      <c r="C1927" s="15" t="s">
        <v>169</v>
      </c>
      <c r="D1927" s="15" t="s">
        <v>5</v>
      </c>
      <c r="E1927" s="15" t="s">
        <v>102</v>
      </c>
      <c r="F1927" s="16">
        <v>315</v>
      </c>
      <c r="G1927" s="19">
        <v>663.18632839799216</v>
      </c>
      <c r="H1927" s="19">
        <f t="shared" si="151"/>
        <v>208903.69344536753</v>
      </c>
      <c r="I1927" s="20">
        <v>1484.2768657999882</v>
      </c>
      <c r="J1927" s="19">
        <f t="shared" si="152"/>
        <v>467547.21272699628</v>
      </c>
      <c r="K1927" s="19">
        <f t="shared" si="153"/>
        <v>821.09053740199602</v>
      </c>
      <c r="L1927" s="19">
        <f t="shared" si="154"/>
        <v>258643.51928162875</v>
      </c>
      <c r="M1927" s="29">
        <f>Table4[[#This Row],[Revenue]]/Table4[[#This Row],[Units]]</f>
        <v>4.7119900501586924</v>
      </c>
      <c r="N1927" s="31">
        <f t="shared" si="155"/>
        <v>0.55319230281167842</v>
      </c>
    </row>
    <row r="1928" spans="1:19" x14ac:dyDescent="0.25">
      <c r="A1928" s="35">
        <v>2004</v>
      </c>
      <c r="B1928" s="15" t="s">
        <v>175</v>
      </c>
      <c r="C1928" s="15" t="s">
        <v>169</v>
      </c>
      <c r="D1928" s="15" t="s">
        <v>5</v>
      </c>
      <c r="E1928" s="15" t="s">
        <v>102</v>
      </c>
      <c r="F1928" s="16">
        <v>764</v>
      </c>
      <c r="G1928" s="19">
        <v>1097.9252999999644</v>
      </c>
      <c r="H1928" s="19">
        <f t="shared" si="151"/>
        <v>838814.92919997277</v>
      </c>
      <c r="I1928" s="20">
        <v>2182.0291319999292</v>
      </c>
      <c r="J1928" s="19">
        <f t="shared" si="152"/>
        <v>1667070.256847946</v>
      </c>
      <c r="K1928" s="19">
        <f t="shared" si="153"/>
        <v>1084.1038319999648</v>
      </c>
      <c r="L1928" s="19">
        <f t="shared" si="154"/>
        <v>828255.3276479732</v>
      </c>
      <c r="M1928" s="29">
        <f>Table4[[#This Row],[Revenue]]/Table4[[#This Row],[Units]]</f>
        <v>2.8560590732983364</v>
      </c>
      <c r="N1928" s="31">
        <f t="shared" si="155"/>
        <v>0.49683288646395579</v>
      </c>
    </row>
    <row r="1929" spans="1:19" x14ac:dyDescent="0.25">
      <c r="A1929" s="35">
        <v>2004</v>
      </c>
      <c r="B1929" s="15" t="s">
        <v>175</v>
      </c>
      <c r="C1929" s="15" t="s">
        <v>169</v>
      </c>
      <c r="D1929" s="15" t="s">
        <v>5</v>
      </c>
      <c r="E1929" s="15" t="s">
        <v>102</v>
      </c>
      <c r="F1929" s="16">
        <v>466</v>
      </c>
      <c r="G1929" s="19">
        <v>670.0963499999782</v>
      </c>
      <c r="H1929" s="19">
        <f t="shared" si="151"/>
        <v>312264.89909998985</v>
      </c>
      <c r="I1929" s="20">
        <v>1518.7188939999508</v>
      </c>
      <c r="J1929" s="19">
        <f t="shared" si="152"/>
        <v>707723.00460397708</v>
      </c>
      <c r="K1929" s="19">
        <f t="shared" si="153"/>
        <v>848.62254399997255</v>
      </c>
      <c r="L1929" s="19">
        <f t="shared" si="154"/>
        <v>395458.10550398723</v>
      </c>
      <c r="M1929" s="29">
        <f>Table4[[#This Row],[Revenue]]/Table4[[#This Row],[Units]]</f>
        <v>3.2590534206007526</v>
      </c>
      <c r="N1929" s="31">
        <f t="shared" si="155"/>
        <v>0.55877525943257278</v>
      </c>
    </row>
    <row r="1930" spans="1:19" x14ac:dyDescent="0.25">
      <c r="A1930" s="35">
        <v>2005</v>
      </c>
      <c r="B1930" s="15" t="s">
        <v>171</v>
      </c>
      <c r="C1930" s="15" t="s">
        <v>169</v>
      </c>
      <c r="D1930" s="15" t="s">
        <v>5</v>
      </c>
      <c r="E1930" s="15" t="s">
        <v>102</v>
      </c>
      <c r="F1930" s="16">
        <v>417</v>
      </c>
      <c r="G1930" s="19">
        <v>1249.4376251499418</v>
      </c>
      <c r="H1930" s="19">
        <f t="shared" si="151"/>
        <v>521015.48968752573</v>
      </c>
      <c r="I1930" s="20">
        <v>2222.2080649998966</v>
      </c>
      <c r="J1930" s="19">
        <f t="shared" si="152"/>
        <v>926660.76310495683</v>
      </c>
      <c r="K1930" s="19">
        <f t="shared" si="153"/>
        <v>972.77043984995476</v>
      </c>
      <c r="L1930" s="19">
        <f t="shared" si="154"/>
        <v>405645.2734174311</v>
      </c>
      <c r="M1930" s="29">
        <f>Table4[[#This Row],[Revenue]]/Table4[[#This Row],[Units]]</f>
        <v>5.3290361270980737</v>
      </c>
      <c r="N1930" s="31">
        <f t="shared" si="155"/>
        <v>0.43774948672504255</v>
      </c>
    </row>
    <row r="1931" spans="1:19" x14ac:dyDescent="0.25">
      <c r="A1931" s="35">
        <v>2005</v>
      </c>
      <c r="B1931" s="15" t="s">
        <v>175</v>
      </c>
      <c r="C1931" s="15" t="s">
        <v>169</v>
      </c>
      <c r="D1931" s="15" t="s">
        <v>5</v>
      </c>
      <c r="E1931" s="15" t="s">
        <v>102</v>
      </c>
      <c r="F1931" s="16">
        <v>315</v>
      </c>
      <c r="G1931" s="19">
        <v>975.25429394995615</v>
      </c>
      <c r="H1931" s="19">
        <f t="shared" si="151"/>
        <v>307205.1025942362</v>
      </c>
      <c r="I1931" s="20">
        <v>1906.8005449999368</v>
      </c>
      <c r="J1931" s="19">
        <f t="shared" si="152"/>
        <v>600642.17167498008</v>
      </c>
      <c r="K1931" s="19">
        <f t="shared" si="153"/>
        <v>931.5462510499807</v>
      </c>
      <c r="L1931" s="19">
        <f t="shared" si="154"/>
        <v>293437.06908074388</v>
      </c>
      <c r="M1931" s="29">
        <f>Table4[[#This Row],[Revenue]]/Table4[[#This Row],[Units]]</f>
        <v>6.053335063491863</v>
      </c>
      <c r="N1931" s="31">
        <f t="shared" si="155"/>
        <v>0.48853890538929523</v>
      </c>
    </row>
    <row r="1932" spans="1:19" x14ac:dyDescent="0.25">
      <c r="A1932" s="35">
        <v>2006</v>
      </c>
      <c r="B1932" s="15" t="s">
        <v>171</v>
      </c>
      <c r="C1932" s="15" t="s">
        <v>169</v>
      </c>
      <c r="D1932" s="15" t="s">
        <v>5</v>
      </c>
      <c r="E1932" s="15" t="s">
        <v>102</v>
      </c>
      <c r="F1932" s="16">
        <v>937.95260172583403</v>
      </c>
      <c r="G1932" s="19">
        <v>2698.6363851578544</v>
      </c>
      <c r="H1932" s="19">
        <f t="shared" si="151"/>
        <v>2531193.0185708096</v>
      </c>
      <c r="I1932" s="20">
        <v>5793.5180443741874</v>
      </c>
      <c r="J1932" s="19">
        <f t="shared" si="152"/>
        <v>5434045.3228663346</v>
      </c>
      <c r="K1932" s="19">
        <f t="shared" si="153"/>
        <v>3094.881659216333</v>
      </c>
      <c r="L1932" s="19">
        <f t="shared" si="154"/>
        <v>2902852.304295525</v>
      </c>
      <c r="M1932" s="29">
        <f>Table4[[#This Row],[Revenue]]/Table4[[#This Row],[Units]]</f>
        <v>6.1767705891684788</v>
      </c>
      <c r="N1932" s="31">
        <f t="shared" si="155"/>
        <v>0.53419729351177681</v>
      </c>
    </row>
    <row r="1933" spans="1:19" x14ac:dyDescent="0.25">
      <c r="A1933" s="35">
        <v>2006</v>
      </c>
      <c r="B1933" s="15" t="s">
        <v>173</v>
      </c>
      <c r="C1933" s="15" t="s">
        <v>169</v>
      </c>
      <c r="D1933" s="15" t="s">
        <v>5</v>
      </c>
      <c r="E1933" s="15" t="s">
        <v>102</v>
      </c>
      <c r="F1933" s="16">
        <v>526</v>
      </c>
      <c r="G1933" s="19">
        <v>1508.3145944999233</v>
      </c>
      <c r="H1933" s="19">
        <f t="shared" si="151"/>
        <v>793373.47670695966</v>
      </c>
      <c r="I1933" s="20">
        <v>2803.4059499998575</v>
      </c>
      <c r="J1933" s="19">
        <f t="shared" si="152"/>
        <v>1474591.5296999251</v>
      </c>
      <c r="K1933" s="19">
        <f t="shared" si="153"/>
        <v>1295.0913554999343</v>
      </c>
      <c r="L1933" s="19">
        <f t="shared" si="154"/>
        <v>681218.05299296544</v>
      </c>
      <c r="M1933" s="29">
        <f>Table4[[#This Row],[Revenue]]/Table4[[#This Row],[Units]]</f>
        <v>5.3296691064636077</v>
      </c>
      <c r="N1933" s="31">
        <f t="shared" si="155"/>
        <v>0.46197068087837939</v>
      </c>
    </row>
    <row r="1934" spans="1:19" x14ac:dyDescent="0.25">
      <c r="A1934" s="35">
        <v>2006</v>
      </c>
      <c r="B1934" s="15" t="s">
        <v>172</v>
      </c>
      <c r="C1934" s="15" t="s">
        <v>169</v>
      </c>
      <c r="D1934" s="15" t="s">
        <v>5</v>
      </c>
      <c r="E1934" s="15" t="s">
        <v>102</v>
      </c>
      <c r="F1934" s="16">
        <v>530</v>
      </c>
      <c r="G1934" s="19">
        <v>1114.2239431499447</v>
      </c>
      <c r="H1934" s="19">
        <f t="shared" si="151"/>
        <v>590538.68986947066</v>
      </c>
      <c r="I1934" s="20">
        <v>2657.6433649998685</v>
      </c>
      <c r="J1934" s="19">
        <f t="shared" si="152"/>
        <v>1408550.9834499303</v>
      </c>
      <c r="K1934" s="19">
        <f t="shared" si="153"/>
        <v>1543.4194218499238</v>
      </c>
      <c r="L1934" s="19">
        <f t="shared" si="154"/>
        <v>818012.29358045966</v>
      </c>
      <c r="M1934" s="29">
        <f>Table4[[#This Row],[Revenue]]/Table4[[#This Row],[Units]]</f>
        <v>5.0144214433959782</v>
      </c>
      <c r="N1934" s="31">
        <f t="shared" si="155"/>
        <v>0.58074738024527983</v>
      </c>
    </row>
    <row r="1935" spans="1:19" x14ac:dyDescent="0.25">
      <c r="A1935" s="35">
        <v>2006</v>
      </c>
      <c r="B1935" s="15" t="s">
        <v>171</v>
      </c>
      <c r="C1935" s="15" t="s">
        <v>169</v>
      </c>
      <c r="D1935" s="15" t="s">
        <v>5</v>
      </c>
      <c r="E1935" s="15" t="s">
        <v>102</v>
      </c>
      <c r="F1935" s="16">
        <v>518</v>
      </c>
      <c r="G1935" s="19">
        <v>1107.2278941499394</v>
      </c>
      <c r="H1935" s="19">
        <f t="shared" si="151"/>
        <v>573544.04916966858</v>
      </c>
      <c r="I1935" s="20">
        <v>2533.6254649998614</v>
      </c>
      <c r="J1935" s="19">
        <f t="shared" si="152"/>
        <v>1312417.9908699282</v>
      </c>
      <c r="K1935" s="19">
        <f t="shared" si="153"/>
        <v>1426.397570849922</v>
      </c>
      <c r="L1935" s="19">
        <f t="shared" si="154"/>
        <v>738873.94170025957</v>
      </c>
      <c r="M1935" s="29">
        <f>Table4[[#This Row],[Revenue]]/Table4[[#This Row],[Units]]</f>
        <v>4.8911688513510834</v>
      </c>
      <c r="N1935" s="31">
        <f t="shared" si="155"/>
        <v>0.56298675181258495</v>
      </c>
    </row>
    <row r="1936" spans="1:19" x14ac:dyDescent="0.25">
      <c r="A1936" s="35">
        <v>2006</v>
      </c>
      <c r="B1936" s="15" t="s">
        <v>174</v>
      </c>
      <c r="C1936" s="15" t="s">
        <v>169</v>
      </c>
      <c r="D1936" s="15" t="s">
        <v>5</v>
      </c>
      <c r="E1936" s="15" t="s">
        <v>102</v>
      </c>
      <c r="F1936" s="16">
        <v>416</v>
      </c>
      <c r="G1936" s="19">
        <v>1026.8249716499506</v>
      </c>
      <c r="H1936" s="19">
        <f t="shared" si="151"/>
        <v>427159.18820637948</v>
      </c>
      <c r="I1936" s="20">
        <v>2436.1257149998828</v>
      </c>
      <c r="J1936" s="19">
        <f t="shared" si="152"/>
        <v>1013428.2974399512</v>
      </c>
      <c r="K1936" s="19">
        <f t="shared" si="153"/>
        <v>1409.3007433499322</v>
      </c>
      <c r="L1936" s="19">
        <f t="shared" si="154"/>
        <v>586269.10923357168</v>
      </c>
      <c r="M1936" s="29">
        <f>Table4[[#This Row],[Revenue]]/Table4[[#This Row],[Units]]</f>
        <v>5.8560714302881802</v>
      </c>
      <c r="N1936" s="31">
        <f t="shared" si="155"/>
        <v>0.5785008280453211</v>
      </c>
    </row>
    <row r="1937" spans="1:14" x14ac:dyDescent="0.25">
      <c r="A1937" s="35">
        <v>2007</v>
      </c>
      <c r="B1937" s="15" t="s">
        <v>176</v>
      </c>
      <c r="C1937" s="15" t="s">
        <v>169</v>
      </c>
      <c r="D1937" s="15" t="s">
        <v>5</v>
      </c>
      <c r="E1937" s="15" t="s">
        <v>102</v>
      </c>
      <c r="F1937" s="16">
        <v>1094.5760706507017</v>
      </c>
      <c r="G1937" s="19">
        <v>3247.9109862690366</v>
      </c>
      <c r="H1937" s="19">
        <f t="shared" si="151"/>
        <v>3555085.6451736074</v>
      </c>
      <c r="I1937" s="20">
        <v>7576.3828381057665</v>
      </c>
      <c r="J1937" s="19">
        <f t="shared" si="152"/>
        <v>8292927.3566792216</v>
      </c>
      <c r="K1937" s="19">
        <f t="shared" si="153"/>
        <v>4328.4718518367299</v>
      </c>
      <c r="L1937" s="19">
        <f t="shared" si="154"/>
        <v>4737841.7115056142</v>
      </c>
      <c r="M1937" s="29">
        <f>Table4[[#This Row],[Revenue]]/Table4[[#This Row],[Units]]</f>
        <v>6.9217508414940694</v>
      </c>
      <c r="N1937" s="31">
        <f t="shared" si="155"/>
        <v>0.5713111314896181</v>
      </c>
    </row>
    <row r="1938" spans="1:14" x14ac:dyDescent="0.25">
      <c r="A1938" s="35">
        <v>2007</v>
      </c>
      <c r="B1938" s="15" t="s">
        <v>173</v>
      </c>
      <c r="C1938" s="15" t="s">
        <v>169</v>
      </c>
      <c r="D1938" s="15" t="s">
        <v>5</v>
      </c>
      <c r="E1938" s="15" t="s">
        <v>102</v>
      </c>
      <c r="F1938" s="16">
        <v>1022.3418824097287</v>
      </c>
      <c r="G1938" s="19">
        <v>2770.2816385888495</v>
      </c>
      <c r="H1938" s="19">
        <f t="shared" si="151"/>
        <v>2832174.9452000321</v>
      </c>
      <c r="I1938" s="20">
        <v>5945.2420968099359</v>
      </c>
      <c r="J1938" s="19">
        <f t="shared" si="152"/>
        <v>6078069.9966342319</v>
      </c>
      <c r="K1938" s="19">
        <f t="shared" si="153"/>
        <v>3174.9604582210864</v>
      </c>
      <c r="L1938" s="19">
        <f t="shared" si="154"/>
        <v>3245895.0514341998</v>
      </c>
      <c r="M1938" s="29">
        <f>Table4[[#This Row],[Revenue]]/Table4[[#This Row],[Units]]</f>
        <v>5.8153169689151341</v>
      </c>
      <c r="N1938" s="31">
        <f t="shared" si="155"/>
        <v>0.53403383857567188</v>
      </c>
    </row>
    <row r="1939" spans="1:14" x14ac:dyDescent="0.25">
      <c r="A1939" s="35">
        <v>2007</v>
      </c>
      <c r="B1939" s="15" t="s">
        <v>174</v>
      </c>
      <c r="C1939" s="15" t="s">
        <v>169</v>
      </c>
      <c r="D1939" s="15" t="s">
        <v>5</v>
      </c>
      <c r="E1939" s="15" t="s">
        <v>102</v>
      </c>
      <c r="F1939" s="16">
        <v>799.41714686663408</v>
      </c>
      <c r="G1939" s="19">
        <v>2655.7507167924859</v>
      </c>
      <c r="H1939" s="19">
        <f t="shared" si="151"/>
        <v>2123052.6608072673</v>
      </c>
      <c r="I1939" s="20">
        <v>5082.9797688560839</v>
      </c>
      <c r="J1939" s="19">
        <f t="shared" si="152"/>
        <v>4063421.1843997538</v>
      </c>
      <c r="K1939" s="19">
        <f t="shared" si="153"/>
        <v>2427.2290520635979</v>
      </c>
      <c r="L1939" s="19">
        <f t="shared" si="154"/>
        <v>1940368.5235924865</v>
      </c>
      <c r="M1939" s="29">
        <f>Table4[[#This Row],[Revenue]]/Table4[[#This Row],[Units]]</f>
        <v>6.3583571965889689</v>
      </c>
      <c r="N1939" s="31">
        <f t="shared" si="155"/>
        <v>0.47752089570284512</v>
      </c>
    </row>
    <row r="1940" spans="1:14" x14ac:dyDescent="0.25">
      <c r="A1940" s="35">
        <v>2007</v>
      </c>
      <c r="B1940" s="15" t="s">
        <v>172</v>
      </c>
      <c r="C1940" s="15" t="s">
        <v>169</v>
      </c>
      <c r="D1940" s="15" t="s">
        <v>5</v>
      </c>
      <c r="E1940" s="15" t="s">
        <v>102</v>
      </c>
      <c r="F1940" s="16">
        <v>754.18872865495439</v>
      </c>
      <c r="G1940" s="19">
        <v>2530.9834518351799</v>
      </c>
      <c r="H1940" s="19">
        <f t="shared" si="151"/>
        <v>1908839.1917863023</v>
      </c>
      <c r="I1940" s="20">
        <v>4587.5714685712892</v>
      </c>
      <c r="J1940" s="19">
        <f t="shared" si="152"/>
        <v>3459894.6934955227</v>
      </c>
      <c r="K1940" s="19">
        <f t="shared" si="153"/>
        <v>2056.5880167361092</v>
      </c>
      <c r="L1940" s="19">
        <f t="shared" si="154"/>
        <v>1551055.5017092205</v>
      </c>
      <c r="M1940" s="29">
        <f>Table4[[#This Row],[Revenue]]/Table4[[#This Row],[Units]]</f>
        <v>6.0827897504553254</v>
      </c>
      <c r="N1940" s="31">
        <f t="shared" si="155"/>
        <v>0.44829558096815741</v>
      </c>
    </row>
    <row r="1941" spans="1:14" x14ac:dyDescent="0.25">
      <c r="A1941" s="35">
        <v>2012</v>
      </c>
      <c r="B1941" s="15" t="s">
        <v>171</v>
      </c>
      <c r="C1941" s="15" t="s">
        <v>169</v>
      </c>
      <c r="D1941" s="15" t="s">
        <v>5</v>
      </c>
      <c r="E1941" s="15" t="s">
        <v>102</v>
      </c>
      <c r="F1941" s="16">
        <v>877</v>
      </c>
      <c r="G1941" s="19">
        <v>1170.531899999969</v>
      </c>
      <c r="H1941" s="19">
        <f t="shared" si="151"/>
        <v>1026556.4762999729</v>
      </c>
      <c r="I1941" s="20">
        <v>2260.52503599994</v>
      </c>
      <c r="J1941" s="19">
        <f t="shared" si="152"/>
        <v>1982480.4565719473</v>
      </c>
      <c r="K1941" s="19">
        <f t="shared" si="153"/>
        <v>1089.9931359999709</v>
      </c>
      <c r="L1941" s="19">
        <f t="shared" si="154"/>
        <v>955923.98027197446</v>
      </c>
      <c r="M1941" s="29">
        <f>Table4[[#This Row],[Revenue]]/Table4[[#This Row],[Units]]</f>
        <v>2.5775656054731355</v>
      </c>
      <c r="N1941" s="31">
        <f t="shared" si="155"/>
        <v>0.48218582791223724</v>
      </c>
    </row>
    <row r="1942" spans="1:14" x14ac:dyDescent="0.25">
      <c r="A1942" s="35">
        <v>2012</v>
      </c>
      <c r="B1942" s="15" t="s">
        <v>173</v>
      </c>
      <c r="C1942" s="15" t="s">
        <v>169</v>
      </c>
      <c r="D1942" s="15" t="s">
        <v>5</v>
      </c>
      <c r="E1942" s="15" t="s">
        <v>102</v>
      </c>
      <c r="F1942" s="16">
        <v>426</v>
      </c>
      <c r="G1942" s="19">
        <v>888.17227442698629</v>
      </c>
      <c r="H1942" s="19">
        <f t="shared" si="151"/>
        <v>378361.38890589616</v>
      </c>
      <c r="I1942" s="20">
        <v>1743.3516916999808</v>
      </c>
      <c r="J1942" s="19">
        <f t="shared" si="152"/>
        <v>742667.82066419185</v>
      </c>
      <c r="K1942" s="19">
        <f t="shared" si="153"/>
        <v>855.17941727299456</v>
      </c>
      <c r="L1942" s="19">
        <f t="shared" si="154"/>
        <v>364306.43175829569</v>
      </c>
      <c r="M1942" s="29">
        <f>Table4[[#This Row],[Revenue]]/Table4[[#This Row],[Units]]</f>
        <v>4.092374863145495</v>
      </c>
      <c r="N1942" s="31">
        <f t="shared" si="155"/>
        <v>0.49053752111204263</v>
      </c>
    </row>
    <row r="1943" spans="1:14" x14ac:dyDescent="0.25">
      <c r="A1943" s="35">
        <v>2012</v>
      </c>
      <c r="B1943" s="15" t="s">
        <v>174</v>
      </c>
      <c r="C1943" s="15" t="s">
        <v>169</v>
      </c>
      <c r="D1943" s="15" t="s">
        <v>5</v>
      </c>
      <c r="E1943" s="15" t="s">
        <v>102</v>
      </c>
      <c r="F1943" s="16">
        <v>248</v>
      </c>
      <c r="G1943" s="19">
        <v>519.49553207759641</v>
      </c>
      <c r="H1943" s="19">
        <f t="shared" si="151"/>
        <v>128834.8919552439</v>
      </c>
      <c r="I1943" s="20">
        <v>812.33203895999452</v>
      </c>
      <c r="J1943" s="19">
        <f t="shared" si="152"/>
        <v>201458.34566207865</v>
      </c>
      <c r="K1943" s="19">
        <f t="shared" si="153"/>
        <v>292.83650688239811</v>
      </c>
      <c r="L1943" s="19">
        <f t="shared" si="154"/>
        <v>72623.453706834742</v>
      </c>
      <c r="M1943" s="29">
        <f>Table4[[#This Row],[Revenue]]/Table4[[#This Row],[Units]]</f>
        <v>3.2755324151612681</v>
      </c>
      <c r="N1943" s="31">
        <f t="shared" si="155"/>
        <v>0.36048868299877512</v>
      </c>
    </row>
    <row r="1944" spans="1:14" x14ac:dyDescent="0.25">
      <c r="A1944" s="35">
        <v>2013</v>
      </c>
      <c r="B1944" s="15" t="s">
        <v>175</v>
      </c>
      <c r="C1944" s="15" t="s">
        <v>169</v>
      </c>
      <c r="D1944" s="15" t="s">
        <v>5</v>
      </c>
      <c r="E1944" s="15" t="s">
        <v>102</v>
      </c>
      <c r="F1944" s="16">
        <v>426</v>
      </c>
      <c r="G1944" s="19">
        <v>644.68709999997657</v>
      </c>
      <c r="H1944" s="19">
        <f t="shared" si="151"/>
        <v>274636.70459999004</v>
      </c>
      <c r="I1944" s="20">
        <v>1504.4313239999451</v>
      </c>
      <c r="J1944" s="19">
        <f t="shared" si="152"/>
        <v>640887.74402397661</v>
      </c>
      <c r="K1944" s="19">
        <f t="shared" si="153"/>
        <v>859.74422399996854</v>
      </c>
      <c r="L1944" s="19">
        <f t="shared" si="154"/>
        <v>366251.03942398657</v>
      </c>
      <c r="M1944" s="29">
        <f>Table4[[#This Row],[Revenue]]/Table4[[#This Row],[Units]]</f>
        <v>3.5315289295773358</v>
      </c>
      <c r="N1944" s="31">
        <f t="shared" si="155"/>
        <v>0.57147455672094205</v>
      </c>
    </row>
    <row r="1945" spans="1:14" x14ac:dyDescent="0.25">
      <c r="A1945" s="35">
        <v>2014</v>
      </c>
      <c r="B1945" s="15" t="s">
        <v>174</v>
      </c>
      <c r="C1945" s="15" t="s">
        <v>169</v>
      </c>
      <c r="D1945" s="15" t="s">
        <v>5</v>
      </c>
      <c r="E1945" s="15" t="s">
        <v>102</v>
      </c>
      <c r="F1945" s="16">
        <v>248</v>
      </c>
      <c r="G1945" s="19">
        <v>771.6616025599676</v>
      </c>
      <c r="H1945" s="19">
        <f t="shared" si="151"/>
        <v>191372.07743487196</v>
      </c>
      <c r="I1945" s="20">
        <v>1677.3909759999506</v>
      </c>
      <c r="J1945" s="19">
        <f t="shared" si="152"/>
        <v>415992.96204798773</v>
      </c>
      <c r="K1945" s="19">
        <f t="shared" si="153"/>
        <v>905.72937343998296</v>
      </c>
      <c r="L1945" s="19">
        <f t="shared" si="154"/>
        <v>224620.88461311578</v>
      </c>
      <c r="M1945" s="29">
        <f>Table4[[#This Row],[Revenue]]/Table4[[#This Row],[Units]]</f>
        <v>6.7636732903223811</v>
      </c>
      <c r="N1945" s="31">
        <f t="shared" si="155"/>
        <v>0.53996318473100557</v>
      </c>
    </row>
    <row r="1946" spans="1:14" x14ac:dyDescent="0.25">
      <c r="A1946" s="35">
        <v>2017</v>
      </c>
      <c r="B1946" s="15" t="s">
        <v>171</v>
      </c>
      <c r="C1946" s="15" t="s">
        <v>169</v>
      </c>
      <c r="D1946" s="15" t="s">
        <v>5</v>
      </c>
      <c r="E1946" s="15" t="s">
        <v>102</v>
      </c>
      <c r="F1946" s="16">
        <v>809</v>
      </c>
      <c r="G1946" s="19">
        <v>1029.5333999999768</v>
      </c>
      <c r="H1946" s="19">
        <f t="shared" si="151"/>
        <v>832892.5205999813</v>
      </c>
      <c r="I1946" s="20">
        <v>2164.8435586399514</v>
      </c>
      <c r="J1946" s="19">
        <f t="shared" si="152"/>
        <v>1751358.4389397206</v>
      </c>
      <c r="K1946" s="19">
        <f t="shared" si="153"/>
        <v>1135.3101586399746</v>
      </c>
      <c r="L1946" s="19">
        <f t="shared" si="154"/>
        <v>918465.91833973932</v>
      </c>
      <c r="M1946" s="29">
        <f>Table4[[#This Row],[Revenue]]/Table4[[#This Row],[Units]]</f>
        <v>2.6759500106797915</v>
      </c>
      <c r="N1946" s="31">
        <f t="shared" si="155"/>
        <v>0.52443057795512282</v>
      </c>
    </row>
    <row r="1947" spans="1:14" x14ac:dyDescent="0.25">
      <c r="A1947" s="35">
        <v>2017</v>
      </c>
      <c r="B1947" s="15" t="s">
        <v>171</v>
      </c>
      <c r="C1947" s="15" t="s">
        <v>169</v>
      </c>
      <c r="D1947" s="15" t="s">
        <v>5</v>
      </c>
      <c r="E1947" s="15" t="s">
        <v>102</v>
      </c>
      <c r="F1947" s="16">
        <v>734</v>
      </c>
      <c r="G1947" s="19">
        <v>934.58384999997907</v>
      </c>
      <c r="H1947" s="19">
        <f t="shared" si="151"/>
        <v>685984.54589998466</v>
      </c>
      <c r="I1947" s="20">
        <v>2004.5362994599552</v>
      </c>
      <c r="J1947" s="19">
        <f t="shared" si="152"/>
        <v>1471329.6438036072</v>
      </c>
      <c r="K1947" s="19">
        <f t="shared" si="153"/>
        <v>1069.9524494599762</v>
      </c>
      <c r="L1947" s="19">
        <f t="shared" si="154"/>
        <v>785345.09790362255</v>
      </c>
      <c r="M1947" s="29">
        <f>Table4[[#This Row],[Revenue]]/Table4[[#This Row],[Units]]</f>
        <v>2.7309758848228274</v>
      </c>
      <c r="N1947" s="31">
        <f t="shared" si="155"/>
        <v>0.53376556450897572</v>
      </c>
    </row>
    <row r="1948" spans="1:14" x14ac:dyDescent="0.25">
      <c r="A1948" s="35">
        <v>2018</v>
      </c>
      <c r="B1948" s="15" t="s">
        <v>174</v>
      </c>
      <c r="C1948" s="15" t="s">
        <v>169</v>
      </c>
      <c r="D1948" s="15" t="s">
        <v>5</v>
      </c>
      <c r="E1948" s="15" t="s">
        <v>102</v>
      </c>
      <c r="F1948" s="16">
        <v>832</v>
      </c>
      <c r="G1948" s="19">
        <v>1100.7359999999717</v>
      </c>
      <c r="H1948" s="19">
        <f t="shared" si="151"/>
        <v>915812.35199997644</v>
      </c>
      <c r="I1948" s="20">
        <v>2302.0265855999405</v>
      </c>
      <c r="J1948" s="19">
        <f t="shared" si="152"/>
        <v>1915286.1192191504</v>
      </c>
      <c r="K1948" s="19">
        <f t="shared" si="153"/>
        <v>1201.2905855999688</v>
      </c>
      <c r="L1948" s="19">
        <f t="shared" si="154"/>
        <v>999473.76721917395</v>
      </c>
      <c r="M1948" s="29">
        <f>Table4[[#This Row],[Revenue]]/Table4[[#This Row],[Units]]</f>
        <v>2.7668588769230054</v>
      </c>
      <c r="N1948" s="31">
        <f t="shared" si="155"/>
        <v>0.521840448374707</v>
      </c>
    </row>
    <row r="1949" spans="1:14" x14ac:dyDescent="0.25">
      <c r="A1949" s="35">
        <v>2018</v>
      </c>
      <c r="B1949" s="15" t="s">
        <v>172</v>
      </c>
      <c r="C1949" s="15" t="s">
        <v>169</v>
      </c>
      <c r="D1949" s="15" t="s">
        <v>5</v>
      </c>
      <c r="E1949" s="15" t="s">
        <v>102</v>
      </c>
      <c r="F1949" s="16">
        <v>841</v>
      </c>
      <c r="G1949" s="19">
        <v>1117.7520749999708</v>
      </c>
      <c r="H1949" s="19">
        <f t="shared" si="151"/>
        <v>940029.49507497542</v>
      </c>
      <c r="I1949" s="20">
        <v>2176.7826629999431</v>
      </c>
      <c r="J1949" s="19">
        <f t="shared" si="152"/>
        <v>1830674.2195829521</v>
      </c>
      <c r="K1949" s="19">
        <f t="shared" si="153"/>
        <v>1059.0305879999723</v>
      </c>
      <c r="L1949" s="19">
        <f t="shared" si="154"/>
        <v>890644.72450797667</v>
      </c>
      <c r="M1949" s="29">
        <f>Table4[[#This Row],[Revenue]]/Table4[[#This Row],[Units]]</f>
        <v>2.5883265909630713</v>
      </c>
      <c r="N1949" s="31">
        <f t="shared" si="155"/>
        <v>0.48651186266821161</v>
      </c>
    </row>
    <row r="1950" spans="1:14" x14ac:dyDescent="0.25">
      <c r="A1950" s="35">
        <v>2018</v>
      </c>
      <c r="B1950" s="15" t="s">
        <v>171</v>
      </c>
      <c r="C1950" s="15" t="s">
        <v>169</v>
      </c>
      <c r="D1950" s="15" t="s">
        <v>5</v>
      </c>
      <c r="E1950" s="15" t="s">
        <v>102</v>
      </c>
      <c r="F1950" s="16">
        <v>734</v>
      </c>
      <c r="G1950" s="19">
        <v>1115.9185499999592</v>
      </c>
      <c r="H1950" s="19">
        <f t="shared" si="151"/>
        <v>819084.21569997002</v>
      </c>
      <c r="I1950" s="20">
        <v>2237.6886619999177</v>
      </c>
      <c r="J1950" s="19">
        <f t="shared" si="152"/>
        <v>1642463.4779079396</v>
      </c>
      <c r="K1950" s="19">
        <f t="shared" si="153"/>
        <v>1121.7701119999585</v>
      </c>
      <c r="L1950" s="19">
        <f t="shared" si="154"/>
        <v>823379.26220796956</v>
      </c>
      <c r="M1950" s="29">
        <f>Table4[[#This Row],[Revenue]]/Table4[[#This Row],[Units]]</f>
        <v>3.0486221553132395</v>
      </c>
      <c r="N1950" s="31">
        <f t="shared" si="155"/>
        <v>0.50130750137393321</v>
      </c>
    </row>
    <row r="1951" spans="1:14" x14ac:dyDescent="0.25">
      <c r="A1951" s="35">
        <v>2019</v>
      </c>
      <c r="B1951" s="15" t="s">
        <v>172</v>
      </c>
      <c r="C1951" s="15" t="s">
        <v>169</v>
      </c>
      <c r="D1951" s="15" t="s">
        <v>5</v>
      </c>
      <c r="E1951" s="15" t="s">
        <v>102</v>
      </c>
      <c r="F1951" s="16">
        <v>832</v>
      </c>
      <c r="G1951" s="19">
        <v>1358.6975999999433</v>
      </c>
      <c r="H1951" s="19">
        <f t="shared" si="151"/>
        <v>1130436.4031999528</v>
      </c>
      <c r="I1951" s="20">
        <v>2651.8409439998891</v>
      </c>
      <c r="J1951" s="19">
        <f t="shared" si="152"/>
        <v>2206331.6654079077</v>
      </c>
      <c r="K1951" s="19">
        <f t="shared" si="153"/>
        <v>1293.1433439999457</v>
      </c>
      <c r="L1951" s="19">
        <f t="shared" si="154"/>
        <v>1075895.2622079549</v>
      </c>
      <c r="M1951" s="29">
        <f>Table4[[#This Row],[Revenue]]/Table4[[#This Row],[Units]]</f>
        <v>3.1873088269229437</v>
      </c>
      <c r="N1951" s="31">
        <f t="shared" si="155"/>
        <v>0.48763985899148249</v>
      </c>
    </row>
    <row r="1952" spans="1:14" x14ac:dyDescent="0.25">
      <c r="A1952" s="35">
        <v>2019</v>
      </c>
      <c r="B1952" s="15" t="s">
        <v>174</v>
      </c>
      <c r="C1952" s="15" t="s">
        <v>169</v>
      </c>
      <c r="D1952" s="15" t="s">
        <v>5</v>
      </c>
      <c r="E1952" s="15" t="s">
        <v>102</v>
      </c>
      <c r="F1952" s="16">
        <v>809</v>
      </c>
      <c r="G1952" s="19">
        <v>1260.7051499999516</v>
      </c>
      <c r="H1952" s="19">
        <f t="shared" si="151"/>
        <v>1019910.4663499608</v>
      </c>
      <c r="I1952" s="20">
        <v>2474.9437659999048</v>
      </c>
      <c r="J1952" s="19">
        <f t="shared" si="152"/>
        <v>2002229.5066939229</v>
      </c>
      <c r="K1952" s="19">
        <f t="shared" si="153"/>
        <v>1214.2386159999533</v>
      </c>
      <c r="L1952" s="19">
        <f t="shared" si="154"/>
        <v>982319.04034396214</v>
      </c>
      <c r="M1952" s="29">
        <f>Table4[[#This Row],[Revenue]]/Table4[[#This Row],[Units]]</f>
        <v>3.0592629987637885</v>
      </c>
      <c r="N1952" s="31">
        <f t="shared" si="155"/>
        <v>0.49061260812501223</v>
      </c>
    </row>
    <row r="1953" spans="1:14" x14ac:dyDescent="0.25">
      <c r="A1953" s="35">
        <v>2020</v>
      </c>
      <c r="B1953" s="15" t="s">
        <v>176</v>
      </c>
      <c r="C1953" s="15" t="s">
        <v>169</v>
      </c>
      <c r="D1953" s="15" t="s">
        <v>5</v>
      </c>
      <c r="E1953" s="15" t="s">
        <v>102</v>
      </c>
      <c r="F1953" s="16">
        <v>524</v>
      </c>
      <c r="G1953" s="19">
        <v>1461.4475159999238</v>
      </c>
      <c r="H1953" s="19">
        <f t="shared" si="151"/>
        <v>765798.4983839601</v>
      </c>
      <c r="I1953" s="20">
        <v>2674.4435999998605</v>
      </c>
      <c r="J1953" s="19">
        <f t="shared" si="152"/>
        <v>1401408.4463999269</v>
      </c>
      <c r="K1953" s="19">
        <f t="shared" si="153"/>
        <v>1212.9960839999367</v>
      </c>
      <c r="L1953" s="19">
        <f t="shared" si="154"/>
        <v>635609.9480159668</v>
      </c>
      <c r="M1953" s="29">
        <f>Table4[[#This Row],[Revenue]]/Table4[[#This Row],[Units]]</f>
        <v>5.1038999999997339</v>
      </c>
      <c r="N1953" s="31">
        <f t="shared" si="155"/>
        <v>0.45355081857026258</v>
      </c>
    </row>
    <row r="1954" spans="1:14" x14ac:dyDescent="0.25">
      <c r="A1954" s="35">
        <v>1990</v>
      </c>
      <c r="B1954" s="15" t="s">
        <v>176</v>
      </c>
      <c r="C1954" s="15" t="s">
        <v>170</v>
      </c>
      <c r="D1954" s="15" t="s">
        <v>168</v>
      </c>
      <c r="E1954" s="15" t="s">
        <v>151</v>
      </c>
      <c r="F1954" s="16">
        <v>611</v>
      </c>
      <c r="G1954" s="19">
        <v>761.65824952829109</v>
      </c>
      <c r="H1954" s="19">
        <f t="shared" si="151"/>
        <v>465373.19046178588</v>
      </c>
      <c r="I1954" s="20">
        <v>1214.5133049299859</v>
      </c>
      <c r="J1954" s="19">
        <f t="shared" si="152"/>
        <v>742067.62931222143</v>
      </c>
      <c r="K1954" s="19">
        <f t="shared" si="153"/>
        <v>452.85505540169481</v>
      </c>
      <c r="L1954" s="19">
        <f t="shared" si="154"/>
        <v>276694.43885043554</v>
      </c>
      <c r="M1954" s="29">
        <f>Table4[[#This Row],[Revenue]]/Table4[[#This Row],[Units]]</f>
        <v>1.987746816579355</v>
      </c>
      <c r="N1954" s="31">
        <f t="shared" si="155"/>
        <v>0.37286957134471321</v>
      </c>
    </row>
    <row r="1955" spans="1:14" x14ac:dyDescent="0.25">
      <c r="A1955" s="35">
        <v>1990</v>
      </c>
      <c r="B1955" s="15" t="s">
        <v>176</v>
      </c>
      <c r="C1955" s="15" t="s">
        <v>170</v>
      </c>
      <c r="D1955" s="15" t="s">
        <v>168</v>
      </c>
      <c r="E1955" s="15" t="s">
        <v>151</v>
      </c>
      <c r="F1955" s="16">
        <v>493</v>
      </c>
      <c r="G1955" s="19">
        <v>637.58526265379248</v>
      </c>
      <c r="H1955" s="19">
        <f t="shared" si="151"/>
        <v>314329.53448831971</v>
      </c>
      <c r="I1955" s="20">
        <v>1053.6306859799877</v>
      </c>
      <c r="J1955" s="19">
        <f t="shared" si="152"/>
        <v>519439.92818813393</v>
      </c>
      <c r="K1955" s="19">
        <f t="shared" si="153"/>
        <v>416.04542332619519</v>
      </c>
      <c r="L1955" s="19">
        <f t="shared" si="154"/>
        <v>205110.39369981422</v>
      </c>
      <c r="M1955" s="29">
        <f>Table4[[#This Row],[Revenue]]/Table4[[#This Row],[Units]]</f>
        <v>2.1371819188235044</v>
      </c>
      <c r="N1955" s="31">
        <f t="shared" si="155"/>
        <v>0.39486836219014354</v>
      </c>
    </row>
    <row r="1956" spans="1:14" x14ac:dyDescent="0.25">
      <c r="A1956" s="35">
        <v>1990</v>
      </c>
      <c r="B1956" s="15" t="s">
        <v>173</v>
      </c>
      <c r="C1956" s="15" t="s">
        <v>170</v>
      </c>
      <c r="D1956" s="15" t="s">
        <v>168</v>
      </c>
      <c r="E1956" s="15" t="s">
        <v>151</v>
      </c>
      <c r="F1956" s="16">
        <v>465</v>
      </c>
      <c r="G1956" s="19">
        <v>588.63640107749495</v>
      </c>
      <c r="H1956" s="19">
        <f t="shared" si="151"/>
        <v>273715.92650103517</v>
      </c>
      <c r="I1956" s="20">
        <v>982.88960024999142</v>
      </c>
      <c r="J1956" s="19">
        <f t="shared" si="152"/>
        <v>457043.66411624599</v>
      </c>
      <c r="K1956" s="19">
        <f t="shared" si="153"/>
        <v>394.25319917249647</v>
      </c>
      <c r="L1956" s="19">
        <f t="shared" si="154"/>
        <v>183327.73761521082</v>
      </c>
      <c r="M1956" s="29">
        <f>Table4[[#This Row],[Revenue]]/Table4[[#This Row],[Units]]</f>
        <v>2.1137410758064332</v>
      </c>
      <c r="N1956" s="31">
        <f t="shared" si="155"/>
        <v>0.40111646218682218</v>
      </c>
    </row>
    <row r="1957" spans="1:14" x14ac:dyDescent="0.25">
      <c r="A1957" s="35">
        <v>1990</v>
      </c>
      <c r="B1957" s="15" t="s">
        <v>173</v>
      </c>
      <c r="C1957" s="15" t="s">
        <v>170</v>
      </c>
      <c r="D1957" s="15" t="s">
        <v>168</v>
      </c>
      <c r="E1957" s="15" t="s">
        <v>151</v>
      </c>
      <c r="F1957" s="16">
        <v>359</v>
      </c>
      <c r="G1957" s="19">
        <v>474.83662706809645</v>
      </c>
      <c r="H1957" s="19">
        <f t="shared" si="151"/>
        <v>170466.34911744663</v>
      </c>
      <c r="I1957" s="20">
        <v>832.69436150999377</v>
      </c>
      <c r="J1957" s="19">
        <f t="shared" si="152"/>
        <v>298937.27578208776</v>
      </c>
      <c r="K1957" s="19">
        <f t="shared" si="153"/>
        <v>357.85773444189732</v>
      </c>
      <c r="L1957" s="19">
        <f t="shared" si="154"/>
        <v>128470.92666464113</v>
      </c>
      <c r="M1957" s="29">
        <f>Table4[[#This Row],[Revenue]]/Table4[[#This Row],[Units]]</f>
        <v>2.3194829011420439</v>
      </c>
      <c r="N1957" s="31">
        <f t="shared" si="155"/>
        <v>0.42975880585160225</v>
      </c>
    </row>
    <row r="1958" spans="1:14" x14ac:dyDescent="0.25">
      <c r="A1958" s="35">
        <v>1990</v>
      </c>
      <c r="B1958" s="15" t="s">
        <v>173</v>
      </c>
      <c r="C1958" s="15" t="s">
        <v>170</v>
      </c>
      <c r="D1958" s="15" t="s">
        <v>168</v>
      </c>
      <c r="E1958" s="15" t="s">
        <v>151</v>
      </c>
      <c r="F1958" s="16">
        <v>305</v>
      </c>
      <c r="G1958" s="19">
        <v>439.15544494649623</v>
      </c>
      <c r="H1958" s="19">
        <f t="shared" si="151"/>
        <v>133942.41070868136</v>
      </c>
      <c r="I1958" s="20">
        <v>815.60829014999297</v>
      </c>
      <c r="J1958" s="19">
        <f t="shared" si="152"/>
        <v>248760.52849574786</v>
      </c>
      <c r="K1958" s="19">
        <f t="shared" si="153"/>
        <v>376.45284520349674</v>
      </c>
      <c r="L1958" s="19">
        <f t="shared" si="154"/>
        <v>114818.1177870665</v>
      </c>
      <c r="M1958" s="29">
        <f>Table4[[#This Row],[Revenue]]/Table4[[#This Row],[Units]]</f>
        <v>2.6741255414753868</v>
      </c>
      <c r="N1958" s="31">
        <f t="shared" si="155"/>
        <v>0.46156083716886431</v>
      </c>
    </row>
    <row r="1959" spans="1:14" x14ac:dyDescent="0.25">
      <c r="A1959" s="35">
        <v>1992</v>
      </c>
      <c r="B1959" s="15" t="s">
        <v>175</v>
      </c>
      <c r="C1959" s="15" t="s">
        <v>170</v>
      </c>
      <c r="D1959" s="15" t="s">
        <v>168</v>
      </c>
      <c r="E1959" s="15" t="s">
        <v>151</v>
      </c>
      <c r="F1959" s="16">
        <v>611</v>
      </c>
      <c r="G1959" s="19">
        <v>1030.0120275299596</v>
      </c>
      <c r="H1959" s="19">
        <f t="shared" si="151"/>
        <v>629337.34882080532</v>
      </c>
      <c r="I1959" s="20">
        <v>1593.8343629999374</v>
      </c>
      <c r="J1959" s="19">
        <f t="shared" si="152"/>
        <v>973832.79579296173</v>
      </c>
      <c r="K1959" s="19">
        <f t="shared" si="153"/>
        <v>563.82233546997782</v>
      </c>
      <c r="L1959" s="19">
        <f t="shared" si="154"/>
        <v>344495.44697215641</v>
      </c>
      <c r="M1959" s="29">
        <f>Table4[[#This Row],[Revenue]]/Table4[[#This Row],[Units]]</f>
        <v>2.6085668788869678</v>
      </c>
      <c r="N1959" s="31">
        <f t="shared" si="155"/>
        <v>0.35375215176609914</v>
      </c>
    </row>
    <row r="1960" spans="1:14" x14ac:dyDescent="0.25">
      <c r="A1960" s="35">
        <v>1992</v>
      </c>
      <c r="B1960" s="15" t="s">
        <v>175</v>
      </c>
      <c r="C1960" s="15" t="s">
        <v>170</v>
      </c>
      <c r="D1960" s="15" t="s">
        <v>168</v>
      </c>
      <c r="E1960" s="15" t="s">
        <v>151</v>
      </c>
      <c r="F1960" s="16">
        <v>493</v>
      </c>
      <c r="G1960" s="19">
        <v>862.843353729966</v>
      </c>
      <c r="H1960" s="19">
        <f t="shared" si="151"/>
        <v>425381.77338887326</v>
      </c>
      <c r="I1960" s="20">
        <v>1388.0563829999453</v>
      </c>
      <c r="J1960" s="19">
        <f t="shared" si="152"/>
        <v>684311.79681897303</v>
      </c>
      <c r="K1960" s="19">
        <f t="shared" si="153"/>
        <v>525.2130292699793</v>
      </c>
      <c r="L1960" s="19">
        <f t="shared" si="154"/>
        <v>258930.02343009977</v>
      </c>
      <c r="M1960" s="29">
        <f>Table4[[#This Row],[Revenue]]/Table4[[#This Row],[Units]]</f>
        <v>2.8155301886408628</v>
      </c>
      <c r="N1960" s="31">
        <f t="shared" si="155"/>
        <v>0.37838018376087823</v>
      </c>
    </row>
    <row r="1961" spans="1:14" x14ac:dyDescent="0.25">
      <c r="A1961" s="35">
        <v>1992</v>
      </c>
      <c r="B1961" s="15" t="s">
        <v>175</v>
      </c>
      <c r="C1961" s="15" t="s">
        <v>170</v>
      </c>
      <c r="D1961" s="15" t="s">
        <v>168</v>
      </c>
      <c r="E1961" s="15" t="s">
        <v>151</v>
      </c>
      <c r="F1961" s="16">
        <v>465</v>
      </c>
      <c r="G1961" s="19">
        <v>823.22381699996743</v>
      </c>
      <c r="H1961" s="19">
        <f t="shared" si="151"/>
        <v>382799.07490498485</v>
      </c>
      <c r="I1961" s="20">
        <v>1339.310699999947</v>
      </c>
      <c r="J1961" s="19">
        <f t="shared" si="152"/>
        <v>622779.47549997538</v>
      </c>
      <c r="K1961" s="19">
        <f t="shared" si="153"/>
        <v>516.08688299997959</v>
      </c>
      <c r="L1961" s="19">
        <f t="shared" si="154"/>
        <v>239980.40059499053</v>
      </c>
      <c r="M1961" s="29">
        <f>Table4[[#This Row],[Revenue]]/Table4[[#This Row],[Units]]</f>
        <v>2.8802380645160151</v>
      </c>
      <c r="N1961" s="31">
        <f t="shared" si="155"/>
        <v>0.38533768378017141</v>
      </c>
    </row>
    <row r="1962" spans="1:14" x14ac:dyDescent="0.25">
      <c r="A1962" s="35">
        <v>1992</v>
      </c>
      <c r="B1962" s="15" t="s">
        <v>175</v>
      </c>
      <c r="C1962" s="15" t="s">
        <v>170</v>
      </c>
      <c r="D1962" s="15" t="s">
        <v>168</v>
      </c>
      <c r="E1962" s="15" t="s">
        <v>151</v>
      </c>
      <c r="F1962" s="16">
        <v>359</v>
      </c>
      <c r="G1962" s="19">
        <v>664.4324439299744</v>
      </c>
      <c r="H1962" s="19">
        <f t="shared" si="151"/>
        <v>238531.2473708608</v>
      </c>
      <c r="I1962" s="20">
        <v>1139.722802999956</v>
      </c>
      <c r="J1962" s="19">
        <f t="shared" si="152"/>
        <v>409160.48627698421</v>
      </c>
      <c r="K1962" s="19">
        <f t="shared" si="153"/>
        <v>475.2903590699816</v>
      </c>
      <c r="L1962" s="19">
        <f t="shared" si="154"/>
        <v>170629.23890612341</v>
      </c>
      <c r="M1962" s="29">
        <f>Table4[[#This Row],[Revenue]]/Table4[[#This Row],[Units]]</f>
        <v>3.1747153286906853</v>
      </c>
      <c r="N1962" s="31">
        <f t="shared" si="155"/>
        <v>0.41702276888637452</v>
      </c>
    </row>
    <row r="1963" spans="1:14" x14ac:dyDescent="0.25">
      <c r="A1963" s="35">
        <v>1996</v>
      </c>
      <c r="B1963" s="15" t="s">
        <v>175</v>
      </c>
      <c r="C1963" s="15" t="s">
        <v>170</v>
      </c>
      <c r="D1963" s="15" t="s">
        <v>168</v>
      </c>
      <c r="E1963" s="15" t="s">
        <v>151</v>
      </c>
      <c r="F1963" s="16">
        <v>487</v>
      </c>
      <c r="G1963" s="19">
        <v>619.49404965039378</v>
      </c>
      <c r="H1963" s="19">
        <f t="shared" si="151"/>
        <v>301693.60217974178</v>
      </c>
      <c r="I1963" s="20">
        <v>1025.9388698399898</v>
      </c>
      <c r="J1963" s="19">
        <f t="shared" si="152"/>
        <v>499632.22961207503</v>
      </c>
      <c r="K1963" s="19">
        <f t="shared" si="153"/>
        <v>406.44482018959604</v>
      </c>
      <c r="L1963" s="19">
        <f t="shared" si="154"/>
        <v>197938.62743233325</v>
      </c>
      <c r="M1963" s="29">
        <f>Table4[[#This Row],[Revenue]]/Table4[[#This Row],[Units]]</f>
        <v>2.106650656755626</v>
      </c>
      <c r="N1963" s="31">
        <f t="shared" si="155"/>
        <v>0.396168653063108</v>
      </c>
    </row>
    <row r="1964" spans="1:14" x14ac:dyDescent="0.25">
      <c r="A1964" s="35">
        <v>1997</v>
      </c>
      <c r="B1964" s="15" t="s">
        <v>171</v>
      </c>
      <c r="C1964" s="15" t="s">
        <v>170</v>
      </c>
      <c r="D1964" s="15" t="s">
        <v>168</v>
      </c>
      <c r="E1964" s="15" t="s">
        <v>151</v>
      </c>
      <c r="F1964" s="16">
        <v>983</v>
      </c>
      <c r="G1964" s="19">
        <v>1333.1738879417667</v>
      </c>
      <c r="H1964" s="19">
        <f t="shared" si="151"/>
        <v>1310509.9318467567</v>
      </c>
      <c r="I1964" s="20">
        <v>2491.3036707799502</v>
      </c>
      <c r="J1964" s="19">
        <f t="shared" si="152"/>
        <v>2448951.508376691</v>
      </c>
      <c r="K1964" s="19">
        <f t="shared" si="153"/>
        <v>1158.1297828381835</v>
      </c>
      <c r="L1964" s="19">
        <f t="shared" si="154"/>
        <v>1138441.5765299343</v>
      </c>
      <c r="M1964" s="29">
        <f>Table4[[#This Row],[Revenue]]/Table4[[#This Row],[Units]]</f>
        <v>2.5343882713936421</v>
      </c>
      <c r="N1964" s="31">
        <f t="shared" si="155"/>
        <v>0.46486897459417659</v>
      </c>
    </row>
    <row r="1965" spans="1:14" x14ac:dyDescent="0.25">
      <c r="A1965" s="35">
        <v>1997</v>
      </c>
      <c r="B1965" s="15" t="s">
        <v>176</v>
      </c>
      <c r="C1965" s="15" t="s">
        <v>170</v>
      </c>
      <c r="D1965" s="15" t="s">
        <v>168</v>
      </c>
      <c r="E1965" s="15" t="s">
        <v>151</v>
      </c>
      <c r="F1965" s="16">
        <v>821</v>
      </c>
      <c r="G1965" s="19">
        <v>1084.1256201550773</v>
      </c>
      <c r="H1965" s="19">
        <f t="shared" si="151"/>
        <v>890067.13414731843</v>
      </c>
      <c r="I1965" s="20">
        <v>1656.2193392099655</v>
      </c>
      <c r="J1965" s="19">
        <f t="shared" si="152"/>
        <v>1359756.0774913817</v>
      </c>
      <c r="K1965" s="19">
        <f t="shared" si="153"/>
        <v>572.0937190548882</v>
      </c>
      <c r="L1965" s="19">
        <f t="shared" si="154"/>
        <v>469688.94334406324</v>
      </c>
      <c r="M1965" s="29">
        <f>Table4[[#This Row],[Revenue]]/Table4[[#This Row],[Units]]</f>
        <v>2.017319536187534</v>
      </c>
      <c r="N1965" s="31">
        <f t="shared" si="155"/>
        <v>0.34542147015852565</v>
      </c>
    </row>
    <row r="1966" spans="1:14" x14ac:dyDescent="0.25">
      <c r="A1966" s="35">
        <v>1999</v>
      </c>
      <c r="B1966" s="15" t="s">
        <v>174</v>
      </c>
      <c r="C1966" s="15" t="s">
        <v>170</v>
      </c>
      <c r="D1966" s="15" t="s">
        <v>168</v>
      </c>
      <c r="E1966" s="15" t="s">
        <v>151</v>
      </c>
      <c r="F1966" s="16">
        <v>983</v>
      </c>
      <c r="G1966" s="19">
        <v>1470.3243457099484</v>
      </c>
      <c r="H1966" s="19">
        <f t="shared" si="151"/>
        <v>1445328.8318328792</v>
      </c>
      <c r="I1966" s="20">
        <v>2617.8168409999257</v>
      </c>
      <c r="J1966" s="19">
        <f t="shared" si="152"/>
        <v>2573313.9547029268</v>
      </c>
      <c r="K1966" s="19">
        <f t="shared" si="153"/>
        <v>1147.4924952899773</v>
      </c>
      <c r="L1966" s="19">
        <f t="shared" si="154"/>
        <v>1127985.1228700476</v>
      </c>
      <c r="M1966" s="29">
        <f>Table4[[#This Row],[Revenue]]/Table4[[#This Row],[Units]]</f>
        <v>2.6630893601219996</v>
      </c>
      <c r="N1966" s="31">
        <f t="shared" si="155"/>
        <v>0.43833948858380423</v>
      </c>
    </row>
    <row r="1967" spans="1:14" x14ac:dyDescent="0.25">
      <c r="A1967" s="35">
        <v>1999</v>
      </c>
      <c r="B1967" s="15" t="s">
        <v>172</v>
      </c>
      <c r="C1967" s="15" t="s">
        <v>170</v>
      </c>
      <c r="D1967" s="15" t="s">
        <v>168</v>
      </c>
      <c r="E1967" s="15" t="s">
        <v>151</v>
      </c>
      <c r="F1967" s="16">
        <v>821</v>
      </c>
      <c r="G1967" s="19">
        <v>1287.8325719499521</v>
      </c>
      <c r="H1967" s="19">
        <f t="shared" si="151"/>
        <v>1057310.5415709107</v>
      </c>
      <c r="I1967" s="20">
        <v>2401.5143449999296</v>
      </c>
      <c r="J1967" s="19">
        <f t="shared" si="152"/>
        <v>1971643.2772449423</v>
      </c>
      <c r="K1967" s="19">
        <f t="shared" si="153"/>
        <v>1113.6817730499774</v>
      </c>
      <c r="L1967" s="19">
        <f t="shared" si="154"/>
        <v>914332.73567403154</v>
      </c>
      <c r="M1967" s="29">
        <f>Table4[[#This Row],[Revenue]]/Table4[[#This Row],[Units]]</f>
        <v>2.9251088246040555</v>
      </c>
      <c r="N1967" s="31">
        <f t="shared" si="155"/>
        <v>0.46374146186913995</v>
      </c>
    </row>
    <row r="1968" spans="1:14" x14ac:dyDescent="0.25">
      <c r="A1968" s="35">
        <v>2000</v>
      </c>
      <c r="B1968" s="15" t="s">
        <v>171</v>
      </c>
      <c r="C1968" s="15" t="s">
        <v>170</v>
      </c>
      <c r="D1968" s="15" t="s">
        <v>168</v>
      </c>
      <c r="E1968" s="15" t="s">
        <v>151</v>
      </c>
      <c r="F1968" s="16">
        <v>490</v>
      </c>
      <c r="G1968" s="19">
        <v>1262.5946088499388</v>
      </c>
      <c r="H1968" s="19">
        <f t="shared" si="151"/>
        <v>618671.35833646997</v>
      </c>
      <c r="I1968" s="20">
        <v>2705.235834999869</v>
      </c>
      <c r="J1968" s="19">
        <f t="shared" si="152"/>
        <v>1325565.5591499358</v>
      </c>
      <c r="K1968" s="19">
        <f t="shared" si="153"/>
        <v>1442.6412261499302</v>
      </c>
      <c r="L1968" s="19">
        <f t="shared" si="154"/>
        <v>706894.20081346587</v>
      </c>
      <c r="M1968" s="29">
        <f>Table4[[#This Row],[Revenue]]/Table4[[#This Row],[Units]]</f>
        <v>5.5208894591834063</v>
      </c>
      <c r="N1968" s="31">
        <f t="shared" si="155"/>
        <v>0.53327743462706279</v>
      </c>
    </row>
    <row r="1969" spans="1:14" x14ac:dyDescent="0.25">
      <c r="A1969" s="35">
        <v>2000</v>
      </c>
      <c r="B1969" s="15" t="s">
        <v>175</v>
      </c>
      <c r="C1969" s="15" t="s">
        <v>170</v>
      </c>
      <c r="D1969" s="15" t="s">
        <v>168</v>
      </c>
      <c r="E1969" s="15" t="s">
        <v>151</v>
      </c>
      <c r="F1969" s="16">
        <v>493</v>
      </c>
      <c r="G1969" s="19">
        <v>1172.292218149945</v>
      </c>
      <c r="H1969" s="19">
        <f t="shared" si="151"/>
        <v>577940.06354792288</v>
      </c>
      <c r="I1969" s="20">
        <v>2484.2458649998835</v>
      </c>
      <c r="J1969" s="19">
        <f t="shared" si="152"/>
        <v>1224733.2114449425</v>
      </c>
      <c r="K1969" s="19">
        <f t="shared" si="153"/>
        <v>1311.9536468499384</v>
      </c>
      <c r="L1969" s="19">
        <f t="shared" si="154"/>
        <v>646793.14789701963</v>
      </c>
      <c r="M1969" s="29">
        <f>Table4[[#This Row],[Revenue]]/Table4[[#This Row],[Units]]</f>
        <v>5.0390382657198449</v>
      </c>
      <c r="N1969" s="31">
        <f t="shared" si="155"/>
        <v>0.52810942158899399</v>
      </c>
    </row>
    <row r="1970" spans="1:14" x14ac:dyDescent="0.25">
      <c r="A1970" s="35">
        <v>2000</v>
      </c>
      <c r="B1970" s="15" t="s">
        <v>173</v>
      </c>
      <c r="C1970" s="15" t="s">
        <v>170</v>
      </c>
      <c r="D1970" s="15" t="s">
        <v>168</v>
      </c>
      <c r="E1970" s="15" t="s">
        <v>151</v>
      </c>
      <c r="F1970" s="16">
        <v>495</v>
      </c>
      <c r="G1970" s="19">
        <v>1178.8520685699466</v>
      </c>
      <c r="H1970" s="19">
        <f t="shared" si="151"/>
        <v>583531.77394212352</v>
      </c>
      <c r="I1970" s="20">
        <v>2272.0409469998967</v>
      </c>
      <c r="J1970" s="19">
        <f t="shared" si="152"/>
        <v>1124660.2687649489</v>
      </c>
      <c r="K1970" s="19">
        <f t="shared" si="153"/>
        <v>1093.1888784299501</v>
      </c>
      <c r="L1970" s="19">
        <f t="shared" si="154"/>
        <v>541128.49482282542</v>
      </c>
      <c r="M1970" s="29">
        <f>Table4[[#This Row],[Revenue]]/Table4[[#This Row],[Units]]</f>
        <v>4.5899817111109025</v>
      </c>
      <c r="N1970" s="31">
        <f t="shared" si="155"/>
        <v>0.48114840530204572</v>
      </c>
    </row>
    <row r="1971" spans="1:14" x14ac:dyDescent="0.25">
      <c r="A1971" s="35">
        <v>2000</v>
      </c>
      <c r="B1971" s="15" t="s">
        <v>172</v>
      </c>
      <c r="C1971" s="15" t="s">
        <v>170</v>
      </c>
      <c r="D1971" s="15" t="s">
        <v>168</v>
      </c>
      <c r="E1971" s="15" t="s">
        <v>151</v>
      </c>
      <c r="F1971" s="16">
        <v>487</v>
      </c>
      <c r="G1971" s="19">
        <v>910.31792786996027</v>
      </c>
      <c r="H1971" s="19">
        <f t="shared" si="151"/>
        <v>443324.83087267063</v>
      </c>
      <c r="I1971" s="20">
        <v>1467.8509769999357</v>
      </c>
      <c r="J1971" s="19">
        <f t="shared" si="152"/>
        <v>714843.42579896864</v>
      </c>
      <c r="K1971" s="19">
        <f t="shared" si="153"/>
        <v>557.53304912997544</v>
      </c>
      <c r="L1971" s="19">
        <f t="shared" si="154"/>
        <v>271518.59492629801</v>
      </c>
      <c r="M1971" s="29">
        <f>Table4[[#This Row],[Revenue]]/Table4[[#This Row],[Units]]</f>
        <v>3.0140677145789234</v>
      </c>
      <c r="N1971" s="31">
        <f t="shared" si="155"/>
        <v>0.3798294635259829</v>
      </c>
    </row>
    <row r="1972" spans="1:14" x14ac:dyDescent="0.25">
      <c r="A1972" s="35">
        <v>2001</v>
      </c>
      <c r="B1972" s="15" t="s">
        <v>171</v>
      </c>
      <c r="C1972" s="15" t="s">
        <v>170</v>
      </c>
      <c r="D1972" s="15" t="s">
        <v>168</v>
      </c>
      <c r="E1972" s="15" t="s">
        <v>151</v>
      </c>
      <c r="F1972" s="16">
        <v>971.24620648913151</v>
      </c>
      <c r="G1972" s="19">
        <v>2551.3256677633381</v>
      </c>
      <c r="H1972" s="19">
        <f t="shared" si="151"/>
        <v>2477965.3763334923</v>
      </c>
      <c r="I1972" s="20">
        <v>5889.1569758319765</v>
      </c>
      <c r="J1972" s="19">
        <f t="shared" si="152"/>
        <v>5719821.3721958129</v>
      </c>
      <c r="K1972" s="19">
        <f t="shared" si="153"/>
        <v>3337.8313080686385</v>
      </c>
      <c r="L1972" s="19">
        <f t="shared" si="154"/>
        <v>3241855.9958623205</v>
      </c>
      <c r="M1972" s="29">
        <f>Table4[[#This Row],[Revenue]]/Table4[[#This Row],[Units]]</f>
        <v>6.0635057686558671</v>
      </c>
      <c r="N1972" s="31">
        <f t="shared" si="155"/>
        <v>0.56677574086859761</v>
      </c>
    </row>
    <row r="1973" spans="1:14" x14ac:dyDescent="0.25">
      <c r="A1973" s="35">
        <v>2001</v>
      </c>
      <c r="B1973" s="15" t="s">
        <v>172</v>
      </c>
      <c r="C1973" s="15" t="s">
        <v>170</v>
      </c>
      <c r="D1973" s="15" t="s">
        <v>168</v>
      </c>
      <c r="E1973" s="15" t="s">
        <v>151</v>
      </c>
      <c r="F1973" s="16">
        <v>588</v>
      </c>
      <c r="G1973" s="19">
        <v>1431.4242071999286</v>
      </c>
      <c r="H1973" s="19">
        <f t="shared" si="151"/>
        <v>841677.433833558</v>
      </c>
      <c r="I1973" s="20">
        <v>2853.2071199998577</v>
      </c>
      <c r="J1973" s="19">
        <f t="shared" si="152"/>
        <v>1677685.7865599163</v>
      </c>
      <c r="K1973" s="19">
        <f t="shared" si="153"/>
        <v>1421.7829127999291</v>
      </c>
      <c r="L1973" s="19">
        <f t="shared" si="154"/>
        <v>836008.35272635834</v>
      </c>
      <c r="M1973" s="29">
        <f>Table4[[#This Row],[Revenue]]/Table4[[#This Row],[Units]]</f>
        <v>4.8523930612242481</v>
      </c>
      <c r="N1973" s="31">
        <f t="shared" si="155"/>
        <v>0.49831044610599462</v>
      </c>
    </row>
    <row r="1974" spans="1:14" x14ac:dyDescent="0.25">
      <c r="A1974" s="35">
        <v>2002</v>
      </c>
      <c r="B1974" s="15" t="s">
        <v>175</v>
      </c>
      <c r="C1974" s="15" t="s">
        <v>170</v>
      </c>
      <c r="D1974" s="15" t="s">
        <v>168</v>
      </c>
      <c r="E1974" s="15" t="s">
        <v>151</v>
      </c>
      <c r="F1974" s="16">
        <v>1194.8798846961786</v>
      </c>
      <c r="G1974" s="19">
        <v>2790.0678766029337</v>
      </c>
      <c r="H1974" s="19">
        <f t="shared" si="151"/>
        <v>3333795.9826898254</v>
      </c>
      <c r="I1974" s="20">
        <v>7212.7398201032238</v>
      </c>
      <c r="J1974" s="19">
        <f t="shared" si="152"/>
        <v>8618357.7245884761</v>
      </c>
      <c r="K1974" s="19">
        <f t="shared" si="153"/>
        <v>4422.6719435002906</v>
      </c>
      <c r="L1974" s="19">
        <f t="shared" si="154"/>
        <v>5284561.7418986503</v>
      </c>
      <c r="M1974" s="29">
        <f>Table4[[#This Row],[Revenue]]/Table4[[#This Row],[Units]]</f>
        <v>6.0363722851834627</v>
      </c>
      <c r="N1974" s="31">
        <f t="shared" si="155"/>
        <v>0.61317502832605941</v>
      </c>
    </row>
    <row r="1975" spans="1:14" x14ac:dyDescent="0.25">
      <c r="A1975" s="35">
        <v>2002</v>
      </c>
      <c r="B1975" s="15" t="s">
        <v>176</v>
      </c>
      <c r="C1975" s="15" t="s">
        <v>170</v>
      </c>
      <c r="D1975" s="15" t="s">
        <v>168</v>
      </c>
      <c r="E1975" s="15" t="s">
        <v>151</v>
      </c>
      <c r="F1975" s="16">
        <v>913.52716790561692</v>
      </c>
      <c r="G1975" s="19">
        <v>2379.1690725596818</v>
      </c>
      <c r="H1975" s="19">
        <f t="shared" si="151"/>
        <v>2173435.5848240792</v>
      </c>
      <c r="I1975" s="20">
        <v>5658.464957117355</v>
      </c>
      <c r="J1975" s="19">
        <f t="shared" si="152"/>
        <v>5169161.4669685951</v>
      </c>
      <c r="K1975" s="19">
        <f t="shared" si="153"/>
        <v>3279.2958845576732</v>
      </c>
      <c r="L1975" s="19">
        <f t="shared" si="154"/>
        <v>2995725.8821445159</v>
      </c>
      <c r="M1975" s="29">
        <f>Table4[[#This Row],[Revenue]]/Table4[[#This Row],[Units]]</f>
        <v>6.1940850320742422</v>
      </c>
      <c r="N1975" s="31">
        <f t="shared" si="155"/>
        <v>0.57953807426745574</v>
      </c>
    </row>
    <row r="1976" spans="1:14" x14ac:dyDescent="0.25">
      <c r="A1976" s="35">
        <v>2002</v>
      </c>
      <c r="B1976" s="15" t="s">
        <v>172</v>
      </c>
      <c r="C1976" s="15" t="s">
        <v>170</v>
      </c>
      <c r="D1976" s="15" t="s">
        <v>168</v>
      </c>
      <c r="E1976" s="15" t="s">
        <v>151</v>
      </c>
      <c r="F1976" s="16">
        <v>799.50953991731024</v>
      </c>
      <c r="G1976" s="19">
        <v>2395.8453592461842</v>
      </c>
      <c r="H1976" s="19">
        <f t="shared" si="151"/>
        <v>1915501.2208839396</v>
      </c>
      <c r="I1976" s="20">
        <v>4724.2833157108744</v>
      </c>
      <c r="J1976" s="19">
        <f t="shared" si="152"/>
        <v>3777109.5801830259</v>
      </c>
      <c r="K1976" s="19">
        <f t="shared" si="153"/>
        <v>2328.4379564646902</v>
      </c>
      <c r="L1976" s="19">
        <f t="shared" si="154"/>
        <v>1861608.3592990863</v>
      </c>
      <c r="M1976" s="29">
        <f>Table4[[#This Row],[Revenue]]/Table4[[#This Row],[Units]]</f>
        <v>5.9089767911956201</v>
      </c>
      <c r="N1976" s="31">
        <f t="shared" si="155"/>
        <v>0.4928658594037611</v>
      </c>
    </row>
    <row r="1977" spans="1:14" x14ac:dyDescent="0.25">
      <c r="A1977" s="35">
        <v>2002</v>
      </c>
      <c r="B1977" s="15" t="s">
        <v>173</v>
      </c>
      <c r="C1977" s="15" t="s">
        <v>170</v>
      </c>
      <c r="D1977" s="15" t="s">
        <v>168</v>
      </c>
      <c r="E1977" s="15" t="s">
        <v>151</v>
      </c>
      <c r="F1977" s="16">
        <v>758.65019651882267</v>
      </c>
      <c r="G1977" s="19">
        <v>2241.7057297842703</v>
      </c>
      <c r="H1977" s="19">
        <f t="shared" si="151"/>
        <v>1700670.4924382074</v>
      </c>
      <c r="I1977" s="20">
        <v>4115.5637090328801</v>
      </c>
      <c r="J1977" s="19">
        <f t="shared" si="152"/>
        <v>3122273.216643529</v>
      </c>
      <c r="K1977" s="19">
        <f t="shared" si="153"/>
        <v>1873.8579792486098</v>
      </c>
      <c r="L1977" s="19">
        <f t="shared" si="154"/>
        <v>1421602.7242053216</v>
      </c>
      <c r="M1977" s="29">
        <f>Table4[[#This Row],[Revenue]]/Table4[[#This Row],[Units]]</f>
        <v>5.4248502510349903</v>
      </c>
      <c r="N1977" s="31">
        <f t="shared" si="155"/>
        <v>0.45531016204070607</v>
      </c>
    </row>
    <row r="1978" spans="1:14" x14ac:dyDescent="0.25">
      <c r="A1978" s="35">
        <v>2006</v>
      </c>
      <c r="B1978" s="15" t="s">
        <v>176</v>
      </c>
      <c r="C1978" s="15" t="s">
        <v>170</v>
      </c>
      <c r="D1978" s="15" t="s">
        <v>168</v>
      </c>
      <c r="E1978" s="15" t="s">
        <v>151</v>
      </c>
      <c r="F1978" s="16">
        <v>502</v>
      </c>
      <c r="G1978" s="19">
        <v>1384.5560978999292</v>
      </c>
      <c r="H1978" s="19">
        <f t="shared" si="151"/>
        <v>695047.16114576452</v>
      </c>
      <c r="I1978" s="20">
        <v>2729.3220899998601</v>
      </c>
      <c r="J1978" s="19">
        <f t="shared" si="152"/>
        <v>1370119.6891799297</v>
      </c>
      <c r="K1978" s="19">
        <f t="shared" si="153"/>
        <v>1344.7659920999308</v>
      </c>
      <c r="L1978" s="19">
        <f t="shared" si="154"/>
        <v>675072.52803416515</v>
      </c>
      <c r="M1978" s="29">
        <f>Table4[[#This Row],[Revenue]]/Table4[[#This Row],[Units]]</f>
        <v>5.4368965936252192</v>
      </c>
      <c r="N1978" s="31">
        <f t="shared" si="155"/>
        <v>0.4927106247471143</v>
      </c>
    </row>
    <row r="1979" spans="1:14" x14ac:dyDescent="0.25">
      <c r="A1979" s="35">
        <v>2006</v>
      </c>
      <c r="B1979" s="15" t="s">
        <v>176</v>
      </c>
      <c r="C1979" s="15" t="s">
        <v>170</v>
      </c>
      <c r="D1979" s="15" t="s">
        <v>168</v>
      </c>
      <c r="E1979" s="15" t="s">
        <v>151</v>
      </c>
      <c r="F1979" s="16">
        <v>332</v>
      </c>
      <c r="G1979" s="19">
        <v>759.11090449996095</v>
      </c>
      <c r="H1979" s="19">
        <f t="shared" si="151"/>
        <v>252024.82029398702</v>
      </c>
      <c r="I1979" s="20">
        <v>1961.5069499998992</v>
      </c>
      <c r="J1979" s="19">
        <f t="shared" si="152"/>
        <v>651220.30739996652</v>
      </c>
      <c r="K1979" s="19">
        <f t="shared" si="153"/>
        <v>1202.3960454999383</v>
      </c>
      <c r="L1979" s="19">
        <f t="shared" si="154"/>
        <v>399195.48710597947</v>
      </c>
      <c r="M1979" s="29">
        <f>Table4[[#This Row],[Revenue]]/Table4[[#This Row],[Units]]</f>
        <v>5.9081534638551183</v>
      </c>
      <c r="N1979" s="31">
        <f t="shared" si="155"/>
        <v>0.61299606687603125</v>
      </c>
    </row>
    <row r="1980" spans="1:14" x14ac:dyDescent="0.25">
      <c r="A1980" s="35">
        <v>2007</v>
      </c>
      <c r="B1980" s="15" t="s">
        <v>171</v>
      </c>
      <c r="C1980" s="15" t="s">
        <v>170</v>
      </c>
      <c r="D1980" s="15" t="s">
        <v>168</v>
      </c>
      <c r="E1980" s="15" t="s">
        <v>151</v>
      </c>
      <c r="F1980" s="16">
        <v>467</v>
      </c>
      <c r="G1980" s="19">
        <v>578.59681340999464</v>
      </c>
      <c r="H1980" s="19">
        <f t="shared" si="151"/>
        <v>270204.71186246752</v>
      </c>
      <c r="I1980" s="20">
        <v>940.53851099999122</v>
      </c>
      <c r="J1980" s="19">
        <f t="shared" si="152"/>
        <v>439231.48463699588</v>
      </c>
      <c r="K1980" s="19">
        <f t="shared" si="153"/>
        <v>361.94169758999658</v>
      </c>
      <c r="L1980" s="19">
        <f t="shared" si="154"/>
        <v>169026.77277452836</v>
      </c>
      <c r="M1980" s="29">
        <f>Table4[[#This Row],[Revenue]]/Table4[[#This Row],[Units]]</f>
        <v>2.0140010942183966</v>
      </c>
      <c r="N1980" s="31">
        <f t="shared" si="155"/>
        <v>0.38482389966698555</v>
      </c>
    </row>
    <row r="1981" spans="1:14" x14ac:dyDescent="0.25">
      <c r="A1981" s="35">
        <v>2007</v>
      </c>
      <c r="B1981" s="15" t="s">
        <v>176</v>
      </c>
      <c r="C1981" s="15" t="s">
        <v>170</v>
      </c>
      <c r="D1981" s="15" t="s">
        <v>168</v>
      </c>
      <c r="E1981" s="15" t="s">
        <v>151</v>
      </c>
      <c r="F1981" s="16">
        <v>219</v>
      </c>
      <c r="G1981" s="19">
        <v>217.77321260759987</v>
      </c>
      <c r="H1981" s="19">
        <f t="shared" si="151"/>
        <v>47692.33356106437</v>
      </c>
      <c r="I1981" s="20">
        <v>485.41520195999976</v>
      </c>
      <c r="J1981" s="19">
        <f t="shared" si="152"/>
        <v>106305.92922923995</v>
      </c>
      <c r="K1981" s="19">
        <f t="shared" si="153"/>
        <v>267.64198935239989</v>
      </c>
      <c r="L1981" s="19">
        <f t="shared" si="154"/>
        <v>58613.595668175578</v>
      </c>
      <c r="M1981" s="29">
        <f>Table4[[#This Row],[Revenue]]/Table4[[#This Row],[Units]]</f>
        <v>2.2165077715068482</v>
      </c>
      <c r="N1981" s="31">
        <f t="shared" si="155"/>
        <v>0.55136713533428794</v>
      </c>
    </row>
    <row r="1982" spans="1:14" x14ac:dyDescent="0.25">
      <c r="A1982" s="35">
        <v>2009</v>
      </c>
      <c r="B1982" s="15" t="s">
        <v>174</v>
      </c>
      <c r="C1982" s="15" t="s">
        <v>170</v>
      </c>
      <c r="D1982" s="15" t="s">
        <v>168</v>
      </c>
      <c r="E1982" s="15" t="s">
        <v>151</v>
      </c>
      <c r="F1982" s="16">
        <v>271</v>
      </c>
      <c r="G1982" s="19">
        <v>494.71768310998425</v>
      </c>
      <c r="H1982" s="19">
        <f t="shared" si="151"/>
        <v>134068.49212280574</v>
      </c>
      <c r="I1982" s="20">
        <v>903.17438099997116</v>
      </c>
      <c r="J1982" s="19">
        <f t="shared" si="152"/>
        <v>244760.25725099217</v>
      </c>
      <c r="K1982" s="19">
        <f t="shared" si="153"/>
        <v>408.45669788998691</v>
      </c>
      <c r="L1982" s="19">
        <f t="shared" si="154"/>
        <v>110691.76512818644</v>
      </c>
      <c r="M1982" s="29">
        <f>Table4[[#This Row],[Revenue]]/Table4[[#This Row],[Units]]</f>
        <v>3.3327467933578272</v>
      </c>
      <c r="N1982" s="31">
        <f t="shared" si="155"/>
        <v>0.45224566427333146</v>
      </c>
    </row>
    <row r="1983" spans="1:14" x14ac:dyDescent="0.25">
      <c r="A1983" s="35">
        <v>2010</v>
      </c>
      <c r="B1983" s="15" t="s">
        <v>175</v>
      </c>
      <c r="C1983" s="15" t="s">
        <v>170</v>
      </c>
      <c r="D1983" s="15" t="s">
        <v>168</v>
      </c>
      <c r="E1983" s="15" t="s">
        <v>151</v>
      </c>
      <c r="F1983" s="16">
        <v>435</v>
      </c>
      <c r="G1983" s="19">
        <v>820.30563859995891</v>
      </c>
      <c r="H1983" s="19">
        <f t="shared" si="151"/>
        <v>356832.95279098215</v>
      </c>
      <c r="I1983" s="20">
        <v>2103.2520599998948</v>
      </c>
      <c r="J1983" s="19">
        <f t="shared" si="152"/>
        <v>914914.64609995426</v>
      </c>
      <c r="K1983" s="19">
        <f t="shared" si="153"/>
        <v>1282.9464213999358</v>
      </c>
      <c r="L1983" s="19">
        <f t="shared" si="154"/>
        <v>558081.69330897206</v>
      </c>
      <c r="M1983" s="29">
        <f>Table4[[#This Row],[Revenue]]/Table4[[#This Row],[Units]]</f>
        <v>4.8350622068963096</v>
      </c>
      <c r="N1983" s="31">
        <f t="shared" si="155"/>
        <v>0.60998224882280638</v>
      </c>
    </row>
    <row r="1984" spans="1:14" x14ac:dyDescent="0.25">
      <c r="A1984" s="35">
        <v>2010</v>
      </c>
      <c r="B1984" s="15" t="s">
        <v>175</v>
      </c>
      <c r="C1984" s="15" t="s">
        <v>170</v>
      </c>
      <c r="D1984" s="15" t="s">
        <v>168</v>
      </c>
      <c r="E1984" s="15" t="s">
        <v>151</v>
      </c>
      <c r="F1984" s="16">
        <v>421</v>
      </c>
      <c r="G1984" s="19">
        <v>740.21463708996396</v>
      </c>
      <c r="H1984" s="19">
        <f t="shared" si="151"/>
        <v>311630.36221487483</v>
      </c>
      <c r="I1984" s="20">
        <v>1973.9275389999041</v>
      </c>
      <c r="J1984" s="19">
        <f t="shared" si="152"/>
        <v>831023.49391895963</v>
      </c>
      <c r="K1984" s="19">
        <f t="shared" si="153"/>
        <v>1233.7129019099402</v>
      </c>
      <c r="L1984" s="19">
        <f t="shared" si="154"/>
        <v>519393.13170408481</v>
      </c>
      <c r="M1984" s="29">
        <f>Table4[[#This Row],[Revenue]]/Table4[[#This Row],[Units]]</f>
        <v>4.6886639881232872</v>
      </c>
      <c r="N1984" s="31">
        <f t="shared" si="155"/>
        <v>0.62500414910620494</v>
      </c>
    </row>
    <row r="1985" spans="1:14" x14ac:dyDescent="0.25">
      <c r="A1985" s="35">
        <v>2010</v>
      </c>
      <c r="B1985" s="15" t="s">
        <v>176</v>
      </c>
      <c r="C1985" s="15" t="s">
        <v>170</v>
      </c>
      <c r="D1985" s="15" t="s">
        <v>168</v>
      </c>
      <c r="E1985" s="15" t="s">
        <v>151</v>
      </c>
      <c r="F1985" s="16">
        <v>323</v>
      </c>
      <c r="G1985" s="19">
        <v>662.11657118996879</v>
      </c>
      <c r="H1985" s="19">
        <f t="shared" si="151"/>
        <v>213863.65249435991</v>
      </c>
      <c r="I1985" s="20">
        <v>1769.8676489999166</v>
      </c>
      <c r="J1985" s="19">
        <f t="shared" si="152"/>
        <v>571667.25062697311</v>
      </c>
      <c r="K1985" s="19">
        <f t="shared" si="153"/>
        <v>1107.7510778099477</v>
      </c>
      <c r="L1985" s="19">
        <f t="shared" si="154"/>
        <v>357803.59813261323</v>
      </c>
      <c r="M1985" s="29">
        <f>Table4[[#This Row],[Revenue]]/Table4[[#This Row],[Units]]</f>
        <v>5.4794664055724969</v>
      </c>
      <c r="N1985" s="31">
        <f t="shared" si="155"/>
        <v>0.62589486758283575</v>
      </c>
    </row>
    <row r="1986" spans="1:14" x14ac:dyDescent="0.25">
      <c r="A1986" s="35">
        <v>2010</v>
      </c>
      <c r="B1986" s="15" t="s">
        <v>173</v>
      </c>
      <c r="C1986" s="15" t="s">
        <v>170</v>
      </c>
      <c r="D1986" s="15" t="s">
        <v>168</v>
      </c>
      <c r="E1986" s="15" t="s">
        <v>151</v>
      </c>
      <c r="F1986" s="16">
        <v>325</v>
      </c>
      <c r="G1986" s="19">
        <v>609.8192802899722</v>
      </c>
      <c r="H1986" s="19">
        <f t="shared" ref="H1986:H2049" si="156">G1986*F1986</f>
        <v>198191.26609424097</v>
      </c>
      <c r="I1986" s="20">
        <v>1573.4077589999283</v>
      </c>
      <c r="J1986" s="19">
        <f t="shared" ref="J1986:J2049" si="157">I1986*F1986</f>
        <v>511357.52167497668</v>
      </c>
      <c r="K1986" s="19">
        <f t="shared" ref="K1986:K2049" si="158">I1986-G1986</f>
        <v>963.58847870995612</v>
      </c>
      <c r="L1986" s="19">
        <f t="shared" ref="L1986:L2049" si="159">J1986-H1986</f>
        <v>313166.25558073574</v>
      </c>
      <c r="M1986" s="29">
        <f>Table4[[#This Row],[Revenue]]/Table4[[#This Row],[Units]]</f>
        <v>4.8412546430767023</v>
      </c>
      <c r="N1986" s="31">
        <f t="shared" ref="N1986:N2049" si="160">K1986/I1986</f>
        <v>0.61242133401097587</v>
      </c>
    </row>
    <row r="1987" spans="1:14" x14ac:dyDescent="0.25">
      <c r="A1987" s="35">
        <v>2010</v>
      </c>
      <c r="B1987" s="15" t="s">
        <v>172</v>
      </c>
      <c r="C1987" s="15" t="s">
        <v>170</v>
      </c>
      <c r="D1987" s="15" t="s">
        <v>168</v>
      </c>
      <c r="E1987" s="15" t="s">
        <v>151</v>
      </c>
      <c r="F1987" s="16">
        <v>219</v>
      </c>
      <c r="G1987" s="19">
        <v>354.73495377998438</v>
      </c>
      <c r="H1987" s="19">
        <f t="shared" si="156"/>
        <v>77686.954877816577</v>
      </c>
      <c r="I1987" s="20">
        <v>784.52323799996543</v>
      </c>
      <c r="J1987" s="19">
        <f t="shared" si="157"/>
        <v>171810.58912199244</v>
      </c>
      <c r="K1987" s="19">
        <f t="shared" si="158"/>
        <v>429.78828421998105</v>
      </c>
      <c r="L1987" s="19">
        <f t="shared" si="159"/>
        <v>94123.634244175861</v>
      </c>
      <c r="M1987" s="29">
        <f>Table4[[#This Row],[Revenue]]/Table4[[#This Row],[Units]]</f>
        <v>3.5822978904108012</v>
      </c>
      <c r="N1987" s="31">
        <f t="shared" si="160"/>
        <v>0.54783372040790967</v>
      </c>
    </row>
    <row r="1988" spans="1:14" x14ac:dyDescent="0.25">
      <c r="A1988" s="35">
        <v>2011</v>
      </c>
      <c r="B1988" s="15" t="s">
        <v>174</v>
      </c>
      <c r="C1988" s="15" t="s">
        <v>170</v>
      </c>
      <c r="D1988" s="15" t="s">
        <v>168</v>
      </c>
      <c r="E1988" s="15" t="s">
        <v>151</v>
      </c>
      <c r="F1988" s="16">
        <v>327</v>
      </c>
      <c r="G1988" s="19">
        <v>700.76311568996209</v>
      </c>
      <c r="H1988" s="19">
        <f t="shared" si="156"/>
        <v>229149.53883061762</v>
      </c>
      <c r="I1988" s="20">
        <v>1793.4435989999033</v>
      </c>
      <c r="J1988" s="19">
        <f t="shared" si="157"/>
        <v>586456.05687296833</v>
      </c>
      <c r="K1988" s="19">
        <f t="shared" si="158"/>
        <v>1092.6804833099413</v>
      </c>
      <c r="L1988" s="19">
        <f t="shared" si="159"/>
        <v>357306.51804235071</v>
      </c>
      <c r="M1988" s="29">
        <f>Table4[[#This Row],[Revenue]]/Table4[[#This Row],[Units]]</f>
        <v>5.4845369999997047</v>
      </c>
      <c r="N1988" s="31">
        <f t="shared" si="160"/>
        <v>0.60926392328103551</v>
      </c>
    </row>
    <row r="1989" spans="1:14" x14ac:dyDescent="0.25">
      <c r="A1989" s="35">
        <v>2011</v>
      </c>
      <c r="B1989" s="15" t="s">
        <v>174</v>
      </c>
      <c r="C1989" s="15" t="s">
        <v>170</v>
      </c>
      <c r="D1989" s="15" t="s">
        <v>168</v>
      </c>
      <c r="E1989" s="15" t="s">
        <v>151</v>
      </c>
      <c r="F1989" s="16">
        <v>329</v>
      </c>
      <c r="G1989" s="19">
        <v>685.68269978996375</v>
      </c>
      <c r="H1989" s="19">
        <f t="shared" si="156"/>
        <v>225589.60823089807</v>
      </c>
      <c r="I1989" s="20">
        <v>1754.8487089999076</v>
      </c>
      <c r="J1989" s="19">
        <f t="shared" si="157"/>
        <v>577345.2252609696</v>
      </c>
      <c r="K1989" s="19">
        <f t="shared" si="158"/>
        <v>1069.1660092099437</v>
      </c>
      <c r="L1989" s="19">
        <f t="shared" si="159"/>
        <v>351755.61703007156</v>
      </c>
      <c r="M1989" s="29">
        <f>Table4[[#This Row],[Revenue]]/Table4[[#This Row],[Units]]</f>
        <v>5.3338866534951599</v>
      </c>
      <c r="N1989" s="31">
        <f t="shared" si="160"/>
        <v>0.6092639232810354</v>
      </c>
    </row>
    <row r="1990" spans="1:14" x14ac:dyDescent="0.25">
      <c r="A1990" s="35">
        <v>2016</v>
      </c>
      <c r="B1990" s="15" t="s">
        <v>172</v>
      </c>
      <c r="C1990" s="15" t="s">
        <v>170</v>
      </c>
      <c r="D1990" s="15" t="s">
        <v>168</v>
      </c>
      <c r="E1990" s="15" t="s">
        <v>151</v>
      </c>
      <c r="F1990" s="16">
        <v>775.7863455954714</v>
      </c>
      <c r="G1990" s="19">
        <v>1566.8655630767394</v>
      </c>
      <c r="H1990" s="19">
        <f t="shared" si="156"/>
        <v>1215552.9092186943</v>
      </c>
      <c r="I1990" s="20">
        <v>4677.6748532143965</v>
      </c>
      <c r="J1990" s="19">
        <f t="shared" si="157"/>
        <v>3628876.2802590299</v>
      </c>
      <c r="K1990" s="19">
        <f t="shared" si="158"/>
        <v>3110.8092901376572</v>
      </c>
      <c r="L1990" s="19">
        <f t="shared" si="159"/>
        <v>2413323.3710403359</v>
      </c>
      <c r="M1990" s="29">
        <f>Table4[[#This Row],[Revenue]]/Table4[[#This Row],[Units]]</f>
        <v>6.0295916263181288</v>
      </c>
      <c r="N1990" s="31">
        <f t="shared" si="160"/>
        <v>0.66503324573745792</v>
      </c>
    </row>
    <row r="1991" spans="1:14" x14ac:dyDescent="0.25">
      <c r="A1991" s="35">
        <v>2016</v>
      </c>
      <c r="B1991" s="15" t="s">
        <v>171</v>
      </c>
      <c r="C1991" s="15" t="s">
        <v>170</v>
      </c>
      <c r="D1991" s="15" t="s">
        <v>168</v>
      </c>
      <c r="E1991" s="15" t="s">
        <v>151</v>
      </c>
      <c r="F1991" s="16">
        <v>631.4249899545606</v>
      </c>
      <c r="G1991" s="19">
        <v>1354.9776933841895</v>
      </c>
      <c r="H1991" s="19">
        <f t="shared" si="156"/>
        <v>855566.77643376554</v>
      </c>
      <c r="I1991" s="20">
        <v>4182.3815817499526</v>
      </c>
      <c r="J1991" s="19">
        <f t="shared" si="157"/>
        <v>2640860.2482426031</v>
      </c>
      <c r="K1991" s="19">
        <f t="shared" si="158"/>
        <v>2827.4038883657631</v>
      </c>
      <c r="L1991" s="19">
        <f t="shared" si="159"/>
        <v>1785293.4718088377</v>
      </c>
      <c r="M1991" s="29">
        <f>Table4[[#This Row],[Revenue]]/Table4[[#This Row],[Units]]</f>
        <v>6.6237188079156173</v>
      </c>
      <c r="N1991" s="31">
        <f t="shared" si="160"/>
        <v>0.67602724263689673</v>
      </c>
    </row>
    <row r="1992" spans="1:14" x14ac:dyDescent="0.25">
      <c r="A1992" s="35">
        <v>2016</v>
      </c>
      <c r="B1992" s="15" t="s">
        <v>174</v>
      </c>
      <c r="C1992" s="15" t="s">
        <v>170</v>
      </c>
      <c r="D1992" s="15" t="s">
        <v>168</v>
      </c>
      <c r="E1992" s="15" t="s">
        <v>151</v>
      </c>
      <c r="F1992" s="16">
        <v>602.96989751745616</v>
      </c>
      <c r="G1992" s="19">
        <v>1018.6826202926874</v>
      </c>
      <c r="H1992" s="19">
        <f t="shared" si="156"/>
        <v>614234.95516069536</v>
      </c>
      <c r="I1992" s="20">
        <v>3198.9928740776891</v>
      </c>
      <c r="J1992" s="19">
        <f t="shared" si="157"/>
        <v>1928896.4054416968</v>
      </c>
      <c r="K1992" s="19">
        <f t="shared" si="158"/>
        <v>2180.3102537850018</v>
      </c>
      <c r="L1992" s="19">
        <f t="shared" si="159"/>
        <v>1314661.4502810014</v>
      </c>
      <c r="M1992" s="29">
        <f>Table4[[#This Row],[Revenue]]/Table4[[#This Row],[Units]]</f>
        <v>5.3053939960329073</v>
      </c>
      <c r="N1992" s="31">
        <f t="shared" si="160"/>
        <v>0.68156145999969242</v>
      </c>
    </row>
    <row r="1993" spans="1:14" x14ac:dyDescent="0.25">
      <c r="A1993" s="35">
        <v>2016</v>
      </c>
      <c r="B1993" s="15" t="s">
        <v>175</v>
      </c>
      <c r="C1993" s="15" t="s">
        <v>170</v>
      </c>
      <c r="D1993" s="15" t="s">
        <v>168</v>
      </c>
      <c r="E1993" s="15" t="s">
        <v>151</v>
      </c>
      <c r="F1993" s="16">
        <v>583.11362723141872</v>
      </c>
      <c r="G1993" s="19">
        <v>1155.4694469119179</v>
      </c>
      <c r="H1993" s="19">
        <f t="shared" si="156"/>
        <v>673769.98034388968</v>
      </c>
      <c r="I1993" s="20">
        <v>3281.2385208288856</v>
      </c>
      <c r="J1993" s="19">
        <f t="shared" si="157"/>
        <v>1913334.8956919867</v>
      </c>
      <c r="K1993" s="19">
        <f t="shared" si="158"/>
        <v>2125.7690739169675</v>
      </c>
      <c r="L1993" s="19">
        <f t="shared" si="159"/>
        <v>1239564.915348097</v>
      </c>
      <c r="M1993" s="29">
        <f>Table4[[#This Row],[Revenue]]/Table4[[#This Row],[Units]]</f>
        <v>5.6270997068066624</v>
      </c>
      <c r="N1993" s="31">
        <f t="shared" si="160"/>
        <v>0.64785569851836589</v>
      </c>
    </row>
    <row r="1994" spans="1:14" x14ac:dyDescent="0.25">
      <c r="A1994" s="35">
        <v>2016</v>
      </c>
      <c r="B1994" s="15" t="s">
        <v>173</v>
      </c>
      <c r="C1994" s="15" t="s">
        <v>170</v>
      </c>
      <c r="D1994" s="15" t="s">
        <v>168</v>
      </c>
      <c r="E1994" s="15" t="s">
        <v>151</v>
      </c>
      <c r="F1994" s="16">
        <v>507.74922254504577</v>
      </c>
      <c r="G1994" s="19">
        <v>1017.284764728269</v>
      </c>
      <c r="H1994" s="19">
        <f t="shared" si="156"/>
        <v>516525.54839769838</v>
      </c>
      <c r="I1994" s="20">
        <v>2850.1231500000185</v>
      </c>
      <c r="J1994" s="19">
        <f t="shared" si="157"/>
        <v>1447147.8135701462</v>
      </c>
      <c r="K1994" s="19">
        <f t="shared" si="158"/>
        <v>1832.8383852717495</v>
      </c>
      <c r="L1994" s="19">
        <f t="shared" si="159"/>
        <v>930622.26517244778</v>
      </c>
      <c r="M1994" s="29">
        <f>Table4[[#This Row],[Revenue]]/Table4[[#This Row],[Units]]</f>
        <v>5.6132496583924665</v>
      </c>
      <c r="N1994" s="31">
        <f t="shared" si="160"/>
        <v>0.64307340027455928</v>
      </c>
    </row>
    <row r="1995" spans="1:14" x14ac:dyDescent="0.25">
      <c r="A1995" s="35">
        <v>2020</v>
      </c>
      <c r="B1995" s="15" t="s">
        <v>171</v>
      </c>
      <c r="C1995" s="15" t="s">
        <v>170</v>
      </c>
      <c r="D1995" s="15" t="s">
        <v>168</v>
      </c>
      <c r="E1995" s="15" t="s">
        <v>151</v>
      </c>
      <c r="F1995" s="16">
        <v>496</v>
      </c>
      <c r="G1995" s="19">
        <v>1272.7071935899316</v>
      </c>
      <c r="H1995" s="19">
        <f t="shared" si="156"/>
        <v>631262.76802060613</v>
      </c>
      <c r="I1995" s="20">
        <v>2594.7986889998606</v>
      </c>
      <c r="J1995" s="19">
        <f t="shared" si="157"/>
        <v>1287020.1497439309</v>
      </c>
      <c r="K1995" s="19">
        <f t="shared" si="158"/>
        <v>1322.0914954099289</v>
      </c>
      <c r="L1995" s="19">
        <f t="shared" si="159"/>
        <v>655757.38172332477</v>
      </c>
      <c r="M1995" s="29">
        <f>Table4[[#This Row],[Revenue]]/Table4[[#This Row],[Units]]</f>
        <v>5.2314489697577837</v>
      </c>
      <c r="N1995" s="31">
        <f t="shared" si="160"/>
        <v>0.50951601795340662</v>
      </c>
    </row>
    <row r="1996" spans="1:14" x14ac:dyDescent="0.25">
      <c r="A1996" s="35">
        <v>2020</v>
      </c>
      <c r="B1996" s="15" t="s">
        <v>175</v>
      </c>
      <c r="C1996" s="15" t="s">
        <v>170</v>
      </c>
      <c r="D1996" s="15" t="s">
        <v>168</v>
      </c>
      <c r="E1996" s="15" t="s">
        <v>151</v>
      </c>
      <c r="F1996" s="16">
        <v>498</v>
      </c>
      <c r="G1996" s="19">
        <v>1245.6713824799347</v>
      </c>
      <c r="H1996" s="19">
        <f t="shared" si="156"/>
        <v>620344.34847500746</v>
      </c>
      <c r="I1996" s="20">
        <v>2539.6780079998666</v>
      </c>
      <c r="J1996" s="19">
        <f t="shared" si="157"/>
        <v>1264759.6479839336</v>
      </c>
      <c r="K1996" s="19">
        <f t="shared" si="158"/>
        <v>1294.006625519932</v>
      </c>
      <c r="L1996" s="19">
        <f t="shared" si="159"/>
        <v>644415.29950892611</v>
      </c>
      <c r="M1996" s="29">
        <f>Table4[[#This Row],[Revenue]]/Table4[[#This Row],[Units]]</f>
        <v>5.0997550361443107</v>
      </c>
      <c r="N1996" s="31">
        <f t="shared" si="160"/>
        <v>0.50951601795340662</v>
      </c>
    </row>
    <row r="1997" spans="1:14" x14ac:dyDescent="0.25">
      <c r="A1997" s="35">
        <v>1991</v>
      </c>
      <c r="B1997" s="15" t="s">
        <v>171</v>
      </c>
      <c r="C1997" s="15" t="s">
        <v>169</v>
      </c>
      <c r="D1997" s="15" t="s">
        <v>5</v>
      </c>
      <c r="E1997" s="15" t="s">
        <v>78</v>
      </c>
      <c r="F1997" s="16">
        <v>529</v>
      </c>
      <c r="G1997" s="19">
        <v>757.59412499997563</v>
      </c>
      <c r="H1997" s="19">
        <f t="shared" si="156"/>
        <v>400767.29212498711</v>
      </c>
      <c r="I1997" s="20">
        <v>1652.4876649999469</v>
      </c>
      <c r="J1997" s="19">
        <f t="shared" si="157"/>
        <v>874165.97478497191</v>
      </c>
      <c r="K1997" s="19">
        <f t="shared" si="158"/>
        <v>894.89353999997127</v>
      </c>
      <c r="L1997" s="19">
        <f t="shared" si="159"/>
        <v>473398.6826599848</v>
      </c>
      <c r="M1997" s="29">
        <f>Table4[[#This Row],[Revenue]]/Table4[[#This Row],[Units]]</f>
        <v>3.1237952079394082</v>
      </c>
      <c r="N1997" s="31">
        <f t="shared" si="160"/>
        <v>0.54154324958304612</v>
      </c>
    </row>
    <row r="1998" spans="1:14" x14ac:dyDescent="0.25">
      <c r="A1998" s="35">
        <v>1991</v>
      </c>
      <c r="B1998" s="15" t="s">
        <v>171</v>
      </c>
      <c r="C1998" s="15" t="s">
        <v>169</v>
      </c>
      <c r="D1998" s="15" t="s">
        <v>5</v>
      </c>
      <c r="E1998" s="15" t="s">
        <v>78</v>
      </c>
      <c r="F1998" s="16">
        <v>504</v>
      </c>
      <c r="G1998" s="19">
        <v>721.90439999997682</v>
      </c>
      <c r="H1998" s="19">
        <f t="shared" si="156"/>
        <v>363839.81759998831</v>
      </c>
      <c r="I1998" s="20">
        <v>1597.2039359999487</v>
      </c>
      <c r="J1998" s="19">
        <f t="shared" si="157"/>
        <v>804990.78374397417</v>
      </c>
      <c r="K1998" s="19">
        <f t="shared" si="158"/>
        <v>875.29953599997191</v>
      </c>
      <c r="L1998" s="19">
        <f t="shared" si="159"/>
        <v>441150.96614398586</v>
      </c>
      <c r="M1998" s="29">
        <f>Table4[[#This Row],[Revenue]]/Table4[[#This Row],[Units]]</f>
        <v>3.169055428571327</v>
      </c>
      <c r="N1998" s="31">
        <f t="shared" si="160"/>
        <v>0.54801989669026208</v>
      </c>
    </row>
    <row r="1999" spans="1:14" x14ac:dyDescent="0.25">
      <c r="A1999" s="35">
        <v>1993</v>
      </c>
      <c r="B1999" s="15" t="s">
        <v>172</v>
      </c>
      <c r="C1999" s="15" t="s">
        <v>169</v>
      </c>
      <c r="D1999" s="15" t="s">
        <v>5</v>
      </c>
      <c r="E1999" s="15" t="s">
        <v>78</v>
      </c>
      <c r="F1999" s="16">
        <v>120</v>
      </c>
      <c r="G1999" s="19">
        <v>221.00315439999048</v>
      </c>
      <c r="H1999" s="19">
        <f t="shared" si="156"/>
        <v>26520.378527998859</v>
      </c>
      <c r="I1999" s="20">
        <v>605.66823999997393</v>
      </c>
      <c r="J1999" s="19">
        <f t="shared" si="157"/>
        <v>72680.188799996875</v>
      </c>
      <c r="K1999" s="19">
        <f t="shared" si="158"/>
        <v>384.66508559998346</v>
      </c>
      <c r="L1999" s="19">
        <f t="shared" si="159"/>
        <v>46159.810271998016</v>
      </c>
      <c r="M1999" s="29">
        <f>Table4[[#This Row],[Revenue]]/Table4[[#This Row],[Units]]</f>
        <v>5.0472353333331164</v>
      </c>
      <c r="N1999" s="31">
        <f t="shared" si="160"/>
        <v>0.63510856306416197</v>
      </c>
    </row>
    <row r="2000" spans="1:14" x14ac:dyDescent="0.25">
      <c r="A2000" s="35">
        <v>1997</v>
      </c>
      <c r="B2000" s="15" t="s">
        <v>175</v>
      </c>
      <c r="C2000" s="15" t="s">
        <v>169</v>
      </c>
      <c r="D2000" s="15" t="s">
        <v>5</v>
      </c>
      <c r="E2000" s="15" t="s">
        <v>78</v>
      </c>
      <c r="F2000" s="16">
        <v>590</v>
      </c>
      <c r="G2000" s="19">
        <v>754.55099999998276</v>
      </c>
      <c r="H2000" s="19">
        <f t="shared" si="156"/>
        <v>445185.08999998984</v>
      </c>
      <c r="I2000" s="20">
        <v>1702.027759599961</v>
      </c>
      <c r="J2000" s="19">
        <f t="shared" si="157"/>
        <v>1004196.3781639769</v>
      </c>
      <c r="K2000" s="19">
        <f t="shared" si="158"/>
        <v>947.47675959997821</v>
      </c>
      <c r="L2000" s="19">
        <f t="shared" si="159"/>
        <v>559011.2881639871</v>
      </c>
      <c r="M2000" s="29">
        <f>Table4[[#This Row],[Revenue]]/Table4[[#This Row],[Units]]</f>
        <v>2.8847928128812899</v>
      </c>
      <c r="N2000" s="31">
        <f t="shared" si="160"/>
        <v>0.55667526822398594</v>
      </c>
    </row>
    <row r="2001" spans="1:14" x14ac:dyDescent="0.25">
      <c r="A2001" s="35">
        <v>1997</v>
      </c>
      <c r="B2001" s="15" t="s">
        <v>174</v>
      </c>
      <c r="C2001" s="15" t="s">
        <v>169</v>
      </c>
      <c r="D2001" s="15" t="s">
        <v>5</v>
      </c>
      <c r="E2001" s="15" t="s">
        <v>78</v>
      </c>
      <c r="F2001" s="16">
        <v>586</v>
      </c>
      <c r="G2001" s="19">
        <v>707.37524999998755</v>
      </c>
      <c r="H2001" s="19">
        <f t="shared" si="156"/>
        <v>414521.8964999927</v>
      </c>
      <c r="I2001" s="20">
        <v>1598.3421948999719</v>
      </c>
      <c r="J2001" s="19">
        <f t="shared" si="157"/>
        <v>936628.52621138352</v>
      </c>
      <c r="K2001" s="19">
        <f t="shared" si="158"/>
        <v>890.96694489998436</v>
      </c>
      <c r="L2001" s="19">
        <f t="shared" si="159"/>
        <v>522106.62971139082</v>
      </c>
      <c r="M2001" s="29">
        <f>Table4[[#This Row],[Revenue]]/Table4[[#This Row],[Units]]</f>
        <v>2.7275464076791329</v>
      </c>
      <c r="N2001" s="31">
        <f t="shared" si="160"/>
        <v>0.55743191147859494</v>
      </c>
    </row>
    <row r="2002" spans="1:14" x14ac:dyDescent="0.25">
      <c r="A2002" s="35">
        <v>1997</v>
      </c>
      <c r="B2002" s="15" t="s">
        <v>174</v>
      </c>
      <c r="C2002" s="15" t="s">
        <v>169</v>
      </c>
      <c r="D2002" s="15" t="s">
        <v>5</v>
      </c>
      <c r="E2002" s="15" t="s">
        <v>78</v>
      </c>
      <c r="F2002" s="16">
        <v>452</v>
      </c>
      <c r="G2002" s="19">
        <v>538.29809999999122</v>
      </c>
      <c r="H2002" s="19">
        <f t="shared" si="156"/>
        <v>243310.74119999603</v>
      </c>
      <c r="I2002" s="20">
        <v>1307.0815787599786</v>
      </c>
      <c r="J2002" s="19">
        <f t="shared" si="157"/>
        <v>590800.87359951029</v>
      </c>
      <c r="K2002" s="19">
        <f t="shared" si="158"/>
        <v>768.78347875998736</v>
      </c>
      <c r="L2002" s="19">
        <f t="shared" si="159"/>
        <v>347490.13239951426</v>
      </c>
      <c r="M2002" s="29">
        <f>Table4[[#This Row],[Revenue]]/Table4[[#This Row],[Units]]</f>
        <v>2.8917734043362358</v>
      </c>
      <c r="N2002" s="31">
        <f t="shared" si="160"/>
        <v>0.58816793936406653</v>
      </c>
    </row>
    <row r="2003" spans="1:14" x14ac:dyDescent="0.25">
      <c r="A2003" s="35">
        <v>1997</v>
      </c>
      <c r="B2003" s="15" t="s">
        <v>171</v>
      </c>
      <c r="C2003" s="15" t="s">
        <v>169</v>
      </c>
      <c r="D2003" s="15" t="s">
        <v>5</v>
      </c>
      <c r="E2003" s="15" t="s">
        <v>78</v>
      </c>
      <c r="F2003" s="16">
        <v>314</v>
      </c>
      <c r="G2003" s="19">
        <v>742.80647293998163</v>
      </c>
      <c r="H2003" s="19">
        <f t="shared" si="156"/>
        <v>233241.23250315423</v>
      </c>
      <c r="I2003" s="20">
        <v>1572.2600739999734</v>
      </c>
      <c r="J2003" s="19">
        <f t="shared" si="157"/>
        <v>493689.66323599167</v>
      </c>
      <c r="K2003" s="19">
        <f t="shared" si="158"/>
        <v>829.4536010599918</v>
      </c>
      <c r="L2003" s="19">
        <f t="shared" si="159"/>
        <v>260448.43073283744</v>
      </c>
      <c r="M2003" s="29">
        <f>Table4[[#This Row],[Revenue]]/Table4[[#This Row],[Units]]</f>
        <v>5.0071976878980049</v>
      </c>
      <c r="N2003" s="31">
        <f t="shared" si="160"/>
        <v>0.52755496038882799</v>
      </c>
    </row>
    <row r="2004" spans="1:14" x14ac:dyDescent="0.25">
      <c r="A2004" s="35">
        <v>1997</v>
      </c>
      <c r="B2004" s="15" t="s">
        <v>171</v>
      </c>
      <c r="C2004" s="15" t="s">
        <v>169</v>
      </c>
      <c r="D2004" s="15" t="s">
        <v>6</v>
      </c>
      <c r="E2004" s="15" t="s">
        <v>78</v>
      </c>
      <c r="F2004" s="16">
        <v>251</v>
      </c>
      <c r="G2004" s="19">
        <v>486.33727461718786</v>
      </c>
      <c r="H2004" s="19">
        <f t="shared" si="156"/>
        <v>122070.65592891416</v>
      </c>
      <c r="I2004" s="20">
        <v>861.96871811997846</v>
      </c>
      <c r="J2004" s="19">
        <f t="shared" si="157"/>
        <v>216354.14824811459</v>
      </c>
      <c r="K2004" s="19">
        <f t="shared" si="158"/>
        <v>375.6314435027906</v>
      </c>
      <c r="L2004" s="19">
        <f t="shared" si="159"/>
        <v>94283.492319200435</v>
      </c>
      <c r="M2004" s="29">
        <f>Table4[[#This Row],[Revenue]]/Table4[[#This Row],[Units]]</f>
        <v>3.4341383192031016</v>
      </c>
      <c r="N2004" s="31">
        <f t="shared" si="160"/>
        <v>0.43578315037008802</v>
      </c>
    </row>
    <row r="2005" spans="1:14" x14ac:dyDescent="0.25">
      <c r="A2005" s="35">
        <v>1999</v>
      </c>
      <c r="B2005" s="15" t="s">
        <v>176</v>
      </c>
      <c r="C2005" s="15" t="s">
        <v>169</v>
      </c>
      <c r="D2005" s="15" t="s">
        <v>5</v>
      </c>
      <c r="E2005" s="15" t="s">
        <v>78</v>
      </c>
      <c r="F2005" s="16">
        <v>586</v>
      </c>
      <c r="G2005" s="19">
        <v>930.201749999963</v>
      </c>
      <c r="H2005" s="19">
        <f t="shared" si="156"/>
        <v>545098.22549997829</v>
      </c>
      <c r="I2005" s="20">
        <v>1971.9712699999218</v>
      </c>
      <c r="J2005" s="19">
        <f t="shared" si="157"/>
        <v>1155575.1642199541</v>
      </c>
      <c r="K2005" s="19">
        <f t="shared" si="158"/>
        <v>1041.7695199999589</v>
      </c>
      <c r="L2005" s="19">
        <f t="shared" si="159"/>
        <v>610476.93871997576</v>
      </c>
      <c r="M2005" s="29">
        <f>Table4[[#This Row],[Revenue]]/Table4[[#This Row],[Units]]</f>
        <v>3.3651386860066923</v>
      </c>
      <c r="N2005" s="31">
        <f t="shared" si="160"/>
        <v>0.52828838627045527</v>
      </c>
    </row>
    <row r="2006" spans="1:14" x14ac:dyDescent="0.25">
      <c r="A2006" s="35">
        <v>1999</v>
      </c>
      <c r="B2006" s="15" t="s">
        <v>174</v>
      </c>
      <c r="C2006" s="15" t="s">
        <v>169</v>
      </c>
      <c r="D2006" s="15" t="s">
        <v>5</v>
      </c>
      <c r="E2006" s="15" t="s">
        <v>78</v>
      </c>
      <c r="F2006" s="16">
        <v>590</v>
      </c>
      <c r="G2006" s="19">
        <v>877.07924999996931</v>
      </c>
      <c r="H2006" s="19">
        <f t="shared" si="156"/>
        <v>517476.7574999819</v>
      </c>
      <c r="I2006" s="20">
        <v>1855.9723699999349</v>
      </c>
      <c r="J2006" s="19">
        <f t="shared" si="157"/>
        <v>1095023.6982999616</v>
      </c>
      <c r="K2006" s="19">
        <f t="shared" si="158"/>
        <v>978.89311999996562</v>
      </c>
      <c r="L2006" s="19">
        <f t="shared" si="159"/>
        <v>577546.94079997973</v>
      </c>
      <c r="M2006" s="29">
        <f>Table4[[#This Row],[Revenue]]/Table4[[#This Row],[Units]]</f>
        <v>3.1457158813558217</v>
      </c>
      <c r="N2006" s="31">
        <f t="shared" si="160"/>
        <v>0.52742871382293255</v>
      </c>
    </row>
    <row r="2007" spans="1:14" x14ac:dyDescent="0.25">
      <c r="A2007" s="35">
        <v>1999</v>
      </c>
      <c r="B2007" s="15" t="s">
        <v>172</v>
      </c>
      <c r="C2007" s="15" t="s">
        <v>169</v>
      </c>
      <c r="D2007" s="15" t="s">
        <v>5</v>
      </c>
      <c r="E2007" s="15" t="s">
        <v>78</v>
      </c>
      <c r="F2007" s="16">
        <v>452</v>
      </c>
      <c r="G2007" s="19">
        <v>689.83109999997453</v>
      </c>
      <c r="H2007" s="19">
        <f t="shared" si="156"/>
        <v>311803.65719998849</v>
      </c>
      <c r="I2007" s="20">
        <v>1578.7296839999417</v>
      </c>
      <c r="J2007" s="19">
        <f t="shared" si="157"/>
        <v>713585.81716797361</v>
      </c>
      <c r="K2007" s="19">
        <f t="shared" si="158"/>
        <v>888.89858399996717</v>
      </c>
      <c r="L2007" s="19">
        <f t="shared" si="159"/>
        <v>401782.15996798512</v>
      </c>
      <c r="M2007" s="29">
        <f>Table4[[#This Row],[Revenue]]/Table4[[#This Row],[Units]]</f>
        <v>3.4927647876104904</v>
      </c>
      <c r="N2007" s="31">
        <f t="shared" si="160"/>
        <v>0.56304672865072958</v>
      </c>
    </row>
    <row r="2008" spans="1:14" x14ac:dyDescent="0.25">
      <c r="A2008" s="35">
        <v>2001</v>
      </c>
      <c r="B2008" s="15" t="s">
        <v>173</v>
      </c>
      <c r="C2008" s="15" t="s">
        <v>169</v>
      </c>
      <c r="D2008" s="15" t="s">
        <v>5</v>
      </c>
      <c r="E2008" s="15" t="s">
        <v>78</v>
      </c>
      <c r="F2008" s="16">
        <v>658</v>
      </c>
      <c r="G2008" s="19">
        <v>2398.5511079998764</v>
      </c>
      <c r="H2008" s="19">
        <f t="shared" si="156"/>
        <v>1578246.6290639187</v>
      </c>
      <c r="I2008" s="20">
        <v>4144.6567999998115</v>
      </c>
      <c r="J2008" s="19">
        <f t="shared" si="157"/>
        <v>2727184.174399876</v>
      </c>
      <c r="K2008" s="19">
        <f t="shared" si="158"/>
        <v>1746.1056919999351</v>
      </c>
      <c r="L2008" s="19">
        <f t="shared" si="159"/>
        <v>1148937.5453359573</v>
      </c>
      <c r="M2008" s="29">
        <f>Table4[[#This Row],[Revenue]]/Table4[[#This Row],[Units]]</f>
        <v>6.2988705167170389</v>
      </c>
      <c r="N2008" s="31">
        <f t="shared" si="160"/>
        <v>0.4212907790097396</v>
      </c>
    </row>
    <row r="2009" spans="1:14" x14ac:dyDescent="0.25">
      <c r="A2009" s="35">
        <v>2007</v>
      </c>
      <c r="B2009" s="15" t="s">
        <v>176</v>
      </c>
      <c r="C2009" s="15" t="s">
        <v>169</v>
      </c>
      <c r="D2009" s="15" t="s">
        <v>5</v>
      </c>
      <c r="E2009" s="15" t="s">
        <v>78</v>
      </c>
      <c r="F2009" s="16">
        <v>220</v>
      </c>
      <c r="G2009" s="19">
        <v>296.56776545999924</v>
      </c>
      <c r="H2009" s="19">
        <f t="shared" si="156"/>
        <v>65244.908401199835</v>
      </c>
      <c r="I2009" s="20">
        <v>555.58956599999863</v>
      </c>
      <c r="J2009" s="19">
        <f t="shared" si="157"/>
        <v>122229.70451999969</v>
      </c>
      <c r="K2009" s="19">
        <f t="shared" si="158"/>
        <v>259.02180053999939</v>
      </c>
      <c r="L2009" s="19">
        <f t="shared" si="159"/>
        <v>56984.796118799859</v>
      </c>
      <c r="M2009" s="29">
        <f>Table4[[#This Row],[Revenue]]/Table4[[#This Row],[Units]]</f>
        <v>2.5254071181818118</v>
      </c>
      <c r="N2009" s="31">
        <f t="shared" si="160"/>
        <v>0.46621070011239202</v>
      </c>
    </row>
    <row r="2010" spans="1:14" x14ac:dyDescent="0.25">
      <c r="A2010" s="35">
        <v>2007</v>
      </c>
      <c r="B2010" s="15" t="s">
        <v>175</v>
      </c>
      <c r="C2010" s="15" t="s">
        <v>169</v>
      </c>
      <c r="D2010" s="15" t="s">
        <v>5</v>
      </c>
      <c r="E2010" s="15" t="s">
        <v>78</v>
      </c>
      <c r="F2010" s="16">
        <v>154</v>
      </c>
      <c r="G2010" s="19">
        <v>198.56537340359887</v>
      </c>
      <c r="H2010" s="19">
        <f t="shared" si="156"/>
        <v>30579.067504154227</v>
      </c>
      <c r="I2010" s="20">
        <v>454.20733355999738</v>
      </c>
      <c r="J2010" s="19">
        <f t="shared" si="157"/>
        <v>69947.929368239595</v>
      </c>
      <c r="K2010" s="19">
        <f t="shared" si="158"/>
        <v>255.64196015639851</v>
      </c>
      <c r="L2010" s="19">
        <f t="shared" si="159"/>
        <v>39368.861864085367</v>
      </c>
      <c r="M2010" s="29">
        <f>Table4[[#This Row],[Revenue]]/Table4[[#This Row],[Units]]</f>
        <v>2.9493982698701129</v>
      </c>
      <c r="N2010" s="31">
        <f t="shared" si="160"/>
        <v>0.56283098327083736</v>
      </c>
    </row>
    <row r="2011" spans="1:14" x14ac:dyDescent="0.25">
      <c r="A2011" s="35">
        <v>2008</v>
      </c>
      <c r="B2011" s="15" t="s">
        <v>173</v>
      </c>
      <c r="C2011" s="15" t="s">
        <v>169</v>
      </c>
      <c r="D2011" s="15" t="s">
        <v>5</v>
      </c>
      <c r="E2011" s="15" t="s">
        <v>78</v>
      </c>
      <c r="F2011" s="16">
        <v>652</v>
      </c>
      <c r="G2011" s="19">
        <v>795.26069999998526</v>
      </c>
      <c r="H2011" s="19">
        <f t="shared" si="156"/>
        <v>518509.97639999038</v>
      </c>
      <c r="I2011" s="20">
        <v>1751.1311017199675</v>
      </c>
      <c r="J2011" s="19">
        <f t="shared" si="157"/>
        <v>1141737.4783214189</v>
      </c>
      <c r="K2011" s="19">
        <f t="shared" si="158"/>
        <v>955.87040171998228</v>
      </c>
      <c r="L2011" s="19">
        <f t="shared" si="159"/>
        <v>623227.50192142848</v>
      </c>
      <c r="M2011" s="29">
        <f>Table4[[#This Row],[Revenue]]/Table4[[#This Row],[Units]]</f>
        <v>2.6857838983435087</v>
      </c>
      <c r="N2011" s="31">
        <f t="shared" si="160"/>
        <v>0.54585884562333609</v>
      </c>
    </row>
    <row r="2012" spans="1:14" x14ac:dyDescent="0.25">
      <c r="A2012" s="35">
        <v>2009</v>
      </c>
      <c r="B2012" s="15" t="s">
        <v>171</v>
      </c>
      <c r="C2012" s="15" t="s">
        <v>169</v>
      </c>
      <c r="D2012" s="15" t="s">
        <v>5</v>
      </c>
      <c r="E2012" s="15" t="s">
        <v>78</v>
      </c>
      <c r="F2012" s="16">
        <v>220</v>
      </c>
      <c r="G2012" s="19">
        <v>456.79374719998106</v>
      </c>
      <c r="H2012" s="19">
        <f t="shared" si="156"/>
        <v>100494.62438399583</v>
      </c>
      <c r="I2012" s="20">
        <v>844.34111999996503</v>
      </c>
      <c r="J2012" s="19">
        <f t="shared" si="157"/>
        <v>185755.04639999231</v>
      </c>
      <c r="K2012" s="19">
        <f t="shared" si="158"/>
        <v>387.54737279998398</v>
      </c>
      <c r="L2012" s="19">
        <f t="shared" si="159"/>
        <v>85260.422015996475</v>
      </c>
      <c r="M2012" s="29">
        <f>Table4[[#This Row],[Revenue]]/Table4[[#This Row],[Units]]</f>
        <v>3.8379141818180229</v>
      </c>
      <c r="N2012" s="31">
        <f t="shared" si="160"/>
        <v>0.458993839835729</v>
      </c>
    </row>
    <row r="2013" spans="1:14" x14ac:dyDescent="0.25">
      <c r="A2013" s="35">
        <v>2009</v>
      </c>
      <c r="B2013" s="15" t="s">
        <v>173</v>
      </c>
      <c r="C2013" s="15" t="s">
        <v>169</v>
      </c>
      <c r="D2013" s="15" t="s">
        <v>5</v>
      </c>
      <c r="E2013" s="15" t="s">
        <v>78</v>
      </c>
      <c r="F2013" s="16">
        <v>154</v>
      </c>
      <c r="G2013" s="19">
        <v>275.04463193999015</v>
      </c>
      <c r="H2013" s="19">
        <f t="shared" si="156"/>
        <v>42356.87331875848</v>
      </c>
      <c r="I2013" s="20">
        <v>625.85897399997771</v>
      </c>
      <c r="J2013" s="19">
        <f t="shared" si="157"/>
        <v>96382.281995996571</v>
      </c>
      <c r="K2013" s="19">
        <f t="shared" si="158"/>
        <v>350.81434205998755</v>
      </c>
      <c r="L2013" s="19">
        <f t="shared" si="159"/>
        <v>54025.408677238091</v>
      </c>
      <c r="M2013" s="29">
        <f>Table4[[#This Row],[Revenue]]/Table4[[#This Row],[Units]]</f>
        <v>4.0640193116881669</v>
      </c>
      <c r="N2013" s="31">
        <f t="shared" si="160"/>
        <v>0.5605325746435651</v>
      </c>
    </row>
    <row r="2014" spans="1:14" x14ac:dyDescent="0.25">
      <c r="A2014" s="35">
        <v>2010</v>
      </c>
      <c r="B2014" s="15" t="s">
        <v>171</v>
      </c>
      <c r="C2014" s="15" t="s">
        <v>169</v>
      </c>
      <c r="D2014" s="15" t="s">
        <v>5</v>
      </c>
      <c r="E2014" s="15" t="s">
        <v>78</v>
      </c>
      <c r="F2014" s="16">
        <v>655</v>
      </c>
      <c r="G2014" s="19">
        <v>2452.3239351998704</v>
      </c>
      <c r="H2014" s="19">
        <f t="shared" si="156"/>
        <v>1606272.1775559152</v>
      </c>
      <c r="I2014" s="20">
        <v>4226.3659199998028</v>
      </c>
      <c r="J2014" s="19">
        <f t="shared" si="157"/>
        <v>2768269.6775998711</v>
      </c>
      <c r="K2014" s="19">
        <f t="shared" si="158"/>
        <v>1774.0419847999324</v>
      </c>
      <c r="L2014" s="19">
        <f t="shared" si="159"/>
        <v>1161997.5000439559</v>
      </c>
      <c r="M2014" s="29">
        <f>Table4[[#This Row],[Revenue]]/Table4[[#This Row],[Units]]</f>
        <v>6.4524670534348134</v>
      </c>
      <c r="N2014" s="31">
        <f t="shared" si="160"/>
        <v>0.4197558891919172</v>
      </c>
    </row>
    <row r="2015" spans="1:14" x14ac:dyDescent="0.25">
      <c r="A2015" s="35">
        <v>2010</v>
      </c>
      <c r="B2015" s="15" t="s">
        <v>175</v>
      </c>
      <c r="C2015" s="15" t="s">
        <v>169</v>
      </c>
      <c r="D2015" s="15" t="s">
        <v>5</v>
      </c>
      <c r="E2015" s="15" t="s">
        <v>78</v>
      </c>
      <c r="F2015" s="16">
        <v>661</v>
      </c>
      <c r="G2015" s="19">
        <v>2423.2786557998784</v>
      </c>
      <c r="H2015" s="19">
        <f t="shared" si="156"/>
        <v>1601787.1914837195</v>
      </c>
      <c r="I2015" s="20">
        <v>3749.3601799998114</v>
      </c>
      <c r="J2015" s="19">
        <f t="shared" si="157"/>
        <v>2478327.0789798754</v>
      </c>
      <c r="K2015" s="19">
        <f t="shared" si="158"/>
        <v>1326.081524199933</v>
      </c>
      <c r="L2015" s="19">
        <f t="shared" si="159"/>
        <v>876539.88749615592</v>
      </c>
      <c r="M2015" s="29">
        <f>Table4[[#This Row],[Revenue]]/Table4[[#This Row],[Units]]</f>
        <v>5.6722544326774758</v>
      </c>
      <c r="N2015" s="31">
        <f t="shared" si="160"/>
        <v>0.35368208455235678</v>
      </c>
    </row>
    <row r="2016" spans="1:14" x14ac:dyDescent="0.25">
      <c r="A2016" s="35">
        <v>2010</v>
      </c>
      <c r="B2016" s="15" t="s">
        <v>172</v>
      </c>
      <c r="C2016" s="15" t="s">
        <v>169</v>
      </c>
      <c r="D2016" s="15" t="s">
        <v>5</v>
      </c>
      <c r="E2016" s="15" t="s">
        <v>78</v>
      </c>
      <c r="F2016" s="16">
        <v>668</v>
      </c>
      <c r="G2016" s="19">
        <v>2101.9869343199039</v>
      </c>
      <c r="H2016" s="19">
        <f t="shared" si="156"/>
        <v>1404127.2721256958</v>
      </c>
      <c r="I2016" s="20">
        <v>3605.255271999858</v>
      </c>
      <c r="J2016" s="19">
        <f t="shared" si="157"/>
        <v>2408310.5216959054</v>
      </c>
      <c r="K2016" s="19">
        <f t="shared" si="158"/>
        <v>1503.2683376799541</v>
      </c>
      <c r="L2016" s="19">
        <f t="shared" si="159"/>
        <v>1004183.2495702095</v>
      </c>
      <c r="M2016" s="29">
        <f>Table4[[#This Row],[Revenue]]/Table4[[#This Row],[Units]]</f>
        <v>5.3970887305387096</v>
      </c>
      <c r="N2016" s="31">
        <f t="shared" si="160"/>
        <v>0.41696585241967671</v>
      </c>
    </row>
    <row r="2017" spans="1:19" x14ac:dyDescent="0.25">
      <c r="A2017" s="35">
        <v>2010</v>
      </c>
      <c r="B2017" s="15" t="s">
        <v>176</v>
      </c>
      <c r="C2017" s="15" t="s">
        <v>169</v>
      </c>
      <c r="D2017" s="15" t="s">
        <v>5</v>
      </c>
      <c r="E2017" s="15" t="s">
        <v>78</v>
      </c>
      <c r="F2017" s="16">
        <v>663</v>
      </c>
      <c r="G2017" s="19">
        <v>1670.9324684799183</v>
      </c>
      <c r="H2017" s="19">
        <f t="shared" si="156"/>
        <v>1107828.2266021858</v>
      </c>
      <c r="I2017" s="20">
        <v>3582.8686079998247</v>
      </c>
      <c r="J2017" s="19">
        <f t="shared" si="157"/>
        <v>2375441.8871038835</v>
      </c>
      <c r="K2017" s="19">
        <f t="shared" si="158"/>
        <v>1911.9361395199064</v>
      </c>
      <c r="L2017" s="19">
        <f t="shared" si="159"/>
        <v>1267613.6605016978</v>
      </c>
      <c r="M2017" s="29">
        <f>Table4[[#This Row],[Revenue]]/Table4[[#This Row],[Units]]</f>
        <v>5.404025049773491</v>
      </c>
      <c r="N2017" s="31">
        <f t="shared" si="160"/>
        <v>0.53363278107685497</v>
      </c>
    </row>
    <row r="2018" spans="1:19" x14ac:dyDescent="0.25">
      <c r="A2018" s="35">
        <v>2010</v>
      </c>
      <c r="B2018" s="15" t="s">
        <v>173</v>
      </c>
      <c r="C2018" s="15" t="s">
        <v>169</v>
      </c>
      <c r="D2018" s="15" t="s">
        <v>5</v>
      </c>
      <c r="E2018" s="15" t="s">
        <v>78</v>
      </c>
      <c r="F2018" s="16">
        <v>667</v>
      </c>
      <c r="G2018" s="19">
        <v>1570.8421912799256</v>
      </c>
      <c r="H2018" s="19">
        <f t="shared" si="156"/>
        <v>1047751.7415837104</v>
      </c>
      <c r="I2018" s="20">
        <v>3340.6644879998416</v>
      </c>
      <c r="J2018" s="19">
        <f t="shared" si="157"/>
        <v>2228223.2134958943</v>
      </c>
      <c r="K2018" s="19">
        <f t="shared" si="158"/>
        <v>1769.822296719916</v>
      </c>
      <c r="L2018" s="19">
        <f t="shared" si="159"/>
        <v>1180471.4719121838</v>
      </c>
      <c r="M2018" s="29">
        <f>Table4[[#This Row],[Revenue]]/Table4[[#This Row],[Units]]</f>
        <v>5.008492485756884</v>
      </c>
      <c r="N2018" s="31">
        <f t="shared" si="160"/>
        <v>0.52978151594611733</v>
      </c>
    </row>
    <row r="2019" spans="1:19" x14ac:dyDescent="0.25">
      <c r="A2019" s="35">
        <v>2010</v>
      </c>
      <c r="B2019" s="15" t="s">
        <v>172</v>
      </c>
      <c r="C2019" s="15" t="s">
        <v>169</v>
      </c>
      <c r="D2019" s="15" t="s">
        <v>5</v>
      </c>
      <c r="E2019" s="15" t="s">
        <v>78</v>
      </c>
      <c r="F2019" s="16">
        <v>652</v>
      </c>
      <c r="G2019" s="19">
        <v>1103.6240999999513</v>
      </c>
      <c r="H2019" s="19">
        <f t="shared" si="156"/>
        <v>719562.91319996829</v>
      </c>
      <c r="I2019" s="20">
        <v>2276.0686039998996</v>
      </c>
      <c r="J2019" s="19">
        <f t="shared" si="157"/>
        <v>1483996.7298079345</v>
      </c>
      <c r="K2019" s="19">
        <f t="shared" si="158"/>
        <v>1172.4445039999482</v>
      </c>
      <c r="L2019" s="19">
        <f t="shared" si="159"/>
        <v>764433.8166079662</v>
      </c>
      <c r="M2019" s="29">
        <f>Table4[[#This Row],[Revenue]]/Table4[[#This Row],[Units]]</f>
        <v>3.4909027668710118</v>
      </c>
      <c r="N2019" s="31">
        <f t="shared" si="160"/>
        <v>0.51511826222615908</v>
      </c>
    </row>
    <row r="2020" spans="1:19" x14ac:dyDescent="0.25">
      <c r="A2020" s="35">
        <v>2011</v>
      </c>
      <c r="B2020" s="15" t="s">
        <v>176</v>
      </c>
      <c r="C2020" s="15" t="s">
        <v>169</v>
      </c>
      <c r="D2020" s="15" t="s">
        <v>5</v>
      </c>
      <c r="E2020" s="15" t="s">
        <v>78</v>
      </c>
      <c r="F2020" s="16">
        <v>1197.4202794018324</v>
      </c>
      <c r="G2020" s="19">
        <v>3218.0706921802043</v>
      </c>
      <c r="H2020" s="19">
        <f t="shared" si="156"/>
        <v>3853383.1073652687</v>
      </c>
      <c r="I2020" s="20">
        <v>7242.7151676376097</v>
      </c>
      <c r="J2020" s="19">
        <f t="shared" si="157"/>
        <v>8672574.0196605157</v>
      </c>
      <c r="K2020" s="19">
        <f t="shared" si="158"/>
        <v>4024.6444754574054</v>
      </c>
      <c r="L2020" s="19">
        <f t="shared" si="159"/>
        <v>4819190.9122952465</v>
      </c>
      <c r="M2020" s="29">
        <f>Table4[[#This Row],[Revenue]]/Table4[[#This Row],[Units]]</f>
        <v>6.0485990526698661</v>
      </c>
      <c r="N2020" s="31">
        <f t="shared" si="160"/>
        <v>0.55568172740529609</v>
      </c>
    </row>
    <row r="2021" spans="1:19" x14ac:dyDescent="0.25">
      <c r="A2021" s="35">
        <v>2011</v>
      </c>
      <c r="B2021" s="15" t="s">
        <v>173</v>
      </c>
      <c r="C2021" s="15" t="s">
        <v>169</v>
      </c>
      <c r="D2021" s="15" t="s">
        <v>5</v>
      </c>
      <c r="E2021" s="15" t="s">
        <v>78</v>
      </c>
      <c r="F2021" s="16">
        <v>1275.3348066249682</v>
      </c>
      <c r="G2021" s="19">
        <v>2599.8548096483546</v>
      </c>
      <c r="H2021" s="19">
        <f t="shared" si="156"/>
        <v>3315685.3309158781</v>
      </c>
      <c r="I2021" s="20">
        <v>6301.9212207172723</v>
      </c>
      <c r="J2021" s="19">
        <f t="shared" si="157"/>
        <v>8037059.4813892459</v>
      </c>
      <c r="K2021" s="19">
        <f t="shared" si="158"/>
        <v>3702.0664110689177</v>
      </c>
      <c r="L2021" s="19">
        <f t="shared" si="159"/>
        <v>4721374.1504733674</v>
      </c>
      <c r="M2021" s="29">
        <f>Table4[[#This Row],[Revenue]]/Table4[[#This Row],[Units]]</f>
        <v>4.9413857349307406</v>
      </c>
      <c r="N2021" s="31">
        <f t="shared" si="160"/>
        <v>0.5874504427155558</v>
      </c>
    </row>
    <row r="2022" spans="1:19" x14ac:dyDescent="0.25">
      <c r="A2022" s="35">
        <v>2011</v>
      </c>
      <c r="B2022" s="15" t="s">
        <v>172</v>
      </c>
      <c r="C2022" s="15" t="s">
        <v>169</v>
      </c>
      <c r="D2022" s="15" t="s">
        <v>5</v>
      </c>
      <c r="E2022" s="15" t="s">
        <v>78</v>
      </c>
      <c r="F2022" s="16">
        <v>1046.226419628465</v>
      </c>
      <c r="G2022" s="19">
        <v>2646.174471155291</v>
      </c>
      <c r="H2022" s="19">
        <f t="shared" si="156"/>
        <v>2768497.6426690468</v>
      </c>
      <c r="I2022" s="20">
        <v>6128.5377217457808</v>
      </c>
      <c r="J2022" s="19">
        <f t="shared" si="157"/>
        <v>6411838.0781800784</v>
      </c>
      <c r="K2022" s="19">
        <f t="shared" si="158"/>
        <v>3482.3632505904898</v>
      </c>
      <c r="L2022" s="19">
        <f t="shared" si="159"/>
        <v>3643340.4355110317</v>
      </c>
      <c r="M2022" s="29">
        <f>Table4[[#This Row],[Revenue]]/Table4[[#This Row],[Units]]</f>
        <v>5.8577546951281745</v>
      </c>
      <c r="N2022" s="31">
        <f t="shared" si="160"/>
        <v>0.56822090500219691</v>
      </c>
    </row>
    <row r="2023" spans="1:19" x14ac:dyDescent="0.25">
      <c r="A2023" s="35">
        <v>2011</v>
      </c>
      <c r="B2023" s="15" t="s">
        <v>172</v>
      </c>
      <c r="C2023" s="15" t="s">
        <v>169</v>
      </c>
      <c r="D2023" s="15" t="s">
        <v>5</v>
      </c>
      <c r="E2023" s="15" t="s">
        <v>78</v>
      </c>
      <c r="F2023" s="16">
        <v>1050.970168921747</v>
      </c>
      <c r="G2023" s="19">
        <v>2585.1463339898787</v>
      </c>
      <c r="H2023" s="19">
        <f t="shared" si="156"/>
        <v>2716911.6793207778</v>
      </c>
      <c r="I2023" s="20">
        <v>5738.1403253585322</v>
      </c>
      <c r="J2023" s="19">
        <f t="shared" si="157"/>
        <v>6030614.3070387449</v>
      </c>
      <c r="K2023" s="19">
        <f t="shared" si="158"/>
        <v>3152.9939913686535</v>
      </c>
      <c r="L2023" s="19">
        <f t="shared" si="159"/>
        <v>3313702.6277179671</v>
      </c>
      <c r="M2023" s="29">
        <f>Table4[[#This Row],[Revenue]]/Table4[[#This Row],[Units]]</f>
        <v>5.4598508074169532</v>
      </c>
      <c r="N2023" s="31">
        <f t="shared" si="160"/>
        <v>0.54948011247383488</v>
      </c>
    </row>
    <row r="2024" spans="1:19" x14ac:dyDescent="0.25">
      <c r="A2024" s="35">
        <v>2011</v>
      </c>
      <c r="B2024" s="15" t="s">
        <v>176</v>
      </c>
      <c r="C2024" s="15" t="s">
        <v>169</v>
      </c>
      <c r="D2024" s="15" t="s">
        <v>5</v>
      </c>
      <c r="E2024" s="15" t="s">
        <v>78</v>
      </c>
      <c r="F2024" s="16">
        <v>915.83661763802945</v>
      </c>
      <c r="G2024" s="19">
        <v>2744.3877170762407</v>
      </c>
      <c r="H2024" s="19">
        <f t="shared" si="156"/>
        <v>2513410.7642944576</v>
      </c>
      <c r="I2024" s="20">
        <v>5682.4957591002212</v>
      </c>
      <c r="J2024" s="19">
        <f t="shared" si="157"/>
        <v>5204237.695756793</v>
      </c>
      <c r="K2024" s="19">
        <f t="shared" si="158"/>
        <v>2938.1080420239805</v>
      </c>
      <c r="L2024" s="19">
        <f t="shared" si="159"/>
        <v>2690826.9314623354</v>
      </c>
      <c r="M2024" s="29">
        <f>Table4[[#This Row],[Revenue]]/Table4[[#This Row],[Units]]</f>
        <v>6.2047046925853993</v>
      </c>
      <c r="N2024" s="31">
        <f t="shared" si="160"/>
        <v>0.51704535587532174</v>
      </c>
    </row>
    <row r="2025" spans="1:19" x14ac:dyDescent="0.25">
      <c r="A2025" s="35">
        <v>2011</v>
      </c>
      <c r="B2025" s="15" t="s">
        <v>174</v>
      </c>
      <c r="C2025" s="15" t="s">
        <v>169</v>
      </c>
      <c r="D2025" s="15" t="s">
        <v>5</v>
      </c>
      <c r="E2025" s="15" t="s">
        <v>78</v>
      </c>
      <c r="F2025" s="16">
        <v>653</v>
      </c>
      <c r="G2025" s="19">
        <v>1718.2843372799068</v>
      </c>
      <c r="H2025" s="19">
        <f t="shared" si="156"/>
        <v>1122039.6722437791</v>
      </c>
      <c r="I2025" s="20">
        <v>3551.6810879998079</v>
      </c>
      <c r="J2025" s="19">
        <f t="shared" si="157"/>
        <v>2319247.7504638745</v>
      </c>
      <c r="K2025" s="19">
        <f t="shared" si="158"/>
        <v>1833.3967507199011</v>
      </c>
      <c r="L2025" s="19">
        <f t="shared" si="159"/>
        <v>1197208.0782200955</v>
      </c>
      <c r="M2025" s="29">
        <f>Table4[[#This Row],[Revenue]]/Table4[[#This Row],[Units]]</f>
        <v>5.439021574272294</v>
      </c>
      <c r="N2025" s="31">
        <f t="shared" si="160"/>
        <v>0.51620534200394974</v>
      </c>
    </row>
    <row r="2026" spans="1:19" x14ac:dyDescent="0.25">
      <c r="A2026" s="35">
        <v>1990</v>
      </c>
      <c r="B2026" s="15" t="s">
        <v>173</v>
      </c>
      <c r="C2026" s="15" t="s">
        <v>169</v>
      </c>
      <c r="D2026" s="15" t="s">
        <v>6</v>
      </c>
      <c r="E2026" s="15" t="s">
        <v>26</v>
      </c>
      <c r="F2026" s="16">
        <v>330</v>
      </c>
      <c r="G2026" s="19">
        <v>544.70804137199536</v>
      </c>
      <c r="H2026" s="19">
        <f t="shared" si="156"/>
        <v>179753.65365275848</v>
      </c>
      <c r="I2026" s="20">
        <v>854.8431011999927</v>
      </c>
      <c r="J2026" s="19">
        <f t="shared" si="157"/>
        <v>282098.2233959976</v>
      </c>
      <c r="K2026" s="19">
        <f t="shared" si="158"/>
        <v>310.13505982799734</v>
      </c>
      <c r="L2026" s="19">
        <f t="shared" si="159"/>
        <v>102344.56974323912</v>
      </c>
      <c r="M2026" s="29">
        <f>Table4[[#This Row],[Revenue]]/Table4[[#This Row],[Units]]</f>
        <v>2.5904336399999779</v>
      </c>
      <c r="N2026" s="31">
        <f t="shared" si="160"/>
        <v>0.3627976401665321</v>
      </c>
    </row>
    <row r="2027" spans="1:19" x14ac:dyDescent="0.25">
      <c r="A2027" s="35">
        <v>1990</v>
      </c>
      <c r="B2027" s="15" t="s">
        <v>174</v>
      </c>
      <c r="C2027" s="15" t="s">
        <v>169</v>
      </c>
      <c r="D2027" s="15" t="s">
        <v>6</v>
      </c>
      <c r="E2027" s="15" t="s">
        <v>26</v>
      </c>
      <c r="F2027" s="16">
        <v>174</v>
      </c>
      <c r="G2027" s="19">
        <v>237.60304283999946</v>
      </c>
      <c r="H2027" s="19">
        <f t="shared" si="156"/>
        <v>41342.929454159908</v>
      </c>
      <c r="I2027" s="20">
        <v>493.0433639999988</v>
      </c>
      <c r="J2027" s="19">
        <f t="shared" si="157"/>
        <v>85789.545335999792</v>
      </c>
      <c r="K2027" s="19">
        <f t="shared" si="158"/>
        <v>255.44032115999934</v>
      </c>
      <c r="L2027" s="19">
        <f t="shared" si="159"/>
        <v>44446.615881839884</v>
      </c>
      <c r="M2027" s="29">
        <f>Table4[[#This Row],[Revenue]]/Table4[[#This Row],[Units]]</f>
        <v>2.8335825517241311</v>
      </c>
      <c r="N2027" s="31">
        <f t="shared" si="160"/>
        <v>0.51808895486929207</v>
      </c>
      <c r="O2027" s="37">
        <f>SUMIF(A:A,"2000",H:H)</f>
        <v>117833166.91535363</v>
      </c>
      <c r="P2027" s="37">
        <f>SUMIF(A:A,"2000",J:J)</f>
        <v>235508446.67209131</v>
      </c>
      <c r="Q2027" s="38" t="e">
        <f>(O2027-O2026)/O2026</f>
        <v>#DIV/0!</v>
      </c>
      <c r="R2027" s="38" t="e">
        <f>(P2027-P2026)/P2026</f>
        <v>#DIV/0!</v>
      </c>
      <c r="S2027" s="40">
        <v>2000</v>
      </c>
    </row>
    <row r="2028" spans="1:19" x14ac:dyDescent="0.25">
      <c r="A2028" s="35">
        <v>1991</v>
      </c>
      <c r="B2028" s="15" t="s">
        <v>176</v>
      </c>
      <c r="C2028" s="15" t="s">
        <v>169</v>
      </c>
      <c r="D2028" s="15" t="s">
        <v>6</v>
      </c>
      <c r="E2028" s="15" t="s">
        <v>26</v>
      </c>
      <c r="F2028" s="16">
        <v>806</v>
      </c>
      <c r="G2028" s="19">
        <v>1161.2154839999716</v>
      </c>
      <c r="H2028" s="19">
        <f t="shared" si="156"/>
        <v>935939.68010397709</v>
      </c>
      <c r="I2028" s="20">
        <v>2462.1597435599401</v>
      </c>
      <c r="J2028" s="19">
        <f t="shared" si="157"/>
        <v>1984500.7533093118</v>
      </c>
      <c r="K2028" s="19">
        <f t="shared" si="158"/>
        <v>1300.9442595599685</v>
      </c>
      <c r="L2028" s="19">
        <f t="shared" si="159"/>
        <v>1048561.0732053347</v>
      </c>
      <c r="M2028" s="29">
        <f>Table4[[#This Row],[Revenue]]/Table4[[#This Row],[Units]]</f>
        <v>3.0547887637220099</v>
      </c>
      <c r="N2028" s="31">
        <f t="shared" si="160"/>
        <v>0.52837524574217276</v>
      </c>
    </row>
    <row r="2029" spans="1:19" x14ac:dyDescent="0.25">
      <c r="A2029" s="35">
        <v>1992</v>
      </c>
      <c r="B2029" s="15" t="s">
        <v>171</v>
      </c>
      <c r="C2029" s="15" t="s">
        <v>169</v>
      </c>
      <c r="D2029" s="15" t="s">
        <v>6</v>
      </c>
      <c r="E2029" s="15" t="s">
        <v>26</v>
      </c>
      <c r="F2029" s="16">
        <v>806</v>
      </c>
      <c r="G2029" s="19">
        <v>1390.4080319999466</v>
      </c>
      <c r="H2029" s="19">
        <f t="shared" si="156"/>
        <v>1120668.873791957</v>
      </c>
      <c r="I2029" s="20">
        <v>2747.6032319998944</v>
      </c>
      <c r="J2029" s="19">
        <f t="shared" si="157"/>
        <v>2214568.2049919148</v>
      </c>
      <c r="K2029" s="19">
        <f t="shared" si="158"/>
        <v>1357.1951999999478</v>
      </c>
      <c r="L2029" s="19">
        <f t="shared" si="159"/>
        <v>1093899.3311999578</v>
      </c>
      <c r="M2029" s="29">
        <f>Table4[[#This Row],[Revenue]]/Table4[[#This Row],[Units]]</f>
        <v>3.4089370124068168</v>
      </c>
      <c r="N2029" s="31">
        <f t="shared" si="160"/>
        <v>0.49395603564350443</v>
      </c>
    </row>
    <row r="2030" spans="1:19" x14ac:dyDescent="0.25">
      <c r="A2030" s="35">
        <v>1993</v>
      </c>
      <c r="B2030" s="15" t="s">
        <v>174</v>
      </c>
      <c r="C2030" s="15" t="s">
        <v>169</v>
      </c>
      <c r="D2030" s="15" t="s">
        <v>6</v>
      </c>
      <c r="E2030" s="15" t="s">
        <v>26</v>
      </c>
      <c r="F2030" s="16">
        <v>330</v>
      </c>
      <c r="G2030" s="19">
        <v>785.0105147999675</v>
      </c>
      <c r="H2030" s="19">
        <f t="shared" si="156"/>
        <v>259053.46988398928</v>
      </c>
      <c r="I2030" s="20">
        <v>1201.4110799999505</v>
      </c>
      <c r="J2030" s="19">
        <f t="shared" si="157"/>
        <v>396465.65639998368</v>
      </c>
      <c r="K2030" s="19">
        <f t="shared" si="158"/>
        <v>416.40056519998302</v>
      </c>
      <c r="L2030" s="19">
        <f t="shared" si="159"/>
        <v>137412.1865159944</v>
      </c>
      <c r="M2030" s="29">
        <f>Table4[[#This Row],[Revenue]]/Table4[[#This Row],[Units]]</f>
        <v>3.6406396363634865</v>
      </c>
      <c r="N2030" s="31">
        <f t="shared" si="160"/>
        <v>0.34659291239431567</v>
      </c>
    </row>
    <row r="2031" spans="1:19" x14ac:dyDescent="0.25">
      <c r="A2031" s="35">
        <v>1993</v>
      </c>
      <c r="B2031" s="15" t="s">
        <v>174</v>
      </c>
      <c r="C2031" s="15" t="s">
        <v>169</v>
      </c>
      <c r="D2031" s="15" t="s">
        <v>6</v>
      </c>
      <c r="E2031" s="15" t="s">
        <v>26</v>
      </c>
      <c r="F2031" s="16">
        <v>174</v>
      </c>
      <c r="G2031" s="19">
        <v>366.37586447998484</v>
      </c>
      <c r="H2031" s="19">
        <f t="shared" si="156"/>
        <v>63749.400419517362</v>
      </c>
      <c r="I2031" s="20">
        <v>753.42340799996884</v>
      </c>
      <c r="J2031" s="19">
        <f t="shared" si="157"/>
        <v>131095.67299199456</v>
      </c>
      <c r="K2031" s="19">
        <f t="shared" si="158"/>
        <v>387.047543519984</v>
      </c>
      <c r="L2031" s="19">
        <f t="shared" si="159"/>
        <v>67346.272572477203</v>
      </c>
      <c r="M2031" s="29">
        <f>Table4[[#This Row],[Revenue]]/Table4[[#This Row],[Units]]</f>
        <v>4.3300195862067179</v>
      </c>
      <c r="N2031" s="31">
        <f t="shared" si="160"/>
        <v>0.51371850066012281</v>
      </c>
    </row>
    <row r="2032" spans="1:19" x14ac:dyDescent="0.25">
      <c r="A2032" s="35">
        <v>1996</v>
      </c>
      <c r="B2032" s="15" t="s">
        <v>172</v>
      </c>
      <c r="C2032" s="15" t="s">
        <v>170</v>
      </c>
      <c r="D2032" s="15" t="s">
        <v>168</v>
      </c>
      <c r="E2032" s="15" t="s">
        <v>26</v>
      </c>
      <c r="F2032" s="16">
        <v>549</v>
      </c>
      <c r="G2032" s="19">
        <v>653.05734874619895</v>
      </c>
      <c r="H2032" s="19">
        <f t="shared" si="156"/>
        <v>358528.48446166323</v>
      </c>
      <c r="I2032" s="20">
        <v>1096.7422540199982</v>
      </c>
      <c r="J2032" s="19">
        <f t="shared" si="157"/>
        <v>602111.49745697901</v>
      </c>
      <c r="K2032" s="19">
        <f t="shared" si="158"/>
        <v>443.68490527379925</v>
      </c>
      <c r="L2032" s="19">
        <f t="shared" si="159"/>
        <v>243583.01299531577</v>
      </c>
      <c r="M2032" s="29">
        <f>Table4[[#This Row],[Revenue]]/Table4[[#This Row],[Units]]</f>
        <v>1.9977090237158437</v>
      </c>
      <c r="N2032" s="31">
        <f t="shared" si="160"/>
        <v>0.40454801813964669</v>
      </c>
    </row>
    <row r="2033" spans="1:14" x14ac:dyDescent="0.25">
      <c r="A2033" s="35">
        <v>1996</v>
      </c>
      <c r="B2033" s="15" t="s">
        <v>175</v>
      </c>
      <c r="C2033" s="15" t="s">
        <v>169</v>
      </c>
      <c r="D2033" s="15" t="s">
        <v>6</v>
      </c>
      <c r="E2033" s="15" t="s">
        <v>26</v>
      </c>
      <c r="F2033" s="16">
        <v>379</v>
      </c>
      <c r="G2033" s="19">
        <v>654.02788408619267</v>
      </c>
      <c r="H2033" s="19">
        <f t="shared" si="156"/>
        <v>247876.56806866702</v>
      </c>
      <c r="I2033" s="20">
        <v>1485.233568019989</v>
      </c>
      <c r="J2033" s="19">
        <f t="shared" si="157"/>
        <v>562903.52227957582</v>
      </c>
      <c r="K2033" s="19">
        <f t="shared" si="158"/>
        <v>831.20568393379631</v>
      </c>
      <c r="L2033" s="19">
        <f t="shared" si="159"/>
        <v>315026.95421090879</v>
      </c>
      <c r="M2033" s="29">
        <f>Table4[[#This Row],[Revenue]]/Table4[[#This Row],[Units]]</f>
        <v>3.9188220792084141</v>
      </c>
      <c r="N2033" s="31">
        <f t="shared" si="160"/>
        <v>0.55964644338190017</v>
      </c>
    </row>
    <row r="2034" spans="1:14" x14ac:dyDescent="0.25">
      <c r="A2034" s="35">
        <v>1996</v>
      </c>
      <c r="B2034" s="15" t="s">
        <v>173</v>
      </c>
      <c r="C2034" s="15" t="s">
        <v>169</v>
      </c>
      <c r="D2034" s="15" t="s">
        <v>6</v>
      </c>
      <c r="E2034" s="15" t="s">
        <v>26</v>
      </c>
      <c r="F2034" s="16">
        <v>390</v>
      </c>
      <c r="G2034" s="19">
        <v>443.88980999999927</v>
      </c>
      <c r="H2034" s="19">
        <f t="shared" si="156"/>
        <v>173117.02589999972</v>
      </c>
      <c r="I2034" s="20">
        <v>1054.1183099999982</v>
      </c>
      <c r="J2034" s="19">
        <f t="shared" si="157"/>
        <v>411106.1408999993</v>
      </c>
      <c r="K2034" s="19">
        <f t="shared" si="158"/>
        <v>610.22849999999903</v>
      </c>
      <c r="L2034" s="19">
        <f t="shared" si="159"/>
        <v>237989.11499999958</v>
      </c>
      <c r="M2034" s="29">
        <f>Table4[[#This Row],[Revenue]]/Table4[[#This Row],[Units]]</f>
        <v>2.7028674615384571</v>
      </c>
      <c r="N2034" s="31">
        <f t="shared" si="160"/>
        <v>0.57889944061402376</v>
      </c>
    </row>
    <row r="2035" spans="1:14" x14ac:dyDescent="0.25">
      <c r="A2035" s="35">
        <v>1998</v>
      </c>
      <c r="B2035" s="15" t="s">
        <v>174</v>
      </c>
      <c r="C2035" s="15" t="s">
        <v>169</v>
      </c>
      <c r="D2035" s="15" t="s">
        <v>6</v>
      </c>
      <c r="E2035" s="15" t="s">
        <v>26</v>
      </c>
      <c r="F2035" s="16">
        <v>703</v>
      </c>
      <c r="G2035" s="19">
        <v>1009.3210019999757</v>
      </c>
      <c r="H2035" s="19">
        <f t="shared" si="156"/>
        <v>709552.66440598294</v>
      </c>
      <c r="I2035" s="20">
        <v>2195.3568151799473</v>
      </c>
      <c r="J2035" s="19">
        <f t="shared" si="157"/>
        <v>1543335.841071503</v>
      </c>
      <c r="K2035" s="19">
        <f t="shared" si="158"/>
        <v>1186.0358131799717</v>
      </c>
      <c r="L2035" s="19">
        <f t="shared" si="159"/>
        <v>833783.17666552006</v>
      </c>
      <c r="M2035" s="29">
        <f>Table4[[#This Row],[Revenue]]/Table4[[#This Row],[Units]]</f>
        <v>3.1228404198861268</v>
      </c>
      <c r="N2035" s="31">
        <f t="shared" si="160"/>
        <v>0.54024740077742472</v>
      </c>
    </row>
    <row r="2036" spans="1:14" x14ac:dyDescent="0.25">
      <c r="A2036" s="35">
        <v>1998</v>
      </c>
      <c r="B2036" s="15" t="s">
        <v>172</v>
      </c>
      <c r="C2036" s="15" t="s">
        <v>169</v>
      </c>
      <c r="D2036" s="15" t="s">
        <v>6</v>
      </c>
      <c r="E2036" s="15" t="s">
        <v>26</v>
      </c>
      <c r="F2036" s="16">
        <v>601</v>
      </c>
      <c r="G2036" s="19">
        <v>892.65628499997592</v>
      </c>
      <c r="H2036" s="19">
        <f t="shared" si="156"/>
        <v>536486.42728498555</v>
      </c>
      <c r="I2036" s="20">
        <v>1877.7760349999494</v>
      </c>
      <c r="J2036" s="19">
        <f t="shared" si="157"/>
        <v>1128543.3970349696</v>
      </c>
      <c r="K2036" s="19">
        <f t="shared" si="158"/>
        <v>985.11974999997346</v>
      </c>
      <c r="L2036" s="19">
        <f t="shared" si="159"/>
        <v>592056.9697499841</v>
      </c>
      <c r="M2036" s="29">
        <f>Table4[[#This Row],[Revenue]]/Table4[[#This Row],[Units]]</f>
        <v>3.124419359400914</v>
      </c>
      <c r="N2036" s="31">
        <f t="shared" si="160"/>
        <v>0.52462047211077545</v>
      </c>
    </row>
    <row r="2037" spans="1:14" x14ac:dyDescent="0.25">
      <c r="A2037" s="35">
        <v>1999</v>
      </c>
      <c r="B2037" s="15" t="s">
        <v>174</v>
      </c>
      <c r="C2037" s="15" t="s">
        <v>169</v>
      </c>
      <c r="D2037" s="15" t="s">
        <v>6</v>
      </c>
      <c r="E2037" s="15" t="s">
        <v>26</v>
      </c>
      <c r="F2037" s="16">
        <v>703</v>
      </c>
      <c r="G2037" s="19">
        <v>1146.3828029999606</v>
      </c>
      <c r="H2037" s="19">
        <f t="shared" si="156"/>
        <v>805907.11050897231</v>
      </c>
      <c r="I2037" s="20">
        <v>2328.1498529999199</v>
      </c>
      <c r="J2037" s="19">
        <f t="shared" si="157"/>
        <v>1636689.3466589437</v>
      </c>
      <c r="K2037" s="19">
        <f t="shared" si="158"/>
        <v>1181.7670499999592</v>
      </c>
      <c r="L2037" s="19">
        <f t="shared" si="159"/>
        <v>830782.23614997137</v>
      </c>
      <c r="M2037" s="29">
        <f>Table4[[#This Row],[Revenue]]/Table4[[#This Row],[Units]]</f>
        <v>3.3117352105262019</v>
      </c>
      <c r="N2037" s="31">
        <f t="shared" si="160"/>
        <v>0.50759922024658433</v>
      </c>
    </row>
    <row r="2038" spans="1:14" x14ac:dyDescent="0.25">
      <c r="A2038" s="35">
        <v>2000</v>
      </c>
      <c r="B2038" s="15" t="s">
        <v>171</v>
      </c>
      <c r="C2038" s="15" t="s">
        <v>169</v>
      </c>
      <c r="D2038" s="15" t="s">
        <v>6</v>
      </c>
      <c r="E2038" s="15" t="s">
        <v>26</v>
      </c>
      <c r="F2038" s="16">
        <v>492</v>
      </c>
      <c r="G2038" s="19">
        <v>995.73058792995255</v>
      </c>
      <c r="H2038" s="19">
        <f t="shared" si="156"/>
        <v>489899.44926153665</v>
      </c>
      <c r="I2038" s="20">
        <v>2433.1077029998842</v>
      </c>
      <c r="J2038" s="19">
        <f t="shared" si="157"/>
        <v>1197088.9898759429</v>
      </c>
      <c r="K2038" s="19">
        <f t="shared" si="158"/>
        <v>1437.3771150699317</v>
      </c>
      <c r="L2038" s="19">
        <f t="shared" si="159"/>
        <v>707189.54061440635</v>
      </c>
      <c r="M2038" s="29">
        <f>Table4[[#This Row],[Revenue]]/Table4[[#This Row],[Units]]</f>
        <v>4.9453408597558619</v>
      </c>
      <c r="N2038" s="31">
        <f t="shared" si="160"/>
        <v>0.5907577018878889</v>
      </c>
    </row>
    <row r="2039" spans="1:14" x14ac:dyDescent="0.25">
      <c r="A2039" s="35">
        <v>2000</v>
      </c>
      <c r="B2039" s="15" t="s">
        <v>176</v>
      </c>
      <c r="C2039" s="15" t="s">
        <v>169</v>
      </c>
      <c r="D2039" s="15" t="s">
        <v>6</v>
      </c>
      <c r="E2039" s="15" t="s">
        <v>26</v>
      </c>
      <c r="F2039" s="16">
        <v>394</v>
      </c>
      <c r="G2039" s="19">
        <v>1233.8772219899431</v>
      </c>
      <c r="H2039" s="19">
        <f t="shared" si="156"/>
        <v>486147.62546403758</v>
      </c>
      <c r="I2039" s="20">
        <v>2218.7014289998979</v>
      </c>
      <c r="J2039" s="19">
        <f t="shared" si="157"/>
        <v>874168.36302595981</v>
      </c>
      <c r="K2039" s="19">
        <f t="shared" si="158"/>
        <v>984.82420700995476</v>
      </c>
      <c r="L2039" s="19">
        <f t="shared" si="159"/>
        <v>388020.73756192223</v>
      </c>
      <c r="M2039" s="29">
        <f>Table4[[#This Row],[Revenue]]/Table4[[#This Row],[Units]]</f>
        <v>5.6312219010149693</v>
      </c>
      <c r="N2039" s="31">
        <f t="shared" si="160"/>
        <v>0.44387414824619925</v>
      </c>
    </row>
    <row r="2040" spans="1:14" x14ac:dyDescent="0.25">
      <c r="A2040" s="35">
        <v>2000</v>
      </c>
      <c r="B2040" s="15" t="s">
        <v>172</v>
      </c>
      <c r="C2040" s="15" t="s">
        <v>169</v>
      </c>
      <c r="D2040" s="15" t="s">
        <v>6</v>
      </c>
      <c r="E2040" s="15" t="s">
        <v>26</v>
      </c>
      <c r="F2040" s="16">
        <v>279</v>
      </c>
      <c r="G2040" s="19">
        <v>961.73542508995729</v>
      </c>
      <c r="H2040" s="19">
        <f t="shared" si="156"/>
        <v>268324.18360009807</v>
      </c>
      <c r="I2040" s="20">
        <v>1908.4004389999375</v>
      </c>
      <c r="J2040" s="19">
        <f t="shared" si="157"/>
        <v>532443.72248098254</v>
      </c>
      <c r="K2040" s="19">
        <f t="shared" si="158"/>
        <v>946.66501390998019</v>
      </c>
      <c r="L2040" s="19">
        <f t="shared" si="159"/>
        <v>264119.53888088447</v>
      </c>
      <c r="M2040" s="29">
        <f>Table4[[#This Row],[Revenue]]/Table4[[#This Row],[Units]]</f>
        <v>6.8401449426521053</v>
      </c>
      <c r="N2040" s="31">
        <f t="shared" si="160"/>
        <v>0.49605155949663415</v>
      </c>
    </row>
    <row r="2041" spans="1:14" x14ac:dyDescent="0.25">
      <c r="A2041" s="35">
        <v>2001</v>
      </c>
      <c r="B2041" s="15" t="s">
        <v>171</v>
      </c>
      <c r="C2041" s="15" t="s">
        <v>169</v>
      </c>
      <c r="D2041" s="15" t="s">
        <v>6</v>
      </c>
      <c r="E2041" s="15" t="s">
        <v>26</v>
      </c>
      <c r="F2041" s="16">
        <v>668.020269317513</v>
      </c>
      <c r="G2041" s="19">
        <v>2089.9571564158477</v>
      </c>
      <c r="H2041" s="19">
        <f t="shared" si="156"/>
        <v>1396133.7424909782</v>
      </c>
      <c r="I2041" s="20">
        <v>3582.8549782640971</v>
      </c>
      <c r="J2041" s="19">
        <f t="shared" si="157"/>
        <v>2393419.7475055745</v>
      </c>
      <c r="K2041" s="19">
        <f t="shared" si="158"/>
        <v>1492.8978218482494</v>
      </c>
      <c r="L2041" s="19">
        <f t="shared" si="159"/>
        <v>997286.00501459627</v>
      </c>
      <c r="M2041" s="29">
        <f>Table4[[#This Row],[Revenue]]/Table4[[#This Row],[Units]]</f>
        <v>5.3633926137069805</v>
      </c>
      <c r="N2041" s="31">
        <f t="shared" si="160"/>
        <v>0.41667827218939302</v>
      </c>
    </row>
    <row r="2042" spans="1:14" x14ac:dyDescent="0.25">
      <c r="A2042" s="35">
        <v>2001</v>
      </c>
      <c r="B2042" s="15" t="s">
        <v>172</v>
      </c>
      <c r="C2042" s="15" t="s">
        <v>169</v>
      </c>
      <c r="D2042" s="15" t="s">
        <v>6</v>
      </c>
      <c r="E2042" s="15" t="s">
        <v>26</v>
      </c>
      <c r="F2042" s="16">
        <v>487</v>
      </c>
      <c r="G2042" s="19">
        <v>1491.1978431999248</v>
      </c>
      <c r="H2042" s="19">
        <f t="shared" si="156"/>
        <v>726213.34963836335</v>
      </c>
      <c r="I2042" s="20">
        <v>2798.1907199998586</v>
      </c>
      <c r="J2042" s="19">
        <f t="shared" si="157"/>
        <v>1362718.8806399312</v>
      </c>
      <c r="K2042" s="19">
        <f t="shared" si="158"/>
        <v>1306.9928767999338</v>
      </c>
      <c r="L2042" s="19">
        <f t="shared" si="159"/>
        <v>636505.53100156784</v>
      </c>
      <c r="M2042" s="29">
        <f>Table4[[#This Row],[Revenue]]/Table4[[#This Row],[Units]]</f>
        <v>5.7457714989730153</v>
      </c>
      <c r="N2042" s="31">
        <f t="shared" si="160"/>
        <v>0.46708498725919578</v>
      </c>
    </row>
    <row r="2043" spans="1:14" x14ac:dyDescent="0.25">
      <c r="A2043" s="35">
        <v>2001</v>
      </c>
      <c r="B2043" s="15" t="s">
        <v>174</v>
      </c>
      <c r="C2043" s="15" t="s">
        <v>169</v>
      </c>
      <c r="D2043" s="15" t="s">
        <v>6</v>
      </c>
      <c r="E2043" s="15" t="s">
        <v>26</v>
      </c>
      <c r="F2043" s="16">
        <v>489</v>
      </c>
      <c r="G2043" s="19">
        <v>1082.1729948299469</v>
      </c>
      <c r="H2043" s="19">
        <f t="shared" si="156"/>
        <v>529182.59447184403</v>
      </c>
      <c r="I2043" s="20">
        <v>2653.9686929998697</v>
      </c>
      <c r="J2043" s="19">
        <f t="shared" si="157"/>
        <v>1297790.6908769363</v>
      </c>
      <c r="K2043" s="19">
        <f t="shared" si="158"/>
        <v>1571.7956981699228</v>
      </c>
      <c r="L2043" s="19">
        <f t="shared" si="159"/>
        <v>768608.09640509228</v>
      </c>
      <c r="M2043" s="29">
        <f>Table4[[#This Row],[Revenue]]/Table4[[#This Row],[Units]]</f>
        <v>5.4273388404905312</v>
      </c>
      <c r="N2043" s="31">
        <f t="shared" si="160"/>
        <v>0.59224349643449237</v>
      </c>
    </row>
    <row r="2044" spans="1:14" x14ac:dyDescent="0.25">
      <c r="A2044" s="35">
        <v>2001</v>
      </c>
      <c r="B2044" s="15" t="s">
        <v>171</v>
      </c>
      <c r="C2044" s="15" t="s">
        <v>169</v>
      </c>
      <c r="D2044" s="15" t="s">
        <v>6</v>
      </c>
      <c r="E2044" s="15" t="s">
        <v>26</v>
      </c>
      <c r="F2044" s="16">
        <v>495</v>
      </c>
      <c r="G2044" s="19">
        <v>1073.3362774299417</v>
      </c>
      <c r="H2044" s="19">
        <f t="shared" si="156"/>
        <v>531301.45732782118</v>
      </c>
      <c r="I2044" s="20">
        <v>2532.9131529998626</v>
      </c>
      <c r="J2044" s="19">
        <f t="shared" si="157"/>
        <v>1253792.010734932</v>
      </c>
      <c r="K2044" s="19">
        <f t="shared" si="158"/>
        <v>1459.576875569921</v>
      </c>
      <c r="L2044" s="19">
        <f t="shared" si="159"/>
        <v>722490.55340711086</v>
      </c>
      <c r="M2044" s="29">
        <f>Table4[[#This Row],[Revenue]]/Table4[[#This Row],[Units]]</f>
        <v>5.1169962686865915</v>
      </c>
      <c r="N2044" s="31">
        <f t="shared" si="160"/>
        <v>0.57624434293819626</v>
      </c>
    </row>
    <row r="2045" spans="1:14" x14ac:dyDescent="0.25">
      <c r="A2045" s="35">
        <v>2002</v>
      </c>
      <c r="B2045" s="15" t="s">
        <v>171</v>
      </c>
      <c r="C2045" s="15" t="s">
        <v>169</v>
      </c>
      <c r="D2045" s="15" t="s">
        <v>6</v>
      </c>
      <c r="E2045" s="15" t="s">
        <v>26</v>
      </c>
      <c r="F2045" s="16">
        <v>980.01359644425906</v>
      </c>
      <c r="G2045" s="19">
        <v>2786.084504388833</v>
      </c>
      <c r="H2045" s="19">
        <f t="shared" si="156"/>
        <v>2730400.6951437215</v>
      </c>
      <c r="I2045" s="20">
        <v>7319.3955511168706</v>
      </c>
      <c r="J2045" s="19">
        <f t="shared" si="157"/>
        <v>7173107.1578481542</v>
      </c>
      <c r="K2045" s="19">
        <f t="shared" si="158"/>
        <v>4533.3110467280376</v>
      </c>
      <c r="L2045" s="19">
        <f t="shared" si="159"/>
        <v>4442706.4627044331</v>
      </c>
      <c r="M2045" s="29">
        <f>Table4[[#This Row],[Revenue]]/Table4[[#This Row],[Units]]</f>
        <v>7.4686673508138224</v>
      </c>
      <c r="N2045" s="31">
        <f t="shared" si="160"/>
        <v>0.61935593111049958</v>
      </c>
    </row>
    <row r="2046" spans="1:14" x14ac:dyDescent="0.25">
      <c r="A2046" s="35">
        <v>2002</v>
      </c>
      <c r="B2046" s="15" t="s">
        <v>172</v>
      </c>
      <c r="C2046" s="15" t="s">
        <v>169</v>
      </c>
      <c r="D2046" s="15" t="s">
        <v>6</v>
      </c>
      <c r="E2046" s="15" t="s">
        <v>26</v>
      </c>
      <c r="F2046" s="16">
        <v>975.54506424224314</v>
      </c>
      <c r="G2046" s="19">
        <v>2845.7591350470261</v>
      </c>
      <c r="H2046" s="19">
        <f t="shared" si="156"/>
        <v>2776166.2782174014</v>
      </c>
      <c r="I2046" s="20">
        <v>6116.5555845858771</v>
      </c>
      <c r="J2046" s="19">
        <f t="shared" si="157"/>
        <v>5966975.6107060807</v>
      </c>
      <c r="K2046" s="19">
        <f t="shared" si="158"/>
        <v>3270.796449538851</v>
      </c>
      <c r="L2046" s="19">
        <f t="shared" si="159"/>
        <v>3190809.3324886793</v>
      </c>
      <c r="M2046" s="29">
        <f>Table4[[#This Row],[Revenue]]/Table4[[#This Row],[Units]]</f>
        <v>6.2698852249710528</v>
      </c>
      <c r="N2046" s="31">
        <f t="shared" si="160"/>
        <v>0.53474482563053516</v>
      </c>
    </row>
    <row r="2047" spans="1:14" x14ac:dyDescent="0.25">
      <c r="A2047" s="35">
        <v>2002</v>
      </c>
      <c r="B2047" s="15" t="s">
        <v>176</v>
      </c>
      <c r="C2047" s="15" t="s">
        <v>169</v>
      </c>
      <c r="D2047" s="15" t="s">
        <v>6</v>
      </c>
      <c r="E2047" s="15" t="s">
        <v>26</v>
      </c>
      <c r="F2047" s="16">
        <v>918.19417858569</v>
      </c>
      <c r="G2047" s="19">
        <v>2376.1536814799701</v>
      </c>
      <c r="H2047" s="19">
        <f t="shared" si="156"/>
        <v>2181770.4777598646</v>
      </c>
      <c r="I2047" s="20">
        <v>5743.0591085767792</v>
      </c>
      <c r="J2047" s="19">
        <f t="shared" si="157"/>
        <v>5273243.4407687206</v>
      </c>
      <c r="K2047" s="19">
        <f t="shared" si="158"/>
        <v>3366.905427096809</v>
      </c>
      <c r="L2047" s="19">
        <f t="shared" si="159"/>
        <v>3091472.9630088559</v>
      </c>
      <c r="M2047" s="29">
        <f>Table4[[#This Row],[Revenue]]/Table4[[#This Row],[Units]]</f>
        <v>6.2547326508025893</v>
      </c>
      <c r="N2047" s="31">
        <f t="shared" si="160"/>
        <v>0.58625644685923861</v>
      </c>
    </row>
    <row r="2048" spans="1:14" x14ac:dyDescent="0.25">
      <c r="A2048" s="35">
        <v>2002</v>
      </c>
      <c r="B2048" s="15" t="s">
        <v>173</v>
      </c>
      <c r="C2048" s="15" t="s">
        <v>169</v>
      </c>
      <c r="D2048" s="15" t="s">
        <v>6</v>
      </c>
      <c r="E2048" s="15" t="s">
        <v>26</v>
      </c>
      <c r="F2048" s="16">
        <v>664.99195926579659</v>
      </c>
      <c r="G2048" s="19">
        <v>2129.7898779573111</v>
      </c>
      <c r="H2048" s="19">
        <f t="shared" si="156"/>
        <v>1416293.143767294</v>
      </c>
      <c r="I2048" s="20">
        <v>3703.2862933547171</v>
      </c>
      <c r="J2048" s="19">
        <f t="shared" si="157"/>
        <v>2462655.607940123</v>
      </c>
      <c r="K2048" s="19">
        <f t="shared" si="158"/>
        <v>1573.4964153974061</v>
      </c>
      <c r="L2048" s="19">
        <f t="shared" si="159"/>
        <v>1046362.4641728289</v>
      </c>
      <c r="M2048" s="29">
        <f>Table4[[#This Row],[Revenue]]/Table4[[#This Row],[Units]]</f>
        <v>5.5689189045886156</v>
      </c>
      <c r="N2048" s="31">
        <f t="shared" si="160"/>
        <v>0.42489191781389762</v>
      </c>
    </row>
    <row r="2049" spans="1:14" x14ac:dyDescent="0.25">
      <c r="A2049" s="35">
        <v>2008</v>
      </c>
      <c r="B2049" s="15" t="s">
        <v>175</v>
      </c>
      <c r="C2049" s="15" t="s">
        <v>169</v>
      </c>
      <c r="D2049" s="15" t="s">
        <v>6</v>
      </c>
      <c r="E2049" s="15" t="s">
        <v>26</v>
      </c>
      <c r="F2049" s="16">
        <v>706</v>
      </c>
      <c r="G2049" s="19">
        <v>1031.2076039999738</v>
      </c>
      <c r="H2049" s="19">
        <f t="shared" si="156"/>
        <v>728032.56842398155</v>
      </c>
      <c r="I2049" s="20">
        <v>2241.0845343599431</v>
      </c>
      <c r="J2049" s="19">
        <f t="shared" si="157"/>
        <v>1582205.6812581199</v>
      </c>
      <c r="K2049" s="19">
        <f t="shared" si="158"/>
        <v>1209.8769303599693</v>
      </c>
      <c r="L2049" s="19">
        <f t="shared" si="159"/>
        <v>854173.11283413833</v>
      </c>
      <c r="M2049" s="29">
        <f>Table4[[#This Row],[Revenue]]/Table4[[#This Row],[Units]]</f>
        <v>3.1743407002265482</v>
      </c>
      <c r="N2049" s="31">
        <f t="shared" si="160"/>
        <v>0.53986224607342259</v>
      </c>
    </row>
    <row r="2050" spans="1:14" x14ac:dyDescent="0.25">
      <c r="A2050" s="35">
        <v>2008</v>
      </c>
      <c r="B2050" s="15" t="s">
        <v>176</v>
      </c>
      <c r="C2050" s="15" t="s">
        <v>169</v>
      </c>
      <c r="D2050" s="15" t="s">
        <v>6</v>
      </c>
      <c r="E2050" s="15" t="s">
        <v>26</v>
      </c>
      <c r="F2050" s="16">
        <v>652</v>
      </c>
      <c r="G2050" s="19">
        <v>930.25403999997809</v>
      </c>
      <c r="H2050" s="19">
        <f t="shared" ref="H2050:H2113" si="161">G2050*F2050</f>
        <v>606525.63407998567</v>
      </c>
      <c r="I2050" s="20">
        <v>2054.556363599952</v>
      </c>
      <c r="J2050" s="19">
        <f t="shared" ref="J2050:J2113" si="162">I2050*F2050</f>
        <v>1339570.7490671687</v>
      </c>
      <c r="K2050" s="19">
        <f t="shared" ref="K2050:K2113" si="163">I2050-G2050</f>
        <v>1124.302323599974</v>
      </c>
      <c r="L2050" s="19">
        <f t="shared" ref="L2050:L2113" si="164">J2050-H2050</f>
        <v>733045.11498718301</v>
      </c>
      <c r="M2050" s="29">
        <f>Table4[[#This Row],[Revenue]]/Table4[[#This Row],[Units]]</f>
        <v>3.1511600668710922</v>
      </c>
      <c r="N2050" s="31">
        <f t="shared" ref="N2050:N2113" si="165">K2050/I2050</f>
        <v>0.54722388906868158</v>
      </c>
    </row>
    <row r="2051" spans="1:14" x14ac:dyDescent="0.25">
      <c r="A2051" s="35">
        <v>2009</v>
      </c>
      <c r="B2051" s="15" t="s">
        <v>173</v>
      </c>
      <c r="C2051" s="15" t="s">
        <v>169</v>
      </c>
      <c r="D2051" s="15" t="s">
        <v>6</v>
      </c>
      <c r="E2051" s="15" t="s">
        <v>26</v>
      </c>
      <c r="F2051" s="16">
        <v>735</v>
      </c>
      <c r="G2051" s="19">
        <v>1221.9911549999563</v>
      </c>
      <c r="H2051" s="19">
        <f t="shared" si="161"/>
        <v>898163.49892496783</v>
      </c>
      <c r="I2051" s="20">
        <v>2458.9054049999122</v>
      </c>
      <c r="J2051" s="19">
        <f t="shared" si="162"/>
        <v>1807295.4726749354</v>
      </c>
      <c r="K2051" s="19">
        <f t="shared" si="163"/>
        <v>1236.9142499999559</v>
      </c>
      <c r="L2051" s="19">
        <f t="shared" si="164"/>
        <v>909131.97374996752</v>
      </c>
      <c r="M2051" s="29">
        <f>Table4[[#This Row],[Revenue]]/Table4[[#This Row],[Units]]</f>
        <v>3.3454495306121252</v>
      </c>
      <c r="N2051" s="31">
        <f t="shared" si="165"/>
        <v>0.50303449961305047</v>
      </c>
    </row>
    <row r="2052" spans="1:14" x14ac:dyDescent="0.25">
      <c r="A2052" s="35">
        <v>2009</v>
      </c>
      <c r="B2052" s="15" t="s">
        <v>175</v>
      </c>
      <c r="C2052" s="15" t="s">
        <v>169</v>
      </c>
      <c r="D2052" s="15" t="s">
        <v>6</v>
      </c>
      <c r="E2052" s="15" t="s">
        <v>26</v>
      </c>
      <c r="F2052" s="16">
        <v>706</v>
      </c>
      <c r="G2052" s="19">
        <v>1204.3646939999546</v>
      </c>
      <c r="H2052" s="19">
        <f t="shared" si="161"/>
        <v>850281.47396396799</v>
      </c>
      <c r="I2052" s="20">
        <v>2443.7105939999078</v>
      </c>
      <c r="J2052" s="19">
        <f t="shared" si="162"/>
        <v>1725259.679363935</v>
      </c>
      <c r="K2052" s="19">
        <f t="shared" si="163"/>
        <v>1239.3458999999532</v>
      </c>
      <c r="L2052" s="19">
        <f t="shared" si="164"/>
        <v>874978.20539996703</v>
      </c>
      <c r="M2052" s="29">
        <f>Table4[[#This Row],[Revenue]]/Table4[[#This Row],[Units]]</f>
        <v>3.4613464504247986</v>
      </c>
      <c r="N2052" s="31">
        <f t="shared" si="165"/>
        <v>0.50715739541455696</v>
      </c>
    </row>
    <row r="2053" spans="1:14" x14ac:dyDescent="0.25">
      <c r="A2053" s="35">
        <v>2009</v>
      </c>
      <c r="B2053" s="15" t="s">
        <v>175</v>
      </c>
      <c r="C2053" s="15" t="s">
        <v>169</v>
      </c>
      <c r="D2053" s="15" t="s">
        <v>6</v>
      </c>
      <c r="E2053" s="15" t="s">
        <v>26</v>
      </c>
      <c r="F2053" s="16">
        <v>652</v>
      </c>
      <c r="G2053" s="19">
        <v>1112.4084959999582</v>
      </c>
      <c r="H2053" s="19">
        <f t="shared" si="161"/>
        <v>725290.33939197275</v>
      </c>
      <c r="I2053" s="20">
        <v>2296.4340959999136</v>
      </c>
      <c r="J2053" s="19">
        <f t="shared" si="162"/>
        <v>1497275.0305919435</v>
      </c>
      <c r="K2053" s="19">
        <f t="shared" si="163"/>
        <v>1184.0255999999554</v>
      </c>
      <c r="L2053" s="19">
        <f t="shared" si="164"/>
        <v>771984.69119997078</v>
      </c>
      <c r="M2053" s="29">
        <f>Table4[[#This Row],[Revenue]]/Table4[[#This Row],[Units]]</f>
        <v>3.5221381840489472</v>
      </c>
      <c r="N2053" s="31">
        <f t="shared" si="165"/>
        <v>0.51559311110315442</v>
      </c>
    </row>
    <row r="2054" spans="1:14" x14ac:dyDescent="0.25">
      <c r="A2054" s="35">
        <v>2020</v>
      </c>
      <c r="B2054" s="15" t="s">
        <v>175</v>
      </c>
      <c r="C2054" s="15" t="s">
        <v>169</v>
      </c>
      <c r="D2054" s="15" t="s">
        <v>6</v>
      </c>
      <c r="E2054" s="15" t="s">
        <v>26</v>
      </c>
      <c r="F2054" s="16">
        <v>483</v>
      </c>
      <c r="G2054" s="19">
        <v>1444.6193900999251</v>
      </c>
      <c r="H2054" s="19">
        <f t="shared" si="161"/>
        <v>697751.16541826387</v>
      </c>
      <c r="I2054" s="20">
        <v>2670.6167099998615</v>
      </c>
      <c r="J2054" s="19">
        <f t="shared" si="162"/>
        <v>1289907.8709299332</v>
      </c>
      <c r="K2054" s="19">
        <f t="shared" si="163"/>
        <v>1225.9973198999364</v>
      </c>
      <c r="L2054" s="19">
        <f t="shared" si="164"/>
        <v>592156.70551166928</v>
      </c>
      <c r="M2054" s="29">
        <f>Table4[[#This Row],[Revenue]]/Table4[[#This Row],[Units]]</f>
        <v>5.5292271428568558</v>
      </c>
      <c r="N2054" s="31">
        <f t="shared" si="165"/>
        <v>0.45906899155888231</v>
      </c>
    </row>
    <row r="2055" spans="1:14" x14ac:dyDescent="0.25">
      <c r="A2055" s="35">
        <v>2020</v>
      </c>
      <c r="B2055" s="15" t="s">
        <v>175</v>
      </c>
      <c r="C2055" s="15" t="s">
        <v>169</v>
      </c>
      <c r="D2055" s="15" t="s">
        <v>6</v>
      </c>
      <c r="E2055" s="15" t="s">
        <v>26</v>
      </c>
      <c r="F2055" s="16">
        <v>481</v>
      </c>
      <c r="G2055" s="19">
        <v>1050.4043205299442</v>
      </c>
      <c r="H2055" s="19">
        <f t="shared" si="161"/>
        <v>505244.4781749032</v>
      </c>
      <c r="I2055" s="20">
        <v>2478.7971629998683</v>
      </c>
      <c r="J2055" s="19">
        <f t="shared" si="162"/>
        <v>1192301.4354029368</v>
      </c>
      <c r="K2055" s="19">
        <f t="shared" si="163"/>
        <v>1428.3928424699241</v>
      </c>
      <c r="L2055" s="19">
        <f t="shared" si="164"/>
        <v>687056.95722803357</v>
      </c>
      <c r="M2055" s="29">
        <f>Table4[[#This Row],[Revenue]]/Table4[[#This Row],[Units]]</f>
        <v>5.1534244553011819</v>
      </c>
      <c r="N2055" s="31">
        <f t="shared" si="165"/>
        <v>0.57624434293819626</v>
      </c>
    </row>
    <row r="2056" spans="1:14" x14ac:dyDescent="0.25">
      <c r="A2056" s="35">
        <v>2001</v>
      </c>
      <c r="B2056" s="15" t="s">
        <v>175</v>
      </c>
      <c r="C2056" s="15" t="s">
        <v>170</v>
      </c>
      <c r="D2056" s="15" t="s">
        <v>146</v>
      </c>
      <c r="E2056" s="15" t="s">
        <v>116</v>
      </c>
      <c r="F2056" s="16">
        <v>498</v>
      </c>
      <c r="G2056" s="19">
        <v>1360.1156815999266</v>
      </c>
      <c r="H2056" s="19">
        <f t="shared" si="161"/>
        <v>677337.60943676345</v>
      </c>
      <c r="I2056" s="20">
        <v>2844.7473599998461</v>
      </c>
      <c r="J2056" s="19">
        <f t="shared" si="162"/>
        <v>1416684.1852799235</v>
      </c>
      <c r="K2056" s="19">
        <f t="shared" si="163"/>
        <v>1484.6316783999196</v>
      </c>
      <c r="L2056" s="19">
        <f t="shared" si="164"/>
        <v>739346.57584316004</v>
      </c>
      <c r="M2056" s="29">
        <f>Table4[[#This Row],[Revenue]]/Table4[[#This Row],[Units]]</f>
        <v>5.712344096385233</v>
      </c>
      <c r="N2056" s="31">
        <f t="shared" si="165"/>
        <v>0.52188524692048577</v>
      </c>
    </row>
    <row r="2057" spans="1:14" x14ac:dyDescent="0.25">
      <c r="A2057" s="35">
        <v>2003</v>
      </c>
      <c r="B2057" s="15" t="s">
        <v>175</v>
      </c>
      <c r="C2057" s="15" t="s">
        <v>170</v>
      </c>
      <c r="D2057" s="15" t="s">
        <v>146</v>
      </c>
      <c r="E2057" s="15" t="s">
        <v>116</v>
      </c>
      <c r="F2057" s="16">
        <v>622</v>
      </c>
      <c r="G2057" s="19">
        <v>650.45338999998978</v>
      </c>
      <c r="H2057" s="19">
        <f t="shared" si="161"/>
        <v>404582.00857999362</v>
      </c>
      <c r="I2057" s="20">
        <v>1459.3976850999773</v>
      </c>
      <c r="J2057" s="19">
        <f t="shared" si="162"/>
        <v>907745.36013218586</v>
      </c>
      <c r="K2057" s="19">
        <f t="shared" si="163"/>
        <v>808.94429509998747</v>
      </c>
      <c r="L2057" s="19">
        <f t="shared" si="164"/>
        <v>503163.35155219224</v>
      </c>
      <c r="M2057" s="29">
        <f>Table4[[#This Row],[Revenue]]/Table4[[#This Row],[Units]]</f>
        <v>2.3462985290996419</v>
      </c>
      <c r="N2057" s="31">
        <f t="shared" si="165"/>
        <v>0.55430010843450805</v>
      </c>
    </row>
    <row r="2058" spans="1:14" x14ac:dyDescent="0.25">
      <c r="A2058" s="35">
        <v>2003</v>
      </c>
      <c r="B2058" s="15" t="s">
        <v>176</v>
      </c>
      <c r="C2058" s="15" t="s">
        <v>170</v>
      </c>
      <c r="D2058" s="15" t="s">
        <v>146</v>
      </c>
      <c r="E2058" s="15" t="s">
        <v>116</v>
      </c>
      <c r="F2058" s="16">
        <v>568</v>
      </c>
      <c r="G2058" s="19">
        <v>577.02835999999252</v>
      </c>
      <c r="H2058" s="19">
        <f t="shared" si="161"/>
        <v>327752.10847999575</v>
      </c>
      <c r="I2058" s="20">
        <v>1327.8966723999831</v>
      </c>
      <c r="J2058" s="19">
        <f t="shared" si="162"/>
        <v>754245.30992319039</v>
      </c>
      <c r="K2058" s="19">
        <f t="shared" si="163"/>
        <v>750.8683123999906</v>
      </c>
      <c r="L2058" s="19">
        <f t="shared" si="164"/>
        <v>426493.20144319464</v>
      </c>
      <c r="M2058" s="29">
        <f>Table4[[#This Row],[Revenue]]/Table4[[#This Row],[Units]]</f>
        <v>2.3378462542253224</v>
      </c>
      <c r="N2058" s="31">
        <f t="shared" si="165"/>
        <v>0.56545688230613878</v>
      </c>
    </row>
    <row r="2059" spans="1:14" x14ac:dyDescent="0.25">
      <c r="A2059" s="35">
        <v>2004</v>
      </c>
      <c r="B2059" s="15" t="s">
        <v>174</v>
      </c>
      <c r="C2059" s="15" t="s">
        <v>170</v>
      </c>
      <c r="D2059" s="15" t="s">
        <v>146</v>
      </c>
      <c r="E2059" s="15" t="s">
        <v>116</v>
      </c>
      <c r="F2059" s="16">
        <v>997</v>
      </c>
      <c r="G2059" s="19">
        <v>1160.0623409999707</v>
      </c>
      <c r="H2059" s="19">
        <f t="shared" si="161"/>
        <v>1156582.1539769708</v>
      </c>
      <c r="I2059" s="20">
        <v>2338.4039826899411</v>
      </c>
      <c r="J2059" s="19">
        <f t="shared" si="162"/>
        <v>2331388.7707418711</v>
      </c>
      <c r="K2059" s="19">
        <f t="shared" si="163"/>
        <v>1178.3416416899704</v>
      </c>
      <c r="L2059" s="19">
        <f t="shared" si="164"/>
        <v>1174806.6167649003</v>
      </c>
      <c r="M2059" s="29">
        <f>Table4[[#This Row],[Revenue]]/Table4[[#This Row],[Units]]</f>
        <v>2.3454403036007432</v>
      </c>
      <c r="N2059" s="31">
        <f t="shared" si="165"/>
        <v>0.50390849930664516</v>
      </c>
    </row>
    <row r="2060" spans="1:14" x14ac:dyDescent="0.25">
      <c r="A2060" s="35">
        <v>2005</v>
      </c>
      <c r="B2060" s="15" t="s">
        <v>173</v>
      </c>
      <c r="C2060" s="15" t="s">
        <v>170</v>
      </c>
      <c r="D2060" s="15" t="s">
        <v>146</v>
      </c>
      <c r="E2060" s="15" t="s">
        <v>116</v>
      </c>
      <c r="F2060" s="16">
        <v>997</v>
      </c>
      <c r="G2060" s="19">
        <v>1430.6840329999409</v>
      </c>
      <c r="H2060" s="19">
        <f t="shared" si="161"/>
        <v>1426391.980900941</v>
      </c>
      <c r="I2060" s="20">
        <v>2690.4457329998891</v>
      </c>
      <c r="J2060" s="19">
        <f t="shared" si="162"/>
        <v>2682374.3958008895</v>
      </c>
      <c r="K2060" s="19">
        <f t="shared" si="163"/>
        <v>1259.7616999999482</v>
      </c>
      <c r="L2060" s="19">
        <f t="shared" si="164"/>
        <v>1255982.4148999485</v>
      </c>
      <c r="M2060" s="29">
        <f>Table4[[#This Row],[Revenue]]/Table4[[#This Row],[Units]]</f>
        <v>2.6985413570711025</v>
      </c>
      <c r="N2060" s="31">
        <f t="shared" si="165"/>
        <v>0.46823531303688265</v>
      </c>
    </row>
    <row r="2061" spans="1:14" x14ac:dyDescent="0.25">
      <c r="A2061" s="35">
        <v>2005</v>
      </c>
      <c r="B2061" s="15" t="s">
        <v>171</v>
      </c>
      <c r="C2061" s="15" t="s">
        <v>170</v>
      </c>
      <c r="D2061" s="15" t="s">
        <v>146</v>
      </c>
      <c r="E2061" s="15" t="s">
        <v>116</v>
      </c>
      <c r="F2061" s="16">
        <v>632</v>
      </c>
      <c r="G2061" s="19">
        <v>1818.1848247599171</v>
      </c>
      <c r="H2061" s="19">
        <f t="shared" si="161"/>
        <v>1149092.8092482677</v>
      </c>
      <c r="I2061" s="20">
        <v>3273.0329959998735</v>
      </c>
      <c r="J2061" s="19">
        <f t="shared" si="162"/>
        <v>2068556.8534719201</v>
      </c>
      <c r="K2061" s="19">
        <f t="shared" si="163"/>
        <v>1454.8481712399564</v>
      </c>
      <c r="L2061" s="19">
        <f t="shared" si="164"/>
        <v>919464.04422365245</v>
      </c>
      <c r="M2061" s="29">
        <f>Table4[[#This Row],[Revenue]]/Table4[[#This Row],[Units]]</f>
        <v>5.1788496772149895</v>
      </c>
      <c r="N2061" s="31">
        <f t="shared" si="165"/>
        <v>0.44449541847515572</v>
      </c>
    </row>
    <row r="2062" spans="1:14" x14ac:dyDescent="0.25">
      <c r="A2062" s="35">
        <v>2005</v>
      </c>
      <c r="B2062" s="15" t="s">
        <v>175</v>
      </c>
      <c r="C2062" s="15" t="s">
        <v>170</v>
      </c>
      <c r="D2062" s="15" t="s">
        <v>146</v>
      </c>
      <c r="E2062" s="15" t="s">
        <v>116</v>
      </c>
      <c r="F2062" s="16">
        <v>622</v>
      </c>
      <c r="G2062" s="19">
        <v>927.22099799995931</v>
      </c>
      <c r="H2062" s="19">
        <f t="shared" si="161"/>
        <v>576731.46075597464</v>
      </c>
      <c r="I2062" s="20">
        <v>1954.9861979999141</v>
      </c>
      <c r="J2062" s="19">
        <f t="shared" si="162"/>
        <v>1216001.4151559465</v>
      </c>
      <c r="K2062" s="19">
        <f t="shared" si="163"/>
        <v>1027.7651999999548</v>
      </c>
      <c r="L2062" s="19">
        <f t="shared" si="164"/>
        <v>639269.95439997187</v>
      </c>
      <c r="M2062" s="29">
        <f>Table4[[#This Row],[Revenue]]/Table4[[#This Row],[Units]]</f>
        <v>3.1430646270095082</v>
      </c>
      <c r="N2062" s="31">
        <f t="shared" si="165"/>
        <v>0.5257148112101403</v>
      </c>
    </row>
    <row r="2063" spans="1:14" x14ac:dyDescent="0.25">
      <c r="A2063" s="35">
        <v>2005</v>
      </c>
      <c r="B2063" s="15" t="s">
        <v>176</v>
      </c>
      <c r="C2063" s="15" t="s">
        <v>170</v>
      </c>
      <c r="D2063" s="15" t="s">
        <v>146</v>
      </c>
      <c r="E2063" s="15" t="s">
        <v>116</v>
      </c>
      <c r="F2063" s="16">
        <v>568</v>
      </c>
      <c r="G2063" s="19">
        <v>825.02056799996524</v>
      </c>
      <c r="H2063" s="19">
        <f t="shared" si="161"/>
        <v>468611.68262398028</v>
      </c>
      <c r="I2063" s="20">
        <v>1787.0287679999244</v>
      </c>
      <c r="J2063" s="19">
        <f t="shared" si="162"/>
        <v>1015032.3402239571</v>
      </c>
      <c r="K2063" s="19">
        <f t="shared" si="163"/>
        <v>962.00819999995917</v>
      </c>
      <c r="L2063" s="19">
        <f t="shared" si="164"/>
        <v>546420.65759997675</v>
      </c>
      <c r="M2063" s="29">
        <f>Table4[[#This Row],[Revenue]]/Table4[[#This Row],[Units]]</f>
        <v>3.1461774084505714</v>
      </c>
      <c r="N2063" s="31">
        <f t="shared" si="165"/>
        <v>0.53832832309502021</v>
      </c>
    </row>
    <row r="2064" spans="1:14" x14ac:dyDescent="0.25">
      <c r="A2064" s="35">
        <v>2006</v>
      </c>
      <c r="B2064" s="15" t="s">
        <v>172</v>
      </c>
      <c r="C2064" s="15" t="s">
        <v>170</v>
      </c>
      <c r="D2064" s="15" t="s">
        <v>146</v>
      </c>
      <c r="E2064" s="15" t="s">
        <v>116</v>
      </c>
      <c r="F2064" s="16">
        <v>625</v>
      </c>
      <c r="G2064" s="19">
        <v>2118.389778539894</v>
      </c>
      <c r="H2064" s="19">
        <f t="shared" si="161"/>
        <v>1323993.6115874338</v>
      </c>
      <c r="I2064" s="20">
        <v>3391.8014339998304</v>
      </c>
      <c r="J2064" s="19">
        <f t="shared" si="162"/>
        <v>2119875.8962498941</v>
      </c>
      <c r="K2064" s="19">
        <f t="shared" si="163"/>
        <v>1273.4116554599364</v>
      </c>
      <c r="L2064" s="19">
        <f t="shared" si="164"/>
        <v>795882.28466246021</v>
      </c>
      <c r="M2064" s="29">
        <f>Table4[[#This Row],[Revenue]]/Table4[[#This Row],[Units]]</f>
        <v>5.4268822943997286</v>
      </c>
      <c r="N2064" s="31">
        <f t="shared" si="165"/>
        <v>0.37543814997396457</v>
      </c>
    </row>
    <row r="2065" spans="1:19" x14ac:dyDescent="0.25">
      <c r="A2065" s="35">
        <v>2006</v>
      </c>
      <c r="B2065" s="15" t="s">
        <v>172</v>
      </c>
      <c r="C2065" s="15" t="s">
        <v>170</v>
      </c>
      <c r="D2065" s="15" t="s">
        <v>146</v>
      </c>
      <c r="E2065" s="15" t="s">
        <v>116</v>
      </c>
      <c r="F2065" s="16">
        <v>628</v>
      </c>
      <c r="G2065" s="19">
        <v>1535.6461339799255</v>
      </c>
      <c r="H2065" s="19">
        <f t="shared" si="161"/>
        <v>964385.77213939326</v>
      </c>
      <c r="I2065" s="20">
        <v>3232.2836579998429</v>
      </c>
      <c r="J2065" s="19">
        <f t="shared" si="162"/>
        <v>2029874.1372239015</v>
      </c>
      <c r="K2065" s="19">
        <f t="shared" si="163"/>
        <v>1696.6375240199175</v>
      </c>
      <c r="L2065" s="19">
        <f t="shared" si="164"/>
        <v>1065488.3650845082</v>
      </c>
      <c r="M2065" s="29">
        <f>Table4[[#This Row],[Revenue]]/Table4[[#This Row],[Units]]</f>
        <v>5.1469484999997501</v>
      </c>
      <c r="N2065" s="31">
        <f t="shared" si="165"/>
        <v>0.5249036605499553</v>
      </c>
    </row>
    <row r="2066" spans="1:19" x14ac:dyDescent="0.25">
      <c r="A2066" s="35">
        <v>2006</v>
      </c>
      <c r="B2066" s="15" t="s">
        <v>175</v>
      </c>
      <c r="C2066" s="15" t="s">
        <v>170</v>
      </c>
      <c r="D2066" s="15" t="s">
        <v>146</v>
      </c>
      <c r="E2066" s="15" t="s">
        <v>116</v>
      </c>
      <c r="F2066" s="16">
        <v>633</v>
      </c>
      <c r="G2066" s="19">
        <v>1571.3568857799155</v>
      </c>
      <c r="H2066" s="19">
        <f t="shared" si="161"/>
        <v>994668.90869868651</v>
      </c>
      <c r="I2066" s="20">
        <v>3170.955437999829</v>
      </c>
      <c r="J2066" s="19">
        <f t="shared" si="162"/>
        <v>2007214.7922538917</v>
      </c>
      <c r="K2066" s="19">
        <f t="shared" si="163"/>
        <v>1599.5985522199135</v>
      </c>
      <c r="L2066" s="19">
        <f t="shared" si="164"/>
        <v>1012545.8835552052</v>
      </c>
      <c r="M2066" s="29">
        <f>Table4[[#This Row],[Revenue]]/Table4[[#This Row],[Units]]</f>
        <v>5.0094082748812463</v>
      </c>
      <c r="N2066" s="31">
        <f t="shared" si="165"/>
        <v>0.50445317933225386</v>
      </c>
    </row>
    <row r="2067" spans="1:19" x14ac:dyDescent="0.25">
      <c r="A2067" s="35">
        <v>2006</v>
      </c>
      <c r="B2067" s="15" t="s">
        <v>176</v>
      </c>
      <c r="C2067" s="15" t="s">
        <v>170</v>
      </c>
      <c r="D2067" s="15" t="s">
        <v>146</v>
      </c>
      <c r="E2067" s="15" t="s">
        <v>116</v>
      </c>
      <c r="F2067" s="16">
        <v>637</v>
      </c>
      <c r="G2067" s="19">
        <v>1537.8669079399192</v>
      </c>
      <c r="H2067" s="19">
        <f t="shared" si="161"/>
        <v>979621.22035772854</v>
      </c>
      <c r="I2067" s="20">
        <v>3103.3735739998365</v>
      </c>
      <c r="J2067" s="19">
        <f t="shared" si="162"/>
        <v>1976848.9666378959</v>
      </c>
      <c r="K2067" s="19">
        <f t="shared" si="163"/>
        <v>1565.5066660599173</v>
      </c>
      <c r="L2067" s="19">
        <f t="shared" si="164"/>
        <v>997227.74628016737</v>
      </c>
      <c r="M2067" s="29">
        <f>Table4[[#This Row],[Revenue]]/Table4[[#This Row],[Units]]</f>
        <v>4.871858043955787</v>
      </c>
      <c r="N2067" s="31">
        <f t="shared" si="165"/>
        <v>0.50445317933225386</v>
      </c>
    </row>
    <row r="2068" spans="1:19" x14ac:dyDescent="0.25">
      <c r="A2068" s="35">
        <v>2006</v>
      </c>
      <c r="B2068" s="15" t="s">
        <v>174</v>
      </c>
      <c r="C2068" s="15" t="s">
        <v>170</v>
      </c>
      <c r="D2068" s="15" t="s">
        <v>146</v>
      </c>
      <c r="E2068" s="15" t="s">
        <v>116</v>
      </c>
      <c r="F2068" s="16">
        <v>631</v>
      </c>
      <c r="G2068" s="19">
        <v>1438.8438297799323</v>
      </c>
      <c r="H2068" s="19">
        <f t="shared" si="161"/>
        <v>907910.45659113734</v>
      </c>
      <c r="I2068" s="20">
        <v>2998.6778379998586</v>
      </c>
      <c r="J2068" s="19">
        <f t="shared" si="162"/>
        <v>1892165.7157779108</v>
      </c>
      <c r="K2068" s="19">
        <f t="shared" si="163"/>
        <v>1559.8340082199263</v>
      </c>
      <c r="L2068" s="19">
        <f t="shared" si="164"/>
        <v>984255.25918677344</v>
      </c>
      <c r="M2068" s="29">
        <f>Table4[[#This Row],[Revenue]]/Table4[[#This Row],[Units]]</f>
        <v>4.7522628177493802</v>
      </c>
      <c r="N2068" s="31">
        <f t="shared" si="165"/>
        <v>0.52017392080382585</v>
      </c>
    </row>
    <row r="2069" spans="1:19" x14ac:dyDescent="0.25">
      <c r="A2069" s="35">
        <v>2011</v>
      </c>
      <c r="B2069" s="15" t="s">
        <v>175</v>
      </c>
      <c r="C2069" s="15" t="s">
        <v>170</v>
      </c>
      <c r="D2069" s="15" t="s">
        <v>168</v>
      </c>
      <c r="E2069" s="15" t="s">
        <v>116</v>
      </c>
      <c r="F2069" s="16">
        <v>495</v>
      </c>
      <c r="G2069" s="19">
        <v>608.05595286449807</v>
      </c>
      <c r="H2069" s="19">
        <f t="shared" si="161"/>
        <v>300987.69666792656</v>
      </c>
      <c r="I2069" s="20">
        <v>1037.5373479499967</v>
      </c>
      <c r="J2069" s="19">
        <f t="shared" si="162"/>
        <v>513580.98723524838</v>
      </c>
      <c r="K2069" s="19">
        <f t="shared" si="163"/>
        <v>429.48139508549866</v>
      </c>
      <c r="L2069" s="19">
        <f t="shared" si="164"/>
        <v>212593.29056732182</v>
      </c>
      <c r="M2069" s="29">
        <f>Table4[[#This Row],[Revenue]]/Table4[[#This Row],[Units]]</f>
        <v>2.0960350463636299</v>
      </c>
      <c r="N2069" s="31">
        <f t="shared" si="165"/>
        <v>0.41394307003413738</v>
      </c>
    </row>
    <row r="2070" spans="1:19" x14ac:dyDescent="0.25">
      <c r="A2070" s="35">
        <v>2011</v>
      </c>
      <c r="B2070" s="15" t="s">
        <v>175</v>
      </c>
      <c r="C2070" s="15" t="s">
        <v>170</v>
      </c>
      <c r="D2070" s="15" t="s">
        <v>146</v>
      </c>
      <c r="E2070" s="15" t="s">
        <v>116</v>
      </c>
      <c r="F2070" s="16">
        <v>493</v>
      </c>
      <c r="G2070" s="19">
        <v>441.57960700000001</v>
      </c>
      <c r="H2070" s="19">
        <f t="shared" si="161"/>
        <v>217698.746251</v>
      </c>
      <c r="I2070" s="20">
        <v>1001.0539069999999</v>
      </c>
      <c r="J2070" s="19">
        <f t="shared" si="162"/>
        <v>493519.57615099993</v>
      </c>
      <c r="K2070" s="19">
        <f t="shared" si="163"/>
        <v>559.47429999999986</v>
      </c>
      <c r="L2070" s="19">
        <f t="shared" si="164"/>
        <v>275820.8298999999</v>
      </c>
      <c r="M2070" s="29">
        <f>Table4[[#This Row],[Revenue]]/Table4[[#This Row],[Units]]</f>
        <v>2.0305353083164297</v>
      </c>
      <c r="N2070" s="31">
        <f t="shared" si="165"/>
        <v>0.55888528688395589</v>
      </c>
    </row>
    <row r="2071" spans="1:19" x14ac:dyDescent="0.25">
      <c r="A2071" s="35">
        <v>2012</v>
      </c>
      <c r="B2071" s="15" t="s">
        <v>173</v>
      </c>
      <c r="C2071" s="15" t="s">
        <v>170</v>
      </c>
      <c r="D2071" s="15" t="s">
        <v>146</v>
      </c>
      <c r="E2071" s="15" t="s">
        <v>116</v>
      </c>
      <c r="F2071" s="16">
        <v>500</v>
      </c>
      <c r="G2071" s="19">
        <v>526.45449999999141</v>
      </c>
      <c r="H2071" s="19">
        <f t="shared" si="161"/>
        <v>263227.24999999569</v>
      </c>
      <c r="I2071" s="20">
        <v>1259.0199049999794</v>
      </c>
      <c r="J2071" s="19">
        <f t="shared" si="162"/>
        <v>629509.95249998965</v>
      </c>
      <c r="K2071" s="19">
        <f t="shared" si="163"/>
        <v>732.565404999988</v>
      </c>
      <c r="L2071" s="19">
        <f t="shared" si="164"/>
        <v>366282.70249999396</v>
      </c>
      <c r="M2071" s="29">
        <f>Table4[[#This Row],[Revenue]]/Table4[[#This Row],[Units]]</f>
        <v>2.518039809999959</v>
      </c>
      <c r="N2071" s="31">
        <f t="shared" si="165"/>
        <v>0.58185371183627155</v>
      </c>
    </row>
    <row r="2072" spans="1:19" x14ac:dyDescent="0.25">
      <c r="A2072" s="35">
        <v>2013</v>
      </c>
      <c r="B2072" s="15" t="s">
        <v>172</v>
      </c>
      <c r="C2072" s="15" t="s">
        <v>170</v>
      </c>
      <c r="D2072" s="15" t="s">
        <v>146</v>
      </c>
      <c r="E2072" s="15" t="s">
        <v>116</v>
      </c>
      <c r="F2072" s="16">
        <v>987</v>
      </c>
      <c r="G2072" s="19">
        <v>1251.3472229999597</v>
      </c>
      <c r="H2072" s="19">
        <f t="shared" si="161"/>
        <v>1235079.7091009603</v>
      </c>
      <c r="I2072" s="20">
        <v>2357.9899229999241</v>
      </c>
      <c r="J2072" s="19">
        <f t="shared" si="162"/>
        <v>2327336.0540009253</v>
      </c>
      <c r="K2072" s="19">
        <f t="shared" si="163"/>
        <v>1106.6426999999644</v>
      </c>
      <c r="L2072" s="19">
        <f t="shared" si="164"/>
        <v>1092256.344899965</v>
      </c>
      <c r="M2072" s="29">
        <f>Table4[[#This Row],[Revenue]]/Table4[[#This Row],[Units]]</f>
        <v>2.3890475410333578</v>
      </c>
      <c r="N2072" s="31">
        <f t="shared" si="165"/>
        <v>0.46931612777719239</v>
      </c>
    </row>
    <row r="2073" spans="1:19" x14ac:dyDescent="0.25">
      <c r="A2073" s="35">
        <v>2013</v>
      </c>
      <c r="B2073" s="15" t="s">
        <v>176</v>
      </c>
      <c r="C2073" s="15" t="s">
        <v>170</v>
      </c>
      <c r="D2073" s="15" t="s">
        <v>146</v>
      </c>
      <c r="E2073" s="15" t="s">
        <v>116</v>
      </c>
      <c r="F2073" s="16">
        <v>500</v>
      </c>
      <c r="G2073" s="19">
        <v>657.69499999997697</v>
      </c>
      <c r="H2073" s="19">
        <f t="shared" si="161"/>
        <v>328847.49999998847</v>
      </c>
      <c r="I2073" s="20">
        <v>1483.9449999999479</v>
      </c>
      <c r="J2073" s="19">
        <f t="shared" si="162"/>
        <v>741972.49999997392</v>
      </c>
      <c r="K2073" s="19">
        <f t="shared" si="163"/>
        <v>826.2499999999709</v>
      </c>
      <c r="L2073" s="19">
        <f t="shared" si="164"/>
        <v>413124.99999998545</v>
      </c>
      <c r="M2073" s="29">
        <f>Table4[[#This Row],[Revenue]]/Table4[[#This Row],[Units]]</f>
        <v>2.9678899999998958</v>
      </c>
      <c r="N2073" s="31">
        <f t="shared" si="165"/>
        <v>0.55679287305122493</v>
      </c>
    </row>
    <row r="2074" spans="1:19" x14ac:dyDescent="0.25">
      <c r="A2074" s="35">
        <v>2013</v>
      </c>
      <c r="B2074" s="15" t="s">
        <v>174</v>
      </c>
      <c r="C2074" s="15" t="s">
        <v>170</v>
      </c>
      <c r="D2074" s="15" t="s">
        <v>146</v>
      </c>
      <c r="E2074" s="15" t="s">
        <v>116</v>
      </c>
      <c r="F2074" s="16">
        <v>120</v>
      </c>
      <c r="G2074" s="19">
        <v>180.55223039999453</v>
      </c>
      <c r="H2074" s="19">
        <f t="shared" si="161"/>
        <v>21666.267647999342</v>
      </c>
      <c r="I2074" s="20">
        <v>502.72383999998482</v>
      </c>
      <c r="J2074" s="19">
        <f t="shared" si="162"/>
        <v>60326.860799998176</v>
      </c>
      <c r="K2074" s="19">
        <f t="shared" si="163"/>
        <v>322.17160959999029</v>
      </c>
      <c r="L2074" s="19">
        <f t="shared" si="164"/>
        <v>38660.593151998837</v>
      </c>
      <c r="M2074" s="29">
        <f>Table4[[#This Row],[Revenue]]/Table4[[#This Row],[Units]]</f>
        <v>4.1893653333332068</v>
      </c>
      <c r="N2074" s="31">
        <f t="shared" si="165"/>
        <v>0.64085206223758961</v>
      </c>
    </row>
    <row r="2075" spans="1:19" x14ac:dyDescent="0.25">
      <c r="A2075" s="35">
        <v>2015</v>
      </c>
      <c r="B2075" s="15" t="s">
        <v>171</v>
      </c>
      <c r="C2075" s="15" t="s">
        <v>170</v>
      </c>
      <c r="D2075" s="15" t="s">
        <v>146</v>
      </c>
      <c r="E2075" s="15" t="s">
        <v>116</v>
      </c>
      <c r="F2075" s="16">
        <v>1117.2827252234047</v>
      </c>
      <c r="G2075" s="19">
        <v>3712.9615748445776</v>
      </c>
      <c r="H2075" s="19">
        <f t="shared" si="161"/>
        <v>4148427.8269921341</v>
      </c>
      <c r="I2075" s="20">
        <v>6532.8323486310001</v>
      </c>
      <c r="J2075" s="19">
        <f t="shared" si="162"/>
        <v>7299020.7299060589</v>
      </c>
      <c r="K2075" s="19">
        <f t="shared" si="163"/>
        <v>2819.8707737864224</v>
      </c>
      <c r="L2075" s="19">
        <f t="shared" si="164"/>
        <v>3150592.9029139248</v>
      </c>
      <c r="M2075" s="29">
        <f>Table4[[#This Row],[Revenue]]/Table4[[#This Row],[Units]]</f>
        <v>5.847071829849277</v>
      </c>
      <c r="N2075" s="31">
        <f t="shared" si="165"/>
        <v>0.43164597272687483</v>
      </c>
    </row>
    <row r="2076" spans="1:19" x14ac:dyDescent="0.25">
      <c r="A2076" s="35">
        <v>2015</v>
      </c>
      <c r="B2076" s="15" t="s">
        <v>171</v>
      </c>
      <c r="C2076" s="15" t="s">
        <v>170</v>
      </c>
      <c r="D2076" s="15" t="s">
        <v>146</v>
      </c>
      <c r="E2076" s="15" t="s">
        <v>116</v>
      </c>
      <c r="F2076" s="16">
        <v>700.62448189686222</v>
      </c>
      <c r="G2076" s="19">
        <v>2243.5107116170689</v>
      </c>
      <c r="H2076" s="19">
        <f t="shared" si="161"/>
        <v>1571858.5299567694</v>
      </c>
      <c r="I2076" s="20">
        <v>3706.3023943728617</v>
      </c>
      <c r="J2076" s="19">
        <f t="shared" si="162"/>
        <v>2596726.1948105861</v>
      </c>
      <c r="K2076" s="19">
        <f t="shared" si="163"/>
        <v>1462.7916827557929</v>
      </c>
      <c r="L2076" s="19">
        <f t="shared" si="164"/>
        <v>1024867.6648538166</v>
      </c>
      <c r="M2076" s="29">
        <f>Table4[[#This Row],[Revenue]]/Table4[[#This Row],[Units]]</f>
        <v>5.2899984087602299</v>
      </c>
      <c r="N2076" s="31">
        <f t="shared" si="165"/>
        <v>0.394676830734776</v>
      </c>
    </row>
    <row r="2077" spans="1:19" x14ac:dyDescent="0.25">
      <c r="A2077" s="35">
        <v>2016</v>
      </c>
      <c r="B2077" s="15" t="s">
        <v>175</v>
      </c>
      <c r="C2077" s="15" t="s">
        <v>170</v>
      </c>
      <c r="D2077" s="15" t="s">
        <v>146</v>
      </c>
      <c r="E2077" s="15" t="s">
        <v>116</v>
      </c>
      <c r="F2077" s="16">
        <v>1405.9548584223037</v>
      </c>
      <c r="G2077" s="19">
        <v>4397.7401076989454</v>
      </c>
      <c r="H2077" s="19">
        <f t="shared" si="161"/>
        <v>6183024.0704979571</v>
      </c>
      <c r="I2077" s="20">
        <v>9602.7066508407916</v>
      </c>
      <c r="J2077" s="19">
        <f t="shared" si="162"/>
        <v>13500972.069753779</v>
      </c>
      <c r="K2077" s="19">
        <f t="shared" si="163"/>
        <v>5204.9665431418462</v>
      </c>
      <c r="L2077" s="19">
        <f t="shared" si="164"/>
        <v>7317947.999255822</v>
      </c>
      <c r="M2077" s="29">
        <f>Table4[[#This Row],[Revenue]]/Table4[[#This Row],[Units]]</f>
        <v>6.830024871222748</v>
      </c>
      <c r="N2077" s="31">
        <f t="shared" si="165"/>
        <v>0.54203119312054704</v>
      </c>
      <c r="O2077" s="41"/>
      <c r="P2077" s="41"/>
      <c r="Q2077" s="41"/>
      <c r="R2077" s="41"/>
      <c r="S2077" s="41"/>
    </row>
    <row r="2078" spans="1:19" x14ac:dyDescent="0.25">
      <c r="A2078" s="35">
        <v>2016</v>
      </c>
      <c r="B2078" s="15" t="s">
        <v>175</v>
      </c>
      <c r="C2078" s="15" t="s">
        <v>170</v>
      </c>
      <c r="D2078" s="15" t="s">
        <v>146</v>
      </c>
      <c r="E2078" s="15" t="s">
        <v>116</v>
      </c>
      <c r="F2078" s="16">
        <v>1281.2775227097018</v>
      </c>
      <c r="G2078" s="19">
        <v>4258.3490526651121</v>
      </c>
      <c r="H2078" s="19">
        <f t="shared" si="161"/>
        <v>5456126.92503196</v>
      </c>
      <c r="I2078" s="20">
        <v>9264.2923135951351</v>
      </c>
      <c r="J2078" s="19">
        <f t="shared" si="162"/>
        <v>11870129.505221706</v>
      </c>
      <c r="K2078" s="19">
        <f t="shared" si="163"/>
        <v>5005.9432609300229</v>
      </c>
      <c r="L2078" s="19">
        <f t="shared" si="164"/>
        <v>6414002.5801897459</v>
      </c>
      <c r="M2078" s="29">
        <f>Table4[[#This Row],[Revenue]]/Table4[[#This Row],[Units]]</f>
        <v>7.2305118519542937</v>
      </c>
      <c r="N2078" s="31">
        <f t="shared" si="165"/>
        <v>0.54034815520489532</v>
      </c>
    </row>
    <row r="2079" spans="1:19" x14ac:dyDescent="0.25">
      <c r="A2079" s="35">
        <v>2016</v>
      </c>
      <c r="B2079" s="15" t="s">
        <v>176</v>
      </c>
      <c r="C2079" s="15" t="s">
        <v>170</v>
      </c>
      <c r="D2079" s="15" t="s">
        <v>146</v>
      </c>
      <c r="E2079" s="15" t="s">
        <v>116</v>
      </c>
      <c r="F2079" s="16">
        <v>1287.2316894748215</v>
      </c>
      <c r="G2079" s="19">
        <v>3750.1595910301871</v>
      </c>
      <c r="H2079" s="19">
        <f t="shared" si="161"/>
        <v>4827324.2661619931</v>
      </c>
      <c r="I2079" s="20">
        <v>7533.5847593129274</v>
      </c>
      <c r="J2079" s="19">
        <f t="shared" si="162"/>
        <v>9697469.0375321452</v>
      </c>
      <c r="K2079" s="19">
        <f t="shared" si="163"/>
        <v>3783.4251682827403</v>
      </c>
      <c r="L2079" s="19">
        <f t="shared" si="164"/>
        <v>4870144.771370152</v>
      </c>
      <c r="M2079" s="29">
        <f>Table4[[#This Row],[Revenue]]/Table4[[#This Row],[Units]]</f>
        <v>5.8525476189811334</v>
      </c>
      <c r="N2079" s="31">
        <f t="shared" si="165"/>
        <v>0.50220781860929031</v>
      </c>
    </row>
    <row r="2080" spans="1:19" x14ac:dyDescent="0.25">
      <c r="A2080" s="35">
        <v>2016</v>
      </c>
      <c r="B2080" s="15" t="s">
        <v>176</v>
      </c>
      <c r="C2080" s="15" t="s">
        <v>170</v>
      </c>
      <c r="D2080" s="15" t="s">
        <v>146</v>
      </c>
      <c r="E2080" s="15" t="s">
        <v>116</v>
      </c>
      <c r="F2080" s="16">
        <v>1192.0704751906378</v>
      </c>
      <c r="G2080" s="19">
        <v>3631.3894389704255</v>
      </c>
      <c r="H2080" s="19">
        <f t="shared" si="161"/>
        <v>4328872.1341157388</v>
      </c>
      <c r="I2080" s="20">
        <v>7268.2799420549009</v>
      </c>
      <c r="J2080" s="19">
        <f t="shared" si="162"/>
        <v>8664301.9243439678</v>
      </c>
      <c r="K2080" s="19">
        <f t="shared" si="163"/>
        <v>3636.8905030844753</v>
      </c>
      <c r="L2080" s="19">
        <f t="shared" si="164"/>
        <v>4335429.790228229</v>
      </c>
      <c r="M2080" s="29">
        <f>Table4[[#This Row],[Revenue]]/Table4[[#This Row],[Units]]</f>
        <v>6.0971897998669462</v>
      </c>
      <c r="N2080" s="31">
        <f t="shared" si="165"/>
        <v>0.50037842957053846</v>
      </c>
    </row>
    <row r="2081" spans="1:14" x14ac:dyDescent="0.25">
      <c r="A2081" s="35">
        <v>2016</v>
      </c>
      <c r="B2081" s="15" t="s">
        <v>172</v>
      </c>
      <c r="C2081" s="15" t="s">
        <v>170</v>
      </c>
      <c r="D2081" s="15" t="s">
        <v>146</v>
      </c>
      <c r="E2081" s="15" t="s">
        <v>116</v>
      </c>
      <c r="F2081" s="16">
        <v>962.74476107432019</v>
      </c>
      <c r="G2081" s="19">
        <v>3247.3408077745166</v>
      </c>
      <c r="H2081" s="19">
        <f t="shared" si="161"/>
        <v>3126360.3501077672</v>
      </c>
      <c r="I2081" s="20">
        <v>5528.2783322102778</v>
      </c>
      <c r="J2081" s="19">
        <f t="shared" si="162"/>
        <v>5322321.0020961249</v>
      </c>
      <c r="K2081" s="19">
        <f t="shared" si="163"/>
        <v>2280.9375244357611</v>
      </c>
      <c r="L2081" s="19">
        <f t="shared" si="164"/>
        <v>2195960.6519883578</v>
      </c>
      <c r="M2081" s="29">
        <f>Table4[[#This Row],[Revenue]]/Table4[[#This Row],[Units]]</f>
        <v>5.7422055727847434</v>
      </c>
      <c r="N2081" s="31">
        <f t="shared" si="165"/>
        <v>0.41259455247504018</v>
      </c>
    </row>
    <row r="2082" spans="1:14" x14ac:dyDescent="0.25">
      <c r="A2082" s="35">
        <v>2016</v>
      </c>
      <c r="B2082" s="15" t="s">
        <v>174</v>
      </c>
      <c r="C2082" s="15" t="s">
        <v>170</v>
      </c>
      <c r="D2082" s="15" t="s">
        <v>146</v>
      </c>
      <c r="E2082" s="15" t="s">
        <v>116</v>
      </c>
      <c r="F2082" s="16">
        <v>830.23873755669808</v>
      </c>
      <c r="G2082" s="19">
        <v>2432.7858607354551</v>
      </c>
      <c r="H2082" s="19">
        <f t="shared" si="161"/>
        <v>2019793.0617627893</v>
      </c>
      <c r="I2082" s="20">
        <v>5264.995579721498</v>
      </c>
      <c r="J2082" s="19">
        <f t="shared" si="162"/>
        <v>4371203.2833495727</v>
      </c>
      <c r="K2082" s="19">
        <f t="shared" si="163"/>
        <v>2832.2097189860428</v>
      </c>
      <c r="L2082" s="19">
        <f t="shared" si="164"/>
        <v>2351410.2215867834</v>
      </c>
      <c r="M2082" s="29">
        <f>Table4[[#This Row],[Revenue]]/Table4[[#This Row],[Units]]</f>
        <v>6.3415441144264175</v>
      </c>
      <c r="N2082" s="31">
        <f t="shared" si="165"/>
        <v>0.53793202218336111</v>
      </c>
    </row>
    <row r="2083" spans="1:14" x14ac:dyDescent="0.25">
      <c r="A2083" s="35">
        <v>2016</v>
      </c>
      <c r="B2083" s="15" t="s">
        <v>174</v>
      </c>
      <c r="C2083" s="15" t="s">
        <v>170</v>
      </c>
      <c r="D2083" s="15" t="s">
        <v>146</v>
      </c>
      <c r="E2083" s="15" t="s">
        <v>116</v>
      </c>
      <c r="F2083" s="16">
        <v>1072.5744191792619</v>
      </c>
      <c r="G2083" s="19">
        <v>1988.2835423450456</v>
      </c>
      <c r="H2083" s="19">
        <f t="shared" si="161"/>
        <v>2132582.0655944226</v>
      </c>
      <c r="I2083" s="20">
        <v>3902.7723244395697</v>
      </c>
      <c r="J2083" s="19">
        <f t="shared" si="162"/>
        <v>4186013.7590746693</v>
      </c>
      <c r="K2083" s="19">
        <f t="shared" si="163"/>
        <v>1914.4887820945241</v>
      </c>
      <c r="L2083" s="19">
        <f t="shared" si="164"/>
        <v>2053431.6934802467</v>
      </c>
      <c r="M2083" s="29">
        <f>Table4[[#This Row],[Revenue]]/Table4[[#This Row],[Units]]</f>
        <v>3.6386960705495719</v>
      </c>
      <c r="N2083" s="31">
        <f t="shared" si="165"/>
        <v>0.49054585380392152</v>
      </c>
    </row>
    <row r="2084" spans="1:14" x14ac:dyDescent="0.25">
      <c r="A2084" s="35">
        <v>2016</v>
      </c>
      <c r="B2084" s="15" t="s">
        <v>172</v>
      </c>
      <c r="C2084" s="15" t="s">
        <v>170</v>
      </c>
      <c r="D2084" s="15" t="s">
        <v>146</v>
      </c>
      <c r="E2084" s="15" t="s">
        <v>116</v>
      </c>
      <c r="F2084" s="16">
        <v>799.0677273864319</v>
      </c>
      <c r="G2084" s="19">
        <v>2583.6641036015444</v>
      </c>
      <c r="H2084" s="19">
        <f t="shared" si="161"/>
        <v>2064522.6035947888</v>
      </c>
      <c r="I2084" s="20">
        <v>4467.7581128271913</v>
      </c>
      <c r="J2084" s="19">
        <f t="shared" si="162"/>
        <v>3570041.3217291175</v>
      </c>
      <c r="K2084" s="19">
        <f t="shared" si="163"/>
        <v>1884.0940092256469</v>
      </c>
      <c r="L2084" s="19">
        <f t="shared" si="164"/>
        <v>1505518.7181343287</v>
      </c>
      <c r="M2084" s="29">
        <f>Table4[[#This Row],[Revenue]]/Table4[[#This Row],[Units]]</f>
        <v>5.5912133098407164</v>
      </c>
      <c r="N2084" s="31">
        <f t="shared" si="165"/>
        <v>0.42170904548666238</v>
      </c>
    </row>
    <row r="2085" spans="1:14" x14ac:dyDescent="0.25">
      <c r="A2085" s="35">
        <v>2017</v>
      </c>
      <c r="B2085" s="15" t="s">
        <v>173</v>
      </c>
      <c r="C2085" s="15" t="s">
        <v>170</v>
      </c>
      <c r="D2085" s="15" t="s">
        <v>146</v>
      </c>
      <c r="E2085" s="15" t="s">
        <v>116</v>
      </c>
      <c r="F2085" s="16">
        <v>496</v>
      </c>
      <c r="G2085" s="19">
        <v>505.5618879999933</v>
      </c>
      <c r="H2085" s="19">
        <f t="shared" si="161"/>
        <v>250758.69644799668</v>
      </c>
      <c r="I2085" s="20">
        <v>1212.128265919984</v>
      </c>
      <c r="J2085" s="19">
        <f t="shared" si="162"/>
        <v>601215.61989631201</v>
      </c>
      <c r="K2085" s="19">
        <f t="shared" si="163"/>
        <v>706.5663779199906</v>
      </c>
      <c r="L2085" s="19">
        <f t="shared" si="164"/>
        <v>350456.92344831536</v>
      </c>
      <c r="M2085" s="29">
        <f>Table4[[#This Row],[Revenue]]/Table4[[#This Row],[Units]]</f>
        <v>2.4438069877419033</v>
      </c>
      <c r="N2085" s="31">
        <f t="shared" si="165"/>
        <v>0.58291386958435387</v>
      </c>
    </row>
    <row r="2086" spans="1:14" x14ac:dyDescent="0.25">
      <c r="A2086" s="35">
        <v>2018</v>
      </c>
      <c r="B2086" s="15" t="s">
        <v>172</v>
      </c>
      <c r="C2086" s="15" t="s">
        <v>170</v>
      </c>
      <c r="D2086" s="15" t="s">
        <v>146</v>
      </c>
      <c r="E2086" s="15" t="s">
        <v>116</v>
      </c>
      <c r="F2086" s="16">
        <v>438</v>
      </c>
      <c r="G2086" s="19">
        <v>524.19226799998557</v>
      </c>
      <c r="H2086" s="19">
        <f t="shared" si="161"/>
        <v>229596.21338399369</v>
      </c>
      <c r="I2086" s="20">
        <v>1238.6554679999658</v>
      </c>
      <c r="J2086" s="19">
        <f t="shared" si="162"/>
        <v>542531.09498398507</v>
      </c>
      <c r="K2086" s="19">
        <f t="shared" si="163"/>
        <v>714.46319999998025</v>
      </c>
      <c r="L2086" s="19">
        <f t="shared" si="164"/>
        <v>312934.88159999135</v>
      </c>
      <c r="M2086" s="29">
        <f>Table4[[#This Row],[Revenue]]/Table4[[#This Row],[Units]]</f>
        <v>2.8279805205478672</v>
      </c>
      <c r="N2086" s="31">
        <f t="shared" si="165"/>
        <v>0.57680543012788765</v>
      </c>
    </row>
    <row r="2087" spans="1:14" x14ac:dyDescent="0.25">
      <c r="A2087" s="35">
        <v>2018</v>
      </c>
      <c r="B2087" s="15" t="s">
        <v>174</v>
      </c>
      <c r="C2087" s="15" t="s">
        <v>170</v>
      </c>
      <c r="D2087" s="15" t="s">
        <v>146</v>
      </c>
      <c r="E2087" s="15" t="s">
        <v>116</v>
      </c>
      <c r="F2087" s="16">
        <v>316</v>
      </c>
      <c r="G2087" s="19">
        <v>682.84862063998219</v>
      </c>
      <c r="H2087" s="19">
        <f t="shared" si="161"/>
        <v>215780.16412223436</v>
      </c>
      <c r="I2087" s="20">
        <v>1502.6673439999738</v>
      </c>
      <c r="J2087" s="19">
        <f t="shared" si="162"/>
        <v>474842.88070399174</v>
      </c>
      <c r="K2087" s="19">
        <f t="shared" si="163"/>
        <v>819.81872335999162</v>
      </c>
      <c r="L2087" s="19">
        <f t="shared" si="164"/>
        <v>259062.71658175738</v>
      </c>
      <c r="M2087" s="29">
        <f>Table4[[#This Row],[Revenue]]/Table4[[#This Row],[Units]]</f>
        <v>4.7552764050632081</v>
      </c>
      <c r="N2087" s="31">
        <f t="shared" si="165"/>
        <v>0.54557565693662002</v>
      </c>
    </row>
    <row r="2088" spans="1:14" x14ac:dyDescent="0.25">
      <c r="A2088" s="35">
        <v>2019</v>
      </c>
      <c r="B2088" s="15" t="s">
        <v>171</v>
      </c>
      <c r="C2088" s="15" t="s">
        <v>170</v>
      </c>
      <c r="D2088" s="15" t="s">
        <v>146</v>
      </c>
      <c r="E2088" s="15" t="s">
        <v>116</v>
      </c>
      <c r="F2088" s="16">
        <v>512</v>
      </c>
      <c r="G2088" s="19">
        <v>1250.597729359941</v>
      </c>
      <c r="H2088" s="19">
        <f t="shared" si="161"/>
        <v>640306.0374322898</v>
      </c>
      <c r="I2088" s="20">
        <v>2708.3252559998718</v>
      </c>
      <c r="J2088" s="19">
        <f t="shared" si="162"/>
        <v>1386662.5310719344</v>
      </c>
      <c r="K2088" s="19">
        <f t="shared" si="163"/>
        <v>1457.7275266399308</v>
      </c>
      <c r="L2088" s="19">
        <f t="shared" si="164"/>
        <v>746356.49363964458</v>
      </c>
      <c r="M2088" s="29">
        <f>Table4[[#This Row],[Revenue]]/Table4[[#This Row],[Units]]</f>
        <v>5.2896977656247497</v>
      </c>
      <c r="N2088" s="31">
        <f t="shared" si="165"/>
        <v>0.53823946123552291</v>
      </c>
    </row>
    <row r="2089" spans="1:14" x14ac:dyDescent="0.25">
      <c r="A2089" s="35">
        <v>2019</v>
      </c>
      <c r="B2089" s="15" t="s">
        <v>175</v>
      </c>
      <c r="C2089" s="15" t="s">
        <v>170</v>
      </c>
      <c r="D2089" s="15" t="s">
        <v>146</v>
      </c>
      <c r="E2089" s="15" t="s">
        <v>116</v>
      </c>
      <c r="F2089" s="16">
        <v>497</v>
      </c>
      <c r="G2089" s="19">
        <v>1538.8476632799297</v>
      </c>
      <c r="H2089" s="19">
        <f t="shared" si="161"/>
        <v>764807.28865012503</v>
      </c>
      <c r="I2089" s="20">
        <v>2488.4708879998861</v>
      </c>
      <c r="J2089" s="19">
        <f t="shared" si="162"/>
        <v>1236770.0313359434</v>
      </c>
      <c r="K2089" s="19">
        <f t="shared" si="163"/>
        <v>949.6232247199564</v>
      </c>
      <c r="L2089" s="19">
        <f t="shared" si="164"/>
        <v>471962.74268581835</v>
      </c>
      <c r="M2089" s="29">
        <f>Table4[[#This Row],[Revenue]]/Table4[[#This Row],[Units]]</f>
        <v>5.0069836780681811</v>
      </c>
      <c r="N2089" s="31">
        <f t="shared" si="165"/>
        <v>0.38160913567416421</v>
      </c>
    </row>
    <row r="2090" spans="1:14" x14ac:dyDescent="0.25">
      <c r="A2090" s="35">
        <v>2019</v>
      </c>
      <c r="B2090" s="15" t="s">
        <v>176</v>
      </c>
      <c r="C2090" s="15" t="s">
        <v>170</v>
      </c>
      <c r="D2090" s="15" t="s">
        <v>146</v>
      </c>
      <c r="E2090" s="15" t="s">
        <v>116</v>
      </c>
      <c r="F2090" s="16">
        <v>496</v>
      </c>
      <c r="G2090" s="19">
        <v>740.87222399996733</v>
      </c>
      <c r="H2090" s="19">
        <f t="shared" si="161"/>
        <v>367472.62310398382</v>
      </c>
      <c r="I2090" s="20">
        <v>1676.1198239999262</v>
      </c>
      <c r="J2090" s="19">
        <f t="shared" si="162"/>
        <v>831355.43270396336</v>
      </c>
      <c r="K2090" s="19">
        <f t="shared" si="163"/>
        <v>935.24759999995888</v>
      </c>
      <c r="L2090" s="19">
        <f t="shared" si="164"/>
        <v>463882.80959997955</v>
      </c>
      <c r="M2090" s="29">
        <f>Table4[[#This Row],[Revenue]]/Table4[[#This Row],[Units]]</f>
        <v>3.3792738387095285</v>
      </c>
      <c r="N2090" s="31">
        <f t="shared" si="165"/>
        <v>0.5579837351771576</v>
      </c>
    </row>
    <row r="2091" spans="1:14" x14ac:dyDescent="0.25">
      <c r="A2091" s="35">
        <v>2020</v>
      </c>
      <c r="B2091" s="15" t="s">
        <v>173</v>
      </c>
      <c r="C2091" s="15" t="s">
        <v>170</v>
      </c>
      <c r="D2091" s="15" t="s">
        <v>146</v>
      </c>
      <c r="E2091" s="15" t="s">
        <v>116</v>
      </c>
      <c r="F2091" s="16">
        <v>623</v>
      </c>
      <c r="G2091" s="19">
        <v>2087.1617777398928</v>
      </c>
      <c r="H2091" s="19">
        <f t="shared" si="161"/>
        <v>1300301.7875319533</v>
      </c>
      <c r="I2091" s="20">
        <v>3279.9197539998313</v>
      </c>
      <c r="J2091" s="19">
        <f t="shared" si="162"/>
        <v>2043390.0067418949</v>
      </c>
      <c r="K2091" s="19">
        <f t="shared" si="163"/>
        <v>1192.7579762599385</v>
      </c>
      <c r="L2091" s="19">
        <f t="shared" si="164"/>
        <v>743088.21920994157</v>
      </c>
      <c r="M2091" s="29">
        <f>Table4[[#This Row],[Revenue]]/Table4[[#This Row],[Units]]</f>
        <v>5.2647187062597611</v>
      </c>
      <c r="N2091" s="31">
        <f t="shared" si="165"/>
        <v>0.36365462136852017</v>
      </c>
    </row>
    <row r="2092" spans="1:14" x14ac:dyDescent="0.25">
      <c r="A2092" s="35">
        <v>2020</v>
      </c>
      <c r="B2092" s="15" t="s">
        <v>172</v>
      </c>
      <c r="C2092" s="15" t="s">
        <v>170</v>
      </c>
      <c r="D2092" s="15" t="s">
        <v>146</v>
      </c>
      <c r="E2092" s="15" t="s">
        <v>116</v>
      </c>
      <c r="F2092" s="16">
        <v>606</v>
      </c>
      <c r="G2092" s="19">
        <v>1818.3666883199089</v>
      </c>
      <c r="H2092" s="19">
        <f t="shared" si="161"/>
        <v>1101930.2131218647</v>
      </c>
      <c r="I2092" s="20">
        <v>3086.4774719998454</v>
      </c>
      <c r="J2092" s="19">
        <f t="shared" si="162"/>
        <v>1870405.3480319064</v>
      </c>
      <c r="K2092" s="19">
        <f t="shared" si="163"/>
        <v>1268.1107836799365</v>
      </c>
      <c r="L2092" s="19">
        <f t="shared" si="164"/>
        <v>768475.1349100417</v>
      </c>
      <c r="M2092" s="29">
        <f>Table4[[#This Row],[Revenue]]/Table4[[#This Row],[Units]]</f>
        <v>5.0931971485145962</v>
      </c>
      <c r="N2092" s="31">
        <f t="shared" si="165"/>
        <v>0.4108602104451064</v>
      </c>
    </row>
    <row r="2093" spans="1:14" x14ac:dyDescent="0.25">
      <c r="A2093" s="35">
        <v>2020</v>
      </c>
      <c r="B2093" s="15" t="s">
        <v>174</v>
      </c>
      <c r="C2093" s="15" t="s">
        <v>170</v>
      </c>
      <c r="D2093" s="15" t="s">
        <v>146</v>
      </c>
      <c r="E2093" s="15" t="s">
        <v>116</v>
      </c>
      <c r="F2093" s="16">
        <v>609</v>
      </c>
      <c r="G2093" s="19">
        <v>1342.9256349599348</v>
      </c>
      <c r="H2093" s="19">
        <f t="shared" si="161"/>
        <v>817841.71169060026</v>
      </c>
      <c r="I2093" s="20">
        <v>2935.133015999857</v>
      </c>
      <c r="J2093" s="19">
        <f t="shared" si="162"/>
        <v>1787496.0067439128</v>
      </c>
      <c r="K2093" s="19">
        <f t="shared" si="163"/>
        <v>1592.2073810399222</v>
      </c>
      <c r="L2093" s="19">
        <f t="shared" si="164"/>
        <v>969654.29505331255</v>
      </c>
      <c r="M2093" s="29">
        <f>Table4[[#This Row],[Revenue]]/Table4[[#This Row],[Units]]</f>
        <v>4.8195944433495193</v>
      </c>
      <c r="N2093" s="31">
        <f t="shared" si="165"/>
        <v>0.54246515314997901</v>
      </c>
    </row>
    <row r="2094" spans="1:14" x14ac:dyDescent="0.25">
      <c r="A2094" s="35">
        <v>2020</v>
      </c>
      <c r="B2094" s="15" t="s">
        <v>173</v>
      </c>
      <c r="C2094" s="15" t="s">
        <v>170</v>
      </c>
      <c r="D2094" s="15" t="s">
        <v>146</v>
      </c>
      <c r="E2094" s="15" t="s">
        <v>116</v>
      </c>
      <c r="F2094" s="16">
        <v>504</v>
      </c>
      <c r="G2094" s="19">
        <v>1780.0135039199085</v>
      </c>
      <c r="H2094" s="19">
        <f t="shared" si="161"/>
        <v>897126.80597563391</v>
      </c>
      <c r="I2094" s="20">
        <v>2967.1002319998474</v>
      </c>
      <c r="J2094" s="19">
        <f t="shared" si="162"/>
        <v>1495418.5169279231</v>
      </c>
      <c r="K2094" s="19">
        <f t="shared" si="163"/>
        <v>1187.0867280799389</v>
      </c>
      <c r="L2094" s="19">
        <f t="shared" si="164"/>
        <v>598291.71095228917</v>
      </c>
      <c r="M2094" s="29">
        <f>Table4[[#This Row],[Revenue]]/Table4[[#This Row],[Units]]</f>
        <v>5.8871036349203321</v>
      </c>
      <c r="N2094" s="31">
        <f t="shared" si="165"/>
        <v>0.40008312333952861</v>
      </c>
    </row>
    <row r="2095" spans="1:14" x14ac:dyDescent="0.25">
      <c r="A2095" s="35">
        <v>2020</v>
      </c>
      <c r="B2095" s="15" t="s">
        <v>175</v>
      </c>
      <c r="C2095" s="15" t="s">
        <v>170</v>
      </c>
      <c r="D2095" s="15" t="s">
        <v>146</v>
      </c>
      <c r="E2095" s="15" t="s">
        <v>116</v>
      </c>
      <c r="F2095" s="16">
        <v>500</v>
      </c>
      <c r="G2095" s="19">
        <v>1331.0362852399298</v>
      </c>
      <c r="H2095" s="19">
        <f t="shared" si="161"/>
        <v>665518.1426199649</v>
      </c>
      <c r="I2095" s="20">
        <v>2783.9264039998529</v>
      </c>
      <c r="J2095" s="19">
        <f t="shared" si="162"/>
        <v>1391963.2019999265</v>
      </c>
      <c r="K2095" s="19">
        <f t="shared" si="163"/>
        <v>1452.8901187599231</v>
      </c>
      <c r="L2095" s="19">
        <f t="shared" si="164"/>
        <v>726445.05937996157</v>
      </c>
      <c r="M2095" s="29">
        <f>Table4[[#This Row],[Revenue]]/Table4[[#This Row],[Units]]</f>
        <v>5.5678528079997056</v>
      </c>
      <c r="N2095" s="31">
        <f t="shared" si="165"/>
        <v>0.52188524692048566</v>
      </c>
    </row>
    <row r="2096" spans="1:14" x14ac:dyDescent="0.25">
      <c r="A2096" s="35">
        <v>1996</v>
      </c>
      <c r="B2096" s="15" t="s">
        <v>173</v>
      </c>
      <c r="C2096" s="15" t="s">
        <v>170</v>
      </c>
      <c r="D2096" s="15" t="s">
        <v>146</v>
      </c>
      <c r="E2096" s="15" t="s">
        <v>152</v>
      </c>
      <c r="F2096" s="16">
        <v>320</v>
      </c>
      <c r="G2096" s="19">
        <v>576.51505219199726</v>
      </c>
      <c r="H2096" s="19">
        <f t="shared" si="161"/>
        <v>184484.81670143912</v>
      </c>
      <c r="I2096" s="20">
        <v>895.48752319999585</v>
      </c>
      <c r="J2096" s="19">
        <f t="shared" si="162"/>
        <v>286556.00742399867</v>
      </c>
      <c r="K2096" s="19">
        <f t="shared" si="163"/>
        <v>318.97247100799859</v>
      </c>
      <c r="L2096" s="19">
        <f t="shared" si="164"/>
        <v>102071.19072255955</v>
      </c>
      <c r="M2096" s="29">
        <f>Table4[[#This Row],[Revenue]]/Table4[[#This Row],[Units]]</f>
        <v>2.7983985099999868</v>
      </c>
      <c r="N2096" s="31">
        <f t="shared" si="165"/>
        <v>0.35619979368127958</v>
      </c>
    </row>
    <row r="2097" spans="1:14" x14ac:dyDescent="0.25">
      <c r="A2097" s="35">
        <v>2003</v>
      </c>
      <c r="B2097" s="15" t="s">
        <v>175</v>
      </c>
      <c r="C2097" s="15" t="s">
        <v>170</v>
      </c>
      <c r="D2097" s="15" t="s">
        <v>168</v>
      </c>
      <c r="E2097" s="15" t="s">
        <v>152</v>
      </c>
      <c r="F2097" s="16">
        <v>724</v>
      </c>
      <c r="G2097" s="19">
        <v>933.93514735878387</v>
      </c>
      <c r="H2097" s="19">
        <f t="shared" si="161"/>
        <v>676169.04668775958</v>
      </c>
      <c r="I2097" s="20">
        <v>1451.714991479975</v>
      </c>
      <c r="J2097" s="19">
        <f t="shared" si="162"/>
        <v>1051041.653831502</v>
      </c>
      <c r="K2097" s="19">
        <f t="shared" si="163"/>
        <v>517.7798441211911</v>
      </c>
      <c r="L2097" s="19">
        <f t="shared" si="164"/>
        <v>374872.60714374238</v>
      </c>
      <c r="M2097" s="29">
        <f>Table4[[#This Row],[Revenue]]/Table4[[#This Row],[Units]]</f>
        <v>2.0051312037016227</v>
      </c>
      <c r="N2097" s="31">
        <f t="shared" si="165"/>
        <v>0.35666769797102654</v>
      </c>
    </row>
    <row r="2098" spans="1:14" x14ac:dyDescent="0.25">
      <c r="A2098" s="35">
        <v>2003</v>
      </c>
      <c r="B2098" s="15" t="s">
        <v>176</v>
      </c>
      <c r="C2098" s="15" t="s">
        <v>170</v>
      </c>
      <c r="D2098" s="15" t="s">
        <v>168</v>
      </c>
      <c r="E2098" s="15" t="s">
        <v>152</v>
      </c>
      <c r="F2098" s="16">
        <v>482</v>
      </c>
      <c r="G2098" s="19">
        <v>634.53663045299163</v>
      </c>
      <c r="H2098" s="19">
        <f t="shared" si="161"/>
        <v>305846.65587834199</v>
      </c>
      <c r="I2098" s="20">
        <v>1052.7673562999864</v>
      </c>
      <c r="J2098" s="19">
        <f t="shared" si="162"/>
        <v>507433.86573659343</v>
      </c>
      <c r="K2098" s="19">
        <f t="shared" si="163"/>
        <v>418.2307258469948</v>
      </c>
      <c r="L2098" s="19">
        <f t="shared" si="164"/>
        <v>201587.20985825144</v>
      </c>
      <c r="M2098" s="29">
        <f>Table4[[#This Row],[Revenue]]/Table4[[#This Row],[Units]]</f>
        <v>2.1841646396265277</v>
      </c>
      <c r="N2098" s="31">
        <f t="shared" si="165"/>
        <v>0.39726794656408382</v>
      </c>
    </row>
    <row r="2099" spans="1:14" x14ac:dyDescent="0.25">
      <c r="A2099" s="35">
        <v>2004</v>
      </c>
      <c r="B2099" s="15" t="s">
        <v>175</v>
      </c>
      <c r="C2099" s="15" t="s">
        <v>170</v>
      </c>
      <c r="D2099" s="15" t="s">
        <v>168</v>
      </c>
      <c r="E2099" s="15" t="s">
        <v>152</v>
      </c>
      <c r="F2099" s="16">
        <v>832</v>
      </c>
      <c r="G2099" s="19">
        <v>1223.8895353599603</v>
      </c>
      <c r="H2099" s="19">
        <f t="shared" si="161"/>
        <v>1018276.093419487</v>
      </c>
      <c r="I2099" s="20">
        <v>2303.6178559999412</v>
      </c>
      <c r="J2099" s="19">
        <f t="shared" si="162"/>
        <v>1916610.056191951</v>
      </c>
      <c r="K2099" s="19">
        <f t="shared" si="163"/>
        <v>1079.7283206399809</v>
      </c>
      <c r="L2099" s="19">
        <f t="shared" si="164"/>
        <v>898333.96277246403</v>
      </c>
      <c r="M2099" s="29">
        <f>Table4[[#This Row],[Revenue]]/Table4[[#This Row],[Units]]</f>
        <v>2.7687714615383907</v>
      </c>
      <c r="N2099" s="31">
        <f t="shared" si="165"/>
        <v>0.46870982434336905</v>
      </c>
    </row>
    <row r="2100" spans="1:14" x14ac:dyDescent="0.25">
      <c r="A2100" s="35">
        <v>2004</v>
      </c>
      <c r="B2100" s="15" t="s">
        <v>171</v>
      </c>
      <c r="C2100" s="15" t="s">
        <v>170</v>
      </c>
      <c r="D2100" s="15" t="s">
        <v>168</v>
      </c>
      <c r="E2100" s="15" t="s">
        <v>152</v>
      </c>
      <c r="F2100" s="16">
        <v>482</v>
      </c>
      <c r="G2100" s="19">
        <v>793.03566059997263</v>
      </c>
      <c r="H2100" s="19">
        <f t="shared" si="161"/>
        <v>382243.18840918678</v>
      </c>
      <c r="I2100" s="20">
        <v>1281.2682599999557</v>
      </c>
      <c r="J2100" s="19">
        <f t="shared" si="162"/>
        <v>617571.30131997867</v>
      </c>
      <c r="K2100" s="19">
        <f t="shared" si="163"/>
        <v>488.23259939998309</v>
      </c>
      <c r="L2100" s="19">
        <f t="shared" si="164"/>
        <v>235328.11291079188</v>
      </c>
      <c r="M2100" s="29">
        <f>Table4[[#This Row],[Revenue]]/Table4[[#This Row],[Units]]</f>
        <v>2.6582329045642235</v>
      </c>
      <c r="N2100" s="31">
        <f t="shared" si="165"/>
        <v>0.38105415910326224</v>
      </c>
    </row>
    <row r="2101" spans="1:14" x14ac:dyDescent="0.25">
      <c r="A2101" s="35">
        <v>2005</v>
      </c>
      <c r="B2101" s="15" t="s">
        <v>176</v>
      </c>
      <c r="C2101" s="15" t="s">
        <v>170</v>
      </c>
      <c r="D2101" s="15" t="s">
        <v>168</v>
      </c>
      <c r="E2101" s="15" t="s">
        <v>152</v>
      </c>
      <c r="F2101" s="16">
        <v>724</v>
      </c>
      <c r="G2101" s="19">
        <v>1258.0173129599457</v>
      </c>
      <c r="H2101" s="19">
        <f t="shared" si="161"/>
        <v>910804.5345830007</v>
      </c>
      <c r="I2101" s="20">
        <v>2393.1268159999181</v>
      </c>
      <c r="J2101" s="19">
        <f t="shared" si="162"/>
        <v>1732623.8147839408</v>
      </c>
      <c r="K2101" s="19">
        <f t="shared" si="163"/>
        <v>1135.1095030399724</v>
      </c>
      <c r="L2101" s="19">
        <f t="shared" si="164"/>
        <v>821819.28020094009</v>
      </c>
      <c r="M2101" s="29">
        <f>Table4[[#This Row],[Revenue]]/Table4[[#This Row],[Units]]</f>
        <v>3.305423779005412</v>
      </c>
      <c r="N2101" s="31">
        <f t="shared" si="165"/>
        <v>0.47432066510260995</v>
      </c>
    </row>
    <row r="2102" spans="1:14" x14ac:dyDescent="0.25">
      <c r="A2102" s="35">
        <v>2011</v>
      </c>
      <c r="B2102" s="15" t="s">
        <v>171</v>
      </c>
      <c r="C2102" s="15" t="s">
        <v>170</v>
      </c>
      <c r="D2102" s="15" t="s">
        <v>168</v>
      </c>
      <c r="E2102" s="15" t="s">
        <v>152</v>
      </c>
      <c r="F2102" s="16">
        <v>171</v>
      </c>
      <c r="G2102" s="19">
        <v>179.17834647229915</v>
      </c>
      <c r="H2102" s="19">
        <f t="shared" si="161"/>
        <v>30639.497246763156</v>
      </c>
      <c r="I2102" s="20">
        <v>443.35232732999788</v>
      </c>
      <c r="J2102" s="19">
        <f t="shared" si="162"/>
        <v>75813.247973429636</v>
      </c>
      <c r="K2102" s="19">
        <f t="shared" si="163"/>
        <v>264.17398085769872</v>
      </c>
      <c r="L2102" s="19">
        <f t="shared" si="164"/>
        <v>45173.750726666476</v>
      </c>
      <c r="M2102" s="29">
        <f>Table4[[#This Row],[Revenue]]/Table4[[#This Row],[Units]]</f>
        <v>2.5927036685964788</v>
      </c>
      <c r="N2102" s="31">
        <f t="shared" si="165"/>
        <v>0.5958556312281803</v>
      </c>
    </row>
    <row r="2103" spans="1:14" x14ac:dyDescent="0.25">
      <c r="A2103" s="35">
        <v>2011</v>
      </c>
      <c r="B2103" s="15" t="s">
        <v>171</v>
      </c>
      <c r="C2103" s="15" t="s">
        <v>170</v>
      </c>
      <c r="D2103" s="15" t="s">
        <v>168</v>
      </c>
      <c r="E2103" s="15" t="s">
        <v>152</v>
      </c>
      <c r="F2103" s="16">
        <v>167</v>
      </c>
      <c r="G2103" s="19">
        <v>173.45547443349935</v>
      </c>
      <c r="H2103" s="19">
        <f t="shared" si="161"/>
        <v>28967.06423039439</v>
      </c>
      <c r="I2103" s="20">
        <v>433.7737078499984</v>
      </c>
      <c r="J2103" s="19">
        <f t="shared" si="162"/>
        <v>72440.209210949732</v>
      </c>
      <c r="K2103" s="19">
        <f t="shared" si="163"/>
        <v>260.31823341649908</v>
      </c>
      <c r="L2103" s="19">
        <f t="shared" si="164"/>
        <v>43473.144980555342</v>
      </c>
      <c r="M2103" s="29">
        <f>Table4[[#This Row],[Revenue]]/Table4[[#This Row],[Units]]</f>
        <v>2.5974473523952</v>
      </c>
      <c r="N2103" s="31">
        <f t="shared" si="165"/>
        <v>0.60012450894446268</v>
      </c>
    </row>
    <row r="2104" spans="1:14" x14ac:dyDescent="0.25">
      <c r="A2104" s="35">
        <v>2012</v>
      </c>
      <c r="B2104" s="15" t="s">
        <v>173</v>
      </c>
      <c r="C2104" s="15" t="s">
        <v>170</v>
      </c>
      <c r="D2104" s="15" t="s">
        <v>168</v>
      </c>
      <c r="E2104" s="15" t="s">
        <v>152</v>
      </c>
      <c r="F2104" s="16">
        <v>598</v>
      </c>
      <c r="G2104" s="19">
        <v>778.7967394357878</v>
      </c>
      <c r="H2104" s="19">
        <f t="shared" si="161"/>
        <v>465720.45018260111</v>
      </c>
      <c r="I2104" s="20">
        <v>1246.0789981799805</v>
      </c>
      <c r="J2104" s="19">
        <f t="shared" si="162"/>
        <v>745155.24091162835</v>
      </c>
      <c r="K2104" s="19">
        <f t="shared" si="163"/>
        <v>467.28225874419275</v>
      </c>
      <c r="L2104" s="19">
        <f t="shared" si="164"/>
        <v>279434.79072902724</v>
      </c>
      <c r="M2104" s="29">
        <f>Table4[[#This Row],[Revenue]]/Table4[[#This Row],[Units]]</f>
        <v>2.0837441441136799</v>
      </c>
      <c r="N2104" s="31">
        <f t="shared" si="165"/>
        <v>0.37500211417310131</v>
      </c>
    </row>
    <row r="2105" spans="1:14" x14ac:dyDescent="0.25">
      <c r="A2105" s="35">
        <v>2012</v>
      </c>
      <c r="B2105" s="15" t="s">
        <v>172</v>
      </c>
      <c r="C2105" s="15" t="s">
        <v>170</v>
      </c>
      <c r="D2105" s="15" t="s">
        <v>168</v>
      </c>
      <c r="E2105" s="15" t="s">
        <v>152</v>
      </c>
      <c r="F2105" s="16">
        <v>423</v>
      </c>
      <c r="G2105" s="19">
        <v>570.19332580319258</v>
      </c>
      <c r="H2105" s="19">
        <f t="shared" si="161"/>
        <v>241191.77681475045</v>
      </c>
      <c r="I2105" s="20">
        <v>968.7720187199875</v>
      </c>
      <c r="J2105" s="19">
        <f t="shared" si="162"/>
        <v>409790.56391855469</v>
      </c>
      <c r="K2105" s="19">
        <f t="shared" si="163"/>
        <v>398.57869291679492</v>
      </c>
      <c r="L2105" s="19">
        <f t="shared" si="164"/>
        <v>168598.78710380424</v>
      </c>
      <c r="M2105" s="29">
        <f>Table4[[#This Row],[Revenue]]/Table4[[#This Row],[Units]]</f>
        <v>2.2902411790070625</v>
      </c>
      <c r="N2105" s="31">
        <f t="shared" si="165"/>
        <v>0.41142671878924236</v>
      </c>
    </row>
    <row r="2106" spans="1:14" x14ac:dyDescent="0.25">
      <c r="A2106" s="35">
        <v>2013</v>
      </c>
      <c r="B2106" s="15" t="s">
        <v>175</v>
      </c>
      <c r="C2106" s="15" t="s">
        <v>170</v>
      </c>
      <c r="D2106" s="15" t="s">
        <v>168</v>
      </c>
      <c r="E2106" s="15" t="s">
        <v>152</v>
      </c>
      <c r="F2106" s="16">
        <v>598</v>
      </c>
      <c r="G2106" s="19">
        <v>970.33840221996468</v>
      </c>
      <c r="H2106" s="19">
        <f t="shared" si="161"/>
        <v>580262.36452753888</v>
      </c>
      <c r="I2106" s="20">
        <v>1507.084361999945</v>
      </c>
      <c r="J2106" s="19">
        <f t="shared" si="162"/>
        <v>901236.44847596716</v>
      </c>
      <c r="K2106" s="19">
        <f t="shared" si="163"/>
        <v>536.74595977998035</v>
      </c>
      <c r="L2106" s="19">
        <f t="shared" si="164"/>
        <v>320974.08394842828</v>
      </c>
      <c r="M2106" s="29">
        <f>Table4[[#This Row],[Revenue]]/Table4[[#This Row],[Units]]</f>
        <v>2.5202079632106105</v>
      </c>
      <c r="N2106" s="31">
        <f t="shared" si="165"/>
        <v>0.35614858286214501</v>
      </c>
    </row>
    <row r="2107" spans="1:14" x14ac:dyDescent="0.25">
      <c r="A2107" s="35">
        <v>2013</v>
      </c>
      <c r="B2107" s="15" t="s">
        <v>175</v>
      </c>
      <c r="C2107" s="15" t="s">
        <v>170</v>
      </c>
      <c r="D2107" s="15" t="s">
        <v>168</v>
      </c>
      <c r="E2107" s="15" t="s">
        <v>152</v>
      </c>
      <c r="F2107" s="16">
        <v>423</v>
      </c>
      <c r="G2107" s="19">
        <v>732.39129920997334</v>
      </c>
      <c r="H2107" s="19">
        <f t="shared" si="161"/>
        <v>309801.51956581871</v>
      </c>
      <c r="I2107" s="20">
        <v>1214.1416909999557</v>
      </c>
      <c r="J2107" s="19">
        <f t="shared" si="162"/>
        <v>513581.93529298127</v>
      </c>
      <c r="K2107" s="19">
        <f t="shared" si="163"/>
        <v>481.75039178998236</v>
      </c>
      <c r="L2107" s="19">
        <f t="shared" si="164"/>
        <v>203780.41572716256</v>
      </c>
      <c r="M2107" s="29">
        <f>Table4[[#This Row],[Revenue]]/Table4[[#This Row],[Units]]</f>
        <v>2.8703113262410298</v>
      </c>
      <c r="N2107" s="31">
        <f t="shared" si="165"/>
        <v>0.39678267813472184</v>
      </c>
    </row>
    <row r="2108" spans="1:14" x14ac:dyDescent="0.25">
      <c r="A2108" s="35">
        <v>2013</v>
      </c>
      <c r="B2108" s="15" t="s">
        <v>175</v>
      </c>
      <c r="C2108" s="15" t="s">
        <v>170</v>
      </c>
      <c r="D2108" s="15" t="s">
        <v>168</v>
      </c>
      <c r="E2108" s="15" t="s">
        <v>152</v>
      </c>
      <c r="F2108" s="16">
        <v>171</v>
      </c>
      <c r="G2108" s="19">
        <v>255.41648807999053</v>
      </c>
      <c r="H2108" s="19">
        <f t="shared" si="161"/>
        <v>43676.219461678382</v>
      </c>
      <c r="I2108" s="20">
        <v>629.4757679999766</v>
      </c>
      <c r="J2108" s="19">
        <f t="shared" si="162"/>
        <v>107640.35632799599</v>
      </c>
      <c r="K2108" s="19">
        <f t="shared" si="163"/>
        <v>374.05927991998607</v>
      </c>
      <c r="L2108" s="19">
        <f t="shared" si="164"/>
        <v>63964.136866317611</v>
      </c>
      <c r="M2108" s="29">
        <f>Table4[[#This Row],[Revenue]]/Table4[[#This Row],[Units]]</f>
        <v>3.6811448421051263</v>
      </c>
      <c r="N2108" s="31">
        <f t="shared" si="165"/>
        <v>0.59423936382567788</v>
      </c>
    </row>
    <row r="2109" spans="1:14" x14ac:dyDescent="0.25">
      <c r="A2109" s="35">
        <v>2013</v>
      </c>
      <c r="B2109" s="15" t="s">
        <v>175</v>
      </c>
      <c r="C2109" s="15" t="s">
        <v>170</v>
      </c>
      <c r="D2109" s="15" t="s">
        <v>168</v>
      </c>
      <c r="E2109" s="15" t="s">
        <v>152</v>
      </c>
      <c r="F2109" s="16">
        <v>167</v>
      </c>
      <c r="G2109" s="19">
        <v>247.82597654999097</v>
      </c>
      <c r="H2109" s="19">
        <f t="shared" si="161"/>
        <v>41386.938083848494</v>
      </c>
      <c r="I2109" s="20">
        <v>617.48500499997749</v>
      </c>
      <c r="J2109" s="19">
        <f t="shared" si="162"/>
        <v>103119.99583499624</v>
      </c>
      <c r="K2109" s="19">
        <f t="shared" si="163"/>
        <v>369.65902844998652</v>
      </c>
      <c r="L2109" s="19">
        <f t="shared" si="164"/>
        <v>61733.057751147746</v>
      </c>
      <c r="M2109" s="29">
        <f>Table4[[#This Row],[Revenue]]/Table4[[#This Row],[Units]]</f>
        <v>3.6975149999998651</v>
      </c>
      <c r="N2109" s="31">
        <f t="shared" si="165"/>
        <v>0.59865264007504115</v>
      </c>
    </row>
    <row r="2110" spans="1:14" x14ac:dyDescent="0.25">
      <c r="A2110" s="35">
        <v>2017</v>
      </c>
      <c r="B2110" s="15" t="s">
        <v>174</v>
      </c>
      <c r="C2110" s="15" t="s">
        <v>170</v>
      </c>
      <c r="D2110" s="15" t="s">
        <v>168</v>
      </c>
      <c r="E2110" s="15" t="s">
        <v>152</v>
      </c>
      <c r="F2110" s="16">
        <v>669</v>
      </c>
      <c r="G2110" s="19">
        <v>740.58259391999707</v>
      </c>
      <c r="H2110" s="19">
        <f t="shared" si="161"/>
        <v>495449.75533247803</v>
      </c>
      <c r="I2110" s="20">
        <v>1528.6664319999954</v>
      </c>
      <c r="J2110" s="19">
        <f t="shared" si="162"/>
        <v>1022677.8430079969</v>
      </c>
      <c r="K2110" s="19">
        <f t="shared" si="163"/>
        <v>788.08383807999837</v>
      </c>
      <c r="L2110" s="19">
        <f t="shared" si="164"/>
        <v>527228.08767551882</v>
      </c>
      <c r="M2110" s="29">
        <f>Table4[[#This Row],[Revenue]]/Table4[[#This Row],[Units]]</f>
        <v>2.2850021405082144</v>
      </c>
      <c r="N2110" s="31">
        <f t="shared" si="165"/>
        <v>0.51553682450456317</v>
      </c>
    </row>
    <row r="2111" spans="1:14" x14ac:dyDescent="0.25">
      <c r="A2111" s="35">
        <v>2017</v>
      </c>
      <c r="B2111" s="15" t="s">
        <v>176</v>
      </c>
      <c r="C2111" s="15" t="s">
        <v>170</v>
      </c>
      <c r="D2111" s="15" t="s">
        <v>168</v>
      </c>
      <c r="E2111" s="15" t="s">
        <v>152</v>
      </c>
      <c r="F2111" s="16">
        <v>662</v>
      </c>
      <c r="G2111" s="19">
        <v>846.81640716738707</v>
      </c>
      <c r="H2111" s="19">
        <f t="shared" si="161"/>
        <v>560592.46154481021</v>
      </c>
      <c r="I2111" s="20">
        <v>1333.7247005399797</v>
      </c>
      <c r="J2111" s="19">
        <f t="shared" si="162"/>
        <v>882925.75175746658</v>
      </c>
      <c r="K2111" s="19">
        <f t="shared" si="163"/>
        <v>486.90829337259265</v>
      </c>
      <c r="L2111" s="19">
        <f t="shared" si="164"/>
        <v>322333.29021265637</v>
      </c>
      <c r="M2111" s="29">
        <f>Table4[[#This Row],[Revenue]]/Table4[[#This Row],[Units]]</f>
        <v>2.0146898799697577</v>
      </c>
      <c r="N2111" s="31">
        <f t="shared" si="165"/>
        <v>0.36507406151768806</v>
      </c>
    </row>
    <row r="2112" spans="1:14" x14ac:dyDescent="0.25">
      <c r="A2112" s="35">
        <v>2018</v>
      </c>
      <c r="B2112" s="15" t="s">
        <v>173</v>
      </c>
      <c r="C2112" s="15" t="s">
        <v>170</v>
      </c>
      <c r="D2112" s="15" t="s">
        <v>168</v>
      </c>
      <c r="E2112" s="15" t="s">
        <v>152</v>
      </c>
      <c r="F2112" s="16">
        <v>941</v>
      </c>
      <c r="G2112" s="19">
        <v>1293.6618766099634</v>
      </c>
      <c r="H2112" s="19">
        <f t="shared" si="161"/>
        <v>1217335.8258899755</v>
      </c>
      <c r="I2112" s="20">
        <v>2374.1032309999473</v>
      </c>
      <c r="J2112" s="19">
        <f t="shared" si="162"/>
        <v>2234031.1403709506</v>
      </c>
      <c r="K2112" s="19">
        <f t="shared" si="163"/>
        <v>1080.4413543899839</v>
      </c>
      <c r="L2112" s="19">
        <f t="shared" si="164"/>
        <v>1016695.314480975</v>
      </c>
      <c r="M2112" s="29">
        <f>Table4[[#This Row],[Revenue]]/Table4[[#This Row],[Units]]</f>
        <v>2.5229577375132277</v>
      </c>
      <c r="N2112" s="31">
        <f t="shared" si="165"/>
        <v>0.45509451328066863</v>
      </c>
    </row>
    <row r="2113" spans="1:14" x14ac:dyDescent="0.25">
      <c r="A2113" s="35">
        <v>2019</v>
      </c>
      <c r="B2113" s="15" t="s">
        <v>173</v>
      </c>
      <c r="C2113" s="15" t="s">
        <v>170</v>
      </c>
      <c r="D2113" s="15" t="s">
        <v>168</v>
      </c>
      <c r="E2113" s="15" t="s">
        <v>152</v>
      </c>
      <c r="F2113" s="16">
        <v>662</v>
      </c>
      <c r="G2113" s="19">
        <v>1172.1214585799489</v>
      </c>
      <c r="H2113" s="19">
        <f t="shared" si="161"/>
        <v>775944.40557992621</v>
      </c>
      <c r="I2113" s="20">
        <v>2289.4313179999217</v>
      </c>
      <c r="J2113" s="19">
        <f t="shared" si="162"/>
        <v>1515603.5325159482</v>
      </c>
      <c r="K2113" s="19">
        <f t="shared" si="163"/>
        <v>1117.3098594199728</v>
      </c>
      <c r="L2113" s="19">
        <f t="shared" si="164"/>
        <v>739659.12693602196</v>
      </c>
      <c r="M2113" s="29">
        <f>Table4[[#This Row],[Revenue]]/Table4[[#This Row],[Units]]</f>
        <v>3.4583554652566795</v>
      </c>
      <c r="N2113" s="31">
        <f t="shared" si="165"/>
        <v>0.48802942924536818</v>
      </c>
    </row>
    <row r="2114" spans="1:14" x14ac:dyDescent="0.25">
      <c r="A2114" s="35">
        <v>1990</v>
      </c>
      <c r="B2114" s="15" t="s">
        <v>172</v>
      </c>
      <c r="C2114" s="15" t="s">
        <v>169</v>
      </c>
      <c r="D2114" s="15" t="s">
        <v>6</v>
      </c>
      <c r="E2114" s="15" t="s">
        <v>28</v>
      </c>
      <c r="F2114" s="16">
        <v>281</v>
      </c>
      <c r="G2114" s="19">
        <v>443.58109167839717</v>
      </c>
      <c r="H2114" s="19">
        <f t="shared" ref="H2114:H2177" si="166">G2114*F2114</f>
        <v>124646.2867616296</v>
      </c>
      <c r="I2114" s="20">
        <v>735.39030863999528</v>
      </c>
      <c r="J2114" s="19">
        <f t="shared" ref="J2114:J2177" si="167">I2114*F2114</f>
        <v>206644.67672783867</v>
      </c>
      <c r="K2114" s="19">
        <f t="shared" ref="K2114:K2177" si="168">I2114-G2114</f>
        <v>291.80921696159811</v>
      </c>
      <c r="L2114" s="19">
        <f t="shared" ref="L2114:L2177" si="169">J2114-H2114</f>
        <v>81998.38996620907</v>
      </c>
      <c r="M2114" s="29">
        <f>Table4[[#This Row],[Revenue]]/Table4[[#This Row],[Units]]</f>
        <v>2.6170473617081682</v>
      </c>
      <c r="N2114" s="31">
        <f t="shared" ref="N2114:N2177" si="170">K2114/I2114</f>
        <v>0.39680862466254108</v>
      </c>
    </row>
    <row r="2115" spans="1:14" x14ac:dyDescent="0.25">
      <c r="A2115" s="35">
        <v>1990</v>
      </c>
      <c r="B2115" s="15" t="s">
        <v>173</v>
      </c>
      <c r="C2115" s="15" t="s">
        <v>169</v>
      </c>
      <c r="D2115" s="15" t="s">
        <v>6</v>
      </c>
      <c r="E2115" s="15" t="s">
        <v>28</v>
      </c>
      <c r="F2115" s="16">
        <v>214</v>
      </c>
      <c r="G2115" s="19">
        <v>320.75637876779786</v>
      </c>
      <c r="H2115" s="19">
        <f t="shared" si="166"/>
        <v>68641.865056308743</v>
      </c>
      <c r="I2115" s="20">
        <v>596.36321537999606</v>
      </c>
      <c r="J2115" s="19">
        <f t="shared" si="167"/>
        <v>127621.72809131916</v>
      </c>
      <c r="K2115" s="19">
        <f t="shared" si="168"/>
        <v>275.60683661219821</v>
      </c>
      <c r="L2115" s="19">
        <f t="shared" si="169"/>
        <v>58979.863035010421</v>
      </c>
      <c r="M2115" s="29">
        <f>Table4[[#This Row],[Revenue]]/Table4[[#This Row],[Units]]</f>
        <v>2.7867439971027852</v>
      </c>
      <c r="N2115" s="31">
        <f t="shared" si="170"/>
        <v>0.46214593640988499</v>
      </c>
    </row>
    <row r="2116" spans="1:14" x14ac:dyDescent="0.25">
      <c r="A2116" s="35">
        <v>1991</v>
      </c>
      <c r="B2116" s="15" t="s">
        <v>174</v>
      </c>
      <c r="C2116" s="15" t="s">
        <v>169</v>
      </c>
      <c r="D2116" s="15" t="s">
        <v>6</v>
      </c>
      <c r="E2116" s="15" t="s">
        <v>28</v>
      </c>
      <c r="F2116" s="16">
        <v>535</v>
      </c>
      <c r="G2116" s="19">
        <v>733.48178999998538</v>
      </c>
      <c r="H2116" s="19">
        <f t="shared" si="166"/>
        <v>392412.75764999219</v>
      </c>
      <c r="I2116" s="20">
        <v>1694.0687360999661</v>
      </c>
      <c r="J2116" s="19">
        <f t="shared" si="167"/>
        <v>906326.77381348191</v>
      </c>
      <c r="K2116" s="19">
        <f t="shared" si="168"/>
        <v>960.58694609998076</v>
      </c>
      <c r="L2116" s="19">
        <f t="shared" si="169"/>
        <v>513914.01616348972</v>
      </c>
      <c r="M2116" s="29">
        <f>Table4[[#This Row],[Revenue]]/Table4[[#This Row],[Units]]</f>
        <v>3.1664836188784413</v>
      </c>
      <c r="N2116" s="31">
        <f t="shared" si="170"/>
        <v>0.56702949864443808</v>
      </c>
    </row>
    <row r="2117" spans="1:14" x14ac:dyDescent="0.25">
      <c r="A2117" s="35">
        <v>1992</v>
      </c>
      <c r="B2117" s="15" t="s">
        <v>174</v>
      </c>
      <c r="C2117" s="15" t="s">
        <v>169</v>
      </c>
      <c r="D2117" s="15" t="s">
        <v>6</v>
      </c>
      <c r="E2117" s="15" t="s">
        <v>28</v>
      </c>
      <c r="F2117" s="16">
        <v>442</v>
      </c>
      <c r="G2117" s="19">
        <v>692.59499399997833</v>
      </c>
      <c r="H2117" s="19">
        <f t="shared" si="166"/>
        <v>306126.98734799045</v>
      </c>
      <c r="I2117" s="20">
        <v>1581.7958939999505</v>
      </c>
      <c r="J2117" s="19">
        <f t="shared" si="167"/>
        <v>699153.78514797811</v>
      </c>
      <c r="K2117" s="19">
        <f t="shared" si="168"/>
        <v>889.20089999997219</v>
      </c>
      <c r="L2117" s="19">
        <f t="shared" si="169"/>
        <v>393026.79779998766</v>
      </c>
      <c r="M2117" s="29">
        <f>Table4[[#This Row],[Revenue]]/Table4[[#This Row],[Units]]</f>
        <v>3.578723742081336</v>
      </c>
      <c r="N2117" s="31">
        <f t="shared" si="170"/>
        <v>0.56214642064306686</v>
      </c>
    </row>
    <row r="2118" spans="1:14" x14ac:dyDescent="0.25">
      <c r="A2118" s="35">
        <v>1993</v>
      </c>
      <c r="B2118" s="15" t="s">
        <v>172</v>
      </c>
      <c r="C2118" s="15" t="s">
        <v>169</v>
      </c>
      <c r="D2118" s="15" t="s">
        <v>6</v>
      </c>
      <c r="E2118" s="15" t="s">
        <v>28</v>
      </c>
      <c r="F2118" s="16">
        <v>535</v>
      </c>
      <c r="G2118" s="19">
        <v>993.25103999995679</v>
      </c>
      <c r="H2118" s="19">
        <f t="shared" si="166"/>
        <v>531389.30639997683</v>
      </c>
      <c r="I2118" s="20">
        <v>2150.7950399999063</v>
      </c>
      <c r="J2118" s="19">
        <f t="shared" si="167"/>
        <v>1150675.3463999499</v>
      </c>
      <c r="K2118" s="19">
        <f t="shared" si="168"/>
        <v>1157.5439999999494</v>
      </c>
      <c r="L2118" s="19">
        <f t="shared" si="169"/>
        <v>619286.03999997303</v>
      </c>
      <c r="M2118" s="29">
        <f>Table4[[#This Row],[Revenue]]/Table4[[#This Row],[Units]]</f>
        <v>4.020177644859638</v>
      </c>
      <c r="N2118" s="31">
        <f t="shared" si="170"/>
        <v>0.53819354167749978</v>
      </c>
    </row>
    <row r="2119" spans="1:14" x14ac:dyDescent="0.25">
      <c r="A2119" s="35">
        <v>1993</v>
      </c>
      <c r="B2119" s="15" t="s">
        <v>175</v>
      </c>
      <c r="C2119" s="15" t="s">
        <v>169</v>
      </c>
      <c r="D2119" s="15" t="s">
        <v>6</v>
      </c>
      <c r="E2119" s="15" t="s">
        <v>28</v>
      </c>
      <c r="F2119" s="16">
        <v>385</v>
      </c>
      <c r="G2119" s="19">
        <v>962.75825893995489</v>
      </c>
      <c r="H2119" s="19">
        <f t="shared" si="166"/>
        <v>370661.92969188263</v>
      </c>
      <c r="I2119" s="20">
        <v>1939.6802739999091</v>
      </c>
      <c r="J2119" s="19">
        <f t="shared" si="167"/>
        <v>746776.90548996499</v>
      </c>
      <c r="K2119" s="19">
        <f t="shared" si="168"/>
        <v>976.92201505995422</v>
      </c>
      <c r="L2119" s="19">
        <f t="shared" si="169"/>
        <v>376114.97579808236</v>
      </c>
      <c r="M2119" s="29">
        <f>Table4[[#This Row],[Revenue]]/Table4[[#This Row],[Units]]</f>
        <v>5.0381305818179456</v>
      </c>
      <c r="N2119" s="31">
        <f t="shared" si="170"/>
        <v>0.50365105432834856</v>
      </c>
    </row>
    <row r="2120" spans="1:14" x14ac:dyDescent="0.25">
      <c r="A2120" s="35">
        <v>1993</v>
      </c>
      <c r="B2120" s="15" t="s">
        <v>173</v>
      </c>
      <c r="C2120" s="15" t="s">
        <v>169</v>
      </c>
      <c r="D2120" s="15" t="s">
        <v>6</v>
      </c>
      <c r="E2120" s="15" t="s">
        <v>28</v>
      </c>
      <c r="F2120" s="16">
        <v>281</v>
      </c>
      <c r="G2120" s="19">
        <v>694.36124294996853</v>
      </c>
      <c r="H2120" s="19">
        <f t="shared" si="166"/>
        <v>195115.50926894115</v>
      </c>
      <c r="I2120" s="20">
        <v>1126.961444999949</v>
      </c>
      <c r="J2120" s="19">
        <f t="shared" si="167"/>
        <v>316676.16604498564</v>
      </c>
      <c r="K2120" s="19">
        <f t="shared" si="168"/>
        <v>432.60020204998045</v>
      </c>
      <c r="L2120" s="19">
        <f t="shared" si="169"/>
        <v>121560.65677604449</v>
      </c>
      <c r="M2120" s="29">
        <f>Table4[[#This Row],[Revenue]]/Table4[[#This Row],[Units]]</f>
        <v>4.0105389501777546</v>
      </c>
      <c r="N2120" s="31">
        <f t="shared" si="170"/>
        <v>0.38386424306645206</v>
      </c>
    </row>
    <row r="2121" spans="1:14" x14ac:dyDescent="0.25">
      <c r="A2121" s="35">
        <v>1993</v>
      </c>
      <c r="B2121" s="15" t="s">
        <v>174</v>
      </c>
      <c r="C2121" s="15" t="s">
        <v>169</v>
      </c>
      <c r="D2121" s="15" t="s">
        <v>6</v>
      </c>
      <c r="E2121" s="15" t="s">
        <v>28</v>
      </c>
      <c r="F2121" s="16">
        <v>214</v>
      </c>
      <c r="G2121" s="19">
        <v>478.16846483998</v>
      </c>
      <c r="H2121" s="19">
        <f t="shared" si="166"/>
        <v>102328.05147575572</v>
      </c>
      <c r="I2121" s="20">
        <v>876.4151639999634</v>
      </c>
      <c r="J2121" s="19">
        <f t="shared" si="167"/>
        <v>187552.84509599218</v>
      </c>
      <c r="K2121" s="19">
        <f t="shared" si="168"/>
        <v>398.24669915998339</v>
      </c>
      <c r="L2121" s="19">
        <f t="shared" si="169"/>
        <v>85224.793620236451</v>
      </c>
      <c r="M2121" s="29">
        <f>Table4[[#This Row],[Revenue]]/Table4[[#This Row],[Units]]</f>
        <v>4.0953979626166515</v>
      </c>
      <c r="N2121" s="31">
        <f t="shared" si="170"/>
        <v>0.45440416313928594</v>
      </c>
    </row>
    <row r="2122" spans="1:14" x14ac:dyDescent="0.25">
      <c r="A2122" s="35">
        <v>1994</v>
      </c>
      <c r="B2122" s="15" t="s">
        <v>173</v>
      </c>
      <c r="C2122" s="15" t="s">
        <v>169</v>
      </c>
      <c r="D2122" s="15" t="s">
        <v>6</v>
      </c>
      <c r="E2122" s="15" t="s">
        <v>28</v>
      </c>
      <c r="F2122" s="16">
        <v>496</v>
      </c>
      <c r="G2122" s="19">
        <v>1201.1638931299385</v>
      </c>
      <c r="H2122" s="19">
        <f t="shared" si="166"/>
        <v>595777.2909924495</v>
      </c>
      <c r="I2122" s="20">
        <v>2501.692322999872</v>
      </c>
      <c r="J2122" s="19">
        <f t="shared" si="167"/>
        <v>1240839.3922079364</v>
      </c>
      <c r="K2122" s="19">
        <f t="shared" si="168"/>
        <v>1300.5284298699335</v>
      </c>
      <c r="L2122" s="19">
        <f t="shared" si="169"/>
        <v>645062.10121548688</v>
      </c>
      <c r="M2122" s="29">
        <f>Table4[[#This Row],[Revenue]]/Table4[[#This Row],[Units]]</f>
        <v>5.0437345221771617</v>
      </c>
      <c r="N2122" s="31">
        <f t="shared" si="170"/>
        <v>0.51985946389699178</v>
      </c>
    </row>
    <row r="2123" spans="1:14" x14ac:dyDescent="0.25">
      <c r="A2123" s="35">
        <v>1994</v>
      </c>
      <c r="B2123" s="15" t="s">
        <v>175</v>
      </c>
      <c r="C2123" s="15" t="s">
        <v>169</v>
      </c>
      <c r="D2123" s="15" t="s">
        <v>6</v>
      </c>
      <c r="E2123" s="15" t="s">
        <v>28</v>
      </c>
      <c r="F2123" s="16">
        <v>492</v>
      </c>
      <c r="G2123" s="19">
        <v>1146.7268772299399</v>
      </c>
      <c r="H2123" s="19">
        <f t="shared" si="166"/>
        <v>564189.62359713041</v>
      </c>
      <c r="I2123" s="20">
        <v>2364.5064329998759</v>
      </c>
      <c r="J2123" s="19">
        <f t="shared" si="167"/>
        <v>1163337.1650359388</v>
      </c>
      <c r="K2123" s="19">
        <f t="shared" si="168"/>
        <v>1217.779555769936</v>
      </c>
      <c r="L2123" s="19">
        <f t="shared" si="169"/>
        <v>599147.54143880843</v>
      </c>
      <c r="M2123" s="29">
        <f>Table4[[#This Row],[Revenue]]/Table4[[#This Row],[Units]]</f>
        <v>4.8059073841460895</v>
      </c>
      <c r="N2123" s="31">
        <f t="shared" si="170"/>
        <v>0.51502484356742706</v>
      </c>
    </row>
    <row r="2124" spans="1:14" x14ac:dyDescent="0.25">
      <c r="A2124" s="35">
        <v>1994</v>
      </c>
      <c r="B2124" s="15" t="s">
        <v>172</v>
      </c>
      <c r="C2124" s="15" t="s">
        <v>169</v>
      </c>
      <c r="D2124" s="15" t="s">
        <v>6</v>
      </c>
      <c r="E2124" s="15" t="s">
        <v>28</v>
      </c>
      <c r="F2124" s="16">
        <v>482</v>
      </c>
      <c r="G2124" s="19">
        <v>914.33142102995441</v>
      </c>
      <c r="H2124" s="19">
        <f t="shared" si="166"/>
        <v>440707.74493643804</v>
      </c>
      <c r="I2124" s="20">
        <v>2362.9507129998824</v>
      </c>
      <c r="J2124" s="19">
        <f t="shared" si="167"/>
        <v>1138942.2436659434</v>
      </c>
      <c r="K2124" s="19">
        <f t="shared" si="168"/>
        <v>1448.6192919699279</v>
      </c>
      <c r="L2124" s="19">
        <f t="shared" si="169"/>
        <v>698234.49872950534</v>
      </c>
      <c r="M2124" s="29">
        <f>Table4[[#This Row],[Revenue]]/Table4[[#This Row],[Units]]</f>
        <v>4.9023873713690502</v>
      </c>
      <c r="N2124" s="31">
        <f t="shared" si="170"/>
        <v>0.61305522963313708</v>
      </c>
    </row>
    <row r="2125" spans="1:14" x14ac:dyDescent="0.25">
      <c r="A2125" s="35">
        <v>1994</v>
      </c>
      <c r="B2125" s="15" t="s">
        <v>171</v>
      </c>
      <c r="C2125" s="15" t="s">
        <v>169</v>
      </c>
      <c r="D2125" s="15" t="s">
        <v>6</v>
      </c>
      <c r="E2125" s="15" t="s">
        <v>28</v>
      </c>
      <c r="F2125" s="16">
        <v>390</v>
      </c>
      <c r="G2125" s="19">
        <v>868.90511332995334</v>
      </c>
      <c r="H2125" s="19">
        <f t="shared" si="166"/>
        <v>338872.99419868179</v>
      </c>
      <c r="I2125" s="20">
        <v>2161.5900429998837</v>
      </c>
      <c r="J2125" s="19">
        <f t="shared" si="167"/>
        <v>843020.11676995468</v>
      </c>
      <c r="K2125" s="19">
        <f t="shared" si="168"/>
        <v>1292.6849296699304</v>
      </c>
      <c r="L2125" s="19">
        <f t="shared" si="169"/>
        <v>504147.12257127289</v>
      </c>
      <c r="M2125" s="29">
        <f>Table4[[#This Row],[Revenue]]/Table4[[#This Row],[Units]]</f>
        <v>5.5425385717945739</v>
      </c>
      <c r="N2125" s="31">
        <f t="shared" si="170"/>
        <v>0.59802502045018902</v>
      </c>
    </row>
    <row r="2126" spans="1:14" x14ac:dyDescent="0.25">
      <c r="A2126" s="35">
        <v>1994</v>
      </c>
      <c r="B2126" s="15" t="s">
        <v>174</v>
      </c>
      <c r="C2126" s="15" t="s">
        <v>169</v>
      </c>
      <c r="D2126" s="15" t="s">
        <v>6</v>
      </c>
      <c r="E2126" s="15" t="s">
        <v>28</v>
      </c>
      <c r="F2126" s="16">
        <v>384</v>
      </c>
      <c r="G2126" s="19">
        <v>831.33032192995972</v>
      </c>
      <c r="H2126" s="19">
        <f t="shared" si="166"/>
        <v>319230.84362110455</v>
      </c>
      <c r="I2126" s="20">
        <v>2147.6391029998963</v>
      </c>
      <c r="J2126" s="19">
        <f t="shared" si="167"/>
        <v>824693.41555196024</v>
      </c>
      <c r="K2126" s="19">
        <f t="shared" si="168"/>
        <v>1316.3087810699367</v>
      </c>
      <c r="L2126" s="19">
        <f t="shared" si="169"/>
        <v>505462.57193085569</v>
      </c>
      <c r="M2126" s="29">
        <f>Table4[[#This Row],[Revenue]]/Table4[[#This Row],[Units]]</f>
        <v>5.5928101640622296</v>
      </c>
      <c r="N2126" s="31">
        <f t="shared" si="170"/>
        <v>0.61290967333909652</v>
      </c>
    </row>
    <row r="2127" spans="1:14" x14ac:dyDescent="0.25">
      <c r="A2127" s="35">
        <v>1995</v>
      </c>
      <c r="B2127" s="15" t="s">
        <v>176</v>
      </c>
      <c r="C2127" s="15" t="s">
        <v>169</v>
      </c>
      <c r="D2127" s="15" t="s">
        <v>6</v>
      </c>
      <c r="E2127" s="15" t="s">
        <v>28</v>
      </c>
      <c r="F2127" s="16">
        <v>801.2697728446152</v>
      </c>
      <c r="G2127" s="19">
        <v>1779.1221763421004</v>
      </c>
      <c r="H2127" s="19">
        <f t="shared" si="166"/>
        <v>1425556.8221004521</v>
      </c>
      <c r="I2127" s="20">
        <v>4682.2109273919114</v>
      </c>
      <c r="J2127" s="19">
        <f t="shared" si="167"/>
        <v>3751714.0862018918</v>
      </c>
      <c r="K2127" s="19">
        <f t="shared" si="168"/>
        <v>2903.088751049811</v>
      </c>
      <c r="L2127" s="19">
        <f t="shared" si="169"/>
        <v>2326157.2641014396</v>
      </c>
      <c r="M2127" s="29">
        <f>Table4[[#This Row],[Revenue]]/Table4[[#This Row],[Units]]</f>
        <v>5.8434887800265249</v>
      </c>
      <c r="N2127" s="31">
        <f t="shared" si="170"/>
        <v>0.62002519665787281</v>
      </c>
    </row>
    <row r="2128" spans="1:14" x14ac:dyDescent="0.25">
      <c r="A2128" s="35">
        <v>1995</v>
      </c>
      <c r="B2128" s="15" t="s">
        <v>171</v>
      </c>
      <c r="C2128" s="15" t="s">
        <v>169</v>
      </c>
      <c r="D2128" s="15" t="s">
        <v>6</v>
      </c>
      <c r="E2128" s="15" t="s">
        <v>28</v>
      </c>
      <c r="F2128" s="16">
        <v>767.19032338193369</v>
      </c>
      <c r="G2128" s="19">
        <v>2074.4092916819964</v>
      </c>
      <c r="H2128" s="19">
        <f t="shared" si="166"/>
        <v>1591466.7353119988</v>
      </c>
      <c r="I2128" s="20">
        <v>4768.8594574566605</v>
      </c>
      <c r="J2128" s="19">
        <f t="shared" si="167"/>
        <v>3658622.8293291684</v>
      </c>
      <c r="K2128" s="19">
        <f t="shared" si="168"/>
        <v>2694.4501657746641</v>
      </c>
      <c r="L2128" s="19">
        <f t="shared" si="169"/>
        <v>2067156.0940171697</v>
      </c>
      <c r="M2128" s="29">
        <f>Table4[[#This Row],[Revenue]]/Table4[[#This Row],[Units]]</f>
        <v>6.2160057447473287</v>
      </c>
      <c r="N2128" s="31">
        <f t="shared" si="170"/>
        <v>0.5650093465349626</v>
      </c>
    </row>
    <row r="2129" spans="1:14" x14ac:dyDescent="0.25">
      <c r="A2129" s="35">
        <v>1995</v>
      </c>
      <c r="B2129" s="15" t="s">
        <v>173</v>
      </c>
      <c r="C2129" s="15" t="s">
        <v>169</v>
      </c>
      <c r="D2129" s="15" t="s">
        <v>6</v>
      </c>
      <c r="E2129" s="15" t="s">
        <v>28</v>
      </c>
      <c r="F2129" s="16">
        <v>751.8075918968276</v>
      </c>
      <c r="G2129" s="19">
        <v>2149.491250038579</v>
      </c>
      <c r="H2129" s="19">
        <f t="shared" si="166"/>
        <v>1616003.8404948057</v>
      </c>
      <c r="I2129" s="20">
        <v>4435.2064104659839</v>
      </c>
      <c r="J2129" s="19">
        <f t="shared" si="167"/>
        <v>3334421.8510178039</v>
      </c>
      <c r="K2129" s="19">
        <f t="shared" si="168"/>
        <v>2285.715160427405</v>
      </c>
      <c r="L2129" s="19">
        <f t="shared" si="169"/>
        <v>1718418.0105229982</v>
      </c>
      <c r="M2129" s="29">
        <f>Table4[[#This Row],[Revenue]]/Table4[[#This Row],[Units]]</f>
        <v>5.8993902938328375</v>
      </c>
      <c r="N2129" s="31">
        <f t="shared" si="170"/>
        <v>0.51535711055830136</v>
      </c>
    </row>
    <row r="2130" spans="1:14" x14ac:dyDescent="0.25">
      <c r="A2130" s="35">
        <v>1995</v>
      </c>
      <c r="B2130" s="15" t="s">
        <v>173</v>
      </c>
      <c r="C2130" s="15" t="s">
        <v>169</v>
      </c>
      <c r="D2130" s="15" t="s">
        <v>6</v>
      </c>
      <c r="E2130" s="15" t="s">
        <v>28</v>
      </c>
      <c r="F2130" s="16">
        <v>657.4040467235028</v>
      </c>
      <c r="G2130" s="19">
        <v>1672.7772952128173</v>
      </c>
      <c r="H2130" s="19">
        <f t="shared" si="166"/>
        <v>1099690.5631401015</v>
      </c>
      <c r="I2130" s="20">
        <v>4400.0158822128178</v>
      </c>
      <c r="J2130" s="19">
        <f t="shared" si="167"/>
        <v>2892588.2466143896</v>
      </c>
      <c r="K2130" s="19">
        <f t="shared" si="168"/>
        <v>2727.2385870000007</v>
      </c>
      <c r="L2130" s="19">
        <f t="shared" si="169"/>
        <v>1792897.6834742881</v>
      </c>
      <c r="M2130" s="29">
        <f>Table4[[#This Row],[Revenue]]/Table4[[#This Row],[Units]]</f>
        <v>6.6930161202117118</v>
      </c>
      <c r="N2130" s="31">
        <f t="shared" si="170"/>
        <v>0.61982471427544972</v>
      </c>
    </row>
    <row r="2131" spans="1:14" x14ac:dyDescent="0.25">
      <c r="A2131" s="35">
        <v>1995</v>
      </c>
      <c r="B2131" s="15" t="s">
        <v>174</v>
      </c>
      <c r="C2131" s="15" t="s">
        <v>169</v>
      </c>
      <c r="D2131" s="15" t="s">
        <v>6</v>
      </c>
      <c r="E2131" s="15" t="s">
        <v>28</v>
      </c>
      <c r="F2131" s="16">
        <v>387</v>
      </c>
      <c r="G2131" s="19">
        <v>887.67196242995135</v>
      </c>
      <c r="H2131" s="19">
        <f t="shared" si="166"/>
        <v>343529.04946039116</v>
      </c>
      <c r="I2131" s="20">
        <v>2208.2766529998789</v>
      </c>
      <c r="J2131" s="19">
        <f t="shared" si="167"/>
        <v>854603.06471095316</v>
      </c>
      <c r="K2131" s="19">
        <f t="shared" si="168"/>
        <v>1320.6046905699277</v>
      </c>
      <c r="L2131" s="19">
        <f t="shared" si="169"/>
        <v>511074.01525056199</v>
      </c>
      <c r="M2131" s="29">
        <f>Table4[[#This Row],[Revenue]]/Table4[[#This Row],[Units]]</f>
        <v>5.706141222221909</v>
      </c>
      <c r="N2131" s="31">
        <f t="shared" si="170"/>
        <v>0.59802502045018913</v>
      </c>
    </row>
    <row r="2132" spans="1:14" x14ac:dyDescent="0.25">
      <c r="A2132" s="35">
        <v>1996</v>
      </c>
      <c r="B2132" s="15" t="s">
        <v>174</v>
      </c>
      <c r="C2132" s="15" t="s">
        <v>169</v>
      </c>
      <c r="D2132" s="15" t="s">
        <v>6</v>
      </c>
      <c r="E2132" s="15" t="s">
        <v>28</v>
      </c>
      <c r="F2132" s="16">
        <v>1033.9093557201272</v>
      </c>
      <c r="G2132" s="19">
        <v>2431.8520300808832</v>
      </c>
      <c r="H2132" s="19">
        <f t="shared" si="166"/>
        <v>2514314.5656276094</v>
      </c>
      <c r="I2132" s="20">
        <v>6076.7223455145313</v>
      </c>
      <c r="J2132" s="19">
        <f t="shared" si="167"/>
        <v>6282780.0851410292</v>
      </c>
      <c r="K2132" s="19">
        <f t="shared" si="168"/>
        <v>3644.8703154336481</v>
      </c>
      <c r="L2132" s="19">
        <f t="shared" si="169"/>
        <v>3768465.5195134198</v>
      </c>
      <c r="M2132" s="29">
        <f>Table4[[#This Row],[Revenue]]/Table4[[#This Row],[Units]]</f>
        <v>5.8774227275291837</v>
      </c>
      <c r="N2132" s="31">
        <f t="shared" si="170"/>
        <v>0.59980859881216575</v>
      </c>
    </row>
    <row r="2133" spans="1:14" x14ac:dyDescent="0.25">
      <c r="A2133" s="35">
        <v>1996</v>
      </c>
      <c r="B2133" s="15" t="s">
        <v>172</v>
      </c>
      <c r="C2133" s="15" t="s">
        <v>169</v>
      </c>
      <c r="D2133" s="15" t="s">
        <v>6</v>
      </c>
      <c r="E2133" s="15" t="s">
        <v>28</v>
      </c>
      <c r="F2133" s="16">
        <v>865</v>
      </c>
      <c r="G2133" s="19">
        <v>980.64790499999867</v>
      </c>
      <c r="H2133" s="19">
        <f t="shared" si="166"/>
        <v>848260.43782499887</v>
      </c>
      <c r="I2133" s="20">
        <v>2054.3006239499973</v>
      </c>
      <c r="J2133" s="19">
        <f t="shared" si="167"/>
        <v>1776970.0397167476</v>
      </c>
      <c r="K2133" s="19">
        <f t="shared" si="168"/>
        <v>1073.6527189499986</v>
      </c>
      <c r="L2133" s="19">
        <f t="shared" si="169"/>
        <v>928709.60189174872</v>
      </c>
      <c r="M2133" s="29">
        <f>Table4[[#This Row],[Revenue]]/Table4[[#This Row],[Units]]</f>
        <v>2.3749140161271645</v>
      </c>
      <c r="N2133" s="31">
        <f t="shared" si="170"/>
        <v>0.52263661239881509</v>
      </c>
    </row>
    <row r="2134" spans="1:14" x14ac:dyDescent="0.25">
      <c r="A2134" s="35">
        <v>1998</v>
      </c>
      <c r="B2134" s="15" t="s">
        <v>171</v>
      </c>
      <c r="C2134" s="15" t="s">
        <v>169</v>
      </c>
      <c r="D2134" s="15" t="s">
        <v>6</v>
      </c>
      <c r="E2134" s="15" t="s">
        <v>28</v>
      </c>
      <c r="F2134" s="16">
        <v>865</v>
      </c>
      <c r="G2134" s="19">
        <v>1384.7101649999543</v>
      </c>
      <c r="H2134" s="19">
        <f t="shared" si="166"/>
        <v>1197774.2927249605</v>
      </c>
      <c r="I2134" s="20">
        <v>2701.0479149999114</v>
      </c>
      <c r="J2134" s="19">
        <f t="shared" si="167"/>
        <v>2336406.4464749233</v>
      </c>
      <c r="K2134" s="19">
        <f t="shared" si="168"/>
        <v>1316.3377499999572</v>
      </c>
      <c r="L2134" s="19">
        <f t="shared" si="169"/>
        <v>1138632.1537499628</v>
      </c>
      <c r="M2134" s="29">
        <f>Table4[[#This Row],[Revenue]]/Table4[[#This Row],[Units]]</f>
        <v>3.1225987456646376</v>
      </c>
      <c r="N2134" s="31">
        <f t="shared" si="170"/>
        <v>0.48734335392195377</v>
      </c>
    </row>
    <row r="2135" spans="1:14" x14ac:dyDescent="0.25">
      <c r="A2135" s="35">
        <v>1998</v>
      </c>
      <c r="B2135" s="15" t="s">
        <v>171</v>
      </c>
      <c r="C2135" s="15" t="s">
        <v>169</v>
      </c>
      <c r="D2135" s="15" t="s">
        <v>6</v>
      </c>
      <c r="E2135" s="15" t="s">
        <v>28</v>
      </c>
      <c r="F2135" s="16">
        <v>580</v>
      </c>
      <c r="G2135" s="19">
        <v>929.0538599999694</v>
      </c>
      <c r="H2135" s="19">
        <f t="shared" si="166"/>
        <v>538851.23879998224</v>
      </c>
      <c r="I2135" s="20">
        <v>1971.1998599999349</v>
      </c>
      <c r="J2135" s="19">
        <f t="shared" si="167"/>
        <v>1143295.9187999621</v>
      </c>
      <c r="K2135" s="19">
        <f t="shared" si="168"/>
        <v>1042.1459999999656</v>
      </c>
      <c r="L2135" s="19">
        <f t="shared" si="169"/>
        <v>604444.67999997991</v>
      </c>
      <c r="M2135" s="29">
        <f>Table4[[#This Row],[Revenue]]/Table4[[#This Row],[Units]]</f>
        <v>3.3986204482757501</v>
      </c>
      <c r="N2135" s="31">
        <f t="shared" si="170"/>
        <v>0.52868611709418445</v>
      </c>
    </row>
    <row r="2136" spans="1:14" x14ac:dyDescent="0.25">
      <c r="A2136" s="35">
        <v>1998</v>
      </c>
      <c r="B2136" s="15" t="s">
        <v>176</v>
      </c>
      <c r="C2136" s="15" t="s">
        <v>169</v>
      </c>
      <c r="D2136" s="15" t="s">
        <v>6</v>
      </c>
      <c r="E2136" s="15" t="s">
        <v>28</v>
      </c>
      <c r="F2136" s="16">
        <v>366</v>
      </c>
      <c r="G2136" s="19">
        <v>570.58997399998236</v>
      </c>
      <c r="H2136" s="19">
        <f t="shared" si="166"/>
        <v>208835.93048399355</v>
      </c>
      <c r="I2136" s="20">
        <v>1383.8938739999573</v>
      </c>
      <c r="J2136" s="19">
        <f t="shared" si="167"/>
        <v>506505.15788398439</v>
      </c>
      <c r="K2136" s="19">
        <f t="shared" si="168"/>
        <v>813.30389999997499</v>
      </c>
      <c r="L2136" s="19">
        <f t="shared" si="169"/>
        <v>297669.22739999084</v>
      </c>
      <c r="M2136" s="29">
        <f>Table4[[#This Row],[Revenue]]/Table4[[#This Row],[Units]]</f>
        <v>3.7811308032785722</v>
      </c>
      <c r="N2136" s="31">
        <f t="shared" si="170"/>
        <v>0.58769239121583106</v>
      </c>
    </row>
    <row r="2137" spans="1:14" x14ac:dyDescent="0.25">
      <c r="A2137" s="35">
        <v>2008</v>
      </c>
      <c r="B2137" s="15" t="s">
        <v>175</v>
      </c>
      <c r="C2137" s="15" t="s">
        <v>169</v>
      </c>
      <c r="D2137" s="15" t="s">
        <v>6</v>
      </c>
      <c r="E2137" s="15" t="s">
        <v>28</v>
      </c>
      <c r="F2137" s="16">
        <v>638</v>
      </c>
      <c r="G2137" s="19">
        <v>920.76415199997734</v>
      </c>
      <c r="H2137" s="19">
        <f t="shared" si="166"/>
        <v>587447.5289759856</v>
      </c>
      <c r="I2137" s="20">
        <v>2042.93107367995</v>
      </c>
      <c r="J2137" s="19">
        <f t="shared" si="167"/>
        <v>1303390.0250078081</v>
      </c>
      <c r="K2137" s="19">
        <f t="shared" si="168"/>
        <v>1122.1669216799728</v>
      </c>
      <c r="L2137" s="19">
        <f t="shared" si="169"/>
        <v>715942.49603182252</v>
      </c>
      <c r="M2137" s="29">
        <f>Table4[[#This Row],[Revenue]]/Table4[[#This Row],[Units]]</f>
        <v>3.202086322382367</v>
      </c>
      <c r="N2137" s="31">
        <f t="shared" si="170"/>
        <v>0.5492926002924825</v>
      </c>
    </row>
    <row r="2138" spans="1:14" x14ac:dyDescent="0.25">
      <c r="A2138" s="35">
        <v>2008</v>
      </c>
      <c r="B2138" s="15" t="s">
        <v>176</v>
      </c>
      <c r="C2138" s="15" t="s">
        <v>169</v>
      </c>
      <c r="D2138" s="15" t="s">
        <v>6</v>
      </c>
      <c r="E2138" s="15" t="s">
        <v>28</v>
      </c>
      <c r="F2138" s="16">
        <v>630</v>
      </c>
      <c r="G2138" s="19">
        <v>896.66891999997915</v>
      </c>
      <c r="H2138" s="19">
        <f t="shared" si="166"/>
        <v>564901.41959998687</v>
      </c>
      <c r="I2138" s="20">
        <v>1994.8457027999534</v>
      </c>
      <c r="J2138" s="19">
        <f t="shared" si="167"/>
        <v>1256752.7927639706</v>
      </c>
      <c r="K2138" s="19">
        <f t="shared" si="168"/>
        <v>1098.1767827999743</v>
      </c>
      <c r="L2138" s="19">
        <f t="shared" si="169"/>
        <v>691851.37316398369</v>
      </c>
      <c r="M2138" s="29">
        <f>Table4[[#This Row],[Revenue]]/Table4[[#This Row],[Units]]</f>
        <v>3.1664217504761165</v>
      </c>
      <c r="N2138" s="31">
        <f t="shared" si="170"/>
        <v>0.55050713007957452</v>
      </c>
    </row>
    <row r="2139" spans="1:14" x14ac:dyDescent="0.25">
      <c r="A2139" s="35">
        <v>2008</v>
      </c>
      <c r="B2139" s="15" t="s">
        <v>172</v>
      </c>
      <c r="C2139" s="15" t="s">
        <v>169</v>
      </c>
      <c r="D2139" s="15" t="s">
        <v>6</v>
      </c>
      <c r="E2139" s="15" t="s">
        <v>28</v>
      </c>
      <c r="F2139" s="16">
        <v>314</v>
      </c>
      <c r="G2139" s="19">
        <v>548.43878459759196</v>
      </c>
      <c r="H2139" s="19">
        <f t="shared" si="166"/>
        <v>172209.77836364388</v>
      </c>
      <c r="I2139" s="20">
        <v>874.64013095998723</v>
      </c>
      <c r="J2139" s="19">
        <f t="shared" si="167"/>
        <v>274637.00112143601</v>
      </c>
      <c r="K2139" s="19">
        <f t="shared" si="168"/>
        <v>326.20134636239527</v>
      </c>
      <c r="L2139" s="19">
        <f t="shared" si="169"/>
        <v>102427.22275779213</v>
      </c>
      <c r="M2139" s="29">
        <f>Table4[[#This Row],[Revenue]]/Table4[[#This Row],[Units]]</f>
        <v>2.7854781240763926</v>
      </c>
      <c r="N2139" s="31">
        <f t="shared" si="170"/>
        <v>0.37295492719315693</v>
      </c>
    </row>
    <row r="2140" spans="1:14" x14ac:dyDescent="0.25">
      <c r="A2140" s="35">
        <v>2009</v>
      </c>
      <c r="B2140" s="15" t="s">
        <v>175</v>
      </c>
      <c r="C2140" s="15" t="s">
        <v>169</v>
      </c>
      <c r="D2140" s="15" t="s">
        <v>6</v>
      </c>
      <c r="E2140" s="15" t="s">
        <v>28</v>
      </c>
      <c r="F2140" s="16">
        <v>630</v>
      </c>
      <c r="G2140" s="19">
        <v>1072.8339299999598</v>
      </c>
      <c r="H2140" s="19">
        <f t="shared" si="166"/>
        <v>675885.37589997461</v>
      </c>
      <c r="I2140" s="20">
        <v>2232.0444299999158</v>
      </c>
      <c r="J2140" s="19">
        <f t="shared" si="167"/>
        <v>1406187.990899947</v>
      </c>
      <c r="K2140" s="19">
        <f t="shared" si="168"/>
        <v>1159.210499999956</v>
      </c>
      <c r="L2140" s="19">
        <f t="shared" si="169"/>
        <v>730302.6149999724</v>
      </c>
      <c r="M2140" s="29">
        <f>Table4[[#This Row],[Revenue]]/Table4[[#This Row],[Units]]</f>
        <v>3.5429276666665328</v>
      </c>
      <c r="N2140" s="31">
        <f t="shared" si="170"/>
        <v>0.51934920489015524</v>
      </c>
    </row>
    <row r="2141" spans="1:14" x14ac:dyDescent="0.25">
      <c r="A2141" s="35">
        <v>2009</v>
      </c>
      <c r="B2141" s="15" t="s">
        <v>173</v>
      </c>
      <c r="C2141" s="15" t="s">
        <v>169</v>
      </c>
      <c r="D2141" s="15" t="s">
        <v>6</v>
      </c>
      <c r="E2141" s="15" t="s">
        <v>28</v>
      </c>
      <c r="F2141" s="16">
        <v>638</v>
      </c>
      <c r="G2141" s="19">
        <v>1047.6948899999634</v>
      </c>
      <c r="H2141" s="19">
        <f t="shared" si="166"/>
        <v>668429.33981997659</v>
      </c>
      <c r="I2141" s="20">
        <v>2173.461389999924</v>
      </c>
      <c r="J2141" s="19">
        <f t="shared" si="167"/>
        <v>1386668.3668199515</v>
      </c>
      <c r="K2141" s="19">
        <f t="shared" si="168"/>
        <v>1125.7664999999606</v>
      </c>
      <c r="L2141" s="19">
        <f t="shared" si="169"/>
        <v>718239.02699997486</v>
      </c>
      <c r="M2141" s="29">
        <f>Table4[[#This Row],[Revenue]]/Table4[[#This Row],[Units]]</f>
        <v>3.4066792946707274</v>
      </c>
      <c r="N2141" s="31">
        <f t="shared" si="170"/>
        <v>0.51796020172228596</v>
      </c>
    </row>
    <row r="2142" spans="1:14" x14ac:dyDescent="0.25">
      <c r="A2142" s="35">
        <v>2009</v>
      </c>
      <c r="B2142" s="15" t="s">
        <v>176</v>
      </c>
      <c r="C2142" s="15" t="s">
        <v>169</v>
      </c>
      <c r="D2142" s="15" t="s">
        <v>6</v>
      </c>
      <c r="E2142" s="15" t="s">
        <v>28</v>
      </c>
      <c r="F2142" s="16">
        <v>314</v>
      </c>
      <c r="G2142" s="19">
        <v>705.07374269997354</v>
      </c>
      <c r="H2142" s="19">
        <f t="shared" si="166"/>
        <v>221393.15520779169</v>
      </c>
      <c r="I2142" s="20">
        <v>1097.8421699999587</v>
      </c>
      <c r="J2142" s="19">
        <f t="shared" si="167"/>
        <v>344722.44137998705</v>
      </c>
      <c r="K2142" s="19">
        <f t="shared" si="168"/>
        <v>392.76842729998521</v>
      </c>
      <c r="L2142" s="19">
        <f t="shared" si="169"/>
        <v>123329.28617219537</v>
      </c>
      <c r="M2142" s="29">
        <f>Table4[[#This Row],[Revenue]]/Table4[[#This Row],[Units]]</f>
        <v>3.4963126433119704</v>
      </c>
      <c r="N2142" s="31">
        <f t="shared" si="170"/>
        <v>0.35776401930343044</v>
      </c>
    </row>
    <row r="2143" spans="1:14" x14ac:dyDescent="0.25">
      <c r="A2143" s="35">
        <v>2003</v>
      </c>
      <c r="B2143" s="15" t="s">
        <v>176</v>
      </c>
      <c r="C2143" s="15" t="s">
        <v>169</v>
      </c>
      <c r="D2143" s="15" t="s">
        <v>5</v>
      </c>
      <c r="E2143" s="15" t="s">
        <v>79</v>
      </c>
      <c r="F2143" s="16">
        <v>335</v>
      </c>
      <c r="G2143" s="19">
        <v>719.79844456348928</v>
      </c>
      <c r="H2143" s="19">
        <f t="shared" si="166"/>
        <v>241132.47892876892</v>
      </c>
      <c r="I2143" s="20">
        <v>1554.9010308499844</v>
      </c>
      <c r="J2143" s="19">
        <f t="shared" si="167"/>
        <v>520891.84533474478</v>
      </c>
      <c r="K2143" s="19">
        <f t="shared" si="168"/>
        <v>835.10258628649513</v>
      </c>
      <c r="L2143" s="19">
        <f t="shared" si="169"/>
        <v>279759.36640597589</v>
      </c>
      <c r="M2143" s="29">
        <f>Table4[[#This Row],[Revenue]]/Table4[[#This Row],[Units]]</f>
        <v>4.6414956144775656</v>
      </c>
      <c r="N2143" s="31">
        <f t="shared" si="170"/>
        <v>0.53707764656248735</v>
      </c>
    </row>
    <row r="2144" spans="1:14" x14ac:dyDescent="0.25">
      <c r="A2144" s="35">
        <v>2003</v>
      </c>
      <c r="B2144" s="15" t="s">
        <v>176</v>
      </c>
      <c r="C2144" s="15" t="s">
        <v>169</v>
      </c>
      <c r="D2144" s="15" t="s">
        <v>5</v>
      </c>
      <c r="E2144" s="15" t="s">
        <v>79</v>
      </c>
      <c r="F2144" s="16">
        <v>265</v>
      </c>
      <c r="G2144" s="19">
        <v>586.60600290999218</v>
      </c>
      <c r="H2144" s="19">
        <f t="shared" si="166"/>
        <v>155450.59077114792</v>
      </c>
      <c r="I2144" s="20">
        <v>903.65646099998776</v>
      </c>
      <c r="J2144" s="19">
        <f t="shared" si="167"/>
        <v>239468.96216499674</v>
      </c>
      <c r="K2144" s="19">
        <f t="shared" si="168"/>
        <v>317.05045808999557</v>
      </c>
      <c r="L2144" s="19">
        <f t="shared" si="169"/>
        <v>84018.371393848822</v>
      </c>
      <c r="M2144" s="29">
        <f>Table4[[#This Row],[Revenue]]/Table4[[#This Row],[Units]]</f>
        <v>3.4100243811320294</v>
      </c>
      <c r="N2144" s="31">
        <f t="shared" si="170"/>
        <v>0.35085286474812233</v>
      </c>
    </row>
    <row r="2145" spans="1:19" x14ac:dyDescent="0.25">
      <c r="A2145" s="35">
        <v>2004</v>
      </c>
      <c r="B2145" s="15" t="s">
        <v>175</v>
      </c>
      <c r="C2145" s="15" t="s">
        <v>169</v>
      </c>
      <c r="D2145" s="15" t="s">
        <v>5</v>
      </c>
      <c r="E2145" s="15" t="s">
        <v>79</v>
      </c>
      <c r="F2145" s="16">
        <v>300</v>
      </c>
      <c r="G2145" s="19">
        <v>791.23535399997411</v>
      </c>
      <c r="H2145" s="19">
        <f t="shared" si="166"/>
        <v>237370.60619999224</v>
      </c>
      <c r="I2145" s="20">
        <v>1654.0333999999621</v>
      </c>
      <c r="J2145" s="19">
        <f t="shared" si="167"/>
        <v>496210.01999998861</v>
      </c>
      <c r="K2145" s="19">
        <f t="shared" si="168"/>
        <v>862.79804599998795</v>
      </c>
      <c r="L2145" s="19">
        <f t="shared" si="169"/>
        <v>258839.41379999637</v>
      </c>
      <c r="M2145" s="29">
        <f>Table4[[#This Row],[Revenue]]/Table4[[#This Row],[Units]]</f>
        <v>5.5134446666665404</v>
      </c>
      <c r="N2145" s="31">
        <f t="shared" si="170"/>
        <v>0.52163278323158879</v>
      </c>
    </row>
    <row r="2146" spans="1:19" x14ac:dyDescent="0.25">
      <c r="A2146" s="35">
        <v>2004</v>
      </c>
      <c r="B2146" s="15" t="s">
        <v>174</v>
      </c>
      <c r="C2146" s="15" t="s">
        <v>169</v>
      </c>
      <c r="D2146" s="15" t="s">
        <v>5</v>
      </c>
      <c r="E2146" s="15" t="s">
        <v>79</v>
      </c>
      <c r="F2146" s="16">
        <v>317</v>
      </c>
      <c r="G2146" s="19">
        <v>731.34423024998353</v>
      </c>
      <c r="H2146" s="19">
        <f t="shared" si="166"/>
        <v>231836.12098924478</v>
      </c>
      <c r="I2146" s="20">
        <v>1553.4672749999761</v>
      </c>
      <c r="J2146" s="19">
        <f t="shared" si="167"/>
        <v>492449.12617499242</v>
      </c>
      <c r="K2146" s="19">
        <f t="shared" si="168"/>
        <v>822.12304474999257</v>
      </c>
      <c r="L2146" s="19">
        <f t="shared" si="169"/>
        <v>260613.00518574764</v>
      </c>
      <c r="M2146" s="29">
        <f>Table4[[#This Row],[Revenue]]/Table4[[#This Row],[Units]]</f>
        <v>4.9005276813879375</v>
      </c>
      <c r="N2146" s="31">
        <f t="shared" si="170"/>
        <v>0.52921812900758092</v>
      </c>
    </row>
    <row r="2147" spans="1:19" x14ac:dyDescent="0.25">
      <c r="A2147" s="35">
        <v>2004</v>
      </c>
      <c r="B2147" s="15" t="s">
        <v>171</v>
      </c>
      <c r="C2147" s="15" t="s">
        <v>169</v>
      </c>
      <c r="D2147" s="15" t="s">
        <v>5</v>
      </c>
      <c r="E2147" s="15" t="s">
        <v>79</v>
      </c>
      <c r="F2147" s="16">
        <v>265</v>
      </c>
      <c r="G2147" s="19">
        <v>736.08776464997436</v>
      </c>
      <c r="H2147" s="19">
        <f t="shared" si="166"/>
        <v>195063.25763224321</v>
      </c>
      <c r="I2147" s="20">
        <v>1605.2335149999612</v>
      </c>
      <c r="J2147" s="19">
        <f t="shared" si="167"/>
        <v>425386.88147498976</v>
      </c>
      <c r="K2147" s="19">
        <f t="shared" si="168"/>
        <v>869.14575034998688</v>
      </c>
      <c r="L2147" s="19">
        <f t="shared" si="169"/>
        <v>230323.62384274654</v>
      </c>
      <c r="M2147" s="29">
        <f>Table4[[#This Row],[Revenue]]/Table4[[#This Row],[Units]]</f>
        <v>6.057484962264005</v>
      </c>
      <c r="N2147" s="31">
        <f t="shared" si="170"/>
        <v>0.5414450559549947</v>
      </c>
    </row>
    <row r="2148" spans="1:19" x14ac:dyDescent="0.25">
      <c r="A2148" s="35">
        <v>2005</v>
      </c>
      <c r="B2148" s="15" t="s">
        <v>174</v>
      </c>
      <c r="C2148" s="15" t="s">
        <v>169</v>
      </c>
      <c r="D2148" s="15" t="s">
        <v>5</v>
      </c>
      <c r="E2148" s="15" t="s">
        <v>79</v>
      </c>
      <c r="F2148" s="16">
        <v>335</v>
      </c>
      <c r="G2148" s="19">
        <v>924.92920169996512</v>
      </c>
      <c r="H2148" s="19">
        <f t="shared" si="166"/>
        <v>309851.28256948834</v>
      </c>
      <c r="I2148" s="20">
        <v>1816.1530699999503</v>
      </c>
      <c r="J2148" s="19">
        <f t="shared" si="167"/>
        <v>608411.27844998334</v>
      </c>
      <c r="K2148" s="19">
        <f t="shared" si="168"/>
        <v>891.22386829998516</v>
      </c>
      <c r="L2148" s="19">
        <f t="shared" si="169"/>
        <v>298559.995880495</v>
      </c>
      <c r="M2148" s="29">
        <f>Table4[[#This Row],[Revenue]]/Table4[[#This Row],[Units]]</f>
        <v>5.4213524477610457</v>
      </c>
      <c r="N2148" s="31">
        <f t="shared" si="170"/>
        <v>0.49072067934230323</v>
      </c>
    </row>
    <row r="2149" spans="1:19" x14ac:dyDescent="0.25">
      <c r="A2149" s="35">
        <v>2012</v>
      </c>
      <c r="B2149" s="15" t="s">
        <v>175</v>
      </c>
      <c r="C2149" s="15" t="s">
        <v>169</v>
      </c>
      <c r="D2149" s="15" t="s">
        <v>5</v>
      </c>
      <c r="E2149" s="15" t="s">
        <v>79</v>
      </c>
      <c r="F2149" s="16">
        <v>804</v>
      </c>
      <c r="G2149" s="19">
        <v>1029.3209999999765</v>
      </c>
      <c r="H2149" s="19">
        <f t="shared" si="166"/>
        <v>827574.08399998106</v>
      </c>
      <c r="I2149" s="20">
        <v>2167.0344515999504</v>
      </c>
      <c r="J2149" s="19">
        <f t="shared" si="167"/>
        <v>1742295.6990863602</v>
      </c>
      <c r="K2149" s="19">
        <f t="shared" si="168"/>
        <v>1137.713451599974</v>
      </c>
      <c r="L2149" s="19">
        <f t="shared" si="169"/>
        <v>914721.61508637911</v>
      </c>
      <c r="M2149" s="29">
        <f>Table4[[#This Row],[Revenue]]/Table4[[#This Row],[Units]]</f>
        <v>2.6953164820894906</v>
      </c>
      <c r="N2149" s="31">
        <f t="shared" si="170"/>
        <v>0.52500939740943431</v>
      </c>
    </row>
    <row r="2150" spans="1:19" x14ac:dyDescent="0.25">
      <c r="A2150" s="35">
        <v>2013</v>
      </c>
      <c r="B2150" s="15" t="s">
        <v>171</v>
      </c>
      <c r="C2150" s="15" t="s">
        <v>169</v>
      </c>
      <c r="D2150" s="15" t="s">
        <v>5</v>
      </c>
      <c r="E2150" s="15" t="s">
        <v>79</v>
      </c>
      <c r="F2150" s="16">
        <v>804</v>
      </c>
      <c r="G2150" s="19">
        <v>1296.5102999999469</v>
      </c>
      <c r="H2150" s="19">
        <f t="shared" si="166"/>
        <v>1042394.2811999574</v>
      </c>
      <c r="I2150" s="20">
        <v>2548.5565319998959</v>
      </c>
      <c r="J2150" s="19">
        <f t="shared" si="167"/>
        <v>2049039.4517279163</v>
      </c>
      <c r="K2150" s="19">
        <f t="shared" si="168"/>
        <v>1252.046231999949</v>
      </c>
      <c r="L2150" s="19">
        <f t="shared" si="169"/>
        <v>1006645.1705279589</v>
      </c>
      <c r="M2150" s="29">
        <f>Table4[[#This Row],[Revenue]]/Table4[[#This Row],[Units]]</f>
        <v>3.1698464328356915</v>
      </c>
      <c r="N2150" s="31">
        <f t="shared" si="170"/>
        <v>0.49127661728478389</v>
      </c>
    </row>
    <row r="2151" spans="1:19" x14ac:dyDescent="0.25">
      <c r="A2151" s="35">
        <v>2013</v>
      </c>
      <c r="B2151" s="15" t="s">
        <v>174</v>
      </c>
      <c r="C2151" s="15" t="s">
        <v>169</v>
      </c>
      <c r="D2151" s="15" t="s">
        <v>5</v>
      </c>
      <c r="E2151" s="15" t="s">
        <v>79</v>
      </c>
      <c r="F2151" s="16">
        <v>857</v>
      </c>
      <c r="G2151" s="19">
        <v>1190.3087249999646</v>
      </c>
      <c r="H2151" s="19">
        <f t="shared" si="166"/>
        <v>1020094.5773249697</v>
      </c>
      <c r="I2151" s="20">
        <v>2309.2760889999313</v>
      </c>
      <c r="J2151" s="19">
        <f t="shared" si="167"/>
        <v>1979049.6082729411</v>
      </c>
      <c r="K2151" s="19">
        <f t="shared" si="168"/>
        <v>1118.9673639999667</v>
      </c>
      <c r="L2151" s="19">
        <f t="shared" si="169"/>
        <v>958955.03094797139</v>
      </c>
      <c r="M2151" s="29">
        <f>Table4[[#This Row],[Revenue]]/Table4[[#This Row],[Units]]</f>
        <v>2.6946045379229071</v>
      </c>
      <c r="N2151" s="31">
        <f t="shared" si="170"/>
        <v>0.48455330626341575</v>
      </c>
    </row>
    <row r="2152" spans="1:19" x14ac:dyDescent="0.25">
      <c r="A2152" s="35">
        <v>2013</v>
      </c>
      <c r="B2152" s="15" t="s">
        <v>174</v>
      </c>
      <c r="C2152" s="15" t="s">
        <v>169</v>
      </c>
      <c r="D2152" s="15" t="s">
        <v>5</v>
      </c>
      <c r="E2152" s="15" t="s">
        <v>79</v>
      </c>
      <c r="F2152" s="16">
        <v>413</v>
      </c>
      <c r="G2152" s="19">
        <v>573.90479999998286</v>
      </c>
      <c r="H2152" s="19">
        <f t="shared" si="166"/>
        <v>237022.68239999292</v>
      </c>
      <c r="I2152" s="20">
        <v>1353.3901119999596</v>
      </c>
      <c r="J2152" s="19">
        <f t="shared" si="167"/>
        <v>558950.11625598336</v>
      </c>
      <c r="K2152" s="19">
        <f t="shared" si="168"/>
        <v>779.48531199997672</v>
      </c>
      <c r="L2152" s="19">
        <f t="shared" si="169"/>
        <v>321927.43385599041</v>
      </c>
      <c r="M2152" s="29">
        <f>Table4[[#This Row],[Revenue]]/Table4[[#This Row],[Units]]</f>
        <v>3.2769736368037763</v>
      </c>
      <c r="N2152" s="31">
        <f t="shared" si="170"/>
        <v>0.57595020466648716</v>
      </c>
    </row>
    <row r="2153" spans="1:19" x14ac:dyDescent="0.25">
      <c r="A2153" s="35">
        <v>2017</v>
      </c>
      <c r="B2153" s="15" t="s">
        <v>171</v>
      </c>
      <c r="C2153" s="15" t="s">
        <v>169</v>
      </c>
      <c r="D2153" s="15" t="s">
        <v>5</v>
      </c>
      <c r="E2153" s="15" t="s">
        <v>79</v>
      </c>
      <c r="F2153" s="16">
        <v>796</v>
      </c>
      <c r="G2153" s="19">
        <v>1019.9744999999765</v>
      </c>
      <c r="H2153" s="19">
        <f t="shared" si="166"/>
        <v>811899.70199998131</v>
      </c>
      <c r="I2153" s="20">
        <v>2151.6072201999509</v>
      </c>
      <c r="J2153" s="19">
        <f t="shared" si="167"/>
        <v>1712679.347279161</v>
      </c>
      <c r="K2153" s="19">
        <f t="shared" si="168"/>
        <v>1131.6327201999743</v>
      </c>
      <c r="L2153" s="19">
        <f t="shared" si="169"/>
        <v>900779.64527917968</v>
      </c>
      <c r="M2153" s="29">
        <f>Table4[[#This Row],[Revenue]]/Table4[[#This Row],[Units]]</f>
        <v>2.7030241459798376</v>
      </c>
      <c r="N2153" s="31">
        <f t="shared" si="170"/>
        <v>0.52594763095041608</v>
      </c>
    </row>
    <row r="2154" spans="1:19" x14ac:dyDescent="0.25">
      <c r="A2154" s="35">
        <v>2017</v>
      </c>
      <c r="B2154" s="15" t="s">
        <v>173</v>
      </c>
      <c r="C2154" s="15" t="s">
        <v>169</v>
      </c>
      <c r="D2154" s="15" t="s">
        <v>5</v>
      </c>
      <c r="E2154" s="15" t="s">
        <v>79</v>
      </c>
      <c r="F2154" s="16">
        <v>326</v>
      </c>
      <c r="G2154" s="19">
        <v>680.48789814939209</v>
      </c>
      <c r="H2154" s="19">
        <f t="shared" si="166"/>
        <v>221839.05479670182</v>
      </c>
      <c r="I2154" s="20">
        <v>1502.8298327399884</v>
      </c>
      <c r="J2154" s="19">
        <f t="shared" si="167"/>
        <v>489922.52547323622</v>
      </c>
      <c r="K2154" s="19">
        <f t="shared" si="168"/>
        <v>822.34193459059634</v>
      </c>
      <c r="L2154" s="19">
        <f t="shared" si="169"/>
        <v>268083.4706765344</v>
      </c>
      <c r="M2154" s="29">
        <f>Table4[[#This Row],[Revenue]]/Table4[[#This Row],[Units]]</f>
        <v>4.6099074623926022</v>
      </c>
      <c r="N2154" s="31">
        <f t="shared" si="170"/>
        <v>0.5471956416324838</v>
      </c>
    </row>
    <row r="2155" spans="1:19" x14ac:dyDescent="0.25">
      <c r="A2155" s="35">
        <v>2018</v>
      </c>
      <c r="B2155" s="15" t="s">
        <v>175</v>
      </c>
      <c r="C2155" s="15" t="s">
        <v>169</v>
      </c>
      <c r="D2155" s="15" t="s">
        <v>5</v>
      </c>
      <c r="E2155" s="15" t="s">
        <v>79</v>
      </c>
      <c r="F2155" s="16">
        <v>449</v>
      </c>
      <c r="G2155" s="19">
        <v>652.7225249999783</v>
      </c>
      <c r="H2155" s="19">
        <f t="shared" si="166"/>
        <v>293072.41372499027</v>
      </c>
      <c r="I2155" s="20">
        <v>1497.0201609999503</v>
      </c>
      <c r="J2155" s="19">
        <f t="shared" si="167"/>
        <v>672162.05228897766</v>
      </c>
      <c r="K2155" s="19">
        <f t="shared" si="168"/>
        <v>844.29763599997204</v>
      </c>
      <c r="L2155" s="19">
        <f t="shared" si="169"/>
        <v>379089.63856398739</v>
      </c>
      <c r="M2155" s="29">
        <f>Table4[[#This Row],[Revenue]]/Table4[[#This Row],[Units]]</f>
        <v>3.3341206258350788</v>
      </c>
      <c r="N2155" s="31">
        <f t="shared" si="170"/>
        <v>0.56398548128838466</v>
      </c>
    </row>
    <row r="2156" spans="1:19" x14ac:dyDescent="0.25">
      <c r="A2156" s="35">
        <v>2018</v>
      </c>
      <c r="B2156" s="15" t="s">
        <v>174</v>
      </c>
      <c r="C2156" s="15" t="s">
        <v>170</v>
      </c>
      <c r="D2156" s="15" t="s">
        <v>168</v>
      </c>
      <c r="E2156" s="15" t="s">
        <v>79</v>
      </c>
      <c r="F2156" s="16">
        <v>277</v>
      </c>
      <c r="G2156" s="19">
        <v>478.11032306068887</v>
      </c>
      <c r="H2156" s="19">
        <f t="shared" si="166"/>
        <v>132436.55948781082</v>
      </c>
      <c r="I2156" s="20">
        <v>904.63289696997902</v>
      </c>
      <c r="J2156" s="19">
        <f t="shared" si="167"/>
        <v>250583.31246068419</v>
      </c>
      <c r="K2156" s="19">
        <f t="shared" si="168"/>
        <v>426.52257390929014</v>
      </c>
      <c r="L2156" s="19">
        <f t="shared" si="169"/>
        <v>118146.75297287336</v>
      </c>
      <c r="M2156" s="29">
        <f>Table4[[#This Row],[Revenue]]/Table4[[#This Row],[Units]]</f>
        <v>3.2658227327436067</v>
      </c>
      <c r="N2156" s="31">
        <f t="shared" si="170"/>
        <v>0.4714869151209351</v>
      </c>
    </row>
    <row r="2157" spans="1:19" x14ac:dyDescent="0.25">
      <c r="A2157" s="35">
        <v>2019</v>
      </c>
      <c r="B2157" s="15" t="s">
        <v>174</v>
      </c>
      <c r="C2157" s="15" t="s">
        <v>169</v>
      </c>
      <c r="D2157" s="15" t="s">
        <v>5</v>
      </c>
      <c r="E2157" s="15" t="s">
        <v>79</v>
      </c>
      <c r="F2157" s="16">
        <v>796</v>
      </c>
      <c r="G2157" s="19">
        <v>1252.2671999999509</v>
      </c>
      <c r="H2157" s="19">
        <f t="shared" si="166"/>
        <v>996804.69119996089</v>
      </c>
      <c r="I2157" s="20">
        <v>2466.8055679999034</v>
      </c>
      <c r="J2157" s="19">
        <f t="shared" si="167"/>
        <v>1963577.2321279231</v>
      </c>
      <c r="K2157" s="19">
        <f t="shared" si="168"/>
        <v>1214.5383679999525</v>
      </c>
      <c r="L2157" s="19">
        <f t="shared" si="169"/>
        <v>966772.54092796217</v>
      </c>
      <c r="M2157" s="29">
        <f>Table4[[#This Row],[Revenue]]/Table4[[#This Row],[Units]]</f>
        <v>3.0990019698491249</v>
      </c>
      <c r="N2157" s="31">
        <f t="shared" si="170"/>
        <v>0.49235269441389556</v>
      </c>
    </row>
    <row r="2158" spans="1:19" x14ac:dyDescent="0.25">
      <c r="A2158" s="35">
        <v>2019</v>
      </c>
      <c r="B2158" s="15" t="s">
        <v>173</v>
      </c>
      <c r="C2158" s="15" t="s">
        <v>169</v>
      </c>
      <c r="D2158" s="15" t="s">
        <v>5</v>
      </c>
      <c r="E2158" s="15" t="s">
        <v>79</v>
      </c>
      <c r="F2158" s="16">
        <v>326</v>
      </c>
      <c r="G2158" s="19">
        <v>975.17820629995799</v>
      </c>
      <c r="H2158" s="19">
        <f t="shared" si="166"/>
        <v>317908.0952537863</v>
      </c>
      <c r="I2158" s="20">
        <v>1895.9837299999399</v>
      </c>
      <c r="J2158" s="19">
        <f t="shared" si="167"/>
        <v>618090.6959799804</v>
      </c>
      <c r="K2158" s="19">
        <f t="shared" si="168"/>
        <v>920.8055236999819</v>
      </c>
      <c r="L2158" s="19">
        <f t="shared" si="169"/>
        <v>300182.6007261941</v>
      </c>
      <c r="M2158" s="29">
        <f>Table4[[#This Row],[Revenue]]/Table4[[#This Row],[Units]]</f>
        <v>5.8159010122697543</v>
      </c>
      <c r="N2158" s="31">
        <f t="shared" si="170"/>
        <v>0.48566108934912172</v>
      </c>
    </row>
    <row r="2159" spans="1:19" x14ac:dyDescent="0.25">
      <c r="A2159" s="35">
        <v>1990</v>
      </c>
      <c r="B2159" s="15" t="s">
        <v>174</v>
      </c>
      <c r="C2159" s="15" t="s">
        <v>169</v>
      </c>
      <c r="D2159" s="15" t="s">
        <v>5</v>
      </c>
      <c r="E2159" s="15" t="s">
        <v>80</v>
      </c>
      <c r="F2159" s="16">
        <v>946</v>
      </c>
      <c r="G2159" s="19">
        <v>963.78479999999934</v>
      </c>
      <c r="H2159" s="19">
        <f t="shared" si="166"/>
        <v>911740.42079999938</v>
      </c>
      <c r="I2159" s="20">
        <v>1969.0816700799987</v>
      </c>
      <c r="J2159" s="19">
        <f t="shared" si="167"/>
        <v>1862751.2598956788</v>
      </c>
      <c r="K2159" s="19">
        <f t="shared" si="168"/>
        <v>1005.2968700799994</v>
      </c>
      <c r="L2159" s="19">
        <f t="shared" si="169"/>
        <v>951010.83909567946</v>
      </c>
      <c r="M2159" s="29">
        <f>Table4[[#This Row],[Revenue]]/Table4[[#This Row],[Units]]</f>
        <v>2.0814816808456644</v>
      </c>
      <c r="N2159" s="31">
        <f t="shared" si="170"/>
        <v>0.51054097214726335</v>
      </c>
      <c r="O2159" s="37">
        <f>SUMIF($A:$A,"1996",$H:$H)</f>
        <v>57236827.191784769</v>
      </c>
      <c r="P2159" s="37">
        <f>SUMIF(A:A,"1996",J:J)</f>
        <v>129848325.58486961</v>
      </c>
      <c r="Q2159" s="38" t="e">
        <f>(O2159-O2158)/O2158</f>
        <v>#DIV/0!</v>
      </c>
      <c r="R2159" s="38" t="e">
        <f>(P2159-P2158)/P2158</f>
        <v>#DIV/0!</v>
      </c>
      <c r="S2159" s="40">
        <v>1996</v>
      </c>
    </row>
    <row r="2160" spans="1:19" x14ac:dyDescent="0.25">
      <c r="A2160" s="35">
        <v>1991</v>
      </c>
      <c r="B2160" s="15" t="s">
        <v>171</v>
      </c>
      <c r="C2160" s="15" t="s">
        <v>169</v>
      </c>
      <c r="D2160" s="15" t="s">
        <v>5</v>
      </c>
      <c r="E2160" s="15" t="s">
        <v>80</v>
      </c>
      <c r="F2160" s="16">
        <v>217</v>
      </c>
      <c r="G2160" s="19">
        <v>392.69168129998758</v>
      </c>
      <c r="H2160" s="19">
        <f t="shared" si="166"/>
        <v>85214.0948420973</v>
      </c>
      <c r="I2160" s="20">
        <v>730.90622999997697</v>
      </c>
      <c r="J2160" s="19">
        <f t="shared" si="167"/>
        <v>158606.65190999501</v>
      </c>
      <c r="K2160" s="19">
        <f t="shared" si="168"/>
        <v>338.21454869998939</v>
      </c>
      <c r="L2160" s="19">
        <f t="shared" si="169"/>
        <v>73392.557067897709</v>
      </c>
      <c r="M2160" s="29">
        <f>Table4[[#This Row],[Revenue]]/Table4[[#This Row],[Units]]</f>
        <v>3.3682314746542716</v>
      </c>
      <c r="N2160" s="31">
        <f t="shared" si="170"/>
        <v>0.46273315894434236</v>
      </c>
    </row>
    <row r="2161" spans="1:14" x14ac:dyDescent="0.25">
      <c r="A2161" s="35">
        <v>1991</v>
      </c>
      <c r="B2161" s="15" t="s">
        <v>174</v>
      </c>
      <c r="C2161" s="15" t="s">
        <v>169</v>
      </c>
      <c r="D2161" s="15" t="s">
        <v>5</v>
      </c>
      <c r="E2161" s="15" t="s">
        <v>80</v>
      </c>
      <c r="F2161" s="16">
        <v>175</v>
      </c>
      <c r="G2161" s="19">
        <v>270.13979999999424</v>
      </c>
      <c r="H2161" s="19">
        <f t="shared" si="166"/>
        <v>47274.464999998992</v>
      </c>
      <c r="I2161" s="20">
        <v>566.57999999998776</v>
      </c>
      <c r="J2161" s="19">
        <f t="shared" si="167"/>
        <v>99151.499999997861</v>
      </c>
      <c r="K2161" s="19">
        <f t="shared" si="168"/>
        <v>296.44019999999352</v>
      </c>
      <c r="L2161" s="19">
        <f t="shared" si="169"/>
        <v>51877.034999998868</v>
      </c>
      <c r="M2161" s="29">
        <f>Table4[[#This Row],[Revenue]]/Table4[[#This Row],[Units]]</f>
        <v>3.2375999999999299</v>
      </c>
      <c r="N2161" s="31">
        <f t="shared" si="170"/>
        <v>0.52320978502594506</v>
      </c>
    </row>
    <row r="2162" spans="1:14" x14ac:dyDescent="0.25">
      <c r="A2162" s="35">
        <v>1992</v>
      </c>
      <c r="B2162" s="15" t="s">
        <v>173</v>
      </c>
      <c r="C2162" s="15" t="s">
        <v>169</v>
      </c>
      <c r="D2162" s="15" t="s">
        <v>5</v>
      </c>
      <c r="E2162" s="15" t="s">
        <v>80</v>
      </c>
      <c r="F2162" s="16">
        <v>946</v>
      </c>
      <c r="G2162" s="19">
        <v>1399.4887499999516</v>
      </c>
      <c r="H2162" s="19">
        <f t="shared" si="166"/>
        <v>1323916.3574999541</v>
      </c>
      <c r="I2162" s="20">
        <v>2663.8875499999076</v>
      </c>
      <c r="J2162" s="19">
        <f t="shared" si="167"/>
        <v>2520037.6222999124</v>
      </c>
      <c r="K2162" s="19">
        <f t="shared" si="168"/>
        <v>1264.3987999999561</v>
      </c>
      <c r="L2162" s="19">
        <f t="shared" si="169"/>
        <v>1196121.2647999583</v>
      </c>
      <c r="M2162" s="29">
        <f>Table4[[#This Row],[Revenue]]/Table4[[#This Row],[Units]]</f>
        <v>2.8159487843550819</v>
      </c>
      <c r="N2162" s="31">
        <f t="shared" si="170"/>
        <v>0.4746442093623659</v>
      </c>
    </row>
    <row r="2163" spans="1:14" x14ac:dyDescent="0.25">
      <c r="A2163" s="35">
        <v>1992</v>
      </c>
      <c r="B2163" s="15" t="s">
        <v>172</v>
      </c>
      <c r="C2163" s="15" t="s">
        <v>169</v>
      </c>
      <c r="D2163" s="15" t="s">
        <v>5</v>
      </c>
      <c r="E2163" s="15" t="s">
        <v>80</v>
      </c>
      <c r="F2163" s="16">
        <v>755</v>
      </c>
      <c r="G2163" s="19">
        <v>1099.6008749999633</v>
      </c>
      <c r="H2163" s="19">
        <f t="shared" si="166"/>
        <v>830198.66062497231</v>
      </c>
      <c r="I2163" s="20">
        <v>2191.0781349999265</v>
      </c>
      <c r="J2163" s="19">
        <f t="shared" si="167"/>
        <v>1654263.9919249446</v>
      </c>
      <c r="K2163" s="19">
        <f t="shared" si="168"/>
        <v>1091.4772599999633</v>
      </c>
      <c r="L2163" s="19">
        <f t="shared" si="169"/>
        <v>824065.33129997225</v>
      </c>
      <c r="M2163" s="29">
        <f>Table4[[#This Row],[Revenue]]/Table4[[#This Row],[Units]]</f>
        <v>2.9020902450330155</v>
      </c>
      <c r="N2163" s="31">
        <f t="shared" si="170"/>
        <v>0.49814620600008858</v>
      </c>
    </row>
    <row r="2164" spans="1:14" x14ac:dyDescent="0.25">
      <c r="A2164" s="35">
        <v>1996</v>
      </c>
      <c r="B2164" s="15" t="s">
        <v>175</v>
      </c>
      <c r="C2164" s="15" t="s">
        <v>169</v>
      </c>
      <c r="D2164" s="15" t="s">
        <v>5</v>
      </c>
      <c r="E2164" s="15" t="s">
        <v>80</v>
      </c>
      <c r="F2164" s="16">
        <v>324</v>
      </c>
      <c r="G2164" s="19">
        <v>664.93962459959334</v>
      </c>
      <c r="H2164" s="19">
        <f t="shared" si="166"/>
        <v>215440.43837026824</v>
      </c>
      <c r="I2164" s="20">
        <v>1481.1533051599904</v>
      </c>
      <c r="J2164" s="19">
        <f t="shared" si="167"/>
        <v>479893.67087183689</v>
      </c>
      <c r="K2164" s="19">
        <f t="shared" si="168"/>
        <v>816.21368056039705</v>
      </c>
      <c r="L2164" s="19">
        <f t="shared" si="169"/>
        <v>264453.23250156862</v>
      </c>
      <c r="M2164" s="29">
        <f>Table4[[#This Row],[Revenue]]/Table4[[#This Row],[Units]]</f>
        <v>4.5714608183950318</v>
      </c>
      <c r="N2164" s="31">
        <f t="shared" si="170"/>
        <v>0.55106630604468843</v>
      </c>
    </row>
    <row r="2165" spans="1:14" x14ac:dyDescent="0.25">
      <c r="A2165" s="35">
        <v>1997</v>
      </c>
      <c r="B2165" s="15" t="s">
        <v>176</v>
      </c>
      <c r="C2165" s="15" t="s">
        <v>169</v>
      </c>
      <c r="D2165" s="15" t="s">
        <v>5</v>
      </c>
      <c r="E2165" s="15" t="s">
        <v>80</v>
      </c>
      <c r="F2165" s="16">
        <v>670</v>
      </c>
      <c r="G2165" s="19">
        <v>837.86849999998253</v>
      </c>
      <c r="H2165" s="19">
        <f t="shared" si="166"/>
        <v>561371.89499998826</v>
      </c>
      <c r="I2165" s="20">
        <v>1833.4435825999619</v>
      </c>
      <c r="J2165" s="19">
        <f t="shared" si="167"/>
        <v>1228407.2003419744</v>
      </c>
      <c r="K2165" s="19">
        <f t="shared" si="168"/>
        <v>995.5750825999794</v>
      </c>
      <c r="L2165" s="19">
        <f t="shared" si="169"/>
        <v>667035.30534198612</v>
      </c>
      <c r="M2165" s="29">
        <f>Table4[[#This Row],[Revenue]]/Table4[[#This Row],[Units]]</f>
        <v>2.7364829591044209</v>
      </c>
      <c r="N2165" s="31">
        <f t="shared" si="170"/>
        <v>0.54300829981808252</v>
      </c>
    </row>
    <row r="2166" spans="1:14" x14ac:dyDescent="0.25">
      <c r="A2166" s="35">
        <v>1997</v>
      </c>
      <c r="B2166" s="15" t="s">
        <v>176</v>
      </c>
      <c r="C2166" s="15" t="s">
        <v>170</v>
      </c>
      <c r="D2166" s="15" t="s">
        <v>168</v>
      </c>
      <c r="E2166" s="15" t="s">
        <v>80</v>
      </c>
      <c r="F2166" s="16">
        <v>170</v>
      </c>
      <c r="G2166" s="19">
        <v>212.69118336699569</v>
      </c>
      <c r="H2166" s="19">
        <f t="shared" si="166"/>
        <v>36157.501172389268</v>
      </c>
      <c r="I2166" s="20">
        <v>530.32236569998929</v>
      </c>
      <c r="J2166" s="19">
        <f t="shared" si="167"/>
        <v>90154.802168998183</v>
      </c>
      <c r="K2166" s="19">
        <f t="shared" si="168"/>
        <v>317.6311823329936</v>
      </c>
      <c r="L2166" s="19">
        <f t="shared" si="169"/>
        <v>53997.300996608916</v>
      </c>
      <c r="M2166" s="29">
        <f>Table4[[#This Row],[Revenue]]/Table4[[#This Row],[Units]]</f>
        <v>3.1195433276469959</v>
      </c>
      <c r="N2166" s="31">
        <f t="shared" si="170"/>
        <v>0.59893982014833969</v>
      </c>
    </row>
    <row r="2167" spans="1:14" x14ac:dyDescent="0.25">
      <c r="A2167" s="35">
        <v>1998</v>
      </c>
      <c r="B2167" s="15" t="s">
        <v>176</v>
      </c>
      <c r="C2167" s="15" t="s">
        <v>169</v>
      </c>
      <c r="D2167" s="15" t="s">
        <v>5</v>
      </c>
      <c r="E2167" s="15" t="s">
        <v>80</v>
      </c>
      <c r="F2167" s="16">
        <v>506</v>
      </c>
      <c r="G2167" s="19">
        <v>714.29489999997782</v>
      </c>
      <c r="H2167" s="19">
        <f t="shared" si="166"/>
        <v>361433.21939998877</v>
      </c>
      <c r="I2167" s="20">
        <v>1578.500755999951</v>
      </c>
      <c r="J2167" s="19">
        <f t="shared" si="167"/>
        <v>798721.38253597519</v>
      </c>
      <c r="K2167" s="19">
        <f t="shared" si="168"/>
        <v>864.20585599997321</v>
      </c>
      <c r="L2167" s="19">
        <f t="shared" si="169"/>
        <v>437288.16313598643</v>
      </c>
      <c r="M2167" s="29">
        <f>Table4[[#This Row],[Revenue]]/Table4[[#This Row],[Units]]</f>
        <v>3.1195667114623538</v>
      </c>
      <c r="N2167" s="31">
        <f t="shared" si="170"/>
        <v>0.54748523414707828</v>
      </c>
    </row>
    <row r="2168" spans="1:14" x14ac:dyDescent="0.25">
      <c r="A2168" s="35">
        <v>1999</v>
      </c>
      <c r="B2168" s="15" t="s">
        <v>172</v>
      </c>
      <c r="C2168" s="15" t="s">
        <v>169</v>
      </c>
      <c r="D2168" s="15" t="s">
        <v>5</v>
      </c>
      <c r="E2168" s="15" t="s">
        <v>80</v>
      </c>
      <c r="F2168" s="16">
        <v>670</v>
      </c>
      <c r="G2168" s="19">
        <v>1025.0999999999619</v>
      </c>
      <c r="H2168" s="19">
        <f t="shared" si="166"/>
        <v>686816.99999997451</v>
      </c>
      <c r="I2168" s="20">
        <v>2100.0439999999221</v>
      </c>
      <c r="J2168" s="19">
        <f t="shared" si="167"/>
        <v>1407029.4799999478</v>
      </c>
      <c r="K2168" s="19">
        <f t="shared" si="168"/>
        <v>1074.9439999999602</v>
      </c>
      <c r="L2168" s="19">
        <f t="shared" si="169"/>
        <v>720212.47999997332</v>
      </c>
      <c r="M2168" s="29">
        <f>Table4[[#This Row],[Revenue]]/Table4[[#This Row],[Units]]</f>
        <v>3.1343940298506299</v>
      </c>
      <c r="N2168" s="31">
        <f t="shared" si="170"/>
        <v>0.5118673703979536</v>
      </c>
    </row>
    <row r="2169" spans="1:14" x14ac:dyDescent="0.25">
      <c r="A2169" s="35">
        <v>1999</v>
      </c>
      <c r="B2169" s="15" t="s">
        <v>175</v>
      </c>
      <c r="C2169" s="15" t="s">
        <v>169</v>
      </c>
      <c r="D2169" s="15" t="s">
        <v>5</v>
      </c>
      <c r="E2169" s="15" t="s">
        <v>80</v>
      </c>
      <c r="F2169" s="16">
        <v>324</v>
      </c>
      <c r="G2169" s="19">
        <v>930.75805463996255</v>
      </c>
      <c r="H2169" s="19">
        <f t="shared" si="166"/>
        <v>301565.60970334784</v>
      </c>
      <c r="I2169" s="20">
        <v>1834.2111439999464</v>
      </c>
      <c r="J2169" s="19">
        <f t="shared" si="167"/>
        <v>594284.41065598268</v>
      </c>
      <c r="K2169" s="19">
        <f t="shared" si="168"/>
        <v>903.45308935998389</v>
      </c>
      <c r="L2169" s="19">
        <f t="shared" si="169"/>
        <v>292718.80095263483</v>
      </c>
      <c r="M2169" s="29">
        <f>Table4[[#This Row],[Revenue]]/Table4[[#This Row],[Units]]</f>
        <v>5.6611455061726739</v>
      </c>
      <c r="N2169" s="31">
        <f t="shared" si="170"/>
        <v>0.49255675515621566</v>
      </c>
    </row>
    <row r="2170" spans="1:14" x14ac:dyDescent="0.25">
      <c r="A2170" s="35">
        <v>2007</v>
      </c>
      <c r="B2170" s="15" t="s">
        <v>171</v>
      </c>
      <c r="C2170" s="15" t="s">
        <v>169</v>
      </c>
      <c r="D2170" s="15" t="s">
        <v>5</v>
      </c>
      <c r="E2170" s="15" t="s">
        <v>80</v>
      </c>
      <c r="F2170" s="16">
        <v>264</v>
      </c>
      <c r="G2170" s="19">
        <v>559.24223787599476</v>
      </c>
      <c r="H2170" s="19">
        <f t="shared" si="166"/>
        <v>147639.95079926262</v>
      </c>
      <c r="I2170" s="20">
        <v>862.22979959999202</v>
      </c>
      <c r="J2170" s="19">
        <f t="shared" si="167"/>
        <v>227628.66709439788</v>
      </c>
      <c r="K2170" s="19">
        <f t="shared" si="168"/>
        <v>302.98756172399726</v>
      </c>
      <c r="L2170" s="19">
        <f t="shared" si="169"/>
        <v>79988.716295135266</v>
      </c>
      <c r="M2170" s="29">
        <f>Table4[[#This Row],[Revenue]]/Table4[[#This Row],[Units]]</f>
        <v>3.2660219681817879</v>
      </c>
      <c r="N2170" s="31">
        <f t="shared" si="170"/>
        <v>0.35140001176549462</v>
      </c>
    </row>
    <row r="2171" spans="1:14" x14ac:dyDescent="0.25">
      <c r="A2171" s="35">
        <v>2008</v>
      </c>
      <c r="B2171" s="15" t="s">
        <v>173</v>
      </c>
      <c r="C2171" s="15" t="s">
        <v>169</v>
      </c>
      <c r="D2171" s="15" t="s">
        <v>5</v>
      </c>
      <c r="E2171" s="15" t="s">
        <v>80</v>
      </c>
      <c r="F2171" s="16">
        <v>785</v>
      </c>
      <c r="G2171" s="19">
        <v>975.1466249999803</v>
      </c>
      <c r="H2171" s="19">
        <f t="shared" si="166"/>
        <v>765490.1006249846</v>
      </c>
      <c r="I2171" s="20">
        <v>2062.7662338499586</v>
      </c>
      <c r="J2171" s="19">
        <f t="shared" si="167"/>
        <v>1619271.4935722174</v>
      </c>
      <c r="K2171" s="19">
        <f t="shared" si="168"/>
        <v>1087.6196088499782</v>
      </c>
      <c r="L2171" s="19">
        <f t="shared" si="169"/>
        <v>853781.39294723282</v>
      </c>
      <c r="M2171" s="29">
        <f>Table4[[#This Row],[Revenue]]/Table4[[#This Row],[Units]]</f>
        <v>2.6277276864330683</v>
      </c>
      <c r="N2171" s="31">
        <f t="shared" si="170"/>
        <v>0.52726265875510225</v>
      </c>
    </row>
    <row r="2172" spans="1:14" x14ac:dyDescent="0.25">
      <c r="A2172" s="35">
        <v>2008</v>
      </c>
      <c r="B2172" s="15" t="s">
        <v>175</v>
      </c>
      <c r="C2172" s="15" t="s">
        <v>169</v>
      </c>
      <c r="D2172" s="15" t="s">
        <v>5</v>
      </c>
      <c r="E2172" s="15" t="s">
        <v>80</v>
      </c>
      <c r="F2172" s="16">
        <v>338</v>
      </c>
      <c r="G2172" s="19">
        <v>814.52997889997766</v>
      </c>
      <c r="H2172" s="19">
        <f t="shared" si="166"/>
        <v>275311.13286819245</v>
      </c>
      <c r="I2172" s="20">
        <v>1656.8071899999684</v>
      </c>
      <c r="J2172" s="19">
        <f t="shared" si="167"/>
        <v>560000.83021998929</v>
      </c>
      <c r="K2172" s="19">
        <f t="shared" si="168"/>
        <v>842.27721109999072</v>
      </c>
      <c r="L2172" s="19">
        <f t="shared" si="169"/>
        <v>284689.69735179684</v>
      </c>
      <c r="M2172" s="29">
        <f>Table4[[#This Row],[Revenue]]/Table4[[#This Row],[Units]]</f>
        <v>4.9017964201182496</v>
      </c>
      <c r="N2172" s="31">
        <f t="shared" si="170"/>
        <v>0.50837370587461461</v>
      </c>
    </row>
    <row r="2173" spans="1:14" x14ac:dyDescent="0.25">
      <c r="A2173" s="35">
        <v>2009</v>
      </c>
      <c r="B2173" s="15" t="s">
        <v>175</v>
      </c>
      <c r="C2173" s="15" t="s">
        <v>169</v>
      </c>
      <c r="D2173" s="15" t="s">
        <v>5</v>
      </c>
      <c r="E2173" s="15" t="s">
        <v>80</v>
      </c>
      <c r="F2173" s="16">
        <v>785</v>
      </c>
      <c r="G2173" s="19">
        <v>1221.0086249999531</v>
      </c>
      <c r="H2173" s="19">
        <f t="shared" si="166"/>
        <v>958491.77062496322</v>
      </c>
      <c r="I2173" s="20">
        <v>2412.3950449999074</v>
      </c>
      <c r="J2173" s="19">
        <f t="shared" si="167"/>
        <v>1893730.1103249274</v>
      </c>
      <c r="K2173" s="19">
        <f t="shared" si="168"/>
        <v>1191.3864199999543</v>
      </c>
      <c r="L2173" s="19">
        <f t="shared" si="169"/>
        <v>935238.33969996416</v>
      </c>
      <c r="M2173" s="29">
        <f>Table4[[#This Row],[Revenue]]/Table4[[#This Row],[Units]]</f>
        <v>3.0731147070062517</v>
      </c>
      <c r="N2173" s="31">
        <f t="shared" si="170"/>
        <v>0.49386041580101159</v>
      </c>
    </row>
    <row r="2174" spans="1:14" x14ac:dyDescent="0.25">
      <c r="A2174" s="35">
        <v>2010</v>
      </c>
      <c r="B2174" s="15" t="s">
        <v>175</v>
      </c>
      <c r="C2174" s="15" t="s">
        <v>169</v>
      </c>
      <c r="D2174" s="15" t="s">
        <v>5</v>
      </c>
      <c r="E2174" s="15" t="s">
        <v>80</v>
      </c>
      <c r="F2174" s="16">
        <v>475</v>
      </c>
      <c r="G2174" s="19">
        <v>1368.6971737599301</v>
      </c>
      <c r="H2174" s="19">
        <f t="shared" si="166"/>
        <v>650131.15753596683</v>
      </c>
      <c r="I2174" s="20">
        <v>2659.5024959998645</v>
      </c>
      <c r="J2174" s="19">
        <f t="shared" si="167"/>
        <v>1263263.6855999357</v>
      </c>
      <c r="K2174" s="19">
        <f t="shared" si="168"/>
        <v>1290.8053222399344</v>
      </c>
      <c r="L2174" s="19">
        <f t="shared" si="169"/>
        <v>613132.52806396887</v>
      </c>
      <c r="M2174" s="29">
        <f>Table4[[#This Row],[Revenue]]/Table4[[#This Row],[Units]]</f>
        <v>5.5989526231576097</v>
      </c>
      <c r="N2174" s="31">
        <f t="shared" si="170"/>
        <v>0.48535593562383339</v>
      </c>
    </row>
    <row r="2175" spans="1:14" x14ac:dyDescent="0.25">
      <c r="A2175" s="35">
        <v>2010</v>
      </c>
      <c r="B2175" s="15" t="s">
        <v>175</v>
      </c>
      <c r="C2175" s="15" t="s">
        <v>169</v>
      </c>
      <c r="D2175" s="15" t="s">
        <v>5</v>
      </c>
      <c r="E2175" s="15" t="s">
        <v>80</v>
      </c>
      <c r="F2175" s="16">
        <v>479</v>
      </c>
      <c r="G2175" s="19">
        <v>1029.6428755199488</v>
      </c>
      <c r="H2175" s="19">
        <f t="shared" si="166"/>
        <v>493198.9373740555</v>
      </c>
      <c r="I2175" s="20">
        <v>2517.5937919998751</v>
      </c>
      <c r="J2175" s="19">
        <f t="shared" si="167"/>
        <v>1205927.4263679401</v>
      </c>
      <c r="K2175" s="19">
        <f t="shared" si="168"/>
        <v>1487.9509164799263</v>
      </c>
      <c r="L2175" s="19">
        <f t="shared" si="169"/>
        <v>712728.48899388465</v>
      </c>
      <c r="M2175" s="29">
        <f>Table4[[#This Row],[Revenue]]/Table4[[#This Row],[Units]]</f>
        <v>5.2559369352815759</v>
      </c>
      <c r="N2175" s="31">
        <f t="shared" si="170"/>
        <v>0.59102104605126071</v>
      </c>
    </row>
    <row r="2176" spans="1:14" x14ac:dyDescent="0.25">
      <c r="A2176" s="35">
        <v>2010</v>
      </c>
      <c r="B2176" s="15" t="s">
        <v>176</v>
      </c>
      <c r="C2176" s="15" t="s">
        <v>169</v>
      </c>
      <c r="D2176" s="15" t="s">
        <v>5</v>
      </c>
      <c r="E2176" s="15" t="s">
        <v>80</v>
      </c>
      <c r="F2176" s="16">
        <v>465</v>
      </c>
      <c r="G2176" s="19">
        <v>944.12266511995449</v>
      </c>
      <c r="H2176" s="19">
        <f t="shared" si="166"/>
        <v>439017.03928077884</v>
      </c>
      <c r="I2176" s="20">
        <v>2299.0979519998896</v>
      </c>
      <c r="J2176" s="19">
        <f t="shared" si="167"/>
        <v>1069080.5476799486</v>
      </c>
      <c r="K2176" s="19">
        <f t="shared" si="168"/>
        <v>1354.9752868799351</v>
      </c>
      <c r="L2176" s="19">
        <f t="shared" si="169"/>
        <v>630063.50839916978</v>
      </c>
      <c r="M2176" s="29">
        <f>Table4[[#This Row],[Revenue]]/Table4[[#This Row],[Units]]</f>
        <v>4.9442966709675042</v>
      </c>
      <c r="N2176" s="31">
        <f t="shared" si="170"/>
        <v>0.58935083026858359</v>
      </c>
    </row>
    <row r="2177" spans="1:19" x14ac:dyDescent="0.25">
      <c r="A2177" s="35">
        <v>2010</v>
      </c>
      <c r="B2177" s="15" t="s">
        <v>173</v>
      </c>
      <c r="C2177" s="15" t="s">
        <v>169</v>
      </c>
      <c r="D2177" s="15" t="s">
        <v>5</v>
      </c>
      <c r="E2177" s="15" t="s">
        <v>80</v>
      </c>
      <c r="F2177" s="16">
        <v>366</v>
      </c>
      <c r="G2177" s="19">
        <v>1119.2030303999477</v>
      </c>
      <c r="H2177" s="19">
        <f t="shared" si="166"/>
        <v>409628.30912638083</v>
      </c>
      <c r="I2177" s="20">
        <v>2087.6678399999028</v>
      </c>
      <c r="J2177" s="19">
        <f t="shared" si="167"/>
        <v>764086.42943996435</v>
      </c>
      <c r="K2177" s="19">
        <f t="shared" si="168"/>
        <v>968.46480959995506</v>
      </c>
      <c r="L2177" s="19">
        <f t="shared" si="169"/>
        <v>354458.12031358352</v>
      </c>
      <c r="M2177" s="29">
        <f>Table4[[#This Row],[Revenue]]/Table4[[#This Row],[Units]]</f>
        <v>5.7040104918030128</v>
      </c>
      <c r="N2177" s="31">
        <f t="shared" si="170"/>
        <v>0.46389793962625786</v>
      </c>
    </row>
    <row r="2178" spans="1:19" x14ac:dyDescent="0.25">
      <c r="A2178" s="35">
        <v>2010</v>
      </c>
      <c r="B2178" s="15" t="s">
        <v>172</v>
      </c>
      <c r="C2178" s="15" t="s">
        <v>169</v>
      </c>
      <c r="D2178" s="15" t="s">
        <v>5</v>
      </c>
      <c r="E2178" s="15" t="s">
        <v>80</v>
      </c>
      <c r="F2178" s="16">
        <v>264</v>
      </c>
      <c r="G2178" s="19">
        <v>847.88150783996173</v>
      </c>
      <c r="H2178" s="19">
        <f t="shared" ref="H2178:H2241" si="171">G2178*F2178</f>
        <v>223840.71806974988</v>
      </c>
      <c r="I2178" s="20">
        <v>1774.2448639999427</v>
      </c>
      <c r="J2178" s="19">
        <f t="shared" ref="J2178:J2241" si="172">I2178*F2178</f>
        <v>468400.64409598487</v>
      </c>
      <c r="K2178" s="19">
        <f t="shared" ref="K2178:K2241" si="173">I2178-G2178</f>
        <v>926.36335615998098</v>
      </c>
      <c r="L2178" s="19">
        <f t="shared" ref="L2178:L2241" si="174">J2178-H2178</f>
        <v>244559.92602623499</v>
      </c>
      <c r="M2178" s="29">
        <f>Table4[[#This Row],[Revenue]]/Table4[[#This Row],[Units]]</f>
        <v>6.7206244848482681</v>
      </c>
      <c r="N2178" s="31">
        <f t="shared" ref="N2178:N2241" si="175">K2178/I2178</f>
        <v>0.52211697210245434</v>
      </c>
    </row>
    <row r="2179" spans="1:19" x14ac:dyDescent="0.25">
      <c r="A2179" s="35">
        <v>2011</v>
      </c>
      <c r="B2179" s="15" t="s">
        <v>176</v>
      </c>
      <c r="C2179" s="15" t="s">
        <v>169</v>
      </c>
      <c r="D2179" s="15" t="s">
        <v>5</v>
      </c>
      <c r="E2179" s="15" t="s">
        <v>80</v>
      </c>
      <c r="F2179" s="16">
        <v>1003.8551250630712</v>
      </c>
      <c r="G2179" s="19">
        <v>2943.65905580874</v>
      </c>
      <c r="H2179" s="19">
        <f t="shared" si="171"/>
        <v>2955007.2296119248</v>
      </c>
      <c r="I2179" s="20">
        <v>5903.0206839342645</v>
      </c>
      <c r="J2179" s="19">
        <f t="shared" si="172"/>
        <v>5925777.5669207275</v>
      </c>
      <c r="K2179" s="19">
        <f t="shared" si="173"/>
        <v>2959.3616281255245</v>
      </c>
      <c r="L2179" s="19">
        <f t="shared" si="174"/>
        <v>2970770.3373088026</v>
      </c>
      <c r="M2179" s="29">
        <f>Table4[[#This Row],[Revenue]]/Table4[[#This Row],[Units]]</f>
        <v>5.8803511946640539</v>
      </c>
      <c r="N2179" s="31">
        <f t="shared" si="175"/>
        <v>0.50133004551038762</v>
      </c>
    </row>
    <row r="2180" spans="1:19" x14ac:dyDescent="0.25">
      <c r="A2180" s="35">
        <v>2011</v>
      </c>
      <c r="B2180" s="15" t="s">
        <v>172</v>
      </c>
      <c r="C2180" s="15" t="s">
        <v>169</v>
      </c>
      <c r="D2180" s="15" t="s">
        <v>5</v>
      </c>
      <c r="E2180" s="15" t="s">
        <v>80</v>
      </c>
      <c r="F2180" s="16">
        <v>910.4088529443485</v>
      </c>
      <c r="G2180" s="19">
        <v>2384.3483687970488</v>
      </c>
      <c r="H2180" s="19">
        <f t="shared" si="171"/>
        <v>2170731.8634562497</v>
      </c>
      <c r="I2180" s="20">
        <v>5004.0622850375794</v>
      </c>
      <c r="J2180" s="19">
        <f t="shared" si="172"/>
        <v>4555742.6049831379</v>
      </c>
      <c r="K2180" s="19">
        <f t="shared" si="173"/>
        <v>2619.7139162405306</v>
      </c>
      <c r="L2180" s="19">
        <f t="shared" si="174"/>
        <v>2385010.7415268882</v>
      </c>
      <c r="M2180" s="29">
        <f>Table4[[#This Row],[Revenue]]/Table4[[#This Row],[Units]]</f>
        <v>5.4965000272723268</v>
      </c>
      <c r="N2180" s="31">
        <f t="shared" si="175"/>
        <v>0.52351744782906062</v>
      </c>
    </row>
    <row r="2181" spans="1:19" x14ac:dyDescent="0.25">
      <c r="A2181" s="35">
        <v>2011</v>
      </c>
      <c r="B2181" s="15" t="s">
        <v>173</v>
      </c>
      <c r="C2181" s="15" t="s">
        <v>169</v>
      </c>
      <c r="D2181" s="15" t="s">
        <v>5</v>
      </c>
      <c r="E2181" s="15" t="s">
        <v>80</v>
      </c>
      <c r="F2181" s="16">
        <v>739.86829551188293</v>
      </c>
      <c r="G2181" s="19">
        <v>2510.83645946058</v>
      </c>
      <c r="H2181" s="19">
        <f t="shared" si="171"/>
        <v>1857688.2915701903</v>
      </c>
      <c r="I2181" s="20">
        <v>4632.2613221564206</v>
      </c>
      <c r="J2181" s="19">
        <f t="shared" si="172"/>
        <v>3427263.2887894921</v>
      </c>
      <c r="K2181" s="19">
        <f t="shared" si="173"/>
        <v>2121.4248626958406</v>
      </c>
      <c r="L2181" s="19">
        <f t="shared" si="174"/>
        <v>1569574.9972193018</v>
      </c>
      <c r="M2181" s="29">
        <f>Table4[[#This Row],[Revenue]]/Table4[[#This Row],[Units]]</f>
        <v>6.2609269112573056</v>
      </c>
      <c r="N2181" s="31">
        <f t="shared" si="175"/>
        <v>0.45796744077216051</v>
      </c>
    </row>
    <row r="2182" spans="1:19" x14ac:dyDescent="0.25">
      <c r="A2182" s="35">
        <v>2011</v>
      </c>
      <c r="B2182" s="15" t="s">
        <v>173</v>
      </c>
      <c r="C2182" s="15" t="s">
        <v>169</v>
      </c>
      <c r="D2182" s="15" t="s">
        <v>5</v>
      </c>
      <c r="E2182" s="15" t="s">
        <v>80</v>
      </c>
      <c r="F2182" s="16">
        <v>721.5210089525591</v>
      </c>
      <c r="G2182" s="19">
        <v>2182.3299431702007</v>
      </c>
      <c r="H2182" s="19">
        <f t="shared" si="171"/>
        <v>1574596.9024635442</v>
      </c>
      <c r="I2182" s="20">
        <v>4165.2793440552623</v>
      </c>
      <c r="J2182" s="19">
        <f t="shared" si="172"/>
        <v>3005336.5548920063</v>
      </c>
      <c r="K2182" s="19">
        <f t="shared" si="173"/>
        <v>1982.9494008850616</v>
      </c>
      <c r="L2182" s="19">
        <f t="shared" si="174"/>
        <v>1430739.6524284622</v>
      </c>
      <c r="M2182" s="29">
        <f>Table4[[#This Row],[Revenue]]/Table4[[#This Row],[Units]]</f>
        <v>5.7729148456841877</v>
      </c>
      <c r="N2182" s="31">
        <f t="shared" si="175"/>
        <v>0.47606636604460906</v>
      </c>
    </row>
    <row r="2183" spans="1:19" x14ac:dyDescent="0.25">
      <c r="A2183" s="35">
        <v>2011</v>
      </c>
      <c r="B2183" s="15" t="s">
        <v>172</v>
      </c>
      <c r="C2183" s="15" t="s">
        <v>169</v>
      </c>
      <c r="D2183" s="15" t="s">
        <v>5</v>
      </c>
      <c r="E2183" s="15" t="s">
        <v>80</v>
      </c>
      <c r="F2183" s="16">
        <v>597.15627879697513</v>
      </c>
      <c r="G2183" s="19">
        <v>1543.6017520757464</v>
      </c>
      <c r="H2183" s="19">
        <f t="shared" si="171"/>
        <v>921771.47821404366</v>
      </c>
      <c r="I2183" s="20">
        <v>3147.9017251553837</v>
      </c>
      <c r="J2183" s="19">
        <f t="shared" si="172"/>
        <v>1879789.2802123672</v>
      </c>
      <c r="K2183" s="19">
        <f t="shared" si="173"/>
        <v>1604.2999730796373</v>
      </c>
      <c r="L2183" s="19">
        <f t="shared" si="174"/>
        <v>958017.80199832353</v>
      </c>
      <c r="M2183" s="29">
        <f>Table4[[#This Row],[Revenue]]/Table4[[#This Row],[Units]]</f>
        <v>5.271487275486936</v>
      </c>
      <c r="N2183" s="31">
        <f t="shared" si="175"/>
        <v>0.50964106034804735</v>
      </c>
    </row>
    <row r="2184" spans="1:19" x14ac:dyDescent="0.25">
      <c r="A2184" s="35">
        <v>2011</v>
      </c>
      <c r="B2184" s="15" t="s">
        <v>174</v>
      </c>
      <c r="C2184" s="15" t="s">
        <v>169</v>
      </c>
      <c r="D2184" s="15" t="s">
        <v>5</v>
      </c>
      <c r="E2184" s="15" t="s">
        <v>80</v>
      </c>
      <c r="F2184" s="16">
        <v>467</v>
      </c>
      <c r="G2184" s="19">
        <v>1014.3548121199443</v>
      </c>
      <c r="H2184" s="19">
        <f t="shared" si="171"/>
        <v>473703.69726001401</v>
      </c>
      <c r="I2184" s="20">
        <v>2379.30165199987</v>
      </c>
      <c r="J2184" s="19">
        <f t="shared" si="172"/>
        <v>1111133.8714839392</v>
      </c>
      <c r="K2184" s="19">
        <f t="shared" si="173"/>
        <v>1364.9468398799258</v>
      </c>
      <c r="L2184" s="19">
        <f t="shared" si="174"/>
        <v>637430.17422392522</v>
      </c>
      <c r="M2184" s="29">
        <f>Table4[[#This Row],[Revenue]]/Table4[[#This Row],[Units]]</f>
        <v>5.0948643511774518</v>
      </c>
      <c r="N2184" s="31">
        <f t="shared" si="175"/>
        <v>0.57367540544203366</v>
      </c>
    </row>
    <row r="2185" spans="1:19" x14ac:dyDescent="0.25">
      <c r="A2185" s="35">
        <v>2015</v>
      </c>
      <c r="B2185" s="15" t="s">
        <v>172</v>
      </c>
      <c r="C2185" s="15" t="s">
        <v>169</v>
      </c>
      <c r="D2185" s="15" t="s">
        <v>5</v>
      </c>
      <c r="E2185" s="15" t="s">
        <v>80</v>
      </c>
      <c r="F2185" s="16">
        <v>473</v>
      </c>
      <c r="G2185" s="19">
        <v>1318.4498841599311</v>
      </c>
      <c r="H2185" s="19">
        <f t="shared" si="171"/>
        <v>623626.79520764737</v>
      </c>
      <c r="I2185" s="20">
        <v>2526.798335999868</v>
      </c>
      <c r="J2185" s="19">
        <f t="shared" si="172"/>
        <v>1195175.6129279376</v>
      </c>
      <c r="K2185" s="19">
        <f t="shared" si="173"/>
        <v>1208.3484518399368</v>
      </c>
      <c r="L2185" s="19">
        <f t="shared" si="174"/>
        <v>571548.81772029027</v>
      </c>
      <c r="M2185" s="29">
        <f>Table4[[#This Row],[Revenue]]/Table4[[#This Row],[Units]]</f>
        <v>5.3420683636360842</v>
      </c>
      <c r="N2185" s="31">
        <f t="shared" si="175"/>
        <v>0.47821325296297806</v>
      </c>
    </row>
    <row r="2186" spans="1:19" x14ac:dyDescent="0.25">
      <c r="A2186" s="35">
        <v>2020</v>
      </c>
      <c r="B2186" s="15" t="s">
        <v>175</v>
      </c>
      <c r="C2186" s="15" t="s">
        <v>169</v>
      </c>
      <c r="D2186" s="15" t="s">
        <v>5</v>
      </c>
      <c r="E2186" s="15" t="s">
        <v>80</v>
      </c>
      <c r="F2186" s="16">
        <v>470</v>
      </c>
      <c r="G2186" s="19">
        <v>992.83785171994668</v>
      </c>
      <c r="H2186" s="19">
        <f t="shared" si="171"/>
        <v>466633.79030837497</v>
      </c>
      <c r="I2186" s="20">
        <v>2328.8308119998756</v>
      </c>
      <c r="J2186" s="19">
        <f t="shared" si="172"/>
        <v>1094550.4816399415</v>
      </c>
      <c r="K2186" s="19">
        <f t="shared" si="173"/>
        <v>1335.9929602799289</v>
      </c>
      <c r="L2186" s="19">
        <f t="shared" si="174"/>
        <v>627916.69133156654</v>
      </c>
      <c r="M2186" s="29">
        <f>Table4[[#This Row],[Revenue]]/Table4[[#This Row],[Units]]</f>
        <v>4.9549591744678203</v>
      </c>
      <c r="N2186" s="31">
        <f t="shared" si="175"/>
        <v>0.57367540544203355</v>
      </c>
    </row>
    <row r="2187" spans="1:19" x14ac:dyDescent="0.25">
      <c r="A2187" s="35">
        <v>1990</v>
      </c>
      <c r="B2187" s="15" t="s">
        <v>172</v>
      </c>
      <c r="C2187" s="15" t="s">
        <v>170</v>
      </c>
      <c r="D2187" s="15" t="s">
        <v>168</v>
      </c>
      <c r="E2187" s="15" t="s">
        <v>153</v>
      </c>
      <c r="F2187" s="16">
        <v>199</v>
      </c>
      <c r="G2187" s="19">
        <v>306.4377684195984</v>
      </c>
      <c r="H2187" s="19">
        <f t="shared" si="171"/>
        <v>60981.115915500079</v>
      </c>
      <c r="I2187" s="20">
        <v>609.44602715999679</v>
      </c>
      <c r="J2187" s="19">
        <f t="shared" si="172"/>
        <v>121279.75940483937</v>
      </c>
      <c r="K2187" s="19">
        <f t="shared" si="173"/>
        <v>303.00825874039839</v>
      </c>
      <c r="L2187" s="19">
        <f t="shared" si="174"/>
        <v>60298.643489339287</v>
      </c>
      <c r="M2187" s="29">
        <f>Table4[[#This Row],[Revenue]]/Table4[[#This Row],[Units]]</f>
        <v>3.0625428500502352</v>
      </c>
      <c r="N2187" s="31">
        <f t="shared" si="175"/>
        <v>0.49718637128936466</v>
      </c>
      <c r="O2187" s="37">
        <f>SUMIF(A:A,"2020",H:H)</f>
        <v>210681645.43565005</v>
      </c>
      <c r="P2187" s="37">
        <f>SUMIF(A:A,"2020",J:J)</f>
        <v>400231332.49448377</v>
      </c>
      <c r="Q2187" s="38" t="e">
        <f>(O2187-O2186)/O2186</f>
        <v>#DIV/0!</v>
      </c>
      <c r="R2187" s="38" t="e">
        <f>(P2187-P2186)/P2186</f>
        <v>#DIV/0!</v>
      </c>
      <c r="S2187" s="40">
        <v>2020</v>
      </c>
    </row>
    <row r="2188" spans="1:19" x14ac:dyDescent="0.25">
      <c r="A2188" s="35">
        <v>1992</v>
      </c>
      <c r="B2188" s="15" t="s">
        <v>172</v>
      </c>
      <c r="C2188" s="15" t="s">
        <v>170</v>
      </c>
      <c r="D2188" s="15" t="s">
        <v>168</v>
      </c>
      <c r="E2188" s="15" t="s">
        <v>153</v>
      </c>
      <c r="F2188" s="16">
        <v>931</v>
      </c>
      <c r="G2188" s="19">
        <v>1383.5603183799526</v>
      </c>
      <c r="H2188" s="19">
        <f t="shared" si="171"/>
        <v>1288094.6564117358</v>
      </c>
      <c r="I2188" s="20">
        <v>2507.2098979999309</v>
      </c>
      <c r="J2188" s="19">
        <f t="shared" si="172"/>
        <v>2334212.4150379356</v>
      </c>
      <c r="K2188" s="19">
        <f t="shared" si="173"/>
        <v>1123.6495796199783</v>
      </c>
      <c r="L2188" s="19">
        <f t="shared" si="174"/>
        <v>1046117.7586261998</v>
      </c>
      <c r="M2188" s="29">
        <f>Table4[[#This Row],[Revenue]]/Table4[[#This Row],[Units]]</f>
        <v>2.6930288915144263</v>
      </c>
      <c r="N2188" s="31">
        <f t="shared" si="175"/>
        <v>0.44816733553754073</v>
      </c>
    </row>
    <row r="2189" spans="1:19" x14ac:dyDescent="0.25">
      <c r="A2189" s="35">
        <v>1992</v>
      </c>
      <c r="B2189" s="15" t="s">
        <v>174</v>
      </c>
      <c r="C2189" s="15" t="s">
        <v>170</v>
      </c>
      <c r="D2189" s="15" t="s">
        <v>168</v>
      </c>
      <c r="E2189" s="15" t="s">
        <v>153</v>
      </c>
      <c r="F2189" s="16">
        <v>448</v>
      </c>
      <c r="G2189" s="19">
        <v>724.9904032799767</v>
      </c>
      <c r="H2189" s="19">
        <f t="shared" si="171"/>
        <v>324795.70066942956</v>
      </c>
      <c r="I2189" s="20">
        <v>1188.1496879999618</v>
      </c>
      <c r="J2189" s="19">
        <f t="shared" si="172"/>
        <v>532291.0602239829</v>
      </c>
      <c r="K2189" s="19">
        <f t="shared" si="173"/>
        <v>463.15928471998507</v>
      </c>
      <c r="L2189" s="19">
        <f t="shared" si="174"/>
        <v>207495.35955455335</v>
      </c>
      <c r="M2189" s="29">
        <f>Table4[[#This Row],[Revenue]]/Table4[[#This Row],[Units]]</f>
        <v>2.6521198392856289</v>
      </c>
      <c r="N2189" s="31">
        <f t="shared" si="175"/>
        <v>0.38981560101205021</v>
      </c>
    </row>
    <row r="2190" spans="1:19" x14ac:dyDescent="0.25">
      <c r="A2190" s="35">
        <v>1993</v>
      </c>
      <c r="B2190" s="15" t="s">
        <v>174</v>
      </c>
      <c r="C2190" s="15" t="s">
        <v>170</v>
      </c>
      <c r="D2190" s="15" t="s">
        <v>168</v>
      </c>
      <c r="E2190" s="15" t="s">
        <v>153</v>
      </c>
      <c r="F2190" s="16">
        <v>199</v>
      </c>
      <c r="G2190" s="19">
        <v>456.65343132998117</v>
      </c>
      <c r="H2190" s="19">
        <f t="shared" si="171"/>
        <v>90874.032834666257</v>
      </c>
      <c r="I2190" s="20">
        <v>895.89534299996319</v>
      </c>
      <c r="J2190" s="19">
        <f t="shared" si="172"/>
        <v>178283.17325699268</v>
      </c>
      <c r="K2190" s="19">
        <f t="shared" si="173"/>
        <v>439.24191166998202</v>
      </c>
      <c r="L2190" s="19">
        <f t="shared" si="174"/>
        <v>87409.140422326425</v>
      </c>
      <c r="M2190" s="29">
        <f>Table4[[#This Row],[Revenue]]/Table4[[#This Row],[Units]]</f>
        <v>4.5019866482410213</v>
      </c>
      <c r="N2190" s="31">
        <f t="shared" si="175"/>
        <v>0.49028261515363192</v>
      </c>
    </row>
    <row r="2191" spans="1:19" x14ac:dyDescent="0.25">
      <c r="A2191" s="35">
        <v>1996</v>
      </c>
      <c r="B2191" s="15" t="s">
        <v>172</v>
      </c>
      <c r="C2191" s="15" t="s">
        <v>170</v>
      </c>
      <c r="D2191" s="15" t="s">
        <v>168</v>
      </c>
      <c r="E2191" s="15" t="s">
        <v>153</v>
      </c>
      <c r="F2191" s="16">
        <v>549</v>
      </c>
      <c r="G2191" s="19">
        <v>612.19053359999918</v>
      </c>
      <c r="H2191" s="19">
        <f t="shared" si="171"/>
        <v>336092.60294639954</v>
      </c>
      <c r="I2191" s="20">
        <v>1365.3565599999988</v>
      </c>
      <c r="J2191" s="19">
        <f t="shared" si="172"/>
        <v>749580.75143999932</v>
      </c>
      <c r="K2191" s="19">
        <f t="shared" si="173"/>
        <v>753.16602639999962</v>
      </c>
      <c r="L2191" s="19">
        <f t="shared" si="174"/>
        <v>413488.14849359979</v>
      </c>
      <c r="M2191" s="29">
        <f>Table4[[#This Row],[Revenue]]/Table4[[#This Row],[Units]]</f>
        <v>2.4869882695810541</v>
      </c>
      <c r="N2191" s="31">
        <f t="shared" si="175"/>
        <v>0.55162588913770649</v>
      </c>
    </row>
    <row r="2192" spans="1:19" x14ac:dyDescent="0.25">
      <c r="A2192" s="35">
        <v>1996</v>
      </c>
      <c r="B2192" s="15" t="s">
        <v>172</v>
      </c>
      <c r="C2192" s="15" t="s">
        <v>169</v>
      </c>
      <c r="D2192" s="15" t="s">
        <v>6</v>
      </c>
      <c r="E2192" s="15" t="s">
        <v>153</v>
      </c>
      <c r="F2192" s="16">
        <v>341</v>
      </c>
      <c r="G2192" s="19">
        <v>544.25610674489917</v>
      </c>
      <c r="H2192" s="19">
        <f t="shared" si="171"/>
        <v>185591.33240001061</v>
      </c>
      <c r="I2192" s="20">
        <v>872.75825078999867</v>
      </c>
      <c r="J2192" s="19">
        <f t="shared" si="172"/>
        <v>297610.56351938954</v>
      </c>
      <c r="K2192" s="19">
        <f t="shared" si="173"/>
        <v>328.5021440450995</v>
      </c>
      <c r="L2192" s="19">
        <f t="shared" si="174"/>
        <v>112019.23111937894</v>
      </c>
      <c r="M2192" s="29">
        <f>Table4[[#This Row],[Revenue]]/Table4[[#This Row],[Units]]</f>
        <v>2.5594083600879727</v>
      </c>
      <c r="N2192" s="31">
        <f t="shared" si="175"/>
        <v>0.37639534630322619</v>
      </c>
    </row>
    <row r="2193" spans="1:19" x14ac:dyDescent="0.25">
      <c r="A2193" s="35">
        <v>1997</v>
      </c>
      <c r="B2193" s="15" t="s">
        <v>174</v>
      </c>
      <c r="C2193" s="15" t="s">
        <v>170</v>
      </c>
      <c r="D2193" s="15" t="s">
        <v>168</v>
      </c>
      <c r="E2193" s="15" t="s">
        <v>153</v>
      </c>
      <c r="F2193" s="16">
        <v>702</v>
      </c>
      <c r="G2193" s="19">
        <v>913.58511984238373</v>
      </c>
      <c r="H2193" s="19">
        <f t="shared" si="171"/>
        <v>641336.75412935333</v>
      </c>
      <c r="I2193" s="20">
        <v>1426.4261930399748</v>
      </c>
      <c r="J2193" s="19">
        <f t="shared" si="172"/>
        <v>1001351.1875140623</v>
      </c>
      <c r="K2193" s="19">
        <f t="shared" si="173"/>
        <v>512.84107319759107</v>
      </c>
      <c r="L2193" s="19">
        <f t="shared" si="174"/>
        <v>360014.43338470894</v>
      </c>
      <c r="M2193" s="29">
        <f>Table4[[#This Row],[Revenue]]/Table4[[#This Row],[Units]]</f>
        <v>2.031946143931588</v>
      </c>
      <c r="N2193" s="31">
        <f t="shared" si="175"/>
        <v>0.35952864277164809</v>
      </c>
    </row>
    <row r="2194" spans="1:19" x14ac:dyDescent="0.25">
      <c r="A2194" s="35">
        <v>1998</v>
      </c>
      <c r="B2194" s="15" t="s">
        <v>174</v>
      </c>
      <c r="C2194" s="15" t="s">
        <v>170</v>
      </c>
      <c r="D2194" s="15" t="s">
        <v>168</v>
      </c>
      <c r="E2194" s="15" t="s">
        <v>153</v>
      </c>
      <c r="F2194" s="16">
        <v>362</v>
      </c>
      <c r="G2194" s="19">
        <v>572.96655597998483</v>
      </c>
      <c r="H2194" s="19">
        <f t="shared" si="171"/>
        <v>207413.8932647545</v>
      </c>
      <c r="I2194" s="20">
        <v>981.08485799997402</v>
      </c>
      <c r="J2194" s="19">
        <f t="shared" si="172"/>
        <v>355152.71859599062</v>
      </c>
      <c r="K2194" s="19">
        <f t="shared" si="173"/>
        <v>408.11830201998919</v>
      </c>
      <c r="L2194" s="19">
        <f t="shared" si="174"/>
        <v>147738.82533123612</v>
      </c>
      <c r="M2194" s="29">
        <f>Table4[[#This Row],[Revenue]]/Table4[[#This Row],[Units]]</f>
        <v>2.7101791657457848</v>
      </c>
      <c r="N2194" s="31">
        <f t="shared" si="175"/>
        <v>0.41598675047535999</v>
      </c>
    </row>
    <row r="2195" spans="1:19" x14ac:dyDescent="0.25">
      <c r="A2195" s="35">
        <v>1999</v>
      </c>
      <c r="B2195" s="15" t="s">
        <v>175</v>
      </c>
      <c r="C2195" s="15" t="s">
        <v>170</v>
      </c>
      <c r="D2195" s="15" t="s">
        <v>168</v>
      </c>
      <c r="E2195" s="15" t="s">
        <v>153</v>
      </c>
      <c r="F2195" s="16">
        <v>702</v>
      </c>
      <c r="G2195" s="19">
        <v>1197.77369237995</v>
      </c>
      <c r="H2195" s="19">
        <f t="shared" si="171"/>
        <v>840837.13205072493</v>
      </c>
      <c r="I2195" s="20">
        <v>2311.2852979999243</v>
      </c>
      <c r="J2195" s="19">
        <f t="shared" si="172"/>
        <v>1622522.2791959469</v>
      </c>
      <c r="K2195" s="19">
        <f t="shared" si="173"/>
        <v>1113.5116056199743</v>
      </c>
      <c r="L2195" s="19">
        <f t="shared" si="174"/>
        <v>781685.14714522194</v>
      </c>
      <c r="M2195" s="29">
        <f>Table4[[#This Row],[Revenue]]/Table4[[#This Row],[Units]]</f>
        <v>3.2924291994300914</v>
      </c>
      <c r="N2195" s="31">
        <f t="shared" si="175"/>
        <v>0.48177159547700749</v>
      </c>
    </row>
    <row r="2196" spans="1:19" x14ac:dyDescent="0.25">
      <c r="A2196" s="35">
        <v>2007</v>
      </c>
      <c r="B2196" s="15" t="s">
        <v>171</v>
      </c>
      <c r="C2196" s="15" t="s">
        <v>170</v>
      </c>
      <c r="D2196" s="15" t="s">
        <v>168</v>
      </c>
      <c r="E2196" s="15" t="s">
        <v>153</v>
      </c>
      <c r="F2196" s="16">
        <v>240</v>
      </c>
      <c r="G2196" s="19">
        <v>359.94367250399677</v>
      </c>
      <c r="H2196" s="19">
        <f t="shared" si="171"/>
        <v>86386.481400959223</v>
      </c>
      <c r="I2196" s="20">
        <v>686.81829839999386</v>
      </c>
      <c r="J2196" s="19">
        <f t="shared" si="172"/>
        <v>164836.39161599852</v>
      </c>
      <c r="K2196" s="19">
        <f t="shared" si="173"/>
        <v>326.8746258959971</v>
      </c>
      <c r="L2196" s="19">
        <f t="shared" si="174"/>
        <v>78449.910215039301</v>
      </c>
      <c r="M2196" s="29">
        <f>Table4[[#This Row],[Revenue]]/Table4[[#This Row],[Units]]</f>
        <v>2.8617429099999745</v>
      </c>
      <c r="N2196" s="31">
        <f t="shared" si="175"/>
        <v>0.47592591324005412</v>
      </c>
    </row>
    <row r="2197" spans="1:19" x14ac:dyDescent="0.25">
      <c r="A2197" s="35">
        <v>2007</v>
      </c>
      <c r="B2197" s="15" t="s">
        <v>171</v>
      </c>
      <c r="C2197" s="15" t="s">
        <v>170</v>
      </c>
      <c r="D2197" s="15" t="s">
        <v>168</v>
      </c>
      <c r="E2197" s="15" t="s">
        <v>153</v>
      </c>
      <c r="F2197" s="16">
        <v>259</v>
      </c>
      <c r="G2197" s="19">
        <v>276.97672020779754</v>
      </c>
      <c r="H2197" s="19">
        <f t="shared" si="171"/>
        <v>71736.970533819564</v>
      </c>
      <c r="I2197" s="20">
        <v>579.19183937999492</v>
      </c>
      <c r="J2197" s="19">
        <f t="shared" si="172"/>
        <v>150010.68639941869</v>
      </c>
      <c r="K2197" s="19">
        <f t="shared" si="173"/>
        <v>302.21511917219738</v>
      </c>
      <c r="L2197" s="19">
        <f t="shared" si="174"/>
        <v>78273.715865599122</v>
      </c>
      <c r="M2197" s="29">
        <f>Table4[[#This Row],[Revenue]]/Table4[[#This Row],[Units]]</f>
        <v>2.2362619281080884</v>
      </c>
      <c r="N2197" s="31">
        <f t="shared" si="175"/>
        <v>0.52178759889937043</v>
      </c>
    </row>
    <row r="2198" spans="1:19" x14ac:dyDescent="0.25">
      <c r="A2198" s="35">
        <v>2007</v>
      </c>
      <c r="B2198" s="15" t="s">
        <v>171</v>
      </c>
      <c r="C2198" s="15" t="s">
        <v>170</v>
      </c>
      <c r="D2198" s="15" t="s">
        <v>168</v>
      </c>
      <c r="E2198" s="15" t="s">
        <v>153</v>
      </c>
      <c r="F2198" s="16">
        <v>198</v>
      </c>
      <c r="G2198" s="19">
        <v>214.52761716319807</v>
      </c>
      <c r="H2198" s="19">
        <f t="shared" si="171"/>
        <v>42476.468198313218</v>
      </c>
      <c r="I2198" s="20">
        <v>498.23747471999548</v>
      </c>
      <c r="J2198" s="19">
        <f t="shared" si="172"/>
        <v>98651.019994559101</v>
      </c>
      <c r="K2198" s="19">
        <f t="shared" si="173"/>
        <v>283.70985755679737</v>
      </c>
      <c r="L2198" s="19">
        <f t="shared" si="174"/>
        <v>56174.551796245883</v>
      </c>
      <c r="M2198" s="29">
        <f>Table4[[#This Row],[Revenue]]/Table4[[#This Row],[Units]]</f>
        <v>2.5163508824242196</v>
      </c>
      <c r="N2198" s="31">
        <f t="shared" si="175"/>
        <v>0.56942697398713238</v>
      </c>
    </row>
    <row r="2199" spans="1:19" x14ac:dyDescent="0.25">
      <c r="A2199" s="35">
        <v>2008</v>
      </c>
      <c r="B2199" s="15" t="s">
        <v>172</v>
      </c>
      <c r="C2199" s="15" t="s">
        <v>170</v>
      </c>
      <c r="D2199" s="15" t="s">
        <v>168</v>
      </c>
      <c r="E2199" s="15" t="s">
        <v>153</v>
      </c>
      <c r="F2199" s="16">
        <v>427</v>
      </c>
      <c r="G2199" s="19">
        <v>578.74002742139214</v>
      </c>
      <c r="H2199" s="19">
        <f t="shared" si="171"/>
        <v>247121.99170893445</v>
      </c>
      <c r="I2199" s="20">
        <v>981.56702393998671</v>
      </c>
      <c r="J2199" s="19">
        <f t="shared" si="172"/>
        <v>419129.11922237434</v>
      </c>
      <c r="K2199" s="19">
        <f t="shared" si="173"/>
        <v>402.82699651859457</v>
      </c>
      <c r="L2199" s="19">
        <f t="shared" si="174"/>
        <v>172007.12751343989</v>
      </c>
      <c r="M2199" s="29">
        <f>Table4[[#This Row],[Revenue]]/Table4[[#This Row],[Units]]</f>
        <v>2.2987518125058237</v>
      </c>
      <c r="N2199" s="31">
        <f t="shared" si="175"/>
        <v>0.41039173759287123</v>
      </c>
    </row>
    <row r="2200" spans="1:19" x14ac:dyDescent="0.25">
      <c r="A2200" s="35">
        <v>2009</v>
      </c>
      <c r="B2200" s="15" t="s">
        <v>173</v>
      </c>
      <c r="C2200" s="15" t="s">
        <v>170</v>
      </c>
      <c r="D2200" s="15" t="s">
        <v>168</v>
      </c>
      <c r="E2200" s="15" t="s">
        <v>153</v>
      </c>
      <c r="F2200" s="16">
        <v>427</v>
      </c>
      <c r="G2200" s="19">
        <v>723.37144312997475</v>
      </c>
      <c r="H2200" s="19">
        <f t="shared" si="171"/>
        <v>308879.60621649923</v>
      </c>
      <c r="I2200" s="20">
        <v>1196.9131229999582</v>
      </c>
      <c r="J2200" s="19">
        <f t="shared" si="172"/>
        <v>511081.90352098213</v>
      </c>
      <c r="K2200" s="19">
        <f t="shared" si="173"/>
        <v>473.54167986998345</v>
      </c>
      <c r="L2200" s="19">
        <f t="shared" si="174"/>
        <v>202202.2973044829</v>
      </c>
      <c r="M2200" s="29">
        <f>Table4[[#This Row],[Revenue]]/Table4[[#This Row],[Units]]</f>
        <v>2.803075229508099</v>
      </c>
      <c r="N2200" s="31">
        <f t="shared" si="175"/>
        <v>0.39563579909884572</v>
      </c>
    </row>
    <row r="2201" spans="1:19" x14ac:dyDescent="0.25">
      <c r="A2201" s="35">
        <v>2009</v>
      </c>
      <c r="B2201" s="15" t="s">
        <v>173</v>
      </c>
      <c r="C2201" s="15" t="s">
        <v>170</v>
      </c>
      <c r="D2201" s="15" t="s">
        <v>168</v>
      </c>
      <c r="E2201" s="15" t="s">
        <v>153</v>
      </c>
      <c r="F2201" s="16">
        <v>240</v>
      </c>
      <c r="G2201" s="19">
        <v>478.45614959998289</v>
      </c>
      <c r="H2201" s="19">
        <f t="shared" si="171"/>
        <v>114829.47590399589</v>
      </c>
      <c r="I2201" s="20">
        <v>898.31015999996794</v>
      </c>
      <c r="J2201" s="19">
        <f t="shared" si="172"/>
        <v>215594.4383999923</v>
      </c>
      <c r="K2201" s="19">
        <f t="shared" si="173"/>
        <v>419.85401039998504</v>
      </c>
      <c r="L2201" s="19">
        <f t="shared" si="174"/>
        <v>100764.96249599641</v>
      </c>
      <c r="M2201" s="29">
        <f>Table4[[#This Row],[Revenue]]/Table4[[#This Row],[Units]]</f>
        <v>3.7429589999998663</v>
      </c>
      <c r="N2201" s="31">
        <f t="shared" si="175"/>
        <v>0.46738201246660732</v>
      </c>
    </row>
    <row r="2202" spans="1:19" x14ac:dyDescent="0.25">
      <c r="A2202" s="35">
        <v>2009</v>
      </c>
      <c r="B2202" s="15" t="s">
        <v>173</v>
      </c>
      <c r="C2202" s="15" t="s">
        <v>170</v>
      </c>
      <c r="D2202" s="15" t="s">
        <v>168</v>
      </c>
      <c r="E2202" s="15" t="s">
        <v>153</v>
      </c>
      <c r="F2202" s="16">
        <v>259</v>
      </c>
      <c r="G2202" s="19">
        <v>369.33986606998678</v>
      </c>
      <c r="H2202" s="19">
        <f t="shared" si="171"/>
        <v>95659.02531212657</v>
      </c>
      <c r="I2202" s="20">
        <v>763.97819699997274</v>
      </c>
      <c r="J2202" s="19">
        <f t="shared" si="172"/>
        <v>197870.35302299293</v>
      </c>
      <c r="K2202" s="19">
        <f t="shared" si="173"/>
        <v>394.63833092998595</v>
      </c>
      <c r="L2202" s="19">
        <f t="shared" si="174"/>
        <v>102211.32771086636</v>
      </c>
      <c r="M2202" s="29">
        <f>Table4[[#This Row],[Revenue]]/Table4[[#This Row],[Units]]</f>
        <v>2.949722768339663</v>
      </c>
      <c r="N2202" s="31">
        <f t="shared" si="175"/>
        <v>0.51655705945493102</v>
      </c>
    </row>
    <row r="2203" spans="1:19" x14ac:dyDescent="0.25">
      <c r="A2203" s="35">
        <v>2009</v>
      </c>
      <c r="B2203" s="15" t="s">
        <v>173</v>
      </c>
      <c r="C2203" s="15" t="s">
        <v>170</v>
      </c>
      <c r="D2203" s="15" t="s">
        <v>168</v>
      </c>
      <c r="E2203" s="15" t="s">
        <v>153</v>
      </c>
      <c r="F2203" s="16">
        <v>198</v>
      </c>
      <c r="G2203" s="19">
        <v>287.24101539998969</v>
      </c>
      <c r="H2203" s="19">
        <f t="shared" si="171"/>
        <v>56873.721049197957</v>
      </c>
      <c r="I2203" s="20">
        <v>663.01133999997626</v>
      </c>
      <c r="J2203" s="19">
        <f t="shared" si="172"/>
        <v>131276.2453199953</v>
      </c>
      <c r="K2203" s="19">
        <f t="shared" si="173"/>
        <v>375.77032459998657</v>
      </c>
      <c r="L2203" s="19">
        <f t="shared" si="174"/>
        <v>74402.524270797352</v>
      </c>
      <c r="M2203" s="29">
        <f>Table4[[#This Row],[Revenue]]/Table4[[#This Row],[Units]]</f>
        <v>3.3485421212120015</v>
      </c>
      <c r="N2203" s="31">
        <f t="shared" si="175"/>
        <v>0.56676304299712288</v>
      </c>
    </row>
    <row r="2204" spans="1:19" x14ac:dyDescent="0.25">
      <c r="A2204" s="35">
        <v>1990</v>
      </c>
      <c r="B2204" s="15" t="s">
        <v>175</v>
      </c>
      <c r="C2204" s="15" t="s">
        <v>170</v>
      </c>
      <c r="D2204" s="15" t="s">
        <v>146</v>
      </c>
      <c r="E2204" s="15" t="s">
        <v>117</v>
      </c>
      <c r="F2204" s="16">
        <v>711</v>
      </c>
      <c r="G2204" s="19">
        <v>751.02361199998757</v>
      </c>
      <c r="H2204" s="19">
        <f t="shared" si="171"/>
        <v>533977.78813199117</v>
      </c>
      <c r="I2204" s="20">
        <v>1628.0804290799729</v>
      </c>
      <c r="J2204" s="19">
        <f t="shared" si="172"/>
        <v>1157565.1850758607</v>
      </c>
      <c r="K2204" s="19">
        <f t="shared" si="173"/>
        <v>877.05681707998531</v>
      </c>
      <c r="L2204" s="19">
        <f t="shared" si="174"/>
        <v>623587.39694386953</v>
      </c>
      <c r="M2204" s="29">
        <f>Table4[[#This Row],[Revenue]]/Table4[[#This Row],[Units]]</f>
        <v>2.2898458918143079</v>
      </c>
      <c r="N2204" s="31">
        <f t="shared" si="175"/>
        <v>0.53870607459829822</v>
      </c>
      <c r="O2204" s="41"/>
      <c r="P2204" s="41"/>
      <c r="Q2204" s="41"/>
      <c r="R2204" s="41"/>
      <c r="S2204" s="41"/>
    </row>
    <row r="2205" spans="1:19" x14ac:dyDescent="0.25">
      <c r="A2205" s="35">
        <v>1990</v>
      </c>
      <c r="B2205" s="15" t="s">
        <v>175</v>
      </c>
      <c r="C2205" s="15" t="s">
        <v>170</v>
      </c>
      <c r="D2205" s="15" t="s">
        <v>146</v>
      </c>
      <c r="E2205" s="15" t="s">
        <v>117</v>
      </c>
      <c r="F2205" s="16">
        <v>459</v>
      </c>
      <c r="G2205" s="19">
        <v>477.71342999999268</v>
      </c>
      <c r="H2205" s="19">
        <f t="shared" si="171"/>
        <v>219270.46436999665</v>
      </c>
      <c r="I2205" s="20">
        <v>1174.6197686999824</v>
      </c>
      <c r="J2205" s="19">
        <f t="shared" si="172"/>
        <v>539150.47383329191</v>
      </c>
      <c r="K2205" s="19">
        <f t="shared" si="173"/>
        <v>696.90633869998965</v>
      </c>
      <c r="L2205" s="19">
        <f t="shared" si="174"/>
        <v>319880.00946329522</v>
      </c>
      <c r="M2205" s="29">
        <f>Table4[[#This Row],[Revenue]]/Table4[[#This Row],[Units]]</f>
        <v>2.5590844633986545</v>
      </c>
      <c r="N2205" s="31">
        <f t="shared" si="175"/>
        <v>0.59330377137385915</v>
      </c>
    </row>
    <row r="2206" spans="1:19" x14ac:dyDescent="0.25">
      <c r="A2206" s="35">
        <v>1992</v>
      </c>
      <c r="B2206" s="15" t="s">
        <v>176</v>
      </c>
      <c r="C2206" s="15" t="s">
        <v>170</v>
      </c>
      <c r="D2206" s="15" t="s">
        <v>146</v>
      </c>
      <c r="E2206" s="15" t="s">
        <v>117</v>
      </c>
      <c r="F2206" s="16">
        <v>711</v>
      </c>
      <c r="G2206" s="19">
        <v>989.57406599996125</v>
      </c>
      <c r="H2206" s="19">
        <f t="shared" si="171"/>
        <v>703587.16092597239</v>
      </c>
      <c r="I2206" s="20">
        <v>2011.397465999921</v>
      </c>
      <c r="J2206" s="19">
        <f t="shared" si="172"/>
        <v>1430103.5983259438</v>
      </c>
      <c r="K2206" s="19">
        <f t="shared" si="173"/>
        <v>1021.8233999999597</v>
      </c>
      <c r="L2206" s="19">
        <f t="shared" si="174"/>
        <v>726516.43739997142</v>
      </c>
      <c r="M2206" s="29">
        <f>Table4[[#This Row],[Revenue]]/Table4[[#This Row],[Units]]</f>
        <v>2.8289697130800575</v>
      </c>
      <c r="N2206" s="31">
        <f t="shared" si="175"/>
        <v>0.50801664875916663</v>
      </c>
    </row>
    <row r="2207" spans="1:19" x14ac:dyDescent="0.25">
      <c r="A2207" s="35">
        <v>1992</v>
      </c>
      <c r="B2207" s="15" t="s">
        <v>171</v>
      </c>
      <c r="C2207" s="15" t="s">
        <v>170</v>
      </c>
      <c r="D2207" s="15" t="s">
        <v>146</v>
      </c>
      <c r="E2207" s="15" t="s">
        <v>117</v>
      </c>
      <c r="F2207" s="16">
        <v>459</v>
      </c>
      <c r="G2207" s="19">
        <v>663.77504699997223</v>
      </c>
      <c r="H2207" s="19">
        <f t="shared" si="171"/>
        <v>304672.74657298723</v>
      </c>
      <c r="I2207" s="20">
        <v>1542.3553469999354</v>
      </c>
      <c r="J2207" s="19">
        <f t="shared" si="172"/>
        <v>707941.10427297035</v>
      </c>
      <c r="K2207" s="19">
        <f t="shared" si="173"/>
        <v>878.58029999996313</v>
      </c>
      <c r="L2207" s="19">
        <f t="shared" si="174"/>
        <v>403268.35769998311</v>
      </c>
      <c r="M2207" s="29">
        <f>Table4[[#This Row],[Revenue]]/Table4[[#This Row],[Units]]</f>
        <v>3.360251300653454</v>
      </c>
      <c r="N2207" s="31">
        <f t="shared" si="175"/>
        <v>0.56963546157434231</v>
      </c>
    </row>
    <row r="2208" spans="1:19" x14ac:dyDescent="0.25">
      <c r="A2208" s="35">
        <v>1993</v>
      </c>
      <c r="B2208" s="15" t="s">
        <v>172</v>
      </c>
      <c r="C2208" s="15" t="s">
        <v>170</v>
      </c>
      <c r="D2208" s="15" t="s">
        <v>146</v>
      </c>
      <c r="E2208" s="15" t="s">
        <v>117</v>
      </c>
      <c r="F2208" s="16">
        <v>171</v>
      </c>
      <c r="G2208" s="19">
        <v>328.16132534998565</v>
      </c>
      <c r="H2208" s="19">
        <f t="shared" si="171"/>
        <v>56115.586634847547</v>
      </c>
      <c r="I2208" s="20">
        <v>718.34948499996858</v>
      </c>
      <c r="J2208" s="19">
        <f t="shared" si="172"/>
        <v>122837.76193499463</v>
      </c>
      <c r="K2208" s="19">
        <f t="shared" si="173"/>
        <v>390.18815964998294</v>
      </c>
      <c r="L2208" s="19">
        <f t="shared" si="174"/>
        <v>66722.175300147093</v>
      </c>
      <c r="M2208" s="29">
        <f>Table4[[#This Row],[Revenue]]/Table4[[#This Row],[Units]]</f>
        <v>4.2008741812863661</v>
      </c>
      <c r="N2208" s="31">
        <f t="shared" si="175"/>
        <v>0.54317315985825476</v>
      </c>
    </row>
    <row r="2209" spans="1:14" x14ac:dyDescent="0.25">
      <c r="A2209" s="35">
        <v>1994</v>
      </c>
      <c r="B2209" s="15" t="s">
        <v>175</v>
      </c>
      <c r="C2209" s="15" t="s">
        <v>170</v>
      </c>
      <c r="D2209" s="15" t="s">
        <v>146</v>
      </c>
      <c r="E2209" s="15" t="s">
        <v>117</v>
      </c>
      <c r="F2209" s="16">
        <v>808</v>
      </c>
      <c r="G2209" s="19">
        <v>2578.4021904298634</v>
      </c>
      <c r="H2209" s="19">
        <f t="shared" si="171"/>
        <v>2083348.9698673296</v>
      </c>
      <c r="I2209" s="20">
        <v>4315.3491529997973</v>
      </c>
      <c r="J2209" s="19">
        <f t="shared" si="172"/>
        <v>3486802.1156238364</v>
      </c>
      <c r="K2209" s="19">
        <f t="shared" si="173"/>
        <v>1736.9469625699339</v>
      </c>
      <c r="L2209" s="19">
        <f t="shared" si="174"/>
        <v>1403453.1457565068</v>
      </c>
      <c r="M2209" s="29">
        <f>Table4[[#This Row],[Revenue]]/Table4[[#This Row],[Units]]</f>
        <v>5.3407786547027198</v>
      </c>
      <c r="N2209" s="31">
        <f t="shared" si="175"/>
        <v>0.4025043863165747</v>
      </c>
    </row>
    <row r="2210" spans="1:14" x14ac:dyDescent="0.25">
      <c r="A2210" s="35">
        <v>1994</v>
      </c>
      <c r="B2210" s="15" t="s">
        <v>176</v>
      </c>
      <c r="C2210" s="15" t="s">
        <v>170</v>
      </c>
      <c r="D2210" s="15" t="s">
        <v>146</v>
      </c>
      <c r="E2210" s="15" t="s">
        <v>117</v>
      </c>
      <c r="F2210" s="16">
        <v>794</v>
      </c>
      <c r="G2210" s="19">
        <v>2521.9560081298696</v>
      </c>
      <c r="H2210" s="19">
        <f t="shared" si="171"/>
        <v>2002433.0704551165</v>
      </c>
      <c r="I2210" s="20">
        <v>4231.8238229998069</v>
      </c>
      <c r="J2210" s="19">
        <f t="shared" si="172"/>
        <v>3360068.1154618468</v>
      </c>
      <c r="K2210" s="19">
        <f t="shared" si="173"/>
        <v>1709.8678148699373</v>
      </c>
      <c r="L2210" s="19">
        <f t="shared" si="174"/>
        <v>1357635.0450067304</v>
      </c>
      <c r="M2210" s="29">
        <f>Table4[[#This Row],[Revenue]]/Table4[[#This Row],[Units]]</f>
        <v>5.3297529256924516</v>
      </c>
      <c r="N2210" s="31">
        <f t="shared" si="175"/>
        <v>0.40404985802501242</v>
      </c>
    </row>
    <row r="2211" spans="1:14" x14ac:dyDescent="0.25">
      <c r="A2211" s="35">
        <v>1996</v>
      </c>
      <c r="B2211" s="15" t="s">
        <v>176</v>
      </c>
      <c r="C2211" s="15" t="s">
        <v>170</v>
      </c>
      <c r="D2211" s="15" t="s">
        <v>146</v>
      </c>
      <c r="E2211" s="15" t="s">
        <v>117</v>
      </c>
      <c r="F2211" s="16">
        <v>288</v>
      </c>
      <c r="G2211" s="19">
        <v>532.6149519935957</v>
      </c>
      <c r="H2211" s="19">
        <f t="shared" si="171"/>
        <v>153393.10617415555</v>
      </c>
      <c r="I2211" s="20">
        <v>820.16312255999344</v>
      </c>
      <c r="J2211" s="19">
        <f t="shared" si="172"/>
        <v>236206.9792972781</v>
      </c>
      <c r="K2211" s="19">
        <f t="shared" si="173"/>
        <v>287.54817056639774</v>
      </c>
      <c r="L2211" s="19">
        <f t="shared" si="174"/>
        <v>82813.873123122554</v>
      </c>
      <c r="M2211" s="29">
        <f>Table4[[#This Row],[Revenue]]/Table4[[#This Row],[Units]]</f>
        <v>2.8477886199999771</v>
      </c>
      <c r="N2211" s="31">
        <f t="shared" si="175"/>
        <v>0.35059875609728369</v>
      </c>
    </row>
    <row r="2212" spans="1:14" x14ac:dyDescent="0.25">
      <c r="A2212" s="35">
        <v>1997</v>
      </c>
      <c r="B2212" s="15" t="s">
        <v>176</v>
      </c>
      <c r="C2212" s="15" t="s">
        <v>170</v>
      </c>
      <c r="D2212" s="15" t="s">
        <v>146</v>
      </c>
      <c r="E2212" s="15" t="s">
        <v>117</v>
      </c>
      <c r="F2212" s="16">
        <v>993</v>
      </c>
      <c r="G2212" s="19">
        <v>1133.4737519999733</v>
      </c>
      <c r="H2212" s="19">
        <f t="shared" si="171"/>
        <v>1125539.4357359735</v>
      </c>
      <c r="I2212" s="20">
        <v>2286.533821679946</v>
      </c>
      <c r="J2212" s="19">
        <f t="shared" si="172"/>
        <v>2270528.0849281861</v>
      </c>
      <c r="K2212" s="19">
        <f t="shared" si="173"/>
        <v>1153.0600696799727</v>
      </c>
      <c r="L2212" s="19">
        <f t="shared" si="174"/>
        <v>1144988.6491922126</v>
      </c>
      <c r="M2212" s="29">
        <f>Table4[[#This Row],[Revenue]]/Table4[[#This Row],[Units]]</f>
        <v>2.3026523883987373</v>
      </c>
      <c r="N2212" s="31">
        <f t="shared" si="175"/>
        <v>0.50428297134603706</v>
      </c>
    </row>
    <row r="2213" spans="1:14" x14ac:dyDescent="0.25">
      <c r="A2213" s="35">
        <v>1997</v>
      </c>
      <c r="B2213" s="15" t="s">
        <v>173</v>
      </c>
      <c r="C2213" s="15" t="s">
        <v>170</v>
      </c>
      <c r="D2213" s="15" t="s">
        <v>146</v>
      </c>
      <c r="E2213" s="15" t="s">
        <v>117</v>
      </c>
      <c r="F2213" s="16">
        <v>793</v>
      </c>
      <c r="G2213" s="19">
        <v>875.51323599998182</v>
      </c>
      <c r="H2213" s="19">
        <f t="shared" si="171"/>
        <v>694281.99614798557</v>
      </c>
      <c r="I2213" s="20">
        <v>1849.9619032399621</v>
      </c>
      <c r="J2213" s="19">
        <f t="shared" si="172"/>
        <v>1467019.7892692899</v>
      </c>
      <c r="K2213" s="19">
        <f t="shared" si="173"/>
        <v>974.4486672399803</v>
      </c>
      <c r="L2213" s="19">
        <f t="shared" si="174"/>
        <v>772737.79312130436</v>
      </c>
      <c r="M2213" s="29">
        <f>Table4[[#This Row],[Revenue]]/Table4[[#This Row],[Units]]</f>
        <v>2.3328649473391705</v>
      </c>
      <c r="N2213" s="31">
        <f t="shared" si="175"/>
        <v>0.5267398563902117</v>
      </c>
    </row>
    <row r="2214" spans="1:14" x14ac:dyDescent="0.25">
      <c r="A2214" s="35">
        <v>1999</v>
      </c>
      <c r="B2214" s="15" t="s">
        <v>171</v>
      </c>
      <c r="C2214" s="15" t="s">
        <v>170</v>
      </c>
      <c r="D2214" s="15" t="s">
        <v>146</v>
      </c>
      <c r="E2214" s="15" t="s">
        <v>117</v>
      </c>
      <c r="F2214" s="16">
        <v>288</v>
      </c>
      <c r="G2214" s="19">
        <v>788.44414871996639</v>
      </c>
      <c r="H2214" s="19">
        <f t="shared" si="171"/>
        <v>227071.91483135032</v>
      </c>
      <c r="I2214" s="20">
        <v>1684.3343119999495</v>
      </c>
      <c r="J2214" s="19">
        <f t="shared" si="172"/>
        <v>485088.28185598546</v>
      </c>
      <c r="K2214" s="19">
        <f t="shared" si="173"/>
        <v>895.89016327998308</v>
      </c>
      <c r="L2214" s="19">
        <f t="shared" si="174"/>
        <v>258016.36702463514</v>
      </c>
      <c r="M2214" s="29">
        <f>Table4[[#This Row],[Revenue]]/Table4[[#This Row],[Units]]</f>
        <v>5.8483830277776025</v>
      </c>
      <c r="N2214" s="31">
        <f t="shared" si="175"/>
        <v>0.53189569131095982</v>
      </c>
    </row>
    <row r="2215" spans="1:14" x14ac:dyDescent="0.25">
      <c r="A2215" s="35">
        <v>2000</v>
      </c>
      <c r="B2215" s="15" t="s">
        <v>171</v>
      </c>
      <c r="C2215" s="15" t="s">
        <v>170</v>
      </c>
      <c r="D2215" s="15" t="s">
        <v>146</v>
      </c>
      <c r="E2215" s="15" t="s">
        <v>117</v>
      </c>
      <c r="F2215" s="16">
        <v>1009</v>
      </c>
      <c r="G2215" s="19">
        <v>2148.327593999893</v>
      </c>
      <c r="H2215" s="19">
        <f t="shared" si="171"/>
        <v>2167662.5423458922</v>
      </c>
      <c r="I2215" s="20">
        <v>4197.6373999997913</v>
      </c>
      <c r="J2215" s="19">
        <f t="shared" si="172"/>
        <v>4235416.1365997894</v>
      </c>
      <c r="K2215" s="19">
        <f t="shared" si="173"/>
        <v>2049.3098059998983</v>
      </c>
      <c r="L2215" s="19">
        <f t="shared" si="174"/>
        <v>2067753.5942538972</v>
      </c>
      <c r="M2215" s="29">
        <f>Table4[[#This Row],[Revenue]]/Table4[[#This Row],[Units]]</f>
        <v>4.160195639246572</v>
      </c>
      <c r="N2215" s="31">
        <f t="shared" si="175"/>
        <v>0.48820553342697021</v>
      </c>
    </row>
    <row r="2216" spans="1:14" x14ac:dyDescent="0.25">
      <c r="A2216" s="35">
        <v>2000</v>
      </c>
      <c r="B2216" s="15" t="s">
        <v>176</v>
      </c>
      <c r="C2216" s="15" t="s">
        <v>170</v>
      </c>
      <c r="D2216" s="15" t="s">
        <v>146</v>
      </c>
      <c r="E2216" s="15" t="s">
        <v>117</v>
      </c>
      <c r="F2216" s="16">
        <v>995</v>
      </c>
      <c r="G2216" s="19">
        <v>2036.8722716999016</v>
      </c>
      <c r="H2216" s="19">
        <f t="shared" si="171"/>
        <v>2026687.9103414021</v>
      </c>
      <c r="I2216" s="20">
        <v>3940.1750699998101</v>
      </c>
      <c r="J2216" s="19">
        <f t="shared" si="172"/>
        <v>3920474.1946498109</v>
      </c>
      <c r="K2216" s="19">
        <f t="shared" si="173"/>
        <v>1903.3027982999085</v>
      </c>
      <c r="L2216" s="19">
        <f t="shared" si="174"/>
        <v>1893786.2843084089</v>
      </c>
      <c r="M2216" s="29">
        <f>Table4[[#This Row],[Revenue]]/Table4[[#This Row],[Units]]</f>
        <v>3.9599749447234274</v>
      </c>
      <c r="N2216" s="31">
        <f t="shared" si="175"/>
        <v>0.48305031235579088</v>
      </c>
    </row>
    <row r="2217" spans="1:14" x14ac:dyDescent="0.25">
      <c r="A2217" s="35">
        <v>2000</v>
      </c>
      <c r="B2217" s="15" t="s">
        <v>173</v>
      </c>
      <c r="C2217" s="15" t="s">
        <v>170</v>
      </c>
      <c r="D2217" s="15" t="s">
        <v>146</v>
      </c>
      <c r="E2217" s="15" t="s">
        <v>117</v>
      </c>
      <c r="F2217" s="16">
        <v>996</v>
      </c>
      <c r="G2217" s="19">
        <v>1552.9081329999274</v>
      </c>
      <c r="H2217" s="19">
        <f t="shared" si="171"/>
        <v>1546696.5004679277</v>
      </c>
      <c r="I2217" s="20">
        <v>3689.8408329998274</v>
      </c>
      <c r="J2217" s="19">
        <f t="shared" si="172"/>
        <v>3675081.4696678282</v>
      </c>
      <c r="K2217" s="19">
        <f t="shared" si="173"/>
        <v>2136.9326999999003</v>
      </c>
      <c r="L2217" s="19">
        <f t="shared" si="174"/>
        <v>2128384.9691999005</v>
      </c>
      <c r="M2217" s="29">
        <f>Table4[[#This Row],[Revenue]]/Table4[[#This Row],[Units]]</f>
        <v>3.7046594708833607</v>
      </c>
      <c r="N2217" s="31">
        <f t="shared" si="175"/>
        <v>0.57913953384883043</v>
      </c>
    </row>
    <row r="2218" spans="1:14" x14ac:dyDescent="0.25">
      <c r="A2218" s="35">
        <v>2000</v>
      </c>
      <c r="B2218" s="15" t="s">
        <v>173</v>
      </c>
      <c r="C2218" s="15" t="s">
        <v>170</v>
      </c>
      <c r="D2218" s="15" t="s">
        <v>146</v>
      </c>
      <c r="E2218" s="15" t="s">
        <v>117</v>
      </c>
      <c r="F2218" s="16">
        <v>803</v>
      </c>
      <c r="G2218" s="19">
        <v>2214.536993759898</v>
      </c>
      <c r="H2218" s="19">
        <f t="shared" si="171"/>
        <v>1778273.2059891981</v>
      </c>
      <c r="I2218" s="20">
        <v>3684.7628959998538</v>
      </c>
      <c r="J2218" s="19">
        <f t="shared" si="172"/>
        <v>2958864.6054878826</v>
      </c>
      <c r="K2218" s="19">
        <f t="shared" si="173"/>
        <v>1470.2259022399558</v>
      </c>
      <c r="L2218" s="19">
        <f t="shared" si="174"/>
        <v>1180591.3994986846</v>
      </c>
      <c r="M2218" s="29">
        <f>Table4[[#This Row],[Revenue]]/Table4[[#This Row],[Units]]</f>
        <v>4.5887458231629559</v>
      </c>
      <c r="N2218" s="31">
        <f t="shared" si="175"/>
        <v>0.39900149446142658</v>
      </c>
    </row>
    <row r="2219" spans="1:14" x14ac:dyDescent="0.25">
      <c r="A2219" s="35">
        <v>2000</v>
      </c>
      <c r="B2219" s="15" t="s">
        <v>171</v>
      </c>
      <c r="C2219" s="15" t="s">
        <v>170</v>
      </c>
      <c r="D2219" s="15" t="s">
        <v>146</v>
      </c>
      <c r="E2219" s="15" t="s">
        <v>117</v>
      </c>
      <c r="F2219" s="16">
        <v>799</v>
      </c>
      <c r="G2219" s="19">
        <v>1811.0879428499115</v>
      </c>
      <c r="H2219" s="19">
        <f t="shared" si="171"/>
        <v>1447059.2663370792</v>
      </c>
      <c r="I2219" s="20">
        <v>3664.3272349998206</v>
      </c>
      <c r="J2219" s="19">
        <f t="shared" si="172"/>
        <v>2927797.4607648565</v>
      </c>
      <c r="K2219" s="19">
        <f t="shared" si="173"/>
        <v>1853.239292149909</v>
      </c>
      <c r="L2219" s="19">
        <f t="shared" si="174"/>
        <v>1480738.1944277773</v>
      </c>
      <c r="M2219" s="29">
        <f>Table4[[#This Row],[Revenue]]/Table4[[#This Row],[Units]]</f>
        <v>4.5861417209009021</v>
      </c>
      <c r="N2219" s="31">
        <f t="shared" si="175"/>
        <v>0.50575158093106276</v>
      </c>
    </row>
    <row r="2220" spans="1:14" x14ac:dyDescent="0.25">
      <c r="A2220" s="35">
        <v>2000</v>
      </c>
      <c r="B2220" s="15" t="s">
        <v>174</v>
      </c>
      <c r="C2220" s="15" t="s">
        <v>170</v>
      </c>
      <c r="D2220" s="15" t="s">
        <v>146</v>
      </c>
      <c r="E2220" s="15" t="s">
        <v>117</v>
      </c>
      <c r="F2220" s="16">
        <v>993</v>
      </c>
      <c r="G2220" s="19">
        <v>1507.346195999932</v>
      </c>
      <c r="H2220" s="19">
        <f t="shared" si="171"/>
        <v>1496794.7726279325</v>
      </c>
      <c r="I2220" s="20">
        <v>2836.906595999872</v>
      </c>
      <c r="J2220" s="19">
        <f t="shared" si="172"/>
        <v>2817048.249827873</v>
      </c>
      <c r="K2220" s="19">
        <f t="shared" si="173"/>
        <v>1329.56039999994</v>
      </c>
      <c r="L2220" s="19">
        <f t="shared" si="174"/>
        <v>1320253.4771999405</v>
      </c>
      <c r="M2220" s="29">
        <f>Table4[[#This Row],[Revenue]]/Table4[[#This Row],[Units]]</f>
        <v>2.8569049305134664</v>
      </c>
      <c r="N2220" s="31">
        <f t="shared" si="175"/>
        <v>0.46866555348514549</v>
      </c>
    </row>
    <row r="2221" spans="1:14" x14ac:dyDescent="0.25">
      <c r="A2221" s="35">
        <v>2000</v>
      </c>
      <c r="B2221" s="15" t="s">
        <v>176</v>
      </c>
      <c r="C2221" s="15" t="s">
        <v>170</v>
      </c>
      <c r="D2221" s="15" t="s">
        <v>146</v>
      </c>
      <c r="E2221" s="15" t="s">
        <v>117</v>
      </c>
      <c r="F2221" s="16">
        <v>802</v>
      </c>
      <c r="G2221" s="19">
        <v>1707.6863405499189</v>
      </c>
      <c r="H2221" s="19">
        <f t="shared" si="171"/>
        <v>1369564.445121035</v>
      </c>
      <c r="I2221" s="20">
        <v>3420.1269049998377</v>
      </c>
      <c r="J2221" s="19">
        <f t="shared" si="172"/>
        <v>2742941.77780987</v>
      </c>
      <c r="K2221" s="19">
        <f t="shared" si="173"/>
        <v>1712.4405644499188</v>
      </c>
      <c r="L2221" s="19">
        <f t="shared" si="174"/>
        <v>1373377.332688835</v>
      </c>
      <c r="M2221" s="29">
        <f>Table4[[#This Row],[Revenue]]/Table4[[#This Row],[Units]]</f>
        <v>4.264497387780346</v>
      </c>
      <c r="N2221" s="31">
        <f t="shared" si="175"/>
        <v>0.50069503618316757</v>
      </c>
    </row>
    <row r="2222" spans="1:14" x14ac:dyDescent="0.25">
      <c r="A2222" s="35">
        <v>2000</v>
      </c>
      <c r="B2222" s="15" t="s">
        <v>174</v>
      </c>
      <c r="C2222" s="15" t="s">
        <v>170</v>
      </c>
      <c r="D2222" s="15" t="s">
        <v>146</v>
      </c>
      <c r="E2222" s="15" t="s">
        <v>117</v>
      </c>
      <c r="F2222" s="16">
        <v>793</v>
      </c>
      <c r="G2222" s="19">
        <v>1189.2335519999474</v>
      </c>
      <c r="H2222" s="19">
        <f t="shared" si="171"/>
        <v>943062.20673595823</v>
      </c>
      <c r="I2222" s="20">
        <v>2352.0383519998959</v>
      </c>
      <c r="J2222" s="19">
        <f t="shared" si="172"/>
        <v>1865166.4131359174</v>
      </c>
      <c r="K2222" s="19">
        <f t="shared" si="173"/>
        <v>1162.8047999999485</v>
      </c>
      <c r="L2222" s="19">
        <f t="shared" si="174"/>
        <v>922104.20639995916</v>
      </c>
      <c r="M2222" s="29">
        <f>Table4[[#This Row],[Revenue]]/Table4[[#This Row],[Units]]</f>
        <v>2.9660004438838534</v>
      </c>
      <c r="N2222" s="31">
        <f t="shared" si="175"/>
        <v>0.49438173446926853</v>
      </c>
    </row>
    <row r="2223" spans="1:14" x14ac:dyDescent="0.25">
      <c r="A2223" s="35">
        <v>2001</v>
      </c>
      <c r="B2223" s="15" t="s">
        <v>171</v>
      </c>
      <c r="C2223" s="15" t="s">
        <v>170</v>
      </c>
      <c r="D2223" s="15" t="s">
        <v>146</v>
      </c>
      <c r="E2223" s="15" t="s">
        <v>117</v>
      </c>
      <c r="F2223" s="16">
        <v>1082.6688664174208</v>
      </c>
      <c r="G2223" s="19">
        <v>2687.5219741576061</v>
      </c>
      <c r="H2223" s="19">
        <f t="shared" si="171"/>
        <v>2909696.369233124</v>
      </c>
      <c r="I2223" s="20">
        <v>6454.6117054933475</v>
      </c>
      <c r="J2223" s="19">
        <f t="shared" si="172"/>
        <v>6988207.1383510977</v>
      </c>
      <c r="K2223" s="19">
        <f t="shared" si="173"/>
        <v>3767.0897313357414</v>
      </c>
      <c r="L2223" s="19">
        <f t="shared" si="174"/>
        <v>4078510.7691179737</v>
      </c>
      <c r="M2223" s="29">
        <f>Table4[[#This Row],[Revenue]]/Table4[[#This Row],[Units]]</f>
        <v>5.9617597824271282</v>
      </c>
      <c r="N2223" s="31">
        <f t="shared" si="175"/>
        <v>0.58362762985876782</v>
      </c>
    </row>
    <row r="2224" spans="1:14" x14ac:dyDescent="0.25">
      <c r="A2224" s="35">
        <v>2001</v>
      </c>
      <c r="B2224" s="15" t="s">
        <v>174</v>
      </c>
      <c r="C2224" s="15" t="s">
        <v>170</v>
      </c>
      <c r="D2224" s="15" t="s">
        <v>146</v>
      </c>
      <c r="E2224" s="15" t="s">
        <v>117</v>
      </c>
      <c r="F2224" s="16">
        <v>1006</v>
      </c>
      <c r="G2224" s="19">
        <v>3061.4956462998439</v>
      </c>
      <c r="H2224" s="19">
        <f t="shared" si="171"/>
        <v>3079864.6201776429</v>
      </c>
      <c r="I2224" s="20">
        <v>4878.7997299997769</v>
      </c>
      <c r="J2224" s="19">
        <f t="shared" si="172"/>
        <v>4908072.5283797756</v>
      </c>
      <c r="K2224" s="19">
        <f t="shared" si="173"/>
        <v>1817.304083699933</v>
      </c>
      <c r="L2224" s="19">
        <f t="shared" si="174"/>
        <v>1828207.9082021327</v>
      </c>
      <c r="M2224" s="29">
        <f>Table4[[#This Row],[Revenue]]/Table4[[#This Row],[Units]]</f>
        <v>4.8497015208745298</v>
      </c>
      <c r="N2224" s="31">
        <f t="shared" si="175"/>
        <v>0.37248999431669971</v>
      </c>
    </row>
    <row r="2225" spans="1:14" x14ac:dyDescent="0.25">
      <c r="A2225" s="35">
        <v>2001</v>
      </c>
      <c r="B2225" s="15" t="s">
        <v>173</v>
      </c>
      <c r="C2225" s="15" t="s">
        <v>170</v>
      </c>
      <c r="D2225" s="15" t="s">
        <v>146</v>
      </c>
      <c r="E2225" s="15" t="s">
        <v>117</v>
      </c>
      <c r="F2225" s="16">
        <v>1001</v>
      </c>
      <c r="G2225" s="19">
        <v>3117.0612008998328</v>
      </c>
      <c r="H2225" s="19">
        <f t="shared" si="171"/>
        <v>3120178.2621007324</v>
      </c>
      <c r="I2225" s="20">
        <v>4879.7993899997655</v>
      </c>
      <c r="J2225" s="19">
        <f t="shared" si="172"/>
        <v>4884679.1893897653</v>
      </c>
      <c r="K2225" s="19">
        <f t="shared" si="173"/>
        <v>1762.7381890999327</v>
      </c>
      <c r="L2225" s="19">
        <f t="shared" si="174"/>
        <v>1764500.9272890328</v>
      </c>
      <c r="M2225" s="29">
        <f>Table4[[#This Row],[Revenue]]/Table4[[#This Row],[Units]]</f>
        <v>4.8749244655342316</v>
      </c>
      <c r="N2225" s="31">
        <f t="shared" si="175"/>
        <v>0.36123169176018471</v>
      </c>
    </row>
    <row r="2226" spans="1:14" x14ac:dyDescent="0.25">
      <c r="A2226" s="35">
        <v>2001</v>
      </c>
      <c r="B2226" s="15" t="s">
        <v>174</v>
      </c>
      <c r="C2226" s="15" t="s">
        <v>170</v>
      </c>
      <c r="D2226" s="15" t="s">
        <v>146</v>
      </c>
      <c r="E2226" s="15" t="s">
        <v>117</v>
      </c>
      <c r="F2226" s="16">
        <v>796</v>
      </c>
      <c r="G2226" s="19">
        <v>2544.1428508298718</v>
      </c>
      <c r="H2226" s="19">
        <f t="shared" si="171"/>
        <v>2025137.709260578</v>
      </c>
      <c r="I2226" s="20">
        <v>4335.0259929998065</v>
      </c>
      <c r="J2226" s="19">
        <f t="shared" si="172"/>
        <v>3450680.6904278458</v>
      </c>
      <c r="K2226" s="19">
        <f t="shared" si="173"/>
        <v>1790.8831421699347</v>
      </c>
      <c r="L2226" s="19">
        <f t="shared" si="174"/>
        <v>1425542.9811672678</v>
      </c>
      <c r="M2226" s="29">
        <f>Table4[[#This Row],[Revenue]]/Table4[[#This Row],[Units]]</f>
        <v>5.4460125540198572</v>
      </c>
      <c r="N2226" s="31">
        <f t="shared" si="175"/>
        <v>0.41311935500775543</v>
      </c>
    </row>
    <row r="2227" spans="1:14" x14ac:dyDescent="0.25">
      <c r="A2227" s="35">
        <v>2001</v>
      </c>
      <c r="B2227" s="15" t="s">
        <v>176</v>
      </c>
      <c r="C2227" s="15" t="s">
        <v>170</v>
      </c>
      <c r="D2227" s="15" t="s">
        <v>146</v>
      </c>
      <c r="E2227" s="15" t="s">
        <v>117</v>
      </c>
      <c r="F2227" s="16">
        <v>804</v>
      </c>
      <c r="G2227" s="19">
        <v>1871.2966270498987</v>
      </c>
      <c r="H2227" s="19">
        <f t="shared" si="171"/>
        <v>1504522.4881481186</v>
      </c>
      <c r="I2227" s="20">
        <v>3640.0310549998026</v>
      </c>
      <c r="J2227" s="19">
        <f t="shared" si="172"/>
        <v>2926584.9682198414</v>
      </c>
      <c r="K2227" s="19">
        <f t="shared" si="173"/>
        <v>1768.7344279499039</v>
      </c>
      <c r="L2227" s="19">
        <f t="shared" si="174"/>
        <v>1422062.4800717228</v>
      </c>
      <c r="M2227" s="29">
        <f>Table4[[#This Row],[Revenue]]/Table4[[#This Row],[Units]]</f>
        <v>4.5274018097012467</v>
      </c>
      <c r="N2227" s="31">
        <f t="shared" si="175"/>
        <v>0.48591190603180162</v>
      </c>
    </row>
    <row r="2228" spans="1:14" x14ac:dyDescent="0.25">
      <c r="A2228" s="35">
        <v>2001</v>
      </c>
      <c r="B2228" s="15" t="s">
        <v>173</v>
      </c>
      <c r="C2228" s="15" t="s">
        <v>170</v>
      </c>
      <c r="D2228" s="15" t="s">
        <v>168</v>
      </c>
      <c r="E2228" s="15" t="s">
        <v>117</v>
      </c>
      <c r="F2228" s="16">
        <v>471</v>
      </c>
      <c r="G2228" s="19">
        <v>1175.4333221999393</v>
      </c>
      <c r="H2228" s="19">
        <f t="shared" si="171"/>
        <v>553629.09475617146</v>
      </c>
      <c r="I2228" s="20">
        <v>2478.223619999872</v>
      </c>
      <c r="J2228" s="19">
        <f t="shared" si="172"/>
        <v>1167243.3250199398</v>
      </c>
      <c r="K2228" s="19">
        <f t="shared" si="173"/>
        <v>1302.7902977999327</v>
      </c>
      <c r="L2228" s="19">
        <f t="shared" si="174"/>
        <v>613614.23026376835</v>
      </c>
      <c r="M2228" s="29">
        <f>Table4[[#This Row],[Revenue]]/Table4[[#This Row],[Units]]</f>
        <v>5.2616212738850781</v>
      </c>
      <c r="N2228" s="31">
        <f t="shared" si="175"/>
        <v>0.52569521462312585</v>
      </c>
    </row>
    <row r="2229" spans="1:14" x14ac:dyDescent="0.25">
      <c r="A2229" s="35">
        <v>2002</v>
      </c>
      <c r="B2229" s="15" t="s">
        <v>175</v>
      </c>
      <c r="C2229" s="15" t="s">
        <v>170</v>
      </c>
      <c r="D2229" s="15" t="s">
        <v>146</v>
      </c>
      <c r="E2229" s="15" t="s">
        <v>117</v>
      </c>
      <c r="F2229" s="16">
        <v>1337.9379159323303</v>
      </c>
      <c r="G2229" s="19">
        <v>3586.2045232694695</v>
      </c>
      <c r="H2229" s="19">
        <f t="shared" si="171"/>
        <v>4798119.0059702499</v>
      </c>
      <c r="I2229" s="20">
        <v>7913.9208536555825</v>
      </c>
      <c r="J2229" s="19">
        <f t="shared" si="172"/>
        <v>10588334.773793358</v>
      </c>
      <c r="K2229" s="19">
        <f t="shared" si="173"/>
        <v>4327.7163303861125</v>
      </c>
      <c r="L2229" s="19">
        <f t="shared" si="174"/>
        <v>5790215.7678231085</v>
      </c>
      <c r="M2229" s="29">
        <f>Table4[[#This Row],[Revenue]]/Table4[[#This Row],[Units]]</f>
        <v>5.9150135140170805</v>
      </c>
      <c r="N2229" s="31">
        <f t="shared" si="175"/>
        <v>0.54684857359763239</v>
      </c>
    </row>
    <row r="2230" spans="1:14" x14ac:dyDescent="0.25">
      <c r="A2230" s="35">
        <v>2002</v>
      </c>
      <c r="B2230" s="15" t="s">
        <v>173</v>
      </c>
      <c r="C2230" s="15" t="s">
        <v>170</v>
      </c>
      <c r="D2230" s="15" t="s">
        <v>146</v>
      </c>
      <c r="E2230" s="15" t="s">
        <v>117</v>
      </c>
      <c r="F2230" s="16">
        <v>1216.3071963021184</v>
      </c>
      <c r="G2230" s="19">
        <v>3058.4076589194433</v>
      </c>
      <c r="H2230" s="19">
        <f t="shared" si="171"/>
        <v>3719963.2447692337</v>
      </c>
      <c r="I2230" s="20">
        <v>6209.2600448033963</v>
      </c>
      <c r="J2230" s="19">
        <f t="shared" si="172"/>
        <v>7552367.6762055857</v>
      </c>
      <c r="K2230" s="19">
        <f t="shared" si="173"/>
        <v>3150.852385883953</v>
      </c>
      <c r="L2230" s="19">
        <f t="shared" si="174"/>
        <v>3832404.431436352</v>
      </c>
      <c r="M2230" s="29">
        <f>Table4[[#This Row],[Revenue]]/Table4[[#This Row],[Units]]</f>
        <v>5.1050097078115773</v>
      </c>
      <c r="N2230" s="31">
        <f t="shared" si="175"/>
        <v>0.50744410173655696</v>
      </c>
    </row>
    <row r="2231" spans="1:14" x14ac:dyDescent="0.25">
      <c r="A2231" s="35">
        <v>2002</v>
      </c>
      <c r="B2231" s="15" t="s">
        <v>172</v>
      </c>
      <c r="C2231" s="15" t="s">
        <v>170</v>
      </c>
      <c r="D2231" s="15" t="s">
        <v>146</v>
      </c>
      <c r="E2231" s="15" t="s">
        <v>117</v>
      </c>
      <c r="F2231" s="16">
        <v>1179.8073030154992</v>
      </c>
      <c r="G2231" s="19">
        <v>2603.9672184113192</v>
      </c>
      <c r="H2231" s="19">
        <f t="shared" si="171"/>
        <v>3072179.54109463</v>
      </c>
      <c r="I2231" s="20">
        <v>5371.5078345633583</v>
      </c>
      <c r="J2231" s="19">
        <f t="shared" si="172"/>
        <v>6337344.1714228196</v>
      </c>
      <c r="K2231" s="19">
        <f t="shared" si="173"/>
        <v>2767.5406161520391</v>
      </c>
      <c r="L2231" s="19">
        <f t="shared" si="174"/>
        <v>3265164.6303281896</v>
      </c>
      <c r="M2231" s="29">
        <f>Table4[[#This Row],[Revenue]]/Table4[[#This Row],[Units]]</f>
        <v>4.5528687785150899</v>
      </c>
      <c r="N2231" s="31">
        <f t="shared" si="175"/>
        <v>0.51522602244831472</v>
      </c>
    </row>
    <row r="2232" spans="1:14" x14ac:dyDescent="0.25">
      <c r="A2232" s="35">
        <v>2002</v>
      </c>
      <c r="B2232" s="15" t="s">
        <v>174</v>
      </c>
      <c r="C2232" s="15" t="s">
        <v>170</v>
      </c>
      <c r="D2232" s="15" t="s">
        <v>146</v>
      </c>
      <c r="E2232" s="15" t="s">
        <v>117</v>
      </c>
      <c r="F2232" s="16">
        <v>1326.8029105576745</v>
      </c>
      <c r="G2232" s="19">
        <v>2287.233890967133</v>
      </c>
      <c r="H2232" s="19">
        <f t="shared" si="171"/>
        <v>3034708.5836613467</v>
      </c>
      <c r="I2232" s="20">
        <v>3799.2307586509278</v>
      </c>
      <c r="J2232" s="19">
        <f t="shared" si="172"/>
        <v>5040830.428458293</v>
      </c>
      <c r="K2232" s="19">
        <f t="shared" si="173"/>
        <v>1511.9968676837948</v>
      </c>
      <c r="L2232" s="19">
        <f t="shared" si="174"/>
        <v>2006121.8447969463</v>
      </c>
      <c r="M2232" s="29">
        <f>Table4[[#This Row],[Revenue]]/Table4[[#This Row],[Units]]</f>
        <v>2.8634477121052258</v>
      </c>
      <c r="N2232" s="31">
        <f t="shared" si="175"/>
        <v>0.3979744752910695</v>
      </c>
    </row>
    <row r="2233" spans="1:14" x14ac:dyDescent="0.25">
      <c r="A2233" s="35">
        <v>2003</v>
      </c>
      <c r="B2233" s="15" t="s">
        <v>172</v>
      </c>
      <c r="C2233" s="15" t="s">
        <v>170</v>
      </c>
      <c r="D2233" s="15" t="s">
        <v>168</v>
      </c>
      <c r="E2233" s="15" t="s">
        <v>117</v>
      </c>
      <c r="F2233" s="16">
        <v>360</v>
      </c>
      <c r="G2233" s="19">
        <v>477.81733724399623</v>
      </c>
      <c r="H2233" s="19">
        <f t="shared" si="171"/>
        <v>172014.24140783865</v>
      </c>
      <c r="I2233" s="20">
        <v>837.4591523999934</v>
      </c>
      <c r="J2233" s="19">
        <f t="shared" si="172"/>
        <v>301485.29486399761</v>
      </c>
      <c r="K2233" s="19">
        <f t="shared" si="173"/>
        <v>359.64181515599716</v>
      </c>
      <c r="L2233" s="19">
        <f t="shared" si="174"/>
        <v>129471.05345615896</v>
      </c>
      <c r="M2233" s="29">
        <f>Table4[[#This Row],[Revenue]]/Table4[[#This Row],[Units]]</f>
        <v>2.3262754233333149</v>
      </c>
      <c r="N2233" s="31">
        <f t="shared" si="175"/>
        <v>0.42944400825441381</v>
      </c>
    </row>
    <row r="2234" spans="1:14" x14ac:dyDescent="0.25">
      <c r="A2234" s="35">
        <v>2003</v>
      </c>
      <c r="B2234" s="15" t="s">
        <v>174</v>
      </c>
      <c r="C2234" s="15" t="s">
        <v>170</v>
      </c>
      <c r="D2234" s="15" t="s">
        <v>168</v>
      </c>
      <c r="E2234" s="15" t="s">
        <v>117</v>
      </c>
      <c r="F2234" s="16">
        <v>279</v>
      </c>
      <c r="G2234" s="19">
        <v>388.49403353489771</v>
      </c>
      <c r="H2234" s="19">
        <f t="shared" si="171"/>
        <v>108389.83535623646</v>
      </c>
      <c r="I2234" s="20">
        <v>717.59405978999575</v>
      </c>
      <c r="J2234" s="19">
        <f t="shared" si="172"/>
        <v>200208.74268140882</v>
      </c>
      <c r="K2234" s="19">
        <f t="shared" si="173"/>
        <v>329.10002625509804</v>
      </c>
      <c r="L2234" s="19">
        <f t="shared" si="174"/>
        <v>91818.90732517236</v>
      </c>
      <c r="M2234" s="29">
        <f>Table4[[#This Row],[Revenue]]/Table4[[#This Row],[Units]]</f>
        <v>2.5720217196774042</v>
      </c>
      <c r="N2234" s="31">
        <f t="shared" si="175"/>
        <v>0.45861587309043406</v>
      </c>
    </row>
    <row r="2235" spans="1:14" x14ac:dyDescent="0.25">
      <c r="A2235" s="35">
        <v>2005</v>
      </c>
      <c r="B2235" s="15" t="s">
        <v>171</v>
      </c>
      <c r="C2235" s="15" t="s">
        <v>170</v>
      </c>
      <c r="D2235" s="15" t="s">
        <v>168</v>
      </c>
      <c r="E2235" s="15" t="s">
        <v>117</v>
      </c>
      <c r="F2235" s="16">
        <v>464</v>
      </c>
      <c r="G2235" s="19">
        <v>988.71252479995462</v>
      </c>
      <c r="H2235" s="19">
        <f t="shared" si="171"/>
        <v>458762.61150717892</v>
      </c>
      <c r="I2235" s="20">
        <v>2043.5500799999063</v>
      </c>
      <c r="J2235" s="19">
        <f t="shared" si="172"/>
        <v>948207.23711995652</v>
      </c>
      <c r="K2235" s="19">
        <f t="shared" si="173"/>
        <v>1054.8375551999516</v>
      </c>
      <c r="L2235" s="19">
        <f t="shared" si="174"/>
        <v>489444.6256127776</v>
      </c>
      <c r="M2235" s="29">
        <f>Table4[[#This Row],[Revenue]]/Table4[[#This Row],[Units]]</f>
        <v>4.4042027586204879</v>
      </c>
      <c r="N2235" s="31">
        <f t="shared" si="175"/>
        <v>0.51617896009673514</v>
      </c>
    </row>
    <row r="2236" spans="1:14" x14ac:dyDescent="0.25">
      <c r="A2236" s="35">
        <v>2005</v>
      </c>
      <c r="B2236" s="15" t="s">
        <v>175</v>
      </c>
      <c r="C2236" s="15" t="s">
        <v>170</v>
      </c>
      <c r="D2236" s="15" t="s">
        <v>168</v>
      </c>
      <c r="E2236" s="15" t="s">
        <v>117</v>
      </c>
      <c r="F2236" s="16">
        <v>360</v>
      </c>
      <c r="G2236" s="19">
        <v>723.26519039996799</v>
      </c>
      <c r="H2236" s="19">
        <f t="shared" si="171"/>
        <v>260375.46854398848</v>
      </c>
      <c r="I2236" s="20">
        <v>1239.9038399999451</v>
      </c>
      <c r="J2236" s="19">
        <f t="shared" si="172"/>
        <v>446365.38239998027</v>
      </c>
      <c r="K2236" s="19">
        <f t="shared" si="173"/>
        <v>516.63864959997716</v>
      </c>
      <c r="L2236" s="19">
        <f t="shared" si="174"/>
        <v>185989.91385599179</v>
      </c>
      <c r="M2236" s="29">
        <f>Table4[[#This Row],[Revenue]]/Table4[[#This Row],[Units]]</f>
        <v>3.4441773333331809</v>
      </c>
      <c r="N2236" s="31">
        <f t="shared" si="175"/>
        <v>0.41667638483965014</v>
      </c>
    </row>
    <row r="2237" spans="1:14" x14ac:dyDescent="0.25">
      <c r="A2237" s="35">
        <v>2005</v>
      </c>
      <c r="B2237" s="15" t="s">
        <v>172</v>
      </c>
      <c r="C2237" s="15" t="s">
        <v>170</v>
      </c>
      <c r="D2237" s="15" t="s">
        <v>168</v>
      </c>
      <c r="E2237" s="15" t="s">
        <v>117</v>
      </c>
      <c r="F2237" s="16">
        <v>279</v>
      </c>
      <c r="G2237" s="19">
        <v>561.13215443997774</v>
      </c>
      <c r="H2237" s="19">
        <f t="shared" si="171"/>
        <v>156555.8710887538</v>
      </c>
      <c r="I2237" s="20">
        <v>1017.6537239999597</v>
      </c>
      <c r="J2237" s="19">
        <f t="shared" si="172"/>
        <v>283925.38899598876</v>
      </c>
      <c r="K2237" s="19">
        <f t="shared" si="173"/>
        <v>456.52156955998191</v>
      </c>
      <c r="L2237" s="19">
        <f t="shared" si="174"/>
        <v>127369.51790723496</v>
      </c>
      <c r="M2237" s="29">
        <f>Table4[[#This Row],[Revenue]]/Table4[[#This Row],[Units]]</f>
        <v>3.6475043870966295</v>
      </c>
      <c r="N2237" s="31">
        <f t="shared" si="175"/>
        <v>0.44860207238823019</v>
      </c>
    </row>
    <row r="2238" spans="1:14" x14ac:dyDescent="0.25">
      <c r="A2238" s="35">
        <v>2006</v>
      </c>
      <c r="B2238" s="15" t="s">
        <v>173</v>
      </c>
      <c r="C2238" s="15" t="s">
        <v>170</v>
      </c>
      <c r="D2238" s="15" t="s">
        <v>146</v>
      </c>
      <c r="E2238" s="15" t="s">
        <v>117</v>
      </c>
      <c r="F2238" s="16">
        <v>1003</v>
      </c>
      <c r="G2238" s="19">
        <v>3049.5307985998402</v>
      </c>
      <c r="H2238" s="19">
        <f t="shared" si="171"/>
        <v>3058679.3909956398</v>
      </c>
      <c r="I2238" s="20">
        <v>4784.9120599997759</v>
      </c>
      <c r="J2238" s="19">
        <f t="shared" si="172"/>
        <v>4799266.7961797751</v>
      </c>
      <c r="K2238" s="19">
        <f t="shared" si="173"/>
        <v>1735.3812613999357</v>
      </c>
      <c r="L2238" s="19">
        <f t="shared" si="174"/>
        <v>1740587.4051841353</v>
      </c>
      <c r="M2238" s="29">
        <f>Table4[[#This Row],[Revenue]]/Table4[[#This Row],[Units]]</f>
        <v>4.7706002592221095</v>
      </c>
      <c r="N2238" s="31">
        <f t="shared" si="175"/>
        <v>0.36267777539886847</v>
      </c>
    </row>
    <row r="2239" spans="1:14" x14ac:dyDescent="0.25">
      <c r="A2239" s="35">
        <v>2006</v>
      </c>
      <c r="B2239" s="15" t="s">
        <v>171</v>
      </c>
      <c r="C2239" s="15" t="s">
        <v>170</v>
      </c>
      <c r="D2239" s="15" t="s">
        <v>168</v>
      </c>
      <c r="E2239" s="15" t="s">
        <v>117</v>
      </c>
      <c r="F2239" s="16">
        <v>793.65219957221098</v>
      </c>
      <c r="G2239" s="19">
        <v>2209.8861395150739</v>
      </c>
      <c r="H2239" s="19">
        <f t="shared" si="171"/>
        <v>1753880.9954302802</v>
      </c>
      <c r="I2239" s="20">
        <v>5220.4176121827841</v>
      </c>
      <c r="J2239" s="19">
        <f t="shared" si="172"/>
        <v>4143195.920594376</v>
      </c>
      <c r="K2239" s="19">
        <f t="shared" si="173"/>
        <v>3010.5314726677102</v>
      </c>
      <c r="L2239" s="19">
        <f t="shared" si="174"/>
        <v>2389314.9251640961</v>
      </c>
      <c r="M2239" s="29">
        <f>Table4[[#This Row],[Revenue]]/Table4[[#This Row],[Units]]</f>
        <v>6.5777145391856262</v>
      </c>
      <c r="N2239" s="31">
        <f t="shared" si="175"/>
        <v>0.57668403110932986</v>
      </c>
    </row>
    <row r="2240" spans="1:14" x14ac:dyDescent="0.25">
      <c r="A2240" s="35">
        <v>2006</v>
      </c>
      <c r="B2240" s="15" t="s">
        <v>173</v>
      </c>
      <c r="C2240" s="15" t="s">
        <v>170</v>
      </c>
      <c r="D2240" s="15" t="s">
        <v>168</v>
      </c>
      <c r="E2240" s="15" t="s">
        <v>117</v>
      </c>
      <c r="F2240" s="16">
        <v>475</v>
      </c>
      <c r="G2240" s="19">
        <v>1227.6824511999382</v>
      </c>
      <c r="H2240" s="19">
        <f t="shared" si="171"/>
        <v>583149.16431997065</v>
      </c>
      <c r="I2240" s="20">
        <v>2609.3095199998688</v>
      </c>
      <c r="J2240" s="19">
        <f t="shared" si="172"/>
        <v>1239422.0219999377</v>
      </c>
      <c r="K2240" s="19">
        <f t="shared" si="173"/>
        <v>1381.6270687999306</v>
      </c>
      <c r="L2240" s="19">
        <f t="shared" si="174"/>
        <v>656272.85767996707</v>
      </c>
      <c r="M2240" s="29">
        <f>Table4[[#This Row],[Revenue]]/Table4[[#This Row],[Units]]</f>
        <v>5.4932831999997243</v>
      </c>
      <c r="N2240" s="31">
        <f t="shared" si="175"/>
        <v>0.5294991100940758</v>
      </c>
    </row>
    <row r="2241" spans="1:19" x14ac:dyDescent="0.25">
      <c r="A2241" s="35">
        <v>2006</v>
      </c>
      <c r="B2241" s="15" t="s">
        <v>172</v>
      </c>
      <c r="C2241" s="15" t="s">
        <v>170</v>
      </c>
      <c r="D2241" s="15" t="s">
        <v>168</v>
      </c>
      <c r="E2241" s="15" t="s">
        <v>117</v>
      </c>
      <c r="F2241" s="16">
        <v>461</v>
      </c>
      <c r="G2241" s="19">
        <v>1089.0854783999469</v>
      </c>
      <c r="H2241" s="19">
        <f t="shared" si="171"/>
        <v>502068.40554237552</v>
      </c>
      <c r="I2241" s="20">
        <v>2467.8886399998796</v>
      </c>
      <c r="J2241" s="19">
        <f t="shared" si="172"/>
        <v>1137696.6630399446</v>
      </c>
      <c r="K2241" s="19">
        <f t="shared" si="173"/>
        <v>1378.8031615999328</v>
      </c>
      <c r="L2241" s="19">
        <f t="shared" si="174"/>
        <v>635628.25749756908</v>
      </c>
      <c r="M2241" s="29">
        <f>Table4[[#This Row],[Revenue]]/Table4[[#This Row],[Units]]</f>
        <v>5.3533376138826023</v>
      </c>
      <c r="N2241" s="31">
        <f t="shared" si="175"/>
        <v>0.55869747899159661</v>
      </c>
    </row>
    <row r="2242" spans="1:19" x14ac:dyDescent="0.25">
      <c r="A2242" s="35">
        <v>2006</v>
      </c>
      <c r="B2242" s="15" t="s">
        <v>171</v>
      </c>
      <c r="C2242" s="15" t="s">
        <v>170</v>
      </c>
      <c r="D2242" s="15" t="s">
        <v>168</v>
      </c>
      <c r="E2242" s="15" t="s">
        <v>117</v>
      </c>
      <c r="F2242" s="16">
        <v>466</v>
      </c>
      <c r="G2242" s="19">
        <v>1081.6923973999417</v>
      </c>
      <c r="H2242" s="19">
        <f t="shared" ref="H2242:H2305" si="176">G2242*F2242</f>
        <v>504068.6571883728</v>
      </c>
      <c r="I2242" s="20">
        <v>2331.683539999874</v>
      </c>
      <c r="J2242" s="19">
        <f t="shared" ref="J2242:J2305" si="177">I2242*F2242</f>
        <v>1086564.5296399414</v>
      </c>
      <c r="K2242" s="19">
        <f t="shared" ref="K2242:K2305" si="178">I2242-G2242</f>
        <v>1249.9911425999323</v>
      </c>
      <c r="L2242" s="19">
        <f t="shared" ref="L2242:L2305" si="179">J2242-H2242</f>
        <v>582495.8724515686</v>
      </c>
      <c r="M2242" s="29">
        <f>Table4[[#This Row],[Revenue]]/Table4[[#This Row],[Units]]</f>
        <v>5.0036127467808456</v>
      </c>
      <c r="N2242" s="31">
        <f t="shared" ref="N2242:N2305" si="180">K2242/I2242</f>
        <v>0.53608953408831794</v>
      </c>
    </row>
    <row r="2243" spans="1:19" x14ac:dyDescent="0.25">
      <c r="A2243" s="35">
        <v>2006</v>
      </c>
      <c r="B2243" s="15" t="s">
        <v>174</v>
      </c>
      <c r="C2243" s="15" t="s">
        <v>170</v>
      </c>
      <c r="D2243" s="15" t="s">
        <v>168</v>
      </c>
      <c r="E2243" s="15" t="s">
        <v>117</v>
      </c>
      <c r="F2243" s="16">
        <v>463</v>
      </c>
      <c r="G2243" s="19">
        <v>1002.6274823999524</v>
      </c>
      <c r="H2243" s="19">
        <f t="shared" si="176"/>
        <v>464216.52435117797</v>
      </c>
      <c r="I2243" s="20">
        <v>2251.7870399998933</v>
      </c>
      <c r="J2243" s="19">
        <f t="shared" si="177"/>
        <v>1042577.3995199506</v>
      </c>
      <c r="K2243" s="19">
        <f t="shared" si="178"/>
        <v>1249.1595575999409</v>
      </c>
      <c r="L2243" s="19">
        <f t="shared" si="179"/>
        <v>578360.87516877265</v>
      </c>
      <c r="M2243" s="29">
        <f>Table4[[#This Row],[Revenue]]/Table4[[#This Row],[Units]]</f>
        <v>4.8634709287254712</v>
      </c>
      <c r="N2243" s="31">
        <f t="shared" si="180"/>
        <v>0.55474142776840929</v>
      </c>
    </row>
    <row r="2244" spans="1:19" x14ac:dyDescent="0.25">
      <c r="A2244" s="35">
        <v>2007</v>
      </c>
      <c r="B2244" s="15" t="s">
        <v>174</v>
      </c>
      <c r="C2244" s="15" t="s">
        <v>170</v>
      </c>
      <c r="D2244" s="15" t="s">
        <v>168</v>
      </c>
      <c r="E2244" s="15" t="s">
        <v>117</v>
      </c>
      <c r="F2244" s="16">
        <v>894.48675306247401</v>
      </c>
      <c r="G2244" s="19">
        <v>2032.9499145865668</v>
      </c>
      <c r="H2244" s="19">
        <f t="shared" si="176"/>
        <v>1818446.7682371719</v>
      </c>
      <c r="I2244" s="20">
        <v>5466.4129330362039</v>
      </c>
      <c r="J2244" s="19">
        <f t="shared" si="177"/>
        <v>4889633.9553702688</v>
      </c>
      <c r="K2244" s="19">
        <f t="shared" si="178"/>
        <v>3433.4630184496373</v>
      </c>
      <c r="L2244" s="19">
        <f t="shared" si="179"/>
        <v>3071187.1871330971</v>
      </c>
      <c r="M2244" s="29">
        <f>Table4[[#This Row],[Revenue]]/Table4[[#This Row],[Units]]</f>
        <v>6.1112284942406641</v>
      </c>
      <c r="N2244" s="31">
        <f t="shared" si="180"/>
        <v>0.62810165651766681</v>
      </c>
    </row>
    <row r="2245" spans="1:19" x14ac:dyDescent="0.25">
      <c r="A2245" s="35">
        <v>2007</v>
      </c>
      <c r="B2245" s="15" t="s">
        <v>172</v>
      </c>
      <c r="C2245" s="15" t="s">
        <v>170</v>
      </c>
      <c r="D2245" s="15" t="s">
        <v>168</v>
      </c>
      <c r="E2245" s="15" t="s">
        <v>117</v>
      </c>
      <c r="F2245" s="16">
        <v>786.69648842881327</v>
      </c>
      <c r="G2245" s="19">
        <v>1848.2218289491639</v>
      </c>
      <c r="H2245" s="19">
        <f t="shared" si="176"/>
        <v>1453989.622671786</v>
      </c>
      <c r="I2245" s="20">
        <v>4152.5712813062355</v>
      </c>
      <c r="J2245" s="19">
        <f t="shared" si="177"/>
        <v>3266813.2449539532</v>
      </c>
      <c r="K2245" s="19">
        <f t="shared" si="178"/>
        <v>2304.3494523570716</v>
      </c>
      <c r="L2245" s="19">
        <f t="shared" si="179"/>
        <v>1812823.6222821672</v>
      </c>
      <c r="M2245" s="29">
        <f>Table4[[#This Row],[Revenue]]/Table4[[#This Row],[Units]]</f>
        <v>5.278492204280373</v>
      </c>
      <c r="N2245" s="31">
        <f t="shared" si="180"/>
        <v>0.55492110700920083</v>
      </c>
    </row>
    <row r="2246" spans="1:19" x14ac:dyDescent="0.25">
      <c r="A2246" s="35">
        <v>2007</v>
      </c>
      <c r="B2246" s="15" t="s">
        <v>176</v>
      </c>
      <c r="C2246" s="15" t="s">
        <v>170</v>
      </c>
      <c r="D2246" s="15" t="s">
        <v>168</v>
      </c>
      <c r="E2246" s="15" t="s">
        <v>117</v>
      </c>
      <c r="F2246" s="16">
        <v>691.19525402142233</v>
      </c>
      <c r="G2246" s="19">
        <v>1938.652468030861</v>
      </c>
      <c r="H2246" s="19">
        <f t="shared" si="176"/>
        <v>1339987.3850998483</v>
      </c>
      <c r="I2246" s="20">
        <v>4477.8778675390586</v>
      </c>
      <c r="J2246" s="19">
        <f t="shared" si="177"/>
        <v>3095087.9301305646</v>
      </c>
      <c r="K2246" s="19">
        <f t="shared" si="178"/>
        <v>2539.2253995081974</v>
      </c>
      <c r="L2246" s="19">
        <f t="shared" si="179"/>
        <v>1755100.5450307163</v>
      </c>
      <c r="M2246" s="29">
        <f>Table4[[#This Row],[Revenue]]/Table4[[#This Row],[Units]]</f>
        <v>6.4784557496401369</v>
      </c>
      <c r="N2246" s="31">
        <f t="shared" si="180"/>
        <v>0.56705999462725387</v>
      </c>
    </row>
    <row r="2247" spans="1:19" x14ac:dyDescent="0.25">
      <c r="A2247" s="35">
        <v>2007</v>
      </c>
      <c r="B2247" s="15" t="s">
        <v>173</v>
      </c>
      <c r="C2247" s="15" t="s">
        <v>170</v>
      </c>
      <c r="D2247" s="15" t="s">
        <v>168</v>
      </c>
      <c r="E2247" s="15" t="s">
        <v>117</v>
      </c>
      <c r="F2247" s="16">
        <v>637.4502309285657</v>
      </c>
      <c r="G2247" s="19">
        <v>1653.3030218439058</v>
      </c>
      <c r="H2247" s="19">
        <f t="shared" si="176"/>
        <v>1053898.3930692931</v>
      </c>
      <c r="I2247" s="20">
        <v>3513.2784247711925</v>
      </c>
      <c r="J2247" s="19">
        <f t="shared" si="177"/>
        <v>2239540.1431867443</v>
      </c>
      <c r="K2247" s="19">
        <f t="shared" si="178"/>
        <v>1859.9754029272867</v>
      </c>
      <c r="L2247" s="19">
        <f t="shared" si="179"/>
        <v>1185641.7501174512</v>
      </c>
      <c r="M2247" s="29">
        <f>Table4[[#This Row],[Revenue]]/Table4[[#This Row],[Units]]</f>
        <v>5.5114552545591584</v>
      </c>
      <c r="N2247" s="31">
        <f t="shared" si="180"/>
        <v>0.52941303763831937</v>
      </c>
    </row>
    <row r="2248" spans="1:19" x14ac:dyDescent="0.25">
      <c r="A2248" s="35">
        <v>2008</v>
      </c>
      <c r="B2248" s="15" t="s">
        <v>171</v>
      </c>
      <c r="C2248" s="15" t="s">
        <v>170</v>
      </c>
      <c r="D2248" s="15" t="s">
        <v>146</v>
      </c>
      <c r="E2248" s="15" t="s">
        <v>117</v>
      </c>
      <c r="F2248" s="16">
        <v>301</v>
      </c>
      <c r="G2248" s="19">
        <v>683.17154087997994</v>
      </c>
      <c r="H2248" s="19">
        <f t="shared" si="176"/>
        <v>205634.63380487397</v>
      </c>
      <c r="I2248" s="20">
        <v>1515.07384799997</v>
      </c>
      <c r="J2248" s="19">
        <f t="shared" si="177"/>
        <v>456037.22824799095</v>
      </c>
      <c r="K2248" s="19">
        <f t="shared" si="178"/>
        <v>831.90230711999004</v>
      </c>
      <c r="L2248" s="19">
        <f t="shared" si="179"/>
        <v>250402.59444311698</v>
      </c>
      <c r="M2248" s="29">
        <f>Table4[[#This Row],[Revenue]]/Table4[[#This Row],[Units]]</f>
        <v>5.0334679335547179</v>
      </c>
      <c r="N2248" s="31">
        <f t="shared" si="180"/>
        <v>0.54908366890377913</v>
      </c>
    </row>
    <row r="2249" spans="1:19" x14ac:dyDescent="0.25">
      <c r="A2249" s="35">
        <v>2009</v>
      </c>
      <c r="B2249" s="15" t="s">
        <v>174</v>
      </c>
      <c r="C2249" s="15" t="s">
        <v>170</v>
      </c>
      <c r="D2249" s="15" t="s">
        <v>146</v>
      </c>
      <c r="E2249" s="15" t="s">
        <v>117</v>
      </c>
      <c r="F2249" s="16">
        <v>348</v>
      </c>
      <c r="G2249" s="19">
        <v>788.09704403997512</v>
      </c>
      <c r="H2249" s="19">
        <f t="shared" si="176"/>
        <v>274257.77132591134</v>
      </c>
      <c r="I2249" s="20">
        <v>1631.0714839999644</v>
      </c>
      <c r="J2249" s="19">
        <f t="shared" si="177"/>
        <v>567612.87643198762</v>
      </c>
      <c r="K2249" s="19">
        <f t="shared" si="178"/>
        <v>842.97443995998924</v>
      </c>
      <c r="L2249" s="19">
        <f t="shared" si="179"/>
        <v>293355.10510607628</v>
      </c>
      <c r="M2249" s="29">
        <f>Table4[[#This Row],[Revenue]]/Table4[[#This Row],[Units]]</f>
        <v>4.6869870229884034</v>
      </c>
      <c r="N2249" s="31">
        <f t="shared" si="180"/>
        <v>0.51682249872502073</v>
      </c>
    </row>
    <row r="2250" spans="1:19" x14ac:dyDescent="0.25">
      <c r="A2250" s="35">
        <v>2009</v>
      </c>
      <c r="B2250" s="15" t="s">
        <v>172</v>
      </c>
      <c r="C2250" s="15" t="s">
        <v>170</v>
      </c>
      <c r="D2250" s="15" t="s">
        <v>146</v>
      </c>
      <c r="E2250" s="15" t="s">
        <v>117</v>
      </c>
      <c r="F2250" s="16">
        <v>262</v>
      </c>
      <c r="G2250" s="19">
        <v>640.497284279979</v>
      </c>
      <c r="H2250" s="19">
        <f t="shared" si="176"/>
        <v>167810.28848135451</v>
      </c>
      <c r="I2250" s="20">
        <v>985.34998799996765</v>
      </c>
      <c r="J2250" s="19">
        <f t="shared" si="177"/>
        <v>258161.69685599153</v>
      </c>
      <c r="K2250" s="19">
        <f t="shared" si="178"/>
        <v>344.85270371998865</v>
      </c>
      <c r="L2250" s="19">
        <f t="shared" si="179"/>
        <v>90351.408374637016</v>
      </c>
      <c r="M2250" s="29">
        <f>Table4[[#This Row],[Revenue]]/Table4[[#This Row],[Units]]</f>
        <v>3.7608778167937698</v>
      </c>
      <c r="N2250" s="31">
        <f t="shared" si="180"/>
        <v>0.3499799136548018</v>
      </c>
    </row>
    <row r="2251" spans="1:19" x14ac:dyDescent="0.25">
      <c r="A2251" s="35">
        <v>2011</v>
      </c>
      <c r="B2251" s="15" t="s">
        <v>176</v>
      </c>
      <c r="C2251" s="15" t="s">
        <v>170</v>
      </c>
      <c r="D2251" s="15" t="s">
        <v>146</v>
      </c>
      <c r="E2251" s="15" t="s">
        <v>117</v>
      </c>
      <c r="F2251" s="16">
        <v>1912.9974899046979</v>
      </c>
      <c r="G2251" s="19">
        <v>5166.3698734814043</v>
      </c>
      <c r="H2251" s="19">
        <f t="shared" si="176"/>
        <v>9883252.5998891778</v>
      </c>
      <c r="I2251" s="20">
        <v>11137.146009947481</v>
      </c>
      <c r="J2251" s="19">
        <f t="shared" si="177"/>
        <v>21305332.361731652</v>
      </c>
      <c r="K2251" s="19">
        <f t="shared" si="178"/>
        <v>5970.7761364660764</v>
      </c>
      <c r="L2251" s="19">
        <f t="shared" si="179"/>
        <v>11422079.761842474</v>
      </c>
      <c r="M2251" s="29">
        <f>Table4[[#This Row],[Revenue]]/Table4[[#This Row],[Units]]</f>
        <v>5.8218299128569759</v>
      </c>
      <c r="N2251" s="31">
        <f t="shared" si="180"/>
        <v>0.53611366243498071</v>
      </c>
      <c r="O2251" s="41"/>
      <c r="P2251" s="41"/>
      <c r="Q2251" s="41"/>
      <c r="R2251" s="41"/>
      <c r="S2251" s="41"/>
    </row>
    <row r="2252" spans="1:19" x14ac:dyDescent="0.25">
      <c r="A2252" s="35">
        <v>2011</v>
      </c>
      <c r="B2252" s="15" t="s">
        <v>173</v>
      </c>
      <c r="C2252" s="15" t="s">
        <v>170</v>
      </c>
      <c r="D2252" s="15" t="s">
        <v>146</v>
      </c>
      <c r="E2252" s="15" t="s">
        <v>117</v>
      </c>
      <c r="F2252" s="16">
        <v>1648.1795362769979</v>
      </c>
      <c r="G2252" s="19">
        <v>4406.8508319027733</v>
      </c>
      <c r="H2252" s="19">
        <f t="shared" si="176"/>
        <v>7263281.3605674151</v>
      </c>
      <c r="I2252" s="20">
        <v>8739.8624124865328</v>
      </c>
      <c r="J2252" s="19">
        <f t="shared" si="177"/>
        <v>14404862.378136817</v>
      </c>
      <c r="K2252" s="19">
        <f t="shared" si="178"/>
        <v>4333.0115805837595</v>
      </c>
      <c r="L2252" s="19">
        <f t="shared" si="179"/>
        <v>7141581.0175694022</v>
      </c>
      <c r="M2252" s="29">
        <f>Table4[[#This Row],[Revenue]]/Table4[[#This Row],[Units]]</f>
        <v>5.3027368803696193</v>
      </c>
      <c r="N2252" s="31">
        <f t="shared" si="180"/>
        <v>0.49577572003802256</v>
      </c>
      <c r="O2252" s="41"/>
      <c r="P2252" s="41"/>
      <c r="Q2252" s="41"/>
      <c r="R2252" s="41"/>
      <c r="S2252" s="41"/>
    </row>
    <row r="2253" spans="1:19" x14ac:dyDescent="0.25">
      <c r="A2253" s="35">
        <v>2011</v>
      </c>
      <c r="B2253" s="15" t="s">
        <v>174</v>
      </c>
      <c r="C2253" s="15" t="s">
        <v>170</v>
      </c>
      <c r="D2253" s="15" t="s">
        <v>146</v>
      </c>
      <c r="E2253" s="15" t="s">
        <v>117</v>
      </c>
      <c r="F2253" s="16">
        <v>1497.5283955792891</v>
      </c>
      <c r="G2253" s="19">
        <v>3030.90513900515</v>
      </c>
      <c r="H2253" s="19">
        <f t="shared" si="176"/>
        <v>4538866.5099674044</v>
      </c>
      <c r="I2253" s="20">
        <v>6471.6494625852902</v>
      </c>
      <c r="J2253" s="19">
        <f t="shared" si="177"/>
        <v>9691478.8364569172</v>
      </c>
      <c r="K2253" s="19">
        <f t="shared" si="178"/>
        <v>3440.7443235801402</v>
      </c>
      <c r="L2253" s="19">
        <f t="shared" si="179"/>
        <v>5152612.3264895128</v>
      </c>
      <c r="M2253" s="29">
        <f>Table4[[#This Row],[Revenue]]/Table4[[#This Row],[Units]]</f>
        <v>4.3215537559685879</v>
      </c>
      <c r="N2253" s="31">
        <f t="shared" si="180"/>
        <v>0.53166419835811596</v>
      </c>
    </row>
    <row r="2254" spans="1:19" x14ac:dyDescent="0.25">
      <c r="A2254" s="35">
        <v>2011</v>
      </c>
      <c r="B2254" s="15" t="s">
        <v>172</v>
      </c>
      <c r="C2254" s="15" t="s">
        <v>170</v>
      </c>
      <c r="D2254" s="15" t="s">
        <v>146</v>
      </c>
      <c r="E2254" s="15" t="s">
        <v>117</v>
      </c>
      <c r="F2254" s="16">
        <v>1552.3484910694904</v>
      </c>
      <c r="G2254" s="19">
        <v>2723.6576970877827</v>
      </c>
      <c r="H2254" s="19">
        <f t="shared" si="176"/>
        <v>4228065.9162640227</v>
      </c>
      <c r="I2254" s="20">
        <v>5168.0802850036816</v>
      </c>
      <c r="J2254" s="19">
        <f t="shared" si="177"/>
        <v>8022661.6321514472</v>
      </c>
      <c r="K2254" s="19">
        <f t="shared" si="178"/>
        <v>2444.4225879158989</v>
      </c>
      <c r="L2254" s="19">
        <f t="shared" si="179"/>
        <v>3794595.7158874245</v>
      </c>
      <c r="M2254" s="29">
        <f>Table4[[#This Row],[Revenue]]/Table4[[#This Row],[Units]]</f>
        <v>3.3292010877294267</v>
      </c>
      <c r="N2254" s="31">
        <f t="shared" si="180"/>
        <v>0.47298463899814541</v>
      </c>
    </row>
    <row r="2255" spans="1:19" x14ac:dyDescent="0.25">
      <c r="A2255" s="35">
        <v>2011</v>
      </c>
      <c r="B2255" s="15" t="s">
        <v>173</v>
      </c>
      <c r="C2255" s="15" t="s">
        <v>170</v>
      </c>
      <c r="D2255" s="15" t="s">
        <v>146</v>
      </c>
      <c r="E2255" s="15" t="s">
        <v>117</v>
      </c>
      <c r="F2255" s="16">
        <v>1292.2864968035583</v>
      </c>
      <c r="G2255" s="19">
        <v>3289.5843219040707</v>
      </c>
      <c r="H2255" s="19">
        <f t="shared" si="176"/>
        <v>4251085.3992933203</v>
      </c>
      <c r="I2255" s="20">
        <v>5340.7485571499601</v>
      </c>
      <c r="J2255" s="19">
        <f t="shared" si="177"/>
        <v>6901777.2432279801</v>
      </c>
      <c r="K2255" s="19">
        <f t="shared" si="178"/>
        <v>2051.1642352458894</v>
      </c>
      <c r="L2255" s="19">
        <f t="shared" si="179"/>
        <v>2650691.8439346598</v>
      </c>
      <c r="M2255" s="29">
        <f>Table4[[#This Row],[Revenue]]/Table4[[#This Row],[Units]]</f>
        <v>4.1327898808508658</v>
      </c>
      <c r="N2255" s="31">
        <f t="shared" si="180"/>
        <v>0.38405931552420319</v>
      </c>
    </row>
    <row r="2256" spans="1:19" x14ac:dyDescent="0.25">
      <c r="A2256" s="35">
        <v>2011</v>
      </c>
      <c r="B2256" s="15" t="s">
        <v>174</v>
      </c>
      <c r="C2256" s="15" t="s">
        <v>170</v>
      </c>
      <c r="D2256" s="15" t="s">
        <v>146</v>
      </c>
      <c r="E2256" s="15" t="s">
        <v>117</v>
      </c>
      <c r="F2256" s="16">
        <v>997</v>
      </c>
      <c r="G2256" s="19">
        <v>2236.6504831998777</v>
      </c>
      <c r="H2256" s="19">
        <f t="shared" si="176"/>
        <v>2229940.5317502781</v>
      </c>
      <c r="I2256" s="20">
        <v>4214.8467199997685</v>
      </c>
      <c r="J2256" s="19">
        <f t="shared" si="177"/>
        <v>4202202.1798397694</v>
      </c>
      <c r="K2256" s="19">
        <f t="shared" si="178"/>
        <v>1978.1962367998908</v>
      </c>
      <c r="L2256" s="19">
        <f t="shared" si="179"/>
        <v>1972261.6480894913</v>
      </c>
      <c r="M2256" s="29">
        <f>Table4[[#This Row],[Revenue]]/Table4[[#This Row],[Units]]</f>
        <v>4.2275293079235388</v>
      </c>
      <c r="N2256" s="31">
        <f t="shared" si="180"/>
        <v>0.46934001832455713</v>
      </c>
    </row>
    <row r="2257" spans="1:14" x14ac:dyDescent="0.25">
      <c r="A2257" s="35">
        <v>2012</v>
      </c>
      <c r="B2257" s="15" t="s">
        <v>173</v>
      </c>
      <c r="C2257" s="15" t="s">
        <v>170</v>
      </c>
      <c r="D2257" s="15" t="s">
        <v>168</v>
      </c>
      <c r="E2257" s="15" t="s">
        <v>117</v>
      </c>
      <c r="F2257" s="16">
        <v>873</v>
      </c>
      <c r="G2257" s="19">
        <v>1092.1164081197819</v>
      </c>
      <c r="H2257" s="19">
        <f t="shared" si="176"/>
        <v>953417.62428856955</v>
      </c>
      <c r="I2257" s="20">
        <v>2055.158574579973</v>
      </c>
      <c r="J2257" s="19">
        <f t="shared" si="177"/>
        <v>1794153.4356083164</v>
      </c>
      <c r="K2257" s="19">
        <f t="shared" si="178"/>
        <v>963.04216646019108</v>
      </c>
      <c r="L2257" s="19">
        <f t="shared" si="179"/>
        <v>840735.81131974689</v>
      </c>
      <c r="M2257" s="29">
        <f>Table4[[#This Row],[Revenue]]/Table4[[#This Row],[Units]]</f>
        <v>2.3541335333103928</v>
      </c>
      <c r="N2257" s="31">
        <f t="shared" si="180"/>
        <v>0.46859749820376495</v>
      </c>
    </row>
    <row r="2258" spans="1:14" x14ac:dyDescent="0.25">
      <c r="A2258" s="35">
        <v>2013</v>
      </c>
      <c r="B2258" s="15" t="s">
        <v>171</v>
      </c>
      <c r="C2258" s="15" t="s">
        <v>170</v>
      </c>
      <c r="D2258" s="15" t="s">
        <v>168</v>
      </c>
      <c r="E2258" s="15" t="s">
        <v>117</v>
      </c>
      <c r="F2258" s="16">
        <v>873</v>
      </c>
      <c r="G2258" s="19">
        <v>1394.1380907299456</v>
      </c>
      <c r="H2258" s="19">
        <f t="shared" si="176"/>
        <v>1217082.5532072424</v>
      </c>
      <c r="I2258" s="20">
        <v>2540.4990829999206</v>
      </c>
      <c r="J2258" s="19">
        <f t="shared" si="177"/>
        <v>2217855.6994589306</v>
      </c>
      <c r="K2258" s="19">
        <f t="shared" si="178"/>
        <v>1146.360992269975</v>
      </c>
      <c r="L2258" s="19">
        <f t="shared" si="179"/>
        <v>1000773.1462516882</v>
      </c>
      <c r="M2258" s="29">
        <f>Table4[[#This Row],[Revenue]]/Table4[[#This Row],[Units]]</f>
        <v>2.9100791328750524</v>
      </c>
      <c r="N2258" s="31">
        <f t="shared" si="180"/>
        <v>0.45123456250820887</v>
      </c>
    </row>
    <row r="2259" spans="1:14" x14ac:dyDescent="0.25">
      <c r="A2259" s="35">
        <v>2013</v>
      </c>
      <c r="B2259" s="15" t="s">
        <v>174</v>
      </c>
      <c r="C2259" s="15" t="s">
        <v>170</v>
      </c>
      <c r="D2259" s="15" t="s">
        <v>168</v>
      </c>
      <c r="E2259" s="15" t="s">
        <v>117</v>
      </c>
      <c r="F2259" s="16">
        <v>507</v>
      </c>
      <c r="G2259" s="19">
        <v>777.07307906997687</v>
      </c>
      <c r="H2259" s="19">
        <f t="shared" si="176"/>
        <v>393976.0510884783</v>
      </c>
      <c r="I2259" s="20">
        <v>1243.480496999963</v>
      </c>
      <c r="J2259" s="19">
        <f t="shared" si="177"/>
        <v>630444.61197898118</v>
      </c>
      <c r="K2259" s="19">
        <f t="shared" si="178"/>
        <v>466.40741792998608</v>
      </c>
      <c r="L2259" s="19">
        <f t="shared" si="179"/>
        <v>236468.56089050288</v>
      </c>
      <c r="M2259" s="29">
        <f>Table4[[#This Row],[Revenue]]/Table4[[#This Row],[Units]]</f>
        <v>2.4526242544377967</v>
      </c>
      <c r="N2259" s="31">
        <f t="shared" si="180"/>
        <v>0.37508221403974296</v>
      </c>
    </row>
    <row r="2260" spans="1:14" x14ac:dyDescent="0.25">
      <c r="A2260" s="35">
        <v>2013</v>
      </c>
      <c r="B2260" s="15" t="s">
        <v>172</v>
      </c>
      <c r="C2260" s="15" t="s">
        <v>170</v>
      </c>
      <c r="D2260" s="15" t="s">
        <v>168</v>
      </c>
      <c r="E2260" s="15" t="s">
        <v>117</v>
      </c>
      <c r="F2260" s="16">
        <v>397</v>
      </c>
      <c r="G2260" s="19">
        <v>657.65893878997906</v>
      </c>
      <c r="H2260" s="19">
        <f t="shared" si="176"/>
        <v>261090.59869962168</v>
      </c>
      <c r="I2260" s="20">
        <v>1104.4881089999647</v>
      </c>
      <c r="J2260" s="19">
        <f t="shared" si="177"/>
        <v>438481.77927298599</v>
      </c>
      <c r="K2260" s="19">
        <f t="shared" si="178"/>
        <v>446.82917020998559</v>
      </c>
      <c r="L2260" s="19">
        <f t="shared" si="179"/>
        <v>177391.18057336431</v>
      </c>
      <c r="M2260" s="29">
        <f>Table4[[#This Row],[Revenue]]/Table4[[#This Row],[Units]]</f>
        <v>2.7820859168764853</v>
      </c>
      <c r="N2260" s="31">
        <f t="shared" si="180"/>
        <v>0.40455770104628613</v>
      </c>
    </row>
    <row r="2261" spans="1:14" x14ac:dyDescent="0.25">
      <c r="A2261" s="35">
        <v>2015</v>
      </c>
      <c r="B2261" s="15" t="s">
        <v>176</v>
      </c>
      <c r="C2261" s="15" t="s">
        <v>170</v>
      </c>
      <c r="D2261" s="15" t="s">
        <v>168</v>
      </c>
      <c r="E2261" s="15" t="s">
        <v>117</v>
      </c>
      <c r="F2261" s="16">
        <v>469</v>
      </c>
      <c r="G2261" s="19">
        <v>1058.4984513999441</v>
      </c>
      <c r="H2261" s="19">
        <f t="shared" si="176"/>
        <v>496435.77370657376</v>
      </c>
      <c r="I2261" s="20">
        <v>2281.6869399998795</v>
      </c>
      <c r="J2261" s="19">
        <f t="shared" si="177"/>
        <v>1070111.1748599436</v>
      </c>
      <c r="K2261" s="19">
        <f t="shared" si="178"/>
        <v>1223.1884885999355</v>
      </c>
      <c r="L2261" s="19">
        <f t="shared" si="179"/>
        <v>573675.40115336981</v>
      </c>
      <c r="M2261" s="29">
        <f>Table4[[#This Row],[Revenue]]/Table4[[#This Row],[Units]]</f>
        <v>4.8650041364602972</v>
      </c>
      <c r="N2261" s="31">
        <f t="shared" si="180"/>
        <v>0.53608953408831805</v>
      </c>
    </row>
    <row r="2262" spans="1:14" x14ac:dyDescent="0.25">
      <c r="A2262" s="35">
        <v>2018</v>
      </c>
      <c r="B2262" s="15" t="s">
        <v>175</v>
      </c>
      <c r="C2262" s="15" t="s">
        <v>170</v>
      </c>
      <c r="D2262" s="15" t="s">
        <v>168</v>
      </c>
      <c r="E2262" s="15" t="s">
        <v>117</v>
      </c>
      <c r="F2262" s="16">
        <v>951</v>
      </c>
      <c r="G2262" s="19">
        <v>1392.9877754699535</v>
      </c>
      <c r="H2262" s="19">
        <f t="shared" si="176"/>
        <v>1324731.3744719257</v>
      </c>
      <c r="I2262" s="20">
        <v>2515.1569369999324</v>
      </c>
      <c r="J2262" s="19">
        <f t="shared" si="177"/>
        <v>2391914.2470869357</v>
      </c>
      <c r="K2262" s="19">
        <f t="shared" si="178"/>
        <v>1122.169161529979</v>
      </c>
      <c r="L2262" s="19">
        <f t="shared" si="179"/>
        <v>1067182.87261501</v>
      </c>
      <c r="M2262" s="29">
        <f>Table4[[#This Row],[Revenue]]/Table4[[#This Row],[Units]]</f>
        <v>2.6447496708726943</v>
      </c>
      <c r="N2262" s="31">
        <f t="shared" si="180"/>
        <v>0.44616268075442528</v>
      </c>
    </row>
    <row r="2263" spans="1:14" x14ac:dyDescent="0.25">
      <c r="A2263" s="35">
        <v>2018</v>
      </c>
      <c r="B2263" s="15" t="s">
        <v>174</v>
      </c>
      <c r="C2263" s="15" t="s">
        <v>170</v>
      </c>
      <c r="D2263" s="15" t="s">
        <v>168</v>
      </c>
      <c r="E2263" s="15" t="s">
        <v>117</v>
      </c>
      <c r="F2263" s="16">
        <v>951</v>
      </c>
      <c r="G2263" s="19">
        <v>1297.2939914639674</v>
      </c>
      <c r="H2263" s="19">
        <f t="shared" si="176"/>
        <v>1233726.585882233</v>
      </c>
      <c r="I2263" s="20">
        <v>2445.3677143999512</v>
      </c>
      <c r="J2263" s="19">
        <f t="shared" si="177"/>
        <v>2325544.6963943536</v>
      </c>
      <c r="K2263" s="19">
        <f t="shared" si="178"/>
        <v>1148.0737229359838</v>
      </c>
      <c r="L2263" s="19">
        <f t="shared" si="179"/>
        <v>1091818.1105121206</v>
      </c>
      <c r="M2263" s="29">
        <f>Table4[[#This Row],[Revenue]]/Table4[[#This Row],[Units]]</f>
        <v>2.5713645787591495</v>
      </c>
      <c r="N2263" s="31">
        <f t="shared" si="180"/>
        <v>0.46948919631814973</v>
      </c>
    </row>
    <row r="2264" spans="1:14" x14ac:dyDescent="0.25">
      <c r="A2264" s="35">
        <v>2018</v>
      </c>
      <c r="B2264" s="15" t="s">
        <v>175</v>
      </c>
      <c r="C2264" s="15" t="s">
        <v>170</v>
      </c>
      <c r="D2264" s="15" t="s">
        <v>168</v>
      </c>
      <c r="E2264" s="15" t="s">
        <v>117</v>
      </c>
      <c r="F2264" s="16">
        <v>415</v>
      </c>
      <c r="G2264" s="19">
        <v>692.99628294997694</v>
      </c>
      <c r="H2264" s="19">
        <f t="shared" si="176"/>
        <v>287593.45742424042</v>
      </c>
      <c r="I2264" s="20">
        <v>1153.2924449999614</v>
      </c>
      <c r="J2264" s="19">
        <f t="shared" si="177"/>
        <v>478616.36467498395</v>
      </c>
      <c r="K2264" s="19">
        <f t="shared" si="178"/>
        <v>460.29616204998445</v>
      </c>
      <c r="L2264" s="19">
        <f t="shared" si="179"/>
        <v>191022.90725074353</v>
      </c>
      <c r="M2264" s="29">
        <f>Table4[[#This Row],[Revenue]]/Table4[[#This Row],[Units]]</f>
        <v>2.7790179397589432</v>
      </c>
      <c r="N2264" s="31">
        <f t="shared" si="180"/>
        <v>0.39911486808534485</v>
      </c>
    </row>
    <row r="2265" spans="1:14" x14ac:dyDescent="0.25">
      <c r="A2265" s="35">
        <v>2018</v>
      </c>
      <c r="B2265" s="15" t="s">
        <v>175</v>
      </c>
      <c r="C2265" s="15" t="s">
        <v>170</v>
      </c>
      <c r="D2265" s="15" t="s">
        <v>168</v>
      </c>
      <c r="E2265" s="15" t="s">
        <v>117</v>
      </c>
      <c r="F2265" s="16">
        <v>301</v>
      </c>
      <c r="G2265" s="19">
        <v>544.1023501099819</v>
      </c>
      <c r="H2265" s="19">
        <f t="shared" si="176"/>
        <v>163774.80738310455</v>
      </c>
      <c r="I2265" s="20">
        <v>970.0200809999676</v>
      </c>
      <c r="J2265" s="19">
        <f t="shared" si="177"/>
        <v>291976.04438099026</v>
      </c>
      <c r="K2265" s="19">
        <f t="shared" si="178"/>
        <v>425.91773088998571</v>
      </c>
      <c r="L2265" s="19">
        <f t="shared" si="179"/>
        <v>128201.23699788572</v>
      </c>
      <c r="M2265" s="29">
        <f>Table4[[#This Row],[Revenue]]/Table4[[#This Row],[Units]]</f>
        <v>3.2226580764118524</v>
      </c>
      <c r="N2265" s="31">
        <f t="shared" si="180"/>
        <v>0.4390813543271378</v>
      </c>
    </row>
    <row r="2266" spans="1:14" x14ac:dyDescent="0.25">
      <c r="A2266" s="35">
        <v>2018</v>
      </c>
      <c r="B2266" s="15" t="s">
        <v>175</v>
      </c>
      <c r="C2266" s="15" t="s">
        <v>170</v>
      </c>
      <c r="D2266" s="15" t="s">
        <v>168</v>
      </c>
      <c r="E2266" s="15" t="s">
        <v>117</v>
      </c>
      <c r="F2266" s="16">
        <v>200</v>
      </c>
      <c r="G2266" s="19">
        <v>281.76605799999055</v>
      </c>
      <c r="H2266" s="19">
        <f t="shared" si="176"/>
        <v>56353.211599998111</v>
      </c>
      <c r="I2266" s="20">
        <v>647.55179999997824</v>
      </c>
      <c r="J2266" s="19">
        <f t="shared" si="177"/>
        <v>129510.35999999565</v>
      </c>
      <c r="K2266" s="19">
        <f t="shared" si="178"/>
        <v>365.78574199998769</v>
      </c>
      <c r="L2266" s="19">
        <f t="shared" si="179"/>
        <v>73157.148399997532</v>
      </c>
      <c r="M2266" s="29">
        <f>Table4[[#This Row],[Revenue]]/Table4[[#This Row],[Units]]</f>
        <v>3.2377589999998913</v>
      </c>
      <c r="N2266" s="31">
        <f t="shared" si="180"/>
        <v>0.56487487487487487</v>
      </c>
    </row>
    <row r="2267" spans="1:14" x14ac:dyDescent="0.25">
      <c r="A2267" s="35">
        <v>2003</v>
      </c>
      <c r="B2267" s="15" t="s">
        <v>171</v>
      </c>
      <c r="C2267" s="15" t="s">
        <v>170</v>
      </c>
      <c r="D2267" s="15" t="s">
        <v>146</v>
      </c>
      <c r="E2267" s="15" t="s">
        <v>118</v>
      </c>
      <c r="F2267" s="16">
        <v>959</v>
      </c>
      <c r="G2267" s="19">
        <v>1080.9234239999757</v>
      </c>
      <c r="H2267" s="19">
        <f t="shared" si="176"/>
        <v>1036605.5636159767</v>
      </c>
      <c r="I2267" s="20">
        <v>2195.0701161599504</v>
      </c>
      <c r="J2267" s="19">
        <f t="shared" si="177"/>
        <v>2105072.2413973925</v>
      </c>
      <c r="K2267" s="19">
        <f t="shared" si="178"/>
        <v>1114.1466921599747</v>
      </c>
      <c r="L2267" s="19">
        <f t="shared" si="179"/>
        <v>1068466.6777814156</v>
      </c>
      <c r="M2267" s="29">
        <f>Table4[[#This Row],[Revenue]]/Table4[[#This Row],[Units]]</f>
        <v>2.2889156581438481</v>
      </c>
      <c r="N2267" s="31">
        <f t="shared" si="180"/>
        <v>0.50756770089379188</v>
      </c>
    </row>
    <row r="2268" spans="1:14" x14ac:dyDescent="0.25">
      <c r="A2268" s="35">
        <v>2003</v>
      </c>
      <c r="B2268" s="15" t="s">
        <v>171</v>
      </c>
      <c r="C2268" s="15" t="s">
        <v>170</v>
      </c>
      <c r="D2268" s="15" t="s">
        <v>146</v>
      </c>
      <c r="E2268" s="15" t="s">
        <v>118</v>
      </c>
      <c r="F2268" s="16">
        <v>645</v>
      </c>
      <c r="G2268" s="19">
        <v>695.94080999998698</v>
      </c>
      <c r="H2268" s="19">
        <f t="shared" si="176"/>
        <v>448881.8224499916</v>
      </c>
      <c r="I2268" s="20">
        <v>1546.4191928999714</v>
      </c>
      <c r="J2268" s="19">
        <f t="shared" si="177"/>
        <v>997440.37942048162</v>
      </c>
      <c r="K2268" s="19">
        <f t="shared" si="178"/>
        <v>850.47838289998447</v>
      </c>
      <c r="L2268" s="19">
        <f t="shared" si="179"/>
        <v>548558.55697049003</v>
      </c>
      <c r="M2268" s="29">
        <f>Table4[[#This Row],[Revenue]]/Table4[[#This Row],[Units]]</f>
        <v>2.3975491362790256</v>
      </c>
      <c r="N2268" s="31">
        <f t="shared" si="180"/>
        <v>0.54996626193257336</v>
      </c>
    </row>
    <row r="2269" spans="1:14" x14ac:dyDescent="0.25">
      <c r="A2269" s="35">
        <v>2004</v>
      </c>
      <c r="B2269" s="15" t="s">
        <v>174</v>
      </c>
      <c r="C2269" s="15" t="s">
        <v>170</v>
      </c>
      <c r="D2269" s="15" t="s">
        <v>146</v>
      </c>
      <c r="E2269" s="15" t="s">
        <v>118</v>
      </c>
      <c r="F2269" s="16">
        <v>834</v>
      </c>
      <c r="G2269" s="19">
        <v>950.48728199997777</v>
      </c>
      <c r="H2269" s="19">
        <f t="shared" si="176"/>
        <v>792706.39318798145</v>
      </c>
      <c r="I2269" s="20">
        <v>1986.1747993799534</v>
      </c>
      <c r="J2269" s="19">
        <f t="shared" si="177"/>
        <v>1656469.782682881</v>
      </c>
      <c r="K2269" s="19">
        <f t="shared" si="178"/>
        <v>1035.6875173799756</v>
      </c>
      <c r="L2269" s="19">
        <f t="shared" si="179"/>
        <v>863763.38949489954</v>
      </c>
      <c r="M2269" s="29">
        <f>Table4[[#This Row],[Revenue]]/Table4[[#This Row],[Units]]</f>
        <v>2.3815045556114547</v>
      </c>
      <c r="N2269" s="31">
        <f t="shared" si="180"/>
        <v>0.52144832252594175</v>
      </c>
    </row>
    <row r="2270" spans="1:14" x14ac:dyDescent="0.25">
      <c r="A2270" s="35">
        <v>2005</v>
      </c>
      <c r="B2270" s="15" t="s">
        <v>173</v>
      </c>
      <c r="C2270" s="15" t="s">
        <v>170</v>
      </c>
      <c r="D2270" s="15" t="s">
        <v>146</v>
      </c>
      <c r="E2270" s="15" t="s">
        <v>118</v>
      </c>
      <c r="F2270" s="16">
        <v>959</v>
      </c>
      <c r="G2270" s="19">
        <v>1361.6505349999447</v>
      </c>
      <c r="H2270" s="19">
        <f t="shared" si="176"/>
        <v>1305822.8630649471</v>
      </c>
      <c r="I2270" s="20">
        <v>2581.0220349998954</v>
      </c>
      <c r="J2270" s="19">
        <f t="shared" si="177"/>
        <v>2475200.1315648998</v>
      </c>
      <c r="K2270" s="19">
        <f t="shared" si="178"/>
        <v>1219.3714999999506</v>
      </c>
      <c r="L2270" s="19">
        <f t="shared" si="179"/>
        <v>1169377.2684999527</v>
      </c>
      <c r="M2270" s="29">
        <f>Table4[[#This Row],[Revenue]]/Table4[[#This Row],[Units]]</f>
        <v>2.6913681282584938</v>
      </c>
      <c r="N2270" s="31">
        <f t="shared" si="180"/>
        <v>0.47243746216215471</v>
      </c>
    </row>
    <row r="2271" spans="1:14" x14ac:dyDescent="0.25">
      <c r="A2271" s="35">
        <v>2005</v>
      </c>
      <c r="B2271" s="15" t="s">
        <v>176</v>
      </c>
      <c r="C2271" s="15" t="s">
        <v>170</v>
      </c>
      <c r="D2271" s="15" t="s">
        <v>146</v>
      </c>
      <c r="E2271" s="15" t="s">
        <v>118</v>
      </c>
      <c r="F2271" s="16">
        <v>834</v>
      </c>
      <c r="G2271" s="19">
        <v>1232.7954479999466</v>
      </c>
      <c r="H2271" s="19">
        <f t="shared" si="176"/>
        <v>1028151.4036319555</v>
      </c>
      <c r="I2271" s="20">
        <v>2409.3906479998955</v>
      </c>
      <c r="J2271" s="19">
        <f t="shared" si="177"/>
        <v>2009431.8004319128</v>
      </c>
      <c r="K2271" s="19">
        <f t="shared" si="178"/>
        <v>1176.5951999999488</v>
      </c>
      <c r="L2271" s="19">
        <f t="shared" si="179"/>
        <v>981280.39679995726</v>
      </c>
      <c r="M2271" s="29">
        <f>Table4[[#This Row],[Revenue]]/Table4[[#This Row],[Units]]</f>
        <v>2.8889576115106661</v>
      </c>
      <c r="N2271" s="31">
        <f t="shared" si="180"/>
        <v>0.48833724866354666</v>
      </c>
    </row>
    <row r="2272" spans="1:14" x14ac:dyDescent="0.25">
      <c r="A2272" s="35">
        <v>2005</v>
      </c>
      <c r="B2272" s="15" t="s">
        <v>176</v>
      </c>
      <c r="C2272" s="15" t="s">
        <v>170</v>
      </c>
      <c r="D2272" s="15" t="s">
        <v>146</v>
      </c>
      <c r="E2272" s="15" t="s">
        <v>118</v>
      </c>
      <c r="F2272" s="16">
        <v>645</v>
      </c>
      <c r="G2272" s="19">
        <v>940.58543999996004</v>
      </c>
      <c r="H2272" s="19">
        <f t="shared" si="176"/>
        <v>606677.6087999742</v>
      </c>
      <c r="I2272" s="20">
        <v>1962.8414399999169</v>
      </c>
      <c r="J2272" s="19">
        <f t="shared" si="177"/>
        <v>1266032.7287999464</v>
      </c>
      <c r="K2272" s="19">
        <f t="shared" si="178"/>
        <v>1022.2559999999569</v>
      </c>
      <c r="L2272" s="19">
        <f t="shared" si="179"/>
        <v>659355.11999997217</v>
      </c>
      <c r="M2272" s="29">
        <f>Table4[[#This Row],[Revenue]]/Table4[[#This Row],[Units]]</f>
        <v>3.0431650232556851</v>
      </c>
      <c r="N2272" s="31">
        <f t="shared" si="180"/>
        <v>0.52080416643333149</v>
      </c>
    </row>
    <row r="2273" spans="1:14" x14ac:dyDescent="0.25">
      <c r="A2273" s="35">
        <v>2011</v>
      </c>
      <c r="B2273" s="15" t="s">
        <v>175</v>
      </c>
      <c r="C2273" s="15" t="s">
        <v>170</v>
      </c>
      <c r="D2273" s="15" t="s">
        <v>146</v>
      </c>
      <c r="E2273" s="15" t="s">
        <v>118</v>
      </c>
      <c r="F2273" s="16">
        <v>171</v>
      </c>
      <c r="G2273" s="19">
        <v>206.67802274489932</v>
      </c>
      <c r="H2273" s="19">
        <f t="shared" si="176"/>
        <v>35341.941889377784</v>
      </c>
      <c r="I2273" s="20">
        <v>455.26965078999854</v>
      </c>
      <c r="J2273" s="19">
        <f t="shared" si="177"/>
        <v>77851.110285089744</v>
      </c>
      <c r="K2273" s="19">
        <f t="shared" si="178"/>
        <v>248.59162804509921</v>
      </c>
      <c r="L2273" s="19">
        <f t="shared" si="179"/>
        <v>42509.16839571196</v>
      </c>
      <c r="M2273" s="29">
        <f>Table4[[#This Row],[Revenue]]/Table4[[#This Row],[Units]]</f>
        <v>2.662395618654962</v>
      </c>
      <c r="N2273" s="31">
        <f t="shared" si="180"/>
        <v>0.54603162678147998</v>
      </c>
    </row>
    <row r="2274" spans="1:14" x14ac:dyDescent="0.25">
      <c r="A2274" s="35">
        <v>2012</v>
      </c>
      <c r="B2274" s="15" t="s">
        <v>175</v>
      </c>
      <c r="C2274" s="15" t="s">
        <v>170</v>
      </c>
      <c r="D2274" s="15" t="s">
        <v>146</v>
      </c>
      <c r="E2274" s="15" t="s">
        <v>118</v>
      </c>
      <c r="F2274" s="16">
        <v>960</v>
      </c>
      <c r="G2274" s="19">
        <v>1110.5155199999726</v>
      </c>
      <c r="H2274" s="19">
        <f t="shared" si="176"/>
        <v>1066094.8991999738</v>
      </c>
      <c r="I2274" s="20">
        <v>2254.7092367999444</v>
      </c>
      <c r="J2274" s="19">
        <f t="shared" si="177"/>
        <v>2164520.8673279467</v>
      </c>
      <c r="K2274" s="19">
        <f t="shared" si="178"/>
        <v>1144.1937167999718</v>
      </c>
      <c r="L2274" s="19">
        <f t="shared" si="179"/>
        <v>1098425.9681279729</v>
      </c>
      <c r="M2274" s="29">
        <f>Table4[[#This Row],[Revenue]]/Table4[[#This Row],[Units]]</f>
        <v>2.3486554549999421</v>
      </c>
      <c r="N2274" s="31">
        <f t="shared" si="180"/>
        <v>0.50746841239001572</v>
      </c>
    </row>
    <row r="2275" spans="1:14" x14ac:dyDescent="0.25">
      <c r="A2275" s="35">
        <v>2012</v>
      </c>
      <c r="B2275" s="15" t="s">
        <v>173</v>
      </c>
      <c r="C2275" s="15" t="s">
        <v>170</v>
      </c>
      <c r="D2275" s="15" t="s">
        <v>146</v>
      </c>
      <c r="E2275" s="15" t="s">
        <v>118</v>
      </c>
      <c r="F2275" s="16">
        <v>835</v>
      </c>
      <c r="G2275" s="19">
        <v>912.07968499998208</v>
      </c>
      <c r="H2275" s="19">
        <f t="shared" si="176"/>
        <v>761586.53697498504</v>
      </c>
      <c r="I2275" s="20">
        <v>1905.4231916499627</v>
      </c>
      <c r="J2275" s="19">
        <f t="shared" si="177"/>
        <v>1591028.3650277189</v>
      </c>
      <c r="K2275" s="19">
        <f t="shared" si="178"/>
        <v>993.34350664998067</v>
      </c>
      <c r="L2275" s="19">
        <f t="shared" si="179"/>
        <v>829441.82805273391</v>
      </c>
      <c r="M2275" s="29">
        <f>Table4[[#This Row],[Revenue]]/Table4[[#This Row],[Units]]</f>
        <v>2.2819439420957637</v>
      </c>
      <c r="N2275" s="31">
        <f t="shared" si="180"/>
        <v>0.52132434988881127</v>
      </c>
    </row>
    <row r="2276" spans="1:14" x14ac:dyDescent="0.25">
      <c r="A2276" s="35">
        <v>2013</v>
      </c>
      <c r="B2276" s="15" t="s">
        <v>176</v>
      </c>
      <c r="C2276" s="15" t="s">
        <v>170</v>
      </c>
      <c r="D2276" s="15" t="s">
        <v>146</v>
      </c>
      <c r="E2276" s="15" t="s">
        <v>118</v>
      </c>
      <c r="F2276" s="16">
        <v>960</v>
      </c>
      <c r="G2276" s="19">
        <v>1298.1167999999518</v>
      </c>
      <c r="H2276" s="19">
        <f t="shared" si="176"/>
        <v>1246192.1279999537</v>
      </c>
      <c r="I2276" s="20">
        <v>2460.061799999909</v>
      </c>
      <c r="J2276" s="19">
        <f t="shared" si="177"/>
        <v>2361659.3279999127</v>
      </c>
      <c r="K2276" s="19">
        <f t="shared" si="178"/>
        <v>1161.9449999999572</v>
      </c>
      <c r="L2276" s="19">
        <f t="shared" si="179"/>
        <v>1115467.199999959</v>
      </c>
      <c r="M2276" s="29">
        <f>Table4[[#This Row],[Revenue]]/Table4[[#This Row],[Units]]</f>
        <v>2.5625643749999054</v>
      </c>
      <c r="N2276" s="31">
        <f t="shared" si="180"/>
        <v>0.47232350016572761</v>
      </c>
    </row>
    <row r="2277" spans="1:14" x14ac:dyDescent="0.25">
      <c r="A2277" s="35">
        <v>2013</v>
      </c>
      <c r="B2277" s="15" t="s">
        <v>175</v>
      </c>
      <c r="C2277" s="15" t="s">
        <v>170</v>
      </c>
      <c r="D2277" s="15" t="s">
        <v>146</v>
      </c>
      <c r="E2277" s="15" t="s">
        <v>118</v>
      </c>
      <c r="F2277" s="16">
        <v>835</v>
      </c>
      <c r="G2277" s="19">
        <v>1171.7955799999534</v>
      </c>
      <c r="H2277" s="19">
        <f t="shared" si="176"/>
        <v>978449.30929996108</v>
      </c>
      <c r="I2277" s="20">
        <v>2289.5375799999092</v>
      </c>
      <c r="J2277" s="19">
        <f t="shared" si="177"/>
        <v>1911763.8792999242</v>
      </c>
      <c r="K2277" s="19">
        <f t="shared" si="178"/>
        <v>1117.7419999999559</v>
      </c>
      <c r="L2277" s="19">
        <f t="shared" si="179"/>
        <v>933314.56999996316</v>
      </c>
      <c r="M2277" s="29">
        <f>Table4[[#This Row],[Revenue]]/Table4[[#This Row],[Units]]</f>
        <v>2.741961173652586</v>
      </c>
      <c r="N2277" s="31">
        <f t="shared" si="180"/>
        <v>0.4881955246176829</v>
      </c>
    </row>
    <row r="2278" spans="1:14" x14ac:dyDescent="0.25">
      <c r="A2278" s="35">
        <v>2013</v>
      </c>
      <c r="B2278" s="15" t="s">
        <v>171</v>
      </c>
      <c r="C2278" s="15" t="s">
        <v>170</v>
      </c>
      <c r="D2278" s="15" t="s">
        <v>146</v>
      </c>
      <c r="E2278" s="15" t="s">
        <v>118</v>
      </c>
      <c r="F2278" s="16">
        <v>171</v>
      </c>
      <c r="G2278" s="19">
        <v>318.92972744998667</v>
      </c>
      <c r="H2278" s="19">
        <f t="shared" si="176"/>
        <v>54536.983393947718</v>
      </c>
      <c r="I2278" s="20">
        <v>698.14139499997088</v>
      </c>
      <c r="J2278" s="19">
        <f t="shared" si="177"/>
        <v>119382.17854499503</v>
      </c>
      <c r="K2278" s="19">
        <f t="shared" si="178"/>
        <v>379.21166754998421</v>
      </c>
      <c r="L2278" s="19">
        <f t="shared" si="179"/>
        <v>64845.195151047308</v>
      </c>
      <c r="M2278" s="29">
        <f>Table4[[#This Row],[Revenue]]/Table4[[#This Row],[Units]]</f>
        <v>4.0826982163740988</v>
      </c>
      <c r="N2278" s="31">
        <f t="shared" si="180"/>
        <v>0.54317315985825487</v>
      </c>
    </row>
    <row r="2279" spans="1:14" x14ac:dyDescent="0.25">
      <c r="A2279" s="35">
        <v>2015</v>
      </c>
      <c r="B2279" s="15" t="s">
        <v>172</v>
      </c>
      <c r="C2279" s="15" t="s">
        <v>170</v>
      </c>
      <c r="D2279" s="15" t="s">
        <v>146</v>
      </c>
      <c r="E2279" s="15" t="s">
        <v>118</v>
      </c>
      <c r="F2279" s="16">
        <v>584</v>
      </c>
      <c r="G2279" s="19">
        <v>1991.0267872498964</v>
      </c>
      <c r="H2279" s="19">
        <f t="shared" si="176"/>
        <v>1162759.6437539395</v>
      </c>
      <c r="I2279" s="20">
        <v>3192.7219749998344</v>
      </c>
      <c r="J2279" s="19">
        <f t="shared" si="177"/>
        <v>1864549.6333999033</v>
      </c>
      <c r="K2279" s="19">
        <f t="shared" si="178"/>
        <v>1201.695187749938</v>
      </c>
      <c r="L2279" s="19">
        <f t="shared" si="179"/>
        <v>701789.98964596377</v>
      </c>
      <c r="M2279" s="29">
        <f>Table4[[#This Row],[Revenue]]/Table4[[#This Row],[Units]]</f>
        <v>5.4669896832188947</v>
      </c>
      <c r="N2279" s="31">
        <f t="shared" si="180"/>
        <v>0.37638579154703888</v>
      </c>
    </row>
    <row r="2280" spans="1:14" x14ac:dyDescent="0.25">
      <c r="A2280" s="35">
        <v>2017</v>
      </c>
      <c r="B2280" s="15" t="s">
        <v>176</v>
      </c>
      <c r="C2280" s="15" t="s">
        <v>170</v>
      </c>
      <c r="D2280" s="15" t="s">
        <v>146</v>
      </c>
      <c r="E2280" s="15" t="s">
        <v>118</v>
      </c>
      <c r="F2280" s="16">
        <v>575</v>
      </c>
      <c r="G2280" s="19">
        <v>607.59674999998992</v>
      </c>
      <c r="H2280" s="19">
        <f t="shared" si="176"/>
        <v>349368.13124999421</v>
      </c>
      <c r="I2280" s="20">
        <v>1393.3347074999767</v>
      </c>
      <c r="J2280" s="19">
        <f t="shared" si="177"/>
        <v>801167.45681248663</v>
      </c>
      <c r="K2280" s="19">
        <f t="shared" si="178"/>
        <v>785.73795749998681</v>
      </c>
      <c r="L2280" s="19">
        <f t="shared" si="179"/>
        <v>451799.32556249242</v>
      </c>
      <c r="M2280" s="29">
        <f>Table4[[#This Row],[Revenue]]/Table4[[#This Row],[Units]]</f>
        <v>2.4231907956521335</v>
      </c>
      <c r="N2280" s="31">
        <f t="shared" si="180"/>
        <v>0.5639262075871313</v>
      </c>
    </row>
    <row r="2281" spans="1:14" x14ac:dyDescent="0.25">
      <c r="A2281" s="35">
        <v>2018</v>
      </c>
      <c r="B2281" s="15" t="s">
        <v>173</v>
      </c>
      <c r="C2281" s="15" t="s">
        <v>170</v>
      </c>
      <c r="D2281" s="15" t="s">
        <v>146</v>
      </c>
      <c r="E2281" s="15" t="s">
        <v>118</v>
      </c>
      <c r="F2281" s="16">
        <v>704</v>
      </c>
      <c r="G2281" s="19">
        <v>882.88499199997227</v>
      </c>
      <c r="H2281" s="19">
        <f t="shared" si="176"/>
        <v>621551.03436798044</v>
      </c>
      <c r="I2281" s="20">
        <v>1799.1957919999436</v>
      </c>
      <c r="J2281" s="19">
        <f t="shared" si="177"/>
        <v>1266633.8375679604</v>
      </c>
      <c r="K2281" s="19">
        <f t="shared" si="178"/>
        <v>916.31079999997132</v>
      </c>
      <c r="L2281" s="19">
        <f t="shared" si="179"/>
        <v>645082.80319997994</v>
      </c>
      <c r="M2281" s="29">
        <f>Table4[[#This Row],[Revenue]]/Table4[[#This Row],[Units]]</f>
        <v>2.5556758409090108</v>
      </c>
      <c r="N2281" s="31">
        <f t="shared" si="180"/>
        <v>0.50928909687000867</v>
      </c>
    </row>
    <row r="2282" spans="1:14" x14ac:dyDescent="0.25">
      <c r="A2282" s="35">
        <v>2018</v>
      </c>
      <c r="B2282" s="15" t="s">
        <v>172</v>
      </c>
      <c r="C2282" s="15" t="s">
        <v>170</v>
      </c>
      <c r="D2282" s="15" t="s">
        <v>146</v>
      </c>
      <c r="E2282" s="15" t="s">
        <v>118</v>
      </c>
      <c r="F2282" s="16">
        <v>522</v>
      </c>
      <c r="G2282" s="19">
        <v>618.38573399998347</v>
      </c>
      <c r="H2282" s="19">
        <f t="shared" si="176"/>
        <v>322797.35314799135</v>
      </c>
      <c r="I2282" s="20">
        <v>1375.607333999963</v>
      </c>
      <c r="J2282" s="19">
        <f t="shared" si="177"/>
        <v>718067.0283479807</v>
      </c>
      <c r="K2282" s="19">
        <f t="shared" si="178"/>
        <v>757.2215999999795</v>
      </c>
      <c r="L2282" s="19">
        <f t="shared" si="179"/>
        <v>395269.67519998935</v>
      </c>
      <c r="M2282" s="29">
        <f>Table4[[#This Row],[Revenue]]/Table4[[#This Row],[Units]]</f>
        <v>2.6352630919539521</v>
      </c>
      <c r="N2282" s="31">
        <f t="shared" si="180"/>
        <v>0.55046347986394195</v>
      </c>
    </row>
    <row r="2283" spans="1:14" x14ac:dyDescent="0.25">
      <c r="A2283" s="35">
        <v>2018</v>
      </c>
      <c r="B2283" s="15" t="s">
        <v>172</v>
      </c>
      <c r="C2283" s="15" t="s">
        <v>170</v>
      </c>
      <c r="D2283" s="15" t="s">
        <v>146</v>
      </c>
      <c r="E2283" s="15" t="s">
        <v>118</v>
      </c>
      <c r="F2283" s="16">
        <v>430</v>
      </c>
      <c r="G2283" s="19">
        <v>523.34611999998481</v>
      </c>
      <c r="H2283" s="19">
        <f t="shared" si="176"/>
        <v>225038.83159999346</v>
      </c>
      <c r="I2283" s="20">
        <v>1245.0341199999639</v>
      </c>
      <c r="J2283" s="19">
        <f t="shared" si="177"/>
        <v>535364.67159998452</v>
      </c>
      <c r="K2283" s="19">
        <f t="shared" si="178"/>
        <v>721.68799999997907</v>
      </c>
      <c r="L2283" s="19">
        <f t="shared" si="179"/>
        <v>310325.83999999106</v>
      </c>
      <c r="M2283" s="29">
        <f>Table4[[#This Row],[Revenue]]/Table4[[#This Row],[Units]]</f>
        <v>2.8954281860464275</v>
      </c>
      <c r="N2283" s="31">
        <f t="shared" si="180"/>
        <v>0.57965319054870557</v>
      </c>
    </row>
    <row r="2284" spans="1:14" x14ac:dyDescent="0.25">
      <c r="A2284" s="35">
        <v>2019</v>
      </c>
      <c r="B2284" s="15" t="s">
        <v>171</v>
      </c>
      <c r="C2284" s="15" t="s">
        <v>170</v>
      </c>
      <c r="D2284" s="15" t="s">
        <v>146</v>
      </c>
      <c r="E2284" s="15" t="s">
        <v>118</v>
      </c>
      <c r="F2284" s="16">
        <v>576</v>
      </c>
      <c r="G2284" s="19">
        <v>1381.8079027499341</v>
      </c>
      <c r="H2284" s="19">
        <f t="shared" si="176"/>
        <v>795921.351983962</v>
      </c>
      <c r="I2284" s="20">
        <v>2918.1545249998608</v>
      </c>
      <c r="J2284" s="19">
        <f t="shared" si="177"/>
        <v>1680857.0063999197</v>
      </c>
      <c r="K2284" s="19">
        <f t="shared" si="178"/>
        <v>1536.3466222499267</v>
      </c>
      <c r="L2284" s="19">
        <f t="shared" si="179"/>
        <v>884935.65441595775</v>
      </c>
      <c r="M2284" s="29">
        <f>Table4[[#This Row],[Revenue]]/Table4[[#This Row],[Units]]</f>
        <v>5.0662404947914252</v>
      </c>
      <c r="N2284" s="31">
        <f t="shared" si="180"/>
        <v>0.52647884445050075</v>
      </c>
    </row>
    <row r="2285" spans="1:14" x14ac:dyDescent="0.25">
      <c r="A2285" s="35">
        <v>2019</v>
      </c>
      <c r="B2285" s="15" t="s">
        <v>175</v>
      </c>
      <c r="C2285" s="15" t="s">
        <v>170</v>
      </c>
      <c r="D2285" s="15" t="s">
        <v>146</v>
      </c>
      <c r="E2285" s="15" t="s">
        <v>118</v>
      </c>
      <c r="F2285" s="16">
        <v>577</v>
      </c>
      <c r="G2285" s="19">
        <v>1731.5986104999197</v>
      </c>
      <c r="H2285" s="19">
        <f t="shared" si="176"/>
        <v>999132.3982584537</v>
      </c>
      <c r="I2285" s="20">
        <v>2694.2195499998757</v>
      </c>
      <c r="J2285" s="19">
        <f t="shared" si="177"/>
        <v>1554564.6803499283</v>
      </c>
      <c r="K2285" s="19">
        <f t="shared" si="178"/>
        <v>962.62093949995597</v>
      </c>
      <c r="L2285" s="19">
        <f t="shared" si="179"/>
        <v>555432.28209147463</v>
      </c>
      <c r="M2285" s="29">
        <f>Table4[[#This Row],[Revenue]]/Table4[[#This Row],[Units]]</f>
        <v>4.6693579722701486</v>
      </c>
      <c r="N2285" s="31">
        <f t="shared" si="180"/>
        <v>0.35729120126828579</v>
      </c>
    </row>
    <row r="2286" spans="1:14" x14ac:dyDescent="0.25">
      <c r="A2286" s="35">
        <v>2019</v>
      </c>
      <c r="B2286" s="15" t="s">
        <v>176</v>
      </c>
      <c r="C2286" s="15" t="s">
        <v>170</v>
      </c>
      <c r="D2286" s="15" t="s">
        <v>146</v>
      </c>
      <c r="E2286" s="15" t="s">
        <v>118</v>
      </c>
      <c r="F2286" s="16">
        <v>575</v>
      </c>
      <c r="G2286" s="19">
        <v>866.76937499996131</v>
      </c>
      <c r="H2286" s="19">
        <f t="shared" si="176"/>
        <v>498392.39062497776</v>
      </c>
      <c r="I2286" s="20">
        <v>1870.4568749999166</v>
      </c>
      <c r="J2286" s="19">
        <f t="shared" si="177"/>
        <v>1075512.703124952</v>
      </c>
      <c r="K2286" s="19">
        <f t="shared" si="178"/>
        <v>1003.6874999999553</v>
      </c>
      <c r="L2286" s="19">
        <f t="shared" si="179"/>
        <v>577120.31249997427</v>
      </c>
      <c r="M2286" s="29">
        <f>Table4[[#This Row],[Revenue]]/Table4[[#This Row],[Units]]</f>
        <v>3.2529684782607244</v>
      </c>
      <c r="N2286" s="31">
        <f t="shared" si="180"/>
        <v>0.53660018224157136</v>
      </c>
    </row>
    <row r="2287" spans="1:14" x14ac:dyDescent="0.25">
      <c r="A2287" s="35">
        <v>2020</v>
      </c>
      <c r="B2287" s="15" t="s">
        <v>172</v>
      </c>
      <c r="C2287" s="15" t="s">
        <v>170</v>
      </c>
      <c r="D2287" s="15" t="s">
        <v>146</v>
      </c>
      <c r="E2287" s="15" t="s">
        <v>118</v>
      </c>
      <c r="F2287" s="16">
        <v>586</v>
      </c>
      <c r="G2287" s="19">
        <v>2025.6554797498973</v>
      </c>
      <c r="H2287" s="19">
        <f t="shared" si="176"/>
        <v>1187034.1111334397</v>
      </c>
      <c r="I2287" s="20">
        <v>3309.1637249998325</v>
      </c>
      <c r="J2287" s="19">
        <f t="shared" si="177"/>
        <v>1939169.942849902</v>
      </c>
      <c r="K2287" s="19">
        <f t="shared" si="178"/>
        <v>1283.5082452499353</v>
      </c>
      <c r="L2287" s="19">
        <f t="shared" si="179"/>
        <v>752135.83171646227</v>
      </c>
      <c r="M2287" s="29">
        <f>Table4[[#This Row],[Revenue]]/Table4[[#This Row],[Units]]</f>
        <v>5.647037073378554</v>
      </c>
      <c r="N2287" s="31">
        <f t="shared" si="180"/>
        <v>0.38786483592618259</v>
      </c>
    </row>
    <row r="2288" spans="1:14" x14ac:dyDescent="0.25">
      <c r="A2288" s="35">
        <v>2020</v>
      </c>
      <c r="B2288" s="15" t="s">
        <v>174</v>
      </c>
      <c r="C2288" s="15" t="s">
        <v>170</v>
      </c>
      <c r="D2288" s="15" t="s">
        <v>146</v>
      </c>
      <c r="E2288" s="15" t="s">
        <v>118</v>
      </c>
      <c r="F2288" s="16">
        <v>590</v>
      </c>
      <c r="G2288" s="19">
        <v>1477.5208852499272</v>
      </c>
      <c r="H2288" s="19">
        <f t="shared" si="176"/>
        <v>871737.32229745702</v>
      </c>
      <c r="I2288" s="20">
        <v>3150.7302749998448</v>
      </c>
      <c r="J2288" s="19">
        <f t="shared" si="177"/>
        <v>1858930.8622499085</v>
      </c>
      <c r="K2288" s="19">
        <f t="shared" si="178"/>
        <v>1673.2093897499176</v>
      </c>
      <c r="L2288" s="19">
        <f t="shared" si="179"/>
        <v>987193.53995245148</v>
      </c>
      <c r="M2288" s="29">
        <f>Table4[[#This Row],[Revenue]]/Table4[[#This Row],[Units]]</f>
        <v>5.340220805084483</v>
      </c>
      <c r="N2288" s="31">
        <f t="shared" si="180"/>
        <v>0.53105446792013955</v>
      </c>
    </row>
    <row r="2289" spans="1:14" x14ac:dyDescent="0.25">
      <c r="A2289" s="35">
        <v>2020</v>
      </c>
      <c r="B2289" s="15" t="s">
        <v>171</v>
      </c>
      <c r="C2289" s="15" t="s">
        <v>170</v>
      </c>
      <c r="D2289" s="15" t="s">
        <v>146</v>
      </c>
      <c r="E2289" s="15" t="s">
        <v>118</v>
      </c>
      <c r="F2289" s="16">
        <v>578</v>
      </c>
      <c r="G2289" s="19">
        <v>1505.334820249918</v>
      </c>
      <c r="H2289" s="19">
        <f t="shared" si="176"/>
        <v>870083.52610445267</v>
      </c>
      <c r="I2289" s="20">
        <v>3075.3187749998328</v>
      </c>
      <c r="J2289" s="19">
        <f t="shared" si="177"/>
        <v>1777534.2519499033</v>
      </c>
      <c r="K2289" s="19">
        <f t="shared" si="178"/>
        <v>1569.9839547499148</v>
      </c>
      <c r="L2289" s="19">
        <f t="shared" si="179"/>
        <v>907450.72584545065</v>
      </c>
      <c r="M2289" s="29">
        <f>Table4[[#This Row],[Revenue]]/Table4[[#This Row],[Units]]</f>
        <v>5.3206207179927905</v>
      </c>
      <c r="N2289" s="31">
        <f t="shared" si="180"/>
        <v>0.5105109647535645</v>
      </c>
    </row>
    <row r="2290" spans="1:14" x14ac:dyDescent="0.25">
      <c r="A2290" s="35">
        <v>2020</v>
      </c>
      <c r="B2290" s="15" t="s">
        <v>175</v>
      </c>
      <c r="C2290" s="15" t="s">
        <v>170</v>
      </c>
      <c r="D2290" s="15" t="s">
        <v>146</v>
      </c>
      <c r="E2290" s="15" t="s">
        <v>118</v>
      </c>
      <c r="F2290" s="16">
        <v>581</v>
      </c>
      <c r="G2290" s="19">
        <v>1474.0546964999214</v>
      </c>
      <c r="H2290" s="19">
        <f t="shared" si="176"/>
        <v>856425.77866645437</v>
      </c>
      <c r="I2290" s="20">
        <v>3011.4151499998397</v>
      </c>
      <c r="J2290" s="19">
        <f t="shared" si="177"/>
        <v>1749632.2021499069</v>
      </c>
      <c r="K2290" s="19">
        <f t="shared" si="178"/>
        <v>1537.3604534999183</v>
      </c>
      <c r="L2290" s="19">
        <f t="shared" si="179"/>
        <v>893206.42348345253</v>
      </c>
      <c r="M2290" s="29">
        <f>Table4[[#This Row],[Revenue]]/Table4[[#This Row],[Units]]</f>
        <v>5.1831586058517036</v>
      </c>
      <c r="N2290" s="31">
        <f t="shared" si="180"/>
        <v>0.5105109647535645</v>
      </c>
    </row>
    <row r="2291" spans="1:14" x14ac:dyDescent="0.25">
      <c r="A2291" s="35">
        <v>2021</v>
      </c>
      <c r="B2291" s="15" t="s">
        <v>173</v>
      </c>
      <c r="C2291" s="15" t="s">
        <v>170</v>
      </c>
      <c r="D2291" s="15" t="s">
        <v>146</v>
      </c>
      <c r="E2291" s="15" t="s">
        <v>118</v>
      </c>
      <c r="F2291" s="16">
        <v>1278.4879559609301</v>
      </c>
      <c r="G2291" s="19">
        <v>3876.1609353309796</v>
      </c>
      <c r="H2291" s="19">
        <f t="shared" si="176"/>
        <v>4955625.0711869113</v>
      </c>
      <c r="I2291" s="20">
        <v>7622.4327867584243</v>
      </c>
      <c r="J2291" s="19">
        <f t="shared" si="177"/>
        <v>9745188.5129923541</v>
      </c>
      <c r="K2291" s="19">
        <f t="shared" si="178"/>
        <v>3746.2718514274447</v>
      </c>
      <c r="L2291" s="19">
        <f t="shared" si="179"/>
        <v>4789563.4418054428</v>
      </c>
      <c r="M2291" s="29">
        <f>Table4[[#This Row],[Revenue]]/Table4[[#This Row],[Units]]</f>
        <v>5.9620685132143407</v>
      </c>
      <c r="N2291" s="31">
        <f t="shared" si="180"/>
        <v>0.4914798144150791</v>
      </c>
    </row>
    <row r="2292" spans="1:14" x14ac:dyDescent="0.25">
      <c r="A2292" s="35">
        <v>2021</v>
      </c>
      <c r="B2292" s="15" t="s">
        <v>171</v>
      </c>
      <c r="C2292" s="15" t="s">
        <v>170</v>
      </c>
      <c r="D2292" s="15" t="s">
        <v>146</v>
      </c>
      <c r="E2292" s="15" t="s">
        <v>118</v>
      </c>
      <c r="F2292" s="16">
        <v>1150.6751596072279</v>
      </c>
      <c r="G2292" s="19">
        <v>4115.087747570361</v>
      </c>
      <c r="H2292" s="19">
        <f t="shared" si="176"/>
        <v>4735129.2507332731</v>
      </c>
      <c r="I2292" s="20">
        <v>7003.0197019301522</v>
      </c>
      <c r="J2292" s="19">
        <f t="shared" si="177"/>
        <v>8058200.813251039</v>
      </c>
      <c r="K2292" s="19">
        <f t="shared" si="178"/>
        <v>2887.9319543597912</v>
      </c>
      <c r="L2292" s="19">
        <f t="shared" si="179"/>
        <v>3323071.5625177659</v>
      </c>
      <c r="M2292" s="29">
        <f>Table4[[#This Row],[Revenue]]/Table4[[#This Row],[Units]]</f>
        <v>6.0860092819945528</v>
      </c>
      <c r="N2292" s="31">
        <f t="shared" si="180"/>
        <v>0.41238381116703521</v>
      </c>
    </row>
    <row r="2293" spans="1:14" x14ac:dyDescent="0.25">
      <c r="A2293" s="35">
        <v>2021</v>
      </c>
      <c r="B2293" s="15" t="s">
        <v>174</v>
      </c>
      <c r="C2293" s="15" t="s">
        <v>170</v>
      </c>
      <c r="D2293" s="15" t="s">
        <v>146</v>
      </c>
      <c r="E2293" s="15" t="s">
        <v>118</v>
      </c>
      <c r="F2293" s="16">
        <v>1102.742028493011</v>
      </c>
      <c r="G2293" s="19">
        <v>3498.6930131392314</v>
      </c>
      <c r="H2293" s="19">
        <f t="shared" si="176"/>
        <v>3858155.830383481</v>
      </c>
      <c r="I2293" s="20">
        <v>5564.2762058751787</v>
      </c>
      <c r="J2293" s="19">
        <f t="shared" si="177"/>
        <v>6135961.2303621899</v>
      </c>
      <c r="K2293" s="19">
        <f t="shared" si="178"/>
        <v>2065.5831927359473</v>
      </c>
      <c r="L2293" s="19">
        <f t="shared" si="179"/>
        <v>2277805.3999787089</v>
      </c>
      <c r="M2293" s="29">
        <f>Table4[[#This Row],[Revenue]]/Table4[[#This Row],[Units]]</f>
        <v>5.0458548437472963</v>
      </c>
      <c r="N2293" s="31">
        <f t="shared" si="180"/>
        <v>0.37122226077759224</v>
      </c>
    </row>
    <row r="2294" spans="1:14" x14ac:dyDescent="0.25">
      <c r="A2294" s="35">
        <v>2021</v>
      </c>
      <c r="B2294" s="15" t="s">
        <v>172</v>
      </c>
      <c r="C2294" s="15" t="s">
        <v>170</v>
      </c>
      <c r="D2294" s="15" t="s">
        <v>146</v>
      </c>
      <c r="E2294" s="15" t="s">
        <v>118</v>
      </c>
      <c r="F2294" s="16">
        <v>969.9729265761157</v>
      </c>
      <c r="G2294" s="19">
        <v>3578.9946092666069</v>
      </c>
      <c r="H2294" s="19">
        <f t="shared" si="176"/>
        <v>3471527.8753504725</v>
      </c>
      <c r="I2294" s="20">
        <v>5719.5098694379731</v>
      </c>
      <c r="J2294" s="19">
        <f t="shared" si="177"/>
        <v>5547769.7266397281</v>
      </c>
      <c r="K2294" s="19">
        <f t="shared" si="178"/>
        <v>2140.5152601713662</v>
      </c>
      <c r="L2294" s="19">
        <f t="shared" si="179"/>
        <v>2076241.8512892555</v>
      </c>
      <c r="M2294" s="29">
        <f>Table4[[#This Row],[Revenue]]/Table4[[#This Row],[Units]]</f>
        <v>5.8965665048272378</v>
      </c>
      <c r="N2294" s="31">
        <f t="shared" si="180"/>
        <v>0.37424802282607195</v>
      </c>
    </row>
    <row r="2295" spans="1:14" x14ac:dyDescent="0.25">
      <c r="A2295" s="35">
        <v>2021</v>
      </c>
      <c r="B2295" s="15" t="s">
        <v>175</v>
      </c>
      <c r="C2295" s="15" t="s">
        <v>170</v>
      </c>
      <c r="D2295" s="15" t="s">
        <v>146</v>
      </c>
      <c r="E2295" s="15" t="s">
        <v>118</v>
      </c>
      <c r="F2295" s="16">
        <v>873.34105418838897</v>
      </c>
      <c r="G2295" s="19">
        <v>3509.6418213208603</v>
      </c>
      <c r="H2295" s="19">
        <f t="shared" si="176"/>
        <v>3065114.2880560178</v>
      </c>
      <c r="I2295" s="20">
        <v>5494.863036411386</v>
      </c>
      <c r="J2295" s="19">
        <f t="shared" si="177"/>
        <v>4798889.4768403322</v>
      </c>
      <c r="K2295" s="19">
        <f t="shared" si="178"/>
        <v>1985.2212150905257</v>
      </c>
      <c r="L2295" s="19">
        <f t="shared" si="179"/>
        <v>1733775.1887843143</v>
      </c>
      <c r="M2295" s="29">
        <f>Table4[[#This Row],[Revenue]]/Table4[[#This Row],[Units]]</f>
        <v>6.2917722807819425</v>
      </c>
      <c r="N2295" s="31">
        <f t="shared" si="180"/>
        <v>0.3612867512685165</v>
      </c>
    </row>
    <row r="2296" spans="1:14" x14ac:dyDescent="0.25">
      <c r="A2296" s="35">
        <v>1990</v>
      </c>
      <c r="B2296" s="15" t="s">
        <v>176</v>
      </c>
      <c r="C2296" s="15" t="s">
        <v>170</v>
      </c>
      <c r="D2296" s="15" t="s">
        <v>168</v>
      </c>
      <c r="E2296" s="15" t="s">
        <v>154</v>
      </c>
      <c r="F2296" s="16">
        <v>501</v>
      </c>
      <c r="G2296" s="19">
        <v>645.89968141949237</v>
      </c>
      <c r="H2296" s="19">
        <f t="shared" si="176"/>
        <v>323595.74039116566</v>
      </c>
      <c r="I2296" s="20">
        <v>1064.3759884499877</v>
      </c>
      <c r="J2296" s="19">
        <f t="shared" si="177"/>
        <v>533252.37021344388</v>
      </c>
      <c r="K2296" s="19">
        <f t="shared" si="178"/>
        <v>418.47630703049538</v>
      </c>
      <c r="L2296" s="19">
        <f t="shared" si="179"/>
        <v>209656.62982227822</v>
      </c>
      <c r="M2296" s="29">
        <f>Table4[[#This Row],[Revenue]]/Table4[[#This Row],[Units]]</f>
        <v>2.1245029709580594</v>
      </c>
      <c r="N2296" s="31">
        <f t="shared" si="180"/>
        <v>0.39316586579513813</v>
      </c>
    </row>
    <row r="2297" spans="1:14" x14ac:dyDescent="0.25">
      <c r="A2297" s="35">
        <v>1990</v>
      </c>
      <c r="B2297" s="15" t="s">
        <v>175</v>
      </c>
      <c r="C2297" s="15" t="s">
        <v>170</v>
      </c>
      <c r="D2297" s="15" t="s">
        <v>168</v>
      </c>
      <c r="E2297" s="15" t="s">
        <v>154</v>
      </c>
      <c r="F2297" s="16">
        <v>427</v>
      </c>
      <c r="G2297" s="19">
        <v>577.72706354609227</v>
      </c>
      <c r="H2297" s="19">
        <f t="shared" si="176"/>
        <v>246689.45613418141</v>
      </c>
      <c r="I2297" s="20">
        <v>979.84899530998689</v>
      </c>
      <c r="J2297" s="19">
        <f t="shared" si="177"/>
        <v>418395.52099736442</v>
      </c>
      <c r="K2297" s="19">
        <f t="shared" si="178"/>
        <v>402.12193176389462</v>
      </c>
      <c r="L2297" s="19">
        <f t="shared" si="179"/>
        <v>171706.06486318301</v>
      </c>
      <c r="M2297" s="29">
        <f>Table4[[#This Row],[Revenue]]/Table4[[#This Row],[Units]]</f>
        <v>2.2947283262528968</v>
      </c>
      <c r="N2297" s="31">
        <f t="shared" si="180"/>
        <v>0.41039173759287118</v>
      </c>
    </row>
    <row r="2298" spans="1:14" x14ac:dyDescent="0.25">
      <c r="A2298" s="35">
        <v>1991</v>
      </c>
      <c r="B2298" s="15" t="s">
        <v>174</v>
      </c>
      <c r="C2298" s="15" t="s">
        <v>170</v>
      </c>
      <c r="D2298" s="15" t="s">
        <v>168</v>
      </c>
      <c r="E2298" s="15" t="s">
        <v>154</v>
      </c>
      <c r="F2298" s="16">
        <v>922</v>
      </c>
      <c r="G2298" s="19">
        <v>1208.2880794703742</v>
      </c>
      <c r="H2298" s="19">
        <f t="shared" si="176"/>
        <v>1114041.6092716851</v>
      </c>
      <c r="I2298" s="20">
        <v>2318.7421918399614</v>
      </c>
      <c r="J2298" s="19">
        <f t="shared" si="177"/>
        <v>2137880.3008764442</v>
      </c>
      <c r="K2298" s="19">
        <f t="shared" si="178"/>
        <v>1110.4541123695872</v>
      </c>
      <c r="L2298" s="19">
        <f t="shared" si="179"/>
        <v>1023838.6916047591</v>
      </c>
      <c r="M2298" s="29">
        <f>Table4[[#This Row],[Revenue]]/Table4[[#This Row],[Units]]</f>
        <v>2.5149047633839059</v>
      </c>
      <c r="N2298" s="31">
        <f t="shared" si="180"/>
        <v>0.47890365573087834</v>
      </c>
    </row>
    <row r="2299" spans="1:14" x14ac:dyDescent="0.25">
      <c r="A2299" s="35">
        <v>1992</v>
      </c>
      <c r="B2299" s="15" t="s">
        <v>176</v>
      </c>
      <c r="C2299" s="15" t="s">
        <v>170</v>
      </c>
      <c r="D2299" s="15" t="s">
        <v>168</v>
      </c>
      <c r="E2299" s="15" t="s">
        <v>154</v>
      </c>
      <c r="F2299" s="16">
        <v>427</v>
      </c>
      <c r="G2299" s="19">
        <v>741.12423418997275</v>
      </c>
      <c r="H2299" s="19">
        <f t="shared" si="176"/>
        <v>316460.04799911834</v>
      </c>
      <c r="I2299" s="20">
        <v>1226.2874489999549</v>
      </c>
      <c r="J2299" s="19">
        <f t="shared" si="177"/>
        <v>523624.74072298076</v>
      </c>
      <c r="K2299" s="19">
        <f t="shared" si="178"/>
        <v>485.16321480998215</v>
      </c>
      <c r="L2299" s="19">
        <f t="shared" si="179"/>
        <v>207164.69272386242</v>
      </c>
      <c r="M2299" s="29">
        <f>Table4[[#This Row],[Revenue]]/Table4[[#This Row],[Units]]</f>
        <v>2.8718675620607845</v>
      </c>
      <c r="N2299" s="31">
        <f t="shared" si="180"/>
        <v>0.39563579909884572</v>
      </c>
    </row>
    <row r="2300" spans="1:14" x14ac:dyDescent="0.25">
      <c r="A2300" s="35">
        <v>1993</v>
      </c>
      <c r="B2300" s="15" t="s">
        <v>172</v>
      </c>
      <c r="C2300" s="15" t="s">
        <v>170</v>
      </c>
      <c r="D2300" s="15" t="s">
        <v>168</v>
      </c>
      <c r="E2300" s="15" t="s">
        <v>154</v>
      </c>
      <c r="F2300" s="16">
        <v>922</v>
      </c>
      <c r="G2300" s="19">
        <v>1550.9229244599333</v>
      </c>
      <c r="H2300" s="19">
        <f t="shared" si="176"/>
        <v>1429950.9363520585</v>
      </c>
      <c r="I2300" s="20">
        <v>2752.9634659999033</v>
      </c>
      <c r="J2300" s="19">
        <f t="shared" si="177"/>
        <v>2538232.3156519108</v>
      </c>
      <c r="K2300" s="19">
        <f t="shared" si="178"/>
        <v>1202.04054153997</v>
      </c>
      <c r="L2300" s="19">
        <f t="shared" si="179"/>
        <v>1108281.3792998523</v>
      </c>
      <c r="M2300" s="29">
        <f>Table4[[#This Row],[Revenue]]/Table4[[#This Row],[Units]]</f>
        <v>2.9858605921907846</v>
      </c>
      <c r="N2300" s="31">
        <f t="shared" si="180"/>
        <v>0.43663512298132773</v>
      </c>
    </row>
    <row r="2301" spans="1:14" x14ac:dyDescent="0.25">
      <c r="A2301" s="35">
        <v>1993</v>
      </c>
      <c r="B2301" s="15" t="s">
        <v>171</v>
      </c>
      <c r="C2301" s="15" t="s">
        <v>170</v>
      </c>
      <c r="D2301" s="15" t="s">
        <v>168</v>
      </c>
      <c r="E2301" s="15" t="s">
        <v>154</v>
      </c>
      <c r="F2301" s="16">
        <v>503</v>
      </c>
      <c r="G2301" s="19">
        <v>1209.3775764899422</v>
      </c>
      <c r="H2301" s="19">
        <f t="shared" si="176"/>
        <v>608316.92097444087</v>
      </c>
      <c r="I2301" s="20">
        <v>2548.7192789998776</v>
      </c>
      <c r="J2301" s="19">
        <f t="shared" si="177"/>
        <v>1282005.7973369383</v>
      </c>
      <c r="K2301" s="19">
        <f t="shared" si="178"/>
        <v>1339.3417025099354</v>
      </c>
      <c r="L2301" s="19">
        <f t="shared" si="179"/>
        <v>673688.87636249745</v>
      </c>
      <c r="M2301" s="29">
        <f>Table4[[#This Row],[Revenue]]/Table4[[#This Row],[Units]]</f>
        <v>5.0670363399599951</v>
      </c>
      <c r="N2301" s="31">
        <f t="shared" si="180"/>
        <v>0.52549596714923263</v>
      </c>
    </row>
    <row r="2302" spans="1:14" x14ac:dyDescent="0.25">
      <c r="A2302" s="35">
        <v>1993</v>
      </c>
      <c r="B2302" s="15" t="s">
        <v>175</v>
      </c>
      <c r="C2302" s="15" t="s">
        <v>170</v>
      </c>
      <c r="D2302" s="15" t="s">
        <v>168</v>
      </c>
      <c r="E2302" s="15" t="s">
        <v>154</v>
      </c>
      <c r="F2302" s="16">
        <v>504</v>
      </c>
      <c r="G2302" s="19">
        <v>1218.8764213399434</v>
      </c>
      <c r="H2302" s="19">
        <f t="shared" si="176"/>
        <v>614313.71635533147</v>
      </c>
      <c r="I2302" s="20">
        <v>2333.8457139998914</v>
      </c>
      <c r="J2302" s="19">
        <f t="shared" si="177"/>
        <v>1176258.2398559453</v>
      </c>
      <c r="K2302" s="19">
        <f t="shared" si="178"/>
        <v>1114.969292659948</v>
      </c>
      <c r="L2302" s="19">
        <f t="shared" si="179"/>
        <v>561944.52350061387</v>
      </c>
      <c r="M2302" s="29">
        <f>Table4[[#This Row],[Revenue]]/Table4[[#This Row],[Units]]</f>
        <v>4.6306462579362924</v>
      </c>
      <c r="N2302" s="31">
        <f t="shared" si="180"/>
        <v>0.47773907502610513</v>
      </c>
    </row>
    <row r="2303" spans="1:14" x14ac:dyDescent="0.25">
      <c r="A2303" s="35">
        <v>1993</v>
      </c>
      <c r="B2303" s="15" t="s">
        <v>173</v>
      </c>
      <c r="C2303" s="15" t="s">
        <v>170</v>
      </c>
      <c r="D2303" s="15" t="s">
        <v>168</v>
      </c>
      <c r="E2303" s="15" t="s">
        <v>154</v>
      </c>
      <c r="F2303" s="16">
        <v>501</v>
      </c>
      <c r="G2303" s="19">
        <v>946.06045523995761</v>
      </c>
      <c r="H2303" s="19">
        <f t="shared" si="176"/>
        <v>473976.28807521873</v>
      </c>
      <c r="I2303" s="20">
        <v>1517.293403999932</v>
      </c>
      <c r="J2303" s="19">
        <f t="shared" si="177"/>
        <v>760163.99540396594</v>
      </c>
      <c r="K2303" s="19">
        <f t="shared" si="178"/>
        <v>571.23294875997442</v>
      </c>
      <c r="L2303" s="19">
        <f t="shared" si="179"/>
        <v>286187.7073287472</v>
      </c>
      <c r="M2303" s="29">
        <f>Table4[[#This Row],[Revenue]]/Table4[[#This Row],[Units]]</f>
        <v>3.0285297485028582</v>
      </c>
      <c r="N2303" s="31">
        <f t="shared" si="180"/>
        <v>0.37648153432557863</v>
      </c>
    </row>
    <row r="2304" spans="1:14" x14ac:dyDescent="0.25">
      <c r="A2304" s="35">
        <v>1994</v>
      </c>
      <c r="B2304" s="15" t="s">
        <v>173</v>
      </c>
      <c r="C2304" s="15" t="s">
        <v>170</v>
      </c>
      <c r="D2304" s="15" t="s">
        <v>168</v>
      </c>
      <c r="E2304" s="15" t="s">
        <v>154</v>
      </c>
      <c r="F2304" s="16">
        <v>514</v>
      </c>
      <c r="G2304" s="19">
        <v>1475.4048668299251</v>
      </c>
      <c r="H2304" s="19">
        <f t="shared" si="176"/>
        <v>758358.10155058152</v>
      </c>
      <c r="I2304" s="20">
        <v>2922.8523929998514</v>
      </c>
      <c r="J2304" s="19">
        <f t="shared" si="177"/>
        <v>1502346.1300019235</v>
      </c>
      <c r="K2304" s="19">
        <f t="shared" si="178"/>
        <v>1447.4475261699263</v>
      </c>
      <c r="L2304" s="19">
        <f t="shared" si="179"/>
        <v>743988.02845134202</v>
      </c>
      <c r="M2304" s="29">
        <f>Table4[[#This Row],[Revenue]]/Table4[[#This Row],[Units]]</f>
        <v>5.686483254863524</v>
      </c>
      <c r="N2304" s="31">
        <f t="shared" si="180"/>
        <v>0.49521745594697908</v>
      </c>
    </row>
    <row r="2305" spans="1:14" x14ac:dyDescent="0.25">
      <c r="A2305" s="35">
        <v>1994</v>
      </c>
      <c r="B2305" s="15" t="s">
        <v>174</v>
      </c>
      <c r="C2305" s="15" t="s">
        <v>170</v>
      </c>
      <c r="D2305" s="15" t="s">
        <v>168</v>
      </c>
      <c r="E2305" s="15" t="s">
        <v>154</v>
      </c>
      <c r="F2305" s="16">
        <v>517</v>
      </c>
      <c r="G2305" s="19">
        <v>1301.3633369699357</v>
      </c>
      <c r="H2305" s="19">
        <f t="shared" si="176"/>
        <v>672804.84521345678</v>
      </c>
      <c r="I2305" s="20">
        <v>2773.3710869998631</v>
      </c>
      <c r="J2305" s="19">
        <f t="shared" si="177"/>
        <v>1433832.8519789292</v>
      </c>
      <c r="K2305" s="19">
        <f t="shared" si="178"/>
        <v>1472.0077500299274</v>
      </c>
      <c r="L2305" s="19">
        <f t="shared" si="179"/>
        <v>761028.00676547247</v>
      </c>
      <c r="M2305" s="29">
        <f>Table4[[#This Row],[Revenue]]/Table4[[#This Row],[Units]]</f>
        <v>5.3643541334620179</v>
      </c>
      <c r="N2305" s="31">
        <f t="shared" si="180"/>
        <v>0.53076479989639413</v>
      </c>
    </row>
    <row r="2306" spans="1:14" x14ac:dyDescent="0.25">
      <c r="A2306" s="35">
        <v>1994</v>
      </c>
      <c r="B2306" s="15" t="s">
        <v>175</v>
      </c>
      <c r="C2306" s="15" t="s">
        <v>170</v>
      </c>
      <c r="D2306" s="15" t="s">
        <v>168</v>
      </c>
      <c r="E2306" s="15" t="s">
        <v>154</v>
      </c>
      <c r="F2306" s="16">
        <v>511</v>
      </c>
      <c r="G2306" s="19">
        <v>1427.9660079299256</v>
      </c>
      <c r="H2306" s="19">
        <f t="shared" ref="H2306:H2369" si="181">G2306*F2306</f>
        <v>729690.63005219202</v>
      </c>
      <c r="I2306" s="20">
        <v>2796.9972029998544</v>
      </c>
      <c r="J2306" s="19">
        <f t="shared" ref="J2306:J2369" si="182">I2306*F2306</f>
        <v>1429265.5707329256</v>
      </c>
      <c r="K2306" s="19">
        <f t="shared" ref="K2306:K2369" si="183">I2306-G2306</f>
        <v>1369.0311950699288</v>
      </c>
      <c r="L2306" s="19">
        <f t="shared" ref="L2306:L2369" si="184">J2306-H2306</f>
        <v>699574.94068073353</v>
      </c>
      <c r="M2306" s="29">
        <f>Table4[[#This Row],[Revenue]]/Table4[[#This Row],[Units]]</f>
        <v>5.4735757397257423</v>
      </c>
      <c r="N2306" s="31">
        <f t="shared" ref="N2306:N2369" si="185">K2306/I2306</f>
        <v>0.48946462785218597</v>
      </c>
    </row>
    <row r="2307" spans="1:14" x14ac:dyDescent="0.25">
      <c r="A2307" s="35">
        <v>1994</v>
      </c>
      <c r="B2307" s="15" t="s">
        <v>171</v>
      </c>
      <c r="C2307" s="15" t="s">
        <v>170</v>
      </c>
      <c r="D2307" s="15" t="s">
        <v>168</v>
      </c>
      <c r="E2307" s="15" t="s">
        <v>154</v>
      </c>
      <c r="F2307" s="16">
        <v>509</v>
      </c>
      <c r="G2307" s="19">
        <v>1284.2504402699315</v>
      </c>
      <c r="H2307" s="19">
        <f t="shared" si="181"/>
        <v>653683.47409739508</v>
      </c>
      <c r="I2307" s="20">
        <v>2604.608516999861</v>
      </c>
      <c r="J2307" s="19">
        <f t="shared" si="182"/>
        <v>1325745.7351529293</v>
      </c>
      <c r="K2307" s="19">
        <f t="shared" si="183"/>
        <v>1320.3580767299295</v>
      </c>
      <c r="L2307" s="19">
        <f t="shared" si="184"/>
        <v>672062.26105553424</v>
      </c>
      <c r="M2307" s="29">
        <f>Table4[[#This Row],[Revenue]]/Table4[[#This Row],[Units]]</f>
        <v>5.1171090707266425</v>
      </c>
      <c r="N2307" s="31">
        <f t="shared" si="185"/>
        <v>0.50693149013072969</v>
      </c>
    </row>
    <row r="2308" spans="1:14" x14ac:dyDescent="0.25">
      <c r="A2308" s="35">
        <v>1995</v>
      </c>
      <c r="B2308" s="15" t="s">
        <v>176</v>
      </c>
      <c r="C2308" s="15" t="s">
        <v>170</v>
      </c>
      <c r="D2308" s="15" t="s">
        <v>168</v>
      </c>
      <c r="E2308" s="15" t="s">
        <v>154</v>
      </c>
      <c r="F2308" s="16">
        <v>1002.3822877407661</v>
      </c>
      <c r="G2308" s="19">
        <v>2703.4506745156255</v>
      </c>
      <c r="H2308" s="19">
        <f t="shared" si="181"/>
        <v>2709891.0719152899</v>
      </c>
      <c r="I2308" s="20">
        <v>5785.3261357549181</v>
      </c>
      <c r="J2308" s="19">
        <f t="shared" si="182"/>
        <v>5799108.447284461</v>
      </c>
      <c r="K2308" s="19">
        <f t="shared" si="183"/>
        <v>3081.8754612392927</v>
      </c>
      <c r="L2308" s="19">
        <f t="shared" si="184"/>
        <v>3089217.3753691711</v>
      </c>
      <c r="M2308" s="29">
        <f>Table4[[#This Row],[Revenue]]/Table4[[#This Row],[Units]]</f>
        <v>5.7715765796243863</v>
      </c>
      <c r="N2308" s="31">
        <f t="shared" si="185"/>
        <v>0.53270557077023695</v>
      </c>
    </row>
    <row r="2309" spans="1:14" x14ac:dyDescent="0.25">
      <c r="A2309" s="35">
        <v>1995</v>
      </c>
      <c r="B2309" s="15" t="s">
        <v>172</v>
      </c>
      <c r="C2309" s="15" t="s">
        <v>170</v>
      </c>
      <c r="D2309" s="15" t="s">
        <v>168</v>
      </c>
      <c r="E2309" s="15" t="s">
        <v>154</v>
      </c>
      <c r="F2309" s="16">
        <v>976.12617406912841</v>
      </c>
      <c r="G2309" s="19">
        <v>2644.7198647377354</v>
      </c>
      <c r="H2309" s="19">
        <f t="shared" si="181"/>
        <v>2581580.2830510684</v>
      </c>
      <c r="I2309" s="20">
        <v>5339.2255399784681</v>
      </c>
      <c r="J2309" s="19">
        <f t="shared" si="182"/>
        <v>5211757.7988313586</v>
      </c>
      <c r="K2309" s="19">
        <f t="shared" si="183"/>
        <v>2694.5056752407327</v>
      </c>
      <c r="L2309" s="19">
        <f t="shared" si="184"/>
        <v>2630177.5157802901</v>
      </c>
      <c r="M2309" s="29">
        <f>Table4[[#This Row],[Revenue]]/Table4[[#This Row],[Units]]</f>
        <v>5.4698108521371838</v>
      </c>
      <c r="N2309" s="31">
        <f t="shared" si="185"/>
        <v>0.50466226891243093</v>
      </c>
    </row>
    <row r="2310" spans="1:14" x14ac:dyDescent="0.25">
      <c r="A2310" s="35">
        <v>1995</v>
      </c>
      <c r="B2310" s="15" t="s">
        <v>173</v>
      </c>
      <c r="C2310" s="15" t="s">
        <v>170</v>
      </c>
      <c r="D2310" s="15" t="s">
        <v>168</v>
      </c>
      <c r="E2310" s="15" t="s">
        <v>154</v>
      </c>
      <c r="F2310" s="16">
        <v>936.40843036387582</v>
      </c>
      <c r="G2310" s="19">
        <v>2287.114575738141</v>
      </c>
      <c r="H2310" s="19">
        <f t="shared" si="181"/>
        <v>2141673.3699292946</v>
      </c>
      <c r="I2310" s="20">
        <v>5306.3902558205173</v>
      </c>
      <c r="J2310" s="19">
        <f t="shared" si="182"/>
        <v>4968948.5703510558</v>
      </c>
      <c r="K2310" s="19">
        <f t="shared" si="183"/>
        <v>3019.2756800823763</v>
      </c>
      <c r="L2310" s="19">
        <f t="shared" si="184"/>
        <v>2827275.2004217613</v>
      </c>
      <c r="M2310" s="29">
        <f>Table4[[#This Row],[Revenue]]/Table4[[#This Row],[Units]]</f>
        <v>5.6667476325031858</v>
      </c>
      <c r="N2310" s="31">
        <f t="shared" si="185"/>
        <v>0.56898862211850476</v>
      </c>
    </row>
    <row r="2311" spans="1:14" x14ac:dyDescent="0.25">
      <c r="A2311" s="35">
        <v>1995</v>
      </c>
      <c r="B2311" s="15" t="s">
        <v>171</v>
      </c>
      <c r="C2311" s="15" t="s">
        <v>170</v>
      </c>
      <c r="D2311" s="15" t="s">
        <v>168</v>
      </c>
      <c r="E2311" s="15" t="s">
        <v>154</v>
      </c>
      <c r="F2311" s="16">
        <v>843.82680133757242</v>
      </c>
      <c r="G2311" s="19">
        <v>2778.5708681327878</v>
      </c>
      <c r="H2311" s="19">
        <f t="shared" si="181"/>
        <v>2344632.5679462519</v>
      </c>
      <c r="I2311" s="20">
        <v>5691.3946733257126</v>
      </c>
      <c r="J2311" s="19">
        <f t="shared" si="182"/>
        <v>4802551.3623421341</v>
      </c>
      <c r="K2311" s="19">
        <f t="shared" si="183"/>
        <v>2912.8238051929247</v>
      </c>
      <c r="L2311" s="19">
        <f t="shared" si="184"/>
        <v>2457918.7943958822</v>
      </c>
      <c r="M2311" s="29">
        <f>Table4[[#This Row],[Revenue]]/Table4[[#This Row],[Units]]</f>
        <v>6.7447427177047832</v>
      </c>
      <c r="N2311" s="31">
        <f t="shared" si="185"/>
        <v>0.51179437947691009</v>
      </c>
    </row>
    <row r="2312" spans="1:14" x14ac:dyDescent="0.25">
      <c r="A2312" s="35">
        <v>1995</v>
      </c>
      <c r="B2312" s="15" t="s">
        <v>175</v>
      </c>
      <c r="C2312" s="15" t="s">
        <v>170</v>
      </c>
      <c r="D2312" s="15" t="s">
        <v>168</v>
      </c>
      <c r="E2312" s="15" t="s">
        <v>154</v>
      </c>
      <c r="F2312" s="16">
        <v>776.20618303415665</v>
      </c>
      <c r="G2312" s="19">
        <v>2369.8678389351549</v>
      </c>
      <c r="H2312" s="19">
        <f t="shared" si="181"/>
        <v>1839506.0695552621</v>
      </c>
      <c r="I2312" s="20">
        <v>4465.9019072420224</v>
      </c>
      <c r="J2312" s="19">
        <f t="shared" si="182"/>
        <v>3466460.6732252906</v>
      </c>
      <c r="K2312" s="19">
        <f t="shared" si="183"/>
        <v>2096.0340683068675</v>
      </c>
      <c r="L2312" s="19">
        <f t="shared" si="184"/>
        <v>1626954.6036700285</v>
      </c>
      <c r="M2312" s="29">
        <f>Table4[[#This Row],[Revenue]]/Table4[[#This Row],[Units]]</f>
        <v>5.7534995273871736</v>
      </c>
      <c r="N2312" s="31">
        <f t="shared" si="185"/>
        <v>0.46934171682272829</v>
      </c>
    </row>
    <row r="2313" spans="1:14" x14ac:dyDescent="0.25">
      <c r="A2313" s="35">
        <v>1998</v>
      </c>
      <c r="B2313" s="15" t="s">
        <v>176</v>
      </c>
      <c r="C2313" s="15" t="s">
        <v>170</v>
      </c>
      <c r="D2313" s="15" t="s">
        <v>168</v>
      </c>
      <c r="E2313" s="15" t="s">
        <v>154</v>
      </c>
      <c r="F2313" s="16">
        <v>571</v>
      </c>
      <c r="G2313" s="19">
        <v>870.62297572997284</v>
      </c>
      <c r="H2313" s="19">
        <f t="shared" si="181"/>
        <v>497125.71914181451</v>
      </c>
      <c r="I2313" s="20">
        <v>1363.2325829999577</v>
      </c>
      <c r="J2313" s="19">
        <f t="shared" si="182"/>
        <v>778405.80489297584</v>
      </c>
      <c r="K2313" s="19">
        <f t="shared" si="183"/>
        <v>492.60960726998485</v>
      </c>
      <c r="L2313" s="19">
        <f t="shared" si="184"/>
        <v>281280.08575116133</v>
      </c>
      <c r="M2313" s="29">
        <f>Table4[[#This Row],[Revenue]]/Table4[[#This Row],[Units]]</f>
        <v>2.3874476059543919</v>
      </c>
      <c r="N2313" s="31">
        <f t="shared" si="185"/>
        <v>0.36135404435972179</v>
      </c>
    </row>
    <row r="2314" spans="1:14" x14ac:dyDescent="0.25">
      <c r="A2314" s="35">
        <v>1998</v>
      </c>
      <c r="B2314" s="15" t="s">
        <v>176</v>
      </c>
      <c r="C2314" s="15" t="s">
        <v>170</v>
      </c>
      <c r="D2314" s="15" t="s">
        <v>168</v>
      </c>
      <c r="E2314" s="15" t="s">
        <v>154</v>
      </c>
      <c r="F2314" s="16">
        <v>532</v>
      </c>
      <c r="G2314" s="19">
        <v>821.38788731997454</v>
      </c>
      <c r="H2314" s="19">
        <f t="shared" si="181"/>
        <v>436978.35605422646</v>
      </c>
      <c r="I2314" s="20">
        <v>1302.6915719999597</v>
      </c>
      <c r="J2314" s="19">
        <f t="shared" si="182"/>
        <v>693031.91630397853</v>
      </c>
      <c r="K2314" s="19">
        <f t="shared" si="183"/>
        <v>481.30368467998517</v>
      </c>
      <c r="L2314" s="19">
        <f t="shared" si="184"/>
        <v>256053.56024975207</v>
      </c>
      <c r="M2314" s="29">
        <f>Table4[[#This Row],[Revenue]]/Table4[[#This Row],[Units]]</f>
        <v>2.4486683684209769</v>
      </c>
      <c r="N2314" s="31">
        <f t="shared" si="185"/>
        <v>0.36946864094703763</v>
      </c>
    </row>
    <row r="2315" spans="1:14" x14ac:dyDescent="0.25">
      <c r="A2315" s="35">
        <v>1998</v>
      </c>
      <c r="B2315" s="15" t="s">
        <v>176</v>
      </c>
      <c r="C2315" s="15" t="s">
        <v>170</v>
      </c>
      <c r="D2315" s="15" t="s">
        <v>168</v>
      </c>
      <c r="E2315" s="15" t="s">
        <v>154</v>
      </c>
      <c r="F2315" s="16">
        <v>262</v>
      </c>
      <c r="G2315" s="19">
        <v>351.87803273998907</v>
      </c>
      <c r="H2315" s="19">
        <f t="shared" si="181"/>
        <v>92192.044577877139</v>
      </c>
      <c r="I2315" s="20">
        <v>724.66865399997755</v>
      </c>
      <c r="J2315" s="19">
        <f t="shared" si="182"/>
        <v>189863.18734799413</v>
      </c>
      <c r="K2315" s="19">
        <f t="shared" si="183"/>
        <v>372.79062125998848</v>
      </c>
      <c r="L2315" s="19">
        <f t="shared" si="184"/>
        <v>97671.142770116989</v>
      </c>
      <c r="M2315" s="29">
        <f>Table4[[#This Row],[Revenue]]/Table4[[#This Row],[Units]]</f>
        <v>2.7659108931296852</v>
      </c>
      <c r="N2315" s="31">
        <f t="shared" si="185"/>
        <v>0.514429069344015</v>
      </c>
    </row>
    <row r="2316" spans="1:14" x14ac:dyDescent="0.25">
      <c r="A2316" s="35">
        <v>1998</v>
      </c>
      <c r="B2316" s="15" t="s">
        <v>176</v>
      </c>
      <c r="C2316" s="15" t="s">
        <v>170</v>
      </c>
      <c r="D2316" s="15" t="s">
        <v>168</v>
      </c>
      <c r="E2316" s="15" t="s">
        <v>154</v>
      </c>
      <c r="F2316" s="16">
        <v>182</v>
      </c>
      <c r="G2316" s="19">
        <v>372.72153605998869</v>
      </c>
      <c r="H2316" s="19">
        <f t="shared" si="181"/>
        <v>67835.319562917939</v>
      </c>
      <c r="I2316" s="20">
        <v>746.81382599997755</v>
      </c>
      <c r="J2316" s="19">
        <f t="shared" si="182"/>
        <v>135920.1163319959</v>
      </c>
      <c r="K2316" s="19">
        <f t="shared" si="183"/>
        <v>374.09228993998886</v>
      </c>
      <c r="L2316" s="19">
        <f t="shared" si="184"/>
        <v>68084.796769077962</v>
      </c>
      <c r="M2316" s="29">
        <f>Table4[[#This Row],[Revenue]]/Table4[[#This Row],[Units]]</f>
        <v>4.1033726703295468</v>
      </c>
      <c r="N2316" s="31">
        <f t="shared" si="185"/>
        <v>0.50091773466979184</v>
      </c>
    </row>
    <row r="2317" spans="1:14" x14ac:dyDescent="0.25">
      <c r="A2317" s="35">
        <v>2007</v>
      </c>
      <c r="B2317" s="15" t="s">
        <v>175</v>
      </c>
      <c r="C2317" s="15" t="s">
        <v>170</v>
      </c>
      <c r="D2317" s="15" t="s">
        <v>168</v>
      </c>
      <c r="E2317" s="15" t="s">
        <v>154</v>
      </c>
      <c r="F2317" s="16">
        <v>222</v>
      </c>
      <c r="G2317" s="19">
        <v>227.48744772299915</v>
      </c>
      <c r="H2317" s="19">
        <f t="shared" si="181"/>
        <v>50502.213394505809</v>
      </c>
      <c r="I2317" s="20">
        <v>504.34257329999809</v>
      </c>
      <c r="J2317" s="19">
        <f t="shared" si="182"/>
        <v>111964.05127259958</v>
      </c>
      <c r="K2317" s="19">
        <f t="shared" si="183"/>
        <v>276.85512557699894</v>
      </c>
      <c r="L2317" s="19">
        <f t="shared" si="184"/>
        <v>61461.837878093771</v>
      </c>
      <c r="M2317" s="29">
        <f>Table4[[#This Row],[Revenue]]/Table4[[#This Row],[Units]]</f>
        <v>2.2718133932432347</v>
      </c>
      <c r="N2317" s="31">
        <f t="shared" si="185"/>
        <v>0.54894260416186835</v>
      </c>
    </row>
    <row r="2318" spans="1:14" x14ac:dyDescent="0.25">
      <c r="A2318" s="35">
        <v>2008</v>
      </c>
      <c r="B2318" s="15" t="s">
        <v>175</v>
      </c>
      <c r="C2318" s="15" t="s">
        <v>170</v>
      </c>
      <c r="D2318" s="15" t="s">
        <v>168</v>
      </c>
      <c r="E2318" s="15" t="s">
        <v>154</v>
      </c>
      <c r="F2318" s="16">
        <v>922</v>
      </c>
      <c r="G2318" s="19">
        <v>1257.1764032799656</v>
      </c>
      <c r="H2318" s="19">
        <f t="shared" si="181"/>
        <v>1159116.6438241282</v>
      </c>
      <c r="I2318" s="20">
        <v>2326.2496879999499</v>
      </c>
      <c r="J2318" s="19">
        <f t="shared" si="182"/>
        <v>2144802.212335954</v>
      </c>
      <c r="K2318" s="19">
        <f t="shared" si="183"/>
        <v>1069.0732847199843</v>
      </c>
      <c r="L2318" s="19">
        <f t="shared" si="184"/>
        <v>985685.56851182575</v>
      </c>
      <c r="M2318" s="29">
        <f>Table4[[#This Row],[Revenue]]/Table4[[#This Row],[Units]]</f>
        <v>2.5230473839478851</v>
      </c>
      <c r="N2318" s="31">
        <f t="shared" si="185"/>
        <v>0.45956944786917786</v>
      </c>
    </row>
    <row r="2319" spans="1:14" x14ac:dyDescent="0.25">
      <c r="A2319" s="35">
        <v>2008</v>
      </c>
      <c r="B2319" s="15" t="s">
        <v>171</v>
      </c>
      <c r="C2319" s="15" t="s">
        <v>170</v>
      </c>
      <c r="D2319" s="15" t="s">
        <v>168</v>
      </c>
      <c r="E2319" s="15" t="s">
        <v>154</v>
      </c>
      <c r="F2319" s="16">
        <v>753</v>
      </c>
      <c r="G2319" s="19">
        <v>1082.3027646899679</v>
      </c>
      <c r="H2319" s="19">
        <f t="shared" si="181"/>
        <v>814973.98181154591</v>
      </c>
      <c r="I2319" s="20">
        <v>2118.8189989999519</v>
      </c>
      <c r="J2319" s="19">
        <f t="shared" si="182"/>
        <v>1595470.7062469637</v>
      </c>
      <c r="K2319" s="19">
        <f t="shared" si="183"/>
        <v>1036.5162343099839</v>
      </c>
      <c r="L2319" s="19">
        <f t="shared" si="184"/>
        <v>780496.7244354178</v>
      </c>
      <c r="M2319" s="29">
        <f>Table4[[#This Row],[Revenue]]/Table4[[#This Row],[Units]]</f>
        <v>2.8138366520583689</v>
      </c>
      <c r="N2319" s="31">
        <f t="shared" si="185"/>
        <v>0.48919527095009191</v>
      </c>
    </row>
    <row r="2320" spans="1:14" x14ac:dyDescent="0.25">
      <c r="A2320" s="35">
        <v>2009</v>
      </c>
      <c r="B2320" s="15" t="s">
        <v>176</v>
      </c>
      <c r="C2320" s="15" t="s">
        <v>170</v>
      </c>
      <c r="D2320" s="15" t="s">
        <v>168</v>
      </c>
      <c r="E2320" s="15" t="s">
        <v>154</v>
      </c>
      <c r="F2320" s="16">
        <v>222</v>
      </c>
      <c r="G2320" s="19">
        <v>323.44096499998813</v>
      </c>
      <c r="H2320" s="19">
        <f t="shared" si="181"/>
        <v>71803.894229997357</v>
      </c>
      <c r="I2320" s="20">
        <v>711.30149999997388</v>
      </c>
      <c r="J2320" s="19">
        <f t="shared" si="182"/>
        <v>157908.9329999942</v>
      </c>
      <c r="K2320" s="19">
        <f t="shared" si="183"/>
        <v>387.86053499998576</v>
      </c>
      <c r="L2320" s="19">
        <f t="shared" si="184"/>
        <v>86105.038769996841</v>
      </c>
      <c r="M2320" s="29">
        <f>Table4[[#This Row],[Revenue]]/Table4[[#This Row],[Units]]</f>
        <v>3.2040608108106934</v>
      </c>
      <c r="N2320" s="31">
        <f t="shared" si="185"/>
        <v>0.54528288637096922</v>
      </c>
    </row>
    <row r="2321" spans="1:14" x14ac:dyDescent="0.25">
      <c r="A2321" s="35">
        <v>2011</v>
      </c>
      <c r="B2321" s="15" t="s">
        <v>174</v>
      </c>
      <c r="C2321" s="15" t="s">
        <v>170</v>
      </c>
      <c r="D2321" s="15" t="s">
        <v>168</v>
      </c>
      <c r="E2321" s="15" t="s">
        <v>154</v>
      </c>
      <c r="F2321" s="16">
        <v>505</v>
      </c>
      <c r="G2321" s="19">
        <v>1311.6030776099285</v>
      </c>
      <c r="H2321" s="19">
        <f t="shared" si="181"/>
        <v>662359.55419301393</v>
      </c>
      <c r="I2321" s="20">
        <v>2660.0828309998547</v>
      </c>
      <c r="J2321" s="19">
        <f t="shared" si="182"/>
        <v>1343341.8296549267</v>
      </c>
      <c r="K2321" s="19">
        <f t="shared" si="183"/>
        <v>1348.4797533899261</v>
      </c>
      <c r="L2321" s="19">
        <f t="shared" si="184"/>
        <v>680982.27546191274</v>
      </c>
      <c r="M2321" s="29">
        <f>Table4[[#This Row],[Revenue]]/Table4[[#This Row],[Units]]</f>
        <v>5.2674907544551575</v>
      </c>
      <c r="N2321" s="31">
        <f t="shared" si="185"/>
        <v>0.50693149013072958</v>
      </c>
    </row>
    <row r="2322" spans="1:14" x14ac:dyDescent="0.25">
      <c r="A2322" s="35">
        <v>2003</v>
      </c>
      <c r="B2322" s="15" t="s">
        <v>174</v>
      </c>
      <c r="C2322" s="15" t="s">
        <v>169</v>
      </c>
      <c r="D2322" s="15" t="s">
        <v>5</v>
      </c>
      <c r="E2322" s="15" t="s">
        <v>64</v>
      </c>
      <c r="F2322" s="16">
        <v>250</v>
      </c>
      <c r="G2322" s="19">
        <v>354.77305874999797</v>
      </c>
      <c r="H2322" s="19">
        <f t="shared" si="181"/>
        <v>88693.264687499497</v>
      </c>
      <c r="I2322" s="20">
        <v>627.29212499999642</v>
      </c>
      <c r="J2322" s="19">
        <f t="shared" si="182"/>
        <v>156823.0312499991</v>
      </c>
      <c r="K2322" s="19">
        <f t="shared" si="183"/>
        <v>272.51906624999845</v>
      </c>
      <c r="L2322" s="19">
        <f t="shared" si="184"/>
        <v>68129.766562499601</v>
      </c>
      <c r="M2322" s="29">
        <f>Table4[[#This Row],[Revenue]]/Table4[[#This Row],[Units]]</f>
        <v>2.5091684999999857</v>
      </c>
      <c r="N2322" s="31">
        <f t="shared" si="185"/>
        <v>0.43443725082631957</v>
      </c>
    </row>
    <row r="2323" spans="1:14" x14ac:dyDescent="0.25">
      <c r="A2323" s="35">
        <v>2003</v>
      </c>
      <c r="B2323" s="15" t="s">
        <v>172</v>
      </c>
      <c r="C2323" s="15" t="s">
        <v>169</v>
      </c>
      <c r="D2323" s="15" t="s">
        <v>5</v>
      </c>
      <c r="E2323" s="15" t="s">
        <v>64</v>
      </c>
      <c r="F2323" s="16">
        <v>199</v>
      </c>
      <c r="G2323" s="19">
        <v>275.87455292669796</v>
      </c>
      <c r="H2323" s="19">
        <f t="shared" si="181"/>
        <v>54899.036032412892</v>
      </c>
      <c r="I2323" s="20">
        <v>543.36202556999604</v>
      </c>
      <c r="J2323" s="19">
        <f t="shared" si="182"/>
        <v>108129.04308842921</v>
      </c>
      <c r="K2323" s="19">
        <f t="shared" si="183"/>
        <v>267.48747264329808</v>
      </c>
      <c r="L2323" s="19">
        <f t="shared" si="184"/>
        <v>53230.007056016322</v>
      </c>
      <c r="M2323" s="29">
        <f>Table4[[#This Row],[Revenue]]/Table4[[#This Row],[Units]]</f>
        <v>2.7304624400502315</v>
      </c>
      <c r="N2323" s="31">
        <f t="shared" si="185"/>
        <v>0.49228223551820566</v>
      </c>
    </row>
    <row r="2324" spans="1:14" x14ac:dyDescent="0.25">
      <c r="A2324" s="35">
        <v>2004</v>
      </c>
      <c r="B2324" s="15" t="s">
        <v>173</v>
      </c>
      <c r="C2324" s="15" t="s">
        <v>169</v>
      </c>
      <c r="D2324" s="15" t="s">
        <v>5</v>
      </c>
      <c r="E2324" s="15" t="s">
        <v>64</v>
      </c>
      <c r="F2324" s="16">
        <v>925</v>
      </c>
      <c r="G2324" s="19">
        <v>1256.0343749999649</v>
      </c>
      <c r="H2324" s="19">
        <f t="shared" si="181"/>
        <v>1161831.7968749676</v>
      </c>
      <c r="I2324" s="20">
        <v>2400.8738749999329</v>
      </c>
      <c r="J2324" s="19">
        <f t="shared" si="182"/>
        <v>2220808.3343749382</v>
      </c>
      <c r="K2324" s="19">
        <f t="shared" si="183"/>
        <v>1144.839499999968</v>
      </c>
      <c r="L2324" s="19">
        <f t="shared" si="184"/>
        <v>1058976.5374999705</v>
      </c>
      <c r="M2324" s="29">
        <f>Table4[[#This Row],[Revenue]]/Table4[[#This Row],[Units]]</f>
        <v>2.5955393243242519</v>
      </c>
      <c r="N2324" s="31">
        <f t="shared" si="185"/>
        <v>0.47684283290391505</v>
      </c>
    </row>
    <row r="2325" spans="1:14" x14ac:dyDescent="0.25">
      <c r="A2325" s="35">
        <v>2004</v>
      </c>
      <c r="B2325" s="15" t="s">
        <v>171</v>
      </c>
      <c r="C2325" s="15" t="s">
        <v>169</v>
      </c>
      <c r="D2325" s="15" t="s">
        <v>5</v>
      </c>
      <c r="E2325" s="15" t="s">
        <v>64</v>
      </c>
      <c r="F2325" s="16">
        <v>199</v>
      </c>
      <c r="G2325" s="19">
        <v>369.58174331998714</v>
      </c>
      <c r="H2325" s="19">
        <f t="shared" si="181"/>
        <v>73546.766920677444</v>
      </c>
      <c r="I2325" s="20">
        <v>719.96917199997506</v>
      </c>
      <c r="J2325" s="19">
        <f t="shared" si="182"/>
        <v>143273.86522799503</v>
      </c>
      <c r="K2325" s="19">
        <f t="shared" si="183"/>
        <v>350.38742867998792</v>
      </c>
      <c r="L2325" s="19">
        <f t="shared" si="184"/>
        <v>69727.098307317588</v>
      </c>
      <c r="M2325" s="29">
        <f>Table4[[#This Row],[Revenue]]/Table4[[#This Row],[Units]]</f>
        <v>3.6179355376883171</v>
      </c>
      <c r="N2325" s="31">
        <f t="shared" si="185"/>
        <v>0.48667004408905451</v>
      </c>
    </row>
    <row r="2326" spans="1:14" x14ac:dyDescent="0.25">
      <c r="A2326" s="35">
        <v>2005</v>
      </c>
      <c r="B2326" s="15" t="s">
        <v>172</v>
      </c>
      <c r="C2326" s="15" t="s">
        <v>169</v>
      </c>
      <c r="D2326" s="15" t="s">
        <v>5</v>
      </c>
      <c r="E2326" s="15" t="s">
        <v>64</v>
      </c>
      <c r="F2326" s="16">
        <v>250</v>
      </c>
      <c r="G2326" s="19">
        <v>515.01604049997968</v>
      </c>
      <c r="H2326" s="19">
        <f t="shared" si="181"/>
        <v>128754.01012499492</v>
      </c>
      <c r="I2326" s="20">
        <v>895.65254999996455</v>
      </c>
      <c r="J2326" s="19">
        <f t="shared" si="182"/>
        <v>223913.13749999113</v>
      </c>
      <c r="K2326" s="19">
        <f t="shared" si="183"/>
        <v>380.63650949998487</v>
      </c>
      <c r="L2326" s="19">
        <f t="shared" si="184"/>
        <v>95159.127374996213</v>
      </c>
      <c r="M2326" s="29">
        <f>Table4[[#This Row],[Revenue]]/Table4[[#This Row],[Units]]</f>
        <v>3.5826101999998583</v>
      </c>
      <c r="N2326" s="31">
        <f t="shared" si="185"/>
        <v>0.42498233215547698</v>
      </c>
    </row>
    <row r="2327" spans="1:14" x14ac:dyDescent="0.25">
      <c r="A2327" s="35">
        <v>2012</v>
      </c>
      <c r="B2327" s="15" t="s">
        <v>176</v>
      </c>
      <c r="C2327" s="15" t="s">
        <v>169</v>
      </c>
      <c r="D2327" s="15" t="s">
        <v>5</v>
      </c>
      <c r="E2327" s="15" t="s">
        <v>64</v>
      </c>
      <c r="F2327" s="16">
        <v>312</v>
      </c>
      <c r="G2327" s="19">
        <v>507.45534339999074</v>
      </c>
      <c r="H2327" s="19">
        <f t="shared" si="181"/>
        <v>158326.06714079712</v>
      </c>
      <c r="I2327" s="20">
        <v>805.28013999998529</v>
      </c>
      <c r="J2327" s="19">
        <f t="shared" si="182"/>
        <v>251247.40367999542</v>
      </c>
      <c r="K2327" s="19">
        <f t="shared" si="183"/>
        <v>297.82479659999456</v>
      </c>
      <c r="L2327" s="19">
        <f t="shared" si="184"/>
        <v>92921.336539198295</v>
      </c>
      <c r="M2327" s="29">
        <f>Table4[[#This Row],[Revenue]]/Table4[[#This Row],[Units]]</f>
        <v>2.5810260897435424</v>
      </c>
      <c r="N2327" s="31">
        <f t="shared" si="185"/>
        <v>0.3698399871130561</v>
      </c>
    </row>
    <row r="2328" spans="1:14" x14ac:dyDescent="0.25">
      <c r="A2328" s="35">
        <v>2013</v>
      </c>
      <c r="B2328" s="15" t="s">
        <v>172</v>
      </c>
      <c r="C2328" s="15" t="s">
        <v>169</v>
      </c>
      <c r="D2328" s="15" t="s">
        <v>5</v>
      </c>
      <c r="E2328" s="15" t="s">
        <v>64</v>
      </c>
      <c r="F2328" s="16">
        <v>912</v>
      </c>
      <c r="G2328" s="19">
        <v>1271.6243999999617</v>
      </c>
      <c r="H2328" s="19">
        <f t="shared" si="181"/>
        <v>1159721.4527999652</v>
      </c>
      <c r="I2328" s="20">
        <v>2437.2057359999267</v>
      </c>
      <c r="J2328" s="19">
        <f t="shared" si="182"/>
        <v>2222731.6312319329</v>
      </c>
      <c r="K2328" s="19">
        <f t="shared" si="183"/>
        <v>1165.5813359999649</v>
      </c>
      <c r="L2328" s="19">
        <f t="shared" si="184"/>
        <v>1063010.1784319677</v>
      </c>
      <c r="M2328" s="29">
        <f>Table4[[#This Row],[Revenue]]/Table4[[#This Row],[Units]]</f>
        <v>2.6723747105262352</v>
      </c>
      <c r="N2328" s="31">
        <f t="shared" si="185"/>
        <v>0.47824495026545433</v>
      </c>
    </row>
    <row r="2329" spans="1:14" x14ac:dyDescent="0.25">
      <c r="A2329" s="35">
        <v>2013</v>
      </c>
      <c r="B2329" s="15" t="s">
        <v>174</v>
      </c>
      <c r="C2329" s="15" t="s">
        <v>169</v>
      </c>
      <c r="D2329" s="15" t="s">
        <v>5</v>
      </c>
      <c r="E2329" s="15" t="s">
        <v>64</v>
      </c>
      <c r="F2329" s="16">
        <v>551</v>
      </c>
      <c r="G2329" s="19">
        <v>747.44527499997923</v>
      </c>
      <c r="H2329" s="19">
        <f t="shared" si="181"/>
        <v>411842.34652498853</v>
      </c>
      <c r="I2329" s="20">
        <v>1611.5456709999551</v>
      </c>
      <c r="J2329" s="19">
        <f t="shared" si="182"/>
        <v>887961.66472097521</v>
      </c>
      <c r="K2329" s="19">
        <f t="shared" si="183"/>
        <v>864.10039599997583</v>
      </c>
      <c r="L2329" s="19">
        <f t="shared" si="184"/>
        <v>476119.31819598668</v>
      </c>
      <c r="M2329" s="29">
        <f>Table4[[#This Row],[Revenue]]/Table4[[#This Row],[Units]]</f>
        <v>2.9247652831215154</v>
      </c>
      <c r="N2329" s="31">
        <f t="shared" si="185"/>
        <v>0.53619355104209143</v>
      </c>
    </row>
    <row r="2330" spans="1:14" x14ac:dyDescent="0.25">
      <c r="A2330" s="35">
        <v>2013</v>
      </c>
      <c r="B2330" s="15" t="s">
        <v>172</v>
      </c>
      <c r="C2330" s="15" t="s">
        <v>169</v>
      </c>
      <c r="D2330" s="15" t="s">
        <v>5</v>
      </c>
      <c r="E2330" s="15" t="s">
        <v>64</v>
      </c>
      <c r="F2330" s="16">
        <v>288</v>
      </c>
      <c r="G2330" s="19">
        <v>553.21568651998166</v>
      </c>
      <c r="H2330" s="19">
        <f t="shared" si="181"/>
        <v>159326.11771775471</v>
      </c>
      <c r="I2330" s="20">
        <v>905.68189199996993</v>
      </c>
      <c r="J2330" s="19">
        <f t="shared" si="182"/>
        <v>260836.38489599133</v>
      </c>
      <c r="K2330" s="19">
        <f t="shared" si="183"/>
        <v>352.46620547998828</v>
      </c>
      <c r="L2330" s="19">
        <f t="shared" si="184"/>
        <v>101510.26717823662</v>
      </c>
      <c r="M2330" s="29">
        <f>Table4[[#This Row],[Revenue]]/Table4[[#This Row],[Units]]</f>
        <v>3.1447287916665623</v>
      </c>
      <c r="N2330" s="31">
        <f t="shared" si="185"/>
        <v>0.38917219014024407</v>
      </c>
    </row>
    <row r="2331" spans="1:14" x14ac:dyDescent="0.25">
      <c r="A2331" s="35">
        <v>2017</v>
      </c>
      <c r="B2331" s="15" t="s">
        <v>175</v>
      </c>
      <c r="C2331" s="15" t="s">
        <v>169</v>
      </c>
      <c r="D2331" s="15" t="s">
        <v>6</v>
      </c>
      <c r="E2331" s="15" t="s">
        <v>64</v>
      </c>
      <c r="F2331" s="16">
        <v>910</v>
      </c>
      <c r="G2331" s="19">
        <v>1218.8276099999782</v>
      </c>
      <c r="H2331" s="19">
        <f t="shared" si="181"/>
        <v>1109133.1250999803</v>
      </c>
      <c r="I2331" s="20">
        <v>2766.6289430999504</v>
      </c>
      <c r="J2331" s="19">
        <f t="shared" si="182"/>
        <v>2517632.3382209549</v>
      </c>
      <c r="K2331" s="19">
        <f t="shared" si="183"/>
        <v>1547.8013330999722</v>
      </c>
      <c r="L2331" s="19">
        <f t="shared" si="184"/>
        <v>1408499.2131209746</v>
      </c>
      <c r="M2331" s="29">
        <f>Table4[[#This Row],[Revenue]]/Table4[[#This Row],[Units]]</f>
        <v>3.0402515858241212</v>
      </c>
      <c r="N2331" s="31">
        <f t="shared" si="185"/>
        <v>0.55945389314321747</v>
      </c>
    </row>
    <row r="2332" spans="1:14" x14ac:dyDescent="0.25">
      <c r="A2332" s="35">
        <v>2017</v>
      </c>
      <c r="B2332" s="15" t="s">
        <v>171</v>
      </c>
      <c r="C2332" s="15" t="s">
        <v>169</v>
      </c>
      <c r="D2332" s="15" t="s">
        <v>5</v>
      </c>
      <c r="E2332" s="15" t="s">
        <v>64</v>
      </c>
      <c r="F2332" s="16">
        <v>772</v>
      </c>
      <c r="G2332" s="19">
        <v>998.94869999997616</v>
      </c>
      <c r="H2332" s="19">
        <f t="shared" si="181"/>
        <v>771188.39639998158</v>
      </c>
      <c r="I2332" s="20">
        <v>2120.2586665199497</v>
      </c>
      <c r="J2332" s="19">
        <f t="shared" si="182"/>
        <v>1636839.6905534011</v>
      </c>
      <c r="K2332" s="19">
        <f t="shared" si="183"/>
        <v>1121.3099665199734</v>
      </c>
      <c r="L2332" s="19">
        <f t="shared" si="184"/>
        <v>865651.29415341956</v>
      </c>
      <c r="M2332" s="29">
        <f>Table4[[#This Row],[Revenue]]/Table4[[#This Row],[Units]]</f>
        <v>2.7464490498963077</v>
      </c>
      <c r="N2332" s="31">
        <f t="shared" si="185"/>
        <v>0.52885526856985632</v>
      </c>
    </row>
    <row r="2333" spans="1:14" x14ac:dyDescent="0.25">
      <c r="A2333" s="35">
        <v>2017</v>
      </c>
      <c r="B2333" s="15" t="s">
        <v>171</v>
      </c>
      <c r="C2333" s="15" t="s">
        <v>169</v>
      </c>
      <c r="D2333" s="15" t="s">
        <v>5</v>
      </c>
      <c r="E2333" s="15" t="s">
        <v>64</v>
      </c>
      <c r="F2333" s="16">
        <v>690</v>
      </c>
      <c r="G2333" s="19">
        <v>858.53249999998252</v>
      </c>
      <c r="H2333" s="19">
        <f t="shared" si="181"/>
        <v>592387.42499998794</v>
      </c>
      <c r="I2333" s="20">
        <v>1866.2804369999621</v>
      </c>
      <c r="J2333" s="19">
        <f t="shared" si="182"/>
        <v>1287733.5015299739</v>
      </c>
      <c r="K2333" s="19">
        <f t="shared" si="183"/>
        <v>1007.7479369999796</v>
      </c>
      <c r="L2333" s="19">
        <f t="shared" si="184"/>
        <v>695346.07652998599</v>
      </c>
      <c r="M2333" s="29">
        <f>Table4[[#This Row],[Revenue]]/Table4[[#This Row],[Units]]</f>
        <v>2.7047542565216842</v>
      </c>
      <c r="N2333" s="31">
        <f t="shared" si="185"/>
        <v>0.5399766921524024</v>
      </c>
    </row>
    <row r="2334" spans="1:14" x14ac:dyDescent="0.25">
      <c r="A2334" s="35">
        <v>2018</v>
      </c>
      <c r="B2334" s="15" t="s">
        <v>171</v>
      </c>
      <c r="C2334" s="15" t="s">
        <v>169</v>
      </c>
      <c r="D2334" s="15" t="s">
        <v>5</v>
      </c>
      <c r="E2334" s="15" t="s">
        <v>64</v>
      </c>
      <c r="F2334" s="16">
        <v>772</v>
      </c>
      <c r="G2334" s="19">
        <v>1195.9244999999544</v>
      </c>
      <c r="H2334" s="19">
        <f t="shared" si="181"/>
        <v>923253.71399996476</v>
      </c>
      <c r="I2334" s="20">
        <v>2371.3867799999098</v>
      </c>
      <c r="J2334" s="19">
        <f t="shared" si="182"/>
        <v>1830710.5941599302</v>
      </c>
      <c r="K2334" s="19">
        <f t="shared" si="183"/>
        <v>1175.4622799999554</v>
      </c>
      <c r="L2334" s="19">
        <f t="shared" si="184"/>
        <v>907456.88015996548</v>
      </c>
      <c r="M2334" s="29">
        <f>Table4[[#This Row],[Revenue]]/Table4[[#This Row],[Units]]</f>
        <v>3.0717445336786398</v>
      </c>
      <c r="N2334" s="31">
        <f t="shared" si="185"/>
        <v>0.49568560047382915</v>
      </c>
    </row>
    <row r="2335" spans="1:14" x14ac:dyDescent="0.25">
      <c r="A2335" s="35">
        <v>2019</v>
      </c>
      <c r="B2335" s="15" t="s">
        <v>173</v>
      </c>
      <c r="C2335" s="15" t="s">
        <v>169</v>
      </c>
      <c r="D2335" s="15" t="s">
        <v>5</v>
      </c>
      <c r="E2335" s="15" t="s">
        <v>64</v>
      </c>
      <c r="F2335" s="16">
        <v>690</v>
      </c>
      <c r="G2335" s="19">
        <v>1135.653749999952</v>
      </c>
      <c r="H2335" s="19">
        <f t="shared" si="181"/>
        <v>783601.08749996684</v>
      </c>
      <c r="I2335" s="20">
        <v>2310.1501499999022</v>
      </c>
      <c r="J2335" s="19">
        <f t="shared" si="182"/>
        <v>1594003.6034999324</v>
      </c>
      <c r="K2335" s="19">
        <f t="shared" si="183"/>
        <v>1174.4963999999502</v>
      </c>
      <c r="L2335" s="19">
        <f t="shared" si="184"/>
        <v>810402.5159999656</v>
      </c>
      <c r="M2335" s="29">
        <f>Table4[[#This Row],[Revenue]]/Table4[[#This Row],[Units]]</f>
        <v>3.3480436956520321</v>
      </c>
      <c r="N2335" s="31">
        <f t="shared" si="185"/>
        <v>0.50840695354801935</v>
      </c>
    </row>
    <row r="2336" spans="1:14" x14ac:dyDescent="0.25">
      <c r="A2336" s="35">
        <v>2019</v>
      </c>
      <c r="B2336" s="15" t="s">
        <v>171</v>
      </c>
      <c r="C2336" s="15" t="s">
        <v>169</v>
      </c>
      <c r="D2336" s="15" t="s">
        <v>5</v>
      </c>
      <c r="E2336" s="15" t="s">
        <v>64</v>
      </c>
      <c r="F2336" s="16">
        <v>363</v>
      </c>
      <c r="G2336" s="19">
        <v>575.95887551997271</v>
      </c>
      <c r="H2336" s="19">
        <f t="shared" si="181"/>
        <v>209073.07181375008</v>
      </c>
      <c r="I2336" s="20">
        <v>1671.9937919999209</v>
      </c>
      <c r="J2336" s="19">
        <f t="shared" si="182"/>
        <v>606933.74649597122</v>
      </c>
      <c r="K2336" s="19">
        <f t="shared" si="183"/>
        <v>1096.0349164799482</v>
      </c>
      <c r="L2336" s="19">
        <f t="shared" si="184"/>
        <v>397860.67468222114</v>
      </c>
      <c r="M2336" s="29">
        <f>Table4[[#This Row],[Revenue]]/Table4[[#This Row],[Units]]</f>
        <v>4.6060435041320131</v>
      </c>
      <c r="N2336" s="31">
        <f t="shared" si="185"/>
        <v>0.65552570932033705</v>
      </c>
    </row>
    <row r="2337" spans="1:14" x14ac:dyDescent="0.25">
      <c r="A2337" s="35">
        <v>2019</v>
      </c>
      <c r="B2337" s="15" t="s">
        <v>175</v>
      </c>
      <c r="C2337" s="15" t="s">
        <v>169</v>
      </c>
      <c r="D2337" s="15" t="s">
        <v>5</v>
      </c>
      <c r="E2337" s="15" t="s">
        <v>64</v>
      </c>
      <c r="F2337" s="16">
        <v>264</v>
      </c>
      <c r="G2337" s="19">
        <v>548.92823959997486</v>
      </c>
      <c r="H2337" s="19">
        <f t="shared" si="181"/>
        <v>144917.05525439337</v>
      </c>
      <c r="I2337" s="20">
        <v>1477.4491599999324</v>
      </c>
      <c r="J2337" s="19">
        <f t="shared" si="182"/>
        <v>390046.57823998213</v>
      </c>
      <c r="K2337" s="19">
        <f t="shared" si="183"/>
        <v>928.5209203999575</v>
      </c>
      <c r="L2337" s="19">
        <f t="shared" si="184"/>
        <v>245129.52298558876</v>
      </c>
      <c r="M2337" s="29">
        <f>Table4[[#This Row],[Revenue]]/Table4[[#This Row],[Units]]</f>
        <v>5.5963983333330773</v>
      </c>
      <c r="N2337" s="31">
        <f t="shared" si="185"/>
        <v>0.62846218031624179</v>
      </c>
    </row>
    <row r="2338" spans="1:14" x14ac:dyDescent="0.25">
      <c r="A2338" s="35">
        <v>2019</v>
      </c>
      <c r="B2338" s="15" t="s">
        <v>175</v>
      </c>
      <c r="C2338" s="15" t="s">
        <v>169</v>
      </c>
      <c r="D2338" s="15" t="s">
        <v>5</v>
      </c>
      <c r="E2338" s="15" t="s">
        <v>64</v>
      </c>
      <c r="F2338" s="16">
        <v>148</v>
      </c>
      <c r="G2338" s="19">
        <v>294.87280367998699</v>
      </c>
      <c r="H2338" s="19">
        <f t="shared" si="181"/>
        <v>43641.174944638071</v>
      </c>
      <c r="I2338" s="20">
        <v>689.42452799996954</v>
      </c>
      <c r="J2338" s="19">
        <f t="shared" si="182"/>
        <v>102034.8301439955</v>
      </c>
      <c r="K2338" s="19">
        <f t="shared" si="183"/>
        <v>394.55172431998255</v>
      </c>
      <c r="L2338" s="19">
        <f t="shared" si="184"/>
        <v>58393.655199357425</v>
      </c>
      <c r="M2338" s="29">
        <f>Table4[[#This Row],[Revenue]]/Table4[[#This Row],[Units]]</f>
        <v>4.6582738378376316</v>
      </c>
      <c r="N2338" s="31">
        <f t="shared" si="185"/>
        <v>0.57229139419304209</v>
      </c>
    </row>
    <row r="2339" spans="1:14" x14ac:dyDescent="0.25">
      <c r="A2339" s="35">
        <v>2020</v>
      </c>
      <c r="B2339" s="15" t="s">
        <v>172</v>
      </c>
      <c r="C2339" s="15" t="s">
        <v>169</v>
      </c>
      <c r="D2339" s="15" t="s">
        <v>5</v>
      </c>
      <c r="E2339" s="15" t="s">
        <v>64</v>
      </c>
      <c r="F2339" s="16">
        <v>357</v>
      </c>
      <c r="G2339" s="19">
        <v>755.12806111996213</v>
      </c>
      <c r="H2339" s="19">
        <f t="shared" si="181"/>
        <v>269580.7178198265</v>
      </c>
      <c r="I2339" s="20">
        <v>2000.7395519998995</v>
      </c>
      <c r="J2339" s="19">
        <f t="shared" si="182"/>
        <v>714264.02006396407</v>
      </c>
      <c r="K2339" s="19">
        <f t="shared" si="183"/>
        <v>1245.6114908799373</v>
      </c>
      <c r="L2339" s="19">
        <f t="shared" si="184"/>
        <v>444683.30224413757</v>
      </c>
      <c r="M2339" s="29">
        <f>Table4[[#This Row],[Revenue]]/Table4[[#This Row],[Units]]</f>
        <v>5.6043124705879537</v>
      </c>
      <c r="N2339" s="31">
        <f t="shared" si="185"/>
        <v>0.62257553195009752</v>
      </c>
    </row>
    <row r="2340" spans="1:14" x14ac:dyDescent="0.25">
      <c r="A2340" s="35">
        <v>2020</v>
      </c>
      <c r="B2340" s="15" t="s">
        <v>174</v>
      </c>
      <c r="C2340" s="15" t="s">
        <v>169</v>
      </c>
      <c r="D2340" s="15" t="s">
        <v>5</v>
      </c>
      <c r="E2340" s="15" t="s">
        <v>64</v>
      </c>
      <c r="F2340" s="16">
        <v>359</v>
      </c>
      <c r="G2340" s="19">
        <v>652.08026831996824</v>
      </c>
      <c r="H2340" s="19">
        <f t="shared" si="181"/>
        <v>234096.8163268686</v>
      </c>
      <c r="I2340" s="20">
        <v>1873.9466719999086</v>
      </c>
      <c r="J2340" s="19">
        <f t="shared" si="182"/>
        <v>672746.85524796718</v>
      </c>
      <c r="K2340" s="19">
        <f t="shared" si="183"/>
        <v>1221.8664036799405</v>
      </c>
      <c r="L2340" s="19">
        <f t="shared" si="184"/>
        <v>438650.03892109857</v>
      </c>
      <c r="M2340" s="29">
        <f>Table4[[#This Row],[Revenue]]/Table4[[#This Row],[Units]]</f>
        <v>5.2199071643451491</v>
      </c>
      <c r="N2340" s="31">
        <f t="shared" si="185"/>
        <v>0.65202837515965351</v>
      </c>
    </row>
    <row r="2341" spans="1:14" x14ac:dyDescent="0.25">
      <c r="A2341" s="35">
        <v>2020</v>
      </c>
      <c r="B2341" s="15" t="s">
        <v>176</v>
      </c>
      <c r="C2341" s="15" t="s">
        <v>169</v>
      </c>
      <c r="D2341" s="15" t="s">
        <v>5</v>
      </c>
      <c r="E2341" s="15" t="s">
        <v>64</v>
      </c>
      <c r="F2341" s="16">
        <v>354</v>
      </c>
      <c r="G2341" s="19">
        <v>692.24890391996428</v>
      </c>
      <c r="H2341" s="19">
        <f t="shared" si="181"/>
        <v>245056.11198766736</v>
      </c>
      <c r="I2341" s="20">
        <v>1856.1874319999044</v>
      </c>
      <c r="J2341" s="19">
        <f t="shared" si="182"/>
        <v>657090.35092796618</v>
      </c>
      <c r="K2341" s="19">
        <f t="shared" si="183"/>
        <v>1163.9385280799402</v>
      </c>
      <c r="L2341" s="19">
        <f t="shared" si="184"/>
        <v>412034.23894029879</v>
      </c>
      <c r="M2341" s="29">
        <f>Table4[[#This Row],[Revenue]]/Table4[[#This Row],[Units]]</f>
        <v>5.2434673220336281</v>
      </c>
      <c r="N2341" s="31">
        <f t="shared" si="185"/>
        <v>0.62705872694433806</v>
      </c>
    </row>
    <row r="2342" spans="1:14" x14ac:dyDescent="0.25">
      <c r="A2342" s="35">
        <v>2020</v>
      </c>
      <c r="B2342" s="15" t="s">
        <v>171</v>
      </c>
      <c r="C2342" s="15" t="s">
        <v>169</v>
      </c>
      <c r="D2342" s="15" t="s">
        <v>5</v>
      </c>
      <c r="E2342" s="15" t="s">
        <v>64</v>
      </c>
      <c r="F2342" s="16">
        <v>349</v>
      </c>
      <c r="G2342" s="19">
        <v>603.98824951996733</v>
      </c>
      <c r="H2342" s="19">
        <f t="shared" si="181"/>
        <v>210791.89908246859</v>
      </c>
      <c r="I2342" s="20">
        <v>1682.9691919999091</v>
      </c>
      <c r="J2342" s="19">
        <f t="shared" si="182"/>
        <v>587356.2480079683</v>
      </c>
      <c r="K2342" s="19">
        <f t="shared" si="183"/>
        <v>1078.9809424799419</v>
      </c>
      <c r="L2342" s="19">
        <f t="shared" si="184"/>
        <v>376564.34892549971</v>
      </c>
      <c r="M2342" s="29">
        <f>Table4[[#This Row],[Revenue]]/Table4[[#This Row],[Units]]</f>
        <v>4.822261295128679</v>
      </c>
      <c r="N2342" s="31">
        <f t="shared" si="185"/>
        <v>0.64111746525660707</v>
      </c>
    </row>
    <row r="2343" spans="1:14" x14ac:dyDescent="0.25">
      <c r="A2343" s="35">
        <v>2020</v>
      </c>
      <c r="B2343" s="15" t="s">
        <v>175</v>
      </c>
      <c r="C2343" s="15" t="s">
        <v>169</v>
      </c>
      <c r="D2343" s="15" t="s">
        <v>5</v>
      </c>
      <c r="E2343" s="15" t="s">
        <v>64</v>
      </c>
      <c r="F2343" s="16">
        <v>351</v>
      </c>
      <c r="G2343" s="19">
        <v>591.01540671996884</v>
      </c>
      <c r="H2343" s="19">
        <f t="shared" si="181"/>
        <v>207446.40775870907</v>
      </c>
      <c r="I2343" s="20">
        <v>1646.821311999913</v>
      </c>
      <c r="J2343" s="19">
        <f t="shared" si="182"/>
        <v>578034.28051196947</v>
      </c>
      <c r="K2343" s="19">
        <f t="shared" si="183"/>
        <v>1055.805905279944</v>
      </c>
      <c r="L2343" s="19">
        <f t="shared" si="184"/>
        <v>370587.87275326042</v>
      </c>
      <c r="M2343" s="29">
        <f>Table4[[#This Row],[Revenue]]/Table4[[#This Row],[Units]]</f>
        <v>4.6917986096863613</v>
      </c>
      <c r="N2343" s="31">
        <f t="shared" si="185"/>
        <v>0.64111746525660696</v>
      </c>
    </row>
    <row r="2344" spans="1:14" x14ac:dyDescent="0.25">
      <c r="A2344" s="35">
        <v>2021</v>
      </c>
      <c r="B2344" s="15" t="s">
        <v>174</v>
      </c>
      <c r="C2344" s="15" t="s">
        <v>169</v>
      </c>
      <c r="D2344" s="15" t="s">
        <v>5</v>
      </c>
      <c r="E2344" s="15" t="s">
        <v>64</v>
      </c>
      <c r="F2344" s="16">
        <v>654.37228445844846</v>
      </c>
      <c r="G2344" s="19">
        <v>1279.300131909388</v>
      </c>
      <c r="H2344" s="19">
        <f t="shared" si="181"/>
        <v>837138.54982554074</v>
      </c>
      <c r="I2344" s="20">
        <v>3994.347105127843</v>
      </c>
      <c r="J2344" s="19">
        <f t="shared" si="182"/>
        <v>2613790.0401024972</v>
      </c>
      <c r="K2344" s="19">
        <f t="shared" si="183"/>
        <v>2715.0469732184547</v>
      </c>
      <c r="L2344" s="19">
        <f t="shared" si="184"/>
        <v>1776651.4902769565</v>
      </c>
      <c r="M2344" s="29">
        <f>Table4[[#This Row],[Revenue]]/Table4[[#This Row],[Units]]</f>
        <v>6.1040896749371374</v>
      </c>
      <c r="N2344" s="31">
        <f t="shared" si="185"/>
        <v>0.67972234304148116</v>
      </c>
    </row>
    <row r="2345" spans="1:14" x14ac:dyDescent="0.25">
      <c r="A2345" s="35">
        <v>2021</v>
      </c>
      <c r="B2345" s="15" t="s">
        <v>172</v>
      </c>
      <c r="C2345" s="15" t="s">
        <v>169</v>
      </c>
      <c r="D2345" s="15" t="s">
        <v>5</v>
      </c>
      <c r="E2345" s="15" t="s">
        <v>64</v>
      </c>
      <c r="F2345" s="16">
        <v>677.56559160899872</v>
      </c>
      <c r="G2345" s="19">
        <v>1233.8994565791056</v>
      </c>
      <c r="H2345" s="19">
        <f t="shared" si="181"/>
        <v>836047.81528304378</v>
      </c>
      <c r="I2345" s="20">
        <v>3554.4404045122506</v>
      </c>
      <c r="J2345" s="19">
        <f t="shared" si="182"/>
        <v>2408366.5155222719</v>
      </c>
      <c r="K2345" s="19">
        <f t="shared" si="183"/>
        <v>2320.5409479331447</v>
      </c>
      <c r="L2345" s="19">
        <f t="shared" si="184"/>
        <v>1572318.7002392281</v>
      </c>
      <c r="M2345" s="29">
        <f>Table4[[#This Row],[Revenue]]/Table4[[#This Row],[Units]]</f>
        <v>5.2458986237356093</v>
      </c>
      <c r="N2345" s="31">
        <f t="shared" si="185"/>
        <v>0.65285690118402062</v>
      </c>
    </row>
    <row r="2346" spans="1:14" x14ac:dyDescent="0.25">
      <c r="A2346" s="35">
        <v>2021</v>
      </c>
      <c r="B2346" s="15" t="s">
        <v>171</v>
      </c>
      <c r="C2346" s="15" t="s">
        <v>169</v>
      </c>
      <c r="D2346" s="15" t="s">
        <v>5</v>
      </c>
      <c r="E2346" s="15" t="s">
        <v>64</v>
      </c>
      <c r="F2346" s="16">
        <v>538.70079542849351</v>
      </c>
      <c r="G2346" s="19">
        <v>1098.7617501219995</v>
      </c>
      <c r="H2346" s="19">
        <f t="shared" si="181"/>
        <v>591903.82877712476</v>
      </c>
      <c r="I2346" s="20">
        <v>3531.9910522007535</v>
      </c>
      <c r="J2346" s="19">
        <f t="shared" si="182"/>
        <v>1902686.3892668677</v>
      </c>
      <c r="K2346" s="19">
        <f t="shared" si="183"/>
        <v>2433.2293020787538</v>
      </c>
      <c r="L2346" s="19">
        <f t="shared" si="184"/>
        <v>1310782.560489743</v>
      </c>
      <c r="M2346" s="29">
        <f>Table4[[#This Row],[Revenue]]/Table4[[#This Row],[Units]]</f>
        <v>6.5564986763966751</v>
      </c>
      <c r="N2346" s="31">
        <f t="shared" si="185"/>
        <v>0.68891151368082582</v>
      </c>
    </row>
    <row r="2347" spans="1:14" x14ac:dyDescent="0.25">
      <c r="A2347" s="35">
        <v>2021</v>
      </c>
      <c r="B2347" s="15" t="s">
        <v>175</v>
      </c>
      <c r="C2347" s="15" t="s">
        <v>169</v>
      </c>
      <c r="D2347" s="15" t="s">
        <v>5</v>
      </c>
      <c r="E2347" s="15" t="s">
        <v>64</v>
      </c>
      <c r="F2347" s="16">
        <v>498.81890493499407</v>
      </c>
      <c r="G2347" s="19">
        <v>937.011036751652</v>
      </c>
      <c r="H2347" s="19">
        <f t="shared" si="181"/>
        <v>467398.81926446251</v>
      </c>
      <c r="I2347" s="20">
        <v>2771.0770141684502</v>
      </c>
      <c r="J2347" s="19">
        <f t="shared" si="182"/>
        <v>1382265.6016980393</v>
      </c>
      <c r="K2347" s="19">
        <f t="shared" si="183"/>
        <v>1834.0659774167982</v>
      </c>
      <c r="L2347" s="19">
        <f t="shared" si="184"/>
        <v>914866.78243357688</v>
      </c>
      <c r="M2347" s="29">
        <f>Table4[[#This Row],[Revenue]]/Table4[[#This Row],[Units]]</f>
        <v>5.5552766480043019</v>
      </c>
      <c r="N2347" s="31">
        <f t="shared" si="185"/>
        <v>0.66186034095741941</v>
      </c>
    </row>
    <row r="2348" spans="1:14" x14ac:dyDescent="0.25">
      <c r="A2348" s="35">
        <v>2021</v>
      </c>
      <c r="B2348" s="15" t="s">
        <v>176</v>
      </c>
      <c r="C2348" s="15" t="s">
        <v>169</v>
      </c>
      <c r="D2348" s="15" t="s">
        <v>5</v>
      </c>
      <c r="E2348" s="15" t="s">
        <v>64</v>
      </c>
      <c r="F2348" s="16">
        <v>512.64623864708551</v>
      </c>
      <c r="G2348" s="19">
        <v>944.51837554096312</v>
      </c>
      <c r="H2348" s="19">
        <f t="shared" si="181"/>
        <v>484203.79255413014</v>
      </c>
      <c r="I2348" s="20">
        <v>2669.1816560964594</v>
      </c>
      <c r="J2348" s="19">
        <f t="shared" si="182"/>
        <v>1368345.9362636486</v>
      </c>
      <c r="K2348" s="19">
        <f t="shared" si="183"/>
        <v>1724.6632805554964</v>
      </c>
      <c r="L2348" s="19">
        <f t="shared" si="184"/>
        <v>884142.14370951848</v>
      </c>
      <c r="M2348" s="29">
        <f>Table4[[#This Row],[Revenue]]/Table4[[#This Row],[Units]]</f>
        <v>5.2066736374398133</v>
      </c>
      <c r="N2348" s="31">
        <f t="shared" si="185"/>
        <v>0.64613934260200467</v>
      </c>
    </row>
    <row r="2349" spans="1:14" x14ac:dyDescent="0.25">
      <c r="A2349" s="35">
        <v>2003</v>
      </c>
      <c r="B2349" s="15" t="s">
        <v>175</v>
      </c>
      <c r="C2349" s="15" t="s">
        <v>170</v>
      </c>
      <c r="D2349" s="15" t="s">
        <v>168</v>
      </c>
      <c r="E2349" s="15" t="s">
        <v>155</v>
      </c>
      <c r="F2349" s="16">
        <v>688</v>
      </c>
      <c r="G2349" s="19">
        <v>913.17855750558556</v>
      </c>
      <c r="H2349" s="19">
        <f t="shared" si="181"/>
        <v>628266.84756384289</v>
      </c>
      <c r="I2349" s="20">
        <v>1485.6792177599764</v>
      </c>
      <c r="J2349" s="19">
        <f t="shared" si="182"/>
        <v>1022147.3018188637</v>
      </c>
      <c r="K2349" s="19">
        <f t="shared" si="183"/>
        <v>572.50066025439082</v>
      </c>
      <c r="L2349" s="19">
        <f t="shared" si="184"/>
        <v>393880.45425502083</v>
      </c>
      <c r="M2349" s="29">
        <f>Table4[[#This Row],[Revenue]]/Table4[[#This Row],[Units]]</f>
        <v>2.1594174676743845</v>
      </c>
      <c r="N2349" s="31">
        <f t="shared" si="185"/>
        <v>0.38534607835302104</v>
      </c>
    </row>
    <row r="2350" spans="1:14" x14ac:dyDescent="0.25">
      <c r="A2350" s="35">
        <v>2004</v>
      </c>
      <c r="B2350" s="15" t="s">
        <v>173</v>
      </c>
      <c r="C2350" s="15" t="s">
        <v>170</v>
      </c>
      <c r="D2350" s="15" t="s">
        <v>168</v>
      </c>
      <c r="E2350" s="15" t="s">
        <v>155</v>
      </c>
      <c r="F2350" s="16">
        <v>857</v>
      </c>
      <c r="G2350" s="19">
        <v>1187.4151068599667</v>
      </c>
      <c r="H2350" s="19">
        <f t="shared" si="181"/>
        <v>1017614.7465789915</v>
      </c>
      <c r="I2350" s="20">
        <v>2242.4705059999515</v>
      </c>
      <c r="J2350" s="19">
        <f t="shared" si="182"/>
        <v>1921797.2236419583</v>
      </c>
      <c r="K2350" s="19">
        <f t="shared" si="183"/>
        <v>1055.0553991399847</v>
      </c>
      <c r="L2350" s="19">
        <f t="shared" si="184"/>
        <v>904182.47706296679</v>
      </c>
      <c r="M2350" s="29">
        <f>Table4[[#This Row],[Revenue]]/Table4[[#This Row],[Units]]</f>
        <v>2.6166516989497683</v>
      </c>
      <c r="N2350" s="31">
        <f t="shared" si="185"/>
        <v>0.47048797133209991</v>
      </c>
    </row>
    <row r="2351" spans="1:14" x14ac:dyDescent="0.25">
      <c r="A2351" s="35">
        <v>2004</v>
      </c>
      <c r="B2351" s="15" t="s">
        <v>173</v>
      </c>
      <c r="C2351" s="15" t="s">
        <v>170</v>
      </c>
      <c r="D2351" s="15" t="s">
        <v>168</v>
      </c>
      <c r="E2351" s="15" t="s">
        <v>155</v>
      </c>
      <c r="F2351" s="16">
        <v>843</v>
      </c>
      <c r="G2351" s="19">
        <v>1191.4251416699651</v>
      </c>
      <c r="H2351" s="19">
        <f t="shared" si="181"/>
        <v>1004371.3944277806</v>
      </c>
      <c r="I2351" s="20">
        <v>2252.4629569999488</v>
      </c>
      <c r="J2351" s="19">
        <f t="shared" si="182"/>
        <v>1898826.2727509569</v>
      </c>
      <c r="K2351" s="19">
        <f t="shared" si="183"/>
        <v>1061.0378153299837</v>
      </c>
      <c r="L2351" s="19">
        <f t="shared" si="184"/>
        <v>894454.87832317629</v>
      </c>
      <c r="M2351" s="29">
        <f>Table4[[#This Row],[Revenue]]/Table4[[#This Row],[Units]]</f>
        <v>2.6719608030841622</v>
      </c>
      <c r="N2351" s="31">
        <f t="shared" si="185"/>
        <v>0.47105672128041476</v>
      </c>
    </row>
    <row r="2352" spans="1:14" x14ac:dyDescent="0.25">
      <c r="A2352" s="35">
        <v>2004</v>
      </c>
      <c r="B2352" s="15" t="s">
        <v>173</v>
      </c>
      <c r="C2352" s="15" t="s">
        <v>170</v>
      </c>
      <c r="D2352" s="15" t="s">
        <v>168</v>
      </c>
      <c r="E2352" s="15" t="s">
        <v>155</v>
      </c>
      <c r="F2352" s="16">
        <v>409</v>
      </c>
      <c r="G2352" s="19">
        <v>640.33587123998211</v>
      </c>
      <c r="H2352" s="19">
        <f t="shared" si="181"/>
        <v>261897.3713371527</v>
      </c>
      <c r="I2352" s="20">
        <v>1068.82700399997</v>
      </c>
      <c r="J2352" s="19">
        <f t="shared" si="182"/>
        <v>437150.24463598774</v>
      </c>
      <c r="K2352" s="19">
        <f t="shared" si="183"/>
        <v>428.49113275998786</v>
      </c>
      <c r="L2352" s="19">
        <f t="shared" si="184"/>
        <v>175252.87329883504</v>
      </c>
      <c r="M2352" s="29">
        <f>Table4[[#This Row],[Revenue]]/Table4[[#This Row],[Units]]</f>
        <v>2.6132689584351345</v>
      </c>
      <c r="N2352" s="31">
        <f t="shared" si="185"/>
        <v>0.40089849073461464</v>
      </c>
    </row>
    <row r="2353" spans="1:14" x14ac:dyDescent="0.25">
      <c r="A2353" s="35">
        <v>2004</v>
      </c>
      <c r="B2353" s="15" t="s">
        <v>173</v>
      </c>
      <c r="C2353" s="15" t="s">
        <v>170</v>
      </c>
      <c r="D2353" s="15" t="s">
        <v>168</v>
      </c>
      <c r="E2353" s="15" t="s">
        <v>155</v>
      </c>
      <c r="F2353" s="16">
        <v>139</v>
      </c>
      <c r="G2353" s="19">
        <v>188.33809508999471</v>
      </c>
      <c r="H2353" s="19">
        <f t="shared" si="181"/>
        <v>26178.995217509266</v>
      </c>
      <c r="I2353" s="20">
        <v>512.41683899998566</v>
      </c>
      <c r="J2353" s="19">
        <f t="shared" si="182"/>
        <v>71225.940620998008</v>
      </c>
      <c r="K2353" s="19">
        <f t="shared" si="183"/>
        <v>324.07874390999098</v>
      </c>
      <c r="L2353" s="19">
        <f t="shared" si="184"/>
        <v>45046.945403488746</v>
      </c>
      <c r="M2353" s="29">
        <f>Table4[[#This Row],[Revenue]]/Table4[[#This Row],[Units]]</f>
        <v>3.6864520791365876</v>
      </c>
      <c r="N2353" s="31">
        <f t="shared" si="185"/>
        <v>0.63245139356163904</v>
      </c>
    </row>
    <row r="2354" spans="1:14" x14ac:dyDescent="0.25">
      <c r="A2354" s="35">
        <v>2011</v>
      </c>
      <c r="B2354" s="15" t="s">
        <v>171</v>
      </c>
      <c r="C2354" s="15" t="s">
        <v>170</v>
      </c>
      <c r="D2354" s="15" t="s">
        <v>168</v>
      </c>
      <c r="E2354" s="15" t="s">
        <v>155</v>
      </c>
      <c r="F2354" s="16">
        <v>224</v>
      </c>
      <c r="G2354" s="19">
        <v>326.08989678079888</v>
      </c>
      <c r="H2354" s="19">
        <f t="shared" si="181"/>
        <v>73044.136878898949</v>
      </c>
      <c r="I2354" s="20">
        <v>631.72224767999774</v>
      </c>
      <c r="J2354" s="19">
        <f t="shared" si="182"/>
        <v>141505.78348031949</v>
      </c>
      <c r="K2354" s="19">
        <f t="shared" si="183"/>
        <v>305.63235089919885</v>
      </c>
      <c r="L2354" s="19">
        <f t="shared" si="184"/>
        <v>68461.646601420536</v>
      </c>
      <c r="M2354" s="29">
        <f>Table4[[#This Row],[Revenue]]/Table4[[#This Row],[Units]]</f>
        <v>2.8201886057142755</v>
      </c>
      <c r="N2354" s="31">
        <f t="shared" si="185"/>
        <v>0.48380811665511986</v>
      </c>
    </row>
    <row r="2355" spans="1:14" x14ac:dyDescent="0.25">
      <c r="A2355" s="35">
        <v>2011</v>
      </c>
      <c r="B2355" s="15" t="s">
        <v>171</v>
      </c>
      <c r="C2355" s="15" t="s">
        <v>170</v>
      </c>
      <c r="D2355" s="15" t="s">
        <v>168</v>
      </c>
      <c r="E2355" s="15" t="s">
        <v>155</v>
      </c>
      <c r="F2355" s="16">
        <v>214</v>
      </c>
      <c r="G2355" s="19">
        <v>316.42884422819884</v>
      </c>
      <c r="H2355" s="19">
        <f t="shared" si="181"/>
        <v>67715.772664834556</v>
      </c>
      <c r="I2355" s="20">
        <v>619.22933621999778</v>
      </c>
      <c r="J2355" s="19">
        <f t="shared" si="182"/>
        <v>132515.07795107953</v>
      </c>
      <c r="K2355" s="19">
        <f t="shared" si="183"/>
        <v>302.80049199179894</v>
      </c>
      <c r="L2355" s="19">
        <f t="shared" si="184"/>
        <v>64799.305286244969</v>
      </c>
      <c r="M2355" s="29">
        <f>Table4[[#This Row],[Revenue]]/Table4[[#This Row],[Units]]</f>
        <v>2.89359502906541</v>
      </c>
      <c r="N2355" s="31">
        <f t="shared" si="185"/>
        <v>0.48899571496435201</v>
      </c>
    </row>
    <row r="2356" spans="1:14" x14ac:dyDescent="0.25">
      <c r="A2356" s="35">
        <v>2012</v>
      </c>
      <c r="B2356" s="15" t="s">
        <v>174</v>
      </c>
      <c r="C2356" s="15" t="s">
        <v>170</v>
      </c>
      <c r="D2356" s="15" t="s">
        <v>168</v>
      </c>
      <c r="E2356" s="15" t="s">
        <v>155</v>
      </c>
      <c r="F2356" s="16">
        <v>285</v>
      </c>
      <c r="G2356" s="19">
        <v>415.09890823499541</v>
      </c>
      <c r="H2356" s="19">
        <f t="shared" si="181"/>
        <v>118303.18884697369</v>
      </c>
      <c r="I2356" s="20">
        <v>763.28276849999156</v>
      </c>
      <c r="J2356" s="19">
        <f t="shared" si="182"/>
        <v>217535.58902249759</v>
      </c>
      <c r="K2356" s="19">
        <f t="shared" si="183"/>
        <v>348.18386026499616</v>
      </c>
      <c r="L2356" s="19">
        <f t="shared" si="184"/>
        <v>99232.400175523901</v>
      </c>
      <c r="M2356" s="29">
        <f>Table4[[#This Row],[Revenue]]/Table4[[#This Row],[Units]]</f>
        <v>2.6781851526315492</v>
      </c>
      <c r="N2356" s="31">
        <f t="shared" si="185"/>
        <v>0.45616627891292427</v>
      </c>
    </row>
    <row r="2357" spans="1:14" x14ac:dyDescent="0.25">
      <c r="A2357" s="35">
        <v>2013</v>
      </c>
      <c r="B2357" s="15" t="s">
        <v>176</v>
      </c>
      <c r="C2357" s="15" t="s">
        <v>170</v>
      </c>
      <c r="D2357" s="15" t="s">
        <v>168</v>
      </c>
      <c r="E2357" s="15" t="s">
        <v>155</v>
      </c>
      <c r="F2357" s="16">
        <v>285</v>
      </c>
      <c r="G2357" s="19">
        <v>534.98250224998128</v>
      </c>
      <c r="H2357" s="19">
        <f t="shared" si="181"/>
        <v>152470.01314124468</v>
      </c>
      <c r="I2357" s="20">
        <v>965.55847499996617</v>
      </c>
      <c r="J2357" s="19">
        <f t="shared" si="182"/>
        <v>275184.16537499038</v>
      </c>
      <c r="K2357" s="19">
        <f t="shared" si="183"/>
        <v>430.57597274998489</v>
      </c>
      <c r="L2357" s="19">
        <f t="shared" si="184"/>
        <v>122714.1522337457</v>
      </c>
      <c r="M2357" s="29">
        <f>Table4[[#This Row],[Revenue]]/Table4[[#This Row],[Units]]</f>
        <v>3.3879244736840919</v>
      </c>
      <c r="N2357" s="31">
        <f t="shared" si="185"/>
        <v>0.4459346418662008</v>
      </c>
    </row>
    <row r="2358" spans="1:14" x14ac:dyDescent="0.25">
      <c r="A2358" s="35">
        <v>2014</v>
      </c>
      <c r="B2358" s="15" t="s">
        <v>171</v>
      </c>
      <c r="C2358" s="15" t="s">
        <v>170</v>
      </c>
      <c r="D2358" s="15" t="s">
        <v>168</v>
      </c>
      <c r="E2358" s="15" t="s">
        <v>155</v>
      </c>
      <c r="F2358" s="16">
        <v>426</v>
      </c>
      <c r="G2358" s="19">
        <v>888.24150799995698</v>
      </c>
      <c r="H2358" s="19">
        <f t="shared" si="181"/>
        <v>378390.88240798167</v>
      </c>
      <c r="I2358" s="20">
        <v>2179.7467999998944</v>
      </c>
      <c r="J2358" s="19">
        <f t="shared" si="182"/>
        <v>928572.13679995504</v>
      </c>
      <c r="K2358" s="19">
        <f t="shared" si="183"/>
        <v>1291.5052919999375</v>
      </c>
      <c r="L2358" s="19">
        <f t="shared" si="184"/>
        <v>550181.25439197337</v>
      </c>
      <c r="M2358" s="29">
        <f>Table4[[#This Row],[Revenue]]/Table4[[#This Row],[Units]]</f>
        <v>5.116776525821348</v>
      </c>
      <c r="N2358" s="31">
        <f t="shared" si="185"/>
        <v>0.59250243743906406</v>
      </c>
    </row>
    <row r="2359" spans="1:14" x14ac:dyDescent="0.25">
      <c r="A2359" s="35">
        <v>2014</v>
      </c>
      <c r="B2359" s="15" t="s">
        <v>171</v>
      </c>
      <c r="C2359" s="15" t="s">
        <v>170</v>
      </c>
      <c r="D2359" s="15" t="s">
        <v>168</v>
      </c>
      <c r="E2359" s="15" t="s">
        <v>155</v>
      </c>
      <c r="F2359" s="16">
        <v>428</v>
      </c>
      <c r="G2359" s="19">
        <v>806.75480159996209</v>
      </c>
      <c r="H2359" s="19">
        <f t="shared" si="181"/>
        <v>345291.05508478376</v>
      </c>
      <c r="I2359" s="20">
        <v>1971.0993599999076</v>
      </c>
      <c r="J2359" s="19">
        <f t="shared" si="182"/>
        <v>843630.52607996052</v>
      </c>
      <c r="K2359" s="19">
        <f t="shared" si="183"/>
        <v>1164.3445583999455</v>
      </c>
      <c r="L2359" s="19">
        <f t="shared" si="184"/>
        <v>498339.47099517676</v>
      </c>
      <c r="M2359" s="29">
        <f>Table4[[#This Row],[Revenue]]/Table4[[#This Row],[Units]]</f>
        <v>4.6053723364483821</v>
      </c>
      <c r="N2359" s="31">
        <f t="shared" si="185"/>
        <v>0.5907082017417935</v>
      </c>
    </row>
    <row r="2360" spans="1:14" x14ac:dyDescent="0.25">
      <c r="A2360" s="35">
        <v>2014</v>
      </c>
      <c r="B2360" s="15" t="s">
        <v>175</v>
      </c>
      <c r="C2360" s="15" t="s">
        <v>170</v>
      </c>
      <c r="D2360" s="15" t="s">
        <v>168</v>
      </c>
      <c r="E2360" s="15" t="s">
        <v>155</v>
      </c>
      <c r="F2360" s="16">
        <v>330</v>
      </c>
      <c r="G2360" s="19">
        <v>771.54825743996491</v>
      </c>
      <c r="H2360" s="19">
        <f t="shared" si="181"/>
        <v>254610.92495518841</v>
      </c>
      <c r="I2360" s="20">
        <v>1770.9750239999196</v>
      </c>
      <c r="J2360" s="19">
        <f t="shared" si="182"/>
        <v>584421.75791997346</v>
      </c>
      <c r="K2360" s="19">
        <f t="shared" si="183"/>
        <v>999.42676655995467</v>
      </c>
      <c r="L2360" s="19">
        <f t="shared" si="184"/>
        <v>329810.83296478505</v>
      </c>
      <c r="M2360" s="29">
        <f>Table4[[#This Row],[Revenue]]/Table4[[#This Row],[Units]]</f>
        <v>5.3665909818179385</v>
      </c>
      <c r="N2360" s="31">
        <f t="shared" si="185"/>
        <v>0.56433701944742953</v>
      </c>
    </row>
    <row r="2361" spans="1:14" x14ac:dyDescent="0.25">
      <c r="A2361" s="35">
        <v>2014</v>
      </c>
      <c r="B2361" s="15" t="s">
        <v>173</v>
      </c>
      <c r="C2361" s="15" t="s">
        <v>170</v>
      </c>
      <c r="D2361" s="15" t="s">
        <v>168</v>
      </c>
      <c r="E2361" s="15" t="s">
        <v>155</v>
      </c>
      <c r="F2361" s="16">
        <v>224</v>
      </c>
      <c r="G2361" s="19">
        <v>512.88901047997751</v>
      </c>
      <c r="H2361" s="19">
        <f t="shared" si="181"/>
        <v>114887.13834751496</v>
      </c>
      <c r="I2361" s="20">
        <v>978.59680799995715</v>
      </c>
      <c r="J2361" s="19">
        <f t="shared" si="182"/>
        <v>219205.68499199039</v>
      </c>
      <c r="K2361" s="19">
        <f t="shared" si="183"/>
        <v>465.70779751997964</v>
      </c>
      <c r="L2361" s="19">
        <f t="shared" si="184"/>
        <v>104318.54664447543</v>
      </c>
      <c r="M2361" s="29">
        <f>Table4[[#This Row],[Revenue]]/Table4[[#This Row],[Units]]</f>
        <v>4.368735749999809</v>
      </c>
      <c r="N2361" s="31">
        <f t="shared" si="185"/>
        <v>0.47589343610448404</v>
      </c>
    </row>
    <row r="2362" spans="1:14" x14ac:dyDescent="0.25">
      <c r="A2362" s="35">
        <v>2014</v>
      </c>
      <c r="B2362" s="15" t="s">
        <v>172</v>
      </c>
      <c r="C2362" s="15" t="s">
        <v>170</v>
      </c>
      <c r="D2362" s="15" t="s">
        <v>168</v>
      </c>
      <c r="E2362" s="15" t="s">
        <v>155</v>
      </c>
      <c r="F2362" s="16">
        <v>214</v>
      </c>
      <c r="G2362" s="19">
        <v>484.98755005997958</v>
      </c>
      <c r="H2362" s="19">
        <f t="shared" si="181"/>
        <v>103787.33571283563</v>
      </c>
      <c r="I2362" s="20">
        <v>935.33322599996075</v>
      </c>
      <c r="J2362" s="19">
        <f t="shared" si="182"/>
        <v>200161.31036399159</v>
      </c>
      <c r="K2362" s="19">
        <f t="shared" si="183"/>
        <v>450.34567593998116</v>
      </c>
      <c r="L2362" s="19">
        <f t="shared" si="184"/>
        <v>96373.974651155964</v>
      </c>
      <c r="M2362" s="29">
        <f>Table4[[#This Row],[Revenue]]/Table4[[#This Row],[Units]]</f>
        <v>4.3707160093456112</v>
      </c>
      <c r="N2362" s="31">
        <f t="shared" si="185"/>
        <v>0.48148153344870065</v>
      </c>
    </row>
    <row r="2363" spans="1:14" x14ac:dyDescent="0.25">
      <c r="A2363" s="35">
        <v>2015</v>
      </c>
      <c r="B2363" s="15" t="s">
        <v>172</v>
      </c>
      <c r="C2363" s="15" t="s">
        <v>170</v>
      </c>
      <c r="D2363" s="15" t="s">
        <v>168</v>
      </c>
      <c r="E2363" s="15" t="s">
        <v>155</v>
      </c>
      <c r="F2363" s="16">
        <v>440</v>
      </c>
      <c r="G2363" s="19">
        <v>993.85691719995043</v>
      </c>
      <c r="H2363" s="19">
        <f t="shared" si="181"/>
        <v>437297.04356797819</v>
      </c>
      <c r="I2363" s="20">
        <v>2314.9981199998847</v>
      </c>
      <c r="J2363" s="19">
        <f t="shared" si="182"/>
        <v>1018599.1727999493</v>
      </c>
      <c r="K2363" s="19">
        <f t="shared" si="183"/>
        <v>1321.1412027999343</v>
      </c>
      <c r="L2363" s="19">
        <f t="shared" si="184"/>
        <v>581302.12923197111</v>
      </c>
      <c r="M2363" s="29">
        <f>Table4[[#This Row],[Revenue]]/Table4[[#This Row],[Units]]</f>
        <v>5.2613593636361013</v>
      </c>
      <c r="N2363" s="31">
        <f t="shared" si="185"/>
        <v>0.57068780807476427</v>
      </c>
    </row>
    <row r="2364" spans="1:14" x14ac:dyDescent="0.25">
      <c r="A2364" s="35">
        <v>2015</v>
      </c>
      <c r="B2364" s="15" t="s">
        <v>173</v>
      </c>
      <c r="C2364" s="15" t="s">
        <v>170</v>
      </c>
      <c r="D2364" s="15" t="s">
        <v>168</v>
      </c>
      <c r="E2364" s="15" t="s">
        <v>155</v>
      </c>
      <c r="F2364" s="16">
        <v>437</v>
      </c>
      <c r="G2364" s="19">
        <v>936.83799859995202</v>
      </c>
      <c r="H2364" s="19">
        <f t="shared" si="181"/>
        <v>409398.20538817905</v>
      </c>
      <c r="I2364" s="20">
        <v>2178.5580599998884</v>
      </c>
      <c r="J2364" s="19">
        <f t="shared" si="182"/>
        <v>952029.87221995124</v>
      </c>
      <c r="K2364" s="19">
        <f t="shared" si="183"/>
        <v>1241.7200613999364</v>
      </c>
      <c r="L2364" s="19">
        <f t="shared" si="184"/>
        <v>542631.66683177219</v>
      </c>
      <c r="M2364" s="29">
        <f>Table4[[#This Row],[Revenue]]/Table4[[#This Row],[Units]]</f>
        <v>4.9852587185352135</v>
      </c>
      <c r="N2364" s="31">
        <f t="shared" si="185"/>
        <v>0.56997336182998037</v>
      </c>
    </row>
    <row r="2365" spans="1:14" x14ac:dyDescent="0.25">
      <c r="A2365" s="35">
        <v>2015</v>
      </c>
      <c r="B2365" s="15" t="s">
        <v>175</v>
      </c>
      <c r="C2365" s="15" t="s">
        <v>170</v>
      </c>
      <c r="D2365" s="15" t="s">
        <v>168</v>
      </c>
      <c r="E2365" s="15" t="s">
        <v>155</v>
      </c>
      <c r="F2365" s="16">
        <v>432</v>
      </c>
      <c r="G2365" s="19">
        <v>863.16468359995361</v>
      </c>
      <c r="H2365" s="19">
        <f t="shared" si="181"/>
        <v>372887.14331517997</v>
      </c>
      <c r="I2365" s="20">
        <v>2019.9215599998915</v>
      </c>
      <c r="J2365" s="19">
        <f t="shared" si="182"/>
        <v>872606.11391995312</v>
      </c>
      <c r="K2365" s="19">
        <f t="shared" si="183"/>
        <v>1156.7568763999379</v>
      </c>
      <c r="L2365" s="19">
        <f t="shared" si="184"/>
        <v>499718.97060477315</v>
      </c>
      <c r="M2365" s="29">
        <f>Table4[[#This Row],[Revenue]]/Table4[[#This Row],[Units]]</f>
        <v>4.6757443518516011</v>
      </c>
      <c r="N2365" s="31">
        <f t="shared" si="185"/>
        <v>0.57267415691132084</v>
      </c>
    </row>
    <row r="2366" spans="1:14" x14ac:dyDescent="0.25">
      <c r="A2366" s="35">
        <v>2015</v>
      </c>
      <c r="B2366" s="15" t="s">
        <v>176</v>
      </c>
      <c r="C2366" s="15" t="s">
        <v>170</v>
      </c>
      <c r="D2366" s="15" t="s">
        <v>168</v>
      </c>
      <c r="E2366" s="15" t="s">
        <v>155</v>
      </c>
      <c r="F2366" s="16">
        <v>334</v>
      </c>
      <c r="G2366" s="19">
        <v>844.54932719995566</v>
      </c>
      <c r="H2366" s="19">
        <f t="shared" si="181"/>
        <v>282079.47528478521</v>
      </c>
      <c r="I2366" s="20">
        <v>1976.3591199998964</v>
      </c>
      <c r="J2366" s="19">
        <f t="shared" si="182"/>
        <v>660103.94607996545</v>
      </c>
      <c r="K2366" s="19">
        <f t="shared" si="183"/>
        <v>1131.8097927999406</v>
      </c>
      <c r="L2366" s="19">
        <f t="shared" si="184"/>
        <v>378024.47079518024</v>
      </c>
      <c r="M2366" s="29">
        <f>Table4[[#This Row],[Revenue]]/Table4[[#This Row],[Units]]</f>
        <v>5.9172428742511869</v>
      </c>
      <c r="N2366" s="31">
        <f t="shared" si="185"/>
        <v>0.57267415691132084</v>
      </c>
    </row>
    <row r="2367" spans="1:14" x14ac:dyDescent="0.25">
      <c r="A2367" s="35">
        <v>2016</v>
      </c>
      <c r="B2367" s="15" t="s">
        <v>171</v>
      </c>
      <c r="C2367" s="15" t="s">
        <v>170</v>
      </c>
      <c r="D2367" s="15" t="s">
        <v>168</v>
      </c>
      <c r="E2367" s="15" t="s">
        <v>155</v>
      </c>
      <c r="F2367" s="16">
        <v>1064.5642509741012</v>
      </c>
      <c r="G2367" s="19">
        <v>2480.6054855419397</v>
      </c>
      <c r="H2367" s="19">
        <f t="shared" si="181"/>
        <v>2640763.9206782016</v>
      </c>
      <c r="I2367" s="20">
        <v>6810.5380015654791</v>
      </c>
      <c r="J2367" s="19">
        <f t="shared" si="182"/>
        <v>7250255.2863672068</v>
      </c>
      <c r="K2367" s="19">
        <f t="shared" si="183"/>
        <v>4329.9325160235394</v>
      </c>
      <c r="L2367" s="19">
        <f t="shared" si="184"/>
        <v>4609491.3656890057</v>
      </c>
      <c r="M2367" s="29">
        <f>Table4[[#This Row],[Revenue]]/Table4[[#This Row],[Units]]</f>
        <v>6.3974889212498702</v>
      </c>
      <c r="N2367" s="31">
        <f t="shared" si="185"/>
        <v>0.63576952584777524</v>
      </c>
    </row>
    <row r="2368" spans="1:14" x14ac:dyDescent="0.25">
      <c r="A2368" s="35">
        <v>2016</v>
      </c>
      <c r="B2368" s="15" t="s">
        <v>174</v>
      </c>
      <c r="C2368" s="15" t="s">
        <v>170</v>
      </c>
      <c r="D2368" s="15" t="s">
        <v>168</v>
      </c>
      <c r="E2368" s="15" t="s">
        <v>155</v>
      </c>
      <c r="F2368" s="16">
        <v>831.97480693347802</v>
      </c>
      <c r="G2368" s="19">
        <v>1798.085947331301</v>
      </c>
      <c r="H2368" s="19">
        <f t="shared" si="181"/>
        <v>1495962.2088807591</v>
      </c>
      <c r="I2368" s="20">
        <v>5221.114791130266</v>
      </c>
      <c r="J2368" s="19">
        <f t="shared" si="182"/>
        <v>4343835.9703281298</v>
      </c>
      <c r="K2368" s="19">
        <f t="shared" si="183"/>
        <v>3423.0288437989648</v>
      </c>
      <c r="L2368" s="19">
        <f t="shared" si="184"/>
        <v>2847873.761447371</v>
      </c>
      <c r="M2368" s="29">
        <f>Table4[[#This Row],[Revenue]]/Table4[[#This Row],[Units]]</f>
        <v>6.2755683797378845</v>
      </c>
      <c r="N2368" s="31">
        <f t="shared" si="185"/>
        <v>0.65561263843769046</v>
      </c>
    </row>
    <row r="2369" spans="1:14" x14ac:dyDescent="0.25">
      <c r="A2369" s="35">
        <v>2016</v>
      </c>
      <c r="B2369" s="15" t="s">
        <v>175</v>
      </c>
      <c r="C2369" s="15" t="s">
        <v>170</v>
      </c>
      <c r="D2369" s="15" t="s">
        <v>168</v>
      </c>
      <c r="E2369" s="15" t="s">
        <v>155</v>
      </c>
      <c r="F2369" s="16">
        <v>795.05840997645566</v>
      </c>
      <c r="G2369" s="19">
        <v>2115.2860972086096</v>
      </c>
      <c r="H2369" s="19">
        <f t="shared" si="181"/>
        <v>1681776.0010919797</v>
      </c>
      <c r="I2369" s="20">
        <v>5342.9445022730088</v>
      </c>
      <c r="J2369" s="19">
        <f t="shared" si="182"/>
        <v>4247952.9605696239</v>
      </c>
      <c r="K2369" s="19">
        <f t="shared" si="183"/>
        <v>3227.6584050643992</v>
      </c>
      <c r="L2369" s="19">
        <f t="shared" si="184"/>
        <v>2566176.9594776444</v>
      </c>
      <c r="M2369" s="29">
        <f>Table4[[#This Row],[Revenue]]/Table4[[#This Row],[Units]]</f>
        <v>6.7201911648620021</v>
      </c>
      <c r="N2369" s="31">
        <f t="shared" si="185"/>
        <v>0.60409731070410344</v>
      </c>
    </row>
    <row r="2370" spans="1:14" x14ac:dyDescent="0.25">
      <c r="A2370" s="35">
        <v>2016</v>
      </c>
      <c r="B2370" s="15" t="s">
        <v>172</v>
      </c>
      <c r="C2370" s="15" t="s">
        <v>170</v>
      </c>
      <c r="D2370" s="15" t="s">
        <v>168</v>
      </c>
      <c r="E2370" s="15" t="s">
        <v>155</v>
      </c>
      <c r="F2370" s="16">
        <v>790.81699568023453</v>
      </c>
      <c r="G2370" s="19">
        <v>1886.0836675991295</v>
      </c>
      <c r="H2370" s="19">
        <f t="shared" ref="H2370:H2433" si="186">G2370*F2370</f>
        <v>1491547.0196123016</v>
      </c>
      <c r="I2370" s="20">
        <v>5273.9889485290723</v>
      </c>
      <c r="J2370" s="19">
        <f t="shared" ref="J2370:J2433" si="187">I2370*F2370</f>
        <v>4170760.0955265202</v>
      </c>
      <c r="K2370" s="19">
        <f t="shared" ref="K2370:K2433" si="188">I2370-G2370</f>
        <v>3387.9052809299428</v>
      </c>
      <c r="L2370" s="19">
        <f t="shared" ref="L2370:L2433" si="189">J2370-H2370</f>
        <v>2679213.0759142186</v>
      </c>
      <c r="M2370" s="29">
        <f>Table4[[#This Row],[Revenue]]/Table4[[#This Row],[Units]]</f>
        <v>6.669038446742741</v>
      </c>
      <c r="N2370" s="31">
        <f t="shared" ref="N2370:N2433" si="190">K2370/I2370</f>
        <v>0.64238004933150972</v>
      </c>
    </row>
    <row r="2371" spans="1:14" x14ac:dyDescent="0.25">
      <c r="A2371" s="35">
        <v>2016</v>
      </c>
      <c r="B2371" s="15" t="s">
        <v>173</v>
      </c>
      <c r="C2371" s="15" t="s">
        <v>170</v>
      </c>
      <c r="D2371" s="15" t="s">
        <v>168</v>
      </c>
      <c r="E2371" s="15" t="s">
        <v>155</v>
      </c>
      <c r="F2371" s="16">
        <v>507.21324645291662</v>
      </c>
      <c r="G2371" s="19">
        <v>1097.0275662562099</v>
      </c>
      <c r="H2371" s="19">
        <f t="shared" si="186"/>
        <v>556426.91332915425</v>
      </c>
      <c r="I2371" s="20">
        <v>2963.7994667025755</v>
      </c>
      <c r="J2371" s="19">
        <f t="shared" si="187"/>
        <v>1503278.3493416363</v>
      </c>
      <c r="K2371" s="19">
        <f t="shared" si="188"/>
        <v>1866.7719004463656</v>
      </c>
      <c r="L2371" s="19">
        <f t="shared" si="189"/>
        <v>946851.43601248204</v>
      </c>
      <c r="M2371" s="29">
        <f>Table4[[#This Row],[Revenue]]/Table4[[#This Row],[Units]]</f>
        <v>5.8433005987703392</v>
      </c>
      <c r="N2371" s="31">
        <f t="shared" si="190"/>
        <v>0.62985769496857147</v>
      </c>
    </row>
    <row r="2372" spans="1:14" x14ac:dyDescent="0.25">
      <c r="A2372" s="35">
        <v>2017</v>
      </c>
      <c r="B2372" s="15" t="s">
        <v>175</v>
      </c>
      <c r="C2372" s="15" t="s">
        <v>170</v>
      </c>
      <c r="D2372" s="15" t="s">
        <v>168</v>
      </c>
      <c r="E2372" s="15" t="s">
        <v>155</v>
      </c>
      <c r="F2372" s="16">
        <v>899</v>
      </c>
      <c r="G2372" s="19">
        <v>1080.8591663199829</v>
      </c>
      <c r="H2372" s="19">
        <f t="shared" si="186"/>
        <v>971692.39052166464</v>
      </c>
      <c r="I2372" s="20">
        <v>1975.5424719999749</v>
      </c>
      <c r="J2372" s="19">
        <f t="shared" si="187"/>
        <v>1776012.6823279774</v>
      </c>
      <c r="K2372" s="19">
        <f t="shared" si="188"/>
        <v>894.68330567999192</v>
      </c>
      <c r="L2372" s="19">
        <f t="shared" si="189"/>
        <v>804320.29180631274</v>
      </c>
      <c r="M2372" s="29">
        <f>Table4[[#This Row],[Revenue]]/Table4[[#This Row],[Units]]</f>
        <v>2.1974888453837318</v>
      </c>
      <c r="N2372" s="31">
        <f t="shared" si="190"/>
        <v>0.4528798131959389</v>
      </c>
    </row>
    <row r="2373" spans="1:14" x14ac:dyDescent="0.25">
      <c r="A2373" s="35">
        <v>2017</v>
      </c>
      <c r="B2373" s="15" t="s">
        <v>175</v>
      </c>
      <c r="C2373" s="15" t="s">
        <v>170</v>
      </c>
      <c r="D2373" s="15" t="s">
        <v>168</v>
      </c>
      <c r="E2373" s="15" t="s">
        <v>155</v>
      </c>
      <c r="F2373" s="16">
        <v>634</v>
      </c>
      <c r="G2373" s="19">
        <v>858.85033983538278</v>
      </c>
      <c r="H2373" s="19">
        <f t="shared" si="186"/>
        <v>544511.11545563268</v>
      </c>
      <c r="I2373" s="20">
        <v>1361.6244833399728</v>
      </c>
      <c r="J2373" s="19">
        <f t="shared" si="187"/>
        <v>863269.92243754282</v>
      </c>
      <c r="K2373" s="19">
        <f t="shared" si="188"/>
        <v>502.77414350459003</v>
      </c>
      <c r="L2373" s="19">
        <f t="shared" si="189"/>
        <v>318758.80698191014</v>
      </c>
      <c r="M2373" s="29">
        <f>Table4[[#This Row],[Revenue]]/Table4[[#This Row],[Units]]</f>
        <v>2.1476726866561084</v>
      </c>
      <c r="N2373" s="31">
        <f t="shared" si="190"/>
        <v>0.36924581605004564</v>
      </c>
    </row>
    <row r="2374" spans="1:14" x14ac:dyDescent="0.25">
      <c r="A2374" s="35">
        <v>2017</v>
      </c>
      <c r="B2374" s="15" t="s">
        <v>174</v>
      </c>
      <c r="C2374" s="15" t="s">
        <v>170</v>
      </c>
      <c r="D2374" s="15" t="s">
        <v>168</v>
      </c>
      <c r="E2374" s="15" t="s">
        <v>155</v>
      </c>
      <c r="F2374" s="16">
        <v>316</v>
      </c>
      <c r="G2374" s="19">
        <v>418.09867444799829</v>
      </c>
      <c r="H2374" s="19">
        <f t="shared" si="186"/>
        <v>132119.18112556747</v>
      </c>
      <c r="I2374" s="20">
        <v>752.38282079999681</v>
      </c>
      <c r="J2374" s="19">
        <f t="shared" si="187"/>
        <v>237752.97137279899</v>
      </c>
      <c r="K2374" s="19">
        <f t="shared" si="188"/>
        <v>334.28414635199852</v>
      </c>
      <c r="L2374" s="19">
        <f t="shared" si="189"/>
        <v>105633.79024723152</v>
      </c>
      <c r="M2374" s="29">
        <f>Table4[[#This Row],[Revenue]]/Table4[[#This Row],[Units]]</f>
        <v>2.3809582936708762</v>
      </c>
      <c r="N2374" s="31">
        <f t="shared" si="190"/>
        <v>0.44430061015555811</v>
      </c>
    </row>
    <row r="2375" spans="1:14" x14ac:dyDescent="0.25">
      <c r="A2375" s="35">
        <v>2018</v>
      </c>
      <c r="B2375" s="15" t="s">
        <v>171</v>
      </c>
      <c r="C2375" s="15" t="s">
        <v>170</v>
      </c>
      <c r="D2375" s="15" t="s">
        <v>168</v>
      </c>
      <c r="E2375" s="15" t="s">
        <v>155</v>
      </c>
      <c r="F2375" s="16">
        <v>634</v>
      </c>
      <c r="G2375" s="19">
        <v>1017.363574279963</v>
      </c>
      <c r="H2375" s="19">
        <f t="shared" si="186"/>
        <v>645008.50609349657</v>
      </c>
      <c r="I2375" s="20">
        <v>1564.3937879999432</v>
      </c>
      <c r="J2375" s="19">
        <f t="shared" si="187"/>
        <v>991825.66159196396</v>
      </c>
      <c r="K2375" s="19">
        <f t="shared" si="188"/>
        <v>547.03021371998022</v>
      </c>
      <c r="L2375" s="19">
        <f t="shared" si="189"/>
        <v>346817.15549846739</v>
      </c>
      <c r="M2375" s="29">
        <f>Table4[[#This Row],[Revenue]]/Table4[[#This Row],[Units]]</f>
        <v>2.4674980883279862</v>
      </c>
      <c r="N2375" s="31">
        <f t="shared" si="190"/>
        <v>0.34967552154457932</v>
      </c>
    </row>
    <row r="2376" spans="1:14" x14ac:dyDescent="0.25">
      <c r="A2376" s="35">
        <v>2019</v>
      </c>
      <c r="B2376" s="15" t="s">
        <v>171</v>
      </c>
      <c r="C2376" s="15" t="s">
        <v>170</v>
      </c>
      <c r="D2376" s="15" t="s">
        <v>168</v>
      </c>
      <c r="E2376" s="15" t="s">
        <v>155</v>
      </c>
      <c r="F2376" s="16">
        <v>431</v>
      </c>
      <c r="G2376" s="19">
        <v>938.69057967995559</v>
      </c>
      <c r="H2376" s="19">
        <f t="shared" si="186"/>
        <v>404575.63984206086</v>
      </c>
      <c r="I2376" s="20">
        <v>2159.914127999898</v>
      </c>
      <c r="J2376" s="19">
        <f t="shared" si="187"/>
        <v>930922.98916795605</v>
      </c>
      <c r="K2376" s="19">
        <f t="shared" si="188"/>
        <v>1221.2235483199424</v>
      </c>
      <c r="L2376" s="19">
        <f t="shared" si="189"/>
        <v>526347.34932589519</v>
      </c>
      <c r="M2376" s="29">
        <f>Table4[[#This Row],[Revenue]]/Table4[[#This Row],[Units]]</f>
        <v>5.0114016890948907</v>
      </c>
      <c r="N2376" s="31">
        <f t="shared" si="190"/>
        <v>0.56540375031057721</v>
      </c>
    </row>
    <row r="2377" spans="1:14" x14ac:dyDescent="0.25">
      <c r="A2377" s="35">
        <v>2019</v>
      </c>
      <c r="B2377" s="15" t="s">
        <v>175</v>
      </c>
      <c r="C2377" s="15" t="s">
        <v>170</v>
      </c>
      <c r="D2377" s="15" t="s">
        <v>168</v>
      </c>
      <c r="E2377" s="15" t="s">
        <v>155</v>
      </c>
      <c r="F2377" s="16">
        <v>432</v>
      </c>
      <c r="G2377" s="19">
        <v>917.75113411995801</v>
      </c>
      <c r="H2377" s="19">
        <f t="shared" si="186"/>
        <v>396468.48993982188</v>
      </c>
      <c r="I2377" s="20">
        <v>1954.1278519999107</v>
      </c>
      <c r="J2377" s="19">
        <f t="shared" si="187"/>
        <v>844183.23206396145</v>
      </c>
      <c r="K2377" s="19">
        <f t="shared" si="188"/>
        <v>1036.3767178799526</v>
      </c>
      <c r="L2377" s="19">
        <f t="shared" si="189"/>
        <v>447714.74212413956</v>
      </c>
      <c r="M2377" s="29">
        <f>Table4[[#This Row],[Revenue]]/Table4[[#This Row],[Units]]</f>
        <v>4.5234441018516449</v>
      </c>
      <c r="N2377" s="31">
        <f t="shared" si="190"/>
        <v>0.53035256460793745</v>
      </c>
    </row>
    <row r="2378" spans="1:14" x14ac:dyDescent="0.25">
      <c r="A2378" s="35">
        <v>2019</v>
      </c>
      <c r="B2378" s="15" t="s">
        <v>175</v>
      </c>
      <c r="C2378" s="15" t="s">
        <v>170</v>
      </c>
      <c r="D2378" s="15" t="s">
        <v>168</v>
      </c>
      <c r="E2378" s="15" t="s">
        <v>155</v>
      </c>
      <c r="F2378" s="16">
        <v>316</v>
      </c>
      <c r="G2378" s="19">
        <v>654.61100447997114</v>
      </c>
      <c r="H2378" s="19">
        <f t="shared" si="186"/>
        <v>206857.07741567088</v>
      </c>
      <c r="I2378" s="20">
        <v>1154.4742079999492</v>
      </c>
      <c r="J2378" s="19">
        <f t="shared" si="187"/>
        <v>364813.84972798394</v>
      </c>
      <c r="K2378" s="19">
        <f t="shared" si="188"/>
        <v>499.86320351997801</v>
      </c>
      <c r="L2378" s="19">
        <f t="shared" si="189"/>
        <v>157956.77231231306</v>
      </c>
      <c r="M2378" s="29">
        <f>Table4[[#This Row],[Revenue]]/Table4[[#This Row],[Units]]</f>
        <v>3.6533993924049022</v>
      </c>
      <c r="N2378" s="31">
        <f t="shared" si="190"/>
        <v>0.43297909997136985</v>
      </c>
    </row>
    <row r="2379" spans="1:14" x14ac:dyDescent="0.25">
      <c r="A2379" s="35">
        <v>2020</v>
      </c>
      <c r="B2379" s="15" t="s">
        <v>173</v>
      </c>
      <c r="C2379" s="15" t="s">
        <v>170</v>
      </c>
      <c r="D2379" s="15" t="s">
        <v>168</v>
      </c>
      <c r="E2379" s="15" t="s">
        <v>155</v>
      </c>
      <c r="F2379" s="16">
        <v>425</v>
      </c>
      <c r="G2379" s="19">
        <v>1151.2612389599421</v>
      </c>
      <c r="H2379" s="19">
        <f t="shared" si="186"/>
        <v>489286.02655797539</v>
      </c>
      <c r="I2379" s="20">
        <v>2512.6814159998739</v>
      </c>
      <c r="J2379" s="19">
        <f t="shared" si="187"/>
        <v>1067889.6017999465</v>
      </c>
      <c r="K2379" s="19">
        <f t="shared" si="188"/>
        <v>1361.4201770399318</v>
      </c>
      <c r="L2379" s="19">
        <f t="shared" si="189"/>
        <v>578603.57524197106</v>
      </c>
      <c r="M2379" s="29">
        <f>Table4[[#This Row],[Revenue]]/Table4[[#This Row],[Units]]</f>
        <v>5.9121915670585272</v>
      </c>
      <c r="N2379" s="31">
        <f t="shared" si="190"/>
        <v>0.54181965464100845</v>
      </c>
    </row>
    <row r="2380" spans="1:14" x14ac:dyDescent="0.25">
      <c r="A2380" s="35">
        <v>2020</v>
      </c>
      <c r="B2380" s="15" t="s">
        <v>172</v>
      </c>
      <c r="C2380" s="15" t="s">
        <v>170</v>
      </c>
      <c r="D2380" s="15" t="s">
        <v>168</v>
      </c>
      <c r="E2380" s="15" t="s">
        <v>155</v>
      </c>
      <c r="F2380" s="16">
        <v>427</v>
      </c>
      <c r="G2380" s="19">
        <v>1023.5209672799501</v>
      </c>
      <c r="H2380" s="19">
        <f t="shared" si="186"/>
        <v>437043.45302853873</v>
      </c>
      <c r="I2380" s="20">
        <v>2373.5540879998844</v>
      </c>
      <c r="J2380" s="19">
        <f t="shared" si="187"/>
        <v>1013507.5955759506</v>
      </c>
      <c r="K2380" s="19">
        <f t="shared" si="188"/>
        <v>1350.0331207199342</v>
      </c>
      <c r="L2380" s="19">
        <f t="shared" si="189"/>
        <v>576464.14254741184</v>
      </c>
      <c r="M2380" s="29">
        <f>Table4[[#This Row],[Revenue]]/Table4[[#This Row],[Units]]</f>
        <v>5.5586746791566375</v>
      </c>
      <c r="N2380" s="31">
        <f t="shared" si="190"/>
        <v>0.56878127511202514</v>
      </c>
    </row>
    <row r="2381" spans="1:14" x14ac:dyDescent="0.25">
      <c r="A2381" s="35">
        <v>2020</v>
      </c>
      <c r="B2381" s="15" t="s">
        <v>176</v>
      </c>
      <c r="C2381" s="15" t="s">
        <v>170</v>
      </c>
      <c r="D2381" s="15" t="s">
        <v>168</v>
      </c>
      <c r="E2381" s="15" t="s">
        <v>155</v>
      </c>
      <c r="F2381" s="16">
        <v>422</v>
      </c>
      <c r="G2381" s="19">
        <v>1097.5018265599435</v>
      </c>
      <c r="H2381" s="19">
        <f t="shared" si="186"/>
        <v>463145.77080829616</v>
      </c>
      <c r="I2381" s="20">
        <v>2379.9413759998774</v>
      </c>
      <c r="J2381" s="19">
        <f t="shared" si="187"/>
        <v>1004335.2606719483</v>
      </c>
      <c r="K2381" s="19">
        <f t="shared" si="188"/>
        <v>1282.4395494399339</v>
      </c>
      <c r="L2381" s="19">
        <f t="shared" si="189"/>
        <v>541189.48986365215</v>
      </c>
      <c r="M2381" s="29">
        <f>Table4[[#This Row],[Revenue]]/Table4[[#This Row],[Units]]</f>
        <v>5.639671507108714</v>
      </c>
      <c r="N2381" s="31">
        <f t="shared" si="190"/>
        <v>0.53885341982474111</v>
      </c>
    </row>
    <row r="2382" spans="1:14" x14ac:dyDescent="0.25">
      <c r="A2382" s="35">
        <v>2020</v>
      </c>
      <c r="B2382" s="15" t="s">
        <v>171</v>
      </c>
      <c r="C2382" s="15" t="s">
        <v>170</v>
      </c>
      <c r="D2382" s="15" t="s">
        <v>168</v>
      </c>
      <c r="E2382" s="15" t="s">
        <v>155</v>
      </c>
      <c r="F2382" s="16">
        <v>417</v>
      </c>
      <c r="G2382" s="19">
        <v>1010.4375876799453</v>
      </c>
      <c r="H2382" s="19">
        <f t="shared" si="186"/>
        <v>421352.47406253719</v>
      </c>
      <c r="I2382" s="20">
        <v>2229.8109279998798</v>
      </c>
      <c r="J2382" s="19">
        <f t="shared" si="187"/>
        <v>929831.15697594988</v>
      </c>
      <c r="K2382" s="19">
        <f t="shared" si="188"/>
        <v>1219.3733403199344</v>
      </c>
      <c r="L2382" s="19">
        <f t="shared" si="189"/>
        <v>508478.68291341269</v>
      </c>
      <c r="M2382" s="29">
        <f>Table4[[#This Row],[Revenue]]/Table4[[#This Row],[Units]]</f>
        <v>5.3472684124697354</v>
      </c>
      <c r="N2382" s="31">
        <f t="shared" si="190"/>
        <v>0.54685055356406442</v>
      </c>
    </row>
    <row r="2383" spans="1:14" x14ac:dyDescent="0.25">
      <c r="A2383" s="35">
        <v>2020</v>
      </c>
      <c r="B2383" s="15" t="s">
        <v>175</v>
      </c>
      <c r="C2383" s="15" t="s">
        <v>170</v>
      </c>
      <c r="D2383" s="15" t="s">
        <v>168</v>
      </c>
      <c r="E2383" s="15" t="s">
        <v>155</v>
      </c>
      <c r="F2383" s="16">
        <v>419</v>
      </c>
      <c r="G2383" s="19">
        <v>988.72495007994769</v>
      </c>
      <c r="H2383" s="19">
        <f t="shared" si="186"/>
        <v>414275.75408349809</v>
      </c>
      <c r="I2383" s="20">
        <v>2181.8959679998848</v>
      </c>
      <c r="J2383" s="19">
        <f t="shared" si="187"/>
        <v>914214.41059195169</v>
      </c>
      <c r="K2383" s="19">
        <f t="shared" si="188"/>
        <v>1193.1710179199372</v>
      </c>
      <c r="L2383" s="19">
        <f t="shared" si="189"/>
        <v>499938.6565084536</v>
      </c>
      <c r="M2383" s="29">
        <f>Table4[[#This Row],[Revenue]]/Table4[[#This Row],[Units]]</f>
        <v>5.2073889451071231</v>
      </c>
      <c r="N2383" s="31">
        <f t="shared" si="190"/>
        <v>0.54685055356406442</v>
      </c>
    </row>
    <row r="2384" spans="1:14" x14ac:dyDescent="0.25">
      <c r="A2384" s="35">
        <v>2021</v>
      </c>
      <c r="B2384" s="15" t="s">
        <v>171</v>
      </c>
      <c r="C2384" s="15" t="s">
        <v>170</v>
      </c>
      <c r="D2384" s="15" t="s">
        <v>168</v>
      </c>
      <c r="E2384" s="15" t="s">
        <v>155</v>
      </c>
      <c r="F2384" s="16">
        <v>827.94809001435192</v>
      </c>
      <c r="G2384" s="19">
        <v>1799.1092231727991</v>
      </c>
      <c r="H2384" s="19">
        <f t="shared" si="186"/>
        <v>1489569.0450531235</v>
      </c>
      <c r="I2384" s="20">
        <v>5196.2930397451</v>
      </c>
      <c r="J2384" s="19">
        <f t="shared" si="187"/>
        <v>4302260.8974118261</v>
      </c>
      <c r="K2384" s="19">
        <f t="shared" si="188"/>
        <v>3397.1838165723011</v>
      </c>
      <c r="L2384" s="19">
        <f t="shared" si="189"/>
        <v>2812691.8523587026</v>
      </c>
      <c r="M2384" s="29">
        <f>Table4[[#This Row],[Revenue]]/Table4[[#This Row],[Units]]</f>
        <v>6.2761097010985623</v>
      </c>
      <c r="N2384" s="31">
        <f t="shared" si="190"/>
        <v>0.65377063814302272</v>
      </c>
    </row>
    <row r="2385" spans="1:14" x14ac:dyDescent="0.25">
      <c r="A2385" s="35">
        <v>2021</v>
      </c>
      <c r="B2385" s="15" t="s">
        <v>174</v>
      </c>
      <c r="C2385" s="15" t="s">
        <v>170</v>
      </c>
      <c r="D2385" s="15" t="s">
        <v>168</v>
      </c>
      <c r="E2385" s="15" t="s">
        <v>155</v>
      </c>
      <c r="F2385" s="16">
        <v>852.74223227008997</v>
      </c>
      <c r="G2385" s="19">
        <v>2039.8222503284387</v>
      </c>
      <c r="H2385" s="19">
        <f t="shared" si="186"/>
        <v>1739442.5791792711</v>
      </c>
      <c r="I2385" s="20">
        <v>4751.7221518493761</v>
      </c>
      <c r="J2385" s="19">
        <f t="shared" si="187"/>
        <v>4051994.1548952726</v>
      </c>
      <c r="K2385" s="19">
        <f t="shared" si="188"/>
        <v>2711.8999015209374</v>
      </c>
      <c r="L2385" s="19">
        <f t="shared" si="189"/>
        <v>2312551.5757160014</v>
      </c>
      <c r="M2385" s="29">
        <f>Table4[[#This Row],[Revenue]]/Table4[[#This Row],[Units]]</f>
        <v>5.572284298855223</v>
      </c>
      <c r="N2385" s="31">
        <f t="shared" si="190"/>
        <v>0.57071937601937917</v>
      </c>
    </row>
    <row r="2386" spans="1:14" x14ac:dyDescent="0.25">
      <c r="A2386" s="35">
        <v>2021</v>
      </c>
      <c r="B2386" s="15" t="s">
        <v>175</v>
      </c>
      <c r="C2386" s="15" t="s">
        <v>170</v>
      </c>
      <c r="D2386" s="15" t="s">
        <v>168</v>
      </c>
      <c r="E2386" s="15" t="s">
        <v>155</v>
      </c>
      <c r="F2386" s="16">
        <v>761.77099092213803</v>
      </c>
      <c r="G2386" s="19">
        <v>1534.2529222482935</v>
      </c>
      <c r="H2386" s="19">
        <f t="shared" si="186"/>
        <v>1168749.3689062686</v>
      </c>
      <c r="I2386" s="20">
        <v>4076.8139388810896</v>
      </c>
      <c r="J2386" s="19">
        <f t="shared" si="187"/>
        <v>3105598.5940266321</v>
      </c>
      <c r="K2386" s="19">
        <f t="shared" si="188"/>
        <v>2542.5610166327961</v>
      </c>
      <c r="L2386" s="19">
        <f t="shared" si="189"/>
        <v>1936849.2251203635</v>
      </c>
      <c r="M2386" s="29">
        <f>Table4[[#This Row],[Revenue]]/Table4[[#This Row],[Units]]</f>
        <v>5.3517579265469664</v>
      </c>
      <c r="N2386" s="31">
        <f t="shared" si="190"/>
        <v>0.62366373711198109</v>
      </c>
    </row>
    <row r="2387" spans="1:14" x14ac:dyDescent="0.25">
      <c r="A2387" s="35">
        <v>2021</v>
      </c>
      <c r="B2387" s="15" t="s">
        <v>176</v>
      </c>
      <c r="C2387" s="15" t="s">
        <v>170</v>
      </c>
      <c r="D2387" s="15" t="s">
        <v>168</v>
      </c>
      <c r="E2387" s="15" t="s">
        <v>155</v>
      </c>
      <c r="F2387" s="16">
        <v>732.44866995112193</v>
      </c>
      <c r="G2387" s="19">
        <v>1702.0775154469204</v>
      </c>
      <c r="H2387" s="19">
        <f t="shared" si="186"/>
        <v>1246684.412342807</v>
      </c>
      <c r="I2387" s="20">
        <v>4039.1740485877249</v>
      </c>
      <c r="J2387" s="19">
        <f t="shared" si="187"/>
        <v>2958487.6595891672</v>
      </c>
      <c r="K2387" s="19">
        <f t="shared" si="188"/>
        <v>2337.0965331408042</v>
      </c>
      <c r="L2387" s="19">
        <f t="shared" si="189"/>
        <v>1711803.2472463602</v>
      </c>
      <c r="M2387" s="29">
        <f>Table4[[#This Row],[Revenue]]/Table4[[#This Row],[Units]]</f>
        <v>5.5146172206951629</v>
      </c>
      <c r="N2387" s="31">
        <f t="shared" si="190"/>
        <v>0.57860753337875037</v>
      </c>
    </row>
    <row r="2388" spans="1:14" x14ac:dyDescent="0.25">
      <c r="A2388" s="35">
        <v>2021</v>
      </c>
      <c r="B2388" s="15" t="s">
        <v>172</v>
      </c>
      <c r="C2388" s="15" t="s">
        <v>170</v>
      </c>
      <c r="D2388" s="15" t="s">
        <v>168</v>
      </c>
      <c r="E2388" s="15" t="s">
        <v>155</v>
      </c>
      <c r="F2388" s="16">
        <v>610.01032018767171</v>
      </c>
      <c r="G2388" s="19">
        <v>1722.0000324051275</v>
      </c>
      <c r="H2388" s="19">
        <f t="shared" si="186"/>
        <v>1050437.7911306329</v>
      </c>
      <c r="I2388" s="20">
        <v>3428.6480972977829</v>
      </c>
      <c r="J2388" s="19">
        <f t="shared" si="187"/>
        <v>2091510.723643472</v>
      </c>
      <c r="K2388" s="19">
        <f t="shared" si="188"/>
        <v>1706.6480648926554</v>
      </c>
      <c r="L2388" s="19">
        <f t="shared" si="189"/>
        <v>1041072.9325128391</v>
      </c>
      <c r="M2388" s="29">
        <f>Table4[[#This Row],[Revenue]]/Table4[[#This Row],[Units]]</f>
        <v>5.6206394938415922</v>
      </c>
      <c r="N2388" s="31">
        <f t="shared" si="190"/>
        <v>0.49776122146735158</v>
      </c>
    </row>
    <row r="2389" spans="1:14" x14ac:dyDescent="0.25">
      <c r="A2389" s="35">
        <v>1991</v>
      </c>
      <c r="B2389" s="15" t="s">
        <v>175</v>
      </c>
      <c r="C2389" s="15" t="s">
        <v>170</v>
      </c>
      <c r="D2389" s="15" t="s">
        <v>168</v>
      </c>
      <c r="E2389" s="15" t="s">
        <v>156</v>
      </c>
      <c r="F2389" s="16">
        <v>719</v>
      </c>
      <c r="G2389" s="19">
        <v>1014.9515275899718</v>
      </c>
      <c r="H2389" s="19">
        <f t="shared" si="186"/>
        <v>729750.14833718969</v>
      </c>
      <c r="I2389" s="20">
        <v>2029.0125889999576</v>
      </c>
      <c r="J2389" s="19">
        <f t="shared" si="187"/>
        <v>1458860.0514909695</v>
      </c>
      <c r="K2389" s="19">
        <f t="shared" si="188"/>
        <v>1014.0610614099859</v>
      </c>
      <c r="L2389" s="19">
        <f t="shared" si="189"/>
        <v>729109.9031537798</v>
      </c>
      <c r="M2389" s="29">
        <f>Table4[[#This Row],[Revenue]]/Table4[[#This Row],[Units]]</f>
        <v>2.8219924742697602</v>
      </c>
      <c r="N2389" s="31">
        <f t="shared" si="190"/>
        <v>0.49978056662023357</v>
      </c>
    </row>
    <row r="2390" spans="1:14" x14ac:dyDescent="0.25">
      <c r="A2390" s="35">
        <v>1991</v>
      </c>
      <c r="B2390" s="15" t="s">
        <v>175</v>
      </c>
      <c r="C2390" s="15" t="s">
        <v>170</v>
      </c>
      <c r="D2390" s="15" t="s">
        <v>168</v>
      </c>
      <c r="E2390" s="15" t="s">
        <v>156</v>
      </c>
      <c r="F2390" s="16">
        <v>710</v>
      </c>
      <c r="G2390" s="19">
        <v>1004.1654979999722</v>
      </c>
      <c r="H2390" s="19">
        <f t="shared" si="186"/>
        <v>712957.50357998023</v>
      </c>
      <c r="I2390" s="20">
        <v>2015.7757999999581</v>
      </c>
      <c r="J2390" s="19">
        <f t="shared" si="187"/>
        <v>1431200.8179999702</v>
      </c>
      <c r="K2390" s="19">
        <f t="shared" si="188"/>
        <v>1011.6103019999858</v>
      </c>
      <c r="L2390" s="19">
        <f t="shared" si="189"/>
        <v>718243.31441998994</v>
      </c>
      <c r="M2390" s="29">
        <f>Table4[[#This Row],[Revenue]]/Table4[[#This Row],[Units]]</f>
        <v>2.8391208450703633</v>
      </c>
      <c r="N2390" s="31">
        <f t="shared" si="190"/>
        <v>0.50184663492835213</v>
      </c>
    </row>
    <row r="2391" spans="1:14" x14ac:dyDescent="0.25">
      <c r="A2391" s="35">
        <v>1991</v>
      </c>
      <c r="B2391" s="15" t="s">
        <v>175</v>
      </c>
      <c r="C2391" s="15" t="s">
        <v>170</v>
      </c>
      <c r="D2391" s="15" t="s">
        <v>168</v>
      </c>
      <c r="E2391" s="15" t="s">
        <v>156</v>
      </c>
      <c r="F2391" s="16">
        <v>260</v>
      </c>
      <c r="G2391" s="19">
        <v>451.80780459998783</v>
      </c>
      <c r="H2391" s="19">
        <f t="shared" si="186"/>
        <v>117470.02919599683</v>
      </c>
      <c r="I2391" s="20">
        <v>832.71065999997768</v>
      </c>
      <c r="J2391" s="19">
        <f t="shared" si="187"/>
        <v>216504.77159999419</v>
      </c>
      <c r="K2391" s="19">
        <f t="shared" si="188"/>
        <v>380.90285539998985</v>
      </c>
      <c r="L2391" s="19">
        <f t="shared" si="189"/>
        <v>99034.742403997356</v>
      </c>
      <c r="M2391" s="29">
        <f>Table4[[#This Row],[Revenue]]/Table4[[#This Row],[Units]]</f>
        <v>3.2027333076922218</v>
      </c>
      <c r="N2391" s="31">
        <f t="shared" si="190"/>
        <v>0.45742521826248755</v>
      </c>
    </row>
    <row r="2392" spans="1:14" x14ac:dyDescent="0.25">
      <c r="A2392" s="35">
        <v>1991</v>
      </c>
      <c r="B2392" s="15" t="s">
        <v>175</v>
      </c>
      <c r="C2392" s="15" t="s">
        <v>170</v>
      </c>
      <c r="D2392" s="15" t="s">
        <v>168</v>
      </c>
      <c r="E2392" s="15" t="s">
        <v>156</v>
      </c>
      <c r="F2392" s="16">
        <v>174</v>
      </c>
      <c r="G2392" s="19">
        <v>230.07481325999362</v>
      </c>
      <c r="H2392" s="19">
        <f t="shared" si="186"/>
        <v>40033.017507238888</v>
      </c>
      <c r="I2392" s="20">
        <v>562.51794599998436</v>
      </c>
      <c r="J2392" s="19">
        <f t="shared" si="187"/>
        <v>97878.122603997283</v>
      </c>
      <c r="K2392" s="19">
        <f t="shared" si="188"/>
        <v>332.44313273999074</v>
      </c>
      <c r="L2392" s="19">
        <f t="shared" si="189"/>
        <v>57845.105096758394</v>
      </c>
      <c r="M2392" s="29">
        <f>Table4[[#This Row],[Revenue]]/Table4[[#This Row],[Units]]</f>
        <v>3.2328617586205999</v>
      </c>
      <c r="N2392" s="31">
        <f t="shared" si="190"/>
        <v>0.59099115877807029</v>
      </c>
    </row>
    <row r="2393" spans="1:14" x14ac:dyDescent="0.25">
      <c r="A2393" s="35">
        <v>1996</v>
      </c>
      <c r="B2393" s="15" t="s">
        <v>173</v>
      </c>
      <c r="C2393" s="15" t="s">
        <v>170</v>
      </c>
      <c r="D2393" s="15" t="s">
        <v>168</v>
      </c>
      <c r="E2393" s="15" t="s">
        <v>156</v>
      </c>
      <c r="F2393" s="16">
        <v>273</v>
      </c>
      <c r="G2393" s="19">
        <v>377.37777972509826</v>
      </c>
      <c r="H2393" s="19">
        <f t="shared" si="186"/>
        <v>103024.13386495183</v>
      </c>
      <c r="I2393" s="20">
        <v>700.29888620999679</v>
      </c>
      <c r="J2393" s="19">
        <f t="shared" si="187"/>
        <v>191181.59593532913</v>
      </c>
      <c r="K2393" s="19">
        <f t="shared" si="188"/>
        <v>322.92110648489853</v>
      </c>
      <c r="L2393" s="19">
        <f t="shared" si="189"/>
        <v>88157.462070377296</v>
      </c>
      <c r="M2393" s="29">
        <f>Table4[[#This Row],[Revenue]]/Table4[[#This Row],[Units]]</f>
        <v>2.5651973853846037</v>
      </c>
      <c r="N2393" s="31">
        <f t="shared" si="190"/>
        <v>0.46111897768757126</v>
      </c>
    </row>
    <row r="2394" spans="1:14" x14ac:dyDescent="0.25">
      <c r="A2394" s="35">
        <v>1997</v>
      </c>
      <c r="B2394" s="15" t="s">
        <v>174</v>
      </c>
      <c r="C2394" s="15" t="s">
        <v>170</v>
      </c>
      <c r="D2394" s="15" t="s">
        <v>168</v>
      </c>
      <c r="E2394" s="15" t="s">
        <v>156</v>
      </c>
      <c r="F2394" s="16">
        <v>128</v>
      </c>
      <c r="G2394" s="19">
        <v>148.89329799999794</v>
      </c>
      <c r="H2394" s="19">
        <f t="shared" si="186"/>
        <v>19058.342143999736</v>
      </c>
      <c r="I2394" s="20">
        <v>422.1557999999942</v>
      </c>
      <c r="J2394" s="19">
        <f t="shared" si="187"/>
        <v>54035.942399999258</v>
      </c>
      <c r="K2394" s="19">
        <f t="shared" si="188"/>
        <v>273.26250199999629</v>
      </c>
      <c r="L2394" s="19">
        <f t="shared" si="189"/>
        <v>34977.600255999525</v>
      </c>
      <c r="M2394" s="29">
        <f>Table4[[#This Row],[Revenue]]/Table4[[#This Row],[Units]]</f>
        <v>3.2980921874999547</v>
      </c>
      <c r="N2394" s="31">
        <f t="shared" si="190"/>
        <v>0.64730249353437774</v>
      </c>
    </row>
    <row r="2395" spans="1:14" x14ac:dyDescent="0.25">
      <c r="A2395" s="35">
        <v>1998</v>
      </c>
      <c r="B2395" s="15" t="s">
        <v>175</v>
      </c>
      <c r="C2395" s="15" t="s">
        <v>170</v>
      </c>
      <c r="D2395" s="15" t="s">
        <v>168</v>
      </c>
      <c r="E2395" s="15" t="s">
        <v>156</v>
      </c>
      <c r="F2395" s="16">
        <v>418</v>
      </c>
      <c r="G2395" s="19">
        <v>703.06160007997596</v>
      </c>
      <c r="H2395" s="19">
        <f t="shared" si="186"/>
        <v>293879.74883342994</v>
      </c>
      <c r="I2395" s="20">
        <v>1168.3309679999602</v>
      </c>
      <c r="J2395" s="19">
        <f t="shared" si="187"/>
        <v>488362.34462398337</v>
      </c>
      <c r="K2395" s="19">
        <f t="shared" si="188"/>
        <v>465.26936791998423</v>
      </c>
      <c r="L2395" s="19">
        <f t="shared" si="189"/>
        <v>194482.59579055343</v>
      </c>
      <c r="M2395" s="29">
        <f>Table4[[#This Row],[Revenue]]/Table4[[#This Row],[Units]]</f>
        <v>2.7950501626793307</v>
      </c>
      <c r="N2395" s="31">
        <f t="shared" si="190"/>
        <v>0.39823421672753273</v>
      </c>
    </row>
    <row r="2396" spans="1:14" x14ac:dyDescent="0.25">
      <c r="A2396" s="35">
        <v>2000</v>
      </c>
      <c r="B2396" s="15" t="s">
        <v>174</v>
      </c>
      <c r="C2396" s="15" t="s">
        <v>170</v>
      </c>
      <c r="D2396" s="15" t="s">
        <v>168</v>
      </c>
      <c r="E2396" s="15" t="s">
        <v>156</v>
      </c>
      <c r="F2396" s="16">
        <v>273</v>
      </c>
      <c r="G2396" s="19">
        <v>576.82718810997528</v>
      </c>
      <c r="H2396" s="19">
        <f t="shared" si="186"/>
        <v>157473.82235402326</v>
      </c>
      <c r="I2396" s="20">
        <v>1051.3098809999551</v>
      </c>
      <c r="J2396" s="19">
        <f t="shared" si="187"/>
        <v>287007.59751298773</v>
      </c>
      <c r="K2396" s="19">
        <f t="shared" si="188"/>
        <v>474.48269288997983</v>
      </c>
      <c r="L2396" s="19">
        <f t="shared" si="189"/>
        <v>129533.77515896448</v>
      </c>
      <c r="M2396" s="29">
        <f>Table4[[#This Row],[Revenue]]/Table4[[#This Row],[Units]]</f>
        <v>3.8509519450547804</v>
      </c>
      <c r="N2396" s="31">
        <f t="shared" si="190"/>
        <v>0.45132524811683006</v>
      </c>
    </row>
    <row r="2397" spans="1:14" x14ac:dyDescent="0.25">
      <c r="A2397" s="35">
        <v>2008</v>
      </c>
      <c r="B2397" s="15" t="s">
        <v>173</v>
      </c>
      <c r="C2397" s="15" t="s">
        <v>170</v>
      </c>
      <c r="D2397" s="15" t="s">
        <v>168</v>
      </c>
      <c r="E2397" s="15" t="s">
        <v>156</v>
      </c>
      <c r="F2397" s="16">
        <v>974</v>
      </c>
      <c r="G2397" s="19">
        <v>1272.7329945231725</v>
      </c>
      <c r="H2397" s="19">
        <f t="shared" si="186"/>
        <v>1239641.9366655699</v>
      </c>
      <c r="I2397" s="20">
        <v>2403.0935307199588</v>
      </c>
      <c r="J2397" s="19">
        <f t="shared" si="187"/>
        <v>2340613.0989212398</v>
      </c>
      <c r="K2397" s="19">
        <f t="shared" si="188"/>
        <v>1130.3605361967864</v>
      </c>
      <c r="L2397" s="19">
        <f t="shared" si="189"/>
        <v>1100971.1622556699</v>
      </c>
      <c r="M2397" s="29">
        <f>Table4[[#This Row],[Revenue]]/Table4[[#This Row],[Units]]</f>
        <v>2.4672418179876372</v>
      </c>
      <c r="N2397" s="31">
        <f t="shared" si="190"/>
        <v>0.47037725404642661</v>
      </c>
    </row>
    <row r="2398" spans="1:14" x14ac:dyDescent="0.25">
      <c r="A2398" s="35">
        <v>2009</v>
      </c>
      <c r="B2398" s="15" t="s">
        <v>172</v>
      </c>
      <c r="C2398" s="15" t="s">
        <v>170</v>
      </c>
      <c r="D2398" s="15" t="s">
        <v>168</v>
      </c>
      <c r="E2398" s="15" t="s">
        <v>156</v>
      </c>
      <c r="F2398" s="16">
        <v>731</v>
      </c>
      <c r="G2398" s="19">
        <v>1098.8309173599639</v>
      </c>
      <c r="H2398" s="19">
        <f t="shared" si="186"/>
        <v>803245.40059013362</v>
      </c>
      <c r="I2398" s="20">
        <v>2151.0900559999454</v>
      </c>
      <c r="J2398" s="19">
        <f t="shared" si="187"/>
        <v>1572446.8309359602</v>
      </c>
      <c r="K2398" s="19">
        <f t="shared" si="188"/>
        <v>1052.2591386399815</v>
      </c>
      <c r="L2398" s="19">
        <f t="shared" si="189"/>
        <v>769201.43034582655</v>
      </c>
      <c r="M2398" s="29">
        <f>Table4[[#This Row],[Revenue]]/Table4[[#This Row],[Units]]</f>
        <v>2.9426676552666833</v>
      </c>
      <c r="N2398" s="31">
        <f t="shared" si="190"/>
        <v>0.48917484217127927</v>
      </c>
    </row>
    <row r="2399" spans="1:14" x14ac:dyDescent="0.25">
      <c r="A2399" s="35">
        <v>2009</v>
      </c>
      <c r="B2399" s="15" t="s">
        <v>171</v>
      </c>
      <c r="C2399" s="15" t="s">
        <v>170</v>
      </c>
      <c r="D2399" s="15" t="s">
        <v>168</v>
      </c>
      <c r="E2399" s="15" t="s">
        <v>156</v>
      </c>
      <c r="F2399" s="16">
        <v>124</v>
      </c>
      <c r="G2399" s="19">
        <v>203.12530367999156</v>
      </c>
      <c r="H2399" s="19">
        <f t="shared" si="186"/>
        <v>25187.537656318953</v>
      </c>
      <c r="I2399" s="20">
        <v>585.29452799997568</v>
      </c>
      <c r="J2399" s="19">
        <f t="shared" si="187"/>
        <v>72576.521471996981</v>
      </c>
      <c r="K2399" s="19">
        <f t="shared" si="188"/>
        <v>382.1692243199841</v>
      </c>
      <c r="L2399" s="19">
        <f t="shared" si="189"/>
        <v>47388.983815678032</v>
      </c>
      <c r="M2399" s="29">
        <f>Table4[[#This Row],[Revenue]]/Table4[[#This Row],[Units]]</f>
        <v>4.7201171612901263</v>
      </c>
      <c r="N2399" s="31">
        <f t="shared" si="190"/>
        <v>0.6529519857735625</v>
      </c>
    </row>
    <row r="2400" spans="1:14" x14ac:dyDescent="0.25">
      <c r="A2400" s="35">
        <v>2010</v>
      </c>
      <c r="B2400" s="15" t="s">
        <v>174</v>
      </c>
      <c r="C2400" s="15" t="s">
        <v>170</v>
      </c>
      <c r="D2400" s="15" t="s">
        <v>168</v>
      </c>
      <c r="E2400" s="15" t="s">
        <v>156</v>
      </c>
      <c r="F2400" s="16">
        <v>974</v>
      </c>
      <c r="G2400" s="19">
        <v>1632.4372068399296</v>
      </c>
      <c r="H2400" s="19">
        <f t="shared" si="186"/>
        <v>1589993.8394620914</v>
      </c>
      <c r="I2400" s="20">
        <v>2854.1377639998987</v>
      </c>
      <c r="J2400" s="19">
        <f t="shared" si="187"/>
        <v>2779930.1821359014</v>
      </c>
      <c r="K2400" s="19">
        <f t="shared" si="188"/>
        <v>1221.7005571599691</v>
      </c>
      <c r="L2400" s="19">
        <f t="shared" si="189"/>
        <v>1189936.34267381</v>
      </c>
      <c r="M2400" s="29">
        <f>Table4[[#This Row],[Revenue]]/Table4[[#This Row],[Units]]</f>
        <v>2.9303262464064668</v>
      </c>
      <c r="N2400" s="31">
        <f t="shared" si="190"/>
        <v>0.42804540571574612</v>
      </c>
    </row>
    <row r="2401" spans="1:14" x14ac:dyDescent="0.25">
      <c r="A2401" s="35">
        <v>2012</v>
      </c>
      <c r="B2401" s="15" t="s">
        <v>172</v>
      </c>
      <c r="C2401" s="15" t="s">
        <v>169</v>
      </c>
      <c r="D2401" s="15" t="s">
        <v>6</v>
      </c>
      <c r="E2401" s="15" t="s">
        <v>156</v>
      </c>
      <c r="F2401" s="16">
        <v>722</v>
      </c>
      <c r="G2401" s="19">
        <v>889.18198799999118</v>
      </c>
      <c r="H2401" s="19">
        <f t="shared" si="186"/>
        <v>641989.39533599361</v>
      </c>
      <c r="I2401" s="20">
        <v>2094.9988834799792</v>
      </c>
      <c r="J2401" s="19">
        <f t="shared" si="187"/>
        <v>1512589.1938725449</v>
      </c>
      <c r="K2401" s="19">
        <f t="shared" si="188"/>
        <v>1205.816895479988</v>
      </c>
      <c r="L2401" s="19">
        <f t="shared" si="189"/>
        <v>870599.7985365513</v>
      </c>
      <c r="M2401" s="29">
        <f>Table4[[#This Row],[Revenue]]/Table4[[#This Row],[Units]]</f>
        <v>2.9016605034348744</v>
      </c>
      <c r="N2401" s="31">
        <f t="shared" si="190"/>
        <v>0.57556923060360732</v>
      </c>
    </row>
    <row r="2402" spans="1:14" x14ac:dyDescent="0.25">
      <c r="A2402" s="35">
        <v>1991</v>
      </c>
      <c r="B2402" s="15" t="s">
        <v>172</v>
      </c>
      <c r="C2402" s="15" t="s">
        <v>170</v>
      </c>
      <c r="D2402" s="15" t="s">
        <v>146</v>
      </c>
      <c r="E2402" s="15" t="s">
        <v>141</v>
      </c>
      <c r="F2402" s="16">
        <v>921</v>
      </c>
      <c r="G2402" s="19">
        <v>1053.4876919999749</v>
      </c>
      <c r="H2402" s="19">
        <f t="shared" si="186"/>
        <v>970262.16433197691</v>
      </c>
      <c r="I2402" s="20">
        <v>2156.4375562799487</v>
      </c>
      <c r="J2402" s="19">
        <f t="shared" si="187"/>
        <v>1986078.9893338326</v>
      </c>
      <c r="K2402" s="19">
        <f t="shared" si="188"/>
        <v>1102.9498642799738</v>
      </c>
      <c r="L2402" s="19">
        <f t="shared" si="189"/>
        <v>1015816.8250018557</v>
      </c>
      <c r="M2402" s="29">
        <f>Table4[[#This Row],[Revenue]]/Table4[[#This Row],[Units]]</f>
        <v>2.3414088558957098</v>
      </c>
      <c r="N2402" s="31">
        <f t="shared" si="190"/>
        <v>0.51146849166486541</v>
      </c>
    </row>
    <row r="2403" spans="1:14" x14ac:dyDescent="0.25">
      <c r="A2403" s="35">
        <v>1991</v>
      </c>
      <c r="B2403" s="15" t="s">
        <v>174</v>
      </c>
      <c r="C2403" s="15" t="s">
        <v>170</v>
      </c>
      <c r="D2403" s="15" t="s">
        <v>146</v>
      </c>
      <c r="E2403" s="15" t="s">
        <v>141</v>
      </c>
      <c r="F2403" s="16">
        <v>837</v>
      </c>
      <c r="G2403" s="19">
        <v>936.58374899997955</v>
      </c>
      <c r="H2403" s="19">
        <f t="shared" si="186"/>
        <v>783920.59791298292</v>
      </c>
      <c r="I2403" s="20">
        <v>1955.6044454099574</v>
      </c>
      <c r="J2403" s="19">
        <f t="shared" si="187"/>
        <v>1636840.9208081344</v>
      </c>
      <c r="K2403" s="19">
        <f t="shared" si="188"/>
        <v>1019.0206964099779</v>
      </c>
      <c r="L2403" s="19">
        <f t="shared" si="189"/>
        <v>852920.32289515145</v>
      </c>
      <c r="M2403" s="29">
        <f>Table4[[#This Row],[Revenue]]/Table4[[#This Row],[Units]]</f>
        <v>2.3364449765949313</v>
      </c>
      <c r="N2403" s="31">
        <f t="shared" si="190"/>
        <v>0.52107710166119936</v>
      </c>
    </row>
    <row r="2404" spans="1:14" x14ac:dyDescent="0.25">
      <c r="A2404" s="35">
        <v>1991</v>
      </c>
      <c r="B2404" s="15" t="s">
        <v>176</v>
      </c>
      <c r="C2404" s="15" t="s">
        <v>170</v>
      </c>
      <c r="D2404" s="15" t="s">
        <v>146</v>
      </c>
      <c r="E2404" s="15" t="s">
        <v>141</v>
      </c>
      <c r="F2404" s="16">
        <v>792</v>
      </c>
      <c r="G2404" s="19">
        <v>938.08281599997486</v>
      </c>
      <c r="H2404" s="19">
        <f t="shared" si="186"/>
        <v>742961.59027198004</v>
      </c>
      <c r="I2404" s="20">
        <v>1855.8812159999502</v>
      </c>
      <c r="J2404" s="19">
        <f t="shared" si="187"/>
        <v>1469857.9230719605</v>
      </c>
      <c r="K2404" s="19">
        <f t="shared" si="188"/>
        <v>917.79839999997535</v>
      </c>
      <c r="L2404" s="19">
        <f t="shared" si="189"/>
        <v>726896.33279998042</v>
      </c>
      <c r="M2404" s="29">
        <f>Table4[[#This Row],[Revenue]]/Table4[[#This Row],[Units]]</f>
        <v>2.3432843636363008</v>
      </c>
      <c r="N2404" s="31">
        <f t="shared" si="190"/>
        <v>0.49453509852216748</v>
      </c>
    </row>
    <row r="2405" spans="1:14" x14ac:dyDescent="0.25">
      <c r="A2405" s="35">
        <v>1992</v>
      </c>
      <c r="B2405" s="15" t="s">
        <v>176</v>
      </c>
      <c r="C2405" s="15" t="s">
        <v>170</v>
      </c>
      <c r="D2405" s="15" t="s">
        <v>146</v>
      </c>
      <c r="E2405" s="15" t="s">
        <v>141</v>
      </c>
      <c r="F2405" s="16">
        <v>921</v>
      </c>
      <c r="G2405" s="19">
        <v>1295.4159719999482</v>
      </c>
      <c r="H2405" s="19">
        <f t="shared" si="186"/>
        <v>1193078.1102119524</v>
      </c>
      <c r="I2405" s="20">
        <v>2476.4787719999013</v>
      </c>
      <c r="J2405" s="19">
        <f t="shared" si="187"/>
        <v>2280836.9490119088</v>
      </c>
      <c r="K2405" s="19">
        <f t="shared" si="188"/>
        <v>1181.0627999999531</v>
      </c>
      <c r="L2405" s="19">
        <f t="shared" si="189"/>
        <v>1087758.8387999565</v>
      </c>
      <c r="M2405" s="29">
        <f>Table4[[#This Row],[Revenue]]/Table4[[#This Row],[Units]]</f>
        <v>2.6889020325731825</v>
      </c>
      <c r="N2405" s="31">
        <f t="shared" si="190"/>
        <v>0.47691214370724277</v>
      </c>
    </row>
    <row r="2406" spans="1:14" x14ac:dyDescent="0.25">
      <c r="A2406" s="35">
        <v>1992</v>
      </c>
      <c r="B2406" s="15" t="s">
        <v>176</v>
      </c>
      <c r="C2406" s="15" t="s">
        <v>170</v>
      </c>
      <c r="D2406" s="15" t="s">
        <v>146</v>
      </c>
      <c r="E2406" s="15" t="s">
        <v>141</v>
      </c>
      <c r="F2406" s="16">
        <v>837</v>
      </c>
      <c r="G2406" s="19">
        <v>1177.7669729999529</v>
      </c>
      <c r="H2406" s="19">
        <f t="shared" si="186"/>
        <v>985790.95640096057</v>
      </c>
      <c r="I2406" s="20">
        <v>2299.9346729999083</v>
      </c>
      <c r="J2406" s="19">
        <f t="shared" si="187"/>
        <v>1925045.3213009234</v>
      </c>
      <c r="K2406" s="19">
        <f t="shared" si="188"/>
        <v>1122.1676999999554</v>
      </c>
      <c r="L2406" s="19">
        <f t="shared" si="189"/>
        <v>939254.36489996279</v>
      </c>
      <c r="M2406" s="29">
        <f>Table4[[#This Row],[Revenue]]/Table4[[#This Row],[Units]]</f>
        <v>2.7478311505375248</v>
      </c>
      <c r="N2406" s="31">
        <f t="shared" si="190"/>
        <v>0.48791285821012542</v>
      </c>
    </row>
    <row r="2407" spans="1:14" x14ac:dyDescent="0.25">
      <c r="A2407" s="35">
        <v>1994</v>
      </c>
      <c r="B2407" s="15" t="s">
        <v>176</v>
      </c>
      <c r="C2407" s="15" t="s">
        <v>170</v>
      </c>
      <c r="D2407" s="15" t="s">
        <v>146</v>
      </c>
      <c r="E2407" s="15" t="s">
        <v>141</v>
      </c>
      <c r="F2407" s="16">
        <v>695</v>
      </c>
      <c r="G2407" s="19">
        <v>2282.3079519598809</v>
      </c>
      <c r="H2407" s="19">
        <f t="shared" si="186"/>
        <v>1586204.0266121172</v>
      </c>
      <c r="I2407" s="20">
        <v>3495.2201159998181</v>
      </c>
      <c r="J2407" s="19">
        <f t="shared" si="187"/>
        <v>2429177.9806198734</v>
      </c>
      <c r="K2407" s="19">
        <f t="shared" si="188"/>
        <v>1212.9121640399371</v>
      </c>
      <c r="L2407" s="19">
        <f t="shared" si="189"/>
        <v>842973.9540077562</v>
      </c>
      <c r="M2407" s="29">
        <f>Table4[[#This Row],[Revenue]]/Table4[[#This Row],[Units]]</f>
        <v>5.0290936920860689</v>
      </c>
      <c r="N2407" s="31">
        <f t="shared" si="190"/>
        <v>0.34702025159665228</v>
      </c>
    </row>
    <row r="2408" spans="1:14" x14ac:dyDescent="0.25">
      <c r="A2408" s="35">
        <v>1997</v>
      </c>
      <c r="B2408" s="15" t="s">
        <v>171</v>
      </c>
      <c r="C2408" s="15" t="s">
        <v>170</v>
      </c>
      <c r="D2408" s="15" t="s">
        <v>146</v>
      </c>
      <c r="E2408" s="15" t="s">
        <v>141</v>
      </c>
      <c r="F2408" s="16">
        <v>890</v>
      </c>
      <c r="G2408" s="19">
        <v>1027.0608899999747</v>
      </c>
      <c r="H2408" s="19">
        <f t="shared" si="186"/>
        <v>914084.19209997752</v>
      </c>
      <c r="I2408" s="20">
        <v>1978.0968899999514</v>
      </c>
      <c r="J2408" s="19">
        <f t="shared" si="187"/>
        <v>1760506.2320999568</v>
      </c>
      <c r="K2408" s="19">
        <f t="shared" si="188"/>
        <v>951.03599999997664</v>
      </c>
      <c r="L2408" s="19">
        <f t="shared" si="189"/>
        <v>846422.03999997932</v>
      </c>
      <c r="M2408" s="29">
        <f>Table4[[#This Row],[Revenue]]/Table4[[#This Row],[Units]]</f>
        <v>2.2225807752808442</v>
      </c>
      <c r="N2408" s="31">
        <f t="shared" si="190"/>
        <v>0.48078332502711735</v>
      </c>
    </row>
    <row r="2409" spans="1:14" x14ac:dyDescent="0.25">
      <c r="A2409" s="35">
        <v>1997</v>
      </c>
      <c r="B2409" s="15" t="s">
        <v>171</v>
      </c>
      <c r="C2409" s="15" t="s">
        <v>170</v>
      </c>
      <c r="D2409" s="15" t="s">
        <v>146</v>
      </c>
      <c r="E2409" s="15" t="s">
        <v>141</v>
      </c>
      <c r="F2409" s="16">
        <v>363</v>
      </c>
      <c r="G2409" s="19">
        <v>749.87806028998148</v>
      </c>
      <c r="H2409" s="19">
        <f t="shared" si="186"/>
        <v>272205.7358852633</v>
      </c>
      <c r="I2409" s="20">
        <v>1565.7993589999737</v>
      </c>
      <c r="J2409" s="19">
        <f t="shared" si="187"/>
        <v>568385.16731699044</v>
      </c>
      <c r="K2409" s="19">
        <f t="shared" si="188"/>
        <v>815.92129870999224</v>
      </c>
      <c r="L2409" s="19">
        <f t="shared" si="189"/>
        <v>296179.43143172713</v>
      </c>
      <c r="M2409" s="29">
        <f>Table4[[#This Row],[Revenue]]/Table4[[#This Row],[Units]]</f>
        <v>4.3134968567492393</v>
      </c>
      <c r="N2409" s="31">
        <f t="shared" si="190"/>
        <v>0.52108930433532386</v>
      </c>
    </row>
    <row r="2410" spans="1:14" x14ac:dyDescent="0.25">
      <c r="A2410" s="35">
        <v>1997</v>
      </c>
      <c r="B2410" s="15" t="s">
        <v>171</v>
      </c>
      <c r="C2410" s="15" t="s">
        <v>170</v>
      </c>
      <c r="D2410" s="15" t="s">
        <v>146</v>
      </c>
      <c r="E2410" s="15" t="s">
        <v>141</v>
      </c>
      <c r="F2410" s="16">
        <v>236</v>
      </c>
      <c r="G2410" s="19">
        <v>382.25599711199044</v>
      </c>
      <c r="H2410" s="19">
        <f t="shared" si="186"/>
        <v>90212.415318429747</v>
      </c>
      <c r="I2410" s="20">
        <v>724.10605519998194</v>
      </c>
      <c r="J2410" s="19">
        <f t="shared" si="187"/>
        <v>170889.02902719573</v>
      </c>
      <c r="K2410" s="19">
        <f t="shared" si="188"/>
        <v>341.8500580879915</v>
      </c>
      <c r="L2410" s="19">
        <f t="shared" si="189"/>
        <v>80676.613708765988</v>
      </c>
      <c r="M2410" s="29">
        <f>Table4[[#This Row],[Revenue]]/Table4[[#This Row],[Units]]</f>
        <v>3.0682459966100928</v>
      </c>
      <c r="N2410" s="31">
        <f t="shared" si="190"/>
        <v>0.47209943299477053</v>
      </c>
    </row>
    <row r="2411" spans="1:14" x14ac:dyDescent="0.25">
      <c r="A2411" s="35">
        <v>1998</v>
      </c>
      <c r="B2411" s="15" t="s">
        <v>172</v>
      </c>
      <c r="C2411" s="15" t="s">
        <v>170</v>
      </c>
      <c r="D2411" s="15" t="s">
        <v>146</v>
      </c>
      <c r="E2411" s="15" t="s">
        <v>141</v>
      </c>
      <c r="F2411" s="16">
        <v>874</v>
      </c>
      <c r="G2411" s="19">
        <v>1073.4712719999682</v>
      </c>
      <c r="H2411" s="19">
        <f t="shared" si="186"/>
        <v>938213.89172797219</v>
      </c>
      <c r="I2411" s="20">
        <v>2075.8040719999385</v>
      </c>
      <c r="J2411" s="19">
        <f t="shared" si="187"/>
        <v>1814252.7589279462</v>
      </c>
      <c r="K2411" s="19">
        <f t="shared" si="188"/>
        <v>1002.3327999999703</v>
      </c>
      <c r="L2411" s="19">
        <f t="shared" si="189"/>
        <v>876038.86719997402</v>
      </c>
      <c r="M2411" s="29">
        <f>Table4[[#This Row],[Revenue]]/Table4[[#This Row],[Units]]</f>
        <v>2.3750618672768176</v>
      </c>
      <c r="N2411" s="31">
        <f t="shared" si="190"/>
        <v>0.48286483947122733</v>
      </c>
    </row>
    <row r="2412" spans="1:14" x14ac:dyDescent="0.25">
      <c r="A2412" s="35">
        <v>1998</v>
      </c>
      <c r="B2412" s="15" t="s">
        <v>174</v>
      </c>
      <c r="C2412" s="15" t="s">
        <v>170</v>
      </c>
      <c r="D2412" s="15" t="s">
        <v>146</v>
      </c>
      <c r="E2412" s="15" t="s">
        <v>141</v>
      </c>
      <c r="F2412" s="16">
        <v>206</v>
      </c>
      <c r="G2412" s="19">
        <v>495.02855159998683</v>
      </c>
      <c r="H2412" s="19">
        <f t="shared" si="186"/>
        <v>101975.88162959728</v>
      </c>
      <c r="I2412" s="20">
        <v>811.36835999997845</v>
      </c>
      <c r="J2412" s="19">
        <f t="shared" si="187"/>
        <v>167141.88215999556</v>
      </c>
      <c r="K2412" s="19">
        <f t="shared" si="188"/>
        <v>316.33980839999163</v>
      </c>
      <c r="L2412" s="19">
        <f t="shared" si="189"/>
        <v>65166.000530398276</v>
      </c>
      <c r="M2412" s="29">
        <f>Table4[[#This Row],[Revenue]]/Table4[[#This Row],[Units]]</f>
        <v>3.9386813592231964</v>
      </c>
      <c r="N2412" s="31">
        <f t="shared" si="190"/>
        <v>0.38988432874064749</v>
      </c>
    </row>
    <row r="2413" spans="1:14" x14ac:dyDescent="0.25">
      <c r="A2413" s="35">
        <v>2008</v>
      </c>
      <c r="B2413" s="15" t="s">
        <v>175</v>
      </c>
      <c r="C2413" s="15" t="s">
        <v>170</v>
      </c>
      <c r="D2413" s="15" t="s">
        <v>168</v>
      </c>
      <c r="E2413" s="15" t="s">
        <v>141</v>
      </c>
      <c r="F2413" s="16">
        <v>951</v>
      </c>
      <c r="G2413" s="19">
        <v>1339.0382718101671</v>
      </c>
      <c r="H2413" s="19">
        <f t="shared" si="186"/>
        <v>1273425.3964914689</v>
      </c>
      <c r="I2413" s="20">
        <v>2096.1323284199484</v>
      </c>
      <c r="J2413" s="19">
        <f t="shared" si="187"/>
        <v>1993421.8443273709</v>
      </c>
      <c r="K2413" s="19">
        <f t="shared" si="188"/>
        <v>757.09405660978132</v>
      </c>
      <c r="L2413" s="19">
        <f t="shared" si="189"/>
        <v>719996.44783590198</v>
      </c>
      <c r="M2413" s="29">
        <f>Table4[[#This Row],[Revenue]]/Table4[[#This Row],[Units]]</f>
        <v>2.2041349405046775</v>
      </c>
      <c r="N2413" s="31">
        <f t="shared" si="190"/>
        <v>0.36118619342151653</v>
      </c>
    </row>
    <row r="2414" spans="1:14" x14ac:dyDescent="0.25">
      <c r="A2414" s="35">
        <v>2008</v>
      </c>
      <c r="B2414" s="15" t="s">
        <v>176</v>
      </c>
      <c r="C2414" s="15" t="s">
        <v>170</v>
      </c>
      <c r="D2414" s="15" t="s">
        <v>146</v>
      </c>
      <c r="E2414" s="15" t="s">
        <v>141</v>
      </c>
      <c r="F2414" s="16">
        <v>796</v>
      </c>
      <c r="G2414" s="19">
        <v>898.15067999997973</v>
      </c>
      <c r="H2414" s="19">
        <f t="shared" si="186"/>
        <v>714927.94127998385</v>
      </c>
      <c r="I2414" s="20">
        <v>1896.1861211999574</v>
      </c>
      <c r="J2414" s="19">
        <f t="shared" si="187"/>
        <v>1509364.1524751661</v>
      </c>
      <c r="K2414" s="19">
        <f t="shared" si="188"/>
        <v>998.03544119997764</v>
      </c>
      <c r="L2414" s="19">
        <f t="shared" si="189"/>
        <v>794436.21119518229</v>
      </c>
      <c r="M2414" s="29">
        <f>Table4[[#This Row],[Revenue]]/Table4[[#This Row],[Units]]</f>
        <v>2.3821433683416551</v>
      </c>
      <c r="N2414" s="31">
        <f t="shared" si="190"/>
        <v>0.52633833253056095</v>
      </c>
    </row>
    <row r="2415" spans="1:14" x14ac:dyDescent="0.25">
      <c r="A2415" s="35">
        <v>2008</v>
      </c>
      <c r="B2415" s="15" t="s">
        <v>172</v>
      </c>
      <c r="C2415" s="15" t="s">
        <v>170</v>
      </c>
      <c r="D2415" s="15" t="s">
        <v>146</v>
      </c>
      <c r="E2415" s="15" t="s">
        <v>141</v>
      </c>
      <c r="F2415" s="16">
        <v>689</v>
      </c>
      <c r="G2415" s="19">
        <v>731.35007399998744</v>
      </c>
      <c r="H2415" s="19">
        <f t="shared" si="186"/>
        <v>503900.20098599134</v>
      </c>
      <c r="I2415" s="20">
        <v>1597.8103146599728</v>
      </c>
      <c r="J2415" s="19">
        <f t="shared" si="187"/>
        <v>1100891.3068007212</v>
      </c>
      <c r="K2415" s="19">
        <f t="shared" si="188"/>
        <v>866.4602406599854</v>
      </c>
      <c r="L2415" s="19">
        <f t="shared" si="189"/>
        <v>596991.10581472982</v>
      </c>
      <c r="M2415" s="29">
        <f>Table4[[#This Row],[Revenue]]/Table4[[#This Row],[Units]]</f>
        <v>2.3190280328882045</v>
      </c>
      <c r="N2415" s="31">
        <f t="shared" si="190"/>
        <v>0.54227978922790676</v>
      </c>
    </row>
    <row r="2416" spans="1:14" x14ac:dyDescent="0.25">
      <c r="A2416" s="35">
        <v>2009</v>
      </c>
      <c r="B2416" s="15" t="s">
        <v>172</v>
      </c>
      <c r="C2416" s="15" t="s">
        <v>170</v>
      </c>
      <c r="D2416" s="15" t="s">
        <v>146</v>
      </c>
      <c r="E2416" s="15" t="s">
        <v>141</v>
      </c>
      <c r="F2416" s="16">
        <v>796</v>
      </c>
      <c r="G2416" s="19">
        <v>1016.4784679999666</v>
      </c>
      <c r="H2416" s="19">
        <f t="shared" si="186"/>
        <v>809116.86052797339</v>
      </c>
      <c r="I2416" s="20">
        <v>2008.546667999934</v>
      </c>
      <c r="J2416" s="19">
        <f t="shared" si="187"/>
        <v>1598803.1477279474</v>
      </c>
      <c r="K2416" s="19">
        <f t="shared" si="188"/>
        <v>992.06819999996742</v>
      </c>
      <c r="L2416" s="19">
        <f t="shared" si="189"/>
        <v>789686.28719997406</v>
      </c>
      <c r="M2416" s="29">
        <f>Table4[[#This Row],[Revenue]]/Table4[[#This Row],[Units]]</f>
        <v>2.5232998341707713</v>
      </c>
      <c r="N2416" s="31">
        <f t="shared" si="190"/>
        <v>0.49392340033993176</v>
      </c>
    </row>
    <row r="2417" spans="1:14" x14ac:dyDescent="0.25">
      <c r="A2417" s="35">
        <v>2010</v>
      </c>
      <c r="B2417" s="15" t="s">
        <v>175</v>
      </c>
      <c r="C2417" s="15" t="s">
        <v>170</v>
      </c>
      <c r="D2417" s="15" t="s">
        <v>146</v>
      </c>
      <c r="E2417" s="15" t="s">
        <v>141</v>
      </c>
      <c r="F2417" s="16">
        <v>698</v>
      </c>
      <c r="G2417" s="19">
        <v>2310.8934140598831</v>
      </c>
      <c r="H2417" s="19">
        <f t="shared" si="186"/>
        <v>1613003.6030137984</v>
      </c>
      <c r="I2417" s="20">
        <v>3605.8380259998171</v>
      </c>
      <c r="J2417" s="19">
        <f t="shared" si="187"/>
        <v>2516874.9421478724</v>
      </c>
      <c r="K2417" s="19">
        <f t="shared" si="188"/>
        <v>1294.944611939934</v>
      </c>
      <c r="L2417" s="19">
        <f t="shared" si="189"/>
        <v>903871.33913407405</v>
      </c>
      <c r="M2417" s="29">
        <f>Table4[[#This Row],[Revenue]]/Table4[[#This Row],[Units]]</f>
        <v>5.1659570573063283</v>
      </c>
      <c r="N2417" s="31">
        <f t="shared" si="190"/>
        <v>0.35912445390024839</v>
      </c>
    </row>
    <row r="2418" spans="1:14" x14ac:dyDescent="0.25">
      <c r="A2418" s="35">
        <v>2010</v>
      </c>
      <c r="B2418" s="15" t="s">
        <v>171</v>
      </c>
      <c r="C2418" s="15" t="s">
        <v>170</v>
      </c>
      <c r="D2418" s="15" t="s">
        <v>146</v>
      </c>
      <c r="E2418" s="15" t="s">
        <v>141</v>
      </c>
      <c r="F2418" s="16">
        <v>692</v>
      </c>
      <c r="G2418" s="19">
        <v>2332.9903398598753</v>
      </c>
      <c r="H2418" s="19">
        <f t="shared" si="186"/>
        <v>1614429.3151830337</v>
      </c>
      <c r="I2418" s="20">
        <v>3572.8372059998092</v>
      </c>
      <c r="J2418" s="19">
        <f t="shared" si="187"/>
        <v>2472403.3465518681</v>
      </c>
      <c r="K2418" s="19">
        <f t="shared" si="188"/>
        <v>1239.8468661399338</v>
      </c>
      <c r="L2418" s="19">
        <f t="shared" si="189"/>
        <v>857974.03136883443</v>
      </c>
      <c r="M2418" s="29">
        <f>Table4[[#This Row],[Revenue]]/Table4[[#This Row],[Units]]</f>
        <v>5.1630595462424989</v>
      </c>
      <c r="N2418" s="31">
        <f t="shared" si="190"/>
        <v>0.34702025159665223</v>
      </c>
    </row>
    <row r="2419" spans="1:14" x14ac:dyDescent="0.25">
      <c r="A2419" s="35">
        <v>2010</v>
      </c>
      <c r="B2419" s="15" t="s">
        <v>172</v>
      </c>
      <c r="C2419" s="15" t="s">
        <v>170</v>
      </c>
      <c r="D2419" s="15" t="s">
        <v>146</v>
      </c>
      <c r="E2419" s="15" t="s">
        <v>141</v>
      </c>
      <c r="F2419" s="16">
        <v>705</v>
      </c>
      <c r="G2419" s="19">
        <v>1997.2692759499071</v>
      </c>
      <c r="H2419" s="19">
        <f t="shared" si="186"/>
        <v>1408074.8395446844</v>
      </c>
      <c r="I2419" s="20">
        <v>3469.9807449998621</v>
      </c>
      <c r="J2419" s="19">
        <f t="shared" si="187"/>
        <v>2446336.4252249026</v>
      </c>
      <c r="K2419" s="19">
        <f t="shared" si="188"/>
        <v>1472.711469049955</v>
      </c>
      <c r="L2419" s="19">
        <f t="shared" si="189"/>
        <v>1038261.5856802182</v>
      </c>
      <c r="M2419" s="29">
        <f>Table4[[#This Row],[Revenue]]/Table4[[#This Row],[Units]]</f>
        <v>4.9219585035459037</v>
      </c>
      <c r="N2419" s="31">
        <f t="shared" si="190"/>
        <v>0.42441488217826223</v>
      </c>
    </row>
    <row r="2420" spans="1:14" x14ac:dyDescent="0.25">
      <c r="A2420" s="35">
        <v>2010</v>
      </c>
      <c r="B2420" s="15" t="s">
        <v>176</v>
      </c>
      <c r="C2420" s="15" t="s">
        <v>170</v>
      </c>
      <c r="D2420" s="15" t="s">
        <v>146</v>
      </c>
      <c r="E2420" s="15" t="s">
        <v>141</v>
      </c>
      <c r="F2420" s="16">
        <v>700</v>
      </c>
      <c r="G2420" s="19">
        <v>1663.1080401599179</v>
      </c>
      <c r="H2420" s="19">
        <f t="shared" si="186"/>
        <v>1164175.6281119424</v>
      </c>
      <c r="I2420" s="20">
        <v>3442.1859359998302</v>
      </c>
      <c r="J2420" s="19">
        <f t="shared" si="187"/>
        <v>2409530.1551998812</v>
      </c>
      <c r="K2420" s="19">
        <f t="shared" si="188"/>
        <v>1779.0778958399123</v>
      </c>
      <c r="L2420" s="19">
        <f t="shared" si="189"/>
        <v>1245354.5270879387</v>
      </c>
      <c r="M2420" s="29">
        <f>Table4[[#This Row],[Revenue]]/Table4[[#This Row],[Units]]</f>
        <v>4.9174084799997573</v>
      </c>
      <c r="N2420" s="31">
        <f t="shared" si="190"/>
        <v>0.5168453793368819</v>
      </c>
    </row>
    <row r="2421" spans="1:14" x14ac:dyDescent="0.25">
      <c r="A2421" s="35">
        <v>2010</v>
      </c>
      <c r="B2421" s="15" t="s">
        <v>173</v>
      </c>
      <c r="C2421" s="15" t="s">
        <v>170</v>
      </c>
      <c r="D2421" s="15" t="s">
        <v>146</v>
      </c>
      <c r="E2421" s="15" t="s">
        <v>141</v>
      </c>
      <c r="F2421" s="16">
        <v>704</v>
      </c>
      <c r="G2421" s="19">
        <v>1562.967292259925</v>
      </c>
      <c r="H2421" s="19">
        <f t="shared" si="186"/>
        <v>1100328.9737509871</v>
      </c>
      <c r="I2421" s="20">
        <v>3202.4738459998466</v>
      </c>
      <c r="J2421" s="19">
        <f t="shared" si="187"/>
        <v>2254541.587583892</v>
      </c>
      <c r="K2421" s="19">
        <f t="shared" si="188"/>
        <v>1639.5065537399216</v>
      </c>
      <c r="L2421" s="19">
        <f t="shared" si="189"/>
        <v>1154212.613832905</v>
      </c>
      <c r="M2421" s="29">
        <f>Table4[[#This Row],[Revenue]]/Table4[[#This Row],[Units]]</f>
        <v>4.5489685312497823</v>
      </c>
      <c r="N2421" s="31">
        <f t="shared" si="190"/>
        <v>0.51195002132111089</v>
      </c>
    </row>
    <row r="2422" spans="1:14" x14ac:dyDescent="0.25">
      <c r="A2422" s="35">
        <v>2010</v>
      </c>
      <c r="B2422" s="15" t="s">
        <v>174</v>
      </c>
      <c r="C2422" s="15" t="s">
        <v>170</v>
      </c>
      <c r="D2422" s="15" t="s">
        <v>146</v>
      </c>
      <c r="E2422" s="15" t="s">
        <v>141</v>
      </c>
      <c r="F2422" s="16">
        <v>689</v>
      </c>
      <c r="G2422" s="19">
        <v>1042.4549329999531</v>
      </c>
      <c r="H2422" s="19">
        <f t="shared" si="186"/>
        <v>718251.4488369677</v>
      </c>
      <c r="I2422" s="20">
        <v>2136.5266329999045</v>
      </c>
      <c r="J2422" s="19">
        <f t="shared" si="187"/>
        <v>1472066.8501369341</v>
      </c>
      <c r="K2422" s="19">
        <f t="shared" si="188"/>
        <v>1094.0716999999513</v>
      </c>
      <c r="L2422" s="19">
        <f t="shared" si="189"/>
        <v>753815.40129996638</v>
      </c>
      <c r="M2422" s="29">
        <f>Table4[[#This Row],[Revenue]]/Table4[[#This Row],[Units]]</f>
        <v>3.1009094818576264</v>
      </c>
      <c r="N2422" s="31">
        <f t="shared" si="190"/>
        <v>0.51207959830753969</v>
      </c>
    </row>
    <row r="2423" spans="1:14" x14ac:dyDescent="0.25">
      <c r="A2423" s="35">
        <v>2010</v>
      </c>
      <c r="B2423" s="15" t="s">
        <v>174</v>
      </c>
      <c r="C2423" s="15" t="s">
        <v>170</v>
      </c>
      <c r="D2423" s="15" t="s">
        <v>146</v>
      </c>
      <c r="E2423" s="15" t="s">
        <v>141</v>
      </c>
      <c r="F2423" s="16">
        <v>163</v>
      </c>
      <c r="G2423" s="19">
        <v>308.95166033998657</v>
      </c>
      <c r="H2423" s="19">
        <f t="shared" si="186"/>
        <v>50359.120635417814</v>
      </c>
      <c r="I2423" s="20">
        <v>696.45821399996987</v>
      </c>
      <c r="J2423" s="19">
        <f t="shared" si="187"/>
        <v>113522.68888199508</v>
      </c>
      <c r="K2423" s="19">
        <f t="shared" si="188"/>
        <v>387.5065536599833</v>
      </c>
      <c r="L2423" s="19">
        <f t="shared" si="189"/>
        <v>63163.56824657727</v>
      </c>
      <c r="M2423" s="29">
        <f>Table4[[#This Row],[Revenue]]/Table4[[#This Row],[Units]]</f>
        <v>4.272749779140919</v>
      </c>
      <c r="N2423" s="31">
        <f t="shared" si="190"/>
        <v>0.55639598452635963</v>
      </c>
    </row>
    <row r="2424" spans="1:14" x14ac:dyDescent="0.25">
      <c r="A2424" s="35">
        <v>2011</v>
      </c>
      <c r="B2424" s="15" t="s">
        <v>176</v>
      </c>
      <c r="C2424" s="15" t="s">
        <v>170</v>
      </c>
      <c r="D2424" s="15" t="s">
        <v>146</v>
      </c>
      <c r="E2424" s="15" t="s">
        <v>141</v>
      </c>
      <c r="F2424" s="16">
        <v>1310.8683943099202</v>
      </c>
      <c r="G2424" s="19">
        <v>3918.7058733554359</v>
      </c>
      <c r="H2424" s="19">
        <f t="shared" si="186"/>
        <v>5136907.6759782936</v>
      </c>
      <c r="I2424" s="20">
        <v>8530.3186729365461</v>
      </c>
      <c r="J2424" s="19">
        <f t="shared" si="187"/>
        <v>11182125.14174426</v>
      </c>
      <c r="K2424" s="19">
        <f t="shared" si="188"/>
        <v>4611.6127995811103</v>
      </c>
      <c r="L2424" s="19">
        <f t="shared" si="189"/>
        <v>6045217.4657659661</v>
      </c>
      <c r="M2424" s="29">
        <f>Table4[[#This Row],[Revenue]]/Table4[[#This Row],[Units]]</f>
        <v>6.5073799246087995</v>
      </c>
      <c r="N2424" s="31">
        <f t="shared" si="190"/>
        <v>0.54061436347178937</v>
      </c>
    </row>
    <row r="2425" spans="1:14" x14ac:dyDescent="0.25">
      <c r="A2425" s="35">
        <v>2011</v>
      </c>
      <c r="B2425" s="15" t="s">
        <v>173</v>
      </c>
      <c r="C2425" s="15" t="s">
        <v>170</v>
      </c>
      <c r="D2425" s="15" t="s">
        <v>146</v>
      </c>
      <c r="E2425" s="15" t="s">
        <v>141</v>
      </c>
      <c r="F2425" s="16">
        <v>1247.5796602173405</v>
      </c>
      <c r="G2425" s="19">
        <v>4000.1468349091087</v>
      </c>
      <c r="H2425" s="19">
        <f t="shared" si="186"/>
        <v>4990501.8291153759</v>
      </c>
      <c r="I2425" s="20">
        <v>8210.7188244094032</v>
      </c>
      <c r="J2425" s="19">
        <f t="shared" si="187"/>
        <v>10243525.801096804</v>
      </c>
      <c r="K2425" s="19">
        <f t="shared" si="188"/>
        <v>4210.5719895002949</v>
      </c>
      <c r="L2425" s="19">
        <f t="shared" si="189"/>
        <v>5253023.9719814286</v>
      </c>
      <c r="M2425" s="29">
        <f>Table4[[#This Row],[Revenue]]/Table4[[#This Row],[Units]]</f>
        <v>6.5813182806932078</v>
      </c>
      <c r="N2425" s="31">
        <f t="shared" si="190"/>
        <v>0.51281405191745333</v>
      </c>
    </row>
    <row r="2426" spans="1:14" x14ac:dyDescent="0.25">
      <c r="A2426" s="35">
        <v>2011</v>
      </c>
      <c r="B2426" s="15" t="s">
        <v>173</v>
      </c>
      <c r="C2426" s="15" t="s">
        <v>170</v>
      </c>
      <c r="D2426" s="15" t="s">
        <v>146</v>
      </c>
      <c r="E2426" s="15" t="s">
        <v>141</v>
      </c>
      <c r="F2426" s="16">
        <v>1200.7894493726546</v>
      </c>
      <c r="G2426" s="19">
        <v>3342.4179937150575</v>
      </c>
      <c r="H2426" s="19">
        <f t="shared" si="186"/>
        <v>4013540.2622463568</v>
      </c>
      <c r="I2426" s="20">
        <v>6693.7760123656317</v>
      </c>
      <c r="J2426" s="19">
        <f t="shared" si="187"/>
        <v>8037815.6121124104</v>
      </c>
      <c r="K2426" s="19">
        <f t="shared" si="188"/>
        <v>3351.3580186505742</v>
      </c>
      <c r="L2426" s="19">
        <f t="shared" si="189"/>
        <v>4024275.3498660536</v>
      </c>
      <c r="M2426" s="29">
        <f>Table4[[#This Row],[Revenue]]/Table4[[#This Row],[Units]]</f>
        <v>5.5744793692705707</v>
      </c>
      <c r="N2426" s="31">
        <f t="shared" si="190"/>
        <v>0.50066778638237985</v>
      </c>
    </row>
    <row r="2427" spans="1:14" x14ac:dyDescent="0.25">
      <c r="A2427" s="35">
        <v>2011</v>
      </c>
      <c r="B2427" s="15" t="s">
        <v>174</v>
      </c>
      <c r="C2427" s="15" t="s">
        <v>170</v>
      </c>
      <c r="D2427" s="15" t="s">
        <v>146</v>
      </c>
      <c r="E2427" s="15" t="s">
        <v>141</v>
      </c>
      <c r="F2427" s="16">
        <v>1184.7432359415511</v>
      </c>
      <c r="G2427" s="19">
        <v>3401.3425687299332</v>
      </c>
      <c r="H2427" s="19">
        <f t="shared" si="186"/>
        <v>4029717.6014228486</v>
      </c>
      <c r="I2427" s="20">
        <v>6548.034142539288</v>
      </c>
      <c r="J2427" s="19">
        <f t="shared" si="187"/>
        <v>7757739.1590877557</v>
      </c>
      <c r="K2427" s="19">
        <f t="shared" si="188"/>
        <v>3146.6915738093548</v>
      </c>
      <c r="L2427" s="19">
        <f t="shared" si="189"/>
        <v>3728021.5576649071</v>
      </c>
      <c r="M2427" s="29">
        <f>Table4[[#This Row],[Revenue]]/Table4[[#This Row],[Units]]</f>
        <v>5.526964783500425</v>
      </c>
      <c r="N2427" s="31">
        <f t="shared" si="190"/>
        <v>0.48055515675565597</v>
      </c>
    </row>
    <row r="2428" spans="1:14" x14ac:dyDescent="0.25">
      <c r="A2428" s="35">
        <v>2011</v>
      </c>
      <c r="B2428" s="15" t="s">
        <v>172</v>
      </c>
      <c r="C2428" s="15" t="s">
        <v>170</v>
      </c>
      <c r="D2428" s="15" t="s">
        <v>146</v>
      </c>
      <c r="E2428" s="15" t="s">
        <v>141</v>
      </c>
      <c r="F2428" s="16">
        <v>1123.1795535955162</v>
      </c>
      <c r="G2428" s="19">
        <v>4266.4029267292235</v>
      </c>
      <c r="H2428" s="19">
        <f t="shared" si="186"/>
        <v>4791936.5347023327</v>
      </c>
      <c r="I2428" s="20">
        <v>6852.8199704709277</v>
      </c>
      <c r="J2428" s="19">
        <f t="shared" si="187"/>
        <v>7696947.2753039747</v>
      </c>
      <c r="K2428" s="19">
        <f t="shared" si="188"/>
        <v>2586.4170437417042</v>
      </c>
      <c r="L2428" s="19">
        <f t="shared" si="189"/>
        <v>2905010.7406016421</v>
      </c>
      <c r="M2428" s="29">
        <f>Table4[[#This Row],[Revenue]]/Table4[[#This Row],[Units]]</f>
        <v>6.1012684468246583</v>
      </c>
      <c r="N2428" s="31">
        <f t="shared" si="190"/>
        <v>0.37742375472968465</v>
      </c>
    </row>
    <row r="2429" spans="1:14" x14ac:dyDescent="0.25">
      <c r="A2429" s="35">
        <v>2011</v>
      </c>
      <c r="B2429" s="15" t="s">
        <v>174</v>
      </c>
      <c r="C2429" s="15" t="s">
        <v>170</v>
      </c>
      <c r="D2429" s="15" t="s">
        <v>146</v>
      </c>
      <c r="E2429" s="15" t="s">
        <v>141</v>
      </c>
      <c r="F2429" s="16">
        <v>690</v>
      </c>
      <c r="G2429" s="19">
        <v>1707.0175433499069</v>
      </c>
      <c r="H2429" s="19">
        <f t="shared" si="186"/>
        <v>1177842.1049114356</v>
      </c>
      <c r="I2429" s="20">
        <v>3390.9307849998149</v>
      </c>
      <c r="J2429" s="19">
        <f t="shared" si="187"/>
        <v>2339742.2416498722</v>
      </c>
      <c r="K2429" s="19">
        <f t="shared" si="188"/>
        <v>1683.9132416499081</v>
      </c>
      <c r="L2429" s="19">
        <f t="shared" si="189"/>
        <v>1161900.1367384365</v>
      </c>
      <c r="M2429" s="29">
        <f>Table4[[#This Row],[Revenue]]/Table4[[#This Row],[Units]]</f>
        <v>4.9143924420287171</v>
      </c>
      <c r="N2429" s="31">
        <f t="shared" si="190"/>
        <v>0.49659322127685362</v>
      </c>
    </row>
    <row r="2430" spans="1:14" x14ac:dyDescent="0.25">
      <c r="A2430" s="35">
        <v>1990</v>
      </c>
      <c r="B2430" s="15" t="s">
        <v>173</v>
      </c>
      <c r="C2430" s="15" t="s">
        <v>169</v>
      </c>
      <c r="D2430" s="15" t="s">
        <v>5</v>
      </c>
      <c r="E2430" s="15" t="s">
        <v>59</v>
      </c>
      <c r="F2430" s="16">
        <v>292</v>
      </c>
      <c r="G2430" s="19">
        <v>608.65679021559413</v>
      </c>
      <c r="H2430" s="19">
        <f t="shared" si="186"/>
        <v>177727.78274295348</v>
      </c>
      <c r="I2430" s="20">
        <v>1417.9312587599911</v>
      </c>
      <c r="J2430" s="19">
        <f t="shared" si="187"/>
        <v>414035.92755791743</v>
      </c>
      <c r="K2430" s="19">
        <f t="shared" si="188"/>
        <v>809.274468544397</v>
      </c>
      <c r="L2430" s="19">
        <f t="shared" si="189"/>
        <v>236308.14481496395</v>
      </c>
      <c r="M2430" s="29">
        <f>Table4[[#This Row],[Revenue]]/Table4[[#This Row],[Units]]</f>
        <v>4.8559289683561344</v>
      </c>
      <c r="N2430" s="31">
        <f t="shared" si="190"/>
        <v>0.5707430903611812</v>
      </c>
    </row>
    <row r="2431" spans="1:14" x14ac:dyDescent="0.25">
      <c r="A2431" s="35">
        <v>1991</v>
      </c>
      <c r="B2431" s="15" t="s">
        <v>174</v>
      </c>
      <c r="C2431" s="15" t="s">
        <v>169</v>
      </c>
      <c r="D2431" s="15" t="s">
        <v>5</v>
      </c>
      <c r="E2431" s="15" t="s">
        <v>59</v>
      </c>
      <c r="F2431" s="16">
        <v>627</v>
      </c>
      <c r="G2431" s="19">
        <v>786.21097499998348</v>
      </c>
      <c r="H2431" s="19">
        <f t="shared" si="186"/>
        <v>492954.28132498963</v>
      </c>
      <c r="I2431" s="20">
        <v>1747.2306311099633</v>
      </c>
      <c r="J2431" s="19">
        <f t="shared" si="187"/>
        <v>1095513.6057059469</v>
      </c>
      <c r="K2431" s="19">
        <f t="shared" si="188"/>
        <v>961.01965610997979</v>
      </c>
      <c r="L2431" s="19">
        <f t="shared" si="189"/>
        <v>602559.32438095729</v>
      </c>
      <c r="M2431" s="29">
        <f>Table4[[#This Row],[Revenue]]/Table4[[#This Row],[Units]]</f>
        <v>2.7866517242583146</v>
      </c>
      <c r="N2431" s="31">
        <f t="shared" si="190"/>
        <v>0.55002450105826772</v>
      </c>
    </row>
    <row r="2432" spans="1:14" x14ac:dyDescent="0.25">
      <c r="A2432" s="35">
        <v>1992</v>
      </c>
      <c r="B2432" s="15" t="s">
        <v>172</v>
      </c>
      <c r="C2432" s="15" t="s">
        <v>169</v>
      </c>
      <c r="D2432" s="15" t="s">
        <v>5</v>
      </c>
      <c r="E2432" s="15" t="s">
        <v>59</v>
      </c>
      <c r="F2432" s="16">
        <v>740</v>
      </c>
      <c r="G2432" s="19">
        <v>1087.5779999999629</v>
      </c>
      <c r="H2432" s="19">
        <f t="shared" si="186"/>
        <v>804807.7199999725</v>
      </c>
      <c r="I2432" s="20">
        <v>2176.8543199999258</v>
      </c>
      <c r="J2432" s="19">
        <f t="shared" si="187"/>
        <v>1610872.1967999451</v>
      </c>
      <c r="K2432" s="19">
        <f t="shared" si="188"/>
        <v>1089.2763199999629</v>
      </c>
      <c r="L2432" s="19">
        <f t="shared" si="189"/>
        <v>806064.47679997259</v>
      </c>
      <c r="M2432" s="29">
        <f>Table4[[#This Row],[Revenue]]/Table4[[#This Row],[Units]]</f>
        <v>2.9416950270269266</v>
      </c>
      <c r="N2432" s="31">
        <f t="shared" si="190"/>
        <v>0.50039008581888011</v>
      </c>
    </row>
    <row r="2433" spans="1:14" x14ac:dyDescent="0.25">
      <c r="A2433" s="35">
        <v>1992</v>
      </c>
      <c r="B2433" s="15" t="s">
        <v>176</v>
      </c>
      <c r="C2433" s="15" t="s">
        <v>169</v>
      </c>
      <c r="D2433" s="15" t="s">
        <v>5</v>
      </c>
      <c r="E2433" s="15" t="s">
        <v>59</v>
      </c>
      <c r="F2433" s="16">
        <v>627</v>
      </c>
      <c r="G2433" s="19">
        <v>961.56719999996415</v>
      </c>
      <c r="H2433" s="19">
        <f t="shared" si="186"/>
        <v>602902.63439997751</v>
      </c>
      <c r="I2433" s="20">
        <v>2002.6975679999252</v>
      </c>
      <c r="J2433" s="19">
        <f t="shared" si="187"/>
        <v>1255691.3751359531</v>
      </c>
      <c r="K2433" s="19">
        <f t="shared" si="188"/>
        <v>1041.130367999961</v>
      </c>
      <c r="L2433" s="19">
        <f t="shared" si="189"/>
        <v>652788.74073597556</v>
      </c>
      <c r="M2433" s="29">
        <f>Table4[[#This Row],[Revenue]]/Table4[[#This Row],[Units]]</f>
        <v>3.19409500478457</v>
      </c>
      <c r="N2433" s="31">
        <f t="shared" si="190"/>
        <v>0.51986399975495445</v>
      </c>
    </row>
    <row r="2434" spans="1:14" x14ac:dyDescent="0.25">
      <c r="A2434" s="35">
        <v>1993</v>
      </c>
      <c r="B2434" s="15" t="s">
        <v>171</v>
      </c>
      <c r="C2434" s="15" t="s">
        <v>169</v>
      </c>
      <c r="D2434" s="15" t="s">
        <v>5</v>
      </c>
      <c r="E2434" s="15" t="s">
        <v>59</v>
      </c>
      <c r="F2434" s="16">
        <v>402</v>
      </c>
      <c r="G2434" s="19">
        <v>994.38653327995189</v>
      </c>
      <c r="H2434" s="19">
        <f t="shared" ref="H2434:H2497" si="191">G2434*F2434</f>
        <v>399743.38637854066</v>
      </c>
      <c r="I2434" s="20">
        <v>2385.9526879998843</v>
      </c>
      <c r="J2434" s="19">
        <f t="shared" ref="J2434:J2497" si="192">I2434*F2434</f>
        <v>959152.98057595349</v>
      </c>
      <c r="K2434" s="19">
        <f t="shared" ref="K2434:K2497" si="193">I2434-G2434</f>
        <v>1391.5661547199325</v>
      </c>
      <c r="L2434" s="19">
        <f t="shared" ref="L2434:L2497" si="194">J2434-H2434</f>
        <v>559409.59419741284</v>
      </c>
      <c r="M2434" s="29">
        <f>Table4[[#This Row],[Revenue]]/Table4[[#This Row],[Units]]</f>
        <v>5.9352056915420013</v>
      </c>
      <c r="N2434" s="31">
        <f t="shared" ref="N2434:N2497" si="195">K2434/I2434</f>
        <v>0.58323292063534826</v>
      </c>
    </row>
    <row r="2435" spans="1:14" x14ac:dyDescent="0.25">
      <c r="A2435" s="35">
        <v>1993</v>
      </c>
      <c r="B2435" s="15" t="s">
        <v>175</v>
      </c>
      <c r="C2435" s="15" t="s">
        <v>169</v>
      </c>
      <c r="D2435" s="15" t="s">
        <v>5</v>
      </c>
      <c r="E2435" s="15" t="s">
        <v>59</v>
      </c>
      <c r="F2435" s="16">
        <v>403</v>
      </c>
      <c r="G2435" s="19">
        <v>1196.382827639944</v>
      </c>
      <c r="H2435" s="19">
        <f t="shared" si="191"/>
        <v>482142.27953889745</v>
      </c>
      <c r="I2435" s="20">
        <v>2171.7894439998981</v>
      </c>
      <c r="J2435" s="19">
        <f t="shared" si="192"/>
        <v>875231.14593195892</v>
      </c>
      <c r="K2435" s="19">
        <f t="shared" si="193"/>
        <v>975.40661635995411</v>
      </c>
      <c r="L2435" s="19">
        <f t="shared" si="194"/>
        <v>393088.86639306147</v>
      </c>
      <c r="M2435" s="29">
        <f>Table4[[#This Row],[Revenue]]/Table4[[#This Row],[Units]]</f>
        <v>5.3890556923074397</v>
      </c>
      <c r="N2435" s="31">
        <f t="shared" si="195"/>
        <v>0.44912577462550735</v>
      </c>
    </row>
    <row r="2436" spans="1:14" x14ac:dyDescent="0.25">
      <c r="A2436" s="35">
        <v>1993</v>
      </c>
      <c r="B2436" s="15" t="s">
        <v>173</v>
      </c>
      <c r="C2436" s="15" t="s">
        <v>169</v>
      </c>
      <c r="D2436" s="15" t="s">
        <v>5</v>
      </c>
      <c r="E2436" s="15" t="s">
        <v>59</v>
      </c>
      <c r="F2436" s="16">
        <v>292</v>
      </c>
      <c r="G2436" s="19">
        <v>922.38340495995828</v>
      </c>
      <c r="H2436" s="19">
        <f t="shared" si="191"/>
        <v>269335.9542483078</v>
      </c>
      <c r="I2436" s="20">
        <v>1853.7000159999386</v>
      </c>
      <c r="J2436" s="19">
        <f t="shared" si="192"/>
        <v>541280.40467198205</v>
      </c>
      <c r="K2436" s="19">
        <f t="shared" si="193"/>
        <v>931.31661103998033</v>
      </c>
      <c r="L2436" s="19">
        <f t="shared" si="194"/>
        <v>271944.45042367425</v>
      </c>
      <c r="M2436" s="29">
        <f>Table4[[#This Row],[Revenue]]/Table4[[#This Row],[Units]]</f>
        <v>6.3482877260271868</v>
      </c>
      <c r="N2436" s="31">
        <f t="shared" si="195"/>
        <v>0.5024095608790301</v>
      </c>
    </row>
    <row r="2437" spans="1:14" x14ac:dyDescent="0.25">
      <c r="A2437" s="35">
        <v>1994</v>
      </c>
      <c r="B2437" s="15" t="s">
        <v>173</v>
      </c>
      <c r="C2437" s="15" t="s">
        <v>169</v>
      </c>
      <c r="D2437" s="15" t="s">
        <v>5</v>
      </c>
      <c r="E2437" s="15" t="s">
        <v>59</v>
      </c>
      <c r="F2437" s="16">
        <v>496</v>
      </c>
      <c r="G2437" s="19">
        <v>1451.7640127199259</v>
      </c>
      <c r="H2437" s="19">
        <f t="shared" si="191"/>
        <v>720074.95030908321</v>
      </c>
      <c r="I2437" s="20">
        <v>2750.6039119998591</v>
      </c>
      <c r="J2437" s="19">
        <f t="shared" si="192"/>
        <v>1364299.5403519301</v>
      </c>
      <c r="K2437" s="19">
        <f t="shared" si="193"/>
        <v>1298.8398992799332</v>
      </c>
      <c r="L2437" s="19">
        <f t="shared" si="194"/>
        <v>644224.59004284686</v>
      </c>
      <c r="M2437" s="29">
        <f>Table4[[#This Row],[Revenue]]/Table4[[#This Row],[Units]]</f>
        <v>5.5455724032255223</v>
      </c>
      <c r="N2437" s="31">
        <f t="shared" si="195"/>
        <v>0.47220172036169189</v>
      </c>
    </row>
    <row r="2438" spans="1:14" x14ac:dyDescent="0.25">
      <c r="A2438" s="35">
        <v>1994</v>
      </c>
      <c r="B2438" s="15" t="s">
        <v>174</v>
      </c>
      <c r="C2438" s="15" t="s">
        <v>169</v>
      </c>
      <c r="D2438" s="15" t="s">
        <v>5</v>
      </c>
      <c r="E2438" s="15" t="s">
        <v>59</v>
      </c>
      <c r="F2438" s="16">
        <v>500</v>
      </c>
      <c r="G2438" s="19">
        <v>1081.2376144799462</v>
      </c>
      <c r="H2438" s="19">
        <f t="shared" si="191"/>
        <v>540618.8072399731</v>
      </c>
      <c r="I2438" s="20">
        <v>2606.8852079998701</v>
      </c>
      <c r="J2438" s="19">
        <f t="shared" si="192"/>
        <v>1303442.6039999351</v>
      </c>
      <c r="K2438" s="19">
        <f t="shared" si="193"/>
        <v>1525.6475935199239</v>
      </c>
      <c r="L2438" s="19">
        <f t="shared" si="194"/>
        <v>762823.79675996199</v>
      </c>
      <c r="M2438" s="29">
        <f>Table4[[#This Row],[Revenue]]/Table4[[#This Row],[Units]]</f>
        <v>5.2137704159997398</v>
      </c>
      <c r="N2438" s="31">
        <f t="shared" si="195"/>
        <v>0.58523773461067563</v>
      </c>
    </row>
    <row r="2439" spans="1:14" x14ac:dyDescent="0.25">
      <c r="A2439" s="35">
        <v>1995</v>
      </c>
      <c r="B2439" s="15" t="s">
        <v>171</v>
      </c>
      <c r="C2439" s="15" t="s">
        <v>169</v>
      </c>
      <c r="D2439" s="15" t="s">
        <v>5</v>
      </c>
      <c r="E2439" s="15" t="s">
        <v>59</v>
      </c>
      <c r="F2439" s="16">
        <v>1090.174956537634</v>
      </c>
      <c r="G2439" s="19">
        <v>3380.5505410900819</v>
      </c>
      <c r="H2439" s="19">
        <f t="shared" si="191"/>
        <v>3685391.5392061551</v>
      </c>
      <c r="I2439" s="20">
        <v>7115.9132544518434</v>
      </c>
      <c r="J2439" s="19">
        <f t="shared" si="192"/>
        <v>7757590.4228976117</v>
      </c>
      <c r="K2439" s="19">
        <f t="shared" si="193"/>
        <v>3735.3627133617615</v>
      </c>
      <c r="L2439" s="19">
        <f t="shared" si="194"/>
        <v>4072198.8836914566</v>
      </c>
      <c r="M2439" s="29">
        <f>Table4[[#This Row],[Revenue]]/Table4[[#This Row],[Units]]</f>
        <v>6.5273130810597504</v>
      </c>
      <c r="N2439" s="31">
        <f t="shared" si="195"/>
        <v>0.52493089499437773</v>
      </c>
    </row>
    <row r="2440" spans="1:14" x14ac:dyDescent="0.25">
      <c r="A2440" s="35">
        <v>1995</v>
      </c>
      <c r="B2440" s="15" t="s">
        <v>172</v>
      </c>
      <c r="C2440" s="15" t="s">
        <v>169</v>
      </c>
      <c r="D2440" s="15" t="s">
        <v>5</v>
      </c>
      <c r="E2440" s="15" t="s">
        <v>59</v>
      </c>
      <c r="F2440" s="16">
        <v>995.39402996163744</v>
      </c>
      <c r="G2440" s="19">
        <v>2916.6866789827363</v>
      </c>
      <c r="H2440" s="19">
        <f t="shared" si="191"/>
        <v>2903252.5075280508</v>
      </c>
      <c r="I2440" s="20">
        <v>6081.8724747044207</v>
      </c>
      <c r="J2440" s="19">
        <f t="shared" si="192"/>
        <v>6053859.5523087904</v>
      </c>
      <c r="K2440" s="19">
        <f t="shared" si="193"/>
        <v>3165.1857957216844</v>
      </c>
      <c r="L2440" s="19">
        <f t="shared" si="194"/>
        <v>3150607.0447807396</v>
      </c>
      <c r="M2440" s="29">
        <f>Table4[[#This Row],[Revenue]]/Table4[[#This Row],[Units]]</f>
        <v>6.1100150208242825</v>
      </c>
      <c r="N2440" s="31">
        <f t="shared" si="195"/>
        <v>0.52042949089877333</v>
      </c>
    </row>
    <row r="2441" spans="1:14" x14ac:dyDescent="0.25">
      <c r="A2441" s="35">
        <v>1995</v>
      </c>
      <c r="B2441" s="15" t="s">
        <v>175</v>
      </c>
      <c r="C2441" s="15" t="s">
        <v>169</v>
      </c>
      <c r="D2441" s="15" t="s">
        <v>5</v>
      </c>
      <c r="E2441" s="15" t="s">
        <v>59</v>
      </c>
      <c r="F2441" s="16">
        <v>818.34086957966724</v>
      </c>
      <c r="G2441" s="19">
        <v>2883.6419925574301</v>
      </c>
      <c r="H2441" s="19">
        <f t="shared" si="191"/>
        <v>2359802.0957458918</v>
      </c>
      <c r="I2441" s="20">
        <v>5584.3467933395486</v>
      </c>
      <c r="J2441" s="19">
        <f t="shared" si="192"/>
        <v>4569899.2108959127</v>
      </c>
      <c r="K2441" s="19">
        <f t="shared" si="193"/>
        <v>2700.7048007821186</v>
      </c>
      <c r="L2441" s="19">
        <f t="shared" si="194"/>
        <v>2210097.1151500209</v>
      </c>
      <c r="M2441" s="29">
        <f>Table4[[#This Row],[Revenue]]/Table4[[#This Row],[Units]]</f>
        <v>6.8239861907518975</v>
      </c>
      <c r="N2441" s="31">
        <f t="shared" si="195"/>
        <v>0.48362053803736715</v>
      </c>
    </row>
    <row r="2442" spans="1:14" x14ac:dyDescent="0.25">
      <c r="A2442" s="35">
        <v>1995</v>
      </c>
      <c r="B2442" s="15" t="s">
        <v>176</v>
      </c>
      <c r="C2442" s="15" t="s">
        <v>169</v>
      </c>
      <c r="D2442" s="15" t="s">
        <v>5</v>
      </c>
      <c r="E2442" s="15" t="s">
        <v>59</v>
      </c>
      <c r="F2442" s="16">
        <v>749.12523245890759</v>
      </c>
      <c r="G2442" s="19">
        <v>2075.0577200048037</v>
      </c>
      <c r="H2442" s="19">
        <f t="shared" si="191"/>
        <v>1554478.0968642493</v>
      </c>
      <c r="I2442" s="20">
        <v>4288.6162707061512</v>
      </c>
      <c r="J2442" s="19">
        <f t="shared" si="192"/>
        <v>3212710.6607197989</v>
      </c>
      <c r="K2442" s="19">
        <f t="shared" si="193"/>
        <v>2213.5585507013475</v>
      </c>
      <c r="L2442" s="19">
        <f t="shared" si="194"/>
        <v>1658232.5638555496</v>
      </c>
      <c r="M2442" s="29">
        <f>Table4[[#This Row],[Revenue]]/Table4[[#This Row],[Units]]</f>
        <v>5.7248322241520526</v>
      </c>
      <c r="N2442" s="31">
        <f t="shared" si="195"/>
        <v>0.51614749629648471</v>
      </c>
    </row>
    <row r="2443" spans="1:14" x14ac:dyDescent="0.25">
      <c r="A2443" s="35">
        <v>1995</v>
      </c>
      <c r="B2443" s="15" t="s">
        <v>173</v>
      </c>
      <c r="C2443" s="15" t="s">
        <v>169</v>
      </c>
      <c r="D2443" s="15" t="s">
        <v>5</v>
      </c>
      <c r="E2443" s="15" t="s">
        <v>59</v>
      </c>
      <c r="F2443" s="16">
        <v>654.28185006073409</v>
      </c>
      <c r="G2443" s="19">
        <v>2028.7772312364707</v>
      </c>
      <c r="H2443" s="19">
        <f t="shared" si="191"/>
        <v>1327392.1202144918</v>
      </c>
      <c r="I2443" s="20">
        <v>4110.9983300074728</v>
      </c>
      <c r="J2443" s="19">
        <f t="shared" si="192"/>
        <v>2689751.5929538775</v>
      </c>
      <c r="K2443" s="19">
        <f t="shared" si="193"/>
        <v>2082.2210987710023</v>
      </c>
      <c r="L2443" s="19">
        <f t="shared" si="194"/>
        <v>1362359.4727393857</v>
      </c>
      <c r="M2443" s="29">
        <f>Table4[[#This Row],[Revenue]]/Table4[[#This Row],[Units]]</f>
        <v>6.2832223293766551</v>
      </c>
      <c r="N2443" s="31">
        <f t="shared" si="195"/>
        <v>0.50650010815431723</v>
      </c>
    </row>
    <row r="2444" spans="1:14" x14ac:dyDescent="0.25">
      <c r="A2444" s="35">
        <v>1995</v>
      </c>
      <c r="B2444" s="15" t="s">
        <v>174</v>
      </c>
      <c r="C2444" s="15" t="s">
        <v>169</v>
      </c>
      <c r="D2444" s="15" t="s">
        <v>5</v>
      </c>
      <c r="E2444" s="15" t="s">
        <v>59</v>
      </c>
      <c r="F2444" s="16">
        <v>505</v>
      </c>
      <c r="G2444" s="19">
        <v>1070.0212492799412</v>
      </c>
      <c r="H2444" s="19">
        <f t="shared" si="191"/>
        <v>540360.73088637029</v>
      </c>
      <c r="I2444" s="20">
        <v>2474.816287999864</v>
      </c>
      <c r="J2444" s="19">
        <f t="shared" si="192"/>
        <v>1249782.2254399313</v>
      </c>
      <c r="K2444" s="19">
        <f t="shared" si="193"/>
        <v>1404.7950387199228</v>
      </c>
      <c r="L2444" s="19">
        <f t="shared" si="194"/>
        <v>709421.49455356097</v>
      </c>
      <c r="M2444" s="29">
        <f>Table4[[#This Row],[Revenue]]/Table4[[#This Row],[Units]]</f>
        <v>4.9006263128710179</v>
      </c>
      <c r="N2444" s="31">
        <f t="shared" si="195"/>
        <v>0.56763608900249807</v>
      </c>
    </row>
    <row r="2445" spans="1:14" x14ac:dyDescent="0.25">
      <c r="A2445" s="35">
        <v>1996</v>
      </c>
      <c r="B2445" s="15" t="s">
        <v>173</v>
      </c>
      <c r="C2445" s="15" t="s">
        <v>169</v>
      </c>
      <c r="D2445" s="15" t="s">
        <v>5</v>
      </c>
      <c r="E2445" s="15" t="s">
        <v>59</v>
      </c>
      <c r="F2445" s="16">
        <v>981</v>
      </c>
      <c r="G2445" s="19">
        <v>1035.6416999999954</v>
      </c>
      <c r="H2445" s="19">
        <f t="shared" si="191"/>
        <v>1015964.5076999954</v>
      </c>
      <c r="I2445" s="20">
        <v>2102.8709293199909</v>
      </c>
      <c r="J2445" s="19">
        <f t="shared" si="192"/>
        <v>2062916.381662911</v>
      </c>
      <c r="K2445" s="19">
        <f t="shared" si="193"/>
        <v>1067.2292293199955</v>
      </c>
      <c r="L2445" s="19">
        <f t="shared" si="194"/>
        <v>1046951.8739629156</v>
      </c>
      <c r="M2445" s="29">
        <f>Table4[[#This Row],[Revenue]]/Table4[[#This Row],[Units]]</f>
        <v>2.143599316330266</v>
      </c>
      <c r="N2445" s="31">
        <f t="shared" si="195"/>
        <v>0.50751057254146703</v>
      </c>
    </row>
    <row r="2446" spans="1:14" x14ac:dyDescent="0.25">
      <c r="A2446" s="35">
        <v>1996</v>
      </c>
      <c r="B2446" s="15" t="s">
        <v>175</v>
      </c>
      <c r="C2446" s="15" t="s">
        <v>169</v>
      </c>
      <c r="D2446" s="15" t="s">
        <v>5</v>
      </c>
      <c r="E2446" s="15" t="s">
        <v>59</v>
      </c>
      <c r="F2446" s="16">
        <v>259</v>
      </c>
      <c r="G2446" s="19">
        <v>568.96983965529296</v>
      </c>
      <c r="H2446" s="19">
        <f t="shared" si="191"/>
        <v>147363.18847072087</v>
      </c>
      <c r="I2446" s="20">
        <v>880.99246662998905</v>
      </c>
      <c r="J2446" s="19">
        <f t="shared" si="192"/>
        <v>228177.04885716716</v>
      </c>
      <c r="K2446" s="19">
        <f t="shared" si="193"/>
        <v>312.0226269746961</v>
      </c>
      <c r="L2446" s="19">
        <f t="shared" si="194"/>
        <v>80813.860386446293</v>
      </c>
      <c r="M2446" s="29">
        <f>Table4[[#This Row],[Revenue]]/Table4[[#This Row],[Units]]</f>
        <v>3.401515315173703</v>
      </c>
      <c r="N2446" s="31">
        <f t="shared" si="195"/>
        <v>0.35417173107990207</v>
      </c>
    </row>
    <row r="2447" spans="1:14" x14ac:dyDescent="0.25">
      <c r="A2447" s="35">
        <v>1997</v>
      </c>
      <c r="B2447" s="15" t="s">
        <v>174</v>
      </c>
      <c r="C2447" s="15" t="s">
        <v>169</v>
      </c>
      <c r="D2447" s="15" t="s">
        <v>5</v>
      </c>
      <c r="E2447" s="15" t="s">
        <v>59</v>
      </c>
      <c r="F2447" s="16">
        <v>495</v>
      </c>
      <c r="G2447" s="19">
        <v>588.95099999999036</v>
      </c>
      <c r="H2447" s="19">
        <f t="shared" si="191"/>
        <v>291530.74499999522</v>
      </c>
      <c r="I2447" s="20">
        <v>1392.3459995999774</v>
      </c>
      <c r="J2447" s="19">
        <f t="shared" si="192"/>
        <v>689211.26980198885</v>
      </c>
      <c r="K2447" s="19">
        <f t="shared" si="193"/>
        <v>803.39499959998705</v>
      </c>
      <c r="L2447" s="19">
        <f t="shared" si="194"/>
        <v>397680.52480199363</v>
      </c>
      <c r="M2447" s="29">
        <f>Table4[[#This Row],[Revenue]]/Table4[[#This Row],[Units]]</f>
        <v>2.8128202012120758</v>
      </c>
      <c r="N2447" s="31">
        <f t="shared" si="195"/>
        <v>0.57700815733359623</v>
      </c>
    </row>
    <row r="2448" spans="1:14" x14ac:dyDescent="0.25">
      <c r="A2448" s="35">
        <v>1998</v>
      </c>
      <c r="B2448" s="15" t="s">
        <v>171</v>
      </c>
      <c r="C2448" s="15" t="s">
        <v>169</v>
      </c>
      <c r="D2448" s="15" t="s">
        <v>5</v>
      </c>
      <c r="E2448" s="15" t="s">
        <v>59</v>
      </c>
      <c r="F2448" s="16">
        <v>259</v>
      </c>
      <c r="G2448" s="19">
        <v>733.63096836997352</v>
      </c>
      <c r="H2448" s="19">
        <f t="shared" si="191"/>
        <v>190010.42080782313</v>
      </c>
      <c r="I2448" s="20">
        <v>1607.6235269999599</v>
      </c>
      <c r="J2448" s="19">
        <f t="shared" si="192"/>
        <v>416374.49349298963</v>
      </c>
      <c r="K2448" s="19">
        <f t="shared" si="193"/>
        <v>873.99255862998643</v>
      </c>
      <c r="L2448" s="19">
        <f t="shared" si="194"/>
        <v>226364.07268516649</v>
      </c>
      <c r="M2448" s="29">
        <f>Table4[[#This Row],[Revenue]]/Table4[[#This Row],[Units]]</f>
        <v>6.2070406447874902</v>
      </c>
      <c r="N2448" s="31">
        <f t="shared" si="195"/>
        <v>0.54365499381622839</v>
      </c>
    </row>
    <row r="2449" spans="1:14" x14ac:dyDescent="0.25">
      <c r="A2449" s="35">
        <v>1999</v>
      </c>
      <c r="B2449" s="15" t="s">
        <v>175</v>
      </c>
      <c r="C2449" s="15" t="s">
        <v>169</v>
      </c>
      <c r="D2449" s="15" t="s">
        <v>5</v>
      </c>
      <c r="E2449" s="15" t="s">
        <v>59</v>
      </c>
      <c r="F2449" s="16">
        <v>981</v>
      </c>
      <c r="G2449" s="19">
        <v>1578.1837499999358</v>
      </c>
      <c r="H2449" s="19">
        <f t="shared" si="191"/>
        <v>1548198.2587499369</v>
      </c>
      <c r="I2449" s="20">
        <v>2984.1883499998789</v>
      </c>
      <c r="J2449" s="19">
        <f t="shared" si="192"/>
        <v>2927488.7713498813</v>
      </c>
      <c r="K2449" s="19">
        <f t="shared" si="193"/>
        <v>1406.0045999999431</v>
      </c>
      <c r="L2449" s="19">
        <f t="shared" si="194"/>
        <v>1379290.5125999444</v>
      </c>
      <c r="M2449" s="29">
        <f>Table4[[#This Row],[Revenue]]/Table4[[#This Row],[Units]]</f>
        <v>3.041986085626788</v>
      </c>
      <c r="N2449" s="31">
        <f t="shared" si="195"/>
        <v>0.47115142715438862</v>
      </c>
    </row>
    <row r="2450" spans="1:14" x14ac:dyDescent="0.25">
      <c r="A2450" s="35">
        <v>1999</v>
      </c>
      <c r="B2450" s="15" t="s">
        <v>171</v>
      </c>
      <c r="C2450" s="15" t="s">
        <v>169</v>
      </c>
      <c r="D2450" s="15" t="s">
        <v>5</v>
      </c>
      <c r="E2450" s="15" t="s">
        <v>59</v>
      </c>
      <c r="F2450" s="16">
        <v>495</v>
      </c>
      <c r="G2450" s="19">
        <v>818.04937499996515</v>
      </c>
      <c r="H2450" s="19">
        <f t="shared" si="191"/>
        <v>404934.44062498276</v>
      </c>
      <c r="I2450" s="20">
        <v>1819.7604749999227</v>
      </c>
      <c r="J2450" s="19">
        <f t="shared" si="192"/>
        <v>900781.43512496178</v>
      </c>
      <c r="K2450" s="19">
        <f t="shared" si="193"/>
        <v>1001.7110999999576</v>
      </c>
      <c r="L2450" s="19">
        <f t="shared" si="194"/>
        <v>495846.99449997902</v>
      </c>
      <c r="M2450" s="29">
        <f>Table4[[#This Row],[Revenue]]/Table4[[#This Row],[Units]]</f>
        <v>3.6762837878786319</v>
      </c>
      <c r="N2450" s="31">
        <f t="shared" si="195"/>
        <v>0.55046315916934074</v>
      </c>
    </row>
    <row r="2451" spans="1:14" x14ac:dyDescent="0.25">
      <c r="A2451" s="35">
        <v>2008</v>
      </c>
      <c r="B2451" s="15" t="s">
        <v>171</v>
      </c>
      <c r="C2451" s="15" t="s">
        <v>169</v>
      </c>
      <c r="D2451" s="15" t="s">
        <v>5</v>
      </c>
      <c r="E2451" s="15" t="s">
        <v>59</v>
      </c>
      <c r="F2451" s="16">
        <v>988</v>
      </c>
      <c r="G2451" s="19">
        <v>1365.36659999996</v>
      </c>
      <c r="H2451" s="19">
        <f t="shared" si="191"/>
        <v>1348982.2007999604</v>
      </c>
      <c r="I2451" s="20">
        <v>2578.4853039999243</v>
      </c>
      <c r="J2451" s="19">
        <f t="shared" si="192"/>
        <v>2547543.4803519254</v>
      </c>
      <c r="K2451" s="19">
        <f t="shared" si="193"/>
        <v>1213.1187039999643</v>
      </c>
      <c r="L2451" s="19">
        <f t="shared" si="194"/>
        <v>1198561.279551965</v>
      </c>
      <c r="M2451" s="29">
        <f>Table4[[#This Row],[Revenue]]/Table4[[#This Row],[Units]]</f>
        <v>2.6098029392711783</v>
      </c>
      <c r="N2451" s="31">
        <f t="shared" si="195"/>
        <v>0.47047726125027389</v>
      </c>
    </row>
    <row r="2452" spans="1:14" x14ac:dyDescent="0.25">
      <c r="A2452" s="35">
        <v>2008</v>
      </c>
      <c r="B2452" s="15" t="s">
        <v>172</v>
      </c>
      <c r="C2452" s="15" t="s">
        <v>170</v>
      </c>
      <c r="D2452" s="15" t="s">
        <v>168</v>
      </c>
      <c r="E2452" s="15" t="s">
        <v>59</v>
      </c>
      <c r="F2452" s="16">
        <v>972</v>
      </c>
      <c r="G2452" s="19">
        <v>1259.8751252771783</v>
      </c>
      <c r="H2452" s="19">
        <f t="shared" si="191"/>
        <v>1224598.6217694173</v>
      </c>
      <c r="I2452" s="20">
        <v>1967.650404119966</v>
      </c>
      <c r="J2452" s="19">
        <f t="shared" si="192"/>
        <v>1912556.1928046069</v>
      </c>
      <c r="K2452" s="19">
        <f t="shared" si="193"/>
        <v>707.77527884278766</v>
      </c>
      <c r="L2452" s="19">
        <f t="shared" si="194"/>
        <v>687957.57103518955</v>
      </c>
      <c r="M2452" s="29">
        <f>Table4[[#This Row],[Revenue]]/Table4[[#This Row],[Units]]</f>
        <v>2.0243316914814464</v>
      </c>
      <c r="N2452" s="31">
        <f t="shared" si="195"/>
        <v>0.35970580818666364</v>
      </c>
    </row>
    <row r="2453" spans="1:14" x14ac:dyDescent="0.25">
      <c r="A2453" s="35">
        <v>2008</v>
      </c>
      <c r="B2453" s="15" t="s">
        <v>172</v>
      </c>
      <c r="C2453" s="15" t="s">
        <v>169</v>
      </c>
      <c r="D2453" s="15" t="s">
        <v>5</v>
      </c>
      <c r="E2453" s="15" t="s">
        <v>59</v>
      </c>
      <c r="F2453" s="16">
        <v>749</v>
      </c>
      <c r="G2453" s="19">
        <v>898.57529999998462</v>
      </c>
      <c r="H2453" s="19">
        <f t="shared" si="191"/>
        <v>673032.89969998843</v>
      </c>
      <c r="I2453" s="20">
        <v>1793.6901319999695</v>
      </c>
      <c r="J2453" s="19">
        <f t="shared" si="192"/>
        <v>1343473.9088679771</v>
      </c>
      <c r="K2453" s="19">
        <f t="shared" si="193"/>
        <v>895.11483199998486</v>
      </c>
      <c r="L2453" s="19">
        <f t="shared" si="194"/>
        <v>670441.00916798867</v>
      </c>
      <c r="M2453" s="29">
        <f>Table4[[#This Row],[Revenue]]/Table4[[#This Row],[Units]]</f>
        <v>2.3947798825099724</v>
      </c>
      <c r="N2453" s="31">
        <f t="shared" si="195"/>
        <v>0.49903537742158915</v>
      </c>
    </row>
    <row r="2454" spans="1:14" x14ac:dyDescent="0.25">
      <c r="A2454" s="35">
        <v>2008</v>
      </c>
      <c r="B2454" s="15" t="s">
        <v>175</v>
      </c>
      <c r="C2454" s="15" t="s">
        <v>169</v>
      </c>
      <c r="D2454" s="15" t="s">
        <v>5</v>
      </c>
      <c r="E2454" s="15" t="s">
        <v>59</v>
      </c>
      <c r="F2454" s="16">
        <v>576</v>
      </c>
      <c r="G2454" s="19">
        <v>775.00799999997901</v>
      </c>
      <c r="H2454" s="19">
        <f t="shared" si="191"/>
        <v>446404.6079999879</v>
      </c>
      <c r="I2454" s="20">
        <v>1650.6235199999551</v>
      </c>
      <c r="J2454" s="19">
        <f t="shared" si="192"/>
        <v>950759.14751997415</v>
      </c>
      <c r="K2454" s="19">
        <f t="shared" si="193"/>
        <v>875.61551999997607</v>
      </c>
      <c r="L2454" s="19">
        <f t="shared" si="194"/>
        <v>504354.53951998625</v>
      </c>
      <c r="M2454" s="29">
        <f>Table4[[#This Row],[Revenue]]/Table4[[#This Row],[Units]]</f>
        <v>2.8656658333332552</v>
      </c>
      <c r="N2454" s="31">
        <f t="shared" si="195"/>
        <v>0.53047561081645067</v>
      </c>
    </row>
    <row r="2455" spans="1:14" x14ac:dyDescent="0.25">
      <c r="A2455" s="35">
        <v>2009</v>
      </c>
      <c r="B2455" s="15" t="s">
        <v>174</v>
      </c>
      <c r="C2455" s="15" t="s">
        <v>169</v>
      </c>
      <c r="D2455" s="15" t="s">
        <v>5</v>
      </c>
      <c r="E2455" s="15" t="s">
        <v>59</v>
      </c>
      <c r="F2455" s="16">
        <v>316</v>
      </c>
      <c r="G2455" s="19">
        <v>802.07736959997544</v>
      </c>
      <c r="H2455" s="19">
        <f t="shared" si="191"/>
        <v>253456.44879359225</v>
      </c>
      <c r="I2455" s="20">
        <v>1656.1721599999646</v>
      </c>
      <c r="J2455" s="19">
        <f t="shared" si="192"/>
        <v>523350.40255998884</v>
      </c>
      <c r="K2455" s="19">
        <f t="shared" si="193"/>
        <v>854.09479039998917</v>
      </c>
      <c r="L2455" s="19">
        <f t="shared" si="194"/>
        <v>269893.95376639662</v>
      </c>
      <c r="M2455" s="29">
        <f>Table4[[#This Row],[Revenue]]/Table4[[#This Row],[Units]]</f>
        <v>5.241051139240394</v>
      </c>
      <c r="N2455" s="31">
        <f t="shared" si="195"/>
        <v>0.51570411037461672</v>
      </c>
    </row>
    <row r="2456" spans="1:14" x14ac:dyDescent="0.25">
      <c r="A2456" s="35">
        <v>2015</v>
      </c>
      <c r="B2456" s="15" t="s">
        <v>172</v>
      </c>
      <c r="C2456" s="15" t="s">
        <v>169</v>
      </c>
      <c r="D2456" s="15" t="s">
        <v>5</v>
      </c>
      <c r="E2456" s="15" t="s">
        <v>59</v>
      </c>
      <c r="F2456" s="16">
        <v>494</v>
      </c>
      <c r="G2456" s="19">
        <v>1403.0239939199264</v>
      </c>
      <c r="H2456" s="19">
        <f t="shared" si="191"/>
        <v>693093.85299644363</v>
      </c>
      <c r="I2456" s="20">
        <v>2619.1264319998627</v>
      </c>
      <c r="J2456" s="19">
        <f t="shared" si="192"/>
        <v>1293848.4574079323</v>
      </c>
      <c r="K2456" s="19">
        <f t="shared" si="193"/>
        <v>1216.1024380799363</v>
      </c>
      <c r="L2456" s="19">
        <f t="shared" si="194"/>
        <v>600754.60441148863</v>
      </c>
      <c r="M2456" s="29">
        <f>Table4[[#This Row],[Revenue]]/Table4[[#This Row],[Units]]</f>
        <v>5.3018753684207747</v>
      </c>
      <c r="N2456" s="31">
        <f t="shared" si="195"/>
        <v>0.46431604951249639</v>
      </c>
    </row>
    <row r="2457" spans="1:14" x14ac:dyDescent="0.25">
      <c r="A2457" s="35">
        <v>2015</v>
      </c>
      <c r="B2457" s="15" t="s">
        <v>176</v>
      </c>
      <c r="C2457" s="15" t="s">
        <v>169</v>
      </c>
      <c r="D2457" s="15" t="s">
        <v>5</v>
      </c>
      <c r="E2457" s="15" t="s">
        <v>59</v>
      </c>
      <c r="F2457" s="16">
        <v>408</v>
      </c>
      <c r="G2457" s="19">
        <v>1047.3967180799436</v>
      </c>
      <c r="H2457" s="19">
        <f t="shared" si="191"/>
        <v>427337.86097661703</v>
      </c>
      <c r="I2457" s="20">
        <v>2422.4887679998697</v>
      </c>
      <c r="J2457" s="19">
        <f t="shared" si="192"/>
        <v>988375.41734394687</v>
      </c>
      <c r="K2457" s="19">
        <f t="shared" si="193"/>
        <v>1375.092049919926</v>
      </c>
      <c r="L2457" s="19">
        <f t="shared" si="194"/>
        <v>561037.55636732979</v>
      </c>
      <c r="M2457" s="29">
        <f>Table4[[#This Row],[Revenue]]/Table4[[#This Row],[Units]]</f>
        <v>5.9374724705879158</v>
      </c>
      <c r="N2457" s="31">
        <f t="shared" si="195"/>
        <v>0.56763608900249807</v>
      </c>
    </row>
    <row r="2458" spans="1:14" x14ac:dyDescent="0.25">
      <c r="A2458" s="35">
        <v>1990</v>
      </c>
      <c r="B2458" s="15" t="s">
        <v>173</v>
      </c>
      <c r="C2458" s="15" t="s">
        <v>170</v>
      </c>
      <c r="D2458" s="15" t="s">
        <v>146</v>
      </c>
      <c r="E2458" s="15" t="s">
        <v>119</v>
      </c>
      <c r="F2458" s="16">
        <v>399</v>
      </c>
      <c r="G2458" s="19">
        <v>719.9607005843917</v>
      </c>
      <c r="H2458" s="19">
        <f t="shared" si="191"/>
        <v>287264.3195331723</v>
      </c>
      <c r="I2458" s="20">
        <v>1532.5718212399881</v>
      </c>
      <c r="J2458" s="19">
        <f t="shared" si="192"/>
        <v>611496.15667475527</v>
      </c>
      <c r="K2458" s="19">
        <f t="shared" si="193"/>
        <v>812.61112065559644</v>
      </c>
      <c r="L2458" s="19">
        <f t="shared" si="194"/>
        <v>324231.83714158298</v>
      </c>
      <c r="M2458" s="29">
        <f>Table4[[#This Row],[Revenue]]/Table4[[#This Row],[Units]]</f>
        <v>3.8410321334335542</v>
      </c>
      <c r="N2458" s="31">
        <f t="shared" si="195"/>
        <v>0.53022710544039697</v>
      </c>
    </row>
    <row r="2459" spans="1:14" x14ac:dyDescent="0.25">
      <c r="A2459" s="35">
        <v>1990</v>
      </c>
      <c r="B2459" s="15" t="s">
        <v>173</v>
      </c>
      <c r="C2459" s="15" t="s">
        <v>170</v>
      </c>
      <c r="D2459" s="15" t="s">
        <v>146</v>
      </c>
      <c r="E2459" s="15" t="s">
        <v>119</v>
      </c>
      <c r="F2459" s="16">
        <v>250</v>
      </c>
      <c r="G2459" s="19">
        <v>474.19322864999646</v>
      </c>
      <c r="H2459" s="19">
        <f t="shared" si="191"/>
        <v>118548.30716249911</v>
      </c>
      <c r="I2459" s="20">
        <v>755.16041499999449</v>
      </c>
      <c r="J2459" s="19">
        <f t="shared" si="192"/>
        <v>188790.10374999861</v>
      </c>
      <c r="K2459" s="19">
        <f t="shared" si="193"/>
        <v>280.96718634999803</v>
      </c>
      <c r="L2459" s="19">
        <f t="shared" si="194"/>
        <v>70241.796587499499</v>
      </c>
      <c r="M2459" s="29">
        <f>Table4[[#This Row],[Revenue]]/Table4[[#This Row],[Units]]</f>
        <v>3.0206416599999781</v>
      </c>
      <c r="N2459" s="31">
        <f t="shared" si="195"/>
        <v>0.37206291639373085</v>
      </c>
    </row>
    <row r="2460" spans="1:14" x14ac:dyDescent="0.25">
      <c r="A2460" s="35">
        <v>1992</v>
      </c>
      <c r="B2460" s="15" t="s">
        <v>176</v>
      </c>
      <c r="C2460" s="15" t="s">
        <v>170</v>
      </c>
      <c r="D2460" s="15" t="s">
        <v>146</v>
      </c>
      <c r="E2460" s="15" t="s">
        <v>119</v>
      </c>
      <c r="F2460" s="16">
        <v>399</v>
      </c>
      <c r="G2460" s="19">
        <v>556.91861399997811</v>
      </c>
      <c r="H2460" s="19">
        <f t="shared" si="191"/>
        <v>222210.52698599125</v>
      </c>
      <c r="I2460" s="20">
        <v>1362.8272139999463</v>
      </c>
      <c r="J2460" s="19">
        <f t="shared" si="192"/>
        <v>543768.05838597857</v>
      </c>
      <c r="K2460" s="19">
        <f t="shared" si="193"/>
        <v>805.90859999996815</v>
      </c>
      <c r="L2460" s="19">
        <f t="shared" si="194"/>
        <v>321557.53139998729</v>
      </c>
      <c r="M2460" s="29">
        <f>Table4[[#This Row],[Revenue]]/Table4[[#This Row],[Units]]</f>
        <v>3.4156070526314442</v>
      </c>
      <c r="N2460" s="31">
        <f t="shared" si="195"/>
        <v>0.59135053345067701</v>
      </c>
    </row>
    <row r="2461" spans="1:14" x14ac:dyDescent="0.25">
      <c r="A2461" s="35">
        <v>1992</v>
      </c>
      <c r="B2461" s="15" t="s">
        <v>171</v>
      </c>
      <c r="C2461" s="15" t="s">
        <v>170</v>
      </c>
      <c r="D2461" s="15" t="s">
        <v>146</v>
      </c>
      <c r="E2461" s="15" t="s">
        <v>119</v>
      </c>
      <c r="F2461" s="16">
        <v>250</v>
      </c>
      <c r="G2461" s="19">
        <v>685.51757999997221</v>
      </c>
      <c r="H2461" s="19">
        <f t="shared" si="191"/>
        <v>171379.39499999306</v>
      </c>
      <c r="I2461" s="20">
        <v>1067.4179999999567</v>
      </c>
      <c r="J2461" s="19">
        <f t="shared" si="192"/>
        <v>266854.49999998917</v>
      </c>
      <c r="K2461" s="19">
        <f t="shared" si="193"/>
        <v>381.90041999998448</v>
      </c>
      <c r="L2461" s="19">
        <f t="shared" si="194"/>
        <v>95475.104999996111</v>
      </c>
      <c r="M2461" s="29">
        <f>Table4[[#This Row],[Revenue]]/Table4[[#This Row],[Units]]</f>
        <v>4.2696719999998267</v>
      </c>
      <c r="N2461" s="31">
        <f t="shared" si="195"/>
        <v>0.357779632721202</v>
      </c>
    </row>
    <row r="2462" spans="1:14" x14ac:dyDescent="0.25">
      <c r="A2462" s="35">
        <v>1992</v>
      </c>
      <c r="B2462" s="15" t="s">
        <v>171</v>
      </c>
      <c r="C2462" s="15" t="s">
        <v>170</v>
      </c>
      <c r="D2462" s="15" t="s">
        <v>146</v>
      </c>
      <c r="E2462" s="15" t="s">
        <v>119</v>
      </c>
      <c r="F2462" s="16">
        <v>130</v>
      </c>
      <c r="G2462" s="19">
        <v>230.72504699999047</v>
      </c>
      <c r="H2462" s="19">
        <f t="shared" si="191"/>
        <v>29994.256109998762</v>
      </c>
      <c r="I2462" s="20">
        <v>605.42369999997504</v>
      </c>
      <c r="J2462" s="19">
        <f t="shared" si="192"/>
        <v>78705.080999996761</v>
      </c>
      <c r="K2462" s="19">
        <f t="shared" si="193"/>
        <v>374.69865299998457</v>
      </c>
      <c r="L2462" s="19">
        <f t="shared" si="194"/>
        <v>48710.824889997995</v>
      </c>
      <c r="M2462" s="29">
        <f>Table4[[#This Row],[Revenue]]/Table4[[#This Row],[Units]]</f>
        <v>4.6571053846151926</v>
      </c>
      <c r="N2462" s="31">
        <f t="shared" si="195"/>
        <v>0.61890317970703823</v>
      </c>
    </row>
    <row r="2463" spans="1:14" x14ac:dyDescent="0.25">
      <c r="A2463" s="35">
        <v>1996</v>
      </c>
      <c r="B2463" s="15" t="s">
        <v>171</v>
      </c>
      <c r="C2463" s="15" t="s">
        <v>170</v>
      </c>
      <c r="D2463" s="15" t="s">
        <v>146</v>
      </c>
      <c r="E2463" s="15" t="s">
        <v>119</v>
      </c>
      <c r="F2463" s="16">
        <v>477</v>
      </c>
      <c r="G2463" s="19">
        <v>489.51791099999321</v>
      </c>
      <c r="H2463" s="19">
        <f t="shared" si="191"/>
        <v>233500.04354699675</v>
      </c>
      <c r="I2463" s="20">
        <v>1188.4774239899837</v>
      </c>
      <c r="J2463" s="19">
        <f t="shared" si="192"/>
        <v>566903.73124322225</v>
      </c>
      <c r="K2463" s="19">
        <f t="shared" si="193"/>
        <v>698.95951298999046</v>
      </c>
      <c r="L2463" s="19">
        <f t="shared" si="194"/>
        <v>333403.68769622548</v>
      </c>
      <c r="M2463" s="29">
        <f>Table4[[#This Row],[Revenue]]/Table4[[#This Row],[Units]]</f>
        <v>2.4915669266037392</v>
      </c>
      <c r="N2463" s="31">
        <f t="shared" si="195"/>
        <v>0.58811341206922341</v>
      </c>
    </row>
    <row r="2464" spans="1:14" x14ac:dyDescent="0.25">
      <c r="A2464" s="35">
        <v>1996</v>
      </c>
      <c r="B2464" s="15" t="s">
        <v>175</v>
      </c>
      <c r="C2464" s="15" t="s">
        <v>170</v>
      </c>
      <c r="D2464" s="15" t="s">
        <v>146</v>
      </c>
      <c r="E2464" s="15" t="s">
        <v>119</v>
      </c>
      <c r="F2464" s="16">
        <v>360</v>
      </c>
      <c r="G2464" s="19">
        <v>658.27670333999276</v>
      </c>
      <c r="H2464" s="19">
        <f t="shared" si="191"/>
        <v>236979.61320239739</v>
      </c>
      <c r="I2464" s="20">
        <v>1464.5229139999892</v>
      </c>
      <c r="J2464" s="19">
        <f t="shared" si="192"/>
        <v>527228.24903999607</v>
      </c>
      <c r="K2464" s="19">
        <f t="shared" si="193"/>
        <v>806.24621065999645</v>
      </c>
      <c r="L2464" s="19">
        <f t="shared" si="194"/>
        <v>290248.6358375987</v>
      </c>
      <c r="M2464" s="29">
        <f>Table4[[#This Row],[Revenue]]/Table4[[#This Row],[Units]]</f>
        <v>4.0681192055555258</v>
      </c>
      <c r="N2464" s="31">
        <f t="shared" si="195"/>
        <v>0.550517989819586</v>
      </c>
    </row>
    <row r="2465" spans="1:14" x14ac:dyDescent="0.25">
      <c r="A2465" s="35">
        <v>1997</v>
      </c>
      <c r="B2465" s="15" t="s">
        <v>173</v>
      </c>
      <c r="C2465" s="15" t="s">
        <v>170</v>
      </c>
      <c r="D2465" s="15" t="s">
        <v>146</v>
      </c>
      <c r="E2465" s="15" t="s">
        <v>119</v>
      </c>
      <c r="F2465" s="16">
        <v>837</v>
      </c>
      <c r="G2465" s="19">
        <v>925.09090199998082</v>
      </c>
      <c r="H2465" s="19">
        <f t="shared" si="191"/>
        <v>774301.08497398393</v>
      </c>
      <c r="I2465" s="20">
        <v>1931.60716517996</v>
      </c>
      <c r="J2465" s="19">
        <f t="shared" si="192"/>
        <v>1616755.1972556266</v>
      </c>
      <c r="K2465" s="19">
        <f t="shared" si="193"/>
        <v>1006.5162631799792</v>
      </c>
      <c r="L2465" s="19">
        <f t="shared" si="194"/>
        <v>842454.11228164262</v>
      </c>
      <c r="M2465" s="29">
        <f>Table4[[#This Row],[Revenue]]/Table4[[#This Row],[Units]]</f>
        <v>2.3077743908960096</v>
      </c>
      <c r="N2465" s="31">
        <f t="shared" si="195"/>
        <v>0.52107710166119936</v>
      </c>
    </row>
    <row r="2466" spans="1:14" x14ac:dyDescent="0.25">
      <c r="A2466" s="35">
        <v>1998</v>
      </c>
      <c r="B2466" s="15" t="s">
        <v>172</v>
      </c>
      <c r="C2466" s="15" t="s">
        <v>170</v>
      </c>
      <c r="D2466" s="15" t="s">
        <v>146</v>
      </c>
      <c r="E2466" s="15" t="s">
        <v>119</v>
      </c>
      <c r="F2466" s="16">
        <v>993</v>
      </c>
      <c r="G2466" s="19">
        <v>1189.9893539999671</v>
      </c>
      <c r="H2466" s="19">
        <f t="shared" si="191"/>
        <v>1181659.4285219673</v>
      </c>
      <c r="I2466" s="20">
        <v>2239.6239539999378</v>
      </c>
      <c r="J2466" s="19">
        <f t="shared" si="192"/>
        <v>2223946.5863219383</v>
      </c>
      <c r="K2466" s="19">
        <f t="shared" si="193"/>
        <v>1049.6345999999708</v>
      </c>
      <c r="L2466" s="19">
        <f t="shared" si="194"/>
        <v>1042287.1577999711</v>
      </c>
      <c r="M2466" s="29">
        <f>Table4[[#This Row],[Revenue]]/Table4[[#This Row],[Units]]</f>
        <v>2.2554118368579434</v>
      </c>
      <c r="N2466" s="31">
        <f t="shared" si="195"/>
        <v>0.46866555348514544</v>
      </c>
    </row>
    <row r="2467" spans="1:14" x14ac:dyDescent="0.25">
      <c r="A2467" s="35">
        <v>1999</v>
      </c>
      <c r="B2467" s="15" t="s">
        <v>171</v>
      </c>
      <c r="C2467" s="15" t="s">
        <v>170</v>
      </c>
      <c r="D2467" s="15" t="s">
        <v>146</v>
      </c>
      <c r="E2467" s="15" t="s">
        <v>119</v>
      </c>
      <c r="F2467" s="16">
        <v>360</v>
      </c>
      <c r="G2467" s="19">
        <v>944.8796327999595</v>
      </c>
      <c r="H2467" s="19">
        <f t="shared" si="191"/>
        <v>340156.66780798545</v>
      </c>
      <c r="I2467" s="20">
        <v>1845.5088799999426</v>
      </c>
      <c r="J2467" s="19">
        <f t="shared" si="192"/>
        <v>664383.19679997931</v>
      </c>
      <c r="K2467" s="19">
        <f t="shared" si="193"/>
        <v>900.62924719998307</v>
      </c>
      <c r="L2467" s="19">
        <f t="shared" si="194"/>
        <v>324226.52899199387</v>
      </c>
      <c r="M2467" s="29">
        <f>Table4[[#This Row],[Revenue]]/Table4[[#This Row],[Units]]</f>
        <v>5.1264135555553958</v>
      </c>
      <c r="N2467" s="31">
        <f t="shared" si="195"/>
        <v>0.48801133224566823</v>
      </c>
    </row>
    <row r="2468" spans="1:14" x14ac:dyDescent="0.25">
      <c r="A2468" s="35">
        <v>2000</v>
      </c>
      <c r="B2468" s="15" t="s">
        <v>173</v>
      </c>
      <c r="C2468" s="15" t="s">
        <v>170</v>
      </c>
      <c r="D2468" s="15" t="s">
        <v>146</v>
      </c>
      <c r="E2468" s="15" t="s">
        <v>119</v>
      </c>
      <c r="F2468" s="16">
        <v>853</v>
      </c>
      <c r="G2468" s="19">
        <v>2317.3136621998933</v>
      </c>
      <c r="H2468" s="19">
        <f t="shared" si="191"/>
        <v>1976668.553856509</v>
      </c>
      <c r="I2468" s="20">
        <v>3791.5356199998487</v>
      </c>
      <c r="J2468" s="19">
        <f t="shared" si="192"/>
        <v>3234179.883859871</v>
      </c>
      <c r="K2468" s="19">
        <f t="shared" si="193"/>
        <v>1474.2219577999554</v>
      </c>
      <c r="L2468" s="19">
        <f t="shared" si="194"/>
        <v>1257511.3300033619</v>
      </c>
      <c r="M2468" s="29">
        <f>Table4[[#This Row],[Revenue]]/Table4[[#This Row],[Units]]</f>
        <v>4.4449421101991193</v>
      </c>
      <c r="N2468" s="31">
        <f t="shared" si="195"/>
        <v>0.38881922934433993</v>
      </c>
    </row>
    <row r="2469" spans="1:14" x14ac:dyDescent="0.25">
      <c r="A2469" s="35">
        <v>2000</v>
      </c>
      <c r="B2469" s="15" t="s">
        <v>171</v>
      </c>
      <c r="C2469" s="15" t="s">
        <v>170</v>
      </c>
      <c r="D2469" s="15" t="s">
        <v>146</v>
      </c>
      <c r="E2469" s="15" t="s">
        <v>119</v>
      </c>
      <c r="F2469" s="16">
        <v>848</v>
      </c>
      <c r="G2469" s="19">
        <v>1883.5159551299075</v>
      </c>
      <c r="H2469" s="19">
        <f t="shared" si="191"/>
        <v>1597221.5299501615</v>
      </c>
      <c r="I2469" s="20">
        <v>3778.4008229998149</v>
      </c>
      <c r="J2469" s="19">
        <f t="shared" si="192"/>
        <v>3204083.8979038429</v>
      </c>
      <c r="K2469" s="19">
        <f t="shared" si="193"/>
        <v>1894.8848678699073</v>
      </c>
      <c r="L2469" s="19">
        <f t="shared" si="194"/>
        <v>1606862.3679536814</v>
      </c>
      <c r="M2469" s="29">
        <f>Table4[[#This Row],[Revenue]]/Table4[[#This Row],[Units]]</f>
        <v>4.4556613478771405</v>
      </c>
      <c r="N2469" s="31">
        <f t="shared" si="195"/>
        <v>0.50150446091780354</v>
      </c>
    </row>
    <row r="2470" spans="1:14" x14ac:dyDescent="0.25">
      <c r="A2470" s="35">
        <v>2000</v>
      </c>
      <c r="B2470" s="15" t="s">
        <v>176</v>
      </c>
      <c r="C2470" s="15" t="s">
        <v>170</v>
      </c>
      <c r="D2470" s="15" t="s">
        <v>146</v>
      </c>
      <c r="E2470" s="15" t="s">
        <v>119</v>
      </c>
      <c r="F2470" s="16">
        <v>852</v>
      </c>
      <c r="G2470" s="19">
        <v>1778.3802644299153</v>
      </c>
      <c r="H2470" s="19">
        <f t="shared" si="191"/>
        <v>1515179.9852942878</v>
      </c>
      <c r="I2470" s="20">
        <v>3531.3808529998323</v>
      </c>
      <c r="J2470" s="19">
        <f t="shared" si="192"/>
        <v>3008736.4867558572</v>
      </c>
      <c r="K2470" s="19">
        <f t="shared" si="193"/>
        <v>1753.000588569917</v>
      </c>
      <c r="L2470" s="19">
        <f t="shared" si="194"/>
        <v>1493556.5014615695</v>
      </c>
      <c r="M2470" s="29">
        <f>Table4[[#This Row],[Revenue]]/Table4[[#This Row],[Units]]</f>
        <v>4.1448132077462825</v>
      </c>
      <c r="N2470" s="31">
        <f t="shared" si="195"/>
        <v>0.49640655073518353</v>
      </c>
    </row>
    <row r="2471" spans="1:14" x14ac:dyDescent="0.25">
      <c r="A2471" s="35">
        <v>2000</v>
      </c>
      <c r="B2471" s="15" t="s">
        <v>174</v>
      </c>
      <c r="C2471" s="15" t="s">
        <v>170</v>
      </c>
      <c r="D2471" s="15" t="s">
        <v>146</v>
      </c>
      <c r="E2471" s="15" t="s">
        <v>119</v>
      </c>
      <c r="F2471" s="16">
        <v>837</v>
      </c>
      <c r="G2471" s="19">
        <v>1257.2175239999442</v>
      </c>
      <c r="H2471" s="19">
        <f t="shared" si="191"/>
        <v>1052291.0675879533</v>
      </c>
      <c r="I2471" s="20">
        <v>2455.085123999891</v>
      </c>
      <c r="J2471" s="19">
        <f t="shared" si="192"/>
        <v>2054906.2487879088</v>
      </c>
      <c r="K2471" s="19">
        <f t="shared" si="193"/>
        <v>1197.8675999999468</v>
      </c>
      <c r="L2471" s="19">
        <f t="shared" si="194"/>
        <v>1002615.1811999555</v>
      </c>
      <c r="M2471" s="29">
        <f>Table4[[#This Row],[Revenue]]/Table4[[#This Row],[Units]]</f>
        <v>2.933196086021375</v>
      </c>
      <c r="N2471" s="31">
        <f t="shared" si="195"/>
        <v>0.48791285821012537</v>
      </c>
    </row>
    <row r="2472" spans="1:14" x14ac:dyDescent="0.25">
      <c r="A2472" s="35">
        <v>2000</v>
      </c>
      <c r="B2472" s="15" t="s">
        <v>171</v>
      </c>
      <c r="C2472" s="15" t="s">
        <v>170</v>
      </c>
      <c r="D2472" s="15" t="s">
        <v>146</v>
      </c>
      <c r="E2472" s="15" t="s">
        <v>119</v>
      </c>
      <c r="F2472" s="16">
        <v>579</v>
      </c>
      <c r="G2472" s="19">
        <v>1321.3131206399351</v>
      </c>
      <c r="H2472" s="19">
        <f t="shared" si="191"/>
        <v>765040.2968505224</v>
      </c>
      <c r="I2472" s="20">
        <v>2906.7597439998572</v>
      </c>
      <c r="J2472" s="19">
        <f t="shared" si="192"/>
        <v>1683013.8917759173</v>
      </c>
      <c r="K2472" s="19">
        <f t="shared" si="193"/>
        <v>1585.4466233599221</v>
      </c>
      <c r="L2472" s="19">
        <f t="shared" si="194"/>
        <v>917973.59492539486</v>
      </c>
      <c r="M2472" s="29">
        <f>Table4[[#This Row],[Revenue]]/Table4[[#This Row],[Units]]</f>
        <v>5.0203104386871455</v>
      </c>
      <c r="N2472" s="31">
        <f t="shared" si="195"/>
        <v>0.54543435405440921</v>
      </c>
    </row>
    <row r="2473" spans="1:14" x14ac:dyDescent="0.25">
      <c r="A2473" s="35">
        <v>2000</v>
      </c>
      <c r="B2473" s="15" t="s">
        <v>176</v>
      </c>
      <c r="C2473" s="15" t="s">
        <v>170</v>
      </c>
      <c r="D2473" s="15" t="s">
        <v>146</v>
      </c>
      <c r="E2473" s="15" t="s">
        <v>119</v>
      </c>
      <c r="F2473" s="16">
        <v>581</v>
      </c>
      <c r="G2473" s="19">
        <v>1229.3035259399414</v>
      </c>
      <c r="H2473" s="19">
        <f t="shared" si="191"/>
        <v>714225.34857110598</v>
      </c>
      <c r="I2473" s="20">
        <v>2680.0513739998723</v>
      </c>
      <c r="J2473" s="19">
        <f t="shared" si="192"/>
        <v>1557109.8482939259</v>
      </c>
      <c r="K2473" s="19">
        <f t="shared" si="193"/>
        <v>1450.7478480599309</v>
      </c>
      <c r="L2473" s="19">
        <f t="shared" si="194"/>
        <v>842884.49972281989</v>
      </c>
      <c r="M2473" s="29">
        <f>Table4[[#This Row],[Revenue]]/Table4[[#This Row],[Units]]</f>
        <v>4.6128250843371292</v>
      </c>
      <c r="N2473" s="31">
        <f t="shared" si="195"/>
        <v>0.54131344724737351</v>
      </c>
    </row>
    <row r="2474" spans="1:14" x14ac:dyDescent="0.25">
      <c r="A2474" s="35">
        <v>2000</v>
      </c>
      <c r="B2474" s="15" t="s">
        <v>173</v>
      </c>
      <c r="C2474" s="15" t="s">
        <v>170</v>
      </c>
      <c r="D2474" s="15" t="s">
        <v>146</v>
      </c>
      <c r="E2474" s="15" t="s">
        <v>119</v>
      </c>
      <c r="F2474" s="16">
        <v>483</v>
      </c>
      <c r="G2474" s="19">
        <v>1505.7149629799308</v>
      </c>
      <c r="H2474" s="19">
        <f t="shared" si="191"/>
        <v>727260.32711930654</v>
      </c>
      <c r="I2474" s="20">
        <v>2460.3077579998867</v>
      </c>
      <c r="J2474" s="19">
        <f t="shared" si="192"/>
        <v>1188328.6471139453</v>
      </c>
      <c r="K2474" s="19">
        <f t="shared" si="193"/>
        <v>954.59279501995593</v>
      </c>
      <c r="L2474" s="19">
        <f t="shared" si="194"/>
        <v>461068.31999463879</v>
      </c>
      <c r="M2474" s="29">
        <f>Table4[[#This Row],[Revenue]]/Table4[[#This Row],[Units]]</f>
        <v>5.0938048819873432</v>
      </c>
      <c r="N2474" s="31">
        <f t="shared" si="195"/>
        <v>0.38799731127783565</v>
      </c>
    </row>
    <row r="2475" spans="1:14" x14ac:dyDescent="0.25">
      <c r="A2475" s="35">
        <v>2000</v>
      </c>
      <c r="B2475" s="15" t="s">
        <v>174</v>
      </c>
      <c r="C2475" s="15" t="s">
        <v>170</v>
      </c>
      <c r="D2475" s="15" t="s">
        <v>146</v>
      </c>
      <c r="E2475" s="15" t="s">
        <v>119</v>
      </c>
      <c r="F2475" s="16">
        <v>477</v>
      </c>
      <c r="G2475" s="19">
        <v>717.1432649999681</v>
      </c>
      <c r="H2475" s="19">
        <f t="shared" si="191"/>
        <v>342077.33740498481</v>
      </c>
      <c r="I2475" s="20">
        <v>1644.1417649999269</v>
      </c>
      <c r="J2475" s="19">
        <f t="shared" si="192"/>
        <v>784255.62190496514</v>
      </c>
      <c r="K2475" s="19">
        <f t="shared" si="193"/>
        <v>926.99849999995877</v>
      </c>
      <c r="L2475" s="19">
        <f t="shared" si="194"/>
        <v>442178.28449998033</v>
      </c>
      <c r="M2475" s="29">
        <f>Table4[[#This Row],[Revenue]]/Table4[[#This Row],[Units]]</f>
        <v>3.4468380817608528</v>
      </c>
      <c r="N2475" s="31">
        <f t="shared" si="195"/>
        <v>0.56381908162280636</v>
      </c>
    </row>
    <row r="2476" spans="1:14" x14ac:dyDescent="0.25">
      <c r="A2476" s="35">
        <v>2001</v>
      </c>
      <c r="B2476" s="15" t="s">
        <v>171</v>
      </c>
      <c r="C2476" s="15" t="s">
        <v>170</v>
      </c>
      <c r="D2476" s="15" t="s">
        <v>146</v>
      </c>
      <c r="E2476" s="15" t="s">
        <v>119</v>
      </c>
      <c r="F2476" s="16">
        <v>1296.5459185612501</v>
      </c>
      <c r="G2476" s="19">
        <v>3343.8672825473445</v>
      </c>
      <c r="H2476" s="19">
        <f t="shared" si="191"/>
        <v>4335477.4773972584</v>
      </c>
      <c r="I2476" s="20">
        <v>7271.1648492642962</v>
      </c>
      <c r="J2476" s="19">
        <f t="shared" si="192"/>
        <v>9427399.1084996499</v>
      </c>
      <c r="K2476" s="19">
        <f t="shared" si="193"/>
        <v>3927.2975667169517</v>
      </c>
      <c r="L2476" s="19">
        <f t="shared" si="194"/>
        <v>5091921.6311023915</v>
      </c>
      <c r="M2476" s="29">
        <f>Table4[[#This Row],[Revenue]]/Table4[[#This Row],[Units]]</f>
        <v>5.6081043834783388</v>
      </c>
      <c r="N2476" s="31">
        <f t="shared" si="195"/>
        <v>0.54011945102775649</v>
      </c>
    </row>
    <row r="2477" spans="1:14" x14ac:dyDescent="0.25">
      <c r="A2477" s="35">
        <v>2001</v>
      </c>
      <c r="B2477" s="15" t="s">
        <v>174</v>
      </c>
      <c r="C2477" s="15" t="s">
        <v>170</v>
      </c>
      <c r="D2477" s="15" t="s">
        <v>146</v>
      </c>
      <c r="E2477" s="15" t="s">
        <v>119</v>
      </c>
      <c r="F2477" s="16">
        <v>846</v>
      </c>
      <c r="G2477" s="19">
        <v>2654.4879388298659</v>
      </c>
      <c r="H2477" s="19">
        <f t="shared" si="191"/>
        <v>2245696.7962500667</v>
      </c>
      <c r="I2477" s="20">
        <v>4449.9107929998008</v>
      </c>
      <c r="J2477" s="19">
        <f t="shared" si="192"/>
        <v>3764624.5308778314</v>
      </c>
      <c r="K2477" s="19">
        <f t="shared" si="193"/>
        <v>1795.4228541699349</v>
      </c>
      <c r="L2477" s="19">
        <f t="shared" si="194"/>
        <v>1518927.7346277647</v>
      </c>
      <c r="M2477" s="29">
        <f>Table4[[#This Row],[Revenue]]/Table4[[#This Row],[Units]]</f>
        <v>5.2599418356971643</v>
      </c>
      <c r="N2477" s="31">
        <f t="shared" si="195"/>
        <v>0.40347389817214596</v>
      </c>
    </row>
    <row r="2478" spans="1:14" x14ac:dyDescent="0.25">
      <c r="A2478" s="35">
        <v>2001</v>
      </c>
      <c r="B2478" s="15" t="s">
        <v>172</v>
      </c>
      <c r="C2478" s="15" t="s">
        <v>170</v>
      </c>
      <c r="D2478" s="15" t="s">
        <v>146</v>
      </c>
      <c r="E2478" s="15" t="s">
        <v>119</v>
      </c>
      <c r="F2478" s="16">
        <v>843</v>
      </c>
      <c r="G2478" s="19">
        <v>2634.6259245298634</v>
      </c>
      <c r="H2478" s="19">
        <f t="shared" si="191"/>
        <v>2220989.6543786749</v>
      </c>
      <c r="I2478" s="20">
        <v>4348.9382629998008</v>
      </c>
      <c r="J2478" s="19">
        <f t="shared" si="192"/>
        <v>3666154.955708832</v>
      </c>
      <c r="K2478" s="19">
        <f t="shared" si="193"/>
        <v>1714.3123384699375</v>
      </c>
      <c r="L2478" s="19">
        <f t="shared" si="194"/>
        <v>1445165.3013301571</v>
      </c>
      <c r="M2478" s="29">
        <f>Table4[[#This Row],[Revenue]]/Table4[[#This Row],[Units]]</f>
        <v>5.1588828742583637</v>
      </c>
      <c r="N2478" s="31">
        <f t="shared" si="195"/>
        <v>0.39419100359623016</v>
      </c>
    </row>
    <row r="2479" spans="1:14" x14ac:dyDescent="0.25">
      <c r="A2479" s="35">
        <v>2001</v>
      </c>
      <c r="B2479" s="15" t="s">
        <v>174</v>
      </c>
      <c r="C2479" s="15" t="s">
        <v>170</v>
      </c>
      <c r="D2479" s="15" t="s">
        <v>146</v>
      </c>
      <c r="E2479" s="15" t="s">
        <v>119</v>
      </c>
      <c r="F2479" s="16">
        <v>593</v>
      </c>
      <c r="G2479" s="19">
        <v>1783.0494432099101</v>
      </c>
      <c r="H2479" s="19">
        <f t="shared" si="191"/>
        <v>1057348.3198234767</v>
      </c>
      <c r="I2479" s="20">
        <v>3057.5204909998456</v>
      </c>
      <c r="J2479" s="19">
        <f t="shared" si="192"/>
        <v>1813109.6511629084</v>
      </c>
      <c r="K2479" s="19">
        <f t="shared" si="193"/>
        <v>1274.4710477899355</v>
      </c>
      <c r="L2479" s="19">
        <f t="shared" si="194"/>
        <v>755761.33133943169</v>
      </c>
      <c r="M2479" s="29">
        <f>Table4[[#This Row],[Revenue]]/Table4[[#This Row],[Units]]</f>
        <v>5.1560210640806838</v>
      </c>
      <c r="N2479" s="31">
        <f t="shared" si="195"/>
        <v>0.41683156385753878</v>
      </c>
    </row>
    <row r="2480" spans="1:14" x14ac:dyDescent="0.25">
      <c r="A2480" s="35">
        <v>2001</v>
      </c>
      <c r="B2480" s="15" t="s">
        <v>172</v>
      </c>
      <c r="C2480" s="15" t="s">
        <v>170</v>
      </c>
      <c r="D2480" s="15" t="s">
        <v>146</v>
      </c>
      <c r="E2480" s="15" t="s">
        <v>119</v>
      </c>
      <c r="F2480" s="16">
        <v>590</v>
      </c>
      <c r="G2480" s="19">
        <v>1743.1789829099098</v>
      </c>
      <c r="H2480" s="19">
        <f t="shared" si="191"/>
        <v>1028475.5999168467</v>
      </c>
      <c r="I2480" s="20">
        <v>2935.9613609998478</v>
      </c>
      <c r="J2480" s="19">
        <f t="shared" si="192"/>
        <v>1732217.2029899103</v>
      </c>
      <c r="K2480" s="19">
        <f t="shared" si="193"/>
        <v>1192.782378089938</v>
      </c>
      <c r="L2480" s="19">
        <f t="shared" si="194"/>
        <v>703741.60307306354</v>
      </c>
      <c r="M2480" s="29">
        <f>Table4[[#This Row],[Revenue]]/Table4[[#This Row],[Units]]</f>
        <v>4.9762056966099113</v>
      </c>
      <c r="N2480" s="31">
        <f t="shared" si="195"/>
        <v>0.40626637459688281</v>
      </c>
    </row>
    <row r="2481" spans="1:14" x14ac:dyDescent="0.25">
      <c r="A2481" s="35">
        <v>2001</v>
      </c>
      <c r="B2481" s="15" t="s">
        <v>176</v>
      </c>
      <c r="C2481" s="15" t="s">
        <v>170</v>
      </c>
      <c r="D2481" s="15" t="s">
        <v>146</v>
      </c>
      <c r="E2481" s="15" t="s">
        <v>119</v>
      </c>
      <c r="F2481" s="16">
        <v>487</v>
      </c>
      <c r="G2481" s="19">
        <v>1306.5735328699307</v>
      </c>
      <c r="H2481" s="19">
        <f t="shared" si="191"/>
        <v>636301.31050765619</v>
      </c>
      <c r="I2481" s="20">
        <v>2749.9539769998541</v>
      </c>
      <c r="J2481" s="19">
        <f t="shared" si="192"/>
        <v>1339227.5867989289</v>
      </c>
      <c r="K2481" s="19">
        <f t="shared" si="193"/>
        <v>1443.3804441299235</v>
      </c>
      <c r="L2481" s="19">
        <f t="shared" si="194"/>
        <v>702926.27629127272</v>
      </c>
      <c r="M2481" s="29">
        <f>Table4[[#This Row],[Revenue]]/Table4[[#This Row],[Units]]</f>
        <v>5.6467227453795772</v>
      </c>
      <c r="N2481" s="31">
        <f t="shared" si="195"/>
        <v>0.52487440015437026</v>
      </c>
    </row>
    <row r="2482" spans="1:14" x14ac:dyDescent="0.25">
      <c r="A2482" s="35">
        <v>2002</v>
      </c>
      <c r="B2482" s="15" t="s">
        <v>175</v>
      </c>
      <c r="C2482" s="15" t="s">
        <v>170</v>
      </c>
      <c r="D2482" s="15" t="s">
        <v>146</v>
      </c>
      <c r="E2482" s="15" t="s">
        <v>119</v>
      </c>
      <c r="F2482" s="16">
        <v>1561.8028193567691</v>
      </c>
      <c r="G2482" s="19">
        <v>3342.8745917420129</v>
      </c>
      <c r="H2482" s="19">
        <f t="shared" si="191"/>
        <v>5220910.9621387841</v>
      </c>
      <c r="I2482" s="20">
        <v>8411.7775586867228</v>
      </c>
      <c r="J2482" s="19">
        <f t="shared" si="192"/>
        <v>13137537.906958925</v>
      </c>
      <c r="K2482" s="19">
        <f t="shared" si="193"/>
        <v>5068.90296694471</v>
      </c>
      <c r="L2482" s="19">
        <f t="shared" si="194"/>
        <v>7916626.9448201405</v>
      </c>
      <c r="M2482" s="29">
        <f>Table4[[#This Row],[Revenue]]/Table4[[#This Row],[Units]]</f>
        <v>5.3859408207184094</v>
      </c>
      <c r="N2482" s="31">
        <f t="shared" si="195"/>
        <v>0.60259593547027712</v>
      </c>
    </row>
    <row r="2483" spans="1:14" x14ac:dyDescent="0.25">
      <c r="A2483" s="35">
        <v>2002</v>
      </c>
      <c r="B2483" s="15" t="s">
        <v>176</v>
      </c>
      <c r="C2483" s="15" t="s">
        <v>170</v>
      </c>
      <c r="D2483" s="15" t="s">
        <v>146</v>
      </c>
      <c r="E2483" s="15" t="s">
        <v>119</v>
      </c>
      <c r="F2483" s="16">
        <v>1419.8207448697899</v>
      </c>
      <c r="G2483" s="19">
        <v>2851.0147300196359</v>
      </c>
      <c r="H2483" s="19">
        <f t="shared" si="191"/>
        <v>4047929.8576112222</v>
      </c>
      <c r="I2483" s="20">
        <v>6600.1679039744431</v>
      </c>
      <c r="J2483" s="19">
        <f t="shared" si="192"/>
        <v>9371055.3096866738</v>
      </c>
      <c r="K2483" s="19">
        <f t="shared" si="193"/>
        <v>3749.1531739548072</v>
      </c>
      <c r="L2483" s="19">
        <f t="shared" si="194"/>
        <v>5323125.4520754516</v>
      </c>
      <c r="M2483" s="29">
        <f>Table4[[#This Row],[Revenue]]/Table4[[#This Row],[Units]]</f>
        <v>4.648592385921039</v>
      </c>
      <c r="N2483" s="31">
        <f t="shared" si="195"/>
        <v>0.5680390602937796</v>
      </c>
    </row>
    <row r="2484" spans="1:14" x14ac:dyDescent="0.25">
      <c r="A2484" s="35">
        <v>2002</v>
      </c>
      <c r="B2484" s="15" t="s">
        <v>174</v>
      </c>
      <c r="C2484" s="15" t="s">
        <v>170</v>
      </c>
      <c r="D2484" s="15" t="s">
        <v>146</v>
      </c>
      <c r="E2484" s="15" t="s">
        <v>119</v>
      </c>
      <c r="F2484" s="16">
        <v>1335.9033075648094</v>
      </c>
      <c r="G2484" s="19">
        <v>3172.6958431515491</v>
      </c>
      <c r="H2484" s="19">
        <f t="shared" si="191"/>
        <v>4238414.8707632767</v>
      </c>
      <c r="I2484" s="20">
        <v>6631.0250984281156</v>
      </c>
      <c r="J2484" s="19">
        <f t="shared" si="192"/>
        <v>8858408.3615353853</v>
      </c>
      <c r="K2484" s="19">
        <f t="shared" si="193"/>
        <v>3458.3292552765665</v>
      </c>
      <c r="L2484" s="19">
        <f t="shared" si="194"/>
        <v>4619993.4907721085</v>
      </c>
      <c r="M2484" s="29">
        <f>Table4[[#This Row],[Revenue]]/Table4[[#This Row],[Units]]</f>
        <v>4.9637013853313041</v>
      </c>
      <c r="N2484" s="31">
        <f t="shared" si="195"/>
        <v>0.52153765125943552</v>
      </c>
    </row>
    <row r="2485" spans="1:14" x14ac:dyDescent="0.25">
      <c r="A2485" s="35">
        <v>2002</v>
      </c>
      <c r="B2485" s="15" t="s">
        <v>172</v>
      </c>
      <c r="C2485" s="15" t="s">
        <v>170</v>
      </c>
      <c r="D2485" s="15" t="s">
        <v>146</v>
      </c>
      <c r="E2485" s="15" t="s">
        <v>119</v>
      </c>
      <c r="F2485" s="16">
        <v>1027.0573242195537</v>
      </c>
      <c r="G2485" s="19">
        <v>2770.776526466168</v>
      </c>
      <c r="H2485" s="19">
        <f t="shared" si="191"/>
        <v>2845746.325282692</v>
      </c>
      <c r="I2485" s="20">
        <v>4966.6817397395762</v>
      </c>
      <c r="J2485" s="19">
        <f t="shared" si="192"/>
        <v>5101066.8578670472</v>
      </c>
      <c r="K2485" s="19">
        <f t="shared" si="193"/>
        <v>2195.9052132734082</v>
      </c>
      <c r="L2485" s="19">
        <f t="shared" si="194"/>
        <v>2255320.5325843552</v>
      </c>
      <c r="M2485" s="29">
        <f>Table4[[#This Row],[Revenue]]/Table4[[#This Row],[Units]]</f>
        <v>4.8358369319976244</v>
      </c>
      <c r="N2485" s="31">
        <f t="shared" si="195"/>
        <v>0.44212722464245285</v>
      </c>
    </row>
    <row r="2486" spans="1:14" x14ac:dyDescent="0.25">
      <c r="A2486" s="35">
        <v>2006</v>
      </c>
      <c r="B2486" s="15" t="s">
        <v>176</v>
      </c>
      <c r="C2486" s="15" t="s">
        <v>170</v>
      </c>
      <c r="D2486" s="15" t="s">
        <v>146</v>
      </c>
      <c r="E2486" s="15" t="s">
        <v>119</v>
      </c>
      <c r="F2486" s="16">
        <v>840</v>
      </c>
      <c r="G2486" s="19">
        <v>2693.5106352298571</v>
      </c>
      <c r="H2486" s="19">
        <f t="shared" si="191"/>
        <v>2262548.9335930799</v>
      </c>
      <c r="I2486" s="20">
        <v>4434.9632329997912</v>
      </c>
      <c r="J2486" s="19">
        <f t="shared" si="192"/>
        <v>3725369.1157198246</v>
      </c>
      <c r="K2486" s="19">
        <f t="shared" si="193"/>
        <v>1741.4525977699341</v>
      </c>
      <c r="L2486" s="19">
        <f t="shared" si="194"/>
        <v>1462820.1821267447</v>
      </c>
      <c r="M2486" s="29">
        <f>Table4[[#This Row],[Revenue]]/Table4[[#This Row],[Units]]</f>
        <v>5.2797181345235611</v>
      </c>
      <c r="N2486" s="31">
        <f t="shared" si="195"/>
        <v>0.39266449489639232</v>
      </c>
    </row>
    <row r="2487" spans="1:14" x14ac:dyDescent="0.25">
      <c r="A2487" s="35">
        <v>2006</v>
      </c>
      <c r="B2487" s="15" t="s">
        <v>175</v>
      </c>
      <c r="C2487" s="15" t="s">
        <v>170</v>
      </c>
      <c r="D2487" s="15" t="s">
        <v>146</v>
      </c>
      <c r="E2487" s="15" t="s">
        <v>119</v>
      </c>
      <c r="F2487" s="16">
        <v>508</v>
      </c>
      <c r="G2487" s="19">
        <v>1396.0105284999238</v>
      </c>
      <c r="H2487" s="19">
        <f t="shared" si="191"/>
        <v>709173.34847796126</v>
      </c>
      <c r="I2487" s="20">
        <v>2909.582349999841</v>
      </c>
      <c r="J2487" s="19">
        <f t="shared" si="192"/>
        <v>1478067.8337999191</v>
      </c>
      <c r="K2487" s="19">
        <f t="shared" si="193"/>
        <v>1513.5718214999172</v>
      </c>
      <c r="L2487" s="19">
        <f t="shared" si="194"/>
        <v>768894.48532195785</v>
      </c>
      <c r="M2487" s="29">
        <f>Table4[[#This Row],[Revenue]]/Table4[[#This Row],[Units]]</f>
        <v>5.7275243110233092</v>
      </c>
      <c r="N2487" s="31">
        <f t="shared" si="195"/>
        <v>0.52020243438031577</v>
      </c>
    </row>
    <row r="2488" spans="1:14" x14ac:dyDescent="0.25">
      <c r="A2488" s="35">
        <v>2008</v>
      </c>
      <c r="B2488" s="15" t="s">
        <v>173</v>
      </c>
      <c r="C2488" s="15" t="s">
        <v>170</v>
      </c>
      <c r="D2488" s="15" t="s">
        <v>146</v>
      </c>
      <c r="E2488" s="15" t="s">
        <v>119</v>
      </c>
      <c r="F2488" s="16">
        <v>898</v>
      </c>
      <c r="G2488" s="19">
        <v>1002.3395179999783</v>
      </c>
      <c r="H2488" s="19">
        <f t="shared" si="191"/>
        <v>900100.88716398051</v>
      </c>
      <c r="I2488" s="20">
        <v>2062.2452126199555</v>
      </c>
      <c r="J2488" s="19">
        <f t="shared" si="192"/>
        <v>1851896.20093272</v>
      </c>
      <c r="K2488" s="19">
        <f t="shared" si="193"/>
        <v>1059.9056946199771</v>
      </c>
      <c r="L2488" s="19">
        <f t="shared" si="194"/>
        <v>951795.31376873946</v>
      </c>
      <c r="M2488" s="29">
        <f>Table4[[#This Row],[Revenue]]/Table4[[#This Row],[Units]]</f>
        <v>2.2964868737415984</v>
      </c>
      <c r="N2488" s="31">
        <f t="shared" si="195"/>
        <v>0.51395716093016519</v>
      </c>
    </row>
    <row r="2489" spans="1:14" x14ac:dyDescent="0.25">
      <c r="A2489" s="35">
        <v>2008</v>
      </c>
      <c r="B2489" s="15" t="s">
        <v>176</v>
      </c>
      <c r="C2489" s="15" t="s">
        <v>170</v>
      </c>
      <c r="D2489" s="15" t="s">
        <v>146</v>
      </c>
      <c r="E2489" s="15" t="s">
        <v>119</v>
      </c>
      <c r="F2489" s="16">
        <v>832</v>
      </c>
      <c r="G2489" s="19">
        <v>955.98963199997695</v>
      </c>
      <c r="H2489" s="19">
        <f t="shared" si="191"/>
        <v>795383.3738239808</v>
      </c>
      <c r="I2489" s="20">
        <v>1998.7112108799515</v>
      </c>
      <c r="J2489" s="19">
        <f t="shared" si="192"/>
        <v>1662927.7274521196</v>
      </c>
      <c r="K2489" s="19">
        <f t="shared" si="193"/>
        <v>1042.7215788799745</v>
      </c>
      <c r="L2489" s="19">
        <f t="shared" si="194"/>
        <v>867544.35362813878</v>
      </c>
      <c r="M2489" s="29">
        <f>Table4[[#This Row],[Revenue]]/Table4[[#This Row],[Units]]</f>
        <v>2.40229712846148</v>
      </c>
      <c r="N2489" s="31">
        <f t="shared" si="195"/>
        <v>0.52169696812823019</v>
      </c>
    </row>
    <row r="2490" spans="1:14" x14ac:dyDescent="0.25">
      <c r="A2490" s="35">
        <v>2008</v>
      </c>
      <c r="B2490" s="15" t="s">
        <v>174</v>
      </c>
      <c r="C2490" s="15" t="s">
        <v>170</v>
      </c>
      <c r="D2490" s="15" t="s">
        <v>146</v>
      </c>
      <c r="E2490" s="15" t="s">
        <v>119</v>
      </c>
      <c r="F2490" s="16">
        <v>507</v>
      </c>
      <c r="G2490" s="19">
        <v>525.45074399999214</v>
      </c>
      <c r="H2490" s="19">
        <f t="shared" si="191"/>
        <v>266403.527207996</v>
      </c>
      <c r="I2490" s="20">
        <v>1251.1510149599815</v>
      </c>
      <c r="J2490" s="19">
        <f t="shared" si="192"/>
        <v>634333.56458471064</v>
      </c>
      <c r="K2490" s="19">
        <f t="shared" si="193"/>
        <v>725.70027095998933</v>
      </c>
      <c r="L2490" s="19">
        <f t="shared" si="194"/>
        <v>367930.03737671464</v>
      </c>
      <c r="M2490" s="29">
        <f>Table4[[#This Row],[Revenue]]/Table4[[#This Row],[Units]]</f>
        <v>2.4677534811833954</v>
      </c>
      <c r="N2490" s="31">
        <f t="shared" si="195"/>
        <v>0.58002612177331858</v>
      </c>
    </row>
    <row r="2491" spans="1:14" x14ac:dyDescent="0.25">
      <c r="A2491" s="35">
        <v>2009</v>
      </c>
      <c r="B2491" s="15" t="s">
        <v>175</v>
      </c>
      <c r="C2491" s="15" t="s">
        <v>170</v>
      </c>
      <c r="D2491" s="15" t="s">
        <v>146</v>
      </c>
      <c r="E2491" s="15" t="s">
        <v>119</v>
      </c>
      <c r="F2491" s="16">
        <v>898</v>
      </c>
      <c r="G2491" s="19">
        <v>1257.1685699999503</v>
      </c>
      <c r="H2491" s="19">
        <f t="shared" si="191"/>
        <v>1128937.3758599553</v>
      </c>
      <c r="I2491" s="20">
        <v>2416.5365699999043</v>
      </c>
      <c r="J2491" s="19">
        <f t="shared" si="192"/>
        <v>2170049.839859914</v>
      </c>
      <c r="K2491" s="19">
        <f t="shared" si="193"/>
        <v>1159.367999999954</v>
      </c>
      <c r="L2491" s="19">
        <f t="shared" si="194"/>
        <v>1041112.4639999587</v>
      </c>
      <c r="M2491" s="29">
        <f>Table4[[#This Row],[Revenue]]/Table4[[#This Row],[Units]]</f>
        <v>2.6910206792871985</v>
      </c>
      <c r="N2491" s="31">
        <f t="shared" si="195"/>
        <v>0.47976430996034958</v>
      </c>
    </row>
    <row r="2492" spans="1:14" x14ac:dyDescent="0.25">
      <c r="A2492" s="35">
        <v>2009</v>
      </c>
      <c r="B2492" s="15" t="s">
        <v>173</v>
      </c>
      <c r="C2492" s="15" t="s">
        <v>170</v>
      </c>
      <c r="D2492" s="15" t="s">
        <v>146</v>
      </c>
      <c r="E2492" s="15" t="s">
        <v>119</v>
      </c>
      <c r="F2492" s="16">
        <v>832</v>
      </c>
      <c r="G2492" s="19">
        <v>1086.2916479999626</v>
      </c>
      <c r="H2492" s="19">
        <f t="shared" si="191"/>
        <v>903794.65113596886</v>
      </c>
      <c r="I2492" s="20">
        <v>2124.2418479999264</v>
      </c>
      <c r="J2492" s="19">
        <f t="shared" si="192"/>
        <v>1767369.2175359388</v>
      </c>
      <c r="K2492" s="19">
        <f t="shared" si="193"/>
        <v>1037.9501999999638</v>
      </c>
      <c r="L2492" s="19">
        <f t="shared" si="194"/>
        <v>863574.56639996998</v>
      </c>
      <c r="M2492" s="29">
        <f>Table4[[#This Row],[Revenue]]/Table4[[#This Row],[Units]]</f>
        <v>2.5531752980768347</v>
      </c>
      <c r="N2492" s="31">
        <f t="shared" si="195"/>
        <v>0.4886214820488744</v>
      </c>
    </row>
    <row r="2493" spans="1:14" x14ac:dyDescent="0.25">
      <c r="A2493" s="35">
        <v>2010</v>
      </c>
      <c r="B2493" s="15" t="s">
        <v>175</v>
      </c>
      <c r="C2493" s="15" t="s">
        <v>170</v>
      </c>
      <c r="D2493" s="15" t="s">
        <v>146</v>
      </c>
      <c r="E2493" s="15" t="s">
        <v>119</v>
      </c>
      <c r="F2493" s="16">
        <v>616</v>
      </c>
      <c r="G2493" s="19">
        <v>1870.3329090599048</v>
      </c>
      <c r="H2493" s="19">
        <f t="shared" si="191"/>
        <v>1152125.0719809013</v>
      </c>
      <c r="I2493" s="20">
        <v>3156.6025259998396</v>
      </c>
      <c r="J2493" s="19">
        <f t="shared" si="192"/>
        <v>1944467.1560159011</v>
      </c>
      <c r="K2493" s="19">
        <f t="shared" si="193"/>
        <v>1286.2696169399348</v>
      </c>
      <c r="L2493" s="19">
        <f t="shared" si="194"/>
        <v>792342.08403499983</v>
      </c>
      <c r="M2493" s="29">
        <f>Table4[[#This Row],[Revenue]]/Table4[[#This Row],[Units]]</f>
        <v>5.1243547499997399</v>
      </c>
      <c r="N2493" s="31">
        <f t="shared" si="195"/>
        <v>0.40748545511998369</v>
      </c>
    </row>
    <row r="2494" spans="1:14" x14ac:dyDescent="0.25">
      <c r="A2494" s="35">
        <v>2010</v>
      </c>
      <c r="B2494" s="15" t="s">
        <v>176</v>
      </c>
      <c r="C2494" s="15" t="s">
        <v>170</v>
      </c>
      <c r="D2494" s="15" t="s">
        <v>146</v>
      </c>
      <c r="E2494" s="15" t="s">
        <v>119</v>
      </c>
      <c r="F2494" s="16">
        <v>618</v>
      </c>
      <c r="G2494" s="19">
        <v>1378.9043115299319</v>
      </c>
      <c r="H2494" s="19">
        <f t="shared" si="191"/>
        <v>852162.86452549789</v>
      </c>
      <c r="I2494" s="20">
        <v>3002.7632629998516</v>
      </c>
      <c r="J2494" s="19">
        <f t="shared" si="192"/>
        <v>1855707.6965339084</v>
      </c>
      <c r="K2494" s="19">
        <f t="shared" si="193"/>
        <v>1623.8589514699197</v>
      </c>
      <c r="L2494" s="19">
        <f t="shared" si="194"/>
        <v>1003544.8320084105</v>
      </c>
      <c r="M2494" s="29">
        <f>Table4[[#This Row],[Revenue]]/Table4[[#This Row],[Units]]</f>
        <v>4.8588402313913459</v>
      </c>
      <c r="N2494" s="31">
        <f t="shared" si="195"/>
        <v>0.54078820381185677</v>
      </c>
    </row>
    <row r="2495" spans="1:14" x14ac:dyDescent="0.25">
      <c r="A2495" s="35">
        <v>2010</v>
      </c>
      <c r="B2495" s="15" t="s">
        <v>171</v>
      </c>
      <c r="C2495" s="15" t="s">
        <v>170</v>
      </c>
      <c r="D2495" s="15" t="s">
        <v>146</v>
      </c>
      <c r="E2495" s="15" t="s">
        <v>119</v>
      </c>
      <c r="F2495" s="16">
        <v>513</v>
      </c>
      <c r="G2495" s="19">
        <v>1831.5092067599044</v>
      </c>
      <c r="H2495" s="19">
        <f t="shared" si="191"/>
        <v>939564.2230678309</v>
      </c>
      <c r="I2495" s="20">
        <v>3035.2851959998416</v>
      </c>
      <c r="J2495" s="19">
        <f t="shared" si="192"/>
        <v>1557101.3055479187</v>
      </c>
      <c r="K2495" s="19">
        <f t="shared" si="193"/>
        <v>1203.7759892399372</v>
      </c>
      <c r="L2495" s="19">
        <f t="shared" si="194"/>
        <v>617537.08248008776</v>
      </c>
      <c r="M2495" s="29">
        <f>Table4[[#This Row],[Revenue]]/Table4[[#This Row],[Units]]</f>
        <v>5.916735274853492</v>
      </c>
      <c r="N2495" s="31">
        <f t="shared" si="195"/>
        <v>0.39659403038184887</v>
      </c>
    </row>
    <row r="2496" spans="1:14" x14ac:dyDescent="0.25">
      <c r="A2496" s="35">
        <v>2010</v>
      </c>
      <c r="B2496" s="15" t="s">
        <v>171</v>
      </c>
      <c r="C2496" s="15" t="s">
        <v>170</v>
      </c>
      <c r="D2496" s="15" t="s">
        <v>146</v>
      </c>
      <c r="E2496" s="15" t="s">
        <v>119</v>
      </c>
      <c r="F2496" s="16">
        <v>510</v>
      </c>
      <c r="G2496" s="19">
        <v>1366.5305296299271</v>
      </c>
      <c r="H2496" s="19">
        <f t="shared" si="191"/>
        <v>696930.57011126284</v>
      </c>
      <c r="I2496" s="20">
        <v>2848.139772999848</v>
      </c>
      <c r="J2496" s="19">
        <f t="shared" si="192"/>
        <v>1452551.2842299226</v>
      </c>
      <c r="K2496" s="19">
        <f t="shared" si="193"/>
        <v>1481.6092433699209</v>
      </c>
      <c r="L2496" s="19">
        <f t="shared" si="194"/>
        <v>755620.71411865973</v>
      </c>
      <c r="M2496" s="29">
        <f>Table4[[#This Row],[Revenue]]/Table4[[#This Row],[Units]]</f>
        <v>5.5845877901957808</v>
      </c>
      <c r="N2496" s="31">
        <f t="shared" si="195"/>
        <v>0.52020243438031577</v>
      </c>
    </row>
    <row r="2497" spans="1:19" x14ac:dyDescent="0.25">
      <c r="A2497" s="35">
        <v>2010</v>
      </c>
      <c r="B2497" s="15" t="s">
        <v>173</v>
      </c>
      <c r="C2497" s="15" t="s">
        <v>170</v>
      </c>
      <c r="D2497" s="15" t="s">
        <v>146</v>
      </c>
      <c r="E2497" s="15" t="s">
        <v>119</v>
      </c>
      <c r="F2497" s="16">
        <v>522</v>
      </c>
      <c r="G2497" s="19">
        <v>1285.3112838299385</v>
      </c>
      <c r="H2497" s="19">
        <f t="shared" si="191"/>
        <v>670932.49015922786</v>
      </c>
      <c r="I2497" s="20">
        <v>2773.0905929998667</v>
      </c>
      <c r="J2497" s="19">
        <f t="shared" si="192"/>
        <v>1447553.2895459305</v>
      </c>
      <c r="K2497" s="19">
        <f t="shared" si="193"/>
        <v>1487.7793091699282</v>
      </c>
      <c r="L2497" s="19">
        <f t="shared" si="194"/>
        <v>776620.79938670259</v>
      </c>
      <c r="M2497" s="29">
        <f>Table4[[#This Row],[Revenue]]/Table4[[#This Row],[Units]]</f>
        <v>5.3124340862066415</v>
      </c>
      <c r="N2497" s="31">
        <f t="shared" si="195"/>
        <v>0.53650584403031787</v>
      </c>
    </row>
    <row r="2498" spans="1:19" x14ac:dyDescent="0.25">
      <c r="A2498" s="35">
        <v>2010</v>
      </c>
      <c r="B2498" s="15" t="s">
        <v>172</v>
      </c>
      <c r="C2498" s="15" t="s">
        <v>170</v>
      </c>
      <c r="D2498" s="15" t="s">
        <v>146</v>
      </c>
      <c r="E2498" s="15" t="s">
        <v>119</v>
      </c>
      <c r="F2498" s="16">
        <v>523</v>
      </c>
      <c r="G2498" s="19">
        <v>1586.7017791299261</v>
      </c>
      <c r="H2498" s="19">
        <f t="shared" ref="H2498:H2561" si="196">G2498*F2498</f>
        <v>829845.03048495133</v>
      </c>
      <c r="I2498" s="20">
        <v>2551.0179229998812</v>
      </c>
      <c r="J2498" s="19">
        <f t="shared" ref="J2498:J2561" si="197">I2498*F2498</f>
        <v>1334182.3737289379</v>
      </c>
      <c r="K2498" s="19">
        <f t="shared" ref="K2498:K2561" si="198">I2498-G2498</f>
        <v>964.31614386995511</v>
      </c>
      <c r="L2498" s="19">
        <f t="shared" ref="L2498:L2561" si="199">J2498-H2498</f>
        <v>504337.3432439866</v>
      </c>
      <c r="M2498" s="29">
        <f>Table4[[#This Row],[Revenue]]/Table4[[#This Row],[Units]]</f>
        <v>4.8776633326957572</v>
      </c>
      <c r="N2498" s="31">
        <f t="shared" ref="N2498:N2561" si="200">K2498/I2498</f>
        <v>0.37801229665057123</v>
      </c>
    </row>
    <row r="2499" spans="1:19" x14ac:dyDescent="0.25">
      <c r="A2499" s="35">
        <v>2010</v>
      </c>
      <c r="B2499" s="15" t="s">
        <v>172</v>
      </c>
      <c r="C2499" s="15" t="s">
        <v>170</v>
      </c>
      <c r="D2499" s="15" t="s">
        <v>146</v>
      </c>
      <c r="E2499" s="15" t="s">
        <v>119</v>
      </c>
      <c r="F2499" s="16">
        <v>507</v>
      </c>
      <c r="G2499" s="19">
        <v>768.80465999996534</v>
      </c>
      <c r="H2499" s="19">
        <f t="shared" si="196"/>
        <v>389783.96261998243</v>
      </c>
      <c r="I2499" s="20">
        <v>1726.6386599999225</v>
      </c>
      <c r="J2499" s="19">
        <f t="shared" si="197"/>
        <v>875405.80061996076</v>
      </c>
      <c r="K2499" s="19">
        <f t="shared" si="198"/>
        <v>957.8339999999572</v>
      </c>
      <c r="L2499" s="19">
        <f t="shared" si="199"/>
        <v>485621.83799997834</v>
      </c>
      <c r="M2499" s="29">
        <f>Table4[[#This Row],[Revenue]]/Table4[[#This Row],[Units]]</f>
        <v>3.4055989349110898</v>
      </c>
      <c r="N2499" s="31">
        <f t="shared" si="200"/>
        <v>0.55473911374137785</v>
      </c>
    </row>
    <row r="2500" spans="1:19" x14ac:dyDescent="0.25">
      <c r="A2500" s="35">
        <v>2015</v>
      </c>
      <c r="B2500" s="15" t="s">
        <v>171</v>
      </c>
      <c r="C2500" s="15" t="s">
        <v>170</v>
      </c>
      <c r="D2500" s="15" t="s">
        <v>146</v>
      </c>
      <c r="E2500" s="15" t="s">
        <v>119</v>
      </c>
      <c r="F2500" s="16">
        <v>1045.8173446325834</v>
      </c>
      <c r="G2500" s="19">
        <v>3030.641509291117</v>
      </c>
      <c r="H2500" s="19">
        <f t="shared" si="196"/>
        <v>3169497.455780121</v>
      </c>
      <c r="I2500" s="20">
        <v>5752.658081743909</v>
      </c>
      <c r="J2500" s="19">
        <f t="shared" si="197"/>
        <v>6016229.5996285854</v>
      </c>
      <c r="K2500" s="19">
        <f t="shared" si="198"/>
        <v>2722.0165724527919</v>
      </c>
      <c r="L2500" s="19">
        <f t="shared" si="199"/>
        <v>2846732.1438484644</v>
      </c>
      <c r="M2500" s="29">
        <f>Table4[[#This Row],[Revenue]]/Table4[[#This Row],[Units]]</f>
        <v>5.5006336539244653</v>
      </c>
      <c r="N2500" s="31">
        <f t="shared" si="200"/>
        <v>0.47317544929206307</v>
      </c>
    </row>
    <row r="2501" spans="1:19" x14ac:dyDescent="0.25">
      <c r="A2501" s="35">
        <v>2015</v>
      </c>
      <c r="B2501" s="15" t="s">
        <v>171</v>
      </c>
      <c r="C2501" s="15" t="s">
        <v>170</v>
      </c>
      <c r="D2501" s="15" t="s">
        <v>146</v>
      </c>
      <c r="E2501" s="15" t="s">
        <v>119</v>
      </c>
      <c r="F2501" s="16">
        <v>686.02582769395747</v>
      </c>
      <c r="G2501" s="19">
        <v>2478.1971261944163</v>
      </c>
      <c r="H2501" s="19">
        <f t="shared" si="196"/>
        <v>1700107.2346863113</v>
      </c>
      <c r="I2501" s="20">
        <v>4082.8145265879407</v>
      </c>
      <c r="J2501" s="19">
        <f t="shared" si="197"/>
        <v>2800916.2149234051</v>
      </c>
      <c r="K2501" s="19">
        <f t="shared" si="198"/>
        <v>1604.6174003935243</v>
      </c>
      <c r="L2501" s="19">
        <f t="shared" si="199"/>
        <v>1100808.9802370938</v>
      </c>
      <c r="M2501" s="29">
        <f>Table4[[#This Row],[Revenue]]/Table4[[#This Row],[Units]]</f>
        <v>5.9514006058811573</v>
      </c>
      <c r="N2501" s="31">
        <f t="shared" si="200"/>
        <v>0.39301746134780297</v>
      </c>
    </row>
    <row r="2502" spans="1:19" x14ac:dyDescent="0.25">
      <c r="A2502" s="35">
        <v>2016</v>
      </c>
      <c r="B2502" s="15" t="s">
        <v>175</v>
      </c>
      <c r="C2502" s="15" t="s">
        <v>170</v>
      </c>
      <c r="D2502" s="15" t="s">
        <v>146</v>
      </c>
      <c r="E2502" s="15" t="s">
        <v>119</v>
      </c>
      <c r="F2502" s="16">
        <v>1171.7324557522211</v>
      </c>
      <c r="G2502" s="19">
        <v>3917.8445639923511</v>
      </c>
      <c r="H2502" s="19">
        <f t="shared" si="196"/>
        <v>4590665.6322222473</v>
      </c>
      <c r="I2502" s="20">
        <v>8428.1531332259583</v>
      </c>
      <c r="J2502" s="19">
        <f t="shared" si="197"/>
        <v>9875540.5682506282</v>
      </c>
      <c r="K2502" s="19">
        <f t="shared" si="198"/>
        <v>4510.3085692336072</v>
      </c>
      <c r="L2502" s="19">
        <f t="shared" si="199"/>
        <v>5284874.9360283809</v>
      </c>
      <c r="M2502" s="29">
        <f>Table4[[#This Row],[Revenue]]/Table4[[#This Row],[Units]]</f>
        <v>7.1928989351202262</v>
      </c>
      <c r="N2502" s="31">
        <f t="shared" si="200"/>
        <v>0.53514791413231499</v>
      </c>
    </row>
    <row r="2503" spans="1:19" x14ac:dyDescent="0.25">
      <c r="A2503" s="35">
        <v>2016</v>
      </c>
      <c r="B2503" s="15" t="s">
        <v>173</v>
      </c>
      <c r="C2503" s="15" t="s">
        <v>170</v>
      </c>
      <c r="D2503" s="15" t="s">
        <v>146</v>
      </c>
      <c r="E2503" s="15" t="s">
        <v>119</v>
      </c>
      <c r="F2503" s="16">
        <v>1075.2576557485277</v>
      </c>
      <c r="G2503" s="19">
        <v>3387.8190944407816</v>
      </c>
      <c r="H2503" s="19">
        <f t="shared" si="196"/>
        <v>3642778.4175884947</v>
      </c>
      <c r="I2503" s="20">
        <v>6860.6159546073804</v>
      </c>
      <c r="J2503" s="19">
        <f t="shared" si="197"/>
        <v>7376929.8283420792</v>
      </c>
      <c r="K2503" s="19">
        <f t="shared" si="198"/>
        <v>3472.7968601665989</v>
      </c>
      <c r="L2503" s="19">
        <f t="shared" si="199"/>
        <v>3734151.4107535845</v>
      </c>
      <c r="M2503" s="29">
        <f>Table4[[#This Row],[Revenue]]/Table4[[#This Row],[Units]]</f>
        <v>6.38043906772414</v>
      </c>
      <c r="N2503" s="31">
        <f t="shared" si="200"/>
        <v>0.50619315862366188</v>
      </c>
    </row>
    <row r="2504" spans="1:19" x14ac:dyDescent="0.25">
      <c r="A2504" s="35">
        <v>2016</v>
      </c>
      <c r="B2504" s="15" t="s">
        <v>176</v>
      </c>
      <c r="C2504" s="15" t="s">
        <v>170</v>
      </c>
      <c r="D2504" s="15" t="s">
        <v>146</v>
      </c>
      <c r="E2504" s="15" t="s">
        <v>119</v>
      </c>
      <c r="F2504" s="16">
        <v>1092.4840506838373</v>
      </c>
      <c r="G2504" s="19">
        <v>3341.3388788544585</v>
      </c>
      <c r="H2504" s="19">
        <f t="shared" si="196"/>
        <v>3650359.43307831</v>
      </c>
      <c r="I2504" s="20">
        <v>6612.9245452522091</v>
      </c>
      <c r="J2504" s="19">
        <f t="shared" si="197"/>
        <v>7224514.5940637058</v>
      </c>
      <c r="K2504" s="19">
        <f t="shared" si="198"/>
        <v>3271.5856663977506</v>
      </c>
      <c r="L2504" s="19">
        <f t="shared" si="199"/>
        <v>3574155.1609853958</v>
      </c>
      <c r="M2504" s="29">
        <f>Table4[[#This Row],[Revenue]]/Table4[[#This Row],[Units]]</f>
        <v>6.0531085475461799</v>
      </c>
      <c r="N2504" s="31">
        <f t="shared" si="200"/>
        <v>0.49472599362208153</v>
      </c>
    </row>
    <row r="2505" spans="1:19" x14ac:dyDescent="0.25">
      <c r="A2505" s="35">
        <v>2016</v>
      </c>
      <c r="B2505" s="15" t="s">
        <v>172</v>
      </c>
      <c r="C2505" s="15" t="s">
        <v>170</v>
      </c>
      <c r="D2505" s="15" t="s">
        <v>146</v>
      </c>
      <c r="E2505" s="15" t="s">
        <v>119</v>
      </c>
      <c r="F2505" s="16">
        <v>928.36915464105778</v>
      </c>
      <c r="G2505" s="19">
        <v>3294.1805379429447</v>
      </c>
      <c r="H2505" s="19">
        <f t="shared" si="196"/>
        <v>3058215.6012451164</v>
      </c>
      <c r="I2505" s="20">
        <v>6057.3216607275881</v>
      </c>
      <c r="J2505" s="19">
        <f t="shared" si="197"/>
        <v>5623430.5895586396</v>
      </c>
      <c r="K2505" s="19">
        <f t="shared" si="198"/>
        <v>2763.1411227846434</v>
      </c>
      <c r="L2505" s="19">
        <f t="shared" si="199"/>
        <v>2565214.9883135231</v>
      </c>
      <c r="M2505" s="29">
        <f>Table4[[#This Row],[Revenue]]/Table4[[#This Row],[Units]]</f>
        <v>6.5246907767735722</v>
      </c>
      <c r="N2505" s="31">
        <f t="shared" si="200"/>
        <v>0.45616549319138233</v>
      </c>
    </row>
    <row r="2506" spans="1:19" x14ac:dyDescent="0.25">
      <c r="A2506" s="35">
        <v>2016</v>
      </c>
      <c r="B2506" s="15" t="s">
        <v>175</v>
      </c>
      <c r="C2506" s="15" t="s">
        <v>170</v>
      </c>
      <c r="D2506" s="15" t="s">
        <v>146</v>
      </c>
      <c r="E2506" s="15" t="s">
        <v>119</v>
      </c>
      <c r="F2506" s="16">
        <v>844.46204631164676</v>
      </c>
      <c r="G2506" s="19">
        <v>3689.1403576753592</v>
      </c>
      <c r="H2506" s="19">
        <f t="shared" si="196"/>
        <v>3115339.015573414</v>
      </c>
      <c r="I2506" s="20">
        <v>6114.014410032938</v>
      </c>
      <c r="J2506" s="19">
        <f t="shared" si="197"/>
        <v>5163053.1198753109</v>
      </c>
      <c r="K2506" s="19">
        <f t="shared" si="198"/>
        <v>2424.8740523575789</v>
      </c>
      <c r="L2506" s="19">
        <f t="shared" si="199"/>
        <v>2047714.1043018969</v>
      </c>
      <c r="M2506" s="29">
        <f>Table4[[#This Row],[Revenue]]/Table4[[#This Row],[Units]]</f>
        <v>7.2401293068612054</v>
      </c>
      <c r="N2506" s="31">
        <f t="shared" si="200"/>
        <v>0.39660914903609384</v>
      </c>
    </row>
    <row r="2507" spans="1:19" x14ac:dyDescent="0.25">
      <c r="A2507" s="35">
        <v>2016</v>
      </c>
      <c r="B2507" s="15" t="s">
        <v>176</v>
      </c>
      <c r="C2507" s="15" t="s">
        <v>170</v>
      </c>
      <c r="D2507" s="15" t="s">
        <v>146</v>
      </c>
      <c r="E2507" s="15" t="s">
        <v>119</v>
      </c>
      <c r="F2507" s="16">
        <v>776.78367846513333</v>
      </c>
      <c r="G2507" s="19">
        <v>3146.6807363497546</v>
      </c>
      <c r="H2507" s="19">
        <f t="shared" si="196"/>
        <v>2444290.2373371366</v>
      </c>
      <c r="I2507" s="20">
        <v>4905.4355600800154</v>
      </c>
      <c r="J2507" s="19">
        <f t="shared" si="197"/>
        <v>3810462.2788326261</v>
      </c>
      <c r="K2507" s="19">
        <f t="shared" si="198"/>
        <v>1758.7548237302608</v>
      </c>
      <c r="L2507" s="19">
        <f t="shared" si="199"/>
        <v>1366172.0414954894</v>
      </c>
      <c r="M2507" s="29">
        <f>Table4[[#This Row],[Revenue]]/Table4[[#This Row],[Units]]</f>
        <v>6.3150600303198834</v>
      </c>
      <c r="N2507" s="31">
        <f t="shared" si="200"/>
        <v>0.35853183722213094</v>
      </c>
    </row>
    <row r="2508" spans="1:19" x14ac:dyDescent="0.25">
      <c r="A2508" s="35">
        <v>2016</v>
      </c>
      <c r="B2508" s="15" t="s">
        <v>174</v>
      </c>
      <c r="C2508" s="15" t="s">
        <v>170</v>
      </c>
      <c r="D2508" s="15" t="s">
        <v>146</v>
      </c>
      <c r="E2508" s="15" t="s">
        <v>119</v>
      </c>
      <c r="F2508" s="16">
        <v>794.60994161870053</v>
      </c>
      <c r="G2508" s="19">
        <v>2604.8115490292435</v>
      </c>
      <c r="H2508" s="19">
        <f t="shared" si="196"/>
        <v>2069809.1529018441</v>
      </c>
      <c r="I2508" s="20">
        <v>4686.4108437673658</v>
      </c>
      <c r="J2508" s="19">
        <f t="shared" si="197"/>
        <v>3723868.6469672318</v>
      </c>
      <c r="K2508" s="19">
        <f t="shared" si="198"/>
        <v>2081.5992947381224</v>
      </c>
      <c r="L2508" s="19">
        <f t="shared" si="199"/>
        <v>1654059.4940653876</v>
      </c>
      <c r="M2508" s="29">
        <f>Table4[[#This Row],[Revenue]]/Table4[[#This Row],[Units]]</f>
        <v>5.8977500762458055</v>
      </c>
      <c r="N2508" s="31">
        <f t="shared" si="200"/>
        <v>0.44417772238354214</v>
      </c>
    </row>
    <row r="2509" spans="1:19" x14ac:dyDescent="0.25">
      <c r="A2509" s="35">
        <v>2016</v>
      </c>
      <c r="B2509" s="15" t="s">
        <v>174</v>
      </c>
      <c r="C2509" s="15" t="s">
        <v>170</v>
      </c>
      <c r="D2509" s="15" t="s">
        <v>146</v>
      </c>
      <c r="E2509" s="15" t="s">
        <v>119</v>
      </c>
      <c r="F2509" s="16">
        <v>781.77706706257811</v>
      </c>
      <c r="G2509" s="19">
        <v>2784.0439148378323</v>
      </c>
      <c r="H2509" s="19">
        <f t="shared" si="196"/>
        <v>2176501.6863153386</v>
      </c>
      <c r="I2509" s="20">
        <v>4511.1410693527678</v>
      </c>
      <c r="J2509" s="19">
        <f t="shared" si="197"/>
        <v>3526706.6343041491</v>
      </c>
      <c r="K2509" s="19">
        <f t="shared" si="198"/>
        <v>1727.0971545149355</v>
      </c>
      <c r="L2509" s="19">
        <f t="shared" si="199"/>
        <v>1350204.9479888105</v>
      </c>
      <c r="M2509" s="29">
        <f>Table4[[#This Row],[Revenue]]/Table4[[#This Row],[Units]]</f>
        <v>5.7703676142647318</v>
      </c>
      <c r="N2509" s="31">
        <f t="shared" si="200"/>
        <v>0.38285150651755817</v>
      </c>
    </row>
    <row r="2510" spans="1:19" x14ac:dyDescent="0.25">
      <c r="A2510" s="35">
        <v>2020</v>
      </c>
      <c r="B2510" s="15" t="s">
        <v>171</v>
      </c>
      <c r="C2510" s="15" t="s">
        <v>170</v>
      </c>
      <c r="D2510" s="15" t="s">
        <v>146</v>
      </c>
      <c r="E2510" s="15" t="s">
        <v>119</v>
      </c>
      <c r="F2510" s="16">
        <v>838</v>
      </c>
      <c r="G2510" s="19">
        <v>1949.9703529298938</v>
      </c>
      <c r="H2510" s="19">
        <f t="shared" si="196"/>
        <v>1634075.1557552509</v>
      </c>
      <c r="I2510" s="20">
        <v>3763.4392029997957</v>
      </c>
      <c r="J2510" s="19">
        <f t="shared" si="197"/>
        <v>3153762.0521138287</v>
      </c>
      <c r="K2510" s="19">
        <f t="shared" si="198"/>
        <v>1813.4688500699019</v>
      </c>
      <c r="L2510" s="19">
        <f t="shared" si="199"/>
        <v>1519686.8963585778</v>
      </c>
      <c r="M2510" s="29">
        <f>Table4[[#This Row],[Revenue]]/Table4[[#This Row],[Units]]</f>
        <v>4.4909775692121672</v>
      </c>
      <c r="N2510" s="31">
        <f t="shared" si="200"/>
        <v>0.48186479234855339</v>
      </c>
    </row>
    <row r="2511" spans="1:19" x14ac:dyDescent="0.25">
      <c r="A2511" s="35">
        <v>2020</v>
      </c>
      <c r="B2511" s="15" t="s">
        <v>171</v>
      </c>
      <c r="C2511" s="15" t="s">
        <v>170</v>
      </c>
      <c r="D2511" s="15" t="s">
        <v>146</v>
      </c>
      <c r="E2511" s="15" t="s">
        <v>119</v>
      </c>
      <c r="F2511" s="16">
        <v>485</v>
      </c>
      <c r="G2511" s="19">
        <v>1334.9609794399275</v>
      </c>
      <c r="H2511" s="19">
        <f t="shared" si="196"/>
        <v>647456.0750283649</v>
      </c>
      <c r="I2511" s="20">
        <v>2809.7012239998476</v>
      </c>
      <c r="J2511" s="19">
        <f t="shared" si="197"/>
        <v>1362705.0936399261</v>
      </c>
      <c r="K2511" s="19">
        <f t="shared" si="198"/>
        <v>1474.74024455992</v>
      </c>
      <c r="L2511" s="19">
        <f t="shared" si="199"/>
        <v>715249.01861156116</v>
      </c>
      <c r="M2511" s="29">
        <f>Table4[[#This Row],[Revenue]]/Table4[[#This Row],[Units]]</f>
        <v>5.7931983999996861</v>
      </c>
      <c r="N2511" s="31">
        <f t="shared" si="200"/>
        <v>0.52487440015437026</v>
      </c>
    </row>
    <row r="2512" spans="1:19" x14ac:dyDescent="0.25">
      <c r="A2512" s="35">
        <v>1990</v>
      </c>
      <c r="B2512" s="15" t="s">
        <v>174</v>
      </c>
      <c r="C2512" s="15" t="s">
        <v>169</v>
      </c>
      <c r="D2512" s="15" t="s">
        <v>5</v>
      </c>
      <c r="E2512" s="15" t="s">
        <v>81</v>
      </c>
      <c r="F2512" s="16">
        <v>181</v>
      </c>
      <c r="G2512" s="19">
        <v>234.67361036489947</v>
      </c>
      <c r="H2512" s="19">
        <f t="shared" si="196"/>
        <v>42475.923476046803</v>
      </c>
      <c r="I2512" s="20">
        <v>486.63495278999886</v>
      </c>
      <c r="J2512" s="19">
        <f t="shared" si="197"/>
        <v>88080.926454989793</v>
      </c>
      <c r="K2512" s="19">
        <f t="shared" si="198"/>
        <v>251.96134242509939</v>
      </c>
      <c r="L2512" s="19">
        <f t="shared" si="199"/>
        <v>45605.00297894299</v>
      </c>
      <c r="M2512" s="29">
        <f>Table4[[#This Row],[Revenue]]/Table4[[#This Row],[Units]]</f>
        <v>2.6885908993922589</v>
      </c>
      <c r="N2512" s="31">
        <f t="shared" si="200"/>
        <v>0.51776252605889184</v>
      </c>
      <c r="O2512" s="37">
        <f>SUMIF(A:A,"1997",H:H)</f>
        <v>73776245.278905109</v>
      </c>
      <c r="P2512" s="37">
        <f>SUMIF(A:A,"1997",J:J)</f>
        <v>149309393.08745572</v>
      </c>
      <c r="Q2512" s="38" t="e">
        <f>(O2512-O2511)/O2511</f>
        <v>#DIV/0!</v>
      </c>
      <c r="R2512" s="38" t="e">
        <f>(P2512-P2511)/P2511</f>
        <v>#DIV/0!</v>
      </c>
      <c r="S2512" s="40">
        <v>1997</v>
      </c>
    </row>
    <row r="2513" spans="1:14" x14ac:dyDescent="0.25">
      <c r="A2513" s="35">
        <v>1991</v>
      </c>
      <c r="B2513" s="15" t="s">
        <v>171</v>
      </c>
      <c r="C2513" s="15" t="s">
        <v>169</v>
      </c>
      <c r="D2513" s="15" t="s">
        <v>5</v>
      </c>
      <c r="E2513" s="15" t="s">
        <v>81</v>
      </c>
      <c r="F2513" s="16">
        <v>798</v>
      </c>
      <c r="G2513" s="19">
        <v>1117.6987499999659</v>
      </c>
      <c r="H2513" s="19">
        <f t="shared" si="196"/>
        <v>891923.6024999728</v>
      </c>
      <c r="I2513" s="20">
        <v>2200.5499499999332</v>
      </c>
      <c r="J2513" s="19">
        <f t="shared" si="197"/>
        <v>1756038.8600999466</v>
      </c>
      <c r="K2513" s="19">
        <f t="shared" si="198"/>
        <v>1082.8511999999673</v>
      </c>
      <c r="L2513" s="19">
        <f t="shared" si="199"/>
        <v>864115.25759997382</v>
      </c>
      <c r="M2513" s="29">
        <f>Table4[[#This Row],[Revenue]]/Table4[[#This Row],[Units]]</f>
        <v>2.7575813909773599</v>
      </c>
      <c r="N2513" s="31">
        <f t="shared" si="200"/>
        <v>0.49208208157238159</v>
      </c>
    </row>
    <row r="2514" spans="1:14" x14ac:dyDescent="0.25">
      <c r="A2514" s="35">
        <v>1991</v>
      </c>
      <c r="B2514" s="15" t="s">
        <v>174</v>
      </c>
      <c r="C2514" s="15" t="s">
        <v>169</v>
      </c>
      <c r="D2514" s="15" t="s">
        <v>5</v>
      </c>
      <c r="E2514" s="15" t="s">
        <v>81</v>
      </c>
      <c r="F2514" s="16">
        <v>515</v>
      </c>
      <c r="G2514" s="19">
        <v>633.60449999998775</v>
      </c>
      <c r="H2514" s="19">
        <f t="shared" si="196"/>
        <v>326306.31749999372</v>
      </c>
      <c r="I2514" s="20">
        <v>1481.3421681999712</v>
      </c>
      <c r="J2514" s="19">
        <f t="shared" si="197"/>
        <v>762891.2166229852</v>
      </c>
      <c r="K2514" s="19">
        <f t="shared" si="198"/>
        <v>847.73766819998343</v>
      </c>
      <c r="L2514" s="19">
        <f t="shared" si="199"/>
        <v>436584.89912299148</v>
      </c>
      <c r="M2514" s="29">
        <f>Table4[[#This Row],[Revenue]]/Table4[[#This Row],[Units]]</f>
        <v>2.8763925596115945</v>
      </c>
      <c r="N2514" s="31">
        <f t="shared" si="200"/>
        <v>0.57227674091671743</v>
      </c>
    </row>
    <row r="2515" spans="1:14" x14ac:dyDescent="0.25">
      <c r="A2515" s="35">
        <v>1992</v>
      </c>
      <c r="B2515" s="15" t="s">
        <v>176</v>
      </c>
      <c r="C2515" s="15" t="s">
        <v>169</v>
      </c>
      <c r="D2515" s="15" t="s">
        <v>5</v>
      </c>
      <c r="E2515" s="15" t="s">
        <v>81</v>
      </c>
      <c r="F2515" s="16">
        <v>515</v>
      </c>
      <c r="G2515" s="19">
        <v>790.96274999997036</v>
      </c>
      <c r="H2515" s="19">
        <f t="shared" si="196"/>
        <v>407345.81624998472</v>
      </c>
      <c r="I2515" s="20">
        <v>1738.8211099999348</v>
      </c>
      <c r="J2515" s="19">
        <f t="shared" si="197"/>
        <v>895492.87164996646</v>
      </c>
      <c r="K2515" s="19">
        <f t="shared" si="198"/>
        <v>947.85835999996448</v>
      </c>
      <c r="L2515" s="19">
        <f t="shared" si="199"/>
        <v>488147.05539998173</v>
      </c>
      <c r="M2515" s="29">
        <f>Table4[[#This Row],[Revenue]]/Table4[[#This Row],[Units]]</f>
        <v>3.3763516699027862</v>
      </c>
      <c r="N2515" s="31">
        <f t="shared" si="200"/>
        <v>0.54511551219895182</v>
      </c>
    </row>
    <row r="2516" spans="1:14" x14ac:dyDescent="0.25">
      <c r="A2516" s="35">
        <v>1992</v>
      </c>
      <c r="B2516" s="15" t="s">
        <v>175</v>
      </c>
      <c r="C2516" s="15" t="s">
        <v>169</v>
      </c>
      <c r="D2516" s="15" t="s">
        <v>5</v>
      </c>
      <c r="E2516" s="15" t="s">
        <v>81</v>
      </c>
      <c r="F2516" s="16">
        <v>181</v>
      </c>
      <c r="G2516" s="19">
        <v>352.72373618998608</v>
      </c>
      <c r="H2516" s="19">
        <f t="shared" si="196"/>
        <v>63842.996250387485</v>
      </c>
      <c r="I2516" s="20">
        <v>725.05164899997146</v>
      </c>
      <c r="J2516" s="19">
        <f t="shared" si="197"/>
        <v>131234.34846899484</v>
      </c>
      <c r="K2516" s="19">
        <f t="shared" si="198"/>
        <v>372.32791280998538</v>
      </c>
      <c r="L2516" s="19">
        <f t="shared" si="199"/>
        <v>67391.352218607353</v>
      </c>
      <c r="M2516" s="29">
        <f>Table4[[#This Row],[Revenue]]/Table4[[#This Row],[Units]]</f>
        <v>4.0058102154694559</v>
      </c>
      <c r="N2516" s="31">
        <f t="shared" si="200"/>
        <v>0.51351915870203069</v>
      </c>
    </row>
    <row r="2517" spans="1:14" x14ac:dyDescent="0.25">
      <c r="A2517" s="35">
        <v>1994</v>
      </c>
      <c r="B2517" s="15" t="s">
        <v>176</v>
      </c>
      <c r="C2517" s="15" t="s">
        <v>169</v>
      </c>
      <c r="D2517" s="15" t="s">
        <v>5</v>
      </c>
      <c r="E2517" s="15" t="s">
        <v>81</v>
      </c>
      <c r="F2517" s="16">
        <v>476</v>
      </c>
      <c r="G2517" s="19">
        <v>1322.7464175999312</v>
      </c>
      <c r="H2517" s="19">
        <f t="shared" si="196"/>
        <v>629627.29477756727</v>
      </c>
      <c r="I2517" s="20">
        <v>2525.1529599998689</v>
      </c>
      <c r="J2517" s="19">
        <f t="shared" si="197"/>
        <v>1201972.8089599377</v>
      </c>
      <c r="K2517" s="19">
        <f t="shared" si="198"/>
        <v>1202.4065423999377</v>
      </c>
      <c r="L2517" s="19">
        <f t="shared" si="199"/>
        <v>572345.51418237039</v>
      </c>
      <c r="M2517" s="29">
        <f>Table4[[#This Row],[Revenue]]/Table4[[#This Row],[Units]]</f>
        <v>5.3049431932770359</v>
      </c>
      <c r="N2517" s="31">
        <f t="shared" si="200"/>
        <v>0.47617176521457144</v>
      </c>
    </row>
    <row r="2518" spans="1:14" x14ac:dyDescent="0.25">
      <c r="A2518" s="35">
        <v>1996</v>
      </c>
      <c r="B2518" s="15" t="s">
        <v>175</v>
      </c>
      <c r="C2518" s="15" t="s">
        <v>169</v>
      </c>
      <c r="D2518" s="15" t="s">
        <v>5</v>
      </c>
      <c r="E2518" s="15" t="s">
        <v>81</v>
      </c>
      <c r="F2518" s="16">
        <v>789</v>
      </c>
      <c r="G2518" s="19">
        <v>889.57777499999008</v>
      </c>
      <c r="H2518" s="19">
        <f t="shared" si="196"/>
        <v>701876.86447499215</v>
      </c>
      <c r="I2518" s="20">
        <v>1755.6589709999805</v>
      </c>
      <c r="J2518" s="19">
        <f t="shared" si="197"/>
        <v>1385214.9281189847</v>
      </c>
      <c r="K2518" s="19">
        <f t="shared" si="198"/>
        <v>866.08119599999043</v>
      </c>
      <c r="L2518" s="19">
        <f t="shared" si="199"/>
        <v>683338.06364399253</v>
      </c>
      <c r="M2518" s="29">
        <f>Table4[[#This Row],[Revenue]]/Table4[[#This Row],[Units]]</f>
        <v>2.2251697984790626</v>
      </c>
      <c r="N2518" s="31">
        <f t="shared" si="200"/>
        <v>0.49330833055048939</v>
      </c>
    </row>
    <row r="2519" spans="1:14" x14ac:dyDescent="0.25">
      <c r="A2519" s="35">
        <v>1997</v>
      </c>
      <c r="B2519" s="15" t="s">
        <v>171</v>
      </c>
      <c r="C2519" s="15" t="s">
        <v>169</v>
      </c>
      <c r="D2519" s="15" t="s">
        <v>5</v>
      </c>
      <c r="E2519" s="15" t="s">
        <v>81</v>
      </c>
      <c r="F2519" s="16">
        <v>883</v>
      </c>
      <c r="G2519" s="19">
        <v>1155.4937999999713</v>
      </c>
      <c r="H2519" s="19">
        <f t="shared" si="196"/>
        <v>1020301.0253999747</v>
      </c>
      <c r="I2519" s="20">
        <v>2389.806206479941</v>
      </c>
      <c r="J2519" s="19">
        <f t="shared" si="197"/>
        <v>2110198.8803217881</v>
      </c>
      <c r="K2519" s="19">
        <f t="shared" si="198"/>
        <v>1234.3124064799697</v>
      </c>
      <c r="L2519" s="19">
        <f t="shared" si="199"/>
        <v>1089897.8549218136</v>
      </c>
      <c r="M2519" s="29">
        <f>Table4[[#This Row],[Revenue]]/Table4[[#This Row],[Units]]</f>
        <v>2.7064622949942705</v>
      </c>
      <c r="N2519" s="31">
        <f t="shared" si="200"/>
        <v>0.51649058535924008</v>
      </c>
    </row>
    <row r="2520" spans="1:14" x14ac:dyDescent="0.25">
      <c r="A2520" s="35">
        <v>1997</v>
      </c>
      <c r="B2520" s="15" t="s">
        <v>174</v>
      </c>
      <c r="C2520" s="15" t="s">
        <v>169</v>
      </c>
      <c r="D2520" s="15" t="s">
        <v>5</v>
      </c>
      <c r="E2520" s="15" t="s">
        <v>81</v>
      </c>
      <c r="F2520" s="16">
        <v>506</v>
      </c>
      <c r="G2520" s="19">
        <v>603.63269999999</v>
      </c>
      <c r="H2520" s="19">
        <f t="shared" si="196"/>
        <v>305438.14619999495</v>
      </c>
      <c r="I2520" s="20">
        <v>1418.2185129199765</v>
      </c>
      <c r="J2520" s="19">
        <f t="shared" si="197"/>
        <v>717618.56753750809</v>
      </c>
      <c r="K2520" s="19">
        <f t="shared" si="198"/>
        <v>814.58581291998655</v>
      </c>
      <c r="L2520" s="19">
        <f t="shared" si="199"/>
        <v>412180.42133751314</v>
      </c>
      <c r="M2520" s="29">
        <f>Table4[[#This Row],[Revenue]]/Table4[[#This Row],[Units]]</f>
        <v>2.8028033852173451</v>
      </c>
      <c r="N2520" s="31">
        <f t="shared" si="200"/>
        <v>0.57437257058704738</v>
      </c>
    </row>
    <row r="2521" spans="1:14" x14ac:dyDescent="0.25">
      <c r="A2521" s="35">
        <v>1998</v>
      </c>
      <c r="B2521" s="15" t="s">
        <v>174</v>
      </c>
      <c r="C2521" s="15" t="s">
        <v>169</v>
      </c>
      <c r="D2521" s="15" t="s">
        <v>5</v>
      </c>
      <c r="E2521" s="15" t="s">
        <v>81</v>
      </c>
      <c r="F2521" s="16">
        <v>707</v>
      </c>
      <c r="G2521" s="19">
        <v>936.15637499997581</v>
      </c>
      <c r="H2521" s="19">
        <f t="shared" si="196"/>
        <v>661862.55712498294</v>
      </c>
      <c r="I2521" s="20">
        <v>1893.4575549999511</v>
      </c>
      <c r="J2521" s="19">
        <f t="shared" si="197"/>
        <v>1338674.4913849654</v>
      </c>
      <c r="K2521" s="19">
        <f t="shared" si="198"/>
        <v>957.30117999997526</v>
      </c>
      <c r="L2521" s="19">
        <f t="shared" si="199"/>
        <v>676811.93425998243</v>
      </c>
      <c r="M2521" s="29">
        <f>Table4[[#This Row],[Revenue]]/Table4[[#This Row],[Units]]</f>
        <v>2.6781577864214299</v>
      </c>
      <c r="N2521" s="31">
        <f t="shared" si="200"/>
        <v>0.50558364906151809</v>
      </c>
    </row>
    <row r="2522" spans="1:14" x14ac:dyDescent="0.25">
      <c r="A2522" s="35">
        <v>1999</v>
      </c>
      <c r="B2522" s="15" t="s">
        <v>171</v>
      </c>
      <c r="C2522" s="15" t="s">
        <v>169</v>
      </c>
      <c r="D2522" s="15" t="s">
        <v>5</v>
      </c>
      <c r="E2522" s="15" t="s">
        <v>81</v>
      </c>
      <c r="F2522" s="16">
        <v>883</v>
      </c>
      <c r="G2522" s="19">
        <v>1461.8506499999376</v>
      </c>
      <c r="H2522" s="19">
        <f t="shared" si="196"/>
        <v>1290814.123949945</v>
      </c>
      <c r="I2522" s="20">
        <v>2819.3427859998797</v>
      </c>
      <c r="J2522" s="19">
        <f t="shared" si="197"/>
        <v>2489479.6800378938</v>
      </c>
      <c r="K2522" s="19">
        <f t="shared" si="198"/>
        <v>1357.4921359999421</v>
      </c>
      <c r="L2522" s="19">
        <f t="shared" si="199"/>
        <v>1198665.5560879488</v>
      </c>
      <c r="M2522" s="29">
        <f>Table4[[#This Row],[Revenue]]/Table4[[#This Row],[Units]]</f>
        <v>3.1929136874290824</v>
      </c>
      <c r="N2522" s="31">
        <f t="shared" si="200"/>
        <v>0.48149240409534227</v>
      </c>
    </row>
    <row r="2523" spans="1:14" x14ac:dyDescent="0.25">
      <c r="A2523" s="35">
        <v>1999</v>
      </c>
      <c r="B2523" s="15" t="s">
        <v>171</v>
      </c>
      <c r="C2523" s="15" t="s">
        <v>169</v>
      </c>
      <c r="D2523" s="15" t="s">
        <v>5</v>
      </c>
      <c r="E2523" s="15" t="s">
        <v>81</v>
      </c>
      <c r="F2523" s="16">
        <v>506</v>
      </c>
      <c r="G2523" s="19">
        <v>838.27754999996421</v>
      </c>
      <c r="H2523" s="19">
        <f t="shared" si="196"/>
        <v>424168.44029998191</v>
      </c>
      <c r="I2523" s="20">
        <v>1852.4866219999208</v>
      </c>
      <c r="J2523" s="19">
        <f t="shared" si="197"/>
        <v>937358.23073195992</v>
      </c>
      <c r="K2523" s="19">
        <f t="shared" si="198"/>
        <v>1014.2090719999566</v>
      </c>
      <c r="L2523" s="19">
        <f t="shared" si="199"/>
        <v>513189.79043197801</v>
      </c>
      <c r="M2523" s="29">
        <f>Table4[[#This Row],[Revenue]]/Table4[[#This Row],[Units]]</f>
        <v>3.6610407549405548</v>
      </c>
      <c r="N2523" s="31">
        <f t="shared" si="200"/>
        <v>0.54748523414707817</v>
      </c>
    </row>
    <row r="2524" spans="1:14" x14ac:dyDescent="0.25">
      <c r="A2524" s="35">
        <v>2001</v>
      </c>
      <c r="B2524" s="15" t="s">
        <v>175</v>
      </c>
      <c r="C2524" s="15" t="s">
        <v>169</v>
      </c>
      <c r="D2524" s="15" t="s">
        <v>5</v>
      </c>
      <c r="E2524" s="15" t="s">
        <v>81</v>
      </c>
      <c r="F2524" s="16">
        <v>865</v>
      </c>
      <c r="G2524" s="19">
        <v>2119.8724851598849</v>
      </c>
      <c r="H2524" s="19">
        <f t="shared" si="196"/>
        <v>1833689.6996633005</v>
      </c>
      <c r="I2524" s="20">
        <v>4228.2954359997702</v>
      </c>
      <c r="J2524" s="19">
        <f t="shared" si="197"/>
        <v>3657475.5521398014</v>
      </c>
      <c r="K2524" s="19">
        <f t="shared" si="198"/>
        <v>2108.4229508398853</v>
      </c>
      <c r="L2524" s="19">
        <f t="shared" si="199"/>
        <v>1823785.8524765009</v>
      </c>
      <c r="M2524" s="29">
        <f>Table4[[#This Row],[Revenue]]/Table4[[#This Row],[Units]]</f>
        <v>4.8882028161847053</v>
      </c>
      <c r="N2524" s="31">
        <f t="shared" si="200"/>
        <v>0.49864608156013435</v>
      </c>
    </row>
    <row r="2525" spans="1:14" x14ac:dyDescent="0.25">
      <c r="A2525" s="35">
        <v>2003</v>
      </c>
      <c r="B2525" s="15" t="s">
        <v>175</v>
      </c>
      <c r="C2525" s="15" t="s">
        <v>169</v>
      </c>
      <c r="D2525" s="15" t="s">
        <v>5</v>
      </c>
      <c r="E2525" s="15" t="s">
        <v>81</v>
      </c>
      <c r="F2525" s="16">
        <v>694</v>
      </c>
      <c r="G2525" s="19">
        <v>835.55864999998551</v>
      </c>
      <c r="H2525" s="19">
        <f t="shared" si="196"/>
        <v>579877.70309998991</v>
      </c>
      <c r="I2525" s="20">
        <v>1814.0132935399683</v>
      </c>
      <c r="J2525" s="19">
        <f t="shared" si="197"/>
        <v>1258925.225716738</v>
      </c>
      <c r="K2525" s="19">
        <f t="shared" si="198"/>
        <v>978.45464353998284</v>
      </c>
      <c r="L2525" s="19">
        <f t="shared" si="199"/>
        <v>679047.52261674812</v>
      </c>
      <c r="M2525" s="29">
        <f>Table4[[#This Row],[Revenue]]/Table4[[#This Row],[Units]]</f>
        <v>2.6138520079826635</v>
      </c>
      <c r="N2525" s="31">
        <f t="shared" si="200"/>
        <v>0.53938669965894848</v>
      </c>
    </row>
    <row r="2526" spans="1:14" x14ac:dyDescent="0.25">
      <c r="A2526" s="35">
        <v>2003</v>
      </c>
      <c r="B2526" s="15" t="s">
        <v>172</v>
      </c>
      <c r="C2526" s="15" t="s">
        <v>169</v>
      </c>
      <c r="D2526" s="15" t="s">
        <v>5</v>
      </c>
      <c r="E2526" s="15" t="s">
        <v>81</v>
      </c>
      <c r="F2526" s="16">
        <v>255</v>
      </c>
      <c r="G2526" s="19">
        <v>536.3241088724958</v>
      </c>
      <c r="H2526" s="19">
        <f t="shared" si="196"/>
        <v>136762.64776248642</v>
      </c>
      <c r="I2526" s="20">
        <v>833.36204474999352</v>
      </c>
      <c r="J2526" s="19">
        <f t="shared" si="197"/>
        <v>212507.32141124835</v>
      </c>
      <c r="K2526" s="19">
        <f t="shared" si="198"/>
        <v>297.03793587749772</v>
      </c>
      <c r="L2526" s="19">
        <f t="shared" si="199"/>
        <v>75744.673648761935</v>
      </c>
      <c r="M2526" s="29">
        <f>Table4[[#This Row],[Revenue]]/Table4[[#This Row],[Units]]</f>
        <v>3.2680864499999744</v>
      </c>
      <c r="N2526" s="31">
        <f t="shared" si="200"/>
        <v>0.35643324260898918</v>
      </c>
    </row>
    <row r="2527" spans="1:14" x14ac:dyDescent="0.25">
      <c r="A2527" s="35">
        <v>2004</v>
      </c>
      <c r="B2527" s="15" t="s">
        <v>174</v>
      </c>
      <c r="C2527" s="15" t="s">
        <v>169</v>
      </c>
      <c r="D2527" s="15" t="s">
        <v>5</v>
      </c>
      <c r="E2527" s="15" t="s">
        <v>81</v>
      </c>
      <c r="F2527" s="16">
        <v>839</v>
      </c>
      <c r="G2527" s="19">
        <v>1070.1654749999759</v>
      </c>
      <c r="H2527" s="19">
        <f t="shared" si="196"/>
        <v>897868.83352497977</v>
      </c>
      <c r="I2527" s="20">
        <v>2234.51565930995</v>
      </c>
      <c r="J2527" s="19">
        <f t="shared" si="197"/>
        <v>1874758.6381610481</v>
      </c>
      <c r="K2527" s="19">
        <f t="shared" si="198"/>
        <v>1164.3501843099741</v>
      </c>
      <c r="L2527" s="19">
        <f t="shared" si="199"/>
        <v>976889.80463606829</v>
      </c>
      <c r="M2527" s="29">
        <f>Table4[[#This Row],[Revenue]]/Table4[[#This Row],[Units]]</f>
        <v>2.6633082947675208</v>
      </c>
      <c r="N2527" s="31">
        <f t="shared" si="200"/>
        <v>0.52107497186640517</v>
      </c>
    </row>
    <row r="2528" spans="1:14" x14ac:dyDescent="0.25">
      <c r="A2528" s="35">
        <v>2004</v>
      </c>
      <c r="B2528" s="15" t="s">
        <v>175</v>
      </c>
      <c r="C2528" s="15" t="s">
        <v>169</v>
      </c>
      <c r="D2528" s="15" t="s">
        <v>5</v>
      </c>
      <c r="E2528" s="15" t="s">
        <v>81</v>
      </c>
      <c r="F2528" s="16">
        <v>694</v>
      </c>
      <c r="G2528" s="19">
        <v>1015.2872999999656</v>
      </c>
      <c r="H2528" s="19">
        <f t="shared" si="196"/>
        <v>704609.3861999762</v>
      </c>
      <c r="I2528" s="20">
        <v>2062.4734119999302</v>
      </c>
      <c r="J2528" s="19">
        <f t="shared" si="197"/>
        <v>1431356.5479279517</v>
      </c>
      <c r="K2528" s="19">
        <f t="shared" si="198"/>
        <v>1047.1861119999646</v>
      </c>
      <c r="L2528" s="19">
        <f t="shared" si="199"/>
        <v>726747.16172797547</v>
      </c>
      <c r="M2528" s="29">
        <f>Table4[[#This Row],[Revenue]]/Table4[[#This Row],[Units]]</f>
        <v>2.9718637060517725</v>
      </c>
      <c r="N2528" s="31">
        <f t="shared" si="200"/>
        <v>0.50773314502247757</v>
      </c>
    </row>
    <row r="2529" spans="1:14" x14ac:dyDescent="0.25">
      <c r="A2529" s="35">
        <v>2005</v>
      </c>
      <c r="B2529" s="15" t="s">
        <v>172</v>
      </c>
      <c r="C2529" s="15" t="s">
        <v>169</v>
      </c>
      <c r="D2529" s="15" t="s">
        <v>5</v>
      </c>
      <c r="E2529" s="15" t="s">
        <v>81</v>
      </c>
      <c r="F2529" s="16">
        <v>839</v>
      </c>
      <c r="G2529" s="19">
        <v>1310.2872749999494</v>
      </c>
      <c r="H2529" s="19">
        <f t="shared" si="196"/>
        <v>1099331.0237249576</v>
      </c>
      <c r="I2529" s="20">
        <v>2552.9761509999016</v>
      </c>
      <c r="J2529" s="19">
        <f t="shared" si="197"/>
        <v>2141946.9906889172</v>
      </c>
      <c r="K2529" s="19">
        <f t="shared" si="198"/>
        <v>1242.6888759999522</v>
      </c>
      <c r="L2529" s="19">
        <f t="shared" si="199"/>
        <v>1042615.9669639596</v>
      </c>
      <c r="M2529" s="29">
        <f>Table4[[#This Row],[Revenue]]/Table4[[#This Row],[Units]]</f>
        <v>3.0428797985696088</v>
      </c>
      <c r="N2529" s="31">
        <f t="shared" si="200"/>
        <v>0.48676086359570542</v>
      </c>
    </row>
    <row r="2530" spans="1:14" x14ac:dyDescent="0.25">
      <c r="A2530" s="35">
        <v>2005</v>
      </c>
      <c r="B2530" s="15" t="s">
        <v>173</v>
      </c>
      <c r="C2530" s="15" t="s">
        <v>169</v>
      </c>
      <c r="D2530" s="15" t="s">
        <v>5</v>
      </c>
      <c r="E2530" s="15" t="s">
        <v>81</v>
      </c>
      <c r="F2530" s="16">
        <v>255</v>
      </c>
      <c r="G2530" s="19">
        <v>773.18510024996863</v>
      </c>
      <c r="H2530" s="19">
        <f t="shared" si="196"/>
        <v>197162.20056374199</v>
      </c>
      <c r="I2530" s="20">
        <v>1671.7442749999523</v>
      </c>
      <c r="J2530" s="19">
        <f t="shared" si="197"/>
        <v>426294.79012498783</v>
      </c>
      <c r="K2530" s="19">
        <f t="shared" si="198"/>
        <v>898.55917474998364</v>
      </c>
      <c r="L2530" s="19">
        <f t="shared" si="199"/>
        <v>229132.58956124584</v>
      </c>
      <c r="M2530" s="29">
        <f>Table4[[#This Row],[Revenue]]/Table4[[#This Row],[Units]]</f>
        <v>6.5558599019605968</v>
      </c>
      <c r="N2530" s="31">
        <f t="shared" si="200"/>
        <v>0.53749798230953072</v>
      </c>
    </row>
    <row r="2531" spans="1:14" x14ac:dyDescent="0.25">
      <c r="A2531" s="35">
        <v>2008</v>
      </c>
      <c r="B2531" s="15" t="s">
        <v>171</v>
      </c>
      <c r="C2531" s="15" t="s">
        <v>169</v>
      </c>
      <c r="D2531" s="15" t="s">
        <v>5</v>
      </c>
      <c r="E2531" s="15" t="s">
        <v>81</v>
      </c>
      <c r="F2531" s="16">
        <v>717</v>
      </c>
      <c r="G2531" s="19">
        <v>993.43934999997066</v>
      </c>
      <c r="H2531" s="19">
        <f t="shared" si="196"/>
        <v>712296.01394997898</v>
      </c>
      <c r="I2531" s="20">
        <v>2002.7848139999408</v>
      </c>
      <c r="J2531" s="19">
        <f t="shared" si="197"/>
        <v>1435996.7116379575</v>
      </c>
      <c r="K2531" s="19">
        <f t="shared" si="198"/>
        <v>1009.3454639999701</v>
      </c>
      <c r="L2531" s="19">
        <f t="shared" si="199"/>
        <v>723700.69768797851</v>
      </c>
      <c r="M2531" s="29">
        <f>Table4[[#This Row],[Revenue]]/Table4[[#This Row],[Units]]</f>
        <v>2.7932842594141434</v>
      </c>
      <c r="N2531" s="31">
        <f t="shared" si="200"/>
        <v>0.50397099925284328</v>
      </c>
    </row>
    <row r="2532" spans="1:14" x14ac:dyDescent="0.25">
      <c r="A2532" s="35">
        <v>2008</v>
      </c>
      <c r="B2532" s="15" t="s">
        <v>173</v>
      </c>
      <c r="C2532" s="15" t="s">
        <v>169</v>
      </c>
      <c r="D2532" s="15" t="s">
        <v>5</v>
      </c>
      <c r="E2532" s="15" t="s">
        <v>81</v>
      </c>
      <c r="F2532" s="16">
        <v>685</v>
      </c>
      <c r="G2532" s="19">
        <v>864.79537499998128</v>
      </c>
      <c r="H2532" s="19">
        <f t="shared" si="196"/>
        <v>592384.83187498723</v>
      </c>
      <c r="I2532" s="20">
        <v>1882.9441493499592</v>
      </c>
      <c r="J2532" s="19">
        <f t="shared" si="197"/>
        <v>1289816.7423047221</v>
      </c>
      <c r="K2532" s="19">
        <f t="shared" si="198"/>
        <v>1018.1487743499779</v>
      </c>
      <c r="L2532" s="19">
        <f t="shared" si="199"/>
        <v>697431.91042973485</v>
      </c>
      <c r="M2532" s="29">
        <f>Table4[[#This Row],[Revenue]]/Table4[[#This Row],[Units]]</f>
        <v>2.748823575693371</v>
      </c>
      <c r="N2532" s="31">
        <f t="shared" si="200"/>
        <v>0.54072170685544185</v>
      </c>
    </row>
    <row r="2533" spans="1:14" x14ac:dyDescent="0.25">
      <c r="A2533" s="35">
        <v>2009</v>
      </c>
      <c r="B2533" s="15" t="s">
        <v>171</v>
      </c>
      <c r="C2533" s="15" t="s">
        <v>169</v>
      </c>
      <c r="D2533" s="15" t="s">
        <v>5</v>
      </c>
      <c r="E2533" s="15" t="s">
        <v>81</v>
      </c>
      <c r="F2533" s="16">
        <v>685</v>
      </c>
      <c r="G2533" s="19">
        <v>1114.4778749999537</v>
      </c>
      <c r="H2533" s="19">
        <f t="shared" si="196"/>
        <v>763417.3443749682</v>
      </c>
      <c r="I2533" s="20">
        <v>2271.0040149999058</v>
      </c>
      <c r="J2533" s="19">
        <f t="shared" si="197"/>
        <v>1555637.7502749355</v>
      </c>
      <c r="K2533" s="19">
        <f t="shared" si="198"/>
        <v>1156.5261399999522</v>
      </c>
      <c r="L2533" s="19">
        <f t="shared" si="199"/>
        <v>792220.4058999673</v>
      </c>
      <c r="M2533" s="29">
        <f>Table4[[#This Row],[Revenue]]/Table4[[#This Row],[Units]]</f>
        <v>3.3153343284670158</v>
      </c>
      <c r="N2533" s="31">
        <f t="shared" si="200"/>
        <v>0.50925763775014732</v>
      </c>
    </row>
    <row r="2534" spans="1:14" x14ac:dyDescent="0.25">
      <c r="A2534" s="35">
        <v>2009</v>
      </c>
      <c r="B2534" s="15" t="s">
        <v>172</v>
      </c>
      <c r="C2534" s="15" t="s">
        <v>169</v>
      </c>
      <c r="D2534" s="15" t="s">
        <v>5</v>
      </c>
      <c r="E2534" s="15" t="s">
        <v>81</v>
      </c>
      <c r="F2534" s="16">
        <v>520</v>
      </c>
      <c r="G2534" s="19">
        <v>747.62999999997578</v>
      </c>
      <c r="H2534" s="19">
        <f t="shared" si="196"/>
        <v>388767.5999999874</v>
      </c>
      <c r="I2534" s="20">
        <v>1638.9071999999469</v>
      </c>
      <c r="J2534" s="19">
        <f t="shared" si="197"/>
        <v>852231.74399997236</v>
      </c>
      <c r="K2534" s="19">
        <f t="shared" si="198"/>
        <v>891.27719999997112</v>
      </c>
      <c r="L2534" s="19">
        <f t="shared" si="199"/>
        <v>463464.14399998495</v>
      </c>
      <c r="M2534" s="29">
        <f>Table4[[#This Row],[Revenue]]/Table4[[#This Row],[Units]]</f>
        <v>3.1517446153845134</v>
      </c>
      <c r="N2534" s="31">
        <f t="shared" si="200"/>
        <v>0.54382407985028069</v>
      </c>
    </row>
    <row r="2535" spans="1:14" x14ac:dyDescent="0.25">
      <c r="A2535" s="35">
        <v>2012</v>
      </c>
      <c r="B2535" s="15" t="s">
        <v>172</v>
      </c>
      <c r="C2535" s="15" t="s">
        <v>170</v>
      </c>
      <c r="D2535" s="15" t="s">
        <v>168</v>
      </c>
      <c r="E2535" s="15" t="s">
        <v>81</v>
      </c>
      <c r="F2535" s="16">
        <v>962</v>
      </c>
      <c r="G2535" s="19">
        <v>1184.9548738963852</v>
      </c>
      <c r="H2535" s="19">
        <f t="shared" si="196"/>
        <v>1139926.5886883226</v>
      </c>
      <c r="I2535" s="20">
        <v>2252.6624964399771</v>
      </c>
      <c r="J2535" s="19">
        <f t="shared" si="197"/>
        <v>2167061.3215752579</v>
      </c>
      <c r="K2535" s="19">
        <f t="shared" si="198"/>
        <v>1067.7076225435919</v>
      </c>
      <c r="L2535" s="19">
        <f t="shared" si="199"/>
        <v>1027134.7328869354</v>
      </c>
      <c r="M2535" s="29">
        <f>Table4[[#This Row],[Revenue]]/Table4[[#This Row],[Units]]</f>
        <v>2.341645006694363</v>
      </c>
      <c r="N2535" s="31">
        <f t="shared" si="200"/>
        <v>0.473975850457384</v>
      </c>
    </row>
    <row r="2536" spans="1:14" x14ac:dyDescent="0.25">
      <c r="A2536" s="35">
        <v>2012</v>
      </c>
      <c r="B2536" s="15" t="s">
        <v>176</v>
      </c>
      <c r="C2536" s="15" t="s">
        <v>169</v>
      </c>
      <c r="D2536" s="15" t="s">
        <v>5</v>
      </c>
      <c r="E2536" s="15" t="s">
        <v>81</v>
      </c>
      <c r="F2536" s="16">
        <v>479</v>
      </c>
      <c r="G2536" s="19">
        <v>586.94264999998882</v>
      </c>
      <c r="H2536" s="19">
        <f t="shared" si="196"/>
        <v>281145.52934999467</v>
      </c>
      <c r="I2536" s="20">
        <v>1400.8004599399737</v>
      </c>
      <c r="J2536" s="19">
        <f t="shared" si="197"/>
        <v>670983.42031124746</v>
      </c>
      <c r="K2536" s="19">
        <f t="shared" si="198"/>
        <v>813.85780993998492</v>
      </c>
      <c r="L2536" s="19">
        <f t="shared" si="199"/>
        <v>389837.89096125279</v>
      </c>
      <c r="M2536" s="29">
        <f>Table4[[#This Row],[Revenue]]/Table4[[#This Row],[Units]]</f>
        <v>2.9244268474738493</v>
      </c>
      <c r="N2536" s="31">
        <f t="shared" si="200"/>
        <v>0.58099481918706675</v>
      </c>
    </row>
    <row r="2537" spans="1:14" x14ac:dyDescent="0.25">
      <c r="A2537" s="35">
        <v>2012</v>
      </c>
      <c r="B2537" s="15" t="s">
        <v>172</v>
      </c>
      <c r="C2537" s="15" t="s">
        <v>169</v>
      </c>
      <c r="D2537" s="15" t="s">
        <v>5</v>
      </c>
      <c r="E2537" s="15" t="s">
        <v>81</v>
      </c>
      <c r="F2537" s="16">
        <v>487</v>
      </c>
      <c r="G2537" s="19">
        <v>571.32404999999142</v>
      </c>
      <c r="H2537" s="19">
        <f t="shared" si="196"/>
        <v>278234.81234999583</v>
      </c>
      <c r="I2537" s="20">
        <v>1356.9939193799798</v>
      </c>
      <c r="J2537" s="19">
        <f t="shared" si="197"/>
        <v>660856.03873805015</v>
      </c>
      <c r="K2537" s="19">
        <f t="shared" si="198"/>
        <v>785.66986937998843</v>
      </c>
      <c r="L2537" s="19">
        <f t="shared" si="199"/>
        <v>382621.22638805432</v>
      </c>
      <c r="M2537" s="29">
        <f>Table4[[#This Row],[Revenue]]/Table4[[#This Row],[Units]]</f>
        <v>2.7864351527309648</v>
      </c>
      <c r="N2537" s="31">
        <f t="shared" si="200"/>
        <v>0.57897817975408949</v>
      </c>
    </row>
    <row r="2538" spans="1:14" x14ac:dyDescent="0.25">
      <c r="A2538" s="35">
        <v>2013</v>
      </c>
      <c r="B2538" s="15" t="s">
        <v>176</v>
      </c>
      <c r="C2538" s="15" t="s">
        <v>169</v>
      </c>
      <c r="D2538" s="15" t="s">
        <v>5</v>
      </c>
      <c r="E2538" s="15" t="s">
        <v>81</v>
      </c>
      <c r="F2538" s="16">
        <v>479</v>
      </c>
      <c r="G2538" s="19">
        <v>713.47049999997489</v>
      </c>
      <c r="H2538" s="19">
        <f t="shared" si="196"/>
        <v>341752.36949998798</v>
      </c>
      <c r="I2538" s="20">
        <v>1603.1720199999436</v>
      </c>
      <c r="J2538" s="19">
        <f t="shared" si="197"/>
        <v>767919.39757997298</v>
      </c>
      <c r="K2538" s="19">
        <f t="shared" si="198"/>
        <v>889.7015199999687</v>
      </c>
      <c r="L2538" s="19">
        <f t="shared" si="199"/>
        <v>426167.028079985</v>
      </c>
      <c r="M2538" s="29">
        <f>Table4[[#This Row],[Revenue]]/Table4[[#This Row],[Units]]</f>
        <v>3.3469144467639742</v>
      </c>
      <c r="N2538" s="31">
        <f t="shared" si="200"/>
        <v>0.55496322846253265</v>
      </c>
    </row>
    <row r="2539" spans="1:14" x14ac:dyDescent="0.25">
      <c r="A2539" s="35">
        <v>2013</v>
      </c>
      <c r="B2539" s="15" t="s">
        <v>172</v>
      </c>
      <c r="C2539" s="15" t="s">
        <v>169</v>
      </c>
      <c r="D2539" s="15" t="s">
        <v>5</v>
      </c>
      <c r="E2539" s="15" t="s">
        <v>81</v>
      </c>
      <c r="F2539" s="16">
        <v>287</v>
      </c>
      <c r="G2539" s="19">
        <v>543.45507855998255</v>
      </c>
      <c r="H2539" s="19">
        <f t="shared" si="196"/>
        <v>155971.60754671498</v>
      </c>
      <c r="I2539" s="20">
        <v>890.95057599997153</v>
      </c>
      <c r="J2539" s="19">
        <f t="shared" si="197"/>
        <v>255702.81531199184</v>
      </c>
      <c r="K2539" s="19">
        <f t="shared" si="198"/>
        <v>347.49549743998898</v>
      </c>
      <c r="L2539" s="19">
        <f t="shared" si="199"/>
        <v>99731.207765276864</v>
      </c>
      <c r="M2539" s="29">
        <f>Table4[[#This Row],[Revenue]]/Table4[[#This Row],[Units]]</f>
        <v>3.1043574076654061</v>
      </c>
      <c r="N2539" s="31">
        <f t="shared" si="200"/>
        <v>0.39002780490934896</v>
      </c>
    </row>
    <row r="2540" spans="1:14" x14ac:dyDescent="0.25">
      <c r="A2540" s="35">
        <v>2014</v>
      </c>
      <c r="B2540" s="15" t="s">
        <v>172</v>
      </c>
      <c r="C2540" s="15" t="s">
        <v>169</v>
      </c>
      <c r="D2540" s="15" t="s">
        <v>5</v>
      </c>
      <c r="E2540" s="15" t="s">
        <v>81</v>
      </c>
      <c r="F2540" s="16">
        <v>487</v>
      </c>
      <c r="G2540" s="19">
        <v>815.78587499996456</v>
      </c>
      <c r="H2540" s="19">
        <f t="shared" si="196"/>
        <v>397287.72112498275</v>
      </c>
      <c r="I2540" s="20">
        <v>1823.7495349999208</v>
      </c>
      <c r="J2540" s="19">
        <f t="shared" si="197"/>
        <v>888166.02354496147</v>
      </c>
      <c r="K2540" s="19">
        <f t="shared" si="198"/>
        <v>1007.9636599999562</v>
      </c>
      <c r="L2540" s="19">
        <f t="shared" si="199"/>
        <v>490878.30241997872</v>
      </c>
      <c r="M2540" s="29">
        <f>Table4[[#This Row],[Revenue]]/Table4[[#This Row],[Units]]</f>
        <v>3.7448655749485025</v>
      </c>
      <c r="N2540" s="31">
        <f t="shared" si="200"/>
        <v>0.55268754873184933</v>
      </c>
    </row>
    <row r="2541" spans="1:14" x14ac:dyDescent="0.25">
      <c r="A2541" s="35">
        <v>2015</v>
      </c>
      <c r="B2541" s="15" t="s">
        <v>171</v>
      </c>
      <c r="C2541" s="15" t="s">
        <v>169</v>
      </c>
      <c r="D2541" s="15" t="s">
        <v>5</v>
      </c>
      <c r="E2541" s="15" t="s">
        <v>81</v>
      </c>
      <c r="F2541" s="16">
        <v>1277.4928141954019</v>
      </c>
      <c r="G2541" s="19">
        <v>3030.9570484681085</v>
      </c>
      <c r="H2541" s="19">
        <f t="shared" si="196"/>
        <v>3872025.8495529131</v>
      </c>
      <c r="I2541" s="20">
        <v>7038.5240036314635</v>
      </c>
      <c r="J2541" s="19">
        <f t="shared" si="197"/>
        <v>8991663.8371810466</v>
      </c>
      <c r="K2541" s="19">
        <f t="shared" si="198"/>
        <v>4007.566955163355</v>
      </c>
      <c r="L2541" s="19">
        <f t="shared" si="199"/>
        <v>5119637.987628134</v>
      </c>
      <c r="M2541" s="29">
        <f>Table4[[#This Row],[Revenue]]/Table4[[#This Row],[Units]]</f>
        <v>5.5096388217764716</v>
      </c>
      <c r="N2541" s="31">
        <f t="shared" si="200"/>
        <v>0.56937604433766043</v>
      </c>
    </row>
    <row r="2542" spans="1:14" x14ac:dyDescent="0.25">
      <c r="A2542" s="35">
        <v>2015</v>
      </c>
      <c r="B2542" s="15" t="s">
        <v>176</v>
      </c>
      <c r="C2542" s="15" t="s">
        <v>169</v>
      </c>
      <c r="D2542" s="15" t="s">
        <v>5</v>
      </c>
      <c r="E2542" s="15" t="s">
        <v>81</v>
      </c>
      <c r="F2542" s="16">
        <v>472</v>
      </c>
      <c r="G2542" s="19">
        <v>994.89098231994694</v>
      </c>
      <c r="H2542" s="19">
        <f t="shared" si="196"/>
        <v>469588.54365501495</v>
      </c>
      <c r="I2542" s="20">
        <v>2328.7860719998762</v>
      </c>
      <c r="J2542" s="19">
        <f t="shared" si="197"/>
        <v>1099187.0259839415</v>
      </c>
      <c r="K2542" s="19">
        <f t="shared" si="198"/>
        <v>1333.8950896799292</v>
      </c>
      <c r="L2542" s="19">
        <f t="shared" si="199"/>
        <v>629598.48232892656</v>
      </c>
      <c r="M2542" s="29">
        <f>Table4[[#This Row],[Revenue]]/Table4[[#This Row],[Units]]</f>
        <v>4.9338687966099073</v>
      </c>
      <c r="N2542" s="31">
        <f t="shared" si="200"/>
        <v>0.57278558375026223</v>
      </c>
    </row>
    <row r="2543" spans="1:14" x14ac:dyDescent="0.25">
      <c r="A2543" s="35">
        <v>2016</v>
      </c>
      <c r="B2543" s="15" t="s">
        <v>173</v>
      </c>
      <c r="C2543" s="15" t="s">
        <v>169</v>
      </c>
      <c r="D2543" s="15" t="s">
        <v>5</v>
      </c>
      <c r="E2543" s="15" t="s">
        <v>81</v>
      </c>
      <c r="F2543" s="16">
        <v>1406.301726934553</v>
      </c>
      <c r="G2543" s="19">
        <v>3447.3729602308308</v>
      </c>
      <c r="H2543" s="19">
        <f t="shared" si="196"/>
        <v>4848046.5473600999</v>
      </c>
      <c r="I2543" s="20">
        <v>8376.0009500436445</v>
      </c>
      <c r="J2543" s="19">
        <f t="shared" si="197"/>
        <v>11779184.600851834</v>
      </c>
      <c r="K2543" s="19">
        <f t="shared" si="198"/>
        <v>4928.6279898128141</v>
      </c>
      <c r="L2543" s="19">
        <f t="shared" si="199"/>
        <v>6931138.053491734</v>
      </c>
      <c r="M2543" s="29">
        <f>Table4[[#This Row],[Revenue]]/Table4[[#This Row],[Units]]</f>
        <v>5.9560482573690603</v>
      </c>
      <c r="N2543" s="31">
        <f t="shared" si="200"/>
        <v>0.58842256814537885</v>
      </c>
    </row>
    <row r="2544" spans="1:14" x14ac:dyDescent="0.25">
      <c r="A2544" s="35">
        <v>2016</v>
      </c>
      <c r="B2544" s="15" t="s">
        <v>175</v>
      </c>
      <c r="C2544" s="15" t="s">
        <v>169</v>
      </c>
      <c r="D2544" s="15" t="s">
        <v>5</v>
      </c>
      <c r="E2544" s="15" t="s">
        <v>81</v>
      </c>
      <c r="F2544" s="16">
        <v>1353.4917542508326</v>
      </c>
      <c r="G2544" s="19">
        <v>3108.4555166195073</v>
      </c>
      <c r="H2544" s="19">
        <f t="shared" si="196"/>
        <v>4207268.9102000147</v>
      </c>
      <c r="I2544" s="20">
        <v>6849.871413043712</v>
      </c>
      <c r="J2544" s="19">
        <f t="shared" si="197"/>
        <v>9271244.4752331637</v>
      </c>
      <c r="K2544" s="19">
        <f t="shared" si="198"/>
        <v>3741.4158964242047</v>
      </c>
      <c r="L2544" s="19">
        <f t="shared" si="199"/>
        <v>5063975.565033149</v>
      </c>
      <c r="M2544" s="29">
        <f>Table4[[#This Row],[Revenue]]/Table4[[#This Row],[Units]]</f>
        <v>5.0608889130877381</v>
      </c>
      <c r="N2544" s="31">
        <f t="shared" si="200"/>
        <v>0.54620235487920232</v>
      </c>
    </row>
    <row r="2545" spans="1:14" x14ac:dyDescent="0.25">
      <c r="A2545" s="35">
        <v>2016</v>
      </c>
      <c r="B2545" s="15" t="s">
        <v>175</v>
      </c>
      <c r="C2545" s="15" t="s">
        <v>169</v>
      </c>
      <c r="D2545" s="15" t="s">
        <v>5</v>
      </c>
      <c r="E2545" s="15" t="s">
        <v>81</v>
      </c>
      <c r="F2545" s="16">
        <v>1230.4470493189388</v>
      </c>
      <c r="G2545" s="19">
        <v>2651.1400349645637</v>
      </c>
      <c r="H2545" s="19">
        <f t="shared" si="196"/>
        <v>3262087.4333534557</v>
      </c>
      <c r="I2545" s="20">
        <v>5374.74986569871</v>
      </c>
      <c r="J2545" s="19">
        <f t="shared" si="197"/>
        <v>6613345.1130763404</v>
      </c>
      <c r="K2545" s="19">
        <f t="shared" si="198"/>
        <v>2723.6098307341463</v>
      </c>
      <c r="L2545" s="19">
        <f t="shared" si="199"/>
        <v>3351257.6797228847</v>
      </c>
      <c r="M2545" s="29">
        <f>Table4[[#This Row],[Revenue]]/Table4[[#This Row],[Units]]</f>
        <v>4.3681277212811978</v>
      </c>
      <c r="N2545" s="31">
        <f t="shared" si="200"/>
        <v>0.50674169008608938</v>
      </c>
    </row>
    <row r="2546" spans="1:14" x14ac:dyDescent="0.25">
      <c r="A2546" s="35">
        <v>2016</v>
      </c>
      <c r="B2546" s="15" t="s">
        <v>174</v>
      </c>
      <c r="C2546" s="15" t="s">
        <v>169</v>
      </c>
      <c r="D2546" s="15" t="s">
        <v>5</v>
      </c>
      <c r="E2546" s="15" t="s">
        <v>81</v>
      </c>
      <c r="F2546" s="16">
        <v>1021.8177308790544</v>
      </c>
      <c r="G2546" s="19">
        <v>2991.8333820564681</v>
      </c>
      <c r="H2546" s="19">
        <f t="shared" si="196"/>
        <v>3057108.3976211469</v>
      </c>
      <c r="I2546" s="20">
        <v>5896.3422596017235</v>
      </c>
      <c r="J2546" s="19">
        <f t="shared" si="197"/>
        <v>6024987.068192509</v>
      </c>
      <c r="K2546" s="19">
        <f t="shared" si="198"/>
        <v>2904.5088775452555</v>
      </c>
      <c r="L2546" s="19">
        <f t="shared" si="199"/>
        <v>2967878.6705713621</v>
      </c>
      <c r="M2546" s="29">
        <f>Table4[[#This Row],[Revenue]]/Table4[[#This Row],[Units]]</f>
        <v>5.7704442596911969</v>
      </c>
      <c r="N2546" s="31">
        <f t="shared" si="200"/>
        <v>0.49259502750463546</v>
      </c>
    </row>
    <row r="2547" spans="1:14" x14ac:dyDescent="0.25">
      <c r="A2547" s="35">
        <v>2017</v>
      </c>
      <c r="B2547" s="15" t="s">
        <v>173</v>
      </c>
      <c r="C2547" s="15" t="s">
        <v>169</v>
      </c>
      <c r="D2547" s="15" t="s">
        <v>5</v>
      </c>
      <c r="E2547" s="15" t="s">
        <v>81</v>
      </c>
      <c r="F2547" s="16">
        <v>386</v>
      </c>
      <c r="G2547" s="19">
        <v>448.92764999999366</v>
      </c>
      <c r="H2547" s="19">
        <f t="shared" si="196"/>
        <v>173286.07289999755</v>
      </c>
      <c r="I2547" s="20">
        <v>1084.0116659999849</v>
      </c>
      <c r="J2547" s="19">
        <f t="shared" si="197"/>
        <v>418428.50307599414</v>
      </c>
      <c r="K2547" s="19">
        <f t="shared" si="198"/>
        <v>635.08401599999115</v>
      </c>
      <c r="L2547" s="19">
        <f t="shared" si="199"/>
        <v>245142.43017599659</v>
      </c>
      <c r="M2547" s="29">
        <f>Table4[[#This Row],[Revenue]]/Table4[[#This Row],[Units]]</f>
        <v>2.8083203782383026</v>
      </c>
      <c r="N2547" s="31">
        <f t="shared" si="200"/>
        <v>0.58586455839858098</v>
      </c>
    </row>
    <row r="2548" spans="1:14" x14ac:dyDescent="0.25">
      <c r="A2548" s="35">
        <v>2017</v>
      </c>
      <c r="B2548" s="15" t="s">
        <v>173</v>
      </c>
      <c r="C2548" s="15" t="s">
        <v>170</v>
      </c>
      <c r="D2548" s="15" t="s">
        <v>146</v>
      </c>
      <c r="E2548" s="15" t="s">
        <v>81</v>
      </c>
      <c r="F2548" s="16">
        <v>337</v>
      </c>
      <c r="G2548" s="19">
        <v>663.0932259287905</v>
      </c>
      <c r="H2548" s="19">
        <f t="shared" si="196"/>
        <v>223462.41713800241</v>
      </c>
      <c r="I2548" s="20">
        <v>1019.2746384799855</v>
      </c>
      <c r="J2548" s="19">
        <f t="shared" si="197"/>
        <v>343495.55316775508</v>
      </c>
      <c r="K2548" s="19">
        <f t="shared" si="198"/>
        <v>356.18141255119497</v>
      </c>
      <c r="L2548" s="19">
        <f t="shared" si="199"/>
        <v>120033.13602975267</v>
      </c>
      <c r="M2548" s="29">
        <f>Table4[[#This Row],[Revenue]]/Table4[[#This Row],[Units]]</f>
        <v>3.024553823382746</v>
      </c>
      <c r="N2548" s="31">
        <f t="shared" si="200"/>
        <v>0.34944596785254844</v>
      </c>
    </row>
    <row r="2549" spans="1:14" x14ac:dyDescent="0.25">
      <c r="A2549" s="35">
        <v>2017</v>
      </c>
      <c r="B2549" s="15" t="s">
        <v>172</v>
      </c>
      <c r="C2549" s="15" t="s">
        <v>169</v>
      </c>
      <c r="D2549" s="15" t="s">
        <v>5</v>
      </c>
      <c r="E2549" s="15" t="s">
        <v>81</v>
      </c>
      <c r="F2549" s="16">
        <v>268</v>
      </c>
      <c r="G2549" s="19">
        <v>561.49316061279535</v>
      </c>
      <c r="H2549" s="19">
        <f t="shared" si="196"/>
        <v>150480.16704422917</v>
      </c>
      <c r="I2549" s="20">
        <v>862.80761487999268</v>
      </c>
      <c r="J2549" s="19">
        <f t="shared" si="197"/>
        <v>231232.44078783804</v>
      </c>
      <c r="K2549" s="19">
        <f t="shared" si="198"/>
        <v>301.31445426719733</v>
      </c>
      <c r="L2549" s="19">
        <f t="shared" si="199"/>
        <v>80752.273743608879</v>
      </c>
      <c r="M2549" s="29">
        <f>Table4[[#This Row],[Revenue]]/Table4[[#This Row],[Units]]</f>
        <v>3.2194313988059426</v>
      </c>
      <c r="N2549" s="31">
        <f t="shared" si="200"/>
        <v>0.3492255388927078</v>
      </c>
    </row>
    <row r="2550" spans="1:14" x14ac:dyDescent="0.25">
      <c r="A2550" s="35">
        <v>2018</v>
      </c>
      <c r="B2550" s="15" t="s">
        <v>174</v>
      </c>
      <c r="C2550" s="15" t="s">
        <v>169</v>
      </c>
      <c r="D2550" s="15" t="s">
        <v>5</v>
      </c>
      <c r="E2550" s="15" t="s">
        <v>81</v>
      </c>
      <c r="F2550" s="16">
        <v>864</v>
      </c>
      <c r="G2550" s="19">
        <v>1133.7407999999716</v>
      </c>
      <c r="H2550" s="19">
        <f t="shared" si="196"/>
        <v>979552.05119997542</v>
      </c>
      <c r="I2550" s="20">
        <v>2354.2281676799412</v>
      </c>
      <c r="J2550" s="19">
        <f t="shared" si="197"/>
        <v>2034053.1368754692</v>
      </c>
      <c r="K2550" s="19">
        <f t="shared" si="198"/>
        <v>1220.4873676799696</v>
      </c>
      <c r="L2550" s="19">
        <f t="shared" si="199"/>
        <v>1054501.0856754938</v>
      </c>
      <c r="M2550" s="29">
        <f>Table4[[#This Row],[Revenue]]/Table4[[#This Row],[Units]]</f>
        <v>2.724801119999932</v>
      </c>
      <c r="N2550" s="31">
        <f t="shared" si="200"/>
        <v>0.51842356846946691</v>
      </c>
    </row>
    <row r="2551" spans="1:14" x14ac:dyDescent="0.25">
      <c r="A2551" s="35">
        <v>2018</v>
      </c>
      <c r="B2551" s="15" t="s">
        <v>172</v>
      </c>
      <c r="C2551" s="15" t="s">
        <v>169</v>
      </c>
      <c r="D2551" s="15" t="s">
        <v>5</v>
      </c>
      <c r="E2551" s="15" t="s">
        <v>81</v>
      </c>
      <c r="F2551" s="16">
        <v>658</v>
      </c>
      <c r="G2551" s="19">
        <v>907.39844999997354</v>
      </c>
      <c r="H2551" s="19">
        <f t="shared" si="196"/>
        <v>597068.18009998254</v>
      </c>
      <c r="I2551" s="20">
        <v>1867.1508179999455</v>
      </c>
      <c r="J2551" s="19">
        <f t="shared" si="197"/>
        <v>1228585.238243964</v>
      </c>
      <c r="K2551" s="19">
        <f t="shared" si="198"/>
        <v>959.75236799997197</v>
      </c>
      <c r="L2551" s="19">
        <f t="shared" si="199"/>
        <v>631517.0581439815</v>
      </c>
      <c r="M2551" s="29">
        <f>Table4[[#This Row],[Revenue]]/Table4[[#This Row],[Units]]</f>
        <v>2.8376152249239293</v>
      </c>
      <c r="N2551" s="31">
        <f t="shared" si="200"/>
        <v>0.51401973463934714</v>
      </c>
    </row>
    <row r="2552" spans="1:14" x14ac:dyDescent="0.25">
      <c r="A2552" s="35">
        <v>2019</v>
      </c>
      <c r="B2552" s="15" t="s">
        <v>171</v>
      </c>
      <c r="C2552" s="15" t="s">
        <v>169</v>
      </c>
      <c r="D2552" s="15" t="s">
        <v>5</v>
      </c>
      <c r="E2552" s="15" t="s">
        <v>81</v>
      </c>
      <c r="F2552" s="16">
        <v>879</v>
      </c>
      <c r="G2552" s="19">
        <v>1930.7107981599077</v>
      </c>
      <c r="H2552" s="19">
        <f t="shared" si="196"/>
        <v>1697094.7915825588</v>
      </c>
      <c r="I2552" s="20">
        <v>3947.957735999812</v>
      </c>
      <c r="J2552" s="19">
        <f t="shared" si="197"/>
        <v>3470254.8499438348</v>
      </c>
      <c r="K2552" s="19">
        <f t="shared" si="198"/>
        <v>2017.2469378399044</v>
      </c>
      <c r="L2552" s="19">
        <f t="shared" si="199"/>
        <v>1773160.0583612761</v>
      </c>
      <c r="M2552" s="29">
        <f>Table4[[#This Row],[Revenue]]/Table4[[#This Row],[Units]]</f>
        <v>4.4914194948803319</v>
      </c>
      <c r="N2552" s="31">
        <f t="shared" si="200"/>
        <v>0.51095960816536978</v>
      </c>
    </row>
    <row r="2553" spans="1:14" x14ac:dyDescent="0.25">
      <c r="A2553" s="35">
        <v>2019</v>
      </c>
      <c r="B2553" s="15" t="s">
        <v>175</v>
      </c>
      <c r="C2553" s="15" t="s">
        <v>169</v>
      </c>
      <c r="D2553" s="15" t="s">
        <v>5</v>
      </c>
      <c r="E2553" s="15" t="s">
        <v>81</v>
      </c>
      <c r="F2553" s="16">
        <v>880</v>
      </c>
      <c r="G2553" s="19">
        <v>1515.9131999999299</v>
      </c>
      <c r="H2553" s="19">
        <f t="shared" si="196"/>
        <v>1334003.6159999385</v>
      </c>
      <c r="I2553" s="20">
        <v>3696.96628799983</v>
      </c>
      <c r="J2553" s="19">
        <f t="shared" si="197"/>
        <v>3253330.3334398502</v>
      </c>
      <c r="K2553" s="19">
        <f t="shared" si="198"/>
        <v>2181.0530879999001</v>
      </c>
      <c r="L2553" s="19">
        <f t="shared" si="199"/>
        <v>1919326.7174399118</v>
      </c>
      <c r="M2553" s="29">
        <f>Table4[[#This Row],[Revenue]]/Table4[[#This Row],[Units]]</f>
        <v>4.2010980545452616</v>
      </c>
      <c r="N2553" s="31">
        <f t="shared" si="200"/>
        <v>0.58995752681854052</v>
      </c>
    </row>
    <row r="2554" spans="1:14" x14ac:dyDescent="0.25">
      <c r="A2554" s="35">
        <v>2019</v>
      </c>
      <c r="B2554" s="15" t="s">
        <v>176</v>
      </c>
      <c r="C2554" s="15" t="s">
        <v>169</v>
      </c>
      <c r="D2554" s="15" t="s">
        <v>5</v>
      </c>
      <c r="E2554" s="15" t="s">
        <v>81</v>
      </c>
      <c r="F2554" s="16">
        <v>864</v>
      </c>
      <c r="G2554" s="19">
        <v>1471.0247999999344</v>
      </c>
      <c r="H2554" s="19">
        <f t="shared" si="196"/>
        <v>1270965.4271999435</v>
      </c>
      <c r="I2554" s="20">
        <v>2849.2479119998729</v>
      </c>
      <c r="J2554" s="19">
        <f t="shared" si="197"/>
        <v>2461750.1959678903</v>
      </c>
      <c r="K2554" s="19">
        <f t="shared" si="198"/>
        <v>1378.2231119999385</v>
      </c>
      <c r="L2554" s="19">
        <f t="shared" si="199"/>
        <v>1190784.7687679469</v>
      </c>
      <c r="M2554" s="29">
        <f>Table4[[#This Row],[Revenue]]/Table4[[#This Row],[Units]]</f>
        <v>3.297740638888742</v>
      </c>
      <c r="N2554" s="31">
        <f t="shared" si="200"/>
        <v>0.48371470457008092</v>
      </c>
    </row>
    <row r="2555" spans="1:14" x14ac:dyDescent="0.25">
      <c r="A2555" s="35">
        <v>2019</v>
      </c>
      <c r="B2555" s="15" t="s">
        <v>171</v>
      </c>
      <c r="C2555" s="15" t="s">
        <v>169</v>
      </c>
      <c r="D2555" s="15" t="s">
        <v>5</v>
      </c>
      <c r="E2555" s="15" t="s">
        <v>81</v>
      </c>
      <c r="F2555" s="16">
        <v>384</v>
      </c>
      <c r="G2555" s="19">
        <v>945.32830811995484</v>
      </c>
      <c r="H2555" s="19">
        <f t="shared" si="196"/>
        <v>363006.07031806267</v>
      </c>
      <c r="I2555" s="20">
        <v>2297.0032519998904</v>
      </c>
      <c r="J2555" s="19">
        <f t="shared" si="197"/>
        <v>882049.24876795791</v>
      </c>
      <c r="K2555" s="19">
        <f t="shared" si="198"/>
        <v>1351.6749438799357</v>
      </c>
      <c r="L2555" s="19">
        <f t="shared" si="199"/>
        <v>519043.17844989523</v>
      </c>
      <c r="M2555" s="29">
        <f>Table4[[#This Row],[Revenue]]/Table4[[#This Row],[Units]]</f>
        <v>5.9817793020830479</v>
      </c>
      <c r="N2555" s="31">
        <f t="shared" si="200"/>
        <v>0.58845147158720701</v>
      </c>
    </row>
    <row r="2556" spans="1:14" x14ac:dyDescent="0.25">
      <c r="A2556" s="35">
        <v>2019</v>
      </c>
      <c r="B2556" s="15" t="s">
        <v>175</v>
      </c>
      <c r="C2556" s="15" t="s">
        <v>169</v>
      </c>
      <c r="D2556" s="15" t="s">
        <v>5</v>
      </c>
      <c r="E2556" s="15" t="s">
        <v>81</v>
      </c>
      <c r="F2556" s="16">
        <v>369</v>
      </c>
      <c r="G2556" s="19">
        <v>1122.9694834799482</v>
      </c>
      <c r="H2556" s="19">
        <f t="shared" si="196"/>
        <v>414375.73940410087</v>
      </c>
      <c r="I2556" s="20">
        <v>2086.2251079999037</v>
      </c>
      <c r="J2556" s="19">
        <f t="shared" si="197"/>
        <v>769817.06485196447</v>
      </c>
      <c r="K2556" s="19">
        <f t="shared" si="198"/>
        <v>963.25562451995552</v>
      </c>
      <c r="L2556" s="19">
        <f t="shared" si="199"/>
        <v>355441.32544786361</v>
      </c>
      <c r="M2556" s="29">
        <f>Table4[[#This Row],[Revenue]]/Table4[[#This Row],[Units]]</f>
        <v>5.6537265799455385</v>
      </c>
      <c r="N2556" s="31">
        <f t="shared" si="200"/>
        <v>0.46172180596725904</v>
      </c>
    </row>
    <row r="2557" spans="1:14" x14ac:dyDescent="0.25">
      <c r="A2557" s="35">
        <v>2019</v>
      </c>
      <c r="B2557" s="15" t="s">
        <v>176</v>
      </c>
      <c r="C2557" s="15" t="s">
        <v>169</v>
      </c>
      <c r="D2557" s="15" t="s">
        <v>5</v>
      </c>
      <c r="E2557" s="15" t="s">
        <v>81</v>
      </c>
      <c r="F2557" s="16">
        <v>268</v>
      </c>
      <c r="G2557" s="19">
        <v>852.75285883996196</v>
      </c>
      <c r="H2557" s="19">
        <f t="shared" si="196"/>
        <v>228537.76616910982</v>
      </c>
      <c r="I2557" s="20">
        <v>1776.9669639999431</v>
      </c>
      <c r="J2557" s="19">
        <f t="shared" si="197"/>
        <v>476227.14635198476</v>
      </c>
      <c r="K2557" s="19">
        <f t="shared" si="198"/>
        <v>924.21410515998116</v>
      </c>
      <c r="L2557" s="19">
        <f t="shared" si="199"/>
        <v>247689.38018287494</v>
      </c>
      <c r="M2557" s="29">
        <f>Table4[[#This Row],[Revenue]]/Table4[[#This Row],[Units]]</f>
        <v>6.6304737462684447</v>
      </c>
      <c r="N2557" s="31">
        <f t="shared" si="200"/>
        <v>0.52010764627811656</v>
      </c>
    </row>
    <row r="2558" spans="1:14" x14ac:dyDescent="0.25">
      <c r="A2558" s="35">
        <v>2020</v>
      </c>
      <c r="B2558" s="15" t="s">
        <v>172</v>
      </c>
      <c r="C2558" s="15" t="s">
        <v>169</v>
      </c>
      <c r="D2558" s="15" t="s">
        <v>5</v>
      </c>
      <c r="E2558" s="15" t="s">
        <v>81</v>
      </c>
      <c r="F2558" s="16">
        <v>873</v>
      </c>
      <c r="G2558" s="19">
        <v>3024.4777866398472</v>
      </c>
      <c r="H2558" s="19">
        <f t="shared" si="196"/>
        <v>2640369.1077365866</v>
      </c>
      <c r="I2558" s="20">
        <v>4885.5183439997791</v>
      </c>
      <c r="J2558" s="19">
        <f t="shared" si="197"/>
        <v>4265057.5143118072</v>
      </c>
      <c r="K2558" s="19">
        <f t="shared" si="198"/>
        <v>1861.0405573599319</v>
      </c>
      <c r="L2558" s="19">
        <f t="shared" si="199"/>
        <v>1624688.4065752206</v>
      </c>
      <c r="M2558" s="29">
        <f>Table4[[#This Row],[Revenue]]/Table4[[#This Row],[Units]]</f>
        <v>5.5962409438714538</v>
      </c>
      <c r="N2558" s="31">
        <f t="shared" si="200"/>
        <v>0.38093001117181274</v>
      </c>
    </row>
    <row r="2559" spans="1:14" x14ac:dyDescent="0.25">
      <c r="A2559" s="35">
        <v>2020</v>
      </c>
      <c r="B2559" s="15" t="s">
        <v>175</v>
      </c>
      <c r="C2559" s="15" t="s">
        <v>169</v>
      </c>
      <c r="D2559" s="15" t="s">
        <v>5</v>
      </c>
      <c r="E2559" s="15" t="s">
        <v>81</v>
      </c>
      <c r="F2559" s="16">
        <v>867</v>
      </c>
      <c r="G2559" s="19">
        <v>3079.9479524398362</v>
      </c>
      <c r="H2559" s="19">
        <f t="shared" si="196"/>
        <v>2670314.8747653379</v>
      </c>
      <c r="I2559" s="20">
        <v>4889.6495239997676</v>
      </c>
      <c r="J2559" s="19">
        <f t="shared" si="197"/>
        <v>4239326.1373077985</v>
      </c>
      <c r="K2559" s="19">
        <f t="shared" si="198"/>
        <v>1809.7015715599314</v>
      </c>
      <c r="L2559" s="19">
        <f t="shared" si="199"/>
        <v>1569011.2625424606</v>
      </c>
      <c r="M2559" s="29">
        <f>Table4[[#This Row],[Revenue]]/Table4[[#This Row],[Units]]</f>
        <v>5.6397341683965028</v>
      </c>
      <c r="N2559" s="31">
        <f t="shared" si="200"/>
        <v>0.3701086473943398</v>
      </c>
    </row>
    <row r="2560" spans="1:14" x14ac:dyDescent="0.25">
      <c r="A2560" s="35">
        <v>2020</v>
      </c>
      <c r="B2560" s="15" t="s">
        <v>173</v>
      </c>
      <c r="C2560" s="15" t="s">
        <v>169</v>
      </c>
      <c r="D2560" s="15" t="s">
        <v>5</v>
      </c>
      <c r="E2560" s="15" t="s">
        <v>81</v>
      </c>
      <c r="F2560" s="16">
        <v>870</v>
      </c>
      <c r="G2560" s="19">
        <v>3012.7542320398434</v>
      </c>
      <c r="H2560" s="19">
        <f t="shared" si="196"/>
        <v>2621096.1818746636</v>
      </c>
      <c r="I2560" s="20">
        <v>4793.8826839997773</v>
      </c>
      <c r="J2560" s="19">
        <f t="shared" si="197"/>
        <v>4170677.9350798065</v>
      </c>
      <c r="K2560" s="19">
        <f t="shared" si="198"/>
        <v>1781.128451959934</v>
      </c>
      <c r="L2560" s="19">
        <f t="shared" si="199"/>
        <v>1549581.7532051429</v>
      </c>
      <c r="M2560" s="29">
        <f>Table4[[#This Row],[Revenue]]/Table4[[#This Row],[Units]]</f>
        <v>5.5102099816089396</v>
      </c>
      <c r="N2560" s="31">
        <f t="shared" si="200"/>
        <v>0.37154193570582938</v>
      </c>
    </row>
    <row r="2561" spans="1:14" x14ac:dyDescent="0.25">
      <c r="A2561" s="35">
        <v>2020</v>
      </c>
      <c r="B2561" s="15" t="s">
        <v>174</v>
      </c>
      <c r="C2561" s="15" t="s">
        <v>169</v>
      </c>
      <c r="D2561" s="15" t="s">
        <v>5</v>
      </c>
      <c r="E2561" s="15" t="s">
        <v>81</v>
      </c>
      <c r="F2561" s="16">
        <v>875</v>
      </c>
      <c r="G2561" s="19">
        <v>2039.5334685598996</v>
      </c>
      <c r="H2561" s="19">
        <f t="shared" si="196"/>
        <v>1784591.7849899121</v>
      </c>
      <c r="I2561" s="20">
        <v>4205.1195759997936</v>
      </c>
      <c r="J2561" s="19">
        <f t="shared" si="197"/>
        <v>3679479.6289998195</v>
      </c>
      <c r="K2561" s="19">
        <f t="shared" si="198"/>
        <v>2165.586107439894</v>
      </c>
      <c r="L2561" s="19">
        <f t="shared" si="199"/>
        <v>1894887.8440099075</v>
      </c>
      <c r="M2561" s="29">
        <f>Table4[[#This Row],[Revenue]]/Table4[[#This Row],[Units]]</f>
        <v>4.8058509439997641</v>
      </c>
      <c r="N2561" s="31">
        <f t="shared" si="200"/>
        <v>0.51498799696439368</v>
      </c>
    </row>
    <row r="2562" spans="1:14" x14ac:dyDescent="0.25">
      <c r="A2562" s="35">
        <v>2020</v>
      </c>
      <c r="B2562" s="15" t="s">
        <v>172</v>
      </c>
      <c r="C2562" s="15" t="s">
        <v>169</v>
      </c>
      <c r="D2562" s="15" t="s">
        <v>5</v>
      </c>
      <c r="E2562" s="15" t="s">
        <v>81</v>
      </c>
      <c r="F2562" s="16">
        <v>478</v>
      </c>
      <c r="G2562" s="19">
        <v>1372.3046327999305</v>
      </c>
      <c r="H2562" s="19">
        <f t="shared" ref="H2562:H2625" si="201">G2562*F2562</f>
        <v>655961.6144783668</v>
      </c>
      <c r="I2562" s="20">
        <v>2656.5568799998655</v>
      </c>
      <c r="J2562" s="19">
        <f t="shared" ref="J2562:J2625" si="202">I2562*F2562</f>
        <v>1269834.1886399358</v>
      </c>
      <c r="K2562" s="19">
        <f t="shared" ref="K2562:K2625" si="203">I2562-G2562</f>
        <v>1284.252247199935</v>
      </c>
      <c r="L2562" s="19">
        <f t="shared" ref="L2562:L2625" si="204">J2562-H2562</f>
        <v>613872.57416156901</v>
      </c>
      <c r="M2562" s="29">
        <f>Table4[[#This Row],[Revenue]]/Table4[[#This Row],[Units]]</f>
        <v>5.5576503765687564</v>
      </c>
      <c r="N2562" s="31">
        <f t="shared" ref="N2562:N2625" si="205">K2562/I2562</f>
        <v>0.48342734795876086</v>
      </c>
    </row>
    <row r="2563" spans="1:14" x14ac:dyDescent="0.25">
      <c r="A2563" s="35">
        <v>2020</v>
      </c>
      <c r="B2563" s="15" t="s">
        <v>174</v>
      </c>
      <c r="C2563" s="15" t="s">
        <v>169</v>
      </c>
      <c r="D2563" s="15" t="s">
        <v>5</v>
      </c>
      <c r="E2563" s="15" t="s">
        <v>81</v>
      </c>
      <c r="F2563" s="16">
        <v>481</v>
      </c>
      <c r="G2563" s="19">
        <v>1030.6525429199492</v>
      </c>
      <c r="H2563" s="19">
        <f t="shared" si="201"/>
        <v>495743.87314449553</v>
      </c>
      <c r="I2563" s="20">
        <v>2514.8443319998764</v>
      </c>
      <c r="J2563" s="19">
        <f t="shared" si="202"/>
        <v>1209640.1236919404</v>
      </c>
      <c r="K2563" s="19">
        <f t="shared" si="203"/>
        <v>1484.1917890799273</v>
      </c>
      <c r="L2563" s="19">
        <f t="shared" si="204"/>
        <v>713896.25054744491</v>
      </c>
      <c r="M2563" s="29">
        <f>Table4[[#This Row],[Revenue]]/Table4[[#This Row],[Units]]</f>
        <v>5.2283665945943376</v>
      </c>
      <c r="N2563" s="31">
        <f t="shared" si="205"/>
        <v>0.59017242944005821</v>
      </c>
    </row>
    <row r="2564" spans="1:14" x14ac:dyDescent="0.25">
      <c r="A2564" s="35">
        <v>2020</v>
      </c>
      <c r="B2564" s="15" t="s">
        <v>171</v>
      </c>
      <c r="C2564" s="15" t="s">
        <v>169</v>
      </c>
      <c r="D2564" s="15" t="s">
        <v>5</v>
      </c>
      <c r="E2564" s="15" t="s">
        <v>81</v>
      </c>
      <c r="F2564" s="16">
        <v>470</v>
      </c>
      <c r="G2564" s="19">
        <v>1016.5661671199446</v>
      </c>
      <c r="H2564" s="19">
        <f t="shared" si="201"/>
        <v>477786.09854637395</v>
      </c>
      <c r="I2564" s="20">
        <v>2379.5221519998704</v>
      </c>
      <c r="J2564" s="19">
        <f t="shared" si="202"/>
        <v>1118375.4114399392</v>
      </c>
      <c r="K2564" s="19">
        <f t="shared" si="203"/>
        <v>1362.9559848799258</v>
      </c>
      <c r="L2564" s="19">
        <f t="shared" si="204"/>
        <v>640589.31289356528</v>
      </c>
      <c r="M2564" s="29">
        <f>Table4[[#This Row],[Revenue]]/Table4[[#This Row],[Units]]</f>
        <v>5.062813089361426</v>
      </c>
      <c r="N2564" s="31">
        <f t="shared" si="205"/>
        <v>0.57278558375026212</v>
      </c>
    </row>
    <row r="2565" spans="1:14" x14ac:dyDescent="0.25">
      <c r="A2565" s="35">
        <v>2021</v>
      </c>
      <c r="B2565" s="15" t="s">
        <v>171</v>
      </c>
      <c r="C2565" s="15" t="s">
        <v>169</v>
      </c>
      <c r="D2565" s="15" t="s">
        <v>5</v>
      </c>
      <c r="E2565" s="15" t="s">
        <v>81</v>
      </c>
      <c r="F2565" s="16">
        <v>1089.255694650931</v>
      </c>
      <c r="G2565" s="19">
        <v>2908.9945277828133</v>
      </c>
      <c r="H2565" s="19">
        <f t="shared" si="201"/>
        <v>3168638.8550958252</v>
      </c>
      <c r="I2565" s="20">
        <v>6609.8870721124022</v>
      </c>
      <c r="J2565" s="19">
        <f t="shared" si="202"/>
        <v>7199857.1342980033</v>
      </c>
      <c r="K2565" s="19">
        <f t="shared" si="203"/>
        <v>3700.8925443295889</v>
      </c>
      <c r="L2565" s="19">
        <f t="shared" si="204"/>
        <v>4031218.2792021781</v>
      </c>
      <c r="M2565" s="29">
        <f>Table4[[#This Row],[Revenue]]/Table4[[#This Row],[Units]]</f>
        <v>6.0682602850478036</v>
      </c>
      <c r="N2565" s="31">
        <f t="shared" si="205"/>
        <v>0.55990253750989571</v>
      </c>
    </row>
    <row r="2566" spans="1:14" x14ac:dyDescent="0.25">
      <c r="A2566" s="35">
        <v>2021</v>
      </c>
      <c r="B2566" s="15" t="s">
        <v>176</v>
      </c>
      <c r="C2566" s="15" t="s">
        <v>169</v>
      </c>
      <c r="D2566" s="15" t="s">
        <v>5</v>
      </c>
      <c r="E2566" s="15" t="s">
        <v>81</v>
      </c>
      <c r="F2566" s="16">
        <v>996.27617695441722</v>
      </c>
      <c r="G2566" s="19">
        <v>2650.5066677448121</v>
      </c>
      <c r="H2566" s="19">
        <f t="shared" si="201"/>
        <v>2640636.6499329931</v>
      </c>
      <c r="I2566" s="20">
        <v>6036.3709238089286</v>
      </c>
      <c r="J2566" s="19">
        <f t="shared" si="202"/>
        <v>6013892.5466511631</v>
      </c>
      <c r="K2566" s="19">
        <f t="shared" si="203"/>
        <v>3385.8642560641165</v>
      </c>
      <c r="L2566" s="19">
        <f t="shared" si="204"/>
        <v>3373255.89671817</v>
      </c>
      <c r="M2566" s="29">
        <f>Table4[[#This Row],[Revenue]]/Table4[[#This Row],[Units]]</f>
        <v>6.058933319335118</v>
      </c>
      <c r="N2566" s="31">
        <f t="shared" si="205"/>
        <v>0.56091057007604295</v>
      </c>
    </row>
    <row r="2567" spans="1:14" x14ac:dyDescent="0.25">
      <c r="A2567" s="35">
        <v>2021</v>
      </c>
      <c r="B2567" s="15" t="s">
        <v>175</v>
      </c>
      <c r="C2567" s="15" t="s">
        <v>169</v>
      </c>
      <c r="D2567" s="15" t="s">
        <v>5</v>
      </c>
      <c r="E2567" s="15" t="s">
        <v>81</v>
      </c>
      <c r="F2567" s="16">
        <v>817.50517695539179</v>
      </c>
      <c r="G2567" s="19">
        <v>2481.0286421981059</v>
      </c>
      <c r="H2567" s="19">
        <f t="shared" si="201"/>
        <v>2028253.7591715581</v>
      </c>
      <c r="I2567" s="20">
        <v>5186.4565133083015</v>
      </c>
      <c r="J2567" s="19">
        <f t="shared" si="202"/>
        <v>4239955.0496835476</v>
      </c>
      <c r="K2567" s="19">
        <f t="shared" si="203"/>
        <v>2705.4278711101956</v>
      </c>
      <c r="L2567" s="19">
        <f t="shared" si="204"/>
        <v>2211701.2905119895</v>
      </c>
      <c r="M2567" s="29">
        <f>Table4[[#This Row],[Revenue]]/Table4[[#This Row],[Units]]</f>
        <v>6.3442491368972789</v>
      </c>
      <c r="N2567" s="31">
        <f t="shared" si="205"/>
        <v>0.52163319294553878</v>
      </c>
    </row>
    <row r="2568" spans="1:14" x14ac:dyDescent="0.25">
      <c r="A2568" s="35">
        <v>2021</v>
      </c>
      <c r="B2568" s="15" t="s">
        <v>172</v>
      </c>
      <c r="C2568" s="15" t="s">
        <v>169</v>
      </c>
      <c r="D2568" s="15" t="s">
        <v>5</v>
      </c>
      <c r="E2568" s="15" t="s">
        <v>81</v>
      </c>
      <c r="F2568" s="16">
        <v>739.50188210546139</v>
      </c>
      <c r="G2568" s="19">
        <v>2253.9490849217214</v>
      </c>
      <c r="H2568" s="19">
        <f t="shared" si="201"/>
        <v>1666799.5904694954</v>
      </c>
      <c r="I2568" s="20">
        <v>4380.8779059102171</v>
      </c>
      <c r="J2568" s="19">
        <f t="shared" si="202"/>
        <v>3239667.4566948381</v>
      </c>
      <c r="K2568" s="19">
        <f t="shared" si="203"/>
        <v>2126.9288209884958</v>
      </c>
      <c r="L2568" s="19">
        <f t="shared" si="204"/>
        <v>1572867.8662253427</v>
      </c>
      <c r="M2568" s="29">
        <f>Table4[[#This Row],[Revenue]]/Table4[[#This Row],[Units]]</f>
        <v>5.9240929765280219</v>
      </c>
      <c r="N2568" s="31">
        <f t="shared" si="205"/>
        <v>0.48550287560378441</v>
      </c>
    </row>
    <row r="2569" spans="1:14" x14ac:dyDescent="0.25">
      <c r="A2569" s="35">
        <v>2021</v>
      </c>
      <c r="B2569" s="15" t="s">
        <v>174</v>
      </c>
      <c r="C2569" s="15" t="s">
        <v>169</v>
      </c>
      <c r="D2569" s="15" t="s">
        <v>5</v>
      </c>
      <c r="E2569" s="15" t="s">
        <v>81</v>
      </c>
      <c r="F2569" s="16">
        <v>707.49837535796473</v>
      </c>
      <c r="G2569" s="19">
        <v>2120.6331687976913</v>
      </c>
      <c r="H2569" s="19">
        <f t="shared" si="201"/>
        <v>1500344.5216545791</v>
      </c>
      <c r="I2569" s="20">
        <v>3811.4158758337467</v>
      </c>
      <c r="J2569" s="19">
        <f t="shared" si="202"/>
        <v>2696570.5399659299</v>
      </c>
      <c r="K2569" s="19">
        <f t="shared" si="203"/>
        <v>1690.7827070360554</v>
      </c>
      <c r="L2569" s="19">
        <f t="shared" si="204"/>
        <v>1196226.0183113508</v>
      </c>
      <c r="M2569" s="29">
        <f>Table4[[#This Row],[Revenue]]/Table4[[#This Row],[Units]]</f>
        <v>5.3871726191672575</v>
      </c>
      <c r="N2569" s="31">
        <f t="shared" si="205"/>
        <v>0.44361013390232495</v>
      </c>
    </row>
    <row r="2570" spans="1:14" x14ac:dyDescent="0.25">
      <c r="A2570" s="35">
        <v>2003</v>
      </c>
      <c r="B2570" s="15" t="s">
        <v>176</v>
      </c>
      <c r="C2570" s="15" t="s">
        <v>169</v>
      </c>
      <c r="D2570" s="15" t="s">
        <v>6</v>
      </c>
      <c r="E2570" s="15" t="s">
        <v>27</v>
      </c>
      <c r="F2570" s="16">
        <v>350</v>
      </c>
      <c r="G2570" s="19">
        <v>803.53986076498973</v>
      </c>
      <c r="H2570" s="19">
        <f t="shared" si="201"/>
        <v>281238.95126774639</v>
      </c>
      <c r="I2570" s="20">
        <v>1658.5871314999854</v>
      </c>
      <c r="J2570" s="19">
        <f t="shared" si="202"/>
        <v>580505.49602499488</v>
      </c>
      <c r="K2570" s="19">
        <f t="shared" si="203"/>
        <v>855.04727073499566</v>
      </c>
      <c r="L2570" s="19">
        <f t="shared" si="204"/>
        <v>299266.54475724848</v>
      </c>
      <c r="M2570" s="29">
        <f>Table4[[#This Row],[Revenue]]/Table4[[#This Row],[Units]]</f>
        <v>4.7388203757142442</v>
      </c>
      <c r="N2570" s="31">
        <f t="shared" si="205"/>
        <v>0.51552749596080127</v>
      </c>
    </row>
    <row r="2571" spans="1:14" x14ac:dyDescent="0.25">
      <c r="A2571" s="35">
        <v>2003</v>
      </c>
      <c r="B2571" s="15" t="s">
        <v>174</v>
      </c>
      <c r="C2571" s="15" t="s">
        <v>169</v>
      </c>
      <c r="D2571" s="15" t="s">
        <v>6</v>
      </c>
      <c r="E2571" s="15" t="s">
        <v>27</v>
      </c>
      <c r="F2571" s="16">
        <v>291</v>
      </c>
      <c r="G2571" s="19">
        <v>449.7765782837983</v>
      </c>
      <c r="H2571" s="19">
        <f t="shared" si="201"/>
        <v>130884.98428058531</v>
      </c>
      <c r="I2571" s="20">
        <v>736.27985897999736</v>
      </c>
      <c r="J2571" s="19">
        <f t="shared" si="202"/>
        <v>214257.43896317924</v>
      </c>
      <c r="K2571" s="19">
        <f t="shared" si="203"/>
        <v>286.50328069619906</v>
      </c>
      <c r="L2571" s="19">
        <f t="shared" si="204"/>
        <v>83372.454682593932</v>
      </c>
      <c r="M2571" s="29">
        <f>Table4[[#This Row],[Revenue]]/Table4[[#This Row],[Units]]</f>
        <v>2.5301713367010219</v>
      </c>
      <c r="N2571" s="31">
        <f t="shared" si="205"/>
        <v>0.38912280052466103</v>
      </c>
    </row>
    <row r="2572" spans="1:14" x14ac:dyDescent="0.25">
      <c r="A2572" s="35">
        <v>2004</v>
      </c>
      <c r="B2572" s="15" t="s">
        <v>175</v>
      </c>
      <c r="C2572" s="15" t="s">
        <v>169</v>
      </c>
      <c r="D2572" s="15" t="s">
        <v>6</v>
      </c>
      <c r="E2572" s="15" t="s">
        <v>27</v>
      </c>
      <c r="F2572" s="16">
        <v>473</v>
      </c>
      <c r="G2572" s="19">
        <v>764.49050699997429</v>
      </c>
      <c r="H2572" s="19">
        <f t="shared" si="201"/>
        <v>361604.00981098786</v>
      </c>
      <c r="I2572" s="20">
        <v>1711.8519569999423</v>
      </c>
      <c r="J2572" s="19">
        <f t="shared" si="202"/>
        <v>809705.97566097276</v>
      </c>
      <c r="K2572" s="19">
        <f t="shared" si="203"/>
        <v>947.36144999996804</v>
      </c>
      <c r="L2572" s="19">
        <f t="shared" si="204"/>
        <v>448101.9658499849</v>
      </c>
      <c r="M2572" s="29">
        <f>Table4[[#This Row],[Revenue]]/Table4[[#This Row],[Units]]</f>
        <v>3.6191373298096035</v>
      </c>
      <c r="N2572" s="31">
        <f t="shared" si="205"/>
        <v>0.55341318863825084</v>
      </c>
    </row>
    <row r="2573" spans="1:14" x14ac:dyDescent="0.25">
      <c r="A2573" s="35">
        <v>2005</v>
      </c>
      <c r="B2573" s="15" t="s">
        <v>171</v>
      </c>
      <c r="C2573" s="15" t="s">
        <v>169</v>
      </c>
      <c r="D2573" s="15" t="s">
        <v>6</v>
      </c>
      <c r="E2573" s="15" t="s">
        <v>27</v>
      </c>
      <c r="F2573" s="16">
        <v>350</v>
      </c>
      <c r="G2573" s="19">
        <v>651.35909999997148</v>
      </c>
      <c r="H2573" s="19">
        <f t="shared" si="201"/>
        <v>227975.68499999002</v>
      </c>
      <c r="I2573" s="20">
        <v>1604.2940999999298</v>
      </c>
      <c r="J2573" s="19">
        <f t="shared" si="202"/>
        <v>561502.93499997549</v>
      </c>
      <c r="K2573" s="19">
        <f t="shared" si="203"/>
        <v>952.93499999995834</v>
      </c>
      <c r="L2573" s="19">
        <f t="shared" si="204"/>
        <v>333527.24999998545</v>
      </c>
      <c r="M2573" s="29">
        <f>Table4[[#This Row],[Revenue]]/Table4[[#This Row],[Units]]</f>
        <v>4.5836974285712282</v>
      </c>
      <c r="N2573" s="31">
        <f t="shared" si="205"/>
        <v>0.59399021663172613</v>
      </c>
    </row>
    <row r="2574" spans="1:14" x14ac:dyDescent="0.25">
      <c r="A2574" s="35">
        <v>2005</v>
      </c>
      <c r="B2574" s="15" t="s">
        <v>175</v>
      </c>
      <c r="C2574" s="15" t="s">
        <v>169</v>
      </c>
      <c r="D2574" s="15" t="s">
        <v>6</v>
      </c>
      <c r="E2574" s="15" t="s">
        <v>27</v>
      </c>
      <c r="F2574" s="16">
        <v>291</v>
      </c>
      <c r="G2574" s="19">
        <v>690.31100489997084</v>
      </c>
      <c r="H2574" s="19">
        <f t="shared" si="201"/>
        <v>200880.50242589152</v>
      </c>
      <c r="I2574" s="20">
        <v>1105.3377899999534</v>
      </c>
      <c r="J2574" s="19">
        <f t="shared" si="202"/>
        <v>321653.29688998644</v>
      </c>
      <c r="K2574" s="19">
        <f t="shared" si="203"/>
        <v>415.02678509998259</v>
      </c>
      <c r="L2574" s="19">
        <f t="shared" si="204"/>
        <v>120772.79446409491</v>
      </c>
      <c r="M2574" s="29">
        <f>Table4[[#This Row],[Revenue]]/Table4[[#This Row],[Units]]</f>
        <v>3.7984116494843763</v>
      </c>
      <c r="N2574" s="31">
        <f t="shared" si="205"/>
        <v>0.37547507092831783</v>
      </c>
    </row>
    <row r="2575" spans="1:14" x14ac:dyDescent="0.25">
      <c r="A2575" s="35">
        <v>2006</v>
      </c>
      <c r="B2575" s="15" t="s">
        <v>173</v>
      </c>
      <c r="C2575" s="15" t="s">
        <v>169</v>
      </c>
      <c r="D2575" s="15" t="s">
        <v>6</v>
      </c>
      <c r="E2575" s="15" t="s">
        <v>27</v>
      </c>
      <c r="F2575" s="16">
        <v>554</v>
      </c>
      <c r="G2575" s="19">
        <v>1694.0751939999154</v>
      </c>
      <c r="H2575" s="19">
        <f t="shared" si="201"/>
        <v>938517.65747595311</v>
      </c>
      <c r="I2575" s="20">
        <v>3003.2573999998503</v>
      </c>
      <c r="J2575" s="19">
        <f t="shared" si="202"/>
        <v>1663804.5995999172</v>
      </c>
      <c r="K2575" s="19">
        <f t="shared" si="203"/>
        <v>1309.1822059999349</v>
      </c>
      <c r="L2575" s="19">
        <f t="shared" si="204"/>
        <v>725286.94212396408</v>
      </c>
      <c r="M2575" s="29">
        <f>Table4[[#This Row],[Revenue]]/Table4[[#This Row],[Units]]</f>
        <v>5.4210422382668781</v>
      </c>
      <c r="N2575" s="31">
        <f t="shared" si="205"/>
        <v>0.43592074592074598</v>
      </c>
    </row>
    <row r="2576" spans="1:14" x14ac:dyDescent="0.25">
      <c r="A2576" s="35">
        <v>2006</v>
      </c>
      <c r="B2576" s="15" t="s">
        <v>172</v>
      </c>
      <c r="C2576" s="15" t="s">
        <v>169</v>
      </c>
      <c r="D2576" s="15" t="s">
        <v>6</v>
      </c>
      <c r="E2576" s="15" t="s">
        <v>27</v>
      </c>
      <c r="F2576" s="16">
        <v>558</v>
      </c>
      <c r="G2576" s="19">
        <v>1198.6811919999418</v>
      </c>
      <c r="H2576" s="19">
        <f t="shared" si="201"/>
        <v>668864.10513596749</v>
      </c>
      <c r="I2576" s="20">
        <v>2854.2231999998617</v>
      </c>
      <c r="J2576" s="19">
        <f t="shared" si="202"/>
        <v>1592656.5455999228</v>
      </c>
      <c r="K2576" s="19">
        <f t="shared" si="203"/>
        <v>1655.5420079999199</v>
      </c>
      <c r="L2576" s="19">
        <f t="shared" si="204"/>
        <v>923792.44046395528</v>
      </c>
      <c r="M2576" s="29">
        <f>Table4[[#This Row],[Revenue]]/Table4[[#This Row],[Units]]</f>
        <v>5.1150953405015445</v>
      </c>
      <c r="N2576" s="31">
        <f t="shared" si="205"/>
        <v>0.58003242633582408</v>
      </c>
    </row>
    <row r="2577" spans="1:14" x14ac:dyDescent="0.25">
      <c r="A2577" s="35">
        <v>2006</v>
      </c>
      <c r="B2577" s="15" t="s">
        <v>176</v>
      </c>
      <c r="C2577" s="15" t="s">
        <v>169</v>
      </c>
      <c r="D2577" s="15" t="s">
        <v>6</v>
      </c>
      <c r="E2577" s="15" t="s">
        <v>27</v>
      </c>
      <c r="F2577" s="16">
        <v>552</v>
      </c>
      <c r="G2577" s="19">
        <v>1653.3202289999153</v>
      </c>
      <c r="H2577" s="19">
        <f t="shared" si="201"/>
        <v>912632.76640795323</v>
      </c>
      <c r="I2577" s="20">
        <v>2882.9558999998521</v>
      </c>
      <c r="J2577" s="19">
        <f t="shared" si="202"/>
        <v>1591391.6567999183</v>
      </c>
      <c r="K2577" s="19">
        <f t="shared" si="203"/>
        <v>1229.6356709999368</v>
      </c>
      <c r="L2577" s="19">
        <f t="shared" si="204"/>
        <v>678758.89039196505</v>
      </c>
      <c r="M2577" s="29">
        <f>Table4[[#This Row],[Revenue]]/Table4[[#This Row],[Units]]</f>
        <v>5.2227461956519061</v>
      </c>
      <c r="N2577" s="31">
        <f t="shared" si="205"/>
        <v>0.42651907058307753</v>
      </c>
    </row>
    <row r="2578" spans="1:14" x14ac:dyDescent="0.25">
      <c r="A2578" s="35">
        <v>2006</v>
      </c>
      <c r="B2578" s="15" t="s">
        <v>175</v>
      </c>
      <c r="C2578" s="15" t="s">
        <v>169</v>
      </c>
      <c r="D2578" s="15" t="s">
        <v>6</v>
      </c>
      <c r="E2578" s="15" t="s">
        <v>27</v>
      </c>
      <c r="F2578" s="16">
        <v>466</v>
      </c>
      <c r="G2578" s="19">
        <v>1177.0162769999383</v>
      </c>
      <c r="H2578" s="19">
        <f t="shared" si="201"/>
        <v>548489.58508197125</v>
      </c>
      <c r="I2578" s="20">
        <v>2698.7266999998583</v>
      </c>
      <c r="J2578" s="19">
        <f t="shared" si="202"/>
        <v>1257606.642199934</v>
      </c>
      <c r="K2578" s="19">
        <f t="shared" si="203"/>
        <v>1521.71042299992</v>
      </c>
      <c r="L2578" s="19">
        <f t="shared" si="204"/>
        <v>709117.05711796274</v>
      </c>
      <c r="M2578" s="29">
        <f>Table4[[#This Row],[Revenue]]/Table4[[#This Row],[Units]]</f>
        <v>5.7912590128752326</v>
      </c>
      <c r="N2578" s="31">
        <f t="shared" si="205"/>
        <v>0.56386236627814146</v>
      </c>
    </row>
    <row r="2579" spans="1:14" x14ac:dyDescent="0.25">
      <c r="A2579" s="35">
        <v>2006</v>
      </c>
      <c r="B2579" s="15" t="s">
        <v>174</v>
      </c>
      <c r="C2579" s="15" t="s">
        <v>169</v>
      </c>
      <c r="D2579" s="15" t="s">
        <v>6</v>
      </c>
      <c r="E2579" s="15" t="s">
        <v>27</v>
      </c>
      <c r="F2579" s="16">
        <v>460</v>
      </c>
      <c r="G2579" s="19">
        <v>1109.8757069999479</v>
      </c>
      <c r="H2579" s="19">
        <f t="shared" si="201"/>
        <v>510542.82521997602</v>
      </c>
      <c r="I2579" s="20">
        <v>2629.6796999998764</v>
      </c>
      <c r="J2579" s="19">
        <f t="shared" si="202"/>
        <v>1209652.6619999432</v>
      </c>
      <c r="K2579" s="19">
        <f t="shared" si="203"/>
        <v>1519.8039929999286</v>
      </c>
      <c r="L2579" s="19">
        <f t="shared" si="204"/>
        <v>699109.83677996718</v>
      </c>
      <c r="M2579" s="29">
        <f>Table4[[#This Row],[Revenue]]/Table4[[#This Row],[Units]]</f>
        <v>5.7166949999997314</v>
      </c>
      <c r="N2579" s="31">
        <f t="shared" si="205"/>
        <v>0.57794262662483187</v>
      </c>
    </row>
    <row r="2580" spans="1:14" x14ac:dyDescent="0.25">
      <c r="A2580" s="35">
        <v>2006</v>
      </c>
      <c r="B2580" s="15" t="s">
        <v>174</v>
      </c>
      <c r="C2580" s="15" t="s">
        <v>169</v>
      </c>
      <c r="D2580" s="15" t="s">
        <v>6</v>
      </c>
      <c r="E2580" s="15" t="s">
        <v>27</v>
      </c>
      <c r="F2580" s="16">
        <v>461</v>
      </c>
      <c r="G2580" s="19">
        <v>1423.3253474999353</v>
      </c>
      <c r="H2580" s="19">
        <f t="shared" si="201"/>
        <v>656152.98519747017</v>
      </c>
      <c r="I2580" s="20">
        <v>2411.7922499998904</v>
      </c>
      <c r="J2580" s="19">
        <f t="shared" si="202"/>
        <v>1111836.2272499495</v>
      </c>
      <c r="K2580" s="19">
        <f t="shared" si="203"/>
        <v>988.46690249995504</v>
      </c>
      <c r="L2580" s="19">
        <f t="shared" si="204"/>
        <v>455683.2420524793</v>
      </c>
      <c r="M2580" s="29">
        <f>Table4[[#This Row],[Revenue]]/Table4[[#This Row],[Units]]</f>
        <v>5.2316534707155977</v>
      </c>
      <c r="N2580" s="31">
        <f t="shared" si="205"/>
        <v>0.40984744954711583</v>
      </c>
    </row>
    <row r="2581" spans="1:14" x14ac:dyDescent="0.25">
      <c r="A2581" s="35">
        <v>2012</v>
      </c>
      <c r="B2581" s="15" t="s">
        <v>171</v>
      </c>
      <c r="C2581" s="15" t="s">
        <v>169</v>
      </c>
      <c r="D2581" s="15" t="s">
        <v>6</v>
      </c>
      <c r="E2581" s="15" t="s">
        <v>27</v>
      </c>
      <c r="F2581" s="16">
        <v>766</v>
      </c>
      <c r="G2581" s="19">
        <v>1099.5815099999736</v>
      </c>
      <c r="H2581" s="19">
        <f t="shared" si="201"/>
        <v>842279.43665997975</v>
      </c>
      <c r="I2581" s="20">
        <v>2352.9332108999438</v>
      </c>
      <c r="J2581" s="19">
        <f t="shared" si="202"/>
        <v>1802346.8395493568</v>
      </c>
      <c r="K2581" s="19">
        <f t="shared" si="203"/>
        <v>1253.3517008999702</v>
      </c>
      <c r="L2581" s="19">
        <f t="shared" si="204"/>
        <v>960067.40288937709</v>
      </c>
      <c r="M2581" s="29">
        <f>Table4[[#This Row],[Revenue]]/Table4[[#This Row],[Units]]</f>
        <v>3.0717143745430078</v>
      </c>
      <c r="N2581" s="31">
        <f t="shared" si="205"/>
        <v>0.5326762761874535</v>
      </c>
    </row>
    <row r="2582" spans="1:14" x14ac:dyDescent="0.25">
      <c r="A2582" s="35">
        <v>2012</v>
      </c>
      <c r="B2582" s="15" t="s">
        <v>172</v>
      </c>
      <c r="C2582" s="15" t="s">
        <v>169</v>
      </c>
      <c r="D2582" s="15" t="s">
        <v>6</v>
      </c>
      <c r="E2582" s="15" t="s">
        <v>27</v>
      </c>
      <c r="F2582" s="16">
        <v>371</v>
      </c>
      <c r="G2582" s="19">
        <v>655.29154807589089</v>
      </c>
      <c r="H2582" s="19">
        <f t="shared" si="201"/>
        <v>243113.16433615552</v>
      </c>
      <c r="I2582" s="20">
        <v>1493.0392808899865</v>
      </c>
      <c r="J2582" s="19">
        <f t="shared" si="202"/>
        <v>553917.57321018493</v>
      </c>
      <c r="K2582" s="19">
        <f t="shared" si="203"/>
        <v>837.74773281409557</v>
      </c>
      <c r="L2582" s="19">
        <f t="shared" si="204"/>
        <v>310804.40887402941</v>
      </c>
      <c r="M2582" s="29">
        <f>Table4[[#This Row],[Revenue]]/Table4[[#This Row],[Units]]</f>
        <v>4.0243646385174836</v>
      </c>
      <c r="N2582" s="31">
        <f t="shared" si="205"/>
        <v>0.56110227208136287</v>
      </c>
    </row>
    <row r="2583" spans="1:14" x14ac:dyDescent="0.25">
      <c r="A2583" s="35">
        <v>2013</v>
      </c>
      <c r="B2583" s="15" t="s">
        <v>171</v>
      </c>
      <c r="C2583" s="15" t="s">
        <v>169</v>
      </c>
      <c r="D2583" s="15" t="s">
        <v>6</v>
      </c>
      <c r="E2583" s="15" t="s">
        <v>27</v>
      </c>
      <c r="F2583" s="16">
        <v>766</v>
      </c>
      <c r="G2583" s="19">
        <v>1316.4460679999497</v>
      </c>
      <c r="H2583" s="19">
        <f t="shared" si="201"/>
        <v>1008397.6880879615</v>
      </c>
      <c r="I2583" s="20">
        <v>2627.1358679998998</v>
      </c>
      <c r="J2583" s="19">
        <f t="shared" si="202"/>
        <v>2012386.0748879232</v>
      </c>
      <c r="K2583" s="19">
        <f t="shared" si="203"/>
        <v>1310.6897999999501</v>
      </c>
      <c r="L2583" s="19">
        <f t="shared" si="204"/>
        <v>1003988.3867999617</v>
      </c>
      <c r="M2583" s="29">
        <f>Table4[[#This Row],[Revenue]]/Table4[[#This Row],[Units]]</f>
        <v>3.4296812898171014</v>
      </c>
      <c r="N2583" s="31">
        <f t="shared" si="205"/>
        <v>0.49890445940194522</v>
      </c>
    </row>
    <row r="2584" spans="1:14" x14ac:dyDescent="0.25">
      <c r="A2584" s="35">
        <v>2013</v>
      </c>
      <c r="B2584" s="15" t="s">
        <v>175</v>
      </c>
      <c r="C2584" s="15" t="s">
        <v>169</v>
      </c>
      <c r="D2584" s="15" t="s">
        <v>6</v>
      </c>
      <c r="E2584" s="15" t="s">
        <v>27</v>
      </c>
      <c r="F2584" s="16">
        <v>271</v>
      </c>
      <c r="G2584" s="19">
        <v>843.27789512996878</v>
      </c>
      <c r="H2584" s="19">
        <f t="shared" si="201"/>
        <v>228528.30958022154</v>
      </c>
      <c r="I2584" s="20">
        <v>1742.896522999954</v>
      </c>
      <c r="J2584" s="19">
        <f t="shared" si="202"/>
        <v>472324.95773298753</v>
      </c>
      <c r="K2584" s="19">
        <f t="shared" si="203"/>
        <v>899.61862786998518</v>
      </c>
      <c r="L2584" s="19">
        <f t="shared" si="204"/>
        <v>243796.64815276599</v>
      </c>
      <c r="M2584" s="29">
        <f>Table4[[#This Row],[Revenue]]/Table4[[#This Row],[Units]]</f>
        <v>6.4313524833946643</v>
      </c>
      <c r="N2584" s="31">
        <f t="shared" si="205"/>
        <v>0.51616295976167315</v>
      </c>
    </row>
    <row r="2585" spans="1:14" x14ac:dyDescent="0.25">
      <c r="A2585" s="35">
        <v>2013</v>
      </c>
      <c r="B2585" s="15" t="s">
        <v>171</v>
      </c>
      <c r="C2585" s="15" t="s">
        <v>169</v>
      </c>
      <c r="D2585" s="15" t="s">
        <v>6</v>
      </c>
      <c r="E2585" s="15" t="s">
        <v>27</v>
      </c>
      <c r="F2585" s="16">
        <v>164</v>
      </c>
      <c r="G2585" s="19">
        <v>325.42882343998758</v>
      </c>
      <c r="H2585" s="19">
        <f t="shared" si="201"/>
        <v>53370.327044157966</v>
      </c>
      <c r="I2585" s="20">
        <v>694.60322399997335</v>
      </c>
      <c r="J2585" s="19">
        <f t="shared" si="202"/>
        <v>113914.92873599564</v>
      </c>
      <c r="K2585" s="19">
        <f t="shared" si="203"/>
        <v>369.17440055998577</v>
      </c>
      <c r="L2585" s="19">
        <f t="shared" si="204"/>
        <v>60544.60169183767</v>
      </c>
      <c r="M2585" s="29">
        <f>Table4[[#This Row],[Revenue]]/Table4[[#This Row],[Units]]</f>
        <v>4.2353855121949593</v>
      </c>
      <c r="N2585" s="31">
        <f t="shared" si="205"/>
        <v>0.53148961566006192</v>
      </c>
    </row>
    <row r="2586" spans="1:14" x14ac:dyDescent="0.25">
      <c r="A2586" s="35">
        <v>2015</v>
      </c>
      <c r="B2586" s="15" t="s">
        <v>171</v>
      </c>
      <c r="C2586" s="15" t="s">
        <v>169</v>
      </c>
      <c r="D2586" s="15" t="s">
        <v>6</v>
      </c>
      <c r="E2586" s="15" t="s">
        <v>27</v>
      </c>
      <c r="F2586" s="16">
        <v>463</v>
      </c>
      <c r="G2586" s="19">
        <v>1202.9658119999353</v>
      </c>
      <c r="H2586" s="19">
        <f t="shared" si="201"/>
        <v>556973.17095597007</v>
      </c>
      <c r="I2586" s="20">
        <v>2758.2251999998516</v>
      </c>
      <c r="J2586" s="19">
        <f t="shared" si="202"/>
        <v>1277058.2675999312</v>
      </c>
      <c r="K2586" s="19">
        <f t="shared" si="203"/>
        <v>1555.2593879999163</v>
      </c>
      <c r="L2586" s="19">
        <f t="shared" si="204"/>
        <v>720085.09664396115</v>
      </c>
      <c r="M2586" s="29">
        <f>Table4[[#This Row],[Revenue]]/Table4[[#This Row],[Units]]</f>
        <v>5.9572898488117749</v>
      </c>
      <c r="N2586" s="31">
        <f t="shared" si="205"/>
        <v>0.56386236627814146</v>
      </c>
    </row>
    <row r="2587" spans="1:14" x14ac:dyDescent="0.25">
      <c r="A2587" s="35">
        <v>2016</v>
      </c>
      <c r="B2587" s="15" t="s">
        <v>171</v>
      </c>
      <c r="C2587" s="15" t="s">
        <v>169</v>
      </c>
      <c r="D2587" s="15" t="s">
        <v>6</v>
      </c>
      <c r="E2587" s="15" t="s">
        <v>27</v>
      </c>
      <c r="F2587" s="16">
        <v>1156.6904887347987</v>
      </c>
      <c r="G2587" s="19">
        <v>3179.0905949514213</v>
      </c>
      <c r="H2587" s="19">
        <f t="shared" si="201"/>
        <v>3677223.8540065615</v>
      </c>
      <c r="I2587" s="20">
        <v>7557.4042596983027</v>
      </c>
      <c r="J2587" s="19">
        <f t="shared" si="202"/>
        <v>8741577.6267168801</v>
      </c>
      <c r="K2587" s="19">
        <f t="shared" si="203"/>
        <v>4378.3136647468818</v>
      </c>
      <c r="L2587" s="19">
        <f t="shared" si="204"/>
        <v>5064353.7727103187</v>
      </c>
      <c r="M2587" s="29">
        <f>Table4[[#This Row],[Revenue]]/Table4[[#This Row],[Units]]</f>
        <v>6.5336443355427587</v>
      </c>
      <c r="N2587" s="31">
        <f t="shared" si="205"/>
        <v>0.57934093695308919</v>
      </c>
    </row>
    <row r="2588" spans="1:14" x14ac:dyDescent="0.25">
      <c r="A2588" s="35">
        <v>2016</v>
      </c>
      <c r="B2588" s="15" t="s">
        <v>175</v>
      </c>
      <c r="C2588" s="15" t="s">
        <v>169</v>
      </c>
      <c r="D2588" s="15" t="s">
        <v>6</v>
      </c>
      <c r="E2588" s="15" t="s">
        <v>27</v>
      </c>
      <c r="F2588" s="16">
        <v>878.80953521345339</v>
      </c>
      <c r="G2588" s="19">
        <v>2710.8667244271905</v>
      </c>
      <c r="H2588" s="19">
        <f t="shared" si="201"/>
        <v>2382335.5261194762</v>
      </c>
      <c r="I2588" s="20">
        <v>5928.7855785360562</v>
      </c>
      <c r="J2588" s="19">
        <f t="shared" si="202"/>
        <v>5210273.2986534964</v>
      </c>
      <c r="K2588" s="19">
        <f t="shared" si="203"/>
        <v>3217.9188541088656</v>
      </c>
      <c r="L2588" s="19">
        <f t="shared" si="204"/>
        <v>2827937.7725340202</v>
      </c>
      <c r="M2588" s="29">
        <f>Table4[[#This Row],[Revenue]]/Table4[[#This Row],[Units]]</f>
        <v>6.7463828519976374</v>
      </c>
      <c r="N2588" s="31">
        <f t="shared" si="205"/>
        <v>0.54276188799248803</v>
      </c>
    </row>
    <row r="2589" spans="1:14" x14ac:dyDescent="0.25">
      <c r="A2589" s="35">
        <v>2016</v>
      </c>
      <c r="B2589" s="15" t="s">
        <v>174</v>
      </c>
      <c r="C2589" s="15" t="s">
        <v>169</v>
      </c>
      <c r="D2589" s="15" t="s">
        <v>6</v>
      </c>
      <c r="E2589" s="15" t="s">
        <v>27</v>
      </c>
      <c r="F2589" s="16">
        <v>679.01333355135887</v>
      </c>
      <c r="G2589" s="19">
        <v>2115.3456771956667</v>
      </c>
      <c r="H2589" s="19">
        <f t="shared" si="201"/>
        <v>1436347.9198860864</v>
      </c>
      <c r="I2589" s="20">
        <v>3751.4446430456492</v>
      </c>
      <c r="J2589" s="19">
        <f t="shared" si="202"/>
        <v>2547280.9327078136</v>
      </c>
      <c r="K2589" s="19">
        <f t="shared" si="203"/>
        <v>1636.0989658499825</v>
      </c>
      <c r="L2589" s="19">
        <f t="shared" si="204"/>
        <v>1110933.0128217272</v>
      </c>
      <c r="M2589" s="29">
        <f>Table4[[#This Row],[Revenue]]/Table4[[#This Row],[Units]]</f>
        <v>5.5248468000251707</v>
      </c>
      <c r="N2589" s="31">
        <f t="shared" si="205"/>
        <v>0.43612504555623632</v>
      </c>
    </row>
    <row r="2590" spans="1:14" x14ac:dyDescent="0.25">
      <c r="A2590" s="35">
        <v>2016</v>
      </c>
      <c r="B2590" s="15" t="s">
        <v>173</v>
      </c>
      <c r="C2590" s="15" t="s">
        <v>169</v>
      </c>
      <c r="D2590" s="15" t="s">
        <v>6</v>
      </c>
      <c r="E2590" s="15" t="s">
        <v>27</v>
      </c>
      <c r="F2590" s="16">
        <v>618.14205087049027</v>
      </c>
      <c r="G2590" s="19">
        <v>2197.1035311841492</v>
      </c>
      <c r="H2590" s="19">
        <f t="shared" si="201"/>
        <v>1358122.0827409662</v>
      </c>
      <c r="I2590" s="20">
        <v>3709.3073699118072</v>
      </c>
      <c r="J2590" s="19">
        <f t="shared" si="202"/>
        <v>2292878.864946309</v>
      </c>
      <c r="K2590" s="19">
        <f t="shared" si="203"/>
        <v>1512.203838727658</v>
      </c>
      <c r="L2590" s="19">
        <f t="shared" si="204"/>
        <v>934756.78220534278</v>
      </c>
      <c r="M2590" s="29">
        <f>Table4[[#This Row],[Revenue]]/Table4[[#This Row],[Units]]</f>
        <v>6.0007361814136813</v>
      </c>
      <c r="N2590" s="31">
        <f t="shared" si="205"/>
        <v>0.40767822343167326</v>
      </c>
    </row>
    <row r="2591" spans="1:14" x14ac:dyDescent="0.25">
      <c r="A2591" s="35">
        <v>2016</v>
      </c>
      <c r="B2591" s="15" t="s">
        <v>172</v>
      </c>
      <c r="C2591" s="15" t="s">
        <v>169</v>
      </c>
      <c r="D2591" s="15" t="s">
        <v>6</v>
      </c>
      <c r="E2591" s="15" t="s">
        <v>27</v>
      </c>
      <c r="F2591" s="16">
        <v>632.26075101967535</v>
      </c>
      <c r="G2591" s="19">
        <v>1906.4336128234595</v>
      </c>
      <c r="H2591" s="19">
        <f t="shared" si="201"/>
        <v>1205363.1478129134</v>
      </c>
      <c r="I2591" s="20">
        <v>3447.0419348714631</v>
      </c>
      <c r="J2591" s="19">
        <f t="shared" si="202"/>
        <v>2179429.3225381463</v>
      </c>
      <c r="K2591" s="19">
        <f t="shared" si="203"/>
        <v>1540.6083220480036</v>
      </c>
      <c r="L2591" s="19">
        <f t="shared" si="204"/>
        <v>974066.17472523288</v>
      </c>
      <c r="M2591" s="29">
        <f>Table4[[#This Row],[Revenue]]/Table4[[#This Row],[Units]]</f>
        <v>5.4519309150730351</v>
      </c>
      <c r="N2591" s="31">
        <f t="shared" si="205"/>
        <v>0.44693634459815512</v>
      </c>
    </row>
    <row r="2592" spans="1:14" x14ac:dyDescent="0.25">
      <c r="A2592" s="35">
        <v>2017</v>
      </c>
      <c r="B2592" s="15" t="s">
        <v>172</v>
      </c>
      <c r="C2592" s="15" t="s">
        <v>169</v>
      </c>
      <c r="D2592" s="15" t="s">
        <v>6</v>
      </c>
      <c r="E2592" s="15" t="s">
        <v>27</v>
      </c>
      <c r="F2592" s="16">
        <v>964</v>
      </c>
      <c r="G2592" s="19">
        <v>1120.7280839999955</v>
      </c>
      <c r="H2592" s="19">
        <f t="shared" si="201"/>
        <v>1080381.8729759958</v>
      </c>
      <c r="I2592" s="20">
        <v>2307.6683775599909</v>
      </c>
      <c r="J2592" s="19">
        <f t="shared" si="202"/>
        <v>2224592.3159678313</v>
      </c>
      <c r="K2592" s="19">
        <f t="shared" si="203"/>
        <v>1186.9402935599953</v>
      </c>
      <c r="L2592" s="19">
        <f t="shared" si="204"/>
        <v>1144210.4429918355</v>
      </c>
      <c r="M2592" s="29">
        <f>Table4[[#This Row],[Revenue]]/Table4[[#This Row],[Units]]</f>
        <v>2.3938468646887872</v>
      </c>
      <c r="N2592" s="31">
        <f t="shared" si="205"/>
        <v>0.51434612750338271</v>
      </c>
    </row>
    <row r="2593" spans="1:14" x14ac:dyDescent="0.25">
      <c r="A2593" s="35">
        <v>2017</v>
      </c>
      <c r="B2593" s="15" t="s">
        <v>176</v>
      </c>
      <c r="C2593" s="15" t="s">
        <v>169</v>
      </c>
      <c r="D2593" s="15" t="s">
        <v>6</v>
      </c>
      <c r="E2593" s="15" t="s">
        <v>27</v>
      </c>
      <c r="F2593" s="16">
        <v>362</v>
      </c>
      <c r="G2593" s="19">
        <v>635.02862033579152</v>
      </c>
      <c r="H2593" s="19">
        <f t="shared" si="201"/>
        <v>229880.36056155653</v>
      </c>
      <c r="I2593" s="20">
        <v>1469.1061881799869</v>
      </c>
      <c r="J2593" s="19">
        <f t="shared" si="202"/>
        <v>531816.44012115523</v>
      </c>
      <c r="K2593" s="19">
        <f t="shared" si="203"/>
        <v>834.07756784419541</v>
      </c>
      <c r="L2593" s="19">
        <f t="shared" si="204"/>
        <v>301936.0795595987</v>
      </c>
      <c r="M2593" s="29">
        <f>Table4[[#This Row],[Revenue]]/Table4[[#This Row],[Units]]</f>
        <v>4.0583043872375333</v>
      </c>
      <c r="N2593" s="31">
        <f t="shared" si="205"/>
        <v>0.56774491493872103</v>
      </c>
    </row>
    <row r="2594" spans="1:14" x14ac:dyDescent="0.25">
      <c r="A2594" s="35">
        <v>2018</v>
      </c>
      <c r="B2594" s="15" t="s">
        <v>175</v>
      </c>
      <c r="C2594" s="15" t="s">
        <v>169</v>
      </c>
      <c r="D2594" s="15" t="s">
        <v>6</v>
      </c>
      <c r="E2594" s="15" t="s">
        <v>27</v>
      </c>
      <c r="F2594" s="16">
        <v>964</v>
      </c>
      <c r="G2594" s="19">
        <v>1535.7503279999501</v>
      </c>
      <c r="H2594" s="19">
        <f t="shared" si="201"/>
        <v>1480463.3161919517</v>
      </c>
      <c r="I2594" s="20">
        <v>2940.7511279999044</v>
      </c>
      <c r="J2594" s="19">
        <f t="shared" si="202"/>
        <v>2834884.0873919078</v>
      </c>
      <c r="K2594" s="19">
        <f t="shared" si="203"/>
        <v>1405.0007999999543</v>
      </c>
      <c r="L2594" s="19">
        <f t="shared" si="204"/>
        <v>1354420.7711999561</v>
      </c>
      <c r="M2594" s="29">
        <f>Table4[[#This Row],[Revenue]]/Table4[[#This Row],[Units]]</f>
        <v>3.0505717095434695</v>
      </c>
      <c r="N2594" s="31">
        <f t="shared" si="205"/>
        <v>0.47776936532386499</v>
      </c>
    </row>
    <row r="2595" spans="1:14" x14ac:dyDescent="0.25">
      <c r="A2595" s="35">
        <v>2018</v>
      </c>
      <c r="B2595" s="15" t="s">
        <v>171</v>
      </c>
      <c r="C2595" s="15" t="s">
        <v>169</v>
      </c>
      <c r="D2595" s="15" t="s">
        <v>6</v>
      </c>
      <c r="E2595" s="15" t="s">
        <v>27</v>
      </c>
      <c r="F2595" s="16">
        <v>602</v>
      </c>
      <c r="G2595" s="19">
        <v>986.32883999996579</v>
      </c>
      <c r="H2595" s="19">
        <f t="shared" si="201"/>
        <v>593769.96167997946</v>
      </c>
      <c r="I2595" s="20">
        <v>2074.0028399999278</v>
      </c>
      <c r="J2595" s="19">
        <f t="shared" si="202"/>
        <v>1248549.7096799565</v>
      </c>
      <c r="K2595" s="19">
        <f t="shared" si="203"/>
        <v>1087.673999999962</v>
      </c>
      <c r="L2595" s="19">
        <f t="shared" si="204"/>
        <v>654779.74799997709</v>
      </c>
      <c r="M2595" s="29">
        <f>Table4[[#This Row],[Revenue]]/Table4[[#This Row],[Units]]</f>
        <v>3.445187441860345</v>
      </c>
      <c r="N2595" s="31">
        <f t="shared" si="205"/>
        <v>0.52443226162602552</v>
      </c>
    </row>
    <row r="2596" spans="1:14" x14ac:dyDescent="0.25">
      <c r="A2596" s="35">
        <v>2018</v>
      </c>
      <c r="B2596" s="15" t="s">
        <v>174</v>
      </c>
      <c r="C2596" s="15" t="s">
        <v>169</v>
      </c>
      <c r="D2596" s="15" t="s">
        <v>6</v>
      </c>
      <c r="E2596" s="15" t="s">
        <v>27</v>
      </c>
      <c r="F2596" s="16">
        <v>602</v>
      </c>
      <c r="G2596" s="19">
        <v>848.72247599998093</v>
      </c>
      <c r="H2596" s="19">
        <f t="shared" si="201"/>
        <v>510930.93055198854</v>
      </c>
      <c r="I2596" s="20">
        <v>1907.0511728399572</v>
      </c>
      <c r="J2596" s="19">
        <f t="shared" si="202"/>
        <v>1148044.8060496543</v>
      </c>
      <c r="K2596" s="19">
        <f t="shared" si="203"/>
        <v>1058.3286968399761</v>
      </c>
      <c r="L2596" s="19">
        <f t="shared" si="204"/>
        <v>637113.87549766572</v>
      </c>
      <c r="M2596" s="29">
        <f>Table4[[#This Row],[Revenue]]/Table4[[#This Row],[Units]]</f>
        <v>3.1678590910962745</v>
      </c>
      <c r="N2596" s="31">
        <f t="shared" si="205"/>
        <v>0.55495558373712961</v>
      </c>
    </row>
    <row r="2597" spans="1:14" x14ac:dyDescent="0.25">
      <c r="A2597" s="35">
        <v>2018</v>
      </c>
      <c r="B2597" s="15" t="s">
        <v>171</v>
      </c>
      <c r="C2597" s="15" t="s">
        <v>169</v>
      </c>
      <c r="D2597" s="15" t="s">
        <v>6</v>
      </c>
      <c r="E2597" s="15" t="s">
        <v>27</v>
      </c>
      <c r="F2597" s="16">
        <v>262</v>
      </c>
      <c r="G2597" s="19">
        <v>795.97123151997232</v>
      </c>
      <c r="H2597" s="19">
        <f t="shared" si="201"/>
        <v>208544.46265823275</v>
      </c>
      <c r="I2597" s="20">
        <v>1682.078191999959</v>
      </c>
      <c r="J2597" s="19">
        <f t="shared" si="202"/>
        <v>440704.48630398925</v>
      </c>
      <c r="K2597" s="19">
        <f t="shared" si="203"/>
        <v>886.1069604799867</v>
      </c>
      <c r="L2597" s="19">
        <f t="shared" si="204"/>
        <v>232160.0236457565</v>
      </c>
      <c r="M2597" s="29">
        <f>Table4[[#This Row],[Revenue]]/Table4[[#This Row],[Units]]</f>
        <v>6.4201457709922103</v>
      </c>
      <c r="N2597" s="31">
        <f t="shared" si="205"/>
        <v>0.52679296639975004</v>
      </c>
    </row>
    <row r="2598" spans="1:14" x14ac:dyDescent="0.25">
      <c r="A2598" s="35">
        <v>2001</v>
      </c>
      <c r="B2598" s="15" t="s">
        <v>171</v>
      </c>
      <c r="C2598" s="15" t="s">
        <v>170</v>
      </c>
      <c r="D2598" s="15" t="s">
        <v>168</v>
      </c>
      <c r="E2598" s="15" t="s">
        <v>157</v>
      </c>
      <c r="F2598" s="16">
        <v>708.85456290939669</v>
      </c>
      <c r="G2598" s="19">
        <v>1580.3062374517845</v>
      </c>
      <c r="H2598" s="19">
        <f t="shared" si="201"/>
        <v>1120207.287211878</v>
      </c>
      <c r="I2598" s="20">
        <v>4293.8418733657008</v>
      </c>
      <c r="J2598" s="19">
        <f t="shared" si="202"/>
        <v>3043709.4043467091</v>
      </c>
      <c r="K2598" s="19">
        <f t="shared" si="203"/>
        <v>2713.5356359139164</v>
      </c>
      <c r="L2598" s="19">
        <f t="shared" si="204"/>
        <v>1923502.1171348311</v>
      </c>
      <c r="M2598" s="29">
        <f>Table4[[#This Row],[Revenue]]/Table4[[#This Row],[Units]]</f>
        <v>6.0574370231069876</v>
      </c>
      <c r="N2598" s="31">
        <f t="shared" si="205"/>
        <v>0.63195984294291874</v>
      </c>
    </row>
    <row r="2599" spans="1:14" x14ac:dyDescent="0.25">
      <c r="A2599" s="35">
        <v>2001</v>
      </c>
      <c r="B2599" s="15" t="s">
        <v>176</v>
      </c>
      <c r="C2599" s="15" t="s">
        <v>170</v>
      </c>
      <c r="D2599" s="15" t="s">
        <v>168</v>
      </c>
      <c r="E2599" s="15" t="s">
        <v>157</v>
      </c>
      <c r="F2599" s="16">
        <v>475</v>
      </c>
      <c r="G2599" s="19">
        <v>1082.4479219399418</v>
      </c>
      <c r="H2599" s="19">
        <f t="shared" si="201"/>
        <v>514162.76292147237</v>
      </c>
      <c r="I2599" s="20">
        <v>2325.1429739998753</v>
      </c>
      <c r="J2599" s="19">
        <f t="shared" si="202"/>
        <v>1104442.9126499407</v>
      </c>
      <c r="K2599" s="19">
        <f t="shared" si="203"/>
        <v>1242.6950520599335</v>
      </c>
      <c r="L2599" s="19">
        <f t="shared" si="204"/>
        <v>590280.14972846839</v>
      </c>
      <c r="M2599" s="29">
        <f>Table4[[#This Row],[Revenue]]/Table4[[#This Row],[Units]]</f>
        <v>4.8950378399997376</v>
      </c>
      <c r="N2599" s="31">
        <f t="shared" si="205"/>
        <v>0.53445962934578672</v>
      </c>
    </row>
    <row r="2600" spans="1:14" x14ac:dyDescent="0.25">
      <c r="A2600" s="35">
        <v>2002</v>
      </c>
      <c r="B2600" s="15" t="s">
        <v>175</v>
      </c>
      <c r="C2600" s="15" t="s">
        <v>170</v>
      </c>
      <c r="D2600" s="15" t="s">
        <v>168</v>
      </c>
      <c r="E2600" s="15" t="s">
        <v>157</v>
      </c>
      <c r="F2600" s="16">
        <v>1013.3649429457372</v>
      </c>
      <c r="G2600" s="19">
        <v>2120.3050536520768</v>
      </c>
      <c r="H2600" s="19">
        <f t="shared" si="201"/>
        <v>2148642.8097216953</v>
      </c>
      <c r="I2600" s="20">
        <v>6071.9234019080623</v>
      </c>
      <c r="J2600" s="19">
        <f t="shared" si="202"/>
        <v>6153074.3117454499</v>
      </c>
      <c r="K2600" s="19">
        <f t="shared" si="203"/>
        <v>3951.6183482559854</v>
      </c>
      <c r="L2600" s="19">
        <f t="shared" si="204"/>
        <v>4004431.5020237546</v>
      </c>
      <c r="M2600" s="29">
        <f>Table4[[#This Row],[Revenue]]/Table4[[#This Row],[Units]]</f>
        <v>5.991842765211187</v>
      </c>
      <c r="N2600" s="31">
        <f t="shared" si="205"/>
        <v>0.65080174545914315</v>
      </c>
    </row>
    <row r="2601" spans="1:14" x14ac:dyDescent="0.25">
      <c r="A2601" s="35">
        <v>2002</v>
      </c>
      <c r="B2601" s="15" t="s">
        <v>172</v>
      </c>
      <c r="C2601" s="15" t="s">
        <v>170</v>
      </c>
      <c r="D2601" s="15" t="s">
        <v>168</v>
      </c>
      <c r="E2601" s="15" t="s">
        <v>157</v>
      </c>
      <c r="F2601" s="16">
        <v>777.58918705924009</v>
      </c>
      <c r="G2601" s="19">
        <v>1886.4129215189073</v>
      </c>
      <c r="H2601" s="19">
        <f t="shared" si="201"/>
        <v>1466854.2901019333</v>
      </c>
      <c r="I2601" s="20">
        <v>5177.7904397176335</v>
      </c>
      <c r="J2601" s="19">
        <f t="shared" si="202"/>
        <v>4026193.8587831398</v>
      </c>
      <c r="K2601" s="19">
        <f t="shared" si="203"/>
        <v>3291.3775181987262</v>
      </c>
      <c r="L2601" s="19">
        <f t="shared" si="204"/>
        <v>2559339.5686812066</v>
      </c>
      <c r="M2601" s="29">
        <f>Table4[[#This Row],[Revenue]]/Table4[[#This Row],[Units]]</f>
        <v>6.6587737148191168</v>
      </c>
      <c r="N2601" s="31">
        <f t="shared" si="205"/>
        <v>0.63567221511155225</v>
      </c>
    </row>
    <row r="2602" spans="1:14" x14ac:dyDescent="0.25">
      <c r="A2602" s="35">
        <v>2002</v>
      </c>
      <c r="B2602" s="15" t="s">
        <v>176</v>
      </c>
      <c r="C2602" s="15" t="s">
        <v>170</v>
      </c>
      <c r="D2602" s="15" t="s">
        <v>168</v>
      </c>
      <c r="E2602" s="15" t="s">
        <v>157</v>
      </c>
      <c r="F2602" s="16">
        <v>748.51358449612462</v>
      </c>
      <c r="G2602" s="19">
        <v>1808.6228308804925</v>
      </c>
      <c r="H2602" s="19">
        <f t="shared" si="201"/>
        <v>1353778.7581438858</v>
      </c>
      <c r="I2602" s="20">
        <v>4765.0095118541603</v>
      </c>
      <c r="J2602" s="19">
        <f t="shared" si="202"/>
        <v>3566674.3498760867</v>
      </c>
      <c r="K2602" s="19">
        <f t="shared" si="203"/>
        <v>2956.3866809736678</v>
      </c>
      <c r="L2602" s="19">
        <f t="shared" si="204"/>
        <v>2212895.5917322012</v>
      </c>
      <c r="M2602" s="29">
        <f>Table4[[#This Row],[Revenue]]/Table4[[#This Row],[Units]]</f>
        <v>6.3659626365522977</v>
      </c>
      <c r="N2602" s="31">
        <f t="shared" si="205"/>
        <v>0.62043667984689477</v>
      </c>
    </row>
    <row r="2603" spans="1:14" x14ac:dyDescent="0.25">
      <c r="A2603" s="35">
        <v>2002</v>
      </c>
      <c r="B2603" s="15" t="s">
        <v>173</v>
      </c>
      <c r="C2603" s="15" t="s">
        <v>170</v>
      </c>
      <c r="D2603" s="15" t="s">
        <v>168</v>
      </c>
      <c r="E2603" s="15" t="s">
        <v>157</v>
      </c>
      <c r="F2603" s="16">
        <v>687.51961450179783</v>
      </c>
      <c r="G2603" s="19">
        <v>1495.6287436650764</v>
      </c>
      <c r="H2603" s="19">
        <f t="shared" si="201"/>
        <v>1028274.0972824215</v>
      </c>
      <c r="I2603" s="20">
        <v>3608.179090374224</v>
      </c>
      <c r="J2603" s="19">
        <f t="shared" si="202"/>
        <v>2480693.8972675339</v>
      </c>
      <c r="K2603" s="19">
        <f t="shared" si="203"/>
        <v>2112.5503467091476</v>
      </c>
      <c r="L2603" s="19">
        <f t="shared" si="204"/>
        <v>1452419.7999851124</v>
      </c>
      <c r="M2603" s="29">
        <f>Table4[[#This Row],[Revenue]]/Table4[[#This Row],[Units]]</f>
        <v>5.2481107655217141</v>
      </c>
      <c r="N2603" s="31">
        <f t="shared" si="205"/>
        <v>0.58548932683107024</v>
      </c>
    </row>
    <row r="2604" spans="1:14" x14ac:dyDescent="0.25">
      <c r="A2604" s="35">
        <v>2003</v>
      </c>
      <c r="B2604" s="15" t="s">
        <v>173</v>
      </c>
      <c r="C2604" s="15" t="s">
        <v>170</v>
      </c>
      <c r="D2604" s="15" t="s">
        <v>168</v>
      </c>
      <c r="E2604" s="15" t="s">
        <v>157</v>
      </c>
      <c r="F2604" s="16">
        <v>732</v>
      </c>
      <c r="G2604" s="19">
        <v>854.03910995999081</v>
      </c>
      <c r="H2604" s="19">
        <f t="shared" si="201"/>
        <v>625156.62849071331</v>
      </c>
      <c r="I2604" s="20">
        <v>1682.9955159999863</v>
      </c>
      <c r="J2604" s="19">
        <f t="shared" si="202"/>
        <v>1231952.71771199</v>
      </c>
      <c r="K2604" s="19">
        <f t="shared" si="203"/>
        <v>828.9564060399955</v>
      </c>
      <c r="L2604" s="19">
        <f t="shared" si="204"/>
        <v>606796.08922127669</v>
      </c>
      <c r="M2604" s="29">
        <f>Table4[[#This Row],[Revenue]]/Table4[[#This Row],[Units]]</f>
        <v>2.2991742021857737</v>
      </c>
      <c r="N2604" s="31">
        <f t="shared" si="205"/>
        <v>0.49254819645045461</v>
      </c>
    </row>
    <row r="2605" spans="1:14" x14ac:dyDescent="0.25">
      <c r="A2605" s="35">
        <v>2003</v>
      </c>
      <c r="B2605" s="15" t="s">
        <v>172</v>
      </c>
      <c r="C2605" s="15" t="s">
        <v>170</v>
      </c>
      <c r="D2605" s="15" t="s">
        <v>168</v>
      </c>
      <c r="E2605" s="15" t="s">
        <v>157</v>
      </c>
      <c r="F2605" s="16">
        <v>429</v>
      </c>
      <c r="G2605" s="19">
        <v>547.45172785139573</v>
      </c>
      <c r="H2605" s="19">
        <f t="shared" si="201"/>
        <v>234856.79124824877</v>
      </c>
      <c r="I2605" s="20">
        <v>927.69347693999282</v>
      </c>
      <c r="J2605" s="19">
        <f t="shared" si="202"/>
        <v>397980.50160725694</v>
      </c>
      <c r="K2605" s="19">
        <f t="shared" si="203"/>
        <v>380.24174908859709</v>
      </c>
      <c r="L2605" s="19">
        <f t="shared" si="204"/>
        <v>163123.71035900817</v>
      </c>
      <c r="M2605" s="29">
        <f>Table4[[#This Row],[Revenue]]/Table4[[#This Row],[Units]]</f>
        <v>2.1624556572027807</v>
      </c>
      <c r="N2605" s="31">
        <f t="shared" si="205"/>
        <v>0.40987864908011284</v>
      </c>
    </row>
    <row r="2606" spans="1:14" x14ac:dyDescent="0.25">
      <c r="A2606" s="35">
        <v>2004</v>
      </c>
      <c r="B2606" s="15" t="s">
        <v>176</v>
      </c>
      <c r="C2606" s="15" t="s">
        <v>170</v>
      </c>
      <c r="D2606" s="15" t="s">
        <v>168</v>
      </c>
      <c r="E2606" s="15" t="s">
        <v>157</v>
      </c>
      <c r="F2606" s="16">
        <v>250</v>
      </c>
      <c r="G2606" s="19">
        <v>467.87614999998505</v>
      </c>
      <c r="H2606" s="19">
        <f t="shared" si="201"/>
        <v>116969.03749999627</v>
      </c>
      <c r="I2606" s="20">
        <v>870.16499999997222</v>
      </c>
      <c r="J2606" s="19">
        <f t="shared" si="202"/>
        <v>217541.24999999304</v>
      </c>
      <c r="K2606" s="19">
        <f t="shared" si="203"/>
        <v>402.28884999998718</v>
      </c>
      <c r="L2606" s="19">
        <f t="shared" si="204"/>
        <v>100572.21249999678</v>
      </c>
      <c r="M2606" s="29">
        <f>Table4[[#This Row],[Revenue]]/Table4[[#This Row],[Units]]</f>
        <v>3.4806599999998888</v>
      </c>
      <c r="N2606" s="31">
        <f t="shared" si="205"/>
        <v>0.46231329690346085</v>
      </c>
    </row>
    <row r="2607" spans="1:14" x14ac:dyDescent="0.25">
      <c r="A2607" s="35">
        <v>2005</v>
      </c>
      <c r="B2607" s="15" t="s">
        <v>173</v>
      </c>
      <c r="C2607" s="15" t="s">
        <v>170</v>
      </c>
      <c r="D2607" s="15" t="s">
        <v>168</v>
      </c>
      <c r="E2607" s="15" t="s">
        <v>157</v>
      </c>
      <c r="F2607" s="16">
        <v>429</v>
      </c>
      <c r="G2607" s="19">
        <v>786.20501747996798</v>
      </c>
      <c r="H2607" s="19">
        <f t="shared" si="201"/>
        <v>337281.95249890623</v>
      </c>
      <c r="I2607" s="20">
        <v>1299.6565079999471</v>
      </c>
      <c r="J2607" s="19">
        <f t="shared" si="202"/>
        <v>557552.64193197724</v>
      </c>
      <c r="K2607" s="19">
        <f t="shared" si="203"/>
        <v>513.45149051997907</v>
      </c>
      <c r="L2607" s="19">
        <f t="shared" si="204"/>
        <v>220270.68943307101</v>
      </c>
      <c r="M2607" s="29">
        <f>Table4[[#This Row],[Revenue]]/Table4[[#This Row],[Units]]</f>
        <v>3.029502349650226</v>
      </c>
      <c r="N2607" s="31">
        <f t="shared" si="205"/>
        <v>0.39506707146039238</v>
      </c>
    </row>
    <row r="2608" spans="1:14" x14ac:dyDescent="0.25">
      <c r="A2608" s="35">
        <v>2006</v>
      </c>
      <c r="B2608" s="15" t="s">
        <v>176</v>
      </c>
      <c r="C2608" s="15" t="s">
        <v>170</v>
      </c>
      <c r="D2608" s="15" t="s">
        <v>168</v>
      </c>
      <c r="E2608" s="15" t="s">
        <v>157</v>
      </c>
      <c r="F2608" s="16">
        <v>920</v>
      </c>
      <c r="G2608" s="19">
        <v>2126.7455257198899</v>
      </c>
      <c r="H2608" s="19">
        <f t="shared" si="201"/>
        <v>1956605.8836622988</v>
      </c>
      <c r="I2608" s="20">
        <v>3652.8162119998101</v>
      </c>
      <c r="J2608" s="19">
        <f t="shared" si="202"/>
        <v>3360590.9150398253</v>
      </c>
      <c r="K2608" s="19">
        <f t="shared" si="203"/>
        <v>1526.0706862799202</v>
      </c>
      <c r="L2608" s="19">
        <f t="shared" si="204"/>
        <v>1403985.0313775265</v>
      </c>
      <c r="M2608" s="29">
        <f>Table4[[#This Row],[Revenue]]/Table4[[#This Row],[Units]]</f>
        <v>3.9704524043476197</v>
      </c>
      <c r="N2608" s="31">
        <f t="shared" si="205"/>
        <v>0.41777921409422381</v>
      </c>
    </row>
    <row r="2609" spans="1:14" x14ac:dyDescent="0.25">
      <c r="A2609" s="35">
        <v>2011</v>
      </c>
      <c r="B2609" s="15" t="s">
        <v>171</v>
      </c>
      <c r="C2609" s="15" t="s">
        <v>170</v>
      </c>
      <c r="D2609" s="15" t="s">
        <v>168</v>
      </c>
      <c r="E2609" s="15" t="s">
        <v>157</v>
      </c>
      <c r="F2609" s="16">
        <v>274</v>
      </c>
      <c r="G2609" s="19">
        <v>384.48216765419761</v>
      </c>
      <c r="H2609" s="19">
        <f t="shared" si="201"/>
        <v>105348.11393725015</v>
      </c>
      <c r="I2609" s="20">
        <v>712.92554081999549</v>
      </c>
      <c r="J2609" s="19">
        <f t="shared" si="202"/>
        <v>195341.59818467876</v>
      </c>
      <c r="K2609" s="19">
        <f t="shared" si="203"/>
        <v>328.44337316579788</v>
      </c>
      <c r="L2609" s="19">
        <f t="shared" si="204"/>
        <v>89993.484247428612</v>
      </c>
      <c r="M2609" s="29">
        <f>Table4[[#This Row],[Revenue]]/Table4[[#This Row],[Units]]</f>
        <v>2.6019180321897646</v>
      </c>
      <c r="N2609" s="31">
        <f t="shared" si="205"/>
        <v>0.46069800331185723</v>
      </c>
    </row>
    <row r="2610" spans="1:14" x14ac:dyDescent="0.25">
      <c r="A2610" s="35">
        <v>2012</v>
      </c>
      <c r="B2610" s="15" t="s">
        <v>176</v>
      </c>
      <c r="C2610" s="15" t="s">
        <v>170</v>
      </c>
      <c r="D2610" s="15" t="s">
        <v>168</v>
      </c>
      <c r="E2610" s="15" t="s">
        <v>157</v>
      </c>
      <c r="F2610" s="16">
        <v>911</v>
      </c>
      <c r="G2610" s="19">
        <v>1165.7090663392778</v>
      </c>
      <c r="H2610" s="19">
        <f t="shared" si="201"/>
        <v>1061960.959435082</v>
      </c>
      <c r="I2610" s="20">
        <v>2157.2538430299664</v>
      </c>
      <c r="J2610" s="19">
        <f t="shared" si="202"/>
        <v>1965258.2510002994</v>
      </c>
      <c r="K2610" s="19">
        <f t="shared" si="203"/>
        <v>991.54477669068865</v>
      </c>
      <c r="L2610" s="19">
        <f t="shared" si="204"/>
        <v>903297.29156521731</v>
      </c>
      <c r="M2610" s="29">
        <f>Table4[[#This Row],[Revenue]]/Table4[[#This Row],[Units]]</f>
        <v>2.3680064138638488</v>
      </c>
      <c r="N2610" s="31">
        <f t="shared" si="205"/>
        <v>0.45963287069546555</v>
      </c>
    </row>
    <row r="2611" spans="1:14" x14ac:dyDescent="0.25">
      <c r="A2611" s="35">
        <v>2012</v>
      </c>
      <c r="B2611" s="15" t="s">
        <v>171</v>
      </c>
      <c r="C2611" s="15" t="s">
        <v>170</v>
      </c>
      <c r="D2611" s="15" t="s">
        <v>168</v>
      </c>
      <c r="E2611" s="15" t="s">
        <v>157</v>
      </c>
      <c r="F2611" s="16">
        <v>878</v>
      </c>
      <c r="G2611" s="19">
        <v>1179.9418631399697</v>
      </c>
      <c r="H2611" s="19">
        <f t="shared" si="201"/>
        <v>1035988.9558368934</v>
      </c>
      <c r="I2611" s="20">
        <v>2225.6164939999553</v>
      </c>
      <c r="J2611" s="19">
        <f t="shared" si="202"/>
        <v>1954091.2817319608</v>
      </c>
      <c r="K2611" s="19">
        <f t="shared" si="203"/>
        <v>1045.6746308599857</v>
      </c>
      <c r="L2611" s="19">
        <f t="shared" si="204"/>
        <v>918102.32589506742</v>
      </c>
      <c r="M2611" s="29">
        <f>Table4[[#This Row],[Revenue]]/Table4[[#This Row],[Units]]</f>
        <v>2.5348707220956213</v>
      </c>
      <c r="N2611" s="31">
        <f t="shared" si="205"/>
        <v>0.46983594598576273</v>
      </c>
    </row>
    <row r="2612" spans="1:14" x14ac:dyDescent="0.25">
      <c r="A2612" s="35">
        <v>2012</v>
      </c>
      <c r="B2612" s="15" t="s">
        <v>174</v>
      </c>
      <c r="C2612" s="15" t="s">
        <v>169</v>
      </c>
      <c r="D2612" s="15" t="s">
        <v>5</v>
      </c>
      <c r="E2612" s="15" t="s">
        <v>157</v>
      </c>
      <c r="F2612" s="16">
        <v>484</v>
      </c>
      <c r="G2612" s="19">
        <v>991.04217502038784</v>
      </c>
      <c r="H2612" s="19">
        <f t="shared" si="201"/>
        <v>479664.4127098677</v>
      </c>
      <c r="I2612" s="20">
        <v>1916.2195968399828</v>
      </c>
      <c r="J2612" s="19">
        <f t="shared" si="202"/>
        <v>927450.28487055167</v>
      </c>
      <c r="K2612" s="19">
        <f t="shared" si="203"/>
        <v>925.177421819595</v>
      </c>
      <c r="L2612" s="19">
        <f t="shared" si="204"/>
        <v>447785.87216068397</v>
      </c>
      <c r="M2612" s="29">
        <f>Table4[[#This Row],[Revenue]]/Table4[[#This Row],[Units]]</f>
        <v>3.9591313984297165</v>
      </c>
      <c r="N2612" s="31">
        <f t="shared" si="205"/>
        <v>0.48281388174157863</v>
      </c>
    </row>
    <row r="2613" spans="1:14" x14ac:dyDescent="0.25">
      <c r="A2613" s="35">
        <v>2012</v>
      </c>
      <c r="B2613" s="15" t="s">
        <v>171</v>
      </c>
      <c r="C2613" s="15" t="s">
        <v>169</v>
      </c>
      <c r="D2613" s="15" t="s">
        <v>5</v>
      </c>
      <c r="E2613" s="15" t="s">
        <v>157</v>
      </c>
      <c r="F2613" s="16">
        <v>437</v>
      </c>
      <c r="G2613" s="19">
        <v>1031.2181884983752</v>
      </c>
      <c r="H2613" s="19">
        <f t="shared" si="201"/>
        <v>450642.34837378998</v>
      </c>
      <c r="I2613" s="20">
        <v>1997.0309306399638</v>
      </c>
      <c r="J2613" s="19">
        <f t="shared" si="202"/>
        <v>872702.51668966422</v>
      </c>
      <c r="K2613" s="19">
        <f t="shared" si="203"/>
        <v>965.81274214158861</v>
      </c>
      <c r="L2613" s="19">
        <f t="shared" si="204"/>
        <v>422060.16831587424</v>
      </c>
      <c r="M2613" s="29">
        <f>Table4[[#This Row],[Revenue]]/Table4[[#This Row],[Units]]</f>
        <v>4.5698648298397337</v>
      </c>
      <c r="N2613" s="31">
        <f t="shared" si="205"/>
        <v>0.4836243281580454</v>
      </c>
    </row>
    <row r="2614" spans="1:14" x14ac:dyDescent="0.25">
      <c r="A2614" s="35">
        <v>2012</v>
      </c>
      <c r="B2614" s="15" t="s">
        <v>174</v>
      </c>
      <c r="C2614" s="15" t="s">
        <v>170</v>
      </c>
      <c r="D2614" s="15" t="s">
        <v>168</v>
      </c>
      <c r="E2614" s="15" t="s">
        <v>157</v>
      </c>
      <c r="F2614" s="16">
        <v>367</v>
      </c>
      <c r="G2614" s="19">
        <v>492.81633976959534</v>
      </c>
      <c r="H2614" s="19">
        <f t="shared" si="201"/>
        <v>180863.59669544149</v>
      </c>
      <c r="I2614" s="20">
        <v>860.46561215999179</v>
      </c>
      <c r="J2614" s="19">
        <f t="shared" si="202"/>
        <v>315790.87966271699</v>
      </c>
      <c r="K2614" s="19">
        <f t="shared" si="203"/>
        <v>367.64927239039645</v>
      </c>
      <c r="L2614" s="19">
        <f t="shared" si="204"/>
        <v>134927.2829672755</v>
      </c>
      <c r="M2614" s="29">
        <f>Table4[[#This Row],[Revenue]]/Table4[[#This Row],[Units]]</f>
        <v>2.3445929486648276</v>
      </c>
      <c r="N2614" s="31">
        <f t="shared" si="205"/>
        <v>0.42726782708666466</v>
      </c>
    </row>
    <row r="2615" spans="1:14" x14ac:dyDescent="0.25">
      <c r="A2615" s="35">
        <v>2014</v>
      </c>
      <c r="B2615" s="15" t="s">
        <v>171</v>
      </c>
      <c r="C2615" s="15" t="s">
        <v>170</v>
      </c>
      <c r="D2615" s="15" t="s">
        <v>168</v>
      </c>
      <c r="E2615" s="15" t="s">
        <v>157</v>
      </c>
      <c r="F2615" s="16">
        <v>926</v>
      </c>
      <c r="G2615" s="19">
        <v>1884.1770607099074</v>
      </c>
      <c r="H2615" s="19">
        <f t="shared" si="201"/>
        <v>1744747.9582173743</v>
      </c>
      <c r="I2615" s="20">
        <v>3587.2908409998236</v>
      </c>
      <c r="J2615" s="19">
        <f t="shared" si="202"/>
        <v>3321831.3187658368</v>
      </c>
      <c r="K2615" s="19">
        <f t="shared" si="203"/>
        <v>1703.1137802899161</v>
      </c>
      <c r="L2615" s="19">
        <f t="shared" si="204"/>
        <v>1577083.3605484625</v>
      </c>
      <c r="M2615" s="29">
        <f>Table4[[#This Row],[Revenue]]/Table4[[#This Row],[Units]]</f>
        <v>3.873964191144518</v>
      </c>
      <c r="N2615" s="31">
        <f t="shared" si="205"/>
        <v>0.47476322823471895</v>
      </c>
    </row>
    <row r="2616" spans="1:14" x14ac:dyDescent="0.25">
      <c r="A2616" s="35">
        <v>2014</v>
      </c>
      <c r="B2616" s="15" t="s">
        <v>175</v>
      </c>
      <c r="C2616" s="15" t="s">
        <v>170</v>
      </c>
      <c r="D2616" s="15" t="s">
        <v>168</v>
      </c>
      <c r="E2616" s="15" t="s">
        <v>157</v>
      </c>
      <c r="F2616" s="16">
        <v>912</v>
      </c>
      <c r="G2616" s="19">
        <v>1779.0304436099152</v>
      </c>
      <c r="H2616" s="19">
        <f t="shared" si="201"/>
        <v>1622475.7645722427</v>
      </c>
      <c r="I2616" s="20">
        <v>3344.7614309998403</v>
      </c>
      <c r="J2616" s="19">
        <f t="shared" si="202"/>
        <v>3050422.4250718541</v>
      </c>
      <c r="K2616" s="19">
        <f t="shared" si="203"/>
        <v>1565.7309873899251</v>
      </c>
      <c r="L2616" s="19">
        <f t="shared" si="204"/>
        <v>1427946.6604996114</v>
      </c>
      <c r="M2616" s="29">
        <f>Table4[[#This Row],[Revenue]]/Table4[[#This Row],[Units]]</f>
        <v>3.6675015690787722</v>
      </c>
      <c r="N2616" s="31">
        <f t="shared" si="205"/>
        <v>0.46811439909538943</v>
      </c>
    </row>
    <row r="2617" spans="1:14" x14ac:dyDescent="0.25">
      <c r="A2617" s="35">
        <v>2014</v>
      </c>
      <c r="B2617" s="15" t="s">
        <v>176</v>
      </c>
      <c r="C2617" s="15" t="s">
        <v>170</v>
      </c>
      <c r="D2617" s="15" t="s">
        <v>168</v>
      </c>
      <c r="E2617" s="15" t="s">
        <v>157</v>
      </c>
      <c r="F2617" s="16">
        <v>913</v>
      </c>
      <c r="G2617" s="19">
        <v>1855.2205573199144</v>
      </c>
      <c r="H2617" s="19">
        <f t="shared" si="201"/>
        <v>1693816.3688330818</v>
      </c>
      <c r="I2617" s="20">
        <v>3113.4485719998565</v>
      </c>
      <c r="J2617" s="19">
        <f t="shared" si="202"/>
        <v>2842578.5462358692</v>
      </c>
      <c r="K2617" s="19">
        <f t="shared" si="203"/>
        <v>1258.2280146799421</v>
      </c>
      <c r="L2617" s="19">
        <f t="shared" si="204"/>
        <v>1148762.1774027874</v>
      </c>
      <c r="M2617" s="29">
        <f>Table4[[#This Row],[Revenue]]/Table4[[#This Row],[Units]]</f>
        <v>3.4101298707555929</v>
      </c>
      <c r="N2617" s="31">
        <f t="shared" si="205"/>
        <v>0.40412680202767781</v>
      </c>
    </row>
    <row r="2618" spans="1:14" x14ac:dyDescent="0.25">
      <c r="A2618" s="35">
        <v>2014</v>
      </c>
      <c r="B2618" s="15" t="s">
        <v>173</v>
      </c>
      <c r="C2618" s="15" t="s">
        <v>170</v>
      </c>
      <c r="D2618" s="15" t="s">
        <v>168</v>
      </c>
      <c r="E2618" s="15" t="s">
        <v>157</v>
      </c>
      <c r="F2618" s="16">
        <v>911</v>
      </c>
      <c r="G2618" s="19">
        <v>1567.6625451299301</v>
      </c>
      <c r="H2618" s="19">
        <f t="shared" si="201"/>
        <v>1428140.5786133662</v>
      </c>
      <c r="I2618" s="20">
        <v>2780.9973229998986</v>
      </c>
      <c r="J2618" s="19">
        <f t="shared" si="202"/>
        <v>2533488.5612529078</v>
      </c>
      <c r="K2618" s="19">
        <f t="shared" si="203"/>
        <v>1213.3347778699685</v>
      </c>
      <c r="L2618" s="19">
        <f t="shared" si="204"/>
        <v>1105347.9826395416</v>
      </c>
      <c r="M2618" s="29">
        <f>Table4[[#This Row],[Revenue]]/Table4[[#This Row],[Units]]</f>
        <v>3.0526864138308438</v>
      </c>
      <c r="N2618" s="31">
        <f t="shared" si="205"/>
        <v>0.43629483848662187</v>
      </c>
    </row>
    <row r="2619" spans="1:14" x14ac:dyDescent="0.25">
      <c r="A2619" s="35">
        <v>2014</v>
      </c>
      <c r="B2619" s="15" t="s">
        <v>171</v>
      </c>
      <c r="C2619" s="15" t="s">
        <v>170</v>
      </c>
      <c r="D2619" s="15" t="s">
        <v>168</v>
      </c>
      <c r="E2619" s="15" t="s">
        <v>157</v>
      </c>
      <c r="F2619" s="16">
        <v>483</v>
      </c>
      <c r="G2619" s="19">
        <v>1113.6510158399446</v>
      </c>
      <c r="H2619" s="19">
        <f t="shared" si="201"/>
        <v>537893.44065069326</v>
      </c>
      <c r="I2619" s="20">
        <v>2514.7916639998748</v>
      </c>
      <c r="J2619" s="19">
        <f t="shared" si="202"/>
        <v>1214644.3737119394</v>
      </c>
      <c r="K2619" s="19">
        <f t="shared" si="203"/>
        <v>1401.1406481599302</v>
      </c>
      <c r="L2619" s="19">
        <f t="shared" si="204"/>
        <v>676750.93306124618</v>
      </c>
      <c r="M2619" s="29">
        <f>Table4[[#This Row],[Revenue]]/Table4[[#This Row],[Units]]</f>
        <v>5.2066079999997408</v>
      </c>
      <c r="N2619" s="31">
        <f t="shared" si="205"/>
        <v>0.55715973144724085</v>
      </c>
    </row>
    <row r="2620" spans="1:14" x14ac:dyDescent="0.25">
      <c r="A2620" s="35">
        <v>2014</v>
      </c>
      <c r="B2620" s="15" t="s">
        <v>171</v>
      </c>
      <c r="C2620" s="15" t="s">
        <v>170</v>
      </c>
      <c r="D2620" s="15" t="s">
        <v>168</v>
      </c>
      <c r="E2620" s="15" t="s">
        <v>157</v>
      </c>
      <c r="F2620" s="16">
        <v>480</v>
      </c>
      <c r="G2620" s="19">
        <v>978.63249259995166</v>
      </c>
      <c r="H2620" s="19">
        <f t="shared" si="201"/>
        <v>469743.59644797677</v>
      </c>
      <c r="I2620" s="20">
        <v>2325.2854599998846</v>
      </c>
      <c r="J2620" s="19">
        <f t="shared" si="202"/>
        <v>1116137.0207999446</v>
      </c>
      <c r="K2620" s="19">
        <f t="shared" si="203"/>
        <v>1346.652967399933</v>
      </c>
      <c r="L2620" s="19">
        <f t="shared" si="204"/>
        <v>646393.42435196787</v>
      </c>
      <c r="M2620" s="29">
        <f>Table4[[#This Row],[Revenue]]/Table4[[#This Row],[Units]]</f>
        <v>4.8443447083330931</v>
      </c>
      <c r="N2620" s="31">
        <f t="shared" si="205"/>
        <v>0.57913447211767277</v>
      </c>
    </row>
    <row r="2621" spans="1:14" x14ac:dyDescent="0.25">
      <c r="A2621" s="35">
        <v>2014</v>
      </c>
      <c r="B2621" s="15" t="s">
        <v>175</v>
      </c>
      <c r="C2621" s="15" t="s">
        <v>170</v>
      </c>
      <c r="D2621" s="15" t="s">
        <v>168</v>
      </c>
      <c r="E2621" s="15" t="s">
        <v>157</v>
      </c>
      <c r="F2621" s="16">
        <v>469</v>
      </c>
      <c r="G2621" s="19">
        <v>1026.1334571399505</v>
      </c>
      <c r="H2621" s="19">
        <f t="shared" si="201"/>
        <v>481256.59139863675</v>
      </c>
      <c r="I2621" s="20">
        <v>2296.2188939998891</v>
      </c>
      <c r="J2621" s="19">
        <f t="shared" si="202"/>
        <v>1076926.661285948</v>
      </c>
      <c r="K2621" s="19">
        <f t="shared" si="203"/>
        <v>1270.0854368599387</v>
      </c>
      <c r="L2621" s="19">
        <f t="shared" si="204"/>
        <v>595670.0698873112</v>
      </c>
      <c r="M2621" s="29">
        <f>Table4[[#This Row],[Revenue]]/Table4[[#This Row],[Units]]</f>
        <v>4.8959891130061601</v>
      </c>
      <c r="N2621" s="31">
        <f t="shared" si="205"/>
        <v>0.55312036678154775</v>
      </c>
    </row>
    <row r="2622" spans="1:14" x14ac:dyDescent="0.25">
      <c r="A2622" s="35">
        <v>2014</v>
      </c>
      <c r="B2622" s="15" t="s">
        <v>175</v>
      </c>
      <c r="C2622" s="15" t="s">
        <v>170</v>
      </c>
      <c r="D2622" s="15" t="s">
        <v>168</v>
      </c>
      <c r="E2622" s="15" t="s">
        <v>157</v>
      </c>
      <c r="F2622" s="16">
        <v>470</v>
      </c>
      <c r="G2622" s="19">
        <v>1013.6227058999526</v>
      </c>
      <c r="H2622" s="19">
        <f t="shared" si="201"/>
        <v>476402.67177297774</v>
      </c>
      <c r="I2622" s="20">
        <v>2085.7788899999023</v>
      </c>
      <c r="J2622" s="19">
        <f t="shared" si="202"/>
        <v>980316.07829995407</v>
      </c>
      <c r="K2622" s="19">
        <f t="shared" si="203"/>
        <v>1072.1561840999498</v>
      </c>
      <c r="L2622" s="19">
        <f t="shared" si="204"/>
        <v>503913.40652697632</v>
      </c>
      <c r="M2622" s="29">
        <f>Table4[[#This Row],[Revenue]]/Table4[[#This Row],[Units]]</f>
        <v>4.4378274255317072</v>
      </c>
      <c r="N2622" s="31">
        <f t="shared" si="205"/>
        <v>0.51403156357575375</v>
      </c>
    </row>
    <row r="2623" spans="1:14" x14ac:dyDescent="0.25">
      <c r="A2623" s="35">
        <v>2014</v>
      </c>
      <c r="B2623" s="15" t="s">
        <v>175</v>
      </c>
      <c r="C2623" s="15" t="s">
        <v>170</v>
      </c>
      <c r="D2623" s="15" t="s">
        <v>168</v>
      </c>
      <c r="E2623" s="15" t="s">
        <v>157</v>
      </c>
      <c r="F2623" s="16">
        <v>383</v>
      </c>
      <c r="G2623" s="19">
        <v>894.23048119995713</v>
      </c>
      <c r="H2623" s="19">
        <f t="shared" si="201"/>
        <v>342490.27429958357</v>
      </c>
      <c r="I2623" s="20">
        <v>2111.0725199998983</v>
      </c>
      <c r="J2623" s="19">
        <f t="shared" si="202"/>
        <v>808540.77515996108</v>
      </c>
      <c r="K2623" s="19">
        <f t="shared" si="203"/>
        <v>1216.8420387999413</v>
      </c>
      <c r="L2623" s="19">
        <f t="shared" si="204"/>
        <v>466050.50086037751</v>
      </c>
      <c r="M2623" s="29">
        <f>Table4[[#This Row],[Revenue]]/Table4[[#This Row],[Units]]</f>
        <v>5.5119386945167061</v>
      </c>
      <c r="N2623" s="31">
        <f t="shared" si="205"/>
        <v>0.57640939724799223</v>
      </c>
    </row>
    <row r="2624" spans="1:14" x14ac:dyDescent="0.25">
      <c r="A2624" s="35">
        <v>2014</v>
      </c>
      <c r="B2624" s="15" t="s">
        <v>175</v>
      </c>
      <c r="C2624" s="15" t="s">
        <v>170</v>
      </c>
      <c r="D2624" s="15" t="s">
        <v>168</v>
      </c>
      <c r="E2624" s="15" t="s">
        <v>157</v>
      </c>
      <c r="F2624" s="16">
        <v>384</v>
      </c>
      <c r="G2624" s="19">
        <v>866.61126991995957</v>
      </c>
      <c r="H2624" s="19">
        <f t="shared" si="201"/>
        <v>332778.7276492645</v>
      </c>
      <c r="I2624" s="20">
        <v>1904.9460319999112</v>
      </c>
      <c r="J2624" s="19">
        <f t="shared" si="202"/>
        <v>731499.27628796594</v>
      </c>
      <c r="K2624" s="19">
        <f t="shared" si="203"/>
        <v>1038.3347620799516</v>
      </c>
      <c r="L2624" s="19">
        <f t="shared" si="204"/>
        <v>398720.54863870144</v>
      </c>
      <c r="M2624" s="29">
        <f>Table4[[#This Row],[Revenue]]/Table4[[#This Row],[Units]]</f>
        <v>4.960796958333102</v>
      </c>
      <c r="N2624" s="31">
        <f t="shared" si="205"/>
        <v>0.54507305962356001</v>
      </c>
    </row>
    <row r="2625" spans="1:19" x14ac:dyDescent="0.25">
      <c r="A2625" s="35">
        <v>2014</v>
      </c>
      <c r="B2625" s="15" t="s">
        <v>173</v>
      </c>
      <c r="C2625" s="15" t="s">
        <v>170</v>
      </c>
      <c r="D2625" s="15" t="s">
        <v>168</v>
      </c>
      <c r="E2625" s="15" t="s">
        <v>157</v>
      </c>
      <c r="F2625" s="16">
        <v>367</v>
      </c>
      <c r="G2625" s="19">
        <v>744.54649719996632</v>
      </c>
      <c r="H2625" s="19">
        <f t="shared" si="201"/>
        <v>273248.56447238766</v>
      </c>
      <c r="I2625" s="20">
        <v>1271.1661199999426</v>
      </c>
      <c r="J2625" s="19">
        <f t="shared" si="202"/>
        <v>466517.9660399789</v>
      </c>
      <c r="K2625" s="19">
        <f t="shared" si="203"/>
        <v>526.61962279997624</v>
      </c>
      <c r="L2625" s="19">
        <f t="shared" si="204"/>
        <v>193269.40156759124</v>
      </c>
      <c r="M2625" s="29">
        <f>Table4[[#This Row],[Revenue]]/Table4[[#This Row],[Units]]</f>
        <v>3.4636679019072005</v>
      </c>
      <c r="N2625" s="31">
        <f t="shared" si="205"/>
        <v>0.41428072579530362</v>
      </c>
    </row>
    <row r="2626" spans="1:19" x14ac:dyDescent="0.25">
      <c r="A2626" s="35">
        <v>2014</v>
      </c>
      <c r="B2626" s="15" t="s">
        <v>173</v>
      </c>
      <c r="C2626" s="15" t="s">
        <v>170</v>
      </c>
      <c r="D2626" s="15" t="s">
        <v>168</v>
      </c>
      <c r="E2626" s="15" t="s">
        <v>157</v>
      </c>
      <c r="F2626" s="16">
        <v>274</v>
      </c>
      <c r="G2626" s="19">
        <v>600.96510845997284</v>
      </c>
      <c r="H2626" s="19">
        <f t="shared" ref="H2626:H2689" si="206">G2626*F2626</f>
        <v>164664.43971803255</v>
      </c>
      <c r="I2626" s="20">
        <v>1094.3898659999506</v>
      </c>
      <c r="J2626" s="19">
        <f t="shared" ref="J2626:J2689" si="207">I2626*F2626</f>
        <v>299862.82328398648</v>
      </c>
      <c r="K2626" s="19">
        <f t="shared" ref="K2626:K2689" si="208">I2626-G2626</f>
        <v>493.4247575399778</v>
      </c>
      <c r="L2626" s="19">
        <f t="shared" ref="L2626:L2689" si="209">J2626-H2626</f>
        <v>135198.38356595393</v>
      </c>
      <c r="M2626" s="29">
        <f>Table4[[#This Row],[Revenue]]/Table4[[#This Row],[Units]]</f>
        <v>3.9941235985399657</v>
      </c>
      <c r="N2626" s="31">
        <f t="shared" ref="N2626:N2689" si="210">K2626/I2626</f>
        <v>0.45086744026922493</v>
      </c>
    </row>
    <row r="2627" spans="1:19" x14ac:dyDescent="0.25">
      <c r="A2627" s="35">
        <v>2015</v>
      </c>
      <c r="B2627" s="15" t="s">
        <v>171</v>
      </c>
      <c r="C2627" s="15" t="s">
        <v>170</v>
      </c>
      <c r="D2627" s="15" t="s">
        <v>168</v>
      </c>
      <c r="E2627" s="15" t="s">
        <v>157</v>
      </c>
      <c r="F2627" s="16">
        <v>1151.2145610838982</v>
      </c>
      <c r="G2627" s="19">
        <v>3252.5893741878003</v>
      </c>
      <c r="H2627" s="19">
        <f t="shared" si="206"/>
        <v>3744428.2487917594</v>
      </c>
      <c r="I2627" s="20">
        <v>6476.8574405548434</v>
      </c>
      <c r="J2627" s="19">
        <f t="shared" si="207"/>
        <v>7456252.5956313238</v>
      </c>
      <c r="K2627" s="19">
        <f t="shared" si="208"/>
        <v>3224.268066367043</v>
      </c>
      <c r="L2627" s="19">
        <f t="shared" si="209"/>
        <v>3711824.3468395644</v>
      </c>
      <c r="M2627" s="29">
        <f>Table4[[#This Row],[Revenue]]/Table4[[#This Row],[Units]]</f>
        <v>5.6261079902053321</v>
      </c>
      <c r="N2627" s="31">
        <f t="shared" si="210"/>
        <v>0.4978136536058812</v>
      </c>
    </row>
    <row r="2628" spans="1:19" x14ac:dyDescent="0.25">
      <c r="A2628" s="35">
        <v>2015</v>
      </c>
      <c r="B2628" s="15" t="s">
        <v>174</v>
      </c>
      <c r="C2628" s="15" t="s">
        <v>170</v>
      </c>
      <c r="D2628" s="15" t="s">
        <v>168</v>
      </c>
      <c r="E2628" s="15" t="s">
        <v>157</v>
      </c>
      <c r="F2628" s="16">
        <v>922</v>
      </c>
      <c r="G2628" s="19">
        <v>2158.064258619891</v>
      </c>
      <c r="H2628" s="19">
        <f t="shared" si="206"/>
        <v>1989735.2464475394</v>
      </c>
      <c r="I2628" s="20">
        <v>3758.3968019998097</v>
      </c>
      <c r="J2628" s="19">
        <f t="shared" si="207"/>
        <v>3465241.8514438244</v>
      </c>
      <c r="K2628" s="19">
        <f t="shared" si="208"/>
        <v>1600.3325433799187</v>
      </c>
      <c r="L2628" s="19">
        <f t="shared" si="209"/>
        <v>1475506.6049962849</v>
      </c>
      <c r="M2628" s="29">
        <f>Table4[[#This Row],[Revenue]]/Table4[[#This Row],[Units]]</f>
        <v>4.0763522798262581</v>
      </c>
      <c r="N2628" s="31">
        <f t="shared" si="210"/>
        <v>0.4258019117428995</v>
      </c>
    </row>
    <row r="2629" spans="1:19" x14ac:dyDescent="0.25">
      <c r="A2629" s="35">
        <v>2015</v>
      </c>
      <c r="B2629" s="15" t="s">
        <v>175</v>
      </c>
      <c r="C2629" s="15" t="s">
        <v>170</v>
      </c>
      <c r="D2629" s="15" t="s">
        <v>168</v>
      </c>
      <c r="E2629" s="15" t="s">
        <v>157</v>
      </c>
      <c r="F2629" s="16">
        <v>914</v>
      </c>
      <c r="G2629" s="19">
        <v>1950.7614941098939</v>
      </c>
      <c r="H2629" s="19">
        <f t="shared" si="206"/>
        <v>1782996.005616443</v>
      </c>
      <c r="I2629" s="20">
        <v>3554.6099809998072</v>
      </c>
      <c r="J2629" s="19">
        <f t="shared" si="207"/>
        <v>3248913.522633824</v>
      </c>
      <c r="K2629" s="19">
        <f t="shared" si="208"/>
        <v>1603.8484868899134</v>
      </c>
      <c r="L2629" s="19">
        <f t="shared" si="209"/>
        <v>1465917.517017381</v>
      </c>
      <c r="M2629" s="29">
        <f>Table4[[#This Row],[Revenue]]/Table4[[#This Row],[Units]]</f>
        <v>3.8890700010938812</v>
      </c>
      <c r="N2629" s="31">
        <f t="shared" si="210"/>
        <v>0.45120238098211773</v>
      </c>
    </row>
    <row r="2630" spans="1:19" x14ac:dyDescent="0.25">
      <c r="A2630" s="35">
        <v>2015</v>
      </c>
      <c r="B2630" s="15" t="s">
        <v>171</v>
      </c>
      <c r="C2630" s="15" t="s">
        <v>170</v>
      </c>
      <c r="D2630" s="15" t="s">
        <v>168</v>
      </c>
      <c r="E2630" s="15" t="s">
        <v>157</v>
      </c>
      <c r="F2630" s="16">
        <v>714.13788314291526</v>
      </c>
      <c r="G2630" s="19">
        <v>1740.5472280873714</v>
      </c>
      <c r="H2630" s="19">
        <f t="shared" si="206"/>
        <v>1242990.7129765842</v>
      </c>
      <c r="I2630" s="20">
        <v>4277.2873414553678</v>
      </c>
      <c r="J2630" s="19">
        <f t="shared" si="207"/>
        <v>3054572.9276209241</v>
      </c>
      <c r="K2630" s="19">
        <f t="shared" si="208"/>
        <v>2536.7401133679964</v>
      </c>
      <c r="L2630" s="19">
        <f t="shared" si="209"/>
        <v>1811582.2146443399</v>
      </c>
      <c r="M2630" s="29">
        <f>Table4[[#This Row],[Revenue]]/Table4[[#This Row],[Units]]</f>
        <v>5.9894418744893629</v>
      </c>
      <c r="N2630" s="31">
        <f t="shared" si="210"/>
        <v>0.59307217655965527</v>
      </c>
    </row>
    <row r="2631" spans="1:19" x14ac:dyDescent="0.25">
      <c r="A2631" s="35">
        <v>2015</v>
      </c>
      <c r="B2631" s="15" t="s">
        <v>172</v>
      </c>
      <c r="C2631" s="15" t="s">
        <v>170</v>
      </c>
      <c r="D2631" s="15" t="s">
        <v>168</v>
      </c>
      <c r="E2631" s="15" t="s">
        <v>157</v>
      </c>
      <c r="F2631" s="16">
        <v>480</v>
      </c>
      <c r="G2631" s="19">
        <v>1255.5607857299358</v>
      </c>
      <c r="H2631" s="19">
        <f t="shared" si="206"/>
        <v>602669.17715036916</v>
      </c>
      <c r="I2631" s="20">
        <v>2657.933582999864</v>
      </c>
      <c r="J2631" s="19">
        <f t="shared" si="207"/>
        <v>1275808.1198399346</v>
      </c>
      <c r="K2631" s="19">
        <f t="shared" si="208"/>
        <v>1402.3727972699282</v>
      </c>
      <c r="L2631" s="19">
        <f t="shared" si="209"/>
        <v>673138.94268956548</v>
      </c>
      <c r="M2631" s="29">
        <f>Table4[[#This Row],[Revenue]]/Table4[[#This Row],[Units]]</f>
        <v>5.5373616312497171</v>
      </c>
      <c r="N2631" s="31">
        <f t="shared" si="210"/>
        <v>0.52761769753747834</v>
      </c>
    </row>
    <row r="2632" spans="1:19" x14ac:dyDescent="0.25">
      <c r="A2632" s="35">
        <v>2015</v>
      </c>
      <c r="B2632" s="15" t="s">
        <v>172</v>
      </c>
      <c r="C2632" s="15" t="s">
        <v>170</v>
      </c>
      <c r="D2632" s="15" t="s">
        <v>168</v>
      </c>
      <c r="E2632" s="15" t="s">
        <v>157</v>
      </c>
      <c r="F2632" s="16">
        <v>477</v>
      </c>
      <c r="G2632" s="19">
        <v>1097.8524541799443</v>
      </c>
      <c r="H2632" s="19">
        <f t="shared" si="206"/>
        <v>523675.62064383342</v>
      </c>
      <c r="I2632" s="20">
        <v>2463.9780779998741</v>
      </c>
      <c r="J2632" s="19">
        <f t="shared" si="207"/>
        <v>1175317.5432059399</v>
      </c>
      <c r="K2632" s="19">
        <f t="shared" si="208"/>
        <v>1366.1256238199298</v>
      </c>
      <c r="L2632" s="19">
        <f t="shared" si="209"/>
        <v>651641.92256210651</v>
      </c>
      <c r="M2632" s="29">
        <f>Table4[[#This Row],[Revenue]]/Table4[[#This Row],[Units]]</f>
        <v>5.1655724905657738</v>
      </c>
      <c r="N2632" s="31">
        <f t="shared" si="210"/>
        <v>0.55443903337357514</v>
      </c>
    </row>
    <row r="2633" spans="1:19" x14ac:dyDescent="0.25">
      <c r="A2633" s="35">
        <v>2015</v>
      </c>
      <c r="B2633" s="15" t="s">
        <v>175</v>
      </c>
      <c r="C2633" s="15" t="s">
        <v>170</v>
      </c>
      <c r="D2633" s="15" t="s">
        <v>168</v>
      </c>
      <c r="E2633" s="15" t="s">
        <v>157</v>
      </c>
      <c r="F2633" s="16">
        <v>471</v>
      </c>
      <c r="G2633" s="19">
        <v>1105.7542169099393</v>
      </c>
      <c r="H2633" s="19">
        <f t="shared" si="206"/>
        <v>520810.23616458138</v>
      </c>
      <c r="I2633" s="20">
        <v>2375.2058609998699</v>
      </c>
      <c r="J2633" s="19">
        <f t="shared" si="207"/>
        <v>1118721.9605309388</v>
      </c>
      <c r="K2633" s="19">
        <f t="shared" si="208"/>
        <v>1269.4516440899306</v>
      </c>
      <c r="L2633" s="19">
        <f t="shared" si="209"/>
        <v>597911.72436635743</v>
      </c>
      <c r="M2633" s="29">
        <f>Table4[[#This Row],[Revenue]]/Table4[[#This Row],[Units]]</f>
        <v>5.0428999171971762</v>
      </c>
      <c r="N2633" s="31">
        <f t="shared" si="210"/>
        <v>0.53445962934578672</v>
      </c>
    </row>
    <row r="2634" spans="1:19" x14ac:dyDescent="0.25">
      <c r="A2634" s="35">
        <v>2015</v>
      </c>
      <c r="B2634" s="15" t="s">
        <v>173</v>
      </c>
      <c r="C2634" s="15" t="s">
        <v>170</v>
      </c>
      <c r="D2634" s="15" t="s">
        <v>168</v>
      </c>
      <c r="E2634" s="15" t="s">
        <v>157</v>
      </c>
      <c r="F2634" s="16">
        <v>475</v>
      </c>
      <c r="G2634" s="19">
        <v>1041.2572905799457</v>
      </c>
      <c r="H2634" s="19">
        <f t="shared" si="206"/>
        <v>494597.21302547422</v>
      </c>
      <c r="I2634" s="20">
        <v>2326.3485179998784</v>
      </c>
      <c r="J2634" s="19">
        <f t="shared" si="207"/>
        <v>1105015.5460499423</v>
      </c>
      <c r="K2634" s="19">
        <f t="shared" si="208"/>
        <v>1285.0912274199327</v>
      </c>
      <c r="L2634" s="19">
        <f t="shared" si="209"/>
        <v>610418.33302446804</v>
      </c>
      <c r="M2634" s="29">
        <f>Table4[[#This Row],[Revenue]]/Table4[[#This Row],[Units]]</f>
        <v>4.8975758273681649</v>
      </c>
      <c r="N2634" s="31">
        <f t="shared" si="210"/>
        <v>0.5524070093009168</v>
      </c>
    </row>
    <row r="2635" spans="1:19" x14ac:dyDescent="0.25">
      <c r="A2635" s="35">
        <v>2015</v>
      </c>
      <c r="B2635" s="15" t="s">
        <v>175</v>
      </c>
      <c r="C2635" s="15" t="s">
        <v>170</v>
      </c>
      <c r="D2635" s="15" t="s">
        <v>168</v>
      </c>
      <c r="E2635" s="15" t="s">
        <v>157</v>
      </c>
      <c r="F2635" s="16">
        <v>385</v>
      </c>
      <c r="G2635" s="19">
        <v>958.31048819994749</v>
      </c>
      <c r="H2635" s="19">
        <f t="shared" si="206"/>
        <v>368949.53795697977</v>
      </c>
      <c r="I2635" s="20">
        <v>2168.2822199998814</v>
      </c>
      <c r="J2635" s="19">
        <f t="shared" si="207"/>
        <v>834788.65469995432</v>
      </c>
      <c r="K2635" s="19">
        <f t="shared" si="208"/>
        <v>1209.9717317999339</v>
      </c>
      <c r="L2635" s="19">
        <f t="shared" si="209"/>
        <v>465839.11674297455</v>
      </c>
      <c r="M2635" s="29">
        <f>Table4[[#This Row],[Revenue]]/Table4[[#This Row],[Units]]</f>
        <v>5.6319018701295622</v>
      </c>
      <c r="N2635" s="31">
        <f t="shared" si="210"/>
        <v>0.55803240032102464</v>
      </c>
    </row>
    <row r="2636" spans="1:19" x14ac:dyDescent="0.25">
      <c r="A2636" s="35">
        <v>2015</v>
      </c>
      <c r="B2636" s="15" t="s">
        <v>176</v>
      </c>
      <c r="C2636" s="15" t="s">
        <v>170</v>
      </c>
      <c r="D2636" s="15" t="s">
        <v>168</v>
      </c>
      <c r="E2636" s="15" t="s">
        <v>157</v>
      </c>
      <c r="F2636" s="16">
        <v>389</v>
      </c>
      <c r="G2636" s="19">
        <v>938.01182679994974</v>
      </c>
      <c r="H2636" s="19">
        <f t="shared" si="206"/>
        <v>364886.60062518046</v>
      </c>
      <c r="I2636" s="20">
        <v>2122.3542799998863</v>
      </c>
      <c r="J2636" s="19">
        <f t="shared" si="207"/>
        <v>825595.8149199558</v>
      </c>
      <c r="K2636" s="19">
        <f t="shared" si="208"/>
        <v>1184.3424531999367</v>
      </c>
      <c r="L2636" s="19">
        <f t="shared" si="209"/>
        <v>460709.21429477533</v>
      </c>
      <c r="M2636" s="29">
        <f>Table4[[#This Row],[Revenue]]/Table4[[#This Row],[Units]]</f>
        <v>5.4559235989714301</v>
      </c>
      <c r="N2636" s="31">
        <f t="shared" si="210"/>
        <v>0.55803240032102475</v>
      </c>
    </row>
    <row r="2637" spans="1:19" x14ac:dyDescent="0.25">
      <c r="A2637" s="35">
        <v>2016</v>
      </c>
      <c r="B2637" s="15" t="s">
        <v>171</v>
      </c>
      <c r="C2637" s="15" t="s">
        <v>170</v>
      </c>
      <c r="D2637" s="15" t="s">
        <v>168</v>
      </c>
      <c r="E2637" s="15" t="s">
        <v>157</v>
      </c>
      <c r="F2637" s="16">
        <v>1701.3718778138905</v>
      </c>
      <c r="G2637" s="19">
        <v>4568.9713446786818</v>
      </c>
      <c r="H2637" s="19">
        <f t="shared" si="206"/>
        <v>7773519.3563738251</v>
      </c>
      <c r="I2637" s="20">
        <v>8013.5098061848093</v>
      </c>
      <c r="J2637" s="19">
        <f t="shared" si="207"/>
        <v>13633960.226828674</v>
      </c>
      <c r="K2637" s="19">
        <f t="shared" si="208"/>
        <v>3444.5384615061275</v>
      </c>
      <c r="L2637" s="19">
        <f t="shared" si="209"/>
        <v>5860440.8704548487</v>
      </c>
      <c r="M2637" s="29">
        <f>Table4[[#This Row],[Revenue]]/Table4[[#This Row],[Units]]</f>
        <v>4.7100283663330833</v>
      </c>
      <c r="N2637" s="31">
        <f t="shared" si="210"/>
        <v>0.42984142339822684</v>
      </c>
      <c r="O2637" s="41"/>
      <c r="P2637" s="41"/>
      <c r="Q2637" s="41"/>
      <c r="R2637" s="41"/>
      <c r="S2637" s="41"/>
    </row>
    <row r="2638" spans="1:19" x14ac:dyDescent="0.25">
      <c r="A2638" s="35">
        <v>2016</v>
      </c>
      <c r="B2638" s="15" t="s">
        <v>175</v>
      </c>
      <c r="C2638" s="15" t="s">
        <v>170</v>
      </c>
      <c r="D2638" s="15" t="s">
        <v>168</v>
      </c>
      <c r="E2638" s="15" t="s">
        <v>157</v>
      </c>
      <c r="F2638" s="16">
        <v>1546.7017071035366</v>
      </c>
      <c r="G2638" s="19">
        <v>3896.61435750189</v>
      </c>
      <c r="H2638" s="19">
        <f t="shared" si="206"/>
        <v>6026900.0786723234</v>
      </c>
      <c r="I2638" s="20">
        <v>6287.5230786988568</v>
      </c>
      <c r="J2638" s="19">
        <f t="shared" si="207"/>
        <v>9724922.6792764068</v>
      </c>
      <c r="K2638" s="19">
        <f t="shared" si="208"/>
        <v>2390.9087211969668</v>
      </c>
      <c r="L2638" s="19">
        <f t="shared" si="209"/>
        <v>3698022.6006040834</v>
      </c>
      <c r="M2638" s="29">
        <f>Table4[[#This Row],[Revenue]]/Table4[[#This Row],[Units]]</f>
        <v>4.0651167900197889</v>
      </c>
      <c r="N2638" s="31">
        <f t="shared" si="210"/>
        <v>0.38026241673720307</v>
      </c>
    </row>
    <row r="2639" spans="1:19" x14ac:dyDescent="0.25">
      <c r="A2639" s="35">
        <v>2016</v>
      </c>
      <c r="B2639" s="15" t="s">
        <v>172</v>
      </c>
      <c r="C2639" s="15" t="s">
        <v>170</v>
      </c>
      <c r="D2639" s="15" t="s">
        <v>168</v>
      </c>
      <c r="E2639" s="15" t="s">
        <v>157</v>
      </c>
      <c r="F2639" s="16">
        <v>1155.738463577055</v>
      </c>
      <c r="G2639" s="19">
        <v>4293.99188161039</v>
      </c>
      <c r="H2639" s="19">
        <f t="shared" si="206"/>
        <v>4962731.5798647394</v>
      </c>
      <c r="I2639" s="20">
        <v>7644.9559388429525</v>
      </c>
      <c r="J2639" s="19">
        <f t="shared" si="207"/>
        <v>8835569.6308726352</v>
      </c>
      <c r="K2639" s="19">
        <f t="shared" si="208"/>
        <v>3350.9640572325625</v>
      </c>
      <c r="L2639" s="19">
        <f t="shared" si="209"/>
        <v>3872838.0510078957</v>
      </c>
      <c r="M2639" s="29">
        <f>Table4[[#This Row],[Revenue]]/Table4[[#This Row],[Units]]</f>
        <v>6.6147802290680193</v>
      </c>
      <c r="N2639" s="31">
        <f t="shared" si="210"/>
        <v>0.43832352783183254</v>
      </c>
    </row>
    <row r="2640" spans="1:19" x14ac:dyDescent="0.25">
      <c r="A2640" s="35">
        <v>2016</v>
      </c>
      <c r="B2640" s="15" t="s">
        <v>173</v>
      </c>
      <c r="C2640" s="15" t="s">
        <v>170</v>
      </c>
      <c r="D2640" s="15" t="s">
        <v>168</v>
      </c>
      <c r="E2640" s="15" t="s">
        <v>157</v>
      </c>
      <c r="F2640" s="16">
        <v>1146.8903306092354</v>
      </c>
      <c r="G2640" s="19">
        <v>3823.6981957284165</v>
      </c>
      <c r="H2640" s="19">
        <f t="shared" si="206"/>
        <v>4385362.4878489003</v>
      </c>
      <c r="I2640" s="20">
        <v>6550.1366042756135</v>
      </c>
      <c r="J2640" s="19">
        <f t="shared" si="207"/>
        <v>7512288.3356133131</v>
      </c>
      <c r="K2640" s="19">
        <f t="shared" si="208"/>
        <v>2726.438408547197</v>
      </c>
      <c r="L2640" s="19">
        <f t="shared" si="209"/>
        <v>3126925.8477644129</v>
      </c>
      <c r="M2640" s="29">
        <f>Table4[[#This Row],[Revenue]]/Table4[[#This Row],[Units]]</f>
        <v>5.711214428668292</v>
      </c>
      <c r="N2640" s="31">
        <f t="shared" si="210"/>
        <v>0.41624145773807364</v>
      </c>
    </row>
    <row r="2641" spans="1:14" x14ac:dyDescent="0.25">
      <c r="A2641" s="35">
        <v>2016</v>
      </c>
      <c r="B2641" s="15" t="s">
        <v>171</v>
      </c>
      <c r="C2641" s="15" t="s">
        <v>170</v>
      </c>
      <c r="D2641" s="15" t="s">
        <v>168</v>
      </c>
      <c r="E2641" s="15" t="s">
        <v>157</v>
      </c>
      <c r="F2641" s="16">
        <v>1085.8479465058317</v>
      </c>
      <c r="G2641" s="19">
        <v>2769.1016709963014</v>
      </c>
      <c r="H2641" s="19">
        <f t="shared" si="206"/>
        <v>3006823.3631172013</v>
      </c>
      <c r="I2641" s="20">
        <v>6419.9261224718093</v>
      </c>
      <c r="J2641" s="19">
        <f t="shared" si="207"/>
        <v>6971063.5968051609</v>
      </c>
      <c r="K2641" s="19">
        <f t="shared" si="208"/>
        <v>3650.8244514755079</v>
      </c>
      <c r="L2641" s="19">
        <f t="shared" si="209"/>
        <v>3964240.2336879596</v>
      </c>
      <c r="M2641" s="29">
        <f>Table4[[#This Row],[Revenue]]/Table4[[#This Row],[Units]]</f>
        <v>5.9123619868975181</v>
      </c>
      <c r="N2641" s="31">
        <f t="shared" si="210"/>
        <v>0.56867078870213883</v>
      </c>
    </row>
    <row r="2642" spans="1:14" x14ac:dyDescent="0.25">
      <c r="A2642" s="35">
        <v>2016</v>
      </c>
      <c r="B2642" s="15" t="s">
        <v>173</v>
      </c>
      <c r="C2642" s="15" t="s">
        <v>170</v>
      </c>
      <c r="D2642" s="15" t="s">
        <v>168</v>
      </c>
      <c r="E2642" s="15" t="s">
        <v>157</v>
      </c>
      <c r="F2642" s="16">
        <v>852.24728828284617</v>
      </c>
      <c r="G2642" s="19">
        <v>2102.0485928926996</v>
      </c>
      <c r="H2642" s="19">
        <f t="shared" si="206"/>
        <v>1791465.2131315756</v>
      </c>
      <c r="I2642" s="20">
        <v>5205.5998844513015</v>
      </c>
      <c r="J2642" s="19">
        <f t="shared" si="207"/>
        <v>4436458.3854091186</v>
      </c>
      <c r="K2642" s="19">
        <f t="shared" si="208"/>
        <v>3103.5512915586019</v>
      </c>
      <c r="L2642" s="19">
        <f t="shared" si="209"/>
        <v>2644993.1722775428</v>
      </c>
      <c r="M2642" s="29">
        <f>Table4[[#This Row],[Revenue]]/Table4[[#This Row],[Units]]</f>
        <v>6.1080861811127907</v>
      </c>
      <c r="N2642" s="31">
        <f t="shared" si="210"/>
        <v>0.59619474420780094</v>
      </c>
    </row>
    <row r="2643" spans="1:14" x14ac:dyDescent="0.25">
      <c r="A2643" s="35">
        <v>2016</v>
      </c>
      <c r="B2643" s="15" t="s">
        <v>175</v>
      </c>
      <c r="C2643" s="15" t="s">
        <v>170</v>
      </c>
      <c r="D2643" s="15" t="s">
        <v>168</v>
      </c>
      <c r="E2643" s="15" t="s">
        <v>157</v>
      </c>
      <c r="F2643" s="16">
        <v>814.4072240962106</v>
      </c>
      <c r="G2643" s="19">
        <v>2362.0147648148445</v>
      </c>
      <c r="H2643" s="19">
        <f t="shared" si="206"/>
        <v>1923641.8878871212</v>
      </c>
      <c r="I2643" s="20">
        <v>5038.0394527209983</v>
      </c>
      <c r="J2643" s="19">
        <f t="shared" si="207"/>
        <v>4103015.7255777004</v>
      </c>
      <c r="K2643" s="19">
        <f t="shared" si="208"/>
        <v>2676.0246879061538</v>
      </c>
      <c r="L2643" s="19">
        <f t="shared" si="209"/>
        <v>2179373.8376905792</v>
      </c>
      <c r="M2643" s="29">
        <f>Table4[[#This Row],[Revenue]]/Table4[[#This Row],[Units]]</f>
        <v>6.1861428824037858</v>
      </c>
      <c r="N2643" s="31">
        <f t="shared" si="210"/>
        <v>0.5311639007631942</v>
      </c>
    </row>
    <row r="2644" spans="1:14" x14ac:dyDescent="0.25">
      <c r="A2644" s="35">
        <v>2016</v>
      </c>
      <c r="B2644" s="15" t="s">
        <v>172</v>
      </c>
      <c r="C2644" s="15" t="s">
        <v>170</v>
      </c>
      <c r="D2644" s="15" t="s">
        <v>168</v>
      </c>
      <c r="E2644" s="15" t="s">
        <v>157</v>
      </c>
      <c r="F2644" s="16">
        <v>654.50014804959665</v>
      </c>
      <c r="G2644" s="19">
        <v>1713.4363197172559</v>
      </c>
      <c r="H2644" s="19">
        <f t="shared" si="206"/>
        <v>1121444.3249285</v>
      </c>
      <c r="I2644" s="20">
        <v>3337.7844930895849</v>
      </c>
      <c r="J2644" s="19">
        <f t="shared" si="207"/>
        <v>2184580.4448847813</v>
      </c>
      <c r="K2644" s="19">
        <f t="shared" si="208"/>
        <v>1624.348173372329</v>
      </c>
      <c r="L2644" s="19">
        <f t="shared" si="209"/>
        <v>1063136.1199562813</v>
      </c>
      <c r="M2644" s="29">
        <f>Table4[[#This Row],[Revenue]]/Table4[[#This Row],[Units]]</f>
        <v>5.099745971083653</v>
      </c>
      <c r="N2644" s="31">
        <f t="shared" si="210"/>
        <v>0.48665459880208395</v>
      </c>
    </row>
    <row r="2645" spans="1:14" x14ac:dyDescent="0.25">
      <c r="A2645" s="35">
        <v>2016</v>
      </c>
      <c r="B2645" s="15" t="s">
        <v>171</v>
      </c>
      <c r="C2645" s="15" t="s">
        <v>170</v>
      </c>
      <c r="D2645" s="15" t="s">
        <v>168</v>
      </c>
      <c r="E2645" s="15" t="s">
        <v>157</v>
      </c>
      <c r="F2645" s="16">
        <v>226</v>
      </c>
      <c r="G2645" s="19">
        <v>227.66985041399951</v>
      </c>
      <c r="H2645" s="19">
        <f t="shared" si="206"/>
        <v>51453.386193563892</v>
      </c>
      <c r="I2645" s="20">
        <v>501.21725939999891</v>
      </c>
      <c r="J2645" s="19">
        <f t="shared" si="207"/>
        <v>113275.10062439975</v>
      </c>
      <c r="K2645" s="19">
        <f t="shared" si="208"/>
        <v>273.54740898599937</v>
      </c>
      <c r="L2645" s="19">
        <f t="shared" si="209"/>
        <v>61821.714430835862</v>
      </c>
      <c r="M2645" s="29">
        <f>Table4[[#This Row],[Revenue]]/Table4[[#This Row],[Units]]</f>
        <v>2.2177754840707915</v>
      </c>
      <c r="N2645" s="31">
        <f t="shared" si="210"/>
        <v>0.5457661400436602</v>
      </c>
    </row>
    <row r="2646" spans="1:14" x14ac:dyDescent="0.25">
      <c r="A2646" s="35">
        <v>2017</v>
      </c>
      <c r="B2646" s="15" t="s">
        <v>173</v>
      </c>
      <c r="C2646" s="15" t="s">
        <v>170</v>
      </c>
      <c r="D2646" s="15" t="s">
        <v>168</v>
      </c>
      <c r="E2646" s="15" t="s">
        <v>157</v>
      </c>
      <c r="F2646" s="16">
        <v>604</v>
      </c>
      <c r="G2646" s="19">
        <v>752.77981267719122</v>
      </c>
      <c r="H2646" s="19">
        <f t="shared" si="206"/>
        <v>454679.00685702352</v>
      </c>
      <c r="I2646" s="20">
        <v>1202.5429441199863</v>
      </c>
      <c r="J2646" s="19">
        <f t="shared" si="207"/>
        <v>726335.93824847171</v>
      </c>
      <c r="K2646" s="19">
        <f t="shared" si="208"/>
        <v>449.76313144279504</v>
      </c>
      <c r="L2646" s="19">
        <f t="shared" si="209"/>
        <v>271656.93139144819</v>
      </c>
      <c r="M2646" s="29">
        <f>Table4[[#This Row],[Revenue]]/Table4[[#This Row],[Units]]</f>
        <v>1.9909651392715004</v>
      </c>
      <c r="N2646" s="31">
        <f t="shared" si="210"/>
        <v>0.3740100373479211</v>
      </c>
    </row>
    <row r="2647" spans="1:14" x14ac:dyDescent="0.25">
      <c r="A2647" s="35">
        <v>2018</v>
      </c>
      <c r="B2647" s="15" t="s">
        <v>176</v>
      </c>
      <c r="C2647" s="15" t="s">
        <v>170</v>
      </c>
      <c r="D2647" s="15" t="s">
        <v>168</v>
      </c>
      <c r="E2647" s="15" t="s">
        <v>157</v>
      </c>
      <c r="F2647" s="16">
        <v>497</v>
      </c>
      <c r="G2647" s="19">
        <v>780.54201643997544</v>
      </c>
      <c r="H2647" s="19">
        <f t="shared" si="206"/>
        <v>387929.38217066781</v>
      </c>
      <c r="I2647" s="20">
        <v>1253.7339239999606</v>
      </c>
      <c r="J2647" s="19">
        <f t="shared" si="207"/>
        <v>623105.76022798044</v>
      </c>
      <c r="K2647" s="19">
        <f t="shared" si="208"/>
        <v>473.19190755998511</v>
      </c>
      <c r="L2647" s="19">
        <f t="shared" si="209"/>
        <v>235176.37805731263</v>
      </c>
      <c r="M2647" s="29">
        <f>Table4[[#This Row],[Revenue]]/Table4[[#This Row],[Units]]</f>
        <v>2.5226034688127981</v>
      </c>
      <c r="N2647" s="31">
        <f t="shared" si="210"/>
        <v>0.37742610174437619</v>
      </c>
    </row>
    <row r="2648" spans="1:14" x14ac:dyDescent="0.25">
      <c r="A2648" s="35">
        <v>2019</v>
      </c>
      <c r="B2648" s="15" t="s">
        <v>174</v>
      </c>
      <c r="C2648" s="15" t="s">
        <v>170</v>
      </c>
      <c r="D2648" s="15" t="s">
        <v>168</v>
      </c>
      <c r="E2648" s="15" t="s">
        <v>157</v>
      </c>
      <c r="F2648" s="16">
        <v>604</v>
      </c>
      <c r="G2648" s="19">
        <v>1017.60931999996</v>
      </c>
      <c r="H2648" s="19">
        <f t="shared" si="206"/>
        <v>614636.0292799758</v>
      </c>
      <c r="I2648" s="20">
        <v>1577.7719999999381</v>
      </c>
      <c r="J2648" s="19">
        <f t="shared" si="207"/>
        <v>952974.28799996257</v>
      </c>
      <c r="K2648" s="19">
        <f t="shared" si="208"/>
        <v>560.16267999997808</v>
      </c>
      <c r="L2648" s="19">
        <f t="shared" si="209"/>
        <v>338338.25871998677</v>
      </c>
      <c r="M2648" s="29">
        <f>Table4[[#This Row],[Revenue]]/Table4[[#This Row],[Units]]</f>
        <v>2.6122052980131425</v>
      </c>
      <c r="N2648" s="31">
        <f t="shared" si="210"/>
        <v>0.35503398463149305</v>
      </c>
    </row>
    <row r="2649" spans="1:14" x14ac:dyDescent="0.25">
      <c r="A2649" s="35">
        <v>2019</v>
      </c>
      <c r="B2649" s="15" t="s">
        <v>173</v>
      </c>
      <c r="C2649" s="15" t="s">
        <v>170</v>
      </c>
      <c r="D2649" s="15" t="s">
        <v>168</v>
      </c>
      <c r="E2649" s="15" t="s">
        <v>157</v>
      </c>
      <c r="F2649" s="16">
        <v>226</v>
      </c>
      <c r="G2649" s="19">
        <v>350.53441235998559</v>
      </c>
      <c r="H2649" s="19">
        <f t="shared" si="206"/>
        <v>79220.777193356742</v>
      </c>
      <c r="I2649" s="20">
        <v>765.25455599996849</v>
      </c>
      <c r="J2649" s="19">
        <f t="shared" si="207"/>
        <v>172947.52965599287</v>
      </c>
      <c r="K2649" s="19">
        <f t="shared" si="208"/>
        <v>414.72014363998289</v>
      </c>
      <c r="L2649" s="19">
        <f t="shared" si="209"/>
        <v>93726.752462636126</v>
      </c>
      <c r="M2649" s="29">
        <f>Table4[[#This Row],[Revenue]]/Table4[[#This Row],[Units]]</f>
        <v>3.386082106194551</v>
      </c>
      <c r="N2649" s="31">
        <f t="shared" si="210"/>
        <v>0.54193750352529746</v>
      </c>
    </row>
    <row r="2650" spans="1:14" x14ac:dyDescent="0.25">
      <c r="A2650" s="35">
        <v>2020</v>
      </c>
      <c r="B2650" s="15" t="s">
        <v>175</v>
      </c>
      <c r="C2650" s="15" t="s">
        <v>170</v>
      </c>
      <c r="D2650" s="15" t="s">
        <v>168</v>
      </c>
      <c r="E2650" s="15" t="s">
        <v>157</v>
      </c>
      <c r="F2650" s="16">
        <v>917</v>
      </c>
      <c r="G2650" s="19">
        <v>2173.4899325498845</v>
      </c>
      <c r="H2650" s="19">
        <f t="shared" si="206"/>
        <v>1993090.2681482441</v>
      </c>
      <c r="I2650" s="20">
        <v>3733.1026049998013</v>
      </c>
      <c r="J2650" s="19">
        <f t="shared" si="207"/>
        <v>3423255.0887848176</v>
      </c>
      <c r="K2650" s="19">
        <f t="shared" si="208"/>
        <v>1559.6126724499168</v>
      </c>
      <c r="L2650" s="19">
        <f t="shared" si="209"/>
        <v>1430164.8206365735</v>
      </c>
      <c r="M2650" s="29">
        <f>Table4[[#This Row],[Revenue]]/Table4[[#This Row],[Units]]</f>
        <v>4.070995207197166</v>
      </c>
      <c r="N2650" s="31">
        <f t="shared" si="210"/>
        <v>0.41777921409422386</v>
      </c>
    </row>
    <row r="2651" spans="1:14" x14ac:dyDescent="0.25">
      <c r="A2651" s="35">
        <v>2020</v>
      </c>
      <c r="B2651" s="15" t="s">
        <v>176</v>
      </c>
      <c r="C2651" s="15" t="s">
        <v>170</v>
      </c>
      <c r="D2651" s="15" t="s">
        <v>168</v>
      </c>
      <c r="E2651" s="15" t="s">
        <v>157</v>
      </c>
      <c r="F2651" s="16">
        <v>477</v>
      </c>
      <c r="G2651" s="19">
        <v>1202.5572694299369</v>
      </c>
      <c r="H2651" s="19">
        <f t="shared" si="206"/>
        <v>573619.81751807989</v>
      </c>
      <c r="I2651" s="20">
        <v>2524.7488529998677</v>
      </c>
      <c r="J2651" s="19">
        <f t="shared" si="207"/>
        <v>1204305.2028809369</v>
      </c>
      <c r="K2651" s="19">
        <f t="shared" si="208"/>
        <v>1322.1915835699308</v>
      </c>
      <c r="L2651" s="19">
        <f t="shared" si="209"/>
        <v>630685.38536285702</v>
      </c>
      <c r="M2651" s="29">
        <f>Table4[[#This Row],[Revenue]]/Table4[[#This Row],[Units]]</f>
        <v>5.2929745345909174</v>
      </c>
      <c r="N2651" s="31">
        <f t="shared" si="210"/>
        <v>0.52369231973268271</v>
      </c>
    </row>
    <row r="2652" spans="1:14" x14ac:dyDescent="0.25">
      <c r="A2652" s="35">
        <v>1990</v>
      </c>
      <c r="B2652" s="15" t="s">
        <v>173</v>
      </c>
      <c r="C2652" s="15" t="s">
        <v>169</v>
      </c>
      <c r="D2652" s="15" t="s">
        <v>6</v>
      </c>
      <c r="E2652" s="15" t="s">
        <v>82</v>
      </c>
      <c r="F2652" s="16">
        <v>338</v>
      </c>
      <c r="G2652" s="19">
        <v>570.22435240739583</v>
      </c>
      <c r="H2652" s="19">
        <f t="shared" si="206"/>
        <v>192735.83111369979</v>
      </c>
      <c r="I2652" s="20">
        <v>916.66670453999313</v>
      </c>
      <c r="J2652" s="19">
        <f t="shared" si="207"/>
        <v>309833.34613451769</v>
      </c>
      <c r="K2652" s="19">
        <f t="shared" si="208"/>
        <v>346.44235213259731</v>
      </c>
      <c r="L2652" s="19">
        <f t="shared" si="209"/>
        <v>117097.5150208179</v>
      </c>
      <c r="M2652" s="29">
        <f>Table4[[#This Row],[Revenue]]/Table4[[#This Row],[Units]]</f>
        <v>2.7120316702366662</v>
      </c>
      <c r="N2652" s="31">
        <f t="shared" si="210"/>
        <v>0.37793709580239521</v>
      </c>
    </row>
    <row r="2653" spans="1:14" x14ac:dyDescent="0.25">
      <c r="A2653" s="35">
        <v>1994</v>
      </c>
      <c r="B2653" s="15" t="s">
        <v>176</v>
      </c>
      <c r="C2653" s="15" t="s">
        <v>169</v>
      </c>
      <c r="D2653" s="15" t="s">
        <v>5</v>
      </c>
      <c r="E2653" s="15" t="s">
        <v>82</v>
      </c>
      <c r="F2653" s="16">
        <v>350</v>
      </c>
      <c r="G2653" s="19">
        <v>677.51376899996467</v>
      </c>
      <c r="H2653" s="19">
        <f t="shared" si="206"/>
        <v>237129.81914998763</v>
      </c>
      <c r="I2653" s="20">
        <v>1853.9798999999032</v>
      </c>
      <c r="J2653" s="19">
        <f t="shared" si="207"/>
        <v>648892.96499996609</v>
      </c>
      <c r="K2653" s="19">
        <f t="shared" si="208"/>
        <v>1176.4661309999385</v>
      </c>
      <c r="L2653" s="19">
        <f t="shared" si="209"/>
        <v>411763.14584997843</v>
      </c>
      <c r="M2653" s="29">
        <f>Table4[[#This Row],[Revenue]]/Table4[[#This Row],[Units]]</f>
        <v>5.2970854285711519</v>
      </c>
      <c r="N2653" s="31">
        <f t="shared" si="210"/>
        <v>0.63456250577473894</v>
      </c>
    </row>
    <row r="2654" spans="1:14" x14ac:dyDescent="0.25">
      <c r="A2654" s="35">
        <v>2003</v>
      </c>
      <c r="B2654" s="15" t="s">
        <v>173</v>
      </c>
      <c r="C2654" s="15" t="s">
        <v>169</v>
      </c>
      <c r="D2654" s="15" t="s">
        <v>5</v>
      </c>
      <c r="E2654" s="15" t="s">
        <v>82</v>
      </c>
      <c r="F2654" s="16">
        <v>975</v>
      </c>
      <c r="G2654" s="19">
        <v>1087.2224999999889</v>
      </c>
      <c r="H2654" s="19">
        <f t="shared" si="206"/>
        <v>1060041.9374999893</v>
      </c>
      <c r="I2654" s="20">
        <v>2209.879160999978</v>
      </c>
      <c r="J2654" s="19">
        <f t="shared" si="207"/>
        <v>2154632.1819749787</v>
      </c>
      <c r="K2654" s="19">
        <f t="shared" si="208"/>
        <v>1122.6566609999891</v>
      </c>
      <c r="L2654" s="19">
        <f t="shared" si="209"/>
        <v>1094590.2444749894</v>
      </c>
      <c r="M2654" s="29">
        <f>Table4[[#This Row],[Revenue]]/Table4[[#This Row],[Units]]</f>
        <v>2.2665427292307467</v>
      </c>
      <c r="N2654" s="31">
        <f t="shared" si="210"/>
        <v>0.50801721687442092</v>
      </c>
    </row>
    <row r="2655" spans="1:14" x14ac:dyDescent="0.25">
      <c r="A2655" s="35">
        <v>2003</v>
      </c>
      <c r="B2655" s="15" t="s">
        <v>176</v>
      </c>
      <c r="C2655" s="15" t="s">
        <v>169</v>
      </c>
      <c r="D2655" s="15" t="s">
        <v>5</v>
      </c>
      <c r="E2655" s="15" t="s">
        <v>82</v>
      </c>
      <c r="F2655" s="16">
        <v>399</v>
      </c>
      <c r="G2655" s="19">
        <v>817.99813491898931</v>
      </c>
      <c r="H2655" s="19">
        <f t="shared" si="206"/>
        <v>326381.25583267672</v>
      </c>
      <c r="I2655" s="20">
        <v>1658.8641448999849</v>
      </c>
      <c r="J2655" s="19">
        <f t="shared" si="207"/>
        <v>661886.79381509393</v>
      </c>
      <c r="K2655" s="19">
        <f t="shared" si="208"/>
        <v>840.86600998099561</v>
      </c>
      <c r="L2655" s="19">
        <f t="shared" si="209"/>
        <v>335505.53798241721</v>
      </c>
      <c r="M2655" s="29">
        <f>Table4[[#This Row],[Revenue]]/Table4[[#This Row],[Units]]</f>
        <v>4.1575542478696361</v>
      </c>
      <c r="N2655" s="31">
        <f t="shared" si="210"/>
        <v>0.50689263045810939</v>
      </c>
    </row>
    <row r="2656" spans="1:14" x14ac:dyDescent="0.25">
      <c r="A2656" s="35">
        <v>2003</v>
      </c>
      <c r="B2656" s="15" t="s">
        <v>172</v>
      </c>
      <c r="C2656" s="15" t="s">
        <v>169</v>
      </c>
      <c r="D2656" s="15" t="s">
        <v>5</v>
      </c>
      <c r="E2656" s="15" t="s">
        <v>82</v>
      </c>
      <c r="F2656" s="16">
        <v>397</v>
      </c>
      <c r="G2656" s="19">
        <v>429.11729999999704</v>
      </c>
      <c r="H2656" s="19">
        <f t="shared" si="206"/>
        <v>170359.56809999884</v>
      </c>
      <c r="I2656" s="20">
        <v>1025.9086119999927</v>
      </c>
      <c r="J2656" s="19">
        <f t="shared" si="207"/>
        <v>407285.71896399709</v>
      </c>
      <c r="K2656" s="19">
        <f t="shared" si="208"/>
        <v>596.79131199999563</v>
      </c>
      <c r="L2656" s="19">
        <f t="shared" si="209"/>
        <v>236926.15086399825</v>
      </c>
      <c r="M2656" s="29">
        <f>Table4[[#This Row],[Revenue]]/Table4[[#This Row],[Units]]</f>
        <v>2.584152675062954</v>
      </c>
      <c r="N2656" s="31">
        <f t="shared" si="210"/>
        <v>0.58171976043417783</v>
      </c>
    </row>
    <row r="2657" spans="1:14" x14ac:dyDescent="0.25">
      <c r="A2657" s="35">
        <v>2005</v>
      </c>
      <c r="B2657" s="15" t="s">
        <v>173</v>
      </c>
      <c r="C2657" s="15" t="s">
        <v>169</v>
      </c>
      <c r="D2657" s="15" t="s">
        <v>5</v>
      </c>
      <c r="E2657" s="15" t="s">
        <v>82</v>
      </c>
      <c r="F2657" s="16">
        <v>975</v>
      </c>
      <c r="G2657" s="19">
        <v>1557.5624999999372</v>
      </c>
      <c r="H2657" s="19">
        <f t="shared" si="206"/>
        <v>1518623.4374999388</v>
      </c>
      <c r="I2657" s="20">
        <v>2948.4524999998812</v>
      </c>
      <c r="J2657" s="19">
        <f t="shared" si="207"/>
        <v>2874741.1874998841</v>
      </c>
      <c r="K2657" s="19">
        <f t="shared" si="208"/>
        <v>1390.8899999999439</v>
      </c>
      <c r="L2657" s="19">
        <f t="shared" si="209"/>
        <v>1356117.7499999453</v>
      </c>
      <c r="M2657" s="29">
        <f>Table4[[#This Row],[Revenue]]/Table4[[#This Row],[Units]]</f>
        <v>3.0240538461537243</v>
      </c>
      <c r="N2657" s="31">
        <f t="shared" si="210"/>
        <v>0.47173559689362471</v>
      </c>
    </row>
    <row r="2658" spans="1:14" x14ac:dyDescent="0.25">
      <c r="A2658" s="35">
        <v>2005</v>
      </c>
      <c r="B2658" s="15" t="s">
        <v>173</v>
      </c>
      <c r="C2658" s="15" t="s">
        <v>169</v>
      </c>
      <c r="D2658" s="15" t="s">
        <v>5</v>
      </c>
      <c r="E2658" s="15" t="s">
        <v>82</v>
      </c>
      <c r="F2658" s="16">
        <v>399</v>
      </c>
      <c r="G2658" s="19">
        <v>637.9411499999743</v>
      </c>
      <c r="H2658" s="19">
        <f t="shared" si="206"/>
        <v>254538.51884998975</v>
      </c>
      <c r="I2658" s="20">
        <v>1522.4676059999388</v>
      </c>
      <c r="J2658" s="19">
        <f t="shared" si="207"/>
        <v>607464.57479397557</v>
      </c>
      <c r="K2658" s="19">
        <f t="shared" si="208"/>
        <v>884.52645599996447</v>
      </c>
      <c r="L2658" s="19">
        <f t="shared" si="209"/>
        <v>352926.05594398582</v>
      </c>
      <c r="M2658" s="29">
        <f>Table4[[#This Row],[Revenue]]/Table4[[#This Row],[Units]]</f>
        <v>3.8157082857141322</v>
      </c>
      <c r="N2658" s="31">
        <f t="shared" si="210"/>
        <v>0.58098211910329478</v>
      </c>
    </row>
    <row r="2659" spans="1:14" x14ac:dyDescent="0.25">
      <c r="A2659" s="35">
        <v>2005</v>
      </c>
      <c r="B2659" s="15" t="s">
        <v>171</v>
      </c>
      <c r="C2659" s="15" t="s">
        <v>169</v>
      </c>
      <c r="D2659" s="15" t="s">
        <v>5</v>
      </c>
      <c r="E2659" s="15" t="s">
        <v>82</v>
      </c>
      <c r="F2659" s="16">
        <v>343</v>
      </c>
      <c r="G2659" s="19">
        <v>535.17959039997515</v>
      </c>
      <c r="H2659" s="19">
        <f t="shared" si="206"/>
        <v>183566.59950719148</v>
      </c>
      <c r="I2659" s="20">
        <v>1474.6438399999313</v>
      </c>
      <c r="J2659" s="19">
        <f t="shared" si="207"/>
        <v>505802.83711997641</v>
      </c>
      <c r="K2659" s="19">
        <f t="shared" si="208"/>
        <v>939.46424959995613</v>
      </c>
      <c r="L2659" s="19">
        <f t="shared" si="209"/>
        <v>322236.23761278496</v>
      </c>
      <c r="M2659" s="29">
        <f>Table4[[#This Row],[Revenue]]/Table4[[#This Row],[Units]]</f>
        <v>4.299253177842365</v>
      </c>
      <c r="N2659" s="31">
        <f t="shared" si="210"/>
        <v>0.63707874682472476</v>
      </c>
    </row>
    <row r="2660" spans="1:14" x14ac:dyDescent="0.25">
      <c r="A2660" s="35">
        <v>2005</v>
      </c>
      <c r="B2660" s="15" t="s">
        <v>175</v>
      </c>
      <c r="C2660" s="15" t="s">
        <v>169</v>
      </c>
      <c r="D2660" s="15" t="s">
        <v>5</v>
      </c>
      <c r="E2660" s="15" t="s">
        <v>82</v>
      </c>
      <c r="F2660" s="16">
        <v>140</v>
      </c>
      <c r="G2660" s="19">
        <v>278.46526879998748</v>
      </c>
      <c r="H2660" s="19">
        <f t="shared" si="206"/>
        <v>38985.137631998245</v>
      </c>
      <c r="I2660" s="20">
        <v>677.25247999996952</v>
      </c>
      <c r="J2660" s="19">
        <f t="shared" si="207"/>
        <v>94815.34719999574</v>
      </c>
      <c r="K2660" s="19">
        <f t="shared" si="208"/>
        <v>398.78721119998204</v>
      </c>
      <c r="L2660" s="19">
        <f t="shared" si="209"/>
        <v>55830.209567997495</v>
      </c>
      <c r="M2660" s="29">
        <f>Table4[[#This Row],[Revenue]]/Table4[[#This Row],[Units]]</f>
        <v>4.8375177142854966</v>
      </c>
      <c r="N2660" s="31">
        <f t="shared" si="210"/>
        <v>0.58883093525179853</v>
      </c>
    </row>
    <row r="2661" spans="1:14" x14ac:dyDescent="0.25">
      <c r="A2661" s="35">
        <v>2006</v>
      </c>
      <c r="B2661" s="15" t="s">
        <v>171</v>
      </c>
      <c r="C2661" s="15" t="s">
        <v>169</v>
      </c>
      <c r="D2661" s="15" t="s">
        <v>5</v>
      </c>
      <c r="E2661" s="15" t="s">
        <v>82</v>
      </c>
      <c r="F2661" s="16">
        <v>469.58572751273493</v>
      </c>
      <c r="G2661" s="19">
        <v>791.58999446884343</v>
      </c>
      <c r="H2661" s="19">
        <f t="shared" si="206"/>
        <v>371719.36344445369</v>
      </c>
      <c r="I2661" s="20">
        <v>2377.9112058490705</v>
      </c>
      <c r="J2661" s="19">
        <f t="shared" si="207"/>
        <v>1116633.1635593206</v>
      </c>
      <c r="K2661" s="19">
        <f t="shared" si="208"/>
        <v>1586.3212113802269</v>
      </c>
      <c r="L2661" s="19">
        <f t="shared" si="209"/>
        <v>744913.80011486693</v>
      </c>
      <c r="M2661" s="29">
        <f>Table4[[#This Row],[Revenue]]/Table4[[#This Row],[Units]]</f>
        <v>5.0638489769359154</v>
      </c>
      <c r="N2661" s="31">
        <f t="shared" si="210"/>
        <v>0.66710700024385738</v>
      </c>
    </row>
    <row r="2662" spans="1:14" x14ac:dyDescent="0.25">
      <c r="A2662" s="35">
        <v>2006</v>
      </c>
      <c r="B2662" s="15" t="s">
        <v>173</v>
      </c>
      <c r="C2662" s="15" t="s">
        <v>169</v>
      </c>
      <c r="D2662" s="15" t="s">
        <v>5</v>
      </c>
      <c r="E2662" s="15" t="s">
        <v>82</v>
      </c>
      <c r="F2662" s="16">
        <v>353</v>
      </c>
      <c r="G2662" s="19">
        <v>741.83739999996226</v>
      </c>
      <c r="H2662" s="19">
        <f t="shared" si="206"/>
        <v>261868.60219998666</v>
      </c>
      <c r="I2662" s="20">
        <v>2001.2899999998981</v>
      </c>
      <c r="J2662" s="19">
        <f t="shared" si="207"/>
        <v>706455.36999996402</v>
      </c>
      <c r="K2662" s="19">
        <f t="shared" si="208"/>
        <v>1259.452599999936</v>
      </c>
      <c r="L2662" s="19">
        <f t="shared" si="209"/>
        <v>444586.76779997733</v>
      </c>
      <c r="M2662" s="29">
        <f>Table4[[#This Row],[Revenue]]/Table4[[#This Row],[Units]]</f>
        <v>5.669376770537955</v>
      </c>
      <c r="N2662" s="31">
        <f t="shared" si="210"/>
        <v>0.62932038834951465</v>
      </c>
    </row>
    <row r="2663" spans="1:14" x14ac:dyDescent="0.25">
      <c r="A2663" s="35">
        <v>2006</v>
      </c>
      <c r="B2663" s="15" t="s">
        <v>172</v>
      </c>
      <c r="C2663" s="15" t="s">
        <v>169</v>
      </c>
      <c r="D2663" s="15" t="s">
        <v>5</v>
      </c>
      <c r="E2663" s="15" t="s">
        <v>82</v>
      </c>
      <c r="F2663" s="16">
        <v>356</v>
      </c>
      <c r="G2663" s="19">
        <v>646.51063359996806</v>
      </c>
      <c r="H2663" s="19">
        <f t="shared" si="206"/>
        <v>230157.78556158862</v>
      </c>
      <c r="I2663" s="20">
        <v>1874.266559999907</v>
      </c>
      <c r="J2663" s="19">
        <f t="shared" si="207"/>
        <v>667238.8953599669</v>
      </c>
      <c r="K2663" s="19">
        <f t="shared" si="208"/>
        <v>1227.755926399939</v>
      </c>
      <c r="L2663" s="19">
        <f t="shared" si="209"/>
        <v>437081.10979837831</v>
      </c>
      <c r="M2663" s="29">
        <f>Table4[[#This Row],[Revenue]]/Table4[[#This Row],[Units]]</f>
        <v>5.2647937078649072</v>
      </c>
      <c r="N2663" s="31">
        <f t="shared" si="210"/>
        <v>0.6550593990216631</v>
      </c>
    </row>
    <row r="2664" spans="1:14" x14ac:dyDescent="0.25">
      <c r="A2664" s="35">
        <v>2006</v>
      </c>
      <c r="B2664" s="15" t="s">
        <v>171</v>
      </c>
      <c r="C2664" s="15" t="s">
        <v>169</v>
      </c>
      <c r="D2664" s="15" t="s">
        <v>5</v>
      </c>
      <c r="E2664" s="15" t="s">
        <v>82</v>
      </c>
      <c r="F2664" s="16">
        <v>344</v>
      </c>
      <c r="G2664" s="19">
        <v>595.91631959996744</v>
      </c>
      <c r="H2664" s="19">
        <f t="shared" si="206"/>
        <v>204995.2139423888</v>
      </c>
      <c r="I2664" s="20">
        <v>1677.0171599999082</v>
      </c>
      <c r="J2664" s="19">
        <f t="shared" si="207"/>
        <v>576893.90303996846</v>
      </c>
      <c r="K2664" s="19">
        <f t="shared" si="208"/>
        <v>1081.1008403999408</v>
      </c>
      <c r="L2664" s="19">
        <f t="shared" si="209"/>
        <v>371898.68909757969</v>
      </c>
      <c r="M2664" s="29">
        <f>Table4[[#This Row],[Revenue]]/Table4[[#This Row],[Units]]</f>
        <v>4.8750498837206635</v>
      </c>
      <c r="N2664" s="31">
        <f t="shared" si="210"/>
        <v>0.64465699349194494</v>
      </c>
    </row>
    <row r="2665" spans="1:14" x14ac:dyDescent="0.25">
      <c r="A2665" s="35">
        <v>2006</v>
      </c>
      <c r="B2665" s="15" t="s">
        <v>174</v>
      </c>
      <c r="C2665" s="15" t="s">
        <v>169</v>
      </c>
      <c r="D2665" s="15" t="s">
        <v>5</v>
      </c>
      <c r="E2665" s="15" t="s">
        <v>82</v>
      </c>
      <c r="F2665" s="16">
        <v>342</v>
      </c>
      <c r="G2665" s="19">
        <v>569.93568959997265</v>
      </c>
      <c r="H2665" s="19">
        <f t="shared" si="206"/>
        <v>194918.00584319065</v>
      </c>
      <c r="I2665" s="20">
        <v>1670.8441599999196</v>
      </c>
      <c r="J2665" s="19">
        <f t="shared" si="207"/>
        <v>571428.70271997247</v>
      </c>
      <c r="K2665" s="19">
        <f t="shared" si="208"/>
        <v>1100.908470399947</v>
      </c>
      <c r="L2665" s="19">
        <f t="shared" si="209"/>
        <v>376510.69687678182</v>
      </c>
      <c r="M2665" s="29">
        <f>Table4[[#This Row],[Revenue]]/Table4[[#This Row],[Units]]</f>
        <v>4.8855092397658471</v>
      </c>
      <c r="N2665" s="31">
        <f t="shared" si="210"/>
        <v>0.65889356814701372</v>
      </c>
    </row>
    <row r="2666" spans="1:14" x14ac:dyDescent="0.25">
      <c r="A2666" s="35">
        <v>2006</v>
      </c>
      <c r="B2666" s="15" t="s">
        <v>175</v>
      </c>
      <c r="C2666" s="15" t="s">
        <v>169</v>
      </c>
      <c r="D2666" s="15" t="s">
        <v>5</v>
      </c>
      <c r="E2666" s="15" t="s">
        <v>82</v>
      </c>
      <c r="F2666" s="16">
        <v>348</v>
      </c>
      <c r="G2666" s="19">
        <v>583.25992559996882</v>
      </c>
      <c r="H2666" s="19">
        <f t="shared" si="206"/>
        <v>202974.45410878916</v>
      </c>
      <c r="I2666" s="20">
        <v>1641.3997599999122</v>
      </c>
      <c r="J2666" s="19">
        <f t="shared" si="207"/>
        <v>571207.11647996947</v>
      </c>
      <c r="K2666" s="19">
        <f t="shared" si="208"/>
        <v>1058.1398343999435</v>
      </c>
      <c r="L2666" s="19">
        <f t="shared" si="209"/>
        <v>368232.66237118031</v>
      </c>
      <c r="M2666" s="29">
        <f>Table4[[#This Row],[Revenue]]/Table4[[#This Row],[Units]]</f>
        <v>4.7166659770112425</v>
      </c>
      <c r="N2666" s="31">
        <f t="shared" si="210"/>
        <v>0.64465699349194505</v>
      </c>
    </row>
    <row r="2667" spans="1:14" x14ac:dyDescent="0.25">
      <c r="A2667" s="35">
        <v>2007</v>
      </c>
      <c r="B2667" s="15" t="s">
        <v>174</v>
      </c>
      <c r="C2667" s="15" t="s">
        <v>169</v>
      </c>
      <c r="D2667" s="15" t="s">
        <v>5</v>
      </c>
      <c r="E2667" s="15" t="s">
        <v>82</v>
      </c>
      <c r="F2667" s="16">
        <v>798.69318311531572</v>
      </c>
      <c r="G2667" s="19">
        <v>1346.7906393572837</v>
      </c>
      <c r="H2667" s="19">
        <f t="shared" si="206"/>
        <v>1075672.5027381801</v>
      </c>
      <c r="I2667" s="20">
        <v>4248.6643933212545</v>
      </c>
      <c r="J2667" s="19">
        <f t="shared" si="207"/>
        <v>3393379.2882904545</v>
      </c>
      <c r="K2667" s="19">
        <f t="shared" si="208"/>
        <v>2901.8737539639706</v>
      </c>
      <c r="L2667" s="19">
        <f t="shared" si="209"/>
        <v>2317706.7855522744</v>
      </c>
      <c r="M2667" s="29">
        <f>Table4[[#This Row],[Revenue]]/Table4[[#This Row],[Units]]</f>
        <v>5.3195200399097811</v>
      </c>
      <c r="N2667" s="31">
        <f t="shared" si="210"/>
        <v>0.68300846697272921</v>
      </c>
    </row>
    <row r="2668" spans="1:14" x14ac:dyDescent="0.25">
      <c r="A2668" s="35">
        <v>2007</v>
      </c>
      <c r="B2668" s="15" t="s">
        <v>176</v>
      </c>
      <c r="C2668" s="15" t="s">
        <v>169</v>
      </c>
      <c r="D2668" s="15" t="s">
        <v>5</v>
      </c>
      <c r="E2668" s="15" t="s">
        <v>82</v>
      </c>
      <c r="F2668" s="16">
        <v>702.94087771681188</v>
      </c>
      <c r="G2668" s="19">
        <v>1382.7722979908301</v>
      </c>
      <c r="H2668" s="19">
        <f t="shared" si="206"/>
        <v>972007.17283216713</v>
      </c>
      <c r="I2668" s="20">
        <v>4477.5008828674418</v>
      </c>
      <c r="J2668" s="19">
        <f t="shared" si="207"/>
        <v>3147418.4005806395</v>
      </c>
      <c r="K2668" s="19">
        <f t="shared" si="208"/>
        <v>3094.7285848766114</v>
      </c>
      <c r="L2668" s="19">
        <f t="shared" si="209"/>
        <v>2175411.2277484722</v>
      </c>
      <c r="M2668" s="29">
        <f>Table4[[#This Row],[Revenue]]/Table4[[#This Row],[Units]]</f>
        <v>6.3696692350722222</v>
      </c>
      <c r="N2668" s="31">
        <f t="shared" si="210"/>
        <v>0.6911731936710892</v>
      </c>
    </row>
    <row r="2669" spans="1:14" x14ac:dyDescent="0.25">
      <c r="A2669" s="35">
        <v>2007</v>
      </c>
      <c r="B2669" s="15" t="s">
        <v>173</v>
      </c>
      <c r="C2669" s="15" t="s">
        <v>169</v>
      </c>
      <c r="D2669" s="15" t="s">
        <v>5</v>
      </c>
      <c r="E2669" s="15" t="s">
        <v>82</v>
      </c>
      <c r="F2669" s="16">
        <v>666.30988883346527</v>
      </c>
      <c r="G2669" s="19">
        <v>1179.4370160696426</v>
      </c>
      <c r="H2669" s="19">
        <f t="shared" si="206"/>
        <v>785870.54706343752</v>
      </c>
      <c r="I2669" s="20">
        <v>3513.5617522412313</v>
      </c>
      <c r="J2669" s="19">
        <f t="shared" si="207"/>
        <v>2341120.9405453703</v>
      </c>
      <c r="K2669" s="19">
        <f t="shared" si="208"/>
        <v>2334.1247361715887</v>
      </c>
      <c r="L2669" s="19">
        <f t="shared" si="209"/>
        <v>1555250.3934819328</v>
      </c>
      <c r="M2669" s="29">
        <f>Table4[[#This Row],[Revenue]]/Table4[[#This Row],[Units]]</f>
        <v>5.2731646507491599</v>
      </c>
      <c r="N2669" s="31">
        <f t="shared" si="210"/>
        <v>0.66431868877292299</v>
      </c>
    </row>
    <row r="2670" spans="1:14" x14ac:dyDescent="0.25">
      <c r="A2670" s="35">
        <v>2007</v>
      </c>
      <c r="B2670" s="15" t="s">
        <v>172</v>
      </c>
      <c r="C2670" s="15" t="s">
        <v>169</v>
      </c>
      <c r="D2670" s="15" t="s">
        <v>5</v>
      </c>
      <c r="E2670" s="15" t="s">
        <v>82</v>
      </c>
      <c r="F2670" s="16">
        <v>465.13021911015011</v>
      </c>
      <c r="G2670" s="19">
        <v>856.86997369018968</v>
      </c>
      <c r="H2670" s="19">
        <f t="shared" si="206"/>
        <v>398556.1186114265</v>
      </c>
      <c r="I2670" s="20">
        <v>2584.6186222131832</v>
      </c>
      <c r="J2670" s="19">
        <f t="shared" si="207"/>
        <v>1202184.2260661921</v>
      </c>
      <c r="K2670" s="19">
        <f t="shared" si="208"/>
        <v>1727.7486485229936</v>
      </c>
      <c r="L2670" s="19">
        <f t="shared" si="209"/>
        <v>803628.10745476559</v>
      </c>
      <c r="M2670" s="29">
        <f>Table4[[#This Row],[Revenue]]/Table4[[#This Row],[Units]]</f>
        <v>5.5567634955171661</v>
      </c>
      <c r="N2670" s="31">
        <f t="shared" si="210"/>
        <v>0.66847334213027509</v>
      </c>
    </row>
    <row r="2671" spans="1:14" x14ac:dyDescent="0.25">
      <c r="A2671" s="35">
        <v>2012</v>
      </c>
      <c r="B2671" s="15" t="s">
        <v>174</v>
      </c>
      <c r="C2671" s="15" t="s">
        <v>169</v>
      </c>
      <c r="D2671" s="15" t="s">
        <v>5</v>
      </c>
      <c r="E2671" s="15" t="s">
        <v>82</v>
      </c>
      <c r="F2671" s="16">
        <v>303</v>
      </c>
      <c r="G2671" s="19">
        <v>459.67779643499546</v>
      </c>
      <c r="H2671" s="19">
        <f t="shared" si="206"/>
        <v>139282.37231980363</v>
      </c>
      <c r="I2671" s="20">
        <v>753.50498849999258</v>
      </c>
      <c r="J2671" s="19">
        <f t="shared" si="207"/>
        <v>228312.01151549775</v>
      </c>
      <c r="K2671" s="19">
        <f t="shared" si="208"/>
        <v>293.82719206499712</v>
      </c>
      <c r="L2671" s="19">
        <f t="shared" si="209"/>
        <v>89029.639195694122</v>
      </c>
      <c r="M2671" s="29">
        <f>Table4[[#This Row],[Revenue]]/Table4[[#This Row],[Units]]</f>
        <v>2.486815143564332</v>
      </c>
      <c r="N2671" s="31">
        <f t="shared" si="210"/>
        <v>0.38994724195512082</v>
      </c>
    </row>
    <row r="2672" spans="1:14" x14ac:dyDescent="0.25">
      <c r="A2672" s="35">
        <v>2013</v>
      </c>
      <c r="B2672" s="15" t="s">
        <v>176</v>
      </c>
      <c r="C2672" s="15" t="s">
        <v>169</v>
      </c>
      <c r="D2672" s="15" t="s">
        <v>5</v>
      </c>
      <c r="E2672" s="15" t="s">
        <v>82</v>
      </c>
      <c r="F2672" s="16">
        <v>846</v>
      </c>
      <c r="G2672" s="19">
        <v>1246.4117999999571</v>
      </c>
      <c r="H2672" s="19">
        <f t="shared" si="206"/>
        <v>1054464.3827999637</v>
      </c>
      <c r="I2672" s="20">
        <v>2424.4231919999165</v>
      </c>
      <c r="J2672" s="19">
        <f t="shared" si="207"/>
        <v>2051062.0204319293</v>
      </c>
      <c r="K2672" s="19">
        <f t="shared" si="208"/>
        <v>1178.0113919999594</v>
      </c>
      <c r="L2672" s="19">
        <f t="shared" si="209"/>
        <v>996597.63763196557</v>
      </c>
      <c r="M2672" s="29">
        <f>Table4[[#This Row],[Revenue]]/Table4[[#This Row],[Units]]</f>
        <v>2.8657484539006104</v>
      </c>
      <c r="N2672" s="31">
        <f t="shared" si="210"/>
        <v>0.48589346772755998</v>
      </c>
    </row>
    <row r="2673" spans="1:14" x14ac:dyDescent="0.25">
      <c r="A2673" s="35">
        <v>2013</v>
      </c>
      <c r="B2673" s="15" t="s">
        <v>174</v>
      </c>
      <c r="C2673" s="15" t="s">
        <v>169</v>
      </c>
      <c r="D2673" s="15" t="s">
        <v>5</v>
      </c>
      <c r="E2673" s="15" t="s">
        <v>82</v>
      </c>
      <c r="F2673" s="16">
        <v>629</v>
      </c>
      <c r="G2673" s="19">
        <v>861.46267499997532</v>
      </c>
      <c r="H2673" s="19">
        <f t="shared" si="206"/>
        <v>541860.02257498447</v>
      </c>
      <c r="I2673" s="20">
        <v>1792.7493269999488</v>
      </c>
      <c r="J2673" s="19">
        <f t="shared" si="207"/>
        <v>1127639.3266829678</v>
      </c>
      <c r="K2673" s="19">
        <f t="shared" si="208"/>
        <v>931.28665199997351</v>
      </c>
      <c r="L2673" s="19">
        <f t="shared" si="209"/>
        <v>585779.30410798336</v>
      </c>
      <c r="M2673" s="29">
        <f>Table4[[#This Row],[Revenue]]/Table4[[#This Row],[Units]]</f>
        <v>2.8501579125595371</v>
      </c>
      <c r="N2673" s="31">
        <f t="shared" si="210"/>
        <v>0.5194739933654986</v>
      </c>
    </row>
    <row r="2674" spans="1:14" x14ac:dyDescent="0.25">
      <c r="A2674" s="35">
        <v>2013</v>
      </c>
      <c r="B2674" s="15" t="s">
        <v>175</v>
      </c>
      <c r="C2674" s="15" t="s">
        <v>169</v>
      </c>
      <c r="D2674" s="15" t="s">
        <v>5</v>
      </c>
      <c r="E2674" s="15" t="s">
        <v>82</v>
      </c>
      <c r="F2674" s="16">
        <v>303</v>
      </c>
      <c r="G2674" s="19">
        <v>611.85512123997773</v>
      </c>
      <c r="H2674" s="19">
        <f t="shared" si="206"/>
        <v>185392.10173571325</v>
      </c>
      <c r="I2674" s="20">
        <v>981.84200399996428</v>
      </c>
      <c r="J2674" s="19">
        <f t="shared" si="207"/>
        <v>297498.12721198919</v>
      </c>
      <c r="K2674" s="19">
        <f t="shared" si="208"/>
        <v>369.98688275998654</v>
      </c>
      <c r="L2674" s="19">
        <f t="shared" si="209"/>
        <v>112106.02547627594</v>
      </c>
      <c r="M2674" s="29">
        <f>Table4[[#This Row],[Revenue]]/Table4[[#This Row],[Units]]</f>
        <v>3.2404026534652286</v>
      </c>
      <c r="N2674" s="31">
        <f t="shared" si="210"/>
        <v>0.37682934856390604</v>
      </c>
    </row>
    <row r="2675" spans="1:14" x14ac:dyDescent="0.25">
      <c r="A2675" s="35">
        <v>2016</v>
      </c>
      <c r="B2675" s="15" t="s">
        <v>171</v>
      </c>
      <c r="C2675" s="15" t="s">
        <v>169</v>
      </c>
      <c r="D2675" s="15" t="s">
        <v>5</v>
      </c>
      <c r="E2675" s="15" t="s">
        <v>82</v>
      </c>
      <c r="F2675" s="16">
        <v>235</v>
      </c>
      <c r="G2675" s="19">
        <v>315.03956800499981</v>
      </c>
      <c r="H2675" s="19">
        <f t="shared" si="206"/>
        <v>74034.298481174948</v>
      </c>
      <c r="I2675" s="20">
        <v>572.38973549999957</v>
      </c>
      <c r="J2675" s="19">
        <f t="shared" si="207"/>
        <v>134511.5878424999</v>
      </c>
      <c r="K2675" s="19">
        <f t="shared" si="208"/>
        <v>257.35016749499977</v>
      </c>
      <c r="L2675" s="19">
        <f t="shared" si="209"/>
        <v>60477.289361324947</v>
      </c>
      <c r="M2675" s="29">
        <f>Table4[[#This Row],[Revenue]]/Table4[[#This Row],[Units]]</f>
        <v>2.4357010021276579</v>
      </c>
      <c r="N2675" s="31">
        <f t="shared" si="210"/>
        <v>0.44960653822730884</v>
      </c>
    </row>
    <row r="2676" spans="1:14" x14ac:dyDescent="0.25">
      <c r="A2676" s="35">
        <v>2018</v>
      </c>
      <c r="B2676" s="15" t="s">
        <v>176</v>
      </c>
      <c r="C2676" s="15" t="s">
        <v>169</v>
      </c>
      <c r="D2676" s="15" t="s">
        <v>5</v>
      </c>
      <c r="E2676" s="15" t="s">
        <v>82</v>
      </c>
      <c r="F2676" s="16">
        <v>905</v>
      </c>
      <c r="G2676" s="19">
        <v>1294.6477499999585</v>
      </c>
      <c r="H2676" s="19">
        <f t="shared" si="206"/>
        <v>1171656.2137499624</v>
      </c>
      <c r="I2676" s="20">
        <v>2484.99250999992</v>
      </c>
      <c r="J2676" s="19">
        <f t="shared" si="207"/>
        <v>2248918.2215499277</v>
      </c>
      <c r="K2676" s="19">
        <f t="shared" si="208"/>
        <v>1190.3447599999615</v>
      </c>
      <c r="L2676" s="19">
        <f t="shared" si="209"/>
        <v>1077262.0077999653</v>
      </c>
      <c r="M2676" s="29">
        <f>Table4[[#This Row],[Revenue]]/Table4[[#This Row],[Units]]</f>
        <v>2.7458480773479779</v>
      </c>
      <c r="N2676" s="31">
        <f t="shared" si="210"/>
        <v>0.47901341964205751</v>
      </c>
    </row>
    <row r="2677" spans="1:14" x14ac:dyDescent="0.25">
      <c r="A2677" s="35">
        <v>2018</v>
      </c>
      <c r="B2677" s="15" t="s">
        <v>172</v>
      </c>
      <c r="C2677" s="15" t="s">
        <v>169</v>
      </c>
      <c r="D2677" s="15" t="s">
        <v>5</v>
      </c>
      <c r="E2677" s="15" t="s">
        <v>82</v>
      </c>
      <c r="F2677" s="16">
        <v>805</v>
      </c>
      <c r="G2677" s="19">
        <v>1070.0864999999719</v>
      </c>
      <c r="H2677" s="19">
        <f t="shared" si="206"/>
        <v>861419.63249997736</v>
      </c>
      <c r="I2677" s="20">
        <v>2102.9230599999451</v>
      </c>
      <c r="J2677" s="19">
        <f t="shared" si="207"/>
        <v>1692853.0632999558</v>
      </c>
      <c r="K2677" s="19">
        <f t="shared" si="208"/>
        <v>1032.8365599999731</v>
      </c>
      <c r="L2677" s="19">
        <f t="shared" si="209"/>
        <v>831433.43079997844</v>
      </c>
      <c r="M2677" s="29">
        <f>Table4[[#This Row],[Revenue]]/Table4[[#This Row],[Units]]</f>
        <v>2.6123267826086276</v>
      </c>
      <c r="N2677" s="31">
        <f t="shared" si="210"/>
        <v>0.49114329461012241</v>
      </c>
    </row>
    <row r="2678" spans="1:14" x14ac:dyDescent="0.25">
      <c r="A2678" s="35">
        <v>2019</v>
      </c>
      <c r="B2678" s="15" t="s">
        <v>174</v>
      </c>
      <c r="C2678" s="15" t="s">
        <v>169</v>
      </c>
      <c r="D2678" s="15" t="s">
        <v>5</v>
      </c>
      <c r="E2678" s="15" t="s">
        <v>82</v>
      </c>
      <c r="F2678" s="16">
        <v>235</v>
      </c>
      <c r="G2678" s="19">
        <v>473.17955774998177</v>
      </c>
      <c r="H2678" s="19">
        <f t="shared" si="206"/>
        <v>111197.19607124572</v>
      </c>
      <c r="I2678" s="20">
        <v>846.86752499996737</v>
      </c>
      <c r="J2678" s="19">
        <f t="shared" si="207"/>
        <v>199013.86837499234</v>
      </c>
      <c r="K2678" s="19">
        <f t="shared" si="208"/>
        <v>373.6879672499856</v>
      </c>
      <c r="L2678" s="19">
        <f t="shared" si="209"/>
        <v>87816.672303746614</v>
      </c>
      <c r="M2678" s="29">
        <f>Table4[[#This Row],[Revenue]]/Table4[[#This Row],[Units]]</f>
        <v>3.6036915957445421</v>
      </c>
      <c r="N2678" s="31">
        <f t="shared" si="210"/>
        <v>0.44125905908365065</v>
      </c>
    </row>
    <row r="2679" spans="1:14" x14ac:dyDescent="0.25">
      <c r="A2679" s="35">
        <v>1990</v>
      </c>
      <c r="B2679" s="15" t="s">
        <v>173</v>
      </c>
      <c r="C2679" s="15" t="s">
        <v>170</v>
      </c>
      <c r="D2679" s="15" t="s">
        <v>146</v>
      </c>
      <c r="E2679" s="15" t="s">
        <v>136</v>
      </c>
      <c r="F2679" s="16">
        <v>417</v>
      </c>
      <c r="G2679" s="19">
        <v>737.66275370039227</v>
      </c>
      <c r="H2679" s="19">
        <f t="shared" si="206"/>
        <v>307605.3682930636</v>
      </c>
      <c r="I2679" s="20">
        <v>1548.617024839989</v>
      </c>
      <c r="J2679" s="19">
        <f t="shared" si="207"/>
        <v>645773.29935827537</v>
      </c>
      <c r="K2679" s="19">
        <f t="shared" si="208"/>
        <v>810.9542711395967</v>
      </c>
      <c r="L2679" s="19">
        <f t="shared" si="209"/>
        <v>338167.93106521177</v>
      </c>
      <c r="M2679" s="29">
        <f>Table4[[#This Row],[Revenue]]/Table4[[#This Row],[Units]]</f>
        <v>3.7137098917026115</v>
      </c>
      <c r="N2679" s="31">
        <f t="shared" si="210"/>
        <v>0.52366353858429826</v>
      </c>
    </row>
    <row r="2680" spans="1:14" x14ac:dyDescent="0.25">
      <c r="A2680" s="35">
        <v>1991</v>
      </c>
      <c r="B2680" s="15" t="s">
        <v>171</v>
      </c>
      <c r="C2680" s="15" t="s">
        <v>170</v>
      </c>
      <c r="D2680" s="15" t="s">
        <v>146</v>
      </c>
      <c r="E2680" s="15" t="s">
        <v>136</v>
      </c>
      <c r="F2680" s="16">
        <v>552</v>
      </c>
      <c r="G2680" s="19">
        <v>692.48179199997821</v>
      </c>
      <c r="H2680" s="19">
        <f t="shared" si="206"/>
        <v>382249.94918398798</v>
      </c>
      <c r="I2680" s="20">
        <v>1513.2625919999525</v>
      </c>
      <c r="J2680" s="19">
        <f t="shared" si="207"/>
        <v>835320.95078397379</v>
      </c>
      <c r="K2680" s="19">
        <f t="shared" si="208"/>
        <v>820.78079999997431</v>
      </c>
      <c r="L2680" s="19">
        <f t="shared" si="209"/>
        <v>453071.00159998582</v>
      </c>
      <c r="M2680" s="29">
        <f>Table4[[#This Row],[Revenue]]/Table4[[#This Row],[Units]]</f>
        <v>2.7414177391303487</v>
      </c>
      <c r="N2680" s="31">
        <f t="shared" si="210"/>
        <v>0.54239152169566096</v>
      </c>
    </row>
    <row r="2681" spans="1:14" x14ac:dyDescent="0.25">
      <c r="A2681" s="35">
        <v>1991</v>
      </c>
      <c r="B2681" s="15" t="s">
        <v>171</v>
      </c>
      <c r="C2681" s="15" t="s">
        <v>170</v>
      </c>
      <c r="D2681" s="15" t="s">
        <v>146</v>
      </c>
      <c r="E2681" s="15" t="s">
        <v>136</v>
      </c>
      <c r="F2681" s="16">
        <v>115</v>
      </c>
      <c r="G2681" s="19">
        <v>155.93502794999509</v>
      </c>
      <c r="H2681" s="19">
        <f t="shared" si="206"/>
        <v>17932.528214249436</v>
      </c>
      <c r="I2681" s="20">
        <v>482.75994499998484</v>
      </c>
      <c r="J2681" s="19">
        <f t="shared" si="207"/>
        <v>55517.393674998253</v>
      </c>
      <c r="K2681" s="19">
        <f t="shared" si="208"/>
        <v>326.82491704998972</v>
      </c>
      <c r="L2681" s="19">
        <f t="shared" si="209"/>
        <v>37584.865460748813</v>
      </c>
      <c r="M2681" s="29">
        <f>Table4[[#This Row],[Revenue]]/Table4[[#This Row],[Units]]</f>
        <v>4.1979125652172593</v>
      </c>
      <c r="N2681" s="31">
        <f t="shared" si="210"/>
        <v>0.67699261389633303</v>
      </c>
    </row>
    <row r="2682" spans="1:14" x14ac:dyDescent="0.25">
      <c r="A2682" s="35">
        <v>1992</v>
      </c>
      <c r="B2682" s="15" t="s">
        <v>176</v>
      </c>
      <c r="C2682" s="15" t="s">
        <v>170</v>
      </c>
      <c r="D2682" s="15" t="s">
        <v>146</v>
      </c>
      <c r="E2682" s="15" t="s">
        <v>136</v>
      </c>
      <c r="F2682" s="16">
        <v>417</v>
      </c>
      <c r="G2682" s="19">
        <v>575.07218999997792</v>
      </c>
      <c r="H2682" s="19">
        <f t="shared" si="206"/>
        <v>239805.10322999078</v>
      </c>
      <c r="I2682" s="20">
        <v>1383.8031899999467</v>
      </c>
      <c r="J2682" s="19">
        <f t="shared" si="207"/>
        <v>577045.9302299777</v>
      </c>
      <c r="K2682" s="19">
        <f t="shared" si="208"/>
        <v>808.73099999996873</v>
      </c>
      <c r="L2682" s="19">
        <f t="shared" si="209"/>
        <v>337240.82699998689</v>
      </c>
      <c r="M2682" s="29">
        <f>Table4[[#This Row],[Revenue]]/Table4[[#This Row],[Units]]</f>
        <v>3.3184728776977139</v>
      </c>
      <c r="N2682" s="31">
        <f t="shared" si="210"/>
        <v>0.58442631571040093</v>
      </c>
    </row>
    <row r="2683" spans="1:14" x14ac:dyDescent="0.25">
      <c r="A2683" s="35">
        <v>1995</v>
      </c>
      <c r="B2683" s="15" t="s">
        <v>171</v>
      </c>
      <c r="C2683" s="15" t="s">
        <v>170</v>
      </c>
      <c r="D2683" s="15" t="s">
        <v>146</v>
      </c>
      <c r="E2683" s="15" t="s">
        <v>136</v>
      </c>
      <c r="F2683" s="16">
        <v>1034.4430757302634</v>
      </c>
      <c r="G2683" s="19">
        <v>2892.7221872477035</v>
      </c>
      <c r="H2683" s="19">
        <f t="shared" si="206"/>
        <v>2992356.4366096896</v>
      </c>
      <c r="I2683" s="20">
        <v>6518.5570043958533</v>
      </c>
      <c r="J2683" s="19">
        <f t="shared" si="207"/>
        <v>6743076.1569502987</v>
      </c>
      <c r="K2683" s="19">
        <f t="shared" si="208"/>
        <v>3625.8348171481498</v>
      </c>
      <c r="L2683" s="19">
        <f t="shared" si="209"/>
        <v>3750719.7203406091</v>
      </c>
      <c r="M2683" s="29">
        <f>Table4[[#This Row],[Revenue]]/Table4[[#This Row],[Units]]</f>
        <v>6.3015134977766545</v>
      </c>
      <c r="N2683" s="31">
        <f t="shared" si="210"/>
        <v>0.55623273904071591</v>
      </c>
    </row>
    <row r="2684" spans="1:14" x14ac:dyDescent="0.25">
      <c r="A2684" s="35">
        <v>1995</v>
      </c>
      <c r="B2684" s="15" t="s">
        <v>176</v>
      </c>
      <c r="C2684" s="15" t="s">
        <v>170</v>
      </c>
      <c r="D2684" s="15" t="s">
        <v>146</v>
      </c>
      <c r="E2684" s="15" t="s">
        <v>136</v>
      </c>
      <c r="F2684" s="16">
        <v>1037.2883647243782</v>
      </c>
      <c r="G2684" s="19">
        <v>3411.356346550238</v>
      </c>
      <c r="H2684" s="19">
        <f t="shared" si="206"/>
        <v>3538560.2462052256</v>
      </c>
      <c r="I2684" s="20">
        <v>5639.2050476349596</v>
      </c>
      <c r="J2684" s="19">
        <f t="shared" si="207"/>
        <v>5849481.7822067263</v>
      </c>
      <c r="K2684" s="19">
        <f t="shared" si="208"/>
        <v>2227.8487010847216</v>
      </c>
      <c r="L2684" s="19">
        <f t="shared" si="209"/>
        <v>2310921.5360015007</v>
      </c>
      <c r="M2684" s="29">
        <f>Table4[[#This Row],[Revenue]]/Table4[[#This Row],[Units]]</f>
        <v>5.436487325425051</v>
      </c>
      <c r="N2684" s="31">
        <f t="shared" si="210"/>
        <v>0.39506431886513238</v>
      </c>
    </row>
    <row r="2685" spans="1:14" x14ac:dyDescent="0.25">
      <c r="A2685" s="35">
        <v>1995</v>
      </c>
      <c r="B2685" s="15" t="s">
        <v>175</v>
      </c>
      <c r="C2685" s="15" t="s">
        <v>170</v>
      </c>
      <c r="D2685" s="15" t="s">
        <v>146</v>
      </c>
      <c r="E2685" s="15" t="s">
        <v>136</v>
      </c>
      <c r="F2685" s="16">
        <v>949.4937052093303</v>
      </c>
      <c r="G2685" s="19">
        <v>2466.7700611888922</v>
      </c>
      <c r="H2685" s="19">
        <f t="shared" si="206"/>
        <v>2342182.6452976875</v>
      </c>
      <c r="I2685" s="20">
        <v>5114.006047647581</v>
      </c>
      <c r="J2685" s="19">
        <f t="shared" si="207"/>
        <v>4855716.550643825</v>
      </c>
      <c r="K2685" s="19">
        <f t="shared" si="208"/>
        <v>2647.2359864586888</v>
      </c>
      <c r="L2685" s="19">
        <f t="shared" si="209"/>
        <v>2513533.9053461375</v>
      </c>
      <c r="M2685" s="29">
        <f>Table4[[#This Row],[Revenue]]/Table4[[#This Row],[Units]]</f>
        <v>5.3860347041691243</v>
      </c>
      <c r="N2685" s="31">
        <f t="shared" si="210"/>
        <v>0.51764428156599562</v>
      </c>
    </row>
    <row r="2686" spans="1:14" x14ac:dyDescent="0.25">
      <c r="A2686" s="35">
        <v>1995</v>
      </c>
      <c r="B2686" s="15" t="s">
        <v>173</v>
      </c>
      <c r="C2686" s="15" t="s">
        <v>170</v>
      </c>
      <c r="D2686" s="15" t="s">
        <v>146</v>
      </c>
      <c r="E2686" s="15" t="s">
        <v>136</v>
      </c>
      <c r="F2686" s="16">
        <v>935.20993934176443</v>
      </c>
      <c r="G2686" s="19">
        <v>2878.4803698613537</v>
      </c>
      <c r="H2686" s="19">
        <f t="shared" si="206"/>
        <v>2691983.4520944962</v>
      </c>
      <c r="I2686" s="20">
        <v>4749.306756300417</v>
      </c>
      <c r="J2686" s="19">
        <f t="shared" si="207"/>
        <v>4441598.8834751453</v>
      </c>
      <c r="K2686" s="19">
        <f t="shared" si="208"/>
        <v>1870.8263864390633</v>
      </c>
      <c r="L2686" s="19">
        <f t="shared" si="209"/>
        <v>1749615.4313806491</v>
      </c>
      <c r="M2686" s="29">
        <f>Table4[[#This Row],[Revenue]]/Table4[[#This Row],[Units]]</f>
        <v>5.0783322081062954</v>
      </c>
      <c r="N2686" s="31">
        <f t="shared" si="210"/>
        <v>0.39391567705270464</v>
      </c>
    </row>
    <row r="2687" spans="1:14" x14ac:dyDescent="0.25">
      <c r="A2687" s="35">
        <v>1995</v>
      </c>
      <c r="B2687" s="15" t="s">
        <v>174</v>
      </c>
      <c r="C2687" s="15" t="s">
        <v>170</v>
      </c>
      <c r="D2687" s="15" t="s">
        <v>146</v>
      </c>
      <c r="E2687" s="15" t="s">
        <v>136</v>
      </c>
      <c r="F2687" s="16">
        <v>788.38607744192109</v>
      </c>
      <c r="G2687" s="19">
        <v>2924.4551860305069</v>
      </c>
      <c r="H2687" s="19">
        <f t="shared" si="206"/>
        <v>2305599.7527692751</v>
      </c>
      <c r="I2687" s="20">
        <v>4910.1901507217044</v>
      </c>
      <c r="J2687" s="19">
        <f t="shared" si="207"/>
        <v>3871125.5524214399</v>
      </c>
      <c r="K2687" s="19">
        <f t="shared" si="208"/>
        <v>1985.7349646911975</v>
      </c>
      <c r="L2687" s="19">
        <f t="shared" si="209"/>
        <v>1565525.7996521648</v>
      </c>
      <c r="M2687" s="29">
        <f>Table4[[#This Row],[Revenue]]/Table4[[#This Row],[Units]]</f>
        <v>6.2281543157811905</v>
      </c>
      <c r="N2687" s="31">
        <f t="shared" si="210"/>
        <v>0.40441101133310131</v>
      </c>
    </row>
    <row r="2688" spans="1:14" x14ac:dyDescent="0.25">
      <c r="A2688" s="35">
        <v>1996</v>
      </c>
      <c r="B2688" s="15" t="s">
        <v>171</v>
      </c>
      <c r="C2688" s="15" t="s">
        <v>170</v>
      </c>
      <c r="D2688" s="15" t="s">
        <v>146</v>
      </c>
      <c r="E2688" s="15" t="s">
        <v>136</v>
      </c>
      <c r="F2688" s="16">
        <v>528</v>
      </c>
      <c r="G2688" s="19">
        <v>541.54108799999256</v>
      </c>
      <c r="H2688" s="19">
        <f t="shared" si="206"/>
        <v>285933.69446399604</v>
      </c>
      <c r="I2688" s="20">
        <v>1273.4527939199822</v>
      </c>
      <c r="J2688" s="19">
        <f t="shared" si="207"/>
        <v>672383.07518975064</v>
      </c>
      <c r="K2688" s="19">
        <f t="shared" si="208"/>
        <v>731.91170591998969</v>
      </c>
      <c r="L2688" s="19">
        <f t="shared" si="209"/>
        <v>386449.3807257546</v>
      </c>
      <c r="M2688" s="29">
        <f>Table4[[#This Row],[Revenue]]/Table4[[#This Row],[Units]]</f>
        <v>2.4118424127272391</v>
      </c>
      <c r="N2688" s="31">
        <f t="shared" si="210"/>
        <v>0.57474584799252448</v>
      </c>
    </row>
    <row r="2689" spans="1:14" x14ac:dyDescent="0.25">
      <c r="A2689" s="35">
        <v>1996</v>
      </c>
      <c r="B2689" s="15" t="s">
        <v>176</v>
      </c>
      <c r="C2689" s="15" t="s">
        <v>170</v>
      </c>
      <c r="D2689" s="15" t="s">
        <v>146</v>
      </c>
      <c r="E2689" s="15" t="s">
        <v>136</v>
      </c>
      <c r="F2689" s="16">
        <v>263</v>
      </c>
      <c r="G2689" s="19">
        <v>351.32382606869709</v>
      </c>
      <c r="H2689" s="19">
        <f t="shared" si="206"/>
        <v>92398.166256067329</v>
      </c>
      <c r="I2689" s="20">
        <v>623.83249376999481</v>
      </c>
      <c r="J2689" s="19">
        <f t="shared" si="207"/>
        <v>164067.94586150863</v>
      </c>
      <c r="K2689" s="19">
        <f t="shared" si="208"/>
        <v>272.50866770129772</v>
      </c>
      <c r="L2689" s="19">
        <f t="shared" si="209"/>
        <v>71669.779605441305</v>
      </c>
      <c r="M2689" s="29">
        <f>Table4[[#This Row],[Revenue]]/Table4[[#This Row],[Units]]</f>
        <v>2.3719866683269766</v>
      </c>
      <c r="N2689" s="31">
        <f t="shared" si="210"/>
        <v>0.43682987087519498</v>
      </c>
    </row>
    <row r="2690" spans="1:14" x14ac:dyDescent="0.25">
      <c r="A2690" s="35">
        <v>1997</v>
      </c>
      <c r="B2690" s="15" t="s">
        <v>175</v>
      </c>
      <c r="C2690" s="15" t="s">
        <v>170</v>
      </c>
      <c r="D2690" s="15" t="s">
        <v>146</v>
      </c>
      <c r="E2690" s="15" t="s">
        <v>136</v>
      </c>
      <c r="F2690" s="16">
        <v>834</v>
      </c>
      <c r="G2690" s="19">
        <v>943.84864199997844</v>
      </c>
      <c r="H2690" s="19">
        <f t="shared" ref="H2690:H2753" si="211">G2690*F2690</f>
        <v>787169.76742798206</v>
      </c>
      <c r="I2690" s="20">
        <v>1972.3024417799547</v>
      </c>
      <c r="J2690" s="19">
        <f t="shared" ref="J2690:J2753" si="212">I2690*F2690</f>
        <v>1644900.2364444823</v>
      </c>
      <c r="K2690" s="19">
        <f t="shared" ref="K2690:K2753" si="213">I2690-G2690</f>
        <v>1028.4537997799762</v>
      </c>
      <c r="L2690" s="19">
        <f t="shared" ref="L2690:L2753" si="214">J2690-H2690</f>
        <v>857730.46901650028</v>
      </c>
      <c r="M2690" s="29">
        <f>Table4[[#This Row],[Revenue]]/Table4[[#This Row],[Units]]</f>
        <v>2.3648710333092984</v>
      </c>
      <c r="N2690" s="31">
        <f t="shared" ref="N2690:N2753" si="215">K2690/I2690</f>
        <v>0.52144832252594164</v>
      </c>
    </row>
    <row r="2691" spans="1:14" x14ac:dyDescent="0.25">
      <c r="A2691" s="35">
        <v>1997</v>
      </c>
      <c r="B2691" s="15" t="s">
        <v>172</v>
      </c>
      <c r="C2691" s="15" t="s">
        <v>170</v>
      </c>
      <c r="D2691" s="15" t="s">
        <v>146</v>
      </c>
      <c r="E2691" s="15" t="s">
        <v>136</v>
      </c>
      <c r="F2691" s="16">
        <v>717</v>
      </c>
      <c r="G2691" s="19">
        <v>769.06136999998603</v>
      </c>
      <c r="H2691" s="19">
        <f t="shared" si="211"/>
        <v>551417.00228998996</v>
      </c>
      <c r="I2691" s="20">
        <v>1663.77156329997</v>
      </c>
      <c r="J2691" s="19">
        <f t="shared" si="212"/>
        <v>1192924.2108860784</v>
      </c>
      <c r="K2691" s="19">
        <f t="shared" si="213"/>
        <v>894.71019329998398</v>
      </c>
      <c r="L2691" s="19">
        <f t="shared" si="214"/>
        <v>641507.20859608846</v>
      </c>
      <c r="M2691" s="29">
        <f>Table4[[#This Row],[Revenue]]/Table4[[#This Row],[Units]]</f>
        <v>2.3204624313807112</v>
      </c>
      <c r="N2691" s="31">
        <f t="shared" si="215"/>
        <v>0.53776023886680169</v>
      </c>
    </row>
    <row r="2692" spans="1:14" x14ac:dyDescent="0.25">
      <c r="A2692" s="35">
        <v>1999</v>
      </c>
      <c r="B2692" s="15" t="s">
        <v>172</v>
      </c>
      <c r="C2692" s="15" t="s">
        <v>170</v>
      </c>
      <c r="D2692" s="15" t="s">
        <v>146</v>
      </c>
      <c r="E2692" s="15" t="s">
        <v>136</v>
      </c>
      <c r="F2692" s="16">
        <v>834</v>
      </c>
      <c r="G2692" s="19">
        <v>1127.9049359999583</v>
      </c>
      <c r="H2692" s="19">
        <f t="shared" si="211"/>
        <v>940672.71662396519</v>
      </c>
      <c r="I2692" s="20">
        <v>2204.3913359999183</v>
      </c>
      <c r="J2692" s="19">
        <f t="shared" si="212"/>
        <v>1838462.3742239319</v>
      </c>
      <c r="K2692" s="19">
        <f t="shared" si="213"/>
        <v>1076.48639999996</v>
      </c>
      <c r="L2692" s="19">
        <f t="shared" si="214"/>
        <v>897789.65759996674</v>
      </c>
      <c r="M2692" s="29">
        <f>Table4[[#This Row],[Revenue]]/Table4[[#This Row],[Units]]</f>
        <v>2.6431550791365925</v>
      </c>
      <c r="N2692" s="31">
        <f t="shared" si="215"/>
        <v>0.48833724866354666</v>
      </c>
    </row>
    <row r="2693" spans="1:14" x14ac:dyDescent="0.25">
      <c r="A2693" s="35">
        <v>1999</v>
      </c>
      <c r="B2693" s="15" t="s">
        <v>175</v>
      </c>
      <c r="C2693" s="15" t="s">
        <v>170</v>
      </c>
      <c r="D2693" s="15" t="s">
        <v>146</v>
      </c>
      <c r="E2693" s="15" t="s">
        <v>136</v>
      </c>
      <c r="F2693" s="16">
        <v>717</v>
      </c>
      <c r="G2693" s="19">
        <v>1011.4797869999594</v>
      </c>
      <c r="H2693" s="19">
        <f t="shared" si="211"/>
        <v>725231.00727897091</v>
      </c>
      <c r="I2693" s="20">
        <v>2051.4360869999177</v>
      </c>
      <c r="J2693" s="19">
        <f t="shared" si="212"/>
        <v>1470879.6743789411</v>
      </c>
      <c r="K2693" s="19">
        <f t="shared" si="213"/>
        <v>1039.9562999999584</v>
      </c>
      <c r="L2693" s="19">
        <f t="shared" si="214"/>
        <v>745648.66709997016</v>
      </c>
      <c r="M2693" s="29">
        <f>Table4[[#This Row],[Revenue]]/Table4[[#This Row],[Units]]</f>
        <v>2.8611381966526048</v>
      </c>
      <c r="N2693" s="31">
        <f t="shared" si="215"/>
        <v>0.50694062885518509</v>
      </c>
    </row>
    <row r="2694" spans="1:14" x14ac:dyDescent="0.25">
      <c r="A2694" s="35">
        <v>1999</v>
      </c>
      <c r="B2694" s="15" t="s">
        <v>173</v>
      </c>
      <c r="C2694" s="15" t="s">
        <v>170</v>
      </c>
      <c r="D2694" s="15" t="s">
        <v>146</v>
      </c>
      <c r="E2694" s="15" t="s">
        <v>136</v>
      </c>
      <c r="F2694" s="16">
        <v>528</v>
      </c>
      <c r="G2694" s="19">
        <v>732.77212799997142</v>
      </c>
      <c r="H2694" s="19">
        <f t="shared" si="211"/>
        <v>386903.68358398491</v>
      </c>
      <c r="I2694" s="20">
        <v>1624.0493279999368</v>
      </c>
      <c r="J2694" s="19">
        <f t="shared" si="212"/>
        <v>857498.04518396663</v>
      </c>
      <c r="K2694" s="19">
        <f t="shared" si="213"/>
        <v>891.27719999996543</v>
      </c>
      <c r="L2694" s="19">
        <f t="shared" si="214"/>
        <v>470594.36159998173</v>
      </c>
      <c r="M2694" s="29">
        <f>Table4[[#This Row],[Revenue]]/Table4[[#This Row],[Units]]</f>
        <v>3.0758509999998802</v>
      </c>
      <c r="N2694" s="31">
        <f t="shared" si="215"/>
        <v>0.54879934041018252</v>
      </c>
    </row>
    <row r="2695" spans="1:14" x14ac:dyDescent="0.25">
      <c r="A2695" s="35">
        <v>1999</v>
      </c>
      <c r="B2695" s="15" t="s">
        <v>172</v>
      </c>
      <c r="C2695" s="15" t="s">
        <v>170</v>
      </c>
      <c r="D2695" s="15" t="s">
        <v>146</v>
      </c>
      <c r="E2695" s="15" t="s">
        <v>136</v>
      </c>
      <c r="F2695" s="16">
        <v>263</v>
      </c>
      <c r="G2695" s="19">
        <v>481.90476428998204</v>
      </c>
      <c r="H2695" s="19">
        <f t="shared" si="211"/>
        <v>126740.95300826528</v>
      </c>
      <c r="I2695" s="20">
        <v>842.27775899996857</v>
      </c>
      <c r="J2695" s="19">
        <f t="shared" si="212"/>
        <v>221519.05061699174</v>
      </c>
      <c r="K2695" s="19">
        <f t="shared" si="213"/>
        <v>360.37299470998653</v>
      </c>
      <c r="L2695" s="19">
        <f t="shared" si="214"/>
        <v>94778.097608726457</v>
      </c>
      <c r="M2695" s="29">
        <f>Table4[[#This Row],[Revenue]]/Table4[[#This Row],[Units]]</f>
        <v>3.2025770304181314</v>
      </c>
      <c r="N2695" s="31">
        <f t="shared" si="215"/>
        <v>0.42785528984863053</v>
      </c>
    </row>
    <row r="2696" spans="1:14" x14ac:dyDescent="0.25">
      <c r="A2696" s="35">
        <v>2007</v>
      </c>
      <c r="B2696" s="15" t="s">
        <v>175</v>
      </c>
      <c r="C2696" s="15" t="s">
        <v>170</v>
      </c>
      <c r="D2696" s="15" t="s">
        <v>146</v>
      </c>
      <c r="E2696" s="15" t="s">
        <v>136</v>
      </c>
      <c r="F2696" s="16">
        <v>206</v>
      </c>
      <c r="G2696" s="19">
        <v>262.27440998639844</v>
      </c>
      <c r="H2696" s="19">
        <f t="shared" si="211"/>
        <v>54028.528457198081</v>
      </c>
      <c r="I2696" s="20">
        <v>521.87933543999679</v>
      </c>
      <c r="J2696" s="19">
        <f t="shared" si="212"/>
        <v>107507.14310063934</v>
      </c>
      <c r="K2696" s="19">
        <f t="shared" si="213"/>
        <v>259.60492545359836</v>
      </c>
      <c r="L2696" s="19">
        <f t="shared" si="214"/>
        <v>53478.614643441259</v>
      </c>
      <c r="M2696" s="29">
        <f>Table4[[#This Row],[Revenue]]/Table4[[#This Row],[Units]]</f>
        <v>2.533394832232994</v>
      </c>
      <c r="N2696" s="31">
        <f t="shared" si="215"/>
        <v>0.49744243127527799</v>
      </c>
    </row>
    <row r="2697" spans="1:14" x14ac:dyDescent="0.25">
      <c r="A2697" s="35">
        <v>2008</v>
      </c>
      <c r="B2697" s="15" t="s">
        <v>174</v>
      </c>
      <c r="C2697" s="15" t="s">
        <v>170</v>
      </c>
      <c r="D2697" s="15" t="s">
        <v>146</v>
      </c>
      <c r="E2697" s="15" t="s">
        <v>136</v>
      </c>
      <c r="F2697" s="16">
        <v>481</v>
      </c>
      <c r="G2697" s="19">
        <v>488.93265199999371</v>
      </c>
      <c r="H2697" s="19">
        <f t="shared" si="211"/>
        <v>235176.60561199699</v>
      </c>
      <c r="I2697" s="20">
        <v>1183.8439226799846</v>
      </c>
      <c r="J2697" s="19">
        <f t="shared" si="212"/>
        <v>569428.92680907261</v>
      </c>
      <c r="K2697" s="19">
        <f t="shared" si="213"/>
        <v>694.91127067999093</v>
      </c>
      <c r="L2697" s="19">
        <f t="shared" si="214"/>
        <v>334252.32119707565</v>
      </c>
      <c r="M2697" s="29">
        <f>Table4[[#This Row],[Revenue]]/Table4[[#This Row],[Units]]</f>
        <v>2.4612139764656646</v>
      </c>
      <c r="N2697" s="31">
        <f t="shared" si="215"/>
        <v>0.58699568191966689</v>
      </c>
    </row>
    <row r="2698" spans="1:14" x14ac:dyDescent="0.25">
      <c r="A2698" s="35">
        <v>2008</v>
      </c>
      <c r="B2698" s="15" t="s">
        <v>174</v>
      </c>
      <c r="C2698" s="15" t="s">
        <v>170</v>
      </c>
      <c r="D2698" s="15" t="s">
        <v>146</v>
      </c>
      <c r="E2698" s="15" t="s">
        <v>136</v>
      </c>
      <c r="F2698" s="16">
        <v>293</v>
      </c>
      <c r="G2698" s="19">
        <v>579.36282042359142</v>
      </c>
      <c r="H2698" s="19">
        <f t="shared" si="211"/>
        <v>169753.30638411228</v>
      </c>
      <c r="I2698" s="20">
        <v>888.60237555998674</v>
      </c>
      <c r="J2698" s="19">
        <f t="shared" si="212"/>
        <v>260360.49603907613</v>
      </c>
      <c r="K2698" s="19">
        <f t="shared" si="213"/>
        <v>309.23955513639532</v>
      </c>
      <c r="L2698" s="19">
        <f t="shared" si="214"/>
        <v>90607.189654963848</v>
      </c>
      <c r="M2698" s="29">
        <f>Table4[[#This Row],[Revenue]]/Table4[[#This Row],[Units]]</f>
        <v>3.0327726128327193</v>
      </c>
      <c r="N2698" s="31">
        <f t="shared" si="215"/>
        <v>0.34800667164716526</v>
      </c>
    </row>
    <row r="2699" spans="1:14" x14ac:dyDescent="0.25">
      <c r="A2699" s="35">
        <v>2009</v>
      </c>
      <c r="B2699" s="15" t="s">
        <v>176</v>
      </c>
      <c r="C2699" s="15" t="s">
        <v>170</v>
      </c>
      <c r="D2699" s="15" t="s">
        <v>146</v>
      </c>
      <c r="E2699" s="15" t="s">
        <v>136</v>
      </c>
      <c r="F2699" s="16">
        <v>293</v>
      </c>
      <c r="G2699" s="19">
        <v>745.67735102997187</v>
      </c>
      <c r="H2699" s="19">
        <f t="shared" si="211"/>
        <v>218483.46385178177</v>
      </c>
      <c r="I2699" s="20">
        <v>1615.3214129999581</v>
      </c>
      <c r="J2699" s="19">
        <f t="shared" si="212"/>
        <v>473289.17400898773</v>
      </c>
      <c r="K2699" s="19">
        <f t="shared" si="213"/>
        <v>869.64406196998618</v>
      </c>
      <c r="L2699" s="19">
        <f t="shared" si="214"/>
        <v>254805.71015720596</v>
      </c>
      <c r="M2699" s="29">
        <f>Table4[[#This Row],[Revenue]]/Table4[[#This Row],[Units]]</f>
        <v>5.5130423651875704</v>
      </c>
      <c r="N2699" s="31">
        <f t="shared" si="215"/>
        <v>0.53837214994562121</v>
      </c>
    </row>
    <row r="2700" spans="1:14" x14ac:dyDescent="0.25">
      <c r="A2700" s="35">
        <v>2009</v>
      </c>
      <c r="B2700" s="15" t="s">
        <v>176</v>
      </c>
      <c r="C2700" s="15" t="s">
        <v>170</v>
      </c>
      <c r="D2700" s="15" t="s">
        <v>146</v>
      </c>
      <c r="E2700" s="15" t="s">
        <v>136</v>
      </c>
      <c r="F2700" s="16">
        <v>206</v>
      </c>
      <c r="G2700" s="19">
        <v>371.654469539986</v>
      </c>
      <c r="H2700" s="19">
        <f t="shared" si="211"/>
        <v>76560.820725237121</v>
      </c>
      <c r="I2700" s="20">
        <v>732.02753399997232</v>
      </c>
      <c r="J2700" s="19">
        <f t="shared" si="212"/>
        <v>150797.67200399429</v>
      </c>
      <c r="K2700" s="19">
        <f t="shared" si="213"/>
        <v>360.37306445998632</v>
      </c>
      <c r="L2700" s="19">
        <f t="shared" si="214"/>
        <v>74236.851278757167</v>
      </c>
      <c r="M2700" s="29">
        <f>Table4[[#This Row],[Revenue]]/Table4[[#This Row],[Units]]</f>
        <v>3.5535317184464676</v>
      </c>
      <c r="N2700" s="31">
        <f t="shared" si="215"/>
        <v>0.49229441205691032</v>
      </c>
    </row>
    <row r="2701" spans="1:14" x14ac:dyDescent="0.25">
      <c r="A2701" s="35">
        <v>2010</v>
      </c>
      <c r="B2701" s="15" t="s">
        <v>175</v>
      </c>
      <c r="C2701" s="15" t="s">
        <v>170</v>
      </c>
      <c r="D2701" s="15" t="s">
        <v>146</v>
      </c>
      <c r="E2701" s="15" t="s">
        <v>136</v>
      </c>
      <c r="F2701" s="16">
        <v>596</v>
      </c>
      <c r="G2701" s="19">
        <v>1779.3891069499111</v>
      </c>
      <c r="H2701" s="19">
        <f t="shared" si="211"/>
        <v>1060515.9077421471</v>
      </c>
      <c r="I2701" s="20">
        <v>3044.6008449998476</v>
      </c>
      <c r="J2701" s="19">
        <f t="shared" si="212"/>
        <v>1814582.1036199091</v>
      </c>
      <c r="K2701" s="19">
        <f t="shared" si="213"/>
        <v>1265.2117380499365</v>
      </c>
      <c r="L2701" s="19">
        <f t="shared" si="214"/>
        <v>754066.19587776205</v>
      </c>
      <c r="M2701" s="29">
        <f>Table4[[#This Row],[Revenue]]/Table4[[#This Row],[Units]]</f>
        <v>5.1083906795299452</v>
      </c>
      <c r="N2701" s="31">
        <f t="shared" si="215"/>
        <v>0.4155591496099712</v>
      </c>
    </row>
    <row r="2702" spans="1:14" x14ac:dyDescent="0.25">
      <c r="A2702" s="35">
        <v>2010</v>
      </c>
      <c r="B2702" s="15" t="s">
        <v>171</v>
      </c>
      <c r="C2702" s="15" t="s">
        <v>170</v>
      </c>
      <c r="D2702" s="15" t="s">
        <v>146</v>
      </c>
      <c r="E2702" s="15" t="s">
        <v>136</v>
      </c>
      <c r="F2702" s="16">
        <v>592</v>
      </c>
      <c r="G2702" s="19">
        <v>1740.3277810499108</v>
      </c>
      <c r="H2702" s="19">
        <f t="shared" si="211"/>
        <v>1030274.0463815471</v>
      </c>
      <c r="I2702" s="20">
        <v>2924.6639549998499</v>
      </c>
      <c r="J2702" s="19">
        <f t="shared" si="212"/>
        <v>1731401.0613599112</v>
      </c>
      <c r="K2702" s="19">
        <f t="shared" si="213"/>
        <v>1184.3361739499392</v>
      </c>
      <c r="L2702" s="19">
        <f t="shared" si="214"/>
        <v>701127.01497836411</v>
      </c>
      <c r="M2702" s="29">
        <f>Table4[[#This Row],[Revenue]]/Table4[[#This Row],[Units]]</f>
        <v>4.9403107347970439</v>
      </c>
      <c r="N2702" s="31">
        <f t="shared" si="215"/>
        <v>0.40494777935949222</v>
      </c>
    </row>
    <row r="2703" spans="1:14" x14ac:dyDescent="0.25">
      <c r="A2703" s="35">
        <v>2010</v>
      </c>
      <c r="B2703" s="15" t="s">
        <v>176</v>
      </c>
      <c r="C2703" s="15" t="s">
        <v>170</v>
      </c>
      <c r="D2703" s="15" t="s">
        <v>146</v>
      </c>
      <c r="E2703" s="15" t="s">
        <v>136</v>
      </c>
      <c r="F2703" s="16">
        <v>582</v>
      </c>
      <c r="G2703" s="19">
        <v>1317.287822849936</v>
      </c>
      <c r="H2703" s="19">
        <f t="shared" si="211"/>
        <v>766661.51289866271</v>
      </c>
      <c r="I2703" s="20">
        <v>2893.8752349998595</v>
      </c>
      <c r="J2703" s="19">
        <f t="shared" si="212"/>
        <v>1684235.3867699183</v>
      </c>
      <c r="K2703" s="19">
        <f t="shared" si="213"/>
        <v>1576.5874121499235</v>
      </c>
      <c r="L2703" s="19">
        <f t="shared" si="214"/>
        <v>917573.87387125555</v>
      </c>
      <c r="M2703" s="29">
        <f>Table4[[#This Row],[Revenue]]/Table4[[#This Row],[Units]]</f>
        <v>4.9722942182128174</v>
      </c>
      <c r="N2703" s="31">
        <f t="shared" si="215"/>
        <v>0.54480144585431656</v>
      </c>
    </row>
    <row r="2704" spans="1:14" x14ac:dyDescent="0.25">
      <c r="A2704" s="35">
        <v>2010</v>
      </c>
      <c r="B2704" s="15" t="s">
        <v>173</v>
      </c>
      <c r="C2704" s="15" t="s">
        <v>170</v>
      </c>
      <c r="D2704" s="15" t="s">
        <v>146</v>
      </c>
      <c r="E2704" s="15" t="s">
        <v>136</v>
      </c>
      <c r="F2704" s="16">
        <v>584</v>
      </c>
      <c r="G2704" s="19">
        <v>1225.6168837499422</v>
      </c>
      <c r="H2704" s="19">
        <f t="shared" si="211"/>
        <v>715760.26010996627</v>
      </c>
      <c r="I2704" s="20">
        <v>2668.1996249998742</v>
      </c>
      <c r="J2704" s="19">
        <f t="shared" si="212"/>
        <v>1558228.5809999267</v>
      </c>
      <c r="K2704" s="19">
        <f t="shared" si="213"/>
        <v>1442.582741249932</v>
      </c>
      <c r="L2704" s="19">
        <f t="shared" si="214"/>
        <v>842468.32088996039</v>
      </c>
      <c r="M2704" s="29">
        <f>Table4[[#This Row],[Revenue]]/Table4[[#This Row],[Units]]</f>
        <v>4.5688349743148535</v>
      </c>
      <c r="N2704" s="31">
        <f t="shared" si="215"/>
        <v>0.54065772580640403</v>
      </c>
    </row>
    <row r="2705" spans="1:14" x14ac:dyDescent="0.25">
      <c r="A2705" s="35">
        <v>2010</v>
      </c>
      <c r="B2705" s="15" t="s">
        <v>171</v>
      </c>
      <c r="C2705" s="15" t="s">
        <v>170</v>
      </c>
      <c r="D2705" s="15" t="s">
        <v>146</v>
      </c>
      <c r="E2705" s="15" t="s">
        <v>136</v>
      </c>
      <c r="F2705" s="16">
        <v>490</v>
      </c>
      <c r="G2705" s="19">
        <v>1303.6163651499314</v>
      </c>
      <c r="H2705" s="19">
        <f t="shared" si="211"/>
        <v>638772.01892346644</v>
      </c>
      <c r="I2705" s="20">
        <v>2740.0495649998556</v>
      </c>
      <c r="J2705" s="19">
        <f t="shared" si="212"/>
        <v>1342624.2868499293</v>
      </c>
      <c r="K2705" s="19">
        <f t="shared" si="213"/>
        <v>1436.4331998499242</v>
      </c>
      <c r="L2705" s="19">
        <f t="shared" si="214"/>
        <v>703852.26792646281</v>
      </c>
      <c r="M2705" s="29">
        <f>Table4[[#This Row],[Revenue]]/Table4[[#This Row],[Units]]</f>
        <v>5.5919378877548072</v>
      </c>
      <c r="N2705" s="31">
        <f t="shared" si="215"/>
        <v>0.52423621024899225</v>
      </c>
    </row>
    <row r="2706" spans="1:14" x14ac:dyDescent="0.25">
      <c r="A2706" s="35">
        <v>2010</v>
      </c>
      <c r="B2706" s="15" t="s">
        <v>172</v>
      </c>
      <c r="C2706" s="15" t="s">
        <v>170</v>
      </c>
      <c r="D2706" s="15" t="s">
        <v>146</v>
      </c>
      <c r="E2706" s="15" t="s">
        <v>136</v>
      </c>
      <c r="F2706" s="16">
        <v>485</v>
      </c>
      <c r="G2706" s="19">
        <v>1502.6284067599315</v>
      </c>
      <c r="H2706" s="19">
        <f t="shared" si="211"/>
        <v>728774.77727856673</v>
      </c>
      <c r="I2706" s="20">
        <v>2449.8051959998884</v>
      </c>
      <c r="J2706" s="19">
        <f t="shared" si="212"/>
        <v>1188155.5200599458</v>
      </c>
      <c r="K2706" s="19">
        <f t="shared" si="213"/>
        <v>947.17678923995686</v>
      </c>
      <c r="L2706" s="19">
        <f t="shared" si="214"/>
        <v>459380.74278137903</v>
      </c>
      <c r="M2706" s="29">
        <f>Table4[[#This Row],[Revenue]]/Table4[[#This Row],[Units]]</f>
        <v>5.0511447340203883</v>
      </c>
      <c r="N2706" s="31">
        <f t="shared" si="215"/>
        <v>0.38663351305913385</v>
      </c>
    </row>
    <row r="2707" spans="1:14" x14ac:dyDescent="0.25">
      <c r="A2707" s="35">
        <v>2010</v>
      </c>
      <c r="B2707" s="15" t="s">
        <v>172</v>
      </c>
      <c r="C2707" s="15" t="s">
        <v>170</v>
      </c>
      <c r="D2707" s="15" t="s">
        <v>146</v>
      </c>
      <c r="E2707" s="15" t="s">
        <v>136</v>
      </c>
      <c r="F2707" s="16">
        <v>481</v>
      </c>
      <c r="G2707" s="19">
        <v>717.22246699996856</v>
      </c>
      <c r="H2707" s="19">
        <f t="shared" si="211"/>
        <v>344984.00662698486</v>
      </c>
      <c r="I2707" s="20">
        <v>1639.610766999928</v>
      </c>
      <c r="J2707" s="19">
        <f t="shared" si="212"/>
        <v>788652.77892696543</v>
      </c>
      <c r="K2707" s="19">
        <f t="shared" si="213"/>
        <v>922.38829999995949</v>
      </c>
      <c r="L2707" s="19">
        <f t="shared" si="214"/>
        <v>443668.77229998057</v>
      </c>
      <c r="M2707" s="29">
        <f>Table4[[#This Row],[Revenue]]/Table4[[#This Row],[Units]]</f>
        <v>3.4087541933470438</v>
      </c>
      <c r="N2707" s="31">
        <f t="shared" si="215"/>
        <v>0.56256540793989551</v>
      </c>
    </row>
    <row r="2708" spans="1:14" x14ac:dyDescent="0.25">
      <c r="A2708" s="35">
        <v>2011</v>
      </c>
      <c r="B2708" s="15" t="s">
        <v>174</v>
      </c>
      <c r="C2708" s="15" t="s">
        <v>170</v>
      </c>
      <c r="D2708" s="15" t="s">
        <v>146</v>
      </c>
      <c r="E2708" s="15" t="s">
        <v>136</v>
      </c>
      <c r="F2708" s="16">
        <v>487</v>
      </c>
      <c r="G2708" s="19">
        <v>1332.1494853599283</v>
      </c>
      <c r="H2708" s="19">
        <f t="shared" si="211"/>
        <v>648756.79937028512</v>
      </c>
      <c r="I2708" s="20">
        <v>2800.0228559998491</v>
      </c>
      <c r="J2708" s="19">
        <f t="shared" si="212"/>
        <v>1363611.1308719264</v>
      </c>
      <c r="K2708" s="19">
        <f t="shared" si="213"/>
        <v>1467.8733706399207</v>
      </c>
      <c r="L2708" s="19">
        <f t="shared" si="214"/>
        <v>714854.33150164131</v>
      </c>
      <c r="M2708" s="29">
        <f>Table4[[#This Row],[Revenue]]/Table4[[#This Row],[Units]]</f>
        <v>5.7495335852152962</v>
      </c>
      <c r="N2708" s="31">
        <f t="shared" si="215"/>
        <v>0.52423621024899225</v>
      </c>
    </row>
    <row r="2709" spans="1:14" x14ac:dyDescent="0.25">
      <c r="A2709" s="35">
        <v>2003</v>
      </c>
      <c r="B2709" s="15" t="s">
        <v>176</v>
      </c>
      <c r="C2709" s="15" t="s">
        <v>170</v>
      </c>
      <c r="D2709" s="15" t="s">
        <v>146</v>
      </c>
      <c r="E2709" s="15" t="s">
        <v>137</v>
      </c>
      <c r="F2709" s="16">
        <v>710</v>
      </c>
      <c r="G2709" s="19">
        <v>753.49956999998722</v>
      </c>
      <c r="H2709" s="19">
        <f t="shared" si="211"/>
        <v>534984.69469999091</v>
      </c>
      <c r="I2709" s="20">
        <v>1634.0104012999723</v>
      </c>
      <c r="J2709" s="19">
        <f t="shared" si="212"/>
        <v>1160147.3849229803</v>
      </c>
      <c r="K2709" s="19">
        <f t="shared" si="213"/>
        <v>880.51083129998506</v>
      </c>
      <c r="L2709" s="19">
        <f t="shared" si="214"/>
        <v>625162.69022298942</v>
      </c>
      <c r="M2709" s="29">
        <f>Table4[[#This Row],[Revenue]]/Table4[[#This Row],[Units]]</f>
        <v>2.3014231004224963</v>
      </c>
      <c r="N2709" s="31">
        <f t="shared" si="215"/>
        <v>0.53886488764054108</v>
      </c>
    </row>
    <row r="2710" spans="1:14" x14ac:dyDescent="0.25">
      <c r="A2710" s="35">
        <v>2003</v>
      </c>
      <c r="B2710" s="15" t="s">
        <v>176</v>
      </c>
      <c r="C2710" s="15" t="s">
        <v>170</v>
      </c>
      <c r="D2710" s="15" t="s">
        <v>146</v>
      </c>
      <c r="E2710" s="15" t="s">
        <v>137</v>
      </c>
      <c r="F2710" s="16">
        <v>352</v>
      </c>
      <c r="G2710" s="19">
        <v>658.73896151039139</v>
      </c>
      <c r="H2710" s="19">
        <f t="shared" si="211"/>
        <v>231876.11445165778</v>
      </c>
      <c r="I2710" s="20">
        <v>1469.8502758399873</v>
      </c>
      <c r="J2710" s="19">
        <f t="shared" si="212"/>
        <v>517387.29709567549</v>
      </c>
      <c r="K2710" s="19">
        <f t="shared" si="213"/>
        <v>811.11131432959587</v>
      </c>
      <c r="L2710" s="19">
        <f t="shared" si="214"/>
        <v>285511.18264401774</v>
      </c>
      <c r="M2710" s="29">
        <f>Table4[[#This Row],[Revenue]]/Table4[[#This Row],[Units]]</f>
        <v>4.1757110109090547</v>
      </c>
      <c r="N2710" s="31">
        <f t="shared" si="215"/>
        <v>0.55183261020654872</v>
      </c>
    </row>
    <row r="2711" spans="1:14" x14ac:dyDescent="0.25">
      <c r="A2711" s="35">
        <v>2003</v>
      </c>
      <c r="B2711" s="15" t="s">
        <v>174</v>
      </c>
      <c r="C2711" s="15" t="s">
        <v>170</v>
      </c>
      <c r="D2711" s="15" t="s">
        <v>146</v>
      </c>
      <c r="E2711" s="15" t="s">
        <v>137</v>
      </c>
      <c r="F2711" s="16">
        <v>281</v>
      </c>
      <c r="G2711" s="19">
        <v>373.74144887189732</v>
      </c>
      <c r="H2711" s="19">
        <f t="shared" si="211"/>
        <v>105021.34713300315</v>
      </c>
      <c r="I2711" s="20">
        <v>645.6964124899954</v>
      </c>
      <c r="J2711" s="19">
        <f t="shared" si="212"/>
        <v>181440.6919096887</v>
      </c>
      <c r="K2711" s="19">
        <f t="shared" si="213"/>
        <v>271.95496361809808</v>
      </c>
      <c r="L2711" s="19">
        <f t="shared" si="214"/>
        <v>76419.344776685553</v>
      </c>
      <c r="M2711" s="29">
        <f>Table4[[#This Row],[Revenue]]/Table4[[#This Row],[Units]]</f>
        <v>2.297852001743756</v>
      </c>
      <c r="N2711" s="31">
        <f t="shared" si="215"/>
        <v>0.42118084963390101</v>
      </c>
    </row>
    <row r="2712" spans="1:14" x14ac:dyDescent="0.25">
      <c r="A2712" s="35">
        <v>2003</v>
      </c>
      <c r="B2712" s="15" t="s">
        <v>174</v>
      </c>
      <c r="C2712" s="15" t="s">
        <v>170</v>
      </c>
      <c r="D2712" s="15" t="s">
        <v>146</v>
      </c>
      <c r="E2712" s="15" t="s">
        <v>137</v>
      </c>
      <c r="F2712" s="16">
        <v>184</v>
      </c>
      <c r="G2712" s="19">
        <v>225.98337600959911</v>
      </c>
      <c r="H2712" s="19">
        <f t="shared" si="211"/>
        <v>41580.941185766234</v>
      </c>
      <c r="I2712" s="20">
        <v>477.48371615999815</v>
      </c>
      <c r="J2712" s="19">
        <f t="shared" si="212"/>
        <v>87857.003773439661</v>
      </c>
      <c r="K2712" s="19">
        <f t="shared" si="213"/>
        <v>251.50034015039904</v>
      </c>
      <c r="L2712" s="19">
        <f t="shared" si="214"/>
        <v>46276.062587673427</v>
      </c>
      <c r="M2712" s="29">
        <f>Table4[[#This Row],[Revenue]]/Table4[[#This Row],[Units]]</f>
        <v>2.595020196521729</v>
      </c>
      <c r="N2712" s="31">
        <f t="shared" si="215"/>
        <v>0.52672024540021123</v>
      </c>
    </row>
    <row r="2713" spans="1:14" x14ac:dyDescent="0.25">
      <c r="A2713" s="35">
        <v>2004</v>
      </c>
      <c r="B2713" s="15" t="s">
        <v>175</v>
      </c>
      <c r="C2713" s="15" t="s">
        <v>170</v>
      </c>
      <c r="D2713" s="15" t="s">
        <v>146</v>
      </c>
      <c r="E2713" s="15" t="s">
        <v>137</v>
      </c>
      <c r="F2713" s="16">
        <v>352</v>
      </c>
      <c r="G2713" s="19">
        <v>826.82276207997143</v>
      </c>
      <c r="H2713" s="19">
        <f t="shared" si="211"/>
        <v>291041.61225214996</v>
      </c>
      <c r="I2713" s="20">
        <v>1683.5083679999591</v>
      </c>
      <c r="J2713" s="19">
        <f t="shared" si="212"/>
        <v>592594.94553598564</v>
      </c>
      <c r="K2713" s="19">
        <f t="shared" si="213"/>
        <v>856.68560591998767</v>
      </c>
      <c r="L2713" s="19">
        <f t="shared" si="214"/>
        <v>301553.33328383567</v>
      </c>
      <c r="M2713" s="29">
        <f>Table4[[#This Row],[Revenue]]/Table4[[#This Row],[Units]]</f>
        <v>4.7826942272726107</v>
      </c>
      <c r="N2713" s="31">
        <f t="shared" si="215"/>
        <v>0.50886922940439372</v>
      </c>
    </row>
    <row r="2714" spans="1:14" x14ac:dyDescent="0.25">
      <c r="A2714" s="35">
        <v>2004</v>
      </c>
      <c r="B2714" s="15" t="s">
        <v>175</v>
      </c>
      <c r="C2714" s="15" t="s">
        <v>170</v>
      </c>
      <c r="D2714" s="15" t="s">
        <v>146</v>
      </c>
      <c r="E2714" s="15" t="s">
        <v>137</v>
      </c>
      <c r="F2714" s="16">
        <v>281</v>
      </c>
      <c r="G2714" s="19">
        <v>499.6975431899827</v>
      </c>
      <c r="H2714" s="19">
        <f t="shared" si="211"/>
        <v>140415.00963638513</v>
      </c>
      <c r="I2714" s="20">
        <v>848.44094899997071</v>
      </c>
      <c r="J2714" s="19">
        <f t="shared" si="212"/>
        <v>238411.90666899178</v>
      </c>
      <c r="K2714" s="19">
        <f t="shared" si="213"/>
        <v>348.74340580998802</v>
      </c>
      <c r="L2714" s="19">
        <f t="shared" si="214"/>
        <v>97996.897032606648</v>
      </c>
      <c r="M2714" s="29">
        <f>Table4[[#This Row],[Revenue]]/Table4[[#This Row],[Units]]</f>
        <v>3.0193628078290771</v>
      </c>
      <c r="N2714" s="31">
        <f t="shared" si="215"/>
        <v>0.41104028067131876</v>
      </c>
    </row>
    <row r="2715" spans="1:14" x14ac:dyDescent="0.25">
      <c r="A2715" s="35">
        <v>2005</v>
      </c>
      <c r="B2715" s="15" t="s">
        <v>172</v>
      </c>
      <c r="C2715" s="15" t="s">
        <v>170</v>
      </c>
      <c r="D2715" s="15" t="s">
        <v>146</v>
      </c>
      <c r="E2715" s="15" t="s">
        <v>137</v>
      </c>
      <c r="F2715" s="16">
        <v>710</v>
      </c>
      <c r="G2715" s="19">
        <v>992.42095999996093</v>
      </c>
      <c r="H2715" s="19">
        <f t="shared" si="211"/>
        <v>704618.88159997226</v>
      </c>
      <c r="I2715" s="20">
        <v>2017.9249599999205</v>
      </c>
      <c r="J2715" s="19">
        <f t="shared" si="212"/>
        <v>1432726.7215999435</v>
      </c>
      <c r="K2715" s="19">
        <f t="shared" si="213"/>
        <v>1025.5039999999594</v>
      </c>
      <c r="L2715" s="19">
        <f t="shared" si="214"/>
        <v>728107.83999997121</v>
      </c>
      <c r="M2715" s="29">
        <f>Table4[[#This Row],[Revenue]]/Table4[[#This Row],[Units]]</f>
        <v>2.8421478309858035</v>
      </c>
      <c r="N2715" s="31">
        <f t="shared" si="215"/>
        <v>0.50819729193497853</v>
      </c>
    </row>
    <row r="2716" spans="1:14" x14ac:dyDescent="0.25">
      <c r="A2716" s="35">
        <v>2005</v>
      </c>
      <c r="B2716" s="15" t="s">
        <v>174</v>
      </c>
      <c r="C2716" s="15" t="s">
        <v>170</v>
      </c>
      <c r="D2716" s="15" t="s">
        <v>146</v>
      </c>
      <c r="E2716" s="15" t="s">
        <v>137</v>
      </c>
      <c r="F2716" s="16">
        <v>184</v>
      </c>
      <c r="G2716" s="19">
        <v>322.27797803998817</v>
      </c>
      <c r="H2716" s="19">
        <f t="shared" si="211"/>
        <v>59299.147959357826</v>
      </c>
      <c r="I2716" s="20">
        <v>675.68288399997527</v>
      </c>
      <c r="J2716" s="19">
        <f t="shared" si="212"/>
        <v>124325.65065599544</v>
      </c>
      <c r="K2716" s="19">
        <f t="shared" si="213"/>
        <v>353.4049059599871</v>
      </c>
      <c r="L2716" s="19">
        <f t="shared" si="214"/>
        <v>65026.502696637617</v>
      </c>
      <c r="M2716" s="29">
        <f>Table4[[#This Row],[Revenue]]/Table4[[#This Row],[Units]]</f>
        <v>3.6721895869563874</v>
      </c>
      <c r="N2716" s="31">
        <f t="shared" si="215"/>
        <v>0.52303368093012115</v>
      </c>
    </row>
    <row r="2717" spans="1:14" x14ac:dyDescent="0.25">
      <c r="A2717" s="35">
        <v>2012</v>
      </c>
      <c r="B2717" s="15" t="s">
        <v>174</v>
      </c>
      <c r="C2717" s="15" t="s">
        <v>170</v>
      </c>
      <c r="D2717" s="15" t="s">
        <v>146</v>
      </c>
      <c r="E2717" s="15" t="s">
        <v>137</v>
      </c>
      <c r="F2717" s="16">
        <v>229</v>
      </c>
      <c r="G2717" s="19">
        <v>301.28298719669749</v>
      </c>
      <c r="H2717" s="19">
        <f t="shared" si="211"/>
        <v>68993.804068043726</v>
      </c>
      <c r="I2717" s="20">
        <v>569.17714256999534</v>
      </c>
      <c r="J2717" s="19">
        <f t="shared" si="212"/>
        <v>130341.56564852894</v>
      </c>
      <c r="K2717" s="19">
        <f t="shared" si="213"/>
        <v>267.89415537329785</v>
      </c>
      <c r="L2717" s="19">
        <f t="shared" si="214"/>
        <v>61347.76158048521</v>
      </c>
      <c r="M2717" s="29">
        <f>Table4[[#This Row],[Revenue]]/Table4[[#This Row],[Units]]</f>
        <v>2.4854897055458314</v>
      </c>
      <c r="N2717" s="31">
        <f t="shared" si="215"/>
        <v>0.4706692088225472</v>
      </c>
    </row>
    <row r="2718" spans="1:14" x14ac:dyDescent="0.25">
      <c r="A2718" s="35">
        <v>2013</v>
      </c>
      <c r="B2718" s="15" t="s">
        <v>174</v>
      </c>
      <c r="C2718" s="15" t="s">
        <v>170</v>
      </c>
      <c r="D2718" s="15" t="s">
        <v>146</v>
      </c>
      <c r="E2718" s="15" t="s">
        <v>137</v>
      </c>
      <c r="F2718" s="16">
        <v>908</v>
      </c>
      <c r="G2718" s="19">
        <v>1088.30791599997</v>
      </c>
      <c r="H2718" s="19">
        <f t="shared" si="211"/>
        <v>988183.58772797277</v>
      </c>
      <c r="I2718" s="20">
        <v>2086.9213159999422</v>
      </c>
      <c r="J2718" s="19">
        <f t="shared" si="212"/>
        <v>1894924.5549279475</v>
      </c>
      <c r="K2718" s="19">
        <f t="shared" si="213"/>
        <v>998.61339999997222</v>
      </c>
      <c r="L2718" s="19">
        <f t="shared" si="214"/>
        <v>906740.96719997469</v>
      </c>
      <c r="M2718" s="29">
        <f>Table4[[#This Row],[Revenue]]/Table4[[#This Row],[Units]]</f>
        <v>2.2983714933920067</v>
      </c>
      <c r="N2718" s="31">
        <f t="shared" si="215"/>
        <v>0.47851032635674123</v>
      </c>
    </row>
    <row r="2719" spans="1:14" x14ac:dyDescent="0.25">
      <c r="A2719" s="35">
        <v>2013</v>
      </c>
      <c r="B2719" s="15" t="s">
        <v>174</v>
      </c>
      <c r="C2719" s="15" t="s">
        <v>170</v>
      </c>
      <c r="D2719" s="15" t="s">
        <v>146</v>
      </c>
      <c r="E2719" s="15" t="s">
        <v>137</v>
      </c>
      <c r="F2719" s="16">
        <v>432</v>
      </c>
      <c r="G2719" s="19">
        <v>518.55897599998548</v>
      </c>
      <c r="H2719" s="19">
        <f t="shared" si="211"/>
        <v>224017.47763199374</v>
      </c>
      <c r="I2719" s="20">
        <v>1231.5413759999658</v>
      </c>
      <c r="J2719" s="19">
        <f t="shared" si="212"/>
        <v>532025.8744319852</v>
      </c>
      <c r="K2719" s="19">
        <f t="shared" si="213"/>
        <v>712.98239999998032</v>
      </c>
      <c r="L2719" s="19">
        <f t="shared" si="214"/>
        <v>308008.39679999149</v>
      </c>
      <c r="M2719" s="29">
        <f>Table4[[#This Row],[Revenue]]/Table4[[#This Row],[Units]]</f>
        <v>2.8507902222221428</v>
      </c>
      <c r="N2719" s="31">
        <f t="shared" si="215"/>
        <v>0.57893499471023868</v>
      </c>
    </row>
    <row r="2720" spans="1:14" x14ac:dyDescent="0.25">
      <c r="A2720" s="35">
        <v>2013</v>
      </c>
      <c r="B2720" s="15" t="s">
        <v>176</v>
      </c>
      <c r="C2720" s="15" t="s">
        <v>170</v>
      </c>
      <c r="D2720" s="15" t="s">
        <v>146</v>
      </c>
      <c r="E2720" s="15" t="s">
        <v>137</v>
      </c>
      <c r="F2720" s="16">
        <v>229</v>
      </c>
      <c r="G2720" s="19">
        <v>413.42256590998466</v>
      </c>
      <c r="H2720" s="19">
        <f t="shared" si="211"/>
        <v>94673.767593386481</v>
      </c>
      <c r="I2720" s="20">
        <v>771.26066099997149</v>
      </c>
      <c r="J2720" s="19">
        <f t="shared" si="212"/>
        <v>176618.69136899346</v>
      </c>
      <c r="K2720" s="19">
        <f t="shared" si="213"/>
        <v>357.83809508998684</v>
      </c>
      <c r="L2720" s="19">
        <f t="shared" si="214"/>
        <v>81944.923775606978</v>
      </c>
      <c r="M2720" s="29">
        <f>Table4[[#This Row],[Revenue]]/Table4[[#This Row],[Units]]</f>
        <v>3.3679504847160326</v>
      </c>
      <c r="N2720" s="31">
        <f t="shared" si="215"/>
        <v>0.46396518477428222</v>
      </c>
    </row>
    <row r="2721" spans="1:19" x14ac:dyDescent="0.25">
      <c r="A2721" s="35">
        <v>2017</v>
      </c>
      <c r="B2721" s="15" t="s">
        <v>172</v>
      </c>
      <c r="C2721" s="15" t="s">
        <v>170</v>
      </c>
      <c r="D2721" s="15" t="s">
        <v>146</v>
      </c>
      <c r="E2721" s="15" t="s">
        <v>137</v>
      </c>
      <c r="F2721" s="16">
        <v>445</v>
      </c>
      <c r="G2721" s="19">
        <v>797.14638668249006</v>
      </c>
      <c r="H2721" s="19">
        <f t="shared" si="211"/>
        <v>354730.14207370806</v>
      </c>
      <c r="I2721" s="20">
        <v>1618.8522957499861</v>
      </c>
      <c r="J2721" s="19">
        <f t="shared" si="212"/>
        <v>720389.27160874382</v>
      </c>
      <c r="K2721" s="19">
        <f t="shared" si="213"/>
        <v>821.70590906749601</v>
      </c>
      <c r="L2721" s="19">
        <f t="shared" si="214"/>
        <v>365659.12953503575</v>
      </c>
      <c r="M2721" s="29">
        <f>Table4[[#This Row],[Revenue]]/Table4[[#This Row],[Units]]</f>
        <v>3.6378703275280584</v>
      </c>
      <c r="N2721" s="31">
        <f t="shared" si="215"/>
        <v>0.50758547350165384</v>
      </c>
    </row>
    <row r="2722" spans="1:19" x14ac:dyDescent="0.25">
      <c r="A2722" s="35">
        <v>2017</v>
      </c>
      <c r="B2722" s="15" t="s">
        <v>172</v>
      </c>
      <c r="C2722" s="15" t="s">
        <v>170</v>
      </c>
      <c r="D2722" s="15" t="s">
        <v>146</v>
      </c>
      <c r="E2722" s="15" t="s">
        <v>137</v>
      </c>
      <c r="F2722" s="16">
        <v>259</v>
      </c>
      <c r="G2722" s="19">
        <v>502.26761165249479</v>
      </c>
      <c r="H2722" s="19">
        <f t="shared" si="211"/>
        <v>130087.31141799616</v>
      </c>
      <c r="I2722" s="20">
        <v>793.06818274999171</v>
      </c>
      <c r="J2722" s="19">
        <f t="shared" si="212"/>
        <v>205404.65933224786</v>
      </c>
      <c r="K2722" s="19">
        <f t="shared" si="213"/>
        <v>290.80057109749691</v>
      </c>
      <c r="L2722" s="19">
        <f t="shared" si="214"/>
        <v>75317.347914251703</v>
      </c>
      <c r="M2722" s="29">
        <f>Table4[[#This Row],[Revenue]]/Table4[[#This Row],[Units]]</f>
        <v>3.0620393156370338</v>
      </c>
      <c r="N2722" s="31">
        <f t="shared" si="215"/>
        <v>0.36667789406093149</v>
      </c>
    </row>
    <row r="2723" spans="1:19" x14ac:dyDescent="0.25">
      <c r="A2723" s="35">
        <v>2017</v>
      </c>
      <c r="B2723" s="15" t="s">
        <v>172</v>
      </c>
      <c r="C2723" s="15" t="s">
        <v>170</v>
      </c>
      <c r="D2723" s="15" t="s">
        <v>146</v>
      </c>
      <c r="E2723" s="15" t="s">
        <v>137</v>
      </c>
      <c r="F2723" s="16">
        <v>222</v>
      </c>
      <c r="G2723" s="19">
        <v>447.21891709739526</v>
      </c>
      <c r="H2723" s="19">
        <f t="shared" si="211"/>
        <v>99282.599595621752</v>
      </c>
      <c r="I2723" s="20">
        <v>733.37100353999222</v>
      </c>
      <c r="J2723" s="19">
        <f t="shared" si="212"/>
        <v>162808.36278587827</v>
      </c>
      <c r="K2723" s="19">
        <f t="shared" si="213"/>
        <v>286.15208644259695</v>
      </c>
      <c r="L2723" s="19">
        <f t="shared" si="214"/>
        <v>63525.763190256519</v>
      </c>
      <c r="M2723" s="29">
        <f>Table4[[#This Row],[Revenue]]/Table4[[#This Row],[Units]]</f>
        <v>3.3034729889188839</v>
      </c>
      <c r="N2723" s="31">
        <f t="shared" si="215"/>
        <v>0.39018734727898535</v>
      </c>
    </row>
    <row r="2724" spans="1:19" x14ac:dyDescent="0.25">
      <c r="A2724" s="35">
        <v>2018</v>
      </c>
      <c r="B2724" s="15" t="s">
        <v>175</v>
      </c>
      <c r="C2724" s="15" t="s">
        <v>170</v>
      </c>
      <c r="D2724" s="15" t="s">
        <v>146</v>
      </c>
      <c r="E2724" s="15" t="s">
        <v>137</v>
      </c>
      <c r="F2724" s="16">
        <v>259</v>
      </c>
      <c r="G2724" s="19">
        <v>650.58292034997737</v>
      </c>
      <c r="H2724" s="19">
        <f t="shared" si="211"/>
        <v>168500.97637064414</v>
      </c>
      <c r="I2724" s="20">
        <v>1003.823984999965</v>
      </c>
      <c r="J2724" s="19">
        <f t="shared" si="212"/>
        <v>259990.41211499093</v>
      </c>
      <c r="K2724" s="19">
        <f t="shared" si="213"/>
        <v>353.24106464998761</v>
      </c>
      <c r="L2724" s="19">
        <f t="shared" si="214"/>
        <v>91489.435744346789</v>
      </c>
      <c r="M2724" s="29">
        <f>Table4[[#This Row],[Revenue]]/Table4[[#This Row],[Units]]</f>
        <v>3.8757682818531465</v>
      </c>
      <c r="N2724" s="31">
        <f t="shared" si="215"/>
        <v>0.35189542183533296</v>
      </c>
    </row>
    <row r="2725" spans="1:19" x14ac:dyDescent="0.25">
      <c r="A2725" s="35">
        <v>2018</v>
      </c>
      <c r="B2725" s="15" t="s">
        <v>175</v>
      </c>
      <c r="C2725" s="15" t="s">
        <v>170</v>
      </c>
      <c r="D2725" s="15" t="s">
        <v>146</v>
      </c>
      <c r="E2725" s="15" t="s">
        <v>137</v>
      </c>
      <c r="F2725" s="16">
        <v>222</v>
      </c>
      <c r="G2725" s="19">
        <v>579.69012065997981</v>
      </c>
      <c r="H2725" s="19">
        <f t="shared" si="211"/>
        <v>128691.20678651551</v>
      </c>
      <c r="I2725" s="20">
        <v>931.25688599996761</v>
      </c>
      <c r="J2725" s="19">
        <f t="shared" si="212"/>
        <v>206739.0286919928</v>
      </c>
      <c r="K2725" s="19">
        <f t="shared" si="213"/>
        <v>351.5667653399878</v>
      </c>
      <c r="L2725" s="19">
        <f t="shared" si="214"/>
        <v>78047.821905477293</v>
      </c>
      <c r="M2725" s="29">
        <f>Table4[[#This Row],[Revenue]]/Table4[[#This Row],[Units]]</f>
        <v>4.1948508378376923</v>
      </c>
      <c r="N2725" s="31">
        <f t="shared" si="215"/>
        <v>0.3775185672452574</v>
      </c>
    </row>
    <row r="2726" spans="1:19" x14ac:dyDescent="0.25">
      <c r="A2726" s="35">
        <v>2019</v>
      </c>
      <c r="B2726" s="15" t="s">
        <v>173</v>
      </c>
      <c r="C2726" s="15" t="s">
        <v>170</v>
      </c>
      <c r="D2726" s="15" t="s">
        <v>146</v>
      </c>
      <c r="E2726" s="15" t="s">
        <v>137</v>
      </c>
      <c r="F2726" s="16">
        <v>445</v>
      </c>
      <c r="G2726" s="19">
        <v>660.4431899999712</v>
      </c>
      <c r="H2726" s="19">
        <f t="shared" si="211"/>
        <v>293897.21954998717</v>
      </c>
      <c r="I2726" s="20">
        <v>1551.6741899999324</v>
      </c>
      <c r="J2726" s="19">
        <f t="shared" si="212"/>
        <v>690495.01454996993</v>
      </c>
      <c r="K2726" s="19">
        <f t="shared" si="213"/>
        <v>891.23099999996123</v>
      </c>
      <c r="L2726" s="19">
        <f t="shared" si="214"/>
        <v>396597.79499998275</v>
      </c>
      <c r="M2726" s="29">
        <f>Table4[[#This Row],[Revenue]]/Table4[[#This Row],[Units]]</f>
        <v>3.4869082921346797</v>
      </c>
      <c r="N2726" s="31">
        <f t="shared" si="215"/>
        <v>0.5743673547859941</v>
      </c>
    </row>
    <row r="2727" spans="1:19" x14ac:dyDescent="0.25">
      <c r="A2727" s="35">
        <v>1990</v>
      </c>
      <c r="B2727" s="15" t="s">
        <v>172</v>
      </c>
      <c r="C2727" s="15" t="s">
        <v>169</v>
      </c>
      <c r="D2727" s="15" t="s">
        <v>5</v>
      </c>
      <c r="E2727" s="15" t="s">
        <v>83</v>
      </c>
      <c r="F2727" s="16">
        <v>685</v>
      </c>
      <c r="G2727" s="19">
        <v>736.87162499999522</v>
      </c>
      <c r="H2727" s="19">
        <f t="shared" si="211"/>
        <v>504757.06312499673</v>
      </c>
      <c r="I2727" s="20">
        <v>1501.5447649999903</v>
      </c>
      <c r="J2727" s="19">
        <f t="shared" si="212"/>
        <v>1028558.1640249933</v>
      </c>
      <c r="K2727" s="19">
        <f t="shared" si="213"/>
        <v>764.6731399999951</v>
      </c>
      <c r="L2727" s="19">
        <f t="shared" si="214"/>
        <v>523801.10089999659</v>
      </c>
      <c r="M2727" s="29">
        <f>Table4[[#This Row],[Revenue]]/Table4[[#This Row],[Units]]</f>
        <v>2.1920361532846573</v>
      </c>
      <c r="N2727" s="31">
        <f t="shared" si="215"/>
        <v>0.50925763775014732</v>
      </c>
      <c r="O2727" s="37">
        <f>SUMIF(A:A,"2012",H:H)</f>
        <v>94019433.240701124</v>
      </c>
      <c r="P2727" s="37">
        <f>SUMIF(A:A,"2012",J:J)</f>
        <v>193664110.53859019</v>
      </c>
      <c r="Q2727" s="38" t="e">
        <f>(O2727-O2726)/O2726</f>
        <v>#DIV/0!</v>
      </c>
      <c r="R2727" s="38" t="e">
        <f>(P2727-P2726)/P2726</f>
        <v>#DIV/0!</v>
      </c>
      <c r="S2727" s="40">
        <v>2012</v>
      </c>
    </row>
    <row r="2728" spans="1:19" x14ac:dyDescent="0.25">
      <c r="A2728" s="35">
        <v>1990</v>
      </c>
      <c r="B2728" s="15" t="s">
        <v>175</v>
      </c>
      <c r="C2728" s="15" t="s">
        <v>169</v>
      </c>
      <c r="D2728" s="15" t="s">
        <v>5</v>
      </c>
      <c r="E2728" s="15" t="s">
        <v>83</v>
      </c>
      <c r="F2728" s="16">
        <v>516</v>
      </c>
      <c r="G2728" s="19">
        <v>606.73859999999081</v>
      </c>
      <c r="H2728" s="19">
        <f t="shared" si="211"/>
        <v>313077.11759999528</v>
      </c>
      <c r="I2728" s="20">
        <v>1417.7696925599787</v>
      </c>
      <c r="J2728" s="19">
        <f t="shared" si="212"/>
        <v>731569.16136094905</v>
      </c>
      <c r="K2728" s="19">
        <f t="shared" si="213"/>
        <v>811.03109255998788</v>
      </c>
      <c r="L2728" s="19">
        <f t="shared" si="214"/>
        <v>418492.04376095376</v>
      </c>
      <c r="M2728" s="29">
        <f>Table4[[#This Row],[Revenue]]/Table4[[#This Row],[Units]]</f>
        <v>2.7476156832557725</v>
      </c>
      <c r="N2728" s="31">
        <f t="shared" si="215"/>
        <v>0.57204713629867443</v>
      </c>
    </row>
    <row r="2729" spans="1:19" x14ac:dyDescent="0.25">
      <c r="A2729" s="35">
        <v>1990</v>
      </c>
      <c r="B2729" s="15" t="s">
        <v>175</v>
      </c>
      <c r="C2729" s="15" t="s">
        <v>169</v>
      </c>
      <c r="D2729" s="15" t="s">
        <v>5</v>
      </c>
      <c r="E2729" s="15" t="s">
        <v>83</v>
      </c>
      <c r="F2729" s="16">
        <v>486</v>
      </c>
      <c r="G2729" s="19">
        <v>571.57244999999136</v>
      </c>
      <c r="H2729" s="19">
        <f t="shared" si="211"/>
        <v>277784.21069999581</v>
      </c>
      <c r="I2729" s="20">
        <v>1358.3888920199795</v>
      </c>
      <c r="J2729" s="19">
        <f t="shared" si="212"/>
        <v>660177.00152171007</v>
      </c>
      <c r="K2729" s="19">
        <f t="shared" si="213"/>
        <v>786.81644201998813</v>
      </c>
      <c r="L2729" s="19">
        <f t="shared" si="214"/>
        <v>382392.79082171427</v>
      </c>
      <c r="M2729" s="29">
        <f>Table4[[#This Row],[Revenue]]/Table4[[#This Row],[Units]]</f>
        <v>2.7950388724690938</v>
      </c>
      <c r="N2729" s="31">
        <f t="shared" si="215"/>
        <v>0.57922767672957054</v>
      </c>
    </row>
    <row r="2730" spans="1:19" x14ac:dyDescent="0.25">
      <c r="A2730" s="35">
        <v>1991</v>
      </c>
      <c r="B2730" s="15" t="s">
        <v>173</v>
      </c>
      <c r="C2730" s="15" t="s">
        <v>169</v>
      </c>
      <c r="D2730" s="15" t="s">
        <v>5</v>
      </c>
      <c r="E2730" s="15" t="s">
        <v>83</v>
      </c>
      <c r="F2730" s="16">
        <v>855</v>
      </c>
      <c r="G2730" s="19">
        <v>1122.1233749999719</v>
      </c>
      <c r="H2730" s="19">
        <f t="shared" si="211"/>
        <v>959415.48562497599</v>
      </c>
      <c r="I2730" s="20">
        <v>2334.6614581499416</v>
      </c>
      <c r="J2730" s="19">
        <f t="shared" si="212"/>
        <v>1996135.5467182</v>
      </c>
      <c r="K2730" s="19">
        <f t="shared" si="213"/>
        <v>1212.5380831499697</v>
      </c>
      <c r="L2730" s="19">
        <f t="shared" si="214"/>
        <v>1036720.061093224</v>
      </c>
      <c r="M2730" s="29">
        <f>Table4[[#This Row],[Revenue]]/Table4[[#This Row],[Units]]</f>
        <v>2.7305981966665982</v>
      </c>
      <c r="N2730" s="31">
        <f t="shared" si="215"/>
        <v>0.51936355865094996</v>
      </c>
    </row>
    <row r="2731" spans="1:19" x14ac:dyDescent="0.25">
      <c r="A2731" s="35">
        <v>1992</v>
      </c>
      <c r="B2731" s="15" t="s">
        <v>175</v>
      </c>
      <c r="C2731" s="15" t="s">
        <v>169</v>
      </c>
      <c r="D2731" s="15" t="s">
        <v>5</v>
      </c>
      <c r="E2731" s="15" t="s">
        <v>83</v>
      </c>
      <c r="F2731" s="16">
        <v>516</v>
      </c>
      <c r="G2731" s="19">
        <v>821.87189999996713</v>
      </c>
      <c r="H2731" s="19">
        <f t="shared" si="211"/>
        <v>424085.90039998305</v>
      </c>
      <c r="I2731" s="20">
        <v>1805.7396359999277</v>
      </c>
      <c r="J2731" s="19">
        <f t="shared" si="212"/>
        <v>931761.65217596269</v>
      </c>
      <c r="K2731" s="19">
        <f t="shared" si="213"/>
        <v>983.86773599996059</v>
      </c>
      <c r="L2731" s="19">
        <f t="shared" si="214"/>
        <v>507675.75177597965</v>
      </c>
      <c r="M2731" s="29">
        <f>Table4[[#This Row],[Revenue]]/Table4[[#This Row],[Units]]</f>
        <v>3.4994954186045111</v>
      </c>
      <c r="N2731" s="31">
        <f t="shared" si="215"/>
        <v>0.54485581220303902</v>
      </c>
    </row>
    <row r="2732" spans="1:19" x14ac:dyDescent="0.25">
      <c r="A2732" s="35">
        <v>1992</v>
      </c>
      <c r="B2732" s="15" t="s">
        <v>175</v>
      </c>
      <c r="C2732" s="15" t="s">
        <v>169</v>
      </c>
      <c r="D2732" s="15" t="s">
        <v>5</v>
      </c>
      <c r="E2732" s="15" t="s">
        <v>83</v>
      </c>
      <c r="F2732" s="16">
        <v>486</v>
      </c>
      <c r="G2732" s="19">
        <v>774.19799999996906</v>
      </c>
      <c r="H2732" s="19">
        <f t="shared" si="211"/>
        <v>376260.22799998499</v>
      </c>
      <c r="I2732" s="20">
        <v>1731.867119999931</v>
      </c>
      <c r="J2732" s="19">
        <f t="shared" si="212"/>
        <v>841687.42031996651</v>
      </c>
      <c r="K2732" s="19">
        <f t="shared" si="213"/>
        <v>957.66911999996194</v>
      </c>
      <c r="L2732" s="19">
        <f t="shared" si="214"/>
        <v>465427.19231998152</v>
      </c>
      <c r="M2732" s="29">
        <f>Table4[[#This Row],[Revenue]]/Table4[[#This Row],[Units]]</f>
        <v>3.5635125925924505</v>
      </c>
      <c r="N2732" s="31">
        <f t="shared" si="215"/>
        <v>0.55296916775000615</v>
      </c>
    </row>
    <row r="2733" spans="1:19" x14ac:dyDescent="0.25">
      <c r="A2733" s="35">
        <v>1993</v>
      </c>
      <c r="B2733" s="15" t="s">
        <v>172</v>
      </c>
      <c r="C2733" s="15" t="s">
        <v>169</v>
      </c>
      <c r="D2733" s="15" t="s">
        <v>5</v>
      </c>
      <c r="E2733" s="15" t="s">
        <v>83</v>
      </c>
      <c r="F2733" s="16">
        <v>855</v>
      </c>
      <c r="G2733" s="19">
        <v>1418.7656249999393</v>
      </c>
      <c r="H2733" s="19">
        <f t="shared" si="211"/>
        <v>1213044.6093749481</v>
      </c>
      <c r="I2733" s="20">
        <v>2753.7881249998818</v>
      </c>
      <c r="J2733" s="19">
        <f t="shared" si="212"/>
        <v>2354488.8468748988</v>
      </c>
      <c r="K2733" s="19">
        <f t="shared" si="213"/>
        <v>1335.0224999999425</v>
      </c>
      <c r="L2733" s="19">
        <f t="shared" si="214"/>
        <v>1141444.2374999507</v>
      </c>
      <c r="M2733" s="29">
        <f>Table4[[#This Row],[Revenue]]/Table4[[#This Row],[Units]]</f>
        <v>3.2208048245612653</v>
      </c>
      <c r="N2733" s="31">
        <f t="shared" si="215"/>
        <v>0.48479492226730397</v>
      </c>
    </row>
    <row r="2734" spans="1:19" x14ac:dyDescent="0.25">
      <c r="A2734" s="35">
        <v>1996</v>
      </c>
      <c r="B2734" s="15" t="s">
        <v>176</v>
      </c>
      <c r="C2734" s="15" t="s">
        <v>169</v>
      </c>
      <c r="D2734" s="15" t="s">
        <v>5</v>
      </c>
      <c r="E2734" s="15" t="s">
        <v>83</v>
      </c>
      <c r="F2734" s="16">
        <v>249</v>
      </c>
      <c r="G2734" s="19">
        <v>527.76752309819574</v>
      </c>
      <c r="H2734" s="19">
        <f t="shared" si="211"/>
        <v>131414.11325145073</v>
      </c>
      <c r="I2734" s="20">
        <v>824.50991321999334</v>
      </c>
      <c r="J2734" s="19">
        <f t="shared" si="212"/>
        <v>205302.96839177835</v>
      </c>
      <c r="K2734" s="19">
        <f t="shared" si="213"/>
        <v>296.7423901217976</v>
      </c>
      <c r="L2734" s="19">
        <f t="shared" si="214"/>
        <v>73888.855140327621</v>
      </c>
      <c r="M2734" s="29">
        <f>Table4[[#This Row],[Revenue]]/Table4[[#This Row],[Units]]</f>
        <v>3.3112847920481658</v>
      </c>
      <c r="N2734" s="31">
        <f t="shared" si="215"/>
        <v>0.35990154316388634</v>
      </c>
    </row>
    <row r="2735" spans="1:19" x14ac:dyDescent="0.25">
      <c r="A2735" s="35">
        <v>1996</v>
      </c>
      <c r="B2735" s="15" t="s">
        <v>172</v>
      </c>
      <c r="C2735" s="15" t="s">
        <v>169</v>
      </c>
      <c r="D2735" s="15" t="s">
        <v>5</v>
      </c>
      <c r="E2735" s="15" t="s">
        <v>83</v>
      </c>
      <c r="F2735" s="16">
        <v>160</v>
      </c>
      <c r="G2735" s="19">
        <v>200.06398268999968</v>
      </c>
      <c r="H2735" s="19">
        <f t="shared" si="211"/>
        <v>32010.237230399947</v>
      </c>
      <c r="I2735" s="20">
        <v>446.56929899999932</v>
      </c>
      <c r="J2735" s="19">
        <f t="shared" si="212"/>
        <v>71451.087839999891</v>
      </c>
      <c r="K2735" s="19">
        <f t="shared" si="213"/>
        <v>246.50531630999964</v>
      </c>
      <c r="L2735" s="19">
        <f t="shared" si="214"/>
        <v>39440.850609599947</v>
      </c>
      <c r="M2735" s="29">
        <f>Table4[[#This Row],[Revenue]]/Table4[[#This Row],[Units]]</f>
        <v>2.7910581187499957</v>
      </c>
      <c r="N2735" s="31">
        <f t="shared" si="215"/>
        <v>0.55199790236811608</v>
      </c>
    </row>
    <row r="2736" spans="1:19" x14ac:dyDescent="0.25">
      <c r="A2736" s="35">
        <v>1998</v>
      </c>
      <c r="B2736" s="15" t="s">
        <v>173</v>
      </c>
      <c r="C2736" s="15" t="s">
        <v>169</v>
      </c>
      <c r="D2736" s="15" t="s">
        <v>5</v>
      </c>
      <c r="E2736" s="15" t="s">
        <v>83</v>
      </c>
      <c r="F2736" s="16">
        <v>995</v>
      </c>
      <c r="G2736" s="19">
        <v>1381.5326249999589</v>
      </c>
      <c r="H2736" s="19">
        <f t="shared" si="211"/>
        <v>1374624.9618749591</v>
      </c>
      <c r="I2736" s="20">
        <v>2605.7356049999225</v>
      </c>
      <c r="J2736" s="19">
        <f t="shared" si="212"/>
        <v>2592706.9269749229</v>
      </c>
      <c r="K2736" s="19">
        <f t="shared" si="213"/>
        <v>1224.2029799999636</v>
      </c>
      <c r="L2736" s="19">
        <f t="shared" si="214"/>
        <v>1218081.9650999638</v>
      </c>
      <c r="M2736" s="29">
        <f>Table4[[#This Row],[Revenue]]/Table4[[#This Row],[Units]]</f>
        <v>2.6188297537687664</v>
      </c>
      <c r="N2736" s="31">
        <f t="shared" si="215"/>
        <v>0.46981089625936934</v>
      </c>
    </row>
    <row r="2737" spans="1:14" x14ac:dyDescent="0.25">
      <c r="A2737" s="35">
        <v>2000</v>
      </c>
      <c r="B2737" s="15" t="s">
        <v>171</v>
      </c>
      <c r="C2737" s="15" t="s">
        <v>169</v>
      </c>
      <c r="D2737" s="15" t="s">
        <v>5</v>
      </c>
      <c r="E2737" s="15" t="s">
        <v>83</v>
      </c>
      <c r="F2737" s="16">
        <v>451</v>
      </c>
      <c r="G2737" s="19">
        <v>994.12323995995143</v>
      </c>
      <c r="H2737" s="19">
        <f t="shared" si="211"/>
        <v>448349.58122193808</v>
      </c>
      <c r="I2737" s="20">
        <v>2450.2285159998801</v>
      </c>
      <c r="J2737" s="19">
        <f t="shared" si="212"/>
        <v>1105053.0607159459</v>
      </c>
      <c r="K2737" s="19">
        <f t="shared" si="213"/>
        <v>1456.1052760399286</v>
      </c>
      <c r="L2737" s="19">
        <f t="shared" si="214"/>
        <v>656703.47949400777</v>
      </c>
      <c r="M2737" s="29">
        <f>Table4[[#This Row],[Revenue]]/Table4[[#This Row],[Units]]</f>
        <v>5.43287919290439</v>
      </c>
      <c r="N2737" s="31">
        <f t="shared" si="215"/>
        <v>0.5942732551399299</v>
      </c>
    </row>
    <row r="2738" spans="1:14" x14ac:dyDescent="0.25">
      <c r="A2738" s="35">
        <v>2000</v>
      </c>
      <c r="B2738" s="15" t="s">
        <v>176</v>
      </c>
      <c r="C2738" s="15" t="s">
        <v>169</v>
      </c>
      <c r="D2738" s="15" t="s">
        <v>5</v>
      </c>
      <c r="E2738" s="15" t="s">
        <v>83</v>
      </c>
      <c r="F2738" s="16">
        <v>453</v>
      </c>
      <c r="G2738" s="19">
        <v>909.82007105995694</v>
      </c>
      <c r="H2738" s="19">
        <f t="shared" si="211"/>
        <v>412148.4921901605</v>
      </c>
      <c r="I2738" s="20">
        <v>2234.3473259998941</v>
      </c>
      <c r="J2738" s="19">
        <f t="shared" si="212"/>
        <v>1012159.3386779521</v>
      </c>
      <c r="K2738" s="19">
        <f t="shared" si="213"/>
        <v>1324.5272549399372</v>
      </c>
      <c r="L2738" s="19">
        <f t="shared" si="214"/>
        <v>600010.84648779151</v>
      </c>
      <c r="M2738" s="29">
        <f>Table4[[#This Row],[Revenue]]/Table4[[#This Row],[Units]]</f>
        <v>4.9323340529798987</v>
      </c>
      <c r="N2738" s="31">
        <f t="shared" si="215"/>
        <v>0.5928027569962504</v>
      </c>
    </row>
    <row r="2739" spans="1:14" x14ac:dyDescent="0.25">
      <c r="A2739" s="35">
        <v>2000</v>
      </c>
      <c r="B2739" s="15" t="s">
        <v>173</v>
      </c>
      <c r="C2739" s="15" t="s">
        <v>169</v>
      </c>
      <c r="D2739" s="15" t="s">
        <v>5</v>
      </c>
      <c r="E2739" s="15" t="s">
        <v>83</v>
      </c>
      <c r="F2739" s="16">
        <v>355</v>
      </c>
      <c r="G2739" s="19">
        <v>1068.949473539951</v>
      </c>
      <c r="H2739" s="19">
        <f t="shared" si="211"/>
        <v>379477.06310668262</v>
      </c>
      <c r="I2739" s="20">
        <v>2025.542333999907</v>
      </c>
      <c r="J2739" s="19">
        <f t="shared" si="212"/>
        <v>719067.52856996702</v>
      </c>
      <c r="K2739" s="19">
        <f t="shared" si="213"/>
        <v>956.592860459956</v>
      </c>
      <c r="L2739" s="19">
        <f t="shared" si="214"/>
        <v>339590.4654632844</v>
      </c>
      <c r="M2739" s="29">
        <f>Table4[[#This Row],[Revenue]]/Table4[[#This Row],[Units]]</f>
        <v>5.7057530535208647</v>
      </c>
      <c r="N2739" s="31">
        <f t="shared" si="215"/>
        <v>0.47226505435259886</v>
      </c>
    </row>
    <row r="2740" spans="1:14" x14ac:dyDescent="0.25">
      <c r="A2740" s="35">
        <v>2000</v>
      </c>
      <c r="B2740" s="15" t="s">
        <v>171</v>
      </c>
      <c r="C2740" s="15" t="s">
        <v>169</v>
      </c>
      <c r="D2740" s="15" t="s">
        <v>5</v>
      </c>
      <c r="E2740" s="15" t="s">
        <v>83</v>
      </c>
      <c r="F2740" s="16">
        <v>366</v>
      </c>
      <c r="G2740" s="19">
        <v>674.94188519996692</v>
      </c>
      <c r="H2740" s="19">
        <f t="shared" si="211"/>
        <v>247028.72998318789</v>
      </c>
      <c r="I2740" s="20">
        <v>1915.3609199999062</v>
      </c>
      <c r="J2740" s="19">
        <f t="shared" si="212"/>
        <v>701022.09671996569</v>
      </c>
      <c r="K2740" s="19">
        <f t="shared" si="213"/>
        <v>1240.4190347999393</v>
      </c>
      <c r="L2740" s="19">
        <f t="shared" si="214"/>
        <v>453993.36673677783</v>
      </c>
      <c r="M2740" s="29">
        <f>Table4[[#This Row],[Revenue]]/Table4[[#This Row],[Units]]</f>
        <v>5.2332265573767929</v>
      </c>
      <c r="N2740" s="31">
        <f t="shared" si="215"/>
        <v>0.64761634313808591</v>
      </c>
    </row>
    <row r="2741" spans="1:14" x14ac:dyDescent="0.25">
      <c r="A2741" s="35">
        <v>2000</v>
      </c>
      <c r="B2741" s="15" t="s">
        <v>175</v>
      </c>
      <c r="C2741" s="15" t="s">
        <v>169</v>
      </c>
      <c r="D2741" s="15" t="s">
        <v>5</v>
      </c>
      <c r="E2741" s="15" t="s">
        <v>83</v>
      </c>
      <c r="F2741" s="16">
        <v>369</v>
      </c>
      <c r="G2741" s="19">
        <v>598.09941919997152</v>
      </c>
      <c r="H2741" s="19">
        <f t="shared" si="211"/>
        <v>220698.6856847895</v>
      </c>
      <c r="I2741" s="20">
        <v>1711.9723199999187</v>
      </c>
      <c r="J2741" s="19">
        <f t="shared" si="212"/>
        <v>631717.78607996996</v>
      </c>
      <c r="K2741" s="19">
        <f t="shared" si="213"/>
        <v>1113.8729007999473</v>
      </c>
      <c r="L2741" s="19">
        <f t="shared" si="214"/>
        <v>411019.10039518046</v>
      </c>
      <c r="M2741" s="29">
        <f>Table4[[#This Row],[Revenue]]/Table4[[#This Row],[Units]]</f>
        <v>4.6394913821136008</v>
      </c>
      <c r="N2741" s="31">
        <f t="shared" si="215"/>
        <v>0.65063721404093744</v>
      </c>
    </row>
    <row r="2742" spans="1:14" x14ac:dyDescent="0.25">
      <c r="A2742" s="35">
        <v>2000</v>
      </c>
      <c r="B2742" s="15" t="s">
        <v>172</v>
      </c>
      <c r="C2742" s="15" t="s">
        <v>169</v>
      </c>
      <c r="D2742" s="15" t="s">
        <v>5</v>
      </c>
      <c r="E2742" s="15" t="s">
        <v>83</v>
      </c>
      <c r="F2742" s="16">
        <v>249</v>
      </c>
      <c r="G2742" s="19">
        <v>801.17454032996443</v>
      </c>
      <c r="H2742" s="19">
        <f t="shared" si="211"/>
        <v>199492.46054216113</v>
      </c>
      <c r="I2742" s="20">
        <v>1721.2192429999459</v>
      </c>
      <c r="J2742" s="19">
        <f t="shared" si="212"/>
        <v>428583.59150698653</v>
      </c>
      <c r="K2742" s="19">
        <f t="shared" si="213"/>
        <v>920.04470266998146</v>
      </c>
      <c r="L2742" s="19">
        <f t="shared" si="214"/>
        <v>229091.1309648254</v>
      </c>
      <c r="M2742" s="29">
        <f>Table4[[#This Row],[Revenue]]/Table4[[#This Row],[Units]]</f>
        <v>6.9125270803210679</v>
      </c>
      <c r="N2742" s="31">
        <f t="shared" si="215"/>
        <v>0.53453080216929139</v>
      </c>
    </row>
    <row r="2743" spans="1:14" x14ac:dyDescent="0.25">
      <c r="A2743" s="35">
        <v>2000</v>
      </c>
      <c r="B2743" s="15" t="s">
        <v>173</v>
      </c>
      <c r="C2743" s="15" t="s">
        <v>169</v>
      </c>
      <c r="D2743" s="15" t="s">
        <v>5</v>
      </c>
      <c r="E2743" s="15" t="s">
        <v>83</v>
      </c>
      <c r="F2743" s="16">
        <v>270</v>
      </c>
      <c r="G2743" s="19">
        <v>582.1427117999732</v>
      </c>
      <c r="H2743" s="19">
        <f t="shared" si="211"/>
        <v>157178.53218599275</v>
      </c>
      <c r="I2743" s="20">
        <v>1515.9877799999304</v>
      </c>
      <c r="J2743" s="19">
        <f t="shared" si="212"/>
        <v>409316.70059998118</v>
      </c>
      <c r="K2743" s="19">
        <f t="shared" si="213"/>
        <v>933.84506819995715</v>
      </c>
      <c r="L2743" s="19">
        <f t="shared" si="214"/>
        <v>252138.16841398843</v>
      </c>
      <c r="M2743" s="29">
        <f>Table4[[#This Row],[Revenue]]/Table4[[#This Row],[Units]]</f>
        <v>5.6147695555552977</v>
      </c>
      <c r="N2743" s="31">
        <f t="shared" si="215"/>
        <v>0.61599775441461679</v>
      </c>
    </row>
    <row r="2744" spans="1:14" x14ac:dyDescent="0.25">
      <c r="A2744" s="35">
        <v>2000</v>
      </c>
      <c r="B2744" s="15" t="s">
        <v>172</v>
      </c>
      <c r="C2744" s="15" t="s">
        <v>169</v>
      </c>
      <c r="D2744" s="15" t="s">
        <v>5</v>
      </c>
      <c r="E2744" s="15" t="s">
        <v>83</v>
      </c>
      <c r="F2744" s="16">
        <v>160</v>
      </c>
      <c r="G2744" s="19">
        <v>326.29960439998553</v>
      </c>
      <c r="H2744" s="19">
        <f t="shared" si="211"/>
        <v>52207.936703997686</v>
      </c>
      <c r="I2744" s="20">
        <v>723.96323999996787</v>
      </c>
      <c r="J2744" s="19">
        <f t="shared" si="212"/>
        <v>115834.11839999486</v>
      </c>
      <c r="K2744" s="19">
        <f t="shared" si="213"/>
        <v>397.66363559998234</v>
      </c>
      <c r="L2744" s="19">
        <f t="shared" si="214"/>
        <v>63626.181695997169</v>
      </c>
      <c r="M2744" s="29">
        <f>Table4[[#This Row],[Revenue]]/Table4[[#This Row],[Units]]</f>
        <v>4.5247702499997988</v>
      </c>
      <c r="N2744" s="31">
        <f t="shared" si="215"/>
        <v>0.5492870544090056</v>
      </c>
    </row>
    <row r="2745" spans="1:14" x14ac:dyDescent="0.25">
      <c r="A2745" s="35">
        <v>2001</v>
      </c>
      <c r="B2745" s="15" t="s">
        <v>171</v>
      </c>
      <c r="C2745" s="15" t="s">
        <v>169</v>
      </c>
      <c r="D2745" s="15" t="s">
        <v>5</v>
      </c>
      <c r="E2745" s="15" t="s">
        <v>83</v>
      </c>
      <c r="F2745" s="16">
        <v>689.12947379226671</v>
      </c>
      <c r="G2745" s="19">
        <v>1216.5330043808674</v>
      </c>
      <c r="H2745" s="19">
        <f t="shared" si="211"/>
        <v>838348.74915991246</v>
      </c>
      <c r="I2745" s="20">
        <v>3641.8933821088567</v>
      </c>
      <c r="J2745" s="19">
        <f t="shared" si="212"/>
        <v>2509736.0700202151</v>
      </c>
      <c r="K2745" s="19">
        <f t="shared" si="213"/>
        <v>2425.3603777279895</v>
      </c>
      <c r="L2745" s="19">
        <f t="shared" si="214"/>
        <v>1671387.3208603025</v>
      </c>
      <c r="M2745" s="29">
        <f>Table4[[#This Row],[Revenue]]/Table4[[#This Row],[Units]]</f>
        <v>5.2847737915889521</v>
      </c>
      <c r="N2745" s="31">
        <f t="shared" si="215"/>
        <v>0.66596138965594109</v>
      </c>
    </row>
    <row r="2746" spans="1:14" x14ac:dyDescent="0.25">
      <c r="A2746" s="35">
        <v>2001</v>
      </c>
      <c r="B2746" s="15" t="s">
        <v>171</v>
      </c>
      <c r="C2746" s="15" t="s">
        <v>169</v>
      </c>
      <c r="D2746" s="15" t="s">
        <v>5</v>
      </c>
      <c r="E2746" s="15" t="s">
        <v>83</v>
      </c>
      <c r="F2746" s="16">
        <v>588.12686213792711</v>
      </c>
      <c r="G2746" s="19">
        <v>1481.1555811856304</v>
      </c>
      <c r="H2746" s="19">
        <f t="shared" si="211"/>
        <v>871107.38430078258</v>
      </c>
      <c r="I2746" s="20">
        <v>3507.0946210529019</v>
      </c>
      <c r="J2746" s="19">
        <f t="shared" si="212"/>
        <v>2062616.5547006456</v>
      </c>
      <c r="K2746" s="19">
        <f t="shared" si="213"/>
        <v>2025.9390398672715</v>
      </c>
      <c r="L2746" s="19">
        <f t="shared" si="214"/>
        <v>1191509.170399863</v>
      </c>
      <c r="M2746" s="29">
        <f>Table4[[#This Row],[Revenue]]/Table4[[#This Row],[Units]]</f>
        <v>5.9631600711181605</v>
      </c>
      <c r="N2746" s="31">
        <f t="shared" si="215"/>
        <v>0.57766877109778203</v>
      </c>
    </row>
    <row r="2747" spans="1:14" x14ac:dyDescent="0.25">
      <c r="A2747" s="35">
        <v>2001</v>
      </c>
      <c r="B2747" s="15" t="s">
        <v>174</v>
      </c>
      <c r="C2747" s="15" t="s">
        <v>169</v>
      </c>
      <c r="D2747" s="15" t="s">
        <v>5</v>
      </c>
      <c r="E2747" s="15" t="s">
        <v>83</v>
      </c>
      <c r="F2747" s="16">
        <v>465</v>
      </c>
      <c r="G2747" s="19">
        <v>1313.9698445499339</v>
      </c>
      <c r="H2747" s="19">
        <f t="shared" si="211"/>
        <v>610995.97771571926</v>
      </c>
      <c r="I2747" s="20">
        <v>2590.3378049998696</v>
      </c>
      <c r="J2747" s="19">
        <f t="shared" si="212"/>
        <v>1204507.0793249393</v>
      </c>
      <c r="K2747" s="19">
        <f t="shared" si="213"/>
        <v>1276.3679604499357</v>
      </c>
      <c r="L2747" s="19">
        <f t="shared" si="214"/>
        <v>593511.10160922003</v>
      </c>
      <c r="M2747" s="29">
        <f>Table4[[#This Row],[Revenue]]/Table4[[#This Row],[Units]]</f>
        <v>5.5706189354835907</v>
      </c>
      <c r="N2747" s="31">
        <f t="shared" si="215"/>
        <v>0.49274189566561183</v>
      </c>
    </row>
    <row r="2748" spans="1:14" x14ac:dyDescent="0.25">
      <c r="A2748" s="35">
        <v>2001</v>
      </c>
      <c r="B2748" s="15" t="s">
        <v>175</v>
      </c>
      <c r="C2748" s="15" t="s">
        <v>169</v>
      </c>
      <c r="D2748" s="15" t="s">
        <v>5</v>
      </c>
      <c r="E2748" s="15" t="s">
        <v>83</v>
      </c>
      <c r="F2748" s="16">
        <v>457</v>
      </c>
      <c r="G2748" s="19">
        <v>977.46337555994717</v>
      </c>
      <c r="H2748" s="19">
        <f t="shared" si="211"/>
        <v>446700.76263089583</v>
      </c>
      <c r="I2748" s="20">
        <v>2311.3192759998747</v>
      </c>
      <c r="J2748" s="19">
        <f t="shared" si="212"/>
        <v>1056272.9091319428</v>
      </c>
      <c r="K2748" s="19">
        <f t="shared" si="213"/>
        <v>1333.8559004399276</v>
      </c>
      <c r="L2748" s="19">
        <f t="shared" si="214"/>
        <v>609572.14650104695</v>
      </c>
      <c r="M2748" s="29">
        <f>Table4[[#This Row],[Revenue]]/Table4[[#This Row],[Units]]</f>
        <v>5.057591413566465</v>
      </c>
      <c r="N2748" s="31">
        <f t="shared" si="215"/>
        <v>0.57709720776801932</v>
      </c>
    </row>
    <row r="2749" spans="1:14" x14ac:dyDescent="0.25">
      <c r="A2749" s="35">
        <v>2001</v>
      </c>
      <c r="B2749" s="15" t="s">
        <v>174</v>
      </c>
      <c r="C2749" s="15" t="s">
        <v>169</v>
      </c>
      <c r="D2749" s="15" t="s">
        <v>5</v>
      </c>
      <c r="E2749" s="15" t="s">
        <v>83</v>
      </c>
      <c r="F2749" s="16">
        <v>363</v>
      </c>
      <c r="G2749" s="19">
        <v>791.26555119996021</v>
      </c>
      <c r="H2749" s="19">
        <f t="shared" si="211"/>
        <v>287229.39508558554</v>
      </c>
      <c r="I2749" s="20">
        <v>2043.2695199998971</v>
      </c>
      <c r="J2749" s="19">
        <f t="shared" si="212"/>
        <v>741706.83575996268</v>
      </c>
      <c r="K2749" s="19">
        <f t="shared" si="213"/>
        <v>1252.003968799937</v>
      </c>
      <c r="L2749" s="19">
        <f t="shared" si="214"/>
        <v>454477.44067437714</v>
      </c>
      <c r="M2749" s="29">
        <f>Table4[[#This Row],[Revenue]]/Table4[[#This Row],[Units]]</f>
        <v>5.6288416528922784</v>
      </c>
      <c r="N2749" s="31">
        <f t="shared" si="215"/>
        <v>0.61274538505326503</v>
      </c>
    </row>
    <row r="2750" spans="1:14" x14ac:dyDescent="0.25">
      <c r="A2750" s="35">
        <v>2001</v>
      </c>
      <c r="B2750" s="15" t="s">
        <v>173</v>
      </c>
      <c r="C2750" s="15" t="s">
        <v>169</v>
      </c>
      <c r="D2750" s="15" t="s">
        <v>5</v>
      </c>
      <c r="E2750" s="15" t="s">
        <v>83</v>
      </c>
      <c r="F2750" s="16">
        <v>361</v>
      </c>
      <c r="G2750" s="19">
        <v>728.84286719996226</v>
      </c>
      <c r="H2750" s="19">
        <f t="shared" si="211"/>
        <v>263112.27505918639</v>
      </c>
      <c r="I2750" s="20">
        <v>1898.7931199999018</v>
      </c>
      <c r="J2750" s="19">
        <f t="shared" si="212"/>
        <v>685464.31631996459</v>
      </c>
      <c r="K2750" s="19">
        <f t="shared" si="213"/>
        <v>1169.9502527999396</v>
      </c>
      <c r="L2750" s="19">
        <f t="shared" si="214"/>
        <v>422352.04126077821</v>
      </c>
      <c r="M2750" s="29">
        <f>Table4[[#This Row],[Revenue]]/Table4[[#This Row],[Units]]</f>
        <v>5.2598147368418333</v>
      </c>
      <c r="N2750" s="31">
        <f t="shared" si="215"/>
        <v>0.61615467239527388</v>
      </c>
    </row>
    <row r="2751" spans="1:14" x14ac:dyDescent="0.25">
      <c r="A2751" s="35">
        <v>2001</v>
      </c>
      <c r="B2751" s="15" t="s">
        <v>175</v>
      </c>
      <c r="C2751" s="15" t="s">
        <v>169</v>
      </c>
      <c r="D2751" s="15" t="s">
        <v>5</v>
      </c>
      <c r="E2751" s="15" t="s">
        <v>83</v>
      </c>
      <c r="F2751" s="16">
        <v>371</v>
      </c>
      <c r="G2751" s="19">
        <v>628.35287919996608</v>
      </c>
      <c r="H2751" s="19">
        <f t="shared" si="211"/>
        <v>233118.91818318743</v>
      </c>
      <c r="I2751" s="20">
        <v>1726.2383199999065</v>
      </c>
      <c r="J2751" s="19">
        <f t="shared" si="212"/>
        <v>640434.41671996529</v>
      </c>
      <c r="K2751" s="19">
        <f t="shared" si="213"/>
        <v>1097.8854407999404</v>
      </c>
      <c r="L2751" s="19">
        <f t="shared" si="214"/>
        <v>407315.49853677786</v>
      </c>
      <c r="M2751" s="29">
        <f>Table4[[#This Row],[Revenue]]/Table4[[#This Row],[Units]]</f>
        <v>4.6529334770886965</v>
      </c>
      <c r="N2751" s="31">
        <f t="shared" si="215"/>
        <v>0.63599876568607272</v>
      </c>
    </row>
    <row r="2752" spans="1:14" x14ac:dyDescent="0.25">
      <c r="A2752" s="35">
        <v>2001</v>
      </c>
      <c r="B2752" s="15" t="s">
        <v>176</v>
      </c>
      <c r="C2752" s="15" t="s">
        <v>169</v>
      </c>
      <c r="D2752" s="15" t="s">
        <v>5</v>
      </c>
      <c r="E2752" s="15" t="s">
        <v>83</v>
      </c>
      <c r="F2752" s="16">
        <v>375</v>
      </c>
      <c r="G2752" s="19">
        <v>614.9053631999675</v>
      </c>
      <c r="H2752" s="19">
        <f t="shared" si="211"/>
        <v>230589.51119998781</v>
      </c>
      <c r="I2752" s="20">
        <v>1689.2947199999105</v>
      </c>
      <c r="J2752" s="19">
        <f t="shared" si="212"/>
        <v>633485.51999996649</v>
      </c>
      <c r="K2752" s="19">
        <f t="shared" si="213"/>
        <v>1074.389356799943</v>
      </c>
      <c r="L2752" s="19">
        <f t="shared" si="214"/>
        <v>402896.00879997865</v>
      </c>
      <c r="M2752" s="29">
        <f>Table4[[#This Row],[Revenue]]/Table4[[#This Row],[Units]]</f>
        <v>4.5047859199997617</v>
      </c>
      <c r="N2752" s="31">
        <f t="shared" si="215"/>
        <v>0.63599876568607283</v>
      </c>
    </row>
    <row r="2753" spans="1:14" x14ac:dyDescent="0.25">
      <c r="A2753" s="35">
        <v>2002</v>
      </c>
      <c r="B2753" s="15" t="s">
        <v>175</v>
      </c>
      <c r="C2753" s="15" t="s">
        <v>169</v>
      </c>
      <c r="D2753" s="15" t="s">
        <v>5</v>
      </c>
      <c r="E2753" s="15" t="s">
        <v>83</v>
      </c>
      <c r="F2753" s="16">
        <v>1005.1449564177951</v>
      </c>
      <c r="G2753" s="19">
        <v>2717.153784848842</v>
      </c>
      <c r="H2753" s="19">
        <f t="shared" si="211"/>
        <v>2731133.4226523363</v>
      </c>
      <c r="I2753" s="20">
        <v>6531.0594588707654</v>
      </c>
      <c r="J2753" s="19">
        <f t="shared" si="212"/>
        <v>6564661.4751486843</v>
      </c>
      <c r="K2753" s="19">
        <f t="shared" si="213"/>
        <v>3813.9056740219235</v>
      </c>
      <c r="L2753" s="19">
        <f t="shared" si="214"/>
        <v>3833528.052496348</v>
      </c>
      <c r="M2753" s="29">
        <f>Table4[[#This Row],[Revenue]]/Table4[[#This Row],[Units]]</f>
        <v>6.497629438590236</v>
      </c>
      <c r="N2753" s="31">
        <f t="shared" si="215"/>
        <v>0.58396431666867055</v>
      </c>
    </row>
    <row r="2754" spans="1:14" x14ac:dyDescent="0.25">
      <c r="A2754" s="35">
        <v>2002</v>
      </c>
      <c r="B2754" s="15" t="s">
        <v>172</v>
      </c>
      <c r="C2754" s="15" t="s">
        <v>169</v>
      </c>
      <c r="D2754" s="15" t="s">
        <v>5</v>
      </c>
      <c r="E2754" s="15" t="s">
        <v>83</v>
      </c>
      <c r="F2754" s="16">
        <v>873.24447106000548</v>
      </c>
      <c r="G2754" s="19">
        <v>2841.8871881430396</v>
      </c>
      <c r="H2754" s="19">
        <f t="shared" ref="H2754:H2817" si="216">G2754*F2754</f>
        <v>2481662.2744221748</v>
      </c>
      <c r="I2754" s="20">
        <v>6036.4416446468003</v>
      </c>
      <c r="J2754" s="19">
        <f t="shared" ref="J2754:J2817" si="217">I2754*F2754</f>
        <v>5271289.2910641851</v>
      </c>
      <c r="K2754" s="19">
        <f t="shared" ref="K2754:K2817" si="218">I2754-G2754</f>
        <v>3194.5544565037608</v>
      </c>
      <c r="L2754" s="19">
        <f t="shared" ref="L2754:L2817" si="219">J2754-H2754</f>
        <v>2789627.0166420103</v>
      </c>
      <c r="M2754" s="29">
        <f>Table4[[#This Row],[Revenue]]/Table4[[#This Row],[Units]]</f>
        <v>6.9126594495575144</v>
      </c>
      <c r="N2754" s="31">
        <f t="shared" ref="N2754:N2817" si="220">K2754/I2754</f>
        <v>0.5292115197264825</v>
      </c>
    </row>
    <row r="2755" spans="1:14" x14ac:dyDescent="0.25">
      <c r="A2755" s="35">
        <v>2002</v>
      </c>
      <c r="B2755" s="15" t="s">
        <v>176</v>
      </c>
      <c r="C2755" s="15" t="s">
        <v>169</v>
      </c>
      <c r="D2755" s="15" t="s">
        <v>5</v>
      </c>
      <c r="E2755" s="15" t="s">
        <v>83</v>
      </c>
      <c r="F2755" s="16">
        <v>741.04086947072278</v>
      </c>
      <c r="G2755" s="19">
        <v>2317.2726814912207</v>
      </c>
      <c r="H2755" s="19">
        <f t="shared" si="216"/>
        <v>1717193.7626930075</v>
      </c>
      <c r="I2755" s="20">
        <v>5124.2981128474312</v>
      </c>
      <c r="J2755" s="19">
        <f t="shared" si="217"/>
        <v>3797314.3289716444</v>
      </c>
      <c r="K2755" s="19">
        <f t="shared" si="218"/>
        <v>2807.0254313562104</v>
      </c>
      <c r="L2755" s="19">
        <f t="shared" si="219"/>
        <v>2080120.5662786369</v>
      </c>
      <c r="M2755" s="29">
        <f>Table4[[#This Row],[Revenue]]/Table4[[#This Row],[Units]]</f>
        <v>6.915000675343836</v>
      </c>
      <c r="N2755" s="31">
        <f t="shared" si="220"/>
        <v>0.54778730072681581</v>
      </c>
    </row>
    <row r="2756" spans="1:14" x14ac:dyDescent="0.25">
      <c r="A2756" s="35">
        <v>2002</v>
      </c>
      <c r="B2756" s="15" t="s">
        <v>173</v>
      </c>
      <c r="C2756" s="15" t="s">
        <v>169</v>
      </c>
      <c r="D2756" s="15" t="s">
        <v>5</v>
      </c>
      <c r="E2756" s="15" t="s">
        <v>83</v>
      </c>
      <c r="F2756" s="16">
        <v>707.80023648068516</v>
      </c>
      <c r="G2756" s="19">
        <v>1333.6173329724122</v>
      </c>
      <c r="H2756" s="19">
        <f t="shared" si="216"/>
        <v>943934.66365261399</v>
      </c>
      <c r="I2756" s="20">
        <v>3944.984108351744</v>
      </c>
      <c r="J2756" s="19">
        <f t="shared" si="217"/>
        <v>2792260.6848039092</v>
      </c>
      <c r="K2756" s="19">
        <f t="shared" si="218"/>
        <v>2611.3667753793316</v>
      </c>
      <c r="L2756" s="19">
        <f t="shared" si="219"/>
        <v>1848326.0211512952</v>
      </c>
      <c r="M2756" s="29">
        <f>Table4[[#This Row],[Revenue]]/Table4[[#This Row],[Units]]</f>
        <v>5.5735840495998437</v>
      </c>
      <c r="N2756" s="31">
        <f t="shared" si="220"/>
        <v>0.66194608233045282</v>
      </c>
    </row>
    <row r="2757" spans="1:14" x14ac:dyDescent="0.25">
      <c r="A2757" s="35">
        <v>2002</v>
      </c>
      <c r="B2757" s="15" t="s">
        <v>174</v>
      </c>
      <c r="C2757" s="15" t="s">
        <v>169</v>
      </c>
      <c r="D2757" s="15" t="s">
        <v>5</v>
      </c>
      <c r="E2757" s="15" t="s">
        <v>83</v>
      </c>
      <c r="F2757" s="16">
        <v>694.75331178968463</v>
      </c>
      <c r="G2757" s="19">
        <v>1615.986346179192</v>
      </c>
      <c r="H2757" s="19">
        <f t="shared" si="216"/>
        <v>1122711.8658149054</v>
      </c>
      <c r="I2757" s="20">
        <v>3840.9573775346694</v>
      </c>
      <c r="J2757" s="19">
        <f t="shared" si="217"/>
        <v>2668517.8584852335</v>
      </c>
      <c r="K2757" s="19">
        <f t="shared" si="218"/>
        <v>2224.9710313554774</v>
      </c>
      <c r="L2757" s="19">
        <f t="shared" si="219"/>
        <v>1545805.9926703281</v>
      </c>
      <c r="M2757" s="29">
        <f>Table4[[#This Row],[Revenue]]/Table4[[#This Row],[Units]]</f>
        <v>5.5285197095935574</v>
      </c>
      <c r="N2757" s="31">
        <f t="shared" si="220"/>
        <v>0.57927511624291494</v>
      </c>
    </row>
    <row r="2758" spans="1:14" x14ac:dyDescent="0.25">
      <c r="A2758" s="35">
        <v>2002</v>
      </c>
      <c r="B2758" s="15" t="s">
        <v>172</v>
      </c>
      <c r="C2758" s="15" t="s">
        <v>169</v>
      </c>
      <c r="D2758" s="15" t="s">
        <v>5</v>
      </c>
      <c r="E2758" s="15" t="s">
        <v>83</v>
      </c>
      <c r="F2758" s="16">
        <v>720.06850166720801</v>
      </c>
      <c r="G2758" s="19">
        <v>1258.4165265510469</v>
      </c>
      <c r="H2758" s="19">
        <f t="shared" si="216"/>
        <v>906146.10274686466</v>
      </c>
      <c r="I2758" s="20">
        <v>3640.3707623175869</v>
      </c>
      <c r="J2758" s="19">
        <f t="shared" si="217"/>
        <v>2621316.3203351367</v>
      </c>
      <c r="K2758" s="19">
        <f t="shared" si="218"/>
        <v>2381.95423576654</v>
      </c>
      <c r="L2758" s="19">
        <f t="shared" si="219"/>
        <v>1715170.2175882719</v>
      </c>
      <c r="M2758" s="29">
        <f>Table4[[#This Row],[Revenue]]/Table4[[#This Row],[Units]]</f>
        <v>5.0555895083438136</v>
      </c>
      <c r="N2758" s="31">
        <f t="shared" si="220"/>
        <v>0.65431638458993246</v>
      </c>
    </row>
    <row r="2759" spans="1:14" x14ac:dyDescent="0.25">
      <c r="A2759" s="35">
        <v>2002</v>
      </c>
      <c r="B2759" s="15" t="s">
        <v>175</v>
      </c>
      <c r="C2759" s="15" t="s">
        <v>169</v>
      </c>
      <c r="D2759" s="15" t="s">
        <v>5</v>
      </c>
      <c r="E2759" s="15" t="s">
        <v>83</v>
      </c>
      <c r="F2759" s="16">
        <v>536.67280831757193</v>
      </c>
      <c r="G2759" s="19">
        <v>1106.1128392824246</v>
      </c>
      <c r="H2759" s="19">
        <f t="shared" si="216"/>
        <v>593620.68377382192</v>
      </c>
      <c r="I2759" s="20">
        <v>3404.2051017553486</v>
      </c>
      <c r="J2759" s="19">
        <f t="shared" si="217"/>
        <v>1826944.3120480487</v>
      </c>
      <c r="K2759" s="19">
        <f t="shared" si="218"/>
        <v>2298.0922624729237</v>
      </c>
      <c r="L2759" s="19">
        <f t="shared" si="219"/>
        <v>1233323.6282742268</v>
      </c>
      <c r="M2759" s="29">
        <f>Table4[[#This Row],[Revenue]]/Table4[[#This Row],[Units]]</f>
        <v>6.3431667283968984</v>
      </c>
      <c r="N2759" s="31">
        <f t="shared" si="220"/>
        <v>0.67507456036886049</v>
      </c>
    </row>
    <row r="2760" spans="1:14" x14ac:dyDescent="0.25">
      <c r="A2760" s="35">
        <v>2002</v>
      </c>
      <c r="B2760" s="15" t="s">
        <v>176</v>
      </c>
      <c r="C2760" s="15" t="s">
        <v>169</v>
      </c>
      <c r="D2760" s="15" t="s">
        <v>5</v>
      </c>
      <c r="E2760" s="15" t="s">
        <v>83</v>
      </c>
      <c r="F2760" s="16">
        <v>496.97528028870175</v>
      </c>
      <c r="G2760" s="19">
        <v>943.33661644481276</v>
      </c>
      <c r="H2760" s="19">
        <f t="shared" si="216"/>
        <v>468814.97936425637</v>
      </c>
      <c r="I2760" s="20">
        <v>2670.9810352628806</v>
      </c>
      <c r="J2760" s="19">
        <f t="shared" si="217"/>
        <v>1327411.5486455769</v>
      </c>
      <c r="K2760" s="19">
        <f t="shared" si="218"/>
        <v>1727.6444188180678</v>
      </c>
      <c r="L2760" s="19">
        <f t="shared" si="219"/>
        <v>858596.56928132055</v>
      </c>
      <c r="M2760" s="29">
        <f>Table4[[#This Row],[Revenue]]/Table4[[#This Row],[Units]]</f>
        <v>5.3744746292235304</v>
      </c>
      <c r="N2760" s="31">
        <f t="shared" si="220"/>
        <v>0.64682017431397876</v>
      </c>
    </row>
    <row r="2761" spans="1:14" x14ac:dyDescent="0.25">
      <c r="A2761" s="35">
        <v>2008</v>
      </c>
      <c r="B2761" s="15" t="s">
        <v>175</v>
      </c>
      <c r="C2761" s="15" t="s">
        <v>169</v>
      </c>
      <c r="D2761" s="15" t="s">
        <v>5</v>
      </c>
      <c r="E2761" s="15" t="s">
        <v>83</v>
      </c>
      <c r="F2761" s="16">
        <v>771</v>
      </c>
      <c r="G2761" s="19">
        <v>1027.145474999973</v>
      </c>
      <c r="H2761" s="19">
        <f t="shared" si="216"/>
        <v>791929.16122497921</v>
      </c>
      <c r="I2761" s="20">
        <v>2037.2917589999463</v>
      </c>
      <c r="J2761" s="19">
        <f t="shared" si="217"/>
        <v>1570751.9461889586</v>
      </c>
      <c r="K2761" s="19">
        <f t="shared" si="218"/>
        <v>1010.1462839999733</v>
      </c>
      <c r="L2761" s="19">
        <f t="shared" si="219"/>
        <v>778822.78496397939</v>
      </c>
      <c r="M2761" s="29">
        <f>Table4[[#This Row],[Revenue]]/Table4[[#This Row],[Units]]</f>
        <v>2.6424017626458447</v>
      </c>
      <c r="N2761" s="31">
        <f t="shared" si="220"/>
        <v>0.49582799298998192</v>
      </c>
    </row>
    <row r="2762" spans="1:14" x14ac:dyDescent="0.25">
      <c r="A2762" s="35">
        <v>2008</v>
      </c>
      <c r="B2762" s="15" t="s">
        <v>176</v>
      </c>
      <c r="C2762" s="15" t="s">
        <v>169</v>
      </c>
      <c r="D2762" s="15" t="s">
        <v>5</v>
      </c>
      <c r="E2762" s="15" t="s">
        <v>83</v>
      </c>
      <c r="F2762" s="16">
        <v>674</v>
      </c>
      <c r="G2762" s="19">
        <v>866.67974999997978</v>
      </c>
      <c r="H2762" s="19">
        <f t="shared" si="216"/>
        <v>584142.15149998642</v>
      </c>
      <c r="I2762" s="20">
        <v>1893.9300830999562</v>
      </c>
      <c r="J2762" s="19">
        <f t="shared" si="217"/>
        <v>1276508.8760093704</v>
      </c>
      <c r="K2762" s="19">
        <f t="shared" si="218"/>
        <v>1027.2503330999764</v>
      </c>
      <c r="L2762" s="19">
        <f t="shared" si="219"/>
        <v>692366.72450938402</v>
      </c>
      <c r="M2762" s="29">
        <f>Table4[[#This Row],[Revenue]]/Table4[[#This Row],[Units]]</f>
        <v>2.8099852864984514</v>
      </c>
      <c r="N2762" s="31">
        <f t="shared" si="220"/>
        <v>0.54239084233700352</v>
      </c>
    </row>
    <row r="2763" spans="1:14" x14ac:dyDescent="0.25">
      <c r="A2763" s="35">
        <v>2009</v>
      </c>
      <c r="B2763" s="15" t="s">
        <v>173</v>
      </c>
      <c r="C2763" s="15" t="s">
        <v>169</v>
      </c>
      <c r="D2763" s="15" t="s">
        <v>5</v>
      </c>
      <c r="E2763" s="15" t="s">
        <v>83</v>
      </c>
      <c r="F2763" s="16">
        <v>674</v>
      </c>
      <c r="G2763" s="19">
        <v>1009.5340499999641</v>
      </c>
      <c r="H2763" s="19">
        <f t="shared" si="216"/>
        <v>680425.94969997578</v>
      </c>
      <c r="I2763" s="20">
        <v>2065.1744819999267</v>
      </c>
      <c r="J2763" s="19">
        <f t="shared" si="217"/>
        <v>1391927.6008679506</v>
      </c>
      <c r="K2763" s="19">
        <f t="shared" si="218"/>
        <v>1055.6404319999626</v>
      </c>
      <c r="L2763" s="19">
        <f t="shared" si="219"/>
        <v>711501.65116797481</v>
      </c>
      <c r="M2763" s="29">
        <f>Table4[[#This Row],[Revenue]]/Table4[[#This Row],[Units]]</f>
        <v>3.0640570949553809</v>
      </c>
      <c r="N2763" s="31">
        <f t="shared" si="220"/>
        <v>0.51116282967900828</v>
      </c>
    </row>
    <row r="2764" spans="1:14" x14ac:dyDescent="0.25">
      <c r="A2764" s="35">
        <v>2009</v>
      </c>
      <c r="B2764" s="15" t="s">
        <v>172</v>
      </c>
      <c r="C2764" s="15" t="s">
        <v>169</v>
      </c>
      <c r="D2764" s="15" t="s">
        <v>5</v>
      </c>
      <c r="E2764" s="15" t="s">
        <v>83</v>
      </c>
      <c r="F2764" s="16">
        <v>268</v>
      </c>
      <c r="G2764" s="19">
        <v>731.20434523997528</v>
      </c>
      <c r="H2764" s="19">
        <f t="shared" si="216"/>
        <v>195962.76452431339</v>
      </c>
      <c r="I2764" s="20">
        <v>1594.9524039999631</v>
      </c>
      <c r="J2764" s="19">
        <f t="shared" si="217"/>
        <v>427447.24427199009</v>
      </c>
      <c r="K2764" s="19">
        <f t="shared" si="218"/>
        <v>863.74805875998777</v>
      </c>
      <c r="L2764" s="19">
        <f t="shared" si="219"/>
        <v>231484.4797476767</v>
      </c>
      <c r="M2764" s="29">
        <f>Table4[[#This Row],[Revenue]]/Table4[[#This Row],[Units]]</f>
        <v>5.9513149402983698</v>
      </c>
      <c r="N2764" s="31">
        <f t="shared" si="220"/>
        <v>0.54155099336745338</v>
      </c>
    </row>
    <row r="2765" spans="1:14" x14ac:dyDescent="0.25">
      <c r="A2765" s="35">
        <v>2010</v>
      </c>
      <c r="B2765" s="15" t="s">
        <v>171</v>
      </c>
      <c r="C2765" s="15" t="s">
        <v>169</v>
      </c>
      <c r="D2765" s="15" t="s">
        <v>5</v>
      </c>
      <c r="E2765" s="15" t="s">
        <v>83</v>
      </c>
      <c r="F2765" s="16">
        <v>462</v>
      </c>
      <c r="G2765" s="19">
        <v>1263.5404384499348</v>
      </c>
      <c r="H2765" s="19">
        <f t="shared" si="216"/>
        <v>583755.68256386986</v>
      </c>
      <c r="I2765" s="20">
        <v>2458.4614949998731</v>
      </c>
      <c r="J2765" s="19">
        <f t="shared" si="217"/>
        <v>1135809.2106899414</v>
      </c>
      <c r="K2765" s="19">
        <f t="shared" si="218"/>
        <v>1194.9210565499384</v>
      </c>
      <c r="L2765" s="19">
        <f t="shared" si="219"/>
        <v>552053.52812607156</v>
      </c>
      <c r="M2765" s="29">
        <f>Table4[[#This Row],[Revenue]]/Table4[[#This Row],[Units]]</f>
        <v>5.3213452272724524</v>
      </c>
      <c r="N2765" s="31">
        <f t="shared" si="220"/>
        <v>0.48604424310904248</v>
      </c>
    </row>
    <row r="2766" spans="1:14" x14ac:dyDescent="0.25">
      <c r="A2766" s="35">
        <v>2017</v>
      </c>
      <c r="B2766" s="15" t="s">
        <v>174</v>
      </c>
      <c r="C2766" s="15" t="s">
        <v>170</v>
      </c>
      <c r="D2766" s="15" t="s">
        <v>146</v>
      </c>
      <c r="E2766" s="15" t="s">
        <v>83</v>
      </c>
      <c r="F2766" s="16">
        <v>650</v>
      </c>
      <c r="G2766" s="19">
        <v>604.19384999999761</v>
      </c>
      <c r="H2766" s="19">
        <f t="shared" si="216"/>
        <v>392726.00249999843</v>
      </c>
      <c r="I2766" s="20">
        <v>1448.773708499994</v>
      </c>
      <c r="J2766" s="19">
        <f t="shared" si="217"/>
        <v>941702.91052499611</v>
      </c>
      <c r="K2766" s="19">
        <f t="shared" si="218"/>
        <v>844.57985849999636</v>
      </c>
      <c r="L2766" s="19">
        <f t="shared" si="219"/>
        <v>548976.90802499768</v>
      </c>
      <c r="M2766" s="29">
        <f>Table4[[#This Row],[Revenue]]/Table4[[#This Row],[Units]]</f>
        <v>2.2288826284615291</v>
      </c>
      <c r="N2766" s="31">
        <f t="shared" si="220"/>
        <v>0.58296188945507765</v>
      </c>
    </row>
    <row r="2767" spans="1:14" x14ac:dyDescent="0.25">
      <c r="A2767" s="35">
        <v>2020</v>
      </c>
      <c r="B2767" s="15" t="s">
        <v>175</v>
      </c>
      <c r="C2767" s="15" t="s">
        <v>169</v>
      </c>
      <c r="D2767" s="15" t="s">
        <v>5</v>
      </c>
      <c r="E2767" s="15" t="s">
        <v>83</v>
      </c>
      <c r="F2767" s="16">
        <v>459</v>
      </c>
      <c r="G2767" s="19">
        <v>956.53975665994938</v>
      </c>
      <c r="H2767" s="19">
        <f t="shared" si="216"/>
        <v>439051.74830691674</v>
      </c>
      <c r="I2767" s="20">
        <v>2261.8430859998803</v>
      </c>
      <c r="J2767" s="19">
        <f t="shared" si="217"/>
        <v>1038185.9764739451</v>
      </c>
      <c r="K2767" s="19">
        <f t="shared" si="218"/>
        <v>1305.3033293399308</v>
      </c>
      <c r="L2767" s="19">
        <f t="shared" si="219"/>
        <v>599134.2281670284</v>
      </c>
      <c r="M2767" s="29">
        <f>Table4[[#This Row],[Revenue]]/Table4[[#This Row],[Units]]</f>
        <v>4.9277627145966889</v>
      </c>
      <c r="N2767" s="31">
        <f t="shared" si="220"/>
        <v>0.57709720776801932</v>
      </c>
    </row>
    <row r="2768" spans="1:14" x14ac:dyDescent="0.25">
      <c r="A2768" s="35">
        <v>1996</v>
      </c>
      <c r="B2768" s="15" t="s">
        <v>174</v>
      </c>
      <c r="C2768" s="15" t="s">
        <v>169</v>
      </c>
      <c r="D2768" s="15" t="s">
        <v>5</v>
      </c>
      <c r="E2768" s="15" t="s">
        <v>58</v>
      </c>
      <c r="F2768" s="16">
        <v>476</v>
      </c>
      <c r="G2768" s="19">
        <v>878.15846631919874</v>
      </c>
      <c r="H2768" s="19">
        <f t="shared" si="216"/>
        <v>418003.42996793857</v>
      </c>
      <c r="I2768" s="20">
        <v>1758.0537623199984</v>
      </c>
      <c r="J2768" s="19">
        <f t="shared" si="217"/>
        <v>836833.59086431924</v>
      </c>
      <c r="K2768" s="19">
        <f t="shared" si="218"/>
        <v>879.8952960007997</v>
      </c>
      <c r="L2768" s="19">
        <f t="shared" si="219"/>
        <v>418830.16089638066</v>
      </c>
      <c r="M2768" s="29">
        <f>Table4[[#This Row],[Revenue]]/Table4[[#This Row],[Units]]</f>
        <v>3.6933902569747867</v>
      </c>
      <c r="N2768" s="31">
        <f t="shared" si="220"/>
        <v>0.50049396375663424</v>
      </c>
    </row>
    <row r="2769" spans="1:14" x14ac:dyDescent="0.25">
      <c r="A2769" s="35">
        <v>2002</v>
      </c>
      <c r="B2769" s="15" t="s">
        <v>171</v>
      </c>
      <c r="C2769" s="15" t="s">
        <v>169</v>
      </c>
      <c r="D2769" s="15" t="s">
        <v>5</v>
      </c>
      <c r="E2769" s="15" t="s">
        <v>58</v>
      </c>
      <c r="F2769" s="16">
        <v>180</v>
      </c>
      <c r="G2769" s="19">
        <v>230.46091189599974</v>
      </c>
      <c r="H2769" s="19">
        <f t="shared" si="216"/>
        <v>41482.964141279954</v>
      </c>
      <c r="I2769" s="20">
        <v>479.40294159999945</v>
      </c>
      <c r="J2769" s="19">
        <f t="shared" si="217"/>
        <v>86292.529487999898</v>
      </c>
      <c r="K2769" s="19">
        <f t="shared" si="218"/>
        <v>248.94202970399971</v>
      </c>
      <c r="L2769" s="19">
        <f t="shared" si="219"/>
        <v>44809.565346719945</v>
      </c>
      <c r="M2769" s="29">
        <f>Table4[[#This Row],[Revenue]]/Table4[[#This Row],[Units]]</f>
        <v>2.6633496755555526</v>
      </c>
      <c r="N2769" s="31">
        <f t="shared" si="220"/>
        <v>0.51927514018407928</v>
      </c>
    </row>
    <row r="2770" spans="1:14" x14ac:dyDescent="0.25">
      <c r="A2770" s="35">
        <v>2003</v>
      </c>
      <c r="B2770" s="15" t="s">
        <v>174</v>
      </c>
      <c r="C2770" s="15" t="s">
        <v>169</v>
      </c>
      <c r="D2770" s="15" t="s">
        <v>5</v>
      </c>
      <c r="E2770" s="15" t="s">
        <v>58</v>
      </c>
      <c r="F2770" s="16">
        <v>268</v>
      </c>
      <c r="G2770" s="19">
        <v>378.91817362079837</v>
      </c>
      <c r="H2770" s="19">
        <f t="shared" si="216"/>
        <v>101550.07053037397</v>
      </c>
      <c r="I2770" s="20">
        <v>650.92701167999712</v>
      </c>
      <c r="J2770" s="19">
        <f t="shared" si="217"/>
        <v>174448.43913023922</v>
      </c>
      <c r="K2770" s="19">
        <f t="shared" si="218"/>
        <v>272.00883805919875</v>
      </c>
      <c r="L2770" s="19">
        <f t="shared" si="219"/>
        <v>72898.368599865251</v>
      </c>
      <c r="M2770" s="29">
        <f>Table4[[#This Row],[Revenue]]/Table4[[#This Row],[Units]]</f>
        <v>2.4288321331343177</v>
      </c>
      <c r="N2770" s="31">
        <f t="shared" si="220"/>
        <v>0.41787916798407698</v>
      </c>
    </row>
    <row r="2771" spans="1:14" x14ac:dyDescent="0.25">
      <c r="A2771" s="35">
        <v>2004</v>
      </c>
      <c r="B2771" s="15" t="s">
        <v>172</v>
      </c>
      <c r="C2771" s="15" t="s">
        <v>169</v>
      </c>
      <c r="D2771" s="15" t="s">
        <v>5</v>
      </c>
      <c r="E2771" s="15" t="s">
        <v>58</v>
      </c>
      <c r="F2771" s="16">
        <v>704</v>
      </c>
      <c r="G2771" s="19">
        <v>949.13279999997405</v>
      </c>
      <c r="H2771" s="19">
        <f t="shared" si="216"/>
        <v>668189.49119998177</v>
      </c>
      <c r="I2771" s="20">
        <v>1921.6104319999477</v>
      </c>
      <c r="J2771" s="19">
        <f t="shared" si="217"/>
        <v>1352813.7441279632</v>
      </c>
      <c r="K2771" s="19">
        <f t="shared" si="218"/>
        <v>972.4776319999736</v>
      </c>
      <c r="L2771" s="19">
        <f t="shared" si="219"/>
        <v>684624.25292798143</v>
      </c>
      <c r="M2771" s="29">
        <f>Table4[[#This Row],[Revenue]]/Table4[[#This Row],[Units]]</f>
        <v>2.7295602727271984</v>
      </c>
      <c r="N2771" s="31">
        <f t="shared" si="220"/>
        <v>0.50607428842268076</v>
      </c>
    </row>
    <row r="2772" spans="1:14" x14ac:dyDescent="0.25">
      <c r="A2772" s="35">
        <v>2005</v>
      </c>
      <c r="B2772" s="15" t="s">
        <v>176</v>
      </c>
      <c r="C2772" s="15" t="s">
        <v>169</v>
      </c>
      <c r="D2772" s="15" t="s">
        <v>5</v>
      </c>
      <c r="E2772" s="15" t="s">
        <v>58</v>
      </c>
      <c r="F2772" s="16">
        <v>268</v>
      </c>
      <c r="G2772" s="19">
        <v>581.12212319997536</v>
      </c>
      <c r="H2772" s="19">
        <f t="shared" si="216"/>
        <v>155740.7290175934</v>
      </c>
      <c r="I2772" s="20">
        <v>980.19071999995845</v>
      </c>
      <c r="J2772" s="19">
        <f t="shared" si="217"/>
        <v>262691.11295998888</v>
      </c>
      <c r="K2772" s="19">
        <f t="shared" si="218"/>
        <v>399.06859679998308</v>
      </c>
      <c r="L2772" s="19">
        <f t="shared" si="219"/>
        <v>106950.38394239548</v>
      </c>
      <c r="M2772" s="29">
        <f>Table4[[#This Row],[Revenue]]/Table4[[#This Row],[Units]]</f>
        <v>3.6574280597013376</v>
      </c>
      <c r="N2772" s="31">
        <f t="shared" si="220"/>
        <v>0.4071336206896552</v>
      </c>
    </row>
    <row r="2773" spans="1:14" x14ac:dyDescent="0.25">
      <c r="A2773" s="35">
        <v>2005</v>
      </c>
      <c r="B2773" s="15" t="s">
        <v>176</v>
      </c>
      <c r="C2773" s="15" t="s">
        <v>169</v>
      </c>
      <c r="D2773" s="15" t="s">
        <v>5</v>
      </c>
      <c r="E2773" s="15" t="s">
        <v>58</v>
      </c>
      <c r="F2773" s="16">
        <v>180</v>
      </c>
      <c r="G2773" s="19">
        <v>366.15445239998445</v>
      </c>
      <c r="H2773" s="19">
        <f t="shared" si="216"/>
        <v>65907.801431997199</v>
      </c>
      <c r="I2773" s="20">
        <v>755.12403999996798</v>
      </c>
      <c r="J2773" s="19">
        <f t="shared" si="217"/>
        <v>135922.32719999424</v>
      </c>
      <c r="K2773" s="19">
        <f t="shared" si="218"/>
        <v>388.96958759998353</v>
      </c>
      <c r="L2773" s="19">
        <f t="shared" si="219"/>
        <v>70014.525767997038</v>
      </c>
      <c r="M2773" s="29">
        <f>Table4[[#This Row],[Revenue]]/Table4[[#This Row],[Units]]</f>
        <v>4.1951335555553779</v>
      </c>
      <c r="N2773" s="31">
        <f t="shared" si="220"/>
        <v>0.51510687912942099</v>
      </c>
    </row>
    <row r="2774" spans="1:14" x14ac:dyDescent="0.25">
      <c r="A2774" s="35">
        <v>2006</v>
      </c>
      <c r="B2774" s="15" t="s">
        <v>175</v>
      </c>
      <c r="C2774" s="15" t="s">
        <v>169</v>
      </c>
      <c r="D2774" s="15" t="s">
        <v>5</v>
      </c>
      <c r="E2774" s="15" t="s">
        <v>58</v>
      </c>
      <c r="F2774" s="16">
        <v>474</v>
      </c>
      <c r="G2774" s="19">
        <v>1181.9791454999372</v>
      </c>
      <c r="H2774" s="19">
        <f t="shared" si="216"/>
        <v>560258.11496697029</v>
      </c>
      <c r="I2774" s="20">
        <v>2643.4730499998591</v>
      </c>
      <c r="J2774" s="19">
        <f t="shared" si="217"/>
        <v>1253006.2256999332</v>
      </c>
      <c r="K2774" s="19">
        <f t="shared" si="218"/>
        <v>1461.4939044999219</v>
      </c>
      <c r="L2774" s="19">
        <f t="shared" si="219"/>
        <v>692748.11073296296</v>
      </c>
      <c r="M2774" s="29">
        <f>Table4[[#This Row],[Revenue]]/Table4[[#This Row],[Units]]</f>
        <v>5.5769473628689008</v>
      </c>
      <c r="N2774" s="31">
        <f t="shared" si="220"/>
        <v>0.55286884975052031</v>
      </c>
    </row>
    <row r="2775" spans="1:14" x14ac:dyDescent="0.25">
      <c r="A2775" s="35">
        <v>2011</v>
      </c>
      <c r="B2775" s="15" t="s">
        <v>175</v>
      </c>
      <c r="C2775" s="15" t="s">
        <v>169</v>
      </c>
      <c r="D2775" s="15" t="s">
        <v>5</v>
      </c>
      <c r="E2775" s="15" t="s">
        <v>58</v>
      </c>
      <c r="F2775" s="16">
        <v>888</v>
      </c>
      <c r="G2775" s="19">
        <v>923.87519999999733</v>
      </c>
      <c r="H2775" s="19">
        <f t="shared" si="216"/>
        <v>820401.17759999761</v>
      </c>
      <c r="I2775" s="20">
        <v>1779.8330879999946</v>
      </c>
      <c r="J2775" s="19">
        <f t="shared" si="217"/>
        <v>1580491.7821439952</v>
      </c>
      <c r="K2775" s="19">
        <f t="shared" si="218"/>
        <v>855.9578879999973</v>
      </c>
      <c r="L2775" s="19">
        <f t="shared" si="219"/>
        <v>760090.60454399756</v>
      </c>
      <c r="M2775" s="29">
        <f>Table4[[#This Row],[Revenue]]/Table4[[#This Row],[Units]]</f>
        <v>2.0043165405405343</v>
      </c>
      <c r="N2775" s="31">
        <f t="shared" si="220"/>
        <v>0.48092031425364751</v>
      </c>
    </row>
    <row r="2776" spans="1:14" x14ac:dyDescent="0.25">
      <c r="A2776" s="35">
        <v>2011</v>
      </c>
      <c r="B2776" s="15" t="s">
        <v>171</v>
      </c>
      <c r="C2776" s="15" t="s">
        <v>169</v>
      </c>
      <c r="D2776" s="15" t="s">
        <v>5</v>
      </c>
      <c r="E2776" s="15" t="s">
        <v>58</v>
      </c>
      <c r="F2776" s="16">
        <v>176</v>
      </c>
      <c r="G2776" s="19">
        <v>235.51630704959851</v>
      </c>
      <c r="H2776" s="19">
        <f t="shared" si="216"/>
        <v>41450.870040729336</v>
      </c>
      <c r="I2776" s="20">
        <v>496.27970015999682</v>
      </c>
      <c r="J2776" s="19">
        <f t="shared" si="217"/>
        <v>87345.227228159434</v>
      </c>
      <c r="K2776" s="19">
        <f t="shared" si="218"/>
        <v>260.76339311039828</v>
      </c>
      <c r="L2776" s="19">
        <f t="shared" si="219"/>
        <v>45894.357187430098</v>
      </c>
      <c r="M2776" s="29">
        <f>Table4[[#This Row],[Revenue]]/Table4[[#This Row],[Units]]</f>
        <v>2.8197710236363456</v>
      </c>
      <c r="N2776" s="31">
        <f t="shared" si="220"/>
        <v>0.52543634774166692</v>
      </c>
    </row>
    <row r="2777" spans="1:14" x14ac:dyDescent="0.25">
      <c r="A2777" s="35">
        <v>2012</v>
      </c>
      <c r="B2777" s="15" t="s">
        <v>175</v>
      </c>
      <c r="C2777" s="15" t="s">
        <v>169</v>
      </c>
      <c r="D2777" s="15" t="s">
        <v>5</v>
      </c>
      <c r="E2777" s="15" t="s">
        <v>58</v>
      </c>
      <c r="F2777" s="16">
        <v>754</v>
      </c>
      <c r="G2777" s="19">
        <v>942.40574999998046</v>
      </c>
      <c r="H2777" s="19">
        <f t="shared" si="216"/>
        <v>710573.93549998524</v>
      </c>
      <c r="I2777" s="20">
        <v>2009.9608726999581</v>
      </c>
      <c r="J2777" s="19">
        <f t="shared" si="217"/>
        <v>1515510.4980157684</v>
      </c>
      <c r="K2777" s="19">
        <f t="shared" si="218"/>
        <v>1067.5551226999778</v>
      </c>
      <c r="L2777" s="19">
        <f t="shared" si="219"/>
        <v>804936.56251578312</v>
      </c>
      <c r="M2777" s="29">
        <f>Table4[[#This Row],[Revenue]]/Table4[[#This Row],[Units]]</f>
        <v>2.6657306003978225</v>
      </c>
      <c r="N2777" s="31">
        <f t="shared" si="220"/>
        <v>0.53113229078232893</v>
      </c>
    </row>
    <row r="2778" spans="1:14" x14ac:dyDescent="0.25">
      <c r="A2778" s="35">
        <v>2012</v>
      </c>
      <c r="B2778" s="15" t="s">
        <v>174</v>
      </c>
      <c r="C2778" s="15" t="s">
        <v>169</v>
      </c>
      <c r="D2778" s="15" t="s">
        <v>5</v>
      </c>
      <c r="E2778" s="15" t="s">
        <v>58</v>
      </c>
      <c r="F2778" s="16">
        <v>277</v>
      </c>
      <c r="G2778" s="19">
        <v>426.62422742939464</v>
      </c>
      <c r="H2778" s="19">
        <f t="shared" si="216"/>
        <v>118174.91099794231</v>
      </c>
      <c r="I2778" s="20">
        <v>723.33412073999102</v>
      </c>
      <c r="J2778" s="19">
        <f t="shared" si="217"/>
        <v>200363.55144497752</v>
      </c>
      <c r="K2778" s="19">
        <f t="shared" si="218"/>
        <v>296.70989331059639</v>
      </c>
      <c r="L2778" s="19">
        <f t="shared" si="219"/>
        <v>82188.640447035214</v>
      </c>
      <c r="M2778" s="29">
        <f>Table4[[#This Row],[Revenue]]/Table4[[#This Row],[Units]]</f>
        <v>2.6113145153068267</v>
      </c>
      <c r="N2778" s="31">
        <f t="shared" si="220"/>
        <v>0.410197562652034</v>
      </c>
    </row>
    <row r="2779" spans="1:14" x14ac:dyDescent="0.25">
      <c r="A2779" s="35">
        <v>2013</v>
      </c>
      <c r="B2779" s="15" t="s">
        <v>171</v>
      </c>
      <c r="C2779" s="15" t="s">
        <v>169</v>
      </c>
      <c r="D2779" s="15" t="s">
        <v>5</v>
      </c>
      <c r="E2779" s="15" t="s">
        <v>58</v>
      </c>
      <c r="F2779" s="16">
        <v>754</v>
      </c>
      <c r="G2779" s="19">
        <v>1216.2208499999501</v>
      </c>
      <c r="H2779" s="19">
        <f t="shared" si="216"/>
        <v>917030.5208999624</v>
      </c>
      <c r="I2779" s="20">
        <v>2424.1686739999009</v>
      </c>
      <c r="J2779" s="19">
        <f t="shared" si="217"/>
        <v>1827823.1801959253</v>
      </c>
      <c r="K2779" s="19">
        <f t="shared" si="218"/>
        <v>1207.9478239999507</v>
      </c>
      <c r="L2779" s="19">
        <f t="shared" si="219"/>
        <v>910792.65929596289</v>
      </c>
      <c r="M2779" s="29">
        <f>Table4[[#This Row],[Revenue]]/Table4[[#This Row],[Units]]</f>
        <v>3.2150778169759957</v>
      </c>
      <c r="N2779" s="31">
        <f t="shared" si="220"/>
        <v>0.49829363647655162</v>
      </c>
    </row>
    <row r="2780" spans="1:14" x14ac:dyDescent="0.25">
      <c r="A2780" s="35">
        <v>2013</v>
      </c>
      <c r="B2780" s="15" t="s">
        <v>175</v>
      </c>
      <c r="C2780" s="15" t="s">
        <v>169</v>
      </c>
      <c r="D2780" s="15" t="s">
        <v>5</v>
      </c>
      <c r="E2780" s="15" t="s">
        <v>58</v>
      </c>
      <c r="F2780" s="16">
        <v>277</v>
      </c>
      <c r="G2780" s="19">
        <v>565.29433124997854</v>
      </c>
      <c r="H2780" s="19">
        <f t="shared" si="216"/>
        <v>156586.52975624407</v>
      </c>
      <c r="I2780" s="20">
        <v>940.31437499996434</v>
      </c>
      <c r="J2780" s="19">
        <f t="shared" si="217"/>
        <v>260467.08187499014</v>
      </c>
      <c r="K2780" s="19">
        <f t="shared" si="218"/>
        <v>375.0200437499858</v>
      </c>
      <c r="L2780" s="19">
        <f t="shared" si="219"/>
        <v>103880.55211874607</v>
      </c>
      <c r="M2780" s="29">
        <f>Table4[[#This Row],[Revenue]]/Table4[[#This Row],[Units]]</f>
        <v>3.3946367328518567</v>
      </c>
      <c r="N2780" s="31">
        <f t="shared" si="220"/>
        <v>0.39882411002171486</v>
      </c>
    </row>
    <row r="2781" spans="1:14" x14ac:dyDescent="0.25">
      <c r="A2781" s="35">
        <v>2013</v>
      </c>
      <c r="B2781" s="15" t="s">
        <v>175</v>
      </c>
      <c r="C2781" s="15" t="s">
        <v>169</v>
      </c>
      <c r="D2781" s="15" t="s">
        <v>5</v>
      </c>
      <c r="E2781" s="15" t="s">
        <v>58</v>
      </c>
      <c r="F2781" s="16">
        <v>176</v>
      </c>
      <c r="G2781" s="19">
        <v>334.12981475998731</v>
      </c>
      <c r="H2781" s="19">
        <f t="shared" si="216"/>
        <v>58806.847397757767</v>
      </c>
      <c r="I2781" s="20">
        <v>698.38359599997352</v>
      </c>
      <c r="J2781" s="19">
        <f t="shared" si="217"/>
        <v>122915.51289599534</v>
      </c>
      <c r="K2781" s="19">
        <f t="shared" si="218"/>
        <v>364.25378123998621</v>
      </c>
      <c r="L2781" s="19">
        <f t="shared" si="219"/>
        <v>64108.665498237577</v>
      </c>
      <c r="M2781" s="29">
        <f>Table4[[#This Row],[Revenue]]/Table4[[#This Row],[Units]]</f>
        <v>3.9680886136362132</v>
      </c>
      <c r="N2781" s="31">
        <f t="shared" si="220"/>
        <v>0.52156692013711048</v>
      </c>
    </row>
    <row r="2782" spans="1:14" x14ac:dyDescent="0.25">
      <c r="A2782" s="35">
        <v>2015</v>
      </c>
      <c r="B2782" s="15" t="s">
        <v>175</v>
      </c>
      <c r="C2782" s="15" t="s">
        <v>169</v>
      </c>
      <c r="D2782" s="15" t="s">
        <v>5</v>
      </c>
      <c r="E2782" s="15" t="s">
        <v>58</v>
      </c>
      <c r="F2782" s="16">
        <v>472</v>
      </c>
      <c r="G2782" s="19">
        <v>1207.6890524999344</v>
      </c>
      <c r="H2782" s="19">
        <f t="shared" si="216"/>
        <v>570029.232779969</v>
      </c>
      <c r="I2782" s="20">
        <v>2700.972749999853</v>
      </c>
      <c r="J2782" s="19">
        <f t="shared" si="217"/>
        <v>1274859.1379999307</v>
      </c>
      <c r="K2782" s="19">
        <f t="shared" si="218"/>
        <v>1493.2836974999186</v>
      </c>
      <c r="L2782" s="19">
        <f t="shared" si="219"/>
        <v>704829.90521996166</v>
      </c>
      <c r="M2782" s="29">
        <f>Table4[[#This Row],[Revenue]]/Table4[[#This Row],[Units]]</f>
        <v>5.7223998940674852</v>
      </c>
      <c r="N2782" s="31">
        <f t="shared" si="220"/>
        <v>0.55286884975052042</v>
      </c>
    </row>
    <row r="2783" spans="1:14" x14ac:dyDescent="0.25">
      <c r="A2783" s="35">
        <v>2017</v>
      </c>
      <c r="B2783" s="15" t="s">
        <v>173</v>
      </c>
      <c r="C2783" s="15" t="s">
        <v>169</v>
      </c>
      <c r="D2783" s="15" t="s">
        <v>5</v>
      </c>
      <c r="E2783" s="15" t="s">
        <v>58</v>
      </c>
      <c r="F2783" s="16">
        <v>370</v>
      </c>
      <c r="G2783" s="19">
        <v>756.22005699899114</v>
      </c>
      <c r="H2783" s="19">
        <f t="shared" si="216"/>
        <v>279801.42108962673</v>
      </c>
      <c r="I2783" s="20">
        <v>1586.7413128999874</v>
      </c>
      <c r="J2783" s="19">
        <f t="shared" si="217"/>
        <v>587094.28577299532</v>
      </c>
      <c r="K2783" s="19">
        <f t="shared" si="218"/>
        <v>830.52125590099627</v>
      </c>
      <c r="L2783" s="19">
        <f t="shared" si="219"/>
        <v>307292.86468336859</v>
      </c>
      <c r="M2783" s="29">
        <f>Table4[[#This Row],[Revenue]]/Table4[[#This Row],[Units]]</f>
        <v>4.2884900348648305</v>
      </c>
      <c r="N2783" s="31">
        <f t="shared" si="220"/>
        <v>0.52341314185807941</v>
      </c>
    </row>
    <row r="2784" spans="1:14" x14ac:dyDescent="0.25">
      <c r="A2784" s="35">
        <v>2018</v>
      </c>
      <c r="B2784" s="15" t="s">
        <v>176</v>
      </c>
      <c r="C2784" s="15" t="s">
        <v>169</v>
      </c>
      <c r="D2784" s="15" t="s">
        <v>5</v>
      </c>
      <c r="E2784" s="15" t="s">
        <v>58</v>
      </c>
      <c r="F2784" s="16">
        <v>810</v>
      </c>
      <c r="G2784" s="19">
        <v>1145.9879999999641</v>
      </c>
      <c r="H2784" s="19">
        <f t="shared" si="216"/>
        <v>928250.27999997092</v>
      </c>
      <c r="I2784" s="20">
        <v>2249.15471999993</v>
      </c>
      <c r="J2784" s="19">
        <f t="shared" si="217"/>
        <v>1821815.3231999432</v>
      </c>
      <c r="K2784" s="19">
        <f t="shared" si="218"/>
        <v>1103.1667199999658</v>
      </c>
      <c r="L2784" s="19">
        <f t="shared" si="219"/>
        <v>893565.04319997225</v>
      </c>
      <c r="M2784" s="29">
        <f>Table4[[#This Row],[Revenue]]/Table4[[#This Row],[Units]]</f>
        <v>2.7767342222221356</v>
      </c>
      <c r="N2784" s="31">
        <f t="shared" si="220"/>
        <v>0.49048058374570169</v>
      </c>
    </row>
    <row r="2785" spans="1:14" x14ac:dyDescent="0.25">
      <c r="A2785" s="35">
        <v>2018</v>
      </c>
      <c r="B2785" s="15" t="s">
        <v>175</v>
      </c>
      <c r="C2785" s="15" t="s">
        <v>169</v>
      </c>
      <c r="D2785" s="15" t="s">
        <v>5</v>
      </c>
      <c r="E2785" s="15" t="s">
        <v>58</v>
      </c>
      <c r="F2785" s="16">
        <v>479</v>
      </c>
      <c r="G2785" s="19">
        <v>696.2264999999768</v>
      </c>
      <c r="H2785" s="19">
        <f t="shared" si="216"/>
        <v>333492.49349998886</v>
      </c>
      <c r="I2785" s="20">
        <v>1564.4246599999478</v>
      </c>
      <c r="J2785" s="19">
        <f t="shared" si="217"/>
        <v>749359.412139975</v>
      </c>
      <c r="K2785" s="19">
        <f t="shared" si="218"/>
        <v>868.19815999997104</v>
      </c>
      <c r="L2785" s="19">
        <f t="shared" si="219"/>
        <v>415866.91863998614</v>
      </c>
      <c r="M2785" s="29">
        <f>Table4[[#This Row],[Revenue]]/Table4[[#This Row],[Units]]</f>
        <v>3.2660222546971771</v>
      </c>
      <c r="N2785" s="31">
        <f t="shared" si="220"/>
        <v>0.55496322846253265</v>
      </c>
    </row>
    <row r="2786" spans="1:14" x14ac:dyDescent="0.25">
      <c r="A2786" s="35">
        <v>2019</v>
      </c>
      <c r="B2786" s="15" t="s">
        <v>171</v>
      </c>
      <c r="C2786" s="15" t="s">
        <v>169</v>
      </c>
      <c r="D2786" s="15" t="s">
        <v>5</v>
      </c>
      <c r="E2786" s="15" t="s">
        <v>58</v>
      </c>
      <c r="F2786" s="16">
        <v>486</v>
      </c>
      <c r="G2786" s="19">
        <v>1116.3428924999466</v>
      </c>
      <c r="H2786" s="19">
        <f t="shared" si="216"/>
        <v>542542.6457549741</v>
      </c>
      <c r="I2786" s="20">
        <v>2584.9367499998762</v>
      </c>
      <c r="J2786" s="19">
        <f t="shared" si="217"/>
        <v>1256279.2604999398</v>
      </c>
      <c r="K2786" s="19">
        <f t="shared" si="218"/>
        <v>1468.5938574999295</v>
      </c>
      <c r="L2786" s="19">
        <f t="shared" si="219"/>
        <v>713736.61474496569</v>
      </c>
      <c r="M2786" s="29">
        <f>Table4[[#This Row],[Revenue]]/Table4[[#This Row],[Units]]</f>
        <v>5.3187998971190869</v>
      </c>
      <c r="N2786" s="31">
        <f t="shared" si="220"/>
        <v>0.56813531607688272</v>
      </c>
    </row>
    <row r="2787" spans="1:14" x14ac:dyDescent="0.25">
      <c r="A2787" s="35">
        <v>2019</v>
      </c>
      <c r="B2787" s="15" t="s">
        <v>175</v>
      </c>
      <c r="C2787" s="15" t="s">
        <v>169</v>
      </c>
      <c r="D2787" s="15" t="s">
        <v>5</v>
      </c>
      <c r="E2787" s="15" t="s">
        <v>58</v>
      </c>
      <c r="F2787" s="16">
        <v>471</v>
      </c>
      <c r="G2787" s="19">
        <v>1389.3227945999356</v>
      </c>
      <c r="H2787" s="19">
        <f t="shared" si="216"/>
        <v>654371.03625656967</v>
      </c>
      <c r="I2787" s="20">
        <v>2366.7396599998906</v>
      </c>
      <c r="J2787" s="19">
        <f t="shared" si="217"/>
        <v>1114734.3798599485</v>
      </c>
      <c r="K2787" s="19">
        <f t="shared" si="218"/>
        <v>977.41686539995499</v>
      </c>
      <c r="L2787" s="19">
        <f t="shared" si="219"/>
        <v>460363.34360337886</v>
      </c>
      <c r="M2787" s="29">
        <f>Table4[[#This Row],[Revenue]]/Table4[[#This Row],[Units]]</f>
        <v>5.024924968152634</v>
      </c>
      <c r="N2787" s="31">
        <f t="shared" si="220"/>
        <v>0.41298030447506007</v>
      </c>
    </row>
    <row r="2788" spans="1:14" x14ac:dyDescent="0.25">
      <c r="A2788" s="35">
        <v>2019</v>
      </c>
      <c r="B2788" s="15" t="s">
        <v>175</v>
      </c>
      <c r="C2788" s="15" t="s">
        <v>169</v>
      </c>
      <c r="D2788" s="15" t="s">
        <v>5</v>
      </c>
      <c r="E2788" s="15" t="s">
        <v>58</v>
      </c>
      <c r="F2788" s="16">
        <v>370</v>
      </c>
      <c r="G2788" s="19">
        <v>631.95074999997166</v>
      </c>
      <c r="H2788" s="19">
        <f t="shared" si="216"/>
        <v>233821.77749998952</v>
      </c>
      <c r="I2788" s="20">
        <v>1549.5508299999306</v>
      </c>
      <c r="J2788" s="19">
        <f t="shared" si="217"/>
        <v>573333.80709997425</v>
      </c>
      <c r="K2788" s="19">
        <f t="shared" si="218"/>
        <v>917.60007999995889</v>
      </c>
      <c r="L2788" s="19">
        <f t="shared" si="219"/>
        <v>339512.02959998476</v>
      </c>
      <c r="M2788" s="29">
        <f>Table4[[#This Row],[Revenue]]/Table4[[#This Row],[Units]]</f>
        <v>4.1879752162160289</v>
      </c>
      <c r="N2788" s="31">
        <f t="shared" si="220"/>
        <v>0.59217165531768967</v>
      </c>
    </row>
    <row r="2789" spans="1:14" x14ac:dyDescent="0.25">
      <c r="A2789" s="35">
        <v>2020</v>
      </c>
      <c r="B2789" s="15" t="s">
        <v>172</v>
      </c>
      <c r="C2789" s="15" t="s">
        <v>169</v>
      </c>
      <c r="D2789" s="15" t="s">
        <v>5</v>
      </c>
      <c r="E2789" s="15" t="s">
        <v>58</v>
      </c>
      <c r="F2789" s="16">
        <v>580</v>
      </c>
      <c r="G2789" s="19">
        <v>1658.323595899916</v>
      </c>
      <c r="H2789" s="19">
        <f t="shared" si="216"/>
        <v>961827.68562195124</v>
      </c>
      <c r="I2789" s="20">
        <v>2958.0478899998502</v>
      </c>
      <c r="J2789" s="19">
        <f t="shared" si="217"/>
        <v>1715667.7761999131</v>
      </c>
      <c r="K2789" s="19">
        <f t="shared" si="218"/>
        <v>1299.7242940999342</v>
      </c>
      <c r="L2789" s="19">
        <f t="shared" si="219"/>
        <v>753840.09057796188</v>
      </c>
      <c r="M2789" s="29">
        <f>Table4[[#This Row],[Revenue]]/Table4[[#This Row],[Units]]</f>
        <v>5.1000825689652594</v>
      </c>
      <c r="N2789" s="31">
        <f t="shared" si="220"/>
        <v>0.43938581876711946</v>
      </c>
    </row>
    <row r="2790" spans="1:14" x14ac:dyDescent="0.25">
      <c r="A2790" s="35">
        <v>2020</v>
      </c>
      <c r="B2790" s="15" t="s">
        <v>174</v>
      </c>
      <c r="C2790" s="15" t="s">
        <v>169</v>
      </c>
      <c r="D2790" s="15" t="s">
        <v>5</v>
      </c>
      <c r="E2790" s="15" t="s">
        <v>58</v>
      </c>
      <c r="F2790" s="16">
        <v>483</v>
      </c>
      <c r="G2790" s="19">
        <v>1205.8096494999406</v>
      </c>
      <c r="H2790" s="19">
        <f t="shared" si="216"/>
        <v>582406.06070847134</v>
      </c>
      <c r="I2790" s="20">
        <v>2809.8214499998617</v>
      </c>
      <c r="J2790" s="19">
        <f t="shared" si="217"/>
        <v>1357143.7603499333</v>
      </c>
      <c r="K2790" s="19">
        <f t="shared" si="218"/>
        <v>1604.011800499921</v>
      </c>
      <c r="L2790" s="19">
        <f t="shared" si="219"/>
        <v>774737.69964146195</v>
      </c>
      <c r="M2790" s="29">
        <f>Table4[[#This Row],[Revenue]]/Table4[[#This Row],[Units]]</f>
        <v>5.8174357142854278</v>
      </c>
      <c r="N2790" s="31">
        <f t="shared" si="220"/>
        <v>0.57085897771191119</v>
      </c>
    </row>
    <row r="2791" spans="1:14" x14ac:dyDescent="0.25">
      <c r="A2791" s="35">
        <v>2020</v>
      </c>
      <c r="B2791" s="15" t="s">
        <v>176</v>
      </c>
      <c r="C2791" s="15" t="s">
        <v>169</v>
      </c>
      <c r="D2791" s="15" t="s">
        <v>5</v>
      </c>
      <c r="E2791" s="15" t="s">
        <v>58</v>
      </c>
      <c r="F2791" s="16">
        <v>478</v>
      </c>
      <c r="G2791" s="19">
        <v>1615.099427899916</v>
      </c>
      <c r="H2791" s="19">
        <f t="shared" si="216"/>
        <v>772017.5265361598</v>
      </c>
      <c r="I2791" s="20">
        <v>2833.1150899998529</v>
      </c>
      <c r="J2791" s="19">
        <f t="shared" si="217"/>
        <v>1354229.0130199296</v>
      </c>
      <c r="K2791" s="19">
        <f t="shared" si="218"/>
        <v>1218.0156620999369</v>
      </c>
      <c r="L2791" s="19">
        <f t="shared" si="219"/>
        <v>582211.48648376984</v>
      </c>
      <c r="M2791" s="29">
        <f>Table4[[#This Row],[Revenue]]/Table4[[#This Row],[Units]]</f>
        <v>5.9270190167360939</v>
      </c>
      <c r="N2791" s="31">
        <f t="shared" si="220"/>
        <v>0.4299209962910473</v>
      </c>
    </row>
    <row r="2792" spans="1:14" x14ac:dyDescent="0.25">
      <c r="A2792" s="35">
        <v>2021</v>
      </c>
      <c r="B2792" s="15" t="s">
        <v>174</v>
      </c>
      <c r="C2792" s="15" t="s">
        <v>169</v>
      </c>
      <c r="D2792" s="15" t="s">
        <v>5</v>
      </c>
      <c r="E2792" s="15" t="s">
        <v>58</v>
      </c>
      <c r="F2792" s="16">
        <v>956.0595260644709</v>
      </c>
      <c r="G2792" s="19">
        <v>2848.0658826235772</v>
      </c>
      <c r="H2792" s="19">
        <f t="shared" si="216"/>
        <v>2722920.5179414861</v>
      </c>
      <c r="I2792" s="20">
        <v>5786.8736494262312</v>
      </c>
      <c r="J2792" s="19">
        <f t="shared" si="217"/>
        <v>5532595.6786654172</v>
      </c>
      <c r="K2792" s="19">
        <f t="shared" si="218"/>
        <v>2938.807766802654</v>
      </c>
      <c r="L2792" s="19">
        <f t="shared" si="219"/>
        <v>2809675.1607239312</v>
      </c>
      <c r="M2792" s="29">
        <f>Table4[[#This Row],[Revenue]]/Table4[[#This Row],[Units]]</f>
        <v>6.0528382299032701</v>
      </c>
      <c r="N2792" s="31">
        <f t="shared" si="220"/>
        <v>0.50784032015180369</v>
      </c>
    </row>
    <row r="2793" spans="1:14" x14ac:dyDescent="0.25">
      <c r="A2793" s="35">
        <v>2021</v>
      </c>
      <c r="B2793" s="15" t="s">
        <v>173</v>
      </c>
      <c r="C2793" s="15" t="s">
        <v>169</v>
      </c>
      <c r="D2793" s="15" t="s">
        <v>5</v>
      </c>
      <c r="E2793" s="15" t="s">
        <v>58</v>
      </c>
      <c r="F2793" s="16">
        <v>893.63982882336086</v>
      </c>
      <c r="G2793" s="19">
        <v>2930.0569660035849</v>
      </c>
      <c r="H2793" s="19">
        <f t="shared" si="216"/>
        <v>2618415.6055421396</v>
      </c>
      <c r="I2793" s="20">
        <v>5490.8338870629223</v>
      </c>
      <c r="J2793" s="19">
        <f t="shared" si="217"/>
        <v>4906827.854932419</v>
      </c>
      <c r="K2793" s="19">
        <f t="shared" si="218"/>
        <v>2560.7769210593374</v>
      </c>
      <c r="L2793" s="19">
        <f t="shared" si="219"/>
        <v>2288412.2493902794</v>
      </c>
      <c r="M2793" s="29">
        <f>Table4[[#This Row],[Revenue]]/Table4[[#This Row],[Units]]</f>
        <v>6.1443477673691005</v>
      </c>
      <c r="N2793" s="31">
        <f t="shared" si="220"/>
        <v>0.46637304528422208</v>
      </c>
    </row>
    <row r="2794" spans="1:14" x14ac:dyDescent="0.25">
      <c r="A2794" s="35">
        <v>2021</v>
      </c>
      <c r="B2794" s="15" t="s">
        <v>171</v>
      </c>
      <c r="C2794" s="15" t="s">
        <v>169</v>
      </c>
      <c r="D2794" s="15" t="s">
        <v>5</v>
      </c>
      <c r="E2794" s="15" t="s">
        <v>58</v>
      </c>
      <c r="F2794" s="16">
        <v>895.45152241977644</v>
      </c>
      <c r="G2794" s="19">
        <v>3156.7122552877327</v>
      </c>
      <c r="H2794" s="19">
        <f t="shared" si="216"/>
        <v>2826682.7948385663</v>
      </c>
      <c r="I2794" s="20">
        <v>5172.2737140258059</v>
      </c>
      <c r="J2794" s="19">
        <f t="shared" si="217"/>
        <v>4631520.3715961995</v>
      </c>
      <c r="K2794" s="19">
        <f t="shared" si="218"/>
        <v>2015.5614587380733</v>
      </c>
      <c r="L2794" s="19">
        <f t="shared" si="219"/>
        <v>1804837.5767576331</v>
      </c>
      <c r="M2794" s="29">
        <f>Table4[[#This Row],[Revenue]]/Table4[[#This Row],[Units]]</f>
        <v>5.7761627341352701</v>
      </c>
      <c r="N2794" s="31">
        <f t="shared" si="220"/>
        <v>0.38968576880848677</v>
      </c>
    </row>
    <row r="2795" spans="1:14" x14ac:dyDescent="0.25">
      <c r="A2795" s="35">
        <v>2021</v>
      </c>
      <c r="B2795" s="15" t="s">
        <v>172</v>
      </c>
      <c r="C2795" s="15" t="s">
        <v>169</v>
      </c>
      <c r="D2795" s="15" t="s">
        <v>5</v>
      </c>
      <c r="E2795" s="15" t="s">
        <v>58</v>
      </c>
      <c r="F2795" s="16">
        <v>744.61510293213678</v>
      </c>
      <c r="G2795" s="19">
        <v>2502.288989504701</v>
      </c>
      <c r="H2795" s="19">
        <f t="shared" si="216"/>
        <v>1863242.1734859955</v>
      </c>
      <c r="I2795" s="20">
        <v>4381.0384775492994</v>
      </c>
      <c r="J2795" s="19">
        <f t="shared" si="217"/>
        <v>3262187.4169100234</v>
      </c>
      <c r="K2795" s="19">
        <f t="shared" si="218"/>
        <v>1878.7494880445984</v>
      </c>
      <c r="L2795" s="19">
        <f t="shared" si="219"/>
        <v>1398945.2434240279</v>
      </c>
      <c r="M2795" s="29">
        <f>Table4[[#This Row],[Revenue]]/Table4[[#This Row],[Units]]</f>
        <v>5.8836282802990381</v>
      </c>
      <c r="N2795" s="31">
        <f t="shared" si="220"/>
        <v>0.42883656413251781</v>
      </c>
    </row>
    <row r="2796" spans="1:14" x14ac:dyDescent="0.25">
      <c r="A2796" s="35">
        <v>2021</v>
      </c>
      <c r="B2796" s="15" t="s">
        <v>175</v>
      </c>
      <c r="C2796" s="15" t="s">
        <v>169</v>
      </c>
      <c r="D2796" s="15" t="s">
        <v>5</v>
      </c>
      <c r="E2796" s="15" t="s">
        <v>58</v>
      </c>
      <c r="F2796" s="16">
        <v>641.31956583616034</v>
      </c>
      <c r="G2796" s="19">
        <v>2692.3720044702609</v>
      </c>
      <c r="H2796" s="19">
        <f t="shared" si="216"/>
        <v>1726670.8449763004</v>
      </c>
      <c r="I2796" s="20">
        <v>4558.5359434874063</v>
      </c>
      <c r="J2796" s="19">
        <f t="shared" si="217"/>
        <v>2923478.2921258751</v>
      </c>
      <c r="K2796" s="19">
        <f t="shared" si="218"/>
        <v>1866.1639390171454</v>
      </c>
      <c r="L2796" s="19">
        <f t="shared" si="219"/>
        <v>1196807.4471495748</v>
      </c>
      <c r="M2796" s="29">
        <f>Table4[[#This Row],[Revenue]]/Table4[[#This Row],[Units]]</f>
        <v>7.1080568663828787</v>
      </c>
      <c r="N2796" s="31">
        <f t="shared" si="220"/>
        <v>0.40937791478495578</v>
      </c>
    </row>
    <row r="2797" spans="1:14" x14ac:dyDescent="0.25">
      <c r="A2797" s="35">
        <v>2003</v>
      </c>
      <c r="B2797" s="15" t="s">
        <v>171</v>
      </c>
      <c r="C2797" s="15" t="s">
        <v>170</v>
      </c>
      <c r="D2797" s="15" t="s">
        <v>146</v>
      </c>
      <c r="E2797" s="15" t="s">
        <v>120</v>
      </c>
      <c r="F2797" s="16">
        <v>948</v>
      </c>
      <c r="G2797" s="19">
        <v>1064.3745839999765</v>
      </c>
      <c r="H2797" s="19">
        <f t="shared" si="216"/>
        <v>1009027.1056319777</v>
      </c>
      <c r="I2797" s="20">
        <v>2166.317440559952</v>
      </c>
      <c r="J2797" s="19">
        <f t="shared" si="217"/>
        <v>2053668.9336508345</v>
      </c>
      <c r="K2797" s="19">
        <f t="shared" si="218"/>
        <v>1101.9428565599756</v>
      </c>
      <c r="L2797" s="19">
        <f t="shared" si="219"/>
        <v>1044641.8280188568</v>
      </c>
      <c r="M2797" s="29">
        <f>Table4[[#This Row],[Revenue]]/Table4[[#This Row],[Units]]</f>
        <v>2.2851449794936203</v>
      </c>
      <c r="N2797" s="31">
        <f t="shared" si="220"/>
        <v>0.50867099896271162</v>
      </c>
    </row>
    <row r="2798" spans="1:14" x14ac:dyDescent="0.25">
      <c r="A2798" s="35">
        <v>2003</v>
      </c>
      <c r="B2798" s="15" t="s">
        <v>174</v>
      </c>
      <c r="C2798" s="15" t="s">
        <v>170</v>
      </c>
      <c r="D2798" s="15" t="s">
        <v>146</v>
      </c>
      <c r="E2798" s="15" t="s">
        <v>120</v>
      </c>
      <c r="F2798" s="16">
        <v>350</v>
      </c>
      <c r="G2798" s="19">
        <v>616.42349540999578</v>
      </c>
      <c r="H2798" s="19">
        <f t="shared" si="216"/>
        <v>215748.22339349851</v>
      </c>
      <c r="I2798" s="20">
        <v>1408.6632109999937</v>
      </c>
      <c r="J2798" s="19">
        <f t="shared" si="217"/>
        <v>493032.12384999776</v>
      </c>
      <c r="K2798" s="19">
        <f t="shared" si="218"/>
        <v>792.2397155899979</v>
      </c>
      <c r="L2798" s="19">
        <f t="shared" si="219"/>
        <v>277283.90045649925</v>
      </c>
      <c r="M2798" s="29">
        <f>Table4[[#This Row],[Revenue]]/Table4[[#This Row],[Units]]</f>
        <v>4.0247520314285534</v>
      </c>
      <c r="N2798" s="31">
        <f t="shared" si="220"/>
        <v>0.56240534245768803</v>
      </c>
    </row>
    <row r="2799" spans="1:14" x14ac:dyDescent="0.25">
      <c r="A2799" s="35">
        <v>2003</v>
      </c>
      <c r="B2799" s="15" t="s">
        <v>174</v>
      </c>
      <c r="C2799" s="15" t="s">
        <v>170</v>
      </c>
      <c r="D2799" s="15" t="s">
        <v>146</v>
      </c>
      <c r="E2799" s="15" t="s">
        <v>120</v>
      </c>
      <c r="F2799" s="16">
        <v>276</v>
      </c>
      <c r="G2799" s="19">
        <v>510.24917353559641</v>
      </c>
      <c r="H2799" s="19">
        <f t="shared" si="216"/>
        <v>140828.77189582461</v>
      </c>
      <c r="I2799" s="20">
        <v>793.58003075999443</v>
      </c>
      <c r="J2799" s="19">
        <f t="shared" si="217"/>
        <v>219028.08848975846</v>
      </c>
      <c r="K2799" s="19">
        <f t="shared" si="218"/>
        <v>283.33085722439802</v>
      </c>
      <c r="L2799" s="19">
        <f t="shared" si="219"/>
        <v>78199.316593933851</v>
      </c>
      <c r="M2799" s="29">
        <f>Table4[[#This Row],[Revenue]]/Table4[[#This Row],[Units]]</f>
        <v>2.8752899665217191</v>
      </c>
      <c r="N2799" s="31">
        <f t="shared" si="220"/>
        <v>0.35702871322638774</v>
      </c>
    </row>
    <row r="2800" spans="1:14" x14ac:dyDescent="0.25">
      <c r="A2800" s="35">
        <v>2004</v>
      </c>
      <c r="B2800" s="15" t="s">
        <v>172</v>
      </c>
      <c r="C2800" s="15" t="s">
        <v>170</v>
      </c>
      <c r="D2800" s="15" t="s">
        <v>146</v>
      </c>
      <c r="E2800" s="15" t="s">
        <v>120</v>
      </c>
      <c r="F2800" s="16">
        <v>290</v>
      </c>
      <c r="G2800" s="19">
        <v>645.31515839998247</v>
      </c>
      <c r="H2800" s="19">
        <f t="shared" si="216"/>
        <v>187141.39593599492</v>
      </c>
      <c r="I2800" s="20">
        <v>1467.6726399999736</v>
      </c>
      <c r="J2800" s="19">
        <f t="shared" si="217"/>
        <v>425625.06559999235</v>
      </c>
      <c r="K2800" s="19">
        <f t="shared" si="218"/>
        <v>822.35748159999116</v>
      </c>
      <c r="L2800" s="19">
        <f t="shared" si="219"/>
        <v>238483.66966399743</v>
      </c>
      <c r="M2800" s="29">
        <f>Table4[[#This Row],[Revenue]]/Table4[[#This Row],[Units]]</f>
        <v>5.0609401379309435</v>
      </c>
      <c r="N2800" s="31">
        <f t="shared" si="220"/>
        <v>0.56031396865176009</v>
      </c>
    </row>
    <row r="2801" spans="1:19" x14ac:dyDescent="0.25">
      <c r="A2801" s="35">
        <v>2005</v>
      </c>
      <c r="B2801" s="15" t="s">
        <v>173</v>
      </c>
      <c r="C2801" s="15" t="s">
        <v>170</v>
      </c>
      <c r="D2801" s="15" t="s">
        <v>146</v>
      </c>
      <c r="E2801" s="15" t="s">
        <v>120</v>
      </c>
      <c r="F2801" s="16">
        <v>948</v>
      </c>
      <c r="G2801" s="19">
        <v>1339.617851999946</v>
      </c>
      <c r="H2801" s="19">
        <f t="shared" si="216"/>
        <v>1269957.7236959487</v>
      </c>
      <c r="I2801" s="20">
        <v>2545.3676519998976</v>
      </c>
      <c r="J2801" s="19">
        <f t="shared" si="217"/>
        <v>2413008.5340959029</v>
      </c>
      <c r="K2801" s="19">
        <f t="shared" si="218"/>
        <v>1205.7497999999516</v>
      </c>
      <c r="L2801" s="19">
        <f t="shared" si="219"/>
        <v>1143050.8103999542</v>
      </c>
      <c r="M2801" s="29">
        <f>Table4[[#This Row],[Revenue]]/Table4[[#This Row],[Units]]</f>
        <v>2.6849869746834361</v>
      </c>
      <c r="N2801" s="31">
        <f t="shared" si="220"/>
        <v>0.47370359211275154</v>
      </c>
    </row>
    <row r="2802" spans="1:19" x14ac:dyDescent="0.25">
      <c r="A2802" s="35">
        <v>2005</v>
      </c>
      <c r="B2802" s="15" t="s">
        <v>176</v>
      </c>
      <c r="C2802" s="15" t="s">
        <v>170</v>
      </c>
      <c r="D2802" s="15" t="s">
        <v>146</v>
      </c>
      <c r="E2802" s="15" t="s">
        <v>120</v>
      </c>
      <c r="F2802" s="16">
        <v>350</v>
      </c>
      <c r="G2802" s="19">
        <v>915.36897449996138</v>
      </c>
      <c r="H2802" s="19">
        <f t="shared" si="216"/>
        <v>320379.14107498649</v>
      </c>
      <c r="I2802" s="20">
        <v>1811.9839499999446</v>
      </c>
      <c r="J2802" s="19">
        <f t="shared" si="217"/>
        <v>634194.38249998062</v>
      </c>
      <c r="K2802" s="19">
        <f t="shared" si="218"/>
        <v>896.61497549998319</v>
      </c>
      <c r="L2802" s="19">
        <f t="shared" si="219"/>
        <v>313815.24142499414</v>
      </c>
      <c r="M2802" s="29">
        <f>Table4[[#This Row],[Revenue]]/Table4[[#This Row],[Units]]</f>
        <v>5.1770969999998417</v>
      </c>
      <c r="N2802" s="31">
        <f t="shared" si="220"/>
        <v>0.49482500962550502</v>
      </c>
    </row>
    <row r="2803" spans="1:19" x14ac:dyDescent="0.25">
      <c r="A2803" s="35">
        <v>2005</v>
      </c>
      <c r="B2803" s="15" t="s">
        <v>176</v>
      </c>
      <c r="C2803" s="15" t="s">
        <v>170</v>
      </c>
      <c r="D2803" s="15" t="s">
        <v>146</v>
      </c>
      <c r="E2803" s="15" t="s">
        <v>120</v>
      </c>
      <c r="F2803" s="16">
        <v>276</v>
      </c>
      <c r="G2803" s="19">
        <v>758.14830707996794</v>
      </c>
      <c r="H2803" s="19">
        <f t="shared" si="216"/>
        <v>209248.93275407114</v>
      </c>
      <c r="I2803" s="20">
        <v>1651.0278679999515</v>
      </c>
      <c r="J2803" s="19">
        <f t="shared" si="217"/>
        <v>455683.69156798662</v>
      </c>
      <c r="K2803" s="19">
        <f t="shared" si="218"/>
        <v>892.87956091998353</v>
      </c>
      <c r="L2803" s="19">
        <f t="shared" si="219"/>
        <v>246434.75881391548</v>
      </c>
      <c r="M2803" s="29">
        <f>Table4[[#This Row],[Revenue]]/Table4[[#This Row],[Units]]</f>
        <v>5.9819850289853314</v>
      </c>
      <c r="N2803" s="31">
        <f t="shared" si="220"/>
        <v>0.54080223491418966</v>
      </c>
    </row>
    <row r="2804" spans="1:19" x14ac:dyDescent="0.25">
      <c r="A2804" s="35">
        <v>2012</v>
      </c>
      <c r="B2804" s="15" t="s">
        <v>175</v>
      </c>
      <c r="C2804" s="15" t="s">
        <v>170</v>
      </c>
      <c r="D2804" s="15" t="s">
        <v>146</v>
      </c>
      <c r="E2804" s="15" t="s">
        <v>120</v>
      </c>
      <c r="F2804" s="16">
        <v>982</v>
      </c>
      <c r="G2804" s="19">
        <v>1109.7788219999748</v>
      </c>
      <c r="H2804" s="19">
        <f t="shared" si="216"/>
        <v>1089802.8032039753</v>
      </c>
      <c r="I2804" s="20">
        <v>2243.4527179799488</v>
      </c>
      <c r="J2804" s="19">
        <f t="shared" si="217"/>
        <v>2203070.5690563098</v>
      </c>
      <c r="K2804" s="19">
        <f t="shared" si="218"/>
        <v>1133.6738959799741</v>
      </c>
      <c r="L2804" s="19">
        <f t="shared" si="219"/>
        <v>1113267.7658523344</v>
      </c>
      <c r="M2804" s="29">
        <f>Table4[[#This Row],[Revenue]]/Table4[[#This Row],[Units]]</f>
        <v>2.2845750692260172</v>
      </c>
      <c r="N2804" s="31">
        <f t="shared" si="220"/>
        <v>0.50532551316738139</v>
      </c>
    </row>
    <row r="2805" spans="1:19" x14ac:dyDescent="0.25">
      <c r="A2805" s="35">
        <v>2012</v>
      </c>
      <c r="B2805" s="15" t="s">
        <v>173</v>
      </c>
      <c r="C2805" s="15" t="s">
        <v>170</v>
      </c>
      <c r="D2805" s="15" t="s">
        <v>146</v>
      </c>
      <c r="E2805" s="15" t="s">
        <v>120</v>
      </c>
      <c r="F2805" s="16">
        <v>834</v>
      </c>
      <c r="G2805" s="19">
        <v>894.39077399998394</v>
      </c>
      <c r="H2805" s="19">
        <f t="shared" si="216"/>
        <v>745921.90551598661</v>
      </c>
      <c r="I2805" s="20">
        <v>1868.9533776599662</v>
      </c>
      <c r="J2805" s="19">
        <f t="shared" si="217"/>
        <v>1558707.116968412</v>
      </c>
      <c r="K2805" s="19">
        <f t="shared" si="218"/>
        <v>974.5626036599823</v>
      </c>
      <c r="L2805" s="19">
        <f t="shared" si="219"/>
        <v>812785.21145242534</v>
      </c>
      <c r="M2805" s="29">
        <f>Table4[[#This Row],[Revenue]]/Table4[[#This Row],[Units]]</f>
        <v>2.2409512921582331</v>
      </c>
      <c r="N2805" s="31">
        <f t="shared" si="220"/>
        <v>0.52144832252594175</v>
      </c>
    </row>
    <row r="2806" spans="1:19" x14ac:dyDescent="0.25">
      <c r="A2806" s="35">
        <v>2012</v>
      </c>
      <c r="B2806" s="15" t="s">
        <v>172</v>
      </c>
      <c r="C2806" s="15" t="s">
        <v>170</v>
      </c>
      <c r="D2806" s="15" t="s">
        <v>146</v>
      </c>
      <c r="E2806" s="15" t="s">
        <v>120</v>
      </c>
      <c r="F2806" s="16">
        <v>390</v>
      </c>
      <c r="G2806" s="19">
        <v>715.05832186199086</v>
      </c>
      <c r="H2806" s="19">
        <f t="shared" si="216"/>
        <v>278872.74552617641</v>
      </c>
      <c r="I2806" s="20">
        <v>1530.3307801999867</v>
      </c>
      <c r="J2806" s="19">
        <f t="shared" si="217"/>
        <v>596829.00427799486</v>
      </c>
      <c r="K2806" s="19">
        <f t="shared" si="218"/>
        <v>815.27245833799589</v>
      </c>
      <c r="L2806" s="19">
        <f t="shared" si="219"/>
        <v>317956.25875181844</v>
      </c>
      <c r="M2806" s="29">
        <f>Table4[[#This Row],[Revenue]]/Table4[[#This Row],[Units]]</f>
        <v>3.9239250774358636</v>
      </c>
      <c r="N2806" s="31">
        <f t="shared" si="220"/>
        <v>0.53274263896819385</v>
      </c>
    </row>
    <row r="2807" spans="1:19" x14ac:dyDescent="0.25">
      <c r="A2807" s="35">
        <v>2013</v>
      </c>
      <c r="B2807" s="15" t="s">
        <v>175</v>
      </c>
      <c r="C2807" s="15" t="s">
        <v>170</v>
      </c>
      <c r="D2807" s="15" t="s">
        <v>146</v>
      </c>
      <c r="E2807" s="15" t="s">
        <v>120</v>
      </c>
      <c r="F2807" s="16">
        <v>982</v>
      </c>
      <c r="G2807" s="19">
        <v>1358.5459359999475</v>
      </c>
      <c r="H2807" s="19">
        <f t="shared" si="216"/>
        <v>1334092.1091519485</v>
      </c>
      <c r="I2807" s="20">
        <v>2562.6323359999005</v>
      </c>
      <c r="J2807" s="19">
        <f t="shared" si="217"/>
        <v>2516504.9539519022</v>
      </c>
      <c r="K2807" s="19">
        <f t="shared" si="218"/>
        <v>1204.0863999999531</v>
      </c>
      <c r="L2807" s="19">
        <f t="shared" si="219"/>
        <v>1182412.8447999537</v>
      </c>
      <c r="M2807" s="29">
        <f>Table4[[#This Row],[Revenue]]/Table4[[#This Row],[Units]]</f>
        <v>2.6096052301424648</v>
      </c>
      <c r="N2807" s="31">
        <f t="shared" si="220"/>
        <v>0.46986311032016875</v>
      </c>
    </row>
    <row r="2808" spans="1:19" x14ac:dyDescent="0.25">
      <c r="A2808" s="35">
        <v>2013</v>
      </c>
      <c r="B2808" s="15" t="s">
        <v>175</v>
      </c>
      <c r="C2808" s="15" t="s">
        <v>170</v>
      </c>
      <c r="D2808" s="15" t="s">
        <v>146</v>
      </c>
      <c r="E2808" s="15" t="s">
        <v>120</v>
      </c>
      <c r="F2808" s="16">
        <v>834</v>
      </c>
      <c r="G2808" s="19">
        <v>1145.1653999999562</v>
      </c>
      <c r="H2808" s="19">
        <f t="shared" si="216"/>
        <v>955067.94359996344</v>
      </c>
      <c r="I2808" s="20">
        <v>2238.1253999999144</v>
      </c>
      <c r="J2808" s="19">
        <f t="shared" si="217"/>
        <v>1866596.5835999285</v>
      </c>
      <c r="K2808" s="19">
        <f t="shared" si="218"/>
        <v>1092.9599999999582</v>
      </c>
      <c r="L2808" s="19">
        <f t="shared" si="219"/>
        <v>911528.63999996509</v>
      </c>
      <c r="M2808" s="29">
        <f>Table4[[#This Row],[Revenue]]/Table4[[#This Row],[Units]]</f>
        <v>2.6836035971221994</v>
      </c>
      <c r="N2808" s="31">
        <f t="shared" si="220"/>
        <v>0.48833724866354672</v>
      </c>
    </row>
    <row r="2809" spans="1:19" x14ac:dyDescent="0.25">
      <c r="A2809" s="35">
        <v>2013</v>
      </c>
      <c r="B2809" s="15" t="s">
        <v>175</v>
      </c>
      <c r="C2809" s="15" t="s">
        <v>170</v>
      </c>
      <c r="D2809" s="15" t="s">
        <v>146</v>
      </c>
      <c r="E2809" s="15" t="s">
        <v>120</v>
      </c>
      <c r="F2809" s="16">
        <v>390</v>
      </c>
      <c r="G2809" s="19">
        <v>522.16007999998101</v>
      </c>
      <c r="H2809" s="19">
        <f t="shared" si="216"/>
        <v>203642.4311999926</v>
      </c>
      <c r="I2809" s="20">
        <v>1289.152079999953</v>
      </c>
      <c r="J2809" s="19">
        <f t="shared" si="217"/>
        <v>502769.31119998166</v>
      </c>
      <c r="K2809" s="19">
        <f t="shared" si="218"/>
        <v>766.99199999997199</v>
      </c>
      <c r="L2809" s="19">
        <f t="shared" si="219"/>
        <v>299126.87999998906</v>
      </c>
      <c r="M2809" s="29">
        <f>Table4[[#This Row],[Revenue]]/Table4[[#This Row],[Units]]</f>
        <v>3.3055181538460334</v>
      </c>
      <c r="N2809" s="31">
        <f t="shared" si="220"/>
        <v>0.59495850947236573</v>
      </c>
    </row>
    <row r="2810" spans="1:19" x14ac:dyDescent="0.25">
      <c r="A2810" s="35">
        <v>2017</v>
      </c>
      <c r="B2810" s="15" t="s">
        <v>172</v>
      </c>
      <c r="C2810" s="15" t="s">
        <v>170</v>
      </c>
      <c r="D2810" s="15" t="s">
        <v>146</v>
      </c>
      <c r="E2810" s="15" t="s">
        <v>120</v>
      </c>
      <c r="F2810" s="16">
        <v>455</v>
      </c>
      <c r="G2810" s="19">
        <v>450.00864999999533</v>
      </c>
      <c r="H2810" s="19">
        <f t="shared" si="216"/>
        <v>204753.93574999788</v>
      </c>
      <c r="I2810" s="20">
        <v>1109.7465784999886</v>
      </c>
      <c r="J2810" s="19">
        <f t="shared" si="217"/>
        <v>504934.69321749482</v>
      </c>
      <c r="K2810" s="19">
        <f t="shared" si="218"/>
        <v>659.73792849999325</v>
      </c>
      <c r="L2810" s="19">
        <f t="shared" si="219"/>
        <v>300180.75746749691</v>
      </c>
      <c r="M2810" s="29">
        <f>Table4[[#This Row],[Revenue]]/Table4[[#This Row],[Units]]</f>
        <v>2.4390034692307441</v>
      </c>
      <c r="N2810" s="31">
        <f t="shared" si="220"/>
        <v>0.59449422172739774</v>
      </c>
    </row>
    <row r="2811" spans="1:19" x14ac:dyDescent="0.25">
      <c r="A2811" s="35">
        <v>2017</v>
      </c>
      <c r="B2811" s="15" t="s">
        <v>172</v>
      </c>
      <c r="C2811" s="15" t="s">
        <v>170</v>
      </c>
      <c r="D2811" s="15" t="s">
        <v>146</v>
      </c>
      <c r="E2811" s="15" t="s">
        <v>120</v>
      </c>
      <c r="F2811" s="16">
        <v>290</v>
      </c>
      <c r="G2811" s="19">
        <v>387.47644597199712</v>
      </c>
      <c r="H2811" s="19">
        <f t="shared" si="216"/>
        <v>112368.16933187917</v>
      </c>
      <c r="I2811" s="20">
        <v>661.06376119999504</v>
      </c>
      <c r="J2811" s="19">
        <f t="shared" si="217"/>
        <v>191708.49074799856</v>
      </c>
      <c r="K2811" s="19">
        <f t="shared" si="218"/>
        <v>273.58731522799792</v>
      </c>
      <c r="L2811" s="19">
        <f t="shared" si="219"/>
        <v>79340.32141611939</v>
      </c>
      <c r="M2811" s="29">
        <f>Table4[[#This Row],[Revenue]]/Table4[[#This Row],[Units]]</f>
        <v>2.2795302110344657</v>
      </c>
      <c r="N2811" s="31">
        <f t="shared" si="220"/>
        <v>0.41385919375064356</v>
      </c>
    </row>
    <row r="2812" spans="1:19" x14ac:dyDescent="0.25">
      <c r="A2812" s="35">
        <v>2018</v>
      </c>
      <c r="B2812" s="15" t="s">
        <v>176</v>
      </c>
      <c r="C2812" s="15" t="s">
        <v>170</v>
      </c>
      <c r="D2812" s="15" t="s">
        <v>146</v>
      </c>
      <c r="E2812" s="15" t="s">
        <v>120</v>
      </c>
      <c r="F2812" s="16">
        <v>509</v>
      </c>
      <c r="G2812" s="19">
        <v>662.03797599997733</v>
      </c>
      <c r="H2812" s="19">
        <f t="shared" si="216"/>
        <v>336977.32978398848</v>
      </c>
      <c r="I2812" s="20">
        <v>1484.9203759999491</v>
      </c>
      <c r="J2812" s="19">
        <f t="shared" si="217"/>
        <v>755824.47138397407</v>
      </c>
      <c r="K2812" s="19">
        <f t="shared" si="218"/>
        <v>822.88239999997177</v>
      </c>
      <c r="L2812" s="19">
        <f t="shared" si="219"/>
        <v>418847.1415999856</v>
      </c>
      <c r="M2812" s="29">
        <f>Table4[[#This Row],[Revenue]]/Table4[[#This Row],[Units]]</f>
        <v>2.917328833005794</v>
      </c>
      <c r="N2812" s="31">
        <f t="shared" si="220"/>
        <v>0.55415927567553291</v>
      </c>
    </row>
    <row r="2813" spans="1:19" x14ac:dyDescent="0.25">
      <c r="A2813" s="35">
        <v>2018</v>
      </c>
      <c r="B2813" s="15" t="s">
        <v>171</v>
      </c>
      <c r="C2813" s="15" t="s">
        <v>170</v>
      </c>
      <c r="D2813" s="15" t="s">
        <v>146</v>
      </c>
      <c r="E2813" s="15" t="s">
        <v>120</v>
      </c>
      <c r="F2813" s="16">
        <v>190</v>
      </c>
      <c r="G2813" s="19">
        <v>532.1313203999805</v>
      </c>
      <c r="H2813" s="19">
        <f t="shared" si="216"/>
        <v>101104.95087599629</v>
      </c>
      <c r="I2813" s="20">
        <v>891.5628399999672</v>
      </c>
      <c r="J2813" s="19">
        <f t="shared" si="217"/>
        <v>169396.93959999376</v>
      </c>
      <c r="K2813" s="19">
        <f t="shared" si="218"/>
        <v>359.4315195999867</v>
      </c>
      <c r="L2813" s="19">
        <f t="shared" si="219"/>
        <v>68291.988723997463</v>
      </c>
      <c r="M2813" s="29">
        <f>Table4[[#This Row],[Revenue]]/Table4[[#This Row],[Units]]</f>
        <v>4.6924359999998275</v>
      </c>
      <c r="N2813" s="31">
        <f t="shared" si="220"/>
        <v>0.40314771261664506</v>
      </c>
    </row>
    <row r="2814" spans="1:19" x14ac:dyDescent="0.25">
      <c r="A2814" s="35">
        <v>2019</v>
      </c>
      <c r="B2814" s="15" t="s">
        <v>173</v>
      </c>
      <c r="C2814" s="15" t="s">
        <v>170</v>
      </c>
      <c r="D2814" s="15" t="s">
        <v>146</v>
      </c>
      <c r="E2814" s="15" t="s">
        <v>120</v>
      </c>
      <c r="F2814" s="16">
        <v>455</v>
      </c>
      <c r="G2814" s="19">
        <v>662.87994499997194</v>
      </c>
      <c r="H2814" s="19">
        <f t="shared" si="216"/>
        <v>301610.37497498724</v>
      </c>
      <c r="I2814" s="20">
        <v>1545.0604449999344</v>
      </c>
      <c r="J2814" s="19">
        <f t="shared" si="217"/>
        <v>703002.50247497018</v>
      </c>
      <c r="K2814" s="19">
        <f t="shared" si="218"/>
        <v>882.18049999996242</v>
      </c>
      <c r="L2814" s="19">
        <f t="shared" si="219"/>
        <v>401392.12749998295</v>
      </c>
      <c r="M2814" s="29">
        <f>Table4[[#This Row],[Revenue]]/Table4[[#This Row],[Units]]</f>
        <v>3.3957372417580975</v>
      </c>
      <c r="N2814" s="31">
        <f t="shared" si="220"/>
        <v>0.57096827690776841</v>
      </c>
    </row>
    <row r="2815" spans="1:19" x14ac:dyDescent="0.25">
      <c r="A2815" s="35">
        <v>1990</v>
      </c>
      <c r="B2815" s="15" t="s">
        <v>171</v>
      </c>
      <c r="C2815" s="15" t="s">
        <v>170</v>
      </c>
      <c r="D2815" s="15" t="s">
        <v>146</v>
      </c>
      <c r="E2815" s="15" t="s">
        <v>121</v>
      </c>
      <c r="F2815" s="16">
        <v>707</v>
      </c>
      <c r="G2815" s="19">
        <v>774.23357899998462</v>
      </c>
      <c r="H2815" s="19">
        <f t="shared" si="216"/>
        <v>547383.14035298908</v>
      </c>
      <c r="I2815" s="20">
        <v>1680.7172901099666</v>
      </c>
      <c r="J2815" s="19">
        <f t="shared" si="217"/>
        <v>1188267.1241077464</v>
      </c>
      <c r="K2815" s="19">
        <f t="shared" si="218"/>
        <v>906.48371110998198</v>
      </c>
      <c r="L2815" s="19">
        <f t="shared" si="219"/>
        <v>640883.98375475733</v>
      </c>
      <c r="M2815" s="29">
        <f>Table4[[#This Row],[Revenue]]/Table4[[#This Row],[Units]]</f>
        <v>2.3772521783733613</v>
      </c>
      <c r="N2815" s="31">
        <f t="shared" si="220"/>
        <v>0.53934336038791642</v>
      </c>
      <c r="O2815" s="41"/>
      <c r="P2815" s="41"/>
      <c r="Q2815" s="41"/>
      <c r="R2815" s="41"/>
      <c r="S2815" s="41"/>
    </row>
    <row r="2816" spans="1:19" x14ac:dyDescent="0.25">
      <c r="A2816" s="35">
        <v>1990</v>
      </c>
      <c r="B2816" s="15" t="s">
        <v>176</v>
      </c>
      <c r="C2816" s="15" t="s">
        <v>170</v>
      </c>
      <c r="D2816" s="15" t="s">
        <v>146</v>
      </c>
      <c r="E2816" s="15" t="s">
        <v>121</v>
      </c>
      <c r="F2816" s="16">
        <v>573</v>
      </c>
      <c r="G2816" s="19">
        <v>595.67704799999092</v>
      </c>
      <c r="H2816" s="19">
        <f t="shared" si="216"/>
        <v>341322.94850399479</v>
      </c>
      <c r="I2816" s="20">
        <v>1367.3633503199794</v>
      </c>
      <c r="J2816" s="19">
        <f t="shared" si="217"/>
        <v>783499.19973334821</v>
      </c>
      <c r="K2816" s="19">
        <f t="shared" si="218"/>
        <v>771.6863023199885</v>
      </c>
      <c r="L2816" s="19">
        <f t="shared" si="219"/>
        <v>442176.25122935342</v>
      </c>
      <c r="M2816" s="29">
        <f>Table4[[#This Row],[Revenue]]/Table4[[#This Row],[Units]]</f>
        <v>2.3863234735078174</v>
      </c>
      <c r="N2816" s="31">
        <f t="shared" si="220"/>
        <v>0.56436082050861214</v>
      </c>
    </row>
    <row r="2817" spans="1:19" x14ac:dyDescent="0.25">
      <c r="A2817" s="35">
        <v>1990</v>
      </c>
      <c r="B2817" s="15" t="s">
        <v>172</v>
      </c>
      <c r="C2817" s="15" t="s">
        <v>170</v>
      </c>
      <c r="D2817" s="15" t="s">
        <v>146</v>
      </c>
      <c r="E2817" s="15" t="s">
        <v>121</v>
      </c>
      <c r="F2817" s="16">
        <v>239</v>
      </c>
      <c r="G2817" s="19">
        <v>454.1825446976971</v>
      </c>
      <c r="H2817" s="19">
        <f t="shared" si="216"/>
        <v>108549.62818274961</v>
      </c>
      <c r="I2817" s="20">
        <v>731.28477966999526</v>
      </c>
      <c r="J2817" s="19">
        <f t="shared" si="217"/>
        <v>174777.06234112885</v>
      </c>
      <c r="K2817" s="19">
        <f t="shared" si="218"/>
        <v>277.10223497229816</v>
      </c>
      <c r="L2817" s="19">
        <f t="shared" si="219"/>
        <v>66227.434158379241</v>
      </c>
      <c r="M2817" s="29">
        <f>Table4[[#This Row],[Revenue]]/Table4[[#This Row],[Units]]</f>
        <v>3.0597689525941223</v>
      </c>
      <c r="N2817" s="31">
        <f t="shared" si="220"/>
        <v>0.3789252048939748</v>
      </c>
      <c r="O2817" s="37">
        <f>SUMIF(A:A,"2004",H:H)</f>
        <v>97939812.943633214</v>
      </c>
      <c r="P2817" s="37">
        <f>SUMIF(A:A,"2004",J:J)</f>
        <v>196715385.1836825</v>
      </c>
      <c r="Q2817" s="38" t="e">
        <f>(O2817-O2816)/O2816</f>
        <v>#DIV/0!</v>
      </c>
      <c r="R2817" s="38" t="e">
        <f>(P2817-P2816)/P2816</f>
        <v>#DIV/0!</v>
      </c>
      <c r="S2817" s="40">
        <v>2004</v>
      </c>
    </row>
    <row r="2818" spans="1:19" x14ac:dyDescent="0.25">
      <c r="A2818" s="35">
        <v>1991</v>
      </c>
      <c r="B2818" s="15" t="s">
        <v>172</v>
      </c>
      <c r="C2818" s="15" t="s">
        <v>170</v>
      </c>
      <c r="D2818" s="15" t="s">
        <v>146</v>
      </c>
      <c r="E2818" s="15" t="s">
        <v>121</v>
      </c>
      <c r="F2818" s="16">
        <v>955</v>
      </c>
      <c r="G2818" s="19">
        <v>1081.7361399999752</v>
      </c>
      <c r="H2818" s="19">
        <f t="shared" ref="H2818:H2881" si="221">G2818*F2818</f>
        <v>1033058.0136999763</v>
      </c>
      <c r="I2818" s="20">
        <v>2198.5011325999494</v>
      </c>
      <c r="J2818" s="19">
        <f t="shared" ref="J2818:J2881" si="222">I2818*F2818</f>
        <v>2099568.5816329517</v>
      </c>
      <c r="K2818" s="19">
        <f t="shared" ref="K2818:K2881" si="223">I2818-G2818</f>
        <v>1116.7649925999742</v>
      </c>
      <c r="L2818" s="19">
        <f t="shared" ref="L2818:L2881" si="224">J2818-H2818</f>
        <v>1066510.5679329755</v>
      </c>
      <c r="M2818" s="29">
        <f>Table4[[#This Row],[Revenue]]/Table4[[#This Row],[Units]]</f>
        <v>2.3020954268062299</v>
      </c>
      <c r="N2818" s="31">
        <f t="shared" ref="N2818:N2881" si="225">K2818/I2818</f>
        <v>0.50796653048765406</v>
      </c>
    </row>
    <row r="2819" spans="1:19" x14ac:dyDescent="0.25">
      <c r="A2819" s="35">
        <v>1992</v>
      </c>
      <c r="B2819" s="15" t="s">
        <v>171</v>
      </c>
      <c r="C2819" s="15" t="s">
        <v>170</v>
      </c>
      <c r="D2819" s="15" t="s">
        <v>146</v>
      </c>
      <c r="E2819" s="15" t="s">
        <v>121</v>
      </c>
      <c r="F2819" s="16">
        <v>707</v>
      </c>
      <c r="G2819" s="19">
        <v>1021.4311799999574</v>
      </c>
      <c r="H2819" s="19">
        <f t="shared" si="221"/>
        <v>722151.84425996989</v>
      </c>
      <c r="I2819" s="20">
        <v>2079.2131799999129</v>
      </c>
      <c r="J2819" s="19">
        <f t="shared" si="222"/>
        <v>1470003.7182599383</v>
      </c>
      <c r="K2819" s="19">
        <f t="shared" si="223"/>
        <v>1057.7819999999556</v>
      </c>
      <c r="L2819" s="19">
        <f t="shared" si="224"/>
        <v>747851.8739999684</v>
      </c>
      <c r="M2819" s="29">
        <f>Table4[[#This Row],[Revenue]]/Table4[[#This Row],[Units]]</f>
        <v>2.9408955869871471</v>
      </c>
      <c r="N2819" s="31">
        <f t="shared" si="225"/>
        <v>0.5087414846033248</v>
      </c>
    </row>
    <row r="2820" spans="1:19" x14ac:dyDescent="0.25">
      <c r="A2820" s="35">
        <v>1992</v>
      </c>
      <c r="B2820" s="15" t="s">
        <v>176</v>
      </c>
      <c r="C2820" s="15" t="s">
        <v>170</v>
      </c>
      <c r="D2820" s="15" t="s">
        <v>146</v>
      </c>
      <c r="E2820" s="15" t="s">
        <v>121</v>
      </c>
      <c r="F2820" s="16">
        <v>573</v>
      </c>
      <c r="G2820" s="19">
        <v>807.08310599996764</v>
      </c>
      <c r="H2820" s="19">
        <f t="shared" si="221"/>
        <v>462458.61973798147</v>
      </c>
      <c r="I2820" s="20">
        <v>1743.5025059999302</v>
      </c>
      <c r="J2820" s="19">
        <f t="shared" si="222"/>
        <v>999026.93593796005</v>
      </c>
      <c r="K2820" s="19">
        <f t="shared" si="223"/>
        <v>936.41939999996259</v>
      </c>
      <c r="L2820" s="19">
        <f t="shared" si="224"/>
        <v>536568.31619997858</v>
      </c>
      <c r="M2820" s="29">
        <f>Table4[[#This Row],[Revenue]]/Table4[[#This Row],[Units]]</f>
        <v>3.0427617905757947</v>
      </c>
      <c r="N2820" s="31">
        <f t="shared" si="225"/>
        <v>0.53709094009182923</v>
      </c>
    </row>
    <row r="2821" spans="1:19" x14ac:dyDescent="0.25">
      <c r="A2821" s="35">
        <v>1992</v>
      </c>
      <c r="B2821" s="15" t="s">
        <v>171</v>
      </c>
      <c r="C2821" s="15" t="s">
        <v>170</v>
      </c>
      <c r="D2821" s="15" t="s">
        <v>146</v>
      </c>
      <c r="E2821" s="15" t="s">
        <v>121</v>
      </c>
      <c r="F2821" s="16">
        <v>239</v>
      </c>
      <c r="G2821" s="19">
        <v>675.84762569997179</v>
      </c>
      <c r="H2821" s="19">
        <f t="shared" si="221"/>
        <v>161527.58254229327</v>
      </c>
      <c r="I2821" s="20">
        <v>1064.7714699999556</v>
      </c>
      <c r="J2821" s="19">
        <f t="shared" si="222"/>
        <v>254480.38132998938</v>
      </c>
      <c r="K2821" s="19">
        <f t="shared" si="223"/>
        <v>388.92384429998378</v>
      </c>
      <c r="L2821" s="19">
        <f t="shared" si="224"/>
        <v>92952.798787696112</v>
      </c>
      <c r="M2821" s="29">
        <f>Table4[[#This Row],[Revenue]]/Table4[[#This Row],[Units]]</f>
        <v>4.4551107531378893</v>
      </c>
      <c r="N2821" s="31">
        <f t="shared" si="225"/>
        <v>0.36526508763425075</v>
      </c>
    </row>
    <row r="2822" spans="1:19" x14ac:dyDescent="0.25">
      <c r="A2822" s="35">
        <v>1993</v>
      </c>
      <c r="B2822" s="15" t="s">
        <v>175</v>
      </c>
      <c r="C2822" s="15" t="s">
        <v>170</v>
      </c>
      <c r="D2822" s="15" t="s">
        <v>146</v>
      </c>
      <c r="E2822" s="15" t="s">
        <v>121</v>
      </c>
      <c r="F2822" s="16">
        <v>959</v>
      </c>
      <c r="G2822" s="19">
        <v>1962.6622456499065</v>
      </c>
      <c r="H2822" s="19">
        <f t="shared" si="221"/>
        <v>1882193.0935782604</v>
      </c>
      <c r="I2822" s="20">
        <v>3818.8911149998175</v>
      </c>
      <c r="J2822" s="19">
        <f t="shared" si="222"/>
        <v>3662316.5792848249</v>
      </c>
      <c r="K2822" s="19">
        <f t="shared" si="223"/>
        <v>1856.2288693499111</v>
      </c>
      <c r="L2822" s="19">
        <f t="shared" si="224"/>
        <v>1780123.4857065645</v>
      </c>
      <c r="M2822" s="29">
        <f>Table4[[#This Row],[Revenue]]/Table4[[#This Row],[Units]]</f>
        <v>3.9821596611051278</v>
      </c>
      <c r="N2822" s="31">
        <f t="shared" si="225"/>
        <v>0.48606488466220638</v>
      </c>
    </row>
    <row r="2823" spans="1:19" x14ac:dyDescent="0.25">
      <c r="A2823" s="35">
        <v>1993</v>
      </c>
      <c r="B2823" s="15" t="s">
        <v>176</v>
      </c>
      <c r="C2823" s="15" t="s">
        <v>170</v>
      </c>
      <c r="D2823" s="15" t="s">
        <v>146</v>
      </c>
      <c r="E2823" s="15" t="s">
        <v>121</v>
      </c>
      <c r="F2823" s="16">
        <v>961</v>
      </c>
      <c r="G2823" s="19">
        <v>1481.9360649999317</v>
      </c>
      <c r="H2823" s="19">
        <f t="shared" si="221"/>
        <v>1424140.5584649344</v>
      </c>
      <c r="I2823" s="20">
        <v>3572.4475649998349</v>
      </c>
      <c r="J2823" s="19">
        <f t="shared" si="222"/>
        <v>3433122.1099648415</v>
      </c>
      <c r="K2823" s="19">
        <f t="shared" si="223"/>
        <v>2090.5114999999032</v>
      </c>
      <c r="L2823" s="19">
        <f t="shared" si="224"/>
        <v>2008981.5514999072</v>
      </c>
      <c r="M2823" s="29">
        <f>Table4[[#This Row],[Revenue]]/Table4[[#This Row],[Units]]</f>
        <v>3.7174272268468624</v>
      </c>
      <c r="N2823" s="31">
        <f t="shared" si="225"/>
        <v>0.58517625856322397</v>
      </c>
    </row>
    <row r="2824" spans="1:19" x14ac:dyDescent="0.25">
      <c r="A2824" s="35">
        <v>1993</v>
      </c>
      <c r="B2824" s="15" t="s">
        <v>173</v>
      </c>
      <c r="C2824" s="15" t="s">
        <v>170</v>
      </c>
      <c r="D2824" s="15" t="s">
        <v>146</v>
      </c>
      <c r="E2824" s="15" t="s">
        <v>121</v>
      </c>
      <c r="F2824" s="16">
        <v>955</v>
      </c>
      <c r="G2824" s="19">
        <v>1437.6904249999361</v>
      </c>
      <c r="H2824" s="19">
        <f t="shared" si="221"/>
        <v>1372994.3558749389</v>
      </c>
      <c r="I2824" s="20">
        <v>2727.5229249998783</v>
      </c>
      <c r="J2824" s="19">
        <f t="shared" si="222"/>
        <v>2604784.393374884</v>
      </c>
      <c r="K2824" s="19">
        <f t="shared" si="223"/>
        <v>1289.8324999999422</v>
      </c>
      <c r="L2824" s="19">
        <f t="shared" si="224"/>
        <v>1231790.0374999451</v>
      </c>
      <c r="M2824" s="29">
        <f>Table4[[#This Row],[Revenue]]/Table4[[#This Row],[Units]]</f>
        <v>2.8560449476438516</v>
      </c>
      <c r="N2824" s="31">
        <f t="shared" si="225"/>
        <v>0.47289520032173504</v>
      </c>
    </row>
    <row r="2825" spans="1:19" x14ac:dyDescent="0.25">
      <c r="A2825" s="35">
        <v>1994</v>
      </c>
      <c r="B2825" s="15" t="s">
        <v>172</v>
      </c>
      <c r="C2825" s="15" t="s">
        <v>170</v>
      </c>
      <c r="D2825" s="15" t="s">
        <v>146</v>
      </c>
      <c r="E2825" s="15" t="s">
        <v>121</v>
      </c>
      <c r="F2825" s="16">
        <v>971</v>
      </c>
      <c r="G2825" s="19">
        <v>2946.5625755998508</v>
      </c>
      <c r="H2825" s="19">
        <f t="shared" si="221"/>
        <v>2861112.2609074553</v>
      </c>
      <c r="I2825" s="20">
        <v>4751.8187599997846</v>
      </c>
      <c r="J2825" s="19">
        <f t="shared" si="222"/>
        <v>4614016.0159597909</v>
      </c>
      <c r="K2825" s="19">
        <f t="shared" si="223"/>
        <v>1805.2561843999338</v>
      </c>
      <c r="L2825" s="19">
        <f t="shared" si="224"/>
        <v>1752903.7550523356</v>
      </c>
      <c r="M2825" s="29">
        <f>Table4[[#This Row],[Revenue]]/Table4[[#This Row],[Units]]</f>
        <v>4.8937371369719713</v>
      </c>
      <c r="N2825" s="31">
        <f t="shared" si="225"/>
        <v>0.37990846780528631</v>
      </c>
    </row>
    <row r="2826" spans="1:19" x14ac:dyDescent="0.25">
      <c r="A2826" s="35">
        <v>1994</v>
      </c>
      <c r="B2826" s="15" t="s">
        <v>175</v>
      </c>
      <c r="C2826" s="15" t="s">
        <v>170</v>
      </c>
      <c r="D2826" s="15" t="s">
        <v>146</v>
      </c>
      <c r="E2826" s="15" t="s">
        <v>121</v>
      </c>
      <c r="F2826" s="16">
        <v>965</v>
      </c>
      <c r="G2826" s="19">
        <v>2998.5035765998405</v>
      </c>
      <c r="H2826" s="19">
        <f t="shared" si="221"/>
        <v>2893555.9514188459</v>
      </c>
      <c r="I2826" s="20">
        <v>4749.8958599997741</v>
      </c>
      <c r="J2826" s="19">
        <f t="shared" si="222"/>
        <v>4583649.5048997821</v>
      </c>
      <c r="K2826" s="19">
        <f t="shared" si="223"/>
        <v>1751.3922833999336</v>
      </c>
      <c r="L2826" s="19">
        <f t="shared" si="224"/>
        <v>1690093.5534809362</v>
      </c>
      <c r="M2826" s="29">
        <f>Table4[[#This Row],[Revenue]]/Table4[[#This Row],[Units]]</f>
        <v>4.9221718756474342</v>
      </c>
      <c r="N2826" s="31">
        <f t="shared" si="225"/>
        <v>0.36872224887052935</v>
      </c>
    </row>
    <row r="2827" spans="1:19" x14ac:dyDescent="0.25">
      <c r="A2827" s="35">
        <v>1994</v>
      </c>
      <c r="B2827" s="15" t="s">
        <v>176</v>
      </c>
      <c r="C2827" s="15" t="s">
        <v>170</v>
      </c>
      <c r="D2827" s="15" t="s">
        <v>146</v>
      </c>
      <c r="E2827" s="15" t="s">
        <v>121</v>
      </c>
      <c r="F2827" s="16">
        <v>968</v>
      </c>
      <c r="G2827" s="19">
        <v>2933.0791760998477</v>
      </c>
      <c r="H2827" s="19">
        <f t="shared" si="221"/>
        <v>2839220.6424646527</v>
      </c>
      <c r="I2827" s="20">
        <v>4657.1673099997843</v>
      </c>
      <c r="J2827" s="19">
        <f t="shared" si="222"/>
        <v>4508137.9560797913</v>
      </c>
      <c r="K2827" s="19">
        <f t="shared" si="223"/>
        <v>1724.0881338999366</v>
      </c>
      <c r="L2827" s="19">
        <f t="shared" si="224"/>
        <v>1668917.3136151386</v>
      </c>
      <c r="M2827" s="29">
        <f>Table4[[#This Row],[Revenue]]/Table4[[#This Row],[Units]]</f>
        <v>4.8111232541320081</v>
      </c>
      <c r="N2827" s="31">
        <f t="shared" si="225"/>
        <v>0.37020102975428992</v>
      </c>
    </row>
    <row r="2828" spans="1:19" x14ac:dyDescent="0.25">
      <c r="A2828" s="35">
        <v>1994</v>
      </c>
      <c r="B2828" s="15" t="s">
        <v>174</v>
      </c>
      <c r="C2828" s="15" t="s">
        <v>170</v>
      </c>
      <c r="D2828" s="15" t="s">
        <v>146</v>
      </c>
      <c r="E2828" s="15" t="s">
        <v>121</v>
      </c>
      <c r="F2828" s="16">
        <v>957</v>
      </c>
      <c r="G2828" s="19">
        <v>2072.241246149898</v>
      </c>
      <c r="H2828" s="19">
        <f t="shared" si="221"/>
        <v>1983134.8725654522</v>
      </c>
      <c r="I2828" s="20">
        <v>4072.9346649997997</v>
      </c>
      <c r="J2828" s="19">
        <f t="shared" si="222"/>
        <v>3897798.4744048081</v>
      </c>
      <c r="K2828" s="19">
        <f t="shared" si="223"/>
        <v>2000.6934188499017</v>
      </c>
      <c r="L2828" s="19">
        <f t="shared" si="224"/>
        <v>1914663.6018393559</v>
      </c>
      <c r="M2828" s="29">
        <f>Table4[[#This Row],[Revenue]]/Table4[[#This Row],[Units]]</f>
        <v>4.2559400888190178</v>
      </c>
      <c r="N2828" s="31">
        <f t="shared" si="225"/>
        <v>0.49121667382553019</v>
      </c>
    </row>
    <row r="2829" spans="1:19" x14ac:dyDescent="0.25">
      <c r="A2829" s="35">
        <v>1996</v>
      </c>
      <c r="B2829" s="15" t="s">
        <v>171</v>
      </c>
      <c r="C2829" s="15" t="s">
        <v>170</v>
      </c>
      <c r="D2829" s="15" t="s">
        <v>146</v>
      </c>
      <c r="E2829" s="15" t="s">
        <v>121</v>
      </c>
      <c r="F2829" s="16">
        <v>511</v>
      </c>
      <c r="G2829" s="19">
        <v>523.08821599999283</v>
      </c>
      <c r="H2829" s="19">
        <f t="shared" si="221"/>
        <v>267298.07837599632</v>
      </c>
      <c r="I2829" s="20">
        <v>1242.4818114399832</v>
      </c>
      <c r="J2829" s="19">
        <f t="shared" si="222"/>
        <v>634908.20564583142</v>
      </c>
      <c r="K2829" s="19">
        <f t="shared" si="223"/>
        <v>719.39359543999035</v>
      </c>
      <c r="L2829" s="19">
        <f t="shared" si="224"/>
        <v>367610.12726983509</v>
      </c>
      <c r="M2829" s="29">
        <f>Table4[[#This Row],[Revenue]]/Table4[[#This Row],[Units]]</f>
        <v>2.4314712552641549</v>
      </c>
      <c r="N2829" s="31">
        <f t="shared" si="225"/>
        <v>0.57899728496326552</v>
      </c>
    </row>
    <row r="2830" spans="1:19" x14ac:dyDescent="0.25">
      <c r="A2830" s="35">
        <v>1997</v>
      </c>
      <c r="B2830" s="15" t="s">
        <v>175</v>
      </c>
      <c r="C2830" s="15" t="s">
        <v>170</v>
      </c>
      <c r="D2830" s="15" t="s">
        <v>146</v>
      </c>
      <c r="E2830" s="15" t="s">
        <v>121</v>
      </c>
      <c r="F2830" s="16">
        <v>811</v>
      </c>
      <c r="G2830" s="19">
        <v>917.01229799997918</v>
      </c>
      <c r="H2830" s="19">
        <f t="shared" si="221"/>
        <v>743696.97367798316</v>
      </c>
      <c r="I2830" s="20">
        <v>1927.976522819956</v>
      </c>
      <c r="J2830" s="19">
        <f t="shared" si="222"/>
        <v>1563588.9600069844</v>
      </c>
      <c r="K2830" s="19">
        <f t="shared" si="223"/>
        <v>1010.9642248199768</v>
      </c>
      <c r="L2830" s="19">
        <f t="shared" si="224"/>
        <v>819891.98632900126</v>
      </c>
      <c r="M2830" s="29">
        <f>Table4[[#This Row],[Revenue]]/Table4[[#This Row],[Units]]</f>
        <v>2.3772830121084536</v>
      </c>
      <c r="N2830" s="31">
        <f t="shared" si="225"/>
        <v>0.52436542294679467</v>
      </c>
    </row>
    <row r="2831" spans="1:19" x14ac:dyDescent="0.25">
      <c r="A2831" s="35">
        <v>1998</v>
      </c>
      <c r="B2831" s="15" t="s">
        <v>171</v>
      </c>
      <c r="C2831" s="15" t="s">
        <v>170</v>
      </c>
      <c r="D2831" s="15" t="s">
        <v>146</v>
      </c>
      <c r="E2831" s="15" t="s">
        <v>121</v>
      </c>
      <c r="F2831" s="16">
        <v>811</v>
      </c>
      <c r="G2831" s="19">
        <v>1065.9743449999628</v>
      </c>
      <c r="H2831" s="19">
        <f t="shared" si="221"/>
        <v>864505.19379496982</v>
      </c>
      <c r="I2831" s="20">
        <v>2097.0148449999265</v>
      </c>
      <c r="J2831" s="19">
        <f t="shared" si="222"/>
        <v>1700679.0392949404</v>
      </c>
      <c r="K2831" s="19">
        <f t="shared" si="223"/>
        <v>1031.0404999999637</v>
      </c>
      <c r="L2831" s="19">
        <f t="shared" si="224"/>
        <v>836173.8454999706</v>
      </c>
      <c r="M2831" s="29">
        <f>Table4[[#This Row],[Revenue]]/Table4[[#This Row],[Units]]</f>
        <v>2.585714975338997</v>
      </c>
      <c r="N2831" s="31">
        <f t="shared" si="225"/>
        <v>0.49167057756331706</v>
      </c>
    </row>
    <row r="2832" spans="1:19" x14ac:dyDescent="0.25">
      <c r="A2832" s="35">
        <v>1998</v>
      </c>
      <c r="B2832" s="15" t="s">
        <v>173</v>
      </c>
      <c r="C2832" s="15" t="s">
        <v>170</v>
      </c>
      <c r="D2832" s="15" t="s">
        <v>146</v>
      </c>
      <c r="E2832" s="15" t="s">
        <v>121</v>
      </c>
      <c r="F2832" s="16">
        <v>732</v>
      </c>
      <c r="G2832" s="19">
        <v>924.11779199997056</v>
      </c>
      <c r="H2832" s="19">
        <f t="shared" si="221"/>
        <v>676454.22374397842</v>
      </c>
      <c r="I2832" s="20">
        <v>1864.2985919999403</v>
      </c>
      <c r="J2832" s="19">
        <f t="shared" si="222"/>
        <v>1364666.5693439562</v>
      </c>
      <c r="K2832" s="19">
        <f t="shared" si="223"/>
        <v>940.18079999996974</v>
      </c>
      <c r="L2832" s="19">
        <f t="shared" si="224"/>
        <v>688212.34559997777</v>
      </c>
      <c r="M2832" s="29">
        <f>Table4[[#This Row],[Revenue]]/Table4[[#This Row],[Units]]</f>
        <v>2.5468559999999183</v>
      </c>
      <c r="N2832" s="31">
        <f t="shared" si="225"/>
        <v>0.50430805667850864</v>
      </c>
    </row>
    <row r="2833" spans="1:19" x14ac:dyDescent="0.25">
      <c r="A2833" s="35">
        <v>1999</v>
      </c>
      <c r="B2833" s="15" t="s">
        <v>175</v>
      </c>
      <c r="C2833" s="15" t="s">
        <v>170</v>
      </c>
      <c r="D2833" s="15" t="s">
        <v>146</v>
      </c>
      <c r="E2833" s="15" t="s">
        <v>121</v>
      </c>
      <c r="F2833" s="16">
        <v>511</v>
      </c>
      <c r="G2833" s="19">
        <v>727.78817299997036</v>
      </c>
      <c r="H2833" s="19">
        <f t="shared" si="221"/>
        <v>371899.75640298484</v>
      </c>
      <c r="I2833" s="20">
        <v>1630.2858729999336</v>
      </c>
      <c r="J2833" s="19">
        <f t="shared" si="222"/>
        <v>833076.0811029661</v>
      </c>
      <c r="K2833" s="19">
        <f t="shared" si="223"/>
        <v>902.49769999996329</v>
      </c>
      <c r="L2833" s="19">
        <f t="shared" si="224"/>
        <v>461176.32469998125</v>
      </c>
      <c r="M2833" s="29">
        <f>Table4[[#This Row],[Revenue]]/Table4[[#This Row],[Units]]</f>
        <v>3.1903833131114161</v>
      </c>
      <c r="N2833" s="31">
        <f t="shared" si="225"/>
        <v>0.553582482033812</v>
      </c>
    </row>
    <row r="2834" spans="1:19" x14ac:dyDescent="0.25">
      <c r="A2834" s="35">
        <v>2001</v>
      </c>
      <c r="B2834" s="15" t="s">
        <v>176</v>
      </c>
      <c r="C2834" s="15" t="s">
        <v>170</v>
      </c>
      <c r="D2834" s="15" t="s">
        <v>146</v>
      </c>
      <c r="E2834" s="15" t="s">
        <v>121</v>
      </c>
      <c r="F2834" s="16">
        <v>963</v>
      </c>
      <c r="G2834" s="19">
        <v>2155.7782431498827</v>
      </c>
      <c r="H2834" s="19">
        <f t="shared" si="221"/>
        <v>2076014.448153337</v>
      </c>
      <c r="I2834" s="20">
        <v>4084.123364999778</v>
      </c>
      <c r="J2834" s="19">
        <f t="shared" si="222"/>
        <v>3933010.8004947864</v>
      </c>
      <c r="K2834" s="19">
        <f t="shared" si="223"/>
        <v>1928.3451218498953</v>
      </c>
      <c r="L2834" s="19">
        <f t="shared" si="224"/>
        <v>1856996.3523414494</v>
      </c>
      <c r="M2834" s="29">
        <f>Table4[[#This Row],[Revenue]]/Table4[[#This Row],[Units]]</f>
        <v>4.24104191588762</v>
      </c>
      <c r="N2834" s="31">
        <f t="shared" si="225"/>
        <v>0.47215643346512876</v>
      </c>
    </row>
    <row r="2835" spans="1:19" x14ac:dyDescent="0.25">
      <c r="A2835" s="35">
        <v>2007</v>
      </c>
      <c r="B2835" s="15" t="s">
        <v>171</v>
      </c>
      <c r="C2835" s="15" t="s">
        <v>170</v>
      </c>
      <c r="D2835" s="15" t="s">
        <v>146</v>
      </c>
      <c r="E2835" s="15" t="s">
        <v>121</v>
      </c>
      <c r="F2835" s="16">
        <v>284</v>
      </c>
      <c r="G2835" s="19">
        <v>384.27702954719655</v>
      </c>
      <c r="H2835" s="19">
        <f t="shared" si="221"/>
        <v>109134.67639140382</v>
      </c>
      <c r="I2835" s="20">
        <v>661.07052111999405</v>
      </c>
      <c r="J2835" s="19">
        <f t="shared" si="222"/>
        <v>187744.02799807832</v>
      </c>
      <c r="K2835" s="19">
        <f t="shared" si="223"/>
        <v>276.79349157279751</v>
      </c>
      <c r="L2835" s="19">
        <f t="shared" si="224"/>
        <v>78609.351606674507</v>
      </c>
      <c r="M2835" s="29">
        <f>Table4[[#This Row],[Revenue]]/Table4[[#This Row],[Units]]</f>
        <v>2.3277131025351903</v>
      </c>
      <c r="N2835" s="31">
        <f t="shared" si="225"/>
        <v>0.41870493802060704</v>
      </c>
    </row>
    <row r="2836" spans="1:19" x14ac:dyDescent="0.25">
      <c r="A2836" s="35">
        <v>2008</v>
      </c>
      <c r="B2836" s="15" t="s">
        <v>172</v>
      </c>
      <c r="C2836" s="15" t="s">
        <v>170</v>
      </c>
      <c r="D2836" s="15" t="s">
        <v>146</v>
      </c>
      <c r="E2836" s="15" t="s">
        <v>121</v>
      </c>
      <c r="F2836" s="16">
        <v>422</v>
      </c>
      <c r="G2836" s="19">
        <v>791.42938748218717</v>
      </c>
      <c r="H2836" s="19">
        <f t="shared" si="221"/>
        <v>333983.20151748299</v>
      </c>
      <c r="I2836" s="20">
        <v>1622.3921596199818</v>
      </c>
      <c r="J2836" s="19">
        <f t="shared" si="222"/>
        <v>684649.49135963235</v>
      </c>
      <c r="K2836" s="19">
        <f t="shared" si="223"/>
        <v>830.96277213779467</v>
      </c>
      <c r="L2836" s="19">
        <f t="shared" si="224"/>
        <v>350666.28984214936</v>
      </c>
      <c r="M2836" s="29">
        <f>Table4[[#This Row],[Revenue]]/Table4[[#This Row],[Units]]</f>
        <v>3.844531183933606</v>
      </c>
      <c r="N2836" s="31">
        <f t="shared" si="225"/>
        <v>0.5121836710135691</v>
      </c>
    </row>
    <row r="2837" spans="1:19" x14ac:dyDescent="0.25">
      <c r="A2837" s="35">
        <v>2009</v>
      </c>
      <c r="B2837" s="15" t="s">
        <v>173</v>
      </c>
      <c r="C2837" s="15" t="s">
        <v>170</v>
      </c>
      <c r="D2837" s="15" t="s">
        <v>146</v>
      </c>
      <c r="E2837" s="15" t="s">
        <v>121</v>
      </c>
      <c r="F2837" s="16">
        <v>945</v>
      </c>
      <c r="G2837" s="19">
        <v>1251.6940799999554</v>
      </c>
      <c r="H2837" s="19">
        <f t="shared" si="221"/>
        <v>1182850.9055999578</v>
      </c>
      <c r="I2837" s="20">
        <v>2379.8860799999156</v>
      </c>
      <c r="J2837" s="19">
        <f t="shared" si="222"/>
        <v>2248992.3455999205</v>
      </c>
      <c r="K2837" s="19">
        <f t="shared" si="223"/>
        <v>1128.1919999999602</v>
      </c>
      <c r="L2837" s="19">
        <f t="shared" si="224"/>
        <v>1066141.4399999627</v>
      </c>
      <c r="M2837" s="29">
        <f>Table4[[#This Row],[Revenue]]/Table4[[#This Row],[Units]]</f>
        <v>2.5183979682538791</v>
      </c>
      <c r="N2837" s="31">
        <f t="shared" si="225"/>
        <v>0.474052942903889</v>
      </c>
    </row>
    <row r="2838" spans="1:19" x14ac:dyDescent="0.25">
      <c r="A2838" s="35">
        <v>2009</v>
      </c>
      <c r="B2838" s="15" t="s">
        <v>176</v>
      </c>
      <c r="C2838" s="15" t="s">
        <v>170</v>
      </c>
      <c r="D2838" s="15" t="s">
        <v>146</v>
      </c>
      <c r="E2838" s="15" t="s">
        <v>121</v>
      </c>
      <c r="F2838" s="16">
        <v>422</v>
      </c>
      <c r="G2838" s="19">
        <v>568.53105999997899</v>
      </c>
      <c r="H2838" s="19">
        <f t="shared" si="221"/>
        <v>239920.10731999113</v>
      </c>
      <c r="I2838" s="20">
        <v>1361.9750599999497</v>
      </c>
      <c r="J2838" s="19">
        <f t="shared" si="222"/>
        <v>574753.47531997878</v>
      </c>
      <c r="K2838" s="19">
        <f t="shared" si="223"/>
        <v>793.44399999997074</v>
      </c>
      <c r="L2838" s="19">
        <f t="shared" si="224"/>
        <v>334833.36799998768</v>
      </c>
      <c r="M2838" s="29">
        <f>Table4[[#This Row],[Revenue]]/Table4[[#This Row],[Units]]</f>
        <v>3.2274290521325821</v>
      </c>
      <c r="N2838" s="31">
        <f t="shared" si="225"/>
        <v>0.58256867053057493</v>
      </c>
    </row>
    <row r="2839" spans="1:19" x14ac:dyDescent="0.25">
      <c r="A2839" s="35">
        <v>2009</v>
      </c>
      <c r="B2839" s="15" t="s">
        <v>176</v>
      </c>
      <c r="C2839" s="15" t="s">
        <v>170</v>
      </c>
      <c r="D2839" s="15" t="s">
        <v>146</v>
      </c>
      <c r="E2839" s="15" t="s">
        <v>121</v>
      </c>
      <c r="F2839" s="16">
        <v>284</v>
      </c>
      <c r="G2839" s="19">
        <v>526.60089215998016</v>
      </c>
      <c r="H2839" s="19">
        <f t="shared" si="221"/>
        <v>149554.65337343435</v>
      </c>
      <c r="I2839" s="20">
        <v>890.08953599996642</v>
      </c>
      <c r="J2839" s="19">
        <f t="shared" si="222"/>
        <v>252785.42822399046</v>
      </c>
      <c r="K2839" s="19">
        <f t="shared" si="223"/>
        <v>363.48864383998625</v>
      </c>
      <c r="L2839" s="19">
        <f t="shared" si="224"/>
        <v>103230.7748505561</v>
      </c>
      <c r="M2839" s="29">
        <f>Table4[[#This Row],[Revenue]]/Table4[[#This Row],[Units]]</f>
        <v>3.1341180845069241</v>
      </c>
      <c r="N2839" s="31">
        <f t="shared" si="225"/>
        <v>0.40837312330790054</v>
      </c>
    </row>
    <row r="2840" spans="1:19" x14ac:dyDescent="0.25">
      <c r="A2840" s="35">
        <v>2021</v>
      </c>
      <c r="B2840" s="15" t="s">
        <v>171</v>
      </c>
      <c r="C2840" s="15" t="s">
        <v>170</v>
      </c>
      <c r="D2840" s="15" t="s">
        <v>146</v>
      </c>
      <c r="E2840" s="15" t="s">
        <v>121</v>
      </c>
      <c r="F2840" s="16">
        <v>1781.4439710161471</v>
      </c>
      <c r="G2840" s="19">
        <v>4303.3616143032832</v>
      </c>
      <c r="H2840" s="19">
        <f t="shared" si="221"/>
        <v>7666197.6029028976</v>
      </c>
      <c r="I2840" s="20">
        <v>10550.230578140217</v>
      </c>
      <c r="J2840" s="19">
        <f t="shared" si="222"/>
        <v>18794644.656258091</v>
      </c>
      <c r="K2840" s="19">
        <f t="shared" si="223"/>
        <v>6246.8689638369342</v>
      </c>
      <c r="L2840" s="19">
        <f t="shared" si="224"/>
        <v>11128447.053355195</v>
      </c>
      <c r="M2840" s="29">
        <f>Table4[[#This Row],[Revenue]]/Table4[[#This Row],[Units]]</f>
        <v>5.9222915510064</v>
      </c>
      <c r="N2840" s="31">
        <f t="shared" si="225"/>
        <v>0.5921073399836656</v>
      </c>
      <c r="O2840" s="41"/>
      <c r="P2840" s="41"/>
      <c r="Q2840" s="41"/>
      <c r="R2840" s="41"/>
      <c r="S2840" s="41"/>
    </row>
    <row r="2841" spans="1:19" x14ac:dyDescent="0.25">
      <c r="A2841" s="35">
        <v>2021</v>
      </c>
      <c r="B2841" s="15" t="s">
        <v>175</v>
      </c>
      <c r="C2841" s="15" t="s">
        <v>170</v>
      </c>
      <c r="D2841" s="15" t="s">
        <v>146</v>
      </c>
      <c r="E2841" s="15" t="s">
        <v>121</v>
      </c>
      <c r="F2841" s="16">
        <v>1619.4945191055881</v>
      </c>
      <c r="G2841" s="19">
        <v>3670.2954479698865</v>
      </c>
      <c r="H2841" s="19">
        <f t="shared" si="221"/>
        <v>5944023.3614854207</v>
      </c>
      <c r="I2841" s="20">
        <v>8278.3343343248034</v>
      </c>
      <c r="J2841" s="19">
        <f t="shared" si="222"/>
        <v>13406717.081762627</v>
      </c>
      <c r="K2841" s="19">
        <f t="shared" si="223"/>
        <v>4608.0388863549169</v>
      </c>
      <c r="L2841" s="19">
        <f t="shared" si="224"/>
        <v>7462693.720277206</v>
      </c>
      <c r="M2841" s="29">
        <f>Table4[[#This Row],[Revenue]]/Table4[[#This Row],[Units]]</f>
        <v>5.111677894962404</v>
      </c>
      <c r="N2841" s="31">
        <f t="shared" si="225"/>
        <v>0.55663841302572337</v>
      </c>
    </row>
    <row r="2842" spans="1:19" x14ac:dyDescent="0.25">
      <c r="A2842" s="35">
        <v>2021</v>
      </c>
      <c r="B2842" s="15" t="s">
        <v>172</v>
      </c>
      <c r="C2842" s="15" t="s">
        <v>170</v>
      </c>
      <c r="D2842" s="15" t="s">
        <v>146</v>
      </c>
      <c r="E2842" s="15" t="s">
        <v>121</v>
      </c>
      <c r="F2842" s="16">
        <v>1290.1035433724676</v>
      </c>
      <c r="G2842" s="19">
        <v>4016.1441114762847</v>
      </c>
      <c r="H2842" s="19">
        <f t="shared" si="221"/>
        <v>5181241.7489100257</v>
      </c>
      <c r="I2842" s="20">
        <v>8095.4136150829318</v>
      </c>
      <c r="J2842" s="19">
        <f t="shared" si="222"/>
        <v>10443921.789884208</v>
      </c>
      <c r="K2842" s="19">
        <f t="shared" si="223"/>
        <v>4079.269503606647</v>
      </c>
      <c r="L2842" s="19">
        <f t="shared" si="224"/>
        <v>5262680.0409741821</v>
      </c>
      <c r="M2842" s="29">
        <f>Table4[[#This Row],[Revenue]]/Table4[[#This Row],[Units]]</f>
        <v>6.2750107591524484</v>
      </c>
      <c r="N2842" s="31">
        <f t="shared" si="225"/>
        <v>0.50389883674459512</v>
      </c>
    </row>
    <row r="2843" spans="1:19" x14ac:dyDescent="0.25">
      <c r="A2843" s="35">
        <v>2021</v>
      </c>
      <c r="B2843" s="15" t="s">
        <v>173</v>
      </c>
      <c r="C2843" s="15" t="s">
        <v>170</v>
      </c>
      <c r="D2843" s="15" t="s">
        <v>146</v>
      </c>
      <c r="E2843" s="15" t="s">
        <v>121</v>
      </c>
      <c r="F2843" s="16">
        <v>1190.9828701525862</v>
      </c>
      <c r="G2843" s="19">
        <v>2982.4390710931002</v>
      </c>
      <c r="H2843" s="19">
        <f t="shared" si="221"/>
        <v>3552033.8449456734</v>
      </c>
      <c r="I2843" s="20">
        <v>6699.3735993041137</v>
      </c>
      <c r="J2843" s="19">
        <f t="shared" si="222"/>
        <v>7978839.1975236749</v>
      </c>
      <c r="K2843" s="19">
        <f t="shared" si="223"/>
        <v>3716.9345282110135</v>
      </c>
      <c r="L2843" s="19">
        <f t="shared" si="224"/>
        <v>4426805.3525780011</v>
      </c>
      <c r="M2843" s="29">
        <f>Table4[[#This Row],[Revenue]]/Table4[[#This Row],[Units]]</f>
        <v>5.6250797280113725</v>
      </c>
      <c r="N2843" s="31">
        <f t="shared" si="225"/>
        <v>0.55481821891484062</v>
      </c>
    </row>
    <row r="2844" spans="1:19" x14ac:dyDescent="0.25">
      <c r="A2844" s="35">
        <v>2021</v>
      </c>
      <c r="B2844" s="15" t="s">
        <v>174</v>
      </c>
      <c r="C2844" s="15" t="s">
        <v>170</v>
      </c>
      <c r="D2844" s="15" t="s">
        <v>146</v>
      </c>
      <c r="E2844" s="15" t="s">
        <v>121</v>
      </c>
      <c r="F2844" s="16">
        <v>1337.5636798010494</v>
      </c>
      <c r="G2844" s="19">
        <v>3257.6887372978267</v>
      </c>
      <c r="H2844" s="19">
        <f t="shared" si="221"/>
        <v>4357366.1351065151</v>
      </c>
      <c r="I2844" s="20">
        <v>5710.9406099309281</v>
      </c>
      <c r="J2844" s="19">
        <f t="shared" si="222"/>
        <v>7638746.7373444615</v>
      </c>
      <c r="K2844" s="19">
        <f t="shared" si="223"/>
        <v>2453.2518726331014</v>
      </c>
      <c r="L2844" s="19">
        <f t="shared" si="224"/>
        <v>3281380.6022379464</v>
      </c>
      <c r="M2844" s="29">
        <f>Table4[[#This Row],[Revenue]]/Table4[[#This Row],[Units]]</f>
        <v>4.2696588552556838</v>
      </c>
      <c r="N2844" s="31">
        <f t="shared" si="225"/>
        <v>0.42957054541366918</v>
      </c>
    </row>
    <row r="2845" spans="1:19" x14ac:dyDescent="0.25">
      <c r="A2845" s="35">
        <v>2002</v>
      </c>
      <c r="B2845" s="15" t="s">
        <v>171</v>
      </c>
      <c r="C2845" s="15" t="s">
        <v>170</v>
      </c>
      <c r="D2845" s="15" t="s">
        <v>146</v>
      </c>
      <c r="E2845" s="15" t="s">
        <v>122</v>
      </c>
      <c r="F2845" s="16">
        <v>271</v>
      </c>
      <c r="G2845" s="19">
        <v>338.55647600309965</v>
      </c>
      <c r="H2845" s="19">
        <f t="shared" si="221"/>
        <v>91748.804996840001</v>
      </c>
      <c r="I2845" s="20">
        <v>593.64770000999943</v>
      </c>
      <c r="J2845" s="19">
        <f t="shared" si="222"/>
        <v>160878.52670270985</v>
      </c>
      <c r="K2845" s="19">
        <f t="shared" si="223"/>
        <v>255.09122400689978</v>
      </c>
      <c r="L2845" s="19">
        <f t="shared" si="224"/>
        <v>69129.721705869844</v>
      </c>
      <c r="M2845" s="29">
        <f>Table4[[#This Row],[Revenue]]/Table4[[#This Row],[Units]]</f>
        <v>2.1905819188560867</v>
      </c>
      <c r="N2845" s="31">
        <f t="shared" si="225"/>
        <v>0.42970135991869085</v>
      </c>
    </row>
    <row r="2846" spans="1:19" x14ac:dyDescent="0.25">
      <c r="A2846" s="35">
        <v>2004</v>
      </c>
      <c r="B2846" s="15" t="s">
        <v>176</v>
      </c>
      <c r="C2846" s="15" t="s">
        <v>170</v>
      </c>
      <c r="D2846" s="15" t="s">
        <v>146</v>
      </c>
      <c r="E2846" s="15" t="s">
        <v>122</v>
      </c>
      <c r="F2846" s="16">
        <v>702</v>
      </c>
      <c r="G2846" s="19">
        <v>896.58176399997058</v>
      </c>
      <c r="H2846" s="19">
        <f t="shared" si="221"/>
        <v>629400.39832797938</v>
      </c>
      <c r="I2846" s="20">
        <v>1828.4753639999401</v>
      </c>
      <c r="J2846" s="19">
        <f t="shared" si="222"/>
        <v>1283589.705527958</v>
      </c>
      <c r="K2846" s="19">
        <f t="shared" si="223"/>
        <v>931.89359999996952</v>
      </c>
      <c r="L2846" s="19">
        <f t="shared" si="224"/>
        <v>654189.30719997862</v>
      </c>
      <c r="M2846" s="29">
        <f>Table4[[#This Row],[Revenue]]/Table4[[#This Row],[Units]]</f>
        <v>2.6046657606836754</v>
      </c>
      <c r="N2846" s="31">
        <f t="shared" si="225"/>
        <v>0.50965608744182134</v>
      </c>
    </row>
    <row r="2847" spans="1:19" x14ac:dyDescent="0.25">
      <c r="A2847" s="35">
        <v>2004</v>
      </c>
      <c r="B2847" s="15" t="s">
        <v>173</v>
      </c>
      <c r="C2847" s="15" t="s">
        <v>170</v>
      </c>
      <c r="D2847" s="15" t="s">
        <v>146</v>
      </c>
      <c r="E2847" s="15" t="s">
        <v>122</v>
      </c>
      <c r="F2847" s="16">
        <v>554</v>
      </c>
      <c r="G2847" s="19">
        <v>679.44609799997988</v>
      </c>
      <c r="H2847" s="19">
        <f t="shared" si="221"/>
        <v>376413.13829198887</v>
      </c>
      <c r="I2847" s="20">
        <v>1483.1012979999562</v>
      </c>
      <c r="J2847" s="19">
        <f t="shared" si="222"/>
        <v>821638.11909197574</v>
      </c>
      <c r="K2847" s="19">
        <f t="shared" si="223"/>
        <v>803.65519999997628</v>
      </c>
      <c r="L2847" s="19">
        <f t="shared" si="224"/>
        <v>445224.98079998686</v>
      </c>
      <c r="M2847" s="29">
        <f>Table4[[#This Row],[Revenue]]/Table4[[#This Row],[Units]]</f>
        <v>2.6770781552345779</v>
      </c>
      <c r="N2847" s="31">
        <f t="shared" si="225"/>
        <v>0.54187478703157332</v>
      </c>
    </row>
    <row r="2848" spans="1:19" x14ac:dyDescent="0.25">
      <c r="A2848" s="35">
        <v>2005</v>
      </c>
      <c r="B2848" s="15" t="s">
        <v>172</v>
      </c>
      <c r="C2848" s="15" t="s">
        <v>170</v>
      </c>
      <c r="D2848" s="15" t="s">
        <v>146</v>
      </c>
      <c r="E2848" s="15" t="s">
        <v>122</v>
      </c>
      <c r="F2848" s="16">
        <v>271</v>
      </c>
      <c r="G2848" s="19">
        <v>508.10022251998032</v>
      </c>
      <c r="H2848" s="19">
        <f t="shared" si="221"/>
        <v>137695.16030291468</v>
      </c>
      <c r="I2848" s="20">
        <v>876.344291999966</v>
      </c>
      <c r="J2848" s="19">
        <f t="shared" si="222"/>
        <v>237489.30313199078</v>
      </c>
      <c r="K2848" s="19">
        <f t="shared" si="223"/>
        <v>368.24406947998568</v>
      </c>
      <c r="L2848" s="19">
        <f t="shared" si="224"/>
        <v>99794.142829076096</v>
      </c>
      <c r="M2848" s="29">
        <f>Table4[[#This Row],[Revenue]]/Table4[[#This Row],[Units]]</f>
        <v>3.2337427749076237</v>
      </c>
      <c r="N2848" s="31">
        <f t="shared" si="225"/>
        <v>0.42020479033370595</v>
      </c>
    </row>
    <row r="2849" spans="1:14" x14ac:dyDescent="0.25">
      <c r="A2849" s="35">
        <v>2011</v>
      </c>
      <c r="B2849" s="15" t="s">
        <v>175</v>
      </c>
      <c r="C2849" s="15" t="s">
        <v>170</v>
      </c>
      <c r="D2849" s="15" t="s">
        <v>146</v>
      </c>
      <c r="E2849" s="15" t="s">
        <v>122</v>
      </c>
      <c r="F2849" s="16">
        <v>189</v>
      </c>
      <c r="G2849" s="19">
        <v>231.58144458839925</v>
      </c>
      <c r="H2849" s="19">
        <f t="shared" si="221"/>
        <v>43768.893027207458</v>
      </c>
      <c r="I2849" s="20">
        <v>482.17176963999844</v>
      </c>
      <c r="J2849" s="19">
        <f t="shared" si="222"/>
        <v>91130.464461959709</v>
      </c>
      <c r="K2849" s="19">
        <f t="shared" si="223"/>
        <v>250.59032505159919</v>
      </c>
      <c r="L2849" s="19">
        <f t="shared" si="224"/>
        <v>47361.571434752252</v>
      </c>
      <c r="M2849" s="29">
        <f>Table4[[#This Row],[Revenue]]/Table4[[#This Row],[Units]]</f>
        <v>2.551173384338616</v>
      </c>
      <c r="N2849" s="31">
        <f t="shared" si="225"/>
        <v>0.51971173102626111</v>
      </c>
    </row>
    <row r="2850" spans="1:14" x14ac:dyDescent="0.25">
      <c r="A2850" s="35">
        <v>2012</v>
      </c>
      <c r="B2850" s="15" t="s">
        <v>175</v>
      </c>
      <c r="C2850" s="15" t="s">
        <v>170</v>
      </c>
      <c r="D2850" s="15" t="s">
        <v>146</v>
      </c>
      <c r="E2850" s="15" t="s">
        <v>122</v>
      </c>
      <c r="F2850" s="16">
        <v>789</v>
      </c>
      <c r="G2850" s="19">
        <v>882.40181999998072</v>
      </c>
      <c r="H2850" s="19">
        <f t="shared" si="221"/>
        <v>696215.03597998479</v>
      </c>
      <c r="I2850" s="20">
        <v>1866.6436037999595</v>
      </c>
      <c r="J2850" s="19">
        <f t="shared" si="222"/>
        <v>1472781.8033981679</v>
      </c>
      <c r="K2850" s="19">
        <f t="shared" si="223"/>
        <v>984.24178379997875</v>
      </c>
      <c r="L2850" s="19">
        <f t="shared" si="224"/>
        <v>776566.76741818315</v>
      </c>
      <c r="M2850" s="29">
        <f>Table4[[#This Row],[Revenue]]/Table4[[#This Row],[Units]]</f>
        <v>2.3658347323193403</v>
      </c>
      <c r="N2850" s="31">
        <f t="shared" si="225"/>
        <v>0.52727889876585987</v>
      </c>
    </row>
    <row r="2851" spans="1:14" x14ac:dyDescent="0.25">
      <c r="A2851" s="35">
        <v>2012</v>
      </c>
      <c r="B2851" s="15" t="s">
        <v>173</v>
      </c>
      <c r="C2851" s="15" t="s">
        <v>170</v>
      </c>
      <c r="D2851" s="15" t="s">
        <v>146</v>
      </c>
      <c r="E2851" s="15" t="s">
        <v>122</v>
      </c>
      <c r="F2851" s="16">
        <v>597</v>
      </c>
      <c r="G2851" s="19">
        <v>629.53709699998956</v>
      </c>
      <c r="H2851" s="19">
        <f t="shared" si="221"/>
        <v>375833.64690899377</v>
      </c>
      <c r="I2851" s="20">
        <v>1428.4422627299766</v>
      </c>
      <c r="J2851" s="19">
        <f t="shared" si="222"/>
        <v>852780.03084979602</v>
      </c>
      <c r="K2851" s="19">
        <f t="shared" si="223"/>
        <v>798.90516572998706</v>
      </c>
      <c r="L2851" s="19">
        <f t="shared" si="224"/>
        <v>476946.38394080225</v>
      </c>
      <c r="M2851" s="29">
        <f>Table4[[#This Row],[Revenue]]/Table4[[#This Row],[Units]]</f>
        <v>2.3927006075879005</v>
      </c>
      <c r="N2851" s="31">
        <f t="shared" si="225"/>
        <v>0.55928418429958404</v>
      </c>
    </row>
    <row r="2852" spans="1:14" x14ac:dyDescent="0.25">
      <c r="A2852" s="35">
        <v>2012</v>
      </c>
      <c r="B2852" s="15" t="s">
        <v>172</v>
      </c>
      <c r="C2852" s="15" t="s">
        <v>170</v>
      </c>
      <c r="D2852" s="15" t="s">
        <v>146</v>
      </c>
      <c r="E2852" s="15" t="s">
        <v>122</v>
      </c>
      <c r="F2852" s="16">
        <v>568</v>
      </c>
      <c r="G2852" s="19">
        <v>589.23581599999113</v>
      </c>
      <c r="H2852" s="19">
        <f t="shared" si="221"/>
        <v>334685.94348799495</v>
      </c>
      <c r="I2852" s="20">
        <v>1355.98929543998</v>
      </c>
      <c r="J2852" s="19">
        <f t="shared" si="222"/>
        <v>770201.91980990861</v>
      </c>
      <c r="K2852" s="19">
        <f t="shared" si="223"/>
        <v>766.75347943998884</v>
      </c>
      <c r="L2852" s="19">
        <f t="shared" si="224"/>
        <v>435515.97632191365</v>
      </c>
      <c r="M2852" s="29">
        <f>Table4[[#This Row],[Revenue]]/Table4[[#This Row],[Units]]</f>
        <v>2.3873050976055987</v>
      </c>
      <c r="N2852" s="31">
        <f t="shared" si="225"/>
        <v>0.56545688230613878</v>
      </c>
    </row>
    <row r="2853" spans="1:14" x14ac:dyDescent="0.25">
      <c r="A2853" s="35">
        <v>2013</v>
      </c>
      <c r="B2853" s="15" t="s">
        <v>176</v>
      </c>
      <c r="C2853" s="15" t="s">
        <v>170</v>
      </c>
      <c r="D2853" s="15" t="s">
        <v>146</v>
      </c>
      <c r="E2853" s="15" t="s">
        <v>122</v>
      </c>
      <c r="F2853" s="16">
        <v>789</v>
      </c>
      <c r="G2853" s="19">
        <v>1078.3515479999592</v>
      </c>
      <c r="H2853" s="19">
        <f t="shared" si="221"/>
        <v>850819.37137196783</v>
      </c>
      <c r="I2853" s="20">
        <v>2135.3367479999192</v>
      </c>
      <c r="J2853" s="19">
        <f t="shared" si="222"/>
        <v>1684780.6941719363</v>
      </c>
      <c r="K2853" s="19">
        <f t="shared" si="223"/>
        <v>1056.9851999999601</v>
      </c>
      <c r="L2853" s="19">
        <f t="shared" si="224"/>
        <v>833961.32279996842</v>
      </c>
      <c r="M2853" s="29">
        <f>Table4[[#This Row],[Revenue]]/Table4[[#This Row],[Units]]</f>
        <v>2.7063837110265134</v>
      </c>
      <c r="N2853" s="31">
        <f t="shared" si="225"/>
        <v>0.4949969605449791</v>
      </c>
    </row>
    <row r="2854" spans="1:14" x14ac:dyDescent="0.25">
      <c r="A2854" s="35">
        <v>2013</v>
      </c>
      <c r="B2854" s="15" t="s">
        <v>175</v>
      </c>
      <c r="C2854" s="15" t="s">
        <v>170</v>
      </c>
      <c r="D2854" s="15" t="s">
        <v>146</v>
      </c>
      <c r="E2854" s="15" t="s">
        <v>122</v>
      </c>
      <c r="F2854" s="16">
        <v>568</v>
      </c>
      <c r="G2854" s="19">
        <v>797.55379199996821</v>
      </c>
      <c r="H2854" s="19">
        <f t="shared" si="221"/>
        <v>453010.55385598197</v>
      </c>
      <c r="I2854" s="20">
        <v>1727.5345919999311</v>
      </c>
      <c r="J2854" s="19">
        <f t="shared" si="222"/>
        <v>981239.6482559609</v>
      </c>
      <c r="K2854" s="19">
        <f t="shared" si="223"/>
        <v>929.98079999996287</v>
      </c>
      <c r="L2854" s="19">
        <f t="shared" si="224"/>
        <v>528229.09439997887</v>
      </c>
      <c r="M2854" s="29">
        <f>Table4[[#This Row],[Revenue]]/Table4[[#This Row],[Units]]</f>
        <v>3.0414341408449492</v>
      </c>
      <c r="N2854" s="31">
        <f t="shared" si="225"/>
        <v>0.53832832309502021</v>
      </c>
    </row>
    <row r="2855" spans="1:14" x14ac:dyDescent="0.25">
      <c r="A2855" s="35">
        <v>2013</v>
      </c>
      <c r="B2855" s="15" t="s">
        <v>175</v>
      </c>
      <c r="C2855" s="15" t="s">
        <v>170</v>
      </c>
      <c r="D2855" s="15" t="s">
        <v>146</v>
      </c>
      <c r="E2855" s="15" t="s">
        <v>122</v>
      </c>
      <c r="F2855" s="16">
        <v>189</v>
      </c>
      <c r="G2855" s="19">
        <v>347.62233623998617</v>
      </c>
      <c r="H2855" s="19">
        <f t="shared" si="221"/>
        <v>65700.621549357384</v>
      </c>
      <c r="I2855" s="20">
        <v>717.7801039999714</v>
      </c>
      <c r="J2855" s="19">
        <f t="shared" si="222"/>
        <v>135660.43965599459</v>
      </c>
      <c r="K2855" s="19">
        <f t="shared" si="223"/>
        <v>370.15776775998523</v>
      </c>
      <c r="L2855" s="19">
        <f t="shared" si="224"/>
        <v>69959.818106637205</v>
      </c>
      <c r="M2855" s="29">
        <f>Table4[[#This Row],[Revenue]]/Table4[[#This Row],[Units]]</f>
        <v>3.7977783280421766</v>
      </c>
      <c r="N2855" s="31">
        <f t="shared" si="225"/>
        <v>0.51569800513723907</v>
      </c>
    </row>
    <row r="2856" spans="1:14" x14ac:dyDescent="0.25">
      <c r="A2856" s="35">
        <v>2014</v>
      </c>
      <c r="B2856" s="15" t="s">
        <v>174</v>
      </c>
      <c r="C2856" s="15" t="s">
        <v>170</v>
      </c>
      <c r="D2856" s="15" t="s">
        <v>146</v>
      </c>
      <c r="E2856" s="15" t="s">
        <v>122</v>
      </c>
      <c r="F2856" s="16">
        <v>597</v>
      </c>
      <c r="G2856" s="19">
        <v>874.50888299996268</v>
      </c>
      <c r="H2856" s="19">
        <f t="shared" si="221"/>
        <v>522081.80315097771</v>
      </c>
      <c r="I2856" s="20">
        <v>1866.0355829999201</v>
      </c>
      <c r="J2856" s="19">
        <f t="shared" si="222"/>
        <v>1114023.2430509522</v>
      </c>
      <c r="K2856" s="19">
        <f t="shared" si="223"/>
        <v>991.52669999995737</v>
      </c>
      <c r="L2856" s="19">
        <f t="shared" si="224"/>
        <v>591941.4398999745</v>
      </c>
      <c r="M2856" s="29">
        <f>Table4[[#This Row],[Revenue]]/Table4[[#This Row],[Units]]</f>
        <v>3.1256877437184589</v>
      </c>
      <c r="N2856" s="31">
        <f t="shared" si="225"/>
        <v>0.53135465852475106</v>
      </c>
    </row>
    <row r="2857" spans="1:14" x14ac:dyDescent="0.25">
      <c r="A2857" s="35">
        <v>2017</v>
      </c>
      <c r="B2857" s="15" t="s">
        <v>173</v>
      </c>
      <c r="C2857" s="15" t="s">
        <v>170</v>
      </c>
      <c r="D2857" s="15" t="s">
        <v>146</v>
      </c>
      <c r="E2857" s="15" t="s">
        <v>122</v>
      </c>
      <c r="F2857" s="16">
        <v>405</v>
      </c>
      <c r="G2857" s="19">
        <v>750.88568359348915</v>
      </c>
      <c r="H2857" s="19">
        <f t="shared" si="221"/>
        <v>304108.70185536309</v>
      </c>
      <c r="I2857" s="20">
        <v>1573.6755438499845</v>
      </c>
      <c r="J2857" s="19">
        <f t="shared" si="222"/>
        <v>637338.59525924374</v>
      </c>
      <c r="K2857" s="19">
        <f t="shared" si="223"/>
        <v>822.78986025649533</v>
      </c>
      <c r="L2857" s="19">
        <f t="shared" si="224"/>
        <v>333229.89340388065</v>
      </c>
      <c r="M2857" s="29">
        <f>Table4[[#This Row],[Revenue]]/Table4[[#This Row],[Units]]</f>
        <v>3.8856186267900852</v>
      </c>
      <c r="N2857" s="31">
        <f t="shared" si="225"/>
        <v>0.52284593445707783</v>
      </c>
    </row>
    <row r="2858" spans="1:14" x14ac:dyDescent="0.25">
      <c r="A2858" s="35">
        <v>2018</v>
      </c>
      <c r="B2858" s="15" t="s">
        <v>175</v>
      </c>
      <c r="C2858" s="15" t="s">
        <v>170</v>
      </c>
      <c r="D2858" s="15" t="s">
        <v>146</v>
      </c>
      <c r="E2858" s="15" t="s">
        <v>122</v>
      </c>
      <c r="F2858" s="16">
        <v>974</v>
      </c>
      <c r="G2858" s="19">
        <v>1285.2602059999547</v>
      </c>
      <c r="H2858" s="19">
        <f t="shared" si="221"/>
        <v>1251843.440643956</v>
      </c>
      <c r="I2858" s="20">
        <v>2428.4446059999145</v>
      </c>
      <c r="J2858" s="19">
        <f t="shared" si="222"/>
        <v>2365305.0462439167</v>
      </c>
      <c r="K2858" s="19">
        <f t="shared" si="223"/>
        <v>1143.1843999999599</v>
      </c>
      <c r="L2858" s="19">
        <f t="shared" si="224"/>
        <v>1113461.6055999608</v>
      </c>
      <c r="M2858" s="29">
        <f>Table4[[#This Row],[Revenue]]/Table4[[#This Row],[Units]]</f>
        <v>2.4932696160163395</v>
      </c>
      <c r="N2858" s="31">
        <f t="shared" si="225"/>
        <v>0.47074757117189936</v>
      </c>
    </row>
    <row r="2859" spans="1:14" x14ac:dyDescent="0.25">
      <c r="A2859" s="35">
        <v>2018</v>
      </c>
      <c r="B2859" s="15" t="s">
        <v>175</v>
      </c>
      <c r="C2859" s="15" t="s">
        <v>170</v>
      </c>
      <c r="D2859" s="15" t="s">
        <v>146</v>
      </c>
      <c r="E2859" s="15" t="s">
        <v>122</v>
      </c>
      <c r="F2859" s="16">
        <v>470</v>
      </c>
      <c r="G2859" s="19">
        <v>604.39085999997985</v>
      </c>
      <c r="H2859" s="19">
        <f t="shared" si="221"/>
        <v>284063.70419999055</v>
      </c>
      <c r="I2859" s="20">
        <v>1392.7548599999536</v>
      </c>
      <c r="J2859" s="19">
        <f t="shared" si="222"/>
        <v>654594.78419997822</v>
      </c>
      <c r="K2859" s="19">
        <f t="shared" si="223"/>
        <v>788.36399999997377</v>
      </c>
      <c r="L2859" s="19">
        <f t="shared" si="224"/>
        <v>370531.07999998768</v>
      </c>
      <c r="M2859" s="29">
        <f>Table4[[#This Row],[Revenue]]/Table4[[#This Row],[Units]]</f>
        <v>2.9633082127658588</v>
      </c>
      <c r="N2859" s="31">
        <f t="shared" si="225"/>
        <v>0.56604649004778917</v>
      </c>
    </row>
    <row r="2860" spans="1:14" x14ac:dyDescent="0.25">
      <c r="A2860" s="35">
        <v>2018</v>
      </c>
      <c r="B2860" s="15" t="s">
        <v>175</v>
      </c>
      <c r="C2860" s="15" t="s">
        <v>170</v>
      </c>
      <c r="D2860" s="15" t="s">
        <v>146</v>
      </c>
      <c r="E2860" s="15" t="s">
        <v>122</v>
      </c>
      <c r="F2860" s="16">
        <v>405</v>
      </c>
      <c r="G2860" s="19">
        <v>536.03734499998097</v>
      </c>
      <c r="H2860" s="19">
        <f t="shared" si="221"/>
        <v>217095.12472499229</v>
      </c>
      <c r="I2860" s="20">
        <v>1304.2278449999537</v>
      </c>
      <c r="J2860" s="19">
        <f t="shared" si="222"/>
        <v>528212.27722498123</v>
      </c>
      <c r="K2860" s="19">
        <f t="shared" si="223"/>
        <v>768.19049999997276</v>
      </c>
      <c r="L2860" s="19">
        <f t="shared" si="224"/>
        <v>311117.15249998891</v>
      </c>
      <c r="M2860" s="29">
        <f>Table4[[#This Row],[Revenue]]/Table4[[#This Row],[Units]]</f>
        <v>3.2203156666665524</v>
      </c>
      <c r="N2860" s="31">
        <f t="shared" si="225"/>
        <v>0.58900022948060893</v>
      </c>
    </row>
    <row r="2861" spans="1:14" x14ac:dyDescent="0.25">
      <c r="A2861" s="35">
        <v>2004</v>
      </c>
      <c r="B2861" s="15" t="s">
        <v>176</v>
      </c>
      <c r="C2861" s="15" t="s">
        <v>169</v>
      </c>
      <c r="D2861" s="15" t="s">
        <v>6</v>
      </c>
      <c r="E2861" s="15" t="s">
        <v>29</v>
      </c>
      <c r="F2861" s="16">
        <v>634</v>
      </c>
      <c r="G2861" s="19">
        <v>984.61024199996996</v>
      </c>
      <c r="H2861" s="19">
        <f t="shared" si="221"/>
        <v>624242.89342798095</v>
      </c>
      <c r="I2861" s="20">
        <v>2045.5239419999373</v>
      </c>
      <c r="J2861" s="19">
        <f t="shared" si="222"/>
        <v>1296862.1792279603</v>
      </c>
      <c r="K2861" s="19">
        <f t="shared" si="223"/>
        <v>1060.9136999999673</v>
      </c>
      <c r="L2861" s="19">
        <f t="shared" si="224"/>
        <v>672619.28579997935</v>
      </c>
      <c r="M2861" s="29">
        <f>Table4[[#This Row],[Revenue]]/Table4[[#This Row],[Units]]</f>
        <v>3.2263784574131504</v>
      </c>
      <c r="N2861" s="31">
        <f t="shared" si="225"/>
        <v>0.51865132361281341</v>
      </c>
    </row>
    <row r="2862" spans="1:14" x14ac:dyDescent="0.25">
      <c r="A2862" s="35">
        <v>2004</v>
      </c>
      <c r="B2862" s="15" t="s">
        <v>173</v>
      </c>
      <c r="C2862" s="15" t="s">
        <v>169</v>
      </c>
      <c r="D2862" s="15" t="s">
        <v>6</v>
      </c>
      <c r="E2862" s="15" t="s">
        <v>29</v>
      </c>
      <c r="F2862" s="16">
        <v>466</v>
      </c>
      <c r="G2862" s="19">
        <v>704.7905159999799</v>
      </c>
      <c r="H2862" s="19">
        <f t="shared" si="221"/>
        <v>328432.38045599061</v>
      </c>
      <c r="I2862" s="20">
        <v>1584.9131159999549</v>
      </c>
      <c r="J2862" s="19">
        <f t="shared" si="222"/>
        <v>738569.51205597899</v>
      </c>
      <c r="K2862" s="19">
        <f t="shared" si="223"/>
        <v>880.12259999997502</v>
      </c>
      <c r="L2862" s="19">
        <f t="shared" si="224"/>
        <v>410137.13159998838</v>
      </c>
      <c r="M2862" s="29">
        <f>Table4[[#This Row],[Revenue]]/Table4[[#This Row],[Units]]</f>
        <v>3.4011011072960406</v>
      </c>
      <c r="N2862" s="31">
        <f t="shared" si="225"/>
        <v>0.55531283772908091</v>
      </c>
    </row>
    <row r="2863" spans="1:14" x14ac:dyDescent="0.25">
      <c r="A2863" s="35">
        <v>2004</v>
      </c>
      <c r="B2863" s="15" t="s">
        <v>176</v>
      </c>
      <c r="C2863" s="15" t="s">
        <v>169</v>
      </c>
      <c r="D2863" s="15" t="s">
        <v>6</v>
      </c>
      <c r="E2863" s="15" t="s">
        <v>29</v>
      </c>
      <c r="F2863" s="16">
        <v>154</v>
      </c>
      <c r="G2863" s="19">
        <v>271.05199973999169</v>
      </c>
      <c r="H2863" s="19">
        <f t="shared" si="221"/>
        <v>41742.007959958719</v>
      </c>
      <c r="I2863" s="20">
        <v>603.3159539999815</v>
      </c>
      <c r="J2863" s="19">
        <f t="shared" si="222"/>
        <v>92910.656915997155</v>
      </c>
      <c r="K2863" s="19">
        <f t="shared" si="223"/>
        <v>332.26395425998982</v>
      </c>
      <c r="L2863" s="19">
        <f t="shared" si="224"/>
        <v>51168.648956038436</v>
      </c>
      <c r="M2863" s="29">
        <f>Table4[[#This Row],[Revenue]]/Table4[[#This Row],[Units]]</f>
        <v>3.9176360649349449</v>
      </c>
      <c r="N2863" s="31">
        <f t="shared" si="225"/>
        <v>0.55072960039773788</v>
      </c>
    </row>
    <row r="2864" spans="1:14" x14ac:dyDescent="0.25">
      <c r="A2864" s="35">
        <v>2011</v>
      </c>
      <c r="B2864" s="15" t="s">
        <v>171</v>
      </c>
      <c r="C2864" s="15" t="s">
        <v>169</v>
      </c>
      <c r="D2864" s="15" t="s">
        <v>6</v>
      </c>
      <c r="E2864" s="15" t="s">
        <v>29</v>
      </c>
      <c r="F2864" s="16">
        <v>241</v>
      </c>
      <c r="G2864" s="19">
        <v>369.12709871309772</v>
      </c>
      <c r="H2864" s="19">
        <f t="shared" si="221"/>
        <v>88959.630789856557</v>
      </c>
      <c r="I2864" s="20">
        <v>650.39374100999601</v>
      </c>
      <c r="J2864" s="19">
        <f t="shared" si="222"/>
        <v>156744.89158340904</v>
      </c>
      <c r="K2864" s="19">
        <f t="shared" si="223"/>
        <v>281.26664229689828</v>
      </c>
      <c r="L2864" s="19">
        <f t="shared" si="224"/>
        <v>67785.260793552487</v>
      </c>
      <c r="M2864" s="29">
        <f>Table4[[#This Row],[Revenue]]/Table4[[#This Row],[Units]]</f>
        <v>2.6987292158091121</v>
      </c>
      <c r="N2864" s="31">
        <f t="shared" si="225"/>
        <v>0.43245594869981296</v>
      </c>
    </row>
    <row r="2865" spans="1:14" x14ac:dyDescent="0.25">
      <c r="A2865" s="35">
        <v>2012</v>
      </c>
      <c r="B2865" s="15" t="s">
        <v>172</v>
      </c>
      <c r="C2865" s="15" t="s">
        <v>169</v>
      </c>
      <c r="D2865" s="15" t="s">
        <v>6</v>
      </c>
      <c r="E2865" s="15" t="s">
        <v>29</v>
      </c>
      <c r="F2865" s="16">
        <v>382</v>
      </c>
      <c r="G2865" s="19">
        <v>667.43223624719178</v>
      </c>
      <c r="H2865" s="19">
        <f t="shared" si="221"/>
        <v>254959.11424642726</v>
      </c>
      <c r="I2865" s="20">
        <v>1503.2440911199876</v>
      </c>
      <c r="J2865" s="19">
        <f t="shared" si="222"/>
        <v>574239.24280783522</v>
      </c>
      <c r="K2865" s="19">
        <f t="shared" si="223"/>
        <v>835.81185487279583</v>
      </c>
      <c r="L2865" s="19">
        <f t="shared" si="224"/>
        <v>319280.12856140797</v>
      </c>
      <c r="M2865" s="29">
        <f>Table4[[#This Row],[Revenue]]/Table4[[#This Row],[Units]]</f>
        <v>3.9351939558114859</v>
      </c>
      <c r="N2865" s="31">
        <f t="shared" si="225"/>
        <v>0.55600541509534662</v>
      </c>
    </row>
    <row r="2866" spans="1:14" x14ac:dyDescent="0.25">
      <c r="A2866" s="35">
        <v>2013</v>
      </c>
      <c r="B2866" s="15" t="s">
        <v>174</v>
      </c>
      <c r="C2866" s="15" t="s">
        <v>169</v>
      </c>
      <c r="D2866" s="15" t="s">
        <v>6</v>
      </c>
      <c r="E2866" s="15" t="s">
        <v>29</v>
      </c>
      <c r="F2866" s="16">
        <v>538</v>
      </c>
      <c r="G2866" s="19">
        <v>817.97197199997629</v>
      </c>
      <c r="H2866" s="19">
        <f t="shared" si="221"/>
        <v>440068.92093598726</v>
      </c>
      <c r="I2866" s="20">
        <v>1768.6761719999488</v>
      </c>
      <c r="J2866" s="19">
        <f t="shared" si="222"/>
        <v>951547.78053597244</v>
      </c>
      <c r="K2866" s="19">
        <f t="shared" si="223"/>
        <v>950.7041999999725</v>
      </c>
      <c r="L2866" s="19">
        <f t="shared" si="224"/>
        <v>511478.85959998518</v>
      </c>
      <c r="M2866" s="29">
        <f>Table4[[#This Row],[Revenue]]/Table4[[#This Row],[Units]]</f>
        <v>3.2875021784385665</v>
      </c>
      <c r="N2866" s="31">
        <f t="shared" si="225"/>
        <v>0.53752304409967477</v>
      </c>
    </row>
    <row r="2867" spans="1:14" x14ac:dyDescent="0.25">
      <c r="A2867" s="35">
        <v>2013</v>
      </c>
      <c r="B2867" s="15" t="s">
        <v>171</v>
      </c>
      <c r="C2867" s="15" t="s">
        <v>169</v>
      </c>
      <c r="D2867" s="15" t="s">
        <v>6</v>
      </c>
      <c r="E2867" s="15" t="s">
        <v>29</v>
      </c>
      <c r="F2867" s="16">
        <v>241</v>
      </c>
      <c r="G2867" s="19">
        <v>535.29458597997859</v>
      </c>
      <c r="H2867" s="19">
        <f t="shared" si="221"/>
        <v>129005.99522117485</v>
      </c>
      <c r="I2867" s="20">
        <v>926.95105799996315</v>
      </c>
      <c r="J2867" s="19">
        <f t="shared" si="222"/>
        <v>223395.20497799112</v>
      </c>
      <c r="K2867" s="19">
        <f t="shared" si="223"/>
        <v>391.65647201998456</v>
      </c>
      <c r="L2867" s="19">
        <f t="shared" si="224"/>
        <v>94389.209756816272</v>
      </c>
      <c r="M2867" s="29">
        <f>Table4[[#This Row],[Revenue]]/Table4[[#This Row],[Units]]</f>
        <v>3.8462699502073159</v>
      </c>
      <c r="N2867" s="31">
        <f t="shared" si="225"/>
        <v>0.42252119854638553</v>
      </c>
    </row>
    <row r="2868" spans="1:14" x14ac:dyDescent="0.25">
      <c r="A2868" s="35">
        <v>2014</v>
      </c>
      <c r="B2868" s="15" t="s">
        <v>172</v>
      </c>
      <c r="C2868" s="15" t="s">
        <v>169</v>
      </c>
      <c r="D2868" s="15" t="s">
        <v>6</v>
      </c>
      <c r="E2868" s="15" t="s">
        <v>29</v>
      </c>
      <c r="F2868" s="16">
        <v>961</v>
      </c>
      <c r="G2868" s="19">
        <v>1780.3101599999227</v>
      </c>
      <c r="H2868" s="19">
        <f t="shared" si="221"/>
        <v>1710878.0637599258</v>
      </c>
      <c r="I2868" s="20">
        <v>3410.7861599998514</v>
      </c>
      <c r="J2868" s="19">
        <f t="shared" si="222"/>
        <v>3277765.4997598571</v>
      </c>
      <c r="K2868" s="19">
        <f t="shared" si="223"/>
        <v>1630.4759999999287</v>
      </c>
      <c r="L2868" s="19">
        <f t="shared" si="224"/>
        <v>1566887.4359999313</v>
      </c>
      <c r="M2868" s="29">
        <f>Table4[[#This Row],[Revenue]]/Table4[[#This Row],[Units]]</f>
        <v>3.5492051612901681</v>
      </c>
      <c r="N2868" s="31">
        <f t="shared" si="225"/>
        <v>0.47803524569244754</v>
      </c>
    </row>
    <row r="2869" spans="1:14" x14ac:dyDescent="0.25">
      <c r="A2869" s="35">
        <v>2014</v>
      </c>
      <c r="B2869" s="15" t="s">
        <v>174</v>
      </c>
      <c r="C2869" s="15" t="s">
        <v>169</v>
      </c>
      <c r="D2869" s="15" t="s">
        <v>6</v>
      </c>
      <c r="E2869" s="15" t="s">
        <v>29</v>
      </c>
      <c r="F2869" s="16">
        <v>282</v>
      </c>
      <c r="G2869" s="19">
        <v>930.52720499996121</v>
      </c>
      <c r="H2869" s="19">
        <f t="shared" si="221"/>
        <v>262408.67180998909</v>
      </c>
      <c r="I2869" s="20">
        <v>1859.5054999999434</v>
      </c>
      <c r="J2869" s="19">
        <f t="shared" si="222"/>
        <v>524380.55099998403</v>
      </c>
      <c r="K2869" s="19">
        <f t="shared" si="223"/>
        <v>928.97829499998215</v>
      </c>
      <c r="L2869" s="19">
        <f t="shared" si="224"/>
        <v>261971.87918999494</v>
      </c>
      <c r="M2869" s="29">
        <f>Table4[[#This Row],[Revenue]]/Table4[[#This Row],[Units]]</f>
        <v>6.5939911347515725</v>
      </c>
      <c r="N2869" s="31">
        <f t="shared" si="225"/>
        <v>0.49958351561746411</v>
      </c>
    </row>
    <row r="2870" spans="1:14" x14ac:dyDescent="0.25">
      <c r="A2870" s="35">
        <v>2017</v>
      </c>
      <c r="B2870" s="15" t="s">
        <v>174</v>
      </c>
      <c r="C2870" s="15" t="s">
        <v>169</v>
      </c>
      <c r="D2870" s="15" t="s">
        <v>6</v>
      </c>
      <c r="E2870" s="15" t="s">
        <v>29</v>
      </c>
      <c r="F2870" s="16">
        <v>813</v>
      </c>
      <c r="G2870" s="19">
        <v>930.19801499999789</v>
      </c>
      <c r="H2870" s="19">
        <f t="shared" si="221"/>
        <v>756250.98619499826</v>
      </c>
      <c r="I2870" s="20">
        <v>1969.333508849996</v>
      </c>
      <c r="J2870" s="19">
        <f t="shared" si="222"/>
        <v>1601068.1426950467</v>
      </c>
      <c r="K2870" s="19">
        <f t="shared" si="223"/>
        <v>1039.1354938499981</v>
      </c>
      <c r="L2870" s="19">
        <f t="shared" si="224"/>
        <v>844817.15650004847</v>
      </c>
      <c r="M2870" s="29">
        <f>Table4[[#This Row],[Revenue]]/Table4[[#This Row],[Units]]</f>
        <v>2.4223044389298845</v>
      </c>
      <c r="N2870" s="31">
        <f t="shared" si="225"/>
        <v>0.52765846372908543</v>
      </c>
    </row>
    <row r="2871" spans="1:14" x14ac:dyDescent="0.25">
      <c r="A2871" s="35">
        <v>2017</v>
      </c>
      <c r="B2871" s="15" t="s">
        <v>171</v>
      </c>
      <c r="C2871" s="15" t="s">
        <v>169</v>
      </c>
      <c r="D2871" s="15" t="s">
        <v>6</v>
      </c>
      <c r="E2871" s="15" t="s">
        <v>29</v>
      </c>
      <c r="F2871" s="16">
        <v>492</v>
      </c>
      <c r="G2871" s="19">
        <v>683.34962399998551</v>
      </c>
      <c r="H2871" s="19">
        <f t="shared" si="221"/>
        <v>336208.01500799286</v>
      </c>
      <c r="I2871" s="20">
        <v>1611.9065661599659</v>
      </c>
      <c r="J2871" s="19">
        <f t="shared" si="222"/>
        <v>793058.03055070317</v>
      </c>
      <c r="K2871" s="19">
        <f t="shared" si="223"/>
        <v>928.55694215998039</v>
      </c>
      <c r="L2871" s="19">
        <f t="shared" si="224"/>
        <v>456850.01554271032</v>
      </c>
      <c r="M2871" s="29">
        <f>Table4[[#This Row],[Revenue]]/Table4[[#This Row],[Units]]</f>
        <v>3.276232858048711</v>
      </c>
      <c r="N2871" s="31">
        <f t="shared" si="225"/>
        <v>0.57606126909208843</v>
      </c>
    </row>
    <row r="2872" spans="1:14" x14ac:dyDescent="0.25">
      <c r="A2872" s="35">
        <v>2017</v>
      </c>
      <c r="B2872" s="15" t="s">
        <v>172</v>
      </c>
      <c r="C2872" s="15" t="s">
        <v>169</v>
      </c>
      <c r="D2872" s="15" t="s">
        <v>6</v>
      </c>
      <c r="E2872" s="15" t="s">
        <v>29</v>
      </c>
      <c r="F2872" s="16">
        <v>137</v>
      </c>
      <c r="G2872" s="19">
        <v>176.99540005019907</v>
      </c>
      <c r="H2872" s="19">
        <f t="shared" si="221"/>
        <v>24248.369806877272</v>
      </c>
      <c r="I2872" s="20">
        <v>430.49923241999772</v>
      </c>
      <c r="J2872" s="19">
        <f t="shared" si="222"/>
        <v>58978.394841539688</v>
      </c>
      <c r="K2872" s="19">
        <f t="shared" si="223"/>
        <v>253.50383236979866</v>
      </c>
      <c r="L2872" s="19">
        <f t="shared" si="224"/>
        <v>34730.025034662416</v>
      </c>
      <c r="M2872" s="29">
        <f>Table4[[#This Row],[Revenue]]/Table4[[#This Row],[Units]]</f>
        <v>3.1423301636496186</v>
      </c>
      <c r="N2872" s="31">
        <f t="shared" si="225"/>
        <v>0.58886012628816664</v>
      </c>
    </row>
    <row r="2873" spans="1:14" x14ac:dyDescent="0.25">
      <c r="A2873" s="35">
        <v>2018</v>
      </c>
      <c r="B2873" s="15" t="s">
        <v>175</v>
      </c>
      <c r="C2873" s="15" t="s">
        <v>169</v>
      </c>
      <c r="D2873" s="15" t="s">
        <v>6</v>
      </c>
      <c r="E2873" s="15" t="s">
        <v>29</v>
      </c>
      <c r="F2873" s="16">
        <v>813</v>
      </c>
      <c r="G2873" s="19">
        <v>1310.1722639999562</v>
      </c>
      <c r="H2873" s="19">
        <f t="shared" si="221"/>
        <v>1065170.0506319643</v>
      </c>
      <c r="I2873" s="20">
        <v>2584.8326639999136</v>
      </c>
      <c r="J2873" s="19">
        <f t="shared" si="222"/>
        <v>2101468.9558319296</v>
      </c>
      <c r="K2873" s="19">
        <f t="shared" si="223"/>
        <v>1274.6603999999575</v>
      </c>
      <c r="L2873" s="19">
        <f t="shared" si="224"/>
        <v>1036298.9051999652</v>
      </c>
      <c r="M2873" s="29">
        <f>Table4[[#This Row],[Revenue]]/Table4[[#This Row],[Units]]</f>
        <v>3.1793759704795987</v>
      </c>
      <c r="N2873" s="31">
        <f t="shared" si="225"/>
        <v>0.49313072283274118</v>
      </c>
    </row>
    <row r="2874" spans="1:14" x14ac:dyDescent="0.25">
      <c r="A2874" s="35">
        <v>2018</v>
      </c>
      <c r="B2874" s="15" t="s">
        <v>171</v>
      </c>
      <c r="C2874" s="15" t="s">
        <v>169</v>
      </c>
      <c r="D2874" s="15" t="s">
        <v>6</v>
      </c>
      <c r="E2874" s="15" t="s">
        <v>29</v>
      </c>
      <c r="F2874" s="16">
        <v>492</v>
      </c>
      <c r="G2874" s="19">
        <v>813.20810399997117</v>
      </c>
      <c r="H2874" s="19">
        <f t="shared" si="221"/>
        <v>400098.38716798584</v>
      </c>
      <c r="I2874" s="20">
        <v>1800.9425039999362</v>
      </c>
      <c r="J2874" s="19">
        <f t="shared" si="222"/>
        <v>886063.71196796861</v>
      </c>
      <c r="K2874" s="19">
        <f t="shared" si="223"/>
        <v>987.73439999996504</v>
      </c>
      <c r="L2874" s="19">
        <f t="shared" si="224"/>
        <v>485965.32479998277</v>
      </c>
      <c r="M2874" s="29">
        <f>Table4[[#This Row],[Revenue]]/Table4[[#This Row],[Units]]</f>
        <v>3.6604522439023093</v>
      </c>
      <c r="N2874" s="31">
        <f t="shared" si="225"/>
        <v>0.54845415542483078</v>
      </c>
    </row>
    <row r="2875" spans="1:14" x14ac:dyDescent="0.25">
      <c r="A2875" s="35">
        <v>2018</v>
      </c>
      <c r="B2875" s="15" t="s">
        <v>171</v>
      </c>
      <c r="C2875" s="15" t="s">
        <v>169</v>
      </c>
      <c r="D2875" s="15" t="s">
        <v>6</v>
      </c>
      <c r="E2875" s="15" t="s">
        <v>29</v>
      </c>
      <c r="F2875" s="16">
        <v>137</v>
      </c>
      <c r="G2875" s="19">
        <v>246.01655825999131</v>
      </c>
      <c r="H2875" s="19">
        <f t="shared" si="221"/>
        <v>33704.268481618812</v>
      </c>
      <c r="I2875" s="20">
        <v>596.20584599997892</v>
      </c>
      <c r="J2875" s="19">
        <f t="shared" si="222"/>
        <v>81680.200901997116</v>
      </c>
      <c r="K2875" s="19">
        <f t="shared" si="223"/>
        <v>350.18928773998761</v>
      </c>
      <c r="L2875" s="19">
        <f t="shared" si="224"/>
        <v>47975.932420378304</v>
      </c>
      <c r="M2875" s="29">
        <f>Table4[[#This Row],[Revenue]]/Table4[[#This Row],[Units]]</f>
        <v>4.3518674890509415</v>
      </c>
      <c r="N2875" s="31">
        <f t="shared" si="225"/>
        <v>0.58736305604759198</v>
      </c>
    </row>
    <row r="2876" spans="1:14" x14ac:dyDescent="0.25">
      <c r="A2876" s="35">
        <v>1991</v>
      </c>
      <c r="B2876" s="15" t="s">
        <v>175</v>
      </c>
      <c r="C2876" s="15" t="s">
        <v>169</v>
      </c>
      <c r="D2876" s="15" t="s">
        <v>6</v>
      </c>
      <c r="E2876" s="15" t="s">
        <v>30</v>
      </c>
      <c r="F2876" s="16">
        <v>786</v>
      </c>
      <c r="G2876" s="19">
        <v>1167.0425819999687</v>
      </c>
      <c r="H2876" s="19">
        <f t="shared" si="221"/>
        <v>917295.46945197531</v>
      </c>
      <c r="I2876" s="20">
        <v>2317.3052819999375</v>
      </c>
      <c r="J2876" s="19">
        <f t="shared" si="222"/>
        <v>1821401.9516519508</v>
      </c>
      <c r="K2876" s="19">
        <f t="shared" si="223"/>
        <v>1150.2626999999688</v>
      </c>
      <c r="L2876" s="19">
        <f t="shared" si="224"/>
        <v>904106.48219997552</v>
      </c>
      <c r="M2876" s="29">
        <f>Table4[[#This Row],[Revenue]]/Table4[[#This Row],[Units]]</f>
        <v>2.948225549618241</v>
      </c>
      <c r="N2876" s="31">
        <f t="shared" si="225"/>
        <v>0.49637944078185547</v>
      </c>
    </row>
    <row r="2877" spans="1:14" x14ac:dyDescent="0.25">
      <c r="A2877" s="35">
        <v>1991</v>
      </c>
      <c r="B2877" s="15" t="s">
        <v>171</v>
      </c>
      <c r="C2877" s="15" t="s">
        <v>169</v>
      </c>
      <c r="D2877" s="15" t="s">
        <v>6</v>
      </c>
      <c r="E2877" s="15" t="s">
        <v>30</v>
      </c>
      <c r="F2877" s="16">
        <v>654</v>
      </c>
      <c r="G2877" s="19">
        <v>998.24597999997093</v>
      </c>
      <c r="H2877" s="19">
        <f t="shared" si="221"/>
        <v>652852.87091998104</v>
      </c>
      <c r="I2877" s="20">
        <v>2059.3489799999397</v>
      </c>
      <c r="J2877" s="19">
        <f t="shared" si="222"/>
        <v>1346814.2329199605</v>
      </c>
      <c r="K2877" s="19">
        <f t="shared" si="223"/>
        <v>1061.1029999999687</v>
      </c>
      <c r="L2877" s="19">
        <f t="shared" si="224"/>
        <v>693961.36199997948</v>
      </c>
      <c r="M2877" s="29">
        <f>Table4[[#This Row],[Revenue]]/Table4[[#This Row],[Units]]</f>
        <v>3.1488516513760545</v>
      </c>
      <c r="N2877" s="31">
        <f t="shared" si="225"/>
        <v>0.51526138129342203</v>
      </c>
    </row>
    <row r="2878" spans="1:14" x14ac:dyDescent="0.25">
      <c r="A2878" s="35">
        <v>1991</v>
      </c>
      <c r="B2878" s="15" t="s">
        <v>171</v>
      </c>
      <c r="C2878" s="15" t="s">
        <v>169</v>
      </c>
      <c r="D2878" s="15" t="s">
        <v>6</v>
      </c>
      <c r="E2878" s="15" t="s">
        <v>30</v>
      </c>
      <c r="F2878" s="16">
        <v>244</v>
      </c>
      <c r="G2878" s="19">
        <v>471.96492095998616</v>
      </c>
      <c r="H2878" s="19">
        <f t="shared" si="221"/>
        <v>115159.44071423663</v>
      </c>
      <c r="I2878" s="20">
        <v>812.7500159999762</v>
      </c>
      <c r="J2878" s="19">
        <f t="shared" si="222"/>
        <v>198311.00390399419</v>
      </c>
      <c r="K2878" s="19">
        <f t="shared" si="223"/>
        <v>340.78509503999004</v>
      </c>
      <c r="L2878" s="19">
        <f t="shared" si="224"/>
        <v>83151.563189757566</v>
      </c>
      <c r="M2878" s="29">
        <f>Table4[[#This Row],[Revenue]]/Table4[[#This Row],[Units]]</f>
        <v>3.3309426885244928</v>
      </c>
      <c r="N2878" s="31">
        <f t="shared" si="225"/>
        <v>0.41929878601195869</v>
      </c>
    </row>
    <row r="2879" spans="1:14" x14ac:dyDescent="0.25">
      <c r="A2879" s="35">
        <v>1998</v>
      </c>
      <c r="B2879" s="15" t="s">
        <v>176</v>
      </c>
      <c r="C2879" s="15" t="s">
        <v>169</v>
      </c>
      <c r="D2879" s="15" t="s">
        <v>6</v>
      </c>
      <c r="E2879" s="15" t="s">
        <v>30</v>
      </c>
      <c r="F2879" s="16">
        <v>959</v>
      </c>
      <c r="G2879" s="19">
        <v>1479.5490359999555</v>
      </c>
      <c r="H2879" s="19">
        <f t="shared" si="221"/>
        <v>1418887.5255239573</v>
      </c>
      <c r="I2879" s="20">
        <v>2835.5436359999148</v>
      </c>
      <c r="J2879" s="19">
        <f t="shared" si="222"/>
        <v>2719286.3469239185</v>
      </c>
      <c r="K2879" s="19">
        <f t="shared" si="223"/>
        <v>1355.9945999999593</v>
      </c>
      <c r="L2879" s="19">
        <f t="shared" si="224"/>
        <v>1300398.8213999611</v>
      </c>
      <c r="M2879" s="29">
        <f>Table4[[#This Row],[Revenue]]/Table4[[#This Row],[Units]]</f>
        <v>2.9567712575598697</v>
      </c>
      <c r="N2879" s="31">
        <f t="shared" si="225"/>
        <v>0.47821327197519453</v>
      </c>
    </row>
    <row r="2880" spans="1:14" x14ac:dyDescent="0.25">
      <c r="A2880" s="35">
        <v>1998</v>
      </c>
      <c r="B2880" s="15" t="s">
        <v>171</v>
      </c>
      <c r="C2880" s="15" t="s">
        <v>169</v>
      </c>
      <c r="D2880" s="15" t="s">
        <v>6</v>
      </c>
      <c r="E2880" s="15" t="s">
        <v>30</v>
      </c>
      <c r="F2880" s="16">
        <v>322</v>
      </c>
      <c r="G2880" s="19">
        <v>924.14561717996924</v>
      </c>
      <c r="H2880" s="19">
        <f t="shared" si="221"/>
        <v>297574.88873195008</v>
      </c>
      <c r="I2880" s="20">
        <v>1812.6365779999564</v>
      </c>
      <c r="J2880" s="19">
        <f t="shared" si="222"/>
        <v>583668.97811598598</v>
      </c>
      <c r="K2880" s="19">
        <f t="shared" si="223"/>
        <v>888.49096081998721</v>
      </c>
      <c r="L2880" s="19">
        <f t="shared" si="224"/>
        <v>286094.08938403591</v>
      </c>
      <c r="M2880" s="29">
        <f>Table4[[#This Row],[Revenue]]/Table4[[#This Row],[Units]]</f>
        <v>5.6293061428570077</v>
      </c>
      <c r="N2880" s="31">
        <f t="shared" si="225"/>
        <v>0.49016497383073804</v>
      </c>
    </row>
    <row r="2881" spans="1:14" x14ac:dyDescent="0.25">
      <c r="A2881" s="35">
        <v>1998</v>
      </c>
      <c r="B2881" s="15" t="s">
        <v>171</v>
      </c>
      <c r="C2881" s="15" t="s">
        <v>169</v>
      </c>
      <c r="D2881" s="15" t="s">
        <v>6</v>
      </c>
      <c r="E2881" s="15" t="s">
        <v>30</v>
      </c>
      <c r="F2881" s="16">
        <v>282</v>
      </c>
      <c r="G2881" s="19">
        <v>587.64545015998044</v>
      </c>
      <c r="H2881" s="19">
        <f t="shared" si="221"/>
        <v>165716.01694511448</v>
      </c>
      <c r="I2881" s="20">
        <v>952.43133599996827</v>
      </c>
      <c r="J2881" s="19">
        <f t="shared" si="222"/>
        <v>268585.63675199106</v>
      </c>
      <c r="K2881" s="19">
        <f t="shared" si="223"/>
        <v>364.78588583998783</v>
      </c>
      <c r="L2881" s="19">
        <f t="shared" si="224"/>
        <v>102869.61980687658</v>
      </c>
      <c r="M2881" s="29">
        <f>Table4[[#This Row],[Revenue]]/Table4[[#This Row],[Units]]</f>
        <v>3.3774160851062707</v>
      </c>
      <c r="N2881" s="31">
        <f t="shared" si="225"/>
        <v>0.38300491809941872</v>
      </c>
    </row>
    <row r="2882" spans="1:14" x14ac:dyDescent="0.25">
      <c r="A2882" s="35">
        <v>2008</v>
      </c>
      <c r="B2882" s="15" t="s">
        <v>175</v>
      </c>
      <c r="C2882" s="15" t="s">
        <v>169</v>
      </c>
      <c r="D2882" s="15" t="s">
        <v>6</v>
      </c>
      <c r="E2882" s="15" t="s">
        <v>30</v>
      </c>
      <c r="F2882" s="16">
        <v>788</v>
      </c>
      <c r="G2882" s="19">
        <v>1150.5871679999707</v>
      </c>
      <c r="H2882" s="19">
        <f t="shared" ref="H2882:H2945" si="226">G2882*F2882</f>
        <v>906662.68838397693</v>
      </c>
      <c r="I2882" s="20">
        <v>2449.4460451199375</v>
      </c>
      <c r="J2882" s="19">
        <f t="shared" ref="J2882:J2945" si="227">I2882*F2882</f>
        <v>1930163.4835545106</v>
      </c>
      <c r="K2882" s="19">
        <f t="shared" ref="K2882:K2945" si="228">I2882-G2882</f>
        <v>1298.8588771199668</v>
      </c>
      <c r="L2882" s="19">
        <f t="shared" ref="L2882:L2945" si="229">J2882-H2882</f>
        <v>1023500.7951705337</v>
      </c>
      <c r="M2882" s="29">
        <f>Table4[[#This Row],[Revenue]]/Table4[[#This Row],[Units]]</f>
        <v>3.1084340674110882</v>
      </c>
      <c r="N2882" s="31">
        <f t="shared" ref="N2882:N2945" si="230">K2882/I2882</f>
        <v>0.53026637582309677</v>
      </c>
    </row>
    <row r="2883" spans="1:14" x14ac:dyDescent="0.25">
      <c r="A2883" s="35">
        <v>2008</v>
      </c>
      <c r="B2883" s="15" t="s">
        <v>173</v>
      </c>
      <c r="C2883" s="15" t="s">
        <v>169</v>
      </c>
      <c r="D2883" s="15" t="s">
        <v>6</v>
      </c>
      <c r="E2883" s="15" t="s">
        <v>30</v>
      </c>
      <c r="F2883" s="16">
        <v>680</v>
      </c>
      <c r="G2883" s="19">
        <v>950.22383999997942</v>
      </c>
      <c r="H2883" s="19">
        <f t="shared" si="226"/>
        <v>646152.21119998605</v>
      </c>
      <c r="I2883" s="20">
        <v>2080.5861455999548</v>
      </c>
      <c r="J2883" s="19">
        <f t="shared" si="227"/>
        <v>1414798.5790079692</v>
      </c>
      <c r="K2883" s="19">
        <f t="shared" si="228"/>
        <v>1130.3623055999753</v>
      </c>
      <c r="L2883" s="19">
        <f t="shared" si="229"/>
        <v>768646.36780798319</v>
      </c>
      <c r="M2883" s="29">
        <f>Table4[[#This Row],[Revenue]]/Table4[[#This Row],[Units]]</f>
        <v>3.0596855082352277</v>
      </c>
      <c r="N2883" s="31">
        <f t="shared" si="230"/>
        <v>0.54329031652473381</v>
      </c>
    </row>
    <row r="2884" spans="1:14" x14ac:dyDescent="0.25">
      <c r="A2884" s="35">
        <v>2008</v>
      </c>
      <c r="B2884" s="15" t="s">
        <v>174</v>
      </c>
      <c r="C2884" s="15" t="s">
        <v>169</v>
      </c>
      <c r="D2884" s="15" t="s">
        <v>6</v>
      </c>
      <c r="E2884" s="15" t="s">
        <v>30</v>
      </c>
      <c r="F2884" s="16">
        <v>383</v>
      </c>
      <c r="G2884" s="19">
        <v>667.40244241229198</v>
      </c>
      <c r="H2884" s="19">
        <f t="shared" si="226"/>
        <v>255615.13544390781</v>
      </c>
      <c r="I2884" s="20">
        <v>1502.4805013299879</v>
      </c>
      <c r="J2884" s="19">
        <f t="shared" si="227"/>
        <v>575450.03200938541</v>
      </c>
      <c r="K2884" s="19">
        <f t="shared" si="228"/>
        <v>835.0780589176959</v>
      </c>
      <c r="L2884" s="19">
        <f t="shared" si="229"/>
        <v>319834.8965654776</v>
      </c>
      <c r="M2884" s="29">
        <f>Table4[[#This Row],[Revenue]]/Table4[[#This Row],[Units]]</f>
        <v>3.9229255909399163</v>
      </c>
      <c r="N2884" s="31">
        <f t="shared" si="230"/>
        <v>0.55579959818346336</v>
      </c>
    </row>
    <row r="2885" spans="1:14" x14ac:dyDescent="0.25">
      <c r="A2885" s="35">
        <v>2008</v>
      </c>
      <c r="B2885" s="15" t="s">
        <v>175</v>
      </c>
      <c r="C2885" s="15" t="s">
        <v>169</v>
      </c>
      <c r="D2885" s="15" t="s">
        <v>6</v>
      </c>
      <c r="E2885" s="15" t="s">
        <v>30</v>
      </c>
      <c r="F2885" s="16">
        <v>298</v>
      </c>
      <c r="G2885" s="19">
        <v>572.74554323998495</v>
      </c>
      <c r="H2885" s="19">
        <f t="shared" si="226"/>
        <v>170678.1718855155</v>
      </c>
      <c r="I2885" s="20">
        <v>908.91980399997635</v>
      </c>
      <c r="J2885" s="19">
        <f t="shared" si="227"/>
        <v>270858.10159199295</v>
      </c>
      <c r="K2885" s="19">
        <f t="shared" si="228"/>
        <v>336.1742607599914</v>
      </c>
      <c r="L2885" s="19">
        <f t="shared" si="229"/>
        <v>100179.92970647744</v>
      </c>
      <c r="M2885" s="29">
        <f>Table4[[#This Row],[Revenue]]/Table4[[#This Row],[Units]]</f>
        <v>3.0500664563757596</v>
      </c>
      <c r="N2885" s="31">
        <f t="shared" si="230"/>
        <v>0.36986130050259103</v>
      </c>
    </row>
    <row r="2886" spans="1:14" x14ac:dyDescent="0.25">
      <c r="A2886" s="35">
        <v>2009</v>
      </c>
      <c r="B2886" s="15" t="s">
        <v>176</v>
      </c>
      <c r="C2886" s="15" t="s">
        <v>169</v>
      </c>
      <c r="D2886" s="15" t="s">
        <v>6</v>
      </c>
      <c r="E2886" s="15" t="s">
        <v>30</v>
      </c>
      <c r="F2886" s="16">
        <v>788</v>
      </c>
      <c r="G2886" s="19">
        <v>1343.8559879999493</v>
      </c>
      <c r="H2886" s="19">
        <f t="shared" si="226"/>
        <v>1058958.5185439601</v>
      </c>
      <c r="I2886" s="20">
        <v>2667.0827879998997</v>
      </c>
      <c r="J2886" s="19">
        <f t="shared" si="227"/>
        <v>2101661.2369439211</v>
      </c>
      <c r="K2886" s="19">
        <f t="shared" si="228"/>
        <v>1323.2267999999503</v>
      </c>
      <c r="L2886" s="19">
        <f t="shared" si="229"/>
        <v>1042702.718399961</v>
      </c>
      <c r="M2886" s="29">
        <f>Table4[[#This Row],[Revenue]]/Table4[[#This Row],[Units]]</f>
        <v>3.3846228274110404</v>
      </c>
      <c r="N2886" s="31">
        <f t="shared" si="230"/>
        <v>0.49613263073557062</v>
      </c>
    </row>
    <row r="2887" spans="1:14" x14ac:dyDescent="0.25">
      <c r="A2887" s="35">
        <v>2009</v>
      </c>
      <c r="B2887" s="15" t="s">
        <v>175</v>
      </c>
      <c r="C2887" s="15" t="s">
        <v>169</v>
      </c>
      <c r="D2887" s="15" t="s">
        <v>6</v>
      </c>
      <c r="E2887" s="15" t="s">
        <v>30</v>
      </c>
      <c r="F2887" s="16">
        <v>680</v>
      </c>
      <c r="G2887" s="19">
        <v>1191.6741599999527</v>
      </c>
      <c r="H2887" s="19">
        <f t="shared" si="226"/>
        <v>810338.42879996786</v>
      </c>
      <c r="I2887" s="20">
        <v>2437.4001599999033</v>
      </c>
      <c r="J2887" s="19">
        <f t="shared" si="227"/>
        <v>1657432.1087999342</v>
      </c>
      <c r="K2887" s="19">
        <f t="shared" si="228"/>
        <v>1245.7259999999505</v>
      </c>
      <c r="L2887" s="19">
        <f t="shared" si="229"/>
        <v>847093.67999996629</v>
      </c>
      <c r="M2887" s="29">
        <f>Table4[[#This Row],[Revenue]]/Table4[[#This Row],[Units]]</f>
        <v>3.5844119999998578</v>
      </c>
      <c r="N2887" s="31">
        <f t="shared" si="230"/>
        <v>0.51108801108801105</v>
      </c>
    </row>
    <row r="2888" spans="1:14" x14ac:dyDescent="0.25">
      <c r="A2888" s="35">
        <v>2009</v>
      </c>
      <c r="B2888" s="15" t="s">
        <v>171</v>
      </c>
      <c r="C2888" s="15" t="s">
        <v>169</v>
      </c>
      <c r="D2888" s="15" t="s">
        <v>6</v>
      </c>
      <c r="E2888" s="15" t="s">
        <v>30</v>
      </c>
      <c r="F2888" s="16">
        <v>283</v>
      </c>
      <c r="G2888" s="19">
        <v>931.55583098996135</v>
      </c>
      <c r="H2888" s="19">
        <f t="shared" si="226"/>
        <v>263630.30017015908</v>
      </c>
      <c r="I2888" s="20">
        <v>1859.9553289999435</v>
      </c>
      <c r="J2888" s="19">
        <f t="shared" si="227"/>
        <v>526367.35810698406</v>
      </c>
      <c r="K2888" s="19">
        <f t="shared" si="228"/>
        <v>928.39949800998215</v>
      </c>
      <c r="L2888" s="19">
        <f t="shared" si="229"/>
        <v>262737.05793682497</v>
      </c>
      <c r="M2888" s="29">
        <f>Table4[[#This Row],[Revenue]]/Table4[[#This Row],[Units]]</f>
        <v>6.5722803144874327</v>
      </c>
      <c r="N2888" s="31">
        <f t="shared" si="230"/>
        <v>0.49915150301440941</v>
      </c>
    </row>
    <row r="2889" spans="1:14" x14ac:dyDescent="0.25">
      <c r="A2889" s="35">
        <v>2001</v>
      </c>
      <c r="B2889" s="15" t="s">
        <v>171</v>
      </c>
      <c r="C2889" s="15" t="s">
        <v>169</v>
      </c>
      <c r="D2889" s="15" t="s">
        <v>6</v>
      </c>
      <c r="E2889" s="15" t="s">
        <v>31</v>
      </c>
      <c r="F2889" s="16">
        <v>660.46376030809813</v>
      </c>
      <c r="G2889" s="19">
        <v>2017.0764897061536</v>
      </c>
      <c r="H2889" s="19">
        <f t="shared" si="226"/>
        <v>1332205.9232203849</v>
      </c>
      <c r="I2889" s="20">
        <v>3464.9105776415736</v>
      </c>
      <c r="J2889" s="19">
        <f t="shared" si="227"/>
        <v>2288447.8692404581</v>
      </c>
      <c r="K2889" s="19">
        <f t="shared" si="228"/>
        <v>1447.83408793542</v>
      </c>
      <c r="L2889" s="19">
        <f t="shared" si="229"/>
        <v>956241.94602007326</v>
      </c>
      <c r="M2889" s="29">
        <f>Table4[[#This Row],[Revenue]]/Table4[[#This Row],[Units]]</f>
        <v>5.2461781945844175</v>
      </c>
      <c r="N2889" s="31">
        <f t="shared" si="230"/>
        <v>0.41785611936943634</v>
      </c>
    </row>
    <row r="2890" spans="1:14" x14ac:dyDescent="0.25">
      <c r="A2890" s="35">
        <v>2001</v>
      </c>
      <c r="B2890" s="15" t="s">
        <v>171</v>
      </c>
      <c r="C2890" s="15" t="s">
        <v>169</v>
      </c>
      <c r="D2890" s="15" t="s">
        <v>6</v>
      </c>
      <c r="E2890" s="15" t="s">
        <v>31</v>
      </c>
      <c r="F2890" s="16">
        <v>459</v>
      </c>
      <c r="G2890" s="19">
        <v>1189.3089920299358</v>
      </c>
      <c r="H2890" s="19">
        <f t="shared" si="226"/>
        <v>545892.82734174049</v>
      </c>
      <c r="I2890" s="20">
        <v>2733.9348129998525</v>
      </c>
      <c r="J2890" s="19">
        <f t="shared" si="227"/>
        <v>1254876.0791669323</v>
      </c>
      <c r="K2890" s="19">
        <f t="shared" si="228"/>
        <v>1544.6258209699167</v>
      </c>
      <c r="L2890" s="19">
        <f t="shared" si="229"/>
        <v>708983.25182519178</v>
      </c>
      <c r="M2890" s="29">
        <f>Table4[[#This Row],[Revenue]]/Table4[[#This Row],[Units]]</f>
        <v>5.9562849956423802</v>
      </c>
      <c r="N2890" s="31">
        <f t="shared" si="230"/>
        <v>0.56498268123483608</v>
      </c>
    </row>
    <row r="2891" spans="1:14" x14ac:dyDescent="0.25">
      <c r="A2891" s="35">
        <v>2002</v>
      </c>
      <c r="B2891" s="15" t="s">
        <v>173</v>
      </c>
      <c r="C2891" s="15" t="s">
        <v>169</v>
      </c>
      <c r="D2891" s="15" t="s">
        <v>6</v>
      </c>
      <c r="E2891" s="15" t="s">
        <v>31</v>
      </c>
      <c r="F2891" s="16">
        <v>983.16062855232508</v>
      </c>
      <c r="G2891" s="19">
        <v>2630.4394375655443</v>
      </c>
      <c r="H2891" s="19">
        <f t="shared" si="226"/>
        <v>2586144.4908057651</v>
      </c>
      <c r="I2891" s="20">
        <v>6111.0343789085891</v>
      </c>
      <c r="J2891" s="19">
        <f t="shared" si="227"/>
        <v>6008128.4010726362</v>
      </c>
      <c r="K2891" s="19">
        <f t="shared" si="228"/>
        <v>3480.5949413430449</v>
      </c>
      <c r="L2891" s="19">
        <f t="shared" si="229"/>
        <v>3421983.9102668711</v>
      </c>
      <c r="M2891" s="29">
        <f>Table4[[#This Row],[Revenue]]/Table4[[#This Row],[Units]]</f>
        <v>6.2157029090016618</v>
      </c>
      <c r="N2891" s="31">
        <f t="shared" si="230"/>
        <v>0.56955905097766246</v>
      </c>
    </row>
    <row r="2892" spans="1:14" x14ac:dyDescent="0.25">
      <c r="A2892" s="35">
        <v>2002</v>
      </c>
      <c r="B2892" s="15" t="s">
        <v>175</v>
      </c>
      <c r="C2892" s="15" t="s">
        <v>169</v>
      </c>
      <c r="D2892" s="15" t="s">
        <v>6</v>
      </c>
      <c r="E2892" s="15" t="s">
        <v>31</v>
      </c>
      <c r="F2892" s="16">
        <v>729.15679034568711</v>
      </c>
      <c r="G2892" s="19">
        <v>2199.7512412556666</v>
      </c>
      <c r="H2892" s="19">
        <f t="shared" si="226"/>
        <v>1603963.5546329231</v>
      </c>
      <c r="I2892" s="20">
        <v>4687.6497662130359</v>
      </c>
      <c r="J2892" s="19">
        <f t="shared" si="227"/>
        <v>3418031.6577966078</v>
      </c>
      <c r="K2892" s="19">
        <f t="shared" si="228"/>
        <v>2487.8985249573693</v>
      </c>
      <c r="L2892" s="19">
        <f t="shared" si="229"/>
        <v>1814068.1031636847</v>
      </c>
      <c r="M2892" s="29">
        <f>Table4[[#This Row],[Revenue]]/Table4[[#This Row],[Units]]</f>
        <v>6.4288638990671139</v>
      </c>
      <c r="N2892" s="31">
        <f t="shared" si="230"/>
        <v>0.53073472828309076</v>
      </c>
    </row>
    <row r="2893" spans="1:14" x14ac:dyDescent="0.25">
      <c r="A2893" s="35">
        <v>2002</v>
      </c>
      <c r="B2893" s="15" t="s">
        <v>172</v>
      </c>
      <c r="C2893" s="15" t="s">
        <v>169</v>
      </c>
      <c r="D2893" s="15" t="s">
        <v>6</v>
      </c>
      <c r="E2893" s="15" t="s">
        <v>31</v>
      </c>
      <c r="F2893" s="16">
        <v>697.53724096119458</v>
      </c>
      <c r="G2893" s="19">
        <v>2158.8628338852263</v>
      </c>
      <c r="H2893" s="19">
        <f t="shared" si="226"/>
        <v>1505887.2247619666</v>
      </c>
      <c r="I2893" s="20">
        <v>4169.7007062937764</v>
      </c>
      <c r="J2893" s="19">
        <f t="shared" si="227"/>
        <v>2908521.5263021053</v>
      </c>
      <c r="K2893" s="19">
        <f t="shared" si="228"/>
        <v>2010.8378724085501</v>
      </c>
      <c r="L2893" s="19">
        <f t="shared" si="229"/>
        <v>1402634.3015401387</v>
      </c>
      <c r="M2893" s="29">
        <f>Table4[[#This Row],[Revenue]]/Table4[[#This Row],[Units]]</f>
        <v>5.9777463645496534</v>
      </c>
      <c r="N2893" s="31">
        <f t="shared" si="230"/>
        <v>0.48224992968281316</v>
      </c>
    </row>
    <row r="2894" spans="1:14" x14ac:dyDescent="0.25">
      <c r="A2894" s="35">
        <v>2002</v>
      </c>
      <c r="B2894" s="15" t="s">
        <v>176</v>
      </c>
      <c r="C2894" s="15" t="s">
        <v>169</v>
      </c>
      <c r="D2894" s="15" t="s">
        <v>6</v>
      </c>
      <c r="E2894" s="15" t="s">
        <v>31</v>
      </c>
      <c r="F2894" s="16">
        <v>671.96071849607915</v>
      </c>
      <c r="G2894" s="19">
        <v>1875.7515500204402</v>
      </c>
      <c r="H2894" s="19">
        <f t="shared" si="226"/>
        <v>1260431.3592718691</v>
      </c>
      <c r="I2894" s="20">
        <v>3677.4326378446594</v>
      </c>
      <c r="J2894" s="19">
        <f t="shared" si="227"/>
        <v>2471090.2775470288</v>
      </c>
      <c r="K2894" s="19">
        <f t="shared" si="228"/>
        <v>1801.6810878242193</v>
      </c>
      <c r="L2894" s="19">
        <f t="shared" si="229"/>
        <v>1210658.9182751598</v>
      </c>
      <c r="M2894" s="29">
        <f>Table4[[#This Row],[Revenue]]/Table4[[#This Row],[Units]]</f>
        <v>5.47268990079532</v>
      </c>
      <c r="N2894" s="31">
        <f t="shared" si="230"/>
        <v>0.48992905248162022</v>
      </c>
    </row>
    <row r="2895" spans="1:14" x14ac:dyDescent="0.25">
      <c r="A2895" s="35">
        <v>2004</v>
      </c>
      <c r="B2895" s="15" t="s">
        <v>176</v>
      </c>
      <c r="C2895" s="15" t="s">
        <v>169</v>
      </c>
      <c r="D2895" s="15" t="s">
        <v>6</v>
      </c>
      <c r="E2895" s="15" t="s">
        <v>31</v>
      </c>
      <c r="F2895" s="16">
        <v>606</v>
      </c>
      <c r="G2895" s="19">
        <v>937.65531599997166</v>
      </c>
      <c r="H2895" s="19">
        <f t="shared" si="226"/>
        <v>568219.12149598286</v>
      </c>
      <c r="I2895" s="20">
        <v>1968.5579159999404</v>
      </c>
      <c r="J2895" s="19">
        <f t="shared" si="227"/>
        <v>1192946.0970959638</v>
      </c>
      <c r="K2895" s="19">
        <f t="shared" si="228"/>
        <v>1030.9025999999687</v>
      </c>
      <c r="L2895" s="19">
        <f t="shared" si="229"/>
        <v>624726.97559998091</v>
      </c>
      <c r="M2895" s="29">
        <f>Table4[[#This Row],[Revenue]]/Table4[[#This Row],[Units]]</f>
        <v>3.2484454059404957</v>
      </c>
      <c r="N2895" s="31">
        <f t="shared" si="230"/>
        <v>0.52368416068486145</v>
      </c>
    </row>
    <row r="2896" spans="1:14" x14ac:dyDescent="0.25">
      <c r="A2896" s="35">
        <v>2004</v>
      </c>
      <c r="B2896" s="15" t="s">
        <v>176</v>
      </c>
      <c r="C2896" s="15" t="s">
        <v>169</v>
      </c>
      <c r="D2896" s="15" t="s">
        <v>6</v>
      </c>
      <c r="E2896" s="15" t="s">
        <v>31</v>
      </c>
      <c r="F2896" s="16">
        <v>424</v>
      </c>
      <c r="G2896" s="19">
        <v>656.36599199998011</v>
      </c>
      <c r="H2896" s="19">
        <f t="shared" si="226"/>
        <v>278299.18060799158</v>
      </c>
      <c r="I2896" s="20">
        <v>1518.0421919999542</v>
      </c>
      <c r="J2896" s="19">
        <f t="shared" si="227"/>
        <v>643649.88940798061</v>
      </c>
      <c r="K2896" s="19">
        <f t="shared" si="228"/>
        <v>861.67619999997407</v>
      </c>
      <c r="L2896" s="19">
        <f t="shared" si="229"/>
        <v>365350.70879998902</v>
      </c>
      <c r="M2896" s="29">
        <f>Table4[[#This Row],[Revenue]]/Table4[[#This Row],[Units]]</f>
        <v>3.5802881886791371</v>
      </c>
      <c r="N2896" s="31">
        <f t="shared" si="230"/>
        <v>0.56762335364655003</v>
      </c>
    </row>
    <row r="2897" spans="1:14" x14ac:dyDescent="0.25">
      <c r="A2897" s="35">
        <v>2004</v>
      </c>
      <c r="B2897" s="15" t="s">
        <v>173</v>
      </c>
      <c r="C2897" s="15" t="s">
        <v>169</v>
      </c>
      <c r="D2897" s="15" t="s">
        <v>6</v>
      </c>
      <c r="E2897" s="15" t="s">
        <v>31</v>
      </c>
      <c r="F2897" s="16">
        <v>254</v>
      </c>
      <c r="G2897" s="19">
        <v>496.28477603998533</v>
      </c>
      <c r="H2897" s="19">
        <f t="shared" si="226"/>
        <v>126056.33311415628</v>
      </c>
      <c r="I2897" s="20">
        <v>839.6886839999753</v>
      </c>
      <c r="J2897" s="19">
        <f t="shared" si="227"/>
        <v>213280.92573599372</v>
      </c>
      <c r="K2897" s="19">
        <f t="shared" si="228"/>
        <v>343.40390795998997</v>
      </c>
      <c r="L2897" s="19">
        <f t="shared" si="229"/>
        <v>87224.592621837437</v>
      </c>
      <c r="M2897" s="29">
        <f>Table4[[#This Row],[Revenue]]/Table4[[#This Row],[Units]]</f>
        <v>3.3058609606298242</v>
      </c>
      <c r="N2897" s="31">
        <f t="shared" si="230"/>
        <v>0.40896574469020719</v>
      </c>
    </row>
    <row r="2898" spans="1:14" x14ac:dyDescent="0.25">
      <c r="A2898" s="35">
        <v>2006</v>
      </c>
      <c r="B2898" s="15" t="s">
        <v>175</v>
      </c>
      <c r="C2898" s="15" t="s">
        <v>169</v>
      </c>
      <c r="D2898" s="15" t="s">
        <v>6</v>
      </c>
      <c r="E2898" s="15" t="s">
        <v>31</v>
      </c>
      <c r="F2898" s="16">
        <v>712</v>
      </c>
      <c r="G2898" s="19">
        <v>2496.0071976598688</v>
      </c>
      <c r="H2898" s="19">
        <f t="shared" si="226"/>
        <v>1777157.1247338266</v>
      </c>
      <c r="I2898" s="20">
        <v>4309.9635859997998</v>
      </c>
      <c r="J2898" s="19">
        <f t="shared" si="227"/>
        <v>3068694.0732318573</v>
      </c>
      <c r="K2898" s="19">
        <f t="shared" si="228"/>
        <v>1813.956388339931</v>
      </c>
      <c r="L2898" s="19">
        <f t="shared" si="229"/>
        <v>1291536.9484980307</v>
      </c>
      <c r="M2898" s="29">
        <f>Table4[[#This Row],[Revenue]]/Table4[[#This Row],[Units]]</f>
        <v>6.0533196432581455</v>
      </c>
      <c r="N2898" s="31">
        <f t="shared" si="230"/>
        <v>0.42087510767660935</v>
      </c>
    </row>
    <row r="2899" spans="1:14" x14ac:dyDescent="0.25">
      <c r="A2899" s="35">
        <v>2008</v>
      </c>
      <c r="B2899" s="15" t="s">
        <v>172</v>
      </c>
      <c r="C2899" s="15" t="s">
        <v>170</v>
      </c>
      <c r="D2899" s="15" t="s">
        <v>146</v>
      </c>
      <c r="E2899" s="15" t="s">
        <v>31</v>
      </c>
      <c r="F2899" s="16">
        <v>919</v>
      </c>
      <c r="G2899" s="19">
        <v>975.8530159999832</v>
      </c>
      <c r="H2899" s="19">
        <f t="shared" si="226"/>
        <v>896808.92170398461</v>
      </c>
      <c r="I2899" s="20">
        <v>2174.3400133599625</v>
      </c>
      <c r="J2899" s="19">
        <f t="shared" si="227"/>
        <v>1998218.4722778057</v>
      </c>
      <c r="K2899" s="19">
        <f t="shared" si="228"/>
        <v>1198.4869973599793</v>
      </c>
      <c r="L2899" s="19">
        <f t="shared" si="229"/>
        <v>1101409.5505738212</v>
      </c>
      <c r="M2899" s="29">
        <f>Table4[[#This Row],[Revenue]]/Table4[[#This Row],[Units]]</f>
        <v>2.3659847805875542</v>
      </c>
      <c r="N2899" s="31">
        <f t="shared" si="230"/>
        <v>0.55119576055079911</v>
      </c>
    </row>
    <row r="2900" spans="1:14" x14ac:dyDescent="0.25">
      <c r="A2900" s="35">
        <v>2012</v>
      </c>
      <c r="B2900" s="15" t="s">
        <v>175</v>
      </c>
      <c r="C2900" s="15" t="s">
        <v>169</v>
      </c>
      <c r="D2900" s="15" t="s">
        <v>6</v>
      </c>
      <c r="E2900" s="15" t="s">
        <v>31</v>
      </c>
      <c r="F2900" s="16">
        <v>601</v>
      </c>
      <c r="G2900" s="19">
        <v>825.46388399998341</v>
      </c>
      <c r="H2900" s="19">
        <f t="shared" si="226"/>
        <v>496103.79428399005</v>
      </c>
      <c r="I2900" s="20">
        <v>1855.4770995599627</v>
      </c>
      <c r="J2900" s="19">
        <f t="shared" si="227"/>
        <v>1115141.7368355375</v>
      </c>
      <c r="K2900" s="19">
        <f t="shared" si="228"/>
        <v>1030.0132155599792</v>
      </c>
      <c r="L2900" s="19">
        <f t="shared" si="229"/>
        <v>619037.94255154743</v>
      </c>
      <c r="M2900" s="29">
        <f>Table4[[#This Row],[Revenue]]/Table4[[#This Row],[Units]]</f>
        <v>3.0873163054242307</v>
      </c>
      <c r="N2900" s="31">
        <f t="shared" si="230"/>
        <v>0.5551204139378777</v>
      </c>
    </row>
    <row r="2901" spans="1:14" x14ac:dyDescent="0.25">
      <c r="A2901" s="35">
        <v>2012</v>
      </c>
      <c r="B2901" s="15" t="s">
        <v>171</v>
      </c>
      <c r="C2901" s="15" t="s">
        <v>169</v>
      </c>
      <c r="D2901" s="15" t="s">
        <v>6</v>
      </c>
      <c r="E2901" s="15" t="s">
        <v>31</v>
      </c>
      <c r="F2901" s="16">
        <v>490</v>
      </c>
      <c r="G2901" s="19">
        <v>718.27286999998137</v>
      </c>
      <c r="H2901" s="19">
        <f t="shared" si="226"/>
        <v>351953.70629999088</v>
      </c>
      <c r="I2901" s="20">
        <v>1592.4923699999588</v>
      </c>
      <c r="J2901" s="19">
        <f t="shared" si="227"/>
        <v>780321.26129997976</v>
      </c>
      <c r="K2901" s="19">
        <f t="shared" si="228"/>
        <v>874.21949999997742</v>
      </c>
      <c r="L2901" s="19">
        <f t="shared" si="229"/>
        <v>428367.55499998888</v>
      </c>
      <c r="M2901" s="29">
        <f>Table4[[#This Row],[Revenue]]/Table4[[#This Row],[Units]]</f>
        <v>3.2499844285713446</v>
      </c>
      <c r="N2901" s="31">
        <f t="shared" si="230"/>
        <v>0.5489630697571255</v>
      </c>
    </row>
    <row r="2902" spans="1:14" x14ac:dyDescent="0.25">
      <c r="A2902" s="35">
        <v>2012</v>
      </c>
      <c r="B2902" s="15" t="s">
        <v>172</v>
      </c>
      <c r="C2902" s="15" t="s">
        <v>169</v>
      </c>
      <c r="D2902" s="15" t="s">
        <v>6</v>
      </c>
      <c r="E2902" s="15" t="s">
        <v>31</v>
      </c>
      <c r="F2902" s="16">
        <v>343</v>
      </c>
      <c r="G2902" s="19">
        <v>789.99499952998985</v>
      </c>
      <c r="H2902" s="19">
        <f t="shared" si="226"/>
        <v>270968.28483878652</v>
      </c>
      <c r="I2902" s="20">
        <v>1643.2880629999854</v>
      </c>
      <c r="J2902" s="19">
        <f t="shared" si="227"/>
        <v>563647.80560899503</v>
      </c>
      <c r="K2902" s="19">
        <f t="shared" si="228"/>
        <v>853.29306346999556</v>
      </c>
      <c r="L2902" s="19">
        <f t="shared" si="229"/>
        <v>292679.5207702085</v>
      </c>
      <c r="M2902" s="29">
        <f>Table4[[#This Row],[Revenue]]/Table4[[#This Row],[Units]]</f>
        <v>4.7909272973760508</v>
      </c>
      <c r="N2902" s="31">
        <f t="shared" si="230"/>
        <v>0.51925957638384135</v>
      </c>
    </row>
    <row r="2903" spans="1:14" x14ac:dyDescent="0.25">
      <c r="A2903" s="35">
        <v>2014</v>
      </c>
      <c r="B2903" s="15" t="s">
        <v>171</v>
      </c>
      <c r="C2903" s="15" t="s">
        <v>169</v>
      </c>
      <c r="D2903" s="15" t="s">
        <v>6</v>
      </c>
      <c r="E2903" s="15" t="s">
        <v>31</v>
      </c>
      <c r="F2903" s="16">
        <v>707</v>
      </c>
      <c r="G2903" s="19">
        <v>1550.677692639927</v>
      </c>
      <c r="H2903" s="19">
        <f t="shared" si="226"/>
        <v>1096329.1286964284</v>
      </c>
      <c r="I2903" s="20">
        <v>3415.7809439998396</v>
      </c>
      <c r="J2903" s="19">
        <f t="shared" si="227"/>
        <v>2414957.1274078866</v>
      </c>
      <c r="K2903" s="19">
        <f t="shared" si="228"/>
        <v>1865.1032513599125</v>
      </c>
      <c r="L2903" s="19">
        <f t="shared" si="229"/>
        <v>1318627.9987114582</v>
      </c>
      <c r="M2903" s="29">
        <f>Table4[[#This Row],[Revenue]]/Table4[[#This Row],[Units]]</f>
        <v>4.8313733295613011</v>
      </c>
      <c r="N2903" s="31">
        <f t="shared" si="230"/>
        <v>0.54602542784137043</v>
      </c>
    </row>
    <row r="2904" spans="1:14" x14ac:dyDescent="0.25">
      <c r="A2904" s="35">
        <v>2014</v>
      </c>
      <c r="B2904" s="15" t="s">
        <v>175</v>
      </c>
      <c r="C2904" s="15" t="s">
        <v>169</v>
      </c>
      <c r="D2904" s="15" t="s">
        <v>6</v>
      </c>
      <c r="E2904" s="15" t="s">
        <v>31</v>
      </c>
      <c r="F2904" s="16">
        <v>609</v>
      </c>
      <c r="G2904" s="19">
        <v>2139.7907554699027</v>
      </c>
      <c r="H2904" s="19">
        <f t="shared" si="226"/>
        <v>1303132.5700811706</v>
      </c>
      <c r="I2904" s="20">
        <v>3678.6047369998555</v>
      </c>
      <c r="J2904" s="19">
        <f t="shared" si="227"/>
        <v>2240270.284832912</v>
      </c>
      <c r="K2904" s="19">
        <f t="shared" si="228"/>
        <v>1538.8139815299528</v>
      </c>
      <c r="L2904" s="19">
        <f t="shared" si="229"/>
        <v>937137.71475174138</v>
      </c>
      <c r="M2904" s="29">
        <f>Table4[[#This Row],[Revenue]]/Table4[[#This Row],[Units]]</f>
        <v>6.0404018669948369</v>
      </c>
      <c r="N2904" s="31">
        <f t="shared" si="230"/>
        <v>0.41831457619036205</v>
      </c>
    </row>
    <row r="2905" spans="1:14" x14ac:dyDescent="0.25">
      <c r="A2905" s="35">
        <v>2014</v>
      </c>
      <c r="B2905" s="15" t="s">
        <v>173</v>
      </c>
      <c r="C2905" s="15" t="s">
        <v>169</v>
      </c>
      <c r="D2905" s="15" t="s">
        <v>6</v>
      </c>
      <c r="E2905" s="15" t="s">
        <v>31</v>
      </c>
      <c r="F2905" s="16">
        <v>601</v>
      </c>
      <c r="G2905" s="19">
        <v>1118.1773279999511</v>
      </c>
      <c r="H2905" s="19">
        <f t="shared" si="226"/>
        <v>672024.57412797061</v>
      </c>
      <c r="I2905" s="20">
        <v>2352.1781279998968</v>
      </c>
      <c r="J2905" s="19">
        <f t="shared" si="227"/>
        <v>1413659.0549279379</v>
      </c>
      <c r="K2905" s="19">
        <f t="shared" si="228"/>
        <v>1234.0007999999457</v>
      </c>
      <c r="L2905" s="19">
        <f t="shared" si="229"/>
        <v>741634.48079996731</v>
      </c>
      <c r="M2905" s="29">
        <f>Table4[[#This Row],[Revenue]]/Table4[[#This Row],[Units]]</f>
        <v>3.9137739234607269</v>
      </c>
      <c r="N2905" s="31">
        <f t="shared" si="230"/>
        <v>0.52462047211077534</v>
      </c>
    </row>
    <row r="2906" spans="1:14" x14ac:dyDescent="0.25">
      <c r="A2906" s="35">
        <v>2014</v>
      </c>
      <c r="B2906" s="15" t="s">
        <v>171</v>
      </c>
      <c r="C2906" s="15" t="s">
        <v>169</v>
      </c>
      <c r="D2906" s="15" t="s">
        <v>6</v>
      </c>
      <c r="E2906" s="15" t="s">
        <v>31</v>
      </c>
      <c r="F2906" s="16">
        <v>456</v>
      </c>
      <c r="G2906" s="19">
        <v>1097.7110905299483</v>
      </c>
      <c r="H2906" s="19">
        <f t="shared" si="226"/>
        <v>500556.25728165638</v>
      </c>
      <c r="I2906" s="20">
        <v>2608.0641629998772</v>
      </c>
      <c r="J2906" s="19">
        <f t="shared" si="227"/>
        <v>1189277.258327944</v>
      </c>
      <c r="K2906" s="19">
        <f t="shared" si="228"/>
        <v>1510.353072469929</v>
      </c>
      <c r="L2906" s="19">
        <f t="shared" si="229"/>
        <v>688721.00104628759</v>
      </c>
      <c r="M2906" s="29">
        <f>Table4[[#This Row],[Revenue]]/Table4[[#This Row],[Units]]</f>
        <v>5.7194389539470993</v>
      </c>
      <c r="N2906" s="31">
        <f t="shared" si="230"/>
        <v>0.57910886315491317</v>
      </c>
    </row>
    <row r="2907" spans="1:14" x14ac:dyDescent="0.25">
      <c r="A2907" s="35">
        <v>2014</v>
      </c>
      <c r="B2907" s="15" t="s">
        <v>175</v>
      </c>
      <c r="C2907" s="15" t="s">
        <v>169</v>
      </c>
      <c r="D2907" s="15" t="s">
        <v>6</v>
      </c>
      <c r="E2907" s="15" t="s">
        <v>31</v>
      </c>
      <c r="F2907" s="16">
        <v>458</v>
      </c>
      <c r="G2907" s="19">
        <v>1403.5117482199364</v>
      </c>
      <c r="H2907" s="19">
        <f t="shared" si="226"/>
        <v>642808.38068473083</v>
      </c>
      <c r="I2907" s="20">
        <v>2390.6957619998911</v>
      </c>
      <c r="J2907" s="19">
        <f t="shared" si="227"/>
        <v>1094938.6589959501</v>
      </c>
      <c r="K2907" s="19">
        <f t="shared" si="228"/>
        <v>987.18401377995474</v>
      </c>
      <c r="L2907" s="19">
        <f t="shared" si="229"/>
        <v>452130.2783112193</v>
      </c>
      <c r="M2907" s="29">
        <f>Table4[[#This Row],[Revenue]]/Table4[[#This Row],[Units]]</f>
        <v>5.2198597423578406</v>
      </c>
      <c r="N2907" s="31">
        <f t="shared" si="230"/>
        <v>0.41292749561497727</v>
      </c>
    </row>
    <row r="2908" spans="1:14" x14ac:dyDescent="0.25">
      <c r="A2908" s="35">
        <v>2014</v>
      </c>
      <c r="B2908" s="15" t="s">
        <v>173</v>
      </c>
      <c r="C2908" s="15" t="s">
        <v>169</v>
      </c>
      <c r="D2908" s="15" t="s">
        <v>6</v>
      </c>
      <c r="E2908" s="15" t="s">
        <v>31</v>
      </c>
      <c r="F2908" s="16">
        <v>343</v>
      </c>
      <c r="G2908" s="19">
        <v>1129.3429582499507</v>
      </c>
      <c r="H2908" s="19">
        <f t="shared" si="226"/>
        <v>387364.63467973308</v>
      </c>
      <c r="I2908" s="20">
        <v>2083.6310749999302</v>
      </c>
      <c r="J2908" s="19">
        <f t="shared" si="227"/>
        <v>714685.45872497605</v>
      </c>
      <c r="K2908" s="19">
        <f t="shared" si="228"/>
        <v>954.28811674997951</v>
      </c>
      <c r="L2908" s="19">
        <f t="shared" si="229"/>
        <v>327320.82404524297</v>
      </c>
      <c r="M2908" s="29">
        <f>Table4[[#This Row],[Revenue]]/Table4[[#This Row],[Units]]</f>
        <v>6.0747261661805547</v>
      </c>
      <c r="N2908" s="31">
        <f t="shared" si="230"/>
        <v>0.4579928415350647</v>
      </c>
    </row>
    <row r="2909" spans="1:14" x14ac:dyDescent="0.25">
      <c r="A2909" s="35">
        <v>2015</v>
      </c>
      <c r="B2909" s="15" t="s">
        <v>173</v>
      </c>
      <c r="C2909" s="15" t="s">
        <v>169</v>
      </c>
      <c r="D2909" s="15" t="s">
        <v>6</v>
      </c>
      <c r="E2909" s="15" t="s">
        <v>31</v>
      </c>
      <c r="F2909" s="16">
        <v>716</v>
      </c>
      <c r="G2909" s="19">
        <v>2440.9524765598749</v>
      </c>
      <c r="H2909" s="19">
        <f t="shared" si="226"/>
        <v>1747721.9732168703</v>
      </c>
      <c r="I2909" s="20">
        <v>4225.9267759998093</v>
      </c>
      <c r="J2909" s="19">
        <f t="shared" si="227"/>
        <v>3025763.5716158636</v>
      </c>
      <c r="K2909" s="19">
        <f t="shared" si="228"/>
        <v>1784.9742994399344</v>
      </c>
      <c r="L2909" s="19">
        <f t="shared" si="229"/>
        <v>1278041.5983989933</v>
      </c>
      <c r="M2909" s="29">
        <f>Table4[[#This Row],[Revenue]]/Table4[[#This Row],[Units]]</f>
        <v>5.9021323687148177</v>
      </c>
      <c r="N2909" s="31">
        <f t="shared" si="230"/>
        <v>0.42238647143090369</v>
      </c>
    </row>
    <row r="2910" spans="1:14" x14ac:dyDescent="0.25">
      <c r="A2910" s="35">
        <v>2015</v>
      </c>
      <c r="B2910" s="15" t="s">
        <v>172</v>
      </c>
      <c r="C2910" s="15" t="s">
        <v>169</v>
      </c>
      <c r="D2910" s="15" t="s">
        <v>6</v>
      </c>
      <c r="E2910" s="15" t="s">
        <v>31</v>
      </c>
      <c r="F2910" s="16">
        <v>702</v>
      </c>
      <c r="G2910" s="19">
        <v>2463.914905459877</v>
      </c>
      <c r="H2910" s="19">
        <f t="shared" si="226"/>
        <v>1729668.2636328337</v>
      </c>
      <c r="I2910" s="20">
        <v>3827.1549659998091</v>
      </c>
      <c r="J2910" s="19">
        <f t="shared" si="227"/>
        <v>2686662.7861318658</v>
      </c>
      <c r="K2910" s="19">
        <f t="shared" si="228"/>
        <v>1363.2400605399321</v>
      </c>
      <c r="L2910" s="19">
        <f t="shared" si="229"/>
        <v>956994.52249903209</v>
      </c>
      <c r="M2910" s="29">
        <f>Table4[[#This Row],[Revenue]]/Table4[[#This Row],[Units]]</f>
        <v>5.4517877008544291</v>
      </c>
      <c r="N2910" s="31">
        <f t="shared" si="230"/>
        <v>0.35620194965996055</v>
      </c>
    </row>
    <row r="2911" spans="1:14" x14ac:dyDescent="0.25">
      <c r="A2911" s="35">
        <v>2015</v>
      </c>
      <c r="B2911" s="15" t="s">
        <v>174</v>
      </c>
      <c r="C2911" s="15" t="s">
        <v>169</v>
      </c>
      <c r="D2911" s="15" t="s">
        <v>6</v>
      </c>
      <c r="E2911" s="15" t="s">
        <v>31</v>
      </c>
      <c r="F2911" s="16">
        <v>704</v>
      </c>
      <c r="G2911" s="19">
        <v>1650.1355537399199</v>
      </c>
      <c r="H2911" s="19">
        <f t="shared" si="226"/>
        <v>1161695.4298329037</v>
      </c>
      <c r="I2911" s="20">
        <v>3659.3127539998227</v>
      </c>
      <c r="J2911" s="19">
        <f t="shared" si="227"/>
        <v>2576156.1788158752</v>
      </c>
      <c r="K2911" s="19">
        <f t="shared" si="228"/>
        <v>2009.1772002599027</v>
      </c>
      <c r="L2911" s="19">
        <f t="shared" si="229"/>
        <v>1414460.7489829715</v>
      </c>
      <c r="M2911" s="29">
        <f>Table4[[#This Row],[Revenue]]/Table4[[#This Row],[Units]]</f>
        <v>5.1978874346588393</v>
      </c>
      <c r="N2911" s="31">
        <f t="shared" si="230"/>
        <v>0.54905861710337978</v>
      </c>
    </row>
    <row r="2912" spans="1:14" x14ac:dyDescent="0.25">
      <c r="A2912" s="35">
        <v>2015</v>
      </c>
      <c r="B2912" s="15" t="s">
        <v>171</v>
      </c>
      <c r="C2912" s="15" t="s">
        <v>169</v>
      </c>
      <c r="D2912" s="15" t="s">
        <v>6</v>
      </c>
      <c r="E2912" s="15" t="s">
        <v>31</v>
      </c>
      <c r="F2912" s="16">
        <v>610</v>
      </c>
      <c r="G2912" s="19">
        <v>1697.1160081399087</v>
      </c>
      <c r="H2912" s="19">
        <f t="shared" si="226"/>
        <v>1035240.7649653443</v>
      </c>
      <c r="I2912" s="20">
        <v>3639.5109939998042</v>
      </c>
      <c r="J2912" s="19">
        <f t="shared" si="227"/>
        <v>2220101.7063398804</v>
      </c>
      <c r="K2912" s="19">
        <f t="shared" si="228"/>
        <v>1942.3949858598955</v>
      </c>
      <c r="L2912" s="19">
        <f t="shared" si="229"/>
        <v>1184860.9413745361</v>
      </c>
      <c r="M2912" s="29">
        <f>Table4[[#This Row],[Revenue]]/Table4[[#This Row],[Units]]</f>
        <v>5.9664114655734499</v>
      </c>
      <c r="N2912" s="31">
        <f t="shared" si="230"/>
        <v>0.53369669416088594</v>
      </c>
    </row>
    <row r="2913" spans="1:19" x14ac:dyDescent="0.25">
      <c r="A2913" s="35">
        <v>2015</v>
      </c>
      <c r="B2913" s="15" t="s">
        <v>172</v>
      </c>
      <c r="C2913" s="15" t="s">
        <v>169</v>
      </c>
      <c r="D2913" s="15" t="s">
        <v>6</v>
      </c>
      <c r="E2913" s="15" t="s">
        <v>31</v>
      </c>
      <c r="F2913" s="16">
        <v>551</v>
      </c>
      <c r="G2913" s="19">
        <v>1672.7919527899166</v>
      </c>
      <c r="H2913" s="19">
        <f t="shared" si="226"/>
        <v>921708.36598724406</v>
      </c>
      <c r="I2913" s="20">
        <v>2980.6161089998509</v>
      </c>
      <c r="J2913" s="19">
        <f t="shared" si="227"/>
        <v>1642319.4760589178</v>
      </c>
      <c r="K2913" s="19">
        <f t="shared" si="228"/>
        <v>1307.8241562099342</v>
      </c>
      <c r="L2913" s="19">
        <f t="shared" si="229"/>
        <v>720611.11007167376</v>
      </c>
      <c r="M2913" s="29">
        <f>Table4[[#This Row],[Revenue]]/Table4[[#This Row],[Units]]</f>
        <v>5.4094666225042669</v>
      </c>
      <c r="N2913" s="31">
        <f t="shared" si="230"/>
        <v>0.43877645036575208</v>
      </c>
    </row>
    <row r="2914" spans="1:19" x14ac:dyDescent="0.25">
      <c r="A2914" s="35">
        <v>2015</v>
      </c>
      <c r="B2914" s="15" t="s">
        <v>174</v>
      </c>
      <c r="C2914" s="15" t="s">
        <v>169</v>
      </c>
      <c r="D2914" s="15" t="s">
        <v>6</v>
      </c>
      <c r="E2914" s="15" t="s">
        <v>31</v>
      </c>
      <c r="F2914" s="16">
        <v>553</v>
      </c>
      <c r="G2914" s="19">
        <v>1186.2267678299424</v>
      </c>
      <c r="H2914" s="19">
        <f t="shared" si="226"/>
        <v>655983.4026099582</v>
      </c>
      <c r="I2914" s="20">
        <v>2832.0969929998623</v>
      </c>
      <c r="J2914" s="19">
        <f t="shared" si="227"/>
        <v>1566149.6371289238</v>
      </c>
      <c r="K2914" s="19">
        <f t="shared" si="228"/>
        <v>1645.8702251699199</v>
      </c>
      <c r="L2914" s="19">
        <f t="shared" si="229"/>
        <v>910166.23451896559</v>
      </c>
      <c r="M2914" s="29">
        <f>Table4[[#This Row],[Revenue]]/Table4[[#This Row],[Units]]</f>
        <v>5.121332717902102</v>
      </c>
      <c r="N2914" s="31">
        <f t="shared" si="230"/>
        <v>0.58114896108362202</v>
      </c>
    </row>
    <row r="2915" spans="1:19" x14ac:dyDescent="0.25">
      <c r="A2915" s="35">
        <v>2015</v>
      </c>
      <c r="B2915" s="15" t="s">
        <v>173</v>
      </c>
      <c r="C2915" s="15" t="s">
        <v>169</v>
      </c>
      <c r="D2915" s="15" t="s">
        <v>6</v>
      </c>
      <c r="E2915" s="15" t="s">
        <v>31</v>
      </c>
      <c r="F2915" s="16">
        <v>547</v>
      </c>
      <c r="G2915" s="19">
        <v>1631.5318350899165</v>
      </c>
      <c r="H2915" s="19">
        <f t="shared" si="226"/>
        <v>892447.91379418434</v>
      </c>
      <c r="I2915" s="20">
        <v>2859.761438999853</v>
      </c>
      <c r="J2915" s="19">
        <f t="shared" si="227"/>
        <v>1564289.5071329195</v>
      </c>
      <c r="K2915" s="19">
        <f t="shared" si="228"/>
        <v>1228.2296039099365</v>
      </c>
      <c r="L2915" s="19">
        <f t="shared" si="229"/>
        <v>671841.59333873517</v>
      </c>
      <c r="M2915" s="29">
        <f>Table4[[#This Row],[Revenue]]/Table4[[#This Row],[Units]]</f>
        <v>5.2280830694695668</v>
      </c>
      <c r="N2915" s="31">
        <f t="shared" si="230"/>
        <v>0.42948673520805508</v>
      </c>
    </row>
    <row r="2916" spans="1:19" x14ac:dyDescent="0.25">
      <c r="A2916" s="35">
        <v>2016</v>
      </c>
      <c r="B2916" s="15" t="s">
        <v>171</v>
      </c>
      <c r="C2916" s="15" t="s">
        <v>169</v>
      </c>
      <c r="D2916" s="15" t="s">
        <v>6</v>
      </c>
      <c r="E2916" s="15" t="s">
        <v>31</v>
      </c>
      <c r="F2916" s="16">
        <v>1320.3312840016324</v>
      </c>
      <c r="G2916" s="19">
        <v>3163.7949595481709</v>
      </c>
      <c r="H2916" s="19">
        <f t="shared" si="226"/>
        <v>4177257.4612581292</v>
      </c>
      <c r="I2916" s="20">
        <v>8916.5890625534357</v>
      </c>
      <c r="J2916" s="19">
        <f t="shared" si="227"/>
        <v>11772851.485876089</v>
      </c>
      <c r="K2916" s="19">
        <f t="shared" si="228"/>
        <v>5752.7941030052643</v>
      </c>
      <c r="L2916" s="19">
        <f t="shared" si="229"/>
        <v>7595594.0246179597</v>
      </c>
      <c r="M2916" s="29">
        <f>Table4[[#This Row],[Revenue]]/Table4[[#This Row],[Units]]</f>
        <v>6.7532968207261019</v>
      </c>
      <c r="N2916" s="31">
        <f t="shared" si="230"/>
        <v>0.64517878559246311</v>
      </c>
      <c r="O2916" s="41"/>
      <c r="P2916" s="41"/>
      <c r="Q2916" s="41"/>
      <c r="R2916" s="41"/>
      <c r="S2916" s="41"/>
    </row>
    <row r="2917" spans="1:19" x14ac:dyDescent="0.25">
      <c r="A2917" s="35">
        <v>2016</v>
      </c>
      <c r="B2917" s="15" t="s">
        <v>172</v>
      </c>
      <c r="C2917" s="15" t="s">
        <v>169</v>
      </c>
      <c r="D2917" s="15" t="s">
        <v>6</v>
      </c>
      <c r="E2917" s="15" t="s">
        <v>31</v>
      </c>
      <c r="F2917" s="16">
        <v>1141.1643767034084</v>
      </c>
      <c r="G2917" s="19">
        <v>2809.9246071330381</v>
      </c>
      <c r="H2917" s="19">
        <f t="shared" si="226"/>
        <v>3206585.8628825429</v>
      </c>
      <c r="I2917" s="20">
        <v>7595.4435601891601</v>
      </c>
      <c r="J2917" s="19">
        <f t="shared" si="227"/>
        <v>8667649.6161491796</v>
      </c>
      <c r="K2917" s="19">
        <f t="shared" si="228"/>
        <v>4785.518953056122</v>
      </c>
      <c r="L2917" s="19">
        <f t="shared" si="229"/>
        <v>5461063.7532666363</v>
      </c>
      <c r="M2917" s="29">
        <f>Table4[[#This Row],[Revenue]]/Table4[[#This Row],[Units]]</f>
        <v>6.6558715950552632</v>
      </c>
      <c r="N2917" s="31">
        <f t="shared" si="230"/>
        <v>0.63005128207903394</v>
      </c>
    </row>
    <row r="2918" spans="1:19" x14ac:dyDescent="0.25">
      <c r="A2918" s="35">
        <v>2016</v>
      </c>
      <c r="B2918" s="15" t="s">
        <v>174</v>
      </c>
      <c r="C2918" s="15" t="s">
        <v>169</v>
      </c>
      <c r="D2918" s="15" t="s">
        <v>6</v>
      </c>
      <c r="E2918" s="15" t="s">
        <v>31</v>
      </c>
      <c r="F2918" s="16">
        <v>1150.2042296750426</v>
      </c>
      <c r="G2918" s="19">
        <v>2637.3411063786184</v>
      </c>
      <c r="H2918" s="19">
        <f t="shared" si="226"/>
        <v>3033480.8956525433</v>
      </c>
      <c r="I2918" s="20">
        <v>7152.0761023918676</v>
      </c>
      <c r="J2918" s="19">
        <f t="shared" si="227"/>
        <v>8226348.183928919</v>
      </c>
      <c r="K2918" s="19">
        <f t="shared" si="228"/>
        <v>4514.7349960132487</v>
      </c>
      <c r="L2918" s="19">
        <f t="shared" si="229"/>
        <v>5192867.2882763762</v>
      </c>
      <c r="M2918" s="29">
        <f>Table4[[#This Row],[Revenue]]/Table4[[#This Row],[Units]]</f>
        <v>6.2180923334045488</v>
      </c>
      <c r="N2918" s="31">
        <f t="shared" si="230"/>
        <v>0.63124817624680851</v>
      </c>
    </row>
    <row r="2919" spans="1:19" x14ac:dyDescent="0.25">
      <c r="A2919" s="35">
        <v>2016</v>
      </c>
      <c r="B2919" s="15" t="s">
        <v>175</v>
      </c>
      <c r="C2919" s="15" t="s">
        <v>169</v>
      </c>
      <c r="D2919" s="15" t="s">
        <v>6</v>
      </c>
      <c r="E2919" s="15" t="s">
        <v>31</v>
      </c>
      <c r="F2919" s="16">
        <v>1027.5738945469384</v>
      </c>
      <c r="G2919" s="19">
        <v>2697.8675427380413</v>
      </c>
      <c r="H2919" s="19">
        <f t="shared" si="226"/>
        <v>2772258.2578631076</v>
      </c>
      <c r="I2919" s="20">
        <v>6995.1796525565242</v>
      </c>
      <c r="J2919" s="19">
        <f t="shared" si="227"/>
        <v>7188063.9986330066</v>
      </c>
      <c r="K2919" s="19">
        <f t="shared" si="228"/>
        <v>4297.3121098184829</v>
      </c>
      <c r="L2919" s="19">
        <f t="shared" si="229"/>
        <v>4415805.7407698985</v>
      </c>
      <c r="M2919" s="29">
        <f>Table4[[#This Row],[Revenue]]/Table4[[#This Row],[Units]]</f>
        <v>6.8074711606416667</v>
      </c>
      <c r="N2919" s="31">
        <f t="shared" si="230"/>
        <v>0.61432476694832949</v>
      </c>
    </row>
    <row r="2920" spans="1:19" x14ac:dyDescent="0.25">
      <c r="A2920" s="35">
        <v>2016</v>
      </c>
      <c r="B2920" s="15" t="s">
        <v>176</v>
      </c>
      <c r="C2920" s="15" t="s">
        <v>169</v>
      </c>
      <c r="D2920" s="15" t="s">
        <v>6</v>
      </c>
      <c r="E2920" s="15" t="s">
        <v>31</v>
      </c>
      <c r="F2920" s="16">
        <v>860.45063910555234</v>
      </c>
      <c r="G2920" s="19">
        <v>2191.9265964962665</v>
      </c>
      <c r="H2920" s="19">
        <f t="shared" si="226"/>
        <v>1886044.6408276707</v>
      </c>
      <c r="I2920" s="20">
        <v>4954.319209387224</v>
      </c>
      <c r="J2920" s="19">
        <f t="shared" si="227"/>
        <v>4262947.1300501516</v>
      </c>
      <c r="K2920" s="19">
        <f t="shared" si="228"/>
        <v>2762.3926128909575</v>
      </c>
      <c r="L2920" s="19">
        <f t="shared" si="229"/>
        <v>2376902.4892224809</v>
      </c>
      <c r="M2920" s="29">
        <f>Table4[[#This Row],[Revenue]]/Table4[[#This Row],[Units]]</f>
        <v>5.7578191987134693</v>
      </c>
      <c r="N2920" s="31">
        <f t="shared" si="230"/>
        <v>0.55757259396142633</v>
      </c>
    </row>
    <row r="2921" spans="1:19" x14ac:dyDescent="0.25">
      <c r="A2921" s="35">
        <v>2017</v>
      </c>
      <c r="B2921" s="15" t="s">
        <v>175</v>
      </c>
      <c r="C2921" s="15" t="s">
        <v>169</v>
      </c>
      <c r="D2921" s="15" t="s">
        <v>6</v>
      </c>
      <c r="E2921" s="15" t="s">
        <v>31</v>
      </c>
      <c r="F2921" s="16">
        <v>910</v>
      </c>
      <c r="G2921" s="19">
        <v>1217.4680699999785</v>
      </c>
      <c r="H2921" s="19">
        <f t="shared" si="226"/>
        <v>1107895.9436999804</v>
      </c>
      <c r="I2921" s="20">
        <v>2353.8575699999578</v>
      </c>
      <c r="J2921" s="19">
        <f t="shared" si="227"/>
        <v>2142010.3886999618</v>
      </c>
      <c r="K2921" s="19">
        <f t="shared" si="228"/>
        <v>1136.3894999999793</v>
      </c>
      <c r="L2921" s="19">
        <f t="shared" si="229"/>
        <v>1034114.4449999814</v>
      </c>
      <c r="M2921" s="29">
        <f>Table4[[#This Row],[Revenue]]/Table4[[#This Row],[Units]]</f>
        <v>2.5866566703296239</v>
      </c>
      <c r="N2921" s="31">
        <f t="shared" si="230"/>
        <v>0.48277751147024572</v>
      </c>
    </row>
    <row r="2922" spans="1:19" x14ac:dyDescent="0.25">
      <c r="A2922" s="35">
        <v>2017</v>
      </c>
      <c r="B2922" s="15" t="s">
        <v>176</v>
      </c>
      <c r="C2922" s="15" t="s">
        <v>169</v>
      </c>
      <c r="D2922" s="15" t="s">
        <v>6</v>
      </c>
      <c r="E2922" s="15" t="s">
        <v>31</v>
      </c>
      <c r="F2922" s="16">
        <v>314</v>
      </c>
      <c r="G2922" s="19">
        <v>737.25327484319007</v>
      </c>
      <c r="H2922" s="19">
        <f t="shared" si="226"/>
        <v>231497.52830076168</v>
      </c>
      <c r="I2922" s="20">
        <v>1584.8886027199856</v>
      </c>
      <c r="J2922" s="19">
        <f t="shared" si="227"/>
        <v>497655.02125407546</v>
      </c>
      <c r="K2922" s="19">
        <f t="shared" si="228"/>
        <v>847.63532787679549</v>
      </c>
      <c r="L2922" s="19">
        <f t="shared" si="229"/>
        <v>266157.49295331375</v>
      </c>
      <c r="M2922" s="29">
        <f>Table4[[#This Row],[Revenue]]/Table4[[#This Row],[Units]]</f>
        <v>5.0474159322292538</v>
      </c>
      <c r="N2922" s="31">
        <f t="shared" si="230"/>
        <v>0.53482328437600213</v>
      </c>
    </row>
    <row r="2923" spans="1:19" x14ac:dyDescent="0.25">
      <c r="A2923" s="35">
        <v>2017</v>
      </c>
      <c r="B2923" s="15" t="s">
        <v>172</v>
      </c>
      <c r="C2923" s="15" t="s">
        <v>169</v>
      </c>
      <c r="D2923" s="15" t="s">
        <v>6</v>
      </c>
      <c r="E2923" s="15" t="s">
        <v>31</v>
      </c>
      <c r="F2923" s="16">
        <v>218</v>
      </c>
      <c r="G2923" s="19">
        <v>331.32723170519751</v>
      </c>
      <c r="H2923" s="19">
        <f t="shared" si="226"/>
        <v>72229.336511733054</v>
      </c>
      <c r="I2923" s="20">
        <v>610.62788291999539</v>
      </c>
      <c r="J2923" s="19">
        <f t="shared" si="227"/>
        <v>133116.87847655898</v>
      </c>
      <c r="K2923" s="19">
        <f t="shared" si="228"/>
        <v>279.30065121479788</v>
      </c>
      <c r="L2923" s="19">
        <f t="shared" si="229"/>
        <v>60887.541964825927</v>
      </c>
      <c r="M2923" s="29">
        <f>Table4[[#This Row],[Revenue]]/Table4[[#This Row],[Units]]</f>
        <v>2.8010453344953916</v>
      </c>
      <c r="N2923" s="31">
        <f t="shared" si="230"/>
        <v>0.45739911168025049</v>
      </c>
    </row>
    <row r="2924" spans="1:19" x14ac:dyDescent="0.25">
      <c r="A2924" s="35">
        <v>2018</v>
      </c>
      <c r="B2924" s="15" t="s">
        <v>174</v>
      </c>
      <c r="C2924" s="15" t="s">
        <v>169</v>
      </c>
      <c r="D2924" s="15" t="s">
        <v>6</v>
      </c>
      <c r="E2924" s="15" t="s">
        <v>31</v>
      </c>
      <c r="F2924" s="16">
        <v>808</v>
      </c>
      <c r="G2924" s="19">
        <v>1163.6945279999718</v>
      </c>
      <c r="H2924" s="19">
        <f t="shared" si="226"/>
        <v>940265.17862397723</v>
      </c>
      <c r="I2924" s="20">
        <v>2466.33970751994</v>
      </c>
      <c r="J2924" s="19">
        <f t="shared" si="227"/>
        <v>1992802.4836761116</v>
      </c>
      <c r="K2924" s="19">
        <f t="shared" si="228"/>
        <v>1302.6451795199682</v>
      </c>
      <c r="L2924" s="19">
        <f t="shared" si="229"/>
        <v>1052537.3050521342</v>
      </c>
      <c r="M2924" s="29">
        <f>Table4[[#This Row],[Revenue]]/Table4[[#This Row],[Units]]</f>
        <v>3.0524006281187375</v>
      </c>
      <c r="N2924" s="31">
        <f t="shared" si="230"/>
        <v>0.52816940648855715</v>
      </c>
    </row>
    <row r="2925" spans="1:19" x14ac:dyDescent="0.25">
      <c r="A2925" s="35">
        <v>2018</v>
      </c>
      <c r="B2925" s="15" t="s">
        <v>171</v>
      </c>
      <c r="C2925" s="15" t="s">
        <v>169</v>
      </c>
      <c r="D2925" s="15" t="s">
        <v>6</v>
      </c>
      <c r="E2925" s="15" t="s">
        <v>31</v>
      </c>
      <c r="F2925" s="16">
        <v>314</v>
      </c>
      <c r="G2925" s="19">
        <v>923.42808677996788</v>
      </c>
      <c r="H2925" s="19">
        <f t="shared" si="226"/>
        <v>289956.41924890992</v>
      </c>
      <c r="I2925" s="20">
        <v>1818.4827379999542</v>
      </c>
      <c r="J2925" s="19">
        <f t="shared" si="227"/>
        <v>571003.57973198558</v>
      </c>
      <c r="K2925" s="19">
        <f t="shared" si="228"/>
        <v>895.05465121998634</v>
      </c>
      <c r="L2925" s="19">
        <f t="shared" si="229"/>
        <v>281047.16048307566</v>
      </c>
      <c r="M2925" s="29">
        <f>Table4[[#This Row],[Revenue]]/Table4[[#This Row],[Units]]</f>
        <v>5.7913462993629112</v>
      </c>
      <c r="N2925" s="31">
        <f t="shared" si="230"/>
        <v>0.49219859639932906</v>
      </c>
    </row>
    <row r="2926" spans="1:19" x14ac:dyDescent="0.25">
      <c r="A2926" s="35">
        <v>2018</v>
      </c>
      <c r="B2926" s="15" t="s">
        <v>171</v>
      </c>
      <c r="C2926" s="15" t="s">
        <v>169</v>
      </c>
      <c r="D2926" s="15" t="s">
        <v>6</v>
      </c>
      <c r="E2926" s="15" t="s">
        <v>31</v>
      </c>
      <c r="F2926" s="16">
        <v>218</v>
      </c>
      <c r="G2926" s="19">
        <v>454.79349629998325</v>
      </c>
      <c r="H2926" s="19">
        <f t="shared" si="226"/>
        <v>99144.982193396354</v>
      </c>
      <c r="I2926" s="20">
        <v>825.88472999996964</v>
      </c>
      <c r="J2926" s="19">
        <f t="shared" si="227"/>
        <v>180042.87113999337</v>
      </c>
      <c r="K2926" s="19">
        <f t="shared" si="228"/>
        <v>371.09123369998639</v>
      </c>
      <c r="L2926" s="19">
        <f t="shared" si="229"/>
        <v>80897.888946597013</v>
      </c>
      <c r="M2926" s="29">
        <f>Table4[[#This Row],[Revenue]]/Table4[[#This Row],[Units]]</f>
        <v>3.7884620642200444</v>
      </c>
      <c r="N2926" s="31">
        <f t="shared" si="230"/>
        <v>0.44932569912026349</v>
      </c>
    </row>
    <row r="2927" spans="1:19" x14ac:dyDescent="0.25">
      <c r="A2927" s="35">
        <v>2019</v>
      </c>
      <c r="B2927" s="15" t="s">
        <v>172</v>
      </c>
      <c r="C2927" s="15" t="s">
        <v>169</v>
      </c>
      <c r="D2927" s="15" t="s">
        <v>6</v>
      </c>
      <c r="E2927" s="15" t="s">
        <v>31</v>
      </c>
      <c r="F2927" s="16">
        <v>808</v>
      </c>
      <c r="G2927" s="19">
        <v>1393.6569839999463</v>
      </c>
      <c r="H2927" s="19">
        <f t="shared" si="226"/>
        <v>1126074.8430719567</v>
      </c>
      <c r="I2927" s="20">
        <v>2752.7343839998939</v>
      </c>
      <c r="J2927" s="19">
        <f t="shared" si="227"/>
        <v>2224209.3822719143</v>
      </c>
      <c r="K2927" s="19">
        <f t="shared" si="228"/>
        <v>1359.0773999999476</v>
      </c>
      <c r="L2927" s="19">
        <f t="shared" si="229"/>
        <v>1098134.5391999576</v>
      </c>
      <c r="M2927" s="29">
        <f>Table4[[#This Row],[Revenue]]/Table4[[#This Row],[Units]]</f>
        <v>3.4068494851483835</v>
      </c>
      <c r="N2927" s="31">
        <f t="shared" si="230"/>
        <v>0.49371904819422635</v>
      </c>
    </row>
    <row r="2928" spans="1:19" x14ac:dyDescent="0.25">
      <c r="A2928" s="35">
        <v>2020</v>
      </c>
      <c r="B2928" s="15" t="s">
        <v>175</v>
      </c>
      <c r="C2928" s="15" t="s">
        <v>169</v>
      </c>
      <c r="D2928" s="15" t="s">
        <v>6</v>
      </c>
      <c r="E2928" s="15" t="s">
        <v>31</v>
      </c>
      <c r="F2928" s="16">
        <v>545</v>
      </c>
      <c r="G2928" s="19">
        <v>1163.6569647299386</v>
      </c>
      <c r="H2928" s="19">
        <f t="shared" si="226"/>
        <v>634193.04577781656</v>
      </c>
      <c r="I2928" s="20">
        <v>2674.9669829998593</v>
      </c>
      <c r="J2928" s="19">
        <f t="shared" si="227"/>
        <v>1457857.0057349233</v>
      </c>
      <c r="K2928" s="19">
        <f t="shared" si="228"/>
        <v>1511.3100182699206</v>
      </c>
      <c r="L2928" s="19">
        <f t="shared" si="229"/>
        <v>823663.95995710674</v>
      </c>
      <c r="M2928" s="29">
        <f>Table4[[#This Row],[Revenue]]/Table4[[#This Row],[Units]]</f>
        <v>4.9081962990823103</v>
      </c>
      <c r="N2928" s="31">
        <f t="shared" si="230"/>
        <v>0.56498268123483608</v>
      </c>
    </row>
    <row r="2929" spans="1:19" x14ac:dyDescent="0.25">
      <c r="A2929" s="35">
        <v>1996</v>
      </c>
      <c r="B2929" s="15" t="s">
        <v>175</v>
      </c>
      <c r="C2929" s="15" t="s">
        <v>170</v>
      </c>
      <c r="D2929" s="15" t="s">
        <v>146</v>
      </c>
      <c r="E2929" s="15" t="s">
        <v>33</v>
      </c>
      <c r="F2929" s="16">
        <v>710</v>
      </c>
      <c r="G2929" s="19">
        <v>706.02612999999235</v>
      </c>
      <c r="H2929" s="19">
        <f t="shared" si="226"/>
        <v>501278.55229999457</v>
      </c>
      <c r="I2929" s="20">
        <v>1658.3588872999817</v>
      </c>
      <c r="J2929" s="19">
        <f t="shared" si="227"/>
        <v>1177434.8099829869</v>
      </c>
      <c r="K2929" s="19">
        <f t="shared" si="228"/>
        <v>952.33275729998934</v>
      </c>
      <c r="L2929" s="19">
        <f t="shared" si="229"/>
        <v>676156.25768299238</v>
      </c>
      <c r="M2929" s="29">
        <f>Table4[[#This Row],[Revenue]]/Table4[[#This Row],[Units]]</f>
        <v>2.3357167426760306</v>
      </c>
      <c r="N2929" s="31">
        <f t="shared" si="230"/>
        <v>0.57426216037621847</v>
      </c>
    </row>
    <row r="2930" spans="1:19" x14ac:dyDescent="0.25">
      <c r="A2930" s="35">
        <v>2003</v>
      </c>
      <c r="B2930" s="15" t="s">
        <v>174</v>
      </c>
      <c r="C2930" s="15" t="s">
        <v>169</v>
      </c>
      <c r="D2930" s="15" t="s">
        <v>6</v>
      </c>
      <c r="E2930" s="15" t="s">
        <v>33</v>
      </c>
      <c r="F2930" s="16">
        <v>804</v>
      </c>
      <c r="G2930" s="19">
        <v>908.48944799999924</v>
      </c>
      <c r="H2930" s="19">
        <f t="shared" si="226"/>
        <v>730425.51619199943</v>
      </c>
      <c r="I2930" s="20">
        <v>1927.1417503199984</v>
      </c>
      <c r="J2930" s="19">
        <f t="shared" si="227"/>
        <v>1549421.9672572787</v>
      </c>
      <c r="K2930" s="19">
        <f t="shared" si="228"/>
        <v>1018.6523023199992</v>
      </c>
      <c r="L2930" s="19">
        <f t="shared" si="229"/>
        <v>818996.45106527931</v>
      </c>
      <c r="M2930" s="29">
        <f>Table4[[#This Row],[Revenue]]/Table4[[#This Row],[Units]]</f>
        <v>2.396942475522386</v>
      </c>
      <c r="N2930" s="31">
        <f t="shared" si="230"/>
        <v>0.52858192821096517</v>
      </c>
    </row>
    <row r="2931" spans="1:19" x14ac:dyDescent="0.25">
      <c r="A2931" s="35">
        <v>2003</v>
      </c>
      <c r="B2931" s="15" t="s">
        <v>176</v>
      </c>
      <c r="C2931" s="15" t="s">
        <v>169</v>
      </c>
      <c r="D2931" s="15" t="s">
        <v>6</v>
      </c>
      <c r="E2931" s="15" t="s">
        <v>33</v>
      </c>
      <c r="F2931" s="16">
        <v>599</v>
      </c>
      <c r="G2931" s="19">
        <v>753.95830499999101</v>
      </c>
      <c r="H2931" s="19">
        <f t="shared" si="226"/>
        <v>451621.02469499462</v>
      </c>
      <c r="I2931" s="20">
        <v>1587.2750549999812</v>
      </c>
      <c r="J2931" s="19">
        <f t="shared" si="227"/>
        <v>950777.75794498879</v>
      </c>
      <c r="K2931" s="19">
        <f t="shared" si="228"/>
        <v>833.31674999999018</v>
      </c>
      <c r="L2931" s="19">
        <f t="shared" si="229"/>
        <v>499156.73324999417</v>
      </c>
      <c r="M2931" s="29">
        <f>Table4[[#This Row],[Revenue]]/Table4[[#This Row],[Units]]</f>
        <v>2.649874883138533</v>
      </c>
      <c r="N2931" s="31">
        <f t="shared" si="230"/>
        <v>0.52499832803080249</v>
      </c>
    </row>
    <row r="2932" spans="1:19" x14ac:dyDescent="0.25">
      <c r="A2932" s="35">
        <v>2004</v>
      </c>
      <c r="B2932" s="15" t="s">
        <v>171</v>
      </c>
      <c r="C2932" s="15" t="s">
        <v>169</v>
      </c>
      <c r="D2932" s="15" t="s">
        <v>6</v>
      </c>
      <c r="E2932" s="15" t="s">
        <v>33</v>
      </c>
      <c r="F2932" s="16">
        <v>804</v>
      </c>
      <c r="G2932" s="19">
        <v>1319.692031999954</v>
      </c>
      <c r="H2932" s="19">
        <f t="shared" si="226"/>
        <v>1061032.3937279631</v>
      </c>
      <c r="I2932" s="20">
        <v>2609.0872319999089</v>
      </c>
      <c r="J2932" s="19">
        <f t="shared" si="227"/>
        <v>2097706.1345279268</v>
      </c>
      <c r="K2932" s="19">
        <f t="shared" si="228"/>
        <v>1289.3951999999549</v>
      </c>
      <c r="L2932" s="19">
        <f t="shared" si="229"/>
        <v>1036673.7407999637</v>
      </c>
      <c r="M2932" s="29">
        <f>Table4[[#This Row],[Revenue]]/Table4[[#This Row],[Units]]</f>
        <v>3.2451333731342151</v>
      </c>
      <c r="N2932" s="31">
        <f t="shared" si="230"/>
        <v>0.49419397871630838</v>
      </c>
    </row>
    <row r="2933" spans="1:19" x14ac:dyDescent="0.25">
      <c r="A2933" s="35">
        <v>2004</v>
      </c>
      <c r="B2933" s="15" t="s">
        <v>175</v>
      </c>
      <c r="C2933" s="15" t="s">
        <v>169</v>
      </c>
      <c r="D2933" s="15" t="s">
        <v>6</v>
      </c>
      <c r="E2933" s="15" t="s">
        <v>33</v>
      </c>
      <c r="F2933" s="16">
        <v>668</v>
      </c>
      <c r="G2933" s="19">
        <v>1067.6851079999649</v>
      </c>
      <c r="H2933" s="19">
        <f t="shared" si="226"/>
        <v>713213.65214397653</v>
      </c>
      <c r="I2933" s="20">
        <v>2192.2939079999283</v>
      </c>
      <c r="J2933" s="19">
        <f t="shared" si="227"/>
        <v>1464452.3305439521</v>
      </c>
      <c r="K2933" s="19">
        <f t="shared" si="228"/>
        <v>1124.6087999999634</v>
      </c>
      <c r="L2933" s="19">
        <f t="shared" si="229"/>
        <v>751238.67839997553</v>
      </c>
      <c r="M2933" s="29">
        <f>Table4[[#This Row],[Revenue]]/Table4[[#This Row],[Units]]</f>
        <v>3.2818771077843238</v>
      </c>
      <c r="N2933" s="31">
        <f t="shared" si="230"/>
        <v>0.51298267805066589</v>
      </c>
    </row>
    <row r="2934" spans="1:19" x14ac:dyDescent="0.25">
      <c r="A2934" s="35">
        <v>2004</v>
      </c>
      <c r="B2934" s="15" t="s">
        <v>176</v>
      </c>
      <c r="C2934" s="15" t="s">
        <v>169</v>
      </c>
      <c r="D2934" s="15" t="s">
        <v>6</v>
      </c>
      <c r="E2934" s="15" t="s">
        <v>33</v>
      </c>
      <c r="F2934" s="16">
        <v>300</v>
      </c>
      <c r="G2934" s="19">
        <v>610.5882719999812</v>
      </c>
      <c r="H2934" s="19">
        <f t="shared" si="226"/>
        <v>183176.48159999435</v>
      </c>
      <c r="I2934" s="20">
        <v>966.57119999997042</v>
      </c>
      <c r="J2934" s="19">
        <f t="shared" si="227"/>
        <v>289971.35999999114</v>
      </c>
      <c r="K2934" s="19">
        <f t="shared" si="228"/>
        <v>355.98292799998922</v>
      </c>
      <c r="L2934" s="19">
        <f t="shared" si="229"/>
        <v>106794.87839999679</v>
      </c>
      <c r="M2934" s="29">
        <f>Table4[[#This Row],[Revenue]]/Table4[[#This Row],[Units]]</f>
        <v>3.2219039999999013</v>
      </c>
      <c r="N2934" s="31">
        <f t="shared" si="230"/>
        <v>0.36829457364341095</v>
      </c>
    </row>
    <row r="2935" spans="1:19" x14ac:dyDescent="0.25">
      <c r="A2935" s="35">
        <v>2011</v>
      </c>
      <c r="B2935" s="15" t="s">
        <v>175</v>
      </c>
      <c r="C2935" s="15" t="s">
        <v>169</v>
      </c>
      <c r="D2935" s="15" t="s">
        <v>6</v>
      </c>
      <c r="E2935" s="15" t="s">
        <v>33</v>
      </c>
      <c r="F2935" s="16">
        <v>1433.6826420509919</v>
      </c>
      <c r="G2935" s="19">
        <v>4308.9884746567986</v>
      </c>
      <c r="H2935" s="19">
        <f t="shared" si="226"/>
        <v>6177721.980913233</v>
      </c>
      <c r="I2935" s="20">
        <v>9717.2559854513675</v>
      </c>
      <c r="J2935" s="19">
        <f t="shared" si="227"/>
        <v>13931461.234707732</v>
      </c>
      <c r="K2935" s="19">
        <f t="shared" si="228"/>
        <v>5408.2675107945688</v>
      </c>
      <c r="L2935" s="19">
        <f t="shared" si="229"/>
        <v>7753739.2537944987</v>
      </c>
      <c r="M2935" s="29">
        <f>Table4[[#This Row],[Revenue]]/Table4[[#This Row],[Units]]</f>
        <v>6.7778291376605457</v>
      </c>
      <c r="N2935" s="31">
        <f t="shared" si="230"/>
        <v>0.55656324366588705</v>
      </c>
      <c r="O2935" s="41"/>
      <c r="P2935" s="41"/>
      <c r="Q2935" s="41"/>
      <c r="R2935" s="41"/>
      <c r="S2935" s="41"/>
    </row>
    <row r="2936" spans="1:19" x14ac:dyDescent="0.25">
      <c r="A2936" s="35">
        <v>2011</v>
      </c>
      <c r="B2936" s="15" t="s">
        <v>173</v>
      </c>
      <c r="C2936" s="15" t="s">
        <v>169</v>
      </c>
      <c r="D2936" s="15" t="s">
        <v>6</v>
      </c>
      <c r="E2936" s="15" t="s">
        <v>33</v>
      </c>
      <c r="F2936" s="16">
        <v>1381.300895759327</v>
      </c>
      <c r="G2936" s="19">
        <v>3229.4392919565098</v>
      </c>
      <c r="H2936" s="19">
        <f t="shared" si="226"/>
        <v>4460827.3867798941</v>
      </c>
      <c r="I2936" s="20">
        <v>7707.8565112968217</v>
      </c>
      <c r="J2936" s="19">
        <f t="shared" si="227"/>
        <v>10646869.103438661</v>
      </c>
      <c r="K2936" s="19">
        <f t="shared" si="228"/>
        <v>4478.4172193403119</v>
      </c>
      <c r="L2936" s="19">
        <f t="shared" si="229"/>
        <v>6186041.7166587664</v>
      </c>
      <c r="M2936" s="29">
        <f>Table4[[#This Row],[Revenue]]/Table4[[#This Row],[Units]]</f>
        <v>5.580142990539124</v>
      </c>
      <c r="N2936" s="31">
        <f t="shared" si="230"/>
        <v>0.58101979620101063</v>
      </c>
    </row>
    <row r="2937" spans="1:19" x14ac:dyDescent="0.25">
      <c r="A2937" s="35">
        <v>2011</v>
      </c>
      <c r="B2937" s="15" t="s">
        <v>172</v>
      </c>
      <c r="C2937" s="15" t="s">
        <v>169</v>
      </c>
      <c r="D2937" s="15" t="s">
        <v>6</v>
      </c>
      <c r="E2937" s="15" t="s">
        <v>33</v>
      </c>
      <c r="F2937" s="16">
        <v>1274.745402715324</v>
      </c>
      <c r="G2937" s="19">
        <v>3010.7348189946192</v>
      </c>
      <c r="H2937" s="19">
        <f t="shared" si="226"/>
        <v>3837920.3693083441</v>
      </c>
      <c r="I2937" s="20">
        <v>6983.4450306274784</v>
      </c>
      <c r="J2937" s="19">
        <f t="shared" si="227"/>
        <v>8902114.4479075521</v>
      </c>
      <c r="K2937" s="19">
        <f t="shared" si="228"/>
        <v>3972.7102116328592</v>
      </c>
      <c r="L2937" s="19">
        <f t="shared" si="229"/>
        <v>5064194.078599208</v>
      </c>
      <c r="M2937" s="29">
        <f>Table4[[#This Row],[Revenue]]/Table4[[#This Row],[Units]]</f>
        <v>5.4783057195202298</v>
      </c>
      <c r="N2937" s="31">
        <f t="shared" si="230"/>
        <v>0.56887541810805975</v>
      </c>
    </row>
    <row r="2938" spans="1:19" x14ac:dyDescent="0.25">
      <c r="A2938" s="35">
        <v>2011</v>
      </c>
      <c r="B2938" s="15" t="s">
        <v>172</v>
      </c>
      <c r="C2938" s="15" t="s">
        <v>169</v>
      </c>
      <c r="D2938" s="15" t="s">
        <v>6</v>
      </c>
      <c r="E2938" s="15" t="s">
        <v>33</v>
      </c>
      <c r="F2938" s="16">
        <v>1188.2063032441067</v>
      </c>
      <c r="G2938" s="19">
        <v>3603.653625787535</v>
      </c>
      <c r="H2938" s="19">
        <f t="shared" si="226"/>
        <v>4281883.9528692281</v>
      </c>
      <c r="I2938" s="20">
        <v>7308.8619250520005</v>
      </c>
      <c r="J2938" s="19">
        <f t="shared" si="227"/>
        <v>8684435.8088876437</v>
      </c>
      <c r="K2938" s="19">
        <f t="shared" si="228"/>
        <v>3705.2082992644655</v>
      </c>
      <c r="L2938" s="19">
        <f t="shared" si="229"/>
        <v>4402551.8560184157</v>
      </c>
      <c r="M2938" s="29">
        <f>Table4[[#This Row],[Revenue]]/Table4[[#This Row],[Units]]</f>
        <v>6.1511724900776406</v>
      </c>
      <c r="N2938" s="31">
        <f t="shared" si="230"/>
        <v>0.50694736571290533</v>
      </c>
    </row>
    <row r="2939" spans="1:19" x14ac:dyDescent="0.25">
      <c r="A2939" s="35">
        <v>2011</v>
      </c>
      <c r="B2939" s="15" t="s">
        <v>176</v>
      </c>
      <c r="C2939" s="15" t="s">
        <v>169</v>
      </c>
      <c r="D2939" s="15" t="s">
        <v>6</v>
      </c>
      <c r="E2939" s="15" t="s">
        <v>33</v>
      </c>
      <c r="F2939" s="16">
        <v>1130.6205836827198</v>
      </c>
      <c r="G2939" s="19">
        <v>3674.9484427227558</v>
      </c>
      <c r="H2939" s="19">
        <f t="shared" si="226"/>
        <v>4154972.3533151043</v>
      </c>
      <c r="I2939" s="20">
        <v>7624.4301335217115</v>
      </c>
      <c r="J2939" s="19">
        <f t="shared" si="227"/>
        <v>8620337.6478104349</v>
      </c>
      <c r="K2939" s="19">
        <f t="shared" si="228"/>
        <v>3949.4816907989557</v>
      </c>
      <c r="L2939" s="19">
        <f t="shared" si="229"/>
        <v>4465365.2944953311</v>
      </c>
      <c r="M2939" s="29">
        <f>Table4[[#This Row],[Revenue]]/Table4[[#This Row],[Units]]</f>
        <v>6.7435798034801353</v>
      </c>
      <c r="N2939" s="31">
        <f t="shared" si="230"/>
        <v>0.51800352572379027</v>
      </c>
    </row>
    <row r="2940" spans="1:19" x14ac:dyDescent="0.25">
      <c r="A2940" s="35">
        <v>2012</v>
      </c>
      <c r="B2940" s="15" t="s">
        <v>171</v>
      </c>
      <c r="C2940" s="15" t="s">
        <v>169</v>
      </c>
      <c r="D2940" s="15" t="s">
        <v>6</v>
      </c>
      <c r="E2940" s="15" t="s">
        <v>33</v>
      </c>
      <c r="F2940" s="16">
        <v>858</v>
      </c>
      <c r="G2940" s="19">
        <v>1242.9691559999692</v>
      </c>
      <c r="H2940" s="19">
        <f t="shared" si="226"/>
        <v>1066467.5358479735</v>
      </c>
      <c r="I2940" s="20">
        <v>2607.3528740399352</v>
      </c>
      <c r="J2940" s="19">
        <f t="shared" si="227"/>
        <v>2237108.7659262642</v>
      </c>
      <c r="K2940" s="19">
        <f t="shared" si="228"/>
        <v>1364.383718039966</v>
      </c>
      <c r="L2940" s="19">
        <f t="shared" si="229"/>
        <v>1170641.2300782907</v>
      </c>
      <c r="M2940" s="29">
        <f>Table4[[#This Row],[Revenue]]/Table4[[#This Row],[Units]]</f>
        <v>3.0388728135663579</v>
      </c>
      <c r="N2940" s="31">
        <f t="shared" si="230"/>
        <v>0.5232831089433384</v>
      </c>
    </row>
    <row r="2941" spans="1:19" x14ac:dyDescent="0.25">
      <c r="A2941" s="35">
        <v>2012</v>
      </c>
      <c r="B2941" s="15" t="s">
        <v>171</v>
      </c>
      <c r="C2941" s="15" t="s">
        <v>169</v>
      </c>
      <c r="D2941" s="15" t="s">
        <v>6</v>
      </c>
      <c r="E2941" s="15" t="s">
        <v>33</v>
      </c>
      <c r="F2941" s="16">
        <v>656</v>
      </c>
      <c r="G2941" s="19">
        <v>981.0440639999731</v>
      </c>
      <c r="H2941" s="19">
        <f t="shared" si="226"/>
        <v>643564.90598398237</v>
      </c>
      <c r="I2941" s="20">
        <v>2022.4844639999444</v>
      </c>
      <c r="J2941" s="19">
        <f t="shared" si="227"/>
        <v>1326749.8083839635</v>
      </c>
      <c r="K2941" s="19">
        <f t="shared" si="228"/>
        <v>1041.4403999999713</v>
      </c>
      <c r="L2941" s="19">
        <f t="shared" si="229"/>
        <v>683184.90239998116</v>
      </c>
      <c r="M2941" s="29">
        <f>Table4[[#This Row],[Revenue]]/Table4[[#This Row],[Units]]</f>
        <v>3.0830555853657691</v>
      </c>
      <c r="N2941" s="31">
        <f t="shared" si="230"/>
        <v>0.51493122371890809</v>
      </c>
    </row>
    <row r="2942" spans="1:19" x14ac:dyDescent="0.25">
      <c r="A2942" s="35">
        <v>2012</v>
      </c>
      <c r="B2942" s="15" t="s">
        <v>175</v>
      </c>
      <c r="C2942" s="15" t="s">
        <v>169</v>
      </c>
      <c r="D2942" s="15" t="s">
        <v>6</v>
      </c>
      <c r="E2942" s="15" t="s">
        <v>33</v>
      </c>
      <c r="F2942" s="16">
        <v>591</v>
      </c>
      <c r="G2942" s="19">
        <v>808.49154599998394</v>
      </c>
      <c r="H2942" s="19">
        <f t="shared" si="226"/>
        <v>477818.50368599052</v>
      </c>
      <c r="I2942" s="20">
        <v>1824.1827641399641</v>
      </c>
      <c r="J2942" s="19">
        <f t="shared" si="227"/>
        <v>1078092.0136067187</v>
      </c>
      <c r="K2942" s="19">
        <f t="shared" si="228"/>
        <v>1015.6912181399802</v>
      </c>
      <c r="L2942" s="19">
        <f t="shared" si="229"/>
        <v>600273.50992072816</v>
      </c>
      <c r="M2942" s="29">
        <f>Table4[[#This Row],[Revenue]]/Table4[[#This Row],[Units]]</f>
        <v>3.0866036618273505</v>
      </c>
      <c r="N2942" s="31">
        <f t="shared" si="230"/>
        <v>0.55679246515567293</v>
      </c>
    </row>
    <row r="2943" spans="1:19" x14ac:dyDescent="0.25">
      <c r="A2943" s="35">
        <v>2014</v>
      </c>
      <c r="B2943" s="15" t="s">
        <v>171</v>
      </c>
      <c r="C2943" s="15" t="s">
        <v>169</v>
      </c>
      <c r="D2943" s="15" t="s">
        <v>6</v>
      </c>
      <c r="E2943" s="15" t="s">
        <v>33</v>
      </c>
      <c r="F2943" s="16">
        <v>871</v>
      </c>
      <c r="G2943" s="19">
        <v>2022.4412186999039</v>
      </c>
      <c r="H2943" s="19">
        <f t="shared" si="226"/>
        <v>1761546.3014876163</v>
      </c>
      <c r="I2943" s="20">
        <v>4263.8087699997968</v>
      </c>
      <c r="J2943" s="19">
        <f t="shared" si="227"/>
        <v>3713777.4386698231</v>
      </c>
      <c r="K2943" s="19">
        <f t="shared" si="228"/>
        <v>2241.367551299893</v>
      </c>
      <c r="L2943" s="19">
        <f t="shared" si="229"/>
        <v>1952231.1371822068</v>
      </c>
      <c r="M2943" s="29">
        <f>Table4[[#This Row],[Revenue]]/Table4[[#This Row],[Units]]</f>
        <v>4.8953028358206625</v>
      </c>
      <c r="N2943" s="31">
        <f t="shared" si="230"/>
        <v>0.52567262562762629</v>
      </c>
    </row>
    <row r="2944" spans="1:19" x14ac:dyDescent="0.25">
      <c r="A2944" s="35">
        <v>2014</v>
      </c>
      <c r="B2944" s="15" t="s">
        <v>175</v>
      </c>
      <c r="C2944" s="15" t="s">
        <v>169</v>
      </c>
      <c r="D2944" s="15" t="s">
        <v>6</v>
      </c>
      <c r="E2944" s="15" t="s">
        <v>33</v>
      </c>
      <c r="F2944" s="16">
        <v>873</v>
      </c>
      <c r="G2944" s="19">
        <v>1660.8997959999238</v>
      </c>
      <c r="H2944" s="19">
        <f t="shared" si="226"/>
        <v>1449965.5219079335</v>
      </c>
      <c r="I2944" s="20">
        <v>4003.1923959998157</v>
      </c>
      <c r="J2944" s="19">
        <f t="shared" si="227"/>
        <v>3494786.9617078393</v>
      </c>
      <c r="K2944" s="19">
        <f t="shared" si="228"/>
        <v>2342.292599999892</v>
      </c>
      <c r="L2944" s="19">
        <f t="shared" si="229"/>
        <v>2044821.4397999058</v>
      </c>
      <c r="M2944" s="29">
        <f>Table4[[#This Row],[Revenue]]/Table4[[#This Row],[Units]]</f>
        <v>4.5855583001143367</v>
      </c>
      <c r="N2944" s="31">
        <f t="shared" si="230"/>
        <v>0.58510617734496706</v>
      </c>
    </row>
    <row r="2945" spans="1:19" x14ac:dyDescent="0.25">
      <c r="A2945" s="35">
        <v>2014</v>
      </c>
      <c r="B2945" s="15" t="s">
        <v>173</v>
      </c>
      <c r="C2945" s="15" t="s">
        <v>169</v>
      </c>
      <c r="D2945" s="15" t="s">
        <v>6</v>
      </c>
      <c r="E2945" s="15" t="s">
        <v>33</v>
      </c>
      <c r="F2945" s="16">
        <v>858</v>
      </c>
      <c r="G2945" s="19">
        <v>1612.7834579999285</v>
      </c>
      <c r="H2945" s="19">
        <f t="shared" si="226"/>
        <v>1383768.2069639387</v>
      </c>
      <c r="I2945" s="20">
        <v>3150.5147579998602</v>
      </c>
      <c r="J2945" s="19">
        <f t="shared" si="227"/>
        <v>2703141.6623638798</v>
      </c>
      <c r="K2945" s="19">
        <f t="shared" si="228"/>
        <v>1537.7312999999317</v>
      </c>
      <c r="L2945" s="19">
        <f t="shared" si="229"/>
        <v>1319373.4553999412</v>
      </c>
      <c r="M2945" s="29">
        <f>Table4[[#This Row],[Revenue]]/Table4[[#This Row],[Units]]</f>
        <v>3.6719286223774597</v>
      </c>
      <c r="N2945" s="31">
        <f t="shared" si="230"/>
        <v>0.48808890550196238</v>
      </c>
    </row>
    <row r="2946" spans="1:19" x14ac:dyDescent="0.25">
      <c r="A2946" s="35">
        <v>2014</v>
      </c>
      <c r="B2946" s="15" t="s">
        <v>171</v>
      </c>
      <c r="C2946" s="15" t="s">
        <v>169</v>
      </c>
      <c r="D2946" s="15" t="s">
        <v>6</v>
      </c>
      <c r="E2946" s="15" t="s">
        <v>33</v>
      </c>
      <c r="F2946" s="16">
        <v>702</v>
      </c>
      <c r="G2946" s="19">
        <v>1564.3287326399245</v>
      </c>
      <c r="H2946" s="19">
        <f t="shared" ref="H2946:H3009" si="231">G2946*F2946</f>
        <v>1098158.7703132271</v>
      </c>
      <c r="I2946" s="20">
        <v>3453.3649439998335</v>
      </c>
      <c r="J2946" s="19">
        <f t="shared" ref="J2946:J3009" si="232">I2946*F2946</f>
        <v>2424262.1906878832</v>
      </c>
      <c r="K2946" s="19">
        <f t="shared" ref="K2946:K3009" si="233">I2946-G2946</f>
        <v>1889.036211359909</v>
      </c>
      <c r="L2946" s="19">
        <f t="shared" ref="L2946:L3009" si="234">J2946-H2946</f>
        <v>1326103.4203746561</v>
      </c>
      <c r="M2946" s="29">
        <f>Table4[[#This Row],[Revenue]]/Table4[[#This Row],[Units]]</f>
        <v>4.9193232820510451</v>
      </c>
      <c r="N2946" s="31">
        <f t="shared" ref="N2946:N3009" si="235">K2946/I2946</f>
        <v>0.54701320074557402</v>
      </c>
    </row>
    <row r="2947" spans="1:19" x14ac:dyDescent="0.25">
      <c r="A2947" s="35">
        <v>2014</v>
      </c>
      <c r="B2947" s="15" t="s">
        <v>175</v>
      </c>
      <c r="C2947" s="15" t="s">
        <v>169</v>
      </c>
      <c r="D2947" s="15" t="s">
        <v>6</v>
      </c>
      <c r="E2947" s="15" t="s">
        <v>33</v>
      </c>
      <c r="F2947" s="16">
        <v>604</v>
      </c>
      <c r="G2947" s="19">
        <v>2155.3130871698991</v>
      </c>
      <c r="H2947" s="19">
        <f t="shared" si="231"/>
        <v>1301809.104650619</v>
      </c>
      <c r="I2947" s="20">
        <v>3713.7588069998501</v>
      </c>
      <c r="J2947" s="19">
        <f t="shared" si="232"/>
        <v>2243110.3194279093</v>
      </c>
      <c r="K2947" s="19">
        <f t="shared" si="233"/>
        <v>1558.445719829951</v>
      </c>
      <c r="L2947" s="19">
        <f t="shared" si="234"/>
        <v>941301.21477729036</v>
      </c>
      <c r="M2947" s="29">
        <f>Table4[[#This Row],[Revenue]]/Table4[[#This Row],[Units]]</f>
        <v>6.1486072963573681</v>
      </c>
      <c r="N2947" s="31">
        <f t="shared" si="235"/>
        <v>0.41964107009117729</v>
      </c>
    </row>
    <row r="2948" spans="1:19" x14ac:dyDescent="0.25">
      <c r="A2948" s="35">
        <v>2014</v>
      </c>
      <c r="B2948" s="15" t="s">
        <v>173</v>
      </c>
      <c r="C2948" s="15" t="s">
        <v>169</v>
      </c>
      <c r="D2948" s="15" t="s">
        <v>6</v>
      </c>
      <c r="E2948" s="15" t="s">
        <v>33</v>
      </c>
      <c r="F2948" s="16">
        <v>591</v>
      </c>
      <c r="G2948" s="19">
        <v>1123.2646469999493</v>
      </c>
      <c r="H2948" s="19">
        <f t="shared" si="231"/>
        <v>663849.40637697</v>
      </c>
      <c r="I2948" s="20">
        <v>2372.405096999893</v>
      </c>
      <c r="J2948" s="19">
        <f t="shared" si="232"/>
        <v>1402091.4123269368</v>
      </c>
      <c r="K2948" s="19">
        <f t="shared" si="233"/>
        <v>1249.1404499999437</v>
      </c>
      <c r="L2948" s="19">
        <f t="shared" si="234"/>
        <v>738242.00594996684</v>
      </c>
      <c r="M2948" s="29">
        <f>Table4[[#This Row],[Revenue]]/Table4[[#This Row],[Units]]</f>
        <v>4.0142218223348447</v>
      </c>
      <c r="N2948" s="31">
        <f t="shared" si="235"/>
        <v>0.52652915456116134</v>
      </c>
    </row>
    <row r="2949" spans="1:19" x14ac:dyDescent="0.25">
      <c r="A2949" s="35">
        <v>2015</v>
      </c>
      <c r="B2949" s="15" t="s">
        <v>172</v>
      </c>
      <c r="C2949" s="15" t="s">
        <v>169</v>
      </c>
      <c r="D2949" s="15" t="s">
        <v>6</v>
      </c>
      <c r="E2949" s="15" t="s">
        <v>33</v>
      </c>
      <c r="F2949" s="16">
        <v>866</v>
      </c>
      <c r="G2949" s="19">
        <v>3282.2047281798345</v>
      </c>
      <c r="H2949" s="19">
        <f t="shared" si="231"/>
        <v>2842389.2946037366</v>
      </c>
      <c r="I2949" s="20">
        <v>5214.0446779997628</v>
      </c>
      <c r="J2949" s="19">
        <f t="shared" si="232"/>
        <v>4515362.6911477949</v>
      </c>
      <c r="K2949" s="19">
        <f t="shared" si="233"/>
        <v>1931.8399498199283</v>
      </c>
      <c r="L2949" s="19">
        <f t="shared" si="234"/>
        <v>1672973.3965440583</v>
      </c>
      <c r="M2949" s="29">
        <f>Table4[[#This Row],[Revenue]]/Table4[[#This Row],[Units]]</f>
        <v>6.0208368106232824</v>
      </c>
      <c r="N2949" s="31">
        <f t="shared" si="235"/>
        <v>0.37050698049657488</v>
      </c>
    </row>
    <row r="2950" spans="1:19" x14ac:dyDescent="0.25">
      <c r="A2950" s="35">
        <v>2015</v>
      </c>
      <c r="B2950" s="15" t="s">
        <v>176</v>
      </c>
      <c r="C2950" s="15" t="s">
        <v>169</v>
      </c>
      <c r="D2950" s="15" t="s">
        <v>6</v>
      </c>
      <c r="E2950" s="15" t="s">
        <v>33</v>
      </c>
      <c r="F2950" s="16">
        <v>860</v>
      </c>
      <c r="G2950" s="19">
        <v>3349.9833007798225</v>
      </c>
      <c r="H2950" s="19">
        <f t="shared" si="231"/>
        <v>2880985.6386706475</v>
      </c>
      <c r="I2950" s="20">
        <v>5234.1321379997489</v>
      </c>
      <c r="J2950" s="19">
        <f t="shared" si="232"/>
        <v>4501353.6386797838</v>
      </c>
      <c r="K2950" s="19">
        <f t="shared" si="233"/>
        <v>1884.1488372199265</v>
      </c>
      <c r="L2950" s="19">
        <f t="shared" si="234"/>
        <v>1620368.0000091363</v>
      </c>
      <c r="M2950" s="29">
        <f>Table4[[#This Row],[Revenue]]/Table4[[#This Row],[Units]]</f>
        <v>6.0862001604648244</v>
      </c>
      <c r="N2950" s="31">
        <f t="shared" si="235"/>
        <v>0.35997349465846001</v>
      </c>
    </row>
    <row r="2951" spans="1:19" x14ac:dyDescent="0.25">
      <c r="A2951" s="35">
        <v>2015</v>
      </c>
      <c r="B2951" s="15" t="s">
        <v>173</v>
      </c>
      <c r="C2951" s="15" t="s">
        <v>169</v>
      </c>
      <c r="D2951" s="15" t="s">
        <v>6</v>
      </c>
      <c r="E2951" s="15" t="s">
        <v>33</v>
      </c>
      <c r="F2951" s="16">
        <v>862</v>
      </c>
      <c r="G2951" s="19">
        <v>3276.7301269798309</v>
      </c>
      <c r="H2951" s="19">
        <f t="shared" si="231"/>
        <v>2824541.3694566144</v>
      </c>
      <c r="I2951" s="20">
        <v>5130.6121579997607</v>
      </c>
      <c r="J2951" s="19">
        <f t="shared" si="232"/>
        <v>4422587.6801957935</v>
      </c>
      <c r="K2951" s="19">
        <f t="shared" si="233"/>
        <v>1853.8820310199299</v>
      </c>
      <c r="L2951" s="19">
        <f t="shared" si="234"/>
        <v>1598046.3107391791</v>
      </c>
      <c r="M2951" s="29">
        <f>Table4[[#This Row],[Revenue]]/Table4[[#This Row],[Units]]</f>
        <v>5.9519862621806965</v>
      </c>
      <c r="N2951" s="31">
        <f t="shared" si="235"/>
        <v>0.3613373948232117</v>
      </c>
    </row>
    <row r="2952" spans="1:19" x14ac:dyDescent="0.25">
      <c r="A2952" s="35">
        <v>2015</v>
      </c>
      <c r="B2952" s="15" t="s">
        <v>171</v>
      </c>
      <c r="C2952" s="15" t="s">
        <v>169</v>
      </c>
      <c r="D2952" s="15" t="s">
        <v>6</v>
      </c>
      <c r="E2952" s="15" t="s">
        <v>33</v>
      </c>
      <c r="F2952" s="16">
        <v>874</v>
      </c>
      <c r="G2952" s="19">
        <v>2223.3751237198794</v>
      </c>
      <c r="H2952" s="19">
        <f t="shared" si="231"/>
        <v>1943229.8581311747</v>
      </c>
      <c r="I2952" s="20">
        <v>4583.7720119997512</v>
      </c>
      <c r="J2952" s="19">
        <f t="shared" si="232"/>
        <v>4006216.7384877824</v>
      </c>
      <c r="K2952" s="19">
        <f t="shared" si="233"/>
        <v>2360.3968882798717</v>
      </c>
      <c r="L2952" s="19">
        <f t="shared" si="234"/>
        <v>2062986.8803566077</v>
      </c>
      <c r="M2952" s="29">
        <f>Table4[[#This Row],[Revenue]]/Table4[[#This Row],[Units]]</f>
        <v>5.2445904027457111</v>
      </c>
      <c r="N2952" s="31">
        <f t="shared" si="235"/>
        <v>0.51494639831576328</v>
      </c>
    </row>
    <row r="2953" spans="1:19" x14ac:dyDescent="0.25">
      <c r="A2953" s="35">
        <v>2015</v>
      </c>
      <c r="B2953" s="15" t="s">
        <v>174</v>
      </c>
      <c r="C2953" s="15" t="s">
        <v>169</v>
      </c>
      <c r="D2953" s="15" t="s">
        <v>6</v>
      </c>
      <c r="E2953" s="15" t="s">
        <v>33</v>
      </c>
      <c r="F2953" s="16">
        <v>868</v>
      </c>
      <c r="G2953" s="19">
        <v>2133.4301624998957</v>
      </c>
      <c r="H2953" s="19">
        <f t="shared" si="231"/>
        <v>1851817.3810499094</v>
      </c>
      <c r="I2953" s="20">
        <v>4528.4037499997776</v>
      </c>
      <c r="J2953" s="19">
        <f t="shared" si="232"/>
        <v>3930654.4549998068</v>
      </c>
      <c r="K2953" s="19">
        <f t="shared" si="233"/>
        <v>2394.9735874998819</v>
      </c>
      <c r="L2953" s="19">
        <f t="shared" si="234"/>
        <v>2078837.0739498974</v>
      </c>
      <c r="M2953" s="29">
        <f>Table4[[#This Row],[Revenue]]/Table4[[#This Row],[Units]]</f>
        <v>5.2170550115204808</v>
      </c>
      <c r="N2953" s="31">
        <f t="shared" si="235"/>
        <v>0.52887810357015974</v>
      </c>
    </row>
    <row r="2954" spans="1:19" x14ac:dyDescent="0.25">
      <c r="A2954" s="35">
        <v>2015</v>
      </c>
      <c r="B2954" s="15" t="s">
        <v>172</v>
      </c>
      <c r="C2954" s="15" t="s">
        <v>169</v>
      </c>
      <c r="D2954" s="15" t="s">
        <v>6</v>
      </c>
      <c r="E2954" s="15" t="s">
        <v>33</v>
      </c>
      <c r="F2954" s="16">
        <v>697</v>
      </c>
      <c r="G2954" s="19">
        <v>2480.5091772598735</v>
      </c>
      <c r="H2954" s="19">
        <f t="shared" si="231"/>
        <v>1728914.8965501317</v>
      </c>
      <c r="I2954" s="20">
        <v>3868.030745999803</v>
      </c>
      <c r="J2954" s="19">
        <f t="shared" si="232"/>
        <v>2696017.4299618625</v>
      </c>
      <c r="K2954" s="19">
        <f t="shared" si="233"/>
        <v>1387.5215687399295</v>
      </c>
      <c r="L2954" s="19">
        <f t="shared" si="234"/>
        <v>967102.53341173078</v>
      </c>
      <c r="M2954" s="29">
        <f>Table4[[#This Row],[Revenue]]/Table4[[#This Row],[Units]]</f>
        <v>5.5495419598275513</v>
      </c>
      <c r="N2954" s="31">
        <f t="shared" si="235"/>
        <v>0.35871523776662351</v>
      </c>
    </row>
    <row r="2955" spans="1:19" x14ac:dyDescent="0.25">
      <c r="A2955" s="35">
        <v>2015</v>
      </c>
      <c r="B2955" s="15" t="s">
        <v>173</v>
      </c>
      <c r="C2955" s="15" t="s">
        <v>169</v>
      </c>
      <c r="D2955" s="15" t="s">
        <v>6</v>
      </c>
      <c r="E2955" s="15" t="s">
        <v>33</v>
      </c>
      <c r="F2955" s="16">
        <v>694</v>
      </c>
      <c r="G2955" s="19">
        <v>2455.3226373598714</v>
      </c>
      <c r="H2955" s="19">
        <f t="shared" si="231"/>
        <v>1703993.9103277507</v>
      </c>
      <c r="I2955" s="20">
        <v>3762.4444559998033</v>
      </c>
      <c r="J2955" s="19">
        <f t="shared" si="232"/>
        <v>2611136.4524638634</v>
      </c>
      <c r="K2955" s="19">
        <f t="shared" si="233"/>
        <v>1307.1218186399319</v>
      </c>
      <c r="L2955" s="19">
        <f t="shared" si="234"/>
        <v>907142.54213611269</v>
      </c>
      <c r="M2955" s="29">
        <f>Table4[[#This Row],[Revenue]]/Table4[[#This Row],[Units]]</f>
        <v>5.4213897060515901</v>
      </c>
      <c r="N2955" s="31">
        <f t="shared" si="235"/>
        <v>0.3474129210214712</v>
      </c>
    </row>
    <row r="2956" spans="1:19" x14ac:dyDescent="0.25">
      <c r="A2956" s="35">
        <v>2015</v>
      </c>
      <c r="B2956" s="15" t="s">
        <v>171</v>
      </c>
      <c r="C2956" s="15" t="s">
        <v>169</v>
      </c>
      <c r="D2956" s="15" t="s">
        <v>6</v>
      </c>
      <c r="E2956" s="15" t="s">
        <v>33</v>
      </c>
      <c r="F2956" s="16">
        <v>706</v>
      </c>
      <c r="G2956" s="19">
        <v>1708.2765647199064</v>
      </c>
      <c r="H2956" s="19">
        <f t="shared" si="231"/>
        <v>1206043.2546922539</v>
      </c>
      <c r="I2956" s="20">
        <v>3670.6831119997992</v>
      </c>
      <c r="J2956" s="19">
        <f t="shared" si="232"/>
        <v>2591502.2770718583</v>
      </c>
      <c r="K2956" s="19">
        <f t="shared" si="233"/>
        <v>1962.4065472798927</v>
      </c>
      <c r="L2956" s="19">
        <f t="shared" si="234"/>
        <v>1385459.0223796044</v>
      </c>
      <c r="M2956" s="29">
        <f>Table4[[#This Row],[Revenue]]/Table4[[#This Row],[Units]]</f>
        <v>5.1992678640223788</v>
      </c>
      <c r="N2956" s="31">
        <f t="shared" si="235"/>
        <v>0.5346161701794977</v>
      </c>
    </row>
    <row r="2957" spans="1:19" x14ac:dyDescent="0.25">
      <c r="A2957" s="35">
        <v>2015</v>
      </c>
      <c r="B2957" s="15" t="s">
        <v>174</v>
      </c>
      <c r="C2957" s="15" t="s">
        <v>169</v>
      </c>
      <c r="D2957" s="15" t="s">
        <v>6</v>
      </c>
      <c r="E2957" s="15" t="s">
        <v>33</v>
      </c>
      <c r="F2957" s="16">
        <v>700</v>
      </c>
      <c r="G2957" s="19">
        <v>1664.5935827399173</v>
      </c>
      <c r="H2957" s="19">
        <f t="shared" si="231"/>
        <v>1165215.5079179422</v>
      </c>
      <c r="I2957" s="20">
        <v>3699.3386539998164</v>
      </c>
      <c r="J2957" s="19">
        <f t="shared" si="232"/>
        <v>2589537.0577998715</v>
      </c>
      <c r="K2957" s="19">
        <f t="shared" si="233"/>
        <v>2034.7450712598991</v>
      </c>
      <c r="L2957" s="19">
        <f t="shared" si="234"/>
        <v>1424321.5498819293</v>
      </c>
      <c r="M2957" s="29">
        <f>Table4[[#This Row],[Revenue]]/Table4[[#This Row],[Units]]</f>
        <v>5.2847695057140234</v>
      </c>
      <c r="N2957" s="31">
        <f t="shared" si="235"/>
        <v>0.55002941378721371</v>
      </c>
    </row>
    <row r="2958" spans="1:19" x14ac:dyDescent="0.25">
      <c r="A2958" s="35">
        <v>2016</v>
      </c>
      <c r="B2958" s="15" t="s">
        <v>171</v>
      </c>
      <c r="C2958" s="15" t="s">
        <v>169</v>
      </c>
      <c r="D2958" s="15" t="s">
        <v>6</v>
      </c>
      <c r="E2958" s="15" t="s">
        <v>33</v>
      </c>
      <c r="F2958" s="16">
        <v>1383.3971280114858</v>
      </c>
      <c r="G2958" s="19">
        <v>3599.2954579967986</v>
      </c>
      <c r="H2958" s="19">
        <f t="shared" si="231"/>
        <v>4979254.9994575568</v>
      </c>
      <c r="I2958" s="20">
        <v>9640.4049071382324</v>
      </c>
      <c r="J2958" s="19">
        <f t="shared" si="232"/>
        <v>13336508.461402865</v>
      </c>
      <c r="K2958" s="19">
        <f t="shared" si="233"/>
        <v>6041.1094491414333</v>
      </c>
      <c r="L2958" s="19">
        <f t="shared" si="234"/>
        <v>8357253.4619453084</v>
      </c>
      <c r="M2958" s="29">
        <f>Table4[[#This Row],[Revenue]]/Table4[[#This Row],[Units]]</f>
        <v>6.9686460322463466</v>
      </c>
      <c r="N2958" s="31">
        <f t="shared" si="235"/>
        <v>0.62664478383768896</v>
      </c>
      <c r="O2958" s="41"/>
      <c r="P2958" s="41"/>
      <c r="Q2958" s="41"/>
      <c r="R2958" s="41"/>
      <c r="S2958" s="41"/>
    </row>
    <row r="2959" spans="1:19" x14ac:dyDescent="0.25">
      <c r="A2959" s="35">
        <v>2016</v>
      </c>
      <c r="B2959" s="15" t="s">
        <v>176</v>
      </c>
      <c r="C2959" s="15" t="s">
        <v>169</v>
      </c>
      <c r="D2959" s="15" t="s">
        <v>6</v>
      </c>
      <c r="E2959" s="15" t="s">
        <v>33</v>
      </c>
      <c r="F2959" s="16">
        <v>1262.3616973860414</v>
      </c>
      <c r="G2959" s="19">
        <v>3143.4735553705918</v>
      </c>
      <c r="H2959" s="19">
        <f t="shared" si="231"/>
        <v>3968200.6130457548</v>
      </c>
      <c r="I2959" s="20">
        <v>7479.8488523772239</v>
      </c>
      <c r="J2959" s="19">
        <f t="shared" si="232"/>
        <v>9442274.6934779473</v>
      </c>
      <c r="K2959" s="19">
        <f t="shared" si="233"/>
        <v>4336.3752970066325</v>
      </c>
      <c r="L2959" s="19">
        <f t="shared" si="234"/>
        <v>5474074.0804321924</v>
      </c>
      <c r="M2959" s="29">
        <f>Table4[[#This Row],[Revenue]]/Table4[[#This Row],[Units]]</f>
        <v>5.9252818489864394</v>
      </c>
      <c r="N2959" s="31">
        <f t="shared" si="235"/>
        <v>0.57974103255154119</v>
      </c>
    </row>
    <row r="2960" spans="1:19" x14ac:dyDescent="0.25">
      <c r="A2960" s="35">
        <v>2016</v>
      </c>
      <c r="B2960" s="15" t="s">
        <v>175</v>
      </c>
      <c r="C2960" s="15" t="s">
        <v>169</v>
      </c>
      <c r="D2960" s="15" t="s">
        <v>6</v>
      </c>
      <c r="E2960" s="15" t="s">
        <v>33</v>
      </c>
      <c r="F2960" s="16">
        <v>1084.9064800104416</v>
      </c>
      <c r="G2960" s="19">
        <v>3070.1854417572677</v>
      </c>
      <c r="H2960" s="19">
        <f t="shared" si="231"/>
        <v>3330864.0805961797</v>
      </c>
      <c r="I2960" s="20">
        <v>7565.370682242572</v>
      </c>
      <c r="J2960" s="19">
        <f t="shared" si="232"/>
        <v>8207719.6768459817</v>
      </c>
      <c r="K2960" s="19">
        <f t="shared" si="233"/>
        <v>4495.1852404853043</v>
      </c>
      <c r="L2960" s="19">
        <f t="shared" si="234"/>
        <v>4876855.596249802</v>
      </c>
      <c r="M2960" s="29">
        <f>Table4[[#This Row],[Revenue]]/Table4[[#This Row],[Units]]</f>
        <v>6.9732929258287406</v>
      </c>
      <c r="N2960" s="31">
        <f t="shared" si="235"/>
        <v>0.59417911286705316</v>
      </c>
    </row>
    <row r="2961" spans="1:14" x14ac:dyDescent="0.25">
      <c r="A2961" s="35">
        <v>2016</v>
      </c>
      <c r="B2961" s="15" t="s">
        <v>172</v>
      </c>
      <c r="C2961" s="15" t="s">
        <v>169</v>
      </c>
      <c r="D2961" s="15" t="s">
        <v>6</v>
      </c>
      <c r="E2961" s="15" t="s">
        <v>33</v>
      </c>
      <c r="F2961" s="16">
        <v>1190.8851040044651</v>
      </c>
      <c r="G2961" s="19">
        <v>2810.1003057055404</v>
      </c>
      <c r="H2961" s="19">
        <f t="shared" si="231"/>
        <v>3346506.5948231216</v>
      </c>
      <c r="I2961" s="20">
        <v>6833.6836718026261</v>
      </c>
      <c r="J2961" s="19">
        <f t="shared" si="232"/>
        <v>8138132.0902282856</v>
      </c>
      <c r="K2961" s="19">
        <f t="shared" si="233"/>
        <v>4023.5833660970857</v>
      </c>
      <c r="L2961" s="19">
        <f t="shared" si="234"/>
        <v>4791625.4954051636</v>
      </c>
      <c r="M2961" s="29">
        <f>Table4[[#This Row],[Revenue]]/Table4[[#This Row],[Units]]</f>
        <v>5.7383232427911901</v>
      </c>
      <c r="N2961" s="31">
        <f t="shared" si="235"/>
        <v>0.58878689142421525</v>
      </c>
    </row>
    <row r="2962" spans="1:14" x14ac:dyDescent="0.25">
      <c r="A2962" s="35">
        <v>2016</v>
      </c>
      <c r="B2962" s="15" t="s">
        <v>174</v>
      </c>
      <c r="C2962" s="15" t="s">
        <v>169</v>
      </c>
      <c r="D2962" s="15" t="s">
        <v>6</v>
      </c>
      <c r="E2962" s="15" t="s">
        <v>33</v>
      </c>
      <c r="F2962" s="16">
        <v>1131.5482934198913</v>
      </c>
      <c r="G2962" s="19">
        <v>2051.1149163920104</v>
      </c>
      <c r="H2962" s="19">
        <f t="shared" si="231"/>
        <v>2320935.5832514623</v>
      </c>
      <c r="I2962" s="20">
        <v>5211.7274301341922</v>
      </c>
      <c r="J2962" s="19">
        <f t="shared" si="232"/>
        <v>5897321.2793379808</v>
      </c>
      <c r="K2962" s="19">
        <f t="shared" si="233"/>
        <v>3160.6125137421818</v>
      </c>
      <c r="L2962" s="19">
        <f t="shared" si="234"/>
        <v>3576385.6960865185</v>
      </c>
      <c r="M2962" s="29">
        <f>Table4[[#This Row],[Revenue]]/Table4[[#This Row],[Units]]</f>
        <v>4.6058373826739016</v>
      </c>
      <c r="N2962" s="31">
        <f t="shared" si="235"/>
        <v>0.60644240438736874</v>
      </c>
    </row>
    <row r="2963" spans="1:14" x14ac:dyDescent="0.25">
      <c r="A2963" s="35">
        <v>2017</v>
      </c>
      <c r="B2963" s="15" t="s">
        <v>175</v>
      </c>
      <c r="C2963" s="15" t="s">
        <v>169</v>
      </c>
      <c r="D2963" s="15" t="s">
        <v>6</v>
      </c>
      <c r="E2963" s="15" t="s">
        <v>33</v>
      </c>
      <c r="F2963" s="16">
        <v>477</v>
      </c>
      <c r="G2963" s="19">
        <v>630.92217599998946</v>
      </c>
      <c r="H2963" s="19">
        <f t="shared" si="231"/>
        <v>300949.87795199495</v>
      </c>
      <c r="I2963" s="20">
        <v>1500.385395839975</v>
      </c>
      <c r="J2963" s="19">
        <f t="shared" si="232"/>
        <v>715683.83381566813</v>
      </c>
      <c r="K2963" s="19">
        <f t="shared" si="233"/>
        <v>869.46321983998553</v>
      </c>
      <c r="L2963" s="19">
        <f t="shared" si="234"/>
        <v>414733.95586367318</v>
      </c>
      <c r="M2963" s="29">
        <f>Table4[[#This Row],[Revenue]]/Table4[[#This Row],[Units]]</f>
        <v>3.1454620457861111</v>
      </c>
      <c r="N2963" s="31">
        <f t="shared" si="235"/>
        <v>0.57949325703295429</v>
      </c>
    </row>
    <row r="2964" spans="1:14" x14ac:dyDescent="0.25">
      <c r="A2964" s="35">
        <v>2017</v>
      </c>
      <c r="B2964" s="15" t="s">
        <v>176</v>
      </c>
      <c r="C2964" s="15" t="s">
        <v>169</v>
      </c>
      <c r="D2964" s="15" t="s">
        <v>6</v>
      </c>
      <c r="E2964" s="15" t="s">
        <v>33</v>
      </c>
      <c r="F2964" s="16">
        <v>389</v>
      </c>
      <c r="G2964" s="19">
        <v>892.46375356678732</v>
      </c>
      <c r="H2964" s="19">
        <f t="shared" si="231"/>
        <v>347168.40013748029</v>
      </c>
      <c r="I2964" s="20">
        <v>1762.8989082799822</v>
      </c>
      <c r="J2964" s="19">
        <f t="shared" si="232"/>
        <v>685767.67532091308</v>
      </c>
      <c r="K2964" s="19">
        <f t="shared" si="233"/>
        <v>870.43515471319483</v>
      </c>
      <c r="L2964" s="19">
        <f t="shared" si="234"/>
        <v>338599.27518343279</v>
      </c>
      <c r="M2964" s="29">
        <f>Table4[[#This Row],[Revenue]]/Table4[[#This Row],[Units]]</f>
        <v>4.5318738002056094</v>
      </c>
      <c r="N2964" s="31">
        <f t="shared" si="235"/>
        <v>0.49375216617636764</v>
      </c>
    </row>
    <row r="2965" spans="1:14" x14ac:dyDescent="0.25">
      <c r="A2965" s="35">
        <v>2017</v>
      </c>
      <c r="B2965" s="15" t="s">
        <v>172</v>
      </c>
      <c r="C2965" s="15" t="s">
        <v>169</v>
      </c>
      <c r="D2965" s="15" t="s">
        <v>6</v>
      </c>
      <c r="E2965" s="15" t="s">
        <v>33</v>
      </c>
      <c r="F2965" s="16">
        <v>328</v>
      </c>
      <c r="G2965" s="19">
        <v>540.29429846639539</v>
      </c>
      <c r="H2965" s="19">
        <f t="shared" si="231"/>
        <v>177216.52989697768</v>
      </c>
      <c r="I2965" s="20">
        <v>849.54994343999283</v>
      </c>
      <c r="J2965" s="19">
        <f t="shared" si="232"/>
        <v>278652.38144831767</v>
      </c>
      <c r="K2965" s="19">
        <f t="shared" si="233"/>
        <v>309.25564497359744</v>
      </c>
      <c r="L2965" s="19">
        <f t="shared" si="234"/>
        <v>101435.85155133999</v>
      </c>
      <c r="M2965" s="29">
        <f>Table4[[#This Row],[Revenue]]/Table4[[#This Row],[Units]]</f>
        <v>2.5900912909755878</v>
      </c>
      <c r="N2965" s="31">
        <f t="shared" si="235"/>
        <v>0.36402291279234417</v>
      </c>
    </row>
    <row r="2966" spans="1:14" x14ac:dyDescent="0.25">
      <c r="A2966" s="35">
        <v>2019</v>
      </c>
      <c r="B2966" s="15" t="s">
        <v>173</v>
      </c>
      <c r="C2966" s="15" t="s">
        <v>169</v>
      </c>
      <c r="D2966" s="15" t="s">
        <v>6</v>
      </c>
      <c r="E2966" s="15" t="s">
        <v>33</v>
      </c>
      <c r="F2966" s="16">
        <v>477</v>
      </c>
      <c r="G2966" s="19">
        <v>853.027685999965</v>
      </c>
      <c r="H2966" s="19">
        <f t="shared" si="231"/>
        <v>406894.2062219833</v>
      </c>
      <c r="I2966" s="20">
        <v>1905.5497859999218</v>
      </c>
      <c r="J2966" s="19">
        <f t="shared" si="232"/>
        <v>908947.24792196276</v>
      </c>
      <c r="K2966" s="19">
        <f t="shared" si="233"/>
        <v>1052.5220999999569</v>
      </c>
      <c r="L2966" s="19">
        <f t="shared" si="234"/>
        <v>502053.04169997945</v>
      </c>
      <c r="M2966" s="29">
        <f>Table4[[#This Row],[Revenue]]/Table4[[#This Row],[Units]]</f>
        <v>3.9948632830187041</v>
      </c>
      <c r="N2966" s="31">
        <f t="shared" si="235"/>
        <v>0.5523456315509776</v>
      </c>
    </row>
    <row r="2967" spans="1:14" x14ac:dyDescent="0.25">
      <c r="A2967" s="35">
        <v>2019</v>
      </c>
      <c r="B2967" s="15" t="s">
        <v>176</v>
      </c>
      <c r="C2967" s="15" t="s">
        <v>169</v>
      </c>
      <c r="D2967" s="15" t="s">
        <v>6</v>
      </c>
      <c r="E2967" s="15" t="s">
        <v>33</v>
      </c>
      <c r="F2967" s="16">
        <v>389</v>
      </c>
      <c r="G2967" s="19">
        <v>715.02790199996934</v>
      </c>
      <c r="H2967" s="19">
        <f t="shared" si="231"/>
        <v>278145.85387798806</v>
      </c>
      <c r="I2967" s="20">
        <v>1699.4176019999268</v>
      </c>
      <c r="J2967" s="19">
        <f t="shared" si="232"/>
        <v>661073.44717797148</v>
      </c>
      <c r="K2967" s="19">
        <f t="shared" si="233"/>
        <v>984.38969999995743</v>
      </c>
      <c r="L2967" s="19">
        <f t="shared" si="234"/>
        <v>382927.59329998342</v>
      </c>
      <c r="M2967" s="29">
        <f>Table4[[#This Row],[Revenue]]/Table4[[#This Row],[Units]]</f>
        <v>4.368682781490814</v>
      </c>
      <c r="N2967" s="31">
        <f t="shared" si="235"/>
        <v>0.57925120867378177</v>
      </c>
    </row>
    <row r="2968" spans="1:14" x14ac:dyDescent="0.25">
      <c r="A2968" s="35">
        <v>2019</v>
      </c>
      <c r="B2968" s="15" t="s">
        <v>173</v>
      </c>
      <c r="C2968" s="15" t="s">
        <v>169</v>
      </c>
      <c r="D2968" s="15" t="s">
        <v>6</v>
      </c>
      <c r="E2968" s="15" t="s">
        <v>33</v>
      </c>
      <c r="F2968" s="16">
        <v>328</v>
      </c>
      <c r="G2968" s="19">
        <v>778.01744747996815</v>
      </c>
      <c r="H2968" s="19">
        <f t="shared" si="231"/>
        <v>255189.72277342956</v>
      </c>
      <c r="I2968" s="20">
        <v>1193.1727079999509</v>
      </c>
      <c r="J2968" s="19">
        <f t="shared" si="232"/>
        <v>391360.64822398394</v>
      </c>
      <c r="K2968" s="19">
        <f t="shared" si="233"/>
        <v>415.15526051998279</v>
      </c>
      <c r="L2968" s="19">
        <f t="shared" si="234"/>
        <v>136170.92545055438</v>
      </c>
      <c r="M2968" s="29">
        <f>Table4[[#This Row],[Revenue]]/Table4[[#This Row],[Units]]</f>
        <v>3.6377216707315578</v>
      </c>
      <c r="N2968" s="31">
        <f t="shared" si="235"/>
        <v>0.34794230352107575</v>
      </c>
    </row>
    <row r="2969" spans="1:14" x14ac:dyDescent="0.25">
      <c r="A2969" s="35">
        <v>2020</v>
      </c>
      <c r="B2969" s="15" t="s">
        <v>175</v>
      </c>
      <c r="C2969" s="15" t="s">
        <v>169</v>
      </c>
      <c r="D2969" s="15" t="s">
        <v>6</v>
      </c>
      <c r="E2969" s="15" t="s">
        <v>33</v>
      </c>
      <c r="F2969" s="16">
        <v>692</v>
      </c>
      <c r="G2969" s="19">
        <v>2509.6692474598653</v>
      </c>
      <c r="H2969" s="19">
        <f t="shared" si="231"/>
        <v>1736691.1192422267</v>
      </c>
      <c r="I2969" s="20">
        <v>3845.7231659997942</v>
      </c>
      <c r="J2969" s="19">
        <f t="shared" si="232"/>
        <v>2661240.4308718578</v>
      </c>
      <c r="K2969" s="19">
        <f t="shared" si="233"/>
        <v>1336.0539185399289</v>
      </c>
      <c r="L2969" s="19">
        <f t="shared" si="234"/>
        <v>924549.31162963109</v>
      </c>
      <c r="M2969" s="29">
        <f>Table4[[#This Row],[Revenue]]/Table4[[#This Row],[Units]]</f>
        <v>5.5574034190748467</v>
      </c>
      <c r="N2969" s="31">
        <f t="shared" si="235"/>
        <v>0.34741292102147125</v>
      </c>
    </row>
    <row r="2970" spans="1:14" x14ac:dyDescent="0.25">
      <c r="A2970" s="35">
        <v>1991</v>
      </c>
      <c r="B2970" s="15" t="s">
        <v>171</v>
      </c>
      <c r="C2970" s="15" t="s">
        <v>169</v>
      </c>
      <c r="D2970" s="15" t="s">
        <v>6</v>
      </c>
      <c r="E2970" s="15" t="s">
        <v>32</v>
      </c>
      <c r="F2970" s="16">
        <v>819</v>
      </c>
      <c r="G2970" s="19">
        <v>1261.7210969999621</v>
      </c>
      <c r="H2970" s="19">
        <f t="shared" si="231"/>
        <v>1033349.578442969</v>
      </c>
      <c r="I2970" s="20">
        <v>2485.8190469999254</v>
      </c>
      <c r="J2970" s="19">
        <f t="shared" si="232"/>
        <v>2035885.7994929389</v>
      </c>
      <c r="K2970" s="19">
        <f t="shared" si="233"/>
        <v>1224.0979499999632</v>
      </c>
      <c r="L2970" s="19">
        <f t="shared" si="234"/>
        <v>1002536.2210499699</v>
      </c>
      <c r="M2970" s="29">
        <f>Table4[[#This Row],[Revenue]]/Table4[[#This Row],[Units]]</f>
        <v>3.0351880915750002</v>
      </c>
      <c r="N2970" s="31">
        <f t="shared" si="235"/>
        <v>0.49243244454068263</v>
      </c>
    </row>
    <row r="2971" spans="1:14" x14ac:dyDescent="0.25">
      <c r="A2971" s="35">
        <v>1991</v>
      </c>
      <c r="B2971" s="15" t="s">
        <v>175</v>
      </c>
      <c r="C2971" s="15" t="s">
        <v>169</v>
      </c>
      <c r="D2971" s="15" t="s">
        <v>6</v>
      </c>
      <c r="E2971" s="15" t="s">
        <v>32</v>
      </c>
      <c r="F2971" s="16">
        <v>245</v>
      </c>
      <c r="G2971" s="19">
        <v>460.41682784998761</v>
      </c>
      <c r="H2971" s="19">
        <f t="shared" si="231"/>
        <v>112802.12282324696</v>
      </c>
      <c r="I2971" s="20">
        <v>791.41723499997875</v>
      </c>
      <c r="J2971" s="19">
        <f t="shared" si="232"/>
        <v>193897.22257499478</v>
      </c>
      <c r="K2971" s="19">
        <f t="shared" si="233"/>
        <v>331.00040714999113</v>
      </c>
      <c r="L2971" s="19">
        <f t="shared" si="234"/>
        <v>81095.099751747824</v>
      </c>
      <c r="M2971" s="29">
        <f>Table4[[#This Row],[Revenue]]/Table4[[#This Row],[Units]]</f>
        <v>3.2302744285713416</v>
      </c>
      <c r="N2971" s="31">
        <f t="shared" si="235"/>
        <v>0.41823755221858422</v>
      </c>
    </row>
    <row r="2972" spans="1:14" x14ac:dyDescent="0.25">
      <c r="A2972" s="35">
        <v>1991</v>
      </c>
      <c r="B2972" s="15" t="s">
        <v>171</v>
      </c>
      <c r="C2972" s="15" t="s">
        <v>169</v>
      </c>
      <c r="D2972" s="15" t="s">
        <v>6</v>
      </c>
      <c r="E2972" s="15" t="s">
        <v>32</v>
      </c>
      <c r="F2972" s="16">
        <v>129</v>
      </c>
      <c r="G2972" s="19">
        <v>210.95531393999369</v>
      </c>
      <c r="H2972" s="19">
        <f t="shared" si="231"/>
        <v>27213.235498259186</v>
      </c>
      <c r="I2972" s="20">
        <v>536.22077399998398</v>
      </c>
      <c r="J2972" s="19">
        <f t="shared" si="232"/>
        <v>69172.479845997936</v>
      </c>
      <c r="K2972" s="19">
        <f t="shared" si="233"/>
        <v>325.26546005999029</v>
      </c>
      <c r="L2972" s="19">
        <f t="shared" si="234"/>
        <v>41959.24434773875</v>
      </c>
      <c r="M2972" s="29">
        <f>Table4[[#This Row],[Revenue]]/Table4[[#This Row],[Units]]</f>
        <v>4.1567501860463878</v>
      </c>
      <c r="N2972" s="31">
        <f t="shared" si="235"/>
        <v>0.60658869598364351</v>
      </c>
    </row>
    <row r="2973" spans="1:14" x14ac:dyDescent="0.25">
      <c r="A2973" s="35">
        <v>1996</v>
      </c>
      <c r="B2973" s="15" t="s">
        <v>175</v>
      </c>
      <c r="C2973" s="15" t="s">
        <v>169</v>
      </c>
      <c r="D2973" s="15" t="s">
        <v>6</v>
      </c>
      <c r="E2973" s="15" t="s">
        <v>32</v>
      </c>
      <c r="F2973" s="16">
        <v>211</v>
      </c>
      <c r="G2973" s="19">
        <v>320.1833785721974</v>
      </c>
      <c r="H2973" s="19">
        <f t="shared" si="231"/>
        <v>67558.692878733651</v>
      </c>
      <c r="I2973" s="20">
        <v>599.36309861999507</v>
      </c>
      <c r="J2973" s="19">
        <f t="shared" si="232"/>
        <v>126465.61380881896</v>
      </c>
      <c r="K2973" s="19">
        <f t="shared" si="233"/>
        <v>279.17972004779767</v>
      </c>
      <c r="L2973" s="19">
        <f t="shared" si="234"/>
        <v>58906.920930085311</v>
      </c>
      <c r="M2973" s="29">
        <f>Table4[[#This Row],[Revenue]]/Table4[[#This Row],[Units]]</f>
        <v>2.8405834057819672</v>
      </c>
      <c r="N2973" s="31">
        <f t="shared" si="235"/>
        <v>0.46579397478856416</v>
      </c>
    </row>
    <row r="2974" spans="1:14" x14ac:dyDescent="0.25">
      <c r="A2974" s="35">
        <v>1997</v>
      </c>
      <c r="B2974" s="15" t="s">
        <v>176</v>
      </c>
      <c r="C2974" s="15" t="s">
        <v>169</v>
      </c>
      <c r="D2974" s="15" t="s">
        <v>6</v>
      </c>
      <c r="E2974" s="15" t="s">
        <v>32</v>
      </c>
      <c r="F2974" s="16">
        <v>457</v>
      </c>
      <c r="G2974" s="19">
        <v>631.77873599998691</v>
      </c>
      <c r="H2974" s="19">
        <f t="shared" si="231"/>
        <v>288722.88235199399</v>
      </c>
      <c r="I2974" s="20">
        <v>1519.8814862399686</v>
      </c>
      <c r="J2974" s="19">
        <f t="shared" si="232"/>
        <v>694585.83921166568</v>
      </c>
      <c r="K2974" s="19">
        <f t="shared" si="233"/>
        <v>888.10275023998167</v>
      </c>
      <c r="L2974" s="19">
        <f t="shared" si="234"/>
        <v>405862.95685967169</v>
      </c>
      <c r="M2974" s="29">
        <f>Table4[[#This Row],[Revenue]]/Table4[[#This Row],[Units]]</f>
        <v>3.3257800574178744</v>
      </c>
      <c r="N2974" s="31">
        <f t="shared" si="235"/>
        <v>0.58432368462955431</v>
      </c>
    </row>
    <row r="2975" spans="1:14" x14ac:dyDescent="0.25">
      <c r="A2975" s="35">
        <v>1997</v>
      </c>
      <c r="B2975" s="15" t="s">
        <v>174</v>
      </c>
      <c r="C2975" s="15" t="s">
        <v>169</v>
      </c>
      <c r="D2975" s="15" t="s">
        <v>6</v>
      </c>
      <c r="E2975" s="15" t="s">
        <v>32</v>
      </c>
      <c r="F2975" s="16">
        <v>263</v>
      </c>
      <c r="G2975" s="19">
        <v>438.30401645999342</v>
      </c>
      <c r="H2975" s="19">
        <f t="shared" si="231"/>
        <v>115273.95632897827</v>
      </c>
      <c r="I2975" s="20">
        <v>730.713065999989</v>
      </c>
      <c r="J2975" s="19">
        <f t="shared" si="232"/>
        <v>192177.5363579971</v>
      </c>
      <c r="K2975" s="19">
        <f t="shared" si="233"/>
        <v>292.40904953999558</v>
      </c>
      <c r="L2975" s="19">
        <f t="shared" si="234"/>
        <v>76903.580029018834</v>
      </c>
      <c r="M2975" s="29">
        <f>Table4[[#This Row],[Revenue]]/Table4[[#This Row],[Units]]</f>
        <v>2.7783766768060416</v>
      </c>
      <c r="N2975" s="31">
        <f t="shared" si="235"/>
        <v>0.40016945521540731</v>
      </c>
    </row>
    <row r="2976" spans="1:14" x14ac:dyDescent="0.25">
      <c r="A2976" s="35">
        <v>1998</v>
      </c>
      <c r="B2976" s="15" t="s">
        <v>171</v>
      </c>
      <c r="C2976" s="15" t="s">
        <v>169</v>
      </c>
      <c r="D2976" s="15" t="s">
        <v>6</v>
      </c>
      <c r="E2976" s="15" t="s">
        <v>32</v>
      </c>
      <c r="F2976" s="16">
        <v>748</v>
      </c>
      <c r="G2976" s="19">
        <v>1197.9728639999605</v>
      </c>
      <c r="H2976" s="19">
        <f t="shared" si="231"/>
        <v>896083.70227197045</v>
      </c>
      <c r="I2976" s="20">
        <v>2402.0432639999208</v>
      </c>
      <c r="J2976" s="19">
        <f t="shared" si="232"/>
        <v>1796728.3614719408</v>
      </c>
      <c r="K2976" s="19">
        <f t="shared" si="233"/>
        <v>1204.0703999999603</v>
      </c>
      <c r="L2976" s="19">
        <f t="shared" si="234"/>
        <v>900644.65919997031</v>
      </c>
      <c r="M2976" s="29">
        <f>Table4[[#This Row],[Revenue]]/Table4[[#This Row],[Units]]</f>
        <v>3.2112877860961508</v>
      </c>
      <c r="N2976" s="31">
        <f t="shared" si="235"/>
        <v>0.50126923942032708</v>
      </c>
    </row>
    <row r="2977" spans="1:14" x14ac:dyDescent="0.25">
      <c r="A2977" s="35">
        <v>1999</v>
      </c>
      <c r="B2977" s="15" t="s">
        <v>174</v>
      </c>
      <c r="C2977" s="15" t="s">
        <v>169</v>
      </c>
      <c r="D2977" s="15" t="s">
        <v>6</v>
      </c>
      <c r="E2977" s="15" t="s">
        <v>32</v>
      </c>
      <c r="F2977" s="16">
        <v>457</v>
      </c>
      <c r="G2977" s="19">
        <v>752.28552299997364</v>
      </c>
      <c r="H2977" s="19">
        <f t="shared" si="231"/>
        <v>343794.48401098797</v>
      </c>
      <c r="I2977" s="20">
        <v>1701.2945729999406</v>
      </c>
      <c r="J2977" s="19">
        <f t="shared" si="232"/>
        <v>777491.61986097286</v>
      </c>
      <c r="K2977" s="19">
        <f t="shared" si="233"/>
        <v>949.00904999996692</v>
      </c>
      <c r="L2977" s="19">
        <f t="shared" si="234"/>
        <v>433697.13584998489</v>
      </c>
      <c r="M2977" s="29">
        <f>Table4[[#This Row],[Revenue]]/Table4[[#This Row],[Units]]</f>
        <v>3.7227452363237212</v>
      </c>
      <c r="N2977" s="31">
        <f t="shared" si="235"/>
        <v>0.55781583334304807</v>
      </c>
    </row>
    <row r="2978" spans="1:14" x14ac:dyDescent="0.25">
      <c r="A2978" s="35">
        <v>1999</v>
      </c>
      <c r="B2978" s="15" t="s">
        <v>172</v>
      </c>
      <c r="C2978" s="15" t="s">
        <v>169</v>
      </c>
      <c r="D2978" s="15" t="s">
        <v>6</v>
      </c>
      <c r="E2978" s="15" t="s">
        <v>32</v>
      </c>
      <c r="F2978" s="16">
        <v>211</v>
      </c>
      <c r="G2978" s="19">
        <v>438.7602260999837</v>
      </c>
      <c r="H2978" s="19">
        <f t="shared" si="231"/>
        <v>92578.407707096558</v>
      </c>
      <c r="I2978" s="20">
        <v>809.97230999996987</v>
      </c>
      <c r="J2978" s="19">
        <f t="shared" si="232"/>
        <v>170904.15740999364</v>
      </c>
      <c r="K2978" s="19">
        <f t="shared" si="233"/>
        <v>371.21208389998617</v>
      </c>
      <c r="L2978" s="19">
        <f t="shared" si="234"/>
        <v>78325.749702897083</v>
      </c>
      <c r="M2978" s="29">
        <f>Table4[[#This Row],[Revenue]]/Table4[[#This Row],[Units]]</f>
        <v>3.838731327014075</v>
      </c>
      <c r="N2978" s="31">
        <f t="shared" si="235"/>
        <v>0.45830219047858561</v>
      </c>
    </row>
    <row r="2979" spans="1:14" x14ac:dyDescent="0.25">
      <c r="A2979" s="35">
        <v>2007</v>
      </c>
      <c r="B2979" s="15" t="s">
        <v>171</v>
      </c>
      <c r="C2979" s="15" t="s">
        <v>169</v>
      </c>
      <c r="D2979" s="15" t="s">
        <v>6</v>
      </c>
      <c r="E2979" s="15" t="s">
        <v>32</v>
      </c>
      <c r="F2979" s="16">
        <v>278</v>
      </c>
      <c r="G2979" s="19">
        <v>434.77594488239754</v>
      </c>
      <c r="H2979" s="19">
        <f t="shared" si="231"/>
        <v>120867.71267730651</v>
      </c>
      <c r="I2979" s="20">
        <v>723.66157703999579</v>
      </c>
      <c r="J2979" s="19">
        <f t="shared" si="232"/>
        <v>201177.91841711884</v>
      </c>
      <c r="K2979" s="19">
        <f t="shared" si="233"/>
        <v>288.88563215759825</v>
      </c>
      <c r="L2979" s="19">
        <f t="shared" si="234"/>
        <v>80310.205739812329</v>
      </c>
      <c r="M2979" s="29">
        <f>Table4[[#This Row],[Revenue]]/Table4[[#This Row],[Units]]</f>
        <v>2.6030991979855962</v>
      </c>
      <c r="N2979" s="31">
        <f t="shared" si="235"/>
        <v>0.39919990410328493</v>
      </c>
    </row>
    <row r="2980" spans="1:14" x14ac:dyDescent="0.25">
      <c r="A2980" s="35">
        <v>2008</v>
      </c>
      <c r="B2980" s="15" t="s">
        <v>173</v>
      </c>
      <c r="C2980" s="15" t="s">
        <v>169</v>
      </c>
      <c r="D2980" s="15" t="s">
        <v>6</v>
      </c>
      <c r="E2980" s="15" t="s">
        <v>32</v>
      </c>
      <c r="F2980" s="16">
        <v>623</v>
      </c>
      <c r="G2980" s="19">
        <v>869.48683499998117</v>
      </c>
      <c r="H2980" s="19">
        <f t="shared" si="231"/>
        <v>541690.29820498824</v>
      </c>
      <c r="I2980" s="20">
        <v>1939.0437526499582</v>
      </c>
      <c r="J2980" s="19">
        <f t="shared" si="232"/>
        <v>1208024.257900924</v>
      </c>
      <c r="K2980" s="19">
        <f t="shared" si="233"/>
        <v>1069.5569176499771</v>
      </c>
      <c r="L2980" s="19">
        <f t="shared" si="234"/>
        <v>666333.95969593571</v>
      </c>
      <c r="M2980" s="29">
        <f>Table4[[#This Row],[Revenue]]/Table4[[#This Row],[Units]]</f>
        <v>3.1124297795344433</v>
      </c>
      <c r="N2980" s="31">
        <f t="shared" si="235"/>
        <v>0.55158988351257521</v>
      </c>
    </row>
    <row r="2981" spans="1:14" x14ac:dyDescent="0.25">
      <c r="A2981" s="35">
        <v>2010</v>
      </c>
      <c r="B2981" s="15" t="s">
        <v>174</v>
      </c>
      <c r="C2981" s="15" t="s">
        <v>169</v>
      </c>
      <c r="D2981" s="15" t="s">
        <v>6</v>
      </c>
      <c r="E2981" s="15" t="s">
        <v>32</v>
      </c>
      <c r="F2981" s="16">
        <v>992</v>
      </c>
      <c r="G2981" s="19">
        <v>1828.8472319999212</v>
      </c>
      <c r="H2981" s="19">
        <f t="shared" si="231"/>
        <v>1814216.4541439218</v>
      </c>
      <c r="I2981" s="20">
        <v>3485.8624319998498</v>
      </c>
      <c r="J2981" s="19">
        <f t="shared" si="232"/>
        <v>3457975.5325438511</v>
      </c>
      <c r="K2981" s="19">
        <f t="shared" si="233"/>
        <v>1657.0151999999287</v>
      </c>
      <c r="L2981" s="19">
        <f t="shared" si="234"/>
        <v>1643759.0783999292</v>
      </c>
      <c r="M2981" s="29">
        <f>Table4[[#This Row],[Revenue]]/Table4[[#This Row],[Units]]</f>
        <v>3.5139742258063</v>
      </c>
      <c r="N2981" s="31">
        <f t="shared" si="235"/>
        <v>0.47535301014426262</v>
      </c>
    </row>
    <row r="2982" spans="1:14" x14ac:dyDescent="0.25">
      <c r="A2982" s="35">
        <v>2010</v>
      </c>
      <c r="B2982" s="15" t="s">
        <v>171</v>
      </c>
      <c r="C2982" s="15" t="s">
        <v>169</v>
      </c>
      <c r="D2982" s="15" t="s">
        <v>6</v>
      </c>
      <c r="E2982" s="15" t="s">
        <v>32</v>
      </c>
      <c r="F2982" s="16">
        <v>731</v>
      </c>
      <c r="G2982" s="19">
        <v>2549.0552428498668</v>
      </c>
      <c r="H2982" s="19">
        <f t="shared" si="231"/>
        <v>1863359.3825232526</v>
      </c>
      <c r="I2982" s="20">
        <v>4358.9637349997993</v>
      </c>
      <c r="J2982" s="19">
        <f t="shared" si="232"/>
        <v>3186402.4902848531</v>
      </c>
      <c r="K2982" s="19">
        <f t="shared" si="233"/>
        <v>1809.9084921499325</v>
      </c>
      <c r="L2982" s="19">
        <f t="shared" si="234"/>
        <v>1323043.1077616005</v>
      </c>
      <c r="M2982" s="29">
        <f>Table4[[#This Row],[Revenue]]/Table4[[#This Row],[Units]]</f>
        <v>5.9630146853622428</v>
      </c>
      <c r="N2982" s="31">
        <f t="shared" si="235"/>
        <v>0.41521531312992577</v>
      </c>
    </row>
    <row r="2983" spans="1:14" x14ac:dyDescent="0.25">
      <c r="A2983" s="35">
        <v>2010</v>
      </c>
      <c r="B2983" s="15" t="s">
        <v>175</v>
      </c>
      <c r="C2983" s="15" t="s">
        <v>169</v>
      </c>
      <c r="D2983" s="15" t="s">
        <v>6</v>
      </c>
      <c r="E2983" s="15" t="s">
        <v>32</v>
      </c>
      <c r="F2983" s="16">
        <v>733</v>
      </c>
      <c r="G2983" s="19">
        <v>2571.7010525498695</v>
      </c>
      <c r="H2983" s="19">
        <f t="shared" si="231"/>
        <v>1885056.8715190543</v>
      </c>
      <c r="I2983" s="20">
        <v>3961.4716049997992</v>
      </c>
      <c r="J2983" s="19">
        <f t="shared" si="232"/>
        <v>2903758.6864648527</v>
      </c>
      <c r="K2983" s="19">
        <f t="shared" si="233"/>
        <v>1389.7705524499297</v>
      </c>
      <c r="L2983" s="19">
        <f t="shared" si="234"/>
        <v>1018701.8149457984</v>
      </c>
      <c r="M2983" s="29">
        <f>Table4[[#This Row],[Revenue]]/Table4[[#This Row],[Units]]</f>
        <v>5.4044633083216906</v>
      </c>
      <c r="N2983" s="31">
        <f t="shared" si="235"/>
        <v>0.35082178822028948</v>
      </c>
    </row>
    <row r="2984" spans="1:14" x14ac:dyDescent="0.25">
      <c r="A2984" s="35">
        <v>2010</v>
      </c>
      <c r="B2984" s="15" t="s">
        <v>175</v>
      </c>
      <c r="C2984" s="15" t="s">
        <v>169</v>
      </c>
      <c r="D2984" s="15" t="s">
        <v>6</v>
      </c>
      <c r="E2984" s="15" t="s">
        <v>32</v>
      </c>
      <c r="F2984" s="16">
        <v>736</v>
      </c>
      <c r="G2984" s="19">
        <v>1717.2425299899153</v>
      </c>
      <c r="H2984" s="19">
        <f t="shared" si="231"/>
        <v>1263890.5020725776</v>
      </c>
      <c r="I2984" s="20">
        <v>3790.669128999813</v>
      </c>
      <c r="J2984" s="19">
        <f t="shared" si="232"/>
        <v>2789932.4789438625</v>
      </c>
      <c r="K2984" s="19">
        <f t="shared" si="233"/>
        <v>2073.4265990098975</v>
      </c>
      <c r="L2984" s="19">
        <f t="shared" si="234"/>
        <v>1526041.9768712849</v>
      </c>
      <c r="M2984" s="29">
        <f>Table4[[#This Row],[Revenue]]/Table4[[#This Row],[Units]]</f>
        <v>5.15036566440192</v>
      </c>
      <c r="N2984" s="31">
        <f t="shared" si="235"/>
        <v>0.5469816880475088</v>
      </c>
    </row>
    <row r="2985" spans="1:14" x14ac:dyDescent="0.25">
      <c r="A2985" s="35">
        <v>2010</v>
      </c>
      <c r="B2985" s="15" t="s">
        <v>173</v>
      </c>
      <c r="C2985" s="15" t="s">
        <v>169</v>
      </c>
      <c r="D2985" s="15" t="s">
        <v>6</v>
      </c>
      <c r="E2985" s="15" t="s">
        <v>32</v>
      </c>
      <c r="F2985" s="16">
        <v>624</v>
      </c>
      <c r="G2985" s="19">
        <v>2240.2751707798957</v>
      </c>
      <c r="H2985" s="19">
        <f t="shared" si="231"/>
        <v>1397931.7065666548</v>
      </c>
      <c r="I2985" s="20">
        <v>3801.359137999847</v>
      </c>
      <c r="J2985" s="19">
        <f t="shared" si="232"/>
        <v>2372048.1021119044</v>
      </c>
      <c r="K2985" s="19">
        <f t="shared" si="233"/>
        <v>1561.0839672199513</v>
      </c>
      <c r="L2985" s="19">
        <f t="shared" si="234"/>
        <v>974116.39554524957</v>
      </c>
      <c r="M2985" s="29">
        <f>Table4[[#This Row],[Revenue]]/Table4[[#This Row],[Units]]</f>
        <v>6.0919216955125757</v>
      </c>
      <c r="N2985" s="31">
        <f t="shared" si="235"/>
        <v>0.41066468874638967</v>
      </c>
    </row>
    <row r="2986" spans="1:14" x14ac:dyDescent="0.25">
      <c r="A2986" s="35">
        <v>2010</v>
      </c>
      <c r="B2986" s="15" t="s">
        <v>176</v>
      </c>
      <c r="C2986" s="15" t="s">
        <v>169</v>
      </c>
      <c r="D2986" s="15" t="s">
        <v>6</v>
      </c>
      <c r="E2986" s="15" t="s">
        <v>32</v>
      </c>
      <c r="F2986" s="16">
        <v>639</v>
      </c>
      <c r="G2986" s="19">
        <v>1615.8409446899225</v>
      </c>
      <c r="H2986" s="19">
        <f t="shared" si="231"/>
        <v>1032522.3636568604</v>
      </c>
      <c r="I2986" s="20">
        <v>3542.8494989998303</v>
      </c>
      <c r="J2986" s="19">
        <f t="shared" si="232"/>
        <v>2263880.8298608917</v>
      </c>
      <c r="K2986" s="19">
        <f t="shared" si="233"/>
        <v>1927.0085543099078</v>
      </c>
      <c r="L2986" s="19">
        <f t="shared" si="234"/>
        <v>1231358.4662040314</v>
      </c>
      <c r="M2986" s="29">
        <f>Table4[[#This Row],[Revenue]]/Table4[[#This Row],[Units]]</f>
        <v>5.5443654131452744</v>
      </c>
      <c r="N2986" s="31">
        <f t="shared" si="235"/>
        <v>0.54391487836384667</v>
      </c>
    </row>
    <row r="2987" spans="1:14" x14ac:dyDescent="0.25">
      <c r="A2987" s="35">
        <v>2010</v>
      </c>
      <c r="B2987" s="15" t="s">
        <v>172</v>
      </c>
      <c r="C2987" s="15" t="s">
        <v>169</v>
      </c>
      <c r="D2987" s="15" t="s">
        <v>6</v>
      </c>
      <c r="E2987" s="15" t="s">
        <v>32</v>
      </c>
      <c r="F2987" s="16">
        <v>623</v>
      </c>
      <c r="G2987" s="19">
        <v>1179.5857079999471</v>
      </c>
      <c r="H2987" s="19">
        <f t="shared" si="231"/>
        <v>734881.89608396706</v>
      </c>
      <c r="I2987" s="20">
        <v>2460.4795079998894</v>
      </c>
      <c r="J2987" s="19">
        <f t="shared" si="232"/>
        <v>1532878.733483931</v>
      </c>
      <c r="K2987" s="19">
        <f t="shared" si="233"/>
        <v>1280.8937999999423</v>
      </c>
      <c r="L2987" s="19">
        <f t="shared" si="234"/>
        <v>797996.83739996399</v>
      </c>
      <c r="M2987" s="29">
        <f>Table4[[#This Row],[Revenue]]/Table4[[#This Row],[Units]]</f>
        <v>3.9494053097911546</v>
      </c>
      <c r="N2987" s="31">
        <f t="shared" si="235"/>
        <v>0.52058706273931699</v>
      </c>
    </row>
    <row r="2988" spans="1:14" x14ac:dyDescent="0.25">
      <c r="A2988" s="35">
        <v>2010</v>
      </c>
      <c r="B2988" s="15" t="s">
        <v>174</v>
      </c>
      <c r="C2988" s="15" t="s">
        <v>169</v>
      </c>
      <c r="D2988" s="15" t="s">
        <v>6</v>
      </c>
      <c r="E2988" s="15" t="s">
        <v>32</v>
      </c>
      <c r="F2988" s="16">
        <v>278</v>
      </c>
      <c r="G2988" s="19">
        <v>664.56986675997132</v>
      </c>
      <c r="H2988" s="19">
        <f t="shared" si="231"/>
        <v>184750.42295927202</v>
      </c>
      <c r="I2988" s="20">
        <v>1083.1911959999532</v>
      </c>
      <c r="J2988" s="19">
        <f t="shared" si="232"/>
        <v>301127.15248798695</v>
      </c>
      <c r="K2988" s="19">
        <f t="shared" si="233"/>
        <v>418.62132923998183</v>
      </c>
      <c r="L2988" s="19">
        <f t="shared" si="234"/>
        <v>116376.72952871493</v>
      </c>
      <c r="M2988" s="29">
        <f>Table4[[#This Row],[Revenue]]/Table4[[#This Row],[Units]]</f>
        <v>3.896371208632925</v>
      </c>
      <c r="N2988" s="31">
        <f t="shared" si="235"/>
        <v>0.38647039487200552</v>
      </c>
    </row>
    <row r="2989" spans="1:14" x14ac:dyDescent="0.25">
      <c r="A2989" s="35">
        <v>2011</v>
      </c>
      <c r="B2989" s="15" t="s">
        <v>172</v>
      </c>
      <c r="C2989" s="15" t="s">
        <v>169</v>
      </c>
      <c r="D2989" s="15" t="s">
        <v>6</v>
      </c>
      <c r="E2989" s="15" t="s">
        <v>32</v>
      </c>
      <c r="F2989" s="16">
        <v>1311.5515141274341</v>
      </c>
      <c r="G2989" s="19">
        <v>2869.2066906109153</v>
      </c>
      <c r="H2989" s="19">
        <f t="shared" si="231"/>
        <v>3763112.3794153105</v>
      </c>
      <c r="I2989" s="20">
        <v>7610.0961585425521</v>
      </c>
      <c r="J2989" s="19">
        <f t="shared" si="232"/>
        <v>9981033.1393918544</v>
      </c>
      <c r="K2989" s="19">
        <f t="shared" si="233"/>
        <v>4740.8894679316363</v>
      </c>
      <c r="L2989" s="19">
        <f t="shared" si="234"/>
        <v>6217920.7599765435</v>
      </c>
      <c r="M2989" s="29">
        <f>Table4[[#This Row],[Revenue]]/Table4[[#This Row],[Units]]</f>
        <v>5.8023616126168669</v>
      </c>
      <c r="N2989" s="31">
        <f t="shared" si="235"/>
        <v>0.62297366145759558</v>
      </c>
    </row>
    <row r="2990" spans="1:14" x14ac:dyDescent="0.25">
      <c r="A2990" s="35">
        <v>2011</v>
      </c>
      <c r="B2990" s="15" t="s">
        <v>175</v>
      </c>
      <c r="C2990" s="15" t="s">
        <v>169</v>
      </c>
      <c r="D2990" s="15" t="s">
        <v>6</v>
      </c>
      <c r="E2990" s="15" t="s">
        <v>32</v>
      </c>
      <c r="F2990" s="16">
        <v>1164.8671770720584</v>
      </c>
      <c r="G2990" s="19">
        <v>2739.9507021689255</v>
      </c>
      <c r="H2990" s="19">
        <f t="shared" si="231"/>
        <v>3191678.6397521207</v>
      </c>
      <c r="I2990" s="20">
        <v>7637.8688930829385</v>
      </c>
      <c r="J2990" s="19">
        <f t="shared" si="232"/>
        <v>8897102.7763320096</v>
      </c>
      <c r="K2990" s="19">
        <f t="shared" si="233"/>
        <v>4897.9181909140134</v>
      </c>
      <c r="L2990" s="19">
        <f t="shared" si="234"/>
        <v>5705424.1365798889</v>
      </c>
      <c r="M2990" s="29">
        <f>Table4[[#This Row],[Revenue]]/Table4[[#This Row],[Units]]</f>
        <v>6.5568581924344684</v>
      </c>
      <c r="N2990" s="31">
        <f t="shared" si="235"/>
        <v>0.64126764408717474</v>
      </c>
    </row>
    <row r="2991" spans="1:14" x14ac:dyDescent="0.25">
      <c r="A2991" s="35">
        <v>2011</v>
      </c>
      <c r="B2991" s="15" t="s">
        <v>172</v>
      </c>
      <c r="C2991" s="15" t="s">
        <v>169</v>
      </c>
      <c r="D2991" s="15" t="s">
        <v>6</v>
      </c>
      <c r="E2991" s="15" t="s">
        <v>32</v>
      </c>
      <c r="F2991" s="16">
        <v>1190.0228936586907</v>
      </c>
      <c r="G2991" s="19">
        <v>2387.6430437703507</v>
      </c>
      <c r="H2991" s="19">
        <f t="shared" si="231"/>
        <v>2841349.8839716366</v>
      </c>
      <c r="I2991" s="20">
        <v>5137.6575949868875</v>
      </c>
      <c r="J2991" s="19">
        <f t="shared" si="232"/>
        <v>6113930.1578138452</v>
      </c>
      <c r="K2991" s="19">
        <f t="shared" si="233"/>
        <v>2750.0145512165368</v>
      </c>
      <c r="L2991" s="19">
        <f t="shared" si="234"/>
        <v>3272580.2738422086</v>
      </c>
      <c r="M2991" s="29">
        <f>Table4[[#This Row],[Revenue]]/Table4[[#This Row],[Units]]</f>
        <v>4.3172762661660302</v>
      </c>
      <c r="N2991" s="31">
        <f t="shared" si="235"/>
        <v>0.53526621818859366</v>
      </c>
    </row>
    <row r="2992" spans="1:14" x14ac:dyDescent="0.25">
      <c r="A2992" s="35">
        <v>2011</v>
      </c>
      <c r="B2992" s="15" t="s">
        <v>176</v>
      </c>
      <c r="C2992" s="15" t="s">
        <v>169</v>
      </c>
      <c r="D2992" s="15" t="s">
        <v>6</v>
      </c>
      <c r="E2992" s="15" t="s">
        <v>32</v>
      </c>
      <c r="F2992" s="16">
        <v>886.24288824732582</v>
      </c>
      <c r="G2992" s="19">
        <v>2337.0390924066187</v>
      </c>
      <c r="H2992" s="19">
        <f t="shared" si="231"/>
        <v>2071184.2752013507</v>
      </c>
      <c r="I2992" s="20">
        <v>5993.5378829797382</v>
      </c>
      <c r="J2992" s="19">
        <f t="shared" si="232"/>
        <v>5311730.3242317261</v>
      </c>
      <c r="K2992" s="19">
        <f t="shared" si="233"/>
        <v>3656.4987905731195</v>
      </c>
      <c r="L2992" s="19">
        <f t="shared" si="234"/>
        <v>3240546.0490303757</v>
      </c>
      <c r="M2992" s="29">
        <f>Table4[[#This Row],[Revenue]]/Table4[[#This Row],[Units]]</f>
        <v>6.7628614711175068</v>
      </c>
      <c r="N2992" s="31">
        <f t="shared" si="235"/>
        <v>0.61007352618171162</v>
      </c>
    </row>
    <row r="2993" spans="1:14" x14ac:dyDescent="0.25">
      <c r="A2993" s="35">
        <v>2011</v>
      </c>
      <c r="B2993" s="15" t="s">
        <v>173</v>
      </c>
      <c r="C2993" s="15" t="s">
        <v>169</v>
      </c>
      <c r="D2993" s="15" t="s">
        <v>6</v>
      </c>
      <c r="E2993" s="15" t="s">
        <v>32</v>
      </c>
      <c r="F2993" s="16">
        <v>929.11612392324855</v>
      </c>
      <c r="G2993" s="19">
        <v>2237.9186562408822</v>
      </c>
      <c r="H2993" s="19">
        <f t="shared" si="231"/>
        <v>2079286.3075420535</v>
      </c>
      <c r="I2993" s="20">
        <v>5363.8289811605691</v>
      </c>
      <c r="J2993" s="19">
        <f t="shared" si="232"/>
        <v>4983619.9923630953</v>
      </c>
      <c r="K2993" s="19">
        <f t="shared" si="233"/>
        <v>3125.9103249196869</v>
      </c>
      <c r="L2993" s="19">
        <f t="shared" si="234"/>
        <v>2904333.6848210418</v>
      </c>
      <c r="M2993" s="29">
        <f>Table4[[#This Row],[Revenue]]/Table4[[#This Row],[Units]]</f>
        <v>5.7730447713160755</v>
      </c>
      <c r="N2993" s="31">
        <f t="shared" si="235"/>
        <v>0.58277591174119336</v>
      </c>
    </row>
    <row r="2994" spans="1:14" x14ac:dyDescent="0.25">
      <c r="A2994" s="35">
        <v>2011</v>
      </c>
      <c r="B2994" s="15" t="s">
        <v>174</v>
      </c>
      <c r="C2994" s="15" t="s">
        <v>169</v>
      </c>
      <c r="D2994" s="15" t="s">
        <v>6</v>
      </c>
      <c r="E2994" s="15" t="s">
        <v>32</v>
      </c>
      <c r="F2994" s="16">
        <v>725</v>
      </c>
      <c r="G2994" s="19">
        <v>1766.3432661899037</v>
      </c>
      <c r="H2994" s="19">
        <f t="shared" si="231"/>
        <v>1280598.8679876802</v>
      </c>
      <c r="I2994" s="20">
        <v>3772.1021489997943</v>
      </c>
      <c r="J2994" s="19">
        <f t="shared" si="232"/>
        <v>2734774.0580248507</v>
      </c>
      <c r="K2994" s="19">
        <f t="shared" si="233"/>
        <v>2005.7588828098906</v>
      </c>
      <c r="L2994" s="19">
        <f t="shared" si="234"/>
        <v>1454175.1900371704</v>
      </c>
      <c r="M2994" s="29">
        <f>Table4[[#This Row],[Revenue]]/Table4[[#This Row],[Units]]</f>
        <v>5.2028995158617848</v>
      </c>
      <c r="N2994" s="31">
        <f t="shared" si="235"/>
        <v>0.53173503886731566</v>
      </c>
    </row>
    <row r="2995" spans="1:14" x14ac:dyDescent="0.25">
      <c r="A2995" s="35">
        <v>2012</v>
      </c>
      <c r="B2995" s="15" t="s">
        <v>172</v>
      </c>
      <c r="C2995" s="15" t="s">
        <v>170</v>
      </c>
      <c r="D2995" s="15" t="s">
        <v>146</v>
      </c>
      <c r="E2995" s="15" t="s">
        <v>32</v>
      </c>
      <c r="F2995" s="16">
        <v>175</v>
      </c>
      <c r="G2995" s="19">
        <v>243.22872996749632</v>
      </c>
      <c r="H2995" s="19">
        <f t="shared" si="231"/>
        <v>42565.027744311854</v>
      </c>
      <c r="I2995" s="20">
        <v>533.24291924999193</v>
      </c>
      <c r="J2995" s="19">
        <f t="shared" si="232"/>
        <v>93317.510868748592</v>
      </c>
      <c r="K2995" s="19">
        <f t="shared" si="233"/>
        <v>290.01418928249564</v>
      </c>
      <c r="L2995" s="19">
        <f t="shared" si="234"/>
        <v>50752.483124436738</v>
      </c>
      <c r="M2995" s="29">
        <f>Table4[[#This Row],[Revenue]]/Table4[[#This Row],[Units]]</f>
        <v>3.0471023957142398</v>
      </c>
      <c r="N2995" s="31">
        <f t="shared" si="235"/>
        <v>0.54386880502867552</v>
      </c>
    </row>
    <row r="2996" spans="1:14" x14ac:dyDescent="0.25">
      <c r="A2996" s="35">
        <v>2015</v>
      </c>
      <c r="B2996" s="15" t="s">
        <v>176</v>
      </c>
      <c r="C2996" s="15" t="s">
        <v>169</v>
      </c>
      <c r="D2996" s="15" t="s">
        <v>6</v>
      </c>
      <c r="E2996" s="15" t="s">
        <v>32</v>
      </c>
      <c r="F2996" s="16">
        <v>727</v>
      </c>
      <c r="G2996" s="19">
        <v>2605.6678081498608</v>
      </c>
      <c r="H2996" s="19">
        <f t="shared" si="231"/>
        <v>1894320.4965249489</v>
      </c>
      <c r="I2996" s="20">
        <v>4444.6683649997904</v>
      </c>
      <c r="J2996" s="19">
        <f t="shared" si="232"/>
        <v>3231273.9013548475</v>
      </c>
      <c r="K2996" s="19">
        <f t="shared" si="233"/>
        <v>1839.0005568499296</v>
      </c>
      <c r="L2996" s="19">
        <f t="shared" si="234"/>
        <v>1336953.4048298986</v>
      </c>
      <c r="M2996" s="29">
        <f>Table4[[#This Row],[Revenue]]/Table4[[#This Row],[Units]]</f>
        <v>6.113711643741115</v>
      </c>
      <c r="N2996" s="31">
        <f t="shared" si="235"/>
        <v>0.41375427947142607</v>
      </c>
    </row>
    <row r="2997" spans="1:14" x14ac:dyDescent="0.25">
      <c r="A2997" s="35">
        <v>1991</v>
      </c>
      <c r="B2997" s="15" t="s">
        <v>172</v>
      </c>
      <c r="C2997" s="15" t="s">
        <v>170</v>
      </c>
      <c r="D2997" s="15" t="s">
        <v>146</v>
      </c>
      <c r="E2997" s="15" t="s">
        <v>123</v>
      </c>
      <c r="F2997" s="16">
        <v>874</v>
      </c>
      <c r="G2997" s="19">
        <v>992.07390399997701</v>
      </c>
      <c r="H2997" s="19">
        <f t="shared" si="231"/>
        <v>867072.59209597996</v>
      </c>
      <c r="I2997" s="20">
        <v>2052.5578193599526</v>
      </c>
      <c r="J2997" s="19">
        <f t="shared" si="232"/>
        <v>1793935.5341205986</v>
      </c>
      <c r="K2997" s="19">
        <f t="shared" si="233"/>
        <v>1060.4839153599755</v>
      </c>
      <c r="L2997" s="19">
        <f t="shared" si="234"/>
        <v>926862.94202461862</v>
      </c>
      <c r="M2997" s="29">
        <f>Table4[[#This Row],[Revenue]]/Table4[[#This Row],[Units]]</f>
        <v>2.3484643242104721</v>
      </c>
      <c r="N2997" s="31">
        <f t="shared" si="235"/>
        <v>0.51666457595365833</v>
      </c>
    </row>
    <row r="2998" spans="1:14" x14ac:dyDescent="0.25">
      <c r="A2998" s="35">
        <v>1991</v>
      </c>
      <c r="B2998" s="15" t="s">
        <v>171</v>
      </c>
      <c r="C2998" s="15" t="s">
        <v>170</v>
      </c>
      <c r="D2998" s="15" t="s">
        <v>146</v>
      </c>
      <c r="E2998" s="15" t="s">
        <v>123</v>
      </c>
      <c r="F2998" s="16">
        <v>644</v>
      </c>
      <c r="G2998" s="19">
        <v>807.76726799997459</v>
      </c>
      <c r="H2998" s="19">
        <f t="shared" si="231"/>
        <v>520202.12059198366</v>
      </c>
      <c r="I2998" s="20">
        <v>1686.4054679999469</v>
      </c>
      <c r="J2998" s="19">
        <f t="shared" si="232"/>
        <v>1086045.1213919658</v>
      </c>
      <c r="K2998" s="19">
        <f t="shared" si="233"/>
        <v>878.63819999997236</v>
      </c>
      <c r="L2998" s="19">
        <f t="shared" si="234"/>
        <v>565843.00079998211</v>
      </c>
      <c r="M2998" s="29">
        <f>Table4[[#This Row],[Revenue]]/Table4[[#This Row],[Units]]</f>
        <v>2.6186420310558183</v>
      </c>
      <c r="N2998" s="31">
        <f t="shared" si="235"/>
        <v>0.52101242356740274</v>
      </c>
    </row>
    <row r="2999" spans="1:14" x14ac:dyDescent="0.25">
      <c r="A2999" s="35">
        <v>1991</v>
      </c>
      <c r="B2999" s="15" t="s">
        <v>176</v>
      </c>
      <c r="C2999" s="15" t="s">
        <v>170</v>
      </c>
      <c r="D2999" s="15" t="s">
        <v>146</v>
      </c>
      <c r="E2999" s="15" t="s">
        <v>123</v>
      </c>
      <c r="F2999" s="16">
        <v>471</v>
      </c>
      <c r="G2999" s="19">
        <v>554.4070349999854</v>
      </c>
      <c r="H2999" s="19">
        <f t="shared" si="231"/>
        <v>261125.71348499312</v>
      </c>
      <c r="I2999" s="20">
        <v>1276.6285349999664</v>
      </c>
      <c r="J2999" s="19">
        <f t="shared" si="232"/>
        <v>601292.03998498421</v>
      </c>
      <c r="K2999" s="19">
        <f t="shared" si="233"/>
        <v>722.22149999998101</v>
      </c>
      <c r="L2999" s="19">
        <f t="shared" si="234"/>
        <v>340166.32649999112</v>
      </c>
      <c r="M2999" s="29">
        <f>Table4[[#This Row],[Revenue]]/Table4[[#This Row],[Units]]</f>
        <v>2.7104639808916486</v>
      </c>
      <c r="N2999" s="31">
        <f t="shared" si="235"/>
        <v>0.56572564391254188</v>
      </c>
    </row>
    <row r="3000" spans="1:14" x14ac:dyDescent="0.25">
      <c r="A3000" s="35">
        <v>1992</v>
      </c>
      <c r="B3000" s="15" t="s">
        <v>176</v>
      </c>
      <c r="C3000" s="15" t="s">
        <v>170</v>
      </c>
      <c r="D3000" s="15" t="s">
        <v>146</v>
      </c>
      <c r="E3000" s="15" t="s">
        <v>123</v>
      </c>
      <c r="F3000" s="16">
        <v>874</v>
      </c>
      <c r="G3000" s="19">
        <v>1186.8710239999557</v>
      </c>
      <c r="H3000" s="19">
        <f t="shared" si="231"/>
        <v>1037325.2749759613</v>
      </c>
      <c r="I3000" s="20">
        <v>2295.0886239999145</v>
      </c>
      <c r="J3000" s="19">
        <f t="shared" si="232"/>
        <v>2005907.4573759253</v>
      </c>
      <c r="K3000" s="19">
        <f t="shared" si="233"/>
        <v>1108.2175999999588</v>
      </c>
      <c r="L3000" s="19">
        <f t="shared" si="234"/>
        <v>968582.18239996396</v>
      </c>
      <c r="M3000" s="29">
        <f>Table4[[#This Row],[Revenue]]/Table4[[#This Row],[Units]]</f>
        <v>2.6259595240273623</v>
      </c>
      <c r="N3000" s="31">
        <f t="shared" si="235"/>
        <v>0.48286483947122738</v>
      </c>
    </row>
    <row r="3001" spans="1:14" x14ac:dyDescent="0.25">
      <c r="A3001" s="35">
        <v>1998</v>
      </c>
      <c r="B3001" s="15" t="s">
        <v>176</v>
      </c>
      <c r="C3001" s="15" t="s">
        <v>170</v>
      </c>
      <c r="D3001" s="15" t="s">
        <v>146</v>
      </c>
      <c r="E3001" s="15" t="s">
        <v>123</v>
      </c>
      <c r="F3001" s="16">
        <v>696</v>
      </c>
      <c r="G3001" s="19">
        <v>882.96299999997143</v>
      </c>
      <c r="H3001" s="19">
        <f t="shared" si="231"/>
        <v>614542.24799998011</v>
      </c>
      <c r="I3001" s="20">
        <v>1804.7879999999418</v>
      </c>
      <c r="J3001" s="19">
        <f t="shared" si="232"/>
        <v>1256132.4479999596</v>
      </c>
      <c r="K3001" s="19">
        <f t="shared" si="233"/>
        <v>921.82499999997037</v>
      </c>
      <c r="L3001" s="19">
        <f t="shared" si="234"/>
        <v>641590.19999997946</v>
      </c>
      <c r="M3001" s="29">
        <f>Table4[[#This Row],[Revenue]]/Table4[[#This Row],[Units]]</f>
        <v>2.593086206896468</v>
      </c>
      <c r="N3001" s="31">
        <f t="shared" si="235"/>
        <v>0.51076636147846732</v>
      </c>
    </row>
    <row r="3002" spans="1:14" x14ac:dyDescent="0.25">
      <c r="A3002" s="35">
        <v>1998</v>
      </c>
      <c r="B3002" s="15" t="s">
        <v>176</v>
      </c>
      <c r="C3002" s="15" t="s">
        <v>170</v>
      </c>
      <c r="D3002" s="15" t="s">
        <v>146</v>
      </c>
      <c r="E3002" s="15" t="s">
        <v>123</v>
      </c>
      <c r="F3002" s="16">
        <v>467</v>
      </c>
      <c r="G3002" s="19">
        <v>599.23198399998012</v>
      </c>
      <c r="H3002" s="19">
        <f t="shared" si="231"/>
        <v>279841.3365279907</v>
      </c>
      <c r="I3002" s="20">
        <v>1383.9535839999539</v>
      </c>
      <c r="J3002" s="19">
        <f t="shared" si="232"/>
        <v>646306.32372797851</v>
      </c>
      <c r="K3002" s="19">
        <f t="shared" si="233"/>
        <v>784.72159999997382</v>
      </c>
      <c r="L3002" s="19">
        <f t="shared" si="234"/>
        <v>366464.98719998781</v>
      </c>
      <c r="M3002" s="29">
        <f>Table4[[#This Row],[Revenue]]/Table4[[#This Row],[Units]]</f>
        <v>2.9634980385437988</v>
      </c>
      <c r="N3002" s="31">
        <f t="shared" si="235"/>
        <v>0.56701439200868453</v>
      </c>
    </row>
    <row r="3003" spans="1:14" x14ac:dyDescent="0.25">
      <c r="A3003" s="35">
        <v>1998</v>
      </c>
      <c r="B3003" s="15" t="s">
        <v>173</v>
      </c>
      <c r="C3003" s="15" t="s">
        <v>170</v>
      </c>
      <c r="D3003" s="15" t="s">
        <v>146</v>
      </c>
      <c r="E3003" s="15" t="s">
        <v>123</v>
      </c>
      <c r="F3003" s="16">
        <v>116</v>
      </c>
      <c r="G3003" s="19">
        <v>157.12587989999511</v>
      </c>
      <c r="H3003" s="19">
        <f t="shared" si="231"/>
        <v>18226.602068399432</v>
      </c>
      <c r="I3003" s="20">
        <v>482.65028999998498</v>
      </c>
      <c r="J3003" s="19">
        <f t="shared" si="232"/>
        <v>55987.433639998257</v>
      </c>
      <c r="K3003" s="19">
        <f t="shared" si="233"/>
        <v>325.52441009998984</v>
      </c>
      <c r="L3003" s="19">
        <f t="shared" si="234"/>
        <v>37760.831571598828</v>
      </c>
      <c r="M3003" s="29">
        <f>Table4[[#This Row],[Revenue]]/Table4[[#This Row],[Units]]</f>
        <v>4.1607783620688359</v>
      </c>
      <c r="N3003" s="31">
        <f t="shared" si="235"/>
        <v>0.67445191030549256</v>
      </c>
    </row>
    <row r="3004" spans="1:14" x14ac:dyDescent="0.25">
      <c r="A3004" s="35">
        <v>2008</v>
      </c>
      <c r="B3004" s="15" t="s">
        <v>172</v>
      </c>
      <c r="C3004" s="15" t="s">
        <v>170</v>
      </c>
      <c r="D3004" s="15" t="s">
        <v>146</v>
      </c>
      <c r="E3004" s="15" t="s">
        <v>123</v>
      </c>
      <c r="F3004" s="16">
        <v>552</v>
      </c>
      <c r="G3004" s="19">
        <v>588.01634399998977</v>
      </c>
      <c r="H3004" s="19">
        <f t="shared" si="231"/>
        <v>324585.02188799437</v>
      </c>
      <c r="I3004" s="20">
        <v>1364.4921189599763</v>
      </c>
      <c r="J3004" s="19">
        <f t="shared" si="232"/>
        <v>753199.64966590691</v>
      </c>
      <c r="K3004" s="19">
        <f t="shared" si="233"/>
        <v>776.47577495998655</v>
      </c>
      <c r="L3004" s="19">
        <f t="shared" si="234"/>
        <v>428614.62777791254</v>
      </c>
      <c r="M3004" s="29">
        <f>Table4[[#This Row],[Revenue]]/Table4[[#This Row],[Units]]</f>
        <v>2.4719060126086529</v>
      </c>
      <c r="N3004" s="31">
        <f t="shared" si="235"/>
        <v>0.56905845344993333</v>
      </c>
    </row>
    <row r="3005" spans="1:14" x14ac:dyDescent="0.25">
      <c r="A3005" s="35">
        <v>2008</v>
      </c>
      <c r="B3005" s="15" t="s">
        <v>172</v>
      </c>
      <c r="C3005" s="15" t="s">
        <v>170</v>
      </c>
      <c r="D3005" s="15" t="s">
        <v>146</v>
      </c>
      <c r="E3005" s="15" t="s">
        <v>123</v>
      </c>
      <c r="F3005" s="16">
        <v>463</v>
      </c>
      <c r="G3005" s="19">
        <v>493.48577199999136</v>
      </c>
      <c r="H3005" s="19">
        <f t="shared" si="231"/>
        <v>228483.912435996</v>
      </c>
      <c r="I3005" s="20">
        <v>1209.9007434799787</v>
      </c>
      <c r="J3005" s="19">
        <f t="shared" si="232"/>
        <v>560184.04423123016</v>
      </c>
      <c r="K3005" s="19">
        <f t="shared" si="233"/>
        <v>716.41497147998734</v>
      </c>
      <c r="L3005" s="19">
        <f t="shared" si="234"/>
        <v>331700.13179523416</v>
      </c>
      <c r="M3005" s="29">
        <f>Table4[[#This Row],[Revenue]]/Table4[[#This Row],[Units]]</f>
        <v>2.6131765517926104</v>
      </c>
      <c r="N3005" s="31">
        <f t="shared" si="235"/>
        <v>0.59212706111692914</v>
      </c>
    </row>
    <row r="3006" spans="1:14" x14ac:dyDescent="0.25">
      <c r="A3006" s="35">
        <v>2008</v>
      </c>
      <c r="B3006" s="15" t="s">
        <v>172</v>
      </c>
      <c r="C3006" s="15" t="s">
        <v>170</v>
      </c>
      <c r="D3006" s="15" t="s">
        <v>146</v>
      </c>
      <c r="E3006" s="15" t="s">
        <v>123</v>
      </c>
      <c r="F3006" s="16">
        <v>455</v>
      </c>
      <c r="G3006" s="19">
        <v>485.04956499999156</v>
      </c>
      <c r="H3006" s="19">
        <f t="shared" si="231"/>
        <v>220697.55207499617</v>
      </c>
      <c r="I3006" s="20">
        <v>1196.1594408499793</v>
      </c>
      <c r="J3006" s="19">
        <f t="shared" si="232"/>
        <v>544252.5455867406</v>
      </c>
      <c r="K3006" s="19">
        <f t="shared" si="233"/>
        <v>711.1098758499877</v>
      </c>
      <c r="L3006" s="19">
        <f t="shared" si="234"/>
        <v>323554.99351174443</v>
      </c>
      <c r="M3006" s="29">
        <f>Table4[[#This Row],[Revenue]]/Table4[[#This Row],[Units]]</f>
        <v>2.6289218480219327</v>
      </c>
      <c r="N3006" s="31">
        <f t="shared" si="235"/>
        <v>0.59449422172739774</v>
      </c>
    </row>
    <row r="3007" spans="1:14" x14ac:dyDescent="0.25">
      <c r="A3007" s="35">
        <v>2009</v>
      </c>
      <c r="B3007" s="15" t="s">
        <v>176</v>
      </c>
      <c r="C3007" s="15" t="s">
        <v>170</v>
      </c>
      <c r="D3007" s="15" t="s">
        <v>146</v>
      </c>
      <c r="E3007" s="15" t="s">
        <v>123</v>
      </c>
      <c r="F3007" s="16">
        <v>552</v>
      </c>
      <c r="G3007" s="19">
        <v>753.00803999997163</v>
      </c>
      <c r="H3007" s="19">
        <f t="shared" si="231"/>
        <v>415660.43807998433</v>
      </c>
      <c r="I3007" s="20">
        <v>1645.5290399999378</v>
      </c>
      <c r="J3007" s="19">
        <f t="shared" si="232"/>
        <v>908332.03007996571</v>
      </c>
      <c r="K3007" s="19">
        <f t="shared" si="233"/>
        <v>892.52099999996619</v>
      </c>
      <c r="L3007" s="19">
        <f t="shared" si="234"/>
        <v>492671.59199998138</v>
      </c>
      <c r="M3007" s="29">
        <f>Table4[[#This Row],[Revenue]]/Table4[[#This Row],[Units]]</f>
        <v>2.9810308695651049</v>
      </c>
      <c r="N3007" s="31">
        <f t="shared" si="235"/>
        <v>0.54239152169566085</v>
      </c>
    </row>
    <row r="3008" spans="1:14" x14ac:dyDescent="0.25">
      <c r="A3008" s="35">
        <v>2009</v>
      </c>
      <c r="B3008" s="15" t="s">
        <v>176</v>
      </c>
      <c r="C3008" s="15" t="s">
        <v>170</v>
      </c>
      <c r="D3008" s="15" t="s">
        <v>146</v>
      </c>
      <c r="E3008" s="15" t="s">
        <v>123</v>
      </c>
      <c r="F3008" s="16">
        <v>463</v>
      </c>
      <c r="G3008" s="19">
        <v>631.69127199997615</v>
      </c>
      <c r="H3008" s="19">
        <f t="shared" si="231"/>
        <v>292473.05893598899</v>
      </c>
      <c r="I3008" s="20">
        <v>1463.3240719999446</v>
      </c>
      <c r="J3008" s="19">
        <f t="shared" si="232"/>
        <v>677519.04533597431</v>
      </c>
      <c r="K3008" s="19">
        <f t="shared" si="233"/>
        <v>831.63279999996848</v>
      </c>
      <c r="L3008" s="19">
        <f t="shared" si="234"/>
        <v>385045.98639998533</v>
      </c>
      <c r="M3008" s="29">
        <f>Table4[[#This Row],[Revenue]]/Table4[[#This Row],[Units]]</f>
        <v>3.1605271533476125</v>
      </c>
      <c r="N3008" s="31">
        <f t="shared" si="235"/>
        <v>0.56831758317442616</v>
      </c>
    </row>
    <row r="3009" spans="1:14" x14ac:dyDescent="0.25">
      <c r="A3009" s="35">
        <v>2009</v>
      </c>
      <c r="B3009" s="15" t="s">
        <v>173</v>
      </c>
      <c r="C3009" s="15" t="s">
        <v>170</v>
      </c>
      <c r="D3009" s="15" t="s">
        <v>146</v>
      </c>
      <c r="E3009" s="15" t="s">
        <v>123</v>
      </c>
      <c r="F3009" s="16">
        <v>455</v>
      </c>
      <c r="G3009" s="19">
        <v>605.02168999997832</v>
      </c>
      <c r="H3009" s="19">
        <f t="shared" si="231"/>
        <v>275284.86894999014</v>
      </c>
      <c r="I3009" s="20">
        <v>1410.2026899999494</v>
      </c>
      <c r="J3009" s="19">
        <f t="shared" si="232"/>
        <v>641642.22394997696</v>
      </c>
      <c r="K3009" s="19">
        <f t="shared" si="233"/>
        <v>805.18099999997105</v>
      </c>
      <c r="L3009" s="19">
        <f t="shared" si="234"/>
        <v>366357.35499998683</v>
      </c>
      <c r="M3009" s="29">
        <f>Table4[[#This Row],[Revenue]]/Table4[[#This Row],[Units]]</f>
        <v>3.0993465714284603</v>
      </c>
      <c r="N3009" s="31">
        <f t="shared" si="235"/>
        <v>0.57096827690776841</v>
      </c>
    </row>
    <row r="3010" spans="1:14" x14ac:dyDescent="0.25">
      <c r="A3010" s="35">
        <v>2009</v>
      </c>
      <c r="B3010" s="15" t="s">
        <v>171</v>
      </c>
      <c r="C3010" s="15" t="s">
        <v>170</v>
      </c>
      <c r="D3010" s="15" t="s">
        <v>146</v>
      </c>
      <c r="E3010" s="15" t="s">
        <v>123</v>
      </c>
      <c r="F3010" s="16">
        <v>116</v>
      </c>
      <c r="G3010" s="19">
        <v>177.92599637999282</v>
      </c>
      <c r="H3010" s="19">
        <f t="shared" ref="H3010:H3073" si="236">G3010*F3010</f>
        <v>20639.415580079167</v>
      </c>
      <c r="I3010" s="20">
        <v>546.54289799997798</v>
      </c>
      <c r="J3010" s="19">
        <f t="shared" ref="J3010:J3073" si="237">I3010*F3010</f>
        <v>63398.976167997447</v>
      </c>
      <c r="K3010" s="19">
        <f t="shared" ref="K3010:K3073" si="238">I3010-G3010</f>
        <v>368.61690161998513</v>
      </c>
      <c r="L3010" s="19">
        <f t="shared" ref="L3010:L3073" si="239">J3010-H3010</f>
        <v>42759.560587918284</v>
      </c>
      <c r="M3010" s="29">
        <f>Table4[[#This Row],[Revenue]]/Table4[[#This Row],[Units]]</f>
        <v>4.7115767068963619</v>
      </c>
      <c r="N3010" s="31">
        <f t="shared" ref="N3010:N3073" si="240">K3010/I3010</f>
        <v>0.67445191030549256</v>
      </c>
    </row>
    <row r="3011" spans="1:14" x14ac:dyDescent="0.25">
      <c r="A3011" s="35">
        <v>1990</v>
      </c>
      <c r="B3011" s="15" t="s">
        <v>173</v>
      </c>
      <c r="C3011" s="15" t="s">
        <v>169</v>
      </c>
      <c r="D3011" s="15" t="s">
        <v>6</v>
      </c>
      <c r="E3011" s="15" t="s">
        <v>34</v>
      </c>
      <c r="F3011" s="16">
        <v>338</v>
      </c>
      <c r="G3011" s="19">
        <v>540.15981149999595</v>
      </c>
      <c r="H3011" s="19">
        <f t="shared" si="236"/>
        <v>182574.01628699864</v>
      </c>
      <c r="I3011" s="20">
        <v>1320.0666499999938</v>
      </c>
      <c r="J3011" s="19">
        <f t="shared" si="237"/>
        <v>446182.52769999794</v>
      </c>
      <c r="K3011" s="19">
        <f t="shared" si="238"/>
        <v>779.90683849999789</v>
      </c>
      <c r="L3011" s="19">
        <f t="shared" si="239"/>
        <v>263608.5114129993</v>
      </c>
      <c r="M3011" s="29">
        <f>Table4[[#This Row],[Revenue]]/Table4[[#This Row],[Units]]</f>
        <v>3.9055226331360764</v>
      </c>
      <c r="N3011" s="31">
        <f t="shared" si="240"/>
        <v>0.59080868265250208</v>
      </c>
    </row>
    <row r="3012" spans="1:14" x14ac:dyDescent="0.25">
      <c r="A3012" s="35">
        <v>1991</v>
      </c>
      <c r="B3012" s="15" t="s">
        <v>171</v>
      </c>
      <c r="C3012" s="15" t="s">
        <v>169</v>
      </c>
      <c r="D3012" s="15" t="s">
        <v>6</v>
      </c>
      <c r="E3012" s="15" t="s">
        <v>34</v>
      </c>
      <c r="F3012" s="16">
        <v>216</v>
      </c>
      <c r="G3012" s="19">
        <v>408.13324355998799</v>
      </c>
      <c r="H3012" s="19">
        <f t="shared" si="236"/>
        <v>88156.780608957401</v>
      </c>
      <c r="I3012" s="20">
        <v>744.56247599997812</v>
      </c>
      <c r="J3012" s="19">
        <f t="shared" si="237"/>
        <v>160825.49481599528</v>
      </c>
      <c r="K3012" s="19">
        <f t="shared" si="238"/>
        <v>336.42923243999013</v>
      </c>
      <c r="L3012" s="19">
        <f t="shared" si="239"/>
        <v>72668.714207037876</v>
      </c>
      <c r="M3012" s="29">
        <f>Table4[[#This Row],[Revenue]]/Table4[[#This Row],[Units]]</f>
        <v>3.4470484999998985</v>
      </c>
      <c r="N3012" s="31">
        <f t="shared" si="240"/>
        <v>0.45184822400316615</v>
      </c>
    </row>
    <row r="3013" spans="1:14" x14ac:dyDescent="0.25">
      <c r="A3013" s="35">
        <v>1992</v>
      </c>
      <c r="B3013" s="15" t="s">
        <v>173</v>
      </c>
      <c r="C3013" s="15" t="s">
        <v>169</v>
      </c>
      <c r="D3013" s="15" t="s">
        <v>6</v>
      </c>
      <c r="E3013" s="15" t="s">
        <v>34</v>
      </c>
      <c r="F3013" s="16">
        <v>374</v>
      </c>
      <c r="G3013" s="19">
        <v>603.45647999997971</v>
      </c>
      <c r="H3013" s="19">
        <f t="shared" si="236"/>
        <v>225692.7235199924</v>
      </c>
      <c r="I3013" s="20">
        <v>1452.9844799999514</v>
      </c>
      <c r="J3013" s="19">
        <f t="shared" si="237"/>
        <v>543416.19551998179</v>
      </c>
      <c r="K3013" s="19">
        <f t="shared" si="238"/>
        <v>849.52799999997171</v>
      </c>
      <c r="L3013" s="19">
        <f t="shared" si="239"/>
        <v>317723.47199998936</v>
      </c>
      <c r="M3013" s="29">
        <f>Table4[[#This Row],[Revenue]]/Table4[[#This Row],[Units]]</f>
        <v>3.8849852406415812</v>
      </c>
      <c r="N3013" s="31">
        <f t="shared" si="240"/>
        <v>0.58467795884509388</v>
      </c>
    </row>
    <row r="3014" spans="1:14" x14ac:dyDescent="0.25">
      <c r="A3014" s="35">
        <v>1992</v>
      </c>
      <c r="B3014" s="15" t="s">
        <v>174</v>
      </c>
      <c r="C3014" s="15" t="s">
        <v>169</v>
      </c>
      <c r="D3014" s="15" t="s">
        <v>6</v>
      </c>
      <c r="E3014" s="15" t="s">
        <v>34</v>
      </c>
      <c r="F3014" s="16">
        <v>298</v>
      </c>
      <c r="G3014" s="19">
        <v>846.96907571997338</v>
      </c>
      <c r="H3014" s="19">
        <f t="shared" si="236"/>
        <v>252396.78456455207</v>
      </c>
      <c r="I3014" s="20">
        <v>1722.7460119999616</v>
      </c>
      <c r="J3014" s="19">
        <f t="shared" si="237"/>
        <v>513378.31157598854</v>
      </c>
      <c r="K3014" s="19">
        <f t="shared" si="238"/>
        <v>875.77693627998826</v>
      </c>
      <c r="L3014" s="19">
        <f t="shared" si="239"/>
        <v>260981.52701143647</v>
      </c>
      <c r="M3014" s="29">
        <f>Table4[[#This Row],[Revenue]]/Table4[[#This Row],[Units]]</f>
        <v>5.781026885905912</v>
      </c>
      <c r="N3014" s="31">
        <f t="shared" si="240"/>
        <v>0.50836102953057238</v>
      </c>
    </row>
    <row r="3015" spans="1:14" x14ac:dyDescent="0.25">
      <c r="A3015" s="35">
        <v>1996</v>
      </c>
      <c r="B3015" s="15" t="s">
        <v>175</v>
      </c>
      <c r="C3015" s="15" t="s">
        <v>169</v>
      </c>
      <c r="D3015" s="15" t="s">
        <v>6</v>
      </c>
      <c r="E3015" s="15" t="s">
        <v>34</v>
      </c>
      <c r="F3015" s="16">
        <v>375</v>
      </c>
      <c r="G3015" s="19">
        <v>838.25700352499064</v>
      </c>
      <c r="H3015" s="19">
        <f t="shared" si="236"/>
        <v>314346.37632187147</v>
      </c>
      <c r="I3015" s="20">
        <v>1693.7895274999869</v>
      </c>
      <c r="J3015" s="19">
        <f t="shared" si="237"/>
        <v>635171.07281249505</v>
      </c>
      <c r="K3015" s="19">
        <f t="shared" si="238"/>
        <v>855.53252397499625</v>
      </c>
      <c r="L3015" s="19">
        <f t="shared" si="239"/>
        <v>320824.69649062358</v>
      </c>
      <c r="M3015" s="29">
        <f>Table4[[#This Row],[Revenue]]/Table4[[#This Row],[Units]]</f>
        <v>4.5167720733332981</v>
      </c>
      <c r="N3015" s="31">
        <f t="shared" si="240"/>
        <v>0.5050996656224177</v>
      </c>
    </row>
    <row r="3016" spans="1:14" x14ac:dyDescent="0.25">
      <c r="A3016" s="35">
        <v>1996</v>
      </c>
      <c r="B3016" s="15" t="s">
        <v>175</v>
      </c>
      <c r="C3016" s="15" t="s">
        <v>169</v>
      </c>
      <c r="D3016" s="15" t="s">
        <v>6</v>
      </c>
      <c r="E3016" s="15" t="s">
        <v>34</v>
      </c>
      <c r="F3016" s="16">
        <v>376</v>
      </c>
      <c r="G3016" s="19">
        <v>648.37901109239283</v>
      </c>
      <c r="H3016" s="19">
        <f t="shared" si="236"/>
        <v>243790.50817073969</v>
      </c>
      <c r="I3016" s="20">
        <v>1478.8814680399892</v>
      </c>
      <c r="J3016" s="19">
        <f t="shared" si="237"/>
        <v>556059.43198303587</v>
      </c>
      <c r="K3016" s="19">
        <f t="shared" si="238"/>
        <v>830.50245694759633</v>
      </c>
      <c r="L3016" s="19">
        <f t="shared" si="239"/>
        <v>312268.92381229618</v>
      </c>
      <c r="M3016" s="29">
        <f>Table4[[#This Row],[Revenue]]/Table4[[#This Row],[Units]]</f>
        <v>3.9331953937233752</v>
      </c>
      <c r="N3016" s="31">
        <f t="shared" si="240"/>
        <v>0.56157472718100176</v>
      </c>
    </row>
    <row r="3017" spans="1:14" x14ac:dyDescent="0.25">
      <c r="A3017" s="35">
        <v>1999</v>
      </c>
      <c r="B3017" s="15" t="s">
        <v>176</v>
      </c>
      <c r="C3017" s="15" t="s">
        <v>169</v>
      </c>
      <c r="D3017" s="15" t="s">
        <v>6</v>
      </c>
      <c r="E3017" s="15" t="s">
        <v>34</v>
      </c>
      <c r="F3017" s="16">
        <v>375</v>
      </c>
      <c r="G3017" s="19">
        <v>651.47737499997459</v>
      </c>
      <c r="H3017" s="19">
        <f t="shared" si="236"/>
        <v>244304.01562499048</v>
      </c>
      <c r="I3017" s="20">
        <v>1567.2086249999388</v>
      </c>
      <c r="J3017" s="19">
        <f t="shared" si="237"/>
        <v>587703.23437497707</v>
      </c>
      <c r="K3017" s="19">
        <f t="shared" si="238"/>
        <v>915.73124999996423</v>
      </c>
      <c r="L3017" s="19">
        <f t="shared" si="239"/>
        <v>343399.21874998661</v>
      </c>
      <c r="M3017" s="29">
        <f>Table4[[#This Row],[Revenue]]/Table4[[#This Row],[Units]]</f>
        <v>4.1792229999998369</v>
      </c>
      <c r="N3017" s="31">
        <f t="shared" si="240"/>
        <v>0.58430717863105175</v>
      </c>
    </row>
    <row r="3018" spans="1:14" x14ac:dyDescent="0.25">
      <c r="A3018" s="35">
        <v>1999</v>
      </c>
      <c r="B3018" s="15" t="s">
        <v>175</v>
      </c>
      <c r="C3018" s="15" t="s">
        <v>169</v>
      </c>
      <c r="D3018" s="15" t="s">
        <v>6</v>
      </c>
      <c r="E3018" s="15" t="s">
        <v>34</v>
      </c>
      <c r="F3018" s="16">
        <v>276</v>
      </c>
      <c r="G3018" s="19">
        <v>904.6045321199631</v>
      </c>
      <c r="H3018" s="19">
        <f t="shared" si="236"/>
        <v>249670.85086510982</v>
      </c>
      <c r="I3018" s="20">
        <v>1827.8944519999457</v>
      </c>
      <c r="J3018" s="19">
        <f t="shared" si="237"/>
        <v>504498.86875198502</v>
      </c>
      <c r="K3018" s="19">
        <f t="shared" si="238"/>
        <v>923.28991987998256</v>
      </c>
      <c r="L3018" s="19">
        <f t="shared" si="239"/>
        <v>254828.0178868752</v>
      </c>
      <c r="M3018" s="29">
        <f>Table4[[#This Row],[Revenue]]/Table4[[#This Row],[Units]]</f>
        <v>6.6228059855070498</v>
      </c>
      <c r="N3018" s="31">
        <f t="shared" si="240"/>
        <v>0.5051111779839299</v>
      </c>
    </row>
    <row r="3019" spans="1:14" x14ac:dyDescent="0.25">
      <c r="A3019" s="35">
        <v>1999</v>
      </c>
      <c r="B3019" s="15" t="s">
        <v>176</v>
      </c>
      <c r="C3019" s="15" t="s">
        <v>169</v>
      </c>
      <c r="D3019" s="15" t="s">
        <v>6</v>
      </c>
      <c r="E3019" s="15" t="s">
        <v>34</v>
      </c>
      <c r="F3019" s="16">
        <v>163</v>
      </c>
      <c r="G3019" s="19">
        <v>326.35861847998729</v>
      </c>
      <c r="H3019" s="19">
        <f t="shared" si="236"/>
        <v>53196.454812237927</v>
      </c>
      <c r="I3019" s="20">
        <v>699.35680799997272</v>
      </c>
      <c r="J3019" s="19">
        <f t="shared" si="237"/>
        <v>113995.15970399555</v>
      </c>
      <c r="K3019" s="19">
        <f t="shared" si="238"/>
        <v>372.99818951998543</v>
      </c>
      <c r="L3019" s="19">
        <f t="shared" si="239"/>
        <v>60798.704891757625</v>
      </c>
      <c r="M3019" s="29">
        <f>Table4[[#This Row],[Revenue]]/Table4[[#This Row],[Units]]</f>
        <v>4.2905325644170107</v>
      </c>
      <c r="N3019" s="31">
        <f t="shared" si="240"/>
        <v>0.53334461787351328</v>
      </c>
    </row>
    <row r="3020" spans="1:14" x14ac:dyDescent="0.25">
      <c r="A3020" s="35">
        <v>2001</v>
      </c>
      <c r="B3020" s="15" t="s">
        <v>175</v>
      </c>
      <c r="C3020" s="15" t="s">
        <v>169</v>
      </c>
      <c r="D3020" s="15" t="s">
        <v>6</v>
      </c>
      <c r="E3020" s="15" t="s">
        <v>34</v>
      </c>
      <c r="F3020" s="16">
        <v>751</v>
      </c>
      <c r="G3020" s="19">
        <v>2019.3914291198894</v>
      </c>
      <c r="H3020" s="19">
        <f t="shared" si="236"/>
        <v>1516562.963269037</v>
      </c>
      <c r="I3020" s="20">
        <v>4224.442351999769</v>
      </c>
      <c r="J3020" s="19">
        <f t="shared" si="237"/>
        <v>3172556.2063518264</v>
      </c>
      <c r="K3020" s="19">
        <f t="shared" si="238"/>
        <v>2205.0509228798796</v>
      </c>
      <c r="L3020" s="19">
        <f t="shared" si="239"/>
        <v>1655993.2430827895</v>
      </c>
      <c r="M3020" s="29">
        <f>Table4[[#This Row],[Revenue]]/Table4[[#This Row],[Units]]</f>
        <v>5.6250896830889072</v>
      </c>
      <c r="N3020" s="31">
        <f t="shared" si="240"/>
        <v>0.52197443807844868</v>
      </c>
    </row>
    <row r="3021" spans="1:14" x14ac:dyDescent="0.25">
      <c r="A3021" s="35">
        <v>2002</v>
      </c>
      <c r="B3021" s="15" t="s">
        <v>173</v>
      </c>
      <c r="C3021" s="15" t="s">
        <v>169</v>
      </c>
      <c r="D3021" s="15" t="s">
        <v>6</v>
      </c>
      <c r="E3021" s="15" t="s">
        <v>34</v>
      </c>
      <c r="F3021" s="16">
        <v>1225.9570855762549</v>
      </c>
      <c r="G3021" s="19">
        <v>3223.8028667108697</v>
      </c>
      <c r="H3021" s="19">
        <f t="shared" si="236"/>
        <v>3952243.9669452338</v>
      </c>
      <c r="I3021" s="20">
        <v>7162.7892462222644</v>
      </c>
      <c r="J3021" s="19">
        <f t="shared" si="237"/>
        <v>8781272.2288955878</v>
      </c>
      <c r="K3021" s="19">
        <f t="shared" si="238"/>
        <v>3938.9863795113947</v>
      </c>
      <c r="L3021" s="19">
        <f t="shared" si="239"/>
        <v>4829028.2619503541</v>
      </c>
      <c r="M3021" s="29">
        <f>Table4[[#This Row],[Revenue]]/Table4[[#This Row],[Units]]</f>
        <v>5.8426100966294685</v>
      </c>
      <c r="N3021" s="31">
        <f t="shared" si="240"/>
        <v>0.54992353454889942</v>
      </c>
    </row>
    <row r="3022" spans="1:14" x14ac:dyDescent="0.25">
      <c r="A3022" s="35">
        <v>2002</v>
      </c>
      <c r="B3022" s="15" t="s">
        <v>174</v>
      </c>
      <c r="C3022" s="15" t="s">
        <v>169</v>
      </c>
      <c r="D3022" s="15" t="s">
        <v>6</v>
      </c>
      <c r="E3022" s="15" t="s">
        <v>34</v>
      </c>
      <c r="F3022" s="16">
        <v>1214.1030873625016</v>
      </c>
      <c r="G3022" s="19">
        <v>2826.5467077565222</v>
      </c>
      <c r="H3022" s="19">
        <f t="shared" si="236"/>
        <v>3431719.0844615083</v>
      </c>
      <c r="I3022" s="20">
        <v>6591.2749187521804</v>
      </c>
      <c r="J3022" s="19">
        <f t="shared" si="237"/>
        <v>8002487.2285120441</v>
      </c>
      <c r="K3022" s="19">
        <f t="shared" si="238"/>
        <v>3764.7282109956582</v>
      </c>
      <c r="L3022" s="19">
        <f t="shared" si="239"/>
        <v>4570768.1440505357</v>
      </c>
      <c r="M3022" s="29">
        <f>Table4[[#This Row],[Revenue]]/Table4[[#This Row],[Units]]</f>
        <v>5.428925259609513</v>
      </c>
      <c r="N3022" s="31">
        <f t="shared" si="240"/>
        <v>0.57116843970276598</v>
      </c>
    </row>
    <row r="3023" spans="1:14" x14ac:dyDescent="0.25">
      <c r="A3023" s="35">
        <v>2002</v>
      </c>
      <c r="B3023" s="15" t="s">
        <v>175</v>
      </c>
      <c r="C3023" s="15" t="s">
        <v>169</v>
      </c>
      <c r="D3023" s="15" t="s">
        <v>6</v>
      </c>
      <c r="E3023" s="15" t="s">
        <v>34</v>
      </c>
      <c r="F3023" s="16">
        <v>1012.5313240527846</v>
      </c>
      <c r="G3023" s="19">
        <v>2945.4090912844813</v>
      </c>
      <c r="H3023" s="19">
        <f t="shared" si="236"/>
        <v>2982318.9670753852</v>
      </c>
      <c r="I3023" s="20">
        <v>6953.3461888609991</v>
      </c>
      <c r="J3023" s="19">
        <f t="shared" si="237"/>
        <v>7040480.8232048107</v>
      </c>
      <c r="K3023" s="19">
        <f t="shared" si="238"/>
        <v>4007.9370975765178</v>
      </c>
      <c r="L3023" s="19">
        <f t="shared" si="239"/>
        <v>4058161.8561294256</v>
      </c>
      <c r="M3023" s="29">
        <f>Table4[[#This Row],[Revenue]]/Table4[[#This Row],[Units]]</f>
        <v>6.8672899530943416</v>
      </c>
      <c r="N3023" s="31">
        <f t="shared" si="240"/>
        <v>0.57640407779452763</v>
      </c>
    </row>
    <row r="3024" spans="1:14" x14ac:dyDescent="0.25">
      <c r="A3024" s="35">
        <v>2002</v>
      </c>
      <c r="B3024" s="15" t="s">
        <v>172</v>
      </c>
      <c r="C3024" s="15" t="s">
        <v>169</v>
      </c>
      <c r="D3024" s="15" t="s">
        <v>6</v>
      </c>
      <c r="E3024" s="15" t="s">
        <v>34</v>
      </c>
      <c r="F3024" s="16">
        <v>1185.7162877663091</v>
      </c>
      <c r="G3024" s="19">
        <v>2257.5170785786236</v>
      </c>
      <c r="H3024" s="19">
        <f t="shared" si="236"/>
        <v>2676774.7699812884</v>
      </c>
      <c r="I3024" s="20">
        <v>5085.6048434737195</v>
      </c>
      <c r="J3024" s="19">
        <f t="shared" si="237"/>
        <v>6030084.4960500197</v>
      </c>
      <c r="K3024" s="19">
        <f t="shared" si="238"/>
        <v>2828.0877648950959</v>
      </c>
      <c r="L3024" s="19">
        <f t="shared" si="239"/>
        <v>3353309.7260687314</v>
      </c>
      <c r="M3024" s="29">
        <f>Table4[[#This Row],[Revenue]]/Table4[[#This Row],[Units]]</f>
        <v>4.2890570838443551</v>
      </c>
      <c r="N3024" s="31">
        <f t="shared" si="240"/>
        <v>0.55609663981745228</v>
      </c>
    </row>
    <row r="3025" spans="1:14" x14ac:dyDescent="0.25">
      <c r="A3025" s="35">
        <v>2002</v>
      </c>
      <c r="B3025" s="15" t="s">
        <v>176</v>
      </c>
      <c r="C3025" s="15" t="s">
        <v>169</v>
      </c>
      <c r="D3025" s="15" t="s">
        <v>6</v>
      </c>
      <c r="E3025" s="15" t="s">
        <v>34</v>
      </c>
      <c r="F3025" s="16">
        <v>929.57393095707687</v>
      </c>
      <c r="G3025" s="19">
        <v>2512.3439899843684</v>
      </c>
      <c r="H3025" s="19">
        <f t="shared" si="236"/>
        <v>2335409.4786861562</v>
      </c>
      <c r="I3025" s="20">
        <v>5456.5125621404277</v>
      </c>
      <c r="J3025" s="19">
        <f t="shared" si="237"/>
        <v>5072231.8317055488</v>
      </c>
      <c r="K3025" s="19">
        <f t="shared" si="238"/>
        <v>2944.1685721560593</v>
      </c>
      <c r="L3025" s="19">
        <f t="shared" si="239"/>
        <v>2736822.3530193926</v>
      </c>
      <c r="M3025" s="29">
        <f>Table4[[#This Row],[Revenue]]/Table4[[#This Row],[Units]]</f>
        <v>5.8699070406616025</v>
      </c>
      <c r="N3025" s="31">
        <f t="shared" si="240"/>
        <v>0.53956964977666055</v>
      </c>
    </row>
    <row r="3026" spans="1:14" x14ac:dyDescent="0.25">
      <c r="A3026" s="35">
        <v>2003</v>
      </c>
      <c r="B3026" s="15" t="s">
        <v>172</v>
      </c>
      <c r="C3026" s="15" t="s">
        <v>170</v>
      </c>
      <c r="D3026" s="15" t="s">
        <v>168</v>
      </c>
      <c r="E3026" s="15" t="s">
        <v>34</v>
      </c>
      <c r="F3026" s="16">
        <v>257</v>
      </c>
      <c r="G3026" s="19">
        <v>382.76444967459713</v>
      </c>
      <c r="H3026" s="19">
        <f t="shared" si="236"/>
        <v>98370.463566371458</v>
      </c>
      <c r="I3026" s="20">
        <v>735.02483765999455</v>
      </c>
      <c r="J3026" s="19">
        <f t="shared" si="237"/>
        <v>188901.3832786186</v>
      </c>
      <c r="K3026" s="19">
        <f t="shared" si="238"/>
        <v>352.26038798539741</v>
      </c>
      <c r="L3026" s="19">
        <f t="shared" si="239"/>
        <v>90530.919712247138</v>
      </c>
      <c r="M3026" s="29">
        <f>Table4[[#This Row],[Revenue]]/Table4[[#This Row],[Units]]</f>
        <v>2.8600188235797455</v>
      </c>
      <c r="N3026" s="31">
        <f t="shared" si="240"/>
        <v>0.47924963883784416</v>
      </c>
    </row>
    <row r="3027" spans="1:14" x14ac:dyDescent="0.25">
      <c r="A3027" s="35">
        <v>2008</v>
      </c>
      <c r="B3027" s="15" t="s">
        <v>175</v>
      </c>
      <c r="C3027" s="15" t="s">
        <v>169</v>
      </c>
      <c r="D3027" s="15" t="s">
        <v>6</v>
      </c>
      <c r="E3027" s="15" t="s">
        <v>34</v>
      </c>
      <c r="F3027" s="16">
        <v>748</v>
      </c>
      <c r="G3027" s="19">
        <v>1092.367979999972</v>
      </c>
      <c r="H3027" s="19">
        <f t="shared" si="236"/>
        <v>817091.24903997907</v>
      </c>
      <c r="I3027" s="20">
        <v>2347.8338681999403</v>
      </c>
      <c r="J3027" s="19">
        <f t="shared" si="237"/>
        <v>1756179.7334135554</v>
      </c>
      <c r="K3027" s="19">
        <f t="shared" si="238"/>
        <v>1255.4658881999683</v>
      </c>
      <c r="L3027" s="19">
        <f t="shared" si="239"/>
        <v>939088.48437357636</v>
      </c>
      <c r="M3027" s="29">
        <f>Table4[[#This Row],[Revenue]]/Table4[[#This Row],[Units]]</f>
        <v>3.138815331818102</v>
      </c>
      <c r="N3027" s="31">
        <f t="shared" si="240"/>
        <v>0.53473369866775156</v>
      </c>
    </row>
    <row r="3028" spans="1:14" x14ac:dyDescent="0.25">
      <c r="A3028" s="35">
        <v>2008</v>
      </c>
      <c r="B3028" s="15" t="s">
        <v>175</v>
      </c>
      <c r="C3028" s="15" t="s">
        <v>169</v>
      </c>
      <c r="D3028" s="15" t="s">
        <v>6</v>
      </c>
      <c r="E3028" s="15" t="s">
        <v>34</v>
      </c>
      <c r="F3028" s="16">
        <v>754</v>
      </c>
      <c r="G3028" s="19">
        <v>1084.7963879999738</v>
      </c>
      <c r="H3028" s="19">
        <f t="shared" si="236"/>
        <v>817936.47655198025</v>
      </c>
      <c r="I3028" s="20">
        <v>2328.0841249199439</v>
      </c>
      <c r="J3028" s="19">
        <f t="shared" si="237"/>
        <v>1755375.4301896377</v>
      </c>
      <c r="K3028" s="19">
        <f t="shared" si="238"/>
        <v>1243.28773691997</v>
      </c>
      <c r="L3028" s="19">
        <f t="shared" si="239"/>
        <v>937438.95363765745</v>
      </c>
      <c r="M3028" s="29">
        <f>Table4[[#This Row],[Revenue]]/Table4[[#This Row],[Units]]</f>
        <v>3.0876447280105355</v>
      </c>
      <c r="N3028" s="31">
        <f t="shared" si="240"/>
        <v>0.53403900813194327</v>
      </c>
    </row>
    <row r="3029" spans="1:14" x14ac:dyDescent="0.25">
      <c r="A3029" s="35">
        <v>2010</v>
      </c>
      <c r="B3029" s="15" t="s">
        <v>175</v>
      </c>
      <c r="C3029" s="15" t="s">
        <v>169</v>
      </c>
      <c r="D3029" s="15" t="s">
        <v>6</v>
      </c>
      <c r="E3029" s="15" t="s">
        <v>34</v>
      </c>
      <c r="F3029" s="16">
        <v>759</v>
      </c>
      <c r="G3029" s="19">
        <v>2965.9973213598491</v>
      </c>
      <c r="H3029" s="19">
        <f t="shared" si="236"/>
        <v>2251191.9669121257</v>
      </c>
      <c r="I3029" s="20">
        <v>4885.4808559997773</v>
      </c>
      <c r="J3029" s="19">
        <f t="shared" si="237"/>
        <v>3708079.9697038308</v>
      </c>
      <c r="K3029" s="19">
        <f t="shared" si="238"/>
        <v>1919.4835346399282</v>
      </c>
      <c r="L3029" s="19">
        <f t="shared" si="239"/>
        <v>1456888.0027917051</v>
      </c>
      <c r="M3029" s="29">
        <f>Table4[[#This Row],[Revenue]]/Table4[[#This Row],[Units]]</f>
        <v>6.4367336706189429</v>
      </c>
      <c r="N3029" s="31">
        <f t="shared" si="240"/>
        <v>0.39289551862282757</v>
      </c>
    </row>
    <row r="3030" spans="1:14" x14ac:dyDescent="0.25">
      <c r="A3030" s="35">
        <v>2010</v>
      </c>
      <c r="B3030" s="15" t="s">
        <v>175</v>
      </c>
      <c r="C3030" s="15" t="s">
        <v>169</v>
      </c>
      <c r="D3030" s="15" t="s">
        <v>6</v>
      </c>
      <c r="E3030" s="15" t="s">
        <v>34</v>
      </c>
      <c r="F3030" s="16">
        <v>763</v>
      </c>
      <c r="G3030" s="19">
        <v>1948.9752827999039</v>
      </c>
      <c r="H3030" s="19">
        <f t="shared" si="236"/>
        <v>1487068.1407763266</v>
      </c>
      <c r="I3030" s="20">
        <v>4205.1718799997916</v>
      </c>
      <c r="J3030" s="19">
        <f t="shared" si="237"/>
        <v>3208546.1444398412</v>
      </c>
      <c r="K3030" s="19">
        <f t="shared" si="238"/>
        <v>2256.1965971998879</v>
      </c>
      <c r="L3030" s="19">
        <f t="shared" si="239"/>
        <v>1721478.0036635145</v>
      </c>
      <c r="M3030" s="29">
        <f>Table4[[#This Row],[Revenue]]/Table4[[#This Row],[Units]]</f>
        <v>5.511365504586883</v>
      </c>
      <c r="N3030" s="31">
        <f t="shared" si="240"/>
        <v>0.53652898420884521</v>
      </c>
    </row>
    <row r="3031" spans="1:14" x14ac:dyDescent="0.25">
      <c r="A3031" s="35">
        <v>2010</v>
      </c>
      <c r="B3031" s="15" t="s">
        <v>173</v>
      </c>
      <c r="C3031" s="15" t="s">
        <v>169</v>
      </c>
      <c r="D3031" s="15" t="s">
        <v>6</v>
      </c>
      <c r="E3031" s="15" t="s">
        <v>34</v>
      </c>
      <c r="F3031" s="16">
        <v>750</v>
      </c>
      <c r="G3031" s="19">
        <v>2608.0447129598788</v>
      </c>
      <c r="H3031" s="19">
        <f t="shared" si="236"/>
        <v>1956033.5347199091</v>
      </c>
      <c r="I3031" s="20">
        <v>4196.7132159998282</v>
      </c>
      <c r="J3031" s="19">
        <f t="shared" si="237"/>
        <v>3147534.911999871</v>
      </c>
      <c r="K3031" s="19">
        <f t="shared" si="238"/>
        <v>1588.6685030399494</v>
      </c>
      <c r="L3031" s="19">
        <f t="shared" si="239"/>
        <v>1191501.3772799619</v>
      </c>
      <c r="M3031" s="29">
        <f>Table4[[#This Row],[Revenue]]/Table4[[#This Row],[Units]]</f>
        <v>5.5956176213331039</v>
      </c>
      <c r="N3031" s="31">
        <f t="shared" si="240"/>
        <v>0.37855064696420143</v>
      </c>
    </row>
    <row r="3032" spans="1:14" x14ac:dyDescent="0.25">
      <c r="A3032" s="35">
        <v>2010</v>
      </c>
      <c r="B3032" s="15" t="s">
        <v>174</v>
      </c>
      <c r="C3032" s="15" t="s">
        <v>169</v>
      </c>
      <c r="D3032" s="15" t="s">
        <v>6</v>
      </c>
      <c r="E3032" s="15" t="s">
        <v>34</v>
      </c>
      <c r="F3032" s="16">
        <v>930</v>
      </c>
      <c r="G3032" s="19">
        <v>1719.6388199999253</v>
      </c>
      <c r="H3032" s="19">
        <f t="shared" si="236"/>
        <v>1599264.1025999305</v>
      </c>
      <c r="I3032" s="20">
        <v>3312.5158199998564</v>
      </c>
      <c r="J3032" s="19">
        <f t="shared" si="237"/>
        <v>3080639.7125998666</v>
      </c>
      <c r="K3032" s="19">
        <f t="shared" si="238"/>
        <v>1592.8769999999311</v>
      </c>
      <c r="L3032" s="19">
        <f t="shared" si="239"/>
        <v>1481375.6099999361</v>
      </c>
      <c r="M3032" s="29">
        <f>Table4[[#This Row],[Revenue]]/Table4[[#This Row],[Units]]</f>
        <v>3.5618449677417812</v>
      </c>
      <c r="N3032" s="31">
        <f t="shared" si="240"/>
        <v>0.48086623175734755</v>
      </c>
    </row>
    <row r="3033" spans="1:14" x14ac:dyDescent="0.25">
      <c r="A3033" s="35">
        <v>2010</v>
      </c>
      <c r="B3033" s="15" t="s">
        <v>176</v>
      </c>
      <c r="C3033" s="15" t="s">
        <v>169</v>
      </c>
      <c r="D3033" s="15" t="s">
        <v>6</v>
      </c>
      <c r="E3033" s="15" t="s">
        <v>34</v>
      </c>
      <c r="F3033" s="16">
        <v>749</v>
      </c>
      <c r="G3033" s="19">
        <v>1842.1609599999113</v>
      </c>
      <c r="H3033" s="19">
        <f t="shared" si="236"/>
        <v>1379778.5590399336</v>
      </c>
      <c r="I3033" s="20">
        <v>3947.6159999998104</v>
      </c>
      <c r="J3033" s="19">
        <f t="shared" si="237"/>
        <v>2956764.3839998581</v>
      </c>
      <c r="K3033" s="19">
        <f t="shared" si="238"/>
        <v>2105.4550399998989</v>
      </c>
      <c r="L3033" s="19">
        <f t="shared" si="239"/>
        <v>1576985.8249599244</v>
      </c>
      <c r="M3033" s="29">
        <f>Table4[[#This Row],[Revenue]]/Table4[[#This Row],[Units]]</f>
        <v>5.2705153538048206</v>
      </c>
      <c r="N3033" s="31">
        <f t="shared" si="240"/>
        <v>0.53334849184925792</v>
      </c>
    </row>
    <row r="3034" spans="1:14" x14ac:dyDescent="0.25">
      <c r="A3034" s="35">
        <v>2010</v>
      </c>
      <c r="B3034" s="15" t="s">
        <v>172</v>
      </c>
      <c r="C3034" s="15" t="s">
        <v>169</v>
      </c>
      <c r="D3034" s="15" t="s">
        <v>6</v>
      </c>
      <c r="E3034" s="15" t="s">
        <v>34</v>
      </c>
      <c r="F3034" s="16">
        <v>748</v>
      </c>
      <c r="G3034" s="19">
        <v>1418.6814839999361</v>
      </c>
      <c r="H3034" s="19">
        <f t="shared" si="236"/>
        <v>1061173.7500319523</v>
      </c>
      <c r="I3034" s="20">
        <v>2844.5838839998719</v>
      </c>
      <c r="J3034" s="19">
        <f t="shared" si="237"/>
        <v>2127748.7452319041</v>
      </c>
      <c r="K3034" s="19">
        <f t="shared" si="238"/>
        <v>1425.9023999999358</v>
      </c>
      <c r="L3034" s="19">
        <f t="shared" si="239"/>
        <v>1066574.9951999518</v>
      </c>
      <c r="M3034" s="29">
        <f>Table4[[#This Row],[Revenue]]/Table4[[#This Row],[Units]]</f>
        <v>3.8029196310158717</v>
      </c>
      <c r="N3034" s="31">
        <f t="shared" si="240"/>
        <v>0.50126923942032708</v>
      </c>
    </row>
    <row r="3035" spans="1:14" x14ac:dyDescent="0.25">
      <c r="A3035" s="35">
        <v>2010</v>
      </c>
      <c r="B3035" s="15" t="s">
        <v>174</v>
      </c>
      <c r="C3035" s="15" t="s">
        <v>169</v>
      </c>
      <c r="D3035" s="15" t="s">
        <v>6</v>
      </c>
      <c r="E3035" s="15" t="s">
        <v>34</v>
      </c>
      <c r="F3035" s="16">
        <v>754</v>
      </c>
      <c r="G3035" s="19">
        <v>1369.6070699999423</v>
      </c>
      <c r="H3035" s="19">
        <f t="shared" si="236"/>
        <v>1032683.7307799564</v>
      </c>
      <c r="I3035" s="20">
        <v>2741.7965699998845</v>
      </c>
      <c r="J3035" s="19">
        <f t="shared" si="237"/>
        <v>2067314.6137799129</v>
      </c>
      <c r="K3035" s="19">
        <f t="shared" si="238"/>
        <v>1372.1894999999422</v>
      </c>
      <c r="L3035" s="19">
        <f t="shared" si="239"/>
        <v>1034630.8829999565</v>
      </c>
      <c r="M3035" s="29">
        <f>Table4[[#This Row],[Revenue]]/Table4[[#This Row],[Units]]</f>
        <v>3.6363349734746477</v>
      </c>
      <c r="N3035" s="31">
        <f t="shared" si="240"/>
        <v>0.50047093756485372</v>
      </c>
    </row>
    <row r="3036" spans="1:14" x14ac:dyDescent="0.25">
      <c r="A3036" s="35">
        <v>2011</v>
      </c>
      <c r="B3036" s="15" t="s">
        <v>174</v>
      </c>
      <c r="C3036" s="15" t="s">
        <v>169</v>
      </c>
      <c r="D3036" s="15" t="s">
        <v>6</v>
      </c>
      <c r="E3036" s="15" t="s">
        <v>34</v>
      </c>
      <c r="F3036" s="16">
        <v>754</v>
      </c>
      <c r="G3036" s="19">
        <v>3017.5436769598386</v>
      </c>
      <c r="H3036" s="19">
        <f t="shared" si="236"/>
        <v>2275227.9324277183</v>
      </c>
      <c r="I3036" s="20">
        <v>4887.3376159997661</v>
      </c>
      <c r="J3036" s="19">
        <f t="shared" si="237"/>
        <v>3685052.5624638237</v>
      </c>
      <c r="K3036" s="19">
        <f t="shared" si="238"/>
        <v>1869.7939390399274</v>
      </c>
      <c r="L3036" s="19">
        <f t="shared" si="239"/>
        <v>1409824.6300361054</v>
      </c>
      <c r="M3036" s="29">
        <f>Table4[[#This Row],[Revenue]]/Table4[[#This Row],[Units]]</f>
        <v>6.481880127320645</v>
      </c>
      <c r="N3036" s="31">
        <f t="shared" si="240"/>
        <v>0.38257924578788027</v>
      </c>
    </row>
    <row r="3037" spans="1:14" x14ac:dyDescent="0.25">
      <c r="A3037" s="35">
        <v>2020</v>
      </c>
      <c r="B3037" s="15" t="s">
        <v>176</v>
      </c>
      <c r="C3037" s="15" t="s">
        <v>169</v>
      </c>
      <c r="D3037" s="15" t="s">
        <v>6</v>
      </c>
      <c r="E3037" s="15" t="s">
        <v>34</v>
      </c>
      <c r="F3037" s="16">
        <v>757</v>
      </c>
      <c r="G3037" s="19">
        <v>2952.0797241598457</v>
      </c>
      <c r="H3037" s="19">
        <f t="shared" si="236"/>
        <v>2234724.3511890033</v>
      </c>
      <c r="I3037" s="20">
        <v>4792.1567359997762</v>
      </c>
      <c r="J3037" s="19">
        <f t="shared" si="237"/>
        <v>3627662.6491518305</v>
      </c>
      <c r="K3037" s="19">
        <f t="shared" si="238"/>
        <v>1840.0770118399305</v>
      </c>
      <c r="L3037" s="19">
        <f t="shared" si="239"/>
        <v>1392938.2979628271</v>
      </c>
      <c r="M3037" s="29">
        <f>Table4[[#This Row],[Revenue]]/Table4[[#This Row],[Units]]</f>
        <v>6.3304580396298231</v>
      </c>
      <c r="N3037" s="31">
        <f t="shared" si="240"/>
        <v>0.38397680067866974</v>
      </c>
    </row>
    <row r="3038" spans="1:14" x14ac:dyDescent="0.25">
      <c r="A3038" s="35">
        <v>1990</v>
      </c>
      <c r="B3038" s="15" t="s">
        <v>172</v>
      </c>
      <c r="C3038" s="15" t="s">
        <v>170</v>
      </c>
      <c r="D3038" s="15" t="s">
        <v>168</v>
      </c>
      <c r="E3038" s="15" t="s">
        <v>35</v>
      </c>
      <c r="F3038" s="16">
        <v>219</v>
      </c>
      <c r="G3038" s="19">
        <v>236.05458535139843</v>
      </c>
      <c r="H3038" s="19">
        <f t="shared" si="236"/>
        <v>51695.954191956254</v>
      </c>
      <c r="I3038" s="20">
        <v>531.43172693999645</v>
      </c>
      <c r="J3038" s="19">
        <f t="shared" si="237"/>
        <v>116383.54819985923</v>
      </c>
      <c r="K3038" s="19">
        <f t="shared" si="238"/>
        <v>295.37714158859802</v>
      </c>
      <c r="L3038" s="19">
        <f t="shared" si="239"/>
        <v>64687.594007902975</v>
      </c>
      <c r="M3038" s="29">
        <f>Table4[[#This Row],[Revenue]]/Table4[[#This Row],[Units]]</f>
        <v>2.4266288901369699</v>
      </c>
      <c r="N3038" s="31">
        <f t="shared" si="240"/>
        <v>0.55581390160762612</v>
      </c>
    </row>
    <row r="3039" spans="1:14" x14ac:dyDescent="0.25">
      <c r="A3039" s="35">
        <v>2003</v>
      </c>
      <c r="B3039" s="15" t="s">
        <v>174</v>
      </c>
      <c r="C3039" s="15" t="s">
        <v>169</v>
      </c>
      <c r="D3039" s="15" t="s">
        <v>6</v>
      </c>
      <c r="E3039" s="15" t="s">
        <v>35</v>
      </c>
      <c r="F3039" s="16">
        <v>124</v>
      </c>
      <c r="G3039" s="19">
        <v>146.92179179039991</v>
      </c>
      <c r="H3039" s="19">
        <f t="shared" si="236"/>
        <v>18218.302182009589</v>
      </c>
      <c r="I3039" s="20">
        <v>386.69166383999976</v>
      </c>
      <c r="J3039" s="19">
        <f t="shared" si="237"/>
        <v>47949.76631615997</v>
      </c>
      <c r="K3039" s="19">
        <f t="shared" si="238"/>
        <v>239.76987204959985</v>
      </c>
      <c r="L3039" s="19">
        <f t="shared" si="239"/>
        <v>29731.464134150381</v>
      </c>
      <c r="M3039" s="29">
        <f>Table4[[#This Row],[Revenue]]/Table4[[#This Row],[Units]]</f>
        <v>3.1184811599999982</v>
      </c>
      <c r="N3039" s="31">
        <f t="shared" si="240"/>
        <v>0.62005441148793083</v>
      </c>
    </row>
    <row r="3040" spans="1:14" x14ac:dyDescent="0.25">
      <c r="A3040" s="35">
        <v>2005</v>
      </c>
      <c r="B3040" s="15" t="s">
        <v>172</v>
      </c>
      <c r="C3040" s="15" t="s">
        <v>169</v>
      </c>
      <c r="D3040" s="15" t="s">
        <v>6</v>
      </c>
      <c r="E3040" s="15" t="s">
        <v>35</v>
      </c>
      <c r="F3040" s="16">
        <v>983</v>
      </c>
      <c r="G3040" s="19">
        <v>1691.3399699999352</v>
      </c>
      <c r="H3040" s="19">
        <f t="shared" si="236"/>
        <v>1662587.1905099363</v>
      </c>
      <c r="I3040" s="20">
        <v>3228.4694699998763</v>
      </c>
      <c r="J3040" s="19">
        <f t="shared" si="237"/>
        <v>3173585.4890098786</v>
      </c>
      <c r="K3040" s="19">
        <f t="shared" si="238"/>
        <v>1537.1294999999411</v>
      </c>
      <c r="L3040" s="19">
        <f t="shared" si="239"/>
        <v>1510998.2984999423</v>
      </c>
      <c r="M3040" s="29">
        <f>Table4[[#This Row],[Revenue]]/Table4[[#This Row],[Units]]</f>
        <v>3.284302614445449</v>
      </c>
      <c r="N3040" s="31">
        <f t="shared" si="240"/>
        <v>0.47611709334206592</v>
      </c>
    </row>
    <row r="3041" spans="1:14" x14ac:dyDescent="0.25">
      <c r="A3041" s="35">
        <v>2005</v>
      </c>
      <c r="B3041" s="15" t="s">
        <v>172</v>
      </c>
      <c r="C3041" s="15" t="s">
        <v>169</v>
      </c>
      <c r="D3041" s="15" t="s">
        <v>6</v>
      </c>
      <c r="E3041" s="15" t="s">
        <v>35</v>
      </c>
      <c r="F3041" s="16">
        <v>124</v>
      </c>
      <c r="G3041" s="19">
        <v>217.37766911999205</v>
      </c>
      <c r="H3041" s="19">
        <f t="shared" si="236"/>
        <v>26954.830970879015</v>
      </c>
      <c r="I3041" s="20">
        <v>571.05715199997906</v>
      </c>
      <c r="J3041" s="19">
        <f t="shared" si="237"/>
        <v>70811.086847997401</v>
      </c>
      <c r="K3041" s="19">
        <f t="shared" si="238"/>
        <v>353.67948287998701</v>
      </c>
      <c r="L3041" s="19">
        <f t="shared" si="239"/>
        <v>43856.255877118383</v>
      </c>
      <c r="M3041" s="29">
        <f>Table4[[#This Row],[Revenue]]/Table4[[#This Row],[Units]]</f>
        <v>4.6052996129030568</v>
      </c>
      <c r="N3041" s="31">
        <f t="shared" si="240"/>
        <v>0.6193416572077185</v>
      </c>
    </row>
    <row r="3042" spans="1:14" x14ac:dyDescent="0.25">
      <c r="A3042" s="35">
        <v>2005</v>
      </c>
      <c r="B3042" s="15" t="s">
        <v>171</v>
      </c>
      <c r="C3042" s="15" t="s">
        <v>169</v>
      </c>
      <c r="D3042" s="15" t="s">
        <v>6</v>
      </c>
      <c r="E3042" s="15" t="s">
        <v>35</v>
      </c>
      <c r="F3042" s="16">
        <v>112</v>
      </c>
      <c r="G3042" s="19">
        <v>207.88937771999088</v>
      </c>
      <c r="H3042" s="19">
        <f t="shared" si="236"/>
        <v>23283.610304638976</v>
      </c>
      <c r="I3042" s="20">
        <v>598.3302119999737</v>
      </c>
      <c r="J3042" s="19">
        <f t="shared" si="237"/>
        <v>67012.983743997058</v>
      </c>
      <c r="K3042" s="19">
        <f t="shared" si="238"/>
        <v>390.44083427998282</v>
      </c>
      <c r="L3042" s="19">
        <f t="shared" si="239"/>
        <v>43729.373439358082</v>
      </c>
      <c r="M3042" s="29">
        <f>Table4[[#This Row],[Revenue]]/Table4[[#This Row],[Units]]</f>
        <v>5.3422340357140508</v>
      </c>
      <c r="N3042" s="31">
        <f t="shared" si="240"/>
        <v>0.65255075951270869</v>
      </c>
    </row>
    <row r="3043" spans="1:14" x14ac:dyDescent="0.25">
      <c r="A3043" s="35">
        <v>2006</v>
      </c>
      <c r="B3043" s="15" t="s">
        <v>173</v>
      </c>
      <c r="C3043" s="15" t="s">
        <v>169</v>
      </c>
      <c r="D3043" s="15" t="s">
        <v>6</v>
      </c>
      <c r="E3043" s="15" t="s">
        <v>35</v>
      </c>
      <c r="F3043" s="16">
        <v>415</v>
      </c>
      <c r="G3043" s="19">
        <v>658.58575507996704</v>
      </c>
      <c r="H3043" s="19">
        <f t="shared" si="236"/>
        <v>273313.0883581863</v>
      </c>
      <c r="I3043" s="20">
        <v>1898.2786679999051</v>
      </c>
      <c r="J3043" s="19">
        <f t="shared" si="237"/>
        <v>787785.64721996058</v>
      </c>
      <c r="K3043" s="19">
        <f t="shared" si="238"/>
        <v>1239.692912919938</v>
      </c>
      <c r="L3043" s="19">
        <f t="shared" si="239"/>
        <v>514472.55886177428</v>
      </c>
      <c r="M3043" s="29">
        <f>Table4[[#This Row],[Revenue]]/Table4[[#This Row],[Units]]</f>
        <v>4.5741654650600125</v>
      </c>
      <c r="N3043" s="31">
        <f t="shared" si="240"/>
        <v>0.65306160460946605</v>
      </c>
    </row>
    <row r="3044" spans="1:14" x14ac:dyDescent="0.25">
      <c r="A3044" s="35">
        <v>2006</v>
      </c>
      <c r="B3044" s="15" t="s">
        <v>172</v>
      </c>
      <c r="C3044" s="15" t="s">
        <v>169</v>
      </c>
      <c r="D3044" s="15" t="s">
        <v>6</v>
      </c>
      <c r="E3044" s="15" t="s">
        <v>35</v>
      </c>
      <c r="F3044" s="16">
        <v>318</v>
      </c>
      <c r="G3044" s="19">
        <v>591.88097387997118</v>
      </c>
      <c r="H3044" s="19">
        <f t="shared" si="236"/>
        <v>188218.14969383084</v>
      </c>
      <c r="I3044" s="20">
        <v>1773.9089479999138</v>
      </c>
      <c r="J3044" s="19">
        <f t="shared" si="237"/>
        <v>564103.04546397261</v>
      </c>
      <c r="K3044" s="19">
        <f t="shared" si="238"/>
        <v>1182.0279741199427</v>
      </c>
      <c r="L3044" s="19">
        <f t="shared" si="239"/>
        <v>375884.89577014174</v>
      </c>
      <c r="M3044" s="29">
        <f>Table4[[#This Row],[Revenue]]/Table4[[#This Row],[Units]]</f>
        <v>5.5783300251569621</v>
      </c>
      <c r="N3044" s="31">
        <f t="shared" si="240"/>
        <v>0.66634083753435136</v>
      </c>
    </row>
    <row r="3045" spans="1:14" x14ac:dyDescent="0.25">
      <c r="A3045" s="35">
        <v>2006</v>
      </c>
      <c r="B3045" s="15" t="s">
        <v>171</v>
      </c>
      <c r="C3045" s="15" t="s">
        <v>169</v>
      </c>
      <c r="D3045" s="15" t="s">
        <v>6</v>
      </c>
      <c r="E3045" s="15" t="s">
        <v>35</v>
      </c>
      <c r="F3045" s="16">
        <v>323</v>
      </c>
      <c r="G3045" s="19">
        <v>538.41971167997099</v>
      </c>
      <c r="H3045" s="19">
        <f t="shared" si="236"/>
        <v>173909.56687263062</v>
      </c>
      <c r="I3045" s="20">
        <v>1574.4613279999153</v>
      </c>
      <c r="J3045" s="19">
        <f t="shared" si="237"/>
        <v>508551.00894397264</v>
      </c>
      <c r="K3045" s="19">
        <f t="shared" si="238"/>
        <v>1036.0416163199443</v>
      </c>
      <c r="L3045" s="19">
        <f t="shared" si="239"/>
        <v>334641.44207134203</v>
      </c>
      <c r="M3045" s="29">
        <f>Table4[[#This Row],[Revenue]]/Table4[[#This Row],[Units]]</f>
        <v>4.8744932755415338</v>
      </c>
      <c r="N3045" s="31">
        <f t="shared" si="240"/>
        <v>0.65802925603517903</v>
      </c>
    </row>
    <row r="3046" spans="1:14" x14ac:dyDescent="0.25">
      <c r="A3046" s="35">
        <v>2006</v>
      </c>
      <c r="B3046" s="15" t="s">
        <v>174</v>
      </c>
      <c r="C3046" s="15" t="s">
        <v>169</v>
      </c>
      <c r="D3046" s="15" t="s">
        <v>6</v>
      </c>
      <c r="E3046" s="15" t="s">
        <v>35</v>
      </c>
      <c r="F3046" s="16">
        <v>321</v>
      </c>
      <c r="G3046" s="19">
        <v>517.26376067997558</v>
      </c>
      <c r="H3046" s="19">
        <f t="shared" si="236"/>
        <v>166041.66717827215</v>
      </c>
      <c r="I3046" s="20">
        <v>1574.5292279999258</v>
      </c>
      <c r="J3046" s="19">
        <f t="shared" si="237"/>
        <v>505423.88218797615</v>
      </c>
      <c r="K3046" s="19">
        <f t="shared" si="238"/>
        <v>1057.2654673199502</v>
      </c>
      <c r="L3046" s="19">
        <f t="shared" si="239"/>
        <v>339382.215009704</v>
      </c>
      <c r="M3046" s="29">
        <f>Table4[[#This Row],[Revenue]]/Table4[[#This Row],[Units]]</f>
        <v>4.9050754766352824</v>
      </c>
      <c r="N3046" s="31">
        <f t="shared" si="240"/>
        <v>0.6714803691913428</v>
      </c>
    </row>
    <row r="3047" spans="1:14" x14ac:dyDescent="0.25">
      <c r="A3047" s="35">
        <v>2006</v>
      </c>
      <c r="B3047" s="15" t="s">
        <v>175</v>
      </c>
      <c r="C3047" s="15" t="s">
        <v>169</v>
      </c>
      <c r="D3047" s="15" t="s">
        <v>6</v>
      </c>
      <c r="E3047" s="15" t="s">
        <v>35</v>
      </c>
      <c r="F3047" s="16">
        <v>327</v>
      </c>
      <c r="G3047" s="19">
        <v>526.83554847997232</v>
      </c>
      <c r="H3047" s="19">
        <f t="shared" si="236"/>
        <v>172275.22435295096</v>
      </c>
      <c r="I3047" s="20">
        <v>1540.5866079999189</v>
      </c>
      <c r="J3047" s="19">
        <f t="shared" si="237"/>
        <v>503771.82081597351</v>
      </c>
      <c r="K3047" s="19">
        <f t="shared" si="238"/>
        <v>1013.7510595199466</v>
      </c>
      <c r="L3047" s="19">
        <f t="shared" si="239"/>
        <v>331496.59646302252</v>
      </c>
      <c r="M3047" s="29">
        <f>Table4[[#This Row],[Revenue]]/Table4[[#This Row],[Units]]</f>
        <v>4.7112740305807916</v>
      </c>
      <c r="N3047" s="31">
        <f t="shared" si="240"/>
        <v>0.65802925603517903</v>
      </c>
    </row>
    <row r="3048" spans="1:14" x14ac:dyDescent="0.25">
      <c r="A3048" s="35">
        <v>2006</v>
      </c>
      <c r="B3048" s="15" t="s">
        <v>174</v>
      </c>
      <c r="C3048" s="15" t="s">
        <v>169</v>
      </c>
      <c r="D3048" s="15" t="s">
        <v>6</v>
      </c>
      <c r="E3048" s="15" t="s">
        <v>35</v>
      </c>
      <c r="F3048" s="16">
        <v>322</v>
      </c>
      <c r="G3048" s="19">
        <v>459.26433319997903</v>
      </c>
      <c r="H3048" s="19">
        <f t="shared" si="236"/>
        <v>147883.11529039324</v>
      </c>
      <c r="I3048" s="20">
        <v>1382.569719999937</v>
      </c>
      <c r="J3048" s="19">
        <f t="shared" si="237"/>
        <v>445187.4498399797</v>
      </c>
      <c r="K3048" s="19">
        <f t="shared" si="238"/>
        <v>923.30538679995789</v>
      </c>
      <c r="L3048" s="19">
        <f t="shared" si="239"/>
        <v>297304.33454958646</v>
      </c>
      <c r="M3048" s="29">
        <f>Table4[[#This Row],[Revenue]]/Table4[[#This Row],[Units]]</f>
        <v>4.2936947826085001</v>
      </c>
      <c r="N3048" s="31">
        <f t="shared" si="240"/>
        <v>0.66781831935390568</v>
      </c>
    </row>
    <row r="3049" spans="1:14" x14ac:dyDescent="0.25">
      <c r="A3049" s="35">
        <v>2007</v>
      </c>
      <c r="B3049" s="15" t="s">
        <v>176</v>
      </c>
      <c r="C3049" s="15" t="s">
        <v>169</v>
      </c>
      <c r="D3049" s="15" t="s">
        <v>6</v>
      </c>
      <c r="E3049" s="15" t="s">
        <v>35</v>
      </c>
      <c r="F3049" s="16">
        <v>761.39675012907674</v>
      </c>
      <c r="G3049" s="19">
        <v>1449.5075583065184</v>
      </c>
      <c r="H3049" s="19">
        <f t="shared" si="236"/>
        <v>1103650.3441821162</v>
      </c>
      <c r="I3049" s="20">
        <v>4983.8361090691451</v>
      </c>
      <c r="J3049" s="19">
        <f t="shared" si="237"/>
        <v>3794676.6166211898</v>
      </c>
      <c r="K3049" s="19">
        <f t="shared" si="238"/>
        <v>3534.3285507626269</v>
      </c>
      <c r="L3049" s="19">
        <f t="shared" si="239"/>
        <v>2691026.2724390738</v>
      </c>
      <c r="M3049" s="29">
        <f>Table4[[#This Row],[Revenue]]/Table4[[#This Row],[Units]]</f>
        <v>6.5456493059948757</v>
      </c>
      <c r="N3049" s="31">
        <f t="shared" si="240"/>
        <v>0.70915826151088068</v>
      </c>
    </row>
    <row r="3050" spans="1:14" x14ac:dyDescent="0.25">
      <c r="A3050" s="35">
        <v>2007</v>
      </c>
      <c r="B3050" s="15" t="s">
        <v>173</v>
      </c>
      <c r="C3050" s="15" t="s">
        <v>169</v>
      </c>
      <c r="D3050" s="15" t="s">
        <v>6</v>
      </c>
      <c r="E3050" s="15" t="s">
        <v>35</v>
      </c>
      <c r="F3050" s="16">
        <v>705.87422781260079</v>
      </c>
      <c r="G3050" s="19">
        <v>1292.4432756461465</v>
      </c>
      <c r="H3050" s="19">
        <f t="shared" si="236"/>
        <v>912302.399188312</v>
      </c>
      <c r="I3050" s="20">
        <v>4127.9156178813755</v>
      </c>
      <c r="J3050" s="19">
        <f t="shared" si="237"/>
        <v>2913789.249247591</v>
      </c>
      <c r="K3050" s="19">
        <f t="shared" si="238"/>
        <v>2835.472342235229</v>
      </c>
      <c r="L3050" s="19">
        <f t="shared" si="239"/>
        <v>2001486.850059279</v>
      </c>
      <c r="M3050" s="29">
        <f>Table4[[#This Row],[Revenue]]/Table4[[#This Row],[Units]]</f>
        <v>5.8479477720459805</v>
      </c>
      <c r="N3050" s="31">
        <f t="shared" si="240"/>
        <v>0.68690172104111857</v>
      </c>
    </row>
    <row r="3051" spans="1:14" x14ac:dyDescent="0.25">
      <c r="A3051" s="35">
        <v>2007</v>
      </c>
      <c r="B3051" s="15" t="s">
        <v>173</v>
      </c>
      <c r="C3051" s="15" t="s">
        <v>169</v>
      </c>
      <c r="D3051" s="15" t="s">
        <v>6</v>
      </c>
      <c r="E3051" s="15" t="s">
        <v>35</v>
      </c>
      <c r="F3051" s="16">
        <v>701.2697728446152</v>
      </c>
      <c r="G3051" s="19">
        <v>1236.0831325435968</v>
      </c>
      <c r="H3051" s="19">
        <f t="shared" si="236"/>
        <v>866827.73757590854</v>
      </c>
      <c r="I3051" s="20">
        <v>3910.0181694954781</v>
      </c>
      <c r="J3051" s="19">
        <f t="shared" si="237"/>
        <v>2741977.5535404119</v>
      </c>
      <c r="K3051" s="19">
        <f t="shared" si="238"/>
        <v>2673.9350369518816</v>
      </c>
      <c r="L3051" s="19">
        <f t="shared" si="239"/>
        <v>1875149.8159645032</v>
      </c>
      <c r="M3051" s="29">
        <f>Table4[[#This Row],[Revenue]]/Table4[[#This Row],[Units]]</f>
        <v>5.5756262723758461</v>
      </c>
      <c r="N3051" s="31">
        <f t="shared" si="240"/>
        <v>0.68386767555530514</v>
      </c>
    </row>
    <row r="3052" spans="1:14" x14ac:dyDescent="0.25">
      <c r="A3052" s="35">
        <v>2007</v>
      </c>
      <c r="B3052" s="15" t="s">
        <v>172</v>
      </c>
      <c r="C3052" s="15" t="s">
        <v>169</v>
      </c>
      <c r="D3052" s="15" t="s">
        <v>6</v>
      </c>
      <c r="E3052" s="15" t="s">
        <v>35</v>
      </c>
      <c r="F3052" s="16">
        <v>437.79938716244203</v>
      </c>
      <c r="G3052" s="19">
        <v>910.87502826834748</v>
      </c>
      <c r="H3052" s="19">
        <f t="shared" si="236"/>
        <v>398780.52915745461</v>
      </c>
      <c r="I3052" s="20">
        <v>2855.706492751689</v>
      </c>
      <c r="J3052" s="19">
        <f t="shared" si="237"/>
        <v>1250226.5524424962</v>
      </c>
      <c r="K3052" s="19">
        <f t="shared" si="238"/>
        <v>1944.8314644833415</v>
      </c>
      <c r="L3052" s="19">
        <f t="shared" si="239"/>
        <v>851446.02328504156</v>
      </c>
      <c r="M3052" s="29">
        <f>Table4[[#This Row],[Revenue]]/Table4[[#This Row],[Units]]</f>
        <v>6.5228654413170783</v>
      </c>
      <c r="N3052" s="31">
        <f t="shared" si="240"/>
        <v>0.68103338680627135</v>
      </c>
    </row>
    <row r="3053" spans="1:14" x14ac:dyDescent="0.25">
      <c r="A3053" s="35">
        <v>2007</v>
      </c>
      <c r="B3053" s="15" t="s">
        <v>174</v>
      </c>
      <c r="C3053" s="15" t="s">
        <v>169</v>
      </c>
      <c r="D3053" s="15" t="s">
        <v>6</v>
      </c>
      <c r="E3053" s="15" t="s">
        <v>35</v>
      </c>
      <c r="F3053" s="16">
        <v>441.14101192172529</v>
      </c>
      <c r="G3053" s="19">
        <v>818.21178506875015</v>
      </c>
      <c r="H3053" s="19">
        <f t="shared" si="236"/>
        <v>360946.77483150963</v>
      </c>
      <c r="I3053" s="20">
        <v>2548.7825558559853</v>
      </c>
      <c r="J3053" s="19">
        <f t="shared" si="237"/>
        <v>1124372.5158587506</v>
      </c>
      <c r="K3053" s="19">
        <f t="shared" si="238"/>
        <v>1730.5707707872352</v>
      </c>
      <c r="L3053" s="19">
        <f t="shared" si="239"/>
        <v>763425.74102724087</v>
      </c>
      <c r="M3053" s="29">
        <f>Table4[[#This Row],[Revenue]]/Table4[[#This Row],[Units]]</f>
        <v>5.7777048312801922</v>
      </c>
      <c r="N3053" s="31">
        <f t="shared" si="240"/>
        <v>0.67897936872297793</v>
      </c>
    </row>
    <row r="3054" spans="1:14" x14ac:dyDescent="0.25">
      <c r="A3054" s="35">
        <v>2010</v>
      </c>
      <c r="B3054" s="15" t="s">
        <v>171</v>
      </c>
      <c r="C3054" s="15" t="s">
        <v>169</v>
      </c>
      <c r="D3054" s="15" t="s">
        <v>6</v>
      </c>
      <c r="E3054" s="15" t="s">
        <v>35</v>
      </c>
      <c r="F3054" s="16">
        <v>313</v>
      </c>
      <c r="G3054" s="19">
        <v>593.65976327996952</v>
      </c>
      <c r="H3054" s="19">
        <f t="shared" si="236"/>
        <v>185815.50590663045</v>
      </c>
      <c r="I3054" s="20">
        <v>1751.79088799991</v>
      </c>
      <c r="J3054" s="19">
        <f t="shared" si="237"/>
        <v>548310.54794397182</v>
      </c>
      <c r="K3054" s="19">
        <f t="shared" si="238"/>
        <v>1158.1311247199405</v>
      </c>
      <c r="L3054" s="19">
        <f t="shared" si="239"/>
        <v>362495.04203734139</v>
      </c>
      <c r="M3054" s="29">
        <f>Table4[[#This Row],[Revenue]]/Table4[[#This Row],[Units]]</f>
        <v>5.5967759999997124</v>
      </c>
      <c r="N3054" s="31">
        <f t="shared" si="240"/>
        <v>0.66111265485701054</v>
      </c>
    </row>
    <row r="3055" spans="1:14" x14ac:dyDescent="0.25">
      <c r="A3055" s="35">
        <v>2011</v>
      </c>
      <c r="B3055" s="15" t="s">
        <v>171</v>
      </c>
      <c r="C3055" s="15" t="s">
        <v>169</v>
      </c>
      <c r="D3055" s="15" t="s">
        <v>6</v>
      </c>
      <c r="E3055" s="15" t="s">
        <v>35</v>
      </c>
      <c r="F3055" s="16">
        <v>204</v>
      </c>
      <c r="G3055" s="19">
        <v>291.44587199999864</v>
      </c>
      <c r="H3055" s="19">
        <f t="shared" si="236"/>
        <v>59454.957887999721</v>
      </c>
      <c r="I3055" s="20">
        <v>547.53119999999751</v>
      </c>
      <c r="J3055" s="19">
        <f t="shared" si="237"/>
        <v>111696.36479999949</v>
      </c>
      <c r="K3055" s="19">
        <f t="shared" si="238"/>
        <v>256.08532799999887</v>
      </c>
      <c r="L3055" s="19">
        <f t="shared" si="239"/>
        <v>52241.406911999766</v>
      </c>
      <c r="M3055" s="29">
        <f>Table4[[#This Row],[Revenue]]/Table4[[#This Row],[Units]]</f>
        <v>2.683976470588223</v>
      </c>
      <c r="N3055" s="31">
        <f t="shared" si="240"/>
        <v>0.46770910589204784</v>
      </c>
    </row>
    <row r="3056" spans="1:14" x14ac:dyDescent="0.25">
      <c r="A3056" s="35">
        <v>2012</v>
      </c>
      <c r="B3056" s="15" t="s">
        <v>171</v>
      </c>
      <c r="C3056" s="15" t="s">
        <v>169</v>
      </c>
      <c r="D3056" s="15" t="s">
        <v>6</v>
      </c>
      <c r="E3056" s="15" t="s">
        <v>35</v>
      </c>
      <c r="F3056" s="16">
        <v>894</v>
      </c>
      <c r="G3056" s="19">
        <v>1309.8137039999663</v>
      </c>
      <c r="H3056" s="19">
        <f t="shared" si="236"/>
        <v>1170973.4513759699</v>
      </c>
      <c r="I3056" s="20">
        <v>2540.1581039999342</v>
      </c>
      <c r="J3056" s="19">
        <f t="shared" si="237"/>
        <v>2270901.3449759413</v>
      </c>
      <c r="K3056" s="19">
        <f t="shared" si="238"/>
        <v>1230.3443999999679</v>
      </c>
      <c r="L3056" s="19">
        <f t="shared" si="239"/>
        <v>1099927.8935999714</v>
      </c>
      <c r="M3056" s="29">
        <f>Table4[[#This Row],[Revenue]]/Table4[[#This Row],[Units]]</f>
        <v>2.8413401610737519</v>
      </c>
      <c r="N3056" s="31">
        <f t="shared" si="240"/>
        <v>0.48435740990396231</v>
      </c>
    </row>
    <row r="3057" spans="1:19" x14ac:dyDescent="0.25">
      <c r="A3057" s="35">
        <v>2013</v>
      </c>
      <c r="B3057" s="15" t="s">
        <v>174</v>
      </c>
      <c r="C3057" s="15" t="s">
        <v>169</v>
      </c>
      <c r="D3057" s="15" t="s">
        <v>6</v>
      </c>
      <c r="E3057" s="15" t="s">
        <v>35</v>
      </c>
      <c r="F3057" s="16">
        <v>334</v>
      </c>
      <c r="G3057" s="19">
        <v>891.24579917997517</v>
      </c>
      <c r="H3057" s="19">
        <f t="shared" si="236"/>
        <v>297676.09692611173</v>
      </c>
      <c r="I3057" s="20">
        <v>1756.4687779999649</v>
      </c>
      <c r="J3057" s="19">
        <f t="shared" si="237"/>
        <v>586660.57185198832</v>
      </c>
      <c r="K3057" s="19">
        <f t="shared" si="238"/>
        <v>865.22297881998975</v>
      </c>
      <c r="L3057" s="19">
        <f t="shared" si="239"/>
        <v>288984.4749258766</v>
      </c>
      <c r="M3057" s="29">
        <f>Table4[[#This Row],[Revenue]]/Table4[[#This Row],[Units]]</f>
        <v>5.2588885568861228</v>
      </c>
      <c r="N3057" s="31">
        <f t="shared" si="240"/>
        <v>0.49259229065556837</v>
      </c>
    </row>
    <row r="3058" spans="1:19" x14ac:dyDescent="0.25">
      <c r="A3058" s="35">
        <v>2013</v>
      </c>
      <c r="B3058" s="15" t="s">
        <v>172</v>
      </c>
      <c r="C3058" s="15" t="s">
        <v>169</v>
      </c>
      <c r="D3058" s="15" t="s">
        <v>6</v>
      </c>
      <c r="E3058" s="15" t="s">
        <v>35</v>
      </c>
      <c r="F3058" s="16">
        <v>195</v>
      </c>
      <c r="G3058" s="19">
        <v>364.01634329998905</v>
      </c>
      <c r="H3058" s="19">
        <f t="shared" si="236"/>
        <v>70983.186943497858</v>
      </c>
      <c r="I3058" s="20">
        <v>700.68842999997878</v>
      </c>
      <c r="J3058" s="19">
        <f t="shared" si="237"/>
        <v>136634.24384999587</v>
      </c>
      <c r="K3058" s="19">
        <f t="shared" si="238"/>
        <v>336.67208669998973</v>
      </c>
      <c r="L3058" s="19">
        <f t="shared" si="239"/>
        <v>65651.056906498008</v>
      </c>
      <c r="M3058" s="29">
        <f>Table4[[#This Row],[Revenue]]/Table4[[#This Row],[Units]]</f>
        <v>3.5932739999998913</v>
      </c>
      <c r="N3058" s="31">
        <f t="shared" si="240"/>
        <v>0.48048757805234477</v>
      </c>
    </row>
    <row r="3059" spans="1:19" x14ac:dyDescent="0.25">
      <c r="A3059" s="35">
        <v>2017</v>
      </c>
      <c r="B3059" s="15" t="s">
        <v>173</v>
      </c>
      <c r="C3059" s="15" t="s">
        <v>169</v>
      </c>
      <c r="D3059" s="15" t="s">
        <v>6</v>
      </c>
      <c r="E3059" s="15" t="s">
        <v>35</v>
      </c>
      <c r="F3059" s="16">
        <v>306</v>
      </c>
      <c r="G3059" s="19">
        <v>716.02007407139092</v>
      </c>
      <c r="H3059" s="19">
        <f t="shared" si="236"/>
        <v>219102.14266584563</v>
      </c>
      <c r="I3059" s="20">
        <v>1558.9316389399867</v>
      </c>
      <c r="J3059" s="19">
        <f t="shared" si="237"/>
        <v>477033.08151563595</v>
      </c>
      <c r="K3059" s="19">
        <f t="shared" si="238"/>
        <v>842.91156486859575</v>
      </c>
      <c r="L3059" s="19">
        <f t="shared" si="239"/>
        <v>257930.93884979031</v>
      </c>
      <c r="M3059" s="29">
        <f>Table4[[#This Row],[Revenue]]/Table4[[#This Row],[Units]]</f>
        <v>5.0945478396731589</v>
      </c>
      <c r="N3059" s="31">
        <f t="shared" si="240"/>
        <v>0.54069822166271708</v>
      </c>
    </row>
    <row r="3060" spans="1:19" x14ac:dyDescent="0.25">
      <c r="A3060" s="35">
        <v>2017</v>
      </c>
      <c r="B3060" s="15" t="s">
        <v>174</v>
      </c>
      <c r="C3060" s="15" t="s">
        <v>169</v>
      </c>
      <c r="D3060" s="15" t="s">
        <v>6</v>
      </c>
      <c r="E3060" s="15" t="s">
        <v>35</v>
      </c>
      <c r="F3060" s="16">
        <v>181</v>
      </c>
      <c r="G3060" s="19">
        <v>246.3213619232998</v>
      </c>
      <c r="H3060" s="19">
        <f t="shared" si="236"/>
        <v>44584.166508117261</v>
      </c>
      <c r="I3060" s="20">
        <v>499.66220942999962</v>
      </c>
      <c r="J3060" s="19">
        <f t="shared" si="237"/>
        <v>90438.859906829937</v>
      </c>
      <c r="K3060" s="19">
        <f t="shared" si="238"/>
        <v>253.34084750669982</v>
      </c>
      <c r="L3060" s="19">
        <f t="shared" si="239"/>
        <v>45854.693398712676</v>
      </c>
      <c r="M3060" s="29">
        <f>Table4[[#This Row],[Revenue]]/Table4[[#This Row],[Units]]</f>
        <v>2.7605646929834231</v>
      </c>
      <c r="N3060" s="31">
        <f t="shared" si="240"/>
        <v>0.50702423102140104</v>
      </c>
    </row>
    <row r="3061" spans="1:19" x14ac:dyDescent="0.25">
      <c r="A3061" s="35">
        <v>2018</v>
      </c>
      <c r="B3061" s="15" t="s">
        <v>174</v>
      </c>
      <c r="C3061" s="15" t="s">
        <v>169</v>
      </c>
      <c r="D3061" s="15" t="s">
        <v>6</v>
      </c>
      <c r="E3061" s="15" t="s">
        <v>35</v>
      </c>
      <c r="F3061" s="16">
        <v>797</v>
      </c>
      <c r="G3061" s="19">
        <v>1148.4475109999719</v>
      </c>
      <c r="H3061" s="19">
        <f t="shared" si="236"/>
        <v>915312.66626697755</v>
      </c>
      <c r="I3061" s="20">
        <v>2439.9338634899409</v>
      </c>
      <c r="J3061" s="19">
        <f t="shared" si="237"/>
        <v>1944627.2892014829</v>
      </c>
      <c r="K3061" s="19">
        <f t="shared" si="238"/>
        <v>1291.486352489969</v>
      </c>
      <c r="L3061" s="19">
        <f t="shared" si="239"/>
        <v>1029314.6229345053</v>
      </c>
      <c r="M3061" s="29">
        <f>Table4[[#This Row],[Revenue]]/Table4[[#This Row],[Units]]</f>
        <v>3.0613975702508669</v>
      </c>
      <c r="N3061" s="31">
        <f t="shared" si="240"/>
        <v>0.52931203251661141</v>
      </c>
    </row>
    <row r="3062" spans="1:19" x14ac:dyDescent="0.25">
      <c r="A3062" s="35">
        <v>2019</v>
      </c>
      <c r="B3062" s="15" t="s">
        <v>173</v>
      </c>
      <c r="C3062" s="15" t="s">
        <v>169</v>
      </c>
      <c r="D3062" s="15" t="s">
        <v>6</v>
      </c>
      <c r="E3062" s="15" t="s">
        <v>35</v>
      </c>
      <c r="F3062" s="16">
        <v>797</v>
      </c>
      <c r="G3062" s="19">
        <v>1413.3822659999428</v>
      </c>
      <c r="H3062" s="19">
        <f t="shared" si="236"/>
        <v>1126465.6660019543</v>
      </c>
      <c r="I3062" s="20">
        <v>2798.9673659998871</v>
      </c>
      <c r="J3062" s="19">
        <f t="shared" si="237"/>
        <v>2230776.9907019101</v>
      </c>
      <c r="K3062" s="19">
        <f t="shared" si="238"/>
        <v>1385.5850999999443</v>
      </c>
      <c r="L3062" s="19">
        <f t="shared" si="239"/>
        <v>1104311.3246999558</v>
      </c>
      <c r="M3062" s="29">
        <f>Table4[[#This Row],[Revenue]]/Table4[[#This Row],[Units]]</f>
        <v>3.5118787528229447</v>
      </c>
      <c r="N3062" s="31">
        <f t="shared" si="240"/>
        <v>0.49503438905046532</v>
      </c>
    </row>
    <row r="3063" spans="1:19" x14ac:dyDescent="0.25">
      <c r="A3063" s="35">
        <v>2019</v>
      </c>
      <c r="B3063" s="15" t="s">
        <v>173</v>
      </c>
      <c r="C3063" s="15" t="s">
        <v>169</v>
      </c>
      <c r="D3063" s="15" t="s">
        <v>6</v>
      </c>
      <c r="E3063" s="15" t="s">
        <v>35</v>
      </c>
      <c r="F3063" s="16">
        <v>306</v>
      </c>
      <c r="G3063" s="19">
        <v>997.84654151995835</v>
      </c>
      <c r="H3063" s="19">
        <f t="shared" si="236"/>
        <v>305341.04170510726</v>
      </c>
      <c r="I3063" s="20">
        <v>1932.47919199994</v>
      </c>
      <c r="J3063" s="19">
        <f t="shared" si="237"/>
        <v>591338.63275198161</v>
      </c>
      <c r="K3063" s="19">
        <f t="shared" si="238"/>
        <v>934.63265047998163</v>
      </c>
      <c r="L3063" s="19">
        <f t="shared" si="239"/>
        <v>285997.59104687435</v>
      </c>
      <c r="M3063" s="29">
        <f>Table4[[#This Row],[Revenue]]/Table4[[#This Row],[Units]]</f>
        <v>6.3152914771239868</v>
      </c>
      <c r="N3063" s="31">
        <f t="shared" si="240"/>
        <v>0.48364435402418071</v>
      </c>
    </row>
    <row r="3064" spans="1:19" x14ac:dyDescent="0.25">
      <c r="A3064" s="35">
        <v>2019</v>
      </c>
      <c r="B3064" s="15" t="s">
        <v>176</v>
      </c>
      <c r="C3064" s="15" t="s">
        <v>169</v>
      </c>
      <c r="D3064" s="15" t="s">
        <v>6</v>
      </c>
      <c r="E3064" s="15" t="s">
        <v>35</v>
      </c>
      <c r="F3064" s="16">
        <v>181</v>
      </c>
      <c r="G3064" s="19">
        <v>391.37910635998344</v>
      </c>
      <c r="H3064" s="19">
        <f t="shared" si="236"/>
        <v>70839.618251157008</v>
      </c>
      <c r="I3064" s="20">
        <v>786.00435599996672</v>
      </c>
      <c r="J3064" s="19">
        <f t="shared" si="237"/>
        <v>142266.78843599398</v>
      </c>
      <c r="K3064" s="19">
        <f t="shared" si="238"/>
        <v>394.62524963998328</v>
      </c>
      <c r="L3064" s="19">
        <f t="shared" si="239"/>
        <v>71427.17018483697</v>
      </c>
      <c r="M3064" s="29">
        <f>Table4[[#This Row],[Revenue]]/Table4[[#This Row],[Units]]</f>
        <v>4.3425655027622474</v>
      </c>
      <c r="N3064" s="31">
        <f t="shared" si="240"/>
        <v>0.50206496519721577</v>
      </c>
    </row>
    <row r="3065" spans="1:19" x14ac:dyDescent="0.25">
      <c r="A3065" s="35">
        <v>1990</v>
      </c>
      <c r="B3065" s="15" t="s">
        <v>171</v>
      </c>
      <c r="C3065" s="15" t="s">
        <v>170</v>
      </c>
      <c r="D3065" s="15" t="s">
        <v>168</v>
      </c>
      <c r="E3065" s="15" t="s">
        <v>131</v>
      </c>
      <c r="F3065" s="16">
        <v>813</v>
      </c>
      <c r="G3065" s="19">
        <v>1029.9809255966825</v>
      </c>
      <c r="H3065" s="19">
        <f t="shared" si="236"/>
        <v>837374.49251010281</v>
      </c>
      <c r="I3065" s="20">
        <v>1575.5525825699733</v>
      </c>
      <c r="J3065" s="19">
        <f t="shared" si="237"/>
        <v>1280924.2496293883</v>
      </c>
      <c r="K3065" s="19">
        <f t="shared" si="238"/>
        <v>545.57165697329083</v>
      </c>
      <c r="L3065" s="19">
        <f t="shared" si="239"/>
        <v>443549.75711928552</v>
      </c>
      <c r="M3065" s="29">
        <f>Table4[[#This Row],[Revenue]]/Table4[[#This Row],[Units]]</f>
        <v>1.9379490560516277</v>
      </c>
      <c r="N3065" s="31">
        <f t="shared" si="240"/>
        <v>0.34627321424168395</v>
      </c>
      <c r="O3065" s="41"/>
      <c r="P3065" s="41"/>
      <c r="Q3065" s="41"/>
      <c r="R3065" s="41"/>
      <c r="S3065" s="41"/>
    </row>
    <row r="3066" spans="1:19" x14ac:dyDescent="0.25">
      <c r="A3066" s="35">
        <v>1990</v>
      </c>
      <c r="B3066" s="15" t="s">
        <v>175</v>
      </c>
      <c r="C3066" s="15" t="s">
        <v>170</v>
      </c>
      <c r="D3066" s="15" t="s">
        <v>146</v>
      </c>
      <c r="E3066" s="15" t="s">
        <v>131</v>
      </c>
      <c r="F3066" s="16">
        <v>548</v>
      </c>
      <c r="G3066" s="19">
        <v>558.12813599999265</v>
      </c>
      <c r="H3066" s="19">
        <f t="shared" si="236"/>
        <v>305854.21852799598</v>
      </c>
      <c r="I3066" s="20">
        <v>1297.9180442399829</v>
      </c>
      <c r="J3066" s="19">
        <f t="shared" si="237"/>
        <v>711259.08824351069</v>
      </c>
      <c r="K3066" s="19">
        <f t="shared" si="238"/>
        <v>739.78990823999027</v>
      </c>
      <c r="L3066" s="19">
        <f t="shared" si="239"/>
        <v>405404.86971551471</v>
      </c>
      <c r="M3066" s="29">
        <f>Table4[[#This Row],[Revenue]]/Table4[[#This Row],[Units]]</f>
        <v>2.3684635843795308</v>
      </c>
      <c r="N3066" s="31">
        <f t="shared" si="240"/>
        <v>0.56998198886524176</v>
      </c>
    </row>
    <row r="3067" spans="1:19" x14ac:dyDescent="0.25">
      <c r="A3067" s="35">
        <v>1990</v>
      </c>
      <c r="B3067" s="15" t="s">
        <v>173</v>
      </c>
      <c r="C3067" s="15" t="s">
        <v>170</v>
      </c>
      <c r="D3067" s="15" t="s">
        <v>168</v>
      </c>
      <c r="E3067" s="15" t="s">
        <v>131</v>
      </c>
      <c r="F3067" s="16">
        <v>305</v>
      </c>
      <c r="G3067" s="19">
        <v>414.90910369999642</v>
      </c>
      <c r="H3067" s="19">
        <f t="shared" si="236"/>
        <v>126547.2766284989</v>
      </c>
      <c r="I3067" s="20">
        <v>737.51726999999357</v>
      </c>
      <c r="J3067" s="19">
        <f t="shared" si="237"/>
        <v>224942.76734999803</v>
      </c>
      <c r="K3067" s="19">
        <f t="shared" si="238"/>
        <v>322.60816629999715</v>
      </c>
      <c r="L3067" s="19">
        <f t="shared" si="239"/>
        <v>98395.490721499125</v>
      </c>
      <c r="M3067" s="29">
        <f>Table4[[#This Row],[Revenue]]/Table4[[#This Row],[Units]]</f>
        <v>2.4180894098360444</v>
      </c>
      <c r="N3067" s="31">
        <f t="shared" si="240"/>
        <v>0.43742455861406465</v>
      </c>
    </row>
    <row r="3068" spans="1:19" x14ac:dyDescent="0.25">
      <c r="A3068" s="35">
        <v>1991</v>
      </c>
      <c r="B3068" s="15" t="s">
        <v>172</v>
      </c>
      <c r="C3068" s="15" t="s">
        <v>170</v>
      </c>
      <c r="D3068" s="15" t="s">
        <v>146</v>
      </c>
      <c r="E3068" s="15" t="s">
        <v>131</v>
      </c>
      <c r="F3068" s="16">
        <v>895</v>
      </c>
      <c r="G3068" s="19">
        <v>1015.7328149999765</v>
      </c>
      <c r="H3068" s="19">
        <f t="shared" si="236"/>
        <v>909080.86942497897</v>
      </c>
      <c r="I3068" s="20">
        <v>2091.2299333499518</v>
      </c>
      <c r="J3068" s="19">
        <f t="shared" si="237"/>
        <v>1871650.7903482069</v>
      </c>
      <c r="K3068" s="19">
        <f t="shared" si="238"/>
        <v>1075.4971183499752</v>
      </c>
      <c r="L3068" s="19">
        <f t="shared" si="239"/>
        <v>962569.92092322791</v>
      </c>
      <c r="M3068" s="29">
        <f>Table4[[#This Row],[Revenue]]/Table4[[#This Row],[Units]]</f>
        <v>2.336569757932907</v>
      </c>
      <c r="N3068" s="31">
        <f t="shared" si="240"/>
        <v>0.51428927120755719</v>
      </c>
    </row>
    <row r="3069" spans="1:19" x14ac:dyDescent="0.25">
      <c r="A3069" s="35">
        <v>1991</v>
      </c>
      <c r="B3069" s="15" t="s">
        <v>171</v>
      </c>
      <c r="C3069" s="15" t="s">
        <v>170</v>
      </c>
      <c r="D3069" s="15" t="s">
        <v>168</v>
      </c>
      <c r="E3069" s="15" t="s">
        <v>131</v>
      </c>
      <c r="F3069" s="16">
        <v>778</v>
      </c>
      <c r="G3069" s="19">
        <v>1094.697810659969</v>
      </c>
      <c r="H3069" s="19">
        <f t="shared" si="236"/>
        <v>851674.89669345587</v>
      </c>
      <c r="I3069" s="20">
        <v>2129.2614859999539</v>
      </c>
      <c r="J3069" s="19">
        <f t="shared" si="237"/>
        <v>1656565.4361079643</v>
      </c>
      <c r="K3069" s="19">
        <f t="shared" si="238"/>
        <v>1034.5636753399849</v>
      </c>
      <c r="L3069" s="19">
        <f t="shared" si="239"/>
        <v>804890.53941450838</v>
      </c>
      <c r="M3069" s="29">
        <f>Table4[[#This Row],[Revenue]]/Table4[[#This Row],[Units]]</f>
        <v>2.7368399562981414</v>
      </c>
      <c r="N3069" s="31">
        <f t="shared" si="240"/>
        <v>0.48587910979572724</v>
      </c>
    </row>
    <row r="3070" spans="1:19" x14ac:dyDescent="0.25">
      <c r="A3070" s="35">
        <v>1992</v>
      </c>
      <c r="B3070" s="15" t="s">
        <v>175</v>
      </c>
      <c r="C3070" s="15" t="s">
        <v>170</v>
      </c>
      <c r="D3070" s="15" t="s">
        <v>168</v>
      </c>
      <c r="E3070" s="15" t="s">
        <v>131</v>
      </c>
      <c r="F3070" s="16">
        <v>813</v>
      </c>
      <c r="G3070" s="19">
        <v>1316.4153775199479</v>
      </c>
      <c r="H3070" s="19">
        <f t="shared" si="236"/>
        <v>1070245.7019237177</v>
      </c>
      <c r="I3070" s="20">
        <v>2446.4979919999232</v>
      </c>
      <c r="J3070" s="19">
        <f t="shared" si="237"/>
        <v>1989002.8674959375</v>
      </c>
      <c r="K3070" s="19">
        <f t="shared" si="238"/>
        <v>1130.0826144799753</v>
      </c>
      <c r="L3070" s="19">
        <f t="shared" si="239"/>
        <v>918757.16557221976</v>
      </c>
      <c r="M3070" s="29">
        <f>Table4[[#This Row],[Revenue]]/Table4[[#This Row],[Units]]</f>
        <v>3.0092226223861296</v>
      </c>
      <c r="N3070" s="31">
        <f t="shared" si="240"/>
        <v>0.461918472108033</v>
      </c>
    </row>
    <row r="3071" spans="1:19" x14ac:dyDescent="0.25">
      <c r="A3071" s="35">
        <v>1992</v>
      </c>
      <c r="B3071" s="15" t="s">
        <v>174</v>
      </c>
      <c r="C3071" s="15" t="s">
        <v>170</v>
      </c>
      <c r="D3071" s="15" t="s">
        <v>146</v>
      </c>
      <c r="E3071" s="15" t="s">
        <v>131</v>
      </c>
      <c r="F3071" s="16">
        <v>145</v>
      </c>
      <c r="G3071" s="19">
        <v>235.82593214999207</v>
      </c>
      <c r="H3071" s="19">
        <f t="shared" si="236"/>
        <v>34194.760161748847</v>
      </c>
      <c r="I3071" s="20">
        <v>573.45376499998076</v>
      </c>
      <c r="J3071" s="19">
        <f t="shared" si="237"/>
        <v>83150.795924997205</v>
      </c>
      <c r="K3071" s="19">
        <f t="shared" si="238"/>
        <v>337.62783284998869</v>
      </c>
      <c r="L3071" s="19">
        <f t="shared" si="239"/>
        <v>48956.035763248357</v>
      </c>
      <c r="M3071" s="29">
        <f>Table4[[#This Row],[Revenue]]/Table4[[#This Row],[Units]]</f>
        <v>3.9548535517240051</v>
      </c>
      <c r="N3071" s="31">
        <f t="shared" si="240"/>
        <v>0.58876208241478722</v>
      </c>
    </row>
    <row r="3072" spans="1:19" x14ac:dyDescent="0.25">
      <c r="A3072" s="35">
        <v>1993</v>
      </c>
      <c r="B3072" s="15" t="s">
        <v>176</v>
      </c>
      <c r="C3072" s="15" t="s">
        <v>170</v>
      </c>
      <c r="D3072" s="15" t="s">
        <v>146</v>
      </c>
      <c r="E3072" s="15" t="s">
        <v>131</v>
      </c>
      <c r="F3072" s="16">
        <v>898</v>
      </c>
      <c r="G3072" s="19">
        <v>2460.5953264498858</v>
      </c>
      <c r="H3072" s="19">
        <f t="shared" si="236"/>
        <v>2209614.6031519976</v>
      </c>
      <c r="I3072" s="20">
        <v>3943.0242949998405</v>
      </c>
      <c r="J3072" s="19">
        <f t="shared" si="237"/>
        <v>3540835.8169098566</v>
      </c>
      <c r="K3072" s="19">
        <f t="shared" si="238"/>
        <v>1482.4289685499548</v>
      </c>
      <c r="L3072" s="19">
        <f t="shared" si="239"/>
        <v>1331221.2137578591</v>
      </c>
      <c r="M3072" s="29">
        <f>Table4[[#This Row],[Revenue]]/Table4[[#This Row],[Units]]</f>
        <v>4.3908956514474839</v>
      </c>
      <c r="N3072" s="31">
        <f t="shared" si="240"/>
        <v>0.37596242316584932</v>
      </c>
    </row>
    <row r="3073" spans="1:19" x14ac:dyDescent="0.25">
      <c r="A3073" s="35">
        <v>1993</v>
      </c>
      <c r="B3073" s="15" t="s">
        <v>175</v>
      </c>
      <c r="C3073" s="15" t="s">
        <v>170</v>
      </c>
      <c r="D3073" s="15" t="s">
        <v>146</v>
      </c>
      <c r="E3073" s="15" t="s">
        <v>131</v>
      </c>
      <c r="F3073" s="16">
        <v>897</v>
      </c>
      <c r="G3073" s="19">
        <v>1875.4919508499102</v>
      </c>
      <c r="H3073" s="19">
        <f t="shared" si="236"/>
        <v>1682316.2799123693</v>
      </c>
      <c r="I3073" s="20">
        <v>3685.5740349998237</v>
      </c>
      <c r="J3073" s="19">
        <f t="shared" si="237"/>
        <v>3305959.9093948416</v>
      </c>
      <c r="K3073" s="19">
        <f t="shared" si="238"/>
        <v>1810.0820841499135</v>
      </c>
      <c r="L3073" s="19">
        <f t="shared" si="239"/>
        <v>1623643.6294824723</v>
      </c>
      <c r="M3073" s="29">
        <f>Table4[[#This Row],[Revenue]]/Table4[[#This Row],[Units]]</f>
        <v>4.1087781884056005</v>
      </c>
      <c r="N3073" s="31">
        <f t="shared" si="240"/>
        <v>0.49112623080165585</v>
      </c>
    </row>
    <row r="3074" spans="1:19" x14ac:dyDescent="0.25">
      <c r="A3074" s="35">
        <v>1993</v>
      </c>
      <c r="B3074" s="15" t="s">
        <v>173</v>
      </c>
      <c r="C3074" s="15" t="s">
        <v>170</v>
      </c>
      <c r="D3074" s="15" t="s">
        <v>146</v>
      </c>
      <c r="E3074" s="15" t="s">
        <v>131</v>
      </c>
      <c r="F3074" s="16">
        <v>895</v>
      </c>
      <c r="G3074" s="19">
        <v>1350.9264249999396</v>
      </c>
      <c r="H3074" s="19">
        <f t="shared" ref="H3074:H3137" si="241">G3074*F3074</f>
        <v>1209079.150374946</v>
      </c>
      <c r="I3074" s="20">
        <v>2598.6589249998838</v>
      </c>
      <c r="J3074" s="19">
        <f t="shared" ref="J3074:J3137" si="242">I3074*F3074</f>
        <v>2325799.7378748958</v>
      </c>
      <c r="K3074" s="19">
        <f t="shared" ref="K3074:K3137" si="243">I3074-G3074</f>
        <v>1247.7324999999441</v>
      </c>
      <c r="L3074" s="19">
        <f t="shared" ref="L3074:L3137" si="244">J3074-H3074</f>
        <v>1116720.5874999498</v>
      </c>
      <c r="M3074" s="29">
        <f>Table4[[#This Row],[Revenue]]/Table4[[#This Row],[Units]]</f>
        <v>2.9035295251395348</v>
      </c>
      <c r="N3074" s="31">
        <f t="shared" ref="N3074:N3137" si="245">K3074/I3074</f>
        <v>0.48014477313524317</v>
      </c>
    </row>
    <row r="3075" spans="1:19" x14ac:dyDescent="0.25">
      <c r="A3075" s="35">
        <v>1993</v>
      </c>
      <c r="B3075" s="15" t="s">
        <v>172</v>
      </c>
      <c r="C3075" s="15" t="s">
        <v>170</v>
      </c>
      <c r="D3075" s="15" t="s">
        <v>146</v>
      </c>
      <c r="E3075" s="15" t="s">
        <v>131</v>
      </c>
      <c r="F3075" s="16">
        <v>548</v>
      </c>
      <c r="G3075" s="19">
        <v>798.04253599996616</v>
      </c>
      <c r="H3075" s="19">
        <f t="shared" si="241"/>
        <v>437327.30972798145</v>
      </c>
      <c r="I3075" s="20">
        <v>1747.9189359999259</v>
      </c>
      <c r="J3075" s="19">
        <f t="shared" si="242"/>
        <v>957859.57692795945</v>
      </c>
      <c r="K3075" s="19">
        <f t="shared" si="243"/>
        <v>949.87639999995974</v>
      </c>
      <c r="L3075" s="19">
        <f t="shared" si="244"/>
        <v>520532.267199978</v>
      </c>
      <c r="M3075" s="29">
        <f>Table4[[#This Row],[Revenue]]/Table4[[#This Row],[Units]]</f>
        <v>3.1896330948903757</v>
      </c>
      <c r="N3075" s="31">
        <f t="shared" si="245"/>
        <v>0.54343275333679431</v>
      </c>
    </row>
    <row r="3076" spans="1:19" x14ac:dyDescent="0.25">
      <c r="A3076" s="35">
        <v>1994</v>
      </c>
      <c r="B3076" s="15" t="s">
        <v>172</v>
      </c>
      <c r="C3076" s="15" t="s">
        <v>170</v>
      </c>
      <c r="D3076" s="15" t="s">
        <v>146</v>
      </c>
      <c r="E3076" s="15" t="s">
        <v>131</v>
      </c>
      <c r="F3076" s="16">
        <v>908</v>
      </c>
      <c r="G3076" s="19">
        <v>2808.2097924998575</v>
      </c>
      <c r="H3076" s="19">
        <f t="shared" si="241"/>
        <v>2549854.4915898708</v>
      </c>
      <c r="I3076" s="20">
        <v>4613.2517499997912</v>
      </c>
      <c r="J3076" s="19">
        <f t="shared" si="242"/>
        <v>4188832.5889998102</v>
      </c>
      <c r="K3076" s="19">
        <f t="shared" si="243"/>
        <v>1805.0419574999337</v>
      </c>
      <c r="L3076" s="19">
        <f t="shared" si="244"/>
        <v>1638978.0974099394</v>
      </c>
      <c r="M3076" s="29">
        <f>Table4[[#This Row],[Revenue]]/Table4[[#This Row],[Units]]</f>
        <v>5.0806737334799461</v>
      </c>
      <c r="N3076" s="31">
        <f t="shared" si="245"/>
        <v>0.39127323964056709</v>
      </c>
    </row>
    <row r="3077" spans="1:19" x14ac:dyDescent="0.25">
      <c r="A3077" s="35">
        <v>1994</v>
      </c>
      <c r="B3077" s="15" t="s">
        <v>175</v>
      </c>
      <c r="C3077" s="15" t="s">
        <v>170</v>
      </c>
      <c r="D3077" s="15" t="s">
        <v>146</v>
      </c>
      <c r="E3077" s="15" t="s">
        <v>131</v>
      </c>
      <c r="F3077" s="16">
        <v>903</v>
      </c>
      <c r="G3077" s="19">
        <v>2853.2918114998474</v>
      </c>
      <c r="H3077" s="19">
        <f t="shared" si="241"/>
        <v>2576522.5057843621</v>
      </c>
      <c r="I3077" s="20">
        <v>4604.0166499997813</v>
      </c>
      <c r="J3077" s="19">
        <f t="shared" si="242"/>
        <v>4157427.0349498023</v>
      </c>
      <c r="K3077" s="19">
        <f t="shared" si="243"/>
        <v>1750.7248384999339</v>
      </c>
      <c r="L3077" s="19">
        <f t="shared" si="244"/>
        <v>1580904.5291654402</v>
      </c>
      <c r="M3077" s="29">
        <f>Table4[[#This Row],[Revenue]]/Table4[[#This Row],[Units]]</f>
        <v>5.0985787929122717</v>
      </c>
      <c r="N3077" s="31">
        <f t="shared" si="245"/>
        <v>0.38026031867196158</v>
      </c>
    </row>
    <row r="3078" spans="1:19" x14ac:dyDescent="0.25">
      <c r="A3078" s="35">
        <v>1994</v>
      </c>
      <c r="B3078" s="15" t="s">
        <v>174</v>
      </c>
      <c r="C3078" s="15" t="s">
        <v>170</v>
      </c>
      <c r="D3078" s="15" t="s">
        <v>146</v>
      </c>
      <c r="E3078" s="15" t="s">
        <v>131</v>
      </c>
      <c r="F3078" s="16">
        <v>911</v>
      </c>
      <c r="G3078" s="19">
        <v>1983.0282853499023</v>
      </c>
      <c r="H3078" s="19">
        <f t="shared" si="241"/>
        <v>1806538.7679537609</v>
      </c>
      <c r="I3078" s="20">
        <v>3936.6089849998061</v>
      </c>
      <c r="J3078" s="19">
        <f t="shared" si="242"/>
        <v>3586250.7853348232</v>
      </c>
      <c r="K3078" s="19">
        <f t="shared" si="243"/>
        <v>1953.5806996499039</v>
      </c>
      <c r="L3078" s="19">
        <f t="shared" si="244"/>
        <v>1779712.0173810623</v>
      </c>
      <c r="M3078" s="29">
        <f>Table4[[#This Row],[Revenue]]/Table4[[#This Row],[Units]]</f>
        <v>4.3211953732160326</v>
      </c>
      <c r="N3078" s="31">
        <f t="shared" si="245"/>
        <v>0.4962597776649641</v>
      </c>
    </row>
    <row r="3079" spans="1:19" x14ac:dyDescent="0.25">
      <c r="A3079" s="35">
        <v>1994</v>
      </c>
      <c r="B3079" s="15" t="s">
        <v>171</v>
      </c>
      <c r="C3079" s="15" t="s">
        <v>170</v>
      </c>
      <c r="D3079" s="15" t="s">
        <v>146</v>
      </c>
      <c r="E3079" s="15" t="s">
        <v>131</v>
      </c>
      <c r="F3079" s="16">
        <v>899</v>
      </c>
      <c r="G3079" s="19">
        <v>2057.5313183498884</v>
      </c>
      <c r="H3079" s="19">
        <f t="shared" si="241"/>
        <v>1849720.6551965496</v>
      </c>
      <c r="I3079" s="20">
        <v>3933.333284999786</v>
      </c>
      <c r="J3079" s="19">
        <f t="shared" si="242"/>
        <v>3536066.6232148074</v>
      </c>
      <c r="K3079" s="19">
        <f t="shared" si="243"/>
        <v>1875.8019666498976</v>
      </c>
      <c r="L3079" s="19">
        <f t="shared" si="244"/>
        <v>1686345.9680182578</v>
      </c>
      <c r="M3079" s="29">
        <f>Table4[[#This Row],[Revenue]]/Table4[[#This Row],[Units]]</f>
        <v>4.375231685205546</v>
      </c>
      <c r="N3079" s="31">
        <f t="shared" si="245"/>
        <v>0.47689881094070563</v>
      </c>
    </row>
    <row r="3080" spans="1:19" x14ac:dyDescent="0.25">
      <c r="A3080" s="35">
        <v>1995</v>
      </c>
      <c r="B3080" s="15" t="s">
        <v>171</v>
      </c>
      <c r="C3080" s="15" t="s">
        <v>170</v>
      </c>
      <c r="D3080" s="15" t="s">
        <v>146</v>
      </c>
      <c r="E3080" s="15" t="s">
        <v>131</v>
      </c>
      <c r="F3080" s="16">
        <v>1882.2648371703706</v>
      </c>
      <c r="G3080" s="19">
        <v>4679.241820140136</v>
      </c>
      <c r="H3080" s="19">
        <f t="shared" si="241"/>
        <v>8807572.3426668625</v>
      </c>
      <c r="I3080" s="20">
        <v>10499.982368481731</v>
      </c>
      <c r="J3080" s="19">
        <f t="shared" si="242"/>
        <v>19763747.603102028</v>
      </c>
      <c r="K3080" s="19">
        <f t="shared" si="243"/>
        <v>5820.7405483415951</v>
      </c>
      <c r="L3080" s="19">
        <f t="shared" si="244"/>
        <v>10956175.260435166</v>
      </c>
      <c r="M3080" s="29">
        <f>Table4[[#This Row],[Revenue]]/Table4[[#This Row],[Units]]</f>
        <v>5.5783767305914669</v>
      </c>
      <c r="N3080" s="31">
        <f t="shared" si="245"/>
        <v>0.55435717357145031</v>
      </c>
      <c r="O3080" s="41"/>
      <c r="P3080" s="41"/>
      <c r="Q3080" s="41"/>
      <c r="R3080" s="41"/>
      <c r="S3080" s="41"/>
    </row>
    <row r="3081" spans="1:19" x14ac:dyDescent="0.25">
      <c r="A3081" s="35">
        <v>1995</v>
      </c>
      <c r="B3081" s="15" t="s">
        <v>175</v>
      </c>
      <c r="C3081" s="15" t="s">
        <v>170</v>
      </c>
      <c r="D3081" s="15" t="s">
        <v>146</v>
      </c>
      <c r="E3081" s="15" t="s">
        <v>131</v>
      </c>
      <c r="F3081" s="16">
        <v>1711.149851973064</v>
      </c>
      <c r="G3081" s="19">
        <v>3991.0143858513666</v>
      </c>
      <c r="H3081" s="19">
        <f t="shared" si="241"/>
        <v>6829223.6755719343</v>
      </c>
      <c r="I3081" s="20">
        <v>8239.1839770183087</v>
      </c>
      <c r="J3081" s="19">
        <f t="shared" si="242"/>
        <v>14098478.442653719</v>
      </c>
      <c r="K3081" s="19">
        <f t="shared" si="243"/>
        <v>4248.1695911669422</v>
      </c>
      <c r="L3081" s="19">
        <f t="shared" si="244"/>
        <v>7269254.767081785</v>
      </c>
      <c r="M3081" s="29">
        <f>Table4[[#This Row],[Revenue]]/Table4[[#This Row],[Units]]</f>
        <v>4.8149985037943983</v>
      </c>
      <c r="N3081" s="31">
        <f t="shared" si="245"/>
        <v>0.51560562344722871</v>
      </c>
      <c r="O3081" s="41"/>
      <c r="P3081" s="41"/>
      <c r="Q3081" s="41"/>
      <c r="R3081" s="41"/>
      <c r="S3081" s="41"/>
    </row>
    <row r="3082" spans="1:19" x14ac:dyDescent="0.25">
      <c r="A3082" s="35">
        <v>1995</v>
      </c>
      <c r="B3082" s="15" t="s">
        <v>173</v>
      </c>
      <c r="C3082" s="15" t="s">
        <v>170</v>
      </c>
      <c r="D3082" s="15" t="s">
        <v>146</v>
      </c>
      <c r="E3082" s="15" t="s">
        <v>131</v>
      </c>
      <c r="F3082" s="16">
        <v>1316.0397490563248</v>
      </c>
      <c r="G3082" s="19">
        <v>3874.6895112746629</v>
      </c>
      <c r="H3082" s="19">
        <f t="shared" si="241"/>
        <v>5099245.4120890815</v>
      </c>
      <c r="I3082" s="20">
        <v>7599.851643545453</v>
      </c>
      <c r="J3082" s="19">
        <f t="shared" si="242"/>
        <v>10001706.849836856</v>
      </c>
      <c r="K3082" s="19">
        <f t="shared" si="243"/>
        <v>3725.1621322707902</v>
      </c>
      <c r="L3082" s="19">
        <f t="shared" si="244"/>
        <v>4902461.4377477746</v>
      </c>
      <c r="M3082" s="29">
        <f>Table4[[#This Row],[Revenue]]/Table4[[#This Row],[Units]]</f>
        <v>5.7747888306527049</v>
      </c>
      <c r="N3082" s="31">
        <f t="shared" si="245"/>
        <v>0.49016248039980714</v>
      </c>
    </row>
    <row r="3083" spans="1:19" x14ac:dyDescent="0.25">
      <c r="A3083" s="35">
        <v>1995</v>
      </c>
      <c r="B3083" s="15" t="s">
        <v>174</v>
      </c>
      <c r="C3083" s="15" t="s">
        <v>170</v>
      </c>
      <c r="D3083" s="15" t="s">
        <v>146</v>
      </c>
      <c r="E3083" s="15" t="s">
        <v>131</v>
      </c>
      <c r="F3083" s="16">
        <v>1686.5835849153304</v>
      </c>
      <c r="G3083" s="19">
        <v>3013.9501302870212</v>
      </c>
      <c r="H3083" s="19">
        <f t="shared" si="241"/>
        <v>5083278.8154955115</v>
      </c>
      <c r="I3083" s="20">
        <v>5166.5006737208041</v>
      </c>
      <c r="J3083" s="19">
        <f t="shared" si="242"/>
        <v>8713735.2277515046</v>
      </c>
      <c r="K3083" s="19">
        <f t="shared" si="243"/>
        <v>2152.5505434337829</v>
      </c>
      <c r="L3083" s="19">
        <f t="shared" si="244"/>
        <v>3630456.4122559931</v>
      </c>
      <c r="M3083" s="29">
        <f>Table4[[#This Row],[Revenue]]/Table4[[#This Row],[Units]]</f>
        <v>3.063293583507853</v>
      </c>
      <c r="N3083" s="31">
        <f t="shared" si="245"/>
        <v>0.41663607137083014</v>
      </c>
    </row>
    <row r="3084" spans="1:19" x14ac:dyDescent="0.25">
      <c r="A3084" s="35">
        <v>1995</v>
      </c>
      <c r="B3084" s="15" t="s">
        <v>176</v>
      </c>
      <c r="C3084" s="15" t="s">
        <v>170</v>
      </c>
      <c r="D3084" s="15" t="s">
        <v>146</v>
      </c>
      <c r="E3084" s="15" t="s">
        <v>131</v>
      </c>
      <c r="F3084" s="16">
        <v>1400.0028791209118</v>
      </c>
      <c r="G3084" s="19">
        <v>2930.0473726831751</v>
      </c>
      <c r="H3084" s="19">
        <f t="shared" si="241"/>
        <v>4102074.7577171084</v>
      </c>
      <c r="I3084" s="20">
        <v>4586.6220074799394</v>
      </c>
      <c r="J3084" s="19">
        <f t="shared" si="242"/>
        <v>6421284.0159112513</v>
      </c>
      <c r="K3084" s="19">
        <f t="shared" si="243"/>
        <v>1656.5746347967643</v>
      </c>
      <c r="L3084" s="19">
        <f t="shared" si="244"/>
        <v>2319209.258194143</v>
      </c>
      <c r="M3084" s="29">
        <f>Table4[[#This Row],[Revenue]]/Table4[[#This Row],[Units]]</f>
        <v>3.2761518393161921</v>
      </c>
      <c r="N3084" s="31">
        <f t="shared" si="245"/>
        <v>0.36117531204777609</v>
      </c>
    </row>
    <row r="3085" spans="1:19" x14ac:dyDescent="0.25">
      <c r="A3085" s="35">
        <v>1996</v>
      </c>
      <c r="B3085" s="15" t="s">
        <v>171</v>
      </c>
      <c r="C3085" s="15" t="s">
        <v>170</v>
      </c>
      <c r="D3085" s="15" t="s">
        <v>146</v>
      </c>
      <c r="E3085" s="15" t="s">
        <v>131</v>
      </c>
      <c r="F3085" s="16">
        <v>355</v>
      </c>
      <c r="G3085" s="19">
        <v>662.04263984099146</v>
      </c>
      <c r="H3085" s="19">
        <f t="shared" si="241"/>
        <v>235025.13714355195</v>
      </c>
      <c r="I3085" s="20">
        <v>1472.9414510999875</v>
      </c>
      <c r="J3085" s="19">
        <f t="shared" si="242"/>
        <v>522894.21514049557</v>
      </c>
      <c r="K3085" s="19">
        <f t="shared" si="243"/>
        <v>810.89881125899603</v>
      </c>
      <c r="L3085" s="19">
        <f t="shared" si="244"/>
        <v>287869.07799694361</v>
      </c>
      <c r="M3085" s="29">
        <f>Table4[[#This Row],[Revenue]]/Table4[[#This Row],[Units]]</f>
        <v>4.149130848168979</v>
      </c>
      <c r="N3085" s="31">
        <f t="shared" si="245"/>
        <v>0.55053024046096311</v>
      </c>
    </row>
    <row r="3086" spans="1:19" x14ac:dyDescent="0.25">
      <c r="A3086" s="35">
        <v>1996</v>
      </c>
      <c r="B3086" s="15" t="s">
        <v>173</v>
      </c>
      <c r="C3086" s="15" t="s">
        <v>170</v>
      </c>
      <c r="D3086" s="15" t="s">
        <v>168</v>
      </c>
      <c r="E3086" s="15" t="s">
        <v>131</v>
      </c>
      <c r="F3086" s="16">
        <v>214</v>
      </c>
      <c r="G3086" s="19">
        <v>221.75448284459893</v>
      </c>
      <c r="H3086" s="19">
        <f t="shared" si="241"/>
        <v>47455.459328744168</v>
      </c>
      <c r="I3086" s="20">
        <v>498.8749446599976</v>
      </c>
      <c r="J3086" s="19">
        <f t="shared" si="242"/>
        <v>106759.23815723948</v>
      </c>
      <c r="K3086" s="19">
        <f t="shared" si="243"/>
        <v>277.1204618153987</v>
      </c>
      <c r="L3086" s="19">
        <f t="shared" si="244"/>
        <v>59303.778828495313</v>
      </c>
      <c r="M3086" s="29">
        <f>Table4[[#This Row],[Revenue]]/Table4[[#This Row],[Units]]</f>
        <v>2.3311913301869045</v>
      </c>
      <c r="N3086" s="31">
        <f t="shared" si="245"/>
        <v>0.55549083950140432</v>
      </c>
    </row>
    <row r="3087" spans="1:19" x14ac:dyDescent="0.25">
      <c r="A3087" s="35">
        <v>1997</v>
      </c>
      <c r="B3087" s="15" t="s">
        <v>174</v>
      </c>
      <c r="C3087" s="15" t="s">
        <v>170</v>
      </c>
      <c r="D3087" s="15" t="s">
        <v>168</v>
      </c>
      <c r="E3087" s="15" t="s">
        <v>131</v>
      </c>
      <c r="F3087" s="16">
        <v>699</v>
      </c>
      <c r="G3087" s="19">
        <v>874.97180509558768</v>
      </c>
      <c r="H3087" s="19">
        <f t="shared" si="241"/>
        <v>611605.29176181578</v>
      </c>
      <c r="I3087" s="20">
        <v>1366.9913067599809</v>
      </c>
      <c r="J3087" s="19">
        <f t="shared" si="242"/>
        <v>955526.92342522671</v>
      </c>
      <c r="K3087" s="19">
        <f t="shared" si="243"/>
        <v>492.01950166439326</v>
      </c>
      <c r="L3087" s="19">
        <f t="shared" si="244"/>
        <v>343921.63166341092</v>
      </c>
      <c r="M3087" s="29">
        <f>Table4[[#This Row],[Revenue]]/Table4[[#This Row],[Units]]</f>
        <v>1.9556384932188569</v>
      </c>
      <c r="N3087" s="31">
        <f t="shared" si="245"/>
        <v>0.35992877147885405</v>
      </c>
    </row>
    <row r="3088" spans="1:19" x14ac:dyDescent="0.25">
      <c r="A3088" s="35">
        <v>1998</v>
      </c>
      <c r="B3088" s="15" t="s">
        <v>174</v>
      </c>
      <c r="C3088" s="15" t="s">
        <v>170</v>
      </c>
      <c r="D3088" s="15" t="s">
        <v>146</v>
      </c>
      <c r="E3088" s="15" t="s">
        <v>131</v>
      </c>
      <c r="F3088" s="16">
        <v>799</v>
      </c>
      <c r="G3088" s="19">
        <v>945.26094499997475</v>
      </c>
      <c r="H3088" s="19">
        <f t="shared" si="241"/>
        <v>755263.49505497981</v>
      </c>
      <c r="I3088" s="20">
        <v>1866.1414449999504</v>
      </c>
      <c r="J3088" s="19">
        <f t="shared" si="242"/>
        <v>1491047.0145549604</v>
      </c>
      <c r="K3088" s="19">
        <f t="shared" si="243"/>
        <v>920.88049999997565</v>
      </c>
      <c r="L3088" s="19">
        <f t="shared" si="244"/>
        <v>735783.51949998061</v>
      </c>
      <c r="M3088" s="29">
        <f>Table4[[#This Row],[Revenue]]/Table4[[#This Row],[Units]]</f>
        <v>2.3355963016269716</v>
      </c>
      <c r="N3088" s="31">
        <f t="shared" si="245"/>
        <v>0.49346768567159716</v>
      </c>
    </row>
    <row r="3089" spans="1:14" x14ac:dyDescent="0.25">
      <c r="A3089" s="35">
        <v>1998</v>
      </c>
      <c r="B3089" s="15" t="s">
        <v>171</v>
      </c>
      <c r="C3089" s="15" t="s">
        <v>170</v>
      </c>
      <c r="D3089" s="15" t="s">
        <v>146</v>
      </c>
      <c r="E3089" s="15" t="s">
        <v>131</v>
      </c>
      <c r="F3089" s="16">
        <v>355</v>
      </c>
      <c r="G3089" s="19">
        <v>830.92007234997129</v>
      </c>
      <c r="H3089" s="19">
        <f t="shared" si="241"/>
        <v>294976.62568423979</v>
      </c>
      <c r="I3089" s="20">
        <v>1687.0431849999593</v>
      </c>
      <c r="J3089" s="19">
        <f t="shared" si="242"/>
        <v>598900.33067498554</v>
      </c>
      <c r="K3089" s="19">
        <f t="shared" si="243"/>
        <v>856.123112649988</v>
      </c>
      <c r="L3089" s="19">
        <f t="shared" si="244"/>
        <v>303923.70499074575</v>
      </c>
      <c r="M3089" s="29">
        <f>Table4[[#This Row],[Revenue]]/Table4[[#This Row],[Units]]</f>
        <v>4.7522343239435472</v>
      </c>
      <c r="N3089" s="31">
        <f t="shared" si="245"/>
        <v>0.50746958955292465</v>
      </c>
    </row>
    <row r="3090" spans="1:14" x14ac:dyDescent="0.25">
      <c r="A3090" s="35">
        <v>1998</v>
      </c>
      <c r="B3090" s="15" t="s">
        <v>173</v>
      </c>
      <c r="C3090" s="15" t="s">
        <v>170</v>
      </c>
      <c r="D3090" s="15" t="s">
        <v>146</v>
      </c>
      <c r="E3090" s="15" t="s">
        <v>131</v>
      </c>
      <c r="F3090" s="16">
        <v>390</v>
      </c>
      <c r="G3090" s="19">
        <v>474.11948999998629</v>
      </c>
      <c r="H3090" s="19">
        <f t="shared" si="241"/>
        <v>184906.60109999464</v>
      </c>
      <c r="I3090" s="20">
        <v>1170.5454899999661</v>
      </c>
      <c r="J3090" s="19">
        <f t="shared" si="242"/>
        <v>456512.74109998677</v>
      </c>
      <c r="K3090" s="19">
        <f t="shared" si="243"/>
        <v>696.42599999997981</v>
      </c>
      <c r="L3090" s="19">
        <f t="shared" si="244"/>
        <v>271606.1399999921</v>
      </c>
      <c r="M3090" s="29">
        <f>Table4[[#This Row],[Revenue]]/Table4[[#This Row],[Units]]</f>
        <v>3.0013986923076055</v>
      </c>
      <c r="N3090" s="31">
        <f t="shared" si="245"/>
        <v>0.59495850947236573</v>
      </c>
    </row>
    <row r="3091" spans="1:14" x14ac:dyDescent="0.25">
      <c r="A3091" s="35">
        <v>1998</v>
      </c>
      <c r="B3091" s="15" t="s">
        <v>173</v>
      </c>
      <c r="C3091" s="15" t="s">
        <v>170</v>
      </c>
      <c r="D3091" s="15" t="s">
        <v>168</v>
      </c>
      <c r="E3091" s="15" t="s">
        <v>131</v>
      </c>
      <c r="F3091" s="16">
        <v>147</v>
      </c>
      <c r="G3091" s="19">
        <v>197.63117961999447</v>
      </c>
      <c r="H3091" s="19">
        <f t="shared" si="241"/>
        <v>29051.783404139187</v>
      </c>
      <c r="I3091" s="20">
        <v>523.16590199998541</v>
      </c>
      <c r="J3091" s="19">
        <f t="shared" si="242"/>
        <v>76905.387593997861</v>
      </c>
      <c r="K3091" s="19">
        <f t="shared" si="243"/>
        <v>325.53472237999097</v>
      </c>
      <c r="L3091" s="19">
        <f t="shared" si="244"/>
        <v>47853.60418985867</v>
      </c>
      <c r="M3091" s="29">
        <f>Table4[[#This Row],[Revenue]]/Table4[[#This Row],[Units]]</f>
        <v>3.5589517142856151</v>
      </c>
      <c r="N3091" s="31">
        <f t="shared" si="245"/>
        <v>0.62223994556128404</v>
      </c>
    </row>
    <row r="3092" spans="1:14" x14ac:dyDescent="0.25">
      <c r="A3092" s="35">
        <v>1999</v>
      </c>
      <c r="B3092" s="15" t="s">
        <v>176</v>
      </c>
      <c r="C3092" s="15" t="s">
        <v>170</v>
      </c>
      <c r="D3092" s="15" t="s">
        <v>168</v>
      </c>
      <c r="E3092" s="15" t="s">
        <v>131</v>
      </c>
      <c r="F3092" s="16">
        <v>699</v>
      </c>
      <c r="G3092" s="19">
        <v>1148.9386346099552</v>
      </c>
      <c r="H3092" s="19">
        <f t="shared" si="241"/>
        <v>803108.10559235874</v>
      </c>
      <c r="I3092" s="20">
        <v>2238.6250309999323</v>
      </c>
      <c r="J3092" s="19">
        <f t="shared" si="242"/>
        <v>1564798.8966689527</v>
      </c>
      <c r="K3092" s="19">
        <f t="shared" si="243"/>
        <v>1089.6863963899771</v>
      </c>
      <c r="L3092" s="19">
        <f t="shared" si="244"/>
        <v>761690.79107659392</v>
      </c>
      <c r="M3092" s="29">
        <f>Table4[[#This Row],[Revenue]]/Table4[[#This Row],[Units]]</f>
        <v>3.2026109170242236</v>
      </c>
      <c r="N3092" s="31">
        <f t="shared" si="245"/>
        <v>0.48676593056017253</v>
      </c>
    </row>
    <row r="3093" spans="1:14" x14ac:dyDescent="0.25">
      <c r="A3093" s="35">
        <v>1999</v>
      </c>
      <c r="B3093" s="15" t="s">
        <v>172</v>
      </c>
      <c r="C3093" s="15" t="s">
        <v>170</v>
      </c>
      <c r="D3093" s="15" t="s">
        <v>168</v>
      </c>
      <c r="E3093" s="15" t="s">
        <v>131</v>
      </c>
      <c r="F3093" s="16">
        <v>214</v>
      </c>
      <c r="G3093" s="19">
        <v>315.20808527998832</v>
      </c>
      <c r="H3093" s="19">
        <f t="shared" si="241"/>
        <v>67454.530249917501</v>
      </c>
      <c r="I3093" s="20">
        <v>703.85188799997388</v>
      </c>
      <c r="J3093" s="19">
        <f t="shared" si="242"/>
        <v>150624.3040319944</v>
      </c>
      <c r="K3093" s="19">
        <f t="shared" si="243"/>
        <v>388.64380271998556</v>
      </c>
      <c r="L3093" s="19">
        <f t="shared" si="244"/>
        <v>83169.773782076896</v>
      </c>
      <c r="M3093" s="29">
        <f>Table4[[#This Row],[Revenue]]/Table4[[#This Row],[Units]]</f>
        <v>3.2890275140185694</v>
      </c>
      <c r="N3093" s="31">
        <f t="shared" si="245"/>
        <v>0.55216702454877831</v>
      </c>
    </row>
    <row r="3094" spans="1:14" x14ac:dyDescent="0.25">
      <c r="A3094" s="35">
        <v>2003</v>
      </c>
      <c r="B3094" s="15" t="s">
        <v>172</v>
      </c>
      <c r="C3094" s="15" t="s">
        <v>169</v>
      </c>
      <c r="D3094" s="15" t="s">
        <v>5</v>
      </c>
      <c r="E3094" s="15" t="s">
        <v>131</v>
      </c>
      <c r="F3094" s="16">
        <v>397</v>
      </c>
      <c r="G3094" s="19">
        <v>790.97372905209431</v>
      </c>
      <c r="H3094" s="19">
        <f t="shared" si="241"/>
        <v>314016.57043368142</v>
      </c>
      <c r="I3094" s="20">
        <v>1666.4143679099916</v>
      </c>
      <c r="J3094" s="19">
        <f t="shared" si="242"/>
        <v>661566.50406026666</v>
      </c>
      <c r="K3094" s="19">
        <f t="shared" si="243"/>
        <v>875.44063885789728</v>
      </c>
      <c r="L3094" s="19">
        <f t="shared" si="244"/>
        <v>347549.93362658523</v>
      </c>
      <c r="M3094" s="29">
        <f>Table4[[#This Row],[Revenue]]/Table4[[#This Row],[Units]]</f>
        <v>4.1975172995213894</v>
      </c>
      <c r="N3094" s="31">
        <f t="shared" si="245"/>
        <v>0.52534390948385212</v>
      </c>
    </row>
    <row r="3095" spans="1:14" x14ac:dyDescent="0.25">
      <c r="A3095" s="35">
        <v>2003</v>
      </c>
      <c r="B3095" s="15" t="s">
        <v>173</v>
      </c>
      <c r="C3095" s="15" t="s">
        <v>169</v>
      </c>
      <c r="D3095" s="15" t="s">
        <v>6</v>
      </c>
      <c r="E3095" s="15" t="s">
        <v>131</v>
      </c>
      <c r="F3095" s="16">
        <v>244</v>
      </c>
      <c r="G3095" s="19">
        <v>391.19006615999689</v>
      </c>
      <c r="H3095" s="19">
        <f t="shared" si="241"/>
        <v>95450.376143039248</v>
      </c>
      <c r="I3095" s="20">
        <v>700.93053599999439</v>
      </c>
      <c r="J3095" s="19">
        <f t="shared" si="242"/>
        <v>171027.05078399862</v>
      </c>
      <c r="K3095" s="19">
        <f t="shared" si="243"/>
        <v>309.7404698399975</v>
      </c>
      <c r="L3095" s="19">
        <f t="shared" si="244"/>
        <v>75576.674640959376</v>
      </c>
      <c r="M3095" s="29">
        <f>Table4[[#This Row],[Revenue]]/Table4[[#This Row],[Units]]</f>
        <v>2.8726661311475179</v>
      </c>
      <c r="N3095" s="31">
        <f t="shared" si="245"/>
        <v>0.44189895279437502</v>
      </c>
    </row>
    <row r="3096" spans="1:14" x14ac:dyDescent="0.25">
      <c r="A3096" s="35">
        <v>2004</v>
      </c>
      <c r="B3096" s="15" t="s">
        <v>174</v>
      </c>
      <c r="C3096" s="15" t="s">
        <v>170</v>
      </c>
      <c r="D3096" s="15" t="s">
        <v>146</v>
      </c>
      <c r="E3096" s="15" t="s">
        <v>131</v>
      </c>
      <c r="F3096" s="16">
        <v>594</v>
      </c>
      <c r="G3096" s="19">
        <v>670.70084399998473</v>
      </c>
      <c r="H3096" s="19">
        <f t="shared" si="241"/>
        <v>398396.30133599095</v>
      </c>
      <c r="I3096" s="20">
        <v>1644.9110972399626</v>
      </c>
      <c r="J3096" s="19">
        <f t="shared" si="242"/>
        <v>977077.1917605378</v>
      </c>
      <c r="K3096" s="19">
        <f t="shared" si="243"/>
        <v>974.21025323997787</v>
      </c>
      <c r="L3096" s="19">
        <f t="shared" si="244"/>
        <v>578680.89042454679</v>
      </c>
      <c r="M3096" s="29">
        <f>Table4[[#This Row],[Revenue]]/Table4[[#This Row],[Units]]</f>
        <v>2.7692106014140783</v>
      </c>
      <c r="N3096" s="31">
        <f t="shared" si="245"/>
        <v>0.59225708603621774</v>
      </c>
    </row>
    <row r="3097" spans="1:14" x14ac:dyDescent="0.25">
      <c r="A3097" s="35">
        <v>2007</v>
      </c>
      <c r="B3097" s="15" t="s">
        <v>171</v>
      </c>
      <c r="C3097" s="15" t="s">
        <v>170</v>
      </c>
      <c r="D3097" s="15" t="s">
        <v>146</v>
      </c>
      <c r="E3097" s="15" t="s">
        <v>131</v>
      </c>
      <c r="F3097" s="16">
        <v>645</v>
      </c>
      <c r="G3097" s="19">
        <v>629.96633999999426</v>
      </c>
      <c r="H3097" s="19">
        <f t="shared" si="241"/>
        <v>406328.28929999628</v>
      </c>
      <c r="I3097" s="20">
        <v>1314.6323399999881</v>
      </c>
      <c r="J3097" s="19">
        <f t="shared" si="242"/>
        <v>847937.85929999233</v>
      </c>
      <c r="K3097" s="19">
        <f t="shared" si="243"/>
        <v>684.6659999999938</v>
      </c>
      <c r="L3097" s="19">
        <f t="shared" si="244"/>
        <v>441609.56999999605</v>
      </c>
      <c r="M3097" s="29">
        <f>Table4[[#This Row],[Revenue]]/Table4[[#This Row],[Units]]</f>
        <v>2.0381896744185863</v>
      </c>
      <c r="N3097" s="31">
        <f t="shared" si="245"/>
        <v>0.52080416643333149</v>
      </c>
    </row>
    <row r="3098" spans="1:14" x14ac:dyDescent="0.25">
      <c r="A3098" s="35">
        <v>2008</v>
      </c>
      <c r="B3098" s="15" t="s">
        <v>173</v>
      </c>
      <c r="C3098" s="15" t="s">
        <v>170</v>
      </c>
      <c r="D3098" s="15" t="s">
        <v>168</v>
      </c>
      <c r="E3098" s="15" t="s">
        <v>131</v>
      </c>
      <c r="F3098" s="16">
        <v>832</v>
      </c>
      <c r="G3098" s="19">
        <v>1081.9275885919787</v>
      </c>
      <c r="H3098" s="19">
        <f t="shared" si="241"/>
        <v>900163.75370852626</v>
      </c>
      <c r="I3098" s="20">
        <v>2149.9599631999672</v>
      </c>
      <c r="J3098" s="19">
        <f t="shared" si="242"/>
        <v>1788766.6893823727</v>
      </c>
      <c r="K3098" s="19">
        <f t="shared" si="243"/>
        <v>1068.0323746079885</v>
      </c>
      <c r="L3098" s="19">
        <f t="shared" si="244"/>
        <v>888602.9356738464</v>
      </c>
      <c r="M3098" s="29">
        <f>Table4[[#This Row],[Revenue]]/Table4[[#This Row],[Units]]</f>
        <v>2.5840864942307298</v>
      </c>
      <c r="N3098" s="31">
        <f t="shared" si="245"/>
        <v>0.49676849471110407</v>
      </c>
    </row>
    <row r="3099" spans="1:14" x14ac:dyDescent="0.25">
      <c r="A3099" s="35">
        <v>2008</v>
      </c>
      <c r="B3099" s="15" t="s">
        <v>176</v>
      </c>
      <c r="C3099" s="15" t="s">
        <v>170</v>
      </c>
      <c r="D3099" s="15" t="s">
        <v>168</v>
      </c>
      <c r="E3099" s="15" t="s">
        <v>131</v>
      </c>
      <c r="F3099" s="16">
        <v>772</v>
      </c>
      <c r="G3099" s="19">
        <v>1028.3394591199758</v>
      </c>
      <c r="H3099" s="19">
        <f t="shared" si="241"/>
        <v>793878.06244062132</v>
      </c>
      <c r="I3099" s="20">
        <v>2032.2853519999637</v>
      </c>
      <c r="J3099" s="19">
        <f t="shared" si="242"/>
        <v>1568924.2917439721</v>
      </c>
      <c r="K3099" s="19">
        <f t="shared" si="243"/>
        <v>1003.9458928799879</v>
      </c>
      <c r="L3099" s="19">
        <f t="shared" si="244"/>
        <v>775046.22930335079</v>
      </c>
      <c r="M3099" s="29">
        <f>Table4[[#This Row],[Revenue]]/Table4[[#This Row],[Units]]</f>
        <v>2.6324939792745643</v>
      </c>
      <c r="N3099" s="31">
        <f t="shared" si="245"/>
        <v>0.4939984888893722</v>
      </c>
    </row>
    <row r="3100" spans="1:14" x14ac:dyDescent="0.25">
      <c r="A3100" s="35">
        <v>2008</v>
      </c>
      <c r="B3100" s="15" t="s">
        <v>172</v>
      </c>
      <c r="C3100" s="15" t="s">
        <v>170</v>
      </c>
      <c r="D3100" s="15" t="s">
        <v>168</v>
      </c>
      <c r="E3100" s="15" t="s">
        <v>131</v>
      </c>
      <c r="F3100" s="16">
        <v>764</v>
      </c>
      <c r="G3100" s="19">
        <v>962.92474628838477</v>
      </c>
      <c r="H3100" s="19">
        <f t="shared" si="241"/>
        <v>735674.50616432598</v>
      </c>
      <c r="I3100" s="20">
        <v>1485.4814396399765</v>
      </c>
      <c r="J3100" s="19">
        <f t="shared" si="242"/>
        <v>1134907.8198849421</v>
      </c>
      <c r="K3100" s="19">
        <f t="shared" si="243"/>
        <v>522.55669335159178</v>
      </c>
      <c r="L3100" s="19">
        <f t="shared" si="244"/>
        <v>399233.31372061616</v>
      </c>
      <c r="M3100" s="29">
        <f>Table4[[#This Row],[Revenue]]/Table4[[#This Row],[Units]]</f>
        <v>1.944347434083739</v>
      </c>
      <c r="N3100" s="31">
        <f t="shared" si="245"/>
        <v>0.3517759827939953</v>
      </c>
    </row>
    <row r="3101" spans="1:14" x14ac:dyDescent="0.25">
      <c r="A3101" s="35">
        <v>2008</v>
      </c>
      <c r="B3101" s="15" t="s">
        <v>173</v>
      </c>
      <c r="C3101" s="15" t="s">
        <v>170</v>
      </c>
      <c r="D3101" s="15" t="s">
        <v>146</v>
      </c>
      <c r="E3101" s="15" t="s">
        <v>131</v>
      </c>
      <c r="F3101" s="16">
        <v>655</v>
      </c>
      <c r="G3101" s="19">
        <v>705.42713999998705</v>
      </c>
      <c r="H3101" s="19">
        <f t="shared" si="241"/>
        <v>462054.77669999149</v>
      </c>
      <c r="I3101" s="20">
        <v>1561.2053225999714</v>
      </c>
      <c r="J3101" s="19">
        <f t="shared" si="242"/>
        <v>1022589.4863029813</v>
      </c>
      <c r="K3101" s="19">
        <f t="shared" si="243"/>
        <v>855.77818259998435</v>
      </c>
      <c r="L3101" s="19">
        <f t="shared" si="244"/>
        <v>560534.70960298972</v>
      </c>
      <c r="M3101" s="29">
        <f>Table4[[#This Row],[Revenue]]/Table4[[#This Row],[Units]]</f>
        <v>2.383519576488506</v>
      </c>
      <c r="N3101" s="31">
        <f t="shared" si="245"/>
        <v>0.548152232260395</v>
      </c>
    </row>
    <row r="3102" spans="1:14" x14ac:dyDescent="0.25">
      <c r="A3102" s="35">
        <v>2008</v>
      </c>
      <c r="B3102" s="15" t="s">
        <v>174</v>
      </c>
      <c r="C3102" s="15" t="s">
        <v>170</v>
      </c>
      <c r="D3102" s="15" t="s">
        <v>146</v>
      </c>
      <c r="E3102" s="15" t="s">
        <v>131</v>
      </c>
      <c r="F3102" s="16">
        <v>467</v>
      </c>
      <c r="G3102" s="19">
        <v>469.8692479999944</v>
      </c>
      <c r="H3102" s="19">
        <f t="shared" si="241"/>
        <v>219428.93881599739</v>
      </c>
      <c r="I3102" s="20">
        <v>1085.184447999987</v>
      </c>
      <c r="J3102" s="19">
        <f t="shared" si="242"/>
        <v>506781.13721599395</v>
      </c>
      <c r="K3102" s="19">
        <f t="shared" si="243"/>
        <v>615.31519999999261</v>
      </c>
      <c r="L3102" s="19">
        <f t="shared" si="244"/>
        <v>287352.19839999656</v>
      </c>
      <c r="M3102" s="29">
        <f>Table4[[#This Row],[Revenue]]/Table4[[#This Row],[Units]]</f>
        <v>2.3237354346894796</v>
      </c>
      <c r="N3102" s="31">
        <f t="shared" si="245"/>
        <v>0.56701439200868453</v>
      </c>
    </row>
    <row r="3103" spans="1:14" x14ac:dyDescent="0.25">
      <c r="A3103" s="35">
        <v>2009</v>
      </c>
      <c r="B3103" s="15" t="s">
        <v>176</v>
      </c>
      <c r="C3103" s="15" t="s">
        <v>170</v>
      </c>
      <c r="D3103" s="15" t="s">
        <v>146</v>
      </c>
      <c r="E3103" s="15" t="s">
        <v>131</v>
      </c>
      <c r="F3103" s="16">
        <v>655</v>
      </c>
      <c r="G3103" s="19">
        <v>878.52529999996796</v>
      </c>
      <c r="H3103" s="19">
        <f t="shared" si="241"/>
        <v>575434.07149997901</v>
      </c>
      <c r="I3103" s="20">
        <v>1825.4952999999332</v>
      </c>
      <c r="J3103" s="19">
        <f t="shared" si="242"/>
        <v>1195699.4214999562</v>
      </c>
      <c r="K3103" s="19">
        <f t="shared" si="243"/>
        <v>946.96999999996524</v>
      </c>
      <c r="L3103" s="19">
        <f t="shared" si="244"/>
        <v>620265.34999997716</v>
      </c>
      <c r="M3103" s="29">
        <f>Table4[[#This Row],[Revenue]]/Table4[[#This Row],[Units]]</f>
        <v>2.7870157251907375</v>
      </c>
      <c r="N3103" s="31">
        <f t="shared" si="245"/>
        <v>0.51874688474957997</v>
      </c>
    </row>
    <row r="3104" spans="1:14" x14ac:dyDescent="0.25">
      <c r="A3104" s="35">
        <v>2009</v>
      </c>
      <c r="B3104" s="15" t="s">
        <v>172</v>
      </c>
      <c r="C3104" s="15" t="s">
        <v>170</v>
      </c>
      <c r="D3104" s="15" t="s">
        <v>146</v>
      </c>
      <c r="E3104" s="15" t="s">
        <v>131</v>
      </c>
      <c r="F3104" s="16">
        <v>642</v>
      </c>
      <c r="G3104" s="19">
        <v>830.93803199997183</v>
      </c>
      <c r="H3104" s="19">
        <f t="shared" si="241"/>
        <v>533462.21654398192</v>
      </c>
      <c r="I3104" s="20">
        <v>1736.2948319999412</v>
      </c>
      <c r="J3104" s="19">
        <f t="shared" si="242"/>
        <v>1114701.2821439621</v>
      </c>
      <c r="K3104" s="19">
        <f t="shared" si="243"/>
        <v>905.35679999996933</v>
      </c>
      <c r="L3104" s="19">
        <f t="shared" si="244"/>
        <v>581239.06559998018</v>
      </c>
      <c r="M3104" s="29">
        <f>Table4[[#This Row],[Revenue]]/Table4[[#This Row],[Units]]</f>
        <v>2.704509084112058</v>
      </c>
      <c r="N3104" s="31">
        <f t="shared" si="245"/>
        <v>0.52143033735643807</v>
      </c>
    </row>
    <row r="3105" spans="1:19" x14ac:dyDescent="0.25">
      <c r="A3105" s="35">
        <v>2010</v>
      </c>
      <c r="B3105" s="15" t="s">
        <v>171</v>
      </c>
      <c r="C3105" s="15" t="s">
        <v>170</v>
      </c>
      <c r="D3105" s="15" t="s">
        <v>146</v>
      </c>
      <c r="E3105" s="15" t="s">
        <v>131</v>
      </c>
      <c r="F3105" s="16">
        <v>905</v>
      </c>
      <c r="G3105" s="19">
        <v>2791.1926769998545</v>
      </c>
      <c r="H3105" s="19">
        <f t="shared" si="241"/>
        <v>2526029.3726848685</v>
      </c>
      <c r="I3105" s="20">
        <v>4514.6966999997912</v>
      </c>
      <c r="J3105" s="19">
        <f t="shared" si="242"/>
        <v>4085800.5134998113</v>
      </c>
      <c r="K3105" s="19">
        <f t="shared" si="243"/>
        <v>1723.5040229999368</v>
      </c>
      <c r="L3105" s="19">
        <f t="shared" si="244"/>
        <v>1559771.1408149428</v>
      </c>
      <c r="M3105" s="29">
        <f>Table4[[#This Row],[Revenue]]/Table4[[#This Row],[Units]]</f>
        <v>4.9886151381213164</v>
      </c>
      <c r="N3105" s="31">
        <f t="shared" si="245"/>
        <v>0.38175411052530206</v>
      </c>
    </row>
    <row r="3106" spans="1:19" x14ac:dyDescent="0.25">
      <c r="A3106" s="35">
        <v>2010</v>
      </c>
      <c r="B3106" s="15" t="s">
        <v>174</v>
      </c>
      <c r="C3106" s="15" t="s">
        <v>170</v>
      </c>
      <c r="D3106" s="15" t="s">
        <v>168</v>
      </c>
      <c r="E3106" s="15" t="s">
        <v>131</v>
      </c>
      <c r="F3106" s="16">
        <v>832</v>
      </c>
      <c r="G3106" s="19">
        <v>1423.0204985599382</v>
      </c>
      <c r="H3106" s="19">
        <f t="shared" si="241"/>
        <v>1183953.0548018685</v>
      </c>
      <c r="I3106" s="20">
        <v>2597.0725759999091</v>
      </c>
      <c r="J3106" s="19">
        <f t="shared" si="242"/>
        <v>2160764.3832319244</v>
      </c>
      <c r="K3106" s="19">
        <f t="shared" si="243"/>
        <v>1174.0520774399708</v>
      </c>
      <c r="L3106" s="19">
        <f t="shared" si="244"/>
        <v>976811.32843005587</v>
      </c>
      <c r="M3106" s="29">
        <f>Table4[[#This Row],[Revenue]]/Table4[[#This Row],[Units]]</f>
        <v>3.1214814615383522</v>
      </c>
      <c r="N3106" s="31">
        <f t="shared" si="245"/>
        <v>0.4520674887138818</v>
      </c>
    </row>
    <row r="3107" spans="1:19" x14ac:dyDescent="0.25">
      <c r="A3107" s="35">
        <v>2010</v>
      </c>
      <c r="B3107" s="15" t="s">
        <v>174</v>
      </c>
      <c r="C3107" s="15" t="s">
        <v>170</v>
      </c>
      <c r="D3107" s="15" t="s">
        <v>168</v>
      </c>
      <c r="E3107" s="15" t="s">
        <v>131</v>
      </c>
      <c r="F3107" s="16">
        <v>764</v>
      </c>
      <c r="G3107" s="19">
        <v>1298.4454069599449</v>
      </c>
      <c r="H3107" s="19">
        <f t="shared" si="241"/>
        <v>992012.29091739794</v>
      </c>
      <c r="I3107" s="20">
        <v>2437.8142159999179</v>
      </c>
      <c r="J3107" s="19">
        <f t="shared" si="242"/>
        <v>1862490.0610239373</v>
      </c>
      <c r="K3107" s="19">
        <f t="shared" si="243"/>
        <v>1139.368809039973</v>
      </c>
      <c r="L3107" s="19">
        <f t="shared" si="244"/>
        <v>870477.77010653936</v>
      </c>
      <c r="M3107" s="29">
        <f>Table4[[#This Row],[Revenue]]/Table4[[#This Row],[Units]]</f>
        <v>3.1908563036648139</v>
      </c>
      <c r="N3107" s="31">
        <f t="shared" si="245"/>
        <v>0.46737310889486233</v>
      </c>
    </row>
    <row r="3108" spans="1:19" x14ac:dyDescent="0.25">
      <c r="A3108" s="35">
        <v>2010</v>
      </c>
      <c r="B3108" s="15" t="s">
        <v>174</v>
      </c>
      <c r="C3108" s="15" t="s">
        <v>170</v>
      </c>
      <c r="D3108" s="15" t="s">
        <v>168</v>
      </c>
      <c r="E3108" s="15" t="s">
        <v>131</v>
      </c>
      <c r="F3108" s="16">
        <v>115</v>
      </c>
      <c r="G3108" s="19">
        <v>180.45294609999218</v>
      </c>
      <c r="H3108" s="19">
        <f t="shared" si="241"/>
        <v>20752.0888014991</v>
      </c>
      <c r="I3108" s="20">
        <v>567.11030999997547</v>
      </c>
      <c r="J3108" s="19">
        <f t="shared" si="242"/>
        <v>65217.685649997176</v>
      </c>
      <c r="K3108" s="19">
        <f t="shared" si="243"/>
        <v>386.6573638999833</v>
      </c>
      <c r="L3108" s="19">
        <f t="shared" si="244"/>
        <v>44465.596848498077</v>
      </c>
      <c r="M3108" s="29">
        <f>Table4[[#This Row],[Revenue]]/Table4[[#This Row],[Units]]</f>
        <v>4.9313939999997869</v>
      </c>
      <c r="N3108" s="31">
        <f t="shared" si="245"/>
        <v>0.68180274116335504</v>
      </c>
    </row>
    <row r="3109" spans="1:19" x14ac:dyDescent="0.25">
      <c r="A3109" s="35">
        <v>2012</v>
      </c>
      <c r="B3109" s="15" t="s">
        <v>174</v>
      </c>
      <c r="C3109" s="15" t="s">
        <v>170</v>
      </c>
      <c r="D3109" s="15" t="s">
        <v>168</v>
      </c>
      <c r="E3109" s="15" t="s">
        <v>131</v>
      </c>
      <c r="F3109" s="16">
        <v>301</v>
      </c>
      <c r="G3109" s="19">
        <v>440.93737285449555</v>
      </c>
      <c r="H3109" s="19">
        <f t="shared" si="241"/>
        <v>132722.14922920315</v>
      </c>
      <c r="I3109" s="20">
        <v>820.98547694999172</v>
      </c>
      <c r="J3109" s="19">
        <f t="shared" si="242"/>
        <v>247116.62856194749</v>
      </c>
      <c r="K3109" s="19">
        <f t="shared" si="243"/>
        <v>380.04810409549617</v>
      </c>
      <c r="L3109" s="19">
        <f t="shared" si="244"/>
        <v>114394.47933274435</v>
      </c>
      <c r="M3109" s="29">
        <f>Table4[[#This Row],[Revenue]]/Table4[[#This Row],[Units]]</f>
        <v>2.7275265014949892</v>
      </c>
      <c r="N3109" s="31">
        <f t="shared" si="245"/>
        <v>0.46291696353435718</v>
      </c>
    </row>
    <row r="3110" spans="1:19" x14ac:dyDescent="0.25">
      <c r="A3110" s="35">
        <v>1990</v>
      </c>
      <c r="B3110" s="15" t="s">
        <v>171</v>
      </c>
      <c r="C3110" s="15" t="s">
        <v>169</v>
      </c>
      <c r="D3110" s="15" t="s">
        <v>5</v>
      </c>
      <c r="E3110" s="15" t="s">
        <v>84</v>
      </c>
      <c r="F3110" s="16">
        <v>597</v>
      </c>
      <c r="G3110" s="19">
        <v>734.35477499998581</v>
      </c>
      <c r="H3110" s="19">
        <f t="shared" si="241"/>
        <v>438409.80067499151</v>
      </c>
      <c r="I3110" s="20">
        <v>1651.6067775899683</v>
      </c>
      <c r="J3110" s="19">
        <f t="shared" si="242"/>
        <v>986009.24622121104</v>
      </c>
      <c r="K3110" s="19">
        <f t="shared" si="243"/>
        <v>917.25200258998245</v>
      </c>
      <c r="L3110" s="19">
        <f t="shared" si="244"/>
        <v>547599.44554621959</v>
      </c>
      <c r="M3110" s="29">
        <f>Table4[[#This Row],[Revenue]]/Table4[[#This Row],[Units]]</f>
        <v>2.7665105152260776</v>
      </c>
      <c r="N3110" s="31">
        <f t="shared" si="245"/>
        <v>0.55536948324251889</v>
      </c>
      <c r="O3110" s="41"/>
      <c r="P3110" s="41"/>
      <c r="Q3110" s="41"/>
      <c r="R3110" s="41"/>
      <c r="S3110" s="41"/>
    </row>
    <row r="3111" spans="1:19" x14ac:dyDescent="0.25">
      <c r="A3111" s="35">
        <v>1990</v>
      </c>
      <c r="B3111" s="15" t="s">
        <v>171</v>
      </c>
      <c r="C3111" s="15" t="s">
        <v>169</v>
      </c>
      <c r="D3111" s="15" t="s">
        <v>5</v>
      </c>
      <c r="E3111" s="15" t="s">
        <v>84</v>
      </c>
      <c r="F3111" s="16">
        <v>553</v>
      </c>
      <c r="G3111" s="19">
        <v>662.18984999998884</v>
      </c>
      <c r="H3111" s="19">
        <f t="shared" si="241"/>
        <v>366190.98704999383</v>
      </c>
      <c r="I3111" s="20">
        <v>1518.7217370599744</v>
      </c>
      <c r="J3111" s="19">
        <f t="shared" si="242"/>
        <v>839853.12059416587</v>
      </c>
      <c r="K3111" s="19">
        <f t="shared" si="243"/>
        <v>856.53188705998559</v>
      </c>
      <c r="L3111" s="19">
        <f t="shared" si="244"/>
        <v>473662.13354417204</v>
      </c>
      <c r="M3111" s="29">
        <f>Table4[[#This Row],[Revenue]]/Table4[[#This Row],[Units]]</f>
        <v>2.7463322550813283</v>
      </c>
      <c r="N3111" s="31">
        <f t="shared" si="245"/>
        <v>0.56398210821562833</v>
      </c>
      <c r="O3111" s="41"/>
      <c r="P3111" s="41"/>
      <c r="Q3111" s="41"/>
      <c r="R3111" s="41"/>
      <c r="S3111" s="41"/>
    </row>
    <row r="3112" spans="1:19" x14ac:dyDescent="0.25">
      <c r="A3112" s="35">
        <v>1991</v>
      </c>
      <c r="B3112" s="15" t="s">
        <v>172</v>
      </c>
      <c r="C3112" s="15" t="s">
        <v>169</v>
      </c>
      <c r="D3112" s="15" t="s">
        <v>5</v>
      </c>
      <c r="E3112" s="15" t="s">
        <v>84</v>
      </c>
      <c r="F3112" s="16">
        <v>799</v>
      </c>
      <c r="G3112" s="19">
        <v>1016.9871749999772</v>
      </c>
      <c r="H3112" s="19">
        <f t="shared" si="241"/>
        <v>812572.75282498181</v>
      </c>
      <c r="I3112" s="20">
        <v>2143.7065166299521</v>
      </c>
      <c r="J3112" s="19">
        <f t="shared" si="242"/>
        <v>1712821.5067873318</v>
      </c>
      <c r="K3112" s="19">
        <f t="shared" si="243"/>
        <v>1126.7193416299749</v>
      </c>
      <c r="L3112" s="19">
        <f t="shared" si="244"/>
        <v>900248.75396234996</v>
      </c>
      <c r="M3112" s="29">
        <f>Table4[[#This Row],[Revenue]]/Table4[[#This Row],[Units]]</f>
        <v>2.6829868793866734</v>
      </c>
      <c r="N3112" s="31">
        <f t="shared" si="245"/>
        <v>0.52559402739571459</v>
      </c>
    </row>
    <row r="3113" spans="1:19" x14ac:dyDescent="0.25">
      <c r="A3113" s="35">
        <v>1993</v>
      </c>
      <c r="B3113" s="15" t="s">
        <v>175</v>
      </c>
      <c r="C3113" s="15" t="s">
        <v>169</v>
      </c>
      <c r="D3113" s="15" t="s">
        <v>5</v>
      </c>
      <c r="E3113" s="15" t="s">
        <v>84</v>
      </c>
      <c r="F3113" s="16">
        <v>807</v>
      </c>
      <c r="G3113" s="19">
        <v>2473.0595553298872</v>
      </c>
      <c r="H3113" s="19">
        <f t="shared" si="241"/>
        <v>1995759.0611512191</v>
      </c>
      <c r="I3113" s="20">
        <v>3991.4757429998408</v>
      </c>
      <c r="J3113" s="19">
        <f t="shared" si="242"/>
        <v>3221120.9246008717</v>
      </c>
      <c r="K3113" s="19">
        <f t="shared" si="243"/>
        <v>1518.4161876699536</v>
      </c>
      <c r="L3113" s="19">
        <f t="shared" si="244"/>
        <v>1225361.8634496527</v>
      </c>
      <c r="M3113" s="29">
        <f>Table4[[#This Row],[Revenue]]/Table4[[#This Row],[Units]]</f>
        <v>4.9460665960344992</v>
      </c>
      <c r="N3113" s="31">
        <f t="shared" si="245"/>
        <v>0.38041473515977575</v>
      </c>
    </row>
    <row r="3114" spans="1:19" x14ac:dyDescent="0.25">
      <c r="A3114" s="35">
        <v>1993</v>
      </c>
      <c r="B3114" s="15" t="s">
        <v>171</v>
      </c>
      <c r="C3114" s="15" t="s">
        <v>169</v>
      </c>
      <c r="D3114" s="15" t="s">
        <v>5</v>
      </c>
      <c r="E3114" s="15" t="s">
        <v>84</v>
      </c>
      <c r="F3114" s="16">
        <v>805</v>
      </c>
      <c r="G3114" s="19">
        <v>1808.210985659915</v>
      </c>
      <c r="H3114" s="19">
        <f t="shared" si="241"/>
        <v>1455609.8434562315</v>
      </c>
      <c r="I3114" s="20">
        <v>3736.7889859998236</v>
      </c>
      <c r="J3114" s="19">
        <f t="shared" si="242"/>
        <v>3008115.1337298579</v>
      </c>
      <c r="K3114" s="19">
        <f t="shared" si="243"/>
        <v>1928.5780003399086</v>
      </c>
      <c r="L3114" s="19">
        <f t="shared" si="244"/>
        <v>1552505.2902736263</v>
      </c>
      <c r="M3114" s="29">
        <f>Table4[[#This Row],[Revenue]]/Table4[[#This Row],[Units]]</f>
        <v>4.6419738956519545</v>
      </c>
      <c r="N3114" s="31">
        <f t="shared" si="245"/>
        <v>0.51610567456858791</v>
      </c>
    </row>
    <row r="3115" spans="1:19" x14ac:dyDescent="0.25">
      <c r="A3115" s="35">
        <v>1993</v>
      </c>
      <c r="B3115" s="15" t="s">
        <v>173</v>
      </c>
      <c r="C3115" s="15" t="s">
        <v>169</v>
      </c>
      <c r="D3115" s="15" t="s">
        <v>5</v>
      </c>
      <c r="E3115" s="15" t="s">
        <v>84</v>
      </c>
      <c r="F3115" s="16">
        <v>799</v>
      </c>
      <c r="G3115" s="19">
        <v>1348.6720499999408</v>
      </c>
      <c r="H3115" s="19">
        <f t="shared" si="241"/>
        <v>1077588.9679499527</v>
      </c>
      <c r="I3115" s="20">
        <v>2654.5902019998834</v>
      </c>
      <c r="J3115" s="19">
        <f t="shared" si="242"/>
        <v>2121017.5713979071</v>
      </c>
      <c r="K3115" s="19">
        <f t="shared" si="243"/>
        <v>1305.9181519999427</v>
      </c>
      <c r="L3115" s="19">
        <f t="shared" si="244"/>
        <v>1043428.6034479544</v>
      </c>
      <c r="M3115" s="29">
        <f>Table4[[#This Row],[Revenue]]/Table4[[#This Row],[Units]]</f>
        <v>3.3223907409260116</v>
      </c>
      <c r="N3115" s="31">
        <f t="shared" si="245"/>
        <v>0.49194717550607459</v>
      </c>
    </row>
    <row r="3116" spans="1:19" x14ac:dyDescent="0.25">
      <c r="A3116" s="35">
        <v>1993</v>
      </c>
      <c r="B3116" s="15" t="s">
        <v>174</v>
      </c>
      <c r="C3116" s="15" t="s">
        <v>169</v>
      </c>
      <c r="D3116" s="15" t="s">
        <v>5</v>
      </c>
      <c r="E3116" s="15" t="s">
        <v>84</v>
      </c>
      <c r="F3116" s="16">
        <v>597</v>
      </c>
      <c r="G3116" s="19">
        <v>967.27432499996019</v>
      </c>
      <c r="H3116" s="19">
        <f t="shared" si="241"/>
        <v>577462.77202497621</v>
      </c>
      <c r="I3116" s="20">
        <v>2040.4249529999161</v>
      </c>
      <c r="J3116" s="19">
        <f t="shared" si="242"/>
        <v>1218133.6969409499</v>
      </c>
      <c r="K3116" s="19">
        <f t="shared" si="243"/>
        <v>1073.1506279999558</v>
      </c>
      <c r="L3116" s="19">
        <f t="shared" si="244"/>
        <v>640670.92491597368</v>
      </c>
      <c r="M3116" s="29">
        <f>Table4[[#This Row],[Revenue]]/Table4[[#This Row],[Units]]</f>
        <v>3.4177972412058897</v>
      </c>
      <c r="N3116" s="31">
        <f t="shared" si="245"/>
        <v>0.52594466972292508</v>
      </c>
    </row>
    <row r="3117" spans="1:19" x14ac:dyDescent="0.25">
      <c r="A3117" s="35">
        <v>1993</v>
      </c>
      <c r="B3117" s="15" t="s">
        <v>174</v>
      </c>
      <c r="C3117" s="15" t="s">
        <v>169</v>
      </c>
      <c r="D3117" s="15" t="s">
        <v>5</v>
      </c>
      <c r="E3117" s="15" t="s">
        <v>84</v>
      </c>
      <c r="F3117" s="16">
        <v>553</v>
      </c>
      <c r="G3117" s="19">
        <v>896.10884999996301</v>
      </c>
      <c r="H3117" s="19">
        <f t="shared" si="241"/>
        <v>495548.19404997956</v>
      </c>
      <c r="I3117" s="20">
        <v>1930.1143939999206</v>
      </c>
      <c r="J3117" s="19">
        <f t="shared" si="242"/>
        <v>1067353.259881956</v>
      </c>
      <c r="K3117" s="19">
        <f t="shared" si="243"/>
        <v>1034.0055439999576</v>
      </c>
      <c r="L3117" s="19">
        <f t="shared" si="244"/>
        <v>571805.06583197648</v>
      </c>
      <c r="M3117" s="29">
        <f>Table4[[#This Row],[Revenue]]/Table4[[#This Row],[Units]]</f>
        <v>3.4902611103072707</v>
      </c>
      <c r="N3117" s="31">
        <f t="shared" si="245"/>
        <v>0.53572241480315086</v>
      </c>
    </row>
    <row r="3118" spans="1:19" x14ac:dyDescent="0.25">
      <c r="A3118" s="35">
        <v>1994</v>
      </c>
      <c r="B3118" s="15" t="s">
        <v>171</v>
      </c>
      <c r="C3118" s="15" t="s">
        <v>169</v>
      </c>
      <c r="D3118" s="15" t="s">
        <v>5</v>
      </c>
      <c r="E3118" s="15" t="s">
        <v>84</v>
      </c>
      <c r="F3118" s="16">
        <v>810</v>
      </c>
      <c r="G3118" s="19">
        <v>2869.754493639849</v>
      </c>
      <c r="H3118" s="19">
        <f t="shared" si="241"/>
        <v>2324501.1398482779</v>
      </c>
      <c r="I3118" s="20">
        <v>4660.7980439997809</v>
      </c>
      <c r="J3118" s="19">
        <f t="shared" si="242"/>
        <v>3775246.4156398224</v>
      </c>
      <c r="K3118" s="19">
        <f t="shared" si="243"/>
        <v>1791.0435503599319</v>
      </c>
      <c r="L3118" s="19">
        <f t="shared" si="244"/>
        <v>1450745.2757915445</v>
      </c>
      <c r="M3118" s="29">
        <f>Table4[[#This Row],[Revenue]]/Table4[[#This Row],[Units]]</f>
        <v>5.7540716592589884</v>
      </c>
      <c r="N3118" s="31">
        <f t="shared" si="245"/>
        <v>0.38427830029359156</v>
      </c>
    </row>
    <row r="3119" spans="1:19" x14ac:dyDescent="0.25">
      <c r="A3119" s="35">
        <v>1994</v>
      </c>
      <c r="B3119" s="15" t="s">
        <v>172</v>
      </c>
      <c r="C3119" s="15" t="s">
        <v>169</v>
      </c>
      <c r="D3119" s="15" t="s">
        <v>5</v>
      </c>
      <c r="E3119" s="15" t="s">
        <v>84</v>
      </c>
      <c r="F3119" s="16">
        <v>800</v>
      </c>
      <c r="G3119" s="19">
        <v>2821.8982458398591</v>
      </c>
      <c r="H3119" s="19">
        <f t="shared" si="241"/>
        <v>2257518.5966718872</v>
      </c>
      <c r="I3119" s="20">
        <v>4663.8246639997915</v>
      </c>
      <c r="J3119" s="19">
        <f t="shared" si="242"/>
        <v>3731059.7311998331</v>
      </c>
      <c r="K3119" s="19">
        <f t="shared" si="243"/>
        <v>1841.9264181599324</v>
      </c>
      <c r="L3119" s="19">
        <f t="shared" si="244"/>
        <v>1473541.1345279459</v>
      </c>
      <c r="M3119" s="29">
        <f>Table4[[#This Row],[Revenue]]/Table4[[#This Row],[Units]]</f>
        <v>5.8297808299997396</v>
      </c>
      <c r="N3119" s="31">
        <f t="shared" si="245"/>
        <v>0.39493903627591748</v>
      </c>
    </row>
    <row r="3120" spans="1:19" x14ac:dyDescent="0.25">
      <c r="A3120" s="35">
        <v>1994</v>
      </c>
      <c r="B3120" s="15" t="s">
        <v>174</v>
      </c>
      <c r="C3120" s="15" t="s">
        <v>169</v>
      </c>
      <c r="D3120" s="15" t="s">
        <v>5</v>
      </c>
      <c r="E3120" s="15" t="s">
        <v>84</v>
      </c>
      <c r="F3120" s="16">
        <v>802</v>
      </c>
      <c r="G3120" s="19">
        <v>1913.9620095599071</v>
      </c>
      <c r="H3120" s="19">
        <f t="shared" si="241"/>
        <v>1534997.5316670456</v>
      </c>
      <c r="I3120" s="20">
        <v>3988.3406759998061</v>
      </c>
      <c r="J3120" s="19">
        <f t="shared" si="242"/>
        <v>3198649.2221518443</v>
      </c>
      <c r="K3120" s="19">
        <f t="shared" si="243"/>
        <v>2074.378666439899</v>
      </c>
      <c r="L3120" s="19">
        <f t="shared" si="244"/>
        <v>1663651.6904847987</v>
      </c>
      <c r="M3120" s="29">
        <f>Table4[[#This Row],[Revenue]]/Table4[[#This Row],[Units]]</f>
        <v>4.9729933615957682</v>
      </c>
      <c r="N3120" s="31">
        <f t="shared" si="245"/>
        <v>0.52011070140588955</v>
      </c>
    </row>
    <row r="3121" spans="1:14" x14ac:dyDescent="0.25">
      <c r="A3121" s="35">
        <v>1997</v>
      </c>
      <c r="B3121" s="15" t="s">
        <v>172</v>
      </c>
      <c r="C3121" s="15" t="s">
        <v>169</v>
      </c>
      <c r="D3121" s="15" t="s">
        <v>5</v>
      </c>
      <c r="E3121" s="15" t="s">
        <v>84</v>
      </c>
      <c r="F3121" s="16">
        <v>548</v>
      </c>
      <c r="G3121" s="19">
        <v>665.69669999998791</v>
      </c>
      <c r="H3121" s="19">
        <f t="shared" si="241"/>
        <v>364801.79159999336</v>
      </c>
      <c r="I3121" s="20">
        <v>1530.4258073199721</v>
      </c>
      <c r="J3121" s="19">
        <f t="shared" si="242"/>
        <v>838673.34241134475</v>
      </c>
      <c r="K3121" s="19">
        <f t="shared" si="243"/>
        <v>864.72910731998422</v>
      </c>
      <c r="L3121" s="19">
        <f t="shared" si="244"/>
        <v>473871.55081135139</v>
      </c>
      <c r="M3121" s="29">
        <f>Table4[[#This Row],[Revenue]]/Table4[[#This Row],[Units]]</f>
        <v>2.7927478235765917</v>
      </c>
      <c r="N3121" s="31">
        <f t="shared" si="245"/>
        <v>0.56502517350662518</v>
      </c>
    </row>
    <row r="3122" spans="1:14" x14ac:dyDescent="0.25">
      <c r="A3122" s="35">
        <v>1998</v>
      </c>
      <c r="B3122" s="15" t="s">
        <v>176</v>
      </c>
      <c r="C3122" s="15" t="s">
        <v>169</v>
      </c>
      <c r="D3122" s="15" t="s">
        <v>5</v>
      </c>
      <c r="E3122" s="15" t="s">
        <v>84</v>
      </c>
      <c r="F3122" s="16">
        <v>854</v>
      </c>
      <c r="G3122" s="19">
        <v>1204.7804999999626</v>
      </c>
      <c r="H3122" s="19">
        <f t="shared" si="241"/>
        <v>1028882.546999968</v>
      </c>
      <c r="I3122" s="20">
        <v>2338.9984199999276</v>
      </c>
      <c r="J3122" s="19">
        <f t="shared" si="242"/>
        <v>1997504.6506799383</v>
      </c>
      <c r="K3122" s="19">
        <f t="shared" si="243"/>
        <v>1134.217919999965</v>
      </c>
      <c r="L3122" s="19">
        <f t="shared" si="244"/>
        <v>968622.10367997026</v>
      </c>
      <c r="M3122" s="29">
        <f>Table4[[#This Row],[Revenue]]/Table4[[#This Row],[Units]]</f>
        <v>2.7388740281029595</v>
      </c>
      <c r="N3122" s="31">
        <f t="shared" si="245"/>
        <v>0.48491606933193232</v>
      </c>
    </row>
    <row r="3123" spans="1:14" x14ac:dyDescent="0.25">
      <c r="A3123" s="35">
        <v>1998</v>
      </c>
      <c r="B3123" s="15" t="s">
        <v>173</v>
      </c>
      <c r="C3123" s="15" t="s">
        <v>169</v>
      </c>
      <c r="D3123" s="15" t="s">
        <v>5</v>
      </c>
      <c r="E3123" s="15" t="s">
        <v>84</v>
      </c>
      <c r="F3123" s="16">
        <v>467</v>
      </c>
      <c r="G3123" s="19">
        <v>641.6930249999815</v>
      </c>
      <c r="H3123" s="19">
        <f t="shared" si="241"/>
        <v>299670.64267499134</v>
      </c>
      <c r="I3123" s="20">
        <v>1453.3621809999579</v>
      </c>
      <c r="J3123" s="19">
        <f t="shared" si="242"/>
        <v>678720.1385269803</v>
      </c>
      <c r="K3123" s="19">
        <f t="shared" si="243"/>
        <v>811.6691559999764</v>
      </c>
      <c r="L3123" s="19">
        <f t="shared" si="244"/>
        <v>379049.49585198896</v>
      </c>
      <c r="M3123" s="29">
        <f>Table4[[#This Row],[Revenue]]/Table4[[#This Row],[Units]]</f>
        <v>3.1121245845823511</v>
      </c>
      <c r="N3123" s="31">
        <f t="shared" si="245"/>
        <v>0.55847686599462976</v>
      </c>
    </row>
    <row r="3124" spans="1:14" x14ac:dyDescent="0.25">
      <c r="A3124" s="35">
        <v>1999</v>
      </c>
      <c r="B3124" s="15" t="s">
        <v>171</v>
      </c>
      <c r="C3124" s="15" t="s">
        <v>169</v>
      </c>
      <c r="D3124" s="15" t="s">
        <v>5</v>
      </c>
      <c r="E3124" s="15" t="s">
        <v>84</v>
      </c>
      <c r="F3124" s="16">
        <v>548</v>
      </c>
      <c r="G3124" s="19">
        <v>897.87059999996234</v>
      </c>
      <c r="H3124" s="19">
        <f t="shared" si="241"/>
        <v>492033.08879997936</v>
      </c>
      <c r="I3124" s="20">
        <v>1938.8470639999186</v>
      </c>
      <c r="J3124" s="19">
        <f t="shared" si="242"/>
        <v>1062488.1910719555</v>
      </c>
      <c r="K3124" s="19">
        <f t="shared" si="243"/>
        <v>1040.9764639999562</v>
      </c>
      <c r="L3124" s="19">
        <f t="shared" si="244"/>
        <v>570455.10227197618</v>
      </c>
      <c r="M3124" s="29">
        <f>Table4[[#This Row],[Revenue]]/Table4[[#This Row],[Units]]</f>
        <v>3.5380420875910925</v>
      </c>
      <c r="N3124" s="31">
        <f t="shared" si="245"/>
        <v>0.53690488709943951</v>
      </c>
    </row>
    <row r="3125" spans="1:14" x14ac:dyDescent="0.25">
      <c r="A3125" s="35">
        <v>2001</v>
      </c>
      <c r="B3125" s="15" t="s">
        <v>171</v>
      </c>
      <c r="C3125" s="15" t="s">
        <v>169</v>
      </c>
      <c r="D3125" s="15" t="s">
        <v>5</v>
      </c>
      <c r="E3125" s="15" t="s">
        <v>84</v>
      </c>
      <c r="F3125" s="16">
        <v>1190.0517604450151</v>
      </c>
      <c r="G3125" s="19">
        <v>3027.2180985121113</v>
      </c>
      <c r="H3125" s="19">
        <f t="shared" si="241"/>
        <v>3602546.2273853491</v>
      </c>
      <c r="I3125" s="20">
        <v>7285.3051132648934</v>
      </c>
      <c r="J3125" s="19">
        <f t="shared" si="242"/>
        <v>8669890.1754199564</v>
      </c>
      <c r="K3125" s="19">
        <f t="shared" si="243"/>
        <v>4258.0870147527821</v>
      </c>
      <c r="L3125" s="19">
        <f t="shared" si="244"/>
        <v>5067343.9480346069</v>
      </c>
      <c r="M3125" s="29">
        <f>Table4[[#This Row],[Revenue]]/Table4[[#This Row],[Units]]</f>
        <v>6.1218388606396266</v>
      </c>
      <c r="N3125" s="31">
        <f t="shared" si="245"/>
        <v>0.58447614047073582</v>
      </c>
    </row>
    <row r="3126" spans="1:14" x14ac:dyDescent="0.25">
      <c r="A3126" s="35">
        <v>2001</v>
      </c>
      <c r="B3126" s="15" t="s">
        <v>172</v>
      </c>
      <c r="C3126" s="15" t="s">
        <v>169</v>
      </c>
      <c r="D3126" s="15" t="s">
        <v>5</v>
      </c>
      <c r="E3126" s="15" t="s">
        <v>84</v>
      </c>
      <c r="F3126" s="16">
        <v>814</v>
      </c>
      <c r="G3126" s="19">
        <v>2806.6756697398559</v>
      </c>
      <c r="H3126" s="19">
        <f t="shared" si="241"/>
        <v>2284633.9951682426</v>
      </c>
      <c r="I3126" s="20">
        <v>4569.341353999791</v>
      </c>
      <c r="J3126" s="19">
        <f t="shared" si="242"/>
        <v>3719443.86215583</v>
      </c>
      <c r="K3126" s="19">
        <f t="shared" si="243"/>
        <v>1762.665684259935</v>
      </c>
      <c r="L3126" s="19">
        <f t="shared" si="244"/>
        <v>1434809.8669875874</v>
      </c>
      <c r="M3126" s="29">
        <f>Table4[[#This Row],[Revenue]]/Table4[[#This Row],[Units]]</f>
        <v>5.6134414668302099</v>
      </c>
      <c r="N3126" s="31">
        <f t="shared" si="245"/>
        <v>0.38575924793120975</v>
      </c>
    </row>
    <row r="3127" spans="1:14" x14ac:dyDescent="0.25">
      <c r="A3127" s="35">
        <v>2002</v>
      </c>
      <c r="B3127" s="15" t="s">
        <v>175</v>
      </c>
      <c r="C3127" s="15" t="s">
        <v>169</v>
      </c>
      <c r="D3127" s="15" t="s">
        <v>5</v>
      </c>
      <c r="E3127" s="15" t="s">
        <v>84</v>
      </c>
      <c r="F3127" s="16">
        <v>1341.6585785004524</v>
      </c>
      <c r="G3127" s="19">
        <v>4002.5796970489937</v>
      </c>
      <c r="H3127" s="19">
        <f t="shared" si="241"/>
        <v>5370095.3866775241</v>
      </c>
      <c r="I3127" s="20">
        <v>9073.8434003256698</v>
      </c>
      <c r="J3127" s="19">
        <f t="shared" si="242"/>
        <v>12173999.83801665</v>
      </c>
      <c r="K3127" s="19">
        <f t="shared" si="243"/>
        <v>5071.2637032766761</v>
      </c>
      <c r="L3127" s="19">
        <f t="shared" si="244"/>
        <v>6803904.4513391256</v>
      </c>
      <c r="M3127" s="29">
        <f>Table4[[#This Row],[Revenue]]/Table4[[#This Row],[Units]]</f>
        <v>6.7631538647241687</v>
      </c>
      <c r="N3127" s="31">
        <f t="shared" si="245"/>
        <v>0.55888816673810604</v>
      </c>
    </row>
    <row r="3128" spans="1:14" x14ac:dyDescent="0.25">
      <c r="A3128" s="35">
        <v>2002</v>
      </c>
      <c r="B3128" s="15" t="s">
        <v>174</v>
      </c>
      <c r="C3128" s="15" t="s">
        <v>169</v>
      </c>
      <c r="D3128" s="15" t="s">
        <v>5</v>
      </c>
      <c r="E3128" s="15" t="s">
        <v>84</v>
      </c>
      <c r="F3128" s="16">
        <v>1375.2513367639663</v>
      </c>
      <c r="G3128" s="19">
        <v>3166.661397604174</v>
      </c>
      <c r="H3128" s="19">
        <f t="shared" si="241"/>
        <v>4354955.3201339897</v>
      </c>
      <c r="I3128" s="20">
        <v>7029.8409261301749</v>
      </c>
      <c r="J3128" s="19">
        <f t="shared" si="242"/>
        <v>9667798.1308985613</v>
      </c>
      <c r="K3128" s="19">
        <f t="shared" si="243"/>
        <v>3863.1795285260009</v>
      </c>
      <c r="L3128" s="19">
        <f t="shared" si="244"/>
        <v>5312842.8107645717</v>
      </c>
      <c r="M3128" s="29">
        <f>Table4[[#This Row],[Revenue]]/Table4[[#This Row],[Units]]</f>
        <v>5.1116772172508735</v>
      </c>
      <c r="N3128" s="31">
        <f t="shared" si="245"/>
        <v>0.54954010611625959</v>
      </c>
    </row>
    <row r="3129" spans="1:14" x14ac:dyDescent="0.25">
      <c r="A3129" s="35">
        <v>2002</v>
      </c>
      <c r="B3129" s="15" t="s">
        <v>176</v>
      </c>
      <c r="C3129" s="15" t="s">
        <v>169</v>
      </c>
      <c r="D3129" s="15" t="s">
        <v>5</v>
      </c>
      <c r="E3129" s="15" t="s">
        <v>84</v>
      </c>
      <c r="F3129" s="16">
        <v>1228.7805259095021</v>
      </c>
      <c r="G3129" s="19">
        <v>3413.2840484258109</v>
      </c>
      <c r="H3129" s="19">
        <f t="shared" si="241"/>
        <v>4194176.9681031825</v>
      </c>
      <c r="I3129" s="20">
        <v>7118.8779981954258</v>
      </c>
      <c r="J3129" s="19">
        <f t="shared" si="242"/>
        <v>8747538.6505081598</v>
      </c>
      <c r="K3129" s="19">
        <f t="shared" si="243"/>
        <v>3705.5939497696149</v>
      </c>
      <c r="L3129" s="19">
        <f t="shared" si="244"/>
        <v>4553361.6824049773</v>
      </c>
      <c r="M3129" s="29">
        <f>Table4[[#This Row],[Revenue]]/Table4[[#This Row],[Units]]</f>
        <v>5.7934495608369696</v>
      </c>
      <c r="N3129" s="31">
        <f t="shared" si="245"/>
        <v>0.52053061601968054</v>
      </c>
    </row>
    <row r="3130" spans="1:14" x14ac:dyDescent="0.25">
      <c r="A3130" s="35">
        <v>2002</v>
      </c>
      <c r="B3130" s="15" t="s">
        <v>173</v>
      </c>
      <c r="C3130" s="15" t="s">
        <v>169</v>
      </c>
      <c r="D3130" s="15" t="s">
        <v>5</v>
      </c>
      <c r="E3130" s="15" t="s">
        <v>84</v>
      </c>
      <c r="F3130" s="16">
        <v>1369.9415131574244</v>
      </c>
      <c r="G3130" s="19">
        <v>2398.6639143355374</v>
      </c>
      <c r="H3130" s="19">
        <f t="shared" si="241"/>
        <v>3286029.2723609367</v>
      </c>
      <c r="I3130" s="20">
        <v>5780.3861823607331</v>
      </c>
      <c r="J3130" s="19">
        <f t="shared" si="242"/>
        <v>7918790.9932975303</v>
      </c>
      <c r="K3130" s="19">
        <f t="shared" si="243"/>
        <v>3381.7222680251957</v>
      </c>
      <c r="L3130" s="19">
        <f t="shared" si="244"/>
        <v>4632761.7209365936</v>
      </c>
      <c r="M3130" s="29">
        <f>Table4[[#This Row],[Revenue]]/Table4[[#This Row],[Units]]</f>
        <v>4.2194401197742888</v>
      </c>
      <c r="N3130" s="31">
        <f t="shared" si="245"/>
        <v>0.58503396855123035</v>
      </c>
    </row>
    <row r="3131" spans="1:14" x14ac:dyDescent="0.25">
      <c r="A3131" s="35">
        <v>2008</v>
      </c>
      <c r="B3131" s="15" t="s">
        <v>176</v>
      </c>
      <c r="C3131" s="15" t="s">
        <v>169</v>
      </c>
      <c r="D3131" s="15" t="s">
        <v>5</v>
      </c>
      <c r="E3131" s="15" t="s">
        <v>84</v>
      </c>
      <c r="F3131" s="16">
        <v>632</v>
      </c>
      <c r="G3131" s="19">
        <v>814.94819999998083</v>
      </c>
      <c r="H3131" s="19">
        <f t="shared" si="241"/>
        <v>515047.2623999879</v>
      </c>
      <c r="I3131" s="20">
        <v>1807.6669767199576</v>
      </c>
      <c r="J3131" s="19">
        <f t="shared" si="242"/>
        <v>1142445.5292870132</v>
      </c>
      <c r="K3131" s="19">
        <f t="shared" si="243"/>
        <v>992.71877671997674</v>
      </c>
      <c r="L3131" s="19">
        <f t="shared" si="244"/>
        <v>627398.26688702533</v>
      </c>
      <c r="M3131" s="29">
        <f>Table4[[#This Row],[Revenue]]/Table4[[#This Row],[Units]]</f>
        <v>2.8602325581011985</v>
      </c>
      <c r="N3131" s="31">
        <f t="shared" si="245"/>
        <v>0.54917127408129229</v>
      </c>
    </row>
    <row r="3132" spans="1:14" x14ac:dyDescent="0.25">
      <c r="A3132" s="35">
        <v>2008</v>
      </c>
      <c r="B3132" s="15" t="s">
        <v>172</v>
      </c>
      <c r="C3132" s="15" t="s">
        <v>169</v>
      </c>
      <c r="D3132" s="15" t="s">
        <v>5</v>
      </c>
      <c r="E3132" s="15" t="s">
        <v>84</v>
      </c>
      <c r="F3132" s="16">
        <v>418</v>
      </c>
      <c r="G3132" s="19">
        <v>892.77471548018434</v>
      </c>
      <c r="H3132" s="19">
        <f t="shared" si="241"/>
        <v>373179.83107071707</v>
      </c>
      <c r="I3132" s="20">
        <v>1754.066985419978</v>
      </c>
      <c r="J3132" s="19">
        <f t="shared" si="242"/>
        <v>733199.99990555085</v>
      </c>
      <c r="K3132" s="19">
        <f t="shared" si="243"/>
        <v>861.29226993979364</v>
      </c>
      <c r="L3132" s="19">
        <f t="shared" si="244"/>
        <v>360020.16883483378</v>
      </c>
      <c r="M3132" s="29">
        <f>Table4[[#This Row],[Revenue]]/Table4[[#This Row],[Units]]</f>
        <v>4.1963325010047319</v>
      </c>
      <c r="N3132" s="31">
        <f t="shared" si="245"/>
        <v>0.49102587136008014</v>
      </c>
    </row>
    <row r="3133" spans="1:14" x14ac:dyDescent="0.25">
      <c r="A3133" s="35">
        <v>2009</v>
      </c>
      <c r="B3133" s="15" t="s">
        <v>173</v>
      </c>
      <c r="C3133" s="15" t="s">
        <v>169</v>
      </c>
      <c r="D3133" s="15" t="s">
        <v>5</v>
      </c>
      <c r="E3133" s="15" t="s">
        <v>84</v>
      </c>
      <c r="F3133" s="16">
        <v>632</v>
      </c>
      <c r="G3133" s="19">
        <v>949.61159999996596</v>
      </c>
      <c r="H3133" s="19">
        <f t="shared" si="241"/>
        <v>600154.53119997843</v>
      </c>
      <c r="I3133" s="20">
        <v>1973.8031039999291</v>
      </c>
      <c r="J3133" s="19">
        <f t="shared" si="242"/>
        <v>1247443.5617279552</v>
      </c>
      <c r="K3133" s="19">
        <f t="shared" si="243"/>
        <v>1024.1915039999631</v>
      </c>
      <c r="L3133" s="19">
        <f t="shared" si="244"/>
        <v>647289.03052797681</v>
      </c>
      <c r="M3133" s="29">
        <f>Table4[[#This Row],[Revenue]]/Table4[[#This Row],[Units]]</f>
        <v>3.1231061772150777</v>
      </c>
      <c r="N3133" s="31">
        <f t="shared" si="245"/>
        <v>0.51889243761164938</v>
      </c>
    </row>
    <row r="3134" spans="1:14" x14ac:dyDescent="0.25">
      <c r="A3134" s="35">
        <v>2009</v>
      </c>
      <c r="B3134" s="15" t="s">
        <v>173</v>
      </c>
      <c r="C3134" s="15" t="s">
        <v>169</v>
      </c>
      <c r="D3134" s="15" t="s">
        <v>5</v>
      </c>
      <c r="E3134" s="15" t="s">
        <v>84</v>
      </c>
      <c r="F3134" s="16">
        <v>418</v>
      </c>
      <c r="G3134" s="19">
        <v>628.63019999997744</v>
      </c>
      <c r="H3134" s="19">
        <f t="shared" si="241"/>
        <v>262767.42359999055</v>
      </c>
      <c r="I3134" s="20">
        <v>1476.3752879999467</v>
      </c>
      <c r="J3134" s="19">
        <f t="shared" si="242"/>
        <v>617124.87038397777</v>
      </c>
      <c r="K3134" s="19">
        <f t="shared" si="243"/>
        <v>847.74508799996931</v>
      </c>
      <c r="L3134" s="19">
        <f t="shared" si="244"/>
        <v>354357.44678398722</v>
      </c>
      <c r="M3134" s="29">
        <f>Table4[[#This Row],[Revenue]]/Table4[[#This Row],[Units]]</f>
        <v>3.5319982966505905</v>
      </c>
      <c r="N3134" s="31">
        <f t="shared" si="245"/>
        <v>0.57420704267436906</v>
      </c>
    </row>
    <row r="3135" spans="1:14" x14ac:dyDescent="0.25">
      <c r="A3135" s="35">
        <v>2009</v>
      </c>
      <c r="B3135" s="15" t="s">
        <v>175</v>
      </c>
      <c r="C3135" s="15" t="s">
        <v>169</v>
      </c>
      <c r="D3135" s="15" t="s">
        <v>5</v>
      </c>
      <c r="E3135" s="15" t="s">
        <v>84</v>
      </c>
      <c r="F3135" s="16">
        <v>119</v>
      </c>
      <c r="G3135" s="19">
        <v>204.78656302999212</v>
      </c>
      <c r="H3135" s="19">
        <f t="shared" si="241"/>
        <v>24369.601000569062</v>
      </c>
      <c r="I3135" s="20">
        <v>565.13141299997824</v>
      </c>
      <c r="J3135" s="19">
        <f t="shared" si="242"/>
        <v>67250.638146997415</v>
      </c>
      <c r="K3135" s="19">
        <f t="shared" si="243"/>
        <v>360.34484996998611</v>
      </c>
      <c r="L3135" s="19">
        <f t="shared" si="244"/>
        <v>42881.037146428353</v>
      </c>
      <c r="M3135" s="29">
        <f>Table4[[#This Row],[Revenue]]/Table4[[#This Row],[Units]]</f>
        <v>4.7490034705880522</v>
      </c>
      <c r="N3135" s="31">
        <f t="shared" si="245"/>
        <v>0.63763018951133754</v>
      </c>
    </row>
    <row r="3136" spans="1:14" x14ac:dyDescent="0.25">
      <c r="A3136" s="35">
        <v>2020</v>
      </c>
      <c r="B3136" s="15" t="s">
        <v>171</v>
      </c>
      <c r="C3136" s="15" t="s">
        <v>169</v>
      </c>
      <c r="D3136" s="15" t="s">
        <v>5</v>
      </c>
      <c r="E3136" s="15" t="s">
        <v>84</v>
      </c>
      <c r="F3136" s="16">
        <v>808</v>
      </c>
      <c r="G3136" s="19">
        <v>1984.8201651598931</v>
      </c>
      <c r="H3136" s="19">
        <f t="shared" si="241"/>
        <v>1603734.6934491936</v>
      </c>
      <c r="I3136" s="20">
        <v>3996.9734359997847</v>
      </c>
      <c r="J3136" s="19">
        <f t="shared" si="242"/>
        <v>3229554.536287826</v>
      </c>
      <c r="K3136" s="19">
        <f t="shared" si="243"/>
        <v>2012.1532708398915</v>
      </c>
      <c r="L3136" s="19">
        <f t="shared" si="244"/>
        <v>1625819.8428386324</v>
      </c>
      <c r="M3136" s="29">
        <f>Table4[[#This Row],[Revenue]]/Table4[[#This Row],[Units]]</f>
        <v>4.9467493019799313</v>
      </c>
      <c r="N3136" s="31">
        <f t="shared" si="245"/>
        <v>0.50341922533607752</v>
      </c>
    </row>
    <row r="3137" spans="1:14" x14ac:dyDescent="0.25">
      <c r="A3137" s="35">
        <v>1996</v>
      </c>
      <c r="B3137" s="15" t="s">
        <v>174</v>
      </c>
      <c r="C3137" s="15" t="s">
        <v>170</v>
      </c>
      <c r="D3137" s="15" t="s">
        <v>146</v>
      </c>
      <c r="E3137" s="15" t="s">
        <v>158</v>
      </c>
      <c r="F3137" s="16">
        <v>904</v>
      </c>
      <c r="G3137" s="19">
        <v>819.60617599999898</v>
      </c>
      <c r="H3137" s="19">
        <f t="shared" si="241"/>
        <v>740923.98310399905</v>
      </c>
      <c r="I3137" s="20">
        <v>1831.7769769599975</v>
      </c>
      <c r="J3137" s="19">
        <f t="shared" si="242"/>
        <v>1655926.3871718377</v>
      </c>
      <c r="K3137" s="19">
        <f t="shared" si="243"/>
        <v>1012.1708009599985</v>
      </c>
      <c r="L3137" s="19">
        <f t="shared" si="244"/>
        <v>915002.40406783868</v>
      </c>
      <c r="M3137" s="29">
        <f>Table4[[#This Row],[Revenue]]/Table4[[#This Row],[Units]]</f>
        <v>2.026301965663714</v>
      </c>
      <c r="N3137" s="31">
        <f t="shared" si="245"/>
        <v>0.5525622462183083</v>
      </c>
    </row>
    <row r="3138" spans="1:14" x14ac:dyDescent="0.25">
      <c r="A3138" s="35">
        <v>2003</v>
      </c>
      <c r="B3138" s="15" t="s">
        <v>171</v>
      </c>
      <c r="C3138" s="15" t="s">
        <v>170</v>
      </c>
      <c r="D3138" s="15" t="s">
        <v>168</v>
      </c>
      <c r="E3138" s="15" t="s">
        <v>158</v>
      </c>
      <c r="F3138" s="16">
        <v>744</v>
      </c>
      <c r="G3138" s="19">
        <v>988.13521325997988</v>
      </c>
      <c r="H3138" s="19">
        <f t="shared" ref="H3138:H3201" si="246">G3138*F3138</f>
        <v>735172.59866542497</v>
      </c>
      <c r="I3138" s="20">
        <v>1530.0329459999689</v>
      </c>
      <c r="J3138" s="19">
        <f t="shared" ref="J3138:J3201" si="247">I3138*F3138</f>
        <v>1138344.5118239769</v>
      </c>
      <c r="K3138" s="19">
        <f t="shared" ref="K3138:K3201" si="248">I3138-G3138</f>
        <v>541.89773273998901</v>
      </c>
      <c r="L3138" s="19">
        <f t="shared" ref="L3138:L3201" si="249">J3138-H3138</f>
        <v>403171.91315855191</v>
      </c>
      <c r="M3138" s="29">
        <f>Table4[[#This Row],[Revenue]]/Table4[[#This Row],[Units]]</f>
        <v>2.0564958951612486</v>
      </c>
      <c r="N3138" s="31">
        <f t="shared" ref="N3138:N3201" si="250">K3138/I3138</f>
        <v>0.35417389812206046</v>
      </c>
    </row>
    <row r="3139" spans="1:14" x14ac:dyDescent="0.25">
      <c r="A3139" s="35">
        <v>2003</v>
      </c>
      <c r="B3139" s="15" t="s">
        <v>174</v>
      </c>
      <c r="C3139" s="15" t="s">
        <v>170</v>
      </c>
      <c r="D3139" s="15" t="s">
        <v>168</v>
      </c>
      <c r="E3139" s="15" t="s">
        <v>158</v>
      </c>
      <c r="F3139" s="16">
        <v>158</v>
      </c>
      <c r="G3139" s="19">
        <v>165.11823505059934</v>
      </c>
      <c r="H3139" s="19">
        <f t="shared" si="246"/>
        <v>26088.681137994696</v>
      </c>
      <c r="I3139" s="20">
        <v>423.49188725999829</v>
      </c>
      <c r="J3139" s="19">
        <f t="shared" si="247"/>
        <v>66911.718187079736</v>
      </c>
      <c r="K3139" s="19">
        <f t="shared" si="248"/>
        <v>258.37365220939898</v>
      </c>
      <c r="L3139" s="19">
        <f t="shared" si="249"/>
        <v>40823.03704908504</v>
      </c>
      <c r="M3139" s="29">
        <f>Table4[[#This Row],[Revenue]]/Table4[[#This Row],[Units]]</f>
        <v>2.6803284003797359</v>
      </c>
      <c r="N3139" s="31">
        <f t="shared" si="250"/>
        <v>0.61010295588206453</v>
      </c>
    </row>
    <row r="3140" spans="1:14" x14ac:dyDescent="0.25">
      <c r="A3140" s="35">
        <v>2004</v>
      </c>
      <c r="B3140" s="15" t="s">
        <v>171</v>
      </c>
      <c r="C3140" s="15" t="s">
        <v>170</v>
      </c>
      <c r="D3140" s="15" t="s">
        <v>168</v>
      </c>
      <c r="E3140" s="15" t="s">
        <v>158</v>
      </c>
      <c r="F3140" s="16">
        <v>744</v>
      </c>
      <c r="G3140" s="19">
        <v>1140.7260364799606</v>
      </c>
      <c r="H3140" s="19">
        <f t="shared" si="246"/>
        <v>848700.17114109069</v>
      </c>
      <c r="I3140" s="20">
        <v>2209.3614079999406</v>
      </c>
      <c r="J3140" s="19">
        <f t="shared" si="247"/>
        <v>1643764.8875519559</v>
      </c>
      <c r="K3140" s="19">
        <f t="shared" si="248"/>
        <v>1068.63537151998</v>
      </c>
      <c r="L3140" s="19">
        <f t="shared" si="249"/>
        <v>795064.71641086519</v>
      </c>
      <c r="M3140" s="29">
        <f>Table4[[#This Row],[Revenue]]/Table4[[#This Row],[Units]]</f>
        <v>2.9695717849461567</v>
      </c>
      <c r="N3140" s="31">
        <f t="shared" si="250"/>
        <v>0.48368518054607423</v>
      </c>
    </row>
    <row r="3141" spans="1:14" x14ac:dyDescent="0.25">
      <c r="A3141" s="35">
        <v>2004</v>
      </c>
      <c r="B3141" s="15" t="s">
        <v>172</v>
      </c>
      <c r="C3141" s="15" t="s">
        <v>170</v>
      </c>
      <c r="D3141" s="15" t="s">
        <v>168</v>
      </c>
      <c r="E3141" s="15" t="s">
        <v>158</v>
      </c>
      <c r="F3141" s="16">
        <v>299</v>
      </c>
      <c r="G3141" s="19">
        <v>501.05699265998635</v>
      </c>
      <c r="H3141" s="19">
        <f t="shared" si="246"/>
        <v>149816.04080533591</v>
      </c>
      <c r="I3141" s="20">
        <v>894.61368599997559</v>
      </c>
      <c r="J3141" s="19">
        <f t="shared" si="247"/>
        <v>267489.49211399269</v>
      </c>
      <c r="K3141" s="19">
        <f t="shared" si="248"/>
        <v>393.55669333998924</v>
      </c>
      <c r="L3141" s="19">
        <f t="shared" si="249"/>
        <v>117673.45130865677</v>
      </c>
      <c r="M3141" s="29">
        <f>Table4[[#This Row],[Revenue]]/Table4[[#This Row],[Units]]</f>
        <v>2.9920190167223262</v>
      </c>
      <c r="N3141" s="31">
        <f t="shared" si="250"/>
        <v>0.43991803333534063</v>
      </c>
    </row>
    <row r="3142" spans="1:14" x14ac:dyDescent="0.25">
      <c r="A3142" s="35">
        <v>2005</v>
      </c>
      <c r="B3142" s="15" t="s">
        <v>174</v>
      </c>
      <c r="C3142" s="15" t="s">
        <v>170</v>
      </c>
      <c r="D3142" s="15" t="s">
        <v>168</v>
      </c>
      <c r="E3142" s="15" t="s">
        <v>158</v>
      </c>
      <c r="F3142" s="16">
        <v>158</v>
      </c>
      <c r="G3142" s="19">
        <v>236.12986201999135</v>
      </c>
      <c r="H3142" s="19">
        <f t="shared" si="246"/>
        <v>37308.518199158636</v>
      </c>
      <c r="I3142" s="20">
        <v>603.82294199997784</v>
      </c>
      <c r="J3142" s="19">
        <f t="shared" si="247"/>
        <v>95404.024835996504</v>
      </c>
      <c r="K3142" s="19">
        <f t="shared" si="248"/>
        <v>367.69307997998646</v>
      </c>
      <c r="L3142" s="19">
        <f t="shared" si="249"/>
        <v>58095.506636837868</v>
      </c>
      <c r="M3142" s="29">
        <f>Table4[[#This Row],[Revenue]]/Table4[[#This Row],[Units]]</f>
        <v>3.8216641898732773</v>
      </c>
      <c r="N3142" s="31">
        <f t="shared" si="250"/>
        <v>0.60894188412602568</v>
      </c>
    </row>
    <row r="3143" spans="1:14" x14ac:dyDescent="0.25">
      <c r="A3143" s="35">
        <v>2011</v>
      </c>
      <c r="B3143" s="15" t="s">
        <v>171</v>
      </c>
      <c r="C3143" s="15" t="s">
        <v>170</v>
      </c>
      <c r="D3143" s="15" t="s">
        <v>168</v>
      </c>
      <c r="E3143" s="15" t="s">
        <v>158</v>
      </c>
      <c r="F3143" s="16">
        <v>146</v>
      </c>
      <c r="G3143" s="19">
        <v>151.55624543999943</v>
      </c>
      <c r="H3143" s="19">
        <f t="shared" si="246"/>
        <v>22127.211834239915</v>
      </c>
      <c r="I3143" s="20">
        <v>402.52982399999848</v>
      </c>
      <c r="J3143" s="19">
        <f t="shared" si="247"/>
        <v>58769.354303999782</v>
      </c>
      <c r="K3143" s="19">
        <f t="shared" si="248"/>
        <v>250.97357855999905</v>
      </c>
      <c r="L3143" s="19">
        <f t="shared" si="249"/>
        <v>36642.14246975987</v>
      </c>
      <c r="M3143" s="29">
        <f>Table4[[#This Row],[Revenue]]/Table4[[#This Row],[Units]]</f>
        <v>2.7570535890410857</v>
      </c>
      <c r="N3143" s="31">
        <f t="shared" si="250"/>
        <v>0.62349064242256003</v>
      </c>
    </row>
    <row r="3144" spans="1:14" x14ac:dyDescent="0.25">
      <c r="A3144" s="35">
        <v>2012</v>
      </c>
      <c r="B3144" s="15" t="s">
        <v>171</v>
      </c>
      <c r="C3144" s="15" t="s">
        <v>170</v>
      </c>
      <c r="D3144" s="15" t="s">
        <v>168</v>
      </c>
      <c r="E3144" s="15" t="s">
        <v>158</v>
      </c>
      <c r="F3144" s="16">
        <v>994</v>
      </c>
      <c r="G3144" s="19">
        <v>1331.0106409599646</v>
      </c>
      <c r="H3144" s="19">
        <f t="shared" si="246"/>
        <v>1323024.5771142049</v>
      </c>
      <c r="I3144" s="20">
        <v>2314.3956159999489</v>
      </c>
      <c r="J3144" s="19">
        <f t="shared" si="247"/>
        <v>2300509.2423039493</v>
      </c>
      <c r="K3144" s="19">
        <f t="shared" si="248"/>
        <v>983.38497503998428</v>
      </c>
      <c r="L3144" s="19">
        <f t="shared" si="249"/>
        <v>977484.66518974444</v>
      </c>
      <c r="M3144" s="29">
        <f>Table4[[#This Row],[Revenue]]/Table4[[#This Row],[Units]]</f>
        <v>2.3283658108651397</v>
      </c>
      <c r="N3144" s="31">
        <f t="shared" si="250"/>
        <v>0.4248992558755374</v>
      </c>
    </row>
    <row r="3145" spans="1:14" x14ac:dyDescent="0.25">
      <c r="A3145" s="35">
        <v>2012</v>
      </c>
      <c r="B3145" s="15" t="s">
        <v>174</v>
      </c>
      <c r="C3145" s="15" t="s">
        <v>170</v>
      </c>
      <c r="D3145" s="15" t="s">
        <v>168</v>
      </c>
      <c r="E3145" s="15" t="s">
        <v>158</v>
      </c>
      <c r="F3145" s="16">
        <v>336</v>
      </c>
      <c r="G3145" s="19">
        <v>463.20488491679532</v>
      </c>
      <c r="H3145" s="19">
        <f t="shared" si="246"/>
        <v>155636.84133204323</v>
      </c>
      <c r="I3145" s="20">
        <v>823.1576932799918</v>
      </c>
      <c r="J3145" s="19">
        <f t="shared" si="247"/>
        <v>276580.98494207725</v>
      </c>
      <c r="K3145" s="19">
        <f t="shared" si="248"/>
        <v>359.95280836319648</v>
      </c>
      <c r="L3145" s="19">
        <f t="shared" si="249"/>
        <v>120944.14361003402</v>
      </c>
      <c r="M3145" s="29">
        <f>Table4[[#This Row],[Revenue]]/Table4[[#This Row],[Units]]</f>
        <v>2.4498740871428328</v>
      </c>
      <c r="N3145" s="31">
        <f t="shared" si="250"/>
        <v>0.43728293047825628</v>
      </c>
    </row>
    <row r="3146" spans="1:14" x14ac:dyDescent="0.25">
      <c r="A3146" s="35">
        <v>2013</v>
      </c>
      <c r="B3146" s="15" t="s">
        <v>175</v>
      </c>
      <c r="C3146" s="15" t="s">
        <v>170</v>
      </c>
      <c r="D3146" s="15" t="s">
        <v>168</v>
      </c>
      <c r="E3146" s="15" t="s">
        <v>158</v>
      </c>
      <c r="F3146" s="16">
        <v>336</v>
      </c>
      <c r="G3146" s="19">
        <v>614.04544655997756</v>
      </c>
      <c r="H3146" s="19">
        <f t="shared" si="246"/>
        <v>206319.27004415245</v>
      </c>
      <c r="I3146" s="20">
        <v>1068.4433759999611</v>
      </c>
      <c r="J3146" s="19">
        <f t="shared" si="247"/>
        <v>358996.97433598689</v>
      </c>
      <c r="K3146" s="19">
        <f t="shared" si="248"/>
        <v>454.3979294399835</v>
      </c>
      <c r="L3146" s="19">
        <f t="shared" si="249"/>
        <v>152677.70429183444</v>
      </c>
      <c r="M3146" s="29">
        <f>Table4[[#This Row],[Revenue]]/Table4[[#This Row],[Units]]</f>
        <v>3.1798909999998841</v>
      </c>
      <c r="N3146" s="31">
        <f t="shared" si="250"/>
        <v>0.42528966873392837</v>
      </c>
    </row>
    <row r="3147" spans="1:14" x14ac:dyDescent="0.25">
      <c r="A3147" s="35">
        <v>2017</v>
      </c>
      <c r="B3147" s="15" t="s">
        <v>175</v>
      </c>
      <c r="C3147" s="15" t="s">
        <v>170</v>
      </c>
      <c r="D3147" s="15" t="s">
        <v>168</v>
      </c>
      <c r="E3147" s="15" t="s">
        <v>158</v>
      </c>
      <c r="F3147" s="16">
        <v>783</v>
      </c>
      <c r="G3147" s="19">
        <v>986.07393385888429</v>
      </c>
      <c r="H3147" s="19">
        <f t="shared" si="246"/>
        <v>772095.8902115064</v>
      </c>
      <c r="I3147" s="20">
        <v>1516.0614801899758</v>
      </c>
      <c r="J3147" s="19">
        <f t="shared" si="247"/>
        <v>1187076.138988751</v>
      </c>
      <c r="K3147" s="19">
        <f t="shared" si="248"/>
        <v>529.98754633109149</v>
      </c>
      <c r="L3147" s="19">
        <f t="shared" si="249"/>
        <v>414980.24877724459</v>
      </c>
      <c r="M3147" s="29">
        <f>Table4[[#This Row],[Revenue]]/Table4[[#This Row],[Units]]</f>
        <v>1.9362215583524596</v>
      </c>
      <c r="N3147" s="31">
        <f t="shared" si="250"/>
        <v>0.34958182979801017</v>
      </c>
    </row>
    <row r="3148" spans="1:14" x14ac:dyDescent="0.25">
      <c r="A3148" s="35">
        <v>2017</v>
      </c>
      <c r="B3148" s="15" t="s">
        <v>175</v>
      </c>
      <c r="C3148" s="15" t="s">
        <v>170</v>
      </c>
      <c r="D3148" s="15" t="s">
        <v>168</v>
      </c>
      <c r="E3148" s="15" t="s">
        <v>158</v>
      </c>
      <c r="F3148" s="16">
        <v>756</v>
      </c>
      <c r="G3148" s="19">
        <v>976.97364762118252</v>
      </c>
      <c r="H3148" s="19">
        <f t="shared" si="246"/>
        <v>738592.07760161394</v>
      </c>
      <c r="I3148" s="20">
        <v>1509.3617665199729</v>
      </c>
      <c r="J3148" s="19">
        <f t="shared" si="247"/>
        <v>1141077.4954890995</v>
      </c>
      <c r="K3148" s="19">
        <f t="shared" si="248"/>
        <v>532.38811889879037</v>
      </c>
      <c r="L3148" s="19">
        <f t="shared" si="249"/>
        <v>402485.41788748559</v>
      </c>
      <c r="M3148" s="29">
        <f>Table4[[#This Row],[Revenue]]/Table4[[#This Row],[Units]]</f>
        <v>1.9965102731745674</v>
      </c>
      <c r="N3148" s="31">
        <f t="shared" si="250"/>
        <v>0.35272399944665317</v>
      </c>
    </row>
    <row r="3149" spans="1:14" x14ac:dyDescent="0.25">
      <c r="A3149" s="35">
        <v>2017</v>
      </c>
      <c r="B3149" s="15" t="s">
        <v>171</v>
      </c>
      <c r="C3149" s="15" t="s">
        <v>170</v>
      </c>
      <c r="D3149" s="15" t="s">
        <v>168</v>
      </c>
      <c r="E3149" s="15" t="s">
        <v>158</v>
      </c>
      <c r="F3149" s="16">
        <v>612</v>
      </c>
      <c r="G3149" s="19">
        <v>813.44420951998336</v>
      </c>
      <c r="H3149" s="19">
        <f t="shared" si="246"/>
        <v>497827.85622622981</v>
      </c>
      <c r="I3149" s="20">
        <v>1258.3651919999743</v>
      </c>
      <c r="J3149" s="19">
        <f t="shared" si="247"/>
        <v>770119.49750398425</v>
      </c>
      <c r="K3149" s="19">
        <f t="shared" si="248"/>
        <v>444.92098247999093</v>
      </c>
      <c r="L3149" s="19">
        <f t="shared" si="249"/>
        <v>272291.64127775445</v>
      </c>
      <c r="M3149" s="29">
        <f>Table4[[#This Row],[Revenue]]/Table4[[#This Row],[Units]]</f>
        <v>2.056152274509762</v>
      </c>
      <c r="N3149" s="31">
        <f t="shared" si="250"/>
        <v>0.35357063697292734</v>
      </c>
    </row>
    <row r="3150" spans="1:14" x14ac:dyDescent="0.25">
      <c r="A3150" s="35">
        <v>2017</v>
      </c>
      <c r="B3150" s="15" t="s">
        <v>172</v>
      </c>
      <c r="C3150" s="15" t="s">
        <v>170</v>
      </c>
      <c r="D3150" s="15" t="s">
        <v>168</v>
      </c>
      <c r="E3150" s="15" t="s">
        <v>158</v>
      </c>
      <c r="F3150" s="16">
        <v>334</v>
      </c>
      <c r="G3150" s="19">
        <v>449.86785604479661</v>
      </c>
      <c r="H3150" s="19">
        <f t="shared" si="246"/>
        <v>150255.86391896207</v>
      </c>
      <c r="I3150" s="20">
        <v>800.42534207999392</v>
      </c>
      <c r="J3150" s="19">
        <f t="shared" si="247"/>
        <v>267342.06425471796</v>
      </c>
      <c r="K3150" s="19">
        <f t="shared" si="248"/>
        <v>350.55748603519731</v>
      </c>
      <c r="L3150" s="19">
        <f t="shared" si="249"/>
        <v>117086.20033575589</v>
      </c>
      <c r="M3150" s="29">
        <f>Table4[[#This Row],[Revenue]]/Table4[[#This Row],[Units]]</f>
        <v>2.3964830601197424</v>
      </c>
      <c r="N3150" s="31">
        <f t="shared" si="250"/>
        <v>0.43796400189458629</v>
      </c>
    </row>
    <row r="3151" spans="1:14" x14ac:dyDescent="0.25">
      <c r="A3151" s="35">
        <v>2017</v>
      </c>
      <c r="B3151" s="15" t="s">
        <v>175</v>
      </c>
      <c r="C3151" s="15" t="s">
        <v>169</v>
      </c>
      <c r="D3151" s="15" t="s">
        <v>5</v>
      </c>
      <c r="E3151" s="15" t="s">
        <v>158</v>
      </c>
      <c r="F3151" s="16">
        <v>287</v>
      </c>
      <c r="G3151" s="19">
        <v>497.25112274808976</v>
      </c>
      <c r="H3151" s="19">
        <f t="shared" si="246"/>
        <v>142711.07222870176</v>
      </c>
      <c r="I3151" s="20">
        <v>852.52208950998249</v>
      </c>
      <c r="J3151" s="19">
        <f t="shared" si="247"/>
        <v>244673.83968936498</v>
      </c>
      <c r="K3151" s="19">
        <f t="shared" si="248"/>
        <v>355.27096676189274</v>
      </c>
      <c r="L3151" s="19">
        <f t="shared" si="249"/>
        <v>101962.76746066322</v>
      </c>
      <c r="M3151" s="29">
        <f>Table4[[#This Row],[Revenue]]/Table4[[#This Row],[Units]]</f>
        <v>2.970460242195061</v>
      </c>
      <c r="N3151" s="31">
        <f t="shared" si="250"/>
        <v>0.416729338903227</v>
      </c>
    </row>
    <row r="3152" spans="1:14" x14ac:dyDescent="0.25">
      <c r="A3152" s="35">
        <v>2019</v>
      </c>
      <c r="B3152" s="15" t="s">
        <v>172</v>
      </c>
      <c r="C3152" s="15" t="s">
        <v>170</v>
      </c>
      <c r="D3152" s="15" t="s">
        <v>168</v>
      </c>
      <c r="E3152" s="15" t="s">
        <v>158</v>
      </c>
      <c r="F3152" s="16">
        <v>783</v>
      </c>
      <c r="G3152" s="19">
        <v>1294.0121157899475</v>
      </c>
      <c r="H3152" s="19">
        <f t="shared" si="246"/>
        <v>1013211.486663529</v>
      </c>
      <c r="I3152" s="20">
        <v>2424.054808999922</v>
      </c>
      <c r="J3152" s="19">
        <f t="shared" si="247"/>
        <v>1898034.9154469389</v>
      </c>
      <c r="K3152" s="19">
        <f t="shared" si="248"/>
        <v>1130.0426932099745</v>
      </c>
      <c r="L3152" s="19">
        <f t="shared" si="249"/>
        <v>884823.42878341</v>
      </c>
      <c r="M3152" s="29">
        <f>Table4[[#This Row],[Revenue]]/Table4[[#This Row],[Units]]</f>
        <v>3.095855439335788</v>
      </c>
      <c r="N3152" s="31">
        <f t="shared" si="250"/>
        <v>0.46617868911808535</v>
      </c>
    </row>
    <row r="3153" spans="1:14" x14ac:dyDescent="0.25">
      <c r="A3153" s="35">
        <v>2019</v>
      </c>
      <c r="B3153" s="15" t="s">
        <v>172</v>
      </c>
      <c r="C3153" s="15" t="s">
        <v>170</v>
      </c>
      <c r="D3153" s="15" t="s">
        <v>168</v>
      </c>
      <c r="E3153" s="15" t="s">
        <v>158</v>
      </c>
      <c r="F3153" s="16">
        <v>756</v>
      </c>
      <c r="G3153" s="19">
        <v>1280.1118971599465</v>
      </c>
      <c r="H3153" s="19">
        <f t="shared" si="246"/>
        <v>967764.59425291955</v>
      </c>
      <c r="I3153" s="20">
        <v>2413.5206359999202</v>
      </c>
      <c r="J3153" s="19">
        <f t="shared" si="247"/>
        <v>1824621.6008159397</v>
      </c>
      <c r="K3153" s="19">
        <f t="shared" si="248"/>
        <v>1133.4087388399737</v>
      </c>
      <c r="L3153" s="19">
        <f t="shared" si="249"/>
        <v>856857.00656302017</v>
      </c>
      <c r="M3153" s="29">
        <f>Table4[[#This Row],[Revenue]]/Table4[[#This Row],[Units]]</f>
        <v>3.1924876137565081</v>
      </c>
      <c r="N3153" s="31">
        <f t="shared" si="250"/>
        <v>0.46960805801041067</v>
      </c>
    </row>
    <row r="3154" spans="1:14" x14ac:dyDescent="0.25">
      <c r="A3154" s="35">
        <v>2019</v>
      </c>
      <c r="B3154" s="15" t="s">
        <v>173</v>
      </c>
      <c r="C3154" s="15" t="s">
        <v>170</v>
      </c>
      <c r="D3154" s="15" t="s">
        <v>168</v>
      </c>
      <c r="E3154" s="15" t="s">
        <v>158</v>
      </c>
      <c r="F3154" s="16">
        <v>334</v>
      </c>
      <c r="G3154" s="19">
        <v>647.36259125997367</v>
      </c>
      <c r="H3154" s="19">
        <f t="shared" si="246"/>
        <v>216219.1054808312</v>
      </c>
      <c r="I3154" s="20">
        <v>1127.8817459999541</v>
      </c>
      <c r="J3154" s="19">
        <f t="shared" si="247"/>
        <v>376712.50316398469</v>
      </c>
      <c r="K3154" s="19">
        <f t="shared" si="248"/>
        <v>480.51915473998042</v>
      </c>
      <c r="L3154" s="19">
        <f t="shared" si="249"/>
        <v>160493.39768315348</v>
      </c>
      <c r="M3154" s="29">
        <f>Table4[[#This Row],[Revenue]]/Table4[[#This Row],[Units]]</f>
        <v>3.3768914550896829</v>
      </c>
      <c r="N3154" s="31">
        <f t="shared" si="250"/>
        <v>0.42603682207301186</v>
      </c>
    </row>
    <row r="3155" spans="1:14" x14ac:dyDescent="0.25">
      <c r="A3155" s="35">
        <v>1995</v>
      </c>
      <c r="B3155" s="15" t="s">
        <v>172</v>
      </c>
      <c r="C3155" s="15" t="s">
        <v>169</v>
      </c>
      <c r="D3155" s="15" t="s">
        <v>5</v>
      </c>
      <c r="E3155" s="15" t="s">
        <v>103</v>
      </c>
      <c r="F3155" s="16">
        <v>1291.755735947854</v>
      </c>
      <c r="G3155" s="19">
        <v>3702.6726513860403</v>
      </c>
      <c r="H3155" s="19">
        <f t="shared" si="246"/>
        <v>4782948.635765166</v>
      </c>
      <c r="I3155" s="20">
        <v>7204.1130785863015</v>
      </c>
      <c r="J3155" s="19">
        <f t="shared" si="247"/>
        <v>9305954.3916808087</v>
      </c>
      <c r="K3155" s="19">
        <f t="shared" si="248"/>
        <v>3501.4404272002612</v>
      </c>
      <c r="L3155" s="19">
        <f t="shared" si="249"/>
        <v>4523005.7559156427</v>
      </c>
      <c r="M3155" s="29">
        <f>Table4[[#This Row],[Revenue]]/Table4[[#This Row],[Units]]</f>
        <v>5.576993295330813</v>
      </c>
      <c r="N3155" s="31">
        <f t="shared" si="250"/>
        <v>0.48603351849210091</v>
      </c>
    </row>
    <row r="3156" spans="1:14" x14ac:dyDescent="0.25">
      <c r="A3156" s="35">
        <v>1995</v>
      </c>
      <c r="B3156" s="15" t="s">
        <v>173</v>
      </c>
      <c r="C3156" s="15" t="s">
        <v>169</v>
      </c>
      <c r="D3156" s="15" t="s">
        <v>5</v>
      </c>
      <c r="E3156" s="15" t="s">
        <v>103</v>
      </c>
      <c r="F3156" s="16">
        <v>1261.1021575345844</v>
      </c>
      <c r="G3156" s="19">
        <v>3586.3027842640645</v>
      </c>
      <c r="H3156" s="19">
        <f t="shared" si="246"/>
        <v>4522694.1788076991</v>
      </c>
      <c r="I3156" s="20">
        <v>7126.6048625363974</v>
      </c>
      <c r="J3156" s="19">
        <f t="shared" si="247"/>
        <v>8987376.7680411115</v>
      </c>
      <c r="K3156" s="19">
        <f t="shared" si="248"/>
        <v>3540.3020782723329</v>
      </c>
      <c r="L3156" s="19">
        <f t="shared" si="249"/>
        <v>4464682.5892334124</v>
      </c>
      <c r="M3156" s="29">
        <f>Table4[[#This Row],[Revenue]]/Table4[[#This Row],[Units]]</f>
        <v>5.651092435262095</v>
      </c>
      <c r="N3156" s="31">
        <f t="shared" si="250"/>
        <v>0.49677260723170219</v>
      </c>
    </row>
    <row r="3157" spans="1:14" x14ac:dyDescent="0.25">
      <c r="A3157" s="35">
        <v>1995</v>
      </c>
      <c r="B3157" s="15" t="s">
        <v>176</v>
      </c>
      <c r="C3157" s="15" t="s">
        <v>169</v>
      </c>
      <c r="D3157" s="15" t="s">
        <v>5</v>
      </c>
      <c r="E3157" s="15" t="s">
        <v>103</v>
      </c>
      <c r="F3157" s="16">
        <v>1530.0598199611354</v>
      </c>
      <c r="G3157" s="19">
        <v>3006.1309180615349</v>
      </c>
      <c r="H3157" s="19">
        <f t="shared" si="246"/>
        <v>4599560.1312688347</v>
      </c>
      <c r="I3157" s="20">
        <v>5699.6352388484074</v>
      </c>
      <c r="J3157" s="19">
        <f t="shared" si="247"/>
        <v>8720782.8673965372</v>
      </c>
      <c r="K3157" s="19">
        <f t="shared" si="248"/>
        <v>2693.5043207868725</v>
      </c>
      <c r="L3157" s="19">
        <f t="shared" si="249"/>
        <v>4121222.7361277025</v>
      </c>
      <c r="M3157" s="29">
        <f>Table4[[#This Row],[Revenue]]/Table4[[#This Row],[Units]]</f>
        <v>3.7251061458454493</v>
      </c>
      <c r="N3157" s="31">
        <f t="shared" si="250"/>
        <v>0.47257485925206089</v>
      </c>
    </row>
    <row r="3158" spans="1:14" x14ac:dyDescent="0.25">
      <c r="A3158" s="35">
        <v>1995</v>
      </c>
      <c r="B3158" s="15" t="s">
        <v>171</v>
      </c>
      <c r="C3158" s="15" t="s">
        <v>169</v>
      </c>
      <c r="D3158" s="15" t="s">
        <v>5</v>
      </c>
      <c r="E3158" s="15" t="s">
        <v>103</v>
      </c>
      <c r="F3158" s="16">
        <v>1204.9734403516898</v>
      </c>
      <c r="G3158" s="19">
        <v>3002.8017021434307</v>
      </c>
      <c r="H3158" s="19">
        <f t="shared" si="246"/>
        <v>3618296.2977256798</v>
      </c>
      <c r="I3158" s="20">
        <v>6179.5241743089591</v>
      </c>
      <c r="J3158" s="19">
        <f t="shared" si="247"/>
        <v>7446162.5040535014</v>
      </c>
      <c r="K3158" s="19">
        <f t="shared" si="248"/>
        <v>3176.7224721655284</v>
      </c>
      <c r="L3158" s="19">
        <f t="shared" si="249"/>
        <v>3827866.2063278216</v>
      </c>
      <c r="M3158" s="29">
        <f>Table4[[#This Row],[Revenue]]/Table4[[#This Row],[Units]]</f>
        <v>5.1283488642748605</v>
      </c>
      <c r="N3158" s="31">
        <f t="shared" si="250"/>
        <v>0.51407234320282813</v>
      </c>
    </row>
    <row r="3159" spans="1:14" x14ac:dyDescent="0.25">
      <c r="A3159" s="35">
        <v>1995</v>
      </c>
      <c r="B3159" s="15" t="s">
        <v>175</v>
      </c>
      <c r="C3159" s="15" t="s">
        <v>169</v>
      </c>
      <c r="D3159" s="15" t="s">
        <v>5</v>
      </c>
      <c r="E3159" s="15" t="s">
        <v>103</v>
      </c>
      <c r="F3159" s="16">
        <v>1095.4304003197178</v>
      </c>
      <c r="G3159" s="19">
        <v>2560.686864113356</v>
      </c>
      <c r="H3159" s="19">
        <f t="shared" si="246"/>
        <v>2805054.2366491365</v>
      </c>
      <c r="I3159" s="20">
        <v>4848.1124340852675</v>
      </c>
      <c r="J3159" s="19">
        <f t="shared" si="247"/>
        <v>5310769.7444650261</v>
      </c>
      <c r="K3159" s="19">
        <f t="shared" si="248"/>
        <v>2287.4255699719115</v>
      </c>
      <c r="L3159" s="19">
        <f t="shared" si="249"/>
        <v>2505715.5078158895</v>
      </c>
      <c r="M3159" s="29">
        <f>Table4[[#This Row],[Revenue]]/Table4[[#This Row],[Units]]</f>
        <v>4.4257603519769697</v>
      </c>
      <c r="N3159" s="31">
        <f t="shared" si="250"/>
        <v>0.47181776435090012</v>
      </c>
    </row>
    <row r="3160" spans="1:14" x14ac:dyDescent="0.25">
      <c r="A3160" s="35">
        <v>2004</v>
      </c>
      <c r="B3160" s="15" t="s">
        <v>172</v>
      </c>
      <c r="C3160" s="15" t="s">
        <v>169</v>
      </c>
      <c r="D3160" s="15" t="s">
        <v>5</v>
      </c>
      <c r="E3160" s="15" t="s">
        <v>103</v>
      </c>
      <c r="F3160" s="16">
        <v>363</v>
      </c>
      <c r="G3160" s="19">
        <v>850.91222096997774</v>
      </c>
      <c r="H3160" s="19">
        <f t="shared" si="246"/>
        <v>308881.1362121019</v>
      </c>
      <c r="I3160" s="20">
        <v>1690.154986999969</v>
      </c>
      <c r="J3160" s="19">
        <f t="shared" si="247"/>
        <v>613526.26028098876</v>
      </c>
      <c r="K3160" s="19">
        <f t="shared" si="248"/>
        <v>839.24276602999123</v>
      </c>
      <c r="L3160" s="19">
        <f t="shared" si="249"/>
        <v>304645.12406888686</v>
      </c>
      <c r="M3160" s="29">
        <f>Table4[[#This Row],[Revenue]]/Table4[[#This Row],[Units]]</f>
        <v>4.6560743443525316</v>
      </c>
      <c r="N3160" s="31">
        <f t="shared" si="250"/>
        <v>0.4965478151324158</v>
      </c>
    </row>
    <row r="3161" spans="1:14" x14ac:dyDescent="0.25">
      <c r="A3161" s="35">
        <v>2004</v>
      </c>
      <c r="B3161" s="15" t="s">
        <v>173</v>
      </c>
      <c r="C3161" s="15" t="s">
        <v>169</v>
      </c>
      <c r="D3161" s="15" t="s">
        <v>5</v>
      </c>
      <c r="E3161" s="15" t="s">
        <v>103</v>
      </c>
      <c r="F3161" s="16">
        <v>158</v>
      </c>
      <c r="G3161" s="19">
        <v>257.4937209599928</v>
      </c>
      <c r="H3161" s="19">
        <f t="shared" si="246"/>
        <v>40684.007911678862</v>
      </c>
      <c r="I3161" s="20">
        <v>576.0236159999838</v>
      </c>
      <c r="J3161" s="19">
        <f t="shared" si="247"/>
        <v>91011.731327997448</v>
      </c>
      <c r="K3161" s="19">
        <f t="shared" si="248"/>
        <v>318.529895039991</v>
      </c>
      <c r="L3161" s="19">
        <f t="shared" si="249"/>
        <v>50327.723416318586</v>
      </c>
      <c r="M3161" s="29">
        <f>Table4[[#This Row],[Revenue]]/Table4[[#This Row],[Units]]</f>
        <v>3.6457190886074926</v>
      </c>
      <c r="N3161" s="31">
        <f t="shared" si="250"/>
        <v>0.55298061779467034</v>
      </c>
    </row>
    <row r="3162" spans="1:14" x14ac:dyDescent="0.25">
      <c r="A3162" s="35">
        <v>2005</v>
      </c>
      <c r="B3162" s="15" t="s">
        <v>173</v>
      </c>
      <c r="C3162" s="15" t="s">
        <v>169</v>
      </c>
      <c r="D3162" s="15" t="s">
        <v>5</v>
      </c>
      <c r="E3162" s="15" t="s">
        <v>103</v>
      </c>
      <c r="F3162" s="16">
        <v>131</v>
      </c>
      <c r="G3162" s="19">
        <v>242.64105913998995</v>
      </c>
      <c r="H3162" s="19">
        <f t="shared" si="246"/>
        <v>31785.978747338682</v>
      </c>
      <c r="I3162" s="20">
        <v>620.12809399997434</v>
      </c>
      <c r="J3162" s="19">
        <f t="shared" si="247"/>
        <v>81236.780313996642</v>
      </c>
      <c r="K3162" s="19">
        <f t="shared" si="248"/>
        <v>377.48703485998442</v>
      </c>
      <c r="L3162" s="19">
        <f t="shared" si="249"/>
        <v>49450.801566657959</v>
      </c>
      <c r="M3162" s="29">
        <f>Table4[[#This Row],[Revenue]]/Table4[[#This Row],[Units]]</f>
        <v>4.7338022442746137</v>
      </c>
      <c r="N3162" s="31">
        <f t="shared" si="250"/>
        <v>0.60872429182348908</v>
      </c>
    </row>
    <row r="3163" spans="1:14" x14ac:dyDescent="0.25">
      <c r="A3163" s="35">
        <v>2006</v>
      </c>
      <c r="B3163" s="15" t="s">
        <v>175</v>
      </c>
      <c r="C3163" s="15" t="s">
        <v>169</v>
      </c>
      <c r="D3163" s="15" t="s">
        <v>5</v>
      </c>
      <c r="E3163" s="15" t="s">
        <v>103</v>
      </c>
      <c r="F3163" s="16">
        <v>886</v>
      </c>
      <c r="G3163" s="19">
        <v>2115.1900004998861</v>
      </c>
      <c r="H3163" s="19">
        <f t="shared" si="246"/>
        <v>1874058.3404428991</v>
      </c>
      <c r="I3163" s="20">
        <v>4215.4435499997726</v>
      </c>
      <c r="J3163" s="19">
        <f t="shared" si="247"/>
        <v>3734882.9852997987</v>
      </c>
      <c r="K3163" s="19">
        <f t="shared" si="248"/>
        <v>2100.2535494998865</v>
      </c>
      <c r="L3163" s="19">
        <f t="shared" si="249"/>
        <v>1860824.6448568995</v>
      </c>
      <c r="M3163" s="29">
        <f>Table4[[#This Row],[Revenue]]/Table4[[#This Row],[Units]]</f>
        <v>4.7578369638823617</v>
      </c>
      <c r="N3163" s="31">
        <f t="shared" si="250"/>
        <v>0.49822836543499671</v>
      </c>
    </row>
    <row r="3164" spans="1:14" x14ac:dyDescent="0.25">
      <c r="A3164" s="35">
        <v>2010</v>
      </c>
      <c r="B3164" s="15" t="s">
        <v>171</v>
      </c>
      <c r="C3164" s="15" t="s">
        <v>169</v>
      </c>
      <c r="D3164" s="15" t="s">
        <v>5</v>
      </c>
      <c r="E3164" s="15" t="s">
        <v>103</v>
      </c>
      <c r="F3164" s="16">
        <v>874</v>
      </c>
      <c r="G3164" s="19">
        <v>3006.3119858998457</v>
      </c>
      <c r="H3164" s="19">
        <f t="shared" si="246"/>
        <v>2627516.675676465</v>
      </c>
      <c r="I3164" s="20">
        <v>4778.31688999978</v>
      </c>
      <c r="J3164" s="19">
        <f t="shared" si="247"/>
        <v>4176248.9618598078</v>
      </c>
      <c r="K3164" s="19">
        <f t="shared" si="248"/>
        <v>1772.0049040999343</v>
      </c>
      <c r="L3164" s="19">
        <f t="shared" si="249"/>
        <v>1548732.2861833428</v>
      </c>
      <c r="M3164" s="29">
        <f>Table4[[#This Row],[Revenue]]/Table4[[#This Row],[Units]]</f>
        <v>5.4671817963384211</v>
      </c>
      <c r="N3164" s="31">
        <f t="shared" si="250"/>
        <v>0.37084290240533124</v>
      </c>
    </row>
    <row r="3165" spans="1:14" x14ac:dyDescent="0.25">
      <c r="A3165" s="35">
        <v>2011</v>
      </c>
      <c r="B3165" s="15" t="s">
        <v>171</v>
      </c>
      <c r="C3165" s="15" t="s">
        <v>169</v>
      </c>
      <c r="D3165" s="15" t="s">
        <v>5</v>
      </c>
      <c r="E3165" s="15" t="s">
        <v>103</v>
      </c>
      <c r="F3165" s="16">
        <v>257</v>
      </c>
      <c r="G3165" s="19">
        <v>358.54351890969878</v>
      </c>
      <c r="H3165" s="19">
        <f t="shared" si="246"/>
        <v>92145.684359792591</v>
      </c>
      <c r="I3165" s="20">
        <v>626.6030448699978</v>
      </c>
      <c r="J3165" s="19">
        <f t="shared" si="247"/>
        <v>161036.98253158943</v>
      </c>
      <c r="K3165" s="19">
        <f t="shared" si="248"/>
        <v>268.05952596029903</v>
      </c>
      <c r="L3165" s="19">
        <f t="shared" si="249"/>
        <v>68891.298171796836</v>
      </c>
      <c r="M3165" s="29">
        <f>Table4[[#This Row],[Revenue]]/Table4[[#This Row],[Units]]</f>
        <v>2.4381441434630267</v>
      </c>
      <c r="N3165" s="31">
        <f t="shared" si="250"/>
        <v>0.42779799452764183</v>
      </c>
    </row>
    <row r="3166" spans="1:14" x14ac:dyDescent="0.25">
      <c r="A3166" s="35">
        <v>2012</v>
      </c>
      <c r="B3166" s="15" t="s">
        <v>173</v>
      </c>
      <c r="C3166" s="15" t="s">
        <v>169</v>
      </c>
      <c r="D3166" s="15" t="s">
        <v>5</v>
      </c>
      <c r="E3166" s="15" t="s">
        <v>103</v>
      </c>
      <c r="F3166" s="16">
        <v>647</v>
      </c>
      <c r="G3166" s="19">
        <v>762.95857499998817</v>
      </c>
      <c r="H3166" s="19">
        <f t="shared" si="246"/>
        <v>493634.19802499237</v>
      </c>
      <c r="I3166" s="20">
        <v>1683.0175400699743</v>
      </c>
      <c r="J3166" s="19">
        <f t="shared" si="247"/>
        <v>1088912.3484252733</v>
      </c>
      <c r="K3166" s="19">
        <f t="shared" si="248"/>
        <v>920.05896506998613</v>
      </c>
      <c r="L3166" s="19">
        <f t="shared" si="249"/>
        <v>595278.15040028095</v>
      </c>
      <c r="M3166" s="29">
        <f>Table4[[#This Row],[Revenue]]/Table4[[#This Row],[Units]]</f>
        <v>2.6012635858886775</v>
      </c>
      <c r="N3166" s="31">
        <f t="shared" si="250"/>
        <v>0.54667223790890085</v>
      </c>
    </row>
    <row r="3167" spans="1:14" x14ac:dyDescent="0.25">
      <c r="A3167" s="35">
        <v>2012</v>
      </c>
      <c r="B3167" s="15" t="s">
        <v>174</v>
      </c>
      <c r="C3167" s="15" t="s">
        <v>169</v>
      </c>
      <c r="D3167" s="15" t="s">
        <v>5</v>
      </c>
      <c r="E3167" s="15" t="s">
        <v>103</v>
      </c>
      <c r="F3167" s="16">
        <v>379</v>
      </c>
      <c r="G3167" s="19">
        <v>766.70973198359161</v>
      </c>
      <c r="H3167" s="19">
        <f t="shared" si="246"/>
        <v>290582.98842178122</v>
      </c>
      <c r="I3167" s="20">
        <v>1596.7536515599882</v>
      </c>
      <c r="J3167" s="19">
        <f t="shared" si="247"/>
        <v>605169.63394123549</v>
      </c>
      <c r="K3167" s="19">
        <f t="shared" si="248"/>
        <v>830.04391957639655</v>
      </c>
      <c r="L3167" s="19">
        <f t="shared" si="249"/>
        <v>314586.64551945427</v>
      </c>
      <c r="M3167" s="29">
        <f>Table4[[#This Row],[Revenue]]/Table4[[#This Row],[Units]]</f>
        <v>4.2130703207387548</v>
      </c>
      <c r="N3167" s="31">
        <f t="shared" si="250"/>
        <v>0.51983217246158453</v>
      </c>
    </row>
    <row r="3168" spans="1:14" x14ac:dyDescent="0.25">
      <c r="A3168" s="35">
        <v>2013</v>
      </c>
      <c r="B3168" s="15" t="s">
        <v>171</v>
      </c>
      <c r="C3168" s="15" t="s">
        <v>169</v>
      </c>
      <c r="D3168" s="15" t="s">
        <v>5</v>
      </c>
      <c r="E3168" s="15" t="s">
        <v>103</v>
      </c>
      <c r="F3168" s="16">
        <v>647</v>
      </c>
      <c r="G3168" s="19">
        <v>1005.0497999999616</v>
      </c>
      <c r="H3168" s="19">
        <f t="shared" si="246"/>
        <v>650267.22059997509</v>
      </c>
      <c r="I3168" s="20">
        <v>2076.7439119999208</v>
      </c>
      <c r="J3168" s="19">
        <f t="shared" si="247"/>
        <v>1343653.3110639488</v>
      </c>
      <c r="K3168" s="19">
        <f t="shared" si="248"/>
        <v>1071.6941119999592</v>
      </c>
      <c r="L3168" s="19">
        <f t="shared" si="249"/>
        <v>693386.0904639737</v>
      </c>
      <c r="M3168" s="29">
        <f>Table4[[#This Row],[Revenue]]/Table4[[#This Row],[Units]]</f>
        <v>3.2098051190106967</v>
      </c>
      <c r="N3168" s="31">
        <f t="shared" si="250"/>
        <v>0.51604538518565313</v>
      </c>
    </row>
    <row r="3169" spans="1:14" x14ac:dyDescent="0.25">
      <c r="A3169" s="35">
        <v>2013</v>
      </c>
      <c r="B3169" s="15" t="s">
        <v>171</v>
      </c>
      <c r="C3169" s="15" t="s">
        <v>169</v>
      </c>
      <c r="D3169" s="15" t="s">
        <v>5</v>
      </c>
      <c r="E3169" s="15" t="s">
        <v>103</v>
      </c>
      <c r="F3169" s="16">
        <v>257</v>
      </c>
      <c r="G3169" s="19">
        <v>521.89865280998004</v>
      </c>
      <c r="H3169" s="19">
        <f t="shared" si="246"/>
        <v>134127.95377216488</v>
      </c>
      <c r="I3169" s="20">
        <v>896.48025099996562</v>
      </c>
      <c r="J3169" s="19">
        <f t="shared" si="247"/>
        <v>230395.42450699117</v>
      </c>
      <c r="K3169" s="19">
        <f t="shared" si="248"/>
        <v>374.58159818998558</v>
      </c>
      <c r="L3169" s="19">
        <f t="shared" si="249"/>
        <v>96267.470734826289</v>
      </c>
      <c r="M3169" s="29">
        <f>Table4[[#This Row],[Revenue]]/Table4[[#This Row],[Units]]</f>
        <v>3.4882500038909168</v>
      </c>
      <c r="N3169" s="31">
        <f t="shared" si="250"/>
        <v>0.41783586171827442</v>
      </c>
    </row>
    <row r="3170" spans="1:14" x14ac:dyDescent="0.25">
      <c r="A3170" s="35">
        <v>2014</v>
      </c>
      <c r="B3170" s="15" t="s">
        <v>172</v>
      </c>
      <c r="C3170" s="15" t="s">
        <v>169</v>
      </c>
      <c r="D3170" s="15" t="s">
        <v>5</v>
      </c>
      <c r="E3170" s="15" t="s">
        <v>103</v>
      </c>
      <c r="F3170" s="16">
        <v>379</v>
      </c>
      <c r="G3170" s="19">
        <v>626.68597499997327</v>
      </c>
      <c r="H3170" s="19">
        <f t="shared" si="246"/>
        <v>237513.98452498988</v>
      </c>
      <c r="I3170" s="20">
        <v>1523.2345789999351</v>
      </c>
      <c r="J3170" s="19">
        <f t="shared" si="247"/>
        <v>577305.90544097545</v>
      </c>
      <c r="K3170" s="19">
        <f t="shared" si="248"/>
        <v>896.54860399996187</v>
      </c>
      <c r="L3170" s="19">
        <f t="shared" si="249"/>
        <v>339791.9209159856</v>
      </c>
      <c r="M3170" s="29">
        <f>Table4[[#This Row],[Revenue]]/Table4[[#This Row],[Units]]</f>
        <v>4.0190885989444203</v>
      </c>
      <c r="N3170" s="31">
        <f t="shared" si="250"/>
        <v>0.58858209783327142</v>
      </c>
    </row>
    <row r="3171" spans="1:14" x14ac:dyDescent="0.25">
      <c r="A3171" s="35">
        <v>2017</v>
      </c>
      <c r="B3171" s="15" t="s">
        <v>172</v>
      </c>
      <c r="C3171" s="15" t="s">
        <v>169</v>
      </c>
      <c r="D3171" s="15" t="s">
        <v>5</v>
      </c>
      <c r="E3171" s="15" t="s">
        <v>103</v>
      </c>
      <c r="F3171" s="16">
        <v>215</v>
      </c>
      <c r="G3171" s="19">
        <v>309.73457212649697</v>
      </c>
      <c r="H3171" s="19">
        <f t="shared" si="246"/>
        <v>66592.933007196843</v>
      </c>
      <c r="I3171" s="20">
        <v>586.72966814999427</v>
      </c>
      <c r="J3171" s="19">
        <f t="shared" si="247"/>
        <v>126146.87865224876</v>
      </c>
      <c r="K3171" s="19">
        <f t="shared" si="248"/>
        <v>276.9950960234973</v>
      </c>
      <c r="L3171" s="19">
        <f t="shared" si="249"/>
        <v>59553.945645051921</v>
      </c>
      <c r="M3171" s="29">
        <f>Table4[[#This Row],[Revenue]]/Table4[[#This Row],[Units]]</f>
        <v>2.7289752006976475</v>
      </c>
      <c r="N3171" s="31">
        <f t="shared" si="250"/>
        <v>0.47210003355870017</v>
      </c>
    </row>
    <row r="3172" spans="1:14" x14ac:dyDescent="0.25">
      <c r="A3172" s="35">
        <v>2018</v>
      </c>
      <c r="B3172" s="15" t="s">
        <v>174</v>
      </c>
      <c r="C3172" s="15" t="s">
        <v>169</v>
      </c>
      <c r="D3172" s="15" t="s">
        <v>5</v>
      </c>
      <c r="E3172" s="15" t="s">
        <v>103</v>
      </c>
      <c r="F3172" s="16">
        <v>870</v>
      </c>
      <c r="G3172" s="19">
        <v>1132.0222499999725</v>
      </c>
      <c r="H3172" s="19">
        <f t="shared" si="246"/>
        <v>984859.35749997606</v>
      </c>
      <c r="I3172" s="20">
        <v>2347.6475960999433</v>
      </c>
      <c r="J3172" s="19">
        <f t="shared" si="247"/>
        <v>2042453.4086069507</v>
      </c>
      <c r="K3172" s="19">
        <f t="shared" si="248"/>
        <v>1215.6253460999708</v>
      </c>
      <c r="L3172" s="19">
        <f t="shared" si="249"/>
        <v>1057594.0511069745</v>
      </c>
      <c r="M3172" s="29">
        <f>Table4[[#This Row],[Revenue]]/Table4[[#This Row],[Units]]</f>
        <v>2.6984455127585556</v>
      </c>
      <c r="N3172" s="31">
        <f t="shared" si="250"/>
        <v>0.51780571671806386</v>
      </c>
    </row>
    <row r="3173" spans="1:14" x14ac:dyDescent="0.25">
      <c r="A3173" s="35">
        <v>2018</v>
      </c>
      <c r="B3173" s="15" t="s">
        <v>175</v>
      </c>
      <c r="C3173" s="15" t="s">
        <v>169</v>
      </c>
      <c r="D3173" s="15" t="s">
        <v>5</v>
      </c>
      <c r="E3173" s="15" t="s">
        <v>103</v>
      </c>
      <c r="F3173" s="16">
        <v>560</v>
      </c>
      <c r="G3173" s="19">
        <v>807.0299999999736</v>
      </c>
      <c r="H3173" s="19">
        <f t="shared" si="246"/>
        <v>451936.7999999852</v>
      </c>
      <c r="I3173" s="20">
        <v>1732.1681999999435</v>
      </c>
      <c r="J3173" s="19">
        <f t="shared" si="247"/>
        <v>970014.19199996837</v>
      </c>
      <c r="K3173" s="19">
        <f t="shared" si="248"/>
        <v>925.13819999996986</v>
      </c>
      <c r="L3173" s="19">
        <f t="shared" si="249"/>
        <v>518077.39199998317</v>
      </c>
      <c r="M3173" s="29">
        <f>Table4[[#This Row],[Revenue]]/Table4[[#This Row],[Units]]</f>
        <v>3.093157499999899</v>
      </c>
      <c r="N3173" s="31">
        <f t="shared" si="250"/>
        <v>0.534092589853572</v>
      </c>
    </row>
    <row r="3174" spans="1:14" x14ac:dyDescent="0.25">
      <c r="A3174" s="35">
        <v>2018</v>
      </c>
      <c r="B3174" s="15" t="s">
        <v>175</v>
      </c>
      <c r="C3174" s="15" t="s">
        <v>169</v>
      </c>
      <c r="D3174" s="15" t="s">
        <v>5</v>
      </c>
      <c r="E3174" s="15" t="s">
        <v>103</v>
      </c>
      <c r="F3174" s="16">
        <v>413</v>
      </c>
      <c r="G3174" s="19">
        <v>595.3704749999805</v>
      </c>
      <c r="H3174" s="19">
        <f t="shared" si="246"/>
        <v>245888.00617499196</v>
      </c>
      <c r="I3174" s="20">
        <v>1404.0107589999541</v>
      </c>
      <c r="J3174" s="19">
        <f t="shared" si="247"/>
        <v>579856.44346698106</v>
      </c>
      <c r="K3174" s="19">
        <f t="shared" si="248"/>
        <v>808.64028399997358</v>
      </c>
      <c r="L3174" s="19">
        <f t="shared" si="249"/>
        <v>333968.4372919891</v>
      </c>
      <c r="M3174" s="29">
        <f>Table4[[#This Row],[Revenue]]/Table4[[#This Row],[Units]]</f>
        <v>3.3995417893461357</v>
      </c>
      <c r="N3174" s="31">
        <f t="shared" si="250"/>
        <v>0.57595020466648716</v>
      </c>
    </row>
    <row r="3175" spans="1:14" x14ac:dyDescent="0.25">
      <c r="A3175" s="35">
        <v>2018</v>
      </c>
      <c r="B3175" s="15" t="s">
        <v>171</v>
      </c>
      <c r="C3175" s="15" t="s">
        <v>169</v>
      </c>
      <c r="D3175" s="15" t="s">
        <v>5</v>
      </c>
      <c r="E3175" s="15" t="s">
        <v>103</v>
      </c>
      <c r="F3175" s="16">
        <v>215</v>
      </c>
      <c r="G3175" s="19">
        <v>424.38029704998382</v>
      </c>
      <c r="H3175" s="19">
        <f t="shared" si="246"/>
        <v>91241.763865746529</v>
      </c>
      <c r="I3175" s="20">
        <v>793.62555499996972</v>
      </c>
      <c r="J3175" s="19">
        <f t="shared" si="247"/>
        <v>170629.49432499349</v>
      </c>
      <c r="K3175" s="19">
        <f t="shared" si="248"/>
        <v>369.2452579499859</v>
      </c>
      <c r="L3175" s="19">
        <f t="shared" si="249"/>
        <v>79387.730459246959</v>
      </c>
      <c r="M3175" s="29">
        <f>Table4[[#This Row],[Revenue]]/Table4[[#This Row],[Units]]</f>
        <v>3.6912816511626501</v>
      </c>
      <c r="N3175" s="31">
        <f t="shared" si="250"/>
        <v>0.46526382073218392</v>
      </c>
    </row>
    <row r="3176" spans="1:14" x14ac:dyDescent="0.25">
      <c r="A3176" s="35">
        <v>2019</v>
      </c>
      <c r="B3176" s="15" t="s">
        <v>171</v>
      </c>
      <c r="C3176" s="15" t="s">
        <v>169</v>
      </c>
      <c r="D3176" s="15" t="s">
        <v>5</v>
      </c>
      <c r="E3176" s="15" t="s">
        <v>103</v>
      </c>
      <c r="F3176" s="16">
        <v>883</v>
      </c>
      <c r="G3176" s="19">
        <v>1924.2896651999092</v>
      </c>
      <c r="H3176" s="19">
        <f t="shared" si="246"/>
        <v>1699147.7743715199</v>
      </c>
      <c r="I3176" s="20">
        <v>3931.1989199998147</v>
      </c>
      <c r="J3176" s="19">
        <f t="shared" si="247"/>
        <v>3471248.6463598362</v>
      </c>
      <c r="K3176" s="19">
        <f t="shared" si="248"/>
        <v>2006.9092547999055</v>
      </c>
      <c r="L3176" s="19">
        <f t="shared" si="249"/>
        <v>1772100.8719883163</v>
      </c>
      <c r="M3176" s="29">
        <f>Table4[[#This Row],[Revenue]]/Table4[[#This Row],[Units]]</f>
        <v>4.4520939071345582</v>
      </c>
      <c r="N3176" s="31">
        <f t="shared" si="250"/>
        <v>0.51050819244730561</v>
      </c>
    </row>
    <row r="3177" spans="1:14" x14ac:dyDescent="0.25">
      <c r="A3177" s="35">
        <v>2019</v>
      </c>
      <c r="B3177" s="15" t="s">
        <v>175</v>
      </c>
      <c r="C3177" s="15" t="s">
        <v>169</v>
      </c>
      <c r="D3177" s="15" t="s">
        <v>5</v>
      </c>
      <c r="E3177" s="15" t="s">
        <v>103</v>
      </c>
      <c r="F3177" s="16">
        <v>885</v>
      </c>
      <c r="G3177" s="19">
        <v>1513.4009999999309</v>
      </c>
      <c r="H3177" s="19">
        <f t="shared" si="246"/>
        <v>1339359.8849999388</v>
      </c>
      <c r="I3177" s="20">
        <v>3681.6219599998321</v>
      </c>
      <c r="J3177" s="19">
        <f t="shared" si="247"/>
        <v>3258235.4345998513</v>
      </c>
      <c r="K3177" s="19">
        <f t="shared" si="248"/>
        <v>2168.2209599999014</v>
      </c>
      <c r="L3177" s="19">
        <f t="shared" si="249"/>
        <v>1918875.5495999125</v>
      </c>
      <c r="M3177" s="29">
        <f>Table4[[#This Row],[Revenue]]/Table4[[#This Row],[Units]]</f>
        <v>4.160024813559132</v>
      </c>
      <c r="N3177" s="31">
        <f t="shared" si="250"/>
        <v>0.58893090696362538</v>
      </c>
    </row>
    <row r="3178" spans="1:14" x14ac:dyDescent="0.25">
      <c r="A3178" s="35">
        <v>2019</v>
      </c>
      <c r="B3178" s="15" t="s">
        <v>176</v>
      </c>
      <c r="C3178" s="15" t="s">
        <v>169</v>
      </c>
      <c r="D3178" s="15" t="s">
        <v>5</v>
      </c>
      <c r="E3178" s="15" t="s">
        <v>103</v>
      </c>
      <c r="F3178" s="16">
        <v>870</v>
      </c>
      <c r="G3178" s="19">
        <v>1468.3207499999355</v>
      </c>
      <c r="H3178" s="19">
        <f t="shared" si="246"/>
        <v>1277439.0524999439</v>
      </c>
      <c r="I3178" s="20">
        <v>2840.1036299998755</v>
      </c>
      <c r="J3178" s="19">
        <f t="shared" si="247"/>
        <v>2470890.1580998916</v>
      </c>
      <c r="K3178" s="19">
        <f t="shared" si="248"/>
        <v>1371.78287999994</v>
      </c>
      <c r="L3178" s="19">
        <f t="shared" si="249"/>
        <v>1193451.1055999477</v>
      </c>
      <c r="M3178" s="29">
        <f>Table4[[#This Row],[Revenue]]/Table4[[#This Row],[Units]]</f>
        <v>3.2644869310343396</v>
      </c>
      <c r="N3178" s="31">
        <f t="shared" si="250"/>
        <v>0.48300451628238655</v>
      </c>
    </row>
    <row r="3179" spans="1:14" x14ac:dyDescent="0.25">
      <c r="A3179" s="35">
        <v>2020</v>
      </c>
      <c r="B3179" s="15" t="s">
        <v>172</v>
      </c>
      <c r="C3179" s="15" t="s">
        <v>169</v>
      </c>
      <c r="D3179" s="15" t="s">
        <v>5</v>
      </c>
      <c r="E3179" s="15" t="s">
        <v>103</v>
      </c>
      <c r="F3179" s="16">
        <v>878</v>
      </c>
      <c r="G3179" s="19">
        <v>3017.0303538998492</v>
      </c>
      <c r="H3179" s="19">
        <f t="shared" si="246"/>
        <v>2648952.6507240674</v>
      </c>
      <c r="I3179" s="20">
        <v>4868.0696899997811</v>
      </c>
      <c r="J3179" s="19">
        <f t="shared" si="247"/>
        <v>4274165.1878198078</v>
      </c>
      <c r="K3179" s="19">
        <f t="shared" si="248"/>
        <v>1851.0393360999319</v>
      </c>
      <c r="L3179" s="19">
        <f t="shared" si="249"/>
        <v>1625212.5370957404</v>
      </c>
      <c r="M3179" s="29">
        <f>Table4[[#This Row],[Revenue]]/Table4[[#This Row],[Units]]</f>
        <v>5.5444985079724161</v>
      </c>
      <c r="N3179" s="31">
        <f t="shared" si="250"/>
        <v>0.3802409279190116</v>
      </c>
    </row>
    <row r="3180" spans="1:14" x14ac:dyDescent="0.25">
      <c r="A3180" s="35">
        <v>2020</v>
      </c>
      <c r="B3180" s="15" t="s">
        <v>175</v>
      </c>
      <c r="C3180" s="15" t="s">
        <v>169</v>
      </c>
      <c r="D3180" s="15" t="s">
        <v>5</v>
      </c>
      <c r="E3180" s="15" t="s">
        <v>103</v>
      </c>
      <c r="F3180" s="16">
        <v>872</v>
      </c>
      <c r="G3180" s="19">
        <v>3073.8855428998381</v>
      </c>
      <c r="H3180" s="19">
        <f t="shared" si="246"/>
        <v>2680428.1934086587</v>
      </c>
      <c r="I3180" s="20">
        <v>4874.4815899997693</v>
      </c>
      <c r="J3180" s="19">
        <f t="shared" si="247"/>
        <v>4250547.9464797992</v>
      </c>
      <c r="K3180" s="19">
        <f t="shared" si="248"/>
        <v>1800.5960470999312</v>
      </c>
      <c r="L3180" s="19">
        <f t="shared" si="249"/>
        <v>1570119.7530711405</v>
      </c>
      <c r="M3180" s="29">
        <f>Table4[[#This Row],[Revenue]]/Table4[[#This Row],[Units]]</f>
        <v>5.590001823394231</v>
      </c>
      <c r="N3180" s="31">
        <f t="shared" si="250"/>
        <v>0.36939231667095423</v>
      </c>
    </row>
    <row r="3181" spans="1:14" x14ac:dyDescent="0.25">
      <c r="A3181" s="35">
        <v>2020</v>
      </c>
      <c r="B3181" s="15" t="s">
        <v>174</v>
      </c>
      <c r="C3181" s="15" t="s">
        <v>169</v>
      </c>
      <c r="D3181" s="15" t="s">
        <v>5</v>
      </c>
      <c r="E3181" s="15" t="s">
        <v>103</v>
      </c>
      <c r="F3181" s="16">
        <v>880</v>
      </c>
      <c r="G3181" s="19">
        <v>2032.8337721999012</v>
      </c>
      <c r="H3181" s="19">
        <f t="shared" si="246"/>
        <v>1788893.7195359131</v>
      </c>
      <c r="I3181" s="20">
        <v>4187.4186199997966</v>
      </c>
      <c r="J3181" s="19">
        <f t="shared" si="247"/>
        <v>3684928.3855998209</v>
      </c>
      <c r="K3181" s="19">
        <f t="shared" si="248"/>
        <v>2154.5848477998952</v>
      </c>
      <c r="L3181" s="19">
        <f t="shared" si="249"/>
        <v>1896034.6660639078</v>
      </c>
      <c r="M3181" s="29">
        <f>Table4[[#This Row],[Revenue]]/Table4[[#This Row],[Units]]</f>
        <v>4.758430249999769</v>
      </c>
      <c r="N3181" s="31">
        <f t="shared" si="250"/>
        <v>0.51453772438925627</v>
      </c>
    </row>
    <row r="3182" spans="1:14" x14ac:dyDescent="0.25">
      <c r="A3182" s="35">
        <v>1990</v>
      </c>
      <c r="B3182" s="15" t="s">
        <v>171</v>
      </c>
      <c r="C3182" s="15" t="s">
        <v>169</v>
      </c>
      <c r="D3182" s="15" t="s">
        <v>5</v>
      </c>
      <c r="E3182" s="15" t="s">
        <v>61</v>
      </c>
      <c r="F3182" s="16">
        <v>491</v>
      </c>
      <c r="G3182" s="19">
        <v>594.57644999998934</v>
      </c>
      <c r="H3182" s="19">
        <f t="shared" si="246"/>
        <v>291937.03694999474</v>
      </c>
      <c r="I3182" s="20">
        <v>1408.907010419975</v>
      </c>
      <c r="J3182" s="19">
        <f t="shared" si="247"/>
        <v>691773.3421162077</v>
      </c>
      <c r="K3182" s="19">
        <f t="shared" si="248"/>
        <v>814.33056041998566</v>
      </c>
      <c r="L3182" s="19">
        <f t="shared" si="249"/>
        <v>399836.30516621296</v>
      </c>
      <c r="M3182" s="29">
        <f>Table4[[#This Row],[Revenue]]/Table4[[#This Row],[Units]]</f>
        <v>2.8694643796740835</v>
      </c>
      <c r="N3182" s="31">
        <f t="shared" si="250"/>
        <v>0.57798744303021488</v>
      </c>
    </row>
    <row r="3183" spans="1:14" x14ac:dyDescent="0.25">
      <c r="A3183" s="35">
        <v>1991</v>
      </c>
      <c r="B3183" s="15" t="s">
        <v>172</v>
      </c>
      <c r="C3183" s="15" t="s">
        <v>169</v>
      </c>
      <c r="D3183" s="15" t="s">
        <v>5</v>
      </c>
      <c r="E3183" s="15" t="s">
        <v>61</v>
      </c>
      <c r="F3183" s="16">
        <v>863</v>
      </c>
      <c r="G3183" s="19">
        <v>1105.4382749999745</v>
      </c>
      <c r="H3183" s="19">
        <f t="shared" si="246"/>
        <v>953993.23132497806</v>
      </c>
      <c r="I3183" s="20">
        <v>2295.9517741899476</v>
      </c>
      <c r="J3183" s="19">
        <f t="shared" si="247"/>
        <v>1981406.3811259249</v>
      </c>
      <c r="K3183" s="19">
        <f t="shared" si="248"/>
        <v>1190.5134991899731</v>
      </c>
      <c r="L3183" s="19">
        <f t="shared" si="249"/>
        <v>1027413.1498009468</v>
      </c>
      <c r="M3183" s="29">
        <f>Table4[[#This Row],[Revenue]]/Table4[[#This Row],[Units]]</f>
        <v>2.6604307928041107</v>
      </c>
      <c r="N3183" s="31">
        <f t="shared" si="250"/>
        <v>0.51852722368700765</v>
      </c>
    </row>
    <row r="3184" spans="1:14" x14ac:dyDescent="0.25">
      <c r="A3184" s="35">
        <v>1991</v>
      </c>
      <c r="B3184" s="15" t="s">
        <v>176</v>
      </c>
      <c r="C3184" s="15" t="s">
        <v>169</v>
      </c>
      <c r="D3184" s="15" t="s">
        <v>5</v>
      </c>
      <c r="E3184" s="15" t="s">
        <v>61</v>
      </c>
      <c r="F3184" s="16">
        <v>729</v>
      </c>
      <c r="G3184" s="19">
        <v>985.95427499997277</v>
      </c>
      <c r="H3184" s="19">
        <f t="shared" si="246"/>
        <v>718760.66647498019</v>
      </c>
      <c r="I3184" s="20">
        <v>1980.1496309999454</v>
      </c>
      <c r="J3184" s="19">
        <f t="shared" si="247"/>
        <v>1443529.0809989602</v>
      </c>
      <c r="K3184" s="19">
        <f t="shared" si="248"/>
        <v>994.19535599997266</v>
      </c>
      <c r="L3184" s="19">
        <f t="shared" si="249"/>
        <v>724768.41452398</v>
      </c>
      <c r="M3184" s="29">
        <f>Table4[[#This Row],[Revenue]]/Table4[[#This Row],[Units]]</f>
        <v>2.7162546378600076</v>
      </c>
      <c r="N3184" s="31">
        <f t="shared" si="250"/>
        <v>0.502080923802672</v>
      </c>
    </row>
    <row r="3185" spans="1:19" x14ac:dyDescent="0.25">
      <c r="A3185" s="35">
        <v>1992</v>
      </c>
      <c r="B3185" s="15" t="s">
        <v>175</v>
      </c>
      <c r="C3185" s="15" t="s">
        <v>169</v>
      </c>
      <c r="D3185" s="15" t="s">
        <v>5</v>
      </c>
      <c r="E3185" s="15" t="s">
        <v>61</v>
      </c>
      <c r="F3185" s="16">
        <v>863</v>
      </c>
      <c r="G3185" s="19">
        <v>1357.0890749999469</v>
      </c>
      <c r="H3185" s="19">
        <f t="shared" si="246"/>
        <v>1171167.8717249541</v>
      </c>
      <c r="I3185" s="20">
        <v>2629.1709429998969</v>
      </c>
      <c r="J3185" s="19">
        <f t="shared" si="247"/>
        <v>2268974.523808911</v>
      </c>
      <c r="K3185" s="19">
        <f t="shared" si="248"/>
        <v>1272.08186799995</v>
      </c>
      <c r="L3185" s="19">
        <f t="shared" si="249"/>
        <v>1097806.6520839569</v>
      </c>
      <c r="M3185" s="29">
        <f>Table4[[#This Row],[Revenue]]/Table4[[#This Row],[Units]]</f>
        <v>3.0465480220161028</v>
      </c>
      <c r="N3185" s="31">
        <f t="shared" si="250"/>
        <v>0.48383383795824941</v>
      </c>
    </row>
    <row r="3186" spans="1:19" x14ac:dyDescent="0.25">
      <c r="A3186" s="35">
        <v>1993</v>
      </c>
      <c r="B3186" s="15" t="s">
        <v>171</v>
      </c>
      <c r="C3186" s="15" t="s">
        <v>169</v>
      </c>
      <c r="D3186" s="15" t="s">
        <v>5</v>
      </c>
      <c r="E3186" s="15" t="s">
        <v>61</v>
      </c>
      <c r="F3186" s="16">
        <v>593</v>
      </c>
      <c r="G3186" s="19">
        <v>1326.4906299899358</v>
      </c>
      <c r="H3186" s="19">
        <f t="shared" si="246"/>
        <v>786608.94358403189</v>
      </c>
      <c r="I3186" s="20">
        <v>2942.2291289998579</v>
      </c>
      <c r="J3186" s="19">
        <f t="shared" si="247"/>
        <v>1744741.8734969157</v>
      </c>
      <c r="K3186" s="19">
        <f t="shared" si="248"/>
        <v>1615.7384990099222</v>
      </c>
      <c r="L3186" s="19">
        <f t="shared" si="249"/>
        <v>958132.92991288379</v>
      </c>
      <c r="M3186" s="29">
        <f>Table4[[#This Row],[Revenue]]/Table4[[#This Row],[Units]]</f>
        <v>4.9616005548058313</v>
      </c>
      <c r="N3186" s="31">
        <f t="shared" si="250"/>
        <v>0.54915454513196083</v>
      </c>
    </row>
    <row r="3187" spans="1:19" x14ac:dyDescent="0.25">
      <c r="A3187" s="35">
        <v>1993</v>
      </c>
      <c r="B3187" s="15" t="s">
        <v>175</v>
      </c>
      <c r="C3187" s="15" t="s">
        <v>169</v>
      </c>
      <c r="D3187" s="15" t="s">
        <v>5</v>
      </c>
      <c r="E3187" s="15" t="s">
        <v>61</v>
      </c>
      <c r="F3187" s="16">
        <v>594</v>
      </c>
      <c r="G3187" s="19">
        <v>1715.5360673099196</v>
      </c>
      <c r="H3187" s="19">
        <f t="shared" si="246"/>
        <v>1019028.4239820923</v>
      </c>
      <c r="I3187" s="20">
        <v>2715.1082009998731</v>
      </c>
      <c r="J3187" s="19">
        <f t="shared" si="247"/>
        <v>1612774.2713939247</v>
      </c>
      <c r="K3187" s="19">
        <f t="shared" si="248"/>
        <v>999.57213368995349</v>
      </c>
      <c r="L3187" s="19">
        <f t="shared" si="249"/>
        <v>593745.84741183242</v>
      </c>
      <c r="M3187" s="29">
        <f>Table4[[#This Row],[Revenue]]/Table4[[#This Row],[Units]]</f>
        <v>4.5708892272725139</v>
      </c>
      <c r="N3187" s="31">
        <f t="shared" si="250"/>
        <v>0.36815185977555087</v>
      </c>
    </row>
    <row r="3188" spans="1:19" x14ac:dyDescent="0.25">
      <c r="A3188" s="35">
        <v>1993</v>
      </c>
      <c r="B3188" s="15" t="s">
        <v>173</v>
      </c>
      <c r="C3188" s="15" t="s">
        <v>169</v>
      </c>
      <c r="D3188" s="15" t="s">
        <v>5</v>
      </c>
      <c r="E3188" s="15" t="s">
        <v>61</v>
      </c>
      <c r="F3188" s="16">
        <v>491</v>
      </c>
      <c r="G3188" s="19">
        <v>844.91279999996175</v>
      </c>
      <c r="H3188" s="19">
        <f t="shared" si="246"/>
        <v>414852.18479998125</v>
      </c>
      <c r="I3188" s="20">
        <v>1884.1536319999148</v>
      </c>
      <c r="J3188" s="19">
        <f t="shared" si="247"/>
        <v>925119.4333119581</v>
      </c>
      <c r="K3188" s="19">
        <f t="shared" si="248"/>
        <v>1039.2408319999531</v>
      </c>
      <c r="L3188" s="19">
        <f t="shared" si="249"/>
        <v>510267.24851197685</v>
      </c>
      <c r="M3188" s="29">
        <f>Table4[[#This Row],[Revenue]]/Table4[[#This Row],[Units]]</f>
        <v>3.8373801059061399</v>
      </c>
      <c r="N3188" s="31">
        <f t="shared" si="250"/>
        <v>0.55156905166850012</v>
      </c>
    </row>
    <row r="3189" spans="1:19" x14ac:dyDescent="0.25">
      <c r="A3189" s="35">
        <v>1994</v>
      </c>
      <c r="B3189" s="15" t="s">
        <v>173</v>
      </c>
      <c r="C3189" s="15" t="s">
        <v>169</v>
      </c>
      <c r="D3189" s="15" t="s">
        <v>5</v>
      </c>
      <c r="E3189" s="15" t="s">
        <v>61</v>
      </c>
      <c r="F3189" s="16">
        <v>604</v>
      </c>
      <c r="G3189" s="19">
        <v>2008.6972988998973</v>
      </c>
      <c r="H3189" s="19">
        <f t="shared" si="246"/>
        <v>1213253.168535538</v>
      </c>
      <c r="I3189" s="20">
        <v>3333.3791899998296</v>
      </c>
      <c r="J3189" s="19">
        <f t="shared" si="247"/>
        <v>2013361.0307598971</v>
      </c>
      <c r="K3189" s="19">
        <f t="shared" si="248"/>
        <v>1324.6818910999323</v>
      </c>
      <c r="L3189" s="19">
        <f t="shared" si="249"/>
        <v>800107.86222435907</v>
      </c>
      <c r="M3189" s="29">
        <f>Table4[[#This Row],[Revenue]]/Table4[[#This Row],[Units]]</f>
        <v>5.5188397185427638</v>
      </c>
      <c r="N3189" s="31">
        <f t="shared" si="250"/>
        <v>0.39739910031057701</v>
      </c>
    </row>
    <row r="3190" spans="1:19" x14ac:dyDescent="0.25">
      <c r="A3190" s="35">
        <v>1994</v>
      </c>
      <c r="B3190" s="15" t="s">
        <v>174</v>
      </c>
      <c r="C3190" s="15" t="s">
        <v>169</v>
      </c>
      <c r="D3190" s="15" t="s">
        <v>5</v>
      </c>
      <c r="E3190" s="15" t="s">
        <v>61</v>
      </c>
      <c r="F3190" s="16">
        <v>607</v>
      </c>
      <c r="G3190" s="19">
        <v>1421.1748750899292</v>
      </c>
      <c r="H3190" s="19">
        <f t="shared" si="246"/>
        <v>862653.14917958702</v>
      </c>
      <c r="I3190" s="20">
        <v>3176.257338999842</v>
      </c>
      <c r="J3190" s="19">
        <f t="shared" si="247"/>
        <v>1927988.204772904</v>
      </c>
      <c r="K3190" s="19">
        <f t="shared" si="248"/>
        <v>1755.0824639099128</v>
      </c>
      <c r="L3190" s="19">
        <f t="shared" si="249"/>
        <v>1065335.0555933169</v>
      </c>
      <c r="M3190" s="29">
        <f>Table4[[#This Row],[Revenue]]/Table4[[#This Row],[Units]]</f>
        <v>5.2327139028003984</v>
      </c>
      <c r="N3190" s="31">
        <f t="shared" si="250"/>
        <v>0.5525630566390326</v>
      </c>
    </row>
    <row r="3191" spans="1:19" x14ac:dyDescent="0.25">
      <c r="A3191" s="35">
        <v>1994</v>
      </c>
      <c r="B3191" s="15" t="s">
        <v>171</v>
      </c>
      <c r="C3191" s="15" t="s">
        <v>169</v>
      </c>
      <c r="D3191" s="15" t="s">
        <v>5</v>
      </c>
      <c r="E3191" s="15" t="s">
        <v>61</v>
      </c>
      <c r="F3191" s="16">
        <v>599</v>
      </c>
      <c r="G3191" s="19">
        <v>1411.0107953899242</v>
      </c>
      <c r="H3191" s="19">
        <f t="shared" si="246"/>
        <v>845195.46643856459</v>
      </c>
      <c r="I3191" s="20">
        <v>3031.6554689998375</v>
      </c>
      <c r="J3191" s="19">
        <f t="shared" si="247"/>
        <v>1815961.6259309025</v>
      </c>
      <c r="K3191" s="19">
        <f t="shared" si="248"/>
        <v>1620.6446736099133</v>
      </c>
      <c r="L3191" s="19">
        <f t="shared" si="249"/>
        <v>970766.15949233796</v>
      </c>
      <c r="M3191" s="29">
        <f>Table4[[#This Row],[Revenue]]/Table4[[#This Row],[Units]]</f>
        <v>5.0611944390648373</v>
      </c>
      <c r="N3191" s="31">
        <f t="shared" si="250"/>
        <v>0.53457415929408836</v>
      </c>
    </row>
    <row r="3192" spans="1:19" x14ac:dyDescent="0.25">
      <c r="A3192" s="35">
        <v>1995</v>
      </c>
      <c r="B3192" s="15" t="s">
        <v>174</v>
      </c>
      <c r="C3192" s="15" t="s">
        <v>169</v>
      </c>
      <c r="D3192" s="15" t="s">
        <v>5</v>
      </c>
      <c r="E3192" s="15" t="s">
        <v>61</v>
      </c>
      <c r="F3192" s="16">
        <v>595</v>
      </c>
      <c r="G3192" s="19">
        <v>1441.5069904899208</v>
      </c>
      <c r="H3192" s="19">
        <f t="shared" si="246"/>
        <v>857696.65934150282</v>
      </c>
      <c r="I3192" s="20">
        <v>3097.17867899983</v>
      </c>
      <c r="J3192" s="19">
        <f t="shared" si="247"/>
        <v>1842821.3140048988</v>
      </c>
      <c r="K3192" s="19">
        <f t="shared" si="248"/>
        <v>1655.6716885099092</v>
      </c>
      <c r="L3192" s="19">
        <f t="shared" si="249"/>
        <v>985124.65466339595</v>
      </c>
      <c r="M3192" s="29">
        <f>Table4[[#This Row],[Revenue]]/Table4[[#This Row],[Units]]</f>
        <v>5.2053423176467728</v>
      </c>
      <c r="N3192" s="31">
        <f t="shared" si="250"/>
        <v>0.53457415929408836</v>
      </c>
    </row>
    <row r="3193" spans="1:19" x14ac:dyDescent="0.25">
      <c r="A3193" s="35">
        <v>1996</v>
      </c>
      <c r="B3193" s="15" t="s">
        <v>175</v>
      </c>
      <c r="C3193" s="15" t="s">
        <v>169</v>
      </c>
      <c r="D3193" s="15" t="s">
        <v>5</v>
      </c>
      <c r="E3193" s="15" t="s">
        <v>61</v>
      </c>
      <c r="F3193" s="16">
        <v>335</v>
      </c>
      <c r="G3193" s="19">
        <v>527.49637197999334</v>
      </c>
      <c r="H3193" s="19">
        <f t="shared" si="246"/>
        <v>176711.28461329776</v>
      </c>
      <c r="I3193" s="20">
        <v>835.13345799998967</v>
      </c>
      <c r="J3193" s="19">
        <f t="shared" si="247"/>
        <v>279769.70842999656</v>
      </c>
      <c r="K3193" s="19">
        <f t="shared" si="248"/>
        <v>307.63708601999633</v>
      </c>
      <c r="L3193" s="19">
        <f t="shared" si="249"/>
        <v>103058.42381669881</v>
      </c>
      <c r="M3193" s="29">
        <f>Table4[[#This Row],[Revenue]]/Table4[[#This Row],[Units]]</f>
        <v>2.4929356955223572</v>
      </c>
      <c r="N3193" s="31">
        <f t="shared" si="250"/>
        <v>0.36836877156944192</v>
      </c>
    </row>
    <row r="3194" spans="1:19" x14ac:dyDescent="0.25">
      <c r="A3194" s="35">
        <v>1997</v>
      </c>
      <c r="B3194" s="15" t="s">
        <v>176</v>
      </c>
      <c r="C3194" s="15" t="s">
        <v>169</v>
      </c>
      <c r="D3194" s="15" t="s">
        <v>5</v>
      </c>
      <c r="E3194" s="15" t="s">
        <v>61</v>
      </c>
      <c r="F3194" s="16">
        <v>659</v>
      </c>
      <c r="G3194" s="19">
        <v>822.92624999998293</v>
      </c>
      <c r="H3194" s="19">
        <f t="shared" si="246"/>
        <v>542308.39874998876</v>
      </c>
      <c r="I3194" s="20">
        <v>1807.5805544999625</v>
      </c>
      <c r="J3194" s="19">
        <f t="shared" si="247"/>
        <v>1191195.5854154753</v>
      </c>
      <c r="K3194" s="19">
        <f t="shared" si="248"/>
        <v>984.65430449997962</v>
      </c>
      <c r="L3194" s="19">
        <f t="shared" si="249"/>
        <v>648887.18666548654</v>
      </c>
      <c r="M3194" s="29">
        <f>Table4[[#This Row],[Revenue]]/Table4[[#This Row],[Units]]</f>
        <v>2.7429143467374244</v>
      </c>
      <c r="N3194" s="31">
        <f t="shared" si="250"/>
        <v>0.54473605729420349</v>
      </c>
    </row>
    <row r="3195" spans="1:19" x14ac:dyDescent="0.25">
      <c r="A3195" s="35">
        <v>1998</v>
      </c>
      <c r="B3195" s="15" t="s">
        <v>173</v>
      </c>
      <c r="C3195" s="15" t="s">
        <v>169</v>
      </c>
      <c r="D3195" s="15" t="s">
        <v>5</v>
      </c>
      <c r="E3195" s="15" t="s">
        <v>61</v>
      </c>
      <c r="F3195" s="16">
        <v>320</v>
      </c>
      <c r="G3195" s="19">
        <v>813.38082039997494</v>
      </c>
      <c r="H3195" s="19">
        <f t="shared" si="246"/>
        <v>260281.86252799199</v>
      </c>
      <c r="I3195" s="20">
        <v>1669.1768399999639</v>
      </c>
      <c r="J3195" s="19">
        <f t="shared" si="247"/>
        <v>534136.5887999885</v>
      </c>
      <c r="K3195" s="19">
        <f t="shared" si="248"/>
        <v>855.79601959998899</v>
      </c>
      <c r="L3195" s="19">
        <f t="shared" si="249"/>
        <v>273854.72627199651</v>
      </c>
      <c r="M3195" s="29">
        <f>Table4[[#This Row],[Revenue]]/Table4[[#This Row],[Units]]</f>
        <v>5.2161776249998875</v>
      </c>
      <c r="N3195" s="31">
        <f t="shared" si="250"/>
        <v>0.51270542406999098</v>
      </c>
    </row>
    <row r="3196" spans="1:19" x14ac:dyDescent="0.25">
      <c r="A3196" s="35">
        <v>1998</v>
      </c>
      <c r="B3196" s="15" t="s">
        <v>171</v>
      </c>
      <c r="C3196" s="15" t="s">
        <v>169</v>
      </c>
      <c r="D3196" s="15" t="s">
        <v>5</v>
      </c>
      <c r="E3196" s="15" t="s">
        <v>61</v>
      </c>
      <c r="F3196" s="16">
        <v>235</v>
      </c>
      <c r="G3196" s="19">
        <v>680.28110534997541</v>
      </c>
      <c r="H3196" s="19">
        <f t="shared" si="246"/>
        <v>159866.05975724422</v>
      </c>
      <c r="I3196" s="20">
        <v>1051.8434849999621</v>
      </c>
      <c r="J3196" s="19">
        <f t="shared" si="247"/>
        <v>247183.21897499109</v>
      </c>
      <c r="K3196" s="19">
        <f t="shared" si="248"/>
        <v>371.56237964998672</v>
      </c>
      <c r="L3196" s="19">
        <f t="shared" si="249"/>
        <v>87317.15921774687</v>
      </c>
      <c r="M3196" s="29">
        <f>Table4[[#This Row],[Revenue]]/Table4[[#This Row],[Units]]</f>
        <v>4.4759297234040938</v>
      </c>
      <c r="N3196" s="31">
        <f t="shared" si="250"/>
        <v>0.3532487341973698</v>
      </c>
    </row>
    <row r="3197" spans="1:19" x14ac:dyDescent="0.25">
      <c r="A3197" s="35">
        <v>1998</v>
      </c>
      <c r="B3197" s="15" t="s">
        <v>176</v>
      </c>
      <c r="C3197" s="15" t="s">
        <v>169</v>
      </c>
      <c r="D3197" s="15" t="s">
        <v>5</v>
      </c>
      <c r="E3197" s="15" t="s">
        <v>61</v>
      </c>
      <c r="F3197" s="16">
        <v>194</v>
      </c>
      <c r="G3197" s="19">
        <v>341.98931261998939</v>
      </c>
      <c r="H3197" s="19">
        <f t="shared" si="246"/>
        <v>66345.926648277935</v>
      </c>
      <c r="I3197" s="20">
        <v>675.62020199997903</v>
      </c>
      <c r="J3197" s="19">
        <f t="shared" si="247"/>
        <v>131070.31918799593</v>
      </c>
      <c r="K3197" s="19">
        <f t="shared" si="248"/>
        <v>333.63088937998964</v>
      </c>
      <c r="L3197" s="19">
        <f t="shared" si="249"/>
        <v>64724.392539717999</v>
      </c>
      <c r="M3197" s="29">
        <f>Table4[[#This Row],[Revenue]]/Table4[[#This Row],[Units]]</f>
        <v>3.4825783608246343</v>
      </c>
      <c r="N3197" s="31">
        <f t="shared" si="250"/>
        <v>0.49381425894662634</v>
      </c>
    </row>
    <row r="3198" spans="1:19" x14ac:dyDescent="0.25">
      <c r="A3198" s="35">
        <v>1999</v>
      </c>
      <c r="B3198" s="15" t="s">
        <v>171</v>
      </c>
      <c r="C3198" s="15" t="s">
        <v>169</v>
      </c>
      <c r="D3198" s="15" t="s">
        <v>5</v>
      </c>
      <c r="E3198" s="15" t="s">
        <v>61</v>
      </c>
      <c r="F3198" s="16">
        <v>659</v>
      </c>
      <c r="G3198" s="19">
        <v>1088.7833249999537</v>
      </c>
      <c r="H3198" s="19">
        <f t="shared" si="246"/>
        <v>717508.21117496944</v>
      </c>
      <c r="I3198" s="20">
        <v>2239.5489129999046</v>
      </c>
      <c r="J3198" s="19">
        <f t="shared" si="247"/>
        <v>1475862.7336669371</v>
      </c>
      <c r="K3198" s="19">
        <f t="shared" si="248"/>
        <v>1150.7655879999509</v>
      </c>
      <c r="L3198" s="19">
        <f t="shared" si="249"/>
        <v>758354.52249196765</v>
      </c>
      <c r="M3198" s="29">
        <f>Table4[[#This Row],[Revenue]]/Table4[[#This Row],[Units]]</f>
        <v>3.3984050273139674</v>
      </c>
      <c r="N3198" s="31">
        <f t="shared" si="250"/>
        <v>0.51383811325580098</v>
      </c>
    </row>
    <row r="3199" spans="1:19" x14ac:dyDescent="0.25">
      <c r="A3199" s="35">
        <v>2001</v>
      </c>
      <c r="B3199" s="15" t="s">
        <v>171</v>
      </c>
      <c r="C3199" s="15" t="s">
        <v>169</v>
      </c>
      <c r="D3199" s="15" t="s">
        <v>5</v>
      </c>
      <c r="E3199" s="15" t="s">
        <v>61</v>
      </c>
      <c r="F3199" s="16">
        <v>1098.3699614606433</v>
      </c>
      <c r="G3199" s="19">
        <v>3573.2336757948765</v>
      </c>
      <c r="H3199" s="19">
        <f t="shared" si="246"/>
        <v>3924732.5347726913</v>
      </c>
      <c r="I3199" s="20">
        <v>6970.5559719340936</v>
      </c>
      <c r="J3199" s="19">
        <f t="shared" si="247"/>
        <v>7656249.2942525074</v>
      </c>
      <c r="K3199" s="19">
        <f t="shared" si="248"/>
        <v>3397.3222961392171</v>
      </c>
      <c r="L3199" s="19">
        <f t="shared" si="249"/>
        <v>3731516.7594798161</v>
      </c>
      <c r="M3199" s="29">
        <f>Table4[[#This Row],[Revenue]]/Table4[[#This Row],[Units]]</f>
        <v>6.3462733109201679</v>
      </c>
      <c r="N3199" s="31">
        <f t="shared" si="250"/>
        <v>0.48738182575651495</v>
      </c>
    </row>
    <row r="3200" spans="1:19" x14ac:dyDescent="0.25">
      <c r="A3200" s="35">
        <v>2002</v>
      </c>
      <c r="B3200" s="15" t="s">
        <v>175</v>
      </c>
      <c r="C3200" s="15" t="s">
        <v>169</v>
      </c>
      <c r="D3200" s="15" t="s">
        <v>5</v>
      </c>
      <c r="E3200" s="15" t="s">
        <v>61</v>
      </c>
      <c r="F3200" s="16">
        <v>1344.7106976688324</v>
      </c>
      <c r="G3200" s="19">
        <v>4553.1162490029328</v>
      </c>
      <c r="H3200" s="19">
        <f t="shared" si="246"/>
        <v>6122624.1277640313</v>
      </c>
      <c r="I3200" s="20">
        <v>9570.4642822336227</v>
      </c>
      <c r="J3200" s="19">
        <f t="shared" si="247"/>
        <v>12869505.701977016</v>
      </c>
      <c r="K3200" s="19">
        <f t="shared" si="248"/>
        <v>5017.3480332306899</v>
      </c>
      <c r="L3200" s="19">
        <f t="shared" si="249"/>
        <v>6746881.5742129851</v>
      </c>
      <c r="M3200" s="29">
        <f>Table4[[#This Row],[Revenue]]/Table4[[#This Row],[Units]]</f>
        <v>7.1171176810185397</v>
      </c>
      <c r="N3200" s="31">
        <f t="shared" si="250"/>
        <v>0.52425335754554492</v>
      </c>
      <c r="O3200" s="41"/>
      <c r="P3200" s="41"/>
      <c r="Q3200" s="41"/>
      <c r="R3200" s="41"/>
      <c r="S3200" s="41"/>
    </row>
    <row r="3201" spans="1:19" x14ac:dyDescent="0.25">
      <c r="A3201" s="35">
        <v>2002</v>
      </c>
      <c r="B3201" s="15" t="s">
        <v>176</v>
      </c>
      <c r="C3201" s="15" t="s">
        <v>169</v>
      </c>
      <c r="D3201" s="15" t="s">
        <v>5</v>
      </c>
      <c r="E3201" s="15" t="s">
        <v>61</v>
      </c>
      <c r="F3201" s="16">
        <v>1249.7369978807567</v>
      </c>
      <c r="G3201" s="19">
        <v>3883.8441787962756</v>
      </c>
      <c r="H3201" s="19">
        <f t="shared" si="246"/>
        <v>4853783.7642455101</v>
      </c>
      <c r="I3201" s="20">
        <v>7510.5872025878598</v>
      </c>
      <c r="J3201" s="19">
        <f t="shared" si="247"/>
        <v>9386258.7028837819</v>
      </c>
      <c r="K3201" s="19">
        <f t="shared" si="248"/>
        <v>3626.7430237915842</v>
      </c>
      <c r="L3201" s="19">
        <f t="shared" si="249"/>
        <v>4532474.9386382718</v>
      </c>
      <c r="M3201" s="29">
        <f>Table4[[#This Row],[Revenue]]/Table4[[#This Row],[Units]]</f>
        <v>6.0097342203391184</v>
      </c>
      <c r="N3201" s="31">
        <f t="shared" si="250"/>
        <v>0.48288408428863561</v>
      </c>
    </row>
    <row r="3202" spans="1:19" x14ac:dyDescent="0.25">
      <c r="A3202" s="35">
        <v>2002</v>
      </c>
      <c r="B3202" s="15" t="s">
        <v>174</v>
      </c>
      <c r="C3202" s="15" t="s">
        <v>169</v>
      </c>
      <c r="D3202" s="15" t="s">
        <v>5</v>
      </c>
      <c r="E3202" s="15" t="s">
        <v>61</v>
      </c>
      <c r="F3202" s="16">
        <v>921.43502383244561</v>
      </c>
      <c r="G3202" s="19">
        <v>2824.2583182789954</v>
      </c>
      <c r="H3202" s="19">
        <f t="shared" ref="H3202:H3265" si="251">G3202*F3202</f>
        <v>2602370.5308123888</v>
      </c>
      <c r="I3202" s="20">
        <v>5311.168035172027</v>
      </c>
      <c r="J3202" s="19">
        <f t="shared" ref="J3202:J3265" si="252">I3202*F3202</f>
        <v>4893896.2450668598</v>
      </c>
      <c r="K3202" s="19">
        <f t="shared" ref="K3202:K3265" si="253">I3202-G3202</f>
        <v>2486.9097168930316</v>
      </c>
      <c r="L3202" s="19">
        <f t="shared" ref="L3202:L3265" si="254">J3202-H3202</f>
        <v>2291525.714254471</v>
      </c>
      <c r="M3202" s="29">
        <f>Table4[[#This Row],[Revenue]]/Table4[[#This Row],[Units]]</f>
        <v>5.7640179695815572</v>
      </c>
      <c r="N3202" s="31">
        <f t="shared" ref="N3202:N3265" si="255">K3202/I3202</f>
        <v>0.46824158083947376</v>
      </c>
    </row>
    <row r="3203" spans="1:19" x14ac:dyDescent="0.25">
      <c r="A3203" s="35">
        <v>2002</v>
      </c>
      <c r="B3203" s="15" t="s">
        <v>173</v>
      </c>
      <c r="C3203" s="15" t="s">
        <v>169</v>
      </c>
      <c r="D3203" s="15" t="s">
        <v>5</v>
      </c>
      <c r="E3203" s="15" t="s">
        <v>61</v>
      </c>
      <c r="F3203" s="16">
        <v>871.08093303214184</v>
      </c>
      <c r="G3203" s="19">
        <v>1866.6773621684365</v>
      </c>
      <c r="H3203" s="19">
        <f t="shared" si="251"/>
        <v>1626027.0583076591</v>
      </c>
      <c r="I3203" s="20">
        <v>4167.3201719412655</v>
      </c>
      <c r="J3203" s="19">
        <f t="shared" si="252"/>
        <v>3630073.1436182633</v>
      </c>
      <c r="K3203" s="19">
        <f t="shared" si="253"/>
        <v>2300.642809772829</v>
      </c>
      <c r="L3203" s="19">
        <f t="shared" si="254"/>
        <v>2004046.0853106042</v>
      </c>
      <c r="M3203" s="29">
        <f>Table4[[#This Row],[Revenue]]/Table4[[#This Row],[Units]]</f>
        <v>4.784079198514033</v>
      </c>
      <c r="N3203" s="31">
        <f t="shared" si="255"/>
        <v>0.55206768735053036</v>
      </c>
    </row>
    <row r="3204" spans="1:19" x14ac:dyDescent="0.25">
      <c r="A3204" s="35">
        <v>2008</v>
      </c>
      <c r="B3204" s="15" t="s">
        <v>175</v>
      </c>
      <c r="C3204" s="15" t="s">
        <v>169</v>
      </c>
      <c r="D3204" s="15" t="s">
        <v>5</v>
      </c>
      <c r="E3204" s="15" t="s">
        <v>61</v>
      </c>
      <c r="F3204" s="16">
        <v>830</v>
      </c>
      <c r="G3204" s="19">
        <v>1093.2344999999723</v>
      </c>
      <c r="H3204" s="19">
        <f t="shared" si="251"/>
        <v>907384.63499997696</v>
      </c>
      <c r="I3204" s="20">
        <v>2287.393716199942</v>
      </c>
      <c r="J3204" s="19">
        <f t="shared" si="252"/>
        <v>1898536.7844459519</v>
      </c>
      <c r="K3204" s="19">
        <f t="shared" si="253"/>
        <v>1194.1592161999697</v>
      </c>
      <c r="L3204" s="19">
        <f t="shared" si="254"/>
        <v>991152.14944597497</v>
      </c>
      <c r="M3204" s="29">
        <f>Table4[[#This Row],[Revenue]]/Table4[[#This Row],[Units]]</f>
        <v>2.755896043614388</v>
      </c>
      <c r="N3204" s="31">
        <f t="shared" si="255"/>
        <v>0.52206107227741805</v>
      </c>
    </row>
    <row r="3205" spans="1:19" x14ac:dyDescent="0.25">
      <c r="A3205" s="35">
        <v>2008</v>
      </c>
      <c r="B3205" s="15" t="s">
        <v>173</v>
      </c>
      <c r="C3205" s="15" t="s">
        <v>169</v>
      </c>
      <c r="D3205" s="15" t="s">
        <v>5</v>
      </c>
      <c r="E3205" s="15" t="s">
        <v>61</v>
      </c>
      <c r="F3205" s="16">
        <v>559</v>
      </c>
      <c r="G3205" s="19">
        <v>688.11502499998664</v>
      </c>
      <c r="H3205" s="19">
        <f t="shared" si="251"/>
        <v>384656.29897499253</v>
      </c>
      <c r="I3205" s="20">
        <v>1573.7287184899697</v>
      </c>
      <c r="J3205" s="19">
        <f t="shared" si="252"/>
        <v>879714.35363589309</v>
      </c>
      <c r="K3205" s="19">
        <f t="shared" si="253"/>
        <v>885.61369348998301</v>
      </c>
      <c r="L3205" s="19">
        <f t="shared" si="254"/>
        <v>495058.05466090055</v>
      </c>
      <c r="M3205" s="29">
        <f>Table4[[#This Row],[Revenue]]/Table4[[#This Row],[Units]]</f>
        <v>2.8152570992664931</v>
      </c>
      <c r="N3205" s="31">
        <f t="shared" si="255"/>
        <v>0.56274863836745037</v>
      </c>
    </row>
    <row r="3206" spans="1:19" x14ac:dyDescent="0.25">
      <c r="A3206" s="35">
        <v>2008</v>
      </c>
      <c r="B3206" s="15" t="s">
        <v>172</v>
      </c>
      <c r="C3206" s="15" t="s">
        <v>169</v>
      </c>
      <c r="D3206" s="15" t="s">
        <v>5</v>
      </c>
      <c r="E3206" s="15" t="s">
        <v>61</v>
      </c>
      <c r="F3206" s="16">
        <v>387</v>
      </c>
      <c r="G3206" s="19">
        <v>801.18084041488908</v>
      </c>
      <c r="H3206" s="19">
        <f t="shared" si="251"/>
        <v>310056.98524056206</v>
      </c>
      <c r="I3206" s="20">
        <v>1641.5373077899847</v>
      </c>
      <c r="J3206" s="19">
        <f t="shared" si="252"/>
        <v>635274.93811472401</v>
      </c>
      <c r="K3206" s="19">
        <f t="shared" si="253"/>
        <v>840.35646737509558</v>
      </c>
      <c r="L3206" s="19">
        <f t="shared" si="254"/>
        <v>325217.95287416194</v>
      </c>
      <c r="M3206" s="29">
        <f>Table4[[#This Row],[Revenue]]/Table4[[#This Row],[Units]]</f>
        <v>4.2416984697415625</v>
      </c>
      <c r="N3206" s="31">
        <f t="shared" si="255"/>
        <v>0.51193260329031109</v>
      </c>
    </row>
    <row r="3207" spans="1:19" x14ac:dyDescent="0.25">
      <c r="A3207" s="35">
        <v>2009</v>
      </c>
      <c r="B3207" s="15" t="s">
        <v>176</v>
      </c>
      <c r="C3207" s="15" t="s">
        <v>169</v>
      </c>
      <c r="D3207" s="15" t="s">
        <v>5</v>
      </c>
      <c r="E3207" s="15" t="s">
        <v>61</v>
      </c>
      <c r="F3207" s="16">
        <v>830</v>
      </c>
      <c r="G3207" s="19">
        <v>1276.8097499999521</v>
      </c>
      <c r="H3207" s="19">
        <f t="shared" si="251"/>
        <v>1059752.0924999602</v>
      </c>
      <c r="I3207" s="20">
        <v>2493.2487899999064</v>
      </c>
      <c r="J3207" s="19">
        <f t="shared" si="252"/>
        <v>2069396.4956999223</v>
      </c>
      <c r="K3207" s="19">
        <f t="shared" si="253"/>
        <v>1216.4390399999543</v>
      </c>
      <c r="L3207" s="19">
        <f t="shared" si="254"/>
        <v>1009644.4031999621</v>
      </c>
      <c r="M3207" s="29">
        <f>Table4[[#This Row],[Revenue]]/Table4[[#This Row],[Units]]</f>
        <v>3.0039142048191643</v>
      </c>
      <c r="N3207" s="31">
        <f t="shared" si="255"/>
        <v>0.48789316368223323</v>
      </c>
    </row>
    <row r="3208" spans="1:19" x14ac:dyDescent="0.25">
      <c r="A3208" s="35">
        <v>2009</v>
      </c>
      <c r="B3208" s="15" t="s">
        <v>176</v>
      </c>
      <c r="C3208" s="15" t="s">
        <v>169</v>
      </c>
      <c r="D3208" s="15" t="s">
        <v>5</v>
      </c>
      <c r="E3208" s="15" t="s">
        <v>61</v>
      </c>
      <c r="F3208" s="16">
        <v>559</v>
      </c>
      <c r="G3208" s="19">
        <v>860.30099999996764</v>
      </c>
      <c r="H3208" s="19">
        <f t="shared" si="251"/>
        <v>480908.25899998192</v>
      </c>
      <c r="I3208" s="20">
        <v>1847.4224399999305</v>
      </c>
      <c r="J3208" s="19">
        <f t="shared" si="252"/>
        <v>1032709.1439599611</v>
      </c>
      <c r="K3208" s="19">
        <f t="shared" si="253"/>
        <v>987.12143999996283</v>
      </c>
      <c r="L3208" s="19">
        <f t="shared" si="254"/>
        <v>551800.88495997922</v>
      </c>
      <c r="M3208" s="29">
        <f>Table4[[#This Row],[Revenue]]/Table4[[#This Row],[Units]]</f>
        <v>3.3048701967798397</v>
      </c>
      <c r="N3208" s="31">
        <f t="shared" si="255"/>
        <v>0.53432361685505991</v>
      </c>
    </row>
    <row r="3209" spans="1:19" x14ac:dyDescent="0.25">
      <c r="A3209" s="35">
        <v>2009</v>
      </c>
      <c r="B3209" s="15" t="s">
        <v>171</v>
      </c>
      <c r="C3209" s="15" t="s">
        <v>169</v>
      </c>
      <c r="D3209" s="15" t="s">
        <v>5</v>
      </c>
      <c r="E3209" s="15" t="s">
        <v>61</v>
      </c>
      <c r="F3209" s="16">
        <v>387</v>
      </c>
      <c r="G3209" s="19">
        <v>621.80257499997469</v>
      </c>
      <c r="H3209" s="19">
        <f t="shared" si="251"/>
        <v>240637.59652499019</v>
      </c>
      <c r="I3209" s="20">
        <v>1500.0598829999392</v>
      </c>
      <c r="J3209" s="19">
        <f t="shared" si="252"/>
        <v>580523.1747209765</v>
      </c>
      <c r="K3209" s="19">
        <f t="shared" si="253"/>
        <v>878.2573079999645</v>
      </c>
      <c r="L3209" s="19">
        <f t="shared" si="254"/>
        <v>339885.57819598634</v>
      </c>
      <c r="M3209" s="29">
        <f>Table4[[#This Row],[Revenue]]/Table4[[#This Row],[Units]]</f>
        <v>3.8761237286820136</v>
      </c>
      <c r="N3209" s="31">
        <f t="shared" si="255"/>
        <v>0.58548149840762065</v>
      </c>
    </row>
    <row r="3210" spans="1:19" x14ac:dyDescent="0.25">
      <c r="A3210" s="35">
        <v>2020</v>
      </c>
      <c r="B3210" s="15" t="s">
        <v>176</v>
      </c>
      <c r="C3210" s="15" t="s">
        <v>169</v>
      </c>
      <c r="D3210" s="15" t="s">
        <v>5</v>
      </c>
      <c r="E3210" s="15" t="s">
        <v>61</v>
      </c>
      <c r="F3210" s="16">
        <v>601</v>
      </c>
      <c r="G3210" s="19">
        <v>1972.5930939998966</v>
      </c>
      <c r="H3210" s="19">
        <f t="shared" si="251"/>
        <v>1185528.4494939379</v>
      </c>
      <c r="I3210" s="20">
        <v>3215.1873999998315</v>
      </c>
      <c r="J3210" s="19">
        <f t="shared" si="252"/>
        <v>1932327.6273998988</v>
      </c>
      <c r="K3210" s="19">
        <f t="shared" si="253"/>
        <v>1242.5943059999349</v>
      </c>
      <c r="L3210" s="19">
        <f t="shared" si="254"/>
        <v>746799.17790596094</v>
      </c>
      <c r="M3210" s="29">
        <f>Table4[[#This Row],[Revenue]]/Table4[[#This Row],[Units]]</f>
        <v>5.349729450914861</v>
      </c>
      <c r="N3210" s="31">
        <f t="shared" si="255"/>
        <v>0.3864764791004095</v>
      </c>
    </row>
    <row r="3211" spans="1:19" x14ac:dyDescent="0.25">
      <c r="A3211" s="35">
        <v>1990</v>
      </c>
      <c r="B3211" s="15" t="s">
        <v>175</v>
      </c>
      <c r="C3211" s="15" t="s">
        <v>170</v>
      </c>
      <c r="D3211" s="15" t="s">
        <v>168</v>
      </c>
      <c r="E3211" s="15" t="s">
        <v>36</v>
      </c>
      <c r="F3211" s="16">
        <v>657</v>
      </c>
      <c r="G3211" s="19">
        <v>831.86162079658811</v>
      </c>
      <c r="H3211" s="19">
        <f t="shared" si="251"/>
        <v>546533.08486335841</v>
      </c>
      <c r="I3211" s="20">
        <v>1311.6721638599813</v>
      </c>
      <c r="J3211" s="19">
        <f t="shared" si="252"/>
        <v>861768.61165600771</v>
      </c>
      <c r="K3211" s="19">
        <f t="shared" si="253"/>
        <v>479.8105430633932</v>
      </c>
      <c r="L3211" s="19">
        <f t="shared" si="254"/>
        <v>315235.5267926493</v>
      </c>
      <c r="M3211" s="29">
        <f>Table4[[#This Row],[Revenue]]/Table4[[#This Row],[Units]]</f>
        <v>1.9964568704109305</v>
      </c>
      <c r="N3211" s="31">
        <f t="shared" si="255"/>
        <v>0.36580065986260585</v>
      </c>
      <c r="O3211" s="41"/>
      <c r="P3211" s="41"/>
      <c r="Q3211" s="41"/>
      <c r="R3211" s="41"/>
      <c r="S3211" s="41"/>
    </row>
    <row r="3212" spans="1:19" x14ac:dyDescent="0.25">
      <c r="A3212" s="35">
        <v>1990</v>
      </c>
      <c r="B3212" s="15" t="s">
        <v>171</v>
      </c>
      <c r="C3212" s="15" t="s">
        <v>169</v>
      </c>
      <c r="D3212" s="15" t="s">
        <v>6</v>
      </c>
      <c r="E3212" s="15" t="s">
        <v>36</v>
      </c>
      <c r="F3212" s="16">
        <v>295</v>
      </c>
      <c r="G3212" s="19">
        <v>734.93144250748674</v>
      </c>
      <c r="H3212" s="19">
        <f t="shared" si="251"/>
        <v>216804.77553970859</v>
      </c>
      <c r="I3212" s="20">
        <v>1594.7621532499804</v>
      </c>
      <c r="J3212" s="19">
        <f t="shared" si="252"/>
        <v>470454.83520874422</v>
      </c>
      <c r="K3212" s="19">
        <f t="shared" si="253"/>
        <v>859.83071074249369</v>
      </c>
      <c r="L3212" s="19">
        <f t="shared" si="254"/>
        <v>253650.05966903563</v>
      </c>
      <c r="M3212" s="29">
        <f>Table4[[#This Row],[Revenue]]/Table4[[#This Row],[Units]]</f>
        <v>5.4059734008473912</v>
      </c>
      <c r="N3212" s="31">
        <f t="shared" si="255"/>
        <v>0.53915921505300135</v>
      </c>
      <c r="O3212" s="41"/>
      <c r="P3212" s="41"/>
      <c r="Q3212" s="41"/>
      <c r="R3212" s="41"/>
      <c r="S3212" s="41"/>
    </row>
    <row r="3213" spans="1:19" x14ac:dyDescent="0.25">
      <c r="A3213" s="35">
        <v>1991</v>
      </c>
      <c r="B3213" s="15" t="s">
        <v>173</v>
      </c>
      <c r="C3213" s="15" t="s">
        <v>169</v>
      </c>
      <c r="D3213" s="15" t="s">
        <v>6</v>
      </c>
      <c r="E3213" s="15" t="s">
        <v>36</v>
      </c>
      <c r="F3213" s="16">
        <v>674</v>
      </c>
      <c r="G3213" s="19">
        <v>966.00645599997688</v>
      </c>
      <c r="H3213" s="19">
        <f t="shared" si="251"/>
        <v>651088.35134398437</v>
      </c>
      <c r="I3213" s="20">
        <v>2118.9524810399498</v>
      </c>
      <c r="J3213" s="19">
        <f t="shared" si="252"/>
        <v>1428173.9722209261</v>
      </c>
      <c r="K3213" s="19">
        <f t="shared" si="253"/>
        <v>1152.9460250399729</v>
      </c>
      <c r="L3213" s="19">
        <f t="shared" si="254"/>
        <v>777085.62087694171</v>
      </c>
      <c r="M3213" s="29">
        <f>Table4[[#This Row],[Revenue]]/Table4[[#This Row],[Units]]</f>
        <v>3.1438464110385014</v>
      </c>
      <c r="N3213" s="31">
        <f t="shared" si="255"/>
        <v>0.54411131696267412</v>
      </c>
    </row>
    <row r="3214" spans="1:19" x14ac:dyDescent="0.25">
      <c r="A3214" s="35">
        <v>1991</v>
      </c>
      <c r="B3214" s="15" t="s">
        <v>174</v>
      </c>
      <c r="C3214" s="15" t="s">
        <v>170</v>
      </c>
      <c r="D3214" s="15" t="s">
        <v>168</v>
      </c>
      <c r="E3214" s="15" t="s">
        <v>36</v>
      </c>
      <c r="F3214" s="16">
        <v>778</v>
      </c>
      <c r="G3214" s="19">
        <v>1047.133235857777</v>
      </c>
      <c r="H3214" s="19">
        <f t="shared" si="251"/>
        <v>814669.65749735048</v>
      </c>
      <c r="I3214" s="20">
        <v>1611.3499543799646</v>
      </c>
      <c r="J3214" s="19">
        <f t="shared" si="252"/>
        <v>1253630.2645076124</v>
      </c>
      <c r="K3214" s="19">
        <f t="shared" si="253"/>
        <v>564.21671852218765</v>
      </c>
      <c r="L3214" s="19">
        <f t="shared" si="254"/>
        <v>438960.60701026197</v>
      </c>
      <c r="M3214" s="29">
        <f>Table4[[#This Row],[Revenue]]/Table4[[#This Row],[Units]]</f>
        <v>2.0711439002313172</v>
      </c>
      <c r="N3214" s="31">
        <f t="shared" si="255"/>
        <v>0.35015157135080194</v>
      </c>
    </row>
    <row r="3215" spans="1:19" x14ac:dyDescent="0.25">
      <c r="A3215" s="35">
        <v>1991</v>
      </c>
      <c r="B3215" s="15" t="s">
        <v>174</v>
      </c>
      <c r="C3215" s="15" t="s">
        <v>169</v>
      </c>
      <c r="D3215" s="15" t="s">
        <v>6</v>
      </c>
      <c r="E3215" s="15" t="s">
        <v>36</v>
      </c>
      <c r="F3215" s="16">
        <v>406</v>
      </c>
      <c r="G3215" s="19">
        <v>986.5614852533804</v>
      </c>
      <c r="H3215" s="19">
        <f t="shared" si="251"/>
        <v>400543.96301287244</v>
      </c>
      <c r="I3215" s="20">
        <v>1885.9181911399724</v>
      </c>
      <c r="J3215" s="19">
        <f t="shared" si="252"/>
        <v>765682.78560282872</v>
      </c>
      <c r="K3215" s="19">
        <f t="shared" si="253"/>
        <v>899.35670588659195</v>
      </c>
      <c r="L3215" s="19">
        <f t="shared" si="254"/>
        <v>365138.82258995628</v>
      </c>
      <c r="M3215" s="29">
        <f>Table4[[#This Row],[Revenue]]/Table4[[#This Row],[Units]]</f>
        <v>4.6451186973890941</v>
      </c>
      <c r="N3215" s="31">
        <f t="shared" si="255"/>
        <v>0.47688002062431029</v>
      </c>
    </row>
    <row r="3216" spans="1:19" x14ac:dyDescent="0.25">
      <c r="A3216" s="35">
        <v>1992</v>
      </c>
      <c r="B3216" s="15" t="s">
        <v>173</v>
      </c>
      <c r="C3216" s="15" t="s">
        <v>170</v>
      </c>
      <c r="D3216" s="15" t="s">
        <v>168</v>
      </c>
      <c r="E3216" s="15" t="s">
        <v>36</v>
      </c>
      <c r="F3216" s="16">
        <v>778</v>
      </c>
      <c r="G3216" s="19">
        <v>1212.599455119956</v>
      </c>
      <c r="H3216" s="19">
        <f t="shared" si="251"/>
        <v>943402.37608332583</v>
      </c>
      <c r="I3216" s="20">
        <v>2304.7369519999347</v>
      </c>
      <c r="J3216" s="19">
        <f t="shared" si="252"/>
        <v>1793085.3486559491</v>
      </c>
      <c r="K3216" s="19">
        <f t="shared" si="253"/>
        <v>1092.1374968799787</v>
      </c>
      <c r="L3216" s="19">
        <f t="shared" si="254"/>
        <v>849682.97257262329</v>
      </c>
      <c r="M3216" s="29">
        <f>Table4[[#This Row],[Revenue]]/Table4[[#This Row],[Units]]</f>
        <v>2.9623868277634124</v>
      </c>
      <c r="N3216" s="31">
        <f t="shared" si="255"/>
        <v>0.47386644099764913</v>
      </c>
    </row>
    <row r="3217" spans="1:14" x14ac:dyDescent="0.25">
      <c r="A3217" s="35">
        <v>1992</v>
      </c>
      <c r="B3217" s="15" t="s">
        <v>172</v>
      </c>
      <c r="C3217" s="15" t="s">
        <v>170</v>
      </c>
      <c r="D3217" s="15" t="s">
        <v>168</v>
      </c>
      <c r="E3217" s="15" t="s">
        <v>36</v>
      </c>
      <c r="F3217" s="16">
        <v>655</v>
      </c>
      <c r="G3217" s="19">
        <v>1018.6433563499651</v>
      </c>
      <c r="H3217" s="19">
        <f t="shared" si="251"/>
        <v>667211.39840922714</v>
      </c>
      <c r="I3217" s="20">
        <v>1557.8555849999464</v>
      </c>
      <c r="J3217" s="19">
        <f t="shared" si="252"/>
        <v>1020395.4081749648</v>
      </c>
      <c r="K3217" s="19">
        <f t="shared" si="253"/>
        <v>539.21222864998128</v>
      </c>
      <c r="L3217" s="19">
        <f t="shared" si="254"/>
        <v>353184.00976573769</v>
      </c>
      <c r="M3217" s="29">
        <f>Table4[[#This Row],[Revenue]]/Table4[[#This Row],[Units]]</f>
        <v>2.3784054732823607</v>
      </c>
      <c r="N3217" s="31">
        <f t="shared" si="255"/>
        <v>0.34612465612465604</v>
      </c>
    </row>
    <row r="3218" spans="1:14" x14ac:dyDescent="0.25">
      <c r="A3218" s="35">
        <v>1992</v>
      </c>
      <c r="B3218" s="15" t="s">
        <v>173</v>
      </c>
      <c r="C3218" s="15" t="s">
        <v>169</v>
      </c>
      <c r="D3218" s="15" t="s">
        <v>6</v>
      </c>
      <c r="E3218" s="15" t="s">
        <v>36</v>
      </c>
      <c r="F3218" s="16">
        <v>406</v>
      </c>
      <c r="G3218" s="19">
        <v>678.64402199997551</v>
      </c>
      <c r="H3218" s="19">
        <f t="shared" si="251"/>
        <v>275529.47293199005</v>
      </c>
      <c r="I3218" s="20">
        <v>1590.9407219999425</v>
      </c>
      <c r="J3218" s="19">
        <f t="shared" si="252"/>
        <v>645921.93313197664</v>
      </c>
      <c r="K3218" s="19">
        <f t="shared" si="253"/>
        <v>912.29669999996702</v>
      </c>
      <c r="L3218" s="19">
        <f t="shared" si="254"/>
        <v>370392.46019998658</v>
      </c>
      <c r="M3218" s="29">
        <f>Table4[[#This Row],[Revenue]]/Table4[[#This Row],[Units]]</f>
        <v>3.9185732068964101</v>
      </c>
      <c r="N3218" s="31">
        <f t="shared" si="255"/>
        <v>0.57343223879085548</v>
      </c>
    </row>
    <row r="3219" spans="1:14" x14ac:dyDescent="0.25">
      <c r="A3219" s="35">
        <v>1992</v>
      </c>
      <c r="B3219" s="15" t="s">
        <v>176</v>
      </c>
      <c r="C3219" s="15" t="s">
        <v>169</v>
      </c>
      <c r="D3219" s="15" t="s">
        <v>6</v>
      </c>
      <c r="E3219" s="15" t="s">
        <v>36</v>
      </c>
      <c r="F3219" s="16">
        <v>295</v>
      </c>
      <c r="G3219" s="19">
        <v>917.57036594996509</v>
      </c>
      <c r="H3219" s="19">
        <f t="shared" si="251"/>
        <v>270683.25795523968</v>
      </c>
      <c r="I3219" s="20">
        <v>1827.5447449999494</v>
      </c>
      <c r="J3219" s="19">
        <f t="shared" si="252"/>
        <v>539125.69977498509</v>
      </c>
      <c r="K3219" s="19">
        <f t="shared" si="253"/>
        <v>909.97437904998435</v>
      </c>
      <c r="L3219" s="19">
        <f t="shared" si="254"/>
        <v>268442.44181974541</v>
      </c>
      <c r="M3219" s="29">
        <f>Table4[[#This Row],[Revenue]]/Table4[[#This Row],[Units]]</f>
        <v>6.1950669322032184</v>
      </c>
      <c r="N3219" s="31">
        <f t="shared" si="255"/>
        <v>0.49792180549319986</v>
      </c>
    </row>
    <row r="3220" spans="1:14" x14ac:dyDescent="0.25">
      <c r="A3220" s="35">
        <v>1993</v>
      </c>
      <c r="B3220" s="15" t="s">
        <v>171</v>
      </c>
      <c r="C3220" s="15" t="s">
        <v>170</v>
      </c>
      <c r="D3220" s="15" t="s">
        <v>168</v>
      </c>
      <c r="E3220" s="15" t="s">
        <v>36</v>
      </c>
      <c r="F3220" s="16">
        <v>663</v>
      </c>
      <c r="G3220" s="19">
        <v>1425.942448499932</v>
      </c>
      <c r="H3220" s="19">
        <f t="shared" si="251"/>
        <v>945399.84335545485</v>
      </c>
      <c r="I3220" s="20">
        <v>2850.8143499998641</v>
      </c>
      <c r="J3220" s="19">
        <f t="shared" si="252"/>
        <v>1890089.9140499099</v>
      </c>
      <c r="K3220" s="19">
        <f t="shared" si="253"/>
        <v>1424.8719014999322</v>
      </c>
      <c r="L3220" s="19">
        <f t="shared" si="254"/>
        <v>944690.07069445506</v>
      </c>
      <c r="M3220" s="29">
        <f>Table4[[#This Row],[Revenue]]/Table4[[#This Row],[Units]]</f>
        <v>4.2998708144794326</v>
      </c>
      <c r="N3220" s="31">
        <f t="shared" si="255"/>
        <v>0.49981223838725242</v>
      </c>
    </row>
    <row r="3221" spans="1:14" x14ac:dyDescent="0.25">
      <c r="A3221" s="35">
        <v>1993</v>
      </c>
      <c r="B3221" s="15" t="s">
        <v>175</v>
      </c>
      <c r="C3221" s="15" t="s">
        <v>170</v>
      </c>
      <c r="D3221" s="15" t="s">
        <v>168</v>
      </c>
      <c r="E3221" s="15" t="s">
        <v>36</v>
      </c>
      <c r="F3221" s="16">
        <v>665</v>
      </c>
      <c r="G3221" s="19">
        <v>1461.0740314399325</v>
      </c>
      <c r="H3221" s="19">
        <f t="shared" si="251"/>
        <v>971614.23090755509</v>
      </c>
      <c r="I3221" s="20">
        <v>2630.1904239998785</v>
      </c>
      <c r="J3221" s="19">
        <f t="shared" si="252"/>
        <v>1749076.6319599191</v>
      </c>
      <c r="K3221" s="19">
        <f t="shared" si="253"/>
        <v>1169.116392559946</v>
      </c>
      <c r="L3221" s="19">
        <f t="shared" si="254"/>
        <v>777462.40105236403</v>
      </c>
      <c r="M3221" s="29">
        <f>Table4[[#This Row],[Revenue]]/Table4[[#This Row],[Units]]</f>
        <v>3.9551735699246291</v>
      </c>
      <c r="N3221" s="31">
        <f t="shared" si="255"/>
        <v>0.44449876400279981</v>
      </c>
    </row>
    <row r="3222" spans="1:14" x14ac:dyDescent="0.25">
      <c r="A3222" s="35">
        <v>1993</v>
      </c>
      <c r="B3222" s="15" t="s">
        <v>172</v>
      </c>
      <c r="C3222" s="15" t="s">
        <v>169</v>
      </c>
      <c r="D3222" s="15" t="s">
        <v>6</v>
      </c>
      <c r="E3222" s="15" t="s">
        <v>36</v>
      </c>
      <c r="F3222" s="16">
        <v>674</v>
      </c>
      <c r="G3222" s="19">
        <v>1250.9750039999456</v>
      </c>
      <c r="H3222" s="19">
        <f t="shared" si="251"/>
        <v>843157.15269596328</v>
      </c>
      <c r="I3222" s="20">
        <v>2563.6244039998887</v>
      </c>
      <c r="J3222" s="19">
        <f t="shared" si="252"/>
        <v>1727882.848295925</v>
      </c>
      <c r="K3222" s="19">
        <f t="shared" si="253"/>
        <v>1312.6493999999432</v>
      </c>
      <c r="L3222" s="19">
        <f t="shared" si="254"/>
        <v>884725.69559996168</v>
      </c>
      <c r="M3222" s="29">
        <f>Table4[[#This Row],[Revenue]]/Table4[[#This Row],[Units]]</f>
        <v>3.8035970385755027</v>
      </c>
      <c r="N3222" s="31">
        <f t="shared" si="255"/>
        <v>0.51202875037071938</v>
      </c>
    </row>
    <row r="3223" spans="1:14" x14ac:dyDescent="0.25">
      <c r="A3223" s="35">
        <v>1993</v>
      </c>
      <c r="B3223" s="15" t="s">
        <v>173</v>
      </c>
      <c r="C3223" s="15" t="s">
        <v>170</v>
      </c>
      <c r="D3223" s="15" t="s">
        <v>168</v>
      </c>
      <c r="E3223" s="15" t="s">
        <v>36</v>
      </c>
      <c r="F3223" s="16">
        <v>657</v>
      </c>
      <c r="G3223" s="19">
        <v>1182.9972425699473</v>
      </c>
      <c r="H3223" s="19">
        <f t="shared" si="251"/>
        <v>777229.18836845539</v>
      </c>
      <c r="I3223" s="20">
        <v>1808.2963469999195</v>
      </c>
      <c r="J3223" s="19">
        <f t="shared" si="252"/>
        <v>1188050.6999789472</v>
      </c>
      <c r="K3223" s="19">
        <f t="shared" si="253"/>
        <v>625.2991044299722</v>
      </c>
      <c r="L3223" s="19">
        <f t="shared" si="254"/>
        <v>410821.51161049178</v>
      </c>
      <c r="M3223" s="29">
        <f>Table4[[#This Row],[Revenue]]/Table4[[#This Row],[Units]]</f>
        <v>2.7523536484017037</v>
      </c>
      <c r="N3223" s="31">
        <f t="shared" si="255"/>
        <v>0.34579459581798294</v>
      </c>
    </row>
    <row r="3224" spans="1:14" x14ac:dyDescent="0.25">
      <c r="A3224" s="35">
        <v>1994</v>
      </c>
      <c r="B3224" s="15" t="s">
        <v>173</v>
      </c>
      <c r="C3224" s="15" t="s">
        <v>170</v>
      </c>
      <c r="D3224" s="15" t="s">
        <v>168</v>
      </c>
      <c r="E3224" s="15" t="s">
        <v>36</v>
      </c>
      <c r="F3224" s="16">
        <v>658</v>
      </c>
      <c r="G3224" s="19">
        <v>1735.2527533699122</v>
      </c>
      <c r="H3224" s="19">
        <f t="shared" si="251"/>
        <v>1141796.3117174022</v>
      </c>
      <c r="I3224" s="20">
        <v>3240.4770269998362</v>
      </c>
      <c r="J3224" s="19">
        <f t="shared" si="252"/>
        <v>2132233.8837658921</v>
      </c>
      <c r="K3224" s="19">
        <f t="shared" si="253"/>
        <v>1505.224273629924</v>
      </c>
      <c r="L3224" s="19">
        <f t="shared" si="254"/>
        <v>990437.57204848994</v>
      </c>
      <c r="M3224" s="29">
        <f>Table4[[#This Row],[Revenue]]/Table4[[#This Row],[Units]]</f>
        <v>4.924737123100055</v>
      </c>
      <c r="N3224" s="31">
        <f t="shared" si="255"/>
        <v>0.46450700347149848</v>
      </c>
    </row>
    <row r="3225" spans="1:14" x14ac:dyDescent="0.25">
      <c r="A3225" s="35">
        <v>1994</v>
      </c>
      <c r="B3225" s="15" t="s">
        <v>175</v>
      </c>
      <c r="C3225" s="15" t="s">
        <v>170</v>
      </c>
      <c r="D3225" s="15" t="s">
        <v>168</v>
      </c>
      <c r="E3225" s="15" t="s">
        <v>36</v>
      </c>
      <c r="F3225" s="16">
        <v>672</v>
      </c>
      <c r="G3225" s="19">
        <v>1693.977356069912</v>
      </c>
      <c r="H3225" s="19">
        <f t="shared" si="251"/>
        <v>1138352.783278981</v>
      </c>
      <c r="I3225" s="20">
        <v>3122.4071969998381</v>
      </c>
      <c r="J3225" s="19">
        <f t="shared" si="252"/>
        <v>2098257.6363838911</v>
      </c>
      <c r="K3225" s="19">
        <f t="shared" si="253"/>
        <v>1428.4298409299261</v>
      </c>
      <c r="L3225" s="19">
        <f t="shared" si="254"/>
        <v>959904.85310491011</v>
      </c>
      <c r="M3225" s="29">
        <f>Table4[[#This Row],[Revenue]]/Table4[[#This Row],[Units]]</f>
        <v>4.6464392812497595</v>
      </c>
      <c r="N3225" s="31">
        <f t="shared" si="255"/>
        <v>0.45747711647040512</v>
      </c>
    </row>
    <row r="3226" spans="1:14" x14ac:dyDescent="0.25">
      <c r="A3226" s="35">
        <v>1994</v>
      </c>
      <c r="B3226" s="15" t="s">
        <v>174</v>
      </c>
      <c r="C3226" s="15" t="s">
        <v>170</v>
      </c>
      <c r="D3226" s="15" t="s">
        <v>168</v>
      </c>
      <c r="E3226" s="15" t="s">
        <v>36</v>
      </c>
      <c r="F3226" s="16">
        <v>660</v>
      </c>
      <c r="G3226" s="19">
        <v>1522.6995761999251</v>
      </c>
      <c r="H3226" s="19">
        <f t="shared" si="251"/>
        <v>1004981.7202919506</v>
      </c>
      <c r="I3226" s="20">
        <v>3081.7470199998488</v>
      </c>
      <c r="J3226" s="19">
        <f t="shared" si="252"/>
        <v>2033953.0331999003</v>
      </c>
      <c r="K3226" s="19">
        <f t="shared" si="253"/>
        <v>1559.0474437999237</v>
      </c>
      <c r="L3226" s="19">
        <f t="shared" si="254"/>
        <v>1028971.3129079497</v>
      </c>
      <c r="M3226" s="29">
        <f>Table4[[#This Row],[Revenue]]/Table4[[#This Row],[Units]]</f>
        <v>4.6693136666664374</v>
      </c>
      <c r="N3226" s="31">
        <f t="shared" si="255"/>
        <v>0.50589728283407254</v>
      </c>
    </row>
    <row r="3227" spans="1:14" x14ac:dyDescent="0.25">
      <c r="A3227" s="35">
        <v>1994</v>
      </c>
      <c r="B3227" s="15" t="s">
        <v>171</v>
      </c>
      <c r="C3227" s="15" t="s">
        <v>170</v>
      </c>
      <c r="D3227" s="15" t="s">
        <v>168</v>
      </c>
      <c r="E3227" s="15" t="s">
        <v>36</v>
      </c>
      <c r="F3227" s="16">
        <v>668</v>
      </c>
      <c r="G3227" s="19">
        <v>1522.8497011099189</v>
      </c>
      <c r="H3227" s="19">
        <f t="shared" si="251"/>
        <v>1017263.6003414259</v>
      </c>
      <c r="I3227" s="20">
        <v>2938.4396809998439</v>
      </c>
      <c r="J3227" s="19">
        <f t="shared" si="252"/>
        <v>1962877.7069078956</v>
      </c>
      <c r="K3227" s="19">
        <f t="shared" si="253"/>
        <v>1415.589979889925</v>
      </c>
      <c r="L3227" s="19">
        <f t="shared" si="254"/>
        <v>945614.10656646977</v>
      </c>
      <c r="M3227" s="29">
        <f>Table4[[#This Row],[Revenue]]/Table4[[#This Row],[Units]]</f>
        <v>4.3988617979039581</v>
      </c>
      <c r="N3227" s="31">
        <f t="shared" si="255"/>
        <v>0.48174886455666543</v>
      </c>
    </row>
    <row r="3228" spans="1:14" x14ac:dyDescent="0.25">
      <c r="A3228" s="35">
        <v>1995</v>
      </c>
      <c r="B3228" s="15" t="s">
        <v>174</v>
      </c>
      <c r="C3228" s="15" t="s">
        <v>170</v>
      </c>
      <c r="D3228" s="15" t="s">
        <v>168</v>
      </c>
      <c r="E3228" s="15" t="s">
        <v>36</v>
      </c>
      <c r="F3228" s="16">
        <v>666</v>
      </c>
      <c r="G3228" s="19">
        <v>1554.8195869999154</v>
      </c>
      <c r="H3228" s="19">
        <f t="shared" si="251"/>
        <v>1035509.8449419437</v>
      </c>
      <c r="I3228" s="20">
        <v>3000.1276999998372</v>
      </c>
      <c r="J3228" s="19">
        <f t="shared" si="252"/>
        <v>1998085.0481998916</v>
      </c>
      <c r="K3228" s="19">
        <f t="shared" si="253"/>
        <v>1445.3081129999218</v>
      </c>
      <c r="L3228" s="19">
        <f t="shared" si="254"/>
        <v>962575.20325794793</v>
      </c>
      <c r="M3228" s="29">
        <f>Table4[[#This Row],[Revenue]]/Table4[[#This Row],[Units]]</f>
        <v>4.5046962462460014</v>
      </c>
      <c r="N3228" s="31">
        <f t="shared" si="255"/>
        <v>0.48174886455666543</v>
      </c>
    </row>
    <row r="3229" spans="1:14" x14ac:dyDescent="0.25">
      <c r="A3229" s="35">
        <v>1995</v>
      </c>
      <c r="B3229" s="15" t="s">
        <v>174</v>
      </c>
      <c r="C3229" s="15" t="s">
        <v>169</v>
      </c>
      <c r="D3229" s="15" t="s">
        <v>6</v>
      </c>
      <c r="E3229" s="15" t="s">
        <v>36</v>
      </c>
      <c r="F3229" s="16">
        <v>513</v>
      </c>
      <c r="G3229" s="19">
        <v>1135.2569158599381</v>
      </c>
      <c r="H3229" s="19">
        <f t="shared" si="251"/>
        <v>582386.7978361483</v>
      </c>
      <c r="I3229" s="20">
        <v>2646.7694059998557</v>
      </c>
      <c r="J3229" s="19">
        <f t="shared" si="252"/>
        <v>1357792.7052779261</v>
      </c>
      <c r="K3229" s="19">
        <f t="shared" si="253"/>
        <v>1511.5124901399176</v>
      </c>
      <c r="L3229" s="19">
        <f t="shared" si="254"/>
        <v>775405.90744177776</v>
      </c>
      <c r="M3229" s="29">
        <f>Table4[[#This Row],[Revenue]]/Table4[[#This Row],[Units]]</f>
        <v>5.1593945536059564</v>
      </c>
      <c r="N3229" s="31">
        <f t="shared" si="255"/>
        <v>0.57107826874284195</v>
      </c>
    </row>
    <row r="3230" spans="1:14" x14ac:dyDescent="0.25">
      <c r="A3230" s="35">
        <v>1996</v>
      </c>
      <c r="B3230" s="15" t="s">
        <v>175</v>
      </c>
      <c r="C3230" s="15" t="s">
        <v>169</v>
      </c>
      <c r="D3230" s="15" t="s">
        <v>6</v>
      </c>
      <c r="E3230" s="15" t="s">
        <v>36</v>
      </c>
      <c r="F3230" s="16">
        <v>382</v>
      </c>
      <c r="G3230" s="19">
        <v>638.37342533099491</v>
      </c>
      <c r="H3230" s="19">
        <f t="shared" si="251"/>
        <v>243858.64847644005</v>
      </c>
      <c r="I3230" s="20">
        <v>1459.5646300999924</v>
      </c>
      <c r="J3230" s="19">
        <f t="shared" si="252"/>
        <v>557553.68869819713</v>
      </c>
      <c r="K3230" s="19">
        <f t="shared" si="253"/>
        <v>821.19120476899752</v>
      </c>
      <c r="L3230" s="19">
        <f t="shared" si="254"/>
        <v>313695.04022175708</v>
      </c>
      <c r="M3230" s="29">
        <f>Table4[[#This Row],[Revenue]]/Table4[[#This Row],[Units]]</f>
        <v>3.820849817015687</v>
      </c>
      <c r="N3230" s="31">
        <f t="shared" si="255"/>
        <v>0.56262750400627282</v>
      </c>
    </row>
    <row r="3231" spans="1:14" x14ac:dyDescent="0.25">
      <c r="A3231" s="35">
        <v>1996</v>
      </c>
      <c r="B3231" s="15" t="s">
        <v>176</v>
      </c>
      <c r="C3231" s="15" t="s">
        <v>170</v>
      </c>
      <c r="D3231" s="15" t="s">
        <v>168</v>
      </c>
      <c r="E3231" s="15" t="s">
        <v>36</v>
      </c>
      <c r="F3231" s="16">
        <v>344</v>
      </c>
      <c r="G3231" s="19">
        <v>462.63876926399627</v>
      </c>
      <c r="H3231" s="19">
        <f t="shared" si="251"/>
        <v>159147.7366268147</v>
      </c>
      <c r="I3231" s="20">
        <v>818.25409439999339</v>
      </c>
      <c r="J3231" s="19">
        <f t="shared" si="252"/>
        <v>281479.40847359772</v>
      </c>
      <c r="K3231" s="19">
        <f t="shared" si="253"/>
        <v>355.61532513599713</v>
      </c>
      <c r="L3231" s="19">
        <f t="shared" si="254"/>
        <v>122331.67184678302</v>
      </c>
      <c r="M3231" s="29">
        <f>Table4[[#This Row],[Revenue]]/Table4[[#This Row],[Units]]</f>
        <v>2.3786456232557946</v>
      </c>
      <c r="N3231" s="31">
        <f t="shared" si="255"/>
        <v>0.43460256119679003</v>
      </c>
    </row>
    <row r="3232" spans="1:14" x14ac:dyDescent="0.25">
      <c r="A3232" s="35">
        <v>1996</v>
      </c>
      <c r="B3232" s="15" t="s">
        <v>173</v>
      </c>
      <c r="C3232" s="15" t="s">
        <v>170</v>
      </c>
      <c r="D3232" s="15" t="s">
        <v>168</v>
      </c>
      <c r="E3232" s="15" t="s">
        <v>36</v>
      </c>
      <c r="F3232" s="16">
        <v>208</v>
      </c>
      <c r="G3232" s="19">
        <v>313.86092999359846</v>
      </c>
      <c r="H3232" s="19">
        <f t="shared" si="251"/>
        <v>65283.073438668478</v>
      </c>
      <c r="I3232" s="20">
        <v>618.09332255999709</v>
      </c>
      <c r="J3232" s="19">
        <f t="shared" si="252"/>
        <v>128563.41109247939</v>
      </c>
      <c r="K3232" s="19">
        <f t="shared" si="253"/>
        <v>304.23239256639863</v>
      </c>
      <c r="L3232" s="19">
        <f t="shared" si="254"/>
        <v>63280.337653810915</v>
      </c>
      <c r="M3232" s="29">
        <f>Table4[[#This Row],[Revenue]]/Table4[[#This Row],[Units]]</f>
        <v>2.9716025123076784</v>
      </c>
      <c r="N3232" s="31">
        <f t="shared" si="255"/>
        <v>0.49221109735717522</v>
      </c>
    </row>
    <row r="3233" spans="1:14" x14ac:dyDescent="0.25">
      <c r="A3233" s="35">
        <v>1996</v>
      </c>
      <c r="B3233" s="15" t="s">
        <v>173</v>
      </c>
      <c r="C3233" s="15" t="s">
        <v>169</v>
      </c>
      <c r="D3233" s="15" t="s">
        <v>6</v>
      </c>
      <c r="E3233" s="15" t="s">
        <v>36</v>
      </c>
      <c r="F3233" s="16">
        <v>213</v>
      </c>
      <c r="G3233" s="19">
        <v>312.98967351539858</v>
      </c>
      <c r="H3233" s="19">
        <f t="shared" si="251"/>
        <v>66666.800458779893</v>
      </c>
      <c r="I3233" s="20">
        <v>583.23241133999727</v>
      </c>
      <c r="J3233" s="19">
        <f t="shared" si="252"/>
        <v>124228.50361541942</v>
      </c>
      <c r="K3233" s="19">
        <f t="shared" si="253"/>
        <v>270.24273782459869</v>
      </c>
      <c r="L3233" s="19">
        <f t="shared" si="254"/>
        <v>57561.703156639531</v>
      </c>
      <c r="M3233" s="29">
        <f>Table4[[#This Row],[Revenue]]/Table4[[#This Row],[Units]]</f>
        <v>2.7381803349295648</v>
      </c>
      <c r="N3233" s="31">
        <f t="shared" si="255"/>
        <v>0.46335342921650458</v>
      </c>
    </row>
    <row r="3234" spans="1:14" x14ac:dyDescent="0.25">
      <c r="A3234" s="35">
        <v>1997</v>
      </c>
      <c r="B3234" s="15" t="s">
        <v>171</v>
      </c>
      <c r="C3234" s="15" t="s">
        <v>169</v>
      </c>
      <c r="D3234" s="15" t="s">
        <v>6</v>
      </c>
      <c r="E3234" s="15" t="s">
        <v>36</v>
      </c>
      <c r="F3234" s="16">
        <v>699</v>
      </c>
      <c r="G3234" s="19">
        <v>999.57489299997633</v>
      </c>
      <c r="H3234" s="19">
        <f t="shared" si="251"/>
        <v>698702.85020698351</v>
      </c>
      <c r="I3234" s="20">
        <v>2176.6090028699487</v>
      </c>
      <c r="J3234" s="19">
        <f t="shared" si="252"/>
        <v>1521449.6930060941</v>
      </c>
      <c r="K3234" s="19">
        <f t="shared" si="253"/>
        <v>1177.0341098699723</v>
      </c>
      <c r="L3234" s="19">
        <f t="shared" si="254"/>
        <v>822746.84279911057</v>
      </c>
      <c r="M3234" s="29">
        <f>Table4[[#This Row],[Revenue]]/Table4[[#This Row],[Units]]</f>
        <v>3.113889846738124</v>
      </c>
      <c r="N3234" s="31">
        <f t="shared" si="255"/>
        <v>0.54076506543802971</v>
      </c>
    </row>
    <row r="3235" spans="1:14" x14ac:dyDescent="0.25">
      <c r="A3235" s="35">
        <v>1997</v>
      </c>
      <c r="B3235" s="15" t="s">
        <v>172</v>
      </c>
      <c r="C3235" s="15" t="s">
        <v>170</v>
      </c>
      <c r="D3235" s="15" t="s">
        <v>168</v>
      </c>
      <c r="E3235" s="15" t="s">
        <v>36</v>
      </c>
      <c r="F3235" s="16">
        <v>686</v>
      </c>
      <c r="G3235" s="19">
        <v>880.37292023998339</v>
      </c>
      <c r="H3235" s="19">
        <f t="shared" si="251"/>
        <v>603935.82328462857</v>
      </c>
      <c r="I3235" s="20">
        <v>1836.2449039999749</v>
      </c>
      <c r="J3235" s="19">
        <f t="shared" si="252"/>
        <v>1259664.0041439829</v>
      </c>
      <c r="K3235" s="19">
        <f t="shared" si="253"/>
        <v>955.87198375999151</v>
      </c>
      <c r="L3235" s="19">
        <f t="shared" si="254"/>
        <v>655728.18085935432</v>
      </c>
      <c r="M3235" s="29">
        <f>Table4[[#This Row],[Revenue]]/Table4[[#This Row],[Units]]</f>
        <v>2.6767418425655611</v>
      </c>
      <c r="N3235" s="31">
        <f t="shared" si="255"/>
        <v>0.52055800491414439</v>
      </c>
    </row>
    <row r="3236" spans="1:14" x14ac:dyDescent="0.25">
      <c r="A3236" s="35">
        <v>1997</v>
      </c>
      <c r="B3236" s="15" t="s">
        <v>174</v>
      </c>
      <c r="C3236" s="15" t="s">
        <v>170</v>
      </c>
      <c r="D3236" s="15" t="s">
        <v>168</v>
      </c>
      <c r="E3236" s="15" t="s">
        <v>36</v>
      </c>
      <c r="F3236" s="16">
        <v>660</v>
      </c>
      <c r="G3236" s="19">
        <v>841.40029546198753</v>
      </c>
      <c r="H3236" s="19">
        <f t="shared" si="251"/>
        <v>555324.19500491174</v>
      </c>
      <c r="I3236" s="20">
        <v>1325.7993401999804</v>
      </c>
      <c r="J3236" s="19">
        <f t="shared" si="252"/>
        <v>875027.56453198707</v>
      </c>
      <c r="K3236" s="19">
        <f t="shared" si="253"/>
        <v>484.39904473799288</v>
      </c>
      <c r="L3236" s="19">
        <f t="shared" si="254"/>
        <v>319703.36952707532</v>
      </c>
      <c r="M3236" s="29">
        <f>Table4[[#This Row],[Revenue]]/Table4[[#This Row],[Units]]</f>
        <v>2.0087868790908794</v>
      </c>
      <c r="N3236" s="31">
        <f t="shared" si="255"/>
        <v>0.36536376965229694</v>
      </c>
    </row>
    <row r="3237" spans="1:14" x14ac:dyDescent="0.25">
      <c r="A3237" s="35">
        <v>1997</v>
      </c>
      <c r="B3237" s="15" t="s">
        <v>172</v>
      </c>
      <c r="C3237" s="15" t="s">
        <v>169</v>
      </c>
      <c r="D3237" s="15" t="s">
        <v>5</v>
      </c>
      <c r="E3237" s="15" t="s">
        <v>36</v>
      </c>
      <c r="F3237" s="16">
        <v>420</v>
      </c>
      <c r="G3237" s="19">
        <v>938.62654657198254</v>
      </c>
      <c r="H3237" s="19">
        <f t="shared" si="251"/>
        <v>394223.14956023265</v>
      </c>
      <c r="I3237" s="20">
        <v>1871.3340211999741</v>
      </c>
      <c r="J3237" s="19">
        <f t="shared" si="252"/>
        <v>785960.28890398913</v>
      </c>
      <c r="K3237" s="19">
        <f t="shared" si="253"/>
        <v>932.70747462799159</v>
      </c>
      <c r="L3237" s="19">
        <f t="shared" si="254"/>
        <v>391737.13934375648</v>
      </c>
      <c r="M3237" s="29">
        <f>Table4[[#This Row],[Revenue]]/Table4[[#This Row],[Units]]</f>
        <v>4.4555571933332718</v>
      </c>
      <c r="N3237" s="31">
        <f t="shared" si="255"/>
        <v>0.49841848866184901</v>
      </c>
    </row>
    <row r="3238" spans="1:14" x14ac:dyDescent="0.25">
      <c r="A3238" s="35">
        <v>1999</v>
      </c>
      <c r="B3238" s="15" t="s">
        <v>176</v>
      </c>
      <c r="C3238" s="15" t="s">
        <v>169</v>
      </c>
      <c r="D3238" s="15" t="s">
        <v>6</v>
      </c>
      <c r="E3238" s="15" t="s">
        <v>36</v>
      </c>
      <c r="F3238" s="16">
        <v>699</v>
      </c>
      <c r="G3238" s="19">
        <v>1227.5817029999512</v>
      </c>
      <c r="H3238" s="19">
        <f t="shared" si="251"/>
        <v>858079.61039696587</v>
      </c>
      <c r="I3238" s="20">
        <v>2496.0637529999008</v>
      </c>
      <c r="J3238" s="19">
        <f t="shared" si="252"/>
        <v>1744748.5633469305</v>
      </c>
      <c r="K3238" s="19">
        <f t="shared" si="253"/>
        <v>1268.4820499999496</v>
      </c>
      <c r="L3238" s="19">
        <f t="shared" si="254"/>
        <v>886668.95294996467</v>
      </c>
      <c r="M3238" s="29">
        <f>Table4[[#This Row],[Revenue]]/Table4[[#This Row],[Units]]</f>
        <v>3.5709066566522187</v>
      </c>
      <c r="N3238" s="31">
        <f t="shared" si="255"/>
        <v>0.50819296922020563</v>
      </c>
    </row>
    <row r="3239" spans="1:14" x14ac:dyDescent="0.25">
      <c r="A3239" s="35">
        <v>1999</v>
      </c>
      <c r="B3239" s="15" t="s">
        <v>176</v>
      </c>
      <c r="C3239" s="15" t="s">
        <v>170</v>
      </c>
      <c r="D3239" s="15" t="s">
        <v>168</v>
      </c>
      <c r="E3239" s="15" t="s">
        <v>36</v>
      </c>
      <c r="F3239" s="16">
        <v>660</v>
      </c>
      <c r="G3239" s="19">
        <v>1106.4262193999559</v>
      </c>
      <c r="H3239" s="19">
        <f t="shared" si="251"/>
        <v>730241.30480397097</v>
      </c>
      <c r="I3239" s="20">
        <v>2189.9797399999325</v>
      </c>
      <c r="J3239" s="19">
        <f t="shared" si="252"/>
        <v>1445386.6283999553</v>
      </c>
      <c r="K3239" s="19">
        <f t="shared" si="253"/>
        <v>1083.5535205999765</v>
      </c>
      <c r="L3239" s="19">
        <f t="shared" si="254"/>
        <v>715145.32359598437</v>
      </c>
      <c r="M3239" s="29">
        <f>Table4[[#This Row],[Revenue]]/Table4[[#This Row],[Units]]</f>
        <v>3.3181511212120189</v>
      </c>
      <c r="N3239" s="31">
        <f t="shared" si="255"/>
        <v>0.49477787433778264</v>
      </c>
    </row>
    <row r="3240" spans="1:14" x14ac:dyDescent="0.25">
      <c r="A3240" s="35">
        <v>1999</v>
      </c>
      <c r="B3240" s="15" t="s">
        <v>176</v>
      </c>
      <c r="C3240" s="15" t="s">
        <v>169</v>
      </c>
      <c r="D3240" s="15" t="s">
        <v>6</v>
      </c>
      <c r="E3240" s="15" t="s">
        <v>36</v>
      </c>
      <c r="F3240" s="16">
        <v>282</v>
      </c>
      <c r="G3240" s="19">
        <v>893.30611679996525</v>
      </c>
      <c r="H3240" s="19">
        <f t="shared" si="251"/>
        <v>251912.32493759019</v>
      </c>
      <c r="I3240" s="20">
        <v>1805.1252799999493</v>
      </c>
      <c r="J3240" s="19">
        <f t="shared" si="252"/>
        <v>509045.32895998569</v>
      </c>
      <c r="K3240" s="19">
        <f t="shared" si="253"/>
        <v>911.81916319998402</v>
      </c>
      <c r="L3240" s="19">
        <f t="shared" si="254"/>
        <v>257133.0040223955</v>
      </c>
      <c r="M3240" s="29">
        <f>Table4[[#This Row],[Revenue]]/Table4[[#This Row],[Units]]</f>
        <v>6.4011534751771251</v>
      </c>
      <c r="N3240" s="31">
        <f t="shared" si="255"/>
        <v>0.50512791178682603</v>
      </c>
    </row>
    <row r="3241" spans="1:14" x14ac:dyDescent="0.25">
      <c r="A3241" s="35">
        <v>1999</v>
      </c>
      <c r="B3241" s="15" t="s">
        <v>176</v>
      </c>
      <c r="C3241" s="15" t="s">
        <v>170</v>
      </c>
      <c r="D3241" s="15" t="s">
        <v>168</v>
      </c>
      <c r="E3241" s="15" t="s">
        <v>36</v>
      </c>
      <c r="F3241" s="16">
        <v>344</v>
      </c>
      <c r="G3241" s="19">
        <v>646.0969923199749</v>
      </c>
      <c r="H3241" s="19">
        <f t="shared" si="251"/>
        <v>222257.36535807137</v>
      </c>
      <c r="I3241" s="20">
        <v>1118.4870719999565</v>
      </c>
      <c r="J3241" s="19">
        <f t="shared" si="252"/>
        <v>384759.55276798503</v>
      </c>
      <c r="K3241" s="19">
        <f t="shared" si="253"/>
        <v>472.39007967998157</v>
      </c>
      <c r="L3241" s="19">
        <f t="shared" si="254"/>
        <v>162502.18740991366</v>
      </c>
      <c r="M3241" s="29">
        <f>Table4[[#This Row],[Revenue]]/Table4[[#This Row],[Units]]</f>
        <v>3.2514159069766175</v>
      </c>
      <c r="N3241" s="31">
        <f t="shared" si="255"/>
        <v>0.42234737575938647</v>
      </c>
    </row>
    <row r="3242" spans="1:14" x14ac:dyDescent="0.25">
      <c r="A3242" s="35">
        <v>1999</v>
      </c>
      <c r="B3242" s="15" t="s">
        <v>176</v>
      </c>
      <c r="C3242" s="15" t="s">
        <v>170</v>
      </c>
      <c r="D3242" s="15" t="s">
        <v>168</v>
      </c>
      <c r="E3242" s="15" t="s">
        <v>36</v>
      </c>
      <c r="F3242" s="16">
        <v>208</v>
      </c>
      <c r="G3242" s="19">
        <v>454.72233575998234</v>
      </c>
      <c r="H3242" s="19">
        <f t="shared" si="251"/>
        <v>94582.245838076327</v>
      </c>
      <c r="I3242" s="20">
        <v>882.8526959999657</v>
      </c>
      <c r="J3242" s="19">
        <f t="shared" si="252"/>
        <v>183633.36076799285</v>
      </c>
      <c r="K3242" s="19">
        <f t="shared" si="253"/>
        <v>428.13036023998336</v>
      </c>
      <c r="L3242" s="19">
        <f t="shared" si="254"/>
        <v>89051.114929916526</v>
      </c>
      <c r="M3242" s="29">
        <f>Table4[[#This Row],[Revenue]]/Table4[[#This Row],[Units]]</f>
        <v>4.2444841153844504</v>
      </c>
      <c r="N3242" s="31">
        <f t="shared" si="255"/>
        <v>0.48493974383241845</v>
      </c>
    </row>
    <row r="3243" spans="1:14" x14ac:dyDescent="0.25">
      <c r="A3243" s="35">
        <v>1999</v>
      </c>
      <c r="B3243" s="15" t="s">
        <v>175</v>
      </c>
      <c r="C3243" s="15" t="s">
        <v>169</v>
      </c>
      <c r="D3243" s="15" t="s">
        <v>6</v>
      </c>
      <c r="E3243" s="15" t="s">
        <v>36</v>
      </c>
      <c r="F3243" s="16">
        <v>213</v>
      </c>
      <c r="G3243" s="19">
        <v>468.13675313998084</v>
      </c>
      <c r="H3243" s="19">
        <f t="shared" si="251"/>
        <v>99713.128418815919</v>
      </c>
      <c r="I3243" s="20">
        <v>860.06309399996485</v>
      </c>
      <c r="J3243" s="19">
        <f t="shared" si="252"/>
        <v>183193.43902199253</v>
      </c>
      <c r="K3243" s="19">
        <f t="shared" si="253"/>
        <v>391.92634085998401</v>
      </c>
      <c r="L3243" s="19">
        <f t="shared" si="254"/>
        <v>83480.310603176607</v>
      </c>
      <c r="M3243" s="29">
        <f>Table4[[#This Row],[Revenue]]/Table4[[#This Row],[Units]]</f>
        <v>4.0378549014082861</v>
      </c>
      <c r="N3243" s="31">
        <f t="shared" si="255"/>
        <v>0.45569487121836671</v>
      </c>
    </row>
    <row r="3244" spans="1:14" x14ac:dyDescent="0.25">
      <c r="A3244" s="35">
        <v>2001</v>
      </c>
      <c r="B3244" s="15" t="s">
        <v>171</v>
      </c>
      <c r="C3244" s="15" t="s">
        <v>170</v>
      </c>
      <c r="D3244" s="15" t="s">
        <v>168</v>
      </c>
      <c r="E3244" s="15" t="s">
        <v>36</v>
      </c>
      <c r="F3244" s="16">
        <v>973.37960490021396</v>
      </c>
      <c r="G3244" s="19">
        <v>2567.9512816123206</v>
      </c>
      <c r="H3244" s="19">
        <f t="shared" si="251"/>
        <v>2499591.4038987989</v>
      </c>
      <c r="I3244" s="20">
        <v>5144.1877407853144</v>
      </c>
      <c r="J3244" s="19">
        <f t="shared" si="252"/>
        <v>5007247.4306581337</v>
      </c>
      <c r="K3244" s="19">
        <f t="shared" si="253"/>
        <v>2576.2364591729938</v>
      </c>
      <c r="L3244" s="19">
        <f t="shared" si="254"/>
        <v>2507656.0267593348</v>
      </c>
      <c r="M3244" s="29">
        <f>Table4[[#This Row],[Revenue]]/Table4[[#This Row],[Units]]</f>
        <v>5.284873152147739</v>
      </c>
      <c r="N3244" s="31">
        <f t="shared" si="255"/>
        <v>0.50080529502208726</v>
      </c>
    </row>
    <row r="3245" spans="1:14" x14ac:dyDescent="0.25">
      <c r="A3245" s="35">
        <v>2001</v>
      </c>
      <c r="B3245" s="15" t="s">
        <v>173</v>
      </c>
      <c r="C3245" s="15" t="s">
        <v>169</v>
      </c>
      <c r="D3245" s="15" t="s">
        <v>6</v>
      </c>
      <c r="E3245" s="15" t="s">
        <v>36</v>
      </c>
      <c r="F3245" s="16">
        <v>618</v>
      </c>
      <c r="G3245" s="19">
        <v>2189.2819232998859</v>
      </c>
      <c r="H3245" s="19">
        <f t="shared" si="251"/>
        <v>1352976.2285993295</v>
      </c>
      <c r="I3245" s="20">
        <v>3474.0564299998191</v>
      </c>
      <c r="J3245" s="19">
        <f t="shared" si="252"/>
        <v>2146966.8737398884</v>
      </c>
      <c r="K3245" s="19">
        <f t="shared" si="253"/>
        <v>1284.7745066999332</v>
      </c>
      <c r="L3245" s="19">
        <f t="shared" si="254"/>
        <v>793990.64514055895</v>
      </c>
      <c r="M3245" s="29">
        <f>Table4[[#This Row],[Revenue]]/Table4[[#This Row],[Units]]</f>
        <v>5.6214505339802896</v>
      </c>
      <c r="N3245" s="31">
        <f t="shared" si="255"/>
        <v>0.36981969999261072</v>
      </c>
    </row>
    <row r="3246" spans="1:14" x14ac:dyDescent="0.25">
      <c r="A3246" s="35">
        <v>2002</v>
      </c>
      <c r="B3246" s="15" t="s">
        <v>175</v>
      </c>
      <c r="C3246" s="15" t="s">
        <v>170</v>
      </c>
      <c r="D3246" s="15" t="s">
        <v>168</v>
      </c>
      <c r="E3246" s="15" t="s">
        <v>36</v>
      </c>
      <c r="F3246" s="16">
        <v>1328.7299359157878</v>
      </c>
      <c r="G3246" s="19">
        <v>2785.0228632209091</v>
      </c>
      <c r="H3246" s="19">
        <f t="shared" si="251"/>
        <v>3700543.2505715224</v>
      </c>
      <c r="I3246" s="20">
        <v>4918.7915698903016</v>
      </c>
      <c r="J3246" s="19">
        <f t="shared" si="252"/>
        <v>6535745.6074434575</v>
      </c>
      <c r="K3246" s="19">
        <f t="shared" si="253"/>
        <v>2133.7687066693925</v>
      </c>
      <c r="L3246" s="19">
        <f t="shared" si="254"/>
        <v>2835202.3568719351</v>
      </c>
      <c r="M3246" s="29">
        <f>Table4[[#This Row],[Revenue]]/Table4[[#This Row],[Units]]</f>
        <v>3.7018745773197095</v>
      </c>
      <c r="N3246" s="31">
        <f t="shared" si="255"/>
        <v>0.43379937457219386</v>
      </c>
    </row>
    <row r="3247" spans="1:14" x14ac:dyDescent="0.25">
      <c r="A3247" s="35">
        <v>2002</v>
      </c>
      <c r="B3247" s="15" t="s">
        <v>173</v>
      </c>
      <c r="C3247" s="15" t="s">
        <v>170</v>
      </c>
      <c r="D3247" s="15" t="s">
        <v>168</v>
      </c>
      <c r="E3247" s="15" t="s">
        <v>36</v>
      </c>
      <c r="F3247" s="16">
        <v>1035.3851187409462</v>
      </c>
      <c r="G3247" s="19">
        <v>3156.4961380538775</v>
      </c>
      <c r="H3247" s="19">
        <f t="shared" si="251"/>
        <v>3268189.1287042517</v>
      </c>
      <c r="I3247" s="20">
        <v>5578.098921938813</v>
      </c>
      <c r="J3247" s="19">
        <f t="shared" si="252"/>
        <v>5775480.6146403616</v>
      </c>
      <c r="K3247" s="19">
        <f t="shared" si="253"/>
        <v>2421.6027838849354</v>
      </c>
      <c r="L3247" s="19">
        <f t="shared" si="254"/>
        <v>2507291.4859361099</v>
      </c>
      <c r="M3247" s="29">
        <f>Table4[[#This Row],[Revenue]]/Table4[[#This Row],[Units]]</f>
        <v>5.387462907253215</v>
      </c>
      <c r="N3247" s="31">
        <f t="shared" si="255"/>
        <v>0.43412689838839297</v>
      </c>
    </row>
    <row r="3248" spans="1:14" x14ac:dyDescent="0.25">
      <c r="A3248" s="35">
        <v>2002</v>
      </c>
      <c r="B3248" s="15" t="s">
        <v>176</v>
      </c>
      <c r="C3248" s="15" t="s">
        <v>170</v>
      </c>
      <c r="D3248" s="15" t="s">
        <v>168</v>
      </c>
      <c r="E3248" s="15" t="s">
        <v>36</v>
      </c>
      <c r="F3248" s="16">
        <v>1207.9363053779889</v>
      </c>
      <c r="G3248" s="19">
        <v>2375.271864109402</v>
      </c>
      <c r="H3248" s="19">
        <f t="shared" si="251"/>
        <v>2869177.1198005998</v>
      </c>
      <c r="I3248" s="20">
        <v>3859.4978826269098</v>
      </c>
      <c r="J3248" s="19">
        <f t="shared" si="252"/>
        <v>4662027.6129545206</v>
      </c>
      <c r="K3248" s="19">
        <f t="shared" si="253"/>
        <v>1484.2260185175078</v>
      </c>
      <c r="L3248" s="19">
        <f t="shared" si="254"/>
        <v>1792850.4931539209</v>
      </c>
      <c r="M3248" s="29">
        <f>Table4[[#This Row],[Revenue]]/Table4[[#This Row],[Units]]</f>
        <v>3.1951170483440277</v>
      </c>
      <c r="N3248" s="31">
        <f t="shared" si="255"/>
        <v>0.38456453757847159</v>
      </c>
    </row>
    <row r="3249" spans="1:14" x14ac:dyDescent="0.25">
      <c r="A3249" s="35">
        <v>2002</v>
      </c>
      <c r="B3249" s="15" t="s">
        <v>172</v>
      </c>
      <c r="C3249" s="15" t="s">
        <v>170</v>
      </c>
      <c r="D3249" s="15" t="s">
        <v>168</v>
      </c>
      <c r="E3249" s="15" t="s">
        <v>36</v>
      </c>
      <c r="F3249" s="16">
        <v>1111.2438715092169</v>
      </c>
      <c r="G3249" s="19">
        <v>2062.2778980555918</v>
      </c>
      <c r="H3249" s="19">
        <f t="shared" si="251"/>
        <v>2291693.6755631859</v>
      </c>
      <c r="I3249" s="20">
        <v>3721.8364522286565</v>
      </c>
      <c r="J3249" s="19">
        <f t="shared" si="252"/>
        <v>4135867.9482987006</v>
      </c>
      <c r="K3249" s="19">
        <f t="shared" si="253"/>
        <v>1659.5585541730647</v>
      </c>
      <c r="L3249" s="19">
        <f t="shared" si="254"/>
        <v>1844174.2727355147</v>
      </c>
      <c r="M3249" s="29">
        <f>Table4[[#This Row],[Revenue]]/Table4[[#This Row],[Units]]</f>
        <v>3.3492526237052789</v>
      </c>
      <c r="N3249" s="31">
        <f t="shared" si="255"/>
        <v>0.44589776457783675</v>
      </c>
    </row>
    <row r="3250" spans="1:14" x14ac:dyDescent="0.25">
      <c r="A3250" s="35">
        <v>2002</v>
      </c>
      <c r="B3250" s="15" t="s">
        <v>171</v>
      </c>
      <c r="C3250" s="15" t="s">
        <v>170</v>
      </c>
      <c r="D3250" s="15" t="s">
        <v>168</v>
      </c>
      <c r="E3250" s="15" t="s">
        <v>36</v>
      </c>
      <c r="F3250" s="16">
        <v>251</v>
      </c>
      <c r="G3250" s="19">
        <v>259.77513823799927</v>
      </c>
      <c r="H3250" s="19">
        <f t="shared" si="251"/>
        <v>65203.559697737815</v>
      </c>
      <c r="I3250" s="20">
        <v>556.68592979999846</v>
      </c>
      <c r="J3250" s="19">
        <f t="shared" si="252"/>
        <v>139728.16837979961</v>
      </c>
      <c r="K3250" s="19">
        <f t="shared" si="253"/>
        <v>296.91079156199919</v>
      </c>
      <c r="L3250" s="19">
        <f t="shared" si="254"/>
        <v>74524.608682061793</v>
      </c>
      <c r="M3250" s="29">
        <f>Table4[[#This Row],[Revenue]]/Table4[[#This Row],[Units]]</f>
        <v>2.2178722302788785</v>
      </c>
      <c r="N3250" s="31">
        <f t="shared" si="255"/>
        <v>0.53335422303321167</v>
      </c>
    </row>
    <row r="3251" spans="1:14" x14ac:dyDescent="0.25">
      <c r="A3251" s="35">
        <v>2006</v>
      </c>
      <c r="B3251" s="15" t="s">
        <v>175</v>
      </c>
      <c r="C3251" s="15" t="s">
        <v>169</v>
      </c>
      <c r="D3251" s="15" t="s">
        <v>6</v>
      </c>
      <c r="E3251" s="15" t="s">
        <v>36</v>
      </c>
      <c r="F3251" s="16">
        <v>516</v>
      </c>
      <c r="G3251" s="19">
        <v>1111.1349281599407</v>
      </c>
      <c r="H3251" s="19">
        <f t="shared" si="251"/>
        <v>573345.62293052941</v>
      </c>
      <c r="I3251" s="20">
        <v>2590.5307359998619</v>
      </c>
      <c r="J3251" s="19">
        <f t="shared" si="252"/>
        <v>1336713.8597759288</v>
      </c>
      <c r="K3251" s="19">
        <f t="shared" si="253"/>
        <v>1479.3958078399212</v>
      </c>
      <c r="L3251" s="19">
        <f t="shared" si="254"/>
        <v>763368.23684539937</v>
      </c>
      <c r="M3251" s="29">
        <f>Table4[[#This Row],[Revenue]]/Table4[[#This Row],[Units]]</f>
        <v>5.0204084031005074</v>
      </c>
      <c r="N3251" s="31">
        <f t="shared" si="255"/>
        <v>0.57107826874284195</v>
      </c>
    </row>
    <row r="3252" spans="1:14" x14ac:dyDescent="0.25">
      <c r="A3252" s="35">
        <v>2007</v>
      </c>
      <c r="B3252" s="15" t="s">
        <v>175</v>
      </c>
      <c r="C3252" s="15" t="s">
        <v>169</v>
      </c>
      <c r="D3252" s="15" t="s">
        <v>6</v>
      </c>
      <c r="E3252" s="15" t="s">
        <v>36</v>
      </c>
      <c r="F3252" s="16">
        <v>209</v>
      </c>
      <c r="G3252" s="19">
        <v>290.17599302999974</v>
      </c>
      <c r="H3252" s="19">
        <f t="shared" si="251"/>
        <v>60646.782543269946</v>
      </c>
      <c r="I3252" s="20">
        <v>538.30461299999945</v>
      </c>
      <c r="J3252" s="19">
        <f t="shared" si="252"/>
        <v>112505.66411699989</v>
      </c>
      <c r="K3252" s="19">
        <f t="shared" si="253"/>
        <v>248.1286199699997</v>
      </c>
      <c r="L3252" s="19">
        <f t="shared" si="254"/>
        <v>51858.881573729945</v>
      </c>
      <c r="M3252" s="29">
        <f>Table4[[#This Row],[Revenue]]/Table4[[#This Row],[Units]]</f>
        <v>2.5756201578947344</v>
      </c>
      <c r="N3252" s="31">
        <f t="shared" si="255"/>
        <v>0.46094462870597758</v>
      </c>
    </row>
    <row r="3253" spans="1:14" x14ac:dyDescent="0.25">
      <c r="A3253" s="35">
        <v>2007</v>
      </c>
      <c r="B3253" s="15" t="s">
        <v>175</v>
      </c>
      <c r="C3253" s="15" t="s">
        <v>170</v>
      </c>
      <c r="D3253" s="15" t="s">
        <v>168</v>
      </c>
      <c r="E3253" s="15" t="s">
        <v>36</v>
      </c>
      <c r="F3253" s="16">
        <v>214</v>
      </c>
      <c r="G3253" s="19">
        <v>213.30253361999948</v>
      </c>
      <c r="H3253" s="19">
        <f t="shared" si="251"/>
        <v>45646.742194679886</v>
      </c>
      <c r="I3253" s="20">
        <v>476.29930199999887</v>
      </c>
      <c r="J3253" s="19">
        <f t="shared" si="252"/>
        <v>101928.05062799976</v>
      </c>
      <c r="K3253" s="19">
        <f t="shared" si="253"/>
        <v>262.99676837999937</v>
      </c>
      <c r="L3253" s="19">
        <f t="shared" si="254"/>
        <v>56281.308433319879</v>
      </c>
      <c r="M3253" s="29">
        <f>Table4[[#This Row],[Revenue]]/Table4[[#This Row],[Units]]</f>
        <v>2.2256976728971911</v>
      </c>
      <c r="N3253" s="31">
        <f t="shared" si="255"/>
        <v>0.55216702454877831</v>
      </c>
    </row>
    <row r="3254" spans="1:14" x14ac:dyDescent="0.25">
      <c r="A3254" s="35">
        <v>2008</v>
      </c>
      <c r="B3254" s="15" t="s">
        <v>175</v>
      </c>
      <c r="C3254" s="15" t="s">
        <v>170</v>
      </c>
      <c r="D3254" s="15" t="s">
        <v>168</v>
      </c>
      <c r="E3254" s="15" t="s">
        <v>36</v>
      </c>
      <c r="F3254" s="16">
        <v>992</v>
      </c>
      <c r="G3254" s="19">
        <v>1351.0612027391658</v>
      </c>
      <c r="H3254" s="19">
        <f t="shared" si="251"/>
        <v>1340252.7131172523</v>
      </c>
      <c r="I3254" s="20">
        <v>2515.8619443199486</v>
      </c>
      <c r="J3254" s="19">
        <f t="shared" si="252"/>
        <v>2495735.0487653892</v>
      </c>
      <c r="K3254" s="19">
        <f t="shared" si="253"/>
        <v>1164.8007415807829</v>
      </c>
      <c r="L3254" s="19">
        <f t="shared" si="254"/>
        <v>1155482.3356481369</v>
      </c>
      <c r="M3254" s="29">
        <f>Table4[[#This Row],[Revenue]]/Table4[[#This Row],[Units]]</f>
        <v>2.5361511535483352</v>
      </c>
      <c r="N3254" s="31">
        <f t="shared" si="255"/>
        <v>0.46298277384041236</v>
      </c>
    </row>
    <row r="3255" spans="1:14" x14ac:dyDescent="0.25">
      <c r="A3255" s="35">
        <v>2008</v>
      </c>
      <c r="B3255" s="15" t="s">
        <v>175</v>
      </c>
      <c r="C3255" s="15" t="s">
        <v>170</v>
      </c>
      <c r="D3255" s="15" t="s">
        <v>168</v>
      </c>
      <c r="E3255" s="15" t="s">
        <v>36</v>
      </c>
      <c r="F3255" s="16">
        <v>951</v>
      </c>
      <c r="G3255" s="19">
        <v>1249.4430039299693</v>
      </c>
      <c r="H3255" s="19">
        <f t="shared" si="251"/>
        <v>1188220.2967374008</v>
      </c>
      <c r="I3255" s="20">
        <v>2207.4988029999558</v>
      </c>
      <c r="J3255" s="19">
        <f t="shared" si="252"/>
        <v>2099331.3616529582</v>
      </c>
      <c r="K3255" s="19">
        <f t="shared" si="253"/>
        <v>958.05579906998651</v>
      </c>
      <c r="L3255" s="19">
        <f t="shared" si="254"/>
        <v>911111.06491555739</v>
      </c>
      <c r="M3255" s="29">
        <f>Table4[[#This Row],[Revenue]]/Table4[[#This Row],[Units]]</f>
        <v>2.321239540483655</v>
      </c>
      <c r="N3255" s="31">
        <f t="shared" si="255"/>
        <v>0.43400059731312374</v>
      </c>
    </row>
    <row r="3256" spans="1:14" x14ac:dyDescent="0.25">
      <c r="A3256" s="35">
        <v>2008</v>
      </c>
      <c r="B3256" s="15" t="s">
        <v>173</v>
      </c>
      <c r="C3256" s="15" t="s">
        <v>169</v>
      </c>
      <c r="D3256" s="15" t="s">
        <v>6</v>
      </c>
      <c r="E3256" s="15" t="s">
        <v>36</v>
      </c>
      <c r="F3256" s="16">
        <v>510</v>
      </c>
      <c r="G3256" s="19">
        <v>677.99960999998837</v>
      </c>
      <c r="H3256" s="19">
        <f t="shared" si="251"/>
        <v>345779.80109999405</v>
      </c>
      <c r="I3256" s="20">
        <v>1584.6370898999728</v>
      </c>
      <c r="J3256" s="19">
        <f t="shared" si="252"/>
        <v>808164.91584898613</v>
      </c>
      <c r="K3256" s="19">
        <f t="shared" si="253"/>
        <v>906.63747989998444</v>
      </c>
      <c r="L3256" s="19">
        <f t="shared" si="254"/>
        <v>462385.11474899208</v>
      </c>
      <c r="M3256" s="29">
        <f>Table4[[#This Row],[Revenue]]/Table4[[#This Row],[Units]]</f>
        <v>3.1071315488234763</v>
      </c>
      <c r="N3256" s="31">
        <f t="shared" si="255"/>
        <v>0.57214202903531319</v>
      </c>
    </row>
    <row r="3257" spans="1:14" x14ac:dyDescent="0.25">
      <c r="A3257" s="35">
        <v>2008</v>
      </c>
      <c r="B3257" s="15" t="s">
        <v>174</v>
      </c>
      <c r="C3257" s="15" t="s">
        <v>169</v>
      </c>
      <c r="D3257" s="15" t="s">
        <v>6</v>
      </c>
      <c r="E3257" s="15" t="s">
        <v>36</v>
      </c>
      <c r="F3257" s="16">
        <v>307</v>
      </c>
      <c r="G3257" s="19">
        <v>712.61217611969164</v>
      </c>
      <c r="H3257" s="19">
        <f t="shared" si="251"/>
        <v>218771.93806874534</v>
      </c>
      <c r="I3257" s="20">
        <v>1553.2212358699876</v>
      </c>
      <c r="J3257" s="19">
        <f t="shared" si="252"/>
        <v>476838.91941208619</v>
      </c>
      <c r="K3257" s="19">
        <f t="shared" si="253"/>
        <v>840.60905975029596</v>
      </c>
      <c r="L3257" s="19">
        <f t="shared" si="254"/>
        <v>258066.98134334086</v>
      </c>
      <c r="M3257" s="29">
        <f>Table4[[#This Row],[Revenue]]/Table4[[#This Row],[Units]]</f>
        <v>5.0593525598370928</v>
      </c>
      <c r="N3257" s="31">
        <f t="shared" si="255"/>
        <v>0.5412036871099406</v>
      </c>
    </row>
    <row r="3258" spans="1:14" x14ac:dyDescent="0.25">
      <c r="A3258" s="35">
        <v>2009</v>
      </c>
      <c r="B3258" s="15" t="s">
        <v>173</v>
      </c>
      <c r="C3258" s="15" t="s">
        <v>170</v>
      </c>
      <c r="D3258" s="15" t="s">
        <v>168</v>
      </c>
      <c r="E3258" s="15" t="s">
        <v>36</v>
      </c>
      <c r="F3258" s="16">
        <v>992</v>
      </c>
      <c r="G3258" s="19">
        <v>1491.1053617599468</v>
      </c>
      <c r="H3258" s="19">
        <f t="shared" si="251"/>
        <v>1479176.5188658673</v>
      </c>
      <c r="I3258" s="20">
        <v>2645.2172959999234</v>
      </c>
      <c r="J3258" s="19">
        <f t="shared" si="252"/>
        <v>2624055.5576319238</v>
      </c>
      <c r="K3258" s="19">
        <f t="shared" si="253"/>
        <v>1154.1119342399766</v>
      </c>
      <c r="L3258" s="19">
        <f t="shared" si="254"/>
        <v>1144879.0387660565</v>
      </c>
      <c r="M3258" s="29">
        <f>Table4[[#This Row],[Revenue]]/Table4[[#This Row],[Units]]</f>
        <v>2.6665496935483097</v>
      </c>
      <c r="N3258" s="31">
        <f t="shared" si="255"/>
        <v>0.43630137153012549</v>
      </c>
    </row>
    <row r="3259" spans="1:14" x14ac:dyDescent="0.25">
      <c r="A3259" s="35">
        <v>2009</v>
      </c>
      <c r="B3259" s="15" t="s">
        <v>174</v>
      </c>
      <c r="C3259" s="15" t="s">
        <v>169</v>
      </c>
      <c r="D3259" s="15" t="s">
        <v>6</v>
      </c>
      <c r="E3259" s="15" t="s">
        <v>36</v>
      </c>
      <c r="F3259" s="16">
        <v>650</v>
      </c>
      <c r="G3259" s="19">
        <v>994.73009999997078</v>
      </c>
      <c r="H3259" s="19">
        <f t="shared" si="251"/>
        <v>646574.56499998097</v>
      </c>
      <c r="I3259" s="20">
        <v>2054.9150999999397</v>
      </c>
      <c r="J3259" s="19">
        <f t="shared" si="252"/>
        <v>1335694.8149999608</v>
      </c>
      <c r="K3259" s="19">
        <f t="shared" si="253"/>
        <v>1060.184999999969</v>
      </c>
      <c r="L3259" s="19">
        <f t="shared" si="254"/>
        <v>689120.24999997986</v>
      </c>
      <c r="M3259" s="29">
        <f>Table4[[#This Row],[Revenue]]/Table4[[#This Row],[Units]]</f>
        <v>3.1614078461537534</v>
      </c>
      <c r="N3259" s="31">
        <f t="shared" si="255"/>
        <v>0.51592642440556313</v>
      </c>
    </row>
    <row r="3260" spans="1:14" x14ac:dyDescent="0.25">
      <c r="A3260" s="35">
        <v>2010</v>
      </c>
      <c r="B3260" s="15" t="s">
        <v>175</v>
      </c>
      <c r="C3260" s="15" t="s">
        <v>169</v>
      </c>
      <c r="D3260" s="15" t="s">
        <v>6</v>
      </c>
      <c r="E3260" s="15" t="s">
        <v>36</v>
      </c>
      <c r="F3260" s="16">
        <v>620</v>
      </c>
      <c r="G3260" s="19">
        <v>2219.948337299887</v>
      </c>
      <c r="H3260" s="19">
        <f t="shared" si="251"/>
        <v>1376367.96912593</v>
      </c>
      <c r="I3260" s="20">
        <v>3585.1758299998173</v>
      </c>
      <c r="J3260" s="19">
        <f t="shared" si="252"/>
        <v>2222809.0145998867</v>
      </c>
      <c r="K3260" s="19">
        <f t="shared" si="253"/>
        <v>1365.2274926999303</v>
      </c>
      <c r="L3260" s="19">
        <f t="shared" si="254"/>
        <v>846441.04547395674</v>
      </c>
      <c r="M3260" s="29">
        <f>Table4[[#This Row],[Revenue]]/Table4[[#This Row],[Units]]</f>
        <v>5.7825416612900282</v>
      </c>
      <c r="N3260" s="31">
        <f t="shared" si="255"/>
        <v>0.38079791827113812</v>
      </c>
    </row>
    <row r="3261" spans="1:14" x14ac:dyDescent="0.25">
      <c r="A3261" s="35">
        <v>2010</v>
      </c>
      <c r="B3261" s="15" t="s">
        <v>175</v>
      </c>
      <c r="C3261" s="15" t="s">
        <v>169</v>
      </c>
      <c r="D3261" s="15" t="s">
        <v>6</v>
      </c>
      <c r="E3261" s="15" t="s">
        <v>36</v>
      </c>
      <c r="F3261" s="16">
        <v>623</v>
      </c>
      <c r="G3261" s="19">
        <v>1510.7374781999254</v>
      </c>
      <c r="H3261" s="19">
        <f t="shared" si="251"/>
        <v>941189.44891855353</v>
      </c>
      <c r="I3261" s="20">
        <v>3422.4112199998303</v>
      </c>
      <c r="J3261" s="19">
        <f t="shared" si="252"/>
        <v>2132162.1900598942</v>
      </c>
      <c r="K3261" s="19">
        <f t="shared" si="253"/>
        <v>1911.673741799905</v>
      </c>
      <c r="L3261" s="19">
        <f t="shared" si="254"/>
        <v>1190972.7411413407</v>
      </c>
      <c r="M3261" s="29">
        <f>Table4[[#This Row],[Revenue]]/Table4[[#This Row],[Units]]</f>
        <v>5.4934369502404978</v>
      </c>
      <c r="N3261" s="31">
        <f t="shared" si="255"/>
        <v>0.558575115295467</v>
      </c>
    </row>
    <row r="3262" spans="1:14" x14ac:dyDescent="0.25">
      <c r="A3262" s="35">
        <v>2010</v>
      </c>
      <c r="B3262" s="15" t="s">
        <v>176</v>
      </c>
      <c r="C3262" s="15" t="s">
        <v>169</v>
      </c>
      <c r="D3262" s="15" t="s">
        <v>6</v>
      </c>
      <c r="E3262" s="15" t="s">
        <v>36</v>
      </c>
      <c r="F3262" s="16">
        <v>626</v>
      </c>
      <c r="G3262" s="19">
        <v>1414.1308171999322</v>
      </c>
      <c r="H3262" s="19">
        <f t="shared" si="251"/>
        <v>885245.89156715758</v>
      </c>
      <c r="I3262" s="20">
        <v>3183.1381199998473</v>
      </c>
      <c r="J3262" s="19">
        <f t="shared" si="252"/>
        <v>1992644.4631199045</v>
      </c>
      <c r="K3262" s="19">
        <f t="shared" si="253"/>
        <v>1769.0073027999151</v>
      </c>
      <c r="L3262" s="19">
        <f t="shared" si="254"/>
        <v>1107398.5715527469</v>
      </c>
      <c r="M3262" s="29">
        <f>Table4[[#This Row],[Revenue]]/Table4[[#This Row],[Units]]</f>
        <v>5.0848851757186058</v>
      </c>
      <c r="N3262" s="31">
        <f t="shared" si="255"/>
        <v>0.55574318050641169</v>
      </c>
    </row>
    <row r="3263" spans="1:14" x14ac:dyDescent="0.25">
      <c r="A3263" s="35">
        <v>2010</v>
      </c>
      <c r="B3263" s="15" t="s">
        <v>173</v>
      </c>
      <c r="C3263" s="15" t="s">
        <v>169</v>
      </c>
      <c r="D3263" s="15" t="s">
        <v>6</v>
      </c>
      <c r="E3263" s="15" t="s">
        <v>36</v>
      </c>
      <c r="F3263" s="16">
        <v>611</v>
      </c>
      <c r="G3263" s="19">
        <v>1912.5295323999112</v>
      </c>
      <c r="H3263" s="19">
        <f t="shared" si="251"/>
        <v>1168555.5442963457</v>
      </c>
      <c r="I3263" s="20">
        <v>2950.7080399998631</v>
      </c>
      <c r="J3263" s="19">
        <f t="shared" si="252"/>
        <v>1802882.6124399165</v>
      </c>
      <c r="K3263" s="19">
        <f t="shared" si="253"/>
        <v>1038.1785075999519</v>
      </c>
      <c r="L3263" s="19">
        <f t="shared" si="254"/>
        <v>634327.0681435708</v>
      </c>
      <c r="M3263" s="29">
        <f>Table4[[#This Row],[Revenue]]/Table4[[#This Row],[Units]]</f>
        <v>4.8293093944351275</v>
      </c>
      <c r="N3263" s="31">
        <f t="shared" si="255"/>
        <v>0.35184047134666702</v>
      </c>
    </row>
    <row r="3264" spans="1:14" x14ac:dyDescent="0.25">
      <c r="A3264" s="35">
        <v>2010</v>
      </c>
      <c r="B3264" s="15" t="s">
        <v>175</v>
      </c>
      <c r="C3264" s="15" t="s">
        <v>169</v>
      </c>
      <c r="D3264" s="15" t="s">
        <v>6</v>
      </c>
      <c r="E3264" s="15" t="s">
        <v>36</v>
      </c>
      <c r="F3264" s="16">
        <v>522</v>
      </c>
      <c r="G3264" s="19">
        <v>1587.3133312699194</v>
      </c>
      <c r="H3264" s="19">
        <f t="shared" si="251"/>
        <v>828577.55892289791</v>
      </c>
      <c r="I3264" s="20">
        <v>2908.1689169998526</v>
      </c>
      <c r="J3264" s="19">
        <f t="shared" si="252"/>
        <v>1518064.1746739231</v>
      </c>
      <c r="K3264" s="19">
        <f t="shared" si="253"/>
        <v>1320.8555857299332</v>
      </c>
      <c r="L3264" s="19">
        <f t="shared" si="254"/>
        <v>689486.61575102515</v>
      </c>
      <c r="M3264" s="29">
        <f>Table4[[#This Row],[Revenue]]/Table4[[#This Row],[Units]]</f>
        <v>5.5712048218387977</v>
      </c>
      <c r="N3264" s="31">
        <f t="shared" si="255"/>
        <v>0.45418805558673131</v>
      </c>
    </row>
    <row r="3265" spans="1:14" x14ac:dyDescent="0.25">
      <c r="A3265" s="35">
        <v>2010</v>
      </c>
      <c r="B3265" s="15" t="s">
        <v>175</v>
      </c>
      <c r="C3265" s="15" t="s">
        <v>169</v>
      </c>
      <c r="D3265" s="15" t="s">
        <v>6</v>
      </c>
      <c r="E3265" s="15" t="s">
        <v>36</v>
      </c>
      <c r="F3265" s="16">
        <v>508</v>
      </c>
      <c r="G3265" s="19">
        <v>1139.9393950599438</v>
      </c>
      <c r="H3265" s="19">
        <f t="shared" si="251"/>
        <v>579089.21269045142</v>
      </c>
      <c r="I3265" s="20">
        <v>2761.3677259998635</v>
      </c>
      <c r="J3265" s="19">
        <f t="shared" si="252"/>
        <v>1402774.8048079307</v>
      </c>
      <c r="K3265" s="19">
        <f t="shared" si="253"/>
        <v>1621.4283309399198</v>
      </c>
      <c r="L3265" s="19">
        <f t="shared" si="254"/>
        <v>823685.5921174793</v>
      </c>
      <c r="M3265" s="29">
        <f>Table4[[#This Row],[Revenue]]/Table4[[#This Row],[Units]]</f>
        <v>5.435763240157212</v>
      </c>
      <c r="N3265" s="31">
        <f t="shared" si="255"/>
        <v>0.58718305268553717</v>
      </c>
    </row>
    <row r="3266" spans="1:14" x14ac:dyDescent="0.25">
      <c r="A3266" s="35">
        <v>2010</v>
      </c>
      <c r="B3266" s="15" t="s">
        <v>176</v>
      </c>
      <c r="C3266" s="15" t="s">
        <v>169</v>
      </c>
      <c r="D3266" s="15" t="s">
        <v>6</v>
      </c>
      <c r="E3266" s="15" t="s">
        <v>36</v>
      </c>
      <c r="F3266" s="16">
        <v>510</v>
      </c>
      <c r="G3266" s="19">
        <v>1051.9296573599497</v>
      </c>
      <c r="H3266" s="19">
        <f t="shared" ref="H3266:H3329" si="256">G3266*F3266</f>
        <v>536484.12525357434</v>
      </c>
      <c r="I3266" s="20">
        <v>2537.4040559998784</v>
      </c>
      <c r="J3266" s="19">
        <f t="shared" ref="J3266:J3329" si="257">I3266*F3266</f>
        <v>1294076.0685599381</v>
      </c>
      <c r="K3266" s="19">
        <f t="shared" ref="K3266:K3329" si="258">I3266-G3266</f>
        <v>1485.4743986399287</v>
      </c>
      <c r="L3266" s="19">
        <f t="shared" ref="L3266:L3329" si="259">J3266-H3266</f>
        <v>757591.94330636377</v>
      </c>
      <c r="M3266" s="29">
        <f>Table4[[#This Row],[Revenue]]/Table4[[#This Row],[Units]]</f>
        <v>4.9753020705879969</v>
      </c>
      <c r="N3266" s="31">
        <f t="shared" ref="N3266:N3329" si="260">K3266/I3266</f>
        <v>0.58543076540270178</v>
      </c>
    </row>
    <row r="3267" spans="1:14" x14ac:dyDescent="0.25">
      <c r="A3267" s="35">
        <v>2010</v>
      </c>
      <c r="B3267" s="15" t="s">
        <v>172</v>
      </c>
      <c r="C3267" s="15" t="s">
        <v>169</v>
      </c>
      <c r="D3267" s="15" t="s">
        <v>6</v>
      </c>
      <c r="E3267" s="15" t="s">
        <v>36</v>
      </c>
      <c r="F3267" s="16">
        <v>510</v>
      </c>
      <c r="G3267" s="19">
        <v>965.75894999995671</v>
      </c>
      <c r="H3267" s="19">
        <f t="shared" si="256"/>
        <v>492537.06449997792</v>
      </c>
      <c r="I3267" s="20">
        <v>2117.9164499999051</v>
      </c>
      <c r="J3267" s="19">
        <f t="shared" si="257"/>
        <v>1080137.3894999516</v>
      </c>
      <c r="K3267" s="19">
        <f t="shared" si="258"/>
        <v>1152.1574999999484</v>
      </c>
      <c r="L3267" s="19">
        <f t="shared" si="259"/>
        <v>587600.32499997364</v>
      </c>
      <c r="M3267" s="29">
        <f>Table4[[#This Row],[Revenue]]/Table4[[#This Row],[Units]]</f>
        <v>4.1527773529409906</v>
      </c>
      <c r="N3267" s="31">
        <f t="shared" si="260"/>
        <v>0.54400517074221699</v>
      </c>
    </row>
    <row r="3268" spans="1:14" x14ac:dyDescent="0.25">
      <c r="A3268" s="35">
        <v>2010</v>
      </c>
      <c r="B3268" s="15" t="s">
        <v>173</v>
      </c>
      <c r="C3268" s="15" t="s">
        <v>169</v>
      </c>
      <c r="D3268" s="15" t="s">
        <v>6</v>
      </c>
      <c r="E3268" s="15" t="s">
        <v>36</v>
      </c>
      <c r="F3268" s="16">
        <v>411</v>
      </c>
      <c r="G3268" s="19">
        <v>1323.0541423399386</v>
      </c>
      <c r="H3268" s="19">
        <f t="shared" si="256"/>
        <v>543775.25250171474</v>
      </c>
      <c r="I3268" s="20">
        <v>2319.8504139998922</v>
      </c>
      <c r="J3268" s="19">
        <f t="shared" si="257"/>
        <v>953458.52015395567</v>
      </c>
      <c r="K3268" s="19">
        <f t="shared" si="258"/>
        <v>996.79627165995362</v>
      </c>
      <c r="L3268" s="19">
        <f t="shared" si="259"/>
        <v>409683.26765224093</v>
      </c>
      <c r="M3268" s="29">
        <f>Table4[[#This Row],[Revenue]]/Table4[[#This Row],[Units]]</f>
        <v>5.644404900243047</v>
      </c>
      <c r="N3268" s="31">
        <f t="shared" si="260"/>
        <v>0.42968126981139049</v>
      </c>
    </row>
    <row r="3269" spans="1:14" x14ac:dyDescent="0.25">
      <c r="A3269" s="35">
        <v>2010</v>
      </c>
      <c r="B3269" s="15" t="s">
        <v>172</v>
      </c>
      <c r="C3269" s="15" t="s">
        <v>169</v>
      </c>
      <c r="D3269" s="15" t="s">
        <v>6</v>
      </c>
      <c r="E3269" s="15" t="s">
        <v>36</v>
      </c>
      <c r="F3269" s="16">
        <v>307</v>
      </c>
      <c r="G3269" s="19">
        <v>1047.086302979953</v>
      </c>
      <c r="H3269" s="19">
        <f t="shared" si="256"/>
        <v>321455.49501484557</v>
      </c>
      <c r="I3269" s="20">
        <v>2002.1317579999327</v>
      </c>
      <c r="J3269" s="19">
        <f t="shared" si="257"/>
        <v>614654.44970597932</v>
      </c>
      <c r="K3269" s="19">
        <f t="shared" si="258"/>
        <v>955.04545501997973</v>
      </c>
      <c r="L3269" s="19">
        <f t="shared" si="259"/>
        <v>293198.95469113375</v>
      </c>
      <c r="M3269" s="29">
        <f>Table4[[#This Row],[Revenue]]/Table4[[#This Row],[Units]]</f>
        <v>6.5216018175893575</v>
      </c>
      <c r="N3269" s="31">
        <f t="shared" si="260"/>
        <v>0.47701428799772921</v>
      </c>
    </row>
    <row r="3270" spans="1:14" x14ac:dyDescent="0.25">
      <c r="A3270" s="35">
        <v>2011</v>
      </c>
      <c r="B3270" s="15" t="s">
        <v>175</v>
      </c>
      <c r="C3270" s="15" t="s">
        <v>169</v>
      </c>
      <c r="D3270" s="15" t="s">
        <v>6</v>
      </c>
      <c r="E3270" s="15" t="s">
        <v>36</v>
      </c>
      <c r="F3270" s="16">
        <v>1254.4004022761587</v>
      </c>
      <c r="G3270" s="19">
        <v>3994.1547552261281</v>
      </c>
      <c r="H3270" s="19">
        <f t="shared" si="256"/>
        <v>5010269.3317088876</v>
      </c>
      <c r="I3270" s="20">
        <v>7387.9603983832612</v>
      </c>
      <c r="J3270" s="19">
        <f t="shared" si="257"/>
        <v>9267460.4957322925</v>
      </c>
      <c r="K3270" s="19">
        <f t="shared" si="258"/>
        <v>3393.8056431571331</v>
      </c>
      <c r="L3270" s="19">
        <f t="shared" si="259"/>
        <v>4257191.1640234049</v>
      </c>
      <c r="M3270" s="29">
        <f>Table4[[#This Row],[Revenue]]/Table4[[#This Row],[Units]]</f>
        <v>5.8896349084212005</v>
      </c>
      <c r="N3270" s="31">
        <f t="shared" si="260"/>
        <v>0.459369766505491</v>
      </c>
    </row>
    <row r="3271" spans="1:14" x14ac:dyDescent="0.25">
      <c r="A3271" s="35">
        <v>2011</v>
      </c>
      <c r="B3271" s="15" t="s">
        <v>173</v>
      </c>
      <c r="C3271" s="15" t="s">
        <v>169</v>
      </c>
      <c r="D3271" s="15" t="s">
        <v>6</v>
      </c>
      <c r="E3271" s="15" t="s">
        <v>36</v>
      </c>
      <c r="F3271" s="16">
        <v>1146.1046585043919</v>
      </c>
      <c r="G3271" s="19">
        <v>4157.6797283916667</v>
      </c>
      <c r="H3271" s="19">
        <f t="shared" si="256"/>
        <v>4765136.1052789642</v>
      </c>
      <c r="I3271" s="20">
        <v>7657.3061518379382</v>
      </c>
      <c r="J3271" s="19">
        <f t="shared" si="257"/>
        <v>8776074.2522157989</v>
      </c>
      <c r="K3271" s="19">
        <f t="shared" si="258"/>
        <v>3499.6264234462715</v>
      </c>
      <c r="L3271" s="19">
        <f t="shared" si="259"/>
        <v>4010938.1469368348</v>
      </c>
      <c r="M3271" s="29">
        <f>Table4[[#This Row],[Revenue]]/Table4[[#This Row],[Units]]</f>
        <v>6.6811578637419835</v>
      </c>
      <c r="N3271" s="31">
        <f t="shared" si="260"/>
        <v>0.4570310177040886</v>
      </c>
    </row>
    <row r="3272" spans="1:14" x14ac:dyDescent="0.25">
      <c r="A3272" s="35">
        <v>2011</v>
      </c>
      <c r="B3272" s="15" t="s">
        <v>175</v>
      </c>
      <c r="C3272" s="15" t="s">
        <v>169</v>
      </c>
      <c r="D3272" s="15" t="s">
        <v>6</v>
      </c>
      <c r="E3272" s="15" t="s">
        <v>36</v>
      </c>
      <c r="F3272" s="16">
        <v>1048.320121049308</v>
      </c>
      <c r="G3272" s="19">
        <v>3791.1948081631749</v>
      </c>
      <c r="H3272" s="19">
        <f t="shared" si="256"/>
        <v>3974385.8002151274</v>
      </c>
      <c r="I3272" s="20">
        <v>8145.3522539716423</v>
      </c>
      <c r="J3272" s="19">
        <f t="shared" si="257"/>
        <v>8538936.6608728059</v>
      </c>
      <c r="K3272" s="19">
        <f t="shared" si="258"/>
        <v>4354.1574458084669</v>
      </c>
      <c r="L3272" s="19">
        <f t="shared" si="259"/>
        <v>4564550.8606576789</v>
      </c>
      <c r="M3272" s="29">
        <f>Table4[[#This Row],[Revenue]]/Table4[[#This Row],[Units]]</f>
        <v>7.7699092962354044</v>
      </c>
      <c r="N3272" s="31">
        <f t="shared" si="260"/>
        <v>0.53455729231174709</v>
      </c>
    </row>
    <row r="3273" spans="1:14" x14ac:dyDescent="0.25">
      <c r="A3273" s="35">
        <v>2011</v>
      </c>
      <c r="B3273" s="15" t="s">
        <v>173</v>
      </c>
      <c r="C3273" s="15" t="s">
        <v>169</v>
      </c>
      <c r="D3273" s="15" t="s">
        <v>6</v>
      </c>
      <c r="E3273" s="15" t="s">
        <v>36</v>
      </c>
      <c r="F3273" s="16">
        <v>1024.8315231105435</v>
      </c>
      <c r="G3273" s="19">
        <v>2779.0571490240191</v>
      </c>
      <c r="H3273" s="19">
        <f t="shared" si="256"/>
        <v>2848065.3708455302</v>
      </c>
      <c r="I3273" s="20">
        <v>6416.2956199791315</v>
      </c>
      <c r="J3273" s="19">
        <f t="shared" si="257"/>
        <v>6575622.0129507221</v>
      </c>
      <c r="K3273" s="19">
        <f t="shared" si="258"/>
        <v>3637.2384709551125</v>
      </c>
      <c r="L3273" s="19">
        <f t="shared" si="259"/>
        <v>3727556.6421051919</v>
      </c>
      <c r="M3273" s="29">
        <f>Table4[[#This Row],[Revenue]]/Table4[[#This Row],[Units]]</f>
        <v>6.2608296830141885</v>
      </c>
      <c r="N3273" s="31">
        <f t="shared" si="260"/>
        <v>0.56687513892431007</v>
      </c>
    </row>
    <row r="3274" spans="1:14" x14ac:dyDescent="0.25">
      <c r="A3274" s="35">
        <v>2011</v>
      </c>
      <c r="B3274" s="15" t="s">
        <v>176</v>
      </c>
      <c r="C3274" s="15" t="s">
        <v>169</v>
      </c>
      <c r="D3274" s="15" t="s">
        <v>6</v>
      </c>
      <c r="E3274" s="15" t="s">
        <v>36</v>
      </c>
      <c r="F3274" s="16">
        <v>980.29101913573436</v>
      </c>
      <c r="G3274" s="19">
        <v>3233.6460474802016</v>
      </c>
      <c r="H3274" s="19">
        <f t="shared" si="256"/>
        <v>3169914.1794086061</v>
      </c>
      <c r="I3274" s="20">
        <v>6391.6660730548356</v>
      </c>
      <c r="J3274" s="19">
        <f t="shared" si="257"/>
        <v>6265692.8487302223</v>
      </c>
      <c r="K3274" s="19">
        <f t="shared" si="258"/>
        <v>3158.020025574634</v>
      </c>
      <c r="L3274" s="19">
        <f t="shared" si="259"/>
        <v>3095778.6693216162</v>
      </c>
      <c r="M3274" s="29">
        <f>Table4[[#This Row],[Revenue]]/Table4[[#This Row],[Units]]</f>
        <v>6.5201720186011665</v>
      </c>
      <c r="N3274" s="31">
        <f t="shared" si="260"/>
        <v>0.49408401338233376</v>
      </c>
    </row>
    <row r="3275" spans="1:14" x14ac:dyDescent="0.25">
      <c r="A3275" s="35">
        <v>2011</v>
      </c>
      <c r="B3275" s="15" t="s">
        <v>172</v>
      </c>
      <c r="C3275" s="15" t="s">
        <v>169</v>
      </c>
      <c r="D3275" s="15" t="s">
        <v>6</v>
      </c>
      <c r="E3275" s="15" t="s">
        <v>36</v>
      </c>
      <c r="F3275" s="16">
        <v>950.83687133321018</v>
      </c>
      <c r="G3275" s="19">
        <v>2969.9296627527192</v>
      </c>
      <c r="H3275" s="19">
        <f t="shared" si="256"/>
        <v>2823918.6286114915</v>
      </c>
      <c r="I3275" s="20">
        <v>6048.2136491763722</v>
      </c>
      <c r="J3275" s="19">
        <f t="shared" si="257"/>
        <v>5750864.5433376795</v>
      </c>
      <c r="K3275" s="19">
        <f t="shared" si="258"/>
        <v>3078.283986423653</v>
      </c>
      <c r="L3275" s="19">
        <f t="shared" si="259"/>
        <v>2926945.9147261879</v>
      </c>
      <c r="M3275" s="29">
        <f>Table4[[#This Row],[Revenue]]/Table4[[#This Row],[Units]]</f>
        <v>6.3609372243799358</v>
      </c>
      <c r="N3275" s="31">
        <f t="shared" si="260"/>
        <v>0.50895754762943013</v>
      </c>
    </row>
    <row r="3276" spans="1:14" x14ac:dyDescent="0.25">
      <c r="A3276" s="35">
        <v>2011</v>
      </c>
      <c r="B3276" s="15" t="s">
        <v>176</v>
      </c>
      <c r="C3276" s="15" t="s">
        <v>169</v>
      </c>
      <c r="D3276" s="15" t="s">
        <v>6</v>
      </c>
      <c r="E3276" s="15" t="s">
        <v>36</v>
      </c>
      <c r="F3276" s="16">
        <v>967.63672934196234</v>
      </c>
      <c r="G3276" s="19">
        <v>3406.7444227746419</v>
      </c>
      <c r="H3276" s="19">
        <f t="shared" si="256"/>
        <v>3296491.0309576257</v>
      </c>
      <c r="I3276" s="20">
        <v>5797.3170473539631</v>
      </c>
      <c r="J3276" s="19">
        <f t="shared" si="257"/>
        <v>5609696.9066599905</v>
      </c>
      <c r="K3276" s="19">
        <f t="shared" si="258"/>
        <v>2390.5726245793212</v>
      </c>
      <c r="L3276" s="19">
        <f t="shared" si="259"/>
        <v>2313205.8757023648</v>
      </c>
      <c r="M3276" s="29">
        <f>Table4[[#This Row],[Revenue]]/Table4[[#This Row],[Units]]</f>
        <v>5.9912122716718352</v>
      </c>
      <c r="N3276" s="31">
        <f t="shared" si="260"/>
        <v>0.41235844185379456</v>
      </c>
    </row>
    <row r="3277" spans="1:14" x14ac:dyDescent="0.25">
      <c r="A3277" s="35">
        <v>2011</v>
      </c>
      <c r="B3277" s="15" t="s">
        <v>172</v>
      </c>
      <c r="C3277" s="15" t="s">
        <v>169</v>
      </c>
      <c r="D3277" s="15" t="s">
        <v>6</v>
      </c>
      <c r="E3277" s="15" t="s">
        <v>36</v>
      </c>
      <c r="F3277" s="16">
        <v>802.06333478417412</v>
      </c>
      <c r="G3277" s="19">
        <v>2702.5387045451098</v>
      </c>
      <c r="H3277" s="19">
        <f t="shared" si="256"/>
        <v>2167607.2057507527</v>
      </c>
      <c r="I3277" s="20">
        <v>4617.8796309908093</v>
      </c>
      <c r="J3277" s="19">
        <f t="shared" si="257"/>
        <v>3703831.9364644</v>
      </c>
      <c r="K3277" s="19">
        <f t="shared" si="258"/>
        <v>1915.3409264456996</v>
      </c>
      <c r="L3277" s="19">
        <f t="shared" si="259"/>
        <v>1536224.7307136473</v>
      </c>
      <c r="M3277" s="29">
        <f>Table4[[#This Row],[Revenue]]/Table4[[#This Row],[Units]]</f>
        <v>5.7574999762748496</v>
      </c>
      <c r="N3277" s="31">
        <f t="shared" si="260"/>
        <v>0.4147663169026225</v>
      </c>
    </row>
    <row r="3278" spans="1:14" x14ac:dyDescent="0.25">
      <c r="A3278" s="35">
        <v>2011</v>
      </c>
      <c r="B3278" s="15" t="s">
        <v>172</v>
      </c>
      <c r="C3278" s="15" t="s">
        <v>169</v>
      </c>
      <c r="D3278" s="15" t="s">
        <v>6</v>
      </c>
      <c r="E3278" s="15" t="s">
        <v>36</v>
      </c>
      <c r="F3278" s="16">
        <v>692.2800443078421</v>
      </c>
      <c r="G3278" s="19">
        <v>2101.6054474371799</v>
      </c>
      <c r="H3278" s="19">
        <f t="shared" si="256"/>
        <v>1454899.5122694133</v>
      </c>
      <c r="I3278" s="20">
        <v>4016.1316520479227</v>
      </c>
      <c r="J3278" s="19">
        <f t="shared" si="257"/>
        <v>2780287.7980258632</v>
      </c>
      <c r="K3278" s="19">
        <f t="shared" si="258"/>
        <v>1914.5262046107428</v>
      </c>
      <c r="L3278" s="19">
        <f t="shared" si="259"/>
        <v>1325388.2857564499</v>
      </c>
      <c r="M3278" s="29">
        <f>Table4[[#This Row],[Revenue]]/Table4[[#This Row],[Units]]</f>
        <v>5.8013107341023327</v>
      </c>
      <c r="N3278" s="31">
        <f t="shared" si="260"/>
        <v>0.4767090251223412</v>
      </c>
    </row>
    <row r="3279" spans="1:14" x14ac:dyDescent="0.25">
      <c r="A3279" s="35">
        <v>2011</v>
      </c>
      <c r="B3279" s="15" t="s">
        <v>172</v>
      </c>
      <c r="C3279" s="15" t="s">
        <v>169</v>
      </c>
      <c r="D3279" s="15" t="s">
        <v>6</v>
      </c>
      <c r="E3279" s="15" t="s">
        <v>36</v>
      </c>
      <c r="F3279" s="16">
        <v>661.54233102475723</v>
      </c>
      <c r="G3279" s="19">
        <v>2204.8661395996937</v>
      </c>
      <c r="H3279" s="19">
        <f t="shared" si="256"/>
        <v>1458612.2855883392</v>
      </c>
      <c r="I3279" s="20">
        <v>3787.7397532794821</v>
      </c>
      <c r="J3279" s="19">
        <f t="shared" si="257"/>
        <v>2505750.1856996473</v>
      </c>
      <c r="K3279" s="19">
        <f t="shared" si="258"/>
        <v>1582.8736136797884</v>
      </c>
      <c r="L3279" s="19">
        <f t="shared" si="259"/>
        <v>1047137.9001113081</v>
      </c>
      <c r="M3279" s="29">
        <f>Table4[[#This Row],[Revenue]]/Table4[[#This Row],[Units]]</f>
        <v>5.7256196249937812</v>
      </c>
      <c r="N3279" s="31">
        <f t="shared" si="260"/>
        <v>0.41789397286582652</v>
      </c>
    </row>
    <row r="3280" spans="1:14" x14ac:dyDescent="0.25">
      <c r="A3280" s="35">
        <v>2011</v>
      </c>
      <c r="B3280" s="15" t="s">
        <v>174</v>
      </c>
      <c r="C3280" s="15" t="s">
        <v>169</v>
      </c>
      <c r="D3280" s="15" t="s">
        <v>6</v>
      </c>
      <c r="E3280" s="15" t="s">
        <v>36</v>
      </c>
      <c r="F3280" s="16">
        <v>612</v>
      </c>
      <c r="G3280" s="19">
        <v>1540.6153521999158</v>
      </c>
      <c r="H3280" s="19">
        <f t="shared" si="256"/>
        <v>942856.59554634849</v>
      </c>
      <c r="I3280" s="20">
        <v>3369.5366199998161</v>
      </c>
      <c r="J3280" s="19">
        <f t="shared" si="257"/>
        <v>2062156.4114398875</v>
      </c>
      <c r="K3280" s="19">
        <f t="shared" si="258"/>
        <v>1828.9212677999003</v>
      </c>
      <c r="L3280" s="19">
        <f t="shared" si="259"/>
        <v>1119299.815893539</v>
      </c>
      <c r="M3280" s="29">
        <f>Table4[[#This Row],[Revenue]]/Table4[[#This Row],[Units]]</f>
        <v>5.5057787908493729</v>
      </c>
      <c r="N3280" s="31">
        <f t="shared" si="260"/>
        <v>0.54278124088172108</v>
      </c>
    </row>
    <row r="3281" spans="1:14" x14ac:dyDescent="0.25">
      <c r="A3281" s="35">
        <v>2011</v>
      </c>
      <c r="B3281" s="15" t="s">
        <v>174</v>
      </c>
      <c r="C3281" s="15" t="s">
        <v>169</v>
      </c>
      <c r="D3281" s="15" t="s">
        <v>6</v>
      </c>
      <c r="E3281" s="15" t="s">
        <v>36</v>
      </c>
      <c r="F3281" s="16">
        <v>614</v>
      </c>
      <c r="G3281" s="19">
        <v>1507.8656411999193</v>
      </c>
      <c r="H3281" s="19">
        <f t="shared" si="256"/>
        <v>925829.5036967505</v>
      </c>
      <c r="I3281" s="20">
        <v>3297.908519999824</v>
      </c>
      <c r="J3281" s="19">
        <f t="shared" si="257"/>
        <v>2024915.831279892</v>
      </c>
      <c r="K3281" s="19">
        <f t="shared" si="258"/>
        <v>1790.0428787999047</v>
      </c>
      <c r="L3281" s="19">
        <f t="shared" si="259"/>
        <v>1099086.3275831416</v>
      </c>
      <c r="M3281" s="29">
        <f>Table4[[#This Row],[Revenue]]/Table4[[#This Row],[Units]]</f>
        <v>5.371186514657694</v>
      </c>
      <c r="N3281" s="31">
        <f t="shared" si="260"/>
        <v>0.54278124088172108</v>
      </c>
    </row>
    <row r="3282" spans="1:14" x14ac:dyDescent="0.25">
      <c r="A3282" s="35">
        <v>2011</v>
      </c>
      <c r="B3282" s="15" t="s">
        <v>175</v>
      </c>
      <c r="C3282" s="15" t="s">
        <v>170</v>
      </c>
      <c r="D3282" s="15" t="s">
        <v>168</v>
      </c>
      <c r="E3282" s="15" t="s">
        <v>36</v>
      </c>
      <c r="F3282" s="16">
        <v>122</v>
      </c>
      <c r="G3282" s="19">
        <v>120.0922480295996</v>
      </c>
      <c r="H3282" s="19">
        <f t="shared" si="256"/>
        <v>14651.254259611151</v>
      </c>
      <c r="I3282" s="20">
        <v>364.93305815999878</v>
      </c>
      <c r="J3282" s="19">
        <f t="shared" si="257"/>
        <v>44521.833095519854</v>
      </c>
      <c r="K3282" s="19">
        <f t="shared" si="258"/>
        <v>244.84081013039918</v>
      </c>
      <c r="L3282" s="19">
        <f t="shared" si="259"/>
        <v>29870.578835908702</v>
      </c>
      <c r="M3282" s="29">
        <f>Table4[[#This Row],[Revenue]]/Table4[[#This Row],[Units]]</f>
        <v>2.9912545750819572</v>
      </c>
      <c r="N3282" s="31">
        <f t="shared" si="260"/>
        <v>0.67091978831649945</v>
      </c>
    </row>
    <row r="3283" spans="1:14" x14ac:dyDescent="0.25">
      <c r="A3283" s="35">
        <v>2012</v>
      </c>
      <c r="B3283" s="15" t="s">
        <v>171</v>
      </c>
      <c r="C3283" s="15" t="s">
        <v>169</v>
      </c>
      <c r="D3283" s="15" t="s">
        <v>6</v>
      </c>
      <c r="E3283" s="15" t="s">
        <v>36</v>
      </c>
      <c r="F3283" s="16">
        <v>562</v>
      </c>
      <c r="G3283" s="19">
        <v>1452.8855835749628</v>
      </c>
      <c r="H3283" s="19">
        <f t="shared" si="256"/>
        <v>816521.69796912908</v>
      </c>
      <c r="I3283" s="20">
        <v>2534.6768824999481</v>
      </c>
      <c r="J3283" s="19">
        <f t="shared" si="257"/>
        <v>1424488.4079649709</v>
      </c>
      <c r="K3283" s="19">
        <f t="shared" si="258"/>
        <v>1081.7912989249853</v>
      </c>
      <c r="L3283" s="19">
        <f t="shared" si="259"/>
        <v>607966.70999584184</v>
      </c>
      <c r="M3283" s="29">
        <f>Table4[[#This Row],[Revenue]]/Table4[[#This Row],[Units]]</f>
        <v>4.5101012144127193</v>
      </c>
      <c r="N3283" s="31">
        <f t="shared" si="260"/>
        <v>0.42679653031672271</v>
      </c>
    </row>
    <row r="3284" spans="1:14" x14ac:dyDescent="0.25">
      <c r="A3284" s="35">
        <v>2020</v>
      </c>
      <c r="B3284" s="15" t="s">
        <v>175</v>
      </c>
      <c r="C3284" s="15" t="s">
        <v>169</v>
      </c>
      <c r="D3284" s="15" t="s">
        <v>6</v>
      </c>
      <c r="E3284" s="15" t="s">
        <v>36</v>
      </c>
      <c r="F3284" s="16">
        <v>518</v>
      </c>
      <c r="G3284" s="19">
        <v>1542.2533139699196</v>
      </c>
      <c r="H3284" s="19">
        <f t="shared" si="256"/>
        <v>798887.21663641836</v>
      </c>
      <c r="I3284" s="20">
        <v>2781.6150869998551</v>
      </c>
      <c r="J3284" s="19">
        <f t="shared" si="257"/>
        <v>1440876.6150659248</v>
      </c>
      <c r="K3284" s="19">
        <f t="shared" si="258"/>
        <v>1239.3617730299354</v>
      </c>
      <c r="L3284" s="19">
        <f t="shared" si="259"/>
        <v>641989.39842950646</v>
      </c>
      <c r="M3284" s="29">
        <f>Table4[[#This Row],[Revenue]]/Table4[[#This Row],[Units]]</f>
        <v>5.3699132953665156</v>
      </c>
      <c r="N3284" s="31">
        <f t="shared" si="260"/>
        <v>0.4455547350250621</v>
      </c>
    </row>
    <row r="3285" spans="1:14" x14ac:dyDescent="0.25">
      <c r="A3285" s="35">
        <v>2003</v>
      </c>
      <c r="B3285" s="15" t="s">
        <v>171</v>
      </c>
      <c r="C3285" s="15" t="s">
        <v>169</v>
      </c>
      <c r="D3285" s="15" t="s">
        <v>6</v>
      </c>
      <c r="E3285" s="15" t="s">
        <v>37</v>
      </c>
      <c r="F3285" s="16">
        <v>456</v>
      </c>
      <c r="G3285" s="19">
        <v>616.20328799998856</v>
      </c>
      <c r="H3285" s="19">
        <f t="shared" si="256"/>
        <v>280988.69932799478</v>
      </c>
      <c r="I3285" s="20">
        <v>1483.3019959199723</v>
      </c>
      <c r="J3285" s="19">
        <f t="shared" si="257"/>
        <v>676385.71013950743</v>
      </c>
      <c r="K3285" s="19">
        <f t="shared" si="258"/>
        <v>867.09870791998378</v>
      </c>
      <c r="L3285" s="19">
        <f t="shared" si="259"/>
        <v>395397.01081151265</v>
      </c>
      <c r="M3285" s="29">
        <f>Table4[[#This Row],[Revenue]]/Table4[[#This Row],[Units]]</f>
        <v>3.2528552542104658</v>
      </c>
      <c r="N3285" s="31">
        <f t="shared" si="260"/>
        <v>0.58457327658498326</v>
      </c>
    </row>
    <row r="3286" spans="1:14" x14ac:dyDescent="0.25">
      <c r="A3286" s="35">
        <v>2003</v>
      </c>
      <c r="B3286" s="15" t="s">
        <v>173</v>
      </c>
      <c r="C3286" s="15" t="s">
        <v>169</v>
      </c>
      <c r="D3286" s="15" t="s">
        <v>6</v>
      </c>
      <c r="E3286" s="15" t="s">
        <v>37</v>
      </c>
      <c r="F3286" s="16">
        <v>352</v>
      </c>
      <c r="G3286" s="19">
        <v>789.24320993279161</v>
      </c>
      <c r="H3286" s="19">
        <f t="shared" si="256"/>
        <v>277813.60989634262</v>
      </c>
      <c r="I3286" s="20">
        <v>1636.7921868799879</v>
      </c>
      <c r="J3286" s="19">
        <f t="shared" si="257"/>
        <v>576150.84978175571</v>
      </c>
      <c r="K3286" s="19">
        <f t="shared" si="258"/>
        <v>847.54897694719625</v>
      </c>
      <c r="L3286" s="19">
        <f t="shared" si="259"/>
        <v>298337.23988541309</v>
      </c>
      <c r="M3286" s="29">
        <f>Table4[[#This Row],[Revenue]]/Table4[[#This Row],[Units]]</f>
        <v>4.6499778036363288</v>
      </c>
      <c r="N3286" s="31">
        <f t="shared" si="260"/>
        <v>0.51781098647762536</v>
      </c>
    </row>
    <row r="3287" spans="1:14" x14ac:dyDescent="0.25">
      <c r="A3287" s="35">
        <v>2003</v>
      </c>
      <c r="B3287" s="15" t="s">
        <v>174</v>
      </c>
      <c r="C3287" s="15" t="s">
        <v>169</v>
      </c>
      <c r="D3287" s="15" t="s">
        <v>6</v>
      </c>
      <c r="E3287" s="15" t="s">
        <v>37</v>
      </c>
      <c r="F3287" s="16">
        <v>144</v>
      </c>
      <c r="G3287" s="19">
        <v>191.25839148599883</v>
      </c>
      <c r="H3287" s="19">
        <f t="shared" si="256"/>
        <v>27541.208373983831</v>
      </c>
      <c r="I3287" s="20">
        <v>448.55823059999727</v>
      </c>
      <c r="J3287" s="19">
        <f t="shared" si="257"/>
        <v>64592.385206399609</v>
      </c>
      <c r="K3287" s="19">
        <f t="shared" si="258"/>
        <v>257.29983911399847</v>
      </c>
      <c r="L3287" s="19">
        <f t="shared" si="259"/>
        <v>37051.176832415775</v>
      </c>
      <c r="M3287" s="29">
        <f>Table4[[#This Row],[Revenue]]/Table4[[#This Row],[Units]]</f>
        <v>3.114987712499981</v>
      </c>
      <c r="N3287" s="31">
        <f t="shared" si="260"/>
        <v>0.57361524449084544</v>
      </c>
    </row>
    <row r="3288" spans="1:14" x14ac:dyDescent="0.25">
      <c r="A3288" s="35">
        <v>2005</v>
      </c>
      <c r="B3288" s="15" t="s">
        <v>172</v>
      </c>
      <c r="C3288" s="15" t="s">
        <v>169</v>
      </c>
      <c r="D3288" s="15" t="s">
        <v>6</v>
      </c>
      <c r="E3288" s="15" t="s">
        <v>37</v>
      </c>
      <c r="F3288" s="16">
        <v>456</v>
      </c>
      <c r="G3288" s="19">
        <v>768.5793359999717</v>
      </c>
      <c r="H3288" s="19">
        <f t="shared" si="256"/>
        <v>350472.17721598712</v>
      </c>
      <c r="I3288" s="20">
        <v>1739.2539359999359</v>
      </c>
      <c r="J3288" s="19">
        <f t="shared" si="257"/>
        <v>793099.79481597082</v>
      </c>
      <c r="K3288" s="19">
        <f t="shared" si="258"/>
        <v>970.67459999996424</v>
      </c>
      <c r="L3288" s="19">
        <f t="shared" si="259"/>
        <v>442627.6175999837</v>
      </c>
      <c r="M3288" s="29">
        <f>Table4[[#This Row],[Revenue]]/Table4[[#This Row],[Units]]</f>
        <v>3.8141533684209121</v>
      </c>
      <c r="N3288" s="31">
        <f t="shared" si="260"/>
        <v>0.55809826265645435</v>
      </c>
    </row>
    <row r="3289" spans="1:14" x14ac:dyDescent="0.25">
      <c r="A3289" s="35">
        <v>2005</v>
      </c>
      <c r="B3289" s="15" t="s">
        <v>173</v>
      </c>
      <c r="C3289" s="15" t="s">
        <v>169</v>
      </c>
      <c r="D3289" s="15" t="s">
        <v>6</v>
      </c>
      <c r="E3289" s="15" t="s">
        <v>37</v>
      </c>
      <c r="F3289" s="16">
        <v>352</v>
      </c>
      <c r="G3289" s="19">
        <v>608.80300799997644</v>
      </c>
      <c r="H3289" s="19">
        <f t="shared" si="256"/>
        <v>214298.65881599172</v>
      </c>
      <c r="I3289" s="20">
        <v>1496.5018079999422</v>
      </c>
      <c r="J3289" s="19">
        <f t="shared" si="257"/>
        <v>526768.63641597971</v>
      </c>
      <c r="K3289" s="19">
        <f t="shared" si="258"/>
        <v>887.69879999996579</v>
      </c>
      <c r="L3289" s="19">
        <f t="shared" si="259"/>
        <v>312469.97759998799</v>
      </c>
      <c r="M3289" s="29">
        <f>Table4[[#This Row],[Revenue]]/Table4[[#This Row],[Units]]</f>
        <v>4.2514255909089265</v>
      </c>
      <c r="N3289" s="31">
        <f t="shared" si="260"/>
        <v>0.59318257769856308</v>
      </c>
    </row>
    <row r="3290" spans="1:14" x14ac:dyDescent="0.25">
      <c r="A3290" s="35">
        <v>2005</v>
      </c>
      <c r="B3290" s="15" t="s">
        <v>172</v>
      </c>
      <c r="C3290" s="15" t="s">
        <v>169</v>
      </c>
      <c r="D3290" s="15" t="s">
        <v>6</v>
      </c>
      <c r="E3290" s="15" t="s">
        <v>37</v>
      </c>
      <c r="F3290" s="16">
        <v>144</v>
      </c>
      <c r="G3290" s="19">
        <v>272.06704631998969</v>
      </c>
      <c r="H3290" s="19">
        <f t="shared" si="256"/>
        <v>39177.654670078511</v>
      </c>
      <c r="I3290" s="20">
        <v>635.11927199997592</v>
      </c>
      <c r="J3290" s="19">
        <f t="shared" si="257"/>
        <v>91457.175167996538</v>
      </c>
      <c r="K3290" s="19">
        <f t="shared" si="258"/>
        <v>363.05222567998624</v>
      </c>
      <c r="L3290" s="19">
        <f t="shared" si="259"/>
        <v>52279.520497918027</v>
      </c>
      <c r="M3290" s="29">
        <f>Table4[[#This Row],[Revenue]]/Table4[[#This Row],[Units]]</f>
        <v>4.4105504999998324</v>
      </c>
      <c r="N3290" s="31">
        <f t="shared" si="260"/>
        <v>0.57162841955140675</v>
      </c>
    </row>
    <row r="3291" spans="1:14" x14ac:dyDescent="0.25">
      <c r="A3291" s="35">
        <v>2011</v>
      </c>
      <c r="B3291" s="15" t="s">
        <v>171</v>
      </c>
      <c r="C3291" s="15" t="s">
        <v>169</v>
      </c>
      <c r="D3291" s="15" t="s">
        <v>6</v>
      </c>
      <c r="E3291" s="15" t="s">
        <v>37</v>
      </c>
      <c r="F3291" s="16">
        <v>750</v>
      </c>
      <c r="G3291" s="19">
        <v>863.90549999999746</v>
      </c>
      <c r="H3291" s="19">
        <f t="shared" si="256"/>
        <v>647929.12499999814</v>
      </c>
      <c r="I3291" s="20">
        <v>1855.8702449999946</v>
      </c>
      <c r="J3291" s="19">
        <f t="shared" si="257"/>
        <v>1391902.6837499959</v>
      </c>
      <c r="K3291" s="19">
        <f t="shared" si="258"/>
        <v>991.96474499999715</v>
      </c>
      <c r="L3291" s="19">
        <f t="shared" si="259"/>
        <v>743973.55874999776</v>
      </c>
      <c r="M3291" s="29">
        <f>Table4[[#This Row],[Revenue]]/Table4[[#This Row],[Units]]</f>
        <v>2.4744936599999927</v>
      </c>
      <c r="N3291" s="31">
        <f t="shared" si="260"/>
        <v>0.53450113103138852</v>
      </c>
    </row>
    <row r="3292" spans="1:14" x14ac:dyDescent="0.25">
      <c r="A3292" s="35">
        <v>2012</v>
      </c>
      <c r="B3292" s="15" t="s">
        <v>175</v>
      </c>
      <c r="C3292" s="15" t="s">
        <v>169</v>
      </c>
      <c r="D3292" s="15" t="s">
        <v>6</v>
      </c>
      <c r="E3292" s="15" t="s">
        <v>37</v>
      </c>
      <c r="F3292" s="16">
        <v>692</v>
      </c>
      <c r="G3292" s="19">
        <v>989.7371519999765</v>
      </c>
      <c r="H3292" s="19">
        <f t="shared" si="256"/>
        <v>684898.10918398376</v>
      </c>
      <c r="I3292" s="20">
        <v>2159.5011436799487</v>
      </c>
      <c r="J3292" s="19">
        <f t="shared" si="257"/>
        <v>1494374.7914265245</v>
      </c>
      <c r="K3292" s="19">
        <f t="shared" si="258"/>
        <v>1169.7639916799722</v>
      </c>
      <c r="L3292" s="19">
        <f t="shared" si="259"/>
        <v>809476.68224254076</v>
      </c>
      <c r="M3292" s="29">
        <f>Table4[[#This Row],[Revenue]]/Table4[[#This Row],[Units]]</f>
        <v>3.1206663926010818</v>
      </c>
      <c r="N3292" s="31">
        <f t="shared" si="260"/>
        <v>0.5416825062137306</v>
      </c>
    </row>
    <row r="3293" spans="1:14" x14ac:dyDescent="0.25">
      <c r="A3293" s="35">
        <v>2012</v>
      </c>
      <c r="B3293" s="15" t="s">
        <v>172</v>
      </c>
      <c r="C3293" s="15" t="s">
        <v>169</v>
      </c>
      <c r="D3293" s="15" t="s">
        <v>6</v>
      </c>
      <c r="E3293" s="15" t="s">
        <v>37</v>
      </c>
      <c r="F3293" s="16">
        <v>325</v>
      </c>
      <c r="G3293" s="19">
        <v>556.70905032749306</v>
      </c>
      <c r="H3293" s="19">
        <f t="shared" si="256"/>
        <v>180930.44135643524</v>
      </c>
      <c r="I3293" s="20">
        <v>877.92927524998913</v>
      </c>
      <c r="J3293" s="19">
        <f t="shared" si="257"/>
        <v>285327.01445624646</v>
      </c>
      <c r="K3293" s="19">
        <f t="shared" si="258"/>
        <v>321.22022492249607</v>
      </c>
      <c r="L3293" s="19">
        <f t="shared" si="259"/>
        <v>104396.57309981121</v>
      </c>
      <c r="M3293" s="29">
        <f>Table4[[#This Row],[Revenue]]/Table4[[#This Row],[Units]]</f>
        <v>2.7013208469230436</v>
      </c>
      <c r="N3293" s="31">
        <f t="shared" si="260"/>
        <v>0.36588394302152533</v>
      </c>
    </row>
    <row r="3294" spans="1:14" x14ac:dyDescent="0.25">
      <c r="A3294" s="35">
        <v>2013</v>
      </c>
      <c r="B3294" s="15" t="s">
        <v>173</v>
      </c>
      <c r="C3294" s="15" t="s">
        <v>169</v>
      </c>
      <c r="D3294" s="15" t="s">
        <v>6</v>
      </c>
      <c r="E3294" s="15" t="s">
        <v>37</v>
      </c>
      <c r="F3294" s="16">
        <v>750</v>
      </c>
      <c r="G3294" s="19">
        <v>1216.8629999999587</v>
      </c>
      <c r="H3294" s="19">
        <f t="shared" si="256"/>
        <v>912647.24999996903</v>
      </c>
      <c r="I3294" s="20">
        <v>2438.6129999999171</v>
      </c>
      <c r="J3294" s="19">
        <f t="shared" si="257"/>
        <v>1828959.7499999378</v>
      </c>
      <c r="K3294" s="19">
        <f t="shared" si="258"/>
        <v>1221.7499999999584</v>
      </c>
      <c r="L3294" s="19">
        <f t="shared" si="259"/>
        <v>916312.4999999688</v>
      </c>
      <c r="M3294" s="29">
        <f>Table4[[#This Row],[Revenue]]/Table4[[#This Row],[Units]]</f>
        <v>3.2514839999998895</v>
      </c>
      <c r="N3294" s="31">
        <f t="shared" si="260"/>
        <v>0.50100200400801598</v>
      </c>
    </row>
    <row r="3295" spans="1:14" x14ac:dyDescent="0.25">
      <c r="A3295" s="35">
        <v>2013</v>
      </c>
      <c r="B3295" s="15" t="s">
        <v>176</v>
      </c>
      <c r="C3295" s="15" t="s">
        <v>169</v>
      </c>
      <c r="D3295" s="15" t="s">
        <v>6</v>
      </c>
      <c r="E3295" s="15" t="s">
        <v>37</v>
      </c>
      <c r="F3295" s="16">
        <v>325</v>
      </c>
      <c r="G3295" s="19">
        <v>717.39096449997419</v>
      </c>
      <c r="H3295" s="19">
        <f t="shared" si="256"/>
        <v>233152.06346249161</v>
      </c>
      <c r="I3295" s="20">
        <v>1103.6629499999601</v>
      </c>
      <c r="J3295" s="19">
        <f t="shared" si="257"/>
        <v>358690.45874998701</v>
      </c>
      <c r="K3295" s="19">
        <f t="shared" si="258"/>
        <v>386.27198549998593</v>
      </c>
      <c r="L3295" s="19">
        <f t="shared" si="259"/>
        <v>125538.3952874954</v>
      </c>
      <c r="M3295" s="29">
        <f>Table4[[#This Row],[Revenue]]/Table4[[#This Row],[Units]]</f>
        <v>3.3958859999998774</v>
      </c>
      <c r="N3295" s="31">
        <f t="shared" si="260"/>
        <v>0.34999089667728711</v>
      </c>
    </row>
    <row r="3296" spans="1:14" x14ac:dyDescent="0.25">
      <c r="A3296" s="35">
        <v>2014</v>
      </c>
      <c r="B3296" s="15" t="s">
        <v>174</v>
      </c>
      <c r="C3296" s="15" t="s">
        <v>169</v>
      </c>
      <c r="D3296" s="15" t="s">
        <v>6</v>
      </c>
      <c r="E3296" s="15" t="s">
        <v>37</v>
      </c>
      <c r="F3296" s="16">
        <v>692</v>
      </c>
      <c r="G3296" s="19">
        <v>1248.5437679999479</v>
      </c>
      <c r="H3296" s="19">
        <f t="shared" si="256"/>
        <v>863992.28745596402</v>
      </c>
      <c r="I3296" s="20">
        <v>2544.1285679998941</v>
      </c>
      <c r="J3296" s="19">
        <f t="shared" si="257"/>
        <v>1760536.9690559267</v>
      </c>
      <c r="K3296" s="19">
        <f t="shared" si="258"/>
        <v>1295.5847999999462</v>
      </c>
      <c r="L3296" s="19">
        <f t="shared" si="259"/>
        <v>896544.68159996264</v>
      </c>
      <c r="M3296" s="29">
        <f>Table4[[#This Row],[Revenue]]/Table4[[#This Row],[Units]]</f>
        <v>3.6764863699420434</v>
      </c>
      <c r="N3296" s="31">
        <f t="shared" si="260"/>
        <v>0.50924501862674731</v>
      </c>
    </row>
    <row r="3297" spans="1:14" x14ac:dyDescent="0.25">
      <c r="A3297" s="35">
        <v>2017</v>
      </c>
      <c r="B3297" s="15" t="s">
        <v>175</v>
      </c>
      <c r="C3297" s="15" t="s">
        <v>169</v>
      </c>
      <c r="D3297" s="15" t="s">
        <v>6</v>
      </c>
      <c r="E3297" s="15" t="s">
        <v>37</v>
      </c>
      <c r="F3297" s="16">
        <v>518</v>
      </c>
      <c r="G3297" s="19">
        <v>704.37070199998641</v>
      </c>
      <c r="H3297" s="19">
        <f t="shared" si="256"/>
        <v>364864.02363599295</v>
      </c>
      <c r="I3297" s="20">
        <v>1639.8475381799685</v>
      </c>
      <c r="J3297" s="19">
        <f t="shared" si="257"/>
        <v>849441.02477722371</v>
      </c>
      <c r="K3297" s="19">
        <f t="shared" si="258"/>
        <v>935.47683617998212</v>
      </c>
      <c r="L3297" s="19">
        <f t="shared" si="259"/>
        <v>484577.00114123075</v>
      </c>
      <c r="M3297" s="29">
        <f>Table4[[#This Row],[Revenue]]/Table4[[#This Row],[Units]]</f>
        <v>3.1657288381852675</v>
      </c>
      <c r="N3297" s="31">
        <f t="shared" si="260"/>
        <v>0.57046573806382495</v>
      </c>
    </row>
    <row r="3298" spans="1:14" x14ac:dyDescent="0.25">
      <c r="A3298" s="35">
        <v>2017</v>
      </c>
      <c r="B3298" s="15" t="s">
        <v>174</v>
      </c>
      <c r="C3298" s="15" t="s">
        <v>169</v>
      </c>
      <c r="D3298" s="15" t="s">
        <v>6</v>
      </c>
      <c r="E3298" s="15" t="s">
        <v>37</v>
      </c>
      <c r="F3298" s="16">
        <v>156</v>
      </c>
      <c r="G3298" s="19">
        <v>205.41987662159957</v>
      </c>
      <c r="H3298" s="19">
        <f t="shared" si="256"/>
        <v>32045.500752969532</v>
      </c>
      <c r="I3298" s="20">
        <v>456.13862135999904</v>
      </c>
      <c r="J3298" s="19">
        <f t="shared" si="257"/>
        <v>71157.624932159844</v>
      </c>
      <c r="K3298" s="19">
        <f t="shared" si="258"/>
        <v>250.71874473839947</v>
      </c>
      <c r="L3298" s="19">
        <f t="shared" si="259"/>
        <v>39112.124179190316</v>
      </c>
      <c r="M3298" s="29">
        <f>Table4[[#This Row],[Revenue]]/Table4[[#This Row],[Units]]</f>
        <v>2.9239655215384555</v>
      </c>
      <c r="N3298" s="31">
        <f t="shared" si="260"/>
        <v>0.54965471678515088</v>
      </c>
    </row>
    <row r="3299" spans="1:14" x14ac:dyDescent="0.25">
      <c r="A3299" s="35">
        <v>2018</v>
      </c>
      <c r="B3299" s="15" t="s">
        <v>172</v>
      </c>
      <c r="C3299" s="15" t="s">
        <v>169</v>
      </c>
      <c r="D3299" s="15" t="s">
        <v>6</v>
      </c>
      <c r="E3299" s="15" t="s">
        <v>37</v>
      </c>
      <c r="F3299" s="16">
        <v>234</v>
      </c>
      <c r="G3299" s="19">
        <v>436.06876067998826</v>
      </c>
      <c r="H3299" s="19">
        <f t="shared" si="256"/>
        <v>102040.08999911725</v>
      </c>
      <c r="I3299" s="20">
        <v>765.40042799997934</v>
      </c>
      <c r="J3299" s="19">
        <f t="shared" si="257"/>
        <v>179103.70015199517</v>
      </c>
      <c r="K3299" s="19">
        <f t="shared" si="258"/>
        <v>329.33166731999108</v>
      </c>
      <c r="L3299" s="19">
        <f t="shared" si="259"/>
        <v>77063.610152877925</v>
      </c>
      <c r="M3299" s="29">
        <f>Table4[[#This Row],[Revenue]]/Table4[[#This Row],[Units]]</f>
        <v>3.2709419999999119</v>
      </c>
      <c r="N3299" s="31">
        <f t="shared" si="260"/>
        <v>0.43027369109336316</v>
      </c>
    </row>
    <row r="3300" spans="1:14" x14ac:dyDescent="0.25">
      <c r="A3300" s="35">
        <v>2019</v>
      </c>
      <c r="B3300" s="15" t="s">
        <v>176</v>
      </c>
      <c r="C3300" s="15" t="s">
        <v>169</v>
      </c>
      <c r="D3300" s="15" t="s">
        <v>6</v>
      </c>
      <c r="E3300" s="15" t="s">
        <v>37</v>
      </c>
      <c r="F3300" s="16">
        <v>518</v>
      </c>
      <c r="G3300" s="19">
        <v>951.88715999995918</v>
      </c>
      <c r="H3300" s="19">
        <f t="shared" si="256"/>
        <v>493077.54887997883</v>
      </c>
      <c r="I3300" s="20">
        <v>2078.813159999911</v>
      </c>
      <c r="J3300" s="19">
        <f t="shared" si="257"/>
        <v>1076825.2168799539</v>
      </c>
      <c r="K3300" s="19">
        <f t="shared" si="258"/>
        <v>1126.9259999999517</v>
      </c>
      <c r="L3300" s="19">
        <f t="shared" si="259"/>
        <v>583747.66799997503</v>
      </c>
      <c r="M3300" s="29">
        <f>Table4[[#This Row],[Revenue]]/Table4[[#This Row],[Units]]</f>
        <v>4.0131528185326468</v>
      </c>
      <c r="N3300" s="31">
        <f t="shared" si="260"/>
        <v>0.54210066670926793</v>
      </c>
    </row>
    <row r="3301" spans="1:14" x14ac:dyDescent="0.25">
      <c r="A3301" s="35">
        <v>2019</v>
      </c>
      <c r="B3301" s="15" t="s">
        <v>176</v>
      </c>
      <c r="C3301" s="15" t="s">
        <v>169</v>
      </c>
      <c r="D3301" s="15" t="s">
        <v>6</v>
      </c>
      <c r="E3301" s="15" t="s">
        <v>37</v>
      </c>
      <c r="F3301" s="16">
        <v>156</v>
      </c>
      <c r="G3301" s="19">
        <v>325.919167679986</v>
      </c>
      <c r="H3301" s="19">
        <f t="shared" si="256"/>
        <v>50843.390158077818</v>
      </c>
      <c r="I3301" s="20">
        <v>719.08012799996914</v>
      </c>
      <c r="J3301" s="19">
        <f t="shared" si="257"/>
        <v>112176.49996799519</v>
      </c>
      <c r="K3301" s="19">
        <f t="shared" si="258"/>
        <v>393.16096031998313</v>
      </c>
      <c r="L3301" s="19">
        <f t="shared" si="259"/>
        <v>61333.109809917369</v>
      </c>
      <c r="M3301" s="29">
        <f>Table4[[#This Row],[Revenue]]/Table4[[#This Row],[Units]]</f>
        <v>4.6094879999998017</v>
      </c>
      <c r="N3301" s="31">
        <f t="shared" si="260"/>
        <v>0.54675542406311639</v>
      </c>
    </row>
    <row r="3302" spans="1:14" x14ac:dyDescent="0.25">
      <c r="A3302" s="35">
        <v>2002</v>
      </c>
      <c r="B3302" s="15" t="s">
        <v>171</v>
      </c>
      <c r="C3302" s="15" t="s">
        <v>170</v>
      </c>
      <c r="D3302" s="15" t="s">
        <v>168</v>
      </c>
      <c r="E3302" s="15" t="s">
        <v>159</v>
      </c>
      <c r="F3302" s="16">
        <v>106</v>
      </c>
      <c r="G3302" s="19">
        <v>108.45159081329969</v>
      </c>
      <c r="H3302" s="19">
        <f t="shared" si="256"/>
        <v>11495.868626209767</v>
      </c>
      <c r="I3302" s="20">
        <v>347.979728429999</v>
      </c>
      <c r="J3302" s="19">
        <f t="shared" si="257"/>
        <v>36885.851213579896</v>
      </c>
      <c r="K3302" s="19">
        <f t="shared" si="258"/>
        <v>239.52813761669933</v>
      </c>
      <c r="L3302" s="19">
        <f t="shared" si="259"/>
        <v>25389.982587370127</v>
      </c>
      <c r="M3302" s="29">
        <f>Table4[[#This Row],[Revenue]]/Table4[[#This Row],[Units]]</f>
        <v>3.2828276266981038</v>
      </c>
      <c r="N3302" s="31">
        <f t="shared" si="260"/>
        <v>0.68833934291917742</v>
      </c>
    </row>
    <row r="3303" spans="1:14" x14ac:dyDescent="0.25">
      <c r="A3303" s="35">
        <v>2003</v>
      </c>
      <c r="B3303" s="15" t="s">
        <v>174</v>
      </c>
      <c r="C3303" s="15" t="s">
        <v>170</v>
      </c>
      <c r="D3303" s="15" t="s">
        <v>168</v>
      </c>
      <c r="E3303" s="15" t="s">
        <v>159</v>
      </c>
      <c r="F3303" s="16">
        <v>175</v>
      </c>
      <c r="G3303" s="19">
        <v>182.60647492499919</v>
      </c>
      <c r="H3303" s="19">
        <f t="shared" si="256"/>
        <v>31956.133111874857</v>
      </c>
      <c r="I3303" s="20">
        <v>447.21846749999804</v>
      </c>
      <c r="J3303" s="19">
        <f t="shared" si="257"/>
        <v>78263.231812499653</v>
      </c>
      <c r="K3303" s="19">
        <f t="shared" si="258"/>
        <v>264.61199257499885</v>
      </c>
      <c r="L3303" s="19">
        <f t="shared" si="259"/>
        <v>46307.098700624796</v>
      </c>
      <c r="M3303" s="29">
        <f>Table4[[#This Row],[Revenue]]/Table4[[#This Row],[Units]]</f>
        <v>2.5555340999999889</v>
      </c>
      <c r="N3303" s="31">
        <f t="shared" si="260"/>
        <v>0.5916839571813971</v>
      </c>
    </row>
    <row r="3304" spans="1:14" x14ac:dyDescent="0.25">
      <c r="A3304" s="35">
        <v>2003</v>
      </c>
      <c r="B3304" s="15" t="s">
        <v>175</v>
      </c>
      <c r="C3304" s="15" t="s">
        <v>170</v>
      </c>
      <c r="D3304" s="15" t="s">
        <v>168</v>
      </c>
      <c r="E3304" s="15" t="s">
        <v>159</v>
      </c>
      <c r="F3304" s="16">
        <v>154</v>
      </c>
      <c r="G3304" s="19">
        <v>180.51091757999708</v>
      </c>
      <c r="H3304" s="19">
        <f t="shared" si="256"/>
        <v>27798.681307319552</v>
      </c>
      <c r="I3304" s="20">
        <v>467.26021799999245</v>
      </c>
      <c r="J3304" s="19">
        <f t="shared" si="257"/>
        <v>71958.073571998844</v>
      </c>
      <c r="K3304" s="19">
        <f t="shared" si="258"/>
        <v>286.74930041999539</v>
      </c>
      <c r="L3304" s="19">
        <f t="shared" si="259"/>
        <v>44159.392264679293</v>
      </c>
      <c r="M3304" s="29">
        <f>Table4[[#This Row],[Revenue]]/Table4[[#This Row],[Units]]</f>
        <v>3.0341572597402107</v>
      </c>
      <c r="N3304" s="31">
        <f t="shared" si="260"/>
        <v>0.61368224679465444</v>
      </c>
    </row>
    <row r="3305" spans="1:14" x14ac:dyDescent="0.25">
      <c r="A3305" s="35">
        <v>2003</v>
      </c>
      <c r="B3305" s="15" t="s">
        <v>174</v>
      </c>
      <c r="C3305" s="15" t="s">
        <v>170</v>
      </c>
      <c r="D3305" s="15" t="s">
        <v>168</v>
      </c>
      <c r="E3305" s="15" t="s">
        <v>159</v>
      </c>
      <c r="F3305" s="16">
        <v>155</v>
      </c>
      <c r="G3305" s="19">
        <v>163.02416748549928</v>
      </c>
      <c r="H3305" s="19">
        <f t="shared" si="256"/>
        <v>25268.745960252389</v>
      </c>
      <c r="I3305" s="20">
        <v>421.85013704999812</v>
      </c>
      <c r="J3305" s="19">
        <f t="shared" si="257"/>
        <v>65386.77124274971</v>
      </c>
      <c r="K3305" s="19">
        <f t="shared" si="258"/>
        <v>258.82596956449885</v>
      </c>
      <c r="L3305" s="19">
        <f t="shared" si="259"/>
        <v>40118.025282497321</v>
      </c>
      <c r="M3305" s="29">
        <f>Table4[[#This Row],[Revenue]]/Table4[[#This Row],[Units]]</f>
        <v>2.7216137874193427</v>
      </c>
      <c r="N3305" s="31">
        <f t="shared" si="260"/>
        <v>0.61354956851376474</v>
      </c>
    </row>
    <row r="3306" spans="1:14" x14ac:dyDescent="0.25">
      <c r="A3306" s="35">
        <v>2003</v>
      </c>
      <c r="B3306" s="15" t="s">
        <v>175</v>
      </c>
      <c r="C3306" s="15" t="s">
        <v>169</v>
      </c>
      <c r="D3306" s="15" t="s">
        <v>5</v>
      </c>
      <c r="E3306" s="15" t="s">
        <v>159</v>
      </c>
      <c r="F3306" s="16">
        <v>113</v>
      </c>
      <c r="G3306" s="19">
        <v>146.79937993419767</v>
      </c>
      <c r="H3306" s="19">
        <f t="shared" si="256"/>
        <v>16588.329932564338</v>
      </c>
      <c r="I3306" s="20">
        <v>423.85912881999326</v>
      </c>
      <c r="J3306" s="19">
        <f t="shared" si="257"/>
        <v>47896.081556659236</v>
      </c>
      <c r="K3306" s="19">
        <f t="shared" si="258"/>
        <v>277.05974888579556</v>
      </c>
      <c r="L3306" s="19">
        <f t="shared" si="259"/>
        <v>31307.751624094897</v>
      </c>
      <c r="M3306" s="29">
        <f>Table4[[#This Row],[Revenue]]/Table4[[#This Row],[Units]]</f>
        <v>3.7509657417698516</v>
      </c>
      <c r="N3306" s="31">
        <f t="shared" si="260"/>
        <v>0.65365997815623023</v>
      </c>
    </row>
    <row r="3307" spans="1:14" x14ac:dyDescent="0.25">
      <c r="A3307" s="35">
        <v>2005</v>
      </c>
      <c r="B3307" s="15" t="s">
        <v>174</v>
      </c>
      <c r="C3307" s="15" t="s">
        <v>170</v>
      </c>
      <c r="D3307" s="15" t="s">
        <v>168</v>
      </c>
      <c r="E3307" s="15" t="s">
        <v>159</v>
      </c>
      <c r="F3307" s="16">
        <v>175</v>
      </c>
      <c r="G3307" s="19">
        <v>260.33337224999042</v>
      </c>
      <c r="H3307" s="19">
        <f t="shared" si="256"/>
        <v>45558.340143748326</v>
      </c>
      <c r="I3307" s="20">
        <v>634.83547499997655</v>
      </c>
      <c r="J3307" s="19">
        <f t="shared" si="257"/>
        <v>111096.2081249959</v>
      </c>
      <c r="K3307" s="19">
        <f t="shared" si="258"/>
        <v>374.50210274998614</v>
      </c>
      <c r="L3307" s="19">
        <f t="shared" si="259"/>
        <v>65537.867981247575</v>
      </c>
      <c r="M3307" s="29">
        <f>Table4[[#This Row],[Revenue]]/Table4[[#This Row],[Units]]</f>
        <v>3.6276312857141519</v>
      </c>
      <c r="N3307" s="31">
        <f t="shared" si="260"/>
        <v>0.58991993594875891</v>
      </c>
    </row>
    <row r="3308" spans="1:14" x14ac:dyDescent="0.25">
      <c r="A3308" s="35">
        <v>2005</v>
      </c>
      <c r="B3308" s="15" t="s">
        <v>172</v>
      </c>
      <c r="C3308" s="15" t="s">
        <v>170</v>
      </c>
      <c r="D3308" s="15" t="s">
        <v>168</v>
      </c>
      <c r="E3308" s="15" t="s">
        <v>159</v>
      </c>
      <c r="F3308" s="16">
        <v>155</v>
      </c>
      <c r="G3308" s="19">
        <v>232.9629100999914</v>
      </c>
      <c r="H3308" s="19">
        <f t="shared" si="256"/>
        <v>36109.251065498669</v>
      </c>
      <c r="I3308" s="20">
        <v>601.17470999997784</v>
      </c>
      <c r="J3308" s="19">
        <f t="shared" si="257"/>
        <v>93182.08004999657</v>
      </c>
      <c r="K3308" s="19">
        <f t="shared" si="258"/>
        <v>368.21179989998643</v>
      </c>
      <c r="L3308" s="19">
        <f t="shared" si="259"/>
        <v>57072.828984497901</v>
      </c>
      <c r="M3308" s="29">
        <f>Table4[[#This Row],[Revenue]]/Table4[[#This Row],[Units]]</f>
        <v>3.8785465161288895</v>
      </c>
      <c r="N3308" s="31">
        <f t="shared" si="260"/>
        <v>0.61248717515079765</v>
      </c>
    </row>
    <row r="3309" spans="1:14" x14ac:dyDescent="0.25">
      <c r="A3309" s="35">
        <v>2005</v>
      </c>
      <c r="B3309" s="15" t="s">
        <v>172</v>
      </c>
      <c r="C3309" s="15" t="s">
        <v>170</v>
      </c>
      <c r="D3309" s="15" t="s">
        <v>168</v>
      </c>
      <c r="E3309" s="15" t="s">
        <v>159</v>
      </c>
      <c r="F3309" s="16">
        <v>106</v>
      </c>
      <c r="G3309" s="19">
        <v>160.95237996999393</v>
      </c>
      <c r="H3309" s="19">
        <f t="shared" si="256"/>
        <v>17060.952276819356</v>
      </c>
      <c r="I3309" s="20">
        <v>516.43388699998047</v>
      </c>
      <c r="J3309" s="19">
        <f t="shared" si="257"/>
        <v>54741.992021997932</v>
      </c>
      <c r="K3309" s="19">
        <f t="shared" si="258"/>
        <v>355.48150702998657</v>
      </c>
      <c r="L3309" s="19">
        <f t="shared" si="259"/>
        <v>37681.039745178576</v>
      </c>
      <c r="M3309" s="29">
        <f>Table4[[#This Row],[Revenue]]/Table4[[#This Row],[Units]]</f>
        <v>4.8720178018866083</v>
      </c>
      <c r="N3309" s="31">
        <f t="shared" si="260"/>
        <v>0.68833884835678882</v>
      </c>
    </row>
    <row r="3310" spans="1:14" x14ac:dyDescent="0.25">
      <c r="A3310" s="35">
        <v>2012</v>
      </c>
      <c r="B3310" s="15" t="s">
        <v>173</v>
      </c>
      <c r="C3310" s="15" t="s">
        <v>170</v>
      </c>
      <c r="D3310" s="15" t="s">
        <v>168</v>
      </c>
      <c r="E3310" s="15" t="s">
        <v>159</v>
      </c>
      <c r="F3310" s="16">
        <v>688</v>
      </c>
      <c r="G3310" s="19">
        <v>886.99247571358535</v>
      </c>
      <c r="H3310" s="19">
        <f t="shared" si="256"/>
        <v>610250.82329094678</v>
      </c>
      <c r="I3310" s="20">
        <v>1389.0015345599768</v>
      </c>
      <c r="J3310" s="19">
        <f t="shared" si="257"/>
        <v>955633.05577726406</v>
      </c>
      <c r="K3310" s="19">
        <f t="shared" si="258"/>
        <v>502.00905884639144</v>
      </c>
      <c r="L3310" s="19">
        <f t="shared" si="259"/>
        <v>345382.23248631728</v>
      </c>
      <c r="M3310" s="29">
        <f>Table4[[#This Row],[Revenue]]/Table4[[#This Row],[Units]]</f>
        <v>2.0188975793022919</v>
      </c>
      <c r="N3310" s="31">
        <f t="shared" si="260"/>
        <v>0.36141720966883123</v>
      </c>
    </row>
    <row r="3311" spans="1:14" x14ac:dyDescent="0.25">
      <c r="A3311" s="35">
        <v>2013</v>
      </c>
      <c r="B3311" s="15" t="s">
        <v>172</v>
      </c>
      <c r="C3311" s="15" t="s">
        <v>170</v>
      </c>
      <c r="D3311" s="15" t="s">
        <v>168</v>
      </c>
      <c r="E3311" s="15" t="s">
        <v>159</v>
      </c>
      <c r="F3311" s="16">
        <v>899</v>
      </c>
      <c r="G3311" s="19">
        <v>1301.8694434999586</v>
      </c>
      <c r="H3311" s="19">
        <f t="shared" si="256"/>
        <v>1170380.6297064628</v>
      </c>
      <c r="I3311" s="20">
        <v>2397.7038499999394</v>
      </c>
      <c r="J3311" s="19">
        <f t="shared" si="257"/>
        <v>2155535.7611499457</v>
      </c>
      <c r="K3311" s="19">
        <f t="shared" si="258"/>
        <v>1095.8344064999808</v>
      </c>
      <c r="L3311" s="19">
        <f t="shared" si="259"/>
        <v>985155.13144348282</v>
      </c>
      <c r="M3311" s="29">
        <f>Table4[[#This Row],[Revenue]]/Table4[[#This Row],[Units]]</f>
        <v>2.6670788097885865</v>
      </c>
      <c r="N3311" s="31">
        <f t="shared" si="260"/>
        <v>0.45703492802082646</v>
      </c>
    </row>
    <row r="3312" spans="1:14" x14ac:dyDescent="0.25">
      <c r="A3312" s="35">
        <v>2013</v>
      </c>
      <c r="B3312" s="15" t="s">
        <v>173</v>
      </c>
      <c r="C3312" s="15" t="s">
        <v>170</v>
      </c>
      <c r="D3312" s="15" t="s">
        <v>168</v>
      </c>
      <c r="E3312" s="15" t="s">
        <v>159</v>
      </c>
      <c r="F3312" s="16">
        <v>167</v>
      </c>
      <c r="G3312" s="19">
        <v>372.19868543998729</v>
      </c>
      <c r="H3312" s="19">
        <f t="shared" si="256"/>
        <v>62157.180468477876</v>
      </c>
      <c r="I3312" s="20">
        <v>761.05382399997404</v>
      </c>
      <c r="J3312" s="19">
        <f t="shared" si="257"/>
        <v>127095.98860799566</v>
      </c>
      <c r="K3312" s="19">
        <f t="shared" si="258"/>
        <v>388.85513855998676</v>
      </c>
      <c r="L3312" s="19">
        <f t="shared" si="259"/>
        <v>64938.808139517787</v>
      </c>
      <c r="M3312" s="29">
        <f>Table4[[#This Row],[Revenue]]/Table4[[#This Row],[Units]]</f>
        <v>4.5572085269459519</v>
      </c>
      <c r="N3312" s="31">
        <f t="shared" si="260"/>
        <v>0.5109430191365808</v>
      </c>
    </row>
    <row r="3313" spans="1:14" x14ac:dyDescent="0.25">
      <c r="A3313" s="35">
        <v>2014</v>
      </c>
      <c r="B3313" s="15" t="s">
        <v>172</v>
      </c>
      <c r="C3313" s="15" t="s">
        <v>170</v>
      </c>
      <c r="D3313" s="15" t="s">
        <v>168</v>
      </c>
      <c r="E3313" s="15" t="s">
        <v>159</v>
      </c>
      <c r="F3313" s="16">
        <v>688</v>
      </c>
      <c r="G3313" s="19">
        <v>1196.4066696799487</v>
      </c>
      <c r="H3313" s="19">
        <f t="shared" si="256"/>
        <v>823127.78873980464</v>
      </c>
      <c r="I3313" s="20">
        <v>2315.0731279999222</v>
      </c>
      <c r="J3313" s="19">
        <f t="shared" si="257"/>
        <v>1592770.3120639464</v>
      </c>
      <c r="K3313" s="19">
        <f t="shared" si="258"/>
        <v>1118.6664583199736</v>
      </c>
      <c r="L3313" s="19">
        <f t="shared" si="259"/>
        <v>769642.52332414174</v>
      </c>
      <c r="M3313" s="29">
        <f>Table4[[#This Row],[Revenue]]/Table4[[#This Row],[Units]]</f>
        <v>3.3649318720929102</v>
      </c>
      <c r="N3313" s="31">
        <f t="shared" si="260"/>
        <v>0.48320998796544762</v>
      </c>
    </row>
    <row r="3314" spans="1:14" x14ac:dyDescent="0.25">
      <c r="A3314" s="35">
        <v>2017</v>
      </c>
      <c r="B3314" s="15" t="s">
        <v>171</v>
      </c>
      <c r="C3314" s="15" t="s">
        <v>170</v>
      </c>
      <c r="D3314" s="15" t="s">
        <v>146</v>
      </c>
      <c r="E3314" s="15" t="s">
        <v>159</v>
      </c>
      <c r="F3314" s="16">
        <v>176</v>
      </c>
      <c r="G3314" s="19">
        <v>267.36420045239379</v>
      </c>
      <c r="H3314" s="19">
        <f t="shared" si="256"/>
        <v>47056.09927962131</v>
      </c>
      <c r="I3314" s="20">
        <v>584.32992403998651</v>
      </c>
      <c r="J3314" s="19">
        <f t="shared" si="257"/>
        <v>102842.06663103763</v>
      </c>
      <c r="K3314" s="19">
        <f t="shared" si="258"/>
        <v>316.96572358759272</v>
      </c>
      <c r="L3314" s="19">
        <f t="shared" si="259"/>
        <v>55785.967351416315</v>
      </c>
      <c r="M3314" s="29">
        <f>Table4[[#This Row],[Revenue]]/Table4[[#This Row],[Units]]</f>
        <v>3.3200563865908324</v>
      </c>
      <c r="N3314" s="31">
        <f t="shared" si="260"/>
        <v>0.54244307975215444</v>
      </c>
    </row>
    <row r="3315" spans="1:14" x14ac:dyDescent="0.25">
      <c r="A3315" s="35">
        <v>2018</v>
      </c>
      <c r="B3315" s="15" t="s">
        <v>174</v>
      </c>
      <c r="C3315" s="15" t="s">
        <v>170</v>
      </c>
      <c r="D3315" s="15" t="s">
        <v>168</v>
      </c>
      <c r="E3315" s="15" t="s">
        <v>159</v>
      </c>
      <c r="F3315" s="16">
        <v>277</v>
      </c>
      <c r="G3315" s="19">
        <v>452.3968440399895</v>
      </c>
      <c r="H3315" s="19">
        <f t="shared" si="256"/>
        <v>125313.92579907709</v>
      </c>
      <c r="I3315" s="20">
        <v>821.79788399998097</v>
      </c>
      <c r="J3315" s="19">
        <f t="shared" si="257"/>
        <v>227638.01386799474</v>
      </c>
      <c r="K3315" s="19">
        <f t="shared" si="258"/>
        <v>369.40103995999146</v>
      </c>
      <c r="L3315" s="19">
        <f t="shared" si="259"/>
        <v>102324.08806891766</v>
      </c>
      <c r="M3315" s="29">
        <f>Table4[[#This Row],[Revenue]]/Table4[[#This Row],[Units]]</f>
        <v>2.9667793646208698</v>
      </c>
      <c r="N3315" s="31">
        <f t="shared" si="260"/>
        <v>0.44950351802074001</v>
      </c>
    </row>
    <row r="3316" spans="1:14" x14ac:dyDescent="0.25">
      <c r="A3316" s="35">
        <v>2018</v>
      </c>
      <c r="B3316" s="15" t="s">
        <v>175</v>
      </c>
      <c r="C3316" s="15" t="s">
        <v>170</v>
      </c>
      <c r="D3316" s="15" t="s">
        <v>168</v>
      </c>
      <c r="E3316" s="15" t="s">
        <v>159</v>
      </c>
      <c r="F3316" s="16">
        <v>227</v>
      </c>
      <c r="G3316" s="19">
        <v>316.56500109998939</v>
      </c>
      <c r="H3316" s="19">
        <f t="shared" si="256"/>
        <v>71860.255249697584</v>
      </c>
      <c r="I3316" s="20">
        <v>689.85080999997695</v>
      </c>
      <c r="J3316" s="19">
        <f t="shared" si="257"/>
        <v>156596.13386999478</v>
      </c>
      <c r="K3316" s="19">
        <f t="shared" si="258"/>
        <v>373.28580889998756</v>
      </c>
      <c r="L3316" s="19">
        <f t="shared" si="259"/>
        <v>84735.878620297197</v>
      </c>
      <c r="M3316" s="29">
        <f>Table4[[#This Row],[Revenue]]/Table4[[#This Row],[Units]]</f>
        <v>3.0389903524228061</v>
      </c>
      <c r="N3316" s="31">
        <f t="shared" si="260"/>
        <v>0.54111092353432189</v>
      </c>
    </row>
    <row r="3317" spans="1:14" x14ac:dyDescent="0.25">
      <c r="A3317" s="35">
        <v>1990</v>
      </c>
      <c r="B3317" s="15" t="s">
        <v>176</v>
      </c>
      <c r="C3317" s="15" t="s">
        <v>170</v>
      </c>
      <c r="D3317" s="15" t="s">
        <v>168</v>
      </c>
      <c r="E3317" s="15" t="s">
        <v>160</v>
      </c>
      <c r="F3317" s="16">
        <v>354</v>
      </c>
      <c r="G3317" s="19">
        <v>484.57426086539488</v>
      </c>
      <c r="H3317" s="19">
        <f t="shared" si="256"/>
        <v>171539.28834634979</v>
      </c>
      <c r="I3317" s="20">
        <v>852.145196339991</v>
      </c>
      <c r="J3317" s="19">
        <f t="shared" si="257"/>
        <v>301659.39950435684</v>
      </c>
      <c r="K3317" s="19">
        <f t="shared" si="258"/>
        <v>367.57093547459613</v>
      </c>
      <c r="L3317" s="19">
        <f t="shared" si="259"/>
        <v>130120.11115800706</v>
      </c>
      <c r="M3317" s="29">
        <f>Table4[[#This Row],[Revenue]]/Table4[[#This Row],[Units]]</f>
        <v>2.4071898201694659</v>
      </c>
      <c r="N3317" s="31">
        <f t="shared" si="260"/>
        <v>0.43134777623969822</v>
      </c>
    </row>
    <row r="3318" spans="1:14" x14ac:dyDescent="0.25">
      <c r="A3318" s="35">
        <v>1990</v>
      </c>
      <c r="B3318" s="15" t="s">
        <v>175</v>
      </c>
      <c r="C3318" s="15" t="s">
        <v>170</v>
      </c>
      <c r="D3318" s="15" t="s">
        <v>168</v>
      </c>
      <c r="E3318" s="15" t="s">
        <v>160</v>
      </c>
      <c r="F3318" s="16">
        <v>263</v>
      </c>
      <c r="G3318" s="19">
        <v>396.88006220999421</v>
      </c>
      <c r="H3318" s="19">
        <f t="shared" si="256"/>
        <v>104379.45636122848</v>
      </c>
      <c r="I3318" s="20">
        <v>729.54899099998931</v>
      </c>
      <c r="J3318" s="19">
        <f t="shared" si="257"/>
        <v>191871.38463299719</v>
      </c>
      <c r="K3318" s="19">
        <f t="shared" si="258"/>
        <v>332.66892878999511</v>
      </c>
      <c r="L3318" s="19">
        <f t="shared" si="259"/>
        <v>87491.928271768702</v>
      </c>
      <c r="M3318" s="29">
        <f>Table4[[#This Row],[Revenue]]/Table4[[#This Row],[Units]]</f>
        <v>2.7739505361216326</v>
      </c>
      <c r="N3318" s="31">
        <f t="shared" si="260"/>
        <v>0.45599258294361755</v>
      </c>
    </row>
    <row r="3319" spans="1:14" x14ac:dyDescent="0.25">
      <c r="A3319" s="35">
        <v>1990</v>
      </c>
      <c r="B3319" s="15" t="s">
        <v>176</v>
      </c>
      <c r="C3319" s="15" t="s">
        <v>170</v>
      </c>
      <c r="D3319" s="15" t="s">
        <v>168</v>
      </c>
      <c r="E3319" s="15" t="s">
        <v>160</v>
      </c>
      <c r="F3319" s="16">
        <v>249</v>
      </c>
      <c r="G3319" s="19">
        <v>380.16597098129552</v>
      </c>
      <c r="H3319" s="19">
        <f t="shared" si="256"/>
        <v>94661.326774342582</v>
      </c>
      <c r="I3319" s="20">
        <v>719.60676122999143</v>
      </c>
      <c r="J3319" s="19">
        <f t="shared" si="257"/>
        <v>179182.08354626788</v>
      </c>
      <c r="K3319" s="19">
        <f t="shared" si="258"/>
        <v>339.44079024869592</v>
      </c>
      <c r="L3319" s="19">
        <f t="shared" si="259"/>
        <v>84520.756771925298</v>
      </c>
      <c r="M3319" s="29">
        <f>Table4[[#This Row],[Revenue]]/Table4[[#This Row],[Units]]</f>
        <v>2.889986992891532</v>
      </c>
      <c r="N3319" s="31">
        <f t="shared" si="260"/>
        <v>0.47170316975413773</v>
      </c>
    </row>
    <row r="3320" spans="1:14" x14ac:dyDescent="0.25">
      <c r="A3320" s="35">
        <v>1990</v>
      </c>
      <c r="B3320" s="15" t="s">
        <v>172</v>
      </c>
      <c r="C3320" s="15" t="s">
        <v>170</v>
      </c>
      <c r="D3320" s="15" t="s">
        <v>168</v>
      </c>
      <c r="E3320" s="15" t="s">
        <v>160</v>
      </c>
      <c r="F3320" s="16">
        <v>175</v>
      </c>
      <c r="G3320" s="19">
        <v>184.67004489749897</v>
      </c>
      <c r="H3320" s="19">
        <f t="shared" si="256"/>
        <v>32317.257857062319</v>
      </c>
      <c r="I3320" s="20">
        <v>452.27232224999744</v>
      </c>
      <c r="J3320" s="19">
        <f t="shared" si="257"/>
        <v>79147.656393749552</v>
      </c>
      <c r="K3320" s="19">
        <f t="shared" si="258"/>
        <v>267.6022773524985</v>
      </c>
      <c r="L3320" s="19">
        <f t="shared" si="259"/>
        <v>46830.398536687237</v>
      </c>
      <c r="M3320" s="29">
        <f>Table4[[#This Row],[Revenue]]/Table4[[#This Row],[Units]]</f>
        <v>2.5844132699999856</v>
      </c>
      <c r="N3320" s="31">
        <f t="shared" si="260"/>
        <v>0.5916839571813971</v>
      </c>
    </row>
    <row r="3321" spans="1:14" x14ac:dyDescent="0.25">
      <c r="A3321" s="35">
        <v>1992</v>
      </c>
      <c r="B3321" s="15" t="s">
        <v>173</v>
      </c>
      <c r="C3321" s="15" t="s">
        <v>170</v>
      </c>
      <c r="D3321" s="15" t="s">
        <v>168</v>
      </c>
      <c r="E3321" s="15" t="s">
        <v>160</v>
      </c>
      <c r="F3321" s="16">
        <v>354</v>
      </c>
      <c r="G3321" s="19">
        <v>624.70881287997827</v>
      </c>
      <c r="H3321" s="19">
        <f t="shared" si="256"/>
        <v>221146.9197595123</v>
      </c>
      <c r="I3321" s="20">
        <v>1074.8058479999627</v>
      </c>
      <c r="J3321" s="19">
        <f t="shared" si="257"/>
        <v>380481.27019198681</v>
      </c>
      <c r="K3321" s="19">
        <f t="shared" si="258"/>
        <v>450.09703511998441</v>
      </c>
      <c r="L3321" s="19">
        <f t="shared" si="259"/>
        <v>159334.35043247452</v>
      </c>
      <c r="M3321" s="29">
        <f>Table4[[#This Row],[Revenue]]/Table4[[#This Row],[Units]]</f>
        <v>3.0361747118643012</v>
      </c>
      <c r="N3321" s="31">
        <f t="shared" si="260"/>
        <v>0.41877054907873934</v>
      </c>
    </row>
    <row r="3322" spans="1:14" x14ac:dyDescent="0.25">
      <c r="A3322" s="35">
        <v>1992</v>
      </c>
      <c r="B3322" s="15" t="s">
        <v>173</v>
      </c>
      <c r="C3322" s="15" t="s">
        <v>170</v>
      </c>
      <c r="D3322" s="15" t="s">
        <v>168</v>
      </c>
      <c r="E3322" s="15" t="s">
        <v>160</v>
      </c>
      <c r="F3322" s="16">
        <v>249</v>
      </c>
      <c r="G3322" s="19">
        <v>489.55600211998257</v>
      </c>
      <c r="H3322" s="19">
        <f t="shared" si="256"/>
        <v>121899.44452787566</v>
      </c>
      <c r="I3322" s="20">
        <v>911.33065199996759</v>
      </c>
      <c r="J3322" s="19">
        <f t="shared" si="257"/>
        <v>226921.33234799193</v>
      </c>
      <c r="K3322" s="19">
        <f t="shared" si="258"/>
        <v>421.77464987998502</v>
      </c>
      <c r="L3322" s="19">
        <f t="shared" si="259"/>
        <v>105021.88782011627</v>
      </c>
      <c r="M3322" s="29">
        <f>Table4[[#This Row],[Revenue]]/Table4[[#This Row],[Units]]</f>
        <v>3.6599624578311953</v>
      </c>
      <c r="N3322" s="31">
        <f t="shared" si="260"/>
        <v>0.46281187728556727</v>
      </c>
    </row>
    <row r="3323" spans="1:14" x14ac:dyDescent="0.25">
      <c r="A3323" s="35">
        <v>1992</v>
      </c>
      <c r="B3323" s="15" t="s">
        <v>173</v>
      </c>
      <c r="C3323" s="15" t="s">
        <v>170</v>
      </c>
      <c r="D3323" s="15" t="s">
        <v>168</v>
      </c>
      <c r="E3323" s="15" t="s">
        <v>160</v>
      </c>
      <c r="F3323" s="16">
        <v>175</v>
      </c>
      <c r="G3323" s="19">
        <v>255.57000524999094</v>
      </c>
      <c r="H3323" s="19">
        <f t="shared" si="256"/>
        <v>44724.750918748417</v>
      </c>
      <c r="I3323" s="20">
        <v>623.21977499997786</v>
      </c>
      <c r="J3323" s="19">
        <f t="shared" si="257"/>
        <v>109063.46062499612</v>
      </c>
      <c r="K3323" s="19">
        <f t="shared" si="258"/>
        <v>367.64976974998694</v>
      </c>
      <c r="L3323" s="19">
        <f t="shared" si="259"/>
        <v>64338.709706247704</v>
      </c>
      <c r="M3323" s="29">
        <f>Table4[[#This Row],[Revenue]]/Table4[[#This Row],[Units]]</f>
        <v>3.5612558571427306</v>
      </c>
      <c r="N3323" s="31">
        <f t="shared" si="260"/>
        <v>0.58991993594875902</v>
      </c>
    </row>
    <row r="3324" spans="1:14" x14ac:dyDescent="0.25">
      <c r="A3324" s="35">
        <v>1995</v>
      </c>
      <c r="B3324" s="15" t="s">
        <v>176</v>
      </c>
      <c r="C3324" s="15" t="s">
        <v>170</v>
      </c>
      <c r="D3324" s="15" t="s">
        <v>168</v>
      </c>
      <c r="E3324" s="15" t="s">
        <v>160</v>
      </c>
      <c r="F3324" s="16">
        <v>1027.8788033809519</v>
      </c>
      <c r="G3324" s="19">
        <v>3394.1495309395423</v>
      </c>
      <c r="H3324" s="19">
        <f t="shared" si="256"/>
        <v>3488774.3583581559</v>
      </c>
      <c r="I3324" s="20">
        <v>6681.8402095709707</v>
      </c>
      <c r="J3324" s="19">
        <f t="shared" si="257"/>
        <v>6868121.918996538</v>
      </c>
      <c r="K3324" s="19">
        <f t="shared" si="258"/>
        <v>3287.6906786314285</v>
      </c>
      <c r="L3324" s="19">
        <f t="shared" si="259"/>
        <v>3379347.5606383821</v>
      </c>
      <c r="M3324" s="29">
        <f>Table4[[#This Row],[Revenue]]/Table4[[#This Row],[Units]]</f>
        <v>6.5006109549031637</v>
      </c>
      <c r="N3324" s="31">
        <f t="shared" si="260"/>
        <v>0.49203371758609077</v>
      </c>
    </row>
    <row r="3325" spans="1:14" x14ac:dyDescent="0.25">
      <c r="A3325" s="35">
        <v>1995</v>
      </c>
      <c r="B3325" s="15" t="s">
        <v>171</v>
      </c>
      <c r="C3325" s="15" t="s">
        <v>170</v>
      </c>
      <c r="D3325" s="15" t="s">
        <v>168</v>
      </c>
      <c r="E3325" s="15" t="s">
        <v>160</v>
      </c>
      <c r="F3325" s="16">
        <v>1291.348175890429</v>
      </c>
      <c r="G3325" s="19">
        <v>3048.0442287788633</v>
      </c>
      <c r="H3325" s="19">
        <f t="shared" si="256"/>
        <v>3936086.3548669345</v>
      </c>
      <c r="I3325" s="20">
        <v>5056.5052203576997</v>
      </c>
      <c r="J3325" s="19">
        <f t="shared" si="257"/>
        <v>6529708.7926893476</v>
      </c>
      <c r="K3325" s="19">
        <f t="shared" si="258"/>
        <v>2008.4609915788365</v>
      </c>
      <c r="L3325" s="19">
        <f t="shared" si="259"/>
        <v>2593622.4378224132</v>
      </c>
      <c r="M3325" s="29">
        <f>Table4[[#This Row],[Revenue]]/Table4[[#This Row],[Units]]</f>
        <v>3.9156792217335696</v>
      </c>
      <c r="N3325" s="31">
        <f t="shared" si="260"/>
        <v>0.39720338535253347</v>
      </c>
    </row>
    <row r="3326" spans="1:14" x14ac:dyDescent="0.25">
      <c r="A3326" s="35">
        <v>1995</v>
      </c>
      <c r="B3326" s="15" t="s">
        <v>175</v>
      </c>
      <c r="C3326" s="15" t="s">
        <v>170</v>
      </c>
      <c r="D3326" s="15" t="s">
        <v>168</v>
      </c>
      <c r="E3326" s="15" t="s">
        <v>160</v>
      </c>
      <c r="F3326" s="16">
        <v>1173.9528871731172</v>
      </c>
      <c r="G3326" s="19">
        <v>2599.4974163436777</v>
      </c>
      <c r="H3326" s="19">
        <f t="shared" si="256"/>
        <v>3051687.4971157191</v>
      </c>
      <c r="I3326" s="20">
        <v>4467.4038720917924</v>
      </c>
      <c r="J3326" s="19">
        <f t="shared" si="257"/>
        <v>5244521.673810523</v>
      </c>
      <c r="K3326" s="19">
        <f t="shared" si="258"/>
        <v>1867.9064557481147</v>
      </c>
      <c r="L3326" s="19">
        <f t="shared" si="259"/>
        <v>2192834.1766948039</v>
      </c>
      <c r="M3326" s="29">
        <f>Table4[[#This Row],[Revenue]]/Table4[[#This Row],[Units]]</f>
        <v>3.8054371013553339</v>
      </c>
      <c r="N3326" s="31">
        <f t="shared" si="260"/>
        <v>0.418119003615739</v>
      </c>
    </row>
    <row r="3327" spans="1:14" x14ac:dyDescent="0.25">
      <c r="A3327" s="35">
        <v>1995</v>
      </c>
      <c r="B3327" s="15" t="s">
        <v>172</v>
      </c>
      <c r="C3327" s="15" t="s">
        <v>170</v>
      </c>
      <c r="D3327" s="15" t="s">
        <v>168</v>
      </c>
      <c r="E3327" s="15" t="s">
        <v>160</v>
      </c>
      <c r="F3327" s="16">
        <v>1017.1261531480844</v>
      </c>
      <c r="G3327" s="19">
        <v>2052.7490697696926</v>
      </c>
      <c r="H3327" s="19">
        <f t="shared" si="256"/>
        <v>2087904.7647131563</v>
      </c>
      <c r="I3327" s="20">
        <v>4478.4204812418548</v>
      </c>
      <c r="J3327" s="19">
        <f t="shared" si="257"/>
        <v>4555118.5962651204</v>
      </c>
      <c r="K3327" s="19">
        <f t="shared" si="258"/>
        <v>2425.6714114721622</v>
      </c>
      <c r="L3327" s="19">
        <f t="shared" si="259"/>
        <v>2467213.8315519644</v>
      </c>
      <c r="M3327" s="29">
        <f>Table4[[#This Row],[Revenue]]/Table4[[#This Row],[Units]]</f>
        <v>4.4030137927146944</v>
      </c>
      <c r="N3327" s="31">
        <f t="shared" si="260"/>
        <v>0.54163547653290689</v>
      </c>
    </row>
    <row r="3328" spans="1:14" x14ac:dyDescent="0.25">
      <c r="A3328" s="35">
        <v>1995</v>
      </c>
      <c r="B3328" s="15" t="s">
        <v>173</v>
      </c>
      <c r="C3328" s="15" t="s">
        <v>170</v>
      </c>
      <c r="D3328" s="15" t="s">
        <v>168</v>
      </c>
      <c r="E3328" s="15" t="s">
        <v>160</v>
      </c>
      <c r="F3328" s="16">
        <v>903.5062469694949</v>
      </c>
      <c r="G3328" s="19">
        <v>2029.8440025956329</v>
      </c>
      <c r="H3328" s="19">
        <f t="shared" si="256"/>
        <v>1833976.736718718</v>
      </c>
      <c r="I3328" s="20">
        <v>3718.3074509551648</v>
      </c>
      <c r="J3328" s="19">
        <f t="shared" si="257"/>
        <v>3359514.0100912102</v>
      </c>
      <c r="K3328" s="19">
        <f t="shared" si="258"/>
        <v>1688.4634483595319</v>
      </c>
      <c r="L3328" s="19">
        <f t="shared" si="259"/>
        <v>1525537.2733724923</v>
      </c>
      <c r="M3328" s="29">
        <f>Table4[[#This Row],[Revenue]]/Table4[[#This Row],[Units]]</f>
        <v>4.1154197477072962</v>
      </c>
      <c r="N3328" s="31">
        <f t="shared" si="260"/>
        <v>0.45409463058946259</v>
      </c>
    </row>
    <row r="3329" spans="1:14" x14ac:dyDescent="0.25">
      <c r="A3329" s="35">
        <v>1997</v>
      </c>
      <c r="B3329" s="15" t="s">
        <v>174</v>
      </c>
      <c r="C3329" s="15" t="s">
        <v>170</v>
      </c>
      <c r="D3329" s="15" t="s">
        <v>168</v>
      </c>
      <c r="E3329" s="15" t="s">
        <v>160</v>
      </c>
      <c r="F3329" s="16">
        <v>628</v>
      </c>
      <c r="G3329" s="19">
        <v>798.44753030198888</v>
      </c>
      <c r="H3329" s="19">
        <f t="shared" si="256"/>
        <v>501425.049029649</v>
      </c>
      <c r="I3329" s="20">
        <v>1267.7259041999823</v>
      </c>
      <c r="J3329" s="19">
        <f t="shared" si="257"/>
        <v>796131.86783758888</v>
      </c>
      <c r="K3329" s="19">
        <f t="shared" si="258"/>
        <v>469.27837389799345</v>
      </c>
      <c r="L3329" s="19">
        <f t="shared" si="259"/>
        <v>294706.81880793988</v>
      </c>
      <c r="M3329" s="29">
        <f>Table4[[#This Row],[Revenue]]/Table4[[#This Row],[Units]]</f>
        <v>2.0186718219744941</v>
      </c>
      <c r="N3329" s="31">
        <f t="shared" si="260"/>
        <v>0.37017337292175845</v>
      </c>
    </row>
    <row r="3330" spans="1:14" x14ac:dyDescent="0.25">
      <c r="A3330" s="35">
        <v>1997</v>
      </c>
      <c r="B3330" s="15" t="s">
        <v>176</v>
      </c>
      <c r="C3330" s="15" t="s">
        <v>170</v>
      </c>
      <c r="D3330" s="15" t="s">
        <v>168</v>
      </c>
      <c r="E3330" s="15" t="s">
        <v>160</v>
      </c>
      <c r="F3330" s="16">
        <v>170</v>
      </c>
      <c r="G3330" s="19">
        <v>206.39140939999584</v>
      </c>
      <c r="H3330" s="19">
        <f t="shared" ref="H3330:H3393" si="261">G3330*F3330</f>
        <v>35086.53959799929</v>
      </c>
      <c r="I3330" s="20">
        <v>510.02873999998968</v>
      </c>
      <c r="J3330" s="19">
        <f t="shared" ref="J3330:J3393" si="262">I3330*F3330</f>
        <v>86704.885799998243</v>
      </c>
      <c r="K3330" s="19">
        <f t="shared" ref="K3330:K3393" si="263">I3330-G3330</f>
        <v>303.63733059999385</v>
      </c>
      <c r="L3330" s="19">
        <f t="shared" ref="L3330:L3393" si="264">J3330-H3330</f>
        <v>51618.346201998953</v>
      </c>
      <c r="M3330" s="29">
        <f>Table4[[#This Row],[Revenue]]/Table4[[#This Row],[Units]]</f>
        <v>3.0001690588234688</v>
      </c>
      <c r="N3330" s="31">
        <f t="shared" ref="N3330:N3393" si="265">K3330/I3330</f>
        <v>0.59533376609325972</v>
      </c>
    </row>
    <row r="3331" spans="1:14" x14ac:dyDescent="0.25">
      <c r="A3331" s="35">
        <v>1998</v>
      </c>
      <c r="B3331" s="15" t="s">
        <v>176</v>
      </c>
      <c r="C3331" s="15" t="s">
        <v>170</v>
      </c>
      <c r="D3331" s="15" t="s">
        <v>168</v>
      </c>
      <c r="E3331" s="15" t="s">
        <v>160</v>
      </c>
      <c r="F3331" s="16">
        <v>466</v>
      </c>
      <c r="G3331" s="19">
        <v>737.71499119997691</v>
      </c>
      <c r="H3331" s="19">
        <f t="shared" si="261"/>
        <v>343775.18589918927</v>
      </c>
      <c r="I3331" s="20">
        <v>1199.6935199999625</v>
      </c>
      <c r="J3331" s="19">
        <f t="shared" si="262"/>
        <v>559057.18031998258</v>
      </c>
      <c r="K3331" s="19">
        <f t="shared" si="263"/>
        <v>461.97852879998561</v>
      </c>
      <c r="L3331" s="19">
        <f t="shared" si="264"/>
        <v>215281.99442079331</v>
      </c>
      <c r="M3331" s="29">
        <f>Table4[[#This Row],[Revenue]]/Table4[[#This Row],[Units]]</f>
        <v>2.5744496137338251</v>
      </c>
      <c r="N3331" s="31">
        <f t="shared" si="265"/>
        <v>0.38508045688202103</v>
      </c>
    </row>
    <row r="3332" spans="1:14" x14ac:dyDescent="0.25">
      <c r="A3332" s="35">
        <v>2000</v>
      </c>
      <c r="B3332" s="15" t="s">
        <v>171</v>
      </c>
      <c r="C3332" s="15" t="s">
        <v>170</v>
      </c>
      <c r="D3332" s="15" t="s">
        <v>168</v>
      </c>
      <c r="E3332" s="15" t="s">
        <v>160</v>
      </c>
      <c r="F3332" s="16">
        <v>637</v>
      </c>
      <c r="G3332" s="19">
        <v>1477.5974490399276</v>
      </c>
      <c r="H3332" s="19">
        <f t="shared" si="261"/>
        <v>941229.57503843389</v>
      </c>
      <c r="I3332" s="20">
        <v>3016.2833839998525</v>
      </c>
      <c r="J3332" s="19">
        <f t="shared" si="262"/>
        <v>1921372.515607906</v>
      </c>
      <c r="K3332" s="19">
        <f t="shared" si="263"/>
        <v>1538.6859349599249</v>
      </c>
      <c r="L3332" s="19">
        <f t="shared" si="264"/>
        <v>980142.94056947215</v>
      </c>
      <c r="M3332" s="29">
        <f>Table4[[#This Row],[Revenue]]/Table4[[#This Row],[Units]]</f>
        <v>4.7351387503922329</v>
      </c>
      <c r="N3332" s="31">
        <f t="shared" si="265"/>
        <v>0.51012645002854284</v>
      </c>
    </row>
    <row r="3333" spans="1:14" x14ac:dyDescent="0.25">
      <c r="A3333" s="35">
        <v>2000</v>
      </c>
      <c r="B3333" s="15" t="s">
        <v>175</v>
      </c>
      <c r="C3333" s="15" t="s">
        <v>170</v>
      </c>
      <c r="D3333" s="15" t="s">
        <v>168</v>
      </c>
      <c r="E3333" s="15" t="s">
        <v>160</v>
      </c>
      <c r="F3333" s="16">
        <v>639</v>
      </c>
      <c r="G3333" s="19">
        <v>1381.9552382399343</v>
      </c>
      <c r="H3333" s="19">
        <f t="shared" si="261"/>
        <v>883069.39723531797</v>
      </c>
      <c r="I3333" s="20">
        <v>2787.0827039998676</v>
      </c>
      <c r="J3333" s="19">
        <f t="shared" si="262"/>
        <v>1780945.8478559153</v>
      </c>
      <c r="K3333" s="19">
        <f t="shared" si="263"/>
        <v>1405.1274657599333</v>
      </c>
      <c r="L3333" s="19">
        <f t="shared" si="264"/>
        <v>897876.45062059734</v>
      </c>
      <c r="M3333" s="29">
        <f>Table4[[#This Row],[Revenue]]/Table4[[#This Row],[Units]]</f>
        <v>4.3616317746476803</v>
      </c>
      <c r="N3333" s="31">
        <f t="shared" si="265"/>
        <v>0.50415707569185941</v>
      </c>
    </row>
    <row r="3334" spans="1:14" x14ac:dyDescent="0.25">
      <c r="A3334" s="35">
        <v>2000</v>
      </c>
      <c r="B3334" s="15" t="s">
        <v>173</v>
      </c>
      <c r="C3334" s="15" t="s">
        <v>170</v>
      </c>
      <c r="D3334" s="15" t="s">
        <v>168</v>
      </c>
      <c r="E3334" s="15" t="s">
        <v>160</v>
      </c>
      <c r="F3334" s="16">
        <v>641</v>
      </c>
      <c r="G3334" s="19">
        <v>1412.428455319935</v>
      </c>
      <c r="H3334" s="19">
        <f t="shared" si="261"/>
        <v>905366.63986007834</v>
      </c>
      <c r="I3334" s="20">
        <v>2568.4643719998817</v>
      </c>
      <c r="J3334" s="19">
        <f t="shared" si="262"/>
        <v>1646385.6624519241</v>
      </c>
      <c r="K3334" s="19">
        <f t="shared" si="263"/>
        <v>1156.0359166799467</v>
      </c>
      <c r="L3334" s="19">
        <f t="shared" si="264"/>
        <v>741019.02259184571</v>
      </c>
      <c r="M3334" s="29">
        <f>Table4[[#This Row],[Revenue]]/Table4[[#This Row],[Units]]</f>
        <v>4.0069646989077716</v>
      </c>
      <c r="N3334" s="31">
        <f t="shared" si="265"/>
        <v>0.45008835990970869</v>
      </c>
    </row>
    <row r="3335" spans="1:14" x14ac:dyDescent="0.25">
      <c r="A3335" s="35">
        <v>2000</v>
      </c>
      <c r="B3335" s="15" t="s">
        <v>172</v>
      </c>
      <c r="C3335" s="15" t="s">
        <v>170</v>
      </c>
      <c r="D3335" s="15" t="s">
        <v>168</v>
      </c>
      <c r="E3335" s="15" t="s">
        <v>160</v>
      </c>
      <c r="F3335" s="16">
        <v>628</v>
      </c>
      <c r="G3335" s="19">
        <v>1135.7034191999496</v>
      </c>
      <c r="H3335" s="19">
        <f t="shared" si="261"/>
        <v>713221.74725756841</v>
      </c>
      <c r="I3335" s="20">
        <v>1749.1723199999224</v>
      </c>
      <c r="J3335" s="19">
        <f t="shared" si="262"/>
        <v>1098480.2169599512</v>
      </c>
      <c r="K3335" s="19">
        <f t="shared" si="263"/>
        <v>613.46890079997274</v>
      </c>
      <c r="L3335" s="19">
        <f t="shared" si="264"/>
        <v>385258.4697023828</v>
      </c>
      <c r="M3335" s="29">
        <f>Table4[[#This Row],[Revenue]]/Table4[[#This Row],[Units]]</f>
        <v>2.785306242038093</v>
      </c>
      <c r="N3335" s="31">
        <f t="shared" si="265"/>
        <v>0.35071953391075844</v>
      </c>
    </row>
    <row r="3336" spans="1:14" x14ac:dyDescent="0.25">
      <c r="A3336" s="35">
        <v>2001</v>
      </c>
      <c r="B3336" s="15" t="s">
        <v>172</v>
      </c>
      <c r="C3336" s="15" t="s">
        <v>170</v>
      </c>
      <c r="D3336" s="15" t="s">
        <v>168</v>
      </c>
      <c r="E3336" s="15" t="s">
        <v>160</v>
      </c>
      <c r="F3336" s="16">
        <v>634</v>
      </c>
      <c r="G3336" s="19">
        <v>1682.9191130399151</v>
      </c>
      <c r="H3336" s="19">
        <f t="shared" si="261"/>
        <v>1066970.7176673063</v>
      </c>
      <c r="I3336" s="20">
        <v>3173.7777839998398</v>
      </c>
      <c r="J3336" s="19">
        <f t="shared" si="262"/>
        <v>2012175.1150558984</v>
      </c>
      <c r="K3336" s="19">
        <f t="shared" si="263"/>
        <v>1490.8586709599247</v>
      </c>
      <c r="L3336" s="19">
        <f t="shared" si="264"/>
        <v>945204.39738859213</v>
      </c>
      <c r="M3336" s="29">
        <f>Table4[[#This Row],[Revenue]]/Table4[[#This Row],[Units]]</f>
        <v>5.005958649842019</v>
      </c>
      <c r="N3336" s="31">
        <f t="shared" si="265"/>
        <v>0.46974261351121738</v>
      </c>
    </row>
    <row r="3337" spans="1:14" x14ac:dyDescent="0.25">
      <c r="A3337" s="35">
        <v>2001</v>
      </c>
      <c r="B3337" s="15" t="s">
        <v>173</v>
      </c>
      <c r="C3337" s="15" t="s">
        <v>170</v>
      </c>
      <c r="D3337" s="15" t="s">
        <v>168</v>
      </c>
      <c r="E3337" s="15" t="s">
        <v>160</v>
      </c>
      <c r="F3337" s="16">
        <v>631</v>
      </c>
      <c r="G3337" s="19">
        <v>1640.6907238399151</v>
      </c>
      <c r="H3337" s="19">
        <f t="shared" si="261"/>
        <v>1035275.8467429865</v>
      </c>
      <c r="I3337" s="20">
        <v>3054.7184639998418</v>
      </c>
      <c r="J3337" s="19">
        <f t="shared" si="262"/>
        <v>1927527.3507839001</v>
      </c>
      <c r="K3337" s="19">
        <f t="shared" si="263"/>
        <v>1414.0277401599267</v>
      </c>
      <c r="L3337" s="19">
        <f t="shared" si="264"/>
        <v>892251.50404091366</v>
      </c>
      <c r="M3337" s="29">
        <f>Table4[[#This Row],[Revenue]]/Table4[[#This Row],[Units]]</f>
        <v>4.8410752202850107</v>
      </c>
      <c r="N3337" s="31">
        <f t="shared" si="265"/>
        <v>0.46289952963730796</v>
      </c>
    </row>
    <row r="3338" spans="1:14" x14ac:dyDescent="0.25">
      <c r="A3338" s="35">
        <v>2001</v>
      </c>
      <c r="B3338" s="15" t="s">
        <v>175</v>
      </c>
      <c r="C3338" s="15" t="s">
        <v>170</v>
      </c>
      <c r="D3338" s="15" t="s">
        <v>168</v>
      </c>
      <c r="E3338" s="15" t="s">
        <v>160</v>
      </c>
      <c r="F3338" s="16">
        <v>643</v>
      </c>
      <c r="G3338" s="19">
        <v>1506.0347622399183</v>
      </c>
      <c r="H3338" s="19">
        <f t="shared" si="261"/>
        <v>968380.35212026746</v>
      </c>
      <c r="I3338" s="20">
        <v>2929.9231039998413</v>
      </c>
      <c r="J3338" s="19">
        <f t="shared" si="262"/>
        <v>1883940.5558718978</v>
      </c>
      <c r="K3338" s="19">
        <f t="shared" si="263"/>
        <v>1423.8883417599229</v>
      </c>
      <c r="L3338" s="19">
        <f t="shared" si="264"/>
        <v>915560.20375163038</v>
      </c>
      <c r="M3338" s="29">
        <f>Table4[[#This Row],[Revenue]]/Table4[[#This Row],[Units]]</f>
        <v>4.5566455738722258</v>
      </c>
      <c r="N3338" s="31">
        <f t="shared" si="265"/>
        <v>0.48598147160110589</v>
      </c>
    </row>
    <row r="3339" spans="1:14" x14ac:dyDescent="0.25">
      <c r="A3339" s="35">
        <v>2001</v>
      </c>
      <c r="B3339" s="15" t="s">
        <v>176</v>
      </c>
      <c r="C3339" s="15" t="s">
        <v>170</v>
      </c>
      <c r="D3339" s="15" t="s">
        <v>168</v>
      </c>
      <c r="E3339" s="15" t="s">
        <v>160</v>
      </c>
      <c r="F3339" s="16">
        <v>629</v>
      </c>
      <c r="G3339" s="19">
        <v>1474.4965427199218</v>
      </c>
      <c r="H3339" s="19">
        <f t="shared" si="261"/>
        <v>927458.32537083083</v>
      </c>
      <c r="I3339" s="20">
        <v>2868.5669119998479</v>
      </c>
      <c r="J3339" s="19">
        <f t="shared" si="262"/>
        <v>1804328.5876479044</v>
      </c>
      <c r="K3339" s="19">
        <f t="shared" si="263"/>
        <v>1394.0703692799261</v>
      </c>
      <c r="L3339" s="19">
        <f t="shared" si="264"/>
        <v>876870.26227707358</v>
      </c>
      <c r="M3339" s="29">
        <f>Table4[[#This Row],[Revenue]]/Table4[[#This Row],[Units]]</f>
        <v>4.560519732909138</v>
      </c>
      <c r="N3339" s="31">
        <f t="shared" si="265"/>
        <v>0.48598147160110589</v>
      </c>
    </row>
    <row r="3340" spans="1:14" x14ac:dyDescent="0.25">
      <c r="A3340" s="35">
        <v>2007</v>
      </c>
      <c r="B3340" s="15" t="s">
        <v>175</v>
      </c>
      <c r="C3340" s="15" t="s">
        <v>170</v>
      </c>
      <c r="D3340" s="15" t="s">
        <v>168</v>
      </c>
      <c r="E3340" s="15" t="s">
        <v>160</v>
      </c>
      <c r="F3340" s="16">
        <v>300</v>
      </c>
      <c r="G3340" s="19">
        <v>400.89064805999845</v>
      </c>
      <c r="H3340" s="19">
        <f t="shared" si="261"/>
        <v>120267.19441799953</v>
      </c>
      <c r="I3340" s="20">
        <v>729.24402599999723</v>
      </c>
      <c r="J3340" s="19">
        <f t="shared" si="262"/>
        <v>218773.20779999916</v>
      </c>
      <c r="K3340" s="19">
        <f t="shared" si="263"/>
        <v>328.35337793999878</v>
      </c>
      <c r="L3340" s="19">
        <f t="shared" si="264"/>
        <v>98506.013381999626</v>
      </c>
      <c r="M3340" s="29">
        <f>Table4[[#This Row],[Revenue]]/Table4[[#This Row],[Units]]</f>
        <v>2.4308134199999909</v>
      </c>
      <c r="N3340" s="31">
        <f t="shared" si="265"/>
        <v>0.45026543411135195</v>
      </c>
    </row>
    <row r="3341" spans="1:14" x14ac:dyDescent="0.25">
      <c r="A3341" s="35">
        <v>2008</v>
      </c>
      <c r="B3341" s="15" t="s">
        <v>171</v>
      </c>
      <c r="C3341" s="15" t="s">
        <v>170</v>
      </c>
      <c r="D3341" s="15" t="s">
        <v>168</v>
      </c>
      <c r="E3341" s="15" t="s">
        <v>160</v>
      </c>
      <c r="F3341" s="16">
        <v>696</v>
      </c>
      <c r="G3341" s="19">
        <v>1011.39311231997</v>
      </c>
      <c r="H3341" s="19">
        <f t="shared" si="261"/>
        <v>703929.60617469915</v>
      </c>
      <c r="I3341" s="20">
        <v>2031.5390719999546</v>
      </c>
      <c r="J3341" s="19">
        <f t="shared" si="262"/>
        <v>1413951.1941119684</v>
      </c>
      <c r="K3341" s="19">
        <f t="shared" si="263"/>
        <v>1020.1459596799846</v>
      </c>
      <c r="L3341" s="19">
        <f t="shared" si="264"/>
        <v>710021.58793726924</v>
      </c>
      <c r="M3341" s="29">
        <f>Table4[[#This Row],[Revenue]]/Table4[[#This Row],[Units]]</f>
        <v>2.9188779770114288</v>
      </c>
      <c r="N3341" s="31">
        <f t="shared" si="265"/>
        <v>0.50215424046740031</v>
      </c>
    </row>
    <row r="3342" spans="1:14" x14ac:dyDescent="0.25">
      <c r="A3342" s="35">
        <v>2009</v>
      </c>
      <c r="B3342" s="15" t="s">
        <v>174</v>
      </c>
      <c r="C3342" s="15" t="s">
        <v>170</v>
      </c>
      <c r="D3342" s="15" t="s">
        <v>168</v>
      </c>
      <c r="E3342" s="15" t="s">
        <v>160</v>
      </c>
      <c r="F3342" s="16">
        <v>326</v>
      </c>
      <c r="G3342" s="19">
        <v>565.12105171998201</v>
      </c>
      <c r="H3342" s="19">
        <f t="shared" si="261"/>
        <v>184229.46286071412</v>
      </c>
      <c r="I3342" s="20">
        <v>989.83081199996855</v>
      </c>
      <c r="J3342" s="19">
        <f t="shared" si="262"/>
        <v>322684.84471198975</v>
      </c>
      <c r="K3342" s="19">
        <f t="shared" si="263"/>
        <v>424.70976027998654</v>
      </c>
      <c r="L3342" s="19">
        <f t="shared" si="264"/>
        <v>138455.38185127563</v>
      </c>
      <c r="M3342" s="29">
        <f>Table4[[#This Row],[Revenue]]/Table4[[#This Row],[Units]]</f>
        <v>3.0362908343557318</v>
      </c>
      <c r="N3342" s="31">
        <f t="shared" si="265"/>
        <v>0.42907308514861631</v>
      </c>
    </row>
    <row r="3343" spans="1:14" x14ac:dyDescent="0.25">
      <c r="A3343" s="35">
        <v>2009</v>
      </c>
      <c r="B3343" s="15" t="s">
        <v>171</v>
      </c>
      <c r="C3343" s="15" t="s">
        <v>170</v>
      </c>
      <c r="D3343" s="15" t="s">
        <v>168</v>
      </c>
      <c r="E3343" s="15" t="s">
        <v>160</v>
      </c>
      <c r="F3343" s="16">
        <v>300</v>
      </c>
      <c r="G3343" s="19">
        <v>596.83049099997595</v>
      </c>
      <c r="H3343" s="19">
        <f t="shared" si="261"/>
        <v>179049.14729999279</v>
      </c>
      <c r="I3343" s="20">
        <v>1064.816099999957</v>
      </c>
      <c r="J3343" s="19">
        <f t="shared" si="262"/>
        <v>319444.82999998709</v>
      </c>
      <c r="K3343" s="19">
        <f t="shared" si="263"/>
        <v>467.98560899998108</v>
      </c>
      <c r="L3343" s="19">
        <f t="shared" si="264"/>
        <v>140395.6826999943</v>
      </c>
      <c r="M3343" s="29">
        <f>Table4[[#This Row],[Revenue]]/Table4[[#This Row],[Units]]</f>
        <v>3.5493869999998569</v>
      </c>
      <c r="N3343" s="31">
        <f t="shared" si="265"/>
        <v>0.43949899799599196</v>
      </c>
    </row>
    <row r="3344" spans="1:14" x14ac:dyDescent="0.25">
      <c r="A3344" s="35">
        <v>2012</v>
      </c>
      <c r="B3344" s="15" t="s">
        <v>176</v>
      </c>
      <c r="C3344" s="15" t="s">
        <v>170</v>
      </c>
      <c r="D3344" s="15" t="s">
        <v>146</v>
      </c>
      <c r="E3344" s="15" t="s">
        <v>160</v>
      </c>
      <c r="F3344" s="16">
        <v>956</v>
      </c>
      <c r="G3344" s="19">
        <v>1026.3663799999813</v>
      </c>
      <c r="H3344" s="19">
        <f t="shared" si="261"/>
        <v>981206.25927998207</v>
      </c>
      <c r="I3344" s="20">
        <v>2270.6003397999589</v>
      </c>
      <c r="J3344" s="19">
        <f t="shared" si="262"/>
        <v>2170693.9248487605</v>
      </c>
      <c r="K3344" s="19">
        <f t="shared" si="263"/>
        <v>1244.2339597999776</v>
      </c>
      <c r="L3344" s="19">
        <f t="shared" si="264"/>
        <v>1189487.6655687783</v>
      </c>
      <c r="M3344" s="29">
        <f>Table4[[#This Row],[Revenue]]/Table4[[#This Row],[Units]]</f>
        <v>2.3751049579497479</v>
      </c>
      <c r="N3344" s="31">
        <f t="shared" si="265"/>
        <v>0.54797576569974238</v>
      </c>
    </row>
    <row r="3345" spans="1:14" x14ac:dyDescent="0.25">
      <c r="A3345" s="35">
        <v>2012</v>
      </c>
      <c r="B3345" s="15" t="s">
        <v>172</v>
      </c>
      <c r="C3345" s="15" t="s">
        <v>170</v>
      </c>
      <c r="D3345" s="15" t="s">
        <v>168</v>
      </c>
      <c r="E3345" s="15" t="s">
        <v>160</v>
      </c>
      <c r="F3345" s="16">
        <v>249</v>
      </c>
      <c r="G3345" s="19">
        <v>401.19998011679434</v>
      </c>
      <c r="H3345" s="19">
        <f t="shared" si="261"/>
        <v>99898.795049081789</v>
      </c>
      <c r="I3345" s="20">
        <v>775.30961327998909</v>
      </c>
      <c r="J3345" s="19">
        <f t="shared" si="262"/>
        <v>193052.09370671728</v>
      </c>
      <c r="K3345" s="19">
        <f t="shared" si="263"/>
        <v>374.10963316319476</v>
      </c>
      <c r="L3345" s="19">
        <f t="shared" si="264"/>
        <v>93153.298657635489</v>
      </c>
      <c r="M3345" s="29">
        <f>Table4[[#This Row],[Revenue]]/Table4[[#This Row],[Units]]</f>
        <v>3.1136932260240524</v>
      </c>
      <c r="N3345" s="31">
        <f t="shared" si="265"/>
        <v>0.48252933635183987</v>
      </c>
    </row>
    <row r="3346" spans="1:14" x14ac:dyDescent="0.25">
      <c r="A3346" s="35">
        <v>2001</v>
      </c>
      <c r="B3346" s="15" t="s">
        <v>171</v>
      </c>
      <c r="C3346" s="15" t="s">
        <v>169</v>
      </c>
      <c r="D3346" s="15" t="s">
        <v>5</v>
      </c>
      <c r="E3346" s="15" t="s">
        <v>85</v>
      </c>
      <c r="F3346" s="16">
        <v>579.57896818910001</v>
      </c>
      <c r="G3346" s="19">
        <v>1556.9986136707462</v>
      </c>
      <c r="H3346" s="19">
        <f t="shared" si="261"/>
        <v>902403.64998315019</v>
      </c>
      <c r="I3346" s="20">
        <v>3305.1537464726221</v>
      </c>
      <c r="J3346" s="19">
        <f t="shared" si="262"/>
        <v>1915597.5980869406</v>
      </c>
      <c r="K3346" s="19">
        <f t="shared" si="263"/>
        <v>1748.1551328018759</v>
      </c>
      <c r="L3346" s="19">
        <f t="shared" si="264"/>
        <v>1013193.9481037904</v>
      </c>
      <c r="M3346" s="29">
        <f>Table4[[#This Row],[Revenue]]/Table4[[#This Row],[Units]]</f>
        <v>5.702680614515061</v>
      </c>
      <c r="N3346" s="31">
        <f t="shared" si="265"/>
        <v>0.52891794660613578</v>
      </c>
    </row>
    <row r="3347" spans="1:14" x14ac:dyDescent="0.25">
      <c r="A3347" s="35">
        <v>2002</v>
      </c>
      <c r="B3347" s="15" t="s">
        <v>173</v>
      </c>
      <c r="C3347" s="15" t="s">
        <v>169</v>
      </c>
      <c r="D3347" s="15" t="s">
        <v>5</v>
      </c>
      <c r="E3347" s="15" t="s">
        <v>85</v>
      </c>
      <c r="F3347" s="16">
        <v>916.81780983334465</v>
      </c>
      <c r="G3347" s="19">
        <v>2204.6525451444118</v>
      </c>
      <c r="H3347" s="19">
        <f t="shared" si="261"/>
        <v>2021264.7178828085</v>
      </c>
      <c r="I3347" s="20">
        <v>5526.5794199138372</v>
      </c>
      <c r="J3347" s="19">
        <f t="shared" si="262"/>
        <v>5066866.4396354407</v>
      </c>
      <c r="K3347" s="19">
        <f t="shared" si="263"/>
        <v>3321.9268747694255</v>
      </c>
      <c r="L3347" s="19">
        <f t="shared" si="264"/>
        <v>3045601.7217526324</v>
      </c>
      <c r="M3347" s="29">
        <f>Table4[[#This Row],[Revenue]]/Table4[[#This Row],[Units]]</f>
        <v>6.0280018130520787</v>
      </c>
      <c r="N3347" s="31">
        <f t="shared" si="265"/>
        <v>0.60108190299402531</v>
      </c>
    </row>
    <row r="3348" spans="1:14" x14ac:dyDescent="0.25">
      <c r="A3348" s="35">
        <v>2002</v>
      </c>
      <c r="B3348" s="15" t="s">
        <v>174</v>
      </c>
      <c r="C3348" s="15" t="s">
        <v>169</v>
      </c>
      <c r="D3348" s="15" t="s">
        <v>5</v>
      </c>
      <c r="E3348" s="15" t="s">
        <v>85</v>
      </c>
      <c r="F3348" s="16">
        <v>920.33795367853077</v>
      </c>
      <c r="G3348" s="19">
        <v>2004.8942364161576</v>
      </c>
      <c r="H3348" s="19">
        <f t="shared" si="261"/>
        <v>1845180.258885127</v>
      </c>
      <c r="I3348" s="20">
        <v>5049.2960889730275</v>
      </c>
      <c r="J3348" s="19">
        <f t="shared" si="262"/>
        <v>4647058.8300424451</v>
      </c>
      <c r="K3348" s="19">
        <f t="shared" si="263"/>
        <v>3044.4018525568699</v>
      </c>
      <c r="L3348" s="19">
        <f t="shared" si="264"/>
        <v>2801878.5711573181</v>
      </c>
      <c r="M3348" s="29">
        <f>Table4[[#This Row],[Revenue]]/Table4[[#This Row],[Units]]</f>
        <v>5.486349953070305</v>
      </c>
      <c r="N3348" s="31">
        <f t="shared" si="265"/>
        <v>0.60293589421413163</v>
      </c>
    </row>
    <row r="3349" spans="1:14" x14ac:dyDescent="0.25">
      <c r="A3349" s="35">
        <v>2002</v>
      </c>
      <c r="B3349" s="15" t="s">
        <v>175</v>
      </c>
      <c r="C3349" s="15" t="s">
        <v>169</v>
      </c>
      <c r="D3349" s="15" t="s">
        <v>5</v>
      </c>
      <c r="E3349" s="15" t="s">
        <v>85</v>
      </c>
      <c r="F3349" s="16">
        <v>840.76282176993004</v>
      </c>
      <c r="G3349" s="19">
        <v>1780.3637018326933</v>
      </c>
      <c r="H3349" s="19">
        <f t="shared" si="261"/>
        <v>1496863.6097296136</v>
      </c>
      <c r="I3349" s="20">
        <v>4682.1493624246814</v>
      </c>
      <c r="J3349" s="19">
        <f t="shared" si="262"/>
        <v>3936577.1099004541</v>
      </c>
      <c r="K3349" s="19">
        <f t="shared" si="263"/>
        <v>2901.7856605919878</v>
      </c>
      <c r="L3349" s="19">
        <f t="shared" si="264"/>
        <v>2439713.5001708404</v>
      </c>
      <c r="M3349" s="29">
        <f>Table4[[#This Row],[Revenue]]/Table4[[#This Row],[Units]]</f>
        <v>5.5689300730116313</v>
      </c>
      <c r="N3349" s="31">
        <f t="shared" si="265"/>
        <v>0.61975503897408335</v>
      </c>
    </row>
    <row r="3350" spans="1:14" x14ac:dyDescent="0.25">
      <c r="A3350" s="35">
        <v>2002</v>
      </c>
      <c r="B3350" s="15" t="s">
        <v>176</v>
      </c>
      <c r="C3350" s="15" t="s">
        <v>169</v>
      </c>
      <c r="D3350" s="15" t="s">
        <v>5</v>
      </c>
      <c r="E3350" s="15" t="s">
        <v>85</v>
      </c>
      <c r="F3350" s="16">
        <v>591.60256524539091</v>
      </c>
      <c r="G3350" s="19">
        <v>1518.6405442130067</v>
      </c>
      <c r="H3350" s="19">
        <f t="shared" si="261"/>
        <v>898431.64164207131</v>
      </c>
      <c r="I3350" s="20">
        <v>3674.3400804218413</v>
      </c>
      <c r="J3350" s="19">
        <f t="shared" si="262"/>
        <v>2173749.0171615174</v>
      </c>
      <c r="K3350" s="19">
        <f t="shared" si="263"/>
        <v>2155.6995362088346</v>
      </c>
      <c r="L3350" s="19">
        <f t="shared" si="264"/>
        <v>1275317.3755194461</v>
      </c>
      <c r="M3350" s="29">
        <f>Table4[[#This Row],[Revenue]]/Table4[[#This Row],[Units]]</f>
        <v>6.2108251320677779</v>
      </c>
      <c r="N3350" s="31">
        <f t="shared" si="265"/>
        <v>0.58669025975443856</v>
      </c>
    </row>
    <row r="3351" spans="1:14" x14ac:dyDescent="0.25">
      <c r="A3351" s="35">
        <v>2002</v>
      </c>
      <c r="B3351" s="15" t="s">
        <v>171</v>
      </c>
      <c r="C3351" s="15" t="s">
        <v>169</v>
      </c>
      <c r="D3351" s="15" t="s">
        <v>5</v>
      </c>
      <c r="E3351" s="15" t="s">
        <v>85</v>
      </c>
      <c r="F3351" s="16">
        <v>957</v>
      </c>
      <c r="G3351" s="19">
        <v>992.64824999999746</v>
      </c>
      <c r="H3351" s="19">
        <f t="shared" si="261"/>
        <v>949964.3752499976</v>
      </c>
      <c r="I3351" s="20">
        <v>2024.0314256999945</v>
      </c>
      <c r="J3351" s="19">
        <f t="shared" si="262"/>
        <v>1936998.0743948948</v>
      </c>
      <c r="K3351" s="19">
        <f t="shared" si="263"/>
        <v>1031.3831756999971</v>
      </c>
      <c r="L3351" s="19">
        <f t="shared" si="264"/>
        <v>987033.69914489717</v>
      </c>
      <c r="M3351" s="29">
        <f>Table4[[#This Row],[Revenue]]/Table4[[#This Row],[Units]]</f>
        <v>2.1149753664576747</v>
      </c>
      <c r="N3351" s="31">
        <f t="shared" si="265"/>
        <v>0.50956875600056539</v>
      </c>
    </row>
    <row r="3352" spans="1:14" x14ac:dyDescent="0.25">
      <c r="A3352" s="35">
        <v>2003</v>
      </c>
      <c r="B3352" s="15" t="s">
        <v>172</v>
      </c>
      <c r="C3352" s="15" t="s">
        <v>169</v>
      </c>
      <c r="D3352" s="15" t="s">
        <v>5</v>
      </c>
      <c r="E3352" s="15" t="s">
        <v>85</v>
      </c>
      <c r="F3352" s="16">
        <v>256</v>
      </c>
      <c r="G3352" s="19">
        <v>537.87455133439585</v>
      </c>
      <c r="H3352" s="19">
        <f t="shared" si="261"/>
        <v>137695.88514160534</v>
      </c>
      <c r="I3352" s="20">
        <v>835.03274623999346</v>
      </c>
      <c r="J3352" s="19">
        <f t="shared" si="262"/>
        <v>213768.38303743833</v>
      </c>
      <c r="K3352" s="19">
        <f t="shared" si="263"/>
        <v>297.15819490559761</v>
      </c>
      <c r="L3352" s="19">
        <f t="shared" si="264"/>
        <v>76072.497895832988</v>
      </c>
      <c r="M3352" s="29">
        <f>Table4[[#This Row],[Revenue]]/Table4[[#This Row],[Units]]</f>
        <v>3.2618466649999744</v>
      </c>
      <c r="N3352" s="31">
        <f t="shared" si="265"/>
        <v>0.35586412178881494</v>
      </c>
    </row>
    <row r="3353" spans="1:14" x14ac:dyDescent="0.25">
      <c r="A3353" s="35">
        <v>2004</v>
      </c>
      <c r="B3353" s="15" t="s">
        <v>175</v>
      </c>
      <c r="C3353" s="15" t="s">
        <v>169</v>
      </c>
      <c r="D3353" s="15" t="s">
        <v>5</v>
      </c>
      <c r="E3353" s="15" t="s">
        <v>85</v>
      </c>
      <c r="F3353" s="16">
        <v>957</v>
      </c>
      <c r="G3353" s="19">
        <v>1399.3971749999528</v>
      </c>
      <c r="H3353" s="19">
        <f t="shared" si="261"/>
        <v>1339223.0964749549</v>
      </c>
      <c r="I3353" s="20">
        <v>2658.0455069999102</v>
      </c>
      <c r="J3353" s="19">
        <f t="shared" si="262"/>
        <v>2543749.550198914</v>
      </c>
      <c r="K3353" s="19">
        <f t="shared" si="263"/>
        <v>1258.6483319999575</v>
      </c>
      <c r="L3353" s="19">
        <f t="shared" si="264"/>
        <v>1204526.4537239592</v>
      </c>
      <c r="M3353" s="29">
        <f>Table4[[#This Row],[Revenue]]/Table4[[#This Row],[Units]]</f>
        <v>2.7774770188086837</v>
      </c>
      <c r="N3353" s="31">
        <f t="shared" si="265"/>
        <v>0.47352399674322054</v>
      </c>
    </row>
    <row r="3354" spans="1:14" x14ac:dyDescent="0.25">
      <c r="A3354" s="35">
        <v>2004</v>
      </c>
      <c r="B3354" s="15" t="s">
        <v>173</v>
      </c>
      <c r="C3354" s="15" t="s">
        <v>169</v>
      </c>
      <c r="D3354" s="15" t="s">
        <v>5</v>
      </c>
      <c r="E3354" s="15" t="s">
        <v>85</v>
      </c>
      <c r="F3354" s="16">
        <v>644</v>
      </c>
      <c r="G3354" s="19">
        <v>879.83279999997501</v>
      </c>
      <c r="H3354" s="19">
        <f t="shared" si="261"/>
        <v>566612.32319998392</v>
      </c>
      <c r="I3354" s="20">
        <v>1820.1184319999484</v>
      </c>
      <c r="J3354" s="19">
        <f t="shared" si="262"/>
        <v>1172156.2702079667</v>
      </c>
      <c r="K3354" s="19">
        <f t="shared" si="263"/>
        <v>940.28563199997336</v>
      </c>
      <c r="L3354" s="19">
        <f t="shared" si="264"/>
        <v>605543.94700798276</v>
      </c>
      <c r="M3354" s="29">
        <f>Table4[[#This Row],[Revenue]]/Table4[[#This Row],[Units]]</f>
        <v>2.8262708571427768</v>
      </c>
      <c r="N3354" s="31">
        <f t="shared" si="265"/>
        <v>0.51660684023005377</v>
      </c>
    </row>
    <row r="3355" spans="1:14" x14ac:dyDescent="0.25">
      <c r="A3355" s="35">
        <v>2004</v>
      </c>
      <c r="B3355" s="15" t="s">
        <v>173</v>
      </c>
      <c r="C3355" s="15" t="s">
        <v>169</v>
      </c>
      <c r="D3355" s="15" t="s">
        <v>5</v>
      </c>
      <c r="E3355" s="15" t="s">
        <v>85</v>
      </c>
      <c r="F3355" s="16">
        <v>127</v>
      </c>
      <c r="G3355" s="19">
        <v>196.21770104999439</v>
      </c>
      <c r="H3355" s="19">
        <f t="shared" si="261"/>
        <v>24919.648033349287</v>
      </c>
      <c r="I3355" s="20">
        <v>513.71395499998528</v>
      </c>
      <c r="J3355" s="19">
        <f t="shared" si="262"/>
        <v>65241.672284998131</v>
      </c>
      <c r="K3355" s="19">
        <f t="shared" si="263"/>
        <v>317.49625394999089</v>
      </c>
      <c r="L3355" s="19">
        <f t="shared" si="264"/>
        <v>40322.024251648843</v>
      </c>
      <c r="M3355" s="29">
        <f>Table4[[#This Row],[Revenue]]/Table4[[#This Row],[Units]]</f>
        <v>4.0449917716534269</v>
      </c>
      <c r="N3355" s="31">
        <f t="shared" si="265"/>
        <v>0.61804093671155957</v>
      </c>
    </row>
    <row r="3356" spans="1:14" x14ac:dyDescent="0.25">
      <c r="A3356" s="35">
        <v>2005</v>
      </c>
      <c r="B3356" s="15" t="s">
        <v>173</v>
      </c>
      <c r="C3356" s="15" t="s">
        <v>169</v>
      </c>
      <c r="D3356" s="15" t="s">
        <v>5</v>
      </c>
      <c r="E3356" s="15" t="s">
        <v>85</v>
      </c>
      <c r="F3356" s="16">
        <v>256</v>
      </c>
      <c r="G3356" s="19">
        <v>775.45719615996848</v>
      </c>
      <c r="H3356" s="19">
        <f t="shared" si="261"/>
        <v>198517.04221695193</v>
      </c>
      <c r="I3356" s="20">
        <v>1674.0735359999524</v>
      </c>
      <c r="J3356" s="19">
        <f t="shared" si="262"/>
        <v>428562.8252159878</v>
      </c>
      <c r="K3356" s="19">
        <f t="shared" si="263"/>
        <v>898.61633983998388</v>
      </c>
      <c r="L3356" s="19">
        <f t="shared" si="264"/>
        <v>230045.78299903587</v>
      </c>
      <c r="M3356" s="29">
        <f>Table4[[#This Row],[Revenue]]/Table4[[#This Row],[Units]]</f>
        <v>6.5393497499998139</v>
      </c>
      <c r="N3356" s="31">
        <f t="shared" si="265"/>
        <v>0.53678426933809997</v>
      </c>
    </row>
    <row r="3357" spans="1:14" x14ac:dyDescent="0.25">
      <c r="A3357" s="35">
        <v>2011</v>
      </c>
      <c r="B3357" s="15" t="s">
        <v>171</v>
      </c>
      <c r="C3357" s="15" t="s">
        <v>169</v>
      </c>
      <c r="D3357" s="15" t="s">
        <v>5</v>
      </c>
      <c r="E3357" s="15" t="s">
        <v>85</v>
      </c>
      <c r="F3357" s="16">
        <v>263</v>
      </c>
      <c r="G3357" s="19">
        <v>377.45260240369765</v>
      </c>
      <c r="H3357" s="19">
        <f t="shared" si="261"/>
        <v>99270.034432172484</v>
      </c>
      <c r="I3357" s="20">
        <v>653.38557226999592</v>
      </c>
      <c r="J3357" s="19">
        <f t="shared" si="262"/>
        <v>171840.40550700892</v>
      </c>
      <c r="K3357" s="19">
        <f t="shared" si="263"/>
        <v>275.93296986629827</v>
      </c>
      <c r="L3357" s="19">
        <f t="shared" si="264"/>
        <v>72570.371074836439</v>
      </c>
      <c r="M3357" s="29">
        <f>Table4[[#This Row],[Revenue]]/Table4[[#This Row],[Units]]</f>
        <v>2.4843557880988438</v>
      </c>
      <c r="N3357" s="31">
        <f t="shared" si="265"/>
        <v>0.42231261536377418</v>
      </c>
    </row>
    <row r="3358" spans="1:14" x14ac:dyDescent="0.25">
      <c r="A3358" s="35">
        <v>2011</v>
      </c>
      <c r="B3358" s="15" t="s">
        <v>175</v>
      </c>
      <c r="C3358" s="15" t="s">
        <v>169</v>
      </c>
      <c r="D3358" s="15" t="s">
        <v>5</v>
      </c>
      <c r="E3358" s="15" t="s">
        <v>85</v>
      </c>
      <c r="F3358" s="16">
        <v>127</v>
      </c>
      <c r="G3358" s="19">
        <v>149.05391034449971</v>
      </c>
      <c r="H3358" s="19">
        <f t="shared" si="261"/>
        <v>18929.846613751462</v>
      </c>
      <c r="I3358" s="20">
        <v>390.9678559499992</v>
      </c>
      <c r="J3358" s="19">
        <f t="shared" si="262"/>
        <v>49652.917705649896</v>
      </c>
      <c r="K3358" s="19">
        <f t="shared" si="263"/>
        <v>241.91394560549949</v>
      </c>
      <c r="L3358" s="19">
        <f t="shared" si="264"/>
        <v>30723.071091898433</v>
      </c>
      <c r="M3358" s="29">
        <f>Table4[[#This Row],[Revenue]]/Table4[[#This Row],[Units]]</f>
        <v>3.0784870547244032</v>
      </c>
      <c r="N3358" s="31">
        <f t="shared" si="265"/>
        <v>0.61875661112262337</v>
      </c>
    </row>
    <row r="3359" spans="1:14" x14ac:dyDescent="0.25">
      <c r="A3359" s="35">
        <v>2012</v>
      </c>
      <c r="B3359" s="15" t="s">
        <v>176</v>
      </c>
      <c r="C3359" s="15" t="s">
        <v>169</v>
      </c>
      <c r="D3359" s="15" t="s">
        <v>5</v>
      </c>
      <c r="E3359" s="15" t="s">
        <v>85</v>
      </c>
      <c r="F3359" s="16">
        <v>561</v>
      </c>
      <c r="G3359" s="19">
        <v>693.6063749999862</v>
      </c>
      <c r="H3359" s="19">
        <f t="shared" si="261"/>
        <v>389113.17637499224</v>
      </c>
      <c r="I3359" s="20">
        <v>1584.8130049499687</v>
      </c>
      <c r="J3359" s="19">
        <f t="shared" si="262"/>
        <v>889080.09577693243</v>
      </c>
      <c r="K3359" s="19">
        <f t="shared" si="263"/>
        <v>891.20662994998247</v>
      </c>
      <c r="L3359" s="19">
        <f t="shared" si="264"/>
        <v>499966.91940194019</v>
      </c>
      <c r="M3359" s="29">
        <f>Table4[[#This Row],[Revenue]]/Table4[[#This Row],[Units]]</f>
        <v>2.8249786184491419</v>
      </c>
      <c r="N3359" s="31">
        <f t="shared" si="265"/>
        <v>0.5623418202440339</v>
      </c>
    </row>
    <row r="3360" spans="1:14" x14ac:dyDescent="0.25">
      <c r="A3360" s="35">
        <v>2013</v>
      </c>
      <c r="B3360" s="15" t="s">
        <v>175</v>
      </c>
      <c r="C3360" s="15" t="s">
        <v>169</v>
      </c>
      <c r="D3360" s="15" t="s">
        <v>5</v>
      </c>
      <c r="E3360" s="15" t="s">
        <v>85</v>
      </c>
      <c r="F3360" s="16">
        <v>127</v>
      </c>
      <c r="G3360" s="19">
        <v>219.56389916999183</v>
      </c>
      <c r="H3360" s="19">
        <f t="shared" si="261"/>
        <v>27884.615194588961</v>
      </c>
      <c r="I3360" s="20">
        <v>574.83620699997857</v>
      </c>
      <c r="J3360" s="19">
        <f t="shared" si="262"/>
        <v>73004.198288997271</v>
      </c>
      <c r="K3360" s="19">
        <f t="shared" si="263"/>
        <v>355.27230782998674</v>
      </c>
      <c r="L3360" s="19">
        <f t="shared" si="264"/>
        <v>45119.583094408314</v>
      </c>
      <c r="M3360" s="29">
        <f>Table4[[#This Row],[Revenue]]/Table4[[#This Row],[Units]]</f>
        <v>4.526269346456524</v>
      </c>
      <c r="N3360" s="31">
        <f t="shared" si="265"/>
        <v>0.61804093671155957</v>
      </c>
    </row>
    <row r="3361" spans="1:14" x14ac:dyDescent="0.25">
      <c r="A3361" s="35">
        <v>2014</v>
      </c>
      <c r="B3361" s="15" t="s">
        <v>174</v>
      </c>
      <c r="C3361" s="15" t="s">
        <v>169</v>
      </c>
      <c r="D3361" s="15" t="s">
        <v>5</v>
      </c>
      <c r="E3361" s="15" t="s">
        <v>85</v>
      </c>
      <c r="F3361" s="16">
        <v>561</v>
      </c>
      <c r="G3361" s="19">
        <v>939.49267499995915</v>
      </c>
      <c r="H3361" s="19">
        <f t="shared" si="261"/>
        <v>527055.3906749771</v>
      </c>
      <c r="I3361" s="20">
        <v>2015.4825269999126</v>
      </c>
      <c r="J3361" s="19">
        <f t="shared" si="262"/>
        <v>1130685.6976469511</v>
      </c>
      <c r="K3361" s="19">
        <f t="shared" si="263"/>
        <v>1075.9898519999533</v>
      </c>
      <c r="L3361" s="19">
        <f t="shared" si="264"/>
        <v>603630.30697197397</v>
      </c>
      <c r="M3361" s="29">
        <f>Table4[[#This Row],[Revenue]]/Table4[[#This Row],[Units]]</f>
        <v>3.5926604759356731</v>
      </c>
      <c r="N3361" s="31">
        <f t="shared" si="265"/>
        <v>0.53386215835946071</v>
      </c>
    </row>
    <row r="3362" spans="1:14" x14ac:dyDescent="0.25">
      <c r="A3362" s="35">
        <v>2014</v>
      </c>
      <c r="B3362" s="15" t="s">
        <v>171</v>
      </c>
      <c r="C3362" s="15" t="s">
        <v>169</v>
      </c>
      <c r="D3362" s="15" t="s">
        <v>5</v>
      </c>
      <c r="E3362" s="15" t="s">
        <v>85</v>
      </c>
      <c r="F3362" s="16">
        <v>464</v>
      </c>
      <c r="G3362" s="19">
        <v>858.95635860995731</v>
      </c>
      <c r="H3362" s="19">
        <f t="shared" si="261"/>
        <v>398555.75039502018</v>
      </c>
      <c r="I3362" s="20">
        <v>2233.0079309998887</v>
      </c>
      <c r="J3362" s="19">
        <f t="shared" si="262"/>
        <v>1036115.6799839484</v>
      </c>
      <c r="K3362" s="19">
        <f t="shared" si="263"/>
        <v>1374.0515723899314</v>
      </c>
      <c r="L3362" s="19">
        <f t="shared" si="264"/>
        <v>637559.92958892812</v>
      </c>
      <c r="M3362" s="29">
        <f>Table4[[#This Row],[Revenue]]/Table4[[#This Row],[Units]]</f>
        <v>4.8125170926721736</v>
      </c>
      <c r="N3362" s="31">
        <f t="shared" si="265"/>
        <v>0.61533662882006124</v>
      </c>
    </row>
    <row r="3363" spans="1:14" x14ac:dyDescent="0.25">
      <c r="A3363" s="35">
        <v>2014</v>
      </c>
      <c r="B3363" s="15" t="s">
        <v>175</v>
      </c>
      <c r="C3363" s="15" t="s">
        <v>169</v>
      </c>
      <c r="D3363" s="15" t="s">
        <v>5</v>
      </c>
      <c r="E3363" s="15" t="s">
        <v>85</v>
      </c>
      <c r="F3363" s="16">
        <v>366</v>
      </c>
      <c r="G3363" s="19">
        <v>777.30811430996243</v>
      </c>
      <c r="H3363" s="19">
        <f t="shared" si="261"/>
        <v>284494.76983744628</v>
      </c>
      <c r="I3363" s="20">
        <v>2020.8894009999024</v>
      </c>
      <c r="J3363" s="19">
        <f t="shared" si="262"/>
        <v>739645.52076596429</v>
      </c>
      <c r="K3363" s="19">
        <f t="shared" si="263"/>
        <v>1243.58128668994</v>
      </c>
      <c r="L3363" s="19">
        <f t="shared" si="264"/>
        <v>455150.75092851801</v>
      </c>
      <c r="M3363" s="29">
        <f>Table4[[#This Row],[Revenue]]/Table4[[#This Row],[Units]]</f>
        <v>5.5215557404368916</v>
      </c>
      <c r="N3363" s="31">
        <f t="shared" si="265"/>
        <v>0.61536335737850711</v>
      </c>
    </row>
    <row r="3364" spans="1:14" x14ac:dyDescent="0.25">
      <c r="A3364" s="35">
        <v>2014</v>
      </c>
      <c r="B3364" s="15" t="s">
        <v>176</v>
      </c>
      <c r="C3364" s="15" t="s">
        <v>169</v>
      </c>
      <c r="D3364" s="15" t="s">
        <v>5</v>
      </c>
      <c r="E3364" s="15" t="s">
        <v>85</v>
      </c>
      <c r="F3364" s="16">
        <v>367</v>
      </c>
      <c r="G3364" s="19">
        <v>857.96412506995989</v>
      </c>
      <c r="H3364" s="19">
        <f t="shared" si="261"/>
        <v>314872.83390067529</v>
      </c>
      <c r="I3364" s="20">
        <v>1815.907096999915</v>
      </c>
      <c r="J3364" s="19">
        <f t="shared" si="262"/>
        <v>666437.9045989688</v>
      </c>
      <c r="K3364" s="19">
        <f t="shared" si="263"/>
        <v>957.94297192995509</v>
      </c>
      <c r="L3364" s="19">
        <f t="shared" si="264"/>
        <v>351565.07069829351</v>
      </c>
      <c r="M3364" s="29">
        <f>Table4[[#This Row],[Revenue]]/Table4[[#This Row],[Units]]</f>
        <v>4.9479757411441829</v>
      </c>
      <c r="N3364" s="31">
        <f t="shared" si="265"/>
        <v>0.52752862385558486</v>
      </c>
    </row>
    <row r="3365" spans="1:14" x14ac:dyDescent="0.25">
      <c r="A3365" s="35">
        <v>2014</v>
      </c>
      <c r="B3365" s="15" t="s">
        <v>172</v>
      </c>
      <c r="C3365" s="15" t="s">
        <v>169</v>
      </c>
      <c r="D3365" s="15" t="s">
        <v>5</v>
      </c>
      <c r="E3365" s="15" t="s">
        <v>85</v>
      </c>
      <c r="F3365" s="16">
        <v>263</v>
      </c>
      <c r="G3365" s="19">
        <v>592.48061082997322</v>
      </c>
      <c r="H3365" s="19">
        <f t="shared" si="261"/>
        <v>155822.40064828296</v>
      </c>
      <c r="I3365" s="20">
        <v>1007.4847929999544</v>
      </c>
      <c r="J3365" s="19">
        <f t="shared" si="262"/>
        <v>264968.50055898802</v>
      </c>
      <c r="K3365" s="19">
        <f t="shared" si="263"/>
        <v>415.00418216998116</v>
      </c>
      <c r="L3365" s="19">
        <f t="shared" si="264"/>
        <v>109146.09991070506</v>
      </c>
      <c r="M3365" s="29">
        <f>Table4[[#This Row],[Revenue]]/Table4[[#This Row],[Units]]</f>
        <v>3.8307406577945033</v>
      </c>
      <c r="N3365" s="31">
        <f t="shared" si="265"/>
        <v>0.41192103846474631</v>
      </c>
    </row>
    <row r="3366" spans="1:14" x14ac:dyDescent="0.25">
      <c r="A3366" s="35">
        <v>2015</v>
      </c>
      <c r="B3366" s="15" t="s">
        <v>174</v>
      </c>
      <c r="C3366" s="15" t="s">
        <v>169</v>
      </c>
      <c r="D3366" s="15" t="s">
        <v>5</v>
      </c>
      <c r="E3366" s="15" t="s">
        <v>85</v>
      </c>
      <c r="F3366" s="16">
        <v>478</v>
      </c>
      <c r="G3366" s="19">
        <v>1088.5628679399442</v>
      </c>
      <c r="H3366" s="19">
        <f t="shared" si="261"/>
        <v>520333.05087529332</v>
      </c>
      <c r="I3366" s="20">
        <v>2368.4145739998789</v>
      </c>
      <c r="J3366" s="19">
        <f t="shared" si="262"/>
        <v>1132102.166371942</v>
      </c>
      <c r="K3366" s="19">
        <f t="shared" si="263"/>
        <v>1279.8517060599347</v>
      </c>
      <c r="L3366" s="19">
        <f t="shared" si="264"/>
        <v>611769.11549664871</v>
      </c>
      <c r="M3366" s="29">
        <f>Table4[[#This Row],[Revenue]]/Table4[[#This Row],[Units]]</f>
        <v>4.9548422050206673</v>
      </c>
      <c r="N3366" s="31">
        <f t="shared" si="265"/>
        <v>0.54038330962406933</v>
      </c>
    </row>
    <row r="3367" spans="1:14" x14ac:dyDescent="0.25">
      <c r="A3367" s="35">
        <v>2015</v>
      </c>
      <c r="B3367" s="15" t="s">
        <v>172</v>
      </c>
      <c r="C3367" s="15" t="s">
        <v>169</v>
      </c>
      <c r="D3367" s="15" t="s">
        <v>5</v>
      </c>
      <c r="E3367" s="15" t="s">
        <v>85</v>
      </c>
      <c r="F3367" s="16">
        <v>374</v>
      </c>
      <c r="G3367" s="19">
        <v>1031.7700622399457</v>
      </c>
      <c r="H3367" s="19">
        <f t="shared" si="261"/>
        <v>385882.00327773968</v>
      </c>
      <c r="I3367" s="20">
        <v>2228.6531039998831</v>
      </c>
      <c r="J3367" s="19">
        <f t="shared" si="262"/>
        <v>833516.26089595631</v>
      </c>
      <c r="K3367" s="19">
        <f t="shared" si="263"/>
        <v>1196.8830417599374</v>
      </c>
      <c r="L3367" s="19">
        <f t="shared" si="264"/>
        <v>447634.25761821662</v>
      </c>
      <c r="M3367" s="29">
        <f>Table4[[#This Row],[Revenue]]/Table4[[#This Row],[Units]]</f>
        <v>5.9589655187162647</v>
      </c>
      <c r="N3367" s="31">
        <f t="shared" si="265"/>
        <v>0.53704322113290193</v>
      </c>
    </row>
    <row r="3368" spans="1:14" x14ac:dyDescent="0.25">
      <c r="A3368" s="35">
        <v>2015</v>
      </c>
      <c r="B3368" s="15" t="s">
        <v>175</v>
      </c>
      <c r="C3368" s="15" t="s">
        <v>169</v>
      </c>
      <c r="D3368" s="15" t="s">
        <v>5</v>
      </c>
      <c r="E3368" s="15" t="s">
        <v>85</v>
      </c>
      <c r="F3368" s="16">
        <v>369</v>
      </c>
      <c r="G3368" s="19">
        <v>827.48979080995457</v>
      </c>
      <c r="H3368" s="19">
        <f t="shared" si="261"/>
        <v>305343.73280887323</v>
      </c>
      <c r="I3368" s="20">
        <v>2067.2625509998866</v>
      </c>
      <c r="J3368" s="19">
        <f t="shared" si="262"/>
        <v>762819.88131895813</v>
      </c>
      <c r="K3368" s="19">
        <f t="shared" si="263"/>
        <v>1239.7727601899319</v>
      </c>
      <c r="L3368" s="19">
        <f t="shared" si="264"/>
        <v>457476.14851008489</v>
      </c>
      <c r="M3368" s="29">
        <f>Table4[[#This Row],[Revenue]]/Table4[[#This Row],[Units]]</f>
        <v>5.6023375365850585</v>
      </c>
      <c r="N3368" s="31">
        <f t="shared" si="265"/>
        <v>0.59971712813657019</v>
      </c>
    </row>
    <row r="3369" spans="1:14" x14ac:dyDescent="0.25">
      <c r="A3369" s="35">
        <v>2015</v>
      </c>
      <c r="B3369" s="15" t="s">
        <v>176</v>
      </c>
      <c r="C3369" s="15" t="s">
        <v>169</v>
      </c>
      <c r="D3369" s="15" t="s">
        <v>5</v>
      </c>
      <c r="E3369" s="15" t="s">
        <v>85</v>
      </c>
      <c r="F3369" s="16">
        <v>372</v>
      </c>
      <c r="G3369" s="19">
        <v>809.96799650995649</v>
      </c>
      <c r="H3369" s="19">
        <f t="shared" si="261"/>
        <v>301308.09470170381</v>
      </c>
      <c r="I3369" s="20">
        <v>2023.4890209998914</v>
      </c>
      <c r="J3369" s="19">
        <f t="shared" si="262"/>
        <v>752737.91581195965</v>
      </c>
      <c r="K3369" s="19">
        <f t="shared" si="263"/>
        <v>1213.5210244899349</v>
      </c>
      <c r="L3369" s="19">
        <f t="shared" si="264"/>
        <v>451429.82111025584</v>
      </c>
      <c r="M3369" s="29">
        <f>Table4[[#This Row],[Revenue]]/Table4[[#This Row],[Units]]</f>
        <v>5.4394866155911057</v>
      </c>
      <c r="N3369" s="31">
        <f t="shared" si="265"/>
        <v>0.59971712813657019</v>
      </c>
    </row>
    <row r="3370" spans="1:14" x14ac:dyDescent="0.25">
      <c r="A3370" s="35">
        <v>2016</v>
      </c>
      <c r="B3370" s="15" t="s">
        <v>171</v>
      </c>
      <c r="C3370" s="15" t="s">
        <v>169</v>
      </c>
      <c r="D3370" s="15" t="s">
        <v>5</v>
      </c>
      <c r="E3370" s="15" t="s">
        <v>85</v>
      </c>
      <c r="F3370" s="16">
        <v>984</v>
      </c>
      <c r="G3370" s="19">
        <v>1015.3403999999979</v>
      </c>
      <c r="H3370" s="19">
        <f t="shared" si="261"/>
        <v>999094.95359999791</v>
      </c>
      <c r="I3370" s="20">
        <v>2060.5972958399957</v>
      </c>
      <c r="J3370" s="19">
        <f t="shared" si="262"/>
        <v>2027627.7391065557</v>
      </c>
      <c r="K3370" s="19">
        <f t="shared" si="263"/>
        <v>1045.2568958399979</v>
      </c>
      <c r="L3370" s="19">
        <f t="shared" si="264"/>
        <v>1028532.7855065578</v>
      </c>
      <c r="M3370" s="29">
        <f>Table4[[#This Row],[Revenue]]/Table4[[#This Row],[Units]]</f>
        <v>2.094102942926825</v>
      </c>
      <c r="N3370" s="31">
        <f t="shared" si="265"/>
        <v>0.50725918060273023</v>
      </c>
    </row>
    <row r="3371" spans="1:14" x14ac:dyDescent="0.25">
      <c r="A3371" s="35">
        <v>2017</v>
      </c>
      <c r="B3371" s="15" t="s">
        <v>175</v>
      </c>
      <c r="C3371" s="15" t="s">
        <v>169</v>
      </c>
      <c r="D3371" s="15" t="s">
        <v>5</v>
      </c>
      <c r="E3371" s="15" t="s">
        <v>85</v>
      </c>
      <c r="F3371" s="16">
        <v>446</v>
      </c>
      <c r="G3371" s="19">
        <v>533.1595499999911</v>
      </c>
      <c r="H3371" s="19">
        <f t="shared" si="261"/>
        <v>237789.15929999604</v>
      </c>
      <c r="I3371" s="20">
        <v>1299.8937751799783</v>
      </c>
      <c r="J3371" s="19">
        <f t="shared" si="262"/>
        <v>579752.62373027031</v>
      </c>
      <c r="K3371" s="19">
        <f t="shared" si="263"/>
        <v>766.73422517998722</v>
      </c>
      <c r="L3371" s="19">
        <f t="shared" si="264"/>
        <v>341963.46443027427</v>
      </c>
      <c r="M3371" s="29">
        <f>Table4[[#This Row],[Revenue]]/Table4[[#This Row],[Units]]</f>
        <v>2.914560034035826</v>
      </c>
      <c r="N3371" s="31">
        <f t="shared" si="265"/>
        <v>0.58984375478975437</v>
      </c>
    </row>
    <row r="3372" spans="1:14" x14ac:dyDescent="0.25">
      <c r="A3372" s="35">
        <v>2017</v>
      </c>
      <c r="B3372" s="15" t="s">
        <v>172</v>
      </c>
      <c r="C3372" s="15" t="s">
        <v>169</v>
      </c>
      <c r="D3372" s="15" t="s">
        <v>5</v>
      </c>
      <c r="E3372" s="15" t="s">
        <v>85</v>
      </c>
      <c r="F3372" s="16">
        <v>296</v>
      </c>
      <c r="G3372" s="19">
        <v>609.06085025119478</v>
      </c>
      <c r="H3372" s="19">
        <f t="shared" si="261"/>
        <v>180282.01167435365</v>
      </c>
      <c r="I3372" s="20">
        <v>1415.8698395199922</v>
      </c>
      <c r="J3372" s="19">
        <f t="shared" si="262"/>
        <v>419097.47249791771</v>
      </c>
      <c r="K3372" s="19">
        <f t="shared" si="263"/>
        <v>806.8089892687974</v>
      </c>
      <c r="L3372" s="19">
        <f t="shared" si="264"/>
        <v>238815.46082356406</v>
      </c>
      <c r="M3372" s="29">
        <f>Table4[[#This Row],[Revenue]]/Table4[[#This Row],[Units]]</f>
        <v>4.7833440524324065</v>
      </c>
      <c r="N3372" s="31">
        <f t="shared" si="265"/>
        <v>0.56983273938677981</v>
      </c>
    </row>
    <row r="3373" spans="1:14" x14ac:dyDescent="0.25">
      <c r="A3373" s="35">
        <v>2018</v>
      </c>
      <c r="B3373" s="15" t="s">
        <v>175</v>
      </c>
      <c r="C3373" s="15" t="s">
        <v>169</v>
      </c>
      <c r="D3373" s="15" t="s">
        <v>5</v>
      </c>
      <c r="E3373" s="15" t="s">
        <v>85</v>
      </c>
      <c r="F3373" s="16">
        <v>984</v>
      </c>
      <c r="G3373" s="19">
        <v>1468.3247999999483</v>
      </c>
      <c r="H3373" s="19">
        <f t="shared" si="261"/>
        <v>1444831.603199949</v>
      </c>
      <c r="I3373" s="20">
        <v>2774.9349119999019</v>
      </c>
      <c r="J3373" s="19">
        <f t="shared" si="262"/>
        <v>2730535.9534079037</v>
      </c>
      <c r="K3373" s="19">
        <f t="shared" si="263"/>
        <v>1306.6101119999537</v>
      </c>
      <c r="L3373" s="19">
        <f t="shared" si="264"/>
        <v>1285704.3502079546</v>
      </c>
      <c r="M3373" s="29">
        <f>Table4[[#This Row],[Revenue]]/Table4[[#This Row],[Units]]</f>
        <v>2.8200558048779492</v>
      </c>
      <c r="N3373" s="31">
        <f t="shared" si="265"/>
        <v>0.47086153493174254</v>
      </c>
    </row>
    <row r="3374" spans="1:14" x14ac:dyDescent="0.25">
      <c r="A3374" s="35">
        <v>2018</v>
      </c>
      <c r="B3374" s="15" t="s">
        <v>171</v>
      </c>
      <c r="C3374" s="15" t="s">
        <v>169</v>
      </c>
      <c r="D3374" s="15" t="s">
        <v>5</v>
      </c>
      <c r="E3374" s="15" t="s">
        <v>85</v>
      </c>
      <c r="F3374" s="16">
        <v>446</v>
      </c>
      <c r="G3374" s="19">
        <v>666.22364999997637</v>
      </c>
      <c r="H3374" s="19">
        <f t="shared" si="261"/>
        <v>297135.74789998948</v>
      </c>
      <c r="I3374" s="20">
        <v>1531.3119059999458</v>
      </c>
      <c r="J3374" s="19">
        <f t="shared" si="262"/>
        <v>682965.11007597577</v>
      </c>
      <c r="K3374" s="19">
        <f t="shared" si="263"/>
        <v>865.08825599996942</v>
      </c>
      <c r="L3374" s="19">
        <f t="shared" si="264"/>
        <v>385829.36217598629</v>
      </c>
      <c r="M3374" s="29">
        <f>Table4[[#This Row],[Revenue]]/Table4[[#This Row],[Units]]</f>
        <v>3.4334347668160219</v>
      </c>
      <c r="N3374" s="31">
        <f t="shared" si="265"/>
        <v>0.56493275642304064</v>
      </c>
    </row>
    <row r="3375" spans="1:14" x14ac:dyDescent="0.25">
      <c r="A3375" s="35">
        <v>2019</v>
      </c>
      <c r="B3375" s="15" t="s">
        <v>174</v>
      </c>
      <c r="C3375" s="15" t="s">
        <v>169</v>
      </c>
      <c r="D3375" s="15" t="s">
        <v>5</v>
      </c>
      <c r="E3375" s="15" t="s">
        <v>85</v>
      </c>
      <c r="F3375" s="16">
        <v>296</v>
      </c>
      <c r="G3375" s="19">
        <v>854.94779359996642</v>
      </c>
      <c r="H3375" s="19">
        <f t="shared" si="261"/>
        <v>253064.54690559005</v>
      </c>
      <c r="I3375" s="20">
        <v>1750.8025599999507</v>
      </c>
      <c r="J3375" s="19">
        <f t="shared" si="262"/>
        <v>518237.55775998544</v>
      </c>
      <c r="K3375" s="19">
        <f t="shared" si="263"/>
        <v>895.85476639998433</v>
      </c>
      <c r="L3375" s="19">
        <f t="shared" si="264"/>
        <v>265173.0108543954</v>
      </c>
      <c r="M3375" s="29">
        <f>Table4[[#This Row],[Revenue]]/Table4[[#This Row],[Units]]</f>
        <v>5.9148735135133474</v>
      </c>
      <c r="N3375" s="31">
        <f t="shared" si="265"/>
        <v>0.51168234892231912</v>
      </c>
    </row>
    <row r="3376" spans="1:14" x14ac:dyDescent="0.25">
      <c r="A3376" s="35">
        <v>1997</v>
      </c>
      <c r="B3376" s="15" t="s">
        <v>172</v>
      </c>
      <c r="C3376" s="15" t="s">
        <v>169</v>
      </c>
      <c r="D3376" s="15" t="s">
        <v>5</v>
      </c>
      <c r="E3376" s="15" t="s">
        <v>161</v>
      </c>
      <c r="F3376" s="16">
        <v>499</v>
      </c>
      <c r="G3376" s="19">
        <v>1094.426419504879</v>
      </c>
      <c r="H3376" s="19">
        <f t="shared" si="261"/>
        <v>546118.7833329346</v>
      </c>
      <c r="I3376" s="20">
        <v>2056.9030467899702</v>
      </c>
      <c r="J3376" s="19">
        <f t="shared" si="262"/>
        <v>1026394.6203481951</v>
      </c>
      <c r="K3376" s="19">
        <f t="shared" si="263"/>
        <v>962.47662728509113</v>
      </c>
      <c r="L3376" s="19">
        <f t="shared" si="264"/>
        <v>480275.83701526048</v>
      </c>
      <c r="M3376" s="29">
        <f>Table4[[#This Row],[Revenue]]/Table4[[#This Row],[Units]]</f>
        <v>4.1220501939678762</v>
      </c>
      <c r="N3376" s="31">
        <f t="shared" si="265"/>
        <v>0.46792513083547849</v>
      </c>
    </row>
    <row r="3377" spans="1:19" x14ac:dyDescent="0.25">
      <c r="A3377" s="35">
        <v>2003</v>
      </c>
      <c r="B3377" s="15" t="s">
        <v>173</v>
      </c>
      <c r="C3377" s="15" t="s">
        <v>169</v>
      </c>
      <c r="D3377" s="15" t="s">
        <v>6</v>
      </c>
      <c r="E3377" s="15" t="s">
        <v>161</v>
      </c>
      <c r="F3377" s="16">
        <v>970</v>
      </c>
      <c r="G3377" s="19">
        <v>1168.7636699999912</v>
      </c>
      <c r="H3377" s="19">
        <f t="shared" si="261"/>
        <v>1133700.7598999913</v>
      </c>
      <c r="I3377" s="20">
        <v>2629.0591856999799</v>
      </c>
      <c r="J3377" s="19">
        <f t="shared" si="262"/>
        <v>2550187.4101289804</v>
      </c>
      <c r="K3377" s="19">
        <f t="shared" si="263"/>
        <v>1460.2955156999888</v>
      </c>
      <c r="L3377" s="19">
        <f t="shared" si="264"/>
        <v>1416486.6502289891</v>
      </c>
      <c r="M3377" s="29">
        <f>Table4[[#This Row],[Revenue]]/Table4[[#This Row],[Units]]</f>
        <v>2.7103702945360619</v>
      </c>
      <c r="N3377" s="31">
        <f t="shared" si="265"/>
        <v>0.55544413896912292</v>
      </c>
    </row>
    <row r="3378" spans="1:19" x14ac:dyDescent="0.25">
      <c r="A3378" s="35">
        <v>2003</v>
      </c>
      <c r="B3378" s="15" t="s">
        <v>171</v>
      </c>
      <c r="C3378" s="15" t="s">
        <v>170</v>
      </c>
      <c r="D3378" s="15" t="s">
        <v>168</v>
      </c>
      <c r="E3378" s="15" t="s">
        <v>161</v>
      </c>
      <c r="F3378" s="16">
        <v>914</v>
      </c>
      <c r="G3378" s="19">
        <v>1138.6667351799779</v>
      </c>
      <c r="H3378" s="19">
        <f t="shared" si="261"/>
        <v>1040741.3959544998</v>
      </c>
      <c r="I3378" s="20">
        <v>2056.0531779999678</v>
      </c>
      <c r="J3378" s="19">
        <f t="shared" si="262"/>
        <v>1879232.6046919706</v>
      </c>
      <c r="K3378" s="19">
        <f t="shared" si="263"/>
        <v>917.38644281998995</v>
      </c>
      <c r="L3378" s="19">
        <f t="shared" si="264"/>
        <v>838491.20873747079</v>
      </c>
      <c r="M3378" s="29">
        <f>Table4[[#This Row],[Revenue]]/Table4[[#This Row],[Units]]</f>
        <v>2.2495111356673609</v>
      </c>
      <c r="N3378" s="31">
        <f t="shared" si="265"/>
        <v>0.44618809116230179</v>
      </c>
    </row>
    <row r="3379" spans="1:19" x14ac:dyDescent="0.25">
      <c r="A3379" s="35">
        <v>2003</v>
      </c>
      <c r="B3379" s="15" t="s">
        <v>173</v>
      </c>
      <c r="C3379" s="15" t="s">
        <v>170</v>
      </c>
      <c r="D3379" s="15" t="s">
        <v>168</v>
      </c>
      <c r="E3379" s="15" t="s">
        <v>161</v>
      </c>
      <c r="F3379" s="16">
        <v>569</v>
      </c>
      <c r="G3379" s="19">
        <v>705.83958712379285</v>
      </c>
      <c r="H3379" s="19">
        <f t="shared" si="261"/>
        <v>401622.72507343814</v>
      </c>
      <c r="I3379" s="20">
        <v>1138.4430229799884</v>
      </c>
      <c r="J3379" s="19">
        <f t="shared" si="262"/>
        <v>647774.08007561346</v>
      </c>
      <c r="K3379" s="19">
        <f t="shared" si="263"/>
        <v>432.60343585619557</v>
      </c>
      <c r="L3379" s="19">
        <f t="shared" si="264"/>
        <v>246151.35500217532</v>
      </c>
      <c r="M3379" s="29">
        <f>Table4[[#This Row],[Revenue]]/Table4[[#This Row],[Units]]</f>
        <v>2.0007785992618428</v>
      </c>
      <c r="N3379" s="31">
        <f t="shared" si="265"/>
        <v>0.37999568456558575</v>
      </c>
    </row>
    <row r="3380" spans="1:19" x14ac:dyDescent="0.25">
      <c r="A3380" s="35">
        <v>2004</v>
      </c>
      <c r="B3380" s="15" t="s">
        <v>173</v>
      </c>
      <c r="C3380" s="15" t="s">
        <v>170</v>
      </c>
      <c r="D3380" s="15" t="s">
        <v>168</v>
      </c>
      <c r="E3380" s="15" t="s">
        <v>161</v>
      </c>
      <c r="F3380" s="16">
        <v>350</v>
      </c>
      <c r="G3380" s="19">
        <v>568.32974249998404</v>
      </c>
      <c r="H3380" s="19">
        <f t="shared" si="261"/>
        <v>198915.40987499442</v>
      </c>
      <c r="I3380" s="20">
        <v>980.19674999997255</v>
      </c>
      <c r="J3380" s="19">
        <f t="shared" si="262"/>
        <v>343068.86249999038</v>
      </c>
      <c r="K3380" s="19">
        <f t="shared" si="263"/>
        <v>411.86700749998852</v>
      </c>
      <c r="L3380" s="19">
        <f t="shared" si="264"/>
        <v>144153.45262499596</v>
      </c>
      <c r="M3380" s="29">
        <f>Table4[[#This Row],[Revenue]]/Table4[[#This Row],[Units]]</f>
        <v>2.8005621428570646</v>
      </c>
      <c r="N3380" s="31">
        <f t="shared" si="265"/>
        <v>0.42018809744064145</v>
      </c>
    </row>
    <row r="3381" spans="1:19" x14ac:dyDescent="0.25">
      <c r="A3381" s="35">
        <v>2005</v>
      </c>
      <c r="B3381" s="15" t="s">
        <v>175</v>
      </c>
      <c r="C3381" s="15" t="s">
        <v>170</v>
      </c>
      <c r="D3381" s="15" t="s">
        <v>168</v>
      </c>
      <c r="E3381" s="15" t="s">
        <v>161</v>
      </c>
      <c r="F3381" s="16">
        <v>569</v>
      </c>
      <c r="G3381" s="19">
        <v>1010.8062679899573</v>
      </c>
      <c r="H3381" s="19">
        <f t="shared" si="261"/>
        <v>575148.76648628572</v>
      </c>
      <c r="I3381" s="20">
        <v>1583.7214289999331</v>
      </c>
      <c r="J3381" s="19">
        <f t="shared" si="262"/>
        <v>901137.4931009619</v>
      </c>
      <c r="K3381" s="19">
        <f t="shared" si="263"/>
        <v>572.9151610099758</v>
      </c>
      <c r="L3381" s="19">
        <f t="shared" si="264"/>
        <v>325988.72661467618</v>
      </c>
      <c r="M3381" s="29">
        <f>Table4[[#This Row],[Revenue]]/Table4[[#This Row],[Units]]</f>
        <v>2.7833417029875802</v>
      </c>
      <c r="N3381" s="31">
        <f t="shared" si="265"/>
        <v>0.36175248406643867</v>
      </c>
    </row>
    <row r="3382" spans="1:19" x14ac:dyDescent="0.25">
      <c r="A3382" s="35">
        <v>2012</v>
      </c>
      <c r="B3382" s="15" t="s">
        <v>174</v>
      </c>
      <c r="C3382" s="15" t="s">
        <v>170</v>
      </c>
      <c r="D3382" s="15" t="s">
        <v>168</v>
      </c>
      <c r="E3382" s="15" t="s">
        <v>161</v>
      </c>
      <c r="F3382" s="16">
        <v>301</v>
      </c>
      <c r="G3382" s="19">
        <v>416.67692725999586</v>
      </c>
      <c r="H3382" s="19">
        <f t="shared" si="261"/>
        <v>125419.75510525875</v>
      </c>
      <c r="I3382" s="20">
        <v>742.84734599999251</v>
      </c>
      <c r="J3382" s="19">
        <f t="shared" si="262"/>
        <v>223597.05114599774</v>
      </c>
      <c r="K3382" s="19">
        <f t="shared" si="263"/>
        <v>326.17041873999665</v>
      </c>
      <c r="L3382" s="19">
        <f t="shared" si="264"/>
        <v>98177.296040738991</v>
      </c>
      <c r="M3382" s="29">
        <f>Table4[[#This Row],[Revenue]]/Table4[[#This Row],[Units]]</f>
        <v>2.4679313820597759</v>
      </c>
      <c r="N3382" s="31">
        <f t="shared" si="265"/>
        <v>0.4390813543271378</v>
      </c>
    </row>
    <row r="3383" spans="1:19" x14ac:dyDescent="0.25">
      <c r="A3383" s="35">
        <v>2013</v>
      </c>
      <c r="B3383" s="15" t="s">
        <v>173</v>
      </c>
      <c r="C3383" s="15" t="s">
        <v>170</v>
      </c>
      <c r="D3383" s="15" t="s">
        <v>168</v>
      </c>
      <c r="E3383" s="15" t="s">
        <v>161</v>
      </c>
      <c r="F3383" s="16">
        <v>933</v>
      </c>
      <c r="G3383" s="19">
        <v>1351.2433827899563</v>
      </c>
      <c r="H3383" s="19">
        <f t="shared" si="261"/>
        <v>1260710.0761430291</v>
      </c>
      <c r="I3383" s="20">
        <v>2459.760508999937</v>
      </c>
      <c r="J3383" s="19">
        <f t="shared" si="262"/>
        <v>2294956.5548969414</v>
      </c>
      <c r="K3383" s="19">
        <f t="shared" si="263"/>
        <v>1108.5171262099807</v>
      </c>
      <c r="L3383" s="19">
        <f t="shared" si="264"/>
        <v>1034246.4787539123</v>
      </c>
      <c r="M3383" s="29">
        <f>Table4[[#This Row],[Revenue]]/Table4[[#This Row],[Units]]</f>
        <v>2.6363992593782819</v>
      </c>
      <c r="N3383" s="31">
        <f t="shared" si="265"/>
        <v>0.45066059161209548</v>
      </c>
    </row>
    <row r="3384" spans="1:19" x14ac:dyDescent="0.25">
      <c r="A3384" s="35">
        <v>2013</v>
      </c>
      <c r="B3384" s="15" t="s">
        <v>173</v>
      </c>
      <c r="C3384" s="15" t="s">
        <v>170</v>
      </c>
      <c r="D3384" s="15" t="s">
        <v>168</v>
      </c>
      <c r="E3384" s="15" t="s">
        <v>161</v>
      </c>
      <c r="F3384" s="16">
        <v>816</v>
      </c>
      <c r="G3384" s="19">
        <v>1200.5758411199613</v>
      </c>
      <c r="H3384" s="19">
        <f t="shared" si="261"/>
        <v>979669.88635388843</v>
      </c>
      <c r="I3384" s="20">
        <v>2274.2575519999427</v>
      </c>
      <c r="J3384" s="19">
        <f t="shared" si="262"/>
        <v>1855794.1624319532</v>
      </c>
      <c r="K3384" s="19">
        <f t="shared" si="263"/>
        <v>1073.6817108799814</v>
      </c>
      <c r="L3384" s="19">
        <f t="shared" si="264"/>
        <v>876124.27607806481</v>
      </c>
      <c r="M3384" s="29">
        <f>Table4[[#This Row],[Revenue]]/Table4[[#This Row],[Units]]</f>
        <v>2.7870803333332632</v>
      </c>
      <c r="N3384" s="31">
        <f t="shared" si="265"/>
        <v>0.47210207565796775</v>
      </c>
    </row>
    <row r="3385" spans="1:19" x14ac:dyDescent="0.25">
      <c r="A3385" s="35">
        <v>2013</v>
      </c>
      <c r="B3385" s="15" t="s">
        <v>173</v>
      </c>
      <c r="C3385" s="15" t="s">
        <v>170</v>
      </c>
      <c r="D3385" s="15" t="s">
        <v>168</v>
      </c>
      <c r="E3385" s="15" t="s">
        <v>161</v>
      </c>
      <c r="F3385" s="16">
        <v>212</v>
      </c>
      <c r="G3385" s="19">
        <v>425.97430603998595</v>
      </c>
      <c r="H3385" s="19">
        <f t="shared" si="261"/>
        <v>90306.552880477015</v>
      </c>
      <c r="I3385" s="20">
        <v>823.33808399997281</v>
      </c>
      <c r="J3385" s="19">
        <f t="shared" si="262"/>
        <v>174547.67380799423</v>
      </c>
      <c r="K3385" s="19">
        <f t="shared" si="263"/>
        <v>397.36377795998686</v>
      </c>
      <c r="L3385" s="19">
        <f t="shared" si="264"/>
        <v>84241.120927517215</v>
      </c>
      <c r="M3385" s="29">
        <f>Table4[[#This Row],[Revenue]]/Table4[[#This Row],[Units]]</f>
        <v>3.8836702075470417</v>
      </c>
      <c r="N3385" s="31">
        <f t="shared" si="265"/>
        <v>0.48262528562932355</v>
      </c>
    </row>
    <row r="3386" spans="1:19" x14ac:dyDescent="0.25">
      <c r="A3386" s="35">
        <v>2018</v>
      </c>
      <c r="B3386" s="15" t="s">
        <v>173</v>
      </c>
      <c r="C3386" s="15" t="s">
        <v>170</v>
      </c>
      <c r="D3386" s="15" t="s">
        <v>168</v>
      </c>
      <c r="E3386" s="15" t="s">
        <v>161</v>
      </c>
      <c r="F3386" s="16">
        <v>796</v>
      </c>
      <c r="G3386" s="19">
        <v>1116.5794208799684</v>
      </c>
      <c r="H3386" s="19">
        <f t="shared" si="261"/>
        <v>888797.21902045491</v>
      </c>
      <c r="I3386" s="20">
        <v>2156.1626479999532</v>
      </c>
      <c r="J3386" s="19">
        <f t="shared" si="262"/>
        <v>1716305.4678079628</v>
      </c>
      <c r="K3386" s="19">
        <f t="shared" si="263"/>
        <v>1039.5832271199847</v>
      </c>
      <c r="L3386" s="19">
        <f t="shared" si="264"/>
        <v>827508.24878750788</v>
      </c>
      <c r="M3386" s="29">
        <f>Table4[[#This Row],[Revenue]]/Table4[[#This Row],[Units]]</f>
        <v>2.708747045226072</v>
      </c>
      <c r="N3386" s="31">
        <f t="shared" si="265"/>
        <v>0.48214508682093044</v>
      </c>
    </row>
    <row r="3387" spans="1:19" x14ac:dyDescent="0.25">
      <c r="A3387" s="35">
        <v>2018</v>
      </c>
      <c r="B3387" s="15" t="s">
        <v>172</v>
      </c>
      <c r="C3387" s="15" t="s">
        <v>170</v>
      </c>
      <c r="D3387" s="15" t="s">
        <v>168</v>
      </c>
      <c r="E3387" s="15" t="s">
        <v>161</v>
      </c>
      <c r="F3387" s="16">
        <v>751</v>
      </c>
      <c r="G3387" s="19">
        <v>1036.0352807299728</v>
      </c>
      <c r="H3387" s="19">
        <f t="shared" si="261"/>
        <v>778062.49582820956</v>
      </c>
      <c r="I3387" s="20">
        <v>2050.2480829999595</v>
      </c>
      <c r="J3387" s="19">
        <f t="shared" si="262"/>
        <v>1539736.3103329695</v>
      </c>
      <c r="K3387" s="19">
        <f t="shared" si="263"/>
        <v>1014.2128022699867</v>
      </c>
      <c r="L3387" s="19">
        <f t="shared" si="264"/>
        <v>761673.81450475997</v>
      </c>
      <c r="M3387" s="29">
        <f>Table4[[#This Row],[Revenue]]/Table4[[#This Row],[Units]]</f>
        <v>2.7300240785618635</v>
      </c>
      <c r="N3387" s="31">
        <f t="shared" si="265"/>
        <v>0.49467808831503574</v>
      </c>
    </row>
    <row r="3388" spans="1:19" x14ac:dyDescent="0.25">
      <c r="A3388" s="35">
        <v>2019</v>
      </c>
      <c r="B3388" s="15" t="s">
        <v>174</v>
      </c>
      <c r="C3388" s="15" t="s">
        <v>170</v>
      </c>
      <c r="D3388" s="15" t="s">
        <v>168</v>
      </c>
      <c r="E3388" s="15" t="s">
        <v>161</v>
      </c>
      <c r="F3388" s="16">
        <v>153</v>
      </c>
      <c r="G3388" s="19">
        <v>240.61563987999037</v>
      </c>
      <c r="H3388" s="19">
        <f t="shared" si="261"/>
        <v>36814.192901638526</v>
      </c>
      <c r="I3388" s="20">
        <v>624.787547999975</v>
      </c>
      <c r="J3388" s="19">
        <f t="shared" si="262"/>
        <v>95592.494843996174</v>
      </c>
      <c r="K3388" s="19">
        <f t="shared" si="263"/>
        <v>384.17190811998466</v>
      </c>
      <c r="L3388" s="19">
        <f t="shared" si="264"/>
        <v>58778.301942357648</v>
      </c>
      <c r="M3388" s="29">
        <f>Table4[[#This Row],[Revenue]]/Table4[[#This Row],[Units]]</f>
        <v>4.083578745097876</v>
      </c>
      <c r="N3388" s="31">
        <f t="shared" si="265"/>
        <v>0.61488406635146331</v>
      </c>
    </row>
    <row r="3389" spans="1:19" x14ac:dyDescent="0.25">
      <c r="A3389" s="35">
        <v>1990</v>
      </c>
      <c r="B3389" s="15" t="s">
        <v>172</v>
      </c>
      <c r="C3389" s="15" t="s">
        <v>169</v>
      </c>
      <c r="D3389" s="15" t="s">
        <v>5</v>
      </c>
      <c r="E3389" s="15" t="s">
        <v>86</v>
      </c>
      <c r="F3389" s="16">
        <v>307</v>
      </c>
      <c r="G3389" s="19">
        <v>446.1127965197976</v>
      </c>
      <c r="H3389" s="19">
        <f t="shared" si="261"/>
        <v>136956.62853157785</v>
      </c>
      <c r="I3389" s="20">
        <v>727.82821457999603</v>
      </c>
      <c r="J3389" s="19">
        <f t="shared" si="262"/>
        <v>223443.26187605879</v>
      </c>
      <c r="K3389" s="19">
        <f t="shared" si="263"/>
        <v>281.71541806019843</v>
      </c>
      <c r="L3389" s="19">
        <f t="shared" si="264"/>
        <v>86486.633344480942</v>
      </c>
      <c r="M3389" s="29">
        <f>Table4[[#This Row],[Revenue]]/Table4[[#This Row],[Units]]</f>
        <v>2.3707759432573159</v>
      </c>
      <c r="N3389" s="31">
        <f t="shared" si="265"/>
        <v>0.38706306298219895</v>
      </c>
      <c r="O3389" s="37">
        <f>SUMIF(A:A,"2008",H:H)</f>
        <v>111423585.25327279</v>
      </c>
      <c r="P3389" s="37">
        <f>SUMIF(A:A,"2008",J:J)</f>
        <v>227209167.75829193</v>
      </c>
      <c r="Q3389" s="38" t="e">
        <f>(O3389-O3388)/O3388</f>
        <v>#DIV/0!</v>
      </c>
      <c r="R3389" s="38" t="e">
        <f>(P3389-P3388)/P3388</f>
        <v>#DIV/0!</v>
      </c>
      <c r="S3389" s="40">
        <v>2008</v>
      </c>
    </row>
    <row r="3390" spans="1:19" x14ac:dyDescent="0.25">
      <c r="A3390" s="35">
        <v>1991</v>
      </c>
      <c r="B3390" s="15" t="s">
        <v>176</v>
      </c>
      <c r="C3390" s="15" t="s">
        <v>169</v>
      </c>
      <c r="D3390" s="15" t="s">
        <v>5</v>
      </c>
      <c r="E3390" s="15" t="s">
        <v>86</v>
      </c>
      <c r="F3390" s="16">
        <v>548</v>
      </c>
      <c r="G3390" s="19">
        <v>735.60779999998022</v>
      </c>
      <c r="H3390" s="19">
        <f t="shared" si="261"/>
        <v>403113.07439998916</v>
      </c>
      <c r="I3390" s="20">
        <v>1588.4594319999571</v>
      </c>
      <c r="J3390" s="19">
        <f t="shared" si="262"/>
        <v>870475.76873597654</v>
      </c>
      <c r="K3390" s="19">
        <f t="shared" si="263"/>
        <v>852.85163199997692</v>
      </c>
      <c r="L3390" s="19">
        <f t="shared" si="264"/>
        <v>467362.69433598738</v>
      </c>
      <c r="M3390" s="29">
        <f>Table4[[#This Row],[Revenue]]/Table4[[#This Row],[Units]]</f>
        <v>2.8986485985400678</v>
      </c>
      <c r="N3390" s="31">
        <f t="shared" si="265"/>
        <v>0.53690488709943962</v>
      </c>
    </row>
    <row r="3391" spans="1:19" x14ac:dyDescent="0.25">
      <c r="A3391" s="35">
        <v>1991</v>
      </c>
      <c r="B3391" s="15" t="s">
        <v>176</v>
      </c>
      <c r="C3391" s="15" t="s">
        <v>169</v>
      </c>
      <c r="D3391" s="15" t="s">
        <v>5</v>
      </c>
      <c r="E3391" s="15" t="s">
        <v>86</v>
      </c>
      <c r="F3391" s="16">
        <v>379</v>
      </c>
      <c r="G3391" s="19">
        <v>509.09174999998623</v>
      </c>
      <c r="H3391" s="19">
        <f t="shared" si="261"/>
        <v>192945.77324999479</v>
      </c>
      <c r="I3391" s="20">
        <v>1237.4078699999666</v>
      </c>
      <c r="J3391" s="19">
        <f t="shared" si="262"/>
        <v>468977.58272998733</v>
      </c>
      <c r="K3391" s="19">
        <f t="shared" si="263"/>
        <v>728.3161199999804</v>
      </c>
      <c r="L3391" s="19">
        <f t="shared" si="264"/>
        <v>276031.80947999255</v>
      </c>
      <c r="M3391" s="29">
        <f>Table4[[#This Row],[Revenue]]/Table4[[#This Row],[Units]]</f>
        <v>3.2649284168864554</v>
      </c>
      <c r="N3391" s="31">
        <f t="shared" si="265"/>
        <v>0.58858209783327142</v>
      </c>
    </row>
    <row r="3392" spans="1:19" x14ac:dyDescent="0.25">
      <c r="A3392" s="35">
        <v>1991</v>
      </c>
      <c r="B3392" s="15" t="s">
        <v>171</v>
      </c>
      <c r="C3392" s="15" t="s">
        <v>169</v>
      </c>
      <c r="D3392" s="15" t="s">
        <v>5</v>
      </c>
      <c r="E3392" s="15" t="s">
        <v>86</v>
      </c>
      <c r="F3392" s="16">
        <v>161</v>
      </c>
      <c r="G3392" s="19">
        <v>271.64399405999171</v>
      </c>
      <c r="H3392" s="19">
        <f t="shared" si="261"/>
        <v>43734.683043658668</v>
      </c>
      <c r="I3392" s="20">
        <v>600.26562599998169</v>
      </c>
      <c r="J3392" s="19">
        <f t="shared" si="262"/>
        <v>96642.76578599705</v>
      </c>
      <c r="K3392" s="19">
        <f t="shared" si="263"/>
        <v>328.62163193998998</v>
      </c>
      <c r="L3392" s="19">
        <f t="shared" si="264"/>
        <v>52908.082742338382</v>
      </c>
      <c r="M3392" s="29">
        <f>Table4[[#This Row],[Revenue]]/Table4[[#This Row],[Units]]</f>
        <v>3.7283579254657249</v>
      </c>
      <c r="N3392" s="31">
        <f t="shared" si="265"/>
        <v>0.54746035372680157</v>
      </c>
    </row>
    <row r="3393" spans="1:14" x14ac:dyDescent="0.25">
      <c r="A3393" s="35">
        <v>1992</v>
      </c>
      <c r="B3393" s="15" t="s">
        <v>176</v>
      </c>
      <c r="C3393" s="15" t="s">
        <v>169</v>
      </c>
      <c r="D3393" s="15" t="s">
        <v>5</v>
      </c>
      <c r="E3393" s="15" t="s">
        <v>86</v>
      </c>
      <c r="F3393" s="16">
        <v>307</v>
      </c>
      <c r="G3393" s="19">
        <v>647.20227593997447</v>
      </c>
      <c r="H3393" s="19">
        <f t="shared" si="261"/>
        <v>198691.09871357217</v>
      </c>
      <c r="I3393" s="20">
        <v>1033.3513739999592</v>
      </c>
      <c r="J3393" s="19">
        <f t="shared" si="262"/>
        <v>317238.87181798747</v>
      </c>
      <c r="K3393" s="19">
        <f t="shared" si="263"/>
        <v>386.14909805998468</v>
      </c>
      <c r="L3393" s="19">
        <f t="shared" si="264"/>
        <v>118547.7731044153</v>
      </c>
      <c r="M3393" s="29">
        <f>Table4[[#This Row],[Revenue]]/Table4[[#This Row],[Units]]</f>
        <v>3.3659653876220168</v>
      </c>
      <c r="N3393" s="31">
        <f t="shared" si="265"/>
        <v>0.37368615146390655</v>
      </c>
    </row>
    <row r="3394" spans="1:14" x14ac:dyDescent="0.25">
      <c r="A3394" s="35">
        <v>1996</v>
      </c>
      <c r="B3394" s="15" t="s">
        <v>172</v>
      </c>
      <c r="C3394" s="15" t="s">
        <v>169</v>
      </c>
      <c r="D3394" s="15" t="s">
        <v>5</v>
      </c>
      <c r="E3394" s="15" t="s">
        <v>86</v>
      </c>
      <c r="F3394" s="16">
        <v>968</v>
      </c>
      <c r="G3394" s="19">
        <v>994.91039999999839</v>
      </c>
      <c r="H3394" s="19">
        <f t="shared" ref="H3394:H3457" si="266">G3394*F3394</f>
        <v>963073.26719999849</v>
      </c>
      <c r="I3394" s="20">
        <v>2024.7060678399969</v>
      </c>
      <c r="J3394" s="19">
        <f t="shared" ref="J3394:J3457" si="267">I3394*F3394</f>
        <v>1959915.4736691171</v>
      </c>
      <c r="K3394" s="19">
        <f t="shared" ref="K3394:K3457" si="268">I3394-G3394</f>
        <v>1029.7956678399985</v>
      </c>
      <c r="L3394" s="19">
        <f t="shared" ref="L3394:L3457" si="269">J3394-H3394</f>
        <v>996842.2064691186</v>
      </c>
      <c r="M3394" s="29">
        <f>Table4[[#This Row],[Revenue]]/Table4[[#This Row],[Units]]</f>
        <v>2.0916384998347075</v>
      </c>
      <c r="N3394" s="31">
        <f t="shared" ref="N3394:N3457" si="270">K3394/I3394</f>
        <v>0.50861489684703132</v>
      </c>
    </row>
    <row r="3395" spans="1:14" x14ac:dyDescent="0.25">
      <c r="A3395" s="35">
        <v>1996</v>
      </c>
      <c r="B3395" s="15" t="s">
        <v>171</v>
      </c>
      <c r="C3395" s="15" t="s">
        <v>169</v>
      </c>
      <c r="D3395" s="15" t="s">
        <v>5</v>
      </c>
      <c r="E3395" s="15" t="s">
        <v>86</v>
      </c>
      <c r="F3395" s="16">
        <v>335</v>
      </c>
      <c r="G3395" s="19">
        <v>704.60408092849093</v>
      </c>
      <c r="H3395" s="19">
        <f t="shared" si="266"/>
        <v>236042.36711104447</v>
      </c>
      <c r="I3395" s="20">
        <v>1532.6329223499868</v>
      </c>
      <c r="J3395" s="19">
        <f t="shared" si="267"/>
        <v>513432.02898724558</v>
      </c>
      <c r="K3395" s="19">
        <f t="shared" si="268"/>
        <v>828.02884142149583</v>
      </c>
      <c r="L3395" s="19">
        <f t="shared" si="269"/>
        <v>277389.66187620111</v>
      </c>
      <c r="M3395" s="29">
        <f>Table4[[#This Row],[Revenue]]/Table4[[#This Row],[Units]]</f>
        <v>4.5750236488059306</v>
      </c>
      <c r="N3395" s="31">
        <f t="shared" si="270"/>
        <v>0.54026559742164404</v>
      </c>
    </row>
    <row r="3396" spans="1:14" x14ac:dyDescent="0.25">
      <c r="A3396" s="35">
        <v>1998</v>
      </c>
      <c r="B3396" s="15" t="s">
        <v>175</v>
      </c>
      <c r="C3396" s="15" t="s">
        <v>169</v>
      </c>
      <c r="D3396" s="15" t="s">
        <v>5</v>
      </c>
      <c r="E3396" s="15" t="s">
        <v>86</v>
      </c>
      <c r="F3396" s="16">
        <v>968</v>
      </c>
      <c r="G3396" s="19">
        <v>1403.5031999999535</v>
      </c>
      <c r="H3396" s="19">
        <f t="shared" si="266"/>
        <v>1358591.097599955</v>
      </c>
      <c r="I3396" s="20">
        <v>2660.2894079999119</v>
      </c>
      <c r="J3396" s="19">
        <f t="shared" si="267"/>
        <v>2575160.1469439147</v>
      </c>
      <c r="K3396" s="19">
        <f t="shared" si="268"/>
        <v>1256.7862079999584</v>
      </c>
      <c r="L3396" s="19">
        <f t="shared" si="269"/>
        <v>1216569.0493439597</v>
      </c>
      <c r="M3396" s="29">
        <f>Table4[[#This Row],[Revenue]]/Table4[[#This Row],[Units]]</f>
        <v>2.7482328595040411</v>
      </c>
      <c r="N3396" s="31">
        <f t="shared" si="270"/>
        <v>0.47242461824664755</v>
      </c>
    </row>
    <row r="3397" spans="1:14" x14ac:dyDescent="0.25">
      <c r="A3397" s="35">
        <v>1998</v>
      </c>
      <c r="B3397" s="15" t="s">
        <v>175</v>
      </c>
      <c r="C3397" s="15" t="s">
        <v>169</v>
      </c>
      <c r="D3397" s="15" t="s">
        <v>5</v>
      </c>
      <c r="E3397" s="15" t="s">
        <v>86</v>
      </c>
      <c r="F3397" s="16">
        <v>407</v>
      </c>
      <c r="G3397" s="19">
        <v>590.56717499998035</v>
      </c>
      <c r="H3397" s="19">
        <f t="shared" si="266"/>
        <v>240360.84022499199</v>
      </c>
      <c r="I3397" s="20">
        <v>1399.7103069999537</v>
      </c>
      <c r="J3397" s="19">
        <f t="shared" si="267"/>
        <v>569682.09494898119</v>
      </c>
      <c r="K3397" s="19">
        <f t="shared" si="268"/>
        <v>809.14313199997332</v>
      </c>
      <c r="L3397" s="19">
        <f t="shared" si="269"/>
        <v>329321.25472398917</v>
      </c>
      <c r="M3397" s="29">
        <f>Table4[[#This Row],[Revenue]]/Table4[[#This Row],[Units]]</f>
        <v>3.4390916633905495</v>
      </c>
      <c r="N3397" s="31">
        <f t="shared" si="270"/>
        <v>0.57807899817086938</v>
      </c>
    </row>
    <row r="3398" spans="1:14" x14ac:dyDescent="0.25">
      <c r="A3398" s="35">
        <v>1999</v>
      </c>
      <c r="B3398" s="15" t="s">
        <v>172</v>
      </c>
      <c r="C3398" s="15" t="s">
        <v>169</v>
      </c>
      <c r="D3398" s="15" t="s">
        <v>5</v>
      </c>
      <c r="E3398" s="15" t="s">
        <v>86</v>
      </c>
      <c r="F3398" s="16">
        <v>335</v>
      </c>
      <c r="G3398" s="19">
        <v>907.53114584996695</v>
      </c>
      <c r="H3398" s="19">
        <f t="shared" si="266"/>
        <v>304022.93385973893</v>
      </c>
      <c r="I3398" s="20">
        <v>1791.3960349999531</v>
      </c>
      <c r="J3398" s="19">
        <f t="shared" si="267"/>
        <v>600117.67172498431</v>
      </c>
      <c r="K3398" s="19">
        <f t="shared" si="268"/>
        <v>883.8648891499862</v>
      </c>
      <c r="L3398" s="19">
        <f t="shared" si="269"/>
        <v>296094.73786524538</v>
      </c>
      <c r="M3398" s="29">
        <f>Table4[[#This Row],[Revenue]]/Table4[[#This Row],[Units]]</f>
        <v>5.3474508507461289</v>
      </c>
      <c r="N3398" s="31">
        <f t="shared" si="270"/>
        <v>0.49339446547899124</v>
      </c>
    </row>
    <row r="3399" spans="1:14" x14ac:dyDescent="0.25">
      <c r="A3399" s="35">
        <v>2008</v>
      </c>
      <c r="B3399" s="15" t="s">
        <v>174</v>
      </c>
      <c r="C3399" s="15" t="s">
        <v>169</v>
      </c>
      <c r="D3399" s="15" t="s">
        <v>5</v>
      </c>
      <c r="E3399" s="15" t="s">
        <v>86</v>
      </c>
      <c r="F3399" s="16">
        <v>384</v>
      </c>
      <c r="G3399" s="19">
        <v>783.81113837759051</v>
      </c>
      <c r="H3399" s="19">
        <f t="shared" si="266"/>
        <v>300983.47713699477</v>
      </c>
      <c r="I3399" s="20">
        <v>1618.4307689599866</v>
      </c>
      <c r="J3399" s="19">
        <f t="shared" si="267"/>
        <v>621477.41528063489</v>
      </c>
      <c r="K3399" s="19">
        <f t="shared" si="268"/>
        <v>834.6196305823961</v>
      </c>
      <c r="L3399" s="19">
        <f t="shared" si="269"/>
        <v>320493.93814364012</v>
      </c>
      <c r="M3399" s="29">
        <f>Table4[[#This Row],[Revenue]]/Table4[[#This Row],[Units]]</f>
        <v>4.2146634608332985</v>
      </c>
      <c r="N3399" s="31">
        <f t="shared" si="270"/>
        <v>0.51569683831377455</v>
      </c>
    </row>
    <row r="3400" spans="1:14" x14ac:dyDescent="0.25">
      <c r="A3400" s="35">
        <v>2008</v>
      </c>
      <c r="B3400" s="15" t="s">
        <v>172</v>
      </c>
      <c r="C3400" s="15" t="s">
        <v>169</v>
      </c>
      <c r="D3400" s="15" t="s">
        <v>5</v>
      </c>
      <c r="E3400" s="15" t="s">
        <v>86</v>
      </c>
      <c r="F3400" s="16">
        <v>302</v>
      </c>
      <c r="G3400" s="19">
        <v>648.39990121459152</v>
      </c>
      <c r="H3400" s="19">
        <f t="shared" si="266"/>
        <v>195816.77016680664</v>
      </c>
      <c r="I3400" s="20">
        <v>1470.8759716599875</v>
      </c>
      <c r="J3400" s="19">
        <f t="shared" si="267"/>
        <v>444204.54344131623</v>
      </c>
      <c r="K3400" s="19">
        <f t="shared" si="268"/>
        <v>822.47607044539598</v>
      </c>
      <c r="L3400" s="19">
        <f t="shared" si="269"/>
        <v>248387.77327450959</v>
      </c>
      <c r="M3400" s="29">
        <f>Table4[[#This Row],[Revenue]]/Table4[[#This Row],[Units]]</f>
        <v>4.8704502372847269</v>
      </c>
      <c r="N3400" s="31">
        <f t="shared" si="270"/>
        <v>0.55917431944800455</v>
      </c>
    </row>
    <row r="3401" spans="1:14" x14ac:dyDescent="0.25">
      <c r="A3401" s="35">
        <v>2009</v>
      </c>
      <c r="B3401" s="15" t="s">
        <v>173</v>
      </c>
      <c r="C3401" s="15" t="s">
        <v>169</v>
      </c>
      <c r="D3401" s="15" t="s">
        <v>5</v>
      </c>
      <c r="E3401" s="15" t="s">
        <v>86</v>
      </c>
      <c r="F3401" s="16">
        <v>302</v>
      </c>
      <c r="G3401" s="19">
        <v>813.47648645997185</v>
      </c>
      <c r="H3401" s="19">
        <f t="shared" si="266"/>
        <v>245669.89891091149</v>
      </c>
      <c r="I3401" s="20">
        <v>1684.673665999959</v>
      </c>
      <c r="J3401" s="19">
        <f t="shared" si="267"/>
        <v>508771.4471319876</v>
      </c>
      <c r="K3401" s="19">
        <f t="shared" si="268"/>
        <v>871.19717953998713</v>
      </c>
      <c r="L3401" s="19">
        <f t="shared" si="269"/>
        <v>263101.54822107614</v>
      </c>
      <c r="M3401" s="29">
        <f>Table4[[#This Row],[Revenue]]/Table4[[#This Row],[Units]]</f>
        <v>5.5783896225164202</v>
      </c>
      <c r="N3401" s="31">
        <f t="shared" si="270"/>
        <v>0.51713111988539173</v>
      </c>
    </row>
    <row r="3402" spans="1:14" x14ac:dyDescent="0.25">
      <c r="A3402" s="35">
        <v>2009</v>
      </c>
      <c r="B3402" s="15" t="s">
        <v>171</v>
      </c>
      <c r="C3402" s="15" t="s">
        <v>169</v>
      </c>
      <c r="D3402" s="15" t="s">
        <v>5</v>
      </c>
      <c r="E3402" s="15" t="s">
        <v>86</v>
      </c>
      <c r="F3402" s="16">
        <v>121</v>
      </c>
      <c r="G3402" s="19">
        <v>219.07894856999087</v>
      </c>
      <c r="H3402" s="19">
        <f t="shared" si="266"/>
        <v>26508.552776968896</v>
      </c>
      <c r="I3402" s="20">
        <v>596.30894699997521</v>
      </c>
      <c r="J3402" s="19">
        <f t="shared" si="267"/>
        <v>72153.382586997002</v>
      </c>
      <c r="K3402" s="19">
        <f t="shared" si="268"/>
        <v>377.22999842998433</v>
      </c>
      <c r="L3402" s="19">
        <f t="shared" si="269"/>
        <v>45644.82981002811</v>
      </c>
      <c r="M3402" s="29">
        <f>Table4[[#This Row],[Revenue]]/Table4[[#This Row],[Units]]</f>
        <v>4.9281731157022746</v>
      </c>
      <c r="N3402" s="31">
        <f t="shared" si="270"/>
        <v>0.63260831541741069</v>
      </c>
    </row>
    <row r="3403" spans="1:14" x14ac:dyDescent="0.25">
      <c r="A3403" s="35">
        <v>2010</v>
      </c>
      <c r="B3403" s="15" t="s">
        <v>174</v>
      </c>
      <c r="C3403" s="15" t="s">
        <v>169</v>
      </c>
      <c r="D3403" s="15" t="s">
        <v>5</v>
      </c>
      <c r="E3403" s="15" t="s">
        <v>86</v>
      </c>
      <c r="F3403" s="16">
        <v>384</v>
      </c>
      <c r="G3403" s="19">
        <v>642.03839999997217</v>
      </c>
      <c r="H3403" s="19">
        <f t="shared" si="266"/>
        <v>246542.74559998931</v>
      </c>
      <c r="I3403" s="20">
        <v>1553.1978959999326</v>
      </c>
      <c r="J3403" s="19">
        <f t="shared" si="267"/>
        <v>596427.99206397415</v>
      </c>
      <c r="K3403" s="19">
        <f t="shared" si="268"/>
        <v>911.15949599996043</v>
      </c>
      <c r="L3403" s="19">
        <f t="shared" si="269"/>
        <v>349885.24646398483</v>
      </c>
      <c r="M3403" s="29">
        <f>Table4[[#This Row],[Revenue]]/Table4[[#This Row],[Units]]</f>
        <v>4.0447861874998248</v>
      </c>
      <c r="N3403" s="31">
        <f t="shared" si="270"/>
        <v>0.5866345160179125</v>
      </c>
    </row>
    <row r="3404" spans="1:14" x14ac:dyDescent="0.25">
      <c r="A3404" s="35">
        <v>2003</v>
      </c>
      <c r="B3404" s="15" t="s">
        <v>176</v>
      </c>
      <c r="C3404" s="15" t="s">
        <v>169</v>
      </c>
      <c r="D3404" s="15" t="s">
        <v>5</v>
      </c>
      <c r="E3404" s="15" t="s">
        <v>87</v>
      </c>
      <c r="F3404" s="16">
        <v>344</v>
      </c>
      <c r="G3404" s="19">
        <v>734.46921340238919</v>
      </c>
      <c r="H3404" s="19">
        <f t="shared" si="266"/>
        <v>252657.40941042188</v>
      </c>
      <c r="I3404" s="20">
        <v>1570.6832690399842</v>
      </c>
      <c r="J3404" s="19">
        <f t="shared" si="267"/>
        <v>540315.04454975459</v>
      </c>
      <c r="K3404" s="19">
        <f t="shared" si="268"/>
        <v>836.21405563759504</v>
      </c>
      <c r="L3404" s="19">
        <f t="shared" si="269"/>
        <v>287657.63513933273</v>
      </c>
      <c r="M3404" s="29">
        <f>Table4[[#This Row],[Revenue]]/Table4[[#This Row],[Units]]</f>
        <v>4.5659397355813498</v>
      </c>
      <c r="N3404" s="31">
        <f t="shared" si="270"/>
        <v>0.53238872032341478</v>
      </c>
    </row>
    <row r="3405" spans="1:14" x14ac:dyDescent="0.25">
      <c r="A3405" s="35">
        <v>2004</v>
      </c>
      <c r="B3405" s="15" t="s">
        <v>176</v>
      </c>
      <c r="C3405" s="15" t="s">
        <v>169</v>
      </c>
      <c r="D3405" s="15" t="s">
        <v>5</v>
      </c>
      <c r="E3405" s="15" t="s">
        <v>87</v>
      </c>
      <c r="F3405" s="16">
        <v>975</v>
      </c>
      <c r="G3405" s="19">
        <v>1362.3187499999588</v>
      </c>
      <c r="H3405" s="19">
        <f t="shared" si="266"/>
        <v>1328260.7812499597</v>
      </c>
      <c r="I3405" s="20">
        <v>2578.8577499999219</v>
      </c>
      <c r="J3405" s="19">
        <f t="shared" si="267"/>
        <v>2514386.306249924</v>
      </c>
      <c r="K3405" s="19">
        <f t="shared" si="268"/>
        <v>1216.5389999999632</v>
      </c>
      <c r="L3405" s="19">
        <f t="shared" si="269"/>
        <v>1186125.5249999643</v>
      </c>
      <c r="M3405" s="29">
        <f>Table4[[#This Row],[Revenue]]/Table4[[#This Row],[Units]]</f>
        <v>2.6449823076922274</v>
      </c>
      <c r="N3405" s="31">
        <f t="shared" si="270"/>
        <v>0.47173559689362471</v>
      </c>
    </row>
    <row r="3406" spans="1:14" x14ac:dyDescent="0.25">
      <c r="A3406" s="35">
        <v>2004</v>
      </c>
      <c r="B3406" s="15" t="s">
        <v>171</v>
      </c>
      <c r="C3406" s="15" t="s">
        <v>169</v>
      </c>
      <c r="D3406" s="15" t="s">
        <v>5</v>
      </c>
      <c r="E3406" s="15" t="s">
        <v>87</v>
      </c>
      <c r="F3406" s="16">
        <v>344</v>
      </c>
      <c r="G3406" s="19">
        <v>918.33448495996731</v>
      </c>
      <c r="H3406" s="19">
        <f t="shared" si="266"/>
        <v>315907.06282622874</v>
      </c>
      <c r="I3406" s="20">
        <v>1799.2680159999536</v>
      </c>
      <c r="J3406" s="19">
        <f t="shared" si="267"/>
        <v>618948.19750398409</v>
      </c>
      <c r="K3406" s="19">
        <f t="shared" si="268"/>
        <v>880.93353103998629</v>
      </c>
      <c r="L3406" s="19">
        <f t="shared" si="269"/>
        <v>303041.13467775536</v>
      </c>
      <c r="M3406" s="29">
        <f>Table4[[#This Row],[Revenue]]/Table4[[#This Row],[Units]]</f>
        <v>5.2304302790696324</v>
      </c>
      <c r="N3406" s="31">
        <f t="shared" si="270"/>
        <v>0.48960661958435492</v>
      </c>
    </row>
    <row r="3407" spans="1:14" x14ac:dyDescent="0.25">
      <c r="A3407" s="35">
        <v>2004</v>
      </c>
      <c r="B3407" s="15" t="s">
        <v>176</v>
      </c>
      <c r="C3407" s="15" t="s">
        <v>169</v>
      </c>
      <c r="D3407" s="15" t="s">
        <v>5</v>
      </c>
      <c r="E3407" s="15" t="s">
        <v>87</v>
      </c>
      <c r="F3407" s="16">
        <v>238</v>
      </c>
      <c r="G3407" s="19">
        <v>637.85614839998061</v>
      </c>
      <c r="H3407" s="19">
        <f t="shared" si="266"/>
        <v>151809.76331919539</v>
      </c>
      <c r="I3407" s="20">
        <v>983.14563999997006</v>
      </c>
      <c r="J3407" s="19">
        <f t="shared" si="267"/>
        <v>233988.66231999287</v>
      </c>
      <c r="K3407" s="19">
        <f t="shared" si="268"/>
        <v>345.28949159998945</v>
      </c>
      <c r="L3407" s="19">
        <f t="shared" si="269"/>
        <v>82178.899000797479</v>
      </c>
      <c r="M3407" s="29">
        <f>Table4[[#This Row],[Revenue]]/Table4[[#This Row],[Units]]</f>
        <v>4.13086403361332</v>
      </c>
      <c r="N3407" s="31">
        <f t="shared" si="270"/>
        <v>0.351208892712986</v>
      </c>
    </row>
    <row r="3408" spans="1:14" x14ac:dyDescent="0.25">
      <c r="A3408" s="35">
        <v>2012</v>
      </c>
      <c r="B3408" s="15" t="s">
        <v>172</v>
      </c>
      <c r="C3408" s="15" t="s">
        <v>169</v>
      </c>
      <c r="D3408" s="15" t="s">
        <v>5</v>
      </c>
      <c r="E3408" s="15" t="s">
        <v>87</v>
      </c>
      <c r="F3408" s="16">
        <v>975</v>
      </c>
      <c r="G3408" s="19">
        <v>1117.0574999999858</v>
      </c>
      <c r="H3408" s="19">
        <f t="shared" si="266"/>
        <v>1089131.0624999863</v>
      </c>
      <c r="I3408" s="20">
        <v>2270.5215269999712</v>
      </c>
      <c r="J3408" s="19">
        <f t="shared" si="267"/>
        <v>2213758.488824972</v>
      </c>
      <c r="K3408" s="19">
        <f t="shared" si="268"/>
        <v>1153.4640269999854</v>
      </c>
      <c r="L3408" s="19">
        <f t="shared" si="269"/>
        <v>1124627.4263249857</v>
      </c>
      <c r="M3408" s="29">
        <f>Table4[[#This Row],[Revenue]]/Table4[[#This Row],[Units]]</f>
        <v>2.3287400276922781</v>
      </c>
      <c r="N3408" s="31">
        <f t="shared" si="270"/>
        <v>0.50801721687442081</v>
      </c>
    </row>
    <row r="3409" spans="1:14" x14ac:dyDescent="0.25">
      <c r="A3409" s="35">
        <v>2012</v>
      </c>
      <c r="B3409" s="15" t="s">
        <v>174</v>
      </c>
      <c r="C3409" s="15" t="s">
        <v>169</v>
      </c>
      <c r="D3409" s="15" t="s">
        <v>5</v>
      </c>
      <c r="E3409" s="15" t="s">
        <v>87</v>
      </c>
      <c r="F3409" s="16">
        <v>332</v>
      </c>
      <c r="G3409" s="19">
        <v>493.38080947279661</v>
      </c>
      <c r="H3409" s="19">
        <f t="shared" si="266"/>
        <v>163802.42874496846</v>
      </c>
      <c r="I3409" s="20">
        <v>783.46132087999456</v>
      </c>
      <c r="J3409" s="19">
        <f t="shared" si="267"/>
        <v>260109.15853215818</v>
      </c>
      <c r="K3409" s="19">
        <f t="shared" si="268"/>
        <v>290.08051140719795</v>
      </c>
      <c r="L3409" s="19">
        <f t="shared" si="269"/>
        <v>96306.729787189717</v>
      </c>
      <c r="M3409" s="29">
        <f>Table4[[#This Row],[Revenue]]/Table4[[#This Row],[Units]]</f>
        <v>2.3598232556626342</v>
      </c>
      <c r="N3409" s="31">
        <f t="shared" si="270"/>
        <v>0.37025505111263884</v>
      </c>
    </row>
    <row r="3410" spans="1:14" x14ac:dyDescent="0.25">
      <c r="A3410" s="35">
        <v>2013</v>
      </c>
      <c r="B3410" s="15" t="s">
        <v>175</v>
      </c>
      <c r="C3410" s="15" t="s">
        <v>169</v>
      </c>
      <c r="D3410" s="15" t="s">
        <v>5</v>
      </c>
      <c r="E3410" s="15" t="s">
        <v>87</v>
      </c>
      <c r="F3410" s="16">
        <v>975</v>
      </c>
      <c r="G3410" s="19">
        <v>1474.4193749999465</v>
      </c>
      <c r="H3410" s="19">
        <f t="shared" si="266"/>
        <v>1437558.8906249478</v>
      </c>
      <c r="I3410" s="20">
        <v>2791.0632749998986</v>
      </c>
      <c r="J3410" s="19">
        <f t="shared" si="267"/>
        <v>2721286.693124901</v>
      </c>
      <c r="K3410" s="19">
        <f t="shared" si="268"/>
        <v>1316.6438999999521</v>
      </c>
      <c r="L3410" s="19">
        <f t="shared" si="269"/>
        <v>1283727.8024999532</v>
      </c>
      <c r="M3410" s="29">
        <f>Table4[[#This Row],[Revenue]]/Table4[[#This Row],[Units]]</f>
        <v>2.8626289999998962</v>
      </c>
      <c r="N3410" s="31">
        <f t="shared" si="270"/>
        <v>0.47173559689362465</v>
      </c>
    </row>
    <row r="3411" spans="1:14" x14ac:dyDescent="0.25">
      <c r="A3411" s="35">
        <v>2013</v>
      </c>
      <c r="B3411" s="15" t="s">
        <v>174</v>
      </c>
      <c r="C3411" s="15" t="s">
        <v>169</v>
      </c>
      <c r="D3411" s="15" t="s">
        <v>5</v>
      </c>
      <c r="E3411" s="15" t="s">
        <v>87</v>
      </c>
      <c r="F3411" s="16">
        <v>482</v>
      </c>
      <c r="G3411" s="19">
        <v>660.46049999998104</v>
      </c>
      <c r="H3411" s="19">
        <f t="shared" si="266"/>
        <v>318341.96099999087</v>
      </c>
      <c r="I3411" s="20">
        <v>1481.1976199999579</v>
      </c>
      <c r="J3411" s="19">
        <f t="shared" si="267"/>
        <v>713937.25283997972</v>
      </c>
      <c r="K3411" s="19">
        <f t="shared" si="268"/>
        <v>820.73711999997681</v>
      </c>
      <c r="L3411" s="19">
        <f t="shared" si="269"/>
        <v>395595.29183998884</v>
      </c>
      <c r="M3411" s="29">
        <f>Table4[[#This Row],[Revenue]]/Table4[[#This Row],[Units]]</f>
        <v>3.0730241078837301</v>
      </c>
      <c r="N3411" s="31">
        <f t="shared" si="270"/>
        <v>0.55410372587555212</v>
      </c>
    </row>
    <row r="3412" spans="1:14" x14ac:dyDescent="0.25">
      <c r="A3412" s="35">
        <v>2014</v>
      </c>
      <c r="B3412" s="15" t="s">
        <v>171</v>
      </c>
      <c r="C3412" s="15" t="s">
        <v>169</v>
      </c>
      <c r="D3412" s="15" t="s">
        <v>5</v>
      </c>
      <c r="E3412" s="15" t="s">
        <v>87</v>
      </c>
      <c r="F3412" s="16">
        <v>441</v>
      </c>
      <c r="G3412" s="19">
        <v>957.78604415995358</v>
      </c>
      <c r="H3412" s="19">
        <f t="shared" si="266"/>
        <v>422383.64547453955</v>
      </c>
      <c r="I3412" s="20">
        <v>2383.1343359998841</v>
      </c>
      <c r="J3412" s="19">
        <f t="shared" si="267"/>
        <v>1050962.2421759488</v>
      </c>
      <c r="K3412" s="19">
        <f t="shared" si="268"/>
        <v>1425.3482918399304</v>
      </c>
      <c r="L3412" s="19">
        <f t="shared" si="269"/>
        <v>628578.5967014092</v>
      </c>
      <c r="M3412" s="29">
        <f>Table4[[#This Row],[Revenue]]/Table4[[#This Row],[Units]]</f>
        <v>5.4039327346936146</v>
      </c>
      <c r="N3412" s="31">
        <f t="shared" si="270"/>
        <v>0.59809817277543509</v>
      </c>
    </row>
    <row r="3413" spans="1:14" x14ac:dyDescent="0.25">
      <c r="A3413" s="35">
        <v>2014</v>
      </c>
      <c r="B3413" s="15" t="s">
        <v>175</v>
      </c>
      <c r="C3413" s="15" t="s">
        <v>169</v>
      </c>
      <c r="D3413" s="15" t="s">
        <v>5</v>
      </c>
      <c r="E3413" s="15" t="s">
        <v>87</v>
      </c>
      <c r="F3413" s="16">
        <v>443</v>
      </c>
      <c r="G3413" s="19">
        <v>874.64812895995885</v>
      </c>
      <c r="H3413" s="19">
        <f t="shared" si="266"/>
        <v>387469.1211292618</v>
      </c>
      <c r="I3413" s="20">
        <v>2169.6604159998979</v>
      </c>
      <c r="J3413" s="19">
        <f t="shared" si="267"/>
        <v>961159.56428795471</v>
      </c>
      <c r="K3413" s="19">
        <f t="shared" si="268"/>
        <v>1295.0122870399391</v>
      </c>
      <c r="L3413" s="19">
        <f t="shared" si="269"/>
        <v>573690.44315869291</v>
      </c>
      <c r="M3413" s="29">
        <f>Table4[[#This Row],[Revenue]]/Table4[[#This Row],[Units]]</f>
        <v>4.8976533092548484</v>
      </c>
      <c r="N3413" s="31">
        <f t="shared" si="270"/>
        <v>0.59687326066790358</v>
      </c>
    </row>
    <row r="3414" spans="1:14" x14ac:dyDescent="0.25">
      <c r="A3414" s="35">
        <v>2014</v>
      </c>
      <c r="B3414" s="15" t="s">
        <v>176</v>
      </c>
      <c r="C3414" s="15" t="s">
        <v>169</v>
      </c>
      <c r="D3414" s="15" t="s">
        <v>5</v>
      </c>
      <c r="E3414" s="15" t="s">
        <v>87</v>
      </c>
      <c r="F3414" s="16">
        <v>345</v>
      </c>
      <c r="G3414" s="19">
        <v>1016.6591135999537</v>
      </c>
      <c r="H3414" s="19">
        <f t="shared" si="266"/>
        <v>350747.39419198403</v>
      </c>
      <c r="I3414" s="20">
        <v>1963.2745599999107</v>
      </c>
      <c r="J3414" s="19">
        <f t="shared" si="267"/>
        <v>677329.72319996916</v>
      </c>
      <c r="K3414" s="19">
        <f t="shared" si="268"/>
        <v>946.61544639995702</v>
      </c>
      <c r="L3414" s="19">
        <f t="shared" si="269"/>
        <v>326582.32900798513</v>
      </c>
      <c r="M3414" s="29">
        <f>Table4[[#This Row],[Revenue]]/Table4[[#This Row],[Units]]</f>
        <v>5.6906508985504658</v>
      </c>
      <c r="N3414" s="31">
        <f t="shared" si="270"/>
        <v>0.48216152019002378</v>
      </c>
    </row>
    <row r="3415" spans="1:14" x14ac:dyDescent="0.25">
      <c r="A3415" s="35">
        <v>2014</v>
      </c>
      <c r="B3415" s="15" t="s">
        <v>171</v>
      </c>
      <c r="C3415" s="15" t="s">
        <v>169</v>
      </c>
      <c r="D3415" s="15" t="s">
        <v>5</v>
      </c>
      <c r="E3415" s="15" t="s">
        <v>87</v>
      </c>
      <c r="F3415" s="16">
        <v>333</v>
      </c>
      <c r="G3415" s="19">
        <v>621.22604172996989</v>
      </c>
      <c r="H3415" s="19">
        <f t="shared" si="266"/>
        <v>206868.27189607997</v>
      </c>
      <c r="I3415" s="20">
        <v>1819.4236829999118</v>
      </c>
      <c r="J3415" s="19">
        <f t="shared" si="267"/>
        <v>605868.08643897064</v>
      </c>
      <c r="K3415" s="19">
        <f t="shared" si="268"/>
        <v>1198.1976412699419</v>
      </c>
      <c r="L3415" s="19">
        <f t="shared" si="269"/>
        <v>398999.81454289064</v>
      </c>
      <c r="M3415" s="29">
        <f>Table4[[#This Row],[Revenue]]/Table4[[#This Row],[Units]]</f>
        <v>5.4637347837835186</v>
      </c>
      <c r="N3415" s="31">
        <f t="shared" si="270"/>
        <v>0.65855889008453672</v>
      </c>
    </row>
    <row r="3416" spans="1:14" x14ac:dyDescent="0.25">
      <c r="A3416" s="35">
        <v>2014</v>
      </c>
      <c r="B3416" s="15" t="s">
        <v>175</v>
      </c>
      <c r="C3416" s="15" t="s">
        <v>169</v>
      </c>
      <c r="D3416" s="15" t="s">
        <v>5</v>
      </c>
      <c r="E3416" s="15" t="s">
        <v>87</v>
      </c>
      <c r="F3416" s="16">
        <v>335</v>
      </c>
      <c r="G3416" s="19">
        <v>546.00040262997436</v>
      </c>
      <c r="H3416" s="19">
        <f t="shared" si="266"/>
        <v>182910.13488104142</v>
      </c>
      <c r="I3416" s="20">
        <v>1619.1780729999239</v>
      </c>
      <c r="J3416" s="19">
        <f t="shared" si="267"/>
        <v>542424.65445497446</v>
      </c>
      <c r="K3416" s="19">
        <f t="shared" si="268"/>
        <v>1073.1776703699495</v>
      </c>
      <c r="L3416" s="19">
        <f t="shared" si="269"/>
        <v>359514.51957393304</v>
      </c>
      <c r="M3416" s="29">
        <f>Table4[[#This Row],[Revenue]]/Table4[[#This Row],[Units]]</f>
        <v>4.8333673820893246</v>
      </c>
      <c r="N3416" s="31">
        <f t="shared" si="270"/>
        <v>0.66279162759512</v>
      </c>
    </row>
    <row r="3417" spans="1:14" x14ac:dyDescent="0.25">
      <c r="A3417" s="35">
        <v>2014</v>
      </c>
      <c r="B3417" s="15" t="s">
        <v>176</v>
      </c>
      <c r="C3417" s="15" t="s">
        <v>169</v>
      </c>
      <c r="D3417" s="15" t="s">
        <v>5</v>
      </c>
      <c r="E3417" s="15" t="s">
        <v>87</v>
      </c>
      <c r="F3417" s="16">
        <v>337</v>
      </c>
      <c r="G3417" s="19">
        <v>503.38355963997714</v>
      </c>
      <c r="H3417" s="19">
        <f t="shared" si="266"/>
        <v>169640.2595986723</v>
      </c>
      <c r="I3417" s="20">
        <v>1426.3466439999352</v>
      </c>
      <c r="J3417" s="19">
        <f t="shared" si="267"/>
        <v>480678.81902797817</v>
      </c>
      <c r="K3417" s="19">
        <f t="shared" si="268"/>
        <v>922.96308435995797</v>
      </c>
      <c r="L3417" s="19">
        <f t="shared" si="269"/>
        <v>311038.55942930584</v>
      </c>
      <c r="M3417" s="29">
        <f>Table4[[#This Row],[Revenue]]/Table4[[#This Row],[Units]]</f>
        <v>4.2324826231452084</v>
      </c>
      <c r="N3417" s="31">
        <f t="shared" si="270"/>
        <v>0.64708189151809015</v>
      </c>
    </row>
    <row r="3418" spans="1:14" x14ac:dyDescent="0.25">
      <c r="A3418" s="35">
        <v>2014</v>
      </c>
      <c r="B3418" s="15" t="s">
        <v>172</v>
      </c>
      <c r="C3418" s="15" t="s">
        <v>169</v>
      </c>
      <c r="D3418" s="15" t="s">
        <v>5</v>
      </c>
      <c r="E3418" s="15" t="s">
        <v>87</v>
      </c>
      <c r="F3418" s="16">
        <v>232</v>
      </c>
      <c r="G3418" s="19">
        <v>751.913498239967</v>
      </c>
      <c r="H3418" s="19">
        <f t="shared" si="266"/>
        <v>174443.93159167236</v>
      </c>
      <c r="I3418" s="20">
        <v>1166.3287039999489</v>
      </c>
      <c r="J3418" s="19">
        <f t="shared" si="267"/>
        <v>270588.25932798814</v>
      </c>
      <c r="K3418" s="19">
        <f t="shared" si="268"/>
        <v>414.41520575998186</v>
      </c>
      <c r="L3418" s="19">
        <f t="shared" si="269"/>
        <v>96144.327736315783</v>
      </c>
      <c r="M3418" s="29">
        <f>Table4[[#This Row],[Revenue]]/Table4[[#This Row],[Units]]</f>
        <v>5.0272788965515041</v>
      </c>
      <c r="N3418" s="31">
        <f t="shared" si="270"/>
        <v>0.35531596224866641</v>
      </c>
    </row>
    <row r="3419" spans="1:14" x14ac:dyDescent="0.25">
      <c r="A3419" s="35">
        <v>2014</v>
      </c>
      <c r="B3419" s="15" t="s">
        <v>173</v>
      </c>
      <c r="C3419" s="15" t="s">
        <v>169</v>
      </c>
      <c r="D3419" s="15" t="s">
        <v>5</v>
      </c>
      <c r="E3419" s="15" t="s">
        <v>87</v>
      </c>
      <c r="F3419" s="16">
        <v>131</v>
      </c>
      <c r="G3419" s="19">
        <v>251.33799164998899</v>
      </c>
      <c r="H3419" s="19">
        <f t="shared" si="266"/>
        <v>32925.27690614856</v>
      </c>
      <c r="I3419" s="20">
        <v>642.35521499997185</v>
      </c>
      <c r="J3419" s="19">
        <f t="shared" si="267"/>
        <v>84148.533164996319</v>
      </c>
      <c r="K3419" s="19">
        <f t="shared" si="268"/>
        <v>391.01722334998283</v>
      </c>
      <c r="L3419" s="19">
        <f t="shared" si="269"/>
        <v>51223.256258847759</v>
      </c>
      <c r="M3419" s="29">
        <f>Table4[[#This Row],[Revenue]]/Table4[[#This Row],[Units]]</f>
        <v>4.9034749236639072</v>
      </c>
      <c r="N3419" s="31">
        <f t="shared" si="270"/>
        <v>0.60872429182348886</v>
      </c>
    </row>
    <row r="3420" spans="1:14" x14ac:dyDescent="0.25">
      <c r="A3420" s="35">
        <v>2015</v>
      </c>
      <c r="B3420" s="15" t="s">
        <v>171</v>
      </c>
      <c r="C3420" s="15" t="s">
        <v>169</v>
      </c>
      <c r="D3420" s="15" t="s">
        <v>5</v>
      </c>
      <c r="E3420" s="15" t="s">
        <v>87</v>
      </c>
      <c r="F3420" s="16">
        <v>884.53128070999423</v>
      </c>
      <c r="G3420" s="19">
        <v>2297.9417748935975</v>
      </c>
      <c r="H3420" s="19">
        <f t="shared" si="266"/>
        <v>2032601.3811436312</v>
      </c>
      <c r="I3420" s="20">
        <v>5199.7015808558808</v>
      </c>
      <c r="J3420" s="19">
        <f t="shared" si="267"/>
        <v>4599298.6986242337</v>
      </c>
      <c r="K3420" s="19">
        <f t="shared" si="268"/>
        <v>2901.7598059622833</v>
      </c>
      <c r="L3420" s="19">
        <f t="shared" si="269"/>
        <v>2566697.3174806023</v>
      </c>
      <c r="M3420" s="29">
        <f>Table4[[#This Row],[Revenue]]/Table4[[#This Row],[Units]]</f>
        <v>5.8784824169046823</v>
      </c>
      <c r="N3420" s="31">
        <f t="shared" si="270"/>
        <v>0.55806275818710505</v>
      </c>
    </row>
    <row r="3421" spans="1:14" x14ac:dyDescent="0.25">
      <c r="A3421" s="35">
        <v>2015</v>
      </c>
      <c r="B3421" s="15" t="s">
        <v>171</v>
      </c>
      <c r="C3421" s="15" t="s">
        <v>169</v>
      </c>
      <c r="D3421" s="15" t="s">
        <v>5</v>
      </c>
      <c r="E3421" s="15" t="s">
        <v>87</v>
      </c>
      <c r="F3421" s="16">
        <v>626.94052883101631</v>
      </c>
      <c r="G3421" s="19">
        <v>1385.5281754740367</v>
      </c>
      <c r="H3421" s="19">
        <f t="shared" si="266"/>
        <v>868643.76704196574</v>
      </c>
      <c r="I3421" s="20">
        <v>4318.7011470319912</v>
      </c>
      <c r="J3421" s="19">
        <f t="shared" si="267"/>
        <v>2707568.7809833535</v>
      </c>
      <c r="K3421" s="19">
        <f t="shared" si="268"/>
        <v>2933.1729715579545</v>
      </c>
      <c r="L3421" s="19">
        <f t="shared" si="269"/>
        <v>1838925.0139413876</v>
      </c>
      <c r="M3421" s="29">
        <f>Table4[[#This Row],[Revenue]]/Table4[[#This Row],[Units]]</f>
        <v>6.888533997131395</v>
      </c>
      <c r="N3421" s="31">
        <f t="shared" si="270"/>
        <v>0.67917942726223712</v>
      </c>
    </row>
    <row r="3422" spans="1:14" x14ac:dyDescent="0.25">
      <c r="A3422" s="35">
        <v>2015</v>
      </c>
      <c r="B3422" s="15" t="s">
        <v>174</v>
      </c>
      <c r="C3422" s="15" t="s">
        <v>169</v>
      </c>
      <c r="D3422" s="15" t="s">
        <v>5</v>
      </c>
      <c r="E3422" s="15" t="s">
        <v>87</v>
      </c>
      <c r="F3422" s="16">
        <v>438</v>
      </c>
      <c r="G3422" s="19">
        <v>1257.1652092799372</v>
      </c>
      <c r="H3422" s="19">
        <f t="shared" si="266"/>
        <v>550638.36166461254</v>
      </c>
      <c r="I3422" s="20">
        <v>2521.4822879998742</v>
      </c>
      <c r="J3422" s="19">
        <f t="shared" si="267"/>
        <v>1104409.2421439448</v>
      </c>
      <c r="K3422" s="19">
        <f t="shared" si="268"/>
        <v>1264.3170787199369</v>
      </c>
      <c r="L3422" s="19">
        <f t="shared" si="269"/>
        <v>553770.88047933229</v>
      </c>
      <c r="M3422" s="29">
        <f>Table4[[#This Row],[Revenue]]/Table4[[#This Row],[Units]]</f>
        <v>5.7568088767120411</v>
      </c>
      <c r="N3422" s="31">
        <f t="shared" si="270"/>
        <v>0.50141818752287826</v>
      </c>
    </row>
    <row r="3423" spans="1:14" x14ac:dyDescent="0.25">
      <c r="A3423" s="35">
        <v>2015</v>
      </c>
      <c r="B3423" s="15" t="s">
        <v>175</v>
      </c>
      <c r="C3423" s="15" t="s">
        <v>169</v>
      </c>
      <c r="D3423" s="15" t="s">
        <v>5</v>
      </c>
      <c r="E3423" s="15" t="s">
        <v>87</v>
      </c>
      <c r="F3423" s="16">
        <v>447</v>
      </c>
      <c r="G3423" s="19">
        <v>939.3343100399494</v>
      </c>
      <c r="H3423" s="19">
        <f t="shared" si="266"/>
        <v>419882.43658785737</v>
      </c>
      <c r="I3423" s="20">
        <v>2242.6264839998789</v>
      </c>
      <c r="J3423" s="19">
        <f t="shared" si="267"/>
        <v>1002454.0383479459</v>
      </c>
      <c r="K3423" s="19">
        <f t="shared" si="268"/>
        <v>1303.2921739599296</v>
      </c>
      <c r="L3423" s="19">
        <f t="shared" si="269"/>
        <v>582571.60176008847</v>
      </c>
      <c r="M3423" s="29">
        <f>Table4[[#This Row],[Revenue]]/Table4[[#This Row],[Units]]</f>
        <v>5.017061485458342</v>
      </c>
      <c r="N3423" s="31">
        <f t="shared" si="270"/>
        <v>0.58114544854362826</v>
      </c>
    </row>
    <row r="3424" spans="1:14" x14ac:dyDescent="0.25">
      <c r="A3424" s="35">
        <v>2015</v>
      </c>
      <c r="B3424" s="15" t="s">
        <v>176</v>
      </c>
      <c r="C3424" s="15" t="s">
        <v>169</v>
      </c>
      <c r="D3424" s="15" t="s">
        <v>5</v>
      </c>
      <c r="E3424" s="15" t="s">
        <v>87</v>
      </c>
      <c r="F3424" s="16">
        <v>433</v>
      </c>
      <c r="G3424" s="19">
        <v>919.08314483995161</v>
      </c>
      <c r="H3424" s="19">
        <f t="shared" si="266"/>
        <v>397963.00171569904</v>
      </c>
      <c r="I3424" s="20">
        <v>2194.2775639998845</v>
      </c>
      <c r="J3424" s="19">
        <f t="shared" si="267"/>
        <v>950122.18521194998</v>
      </c>
      <c r="K3424" s="19">
        <f t="shared" si="268"/>
        <v>1275.1944191599327</v>
      </c>
      <c r="L3424" s="19">
        <f t="shared" si="269"/>
        <v>552159.183496251</v>
      </c>
      <c r="M3424" s="29">
        <f>Table4[[#This Row],[Revenue]]/Table4[[#This Row],[Units]]</f>
        <v>5.0676156212468459</v>
      </c>
      <c r="N3424" s="31">
        <f t="shared" si="270"/>
        <v>0.58114544854362826</v>
      </c>
    </row>
    <row r="3425" spans="1:14" x14ac:dyDescent="0.25">
      <c r="A3425" s="35">
        <v>2015</v>
      </c>
      <c r="B3425" s="15" t="s">
        <v>174</v>
      </c>
      <c r="C3425" s="15" t="s">
        <v>169</v>
      </c>
      <c r="D3425" s="15" t="s">
        <v>5</v>
      </c>
      <c r="E3425" s="15" t="s">
        <v>87</v>
      </c>
      <c r="F3425" s="16">
        <v>347</v>
      </c>
      <c r="G3425" s="19">
        <v>705.7691058299647</v>
      </c>
      <c r="H3425" s="19">
        <f t="shared" si="266"/>
        <v>244901.87972299775</v>
      </c>
      <c r="I3425" s="20">
        <v>1944.7992929999029</v>
      </c>
      <c r="J3425" s="19">
        <f t="shared" si="267"/>
        <v>674845.35467096628</v>
      </c>
      <c r="K3425" s="19">
        <f t="shared" si="268"/>
        <v>1239.0301871699382</v>
      </c>
      <c r="L3425" s="19">
        <f t="shared" si="269"/>
        <v>429943.4749479685</v>
      </c>
      <c r="M3425" s="29">
        <f>Table4[[#This Row],[Revenue]]/Table4[[#This Row],[Units]]</f>
        <v>5.6046089135443893</v>
      </c>
      <c r="N3425" s="31">
        <f t="shared" si="270"/>
        <v>0.63709925832948155</v>
      </c>
    </row>
    <row r="3426" spans="1:14" x14ac:dyDescent="0.25">
      <c r="A3426" s="35">
        <v>2015</v>
      </c>
      <c r="B3426" s="15" t="s">
        <v>172</v>
      </c>
      <c r="C3426" s="15" t="s">
        <v>169</v>
      </c>
      <c r="D3426" s="15" t="s">
        <v>5</v>
      </c>
      <c r="E3426" s="15" t="s">
        <v>87</v>
      </c>
      <c r="F3426" s="16">
        <v>344</v>
      </c>
      <c r="G3426" s="19">
        <v>642.08851992996711</v>
      </c>
      <c r="H3426" s="19">
        <f t="shared" si="266"/>
        <v>220878.45085590868</v>
      </c>
      <c r="I3426" s="20">
        <v>1799.7724029999076</v>
      </c>
      <c r="J3426" s="19">
        <f t="shared" si="267"/>
        <v>619121.70663196826</v>
      </c>
      <c r="K3426" s="19">
        <f t="shared" si="268"/>
        <v>1157.6838830699405</v>
      </c>
      <c r="L3426" s="19">
        <f t="shared" si="269"/>
        <v>398243.25577605958</v>
      </c>
      <c r="M3426" s="29">
        <f>Table4[[#This Row],[Revenue]]/Table4[[#This Row],[Units]]</f>
        <v>5.2318965203485686</v>
      </c>
      <c r="N3426" s="31">
        <f t="shared" si="270"/>
        <v>0.6432390457483862</v>
      </c>
    </row>
    <row r="3427" spans="1:14" x14ac:dyDescent="0.25">
      <c r="A3427" s="35">
        <v>2015</v>
      </c>
      <c r="B3427" s="15" t="s">
        <v>175</v>
      </c>
      <c r="C3427" s="15" t="s">
        <v>169</v>
      </c>
      <c r="D3427" s="15" t="s">
        <v>5</v>
      </c>
      <c r="E3427" s="15" t="s">
        <v>87</v>
      </c>
      <c r="F3427" s="16">
        <v>339</v>
      </c>
      <c r="G3427" s="19">
        <v>570.80279312996925</v>
      </c>
      <c r="H3427" s="19">
        <f t="shared" si="266"/>
        <v>193502.14687105958</v>
      </c>
      <c r="I3427" s="20">
        <v>1625.1406229999125</v>
      </c>
      <c r="J3427" s="19">
        <f t="shared" si="267"/>
        <v>550922.67119697027</v>
      </c>
      <c r="K3427" s="19">
        <f t="shared" si="268"/>
        <v>1054.3378298699431</v>
      </c>
      <c r="L3427" s="19">
        <f t="shared" si="269"/>
        <v>357420.52432591072</v>
      </c>
      <c r="M3427" s="29">
        <f>Table4[[#This Row],[Revenue]]/Table4[[#This Row],[Units]]</f>
        <v>4.7939251415926618</v>
      </c>
      <c r="N3427" s="31">
        <f t="shared" si="270"/>
        <v>0.64876713740851455</v>
      </c>
    </row>
    <row r="3428" spans="1:14" x14ac:dyDescent="0.25">
      <c r="A3428" s="35">
        <v>2015</v>
      </c>
      <c r="B3428" s="15" t="s">
        <v>176</v>
      </c>
      <c r="C3428" s="15" t="s">
        <v>169</v>
      </c>
      <c r="D3428" s="15" t="s">
        <v>5</v>
      </c>
      <c r="E3428" s="15" t="s">
        <v>87</v>
      </c>
      <c r="F3428" s="16">
        <v>341</v>
      </c>
      <c r="G3428" s="19">
        <v>558.50240402997065</v>
      </c>
      <c r="H3428" s="19">
        <f t="shared" si="266"/>
        <v>190449.31977422</v>
      </c>
      <c r="I3428" s="20">
        <v>1590.1200129999163</v>
      </c>
      <c r="J3428" s="19">
        <f t="shared" si="267"/>
        <v>542230.92443297151</v>
      </c>
      <c r="K3428" s="19">
        <f t="shared" si="268"/>
        <v>1031.6176089699456</v>
      </c>
      <c r="L3428" s="19">
        <f t="shared" si="269"/>
        <v>351781.60465875152</v>
      </c>
      <c r="M3428" s="29">
        <f>Table4[[#This Row],[Revenue]]/Table4[[#This Row],[Units]]</f>
        <v>4.6631085425217487</v>
      </c>
      <c r="N3428" s="31">
        <f t="shared" si="270"/>
        <v>0.64876713740851455</v>
      </c>
    </row>
    <row r="3429" spans="1:14" x14ac:dyDescent="0.25">
      <c r="A3429" s="35">
        <v>2016</v>
      </c>
      <c r="B3429" s="15" t="s">
        <v>172</v>
      </c>
      <c r="C3429" s="15" t="s">
        <v>169</v>
      </c>
      <c r="D3429" s="15" t="s">
        <v>5</v>
      </c>
      <c r="E3429" s="15" t="s">
        <v>87</v>
      </c>
      <c r="F3429" s="16">
        <v>910.82956691366996</v>
      </c>
      <c r="G3429" s="19">
        <v>2157.9927482098624</v>
      </c>
      <c r="H3429" s="19">
        <f t="shared" si="266"/>
        <v>1965563.6002548293</v>
      </c>
      <c r="I3429" s="20">
        <v>5189.2015195492149</v>
      </c>
      <c r="J3429" s="19">
        <f t="shared" si="267"/>
        <v>4726478.1726787696</v>
      </c>
      <c r="K3429" s="19">
        <f t="shared" si="268"/>
        <v>3031.2087713393526</v>
      </c>
      <c r="L3429" s="19">
        <f t="shared" si="269"/>
        <v>2760914.5724239405</v>
      </c>
      <c r="M3429" s="29">
        <f>Table4[[#This Row],[Revenue]]/Table4[[#This Row],[Units]]</f>
        <v>5.6972255930741618</v>
      </c>
      <c r="N3429" s="31">
        <f t="shared" si="270"/>
        <v>0.58413780230347911</v>
      </c>
    </row>
    <row r="3430" spans="1:14" x14ac:dyDescent="0.25">
      <c r="A3430" s="35">
        <v>2016</v>
      </c>
      <c r="B3430" s="15" t="s">
        <v>171</v>
      </c>
      <c r="C3430" s="15" t="s">
        <v>169</v>
      </c>
      <c r="D3430" s="15" t="s">
        <v>5</v>
      </c>
      <c r="E3430" s="15" t="s">
        <v>87</v>
      </c>
      <c r="F3430" s="16">
        <v>904.16106763823677</v>
      </c>
      <c r="G3430" s="19">
        <v>2097.8332416454509</v>
      </c>
      <c r="H3430" s="19">
        <f t="shared" si="266"/>
        <v>1896779.1434931341</v>
      </c>
      <c r="I3430" s="20">
        <v>5226.475441342156</v>
      </c>
      <c r="J3430" s="19">
        <f t="shared" si="267"/>
        <v>4725575.6150289485</v>
      </c>
      <c r="K3430" s="19">
        <f t="shared" si="268"/>
        <v>3128.6421996967051</v>
      </c>
      <c r="L3430" s="19">
        <f t="shared" si="269"/>
        <v>2828796.4715358145</v>
      </c>
      <c r="M3430" s="29">
        <f>Table4[[#This Row],[Revenue]]/Table4[[#This Row],[Units]]</f>
        <v>5.7804694632497906</v>
      </c>
      <c r="N3430" s="31">
        <f t="shared" si="270"/>
        <v>0.59861415877872592</v>
      </c>
    </row>
    <row r="3431" spans="1:14" x14ac:dyDescent="0.25">
      <c r="A3431" s="35">
        <v>2016</v>
      </c>
      <c r="B3431" s="15" t="s">
        <v>175</v>
      </c>
      <c r="C3431" s="15" t="s">
        <v>169</v>
      </c>
      <c r="D3431" s="15" t="s">
        <v>5</v>
      </c>
      <c r="E3431" s="15" t="s">
        <v>87</v>
      </c>
      <c r="F3431" s="16">
        <v>649.2373342165788</v>
      </c>
      <c r="G3431" s="19">
        <v>1788.8703395479597</v>
      </c>
      <c r="H3431" s="19">
        <f t="shared" si="266"/>
        <v>1161401.4105072236</v>
      </c>
      <c r="I3431" s="20">
        <v>4100.1962285880827</v>
      </c>
      <c r="J3431" s="19">
        <f t="shared" si="267"/>
        <v>2662000.4692133968</v>
      </c>
      <c r="K3431" s="19">
        <f t="shared" si="268"/>
        <v>2311.325889040123</v>
      </c>
      <c r="L3431" s="19">
        <f t="shared" si="269"/>
        <v>1500599.0587061732</v>
      </c>
      <c r="M3431" s="29">
        <f>Table4[[#This Row],[Revenue]]/Table4[[#This Row],[Units]]</f>
        <v>6.3154042635821375</v>
      </c>
      <c r="N3431" s="31">
        <f t="shared" si="270"/>
        <v>0.56371104215078904</v>
      </c>
    </row>
    <row r="3432" spans="1:14" x14ac:dyDescent="0.25">
      <c r="A3432" s="35">
        <v>2016</v>
      </c>
      <c r="B3432" s="15" t="s">
        <v>171</v>
      </c>
      <c r="C3432" s="15" t="s">
        <v>169</v>
      </c>
      <c r="D3432" s="15" t="s">
        <v>5</v>
      </c>
      <c r="E3432" s="15" t="s">
        <v>87</v>
      </c>
      <c r="F3432" s="16">
        <v>690.3903837115447</v>
      </c>
      <c r="G3432" s="19">
        <v>1072.0967574075644</v>
      </c>
      <c r="H3432" s="19">
        <f t="shared" si="266"/>
        <v>740165.29172251117</v>
      </c>
      <c r="I3432" s="20">
        <v>3680.3389109662189</v>
      </c>
      <c r="J3432" s="19">
        <f t="shared" si="267"/>
        <v>2540870.5929304962</v>
      </c>
      <c r="K3432" s="19">
        <f t="shared" si="268"/>
        <v>2608.2421535586545</v>
      </c>
      <c r="L3432" s="19">
        <f t="shared" si="269"/>
        <v>1800705.301207985</v>
      </c>
      <c r="M3432" s="29">
        <f>Table4[[#This Row],[Revenue]]/Table4[[#This Row],[Units]]</f>
        <v>5.3308084785026768</v>
      </c>
      <c r="N3432" s="31">
        <f t="shared" si="270"/>
        <v>0.70869618713291238</v>
      </c>
    </row>
    <row r="3433" spans="1:14" x14ac:dyDescent="0.25">
      <c r="A3433" s="35">
        <v>2016</v>
      </c>
      <c r="B3433" s="15" t="s">
        <v>173</v>
      </c>
      <c r="C3433" s="15" t="s">
        <v>169</v>
      </c>
      <c r="D3433" s="15" t="s">
        <v>5</v>
      </c>
      <c r="E3433" s="15" t="s">
        <v>87</v>
      </c>
      <c r="F3433" s="16">
        <v>678.65667479997592</v>
      </c>
      <c r="G3433" s="19">
        <v>1851.6595274573585</v>
      </c>
      <c r="H3433" s="19">
        <f t="shared" si="266"/>
        <v>1256641.0977659055</v>
      </c>
      <c r="I3433" s="20">
        <v>3640.1086020957187</v>
      </c>
      <c r="J3433" s="19">
        <f t="shared" si="267"/>
        <v>2470383.9998090691</v>
      </c>
      <c r="K3433" s="19">
        <f t="shared" si="268"/>
        <v>1788.4490746383601</v>
      </c>
      <c r="L3433" s="19">
        <f t="shared" si="269"/>
        <v>1213742.9020431635</v>
      </c>
      <c r="M3433" s="29">
        <f>Table4[[#This Row],[Revenue]]/Table4[[#This Row],[Units]]</f>
        <v>5.3636967516286305</v>
      </c>
      <c r="N3433" s="31">
        <f t="shared" si="270"/>
        <v>0.49131750454057793</v>
      </c>
    </row>
    <row r="3434" spans="1:14" x14ac:dyDescent="0.25">
      <c r="A3434" s="35">
        <v>2016</v>
      </c>
      <c r="B3434" s="15" t="s">
        <v>171</v>
      </c>
      <c r="C3434" s="15" t="s">
        <v>169</v>
      </c>
      <c r="D3434" s="15" t="s">
        <v>5</v>
      </c>
      <c r="E3434" s="15" t="s">
        <v>87</v>
      </c>
      <c r="F3434" s="16">
        <v>922</v>
      </c>
      <c r="G3434" s="19">
        <v>963.39779999999678</v>
      </c>
      <c r="H3434" s="19">
        <f t="shared" si="266"/>
        <v>888252.77159999707</v>
      </c>
      <c r="I3434" s="20">
        <v>1977.1273648799936</v>
      </c>
      <c r="J3434" s="19">
        <f t="shared" si="267"/>
        <v>1822911.430419354</v>
      </c>
      <c r="K3434" s="19">
        <f t="shared" si="268"/>
        <v>1013.7295648799968</v>
      </c>
      <c r="L3434" s="19">
        <f t="shared" si="269"/>
        <v>934658.65881935693</v>
      </c>
      <c r="M3434" s="29">
        <f>Table4[[#This Row],[Revenue]]/Table4[[#This Row],[Units]]</f>
        <v>2.1443897666811211</v>
      </c>
      <c r="N3434" s="31">
        <f t="shared" si="270"/>
        <v>0.51272850848510076</v>
      </c>
    </row>
    <row r="3435" spans="1:14" x14ac:dyDescent="0.25">
      <c r="A3435" s="35">
        <v>2016</v>
      </c>
      <c r="B3435" s="15" t="s">
        <v>175</v>
      </c>
      <c r="C3435" s="15" t="s">
        <v>169</v>
      </c>
      <c r="D3435" s="15" t="s">
        <v>5</v>
      </c>
      <c r="E3435" s="15" t="s">
        <v>87</v>
      </c>
      <c r="F3435" s="16">
        <v>454.90034882867701</v>
      </c>
      <c r="G3435" s="19">
        <v>914.21804055801579</v>
      </c>
      <c r="H3435" s="19">
        <f t="shared" si="266"/>
        <v>415878.10555531096</v>
      </c>
      <c r="I3435" s="20">
        <v>2887.2969050258612</v>
      </c>
      <c r="J3435" s="19">
        <f t="shared" si="267"/>
        <v>1313432.3692682239</v>
      </c>
      <c r="K3435" s="19">
        <f t="shared" si="268"/>
        <v>1973.0788644678455</v>
      </c>
      <c r="L3435" s="19">
        <f t="shared" si="269"/>
        <v>897554.26371291291</v>
      </c>
      <c r="M3435" s="29">
        <f>Table4[[#This Row],[Revenue]]/Table4[[#This Row],[Units]]</f>
        <v>6.3470975840321131</v>
      </c>
      <c r="N3435" s="31">
        <f t="shared" si="270"/>
        <v>0.68336542079664397</v>
      </c>
    </row>
    <row r="3436" spans="1:14" x14ac:dyDescent="0.25">
      <c r="A3436" s="35">
        <v>2016</v>
      </c>
      <c r="B3436" s="15" t="s">
        <v>172</v>
      </c>
      <c r="C3436" s="15" t="s">
        <v>169</v>
      </c>
      <c r="D3436" s="15" t="s">
        <v>5</v>
      </c>
      <c r="E3436" s="15" t="s">
        <v>87</v>
      </c>
      <c r="F3436" s="16">
        <v>464.33588835769456</v>
      </c>
      <c r="G3436" s="19">
        <v>892.86835457515076</v>
      </c>
      <c r="H3436" s="19">
        <f t="shared" si="266"/>
        <v>414590.82060812565</v>
      </c>
      <c r="I3436" s="20">
        <v>2772.2998485521407</v>
      </c>
      <c r="J3436" s="19">
        <f t="shared" si="267"/>
        <v>1287278.3129713603</v>
      </c>
      <c r="K3436" s="19">
        <f t="shared" si="268"/>
        <v>1879.4314939769899</v>
      </c>
      <c r="L3436" s="19">
        <f t="shared" si="269"/>
        <v>872687.49236323463</v>
      </c>
      <c r="M3436" s="29">
        <f>Table4[[#This Row],[Revenue]]/Table4[[#This Row],[Units]]</f>
        <v>5.9704621547937275</v>
      </c>
      <c r="N3436" s="31">
        <f t="shared" si="270"/>
        <v>0.67793225720462402</v>
      </c>
    </row>
    <row r="3437" spans="1:14" x14ac:dyDescent="0.25">
      <c r="A3437" s="35">
        <v>2016</v>
      </c>
      <c r="B3437" s="15" t="s">
        <v>173</v>
      </c>
      <c r="C3437" s="15" t="s">
        <v>169</v>
      </c>
      <c r="D3437" s="15" t="s">
        <v>5</v>
      </c>
      <c r="E3437" s="15" t="s">
        <v>87</v>
      </c>
      <c r="F3437" s="16">
        <v>445.83366248685422</v>
      </c>
      <c r="G3437" s="19">
        <v>866.60221552155838</v>
      </c>
      <c r="H3437" s="19">
        <f t="shared" si="266"/>
        <v>386360.43966519856</v>
      </c>
      <c r="I3437" s="20">
        <v>2686.9843759520982</v>
      </c>
      <c r="J3437" s="19">
        <f t="shared" si="267"/>
        <v>1197948.0853756783</v>
      </c>
      <c r="K3437" s="19">
        <f t="shared" si="268"/>
        <v>1820.3821604305399</v>
      </c>
      <c r="L3437" s="19">
        <f t="shared" si="269"/>
        <v>811587.6457104797</v>
      </c>
      <c r="M3437" s="29">
        <f>Table4[[#This Row],[Revenue]]/Table4[[#This Row],[Units]]</f>
        <v>6.0268763936848897</v>
      </c>
      <c r="N3437" s="31">
        <f t="shared" si="270"/>
        <v>0.67748148322801882</v>
      </c>
    </row>
    <row r="3438" spans="1:14" x14ac:dyDescent="0.25">
      <c r="A3438" s="35">
        <v>2017</v>
      </c>
      <c r="B3438" s="15" t="s">
        <v>173</v>
      </c>
      <c r="C3438" s="15" t="s">
        <v>169</v>
      </c>
      <c r="D3438" s="15" t="s">
        <v>5</v>
      </c>
      <c r="E3438" s="15" t="s">
        <v>87</v>
      </c>
      <c r="F3438" s="16">
        <v>422</v>
      </c>
      <c r="G3438" s="19">
        <v>860.98980076118869</v>
      </c>
      <c r="H3438" s="19">
        <f t="shared" si="266"/>
        <v>363337.69592122163</v>
      </c>
      <c r="I3438" s="20">
        <v>1707.3422605199842</v>
      </c>
      <c r="J3438" s="19">
        <f t="shared" si="267"/>
        <v>720498.43393943331</v>
      </c>
      <c r="K3438" s="19">
        <f t="shared" si="268"/>
        <v>846.35245975879548</v>
      </c>
      <c r="L3438" s="19">
        <f t="shared" si="269"/>
        <v>357160.73801821168</v>
      </c>
      <c r="M3438" s="29">
        <f>Table4[[#This Row],[Revenue]]/Table4[[#This Row],[Units]]</f>
        <v>4.045834740568683</v>
      </c>
      <c r="N3438" s="31">
        <f t="shared" si="270"/>
        <v>0.49571341337326963</v>
      </c>
    </row>
    <row r="3439" spans="1:14" x14ac:dyDescent="0.25">
      <c r="A3439" s="35">
        <v>2017</v>
      </c>
      <c r="B3439" s="15" t="s">
        <v>174</v>
      </c>
      <c r="C3439" s="15" t="s">
        <v>169</v>
      </c>
      <c r="D3439" s="15" t="s">
        <v>5</v>
      </c>
      <c r="E3439" s="15" t="s">
        <v>87</v>
      </c>
      <c r="F3439" s="16">
        <v>303</v>
      </c>
      <c r="G3439" s="19">
        <v>434.04727687619828</v>
      </c>
      <c r="H3439" s="19">
        <f t="shared" si="266"/>
        <v>131516.32489348808</v>
      </c>
      <c r="I3439" s="20">
        <v>711.49137701999712</v>
      </c>
      <c r="J3439" s="19">
        <f t="shared" si="267"/>
        <v>215581.88723705913</v>
      </c>
      <c r="K3439" s="19">
        <f t="shared" si="268"/>
        <v>277.44410014379883</v>
      </c>
      <c r="L3439" s="19">
        <f t="shared" si="269"/>
        <v>84065.562343571044</v>
      </c>
      <c r="M3439" s="29">
        <f>Table4[[#This Row],[Revenue]]/Table4[[#This Row],[Units]]</f>
        <v>2.3481563598019708</v>
      </c>
      <c r="N3439" s="31">
        <f t="shared" si="270"/>
        <v>0.3899472419551207</v>
      </c>
    </row>
    <row r="3440" spans="1:14" x14ac:dyDescent="0.25">
      <c r="A3440" s="35">
        <v>2018</v>
      </c>
      <c r="B3440" s="15" t="s">
        <v>175</v>
      </c>
      <c r="C3440" s="15" t="s">
        <v>169</v>
      </c>
      <c r="D3440" s="15" t="s">
        <v>5</v>
      </c>
      <c r="E3440" s="15" t="s">
        <v>87</v>
      </c>
      <c r="F3440" s="16">
        <v>922</v>
      </c>
      <c r="G3440" s="19">
        <v>1354.6484999999539</v>
      </c>
      <c r="H3440" s="19">
        <f t="shared" si="266"/>
        <v>1248985.9169999575</v>
      </c>
      <c r="I3440" s="20">
        <v>2590.9603399999119</v>
      </c>
      <c r="J3440" s="19">
        <f t="shared" si="267"/>
        <v>2388865.4334799186</v>
      </c>
      <c r="K3440" s="19">
        <f t="shared" si="268"/>
        <v>1236.311839999958</v>
      </c>
      <c r="L3440" s="19">
        <f t="shared" si="269"/>
        <v>1139879.5164799611</v>
      </c>
      <c r="M3440" s="29">
        <f>Table4[[#This Row],[Revenue]]/Table4[[#This Row],[Units]]</f>
        <v>2.8101522125812495</v>
      </c>
      <c r="N3440" s="31">
        <f t="shared" si="270"/>
        <v>0.47716355241470043</v>
      </c>
    </row>
    <row r="3441" spans="1:14" x14ac:dyDescent="0.25">
      <c r="A3441" s="35">
        <v>2019</v>
      </c>
      <c r="B3441" s="15" t="s">
        <v>172</v>
      </c>
      <c r="C3441" s="15" t="s">
        <v>169</v>
      </c>
      <c r="D3441" s="15" t="s">
        <v>5</v>
      </c>
      <c r="E3441" s="15" t="s">
        <v>87</v>
      </c>
      <c r="F3441" s="16">
        <v>422</v>
      </c>
      <c r="G3441" s="19">
        <v>676.6136999999726</v>
      </c>
      <c r="H3441" s="19">
        <f t="shared" si="266"/>
        <v>285530.98139998841</v>
      </c>
      <c r="I3441" s="20">
        <v>1583.9530279999358</v>
      </c>
      <c r="J3441" s="19">
        <f t="shared" si="267"/>
        <v>668428.17781597294</v>
      </c>
      <c r="K3441" s="19">
        <f t="shared" si="268"/>
        <v>907.33932799996319</v>
      </c>
      <c r="L3441" s="19">
        <f t="shared" si="269"/>
        <v>382897.19641598454</v>
      </c>
      <c r="M3441" s="29">
        <f>Table4[[#This Row],[Revenue]]/Table4[[#This Row],[Units]]</f>
        <v>3.7534431943126441</v>
      </c>
      <c r="N3441" s="31">
        <f t="shared" si="270"/>
        <v>0.57283221911300264</v>
      </c>
    </row>
    <row r="3442" spans="1:14" x14ac:dyDescent="0.25">
      <c r="A3442" s="35">
        <v>2019</v>
      </c>
      <c r="B3442" s="15" t="s">
        <v>174</v>
      </c>
      <c r="C3442" s="15" t="s">
        <v>169</v>
      </c>
      <c r="D3442" s="15" t="s">
        <v>5</v>
      </c>
      <c r="E3442" s="15" t="s">
        <v>87</v>
      </c>
      <c r="F3442" s="16">
        <v>303</v>
      </c>
      <c r="G3442" s="19">
        <v>629.94174766997571</v>
      </c>
      <c r="H3442" s="19">
        <f t="shared" si="266"/>
        <v>190872.34954400265</v>
      </c>
      <c r="I3442" s="20">
        <v>1010.8655569999611</v>
      </c>
      <c r="J3442" s="19">
        <f t="shared" si="267"/>
        <v>306292.26377098821</v>
      </c>
      <c r="K3442" s="19">
        <f t="shared" si="268"/>
        <v>380.92380932998537</v>
      </c>
      <c r="L3442" s="19">
        <f t="shared" si="269"/>
        <v>115419.91422698557</v>
      </c>
      <c r="M3442" s="29">
        <f>Table4[[#This Row],[Revenue]]/Table4[[#This Row],[Units]]</f>
        <v>3.3361899570955811</v>
      </c>
      <c r="N3442" s="31">
        <f t="shared" si="270"/>
        <v>0.37682934856390604</v>
      </c>
    </row>
    <row r="3443" spans="1:14" x14ac:dyDescent="0.25">
      <c r="A3443" s="35">
        <v>2020</v>
      </c>
      <c r="B3443" s="15" t="s">
        <v>176</v>
      </c>
      <c r="C3443" s="15" t="s">
        <v>169</v>
      </c>
      <c r="D3443" s="15" t="s">
        <v>5</v>
      </c>
      <c r="E3443" s="15" t="s">
        <v>87</v>
      </c>
      <c r="F3443" s="16">
        <v>435</v>
      </c>
      <c r="G3443" s="19">
        <v>1206.2659994799383</v>
      </c>
      <c r="H3443" s="19">
        <f t="shared" si="266"/>
        <v>524725.70977377309</v>
      </c>
      <c r="I3443" s="20">
        <v>2389.9187079998774</v>
      </c>
      <c r="J3443" s="19">
        <f t="shared" si="267"/>
        <v>1039614.6379799467</v>
      </c>
      <c r="K3443" s="19">
        <f t="shared" si="268"/>
        <v>1183.6527085199391</v>
      </c>
      <c r="L3443" s="19">
        <f t="shared" si="269"/>
        <v>514888.92820617359</v>
      </c>
      <c r="M3443" s="29">
        <f>Table4[[#This Row],[Revenue]]/Table4[[#This Row],[Units]]</f>
        <v>5.4940659954020168</v>
      </c>
      <c r="N3443" s="31">
        <f t="shared" si="270"/>
        <v>0.4952690250751407</v>
      </c>
    </row>
    <row r="3444" spans="1:14" x14ac:dyDescent="0.25">
      <c r="A3444" s="35">
        <v>2003</v>
      </c>
      <c r="B3444" s="15" t="s">
        <v>176</v>
      </c>
      <c r="C3444" s="15" t="s">
        <v>170</v>
      </c>
      <c r="D3444" s="15" t="s">
        <v>146</v>
      </c>
      <c r="E3444" s="15" t="s">
        <v>135</v>
      </c>
      <c r="F3444" s="16">
        <v>560</v>
      </c>
      <c r="G3444" s="19">
        <v>580.0451999999915</v>
      </c>
      <c r="H3444" s="19">
        <f t="shared" si="266"/>
        <v>324825.31199999526</v>
      </c>
      <c r="I3444" s="20">
        <v>1340.3374679999804</v>
      </c>
      <c r="J3444" s="19">
        <f t="shared" si="267"/>
        <v>750588.98207998904</v>
      </c>
      <c r="K3444" s="19">
        <f t="shared" si="268"/>
        <v>760.29226799998889</v>
      </c>
      <c r="L3444" s="19">
        <f t="shared" si="269"/>
        <v>425763.67007999378</v>
      </c>
      <c r="M3444" s="29">
        <f>Table4[[#This Row],[Revenue]]/Table4[[#This Row],[Units]]</f>
        <v>2.3934597642856792</v>
      </c>
      <c r="N3444" s="31">
        <f t="shared" si="270"/>
        <v>0.56723943495698803</v>
      </c>
    </row>
    <row r="3445" spans="1:14" x14ac:dyDescent="0.25">
      <c r="A3445" s="35">
        <v>2004</v>
      </c>
      <c r="B3445" s="15" t="s">
        <v>176</v>
      </c>
      <c r="C3445" s="15" t="s">
        <v>170</v>
      </c>
      <c r="D3445" s="15" t="s">
        <v>146</v>
      </c>
      <c r="E3445" s="15" t="s">
        <v>135</v>
      </c>
      <c r="F3445" s="16">
        <v>926</v>
      </c>
      <c r="G3445" s="19">
        <v>1182.1177099999613</v>
      </c>
      <c r="H3445" s="19">
        <f t="shared" si="266"/>
        <v>1094640.9994599642</v>
      </c>
      <c r="I3445" s="20">
        <v>2257.2717099999259</v>
      </c>
      <c r="J3445" s="19">
        <f t="shared" si="267"/>
        <v>2090233.6034599314</v>
      </c>
      <c r="K3445" s="19">
        <f t="shared" si="268"/>
        <v>1075.1539999999645</v>
      </c>
      <c r="L3445" s="19">
        <f t="shared" si="269"/>
        <v>995592.60399996722</v>
      </c>
      <c r="M3445" s="29">
        <f>Table4[[#This Row],[Revenue]]/Table4[[#This Row],[Units]]</f>
        <v>2.4376584341251899</v>
      </c>
      <c r="N3445" s="31">
        <f t="shared" si="270"/>
        <v>0.47630685984187515</v>
      </c>
    </row>
    <row r="3446" spans="1:14" x14ac:dyDescent="0.25">
      <c r="A3446" s="35">
        <v>2004</v>
      </c>
      <c r="B3446" s="15" t="s">
        <v>176</v>
      </c>
      <c r="C3446" s="15" t="s">
        <v>170</v>
      </c>
      <c r="D3446" s="15" t="s">
        <v>146</v>
      </c>
      <c r="E3446" s="15" t="s">
        <v>135</v>
      </c>
      <c r="F3446" s="16">
        <v>461</v>
      </c>
      <c r="G3446" s="19">
        <v>589.05611899998064</v>
      </c>
      <c r="H3446" s="19">
        <f t="shared" si="266"/>
        <v>271554.87085899105</v>
      </c>
      <c r="I3446" s="20">
        <v>1366.6392189999553</v>
      </c>
      <c r="J3446" s="19">
        <f t="shared" si="267"/>
        <v>630020.67995897937</v>
      </c>
      <c r="K3446" s="19">
        <f t="shared" si="268"/>
        <v>777.58309999997471</v>
      </c>
      <c r="L3446" s="19">
        <f t="shared" si="269"/>
        <v>358465.80909998831</v>
      </c>
      <c r="M3446" s="29">
        <f>Table4[[#This Row],[Revenue]]/Table4[[#This Row],[Units]]</f>
        <v>2.9645102364424196</v>
      </c>
      <c r="N3446" s="31">
        <f t="shared" si="270"/>
        <v>0.5689746709954473</v>
      </c>
    </row>
    <row r="3447" spans="1:14" x14ac:dyDescent="0.25">
      <c r="A3447" s="35">
        <v>2005</v>
      </c>
      <c r="B3447" s="15" t="s">
        <v>173</v>
      </c>
      <c r="C3447" s="15" t="s">
        <v>170</v>
      </c>
      <c r="D3447" s="15" t="s">
        <v>146</v>
      </c>
      <c r="E3447" s="15" t="s">
        <v>135</v>
      </c>
      <c r="F3447" s="16">
        <v>560</v>
      </c>
      <c r="G3447" s="19">
        <v>806.26839999996662</v>
      </c>
      <c r="H3447" s="19">
        <f t="shared" si="266"/>
        <v>451510.30399998132</v>
      </c>
      <c r="I3447" s="20">
        <v>1754.0533999999273</v>
      </c>
      <c r="J3447" s="19">
        <f t="shared" si="267"/>
        <v>982269.90399995924</v>
      </c>
      <c r="K3447" s="19">
        <f t="shared" si="268"/>
        <v>947.78499999996063</v>
      </c>
      <c r="L3447" s="19">
        <f t="shared" si="269"/>
        <v>530759.59999997797</v>
      </c>
      <c r="M3447" s="29">
        <f>Table4[[#This Row],[Revenue]]/Table4[[#This Row],[Units]]</f>
        <v>3.1322382142855845</v>
      </c>
      <c r="N3447" s="31">
        <f t="shared" si="270"/>
        <v>0.54033987790793592</v>
      </c>
    </row>
    <row r="3448" spans="1:14" x14ac:dyDescent="0.25">
      <c r="A3448" s="35">
        <v>2011</v>
      </c>
      <c r="B3448" s="15" t="s">
        <v>171</v>
      </c>
      <c r="C3448" s="15" t="s">
        <v>170</v>
      </c>
      <c r="D3448" s="15" t="s">
        <v>146</v>
      </c>
      <c r="E3448" s="15" t="s">
        <v>135</v>
      </c>
      <c r="F3448" s="16">
        <v>337</v>
      </c>
      <c r="G3448" s="19">
        <v>612.35266635479422</v>
      </c>
      <c r="H3448" s="19">
        <f t="shared" si="266"/>
        <v>206362.84856156565</v>
      </c>
      <c r="I3448" s="20">
        <v>1410.1111430799915</v>
      </c>
      <c r="J3448" s="19">
        <f t="shared" si="267"/>
        <v>475207.45521795715</v>
      </c>
      <c r="K3448" s="19">
        <f t="shared" si="268"/>
        <v>797.75847672519728</v>
      </c>
      <c r="L3448" s="19">
        <f t="shared" si="269"/>
        <v>268844.60665639152</v>
      </c>
      <c r="M3448" s="29">
        <f>Table4[[#This Row],[Revenue]]/Table4[[#This Row],[Units]]</f>
        <v>4.1843060625519035</v>
      </c>
      <c r="N3448" s="31">
        <f t="shared" si="270"/>
        <v>0.56574155919562341</v>
      </c>
    </row>
    <row r="3449" spans="1:14" x14ac:dyDescent="0.25">
      <c r="A3449" s="35">
        <v>2012</v>
      </c>
      <c r="B3449" s="15" t="s">
        <v>171</v>
      </c>
      <c r="C3449" s="15" t="s">
        <v>170</v>
      </c>
      <c r="D3449" s="15" t="s">
        <v>146</v>
      </c>
      <c r="E3449" s="15" t="s">
        <v>135</v>
      </c>
      <c r="F3449" s="16">
        <v>967</v>
      </c>
      <c r="G3449" s="19">
        <v>1173.8412999999662</v>
      </c>
      <c r="H3449" s="19">
        <f t="shared" si="266"/>
        <v>1135104.5370999672</v>
      </c>
      <c r="I3449" s="20">
        <v>2221.2112999999358</v>
      </c>
      <c r="J3449" s="19">
        <f t="shared" si="267"/>
        <v>2147911.3270999379</v>
      </c>
      <c r="K3449" s="19">
        <f t="shared" si="268"/>
        <v>1047.3699999999697</v>
      </c>
      <c r="L3449" s="19">
        <f t="shared" si="269"/>
        <v>1012806.7899999707</v>
      </c>
      <c r="M3449" s="29">
        <f>Table4[[#This Row],[Revenue]]/Table4[[#This Row],[Units]]</f>
        <v>2.2970127197517431</v>
      </c>
      <c r="N3449" s="31">
        <f t="shared" si="270"/>
        <v>0.47153100652783458</v>
      </c>
    </row>
    <row r="3450" spans="1:14" x14ac:dyDescent="0.25">
      <c r="A3450" s="35">
        <v>2012</v>
      </c>
      <c r="B3450" s="15" t="s">
        <v>175</v>
      </c>
      <c r="C3450" s="15" t="s">
        <v>170</v>
      </c>
      <c r="D3450" s="15" t="s">
        <v>146</v>
      </c>
      <c r="E3450" s="15" t="s">
        <v>135</v>
      </c>
      <c r="F3450" s="16">
        <v>895</v>
      </c>
      <c r="G3450" s="19">
        <v>1000.4157849999782</v>
      </c>
      <c r="H3450" s="19">
        <f t="shared" si="266"/>
        <v>895372.12757498049</v>
      </c>
      <c r="I3450" s="20">
        <v>2059.6946406499555</v>
      </c>
      <c r="J3450" s="19">
        <f t="shared" si="267"/>
        <v>1843426.7033817102</v>
      </c>
      <c r="K3450" s="19">
        <f t="shared" si="268"/>
        <v>1059.2788556499772</v>
      </c>
      <c r="L3450" s="19">
        <f t="shared" si="269"/>
        <v>948054.57580672973</v>
      </c>
      <c r="M3450" s="29">
        <f>Table4[[#This Row],[Revenue]]/Table4[[#This Row],[Units]]</f>
        <v>2.3013347940222966</v>
      </c>
      <c r="N3450" s="31">
        <f t="shared" si="270"/>
        <v>0.5142892712075573</v>
      </c>
    </row>
    <row r="3451" spans="1:14" x14ac:dyDescent="0.25">
      <c r="A3451" s="35">
        <v>2013</v>
      </c>
      <c r="B3451" s="15" t="s">
        <v>175</v>
      </c>
      <c r="C3451" s="15" t="s">
        <v>170</v>
      </c>
      <c r="D3451" s="15" t="s">
        <v>146</v>
      </c>
      <c r="E3451" s="15" t="s">
        <v>135</v>
      </c>
      <c r="F3451" s="16">
        <v>895</v>
      </c>
      <c r="G3451" s="19">
        <v>1255.4621449999502</v>
      </c>
      <c r="H3451" s="19">
        <f t="shared" si="266"/>
        <v>1123638.6197749553</v>
      </c>
      <c r="I3451" s="20">
        <v>2415.0226449999041</v>
      </c>
      <c r="J3451" s="19">
        <f t="shared" si="267"/>
        <v>2161445.2672749143</v>
      </c>
      <c r="K3451" s="19">
        <f t="shared" si="268"/>
        <v>1159.5604999999539</v>
      </c>
      <c r="L3451" s="19">
        <f t="shared" si="269"/>
        <v>1037806.647499959</v>
      </c>
      <c r="M3451" s="29">
        <f>Table4[[#This Row],[Revenue]]/Table4[[#This Row],[Units]]</f>
        <v>2.6983493240222391</v>
      </c>
      <c r="N3451" s="31">
        <f t="shared" si="270"/>
        <v>0.48014477313524317</v>
      </c>
    </row>
    <row r="3452" spans="1:14" x14ac:dyDescent="0.25">
      <c r="A3452" s="35">
        <v>2013</v>
      </c>
      <c r="B3452" s="15" t="s">
        <v>175</v>
      </c>
      <c r="C3452" s="15" t="s">
        <v>170</v>
      </c>
      <c r="D3452" s="15" t="s">
        <v>146</v>
      </c>
      <c r="E3452" s="15" t="s">
        <v>135</v>
      </c>
      <c r="F3452" s="16">
        <v>337</v>
      </c>
      <c r="G3452" s="19">
        <v>858.0181322699658</v>
      </c>
      <c r="H3452" s="19">
        <f t="shared" si="266"/>
        <v>289152.11057497846</v>
      </c>
      <c r="I3452" s="20">
        <v>1740.7110169999507</v>
      </c>
      <c r="J3452" s="19">
        <f t="shared" si="267"/>
        <v>586619.6127289834</v>
      </c>
      <c r="K3452" s="19">
        <f t="shared" si="268"/>
        <v>882.69288472998494</v>
      </c>
      <c r="L3452" s="19">
        <f t="shared" si="269"/>
        <v>297467.50215400493</v>
      </c>
      <c r="M3452" s="29">
        <f>Table4[[#This Row],[Revenue]]/Table4[[#This Row],[Units]]</f>
        <v>5.1653145905043045</v>
      </c>
      <c r="N3452" s="31">
        <f t="shared" si="270"/>
        <v>0.50708754992041849</v>
      </c>
    </row>
    <row r="3453" spans="1:14" x14ac:dyDescent="0.25">
      <c r="A3453" s="35">
        <v>2017</v>
      </c>
      <c r="B3453" s="15" t="s">
        <v>172</v>
      </c>
      <c r="C3453" s="15" t="s">
        <v>170</v>
      </c>
      <c r="D3453" s="15" t="s">
        <v>146</v>
      </c>
      <c r="E3453" s="15" t="s">
        <v>135</v>
      </c>
      <c r="F3453" s="16">
        <v>405</v>
      </c>
      <c r="G3453" s="19">
        <v>728.01312951449165</v>
      </c>
      <c r="H3453" s="19">
        <f t="shared" si="266"/>
        <v>294845.31745336909</v>
      </c>
      <c r="I3453" s="20">
        <v>1540.9705629499881</v>
      </c>
      <c r="J3453" s="19">
        <f t="shared" si="267"/>
        <v>624093.07799474522</v>
      </c>
      <c r="K3453" s="19">
        <f t="shared" si="268"/>
        <v>812.95743343549645</v>
      </c>
      <c r="L3453" s="19">
        <f t="shared" si="269"/>
        <v>329247.76054137613</v>
      </c>
      <c r="M3453" s="29">
        <f>Table4[[#This Row],[Revenue]]/Table4[[#This Row],[Units]]</f>
        <v>3.804865587530835</v>
      </c>
      <c r="N3453" s="31">
        <f t="shared" si="270"/>
        <v>0.52756194893119501</v>
      </c>
    </row>
    <row r="3454" spans="1:14" x14ac:dyDescent="0.25">
      <c r="A3454" s="35">
        <v>2017</v>
      </c>
      <c r="B3454" s="15" t="s">
        <v>173</v>
      </c>
      <c r="C3454" s="15" t="s">
        <v>170</v>
      </c>
      <c r="D3454" s="15" t="s">
        <v>146</v>
      </c>
      <c r="E3454" s="15" t="s">
        <v>135</v>
      </c>
      <c r="F3454" s="16">
        <v>484</v>
      </c>
      <c r="G3454" s="19">
        <v>499.30214399999278</v>
      </c>
      <c r="H3454" s="19">
        <f t="shared" si="266"/>
        <v>241662.2376959965</v>
      </c>
      <c r="I3454" s="20">
        <v>1206.5264409599829</v>
      </c>
      <c r="J3454" s="19">
        <f t="shared" si="267"/>
        <v>583958.79742463178</v>
      </c>
      <c r="K3454" s="19">
        <f t="shared" si="268"/>
        <v>707.22429695999017</v>
      </c>
      <c r="L3454" s="19">
        <f t="shared" si="269"/>
        <v>342296.55972863524</v>
      </c>
      <c r="M3454" s="29">
        <f>Table4[[#This Row],[Revenue]]/Table4[[#This Row],[Units]]</f>
        <v>2.4928232251239315</v>
      </c>
      <c r="N3454" s="31">
        <f t="shared" si="270"/>
        <v>0.58616560147432928</v>
      </c>
    </row>
    <row r="3455" spans="1:14" x14ac:dyDescent="0.25">
      <c r="A3455" s="35">
        <v>2017</v>
      </c>
      <c r="B3455" s="15" t="s">
        <v>174</v>
      </c>
      <c r="C3455" s="15" t="s">
        <v>170</v>
      </c>
      <c r="D3455" s="15" t="s">
        <v>146</v>
      </c>
      <c r="E3455" s="15" t="s">
        <v>135</v>
      </c>
      <c r="F3455" s="16">
        <v>274</v>
      </c>
      <c r="G3455" s="19">
        <v>497.13276151559756</v>
      </c>
      <c r="H3455" s="19">
        <f t="shared" si="266"/>
        <v>136214.37665527372</v>
      </c>
      <c r="I3455" s="20">
        <v>774.50708875999612</v>
      </c>
      <c r="J3455" s="19">
        <f t="shared" si="267"/>
        <v>212214.94232023894</v>
      </c>
      <c r="K3455" s="19">
        <f t="shared" si="268"/>
        <v>277.37432724439856</v>
      </c>
      <c r="L3455" s="19">
        <f t="shared" si="269"/>
        <v>76000.565664965223</v>
      </c>
      <c r="M3455" s="29">
        <f>Table4[[#This Row],[Revenue]]/Table4[[#This Row],[Units]]</f>
        <v>2.8266682071532707</v>
      </c>
      <c r="N3455" s="31">
        <f t="shared" si="270"/>
        <v>0.35813013369378105</v>
      </c>
    </row>
    <row r="3456" spans="1:14" x14ac:dyDescent="0.25">
      <c r="A3456" s="35">
        <v>2019</v>
      </c>
      <c r="B3456" s="15" t="s">
        <v>173</v>
      </c>
      <c r="C3456" s="15" t="s">
        <v>170</v>
      </c>
      <c r="D3456" s="15" t="s">
        <v>146</v>
      </c>
      <c r="E3456" s="15" t="s">
        <v>135</v>
      </c>
      <c r="F3456" s="16">
        <v>484</v>
      </c>
      <c r="G3456" s="19">
        <v>712.06418799996936</v>
      </c>
      <c r="H3456" s="19">
        <f t="shared" si="266"/>
        <v>344639.06699198519</v>
      </c>
      <c r="I3456" s="20">
        <v>1624.36038799993</v>
      </c>
      <c r="J3456" s="19">
        <f t="shared" si="267"/>
        <v>786190.42779196613</v>
      </c>
      <c r="K3456" s="19">
        <f t="shared" si="268"/>
        <v>912.29619999996066</v>
      </c>
      <c r="L3456" s="19">
        <f t="shared" si="269"/>
        <v>441551.36079998093</v>
      </c>
      <c r="M3456" s="29">
        <f>Table4[[#This Row],[Revenue]]/Table4[[#This Row],[Units]]</f>
        <v>3.3561165041320868</v>
      </c>
      <c r="N3456" s="31">
        <f t="shared" si="270"/>
        <v>0.56163410948679204</v>
      </c>
    </row>
    <row r="3457" spans="1:14" x14ac:dyDescent="0.25">
      <c r="A3457" s="35">
        <v>2019</v>
      </c>
      <c r="B3457" s="15" t="s">
        <v>174</v>
      </c>
      <c r="C3457" s="15" t="s">
        <v>170</v>
      </c>
      <c r="D3457" s="15" t="s">
        <v>146</v>
      </c>
      <c r="E3457" s="15" t="s">
        <v>135</v>
      </c>
      <c r="F3457" s="16">
        <v>405</v>
      </c>
      <c r="G3457" s="19">
        <v>563.92321499997797</v>
      </c>
      <c r="H3457" s="19">
        <f t="shared" si="266"/>
        <v>228388.90207499109</v>
      </c>
      <c r="I3457" s="20">
        <v>1372.0767149999463</v>
      </c>
      <c r="J3457" s="19">
        <f t="shared" si="267"/>
        <v>555691.0695749782</v>
      </c>
      <c r="K3457" s="19">
        <f t="shared" si="268"/>
        <v>808.15349999996829</v>
      </c>
      <c r="L3457" s="19">
        <f t="shared" si="269"/>
        <v>327302.16749998712</v>
      </c>
      <c r="M3457" s="29">
        <f>Table4[[#This Row],[Revenue]]/Table4[[#This Row],[Units]]</f>
        <v>3.3878437407406081</v>
      </c>
      <c r="N3457" s="31">
        <f t="shared" si="270"/>
        <v>0.58900022948060882</v>
      </c>
    </row>
    <row r="3458" spans="1:14" x14ac:dyDescent="0.25">
      <c r="A3458" s="35">
        <v>2019</v>
      </c>
      <c r="B3458" s="15" t="s">
        <v>174</v>
      </c>
      <c r="C3458" s="15" t="s">
        <v>170</v>
      </c>
      <c r="D3458" s="15" t="s">
        <v>146</v>
      </c>
      <c r="E3458" s="15" t="s">
        <v>135</v>
      </c>
      <c r="F3458" s="16">
        <v>274</v>
      </c>
      <c r="G3458" s="19">
        <v>722.00507387997175</v>
      </c>
      <c r="H3458" s="19">
        <f t="shared" ref="H3458:H3521" si="271">G3458*F3458</f>
        <v>197829.39024311226</v>
      </c>
      <c r="I3458" s="20">
        <v>1598.168147999957</v>
      </c>
      <c r="J3458" s="19">
        <f t="shared" ref="J3458:J3521" si="272">I3458*F3458</f>
        <v>437898.07255198824</v>
      </c>
      <c r="K3458" s="19">
        <f t="shared" ref="K3458:K3521" si="273">I3458-G3458</f>
        <v>876.16307411998525</v>
      </c>
      <c r="L3458" s="19">
        <f t="shared" ref="L3458:L3521" si="274">J3458-H3458</f>
        <v>240068.68230887598</v>
      </c>
      <c r="M3458" s="29">
        <f>Table4[[#This Row],[Revenue]]/Table4[[#This Row],[Units]]</f>
        <v>5.8327304671531275</v>
      </c>
      <c r="N3458" s="31">
        <f t="shared" ref="N3458:N3521" si="275">K3458/I3458</f>
        <v>0.54822959349832368</v>
      </c>
    </row>
    <row r="3459" spans="1:14" x14ac:dyDescent="0.25">
      <c r="A3459" s="35">
        <v>2019</v>
      </c>
      <c r="B3459" s="15" t="s">
        <v>172</v>
      </c>
      <c r="C3459" s="15" t="s">
        <v>170</v>
      </c>
      <c r="D3459" s="15" t="s">
        <v>146</v>
      </c>
      <c r="E3459" s="15" t="s">
        <v>135</v>
      </c>
      <c r="F3459" s="16">
        <v>143</v>
      </c>
      <c r="G3459" s="19">
        <v>257.5640533199894</v>
      </c>
      <c r="H3459" s="19">
        <f t="shared" si="271"/>
        <v>36831.659624758482</v>
      </c>
      <c r="I3459" s="20">
        <v>632.21897199997397</v>
      </c>
      <c r="J3459" s="19">
        <f t="shared" si="272"/>
        <v>90407.312995996283</v>
      </c>
      <c r="K3459" s="19">
        <f t="shared" si="273"/>
        <v>374.65491867998458</v>
      </c>
      <c r="L3459" s="19">
        <f t="shared" si="274"/>
        <v>53575.6533712378</v>
      </c>
      <c r="M3459" s="29">
        <f>Table4[[#This Row],[Revenue]]/Table4[[#This Row],[Units]]</f>
        <v>4.4211116923075107</v>
      </c>
      <c r="N3459" s="31">
        <f t="shared" si="275"/>
        <v>0.59260309366356689</v>
      </c>
    </row>
    <row r="3460" spans="1:14" x14ac:dyDescent="0.25">
      <c r="A3460" s="35">
        <v>1991</v>
      </c>
      <c r="B3460" s="15" t="s">
        <v>175</v>
      </c>
      <c r="C3460" s="15" t="s">
        <v>169</v>
      </c>
      <c r="D3460" s="15" t="s">
        <v>5</v>
      </c>
      <c r="E3460" s="15" t="s">
        <v>88</v>
      </c>
      <c r="F3460" s="16">
        <v>876</v>
      </c>
      <c r="G3460" s="19">
        <v>1219.0634999999636</v>
      </c>
      <c r="H3460" s="19">
        <f t="shared" si="271"/>
        <v>1067899.625999968</v>
      </c>
      <c r="I3460" s="20">
        <v>2354.7779399999295</v>
      </c>
      <c r="J3460" s="19">
        <f t="shared" si="272"/>
        <v>2062785.4754399383</v>
      </c>
      <c r="K3460" s="19">
        <f t="shared" si="273"/>
        <v>1135.7144399999659</v>
      </c>
      <c r="L3460" s="19">
        <f t="shared" si="274"/>
        <v>994885.84943997022</v>
      </c>
      <c r="M3460" s="29">
        <f>Table4[[#This Row],[Revenue]]/Table4[[#This Row],[Units]]</f>
        <v>2.6881026712327962</v>
      </c>
      <c r="N3460" s="31">
        <f t="shared" si="275"/>
        <v>0.4823021401330097</v>
      </c>
    </row>
    <row r="3461" spans="1:14" x14ac:dyDescent="0.25">
      <c r="A3461" s="35">
        <v>1991</v>
      </c>
      <c r="B3461" s="15" t="s">
        <v>171</v>
      </c>
      <c r="C3461" s="15" t="s">
        <v>169</v>
      </c>
      <c r="D3461" s="15" t="s">
        <v>5</v>
      </c>
      <c r="E3461" s="15" t="s">
        <v>88</v>
      </c>
      <c r="F3461" s="16">
        <v>387</v>
      </c>
      <c r="G3461" s="19">
        <v>539.16839999998388</v>
      </c>
      <c r="H3461" s="19">
        <f t="shared" si="271"/>
        <v>208658.17079999376</v>
      </c>
      <c r="I3461" s="20">
        <v>1300.7100959999611</v>
      </c>
      <c r="J3461" s="19">
        <f t="shared" si="272"/>
        <v>503374.80715198495</v>
      </c>
      <c r="K3461" s="19">
        <f t="shared" si="273"/>
        <v>761.54169599997726</v>
      </c>
      <c r="L3461" s="19">
        <f t="shared" si="274"/>
        <v>294716.63635199121</v>
      </c>
      <c r="M3461" s="29">
        <f>Table4[[#This Row],[Revenue]]/Table4[[#This Row],[Units]]</f>
        <v>3.3610079999998996</v>
      </c>
      <c r="N3461" s="31">
        <f t="shared" si="275"/>
        <v>0.58548149840762054</v>
      </c>
    </row>
    <row r="3462" spans="1:14" x14ac:dyDescent="0.25">
      <c r="A3462" s="35">
        <v>1992</v>
      </c>
      <c r="B3462" s="15" t="s">
        <v>172</v>
      </c>
      <c r="C3462" s="15" t="s">
        <v>169</v>
      </c>
      <c r="D3462" s="15" t="s">
        <v>5</v>
      </c>
      <c r="E3462" s="15" t="s">
        <v>88</v>
      </c>
      <c r="F3462" s="16">
        <v>156</v>
      </c>
      <c r="G3462" s="19">
        <v>271.19080943999097</v>
      </c>
      <c r="H3462" s="19">
        <f t="shared" si="271"/>
        <v>42305.76627263859</v>
      </c>
      <c r="I3462" s="20">
        <v>611.79422399997952</v>
      </c>
      <c r="J3462" s="19">
        <f t="shared" si="272"/>
        <v>95439.898943996799</v>
      </c>
      <c r="K3462" s="19">
        <f t="shared" si="273"/>
        <v>340.60341455998855</v>
      </c>
      <c r="L3462" s="19">
        <f t="shared" si="274"/>
        <v>53134.132671358209</v>
      </c>
      <c r="M3462" s="29">
        <f>Table4[[#This Row],[Revenue]]/Table4[[#This Row],[Units]]</f>
        <v>3.921757846153715</v>
      </c>
      <c r="N3462" s="31">
        <f t="shared" si="275"/>
        <v>0.55672871890336761</v>
      </c>
    </row>
    <row r="3463" spans="1:14" x14ac:dyDescent="0.25">
      <c r="A3463" s="35">
        <v>1996</v>
      </c>
      <c r="B3463" s="15" t="s">
        <v>175</v>
      </c>
      <c r="C3463" s="15" t="s">
        <v>169</v>
      </c>
      <c r="D3463" s="15" t="s">
        <v>5</v>
      </c>
      <c r="E3463" s="15" t="s">
        <v>88</v>
      </c>
      <c r="F3463" s="16">
        <v>408</v>
      </c>
      <c r="G3463" s="19">
        <v>815.82128399999101</v>
      </c>
      <c r="H3463" s="19">
        <f t="shared" si="271"/>
        <v>332855.08387199632</v>
      </c>
      <c r="I3463" s="20">
        <v>1651.0363999999872</v>
      </c>
      <c r="J3463" s="19">
        <f t="shared" si="272"/>
        <v>673622.8511999948</v>
      </c>
      <c r="K3463" s="19">
        <f t="shared" si="273"/>
        <v>835.21511599999621</v>
      </c>
      <c r="L3463" s="19">
        <f t="shared" si="274"/>
        <v>340767.76732799847</v>
      </c>
      <c r="M3463" s="29">
        <f>Table4[[#This Row],[Revenue]]/Table4[[#This Row],[Units]]</f>
        <v>4.0466578431372238</v>
      </c>
      <c r="N3463" s="31">
        <f t="shared" si="275"/>
        <v>0.50587322968772985</v>
      </c>
    </row>
    <row r="3464" spans="1:14" x14ac:dyDescent="0.25">
      <c r="A3464" s="35">
        <v>1996</v>
      </c>
      <c r="B3464" s="15" t="s">
        <v>176</v>
      </c>
      <c r="C3464" s="15" t="s">
        <v>169</v>
      </c>
      <c r="D3464" s="15" t="s">
        <v>5</v>
      </c>
      <c r="E3464" s="15" t="s">
        <v>88</v>
      </c>
      <c r="F3464" s="16">
        <v>252</v>
      </c>
      <c r="G3464" s="19">
        <v>366.24673239279701</v>
      </c>
      <c r="H3464" s="19">
        <f t="shared" si="271"/>
        <v>92294.176562984852</v>
      </c>
      <c r="I3464" s="20">
        <v>645.38365287999477</v>
      </c>
      <c r="J3464" s="19">
        <f t="shared" si="272"/>
        <v>162636.68052575868</v>
      </c>
      <c r="K3464" s="19">
        <f t="shared" si="273"/>
        <v>279.13692048719776</v>
      </c>
      <c r="L3464" s="19">
        <f t="shared" si="274"/>
        <v>70342.50396277383</v>
      </c>
      <c r="M3464" s="29">
        <f>Table4[[#This Row],[Revenue]]/Table4[[#This Row],[Units]]</f>
        <v>2.561046241587281</v>
      </c>
      <c r="N3464" s="31">
        <f t="shared" si="275"/>
        <v>0.43251315592138434</v>
      </c>
    </row>
    <row r="3465" spans="1:14" x14ac:dyDescent="0.25">
      <c r="A3465" s="35">
        <v>1998</v>
      </c>
      <c r="B3465" s="15" t="s">
        <v>173</v>
      </c>
      <c r="C3465" s="15" t="s">
        <v>169</v>
      </c>
      <c r="D3465" s="15" t="s">
        <v>5</v>
      </c>
      <c r="E3465" s="15" t="s">
        <v>88</v>
      </c>
      <c r="F3465" s="16">
        <v>884</v>
      </c>
      <c r="G3465" s="19">
        <v>1261.6226999999597</v>
      </c>
      <c r="H3465" s="19">
        <f t="shared" si="271"/>
        <v>1115274.4667999644</v>
      </c>
      <c r="I3465" s="20">
        <v>2432.6419879999221</v>
      </c>
      <c r="J3465" s="19">
        <f t="shared" si="272"/>
        <v>2150455.5173919313</v>
      </c>
      <c r="K3465" s="19">
        <f t="shared" si="273"/>
        <v>1171.0192879999624</v>
      </c>
      <c r="L3465" s="19">
        <f t="shared" si="274"/>
        <v>1035181.0505919668</v>
      </c>
      <c r="M3465" s="29">
        <f>Table4[[#This Row],[Revenue]]/Table4[[#This Row],[Units]]</f>
        <v>2.7518574524885997</v>
      </c>
      <c r="N3465" s="31">
        <f t="shared" si="275"/>
        <v>0.48137756964507344</v>
      </c>
    </row>
    <row r="3466" spans="1:14" x14ac:dyDescent="0.25">
      <c r="A3466" s="35">
        <v>1999</v>
      </c>
      <c r="B3466" s="15" t="s">
        <v>176</v>
      </c>
      <c r="C3466" s="15" t="s">
        <v>169</v>
      </c>
      <c r="D3466" s="15" t="s">
        <v>5</v>
      </c>
      <c r="E3466" s="15" t="s">
        <v>88</v>
      </c>
      <c r="F3466" s="16">
        <v>408</v>
      </c>
      <c r="G3466" s="19">
        <v>638.74439999997526</v>
      </c>
      <c r="H3466" s="19">
        <f t="shared" si="271"/>
        <v>260607.71519998991</v>
      </c>
      <c r="I3466" s="20">
        <v>1512.6135359999414</v>
      </c>
      <c r="J3466" s="19">
        <f t="shared" si="272"/>
        <v>617146.32268797606</v>
      </c>
      <c r="K3466" s="19">
        <f t="shared" si="273"/>
        <v>873.86913599996615</v>
      </c>
      <c r="L3466" s="19">
        <f t="shared" si="274"/>
        <v>356538.60748798616</v>
      </c>
      <c r="M3466" s="29">
        <f>Table4[[#This Row],[Revenue]]/Table4[[#This Row],[Units]]</f>
        <v>3.7073861176469154</v>
      </c>
      <c r="N3466" s="31">
        <f t="shared" si="275"/>
        <v>0.5777213512916759</v>
      </c>
    </row>
    <row r="3467" spans="1:14" x14ac:dyDescent="0.25">
      <c r="A3467" s="35">
        <v>1999</v>
      </c>
      <c r="B3467" s="15" t="s">
        <v>172</v>
      </c>
      <c r="C3467" s="15" t="s">
        <v>169</v>
      </c>
      <c r="D3467" s="15" t="s">
        <v>5</v>
      </c>
      <c r="E3467" s="15" t="s">
        <v>88</v>
      </c>
      <c r="F3467" s="16">
        <v>252</v>
      </c>
      <c r="G3467" s="19">
        <v>501.59844543998145</v>
      </c>
      <c r="H3467" s="19">
        <f t="shared" si="271"/>
        <v>126402.80825087533</v>
      </c>
      <c r="I3467" s="20">
        <v>869.18982399996787</v>
      </c>
      <c r="J3467" s="19">
        <f t="shared" si="272"/>
        <v>219035.83564799192</v>
      </c>
      <c r="K3467" s="19">
        <f t="shared" si="273"/>
        <v>367.59137855998642</v>
      </c>
      <c r="L3467" s="19">
        <f t="shared" si="274"/>
        <v>92633.027397116588</v>
      </c>
      <c r="M3467" s="29">
        <f>Table4[[#This Row],[Revenue]]/Table4[[#This Row],[Units]]</f>
        <v>3.4491659682538409</v>
      </c>
      <c r="N3467" s="31">
        <f t="shared" si="275"/>
        <v>0.42291265775334252</v>
      </c>
    </row>
    <row r="3468" spans="1:14" x14ac:dyDescent="0.25">
      <c r="A3468" s="35">
        <v>2007</v>
      </c>
      <c r="B3468" s="15" t="s">
        <v>175</v>
      </c>
      <c r="C3468" s="15" t="s">
        <v>169</v>
      </c>
      <c r="D3468" s="15" t="s">
        <v>5</v>
      </c>
      <c r="E3468" s="15" t="s">
        <v>88</v>
      </c>
      <c r="F3468" s="16">
        <v>114</v>
      </c>
      <c r="G3468" s="19">
        <v>133.38240704699919</v>
      </c>
      <c r="H3468" s="19">
        <f t="shared" si="271"/>
        <v>15205.594403357907</v>
      </c>
      <c r="I3468" s="20">
        <v>381.94889369999771</v>
      </c>
      <c r="J3468" s="19">
        <f t="shared" si="272"/>
        <v>43542.173881799739</v>
      </c>
      <c r="K3468" s="19">
        <f t="shared" si="273"/>
        <v>248.56648665299852</v>
      </c>
      <c r="L3468" s="19">
        <f t="shared" si="274"/>
        <v>28336.579478441832</v>
      </c>
      <c r="M3468" s="29">
        <f>Table4[[#This Row],[Revenue]]/Table4[[#This Row],[Units]]</f>
        <v>3.350428892105243</v>
      </c>
      <c r="N3468" s="31">
        <f t="shared" si="275"/>
        <v>0.65078467499957049</v>
      </c>
    </row>
    <row r="3469" spans="1:14" x14ac:dyDescent="0.25">
      <c r="A3469" s="35">
        <v>2008</v>
      </c>
      <c r="B3469" s="15" t="s">
        <v>176</v>
      </c>
      <c r="C3469" s="15" t="s">
        <v>169</v>
      </c>
      <c r="D3469" s="15" t="s">
        <v>5</v>
      </c>
      <c r="E3469" s="15" t="s">
        <v>88</v>
      </c>
      <c r="F3469" s="16">
        <v>927</v>
      </c>
      <c r="G3469" s="19">
        <v>1219.7465999999692</v>
      </c>
      <c r="H3469" s="19">
        <f t="shared" si="271"/>
        <v>1130705.0981999715</v>
      </c>
      <c r="I3469" s="20">
        <v>2500.839129359937</v>
      </c>
      <c r="J3469" s="19">
        <f t="shared" si="272"/>
        <v>2318277.8729166617</v>
      </c>
      <c r="K3469" s="19">
        <f t="shared" si="273"/>
        <v>1281.0925293599678</v>
      </c>
      <c r="L3469" s="19">
        <f t="shared" si="274"/>
        <v>1187572.7747166902</v>
      </c>
      <c r="M3469" s="29">
        <f>Table4[[#This Row],[Revenue]]/Table4[[#This Row],[Units]]</f>
        <v>2.6977768385759839</v>
      </c>
      <c r="N3469" s="31">
        <f t="shared" si="275"/>
        <v>0.512265069080173</v>
      </c>
    </row>
    <row r="3470" spans="1:14" x14ac:dyDescent="0.25">
      <c r="A3470" s="35">
        <v>2008</v>
      </c>
      <c r="B3470" s="15" t="s">
        <v>173</v>
      </c>
      <c r="C3470" s="15" t="s">
        <v>169</v>
      </c>
      <c r="D3470" s="15" t="s">
        <v>5</v>
      </c>
      <c r="E3470" s="15" t="s">
        <v>88</v>
      </c>
      <c r="F3470" s="16">
        <v>689</v>
      </c>
      <c r="G3470" s="19">
        <v>868.76009999998121</v>
      </c>
      <c r="H3470" s="19">
        <f t="shared" si="271"/>
        <v>598575.70889998705</v>
      </c>
      <c r="I3470" s="20">
        <v>1889.1223539599594</v>
      </c>
      <c r="J3470" s="19">
        <f t="shared" si="272"/>
        <v>1301605.301878412</v>
      </c>
      <c r="K3470" s="19">
        <f t="shared" si="273"/>
        <v>1020.3622539599781</v>
      </c>
      <c r="L3470" s="19">
        <f t="shared" si="274"/>
        <v>703029.59297842497</v>
      </c>
      <c r="M3470" s="29">
        <f>Table4[[#This Row],[Revenue]]/Table4[[#This Row],[Units]]</f>
        <v>2.7418321537880397</v>
      </c>
      <c r="N3470" s="31">
        <f t="shared" si="275"/>
        <v>0.54012502251169969</v>
      </c>
    </row>
    <row r="3471" spans="1:14" x14ac:dyDescent="0.25">
      <c r="A3471" s="35">
        <v>2008</v>
      </c>
      <c r="B3471" s="15" t="s">
        <v>175</v>
      </c>
      <c r="C3471" s="15" t="s">
        <v>169</v>
      </c>
      <c r="D3471" s="15" t="s">
        <v>5</v>
      </c>
      <c r="E3471" s="15" t="s">
        <v>88</v>
      </c>
      <c r="F3471" s="16">
        <v>305</v>
      </c>
      <c r="G3471" s="19">
        <v>739.99710169998048</v>
      </c>
      <c r="H3471" s="19">
        <f t="shared" si="271"/>
        <v>225699.11601849404</v>
      </c>
      <c r="I3471" s="20">
        <v>1575.2430699999716</v>
      </c>
      <c r="J3471" s="19">
        <f t="shared" si="272"/>
        <v>480449.13634999131</v>
      </c>
      <c r="K3471" s="19">
        <f t="shared" si="273"/>
        <v>835.24596829999109</v>
      </c>
      <c r="L3471" s="19">
        <f t="shared" si="274"/>
        <v>254750.02033149728</v>
      </c>
      <c r="M3471" s="29">
        <f>Table4[[#This Row],[Revenue]]/Table4[[#This Row],[Units]]</f>
        <v>5.1647313770490868</v>
      </c>
      <c r="N3471" s="31">
        <f t="shared" si="275"/>
        <v>0.53023306955415217</v>
      </c>
    </row>
    <row r="3472" spans="1:14" x14ac:dyDescent="0.25">
      <c r="A3472" s="35">
        <v>2009</v>
      </c>
      <c r="B3472" s="15" t="s">
        <v>173</v>
      </c>
      <c r="C3472" s="15" t="s">
        <v>169</v>
      </c>
      <c r="D3472" s="15" t="s">
        <v>5</v>
      </c>
      <c r="E3472" s="15" t="s">
        <v>88</v>
      </c>
      <c r="F3472" s="16">
        <v>114</v>
      </c>
      <c r="G3472" s="19">
        <v>186.21869685999337</v>
      </c>
      <c r="H3472" s="19">
        <f t="shared" si="271"/>
        <v>21228.931442039244</v>
      </c>
      <c r="I3472" s="20">
        <v>532.91950599998097</v>
      </c>
      <c r="J3472" s="19">
        <f t="shared" si="272"/>
        <v>60752.823683997827</v>
      </c>
      <c r="K3472" s="19">
        <f t="shared" si="273"/>
        <v>346.7008091399876</v>
      </c>
      <c r="L3472" s="19">
        <f t="shared" si="274"/>
        <v>39523.892241958587</v>
      </c>
      <c r="M3472" s="29">
        <f>Table4[[#This Row],[Revenue]]/Table4[[#This Row],[Units]]</f>
        <v>4.6747325087717631</v>
      </c>
      <c r="N3472" s="31">
        <f t="shared" si="275"/>
        <v>0.6505688105550409</v>
      </c>
    </row>
    <row r="3473" spans="1:14" x14ac:dyDescent="0.25">
      <c r="A3473" s="35">
        <v>2010</v>
      </c>
      <c r="B3473" s="15" t="s">
        <v>174</v>
      </c>
      <c r="C3473" s="15" t="s">
        <v>169</v>
      </c>
      <c r="D3473" s="15" t="s">
        <v>5</v>
      </c>
      <c r="E3473" s="15" t="s">
        <v>88</v>
      </c>
      <c r="F3473" s="16">
        <v>927</v>
      </c>
      <c r="G3473" s="19">
        <v>1544.7064499999333</v>
      </c>
      <c r="H3473" s="19">
        <f t="shared" si="271"/>
        <v>1431942.8791499382</v>
      </c>
      <c r="I3473" s="20">
        <v>2951.4613379998727</v>
      </c>
      <c r="J3473" s="19">
        <f t="shared" si="272"/>
        <v>2736004.660325882</v>
      </c>
      <c r="K3473" s="19">
        <f t="shared" si="273"/>
        <v>1406.7548879999395</v>
      </c>
      <c r="L3473" s="19">
        <f t="shared" si="274"/>
        <v>1304061.7811759438</v>
      </c>
      <c r="M3473" s="29">
        <f>Table4[[#This Row],[Revenue]]/Table4[[#This Row],[Units]]</f>
        <v>3.1838849385111896</v>
      </c>
      <c r="N3473" s="31">
        <f t="shared" si="275"/>
        <v>0.47662995611294712</v>
      </c>
    </row>
    <row r="3474" spans="1:14" x14ac:dyDescent="0.25">
      <c r="A3474" s="35">
        <v>2010</v>
      </c>
      <c r="B3474" s="15" t="s">
        <v>174</v>
      </c>
      <c r="C3474" s="15" t="s">
        <v>169</v>
      </c>
      <c r="D3474" s="15" t="s">
        <v>5</v>
      </c>
      <c r="E3474" s="15" t="s">
        <v>88</v>
      </c>
      <c r="F3474" s="16">
        <v>689</v>
      </c>
      <c r="G3474" s="19">
        <v>1148.7352499999504</v>
      </c>
      <c r="H3474" s="19">
        <f t="shared" si="271"/>
        <v>791478.58724996576</v>
      </c>
      <c r="I3474" s="20">
        <v>2337.5660099998991</v>
      </c>
      <c r="J3474" s="19">
        <f t="shared" si="272"/>
        <v>1610582.9808899304</v>
      </c>
      <c r="K3474" s="19">
        <f t="shared" si="273"/>
        <v>1188.8307599999487</v>
      </c>
      <c r="L3474" s="19">
        <f t="shared" si="274"/>
        <v>819104.39363996463</v>
      </c>
      <c r="M3474" s="29">
        <f>Table4[[#This Row],[Revenue]]/Table4[[#This Row],[Units]]</f>
        <v>3.3926937735847593</v>
      </c>
      <c r="N3474" s="31">
        <f t="shared" si="275"/>
        <v>0.50857633748704278</v>
      </c>
    </row>
    <row r="3475" spans="1:14" x14ac:dyDescent="0.25">
      <c r="A3475" s="35">
        <v>2001</v>
      </c>
      <c r="B3475" s="15" t="s">
        <v>173</v>
      </c>
      <c r="C3475" s="15" t="s">
        <v>169</v>
      </c>
      <c r="D3475" s="15" t="s">
        <v>5</v>
      </c>
      <c r="E3475" s="15" t="s">
        <v>62</v>
      </c>
      <c r="F3475" s="16">
        <v>403</v>
      </c>
      <c r="G3475" s="19">
        <v>831.56979197995634</v>
      </c>
      <c r="H3475" s="19">
        <f t="shared" si="271"/>
        <v>335122.6261679224</v>
      </c>
      <c r="I3475" s="20">
        <v>2019.2204579998941</v>
      </c>
      <c r="J3475" s="19">
        <f t="shared" si="272"/>
        <v>813745.84457395726</v>
      </c>
      <c r="K3475" s="19">
        <f t="shared" si="273"/>
        <v>1187.6506660199377</v>
      </c>
      <c r="L3475" s="19">
        <f t="shared" si="274"/>
        <v>478623.21840603487</v>
      </c>
      <c r="M3475" s="29">
        <f>Table4[[#This Row],[Revenue]]/Table4[[#This Row],[Units]]</f>
        <v>5.0104726004960147</v>
      </c>
      <c r="N3475" s="31">
        <f t="shared" si="275"/>
        <v>0.58817285716109757</v>
      </c>
    </row>
    <row r="3476" spans="1:14" x14ac:dyDescent="0.25">
      <c r="A3476" s="35">
        <v>2003</v>
      </c>
      <c r="B3476" s="15" t="s">
        <v>175</v>
      </c>
      <c r="C3476" s="15" t="s">
        <v>169</v>
      </c>
      <c r="D3476" s="15" t="s">
        <v>5</v>
      </c>
      <c r="E3476" s="15" t="s">
        <v>62</v>
      </c>
      <c r="F3476" s="16">
        <v>337</v>
      </c>
      <c r="G3476" s="19">
        <v>733.22839752138816</v>
      </c>
      <c r="H3476" s="19">
        <f t="shared" si="271"/>
        <v>247097.96996470782</v>
      </c>
      <c r="I3476" s="20">
        <v>1573.2927339399828</v>
      </c>
      <c r="J3476" s="19">
        <f t="shared" si="272"/>
        <v>530199.65133777424</v>
      </c>
      <c r="K3476" s="19">
        <f t="shared" si="273"/>
        <v>840.06433641859462</v>
      </c>
      <c r="L3476" s="19">
        <f t="shared" si="274"/>
        <v>283101.68137306639</v>
      </c>
      <c r="M3476" s="29">
        <f>Table4[[#This Row],[Revenue]]/Table4[[#This Row],[Units]]</f>
        <v>4.6685244330563291</v>
      </c>
      <c r="N3476" s="31">
        <f t="shared" si="275"/>
        <v>0.53395297537212227</v>
      </c>
    </row>
    <row r="3477" spans="1:14" x14ac:dyDescent="0.25">
      <c r="A3477" s="35">
        <v>2003</v>
      </c>
      <c r="B3477" s="15" t="s">
        <v>176</v>
      </c>
      <c r="C3477" s="15" t="s">
        <v>169</v>
      </c>
      <c r="D3477" s="15" t="s">
        <v>5</v>
      </c>
      <c r="E3477" s="15" t="s">
        <v>62</v>
      </c>
      <c r="F3477" s="16">
        <v>309</v>
      </c>
      <c r="G3477" s="19">
        <v>663.90396689819102</v>
      </c>
      <c r="H3477" s="19">
        <f t="shared" si="271"/>
        <v>205146.32577154101</v>
      </c>
      <c r="I3477" s="20">
        <v>1489.3048932199868</v>
      </c>
      <c r="J3477" s="19">
        <f t="shared" si="272"/>
        <v>460195.21200497588</v>
      </c>
      <c r="K3477" s="19">
        <f t="shared" si="273"/>
        <v>825.40092632179574</v>
      </c>
      <c r="L3477" s="19">
        <f t="shared" si="274"/>
        <v>255048.88623343487</v>
      </c>
      <c r="M3477" s="29">
        <f>Table4[[#This Row],[Revenue]]/Table4[[#This Row],[Units]]</f>
        <v>4.8197569359870123</v>
      </c>
      <c r="N3477" s="31">
        <f t="shared" si="275"/>
        <v>0.55421890445630528</v>
      </c>
    </row>
    <row r="3478" spans="1:14" x14ac:dyDescent="0.25">
      <c r="A3478" s="35">
        <v>2004</v>
      </c>
      <c r="B3478" s="15" t="s">
        <v>171</v>
      </c>
      <c r="C3478" s="15" t="s">
        <v>169</v>
      </c>
      <c r="D3478" s="15" t="s">
        <v>5</v>
      </c>
      <c r="E3478" s="15" t="s">
        <v>62</v>
      </c>
      <c r="F3478" s="16">
        <v>309</v>
      </c>
      <c r="G3478" s="19">
        <v>832.57906886997091</v>
      </c>
      <c r="H3478" s="19">
        <f t="shared" si="271"/>
        <v>257266.932280821</v>
      </c>
      <c r="I3478" s="20">
        <v>1706.2020769999579</v>
      </c>
      <c r="J3478" s="19">
        <f t="shared" si="272"/>
        <v>527216.44179298694</v>
      </c>
      <c r="K3478" s="19">
        <f t="shared" si="273"/>
        <v>873.62300812998694</v>
      </c>
      <c r="L3478" s="19">
        <f t="shared" si="274"/>
        <v>269949.50951216591</v>
      </c>
      <c r="M3478" s="29">
        <f>Table4[[#This Row],[Revenue]]/Table4[[#This Row],[Units]]</f>
        <v>5.5216895695791512</v>
      </c>
      <c r="N3478" s="31">
        <f t="shared" si="275"/>
        <v>0.51202786581182236</v>
      </c>
    </row>
    <row r="3479" spans="1:14" x14ac:dyDescent="0.25">
      <c r="A3479" s="35">
        <v>2004</v>
      </c>
      <c r="B3479" s="15" t="s">
        <v>173</v>
      </c>
      <c r="C3479" s="15" t="s">
        <v>169</v>
      </c>
      <c r="D3479" s="15" t="s">
        <v>5</v>
      </c>
      <c r="E3479" s="15" t="s">
        <v>62</v>
      </c>
      <c r="F3479" s="16">
        <v>133</v>
      </c>
      <c r="G3479" s="19">
        <v>211.29331589999373</v>
      </c>
      <c r="H3479" s="19">
        <f t="shared" si="271"/>
        <v>28102.011014699165</v>
      </c>
      <c r="I3479" s="20">
        <v>533.80988999998408</v>
      </c>
      <c r="J3479" s="19">
        <f t="shared" si="272"/>
        <v>70996.715369997881</v>
      </c>
      <c r="K3479" s="19">
        <f t="shared" si="273"/>
        <v>322.51657409999035</v>
      </c>
      <c r="L3479" s="19">
        <f t="shared" si="274"/>
        <v>42894.704355298716</v>
      </c>
      <c r="M3479" s="29">
        <f>Table4[[#This Row],[Revenue]]/Table4[[#This Row],[Units]]</f>
        <v>4.0136081954886018</v>
      </c>
      <c r="N3479" s="31">
        <f t="shared" si="275"/>
        <v>0.60417871632164766</v>
      </c>
    </row>
    <row r="3480" spans="1:14" x14ac:dyDescent="0.25">
      <c r="A3480" s="35">
        <v>2005</v>
      </c>
      <c r="B3480" s="15" t="s">
        <v>174</v>
      </c>
      <c r="C3480" s="15" t="s">
        <v>169</v>
      </c>
      <c r="D3480" s="15" t="s">
        <v>5</v>
      </c>
      <c r="E3480" s="15" t="s">
        <v>62</v>
      </c>
      <c r="F3480" s="16">
        <v>337</v>
      </c>
      <c r="G3480" s="19">
        <v>917.70768812996619</v>
      </c>
      <c r="H3480" s="19">
        <f t="shared" si="271"/>
        <v>309267.49089979858</v>
      </c>
      <c r="I3480" s="20">
        <v>1804.1826229999519</v>
      </c>
      <c r="J3480" s="19">
        <f t="shared" si="272"/>
        <v>608009.54395098379</v>
      </c>
      <c r="K3480" s="19">
        <f t="shared" si="273"/>
        <v>886.47493486998576</v>
      </c>
      <c r="L3480" s="19">
        <f t="shared" si="274"/>
        <v>298742.05305118521</v>
      </c>
      <c r="M3480" s="29">
        <f>Table4[[#This Row],[Revenue]]/Table4[[#This Row],[Units]]</f>
        <v>5.3536576350146943</v>
      </c>
      <c r="N3480" s="31">
        <f t="shared" si="275"/>
        <v>0.49134434816580613</v>
      </c>
    </row>
    <row r="3481" spans="1:14" x14ac:dyDescent="0.25">
      <c r="A3481" s="35">
        <v>2010</v>
      </c>
      <c r="B3481" s="15" t="s">
        <v>171</v>
      </c>
      <c r="C3481" s="15" t="s">
        <v>169</v>
      </c>
      <c r="D3481" s="15" t="s">
        <v>5</v>
      </c>
      <c r="E3481" s="15" t="s">
        <v>62</v>
      </c>
      <c r="F3481" s="16">
        <v>526</v>
      </c>
      <c r="G3481" s="19">
        <v>1467.4278938999234</v>
      </c>
      <c r="H3481" s="19">
        <f t="shared" si="271"/>
        <v>771867.07219135971</v>
      </c>
      <c r="I3481" s="20">
        <v>2678.7036899998602</v>
      </c>
      <c r="J3481" s="19">
        <f t="shared" si="272"/>
        <v>1408998.1409399265</v>
      </c>
      <c r="K3481" s="19">
        <f t="shared" si="273"/>
        <v>1211.2757960999368</v>
      </c>
      <c r="L3481" s="19">
        <f t="shared" si="274"/>
        <v>637131.06874856679</v>
      </c>
      <c r="M3481" s="29">
        <f>Table4[[#This Row],[Revenue]]/Table4[[#This Row],[Units]]</f>
        <v>5.0925925665396585</v>
      </c>
      <c r="N3481" s="31">
        <f t="shared" si="275"/>
        <v>0.45218730262024615</v>
      </c>
    </row>
    <row r="3482" spans="1:14" x14ac:dyDescent="0.25">
      <c r="A3482" s="35">
        <v>2011</v>
      </c>
      <c r="B3482" s="15" t="s">
        <v>175</v>
      </c>
      <c r="C3482" s="15" t="s">
        <v>169</v>
      </c>
      <c r="D3482" s="15" t="s">
        <v>5</v>
      </c>
      <c r="E3482" s="15" t="s">
        <v>62</v>
      </c>
      <c r="F3482" s="16">
        <v>193</v>
      </c>
      <c r="G3482" s="19">
        <v>255.52904887019923</v>
      </c>
      <c r="H3482" s="19">
        <f t="shared" si="271"/>
        <v>49317.10643194845</v>
      </c>
      <c r="I3482" s="20">
        <v>511.4922544199984</v>
      </c>
      <c r="J3482" s="19">
        <f t="shared" si="272"/>
        <v>98718.005103059695</v>
      </c>
      <c r="K3482" s="19">
        <f t="shared" si="273"/>
        <v>255.96320554979917</v>
      </c>
      <c r="L3482" s="19">
        <f t="shared" si="274"/>
        <v>49400.898671111245</v>
      </c>
      <c r="M3482" s="29">
        <f>Table4[[#This Row],[Revenue]]/Table4[[#This Row],[Units]]</f>
        <v>2.6502189348186445</v>
      </c>
      <c r="N3482" s="31">
        <f t="shared" si="275"/>
        <v>0.50042440200789773</v>
      </c>
    </row>
    <row r="3483" spans="1:14" x14ac:dyDescent="0.25">
      <c r="A3483" s="35">
        <v>2012</v>
      </c>
      <c r="B3483" s="15" t="s">
        <v>171</v>
      </c>
      <c r="C3483" s="15" t="s">
        <v>169</v>
      </c>
      <c r="D3483" s="15" t="s">
        <v>5</v>
      </c>
      <c r="E3483" s="15" t="s">
        <v>62</v>
      </c>
      <c r="F3483" s="16">
        <v>657</v>
      </c>
      <c r="G3483" s="19">
        <v>887.68912499997555</v>
      </c>
      <c r="H3483" s="19">
        <f t="shared" si="271"/>
        <v>583211.75512498396</v>
      </c>
      <c r="I3483" s="20">
        <v>1827.2794649999496</v>
      </c>
      <c r="J3483" s="19">
        <f t="shared" si="272"/>
        <v>1200522.6085049668</v>
      </c>
      <c r="K3483" s="19">
        <f t="shared" si="273"/>
        <v>939.59033999997405</v>
      </c>
      <c r="L3483" s="19">
        <f t="shared" si="274"/>
        <v>617310.85337998287</v>
      </c>
      <c r="M3483" s="29">
        <f>Table4[[#This Row],[Revenue]]/Table4[[#This Row],[Units]]</f>
        <v>2.7812472831049462</v>
      </c>
      <c r="N3483" s="31">
        <f t="shared" si="275"/>
        <v>0.514201772633613</v>
      </c>
    </row>
    <row r="3484" spans="1:14" x14ac:dyDescent="0.25">
      <c r="A3484" s="35">
        <v>2013</v>
      </c>
      <c r="B3484" s="15" t="s">
        <v>174</v>
      </c>
      <c r="C3484" s="15" t="s">
        <v>169</v>
      </c>
      <c r="D3484" s="15" t="s">
        <v>5</v>
      </c>
      <c r="E3484" s="15" t="s">
        <v>62</v>
      </c>
      <c r="F3484" s="16">
        <v>237</v>
      </c>
      <c r="G3484" s="19">
        <v>641.50780427998006</v>
      </c>
      <c r="H3484" s="19">
        <f t="shared" si="271"/>
        <v>152037.34961435528</v>
      </c>
      <c r="I3484" s="20">
        <v>989.80678799996929</v>
      </c>
      <c r="J3484" s="19">
        <f t="shared" si="272"/>
        <v>234584.20875599273</v>
      </c>
      <c r="K3484" s="19">
        <f t="shared" si="273"/>
        <v>348.29898371998922</v>
      </c>
      <c r="L3484" s="19">
        <f t="shared" si="274"/>
        <v>82546.859141637455</v>
      </c>
      <c r="M3484" s="29">
        <f>Table4[[#This Row],[Revenue]]/Table4[[#This Row],[Units]]</f>
        <v>4.1763999493669592</v>
      </c>
      <c r="N3484" s="31">
        <f t="shared" si="275"/>
        <v>0.35188583059101031</v>
      </c>
    </row>
    <row r="3485" spans="1:14" x14ac:dyDescent="0.25">
      <c r="A3485" s="35">
        <v>2014</v>
      </c>
      <c r="B3485" s="15" t="s">
        <v>171</v>
      </c>
      <c r="C3485" s="15" t="s">
        <v>169</v>
      </c>
      <c r="D3485" s="15" t="s">
        <v>5</v>
      </c>
      <c r="E3485" s="15" t="s">
        <v>62</v>
      </c>
      <c r="F3485" s="16">
        <v>409</v>
      </c>
      <c r="G3485" s="19">
        <v>739.35585737996314</v>
      </c>
      <c r="H3485" s="19">
        <f t="shared" si="271"/>
        <v>302396.5456684049</v>
      </c>
      <c r="I3485" s="20">
        <v>2032.6117979998987</v>
      </c>
      <c r="J3485" s="19">
        <f t="shared" si="272"/>
        <v>831338.22538195853</v>
      </c>
      <c r="K3485" s="19">
        <f t="shared" si="273"/>
        <v>1293.2559406199357</v>
      </c>
      <c r="L3485" s="19">
        <f t="shared" si="274"/>
        <v>528941.67971355363</v>
      </c>
      <c r="M3485" s="29">
        <f>Table4[[#This Row],[Revenue]]/Table4[[#This Row],[Units]]</f>
        <v>4.9697109975547642</v>
      </c>
      <c r="N3485" s="31">
        <f t="shared" si="275"/>
        <v>0.63625328845011464</v>
      </c>
    </row>
    <row r="3486" spans="1:14" x14ac:dyDescent="0.25">
      <c r="A3486" s="35">
        <v>2014</v>
      </c>
      <c r="B3486" s="15" t="s">
        <v>175</v>
      </c>
      <c r="C3486" s="15" t="s">
        <v>169</v>
      </c>
      <c r="D3486" s="15" t="s">
        <v>5</v>
      </c>
      <c r="E3486" s="15" t="s">
        <v>62</v>
      </c>
      <c r="F3486" s="16">
        <v>395</v>
      </c>
      <c r="G3486" s="19">
        <v>660.468840079968</v>
      </c>
      <c r="H3486" s="19">
        <f t="shared" si="271"/>
        <v>260885.19183158735</v>
      </c>
      <c r="I3486" s="20">
        <v>1825.1149679999116</v>
      </c>
      <c r="J3486" s="19">
        <f t="shared" si="272"/>
        <v>720920.41235996515</v>
      </c>
      <c r="K3486" s="19">
        <f t="shared" si="273"/>
        <v>1164.6461279199436</v>
      </c>
      <c r="L3486" s="19">
        <f t="shared" si="274"/>
        <v>460035.2205283778</v>
      </c>
      <c r="M3486" s="29">
        <f>Table4[[#This Row],[Revenue]]/Table4[[#This Row],[Units]]</f>
        <v>4.6205442227845861</v>
      </c>
      <c r="N3486" s="31">
        <f t="shared" si="275"/>
        <v>0.6381220626316183</v>
      </c>
    </row>
    <row r="3487" spans="1:14" x14ac:dyDescent="0.25">
      <c r="A3487" s="35">
        <v>2014</v>
      </c>
      <c r="B3487" s="15" t="s">
        <v>176</v>
      </c>
      <c r="C3487" s="15" t="s">
        <v>169</v>
      </c>
      <c r="D3487" s="15" t="s">
        <v>5</v>
      </c>
      <c r="E3487" s="15" t="s">
        <v>62</v>
      </c>
      <c r="F3487" s="16">
        <v>296</v>
      </c>
      <c r="G3487" s="19">
        <v>675.49183610996829</v>
      </c>
      <c r="H3487" s="19">
        <f t="shared" si="271"/>
        <v>199945.58348855062</v>
      </c>
      <c r="I3487" s="20">
        <v>1625.0106809999238</v>
      </c>
      <c r="J3487" s="19">
        <f t="shared" si="272"/>
        <v>481003.16157597746</v>
      </c>
      <c r="K3487" s="19">
        <f t="shared" si="273"/>
        <v>949.51884488995552</v>
      </c>
      <c r="L3487" s="19">
        <f t="shared" si="274"/>
        <v>281057.57808742684</v>
      </c>
      <c r="M3487" s="29">
        <f>Table4[[#This Row],[Revenue]]/Table4[[#This Row],[Units]]</f>
        <v>5.4899009493240669</v>
      </c>
      <c r="N3487" s="31">
        <f t="shared" si="275"/>
        <v>0.58431544850258132</v>
      </c>
    </row>
    <row r="3488" spans="1:14" x14ac:dyDescent="0.25">
      <c r="A3488" s="35">
        <v>2014</v>
      </c>
      <c r="B3488" s="15" t="s">
        <v>172</v>
      </c>
      <c r="C3488" s="15" t="s">
        <v>169</v>
      </c>
      <c r="D3488" s="15" t="s">
        <v>5</v>
      </c>
      <c r="E3488" s="15" t="s">
        <v>62</v>
      </c>
      <c r="F3488" s="16">
        <v>193</v>
      </c>
      <c r="G3488" s="19">
        <v>414.47663213998129</v>
      </c>
      <c r="H3488" s="19">
        <f t="shared" si="271"/>
        <v>79993.990003016384</v>
      </c>
      <c r="I3488" s="20">
        <v>821.18639399996289</v>
      </c>
      <c r="J3488" s="19">
        <f t="shared" si="272"/>
        <v>158488.97404199283</v>
      </c>
      <c r="K3488" s="19">
        <f t="shared" si="273"/>
        <v>406.7097618599816</v>
      </c>
      <c r="L3488" s="19">
        <f t="shared" si="274"/>
        <v>78494.984038976443</v>
      </c>
      <c r="M3488" s="29">
        <f>Table4[[#This Row],[Revenue]]/Table4[[#This Row],[Units]]</f>
        <v>4.254851782383227</v>
      </c>
      <c r="N3488" s="31">
        <f t="shared" si="275"/>
        <v>0.49527094558753731</v>
      </c>
    </row>
    <row r="3489" spans="1:14" x14ac:dyDescent="0.25">
      <c r="A3489" s="35">
        <v>2015</v>
      </c>
      <c r="B3489" s="15" t="s">
        <v>176</v>
      </c>
      <c r="C3489" s="15" t="s">
        <v>169</v>
      </c>
      <c r="D3489" s="15" t="s">
        <v>5</v>
      </c>
      <c r="E3489" s="15" t="s">
        <v>62</v>
      </c>
      <c r="F3489" s="16">
        <v>422</v>
      </c>
      <c r="G3489" s="19">
        <v>1087.5395731199417</v>
      </c>
      <c r="H3489" s="19">
        <f t="shared" si="271"/>
        <v>458941.69985661539</v>
      </c>
      <c r="I3489" s="20">
        <v>2485.2347519998671</v>
      </c>
      <c r="J3489" s="19">
        <f t="shared" si="272"/>
        <v>1048769.0653439439</v>
      </c>
      <c r="K3489" s="19">
        <f t="shared" si="273"/>
        <v>1397.6951788799254</v>
      </c>
      <c r="L3489" s="19">
        <f t="shared" si="274"/>
        <v>589827.3654873285</v>
      </c>
      <c r="M3489" s="29">
        <f>Table4[[#This Row],[Revenue]]/Table4[[#This Row],[Units]]</f>
        <v>5.8891818767769362</v>
      </c>
      <c r="N3489" s="31">
        <f t="shared" si="275"/>
        <v>0.562399659732426</v>
      </c>
    </row>
    <row r="3490" spans="1:14" x14ac:dyDescent="0.25">
      <c r="A3490" s="35">
        <v>2015</v>
      </c>
      <c r="B3490" s="15" t="s">
        <v>174</v>
      </c>
      <c r="C3490" s="15" t="s">
        <v>169</v>
      </c>
      <c r="D3490" s="15" t="s">
        <v>5</v>
      </c>
      <c r="E3490" s="15" t="s">
        <v>62</v>
      </c>
      <c r="F3490" s="16">
        <v>406</v>
      </c>
      <c r="G3490" s="19">
        <v>892.81297467995444</v>
      </c>
      <c r="H3490" s="19">
        <f t="shared" si="271"/>
        <v>362482.06772006152</v>
      </c>
      <c r="I3490" s="20">
        <v>2163.6686279998894</v>
      </c>
      <c r="J3490" s="19">
        <f t="shared" si="272"/>
        <v>878449.46296795504</v>
      </c>
      <c r="K3490" s="19">
        <f t="shared" si="273"/>
        <v>1270.8556533199348</v>
      </c>
      <c r="L3490" s="19">
        <f t="shared" si="274"/>
        <v>515967.39524789352</v>
      </c>
      <c r="M3490" s="29">
        <f>Table4[[#This Row],[Revenue]]/Table4[[#This Row],[Units]]</f>
        <v>5.3292330738913529</v>
      </c>
      <c r="N3490" s="31">
        <f t="shared" si="275"/>
        <v>0.5873615011438803</v>
      </c>
    </row>
    <row r="3491" spans="1:14" x14ac:dyDescent="0.25">
      <c r="A3491" s="35">
        <v>2015</v>
      </c>
      <c r="B3491" s="15" t="s">
        <v>175</v>
      </c>
      <c r="C3491" s="15" t="s">
        <v>169</v>
      </c>
      <c r="D3491" s="15" t="s">
        <v>5</v>
      </c>
      <c r="E3491" s="15" t="s">
        <v>62</v>
      </c>
      <c r="F3491" s="16">
        <v>397</v>
      </c>
      <c r="G3491" s="19">
        <v>696.80121657996176</v>
      </c>
      <c r="H3491" s="19">
        <f t="shared" si="271"/>
        <v>276630.08298224484</v>
      </c>
      <c r="I3491" s="20">
        <v>1848.2581179998983</v>
      </c>
      <c r="J3491" s="19">
        <f t="shared" si="272"/>
        <v>733758.47284595959</v>
      </c>
      <c r="K3491" s="19">
        <f t="shared" si="273"/>
        <v>1151.4569014199365</v>
      </c>
      <c r="L3491" s="19">
        <f t="shared" si="274"/>
        <v>457128.38986371475</v>
      </c>
      <c r="M3491" s="29">
        <f>Table4[[#This Row],[Revenue]]/Table4[[#This Row],[Units]]</f>
        <v>4.655562010075311</v>
      </c>
      <c r="N3491" s="31">
        <f t="shared" si="275"/>
        <v>0.62299572240807533</v>
      </c>
    </row>
    <row r="3492" spans="1:14" x14ac:dyDescent="0.25">
      <c r="A3492" s="35">
        <v>2015</v>
      </c>
      <c r="B3492" s="15" t="s">
        <v>176</v>
      </c>
      <c r="C3492" s="15" t="s">
        <v>169</v>
      </c>
      <c r="D3492" s="15" t="s">
        <v>5</v>
      </c>
      <c r="E3492" s="15" t="s">
        <v>62</v>
      </c>
      <c r="F3492" s="16">
        <v>401</v>
      </c>
      <c r="G3492" s="19">
        <v>682.04834927996342</v>
      </c>
      <c r="H3492" s="19">
        <f t="shared" si="271"/>
        <v>273501.38806126534</v>
      </c>
      <c r="I3492" s="20">
        <v>1809.1262879999026</v>
      </c>
      <c r="J3492" s="19">
        <f t="shared" si="272"/>
        <v>725459.64148796094</v>
      </c>
      <c r="K3492" s="19">
        <f t="shared" si="273"/>
        <v>1127.0779387199391</v>
      </c>
      <c r="L3492" s="19">
        <f t="shared" si="274"/>
        <v>451958.25342669559</v>
      </c>
      <c r="M3492" s="29">
        <f>Table4[[#This Row],[Revenue]]/Table4[[#This Row],[Units]]</f>
        <v>4.5115368778052432</v>
      </c>
      <c r="N3492" s="31">
        <f t="shared" si="275"/>
        <v>0.62299572240807533</v>
      </c>
    </row>
    <row r="3493" spans="1:14" x14ac:dyDescent="0.25">
      <c r="A3493" s="35">
        <v>2017</v>
      </c>
      <c r="B3493" s="15" t="s">
        <v>173</v>
      </c>
      <c r="C3493" s="15" t="s">
        <v>169</v>
      </c>
      <c r="D3493" s="15" t="s">
        <v>5</v>
      </c>
      <c r="E3493" s="15" t="s">
        <v>62</v>
      </c>
      <c r="F3493" s="16">
        <v>367</v>
      </c>
      <c r="G3493" s="19">
        <v>749.9943558709914</v>
      </c>
      <c r="H3493" s="19">
        <f t="shared" si="271"/>
        <v>275247.92860465386</v>
      </c>
      <c r="I3493" s="20">
        <v>1579.4906640999875</v>
      </c>
      <c r="J3493" s="19">
        <f t="shared" si="272"/>
        <v>579673.07372469536</v>
      </c>
      <c r="K3493" s="19">
        <f t="shared" si="273"/>
        <v>829.4963082289961</v>
      </c>
      <c r="L3493" s="19">
        <f t="shared" si="274"/>
        <v>304425.1451200415</v>
      </c>
      <c r="M3493" s="29">
        <f>Table4[[#This Row],[Revenue]]/Table4[[#This Row],[Units]]</f>
        <v>4.303789275476805</v>
      </c>
      <c r="N3493" s="31">
        <f t="shared" si="275"/>
        <v>0.52516695861678486</v>
      </c>
    </row>
    <row r="3494" spans="1:14" x14ac:dyDescent="0.25">
      <c r="A3494" s="35">
        <v>2017</v>
      </c>
      <c r="B3494" s="15" t="s">
        <v>173</v>
      </c>
      <c r="C3494" s="15" t="s">
        <v>169</v>
      </c>
      <c r="D3494" s="15" t="s">
        <v>5</v>
      </c>
      <c r="E3494" s="15" t="s">
        <v>62</v>
      </c>
      <c r="F3494" s="16">
        <v>318</v>
      </c>
      <c r="G3494" s="19">
        <v>666.79612171199221</v>
      </c>
      <c r="H3494" s="19">
        <f t="shared" si="271"/>
        <v>212041.16670441351</v>
      </c>
      <c r="I3494" s="20">
        <v>1487.6907151999885</v>
      </c>
      <c r="J3494" s="19">
        <f t="shared" si="272"/>
        <v>473085.64743359637</v>
      </c>
      <c r="K3494" s="19">
        <f t="shared" si="273"/>
        <v>820.8945934879963</v>
      </c>
      <c r="L3494" s="19">
        <f t="shared" si="274"/>
        <v>261044.48072918286</v>
      </c>
      <c r="M3494" s="29">
        <f>Table4[[#This Row],[Revenue]]/Table4[[#This Row],[Units]]</f>
        <v>4.6782726893081401</v>
      </c>
      <c r="N3494" s="31">
        <f t="shared" si="275"/>
        <v>0.55179116539531836</v>
      </c>
    </row>
    <row r="3495" spans="1:14" x14ac:dyDescent="0.25">
      <c r="A3495" s="35">
        <v>2017</v>
      </c>
      <c r="B3495" s="15" t="s">
        <v>172</v>
      </c>
      <c r="C3495" s="15" t="s">
        <v>169</v>
      </c>
      <c r="D3495" s="15" t="s">
        <v>5</v>
      </c>
      <c r="E3495" s="15" t="s">
        <v>62</v>
      </c>
      <c r="F3495" s="16">
        <v>295</v>
      </c>
      <c r="G3495" s="19">
        <v>606.39137219299494</v>
      </c>
      <c r="H3495" s="19">
        <f t="shared" si="271"/>
        <v>178885.45479693351</v>
      </c>
      <c r="I3495" s="20">
        <v>1412.5149102999922</v>
      </c>
      <c r="J3495" s="19">
        <f t="shared" si="272"/>
        <v>416691.89853849768</v>
      </c>
      <c r="K3495" s="19">
        <f t="shared" si="273"/>
        <v>806.12353810699722</v>
      </c>
      <c r="L3495" s="19">
        <f t="shared" si="274"/>
        <v>237806.44374156417</v>
      </c>
      <c r="M3495" s="29">
        <f>Table4[[#This Row],[Revenue]]/Table4[[#This Row],[Units]]</f>
        <v>4.7881861366101433</v>
      </c>
      <c r="N3495" s="31">
        <f t="shared" si="275"/>
        <v>0.57070090533472062</v>
      </c>
    </row>
    <row r="3496" spans="1:14" x14ac:dyDescent="0.25">
      <c r="A3496" s="35">
        <v>2018</v>
      </c>
      <c r="B3496" s="15" t="s">
        <v>175</v>
      </c>
      <c r="C3496" s="15" t="s">
        <v>169</v>
      </c>
      <c r="D3496" s="15" t="s">
        <v>5</v>
      </c>
      <c r="E3496" s="15" t="s">
        <v>62</v>
      </c>
      <c r="F3496" s="16">
        <v>270</v>
      </c>
      <c r="G3496" s="19">
        <v>731.91105449997565</v>
      </c>
      <c r="H3496" s="19">
        <f t="shared" si="271"/>
        <v>197615.98471499342</v>
      </c>
      <c r="I3496" s="20">
        <v>1594.0719499999634</v>
      </c>
      <c r="J3496" s="19">
        <f t="shared" si="272"/>
        <v>430399.42649999011</v>
      </c>
      <c r="K3496" s="19">
        <f t="shared" si="273"/>
        <v>862.16089549998776</v>
      </c>
      <c r="L3496" s="19">
        <f t="shared" si="274"/>
        <v>232783.44178499668</v>
      </c>
      <c r="M3496" s="29">
        <f>Table4[[#This Row],[Revenue]]/Table4[[#This Row],[Units]]</f>
        <v>5.9039701851850497</v>
      </c>
      <c r="N3496" s="31">
        <f t="shared" si="275"/>
        <v>0.54085444229791979</v>
      </c>
    </row>
    <row r="3497" spans="1:14" x14ac:dyDescent="0.25">
      <c r="A3497" s="35">
        <v>2019</v>
      </c>
      <c r="B3497" s="15" t="s">
        <v>171</v>
      </c>
      <c r="C3497" s="15" t="s">
        <v>169</v>
      </c>
      <c r="D3497" s="15" t="s">
        <v>5</v>
      </c>
      <c r="E3497" s="15" t="s">
        <v>62</v>
      </c>
      <c r="F3497" s="16">
        <v>434</v>
      </c>
      <c r="G3497" s="19">
        <v>1030.1356539199505</v>
      </c>
      <c r="H3497" s="19">
        <f t="shared" si="271"/>
        <v>447078.87380125851</v>
      </c>
      <c r="I3497" s="20">
        <v>2440.5124319998827</v>
      </c>
      <c r="J3497" s="19">
        <f t="shared" si="272"/>
        <v>1059182.395487949</v>
      </c>
      <c r="K3497" s="19">
        <f t="shared" si="273"/>
        <v>1410.3767780799321</v>
      </c>
      <c r="L3497" s="19">
        <f t="shared" si="274"/>
        <v>612103.52168669051</v>
      </c>
      <c r="M3497" s="29">
        <f>Table4[[#This Row],[Revenue]]/Table4[[#This Row],[Units]]</f>
        <v>5.6233005345619418</v>
      </c>
      <c r="N3497" s="31">
        <f t="shared" si="275"/>
        <v>0.57790190272630415</v>
      </c>
    </row>
    <row r="3498" spans="1:14" x14ac:dyDescent="0.25">
      <c r="A3498" s="35">
        <v>2019</v>
      </c>
      <c r="B3498" s="15" t="s">
        <v>175</v>
      </c>
      <c r="C3498" s="15" t="s">
        <v>169</v>
      </c>
      <c r="D3498" s="15" t="s">
        <v>5</v>
      </c>
      <c r="E3498" s="15" t="s">
        <v>62</v>
      </c>
      <c r="F3498" s="16">
        <v>419</v>
      </c>
      <c r="G3498" s="19">
        <v>1254.8152052799417</v>
      </c>
      <c r="H3498" s="19">
        <f t="shared" si="271"/>
        <v>525767.57101229555</v>
      </c>
      <c r="I3498" s="20">
        <v>2226.0838879998964</v>
      </c>
      <c r="J3498" s="19">
        <f t="shared" si="272"/>
        <v>932729.14907195664</v>
      </c>
      <c r="K3498" s="19">
        <f t="shared" si="273"/>
        <v>971.26868271995477</v>
      </c>
      <c r="L3498" s="19">
        <f t="shared" si="274"/>
        <v>406961.57805966109</v>
      </c>
      <c r="M3498" s="29">
        <f>Table4[[#This Row],[Revenue]]/Table4[[#This Row],[Units]]</f>
        <v>5.3128493747014236</v>
      </c>
      <c r="N3498" s="31">
        <f t="shared" si="275"/>
        <v>0.4363127049954193</v>
      </c>
    </row>
    <row r="3499" spans="1:14" x14ac:dyDescent="0.25">
      <c r="A3499" s="35">
        <v>2019</v>
      </c>
      <c r="B3499" s="15" t="s">
        <v>176</v>
      </c>
      <c r="C3499" s="15" t="s">
        <v>169</v>
      </c>
      <c r="D3499" s="15" t="s">
        <v>5</v>
      </c>
      <c r="E3499" s="15" t="s">
        <v>62</v>
      </c>
      <c r="F3499" s="16">
        <v>318</v>
      </c>
      <c r="G3499" s="19">
        <v>980.9199566399559</v>
      </c>
      <c r="H3499" s="19">
        <f t="shared" si="271"/>
        <v>311932.54621150595</v>
      </c>
      <c r="I3499" s="20">
        <v>1911.9753439999367</v>
      </c>
      <c r="J3499" s="19">
        <f t="shared" si="272"/>
        <v>608008.15939197992</v>
      </c>
      <c r="K3499" s="19">
        <f t="shared" si="273"/>
        <v>931.05538735998084</v>
      </c>
      <c r="L3499" s="19">
        <f t="shared" si="274"/>
        <v>296075.61318047397</v>
      </c>
      <c r="M3499" s="29">
        <f>Table4[[#This Row],[Revenue]]/Table4[[#This Row],[Units]]</f>
        <v>6.0125010817608073</v>
      </c>
      <c r="N3499" s="31">
        <f t="shared" si="275"/>
        <v>0.48695993401890419</v>
      </c>
    </row>
    <row r="3500" spans="1:14" x14ac:dyDescent="0.25">
      <c r="A3500" s="35">
        <v>2019</v>
      </c>
      <c r="B3500" s="15" t="s">
        <v>172</v>
      </c>
      <c r="C3500" s="15" t="s">
        <v>169</v>
      </c>
      <c r="D3500" s="15" t="s">
        <v>5</v>
      </c>
      <c r="E3500" s="15" t="s">
        <v>62</v>
      </c>
      <c r="F3500" s="16">
        <v>367</v>
      </c>
      <c r="G3500" s="19">
        <v>593.21879999997566</v>
      </c>
      <c r="H3500" s="19">
        <f t="shared" si="271"/>
        <v>217711.29959999106</v>
      </c>
      <c r="I3500" s="20">
        <v>1458.9482719999401</v>
      </c>
      <c r="J3500" s="19">
        <f t="shared" si="272"/>
        <v>535434.015823978</v>
      </c>
      <c r="K3500" s="19">
        <f t="shared" si="273"/>
        <v>865.7294719999644</v>
      </c>
      <c r="L3500" s="19">
        <f t="shared" si="274"/>
        <v>317722.71622398694</v>
      </c>
      <c r="M3500" s="29">
        <f>Table4[[#This Row],[Revenue]]/Table4[[#This Row],[Units]]</f>
        <v>3.9753358910080112</v>
      </c>
      <c r="N3500" s="31">
        <f t="shared" si="275"/>
        <v>0.59339284922913293</v>
      </c>
    </row>
    <row r="3501" spans="1:14" x14ac:dyDescent="0.25">
      <c r="A3501" s="35">
        <v>2019</v>
      </c>
      <c r="B3501" s="15" t="s">
        <v>172</v>
      </c>
      <c r="C3501" s="15" t="s">
        <v>169</v>
      </c>
      <c r="D3501" s="15" t="s">
        <v>5</v>
      </c>
      <c r="E3501" s="15" t="s">
        <v>62</v>
      </c>
      <c r="F3501" s="16">
        <v>295</v>
      </c>
      <c r="G3501" s="19">
        <v>873.27244424996411</v>
      </c>
      <c r="H3501" s="19">
        <f t="shared" si="271"/>
        <v>257615.37105373942</v>
      </c>
      <c r="I3501" s="20">
        <v>1778.6066749999475</v>
      </c>
      <c r="J3501" s="19">
        <f t="shared" si="272"/>
        <v>524688.96912498446</v>
      </c>
      <c r="K3501" s="19">
        <f t="shared" si="273"/>
        <v>905.33423074998336</v>
      </c>
      <c r="L3501" s="19">
        <f t="shared" si="274"/>
        <v>267073.59807124501</v>
      </c>
      <c r="M3501" s="29">
        <f>Table4[[#This Row],[Revenue]]/Table4[[#This Row],[Units]]</f>
        <v>6.0291751694913476</v>
      </c>
      <c r="N3501" s="31">
        <f t="shared" si="275"/>
        <v>0.50901317501802923</v>
      </c>
    </row>
    <row r="3502" spans="1:14" x14ac:dyDescent="0.25">
      <c r="A3502" s="35">
        <v>2020</v>
      </c>
      <c r="B3502" s="15" t="s">
        <v>172</v>
      </c>
      <c r="C3502" s="15" t="s">
        <v>169</v>
      </c>
      <c r="D3502" s="15" t="s">
        <v>5</v>
      </c>
      <c r="E3502" s="15" t="s">
        <v>62</v>
      </c>
      <c r="F3502" s="16">
        <v>528</v>
      </c>
      <c r="G3502" s="19">
        <v>1513.962929099923</v>
      </c>
      <c r="H3502" s="19">
        <f t="shared" si="271"/>
        <v>799372.42656475934</v>
      </c>
      <c r="I3502" s="20">
        <v>2807.1296099998572</v>
      </c>
      <c r="J3502" s="19">
        <f t="shared" si="272"/>
        <v>1482164.4340799246</v>
      </c>
      <c r="K3502" s="19">
        <f t="shared" si="273"/>
        <v>1293.1666808999341</v>
      </c>
      <c r="L3502" s="19">
        <f t="shared" si="274"/>
        <v>682792.00751516526</v>
      </c>
      <c r="M3502" s="29">
        <f>Table4[[#This Row],[Revenue]]/Table4[[#This Row],[Units]]</f>
        <v>5.3165333522724572</v>
      </c>
      <c r="N3502" s="31">
        <f t="shared" si="275"/>
        <v>0.46067223839372345</v>
      </c>
    </row>
    <row r="3503" spans="1:14" x14ac:dyDescent="0.25">
      <c r="A3503" s="35">
        <v>2020</v>
      </c>
      <c r="B3503" s="15" t="s">
        <v>174</v>
      </c>
      <c r="C3503" s="15" t="s">
        <v>169</v>
      </c>
      <c r="D3503" s="15" t="s">
        <v>5</v>
      </c>
      <c r="E3503" s="15" t="s">
        <v>62</v>
      </c>
      <c r="F3503" s="16">
        <v>531</v>
      </c>
      <c r="G3503" s="19">
        <v>1117.5531937199446</v>
      </c>
      <c r="H3503" s="19">
        <f t="shared" si="271"/>
        <v>593420.74586529064</v>
      </c>
      <c r="I3503" s="20">
        <v>2661.9690119998681</v>
      </c>
      <c r="J3503" s="19">
        <f t="shared" si="272"/>
        <v>1413505.5453719299</v>
      </c>
      <c r="K3503" s="19">
        <f t="shared" si="273"/>
        <v>1544.4158182799235</v>
      </c>
      <c r="L3503" s="19">
        <f t="shared" si="274"/>
        <v>820084.79950663925</v>
      </c>
      <c r="M3503" s="29">
        <f>Table4[[#This Row],[Revenue]]/Table4[[#This Row],[Units]]</f>
        <v>5.0131243163839327</v>
      </c>
      <c r="N3503" s="31">
        <f t="shared" si="275"/>
        <v>0.58017798528753128</v>
      </c>
    </row>
    <row r="3504" spans="1:14" x14ac:dyDescent="0.25">
      <c r="A3504" s="35">
        <v>2020</v>
      </c>
      <c r="B3504" s="15" t="s">
        <v>171</v>
      </c>
      <c r="C3504" s="15" t="s">
        <v>169</v>
      </c>
      <c r="D3504" s="15" t="s">
        <v>5</v>
      </c>
      <c r="E3504" s="15" t="s">
        <v>62</v>
      </c>
      <c r="F3504" s="16">
        <v>520</v>
      </c>
      <c r="G3504" s="19">
        <v>1111.1925629199391</v>
      </c>
      <c r="H3504" s="19">
        <f t="shared" si="271"/>
        <v>577820.13271836832</v>
      </c>
      <c r="I3504" s="20">
        <v>2539.2863319998614</v>
      </c>
      <c r="J3504" s="19">
        <f t="shared" si="272"/>
        <v>1320428.892639928</v>
      </c>
      <c r="K3504" s="19">
        <f t="shared" si="273"/>
        <v>1428.0937690799224</v>
      </c>
      <c r="L3504" s="19">
        <f t="shared" si="274"/>
        <v>742608.75992155971</v>
      </c>
      <c r="M3504" s="29">
        <f>Table4[[#This Row],[Revenue]]/Table4[[#This Row],[Units]]</f>
        <v>4.8832429461535796</v>
      </c>
      <c r="N3504" s="31">
        <f t="shared" si="275"/>
        <v>0.56239965973242612</v>
      </c>
    </row>
    <row r="3505" spans="1:14" x14ac:dyDescent="0.25">
      <c r="A3505" s="35">
        <v>2021</v>
      </c>
      <c r="B3505" s="15" t="s">
        <v>171</v>
      </c>
      <c r="C3505" s="15" t="s">
        <v>169</v>
      </c>
      <c r="D3505" s="15" t="s">
        <v>5</v>
      </c>
      <c r="E3505" s="15" t="s">
        <v>62</v>
      </c>
      <c r="F3505" s="16">
        <v>1010.3912029078375</v>
      </c>
      <c r="G3505" s="19">
        <v>2732.2371919433558</v>
      </c>
      <c r="H3505" s="19">
        <f t="shared" si="271"/>
        <v>2760628.4229971794</v>
      </c>
      <c r="I3505" s="20">
        <v>5984.6406583989246</v>
      </c>
      <c r="J3505" s="19">
        <f t="shared" si="272"/>
        <v>6046828.2738108421</v>
      </c>
      <c r="K3505" s="19">
        <f t="shared" si="273"/>
        <v>3252.4034664555688</v>
      </c>
      <c r="L3505" s="19">
        <f t="shared" si="274"/>
        <v>3286199.8508136626</v>
      </c>
      <c r="M3505" s="29">
        <f>Table4[[#This Row],[Revenue]]/Table4[[#This Row],[Units]]</f>
        <v>5.9230926013365259</v>
      </c>
      <c r="N3505" s="31">
        <f t="shared" si="275"/>
        <v>0.54345843837609575</v>
      </c>
    </row>
    <row r="3506" spans="1:14" x14ac:dyDescent="0.25">
      <c r="A3506" s="35">
        <v>2021</v>
      </c>
      <c r="B3506" s="15" t="s">
        <v>173</v>
      </c>
      <c r="C3506" s="15" t="s">
        <v>169</v>
      </c>
      <c r="D3506" s="15" t="s">
        <v>5</v>
      </c>
      <c r="E3506" s="15" t="s">
        <v>62</v>
      </c>
      <c r="F3506" s="16">
        <v>903.01450938277924</v>
      </c>
      <c r="G3506" s="19">
        <v>2692.0392282213143</v>
      </c>
      <c r="H3506" s="19">
        <f t="shared" si="271"/>
        <v>2430950.4829114657</v>
      </c>
      <c r="I3506" s="20">
        <v>5897.1560407812558</v>
      </c>
      <c r="J3506" s="19">
        <f t="shared" si="272"/>
        <v>5325217.4689197782</v>
      </c>
      <c r="K3506" s="19">
        <f t="shared" si="273"/>
        <v>3205.1168125599415</v>
      </c>
      <c r="L3506" s="19">
        <f t="shared" si="274"/>
        <v>2894266.9860083126</v>
      </c>
      <c r="M3506" s="29">
        <f>Table4[[#This Row],[Revenue]]/Table4[[#This Row],[Units]]</f>
        <v>6.5305219124463783</v>
      </c>
      <c r="N3506" s="31">
        <f t="shared" si="275"/>
        <v>0.54350212041113422</v>
      </c>
    </row>
    <row r="3507" spans="1:14" x14ac:dyDescent="0.25">
      <c r="A3507" s="35">
        <v>2021</v>
      </c>
      <c r="B3507" s="15" t="s">
        <v>174</v>
      </c>
      <c r="C3507" s="15" t="s">
        <v>169</v>
      </c>
      <c r="D3507" s="15" t="s">
        <v>5</v>
      </c>
      <c r="E3507" s="15" t="s">
        <v>62</v>
      </c>
      <c r="F3507" s="16">
        <v>841.71555345146589</v>
      </c>
      <c r="G3507" s="19">
        <v>2249.2390689221647</v>
      </c>
      <c r="H3507" s="19">
        <f t="shared" si="271"/>
        <v>1893219.5077424797</v>
      </c>
      <c r="I3507" s="20">
        <v>4905.7104424986937</v>
      </c>
      <c r="J3507" s="19">
        <f t="shared" si="272"/>
        <v>4129212.7801804235</v>
      </c>
      <c r="K3507" s="19">
        <f t="shared" si="273"/>
        <v>2656.471373576529</v>
      </c>
      <c r="L3507" s="19">
        <f t="shared" si="274"/>
        <v>2235993.2724379441</v>
      </c>
      <c r="M3507" s="29">
        <f>Table4[[#This Row],[Revenue]]/Table4[[#This Row],[Units]]</f>
        <v>5.8282283395890246</v>
      </c>
      <c r="N3507" s="31">
        <f t="shared" si="275"/>
        <v>0.54150594592033674</v>
      </c>
    </row>
    <row r="3508" spans="1:14" x14ac:dyDescent="0.25">
      <c r="A3508" s="35">
        <v>2021</v>
      </c>
      <c r="B3508" s="15" t="s">
        <v>176</v>
      </c>
      <c r="C3508" s="15" t="s">
        <v>169</v>
      </c>
      <c r="D3508" s="15" t="s">
        <v>5</v>
      </c>
      <c r="E3508" s="15" t="s">
        <v>62</v>
      </c>
      <c r="F3508" s="16">
        <v>810.82956691366996</v>
      </c>
      <c r="G3508" s="19">
        <v>1558.0377720304598</v>
      </c>
      <c r="H3508" s="19">
        <f t="shared" si="271"/>
        <v>1263303.0919305969</v>
      </c>
      <c r="I3508" s="20">
        <v>4617.6471913776977</v>
      </c>
      <c r="J3508" s="19">
        <f t="shared" si="272"/>
        <v>3744124.8723449032</v>
      </c>
      <c r="K3508" s="19">
        <f t="shared" si="273"/>
        <v>3059.6094193472381</v>
      </c>
      <c r="L3508" s="19">
        <f t="shared" si="274"/>
        <v>2480821.7804143066</v>
      </c>
      <c r="M3508" s="29">
        <f>Table4[[#This Row],[Revenue]]/Table4[[#This Row],[Units]]</f>
        <v>5.6949664637344739</v>
      </c>
      <c r="N3508" s="31">
        <f t="shared" si="275"/>
        <v>0.66259055587016136</v>
      </c>
    </row>
    <row r="3509" spans="1:14" x14ac:dyDescent="0.25">
      <c r="A3509" s="35">
        <v>2021</v>
      </c>
      <c r="B3509" s="15" t="s">
        <v>172</v>
      </c>
      <c r="C3509" s="15" t="s">
        <v>169</v>
      </c>
      <c r="D3509" s="15" t="s">
        <v>5</v>
      </c>
      <c r="E3509" s="15" t="s">
        <v>62</v>
      </c>
      <c r="F3509" s="16">
        <v>765.41767423981878</v>
      </c>
      <c r="G3509" s="19">
        <v>2751.626611041705</v>
      </c>
      <c r="H3509" s="19">
        <f t="shared" si="271"/>
        <v>2106143.6409999365</v>
      </c>
      <c r="I3509" s="20">
        <v>4817.5379458453181</v>
      </c>
      <c r="J3509" s="19">
        <f t="shared" si="272"/>
        <v>3687428.6900709975</v>
      </c>
      <c r="K3509" s="19">
        <f t="shared" si="273"/>
        <v>2065.911334803613</v>
      </c>
      <c r="L3509" s="19">
        <f t="shared" si="274"/>
        <v>1581285.049071061</v>
      </c>
      <c r="M3509" s="29">
        <f>Table4[[#This Row],[Revenue]]/Table4[[#This Row],[Units]]</f>
        <v>6.2939988296323284</v>
      </c>
      <c r="N3509" s="31">
        <f t="shared" si="275"/>
        <v>0.42883135701821945</v>
      </c>
    </row>
    <row r="3510" spans="1:14" x14ac:dyDescent="0.25">
      <c r="A3510" s="35">
        <v>2021</v>
      </c>
      <c r="B3510" s="15" t="s">
        <v>175</v>
      </c>
      <c r="C3510" s="15" t="s">
        <v>169</v>
      </c>
      <c r="D3510" s="15" t="s">
        <v>5</v>
      </c>
      <c r="E3510" s="15" t="s">
        <v>62</v>
      </c>
      <c r="F3510" s="16">
        <v>745.81018446167036</v>
      </c>
      <c r="G3510" s="19">
        <v>2330.3678753657487</v>
      </c>
      <c r="H3510" s="19">
        <f t="shared" si="271"/>
        <v>1738012.0949900798</v>
      </c>
      <c r="I3510" s="20">
        <v>4696.0422129160934</v>
      </c>
      <c r="J3510" s="19">
        <f t="shared" si="272"/>
        <v>3502356.1090547424</v>
      </c>
      <c r="K3510" s="19">
        <f t="shared" si="273"/>
        <v>2365.6743375503447</v>
      </c>
      <c r="L3510" s="19">
        <f t="shared" si="274"/>
        <v>1764344.0140646626</v>
      </c>
      <c r="M3510" s="29">
        <f>Table4[[#This Row],[Revenue]]/Table4[[#This Row],[Units]]</f>
        <v>6.2965648777050705</v>
      </c>
      <c r="N3510" s="31">
        <f t="shared" si="275"/>
        <v>0.50375917214793009</v>
      </c>
    </row>
    <row r="3511" spans="1:14" x14ac:dyDescent="0.25">
      <c r="A3511" s="35">
        <v>2021</v>
      </c>
      <c r="B3511" s="15" t="s">
        <v>172</v>
      </c>
      <c r="C3511" s="15" t="s">
        <v>169</v>
      </c>
      <c r="D3511" s="15" t="s">
        <v>5</v>
      </c>
      <c r="E3511" s="15" t="s">
        <v>62</v>
      </c>
      <c r="F3511" s="16">
        <v>728.688542869402</v>
      </c>
      <c r="G3511" s="19">
        <v>1615.6085404898963</v>
      </c>
      <c r="H3511" s="19">
        <f t="shared" si="271"/>
        <v>1177275.4332169439</v>
      </c>
      <c r="I3511" s="20">
        <v>4775.1011789174399</v>
      </c>
      <c r="J3511" s="19">
        <f t="shared" si="272"/>
        <v>3479561.5201193132</v>
      </c>
      <c r="K3511" s="19">
        <f t="shared" si="273"/>
        <v>3159.4926384275436</v>
      </c>
      <c r="L3511" s="19">
        <f t="shared" si="274"/>
        <v>2302286.0869023693</v>
      </c>
      <c r="M3511" s="29">
        <f>Table4[[#This Row],[Revenue]]/Table4[[#This Row],[Units]]</f>
        <v>6.5530070777759564</v>
      </c>
      <c r="N3511" s="31">
        <f t="shared" si="275"/>
        <v>0.66165983086955871</v>
      </c>
    </row>
    <row r="3512" spans="1:14" x14ac:dyDescent="0.25">
      <c r="A3512" s="35">
        <v>2021</v>
      </c>
      <c r="B3512" s="15" t="s">
        <v>171</v>
      </c>
      <c r="C3512" s="15" t="s">
        <v>169</v>
      </c>
      <c r="D3512" s="15" t="s">
        <v>5</v>
      </c>
      <c r="E3512" s="15" t="s">
        <v>62</v>
      </c>
      <c r="F3512" s="16">
        <v>600.75367034246381</v>
      </c>
      <c r="G3512" s="19">
        <v>1358.4565337540778</v>
      </c>
      <c r="H3512" s="19">
        <f t="shared" si="271"/>
        <v>816097.74865346332</v>
      </c>
      <c r="I3512" s="20">
        <v>3757.2538518980659</v>
      </c>
      <c r="J3512" s="19">
        <f t="shared" si="272"/>
        <v>2257184.0419361228</v>
      </c>
      <c r="K3512" s="19">
        <f t="shared" si="273"/>
        <v>2398.7973181439884</v>
      </c>
      <c r="L3512" s="19">
        <f t="shared" si="274"/>
        <v>1441086.2932826595</v>
      </c>
      <c r="M3512" s="29">
        <f>Table4[[#This Row],[Revenue]]/Table4[[#This Row],[Units]]</f>
        <v>6.2542337024028791</v>
      </c>
      <c r="N3512" s="31">
        <f t="shared" si="275"/>
        <v>0.63844430339253733</v>
      </c>
    </row>
    <row r="3513" spans="1:14" x14ac:dyDescent="0.25">
      <c r="A3513" s="35">
        <v>2021</v>
      </c>
      <c r="B3513" s="15" t="s">
        <v>174</v>
      </c>
      <c r="C3513" s="15" t="s">
        <v>169</v>
      </c>
      <c r="D3513" s="15" t="s">
        <v>5</v>
      </c>
      <c r="E3513" s="15" t="s">
        <v>62</v>
      </c>
      <c r="F3513" s="16">
        <v>544.95352763066319</v>
      </c>
      <c r="G3513" s="19">
        <v>1228.439422181724</v>
      </c>
      <c r="H3513" s="19">
        <f t="shared" si="271"/>
        <v>669442.39659850404</v>
      </c>
      <c r="I3513" s="20">
        <v>3177.5504314025166</v>
      </c>
      <c r="J3513" s="19">
        <f t="shared" si="272"/>
        <v>1731617.3168171369</v>
      </c>
      <c r="K3513" s="19">
        <f t="shared" si="273"/>
        <v>1949.1110092207925</v>
      </c>
      <c r="L3513" s="19">
        <f t="shared" si="274"/>
        <v>1062174.920218633</v>
      </c>
      <c r="M3513" s="29">
        <f>Table4[[#This Row],[Revenue]]/Table4[[#This Row],[Units]]</f>
        <v>5.8308649642434638</v>
      </c>
      <c r="N3513" s="31">
        <f t="shared" si="275"/>
        <v>0.61340049553847309</v>
      </c>
    </row>
    <row r="3514" spans="1:14" x14ac:dyDescent="0.25">
      <c r="A3514" s="35">
        <v>2021</v>
      </c>
      <c r="B3514" s="15" t="s">
        <v>175</v>
      </c>
      <c r="C3514" s="15" t="s">
        <v>169</v>
      </c>
      <c r="D3514" s="15" t="s">
        <v>5</v>
      </c>
      <c r="E3514" s="15" t="s">
        <v>62</v>
      </c>
      <c r="F3514" s="16">
        <v>555.23060940223979</v>
      </c>
      <c r="G3514" s="19">
        <v>1158.7605653892833</v>
      </c>
      <c r="H3514" s="19">
        <f t="shared" si="271"/>
        <v>643379.33487237571</v>
      </c>
      <c r="I3514" s="20">
        <v>2948.5352607112995</v>
      </c>
      <c r="J3514" s="19">
        <f t="shared" si="272"/>
        <v>1637117.0296487268</v>
      </c>
      <c r="K3514" s="19">
        <f t="shared" si="273"/>
        <v>1789.7746953220162</v>
      </c>
      <c r="L3514" s="19">
        <f t="shared" si="274"/>
        <v>993737.6947763511</v>
      </c>
      <c r="M3514" s="29">
        <f>Table4[[#This Row],[Revenue]]/Table4[[#This Row],[Units]]</f>
        <v>5.310469579272092</v>
      </c>
      <c r="N3514" s="31">
        <f t="shared" si="275"/>
        <v>0.60700467760058396</v>
      </c>
    </row>
    <row r="3515" spans="1:14" x14ac:dyDescent="0.25">
      <c r="A3515" s="35">
        <v>2001</v>
      </c>
      <c r="B3515" s="15" t="s">
        <v>172</v>
      </c>
      <c r="C3515" s="15" t="s">
        <v>170</v>
      </c>
      <c r="D3515" s="15" t="s">
        <v>146</v>
      </c>
      <c r="E3515" s="15" t="s">
        <v>124</v>
      </c>
      <c r="F3515" s="16">
        <v>521</v>
      </c>
      <c r="G3515" s="19">
        <v>1561.7590493999194</v>
      </c>
      <c r="H3515" s="19">
        <f t="shared" si="271"/>
        <v>813676.46473735804</v>
      </c>
      <c r="I3515" s="20">
        <v>2747.9687399998579</v>
      </c>
      <c r="J3515" s="19">
        <f t="shared" si="272"/>
        <v>1431691.7135399259</v>
      </c>
      <c r="K3515" s="19">
        <f t="shared" si="273"/>
        <v>1186.2096905999385</v>
      </c>
      <c r="L3515" s="19">
        <f t="shared" si="274"/>
        <v>618015.24880256783</v>
      </c>
      <c r="M3515" s="29">
        <f>Table4[[#This Row],[Revenue]]/Table4[[#This Row],[Units]]</f>
        <v>5.2744121689056778</v>
      </c>
      <c r="N3515" s="31">
        <f t="shared" si="275"/>
        <v>0.43166782552264399</v>
      </c>
    </row>
    <row r="3516" spans="1:14" x14ac:dyDescent="0.25">
      <c r="A3516" s="35">
        <v>2001</v>
      </c>
      <c r="B3516" s="15" t="s">
        <v>175</v>
      </c>
      <c r="C3516" s="15" t="s">
        <v>170</v>
      </c>
      <c r="D3516" s="15" t="s">
        <v>146</v>
      </c>
      <c r="E3516" s="15" t="s">
        <v>124</v>
      </c>
      <c r="F3516" s="16">
        <v>515</v>
      </c>
      <c r="G3516" s="19">
        <v>1209.3341959499344</v>
      </c>
      <c r="H3516" s="19">
        <f t="shared" si="271"/>
        <v>622807.11091421626</v>
      </c>
      <c r="I3516" s="20">
        <v>2613.3522449998582</v>
      </c>
      <c r="J3516" s="19">
        <f t="shared" si="272"/>
        <v>1345876.406174927</v>
      </c>
      <c r="K3516" s="19">
        <f t="shared" si="273"/>
        <v>1404.0180490499238</v>
      </c>
      <c r="L3516" s="19">
        <f t="shared" si="274"/>
        <v>723069.29526071076</v>
      </c>
      <c r="M3516" s="29">
        <f>Table4[[#This Row],[Revenue]]/Table4[[#This Row],[Units]]</f>
        <v>5.074470378640501</v>
      </c>
      <c r="N3516" s="31">
        <f t="shared" si="275"/>
        <v>0.53724791663130733</v>
      </c>
    </row>
    <row r="3517" spans="1:14" x14ac:dyDescent="0.25">
      <c r="A3517" s="35">
        <v>2001</v>
      </c>
      <c r="B3517" s="15" t="s">
        <v>176</v>
      </c>
      <c r="C3517" s="15" t="s">
        <v>170</v>
      </c>
      <c r="D3517" s="15" t="s">
        <v>146</v>
      </c>
      <c r="E3517" s="15" t="s">
        <v>124</v>
      </c>
      <c r="F3517" s="16">
        <v>518</v>
      </c>
      <c r="G3517" s="19">
        <v>1183.5688748999373</v>
      </c>
      <c r="H3517" s="19">
        <f t="shared" si="271"/>
        <v>613088.67719816754</v>
      </c>
      <c r="I3517" s="20">
        <v>2557.6737899998643</v>
      </c>
      <c r="J3517" s="19">
        <f t="shared" si="272"/>
        <v>1324875.0232199298</v>
      </c>
      <c r="K3517" s="19">
        <f t="shared" si="273"/>
        <v>1374.104915099927</v>
      </c>
      <c r="L3517" s="19">
        <f t="shared" si="274"/>
        <v>711786.34602176223</v>
      </c>
      <c r="M3517" s="29">
        <f>Table4[[#This Row],[Revenue]]/Table4[[#This Row],[Units]]</f>
        <v>4.9375941891889275</v>
      </c>
      <c r="N3517" s="31">
        <f t="shared" si="275"/>
        <v>0.53724791663130733</v>
      </c>
    </row>
    <row r="3518" spans="1:14" x14ac:dyDescent="0.25">
      <c r="A3518" s="35">
        <v>2004</v>
      </c>
      <c r="B3518" s="15" t="s">
        <v>176</v>
      </c>
      <c r="C3518" s="15" t="s">
        <v>170</v>
      </c>
      <c r="D3518" s="15" t="s">
        <v>146</v>
      </c>
      <c r="E3518" s="15" t="s">
        <v>124</v>
      </c>
      <c r="F3518" s="16">
        <v>873</v>
      </c>
      <c r="G3518" s="19">
        <v>1079.1921239999674</v>
      </c>
      <c r="H3518" s="19">
        <f t="shared" si="271"/>
        <v>942134.72425197158</v>
      </c>
      <c r="I3518" s="20">
        <v>2087.3997239999367</v>
      </c>
      <c r="J3518" s="19">
        <f t="shared" si="272"/>
        <v>1822299.9590519448</v>
      </c>
      <c r="K3518" s="19">
        <f t="shared" si="273"/>
        <v>1008.2075999999693</v>
      </c>
      <c r="L3518" s="19">
        <f t="shared" si="274"/>
        <v>880165.2347999732</v>
      </c>
      <c r="M3518" s="29">
        <f>Table4[[#This Row],[Revenue]]/Table4[[#This Row],[Units]]</f>
        <v>2.3910649759449445</v>
      </c>
      <c r="N3518" s="31">
        <f t="shared" si="275"/>
        <v>0.48299690203465784</v>
      </c>
    </row>
    <row r="3519" spans="1:14" x14ac:dyDescent="0.25">
      <c r="A3519" s="35">
        <v>2004</v>
      </c>
      <c r="B3519" s="15" t="s">
        <v>176</v>
      </c>
      <c r="C3519" s="15" t="s">
        <v>170</v>
      </c>
      <c r="D3519" s="15" t="s">
        <v>146</v>
      </c>
      <c r="E3519" s="15" t="s">
        <v>124</v>
      </c>
      <c r="F3519" s="16">
        <v>535</v>
      </c>
      <c r="G3519" s="19">
        <v>672.43293999997888</v>
      </c>
      <c r="H3519" s="19">
        <f t="shared" si="271"/>
        <v>359751.62289998872</v>
      </c>
      <c r="I3519" s="20">
        <v>1484.0389399999533</v>
      </c>
      <c r="J3519" s="19">
        <f t="shared" si="272"/>
        <v>793960.83289997501</v>
      </c>
      <c r="K3519" s="19">
        <f t="shared" si="273"/>
        <v>811.60599999997442</v>
      </c>
      <c r="L3519" s="19">
        <f t="shared" si="274"/>
        <v>434209.20999998628</v>
      </c>
      <c r="M3519" s="29">
        <f>Table4[[#This Row],[Revenue]]/Table4[[#This Row],[Units]]</f>
        <v>2.7739045607475763</v>
      </c>
      <c r="N3519" s="31">
        <f t="shared" si="275"/>
        <v>0.54688996233481579</v>
      </c>
    </row>
    <row r="3520" spans="1:14" x14ac:dyDescent="0.25">
      <c r="A3520" s="35">
        <v>2004</v>
      </c>
      <c r="B3520" s="15" t="s">
        <v>173</v>
      </c>
      <c r="C3520" s="15" t="s">
        <v>170</v>
      </c>
      <c r="D3520" s="15" t="s">
        <v>146</v>
      </c>
      <c r="E3520" s="15" t="s">
        <v>124</v>
      </c>
      <c r="F3520" s="16">
        <v>541</v>
      </c>
      <c r="G3520" s="19">
        <v>650.15270099998179</v>
      </c>
      <c r="H3520" s="19">
        <f t="shared" si="271"/>
        <v>351732.61124099017</v>
      </c>
      <c r="I3520" s="20">
        <v>1429.7876009999602</v>
      </c>
      <c r="J3520" s="19">
        <f t="shared" si="272"/>
        <v>773515.09214097844</v>
      </c>
      <c r="K3520" s="19">
        <f t="shared" si="273"/>
        <v>779.63489999997842</v>
      </c>
      <c r="L3520" s="19">
        <f t="shared" si="274"/>
        <v>421782.48089998827</v>
      </c>
      <c r="M3520" s="29">
        <f>Table4[[#This Row],[Revenue]]/Table4[[#This Row],[Units]]</f>
        <v>2.6428606303141593</v>
      </c>
      <c r="N3520" s="31">
        <f t="shared" si="275"/>
        <v>0.54528022166000034</v>
      </c>
    </row>
    <row r="3521" spans="1:14" x14ac:dyDescent="0.25">
      <c r="A3521" s="35">
        <v>2012</v>
      </c>
      <c r="B3521" s="15" t="s">
        <v>174</v>
      </c>
      <c r="C3521" s="15" t="s">
        <v>170</v>
      </c>
      <c r="D3521" s="15" t="s">
        <v>146</v>
      </c>
      <c r="E3521" s="15" t="s">
        <v>124</v>
      </c>
      <c r="F3521" s="16">
        <v>405</v>
      </c>
      <c r="G3521" s="19">
        <v>724.24929150149205</v>
      </c>
      <c r="H3521" s="19">
        <f t="shared" si="271"/>
        <v>293320.96305810427</v>
      </c>
      <c r="I3521" s="20">
        <v>1535.5887306499887</v>
      </c>
      <c r="J3521" s="19">
        <f t="shared" si="272"/>
        <v>621913.43591324543</v>
      </c>
      <c r="K3521" s="19">
        <f t="shared" si="273"/>
        <v>811.33943914849669</v>
      </c>
      <c r="L3521" s="19">
        <f t="shared" si="274"/>
        <v>328592.47285514115</v>
      </c>
      <c r="M3521" s="29">
        <f>Table4[[#This Row],[Revenue]]/Table4[[#This Row],[Units]]</f>
        <v>3.7915771127160216</v>
      </c>
      <c r="N3521" s="31">
        <f t="shared" si="275"/>
        <v>0.52835725018968482</v>
      </c>
    </row>
    <row r="3522" spans="1:14" x14ac:dyDescent="0.25">
      <c r="A3522" s="35">
        <v>2013</v>
      </c>
      <c r="B3522" s="15" t="s">
        <v>173</v>
      </c>
      <c r="C3522" s="15" t="s">
        <v>170</v>
      </c>
      <c r="D3522" s="15" t="s">
        <v>146</v>
      </c>
      <c r="E3522" s="15" t="s">
        <v>124</v>
      </c>
      <c r="F3522" s="16">
        <v>977</v>
      </c>
      <c r="G3522" s="19">
        <v>1272.6929579999564</v>
      </c>
      <c r="H3522" s="19">
        <f t="shared" ref="H3522:H3585" si="276">G3522*F3522</f>
        <v>1243421.0199659574</v>
      </c>
      <c r="I3522" s="20">
        <v>2403.1871579999174</v>
      </c>
      <c r="J3522" s="19">
        <f t="shared" ref="J3522:J3585" si="277">I3522*F3522</f>
        <v>2347913.8533659191</v>
      </c>
      <c r="K3522" s="19">
        <f t="shared" ref="K3522:K3585" si="278">I3522-G3522</f>
        <v>1130.494199999961</v>
      </c>
      <c r="L3522" s="19">
        <f t="shared" ref="L3522:L3585" si="279">J3522-H3522</f>
        <v>1104492.8333999617</v>
      </c>
      <c r="M3522" s="29">
        <f>Table4[[#This Row],[Revenue]]/Table4[[#This Row],[Units]]</f>
        <v>2.4597616765608161</v>
      </c>
      <c r="N3522" s="31">
        <f t="shared" ref="N3522:N3585" si="280">K3522/I3522</f>
        <v>0.47041454771289182</v>
      </c>
    </row>
    <row r="3523" spans="1:14" x14ac:dyDescent="0.25">
      <c r="A3523" s="35">
        <v>2013</v>
      </c>
      <c r="B3523" s="15" t="s">
        <v>174</v>
      </c>
      <c r="C3523" s="15" t="s">
        <v>170</v>
      </c>
      <c r="D3523" s="15" t="s">
        <v>146</v>
      </c>
      <c r="E3523" s="15" t="s">
        <v>124</v>
      </c>
      <c r="F3523" s="16">
        <v>698</v>
      </c>
      <c r="G3523" s="19">
        <v>837.02345199997671</v>
      </c>
      <c r="H3523" s="19">
        <f t="shared" si="276"/>
        <v>584242.3694959837</v>
      </c>
      <c r="I3523" s="20">
        <v>1709.5882519999525</v>
      </c>
      <c r="J3523" s="19">
        <f t="shared" si="277"/>
        <v>1193292.5998959669</v>
      </c>
      <c r="K3523" s="19">
        <f t="shared" si="278"/>
        <v>872.56479999997578</v>
      </c>
      <c r="L3523" s="19">
        <f t="shared" si="279"/>
        <v>609050.23039998324</v>
      </c>
      <c r="M3523" s="29">
        <f>Table4[[#This Row],[Revenue]]/Table4[[#This Row],[Units]]</f>
        <v>2.4492668366761499</v>
      </c>
      <c r="N3523" s="31">
        <f t="shared" si="280"/>
        <v>0.51039470994212244</v>
      </c>
    </row>
    <row r="3524" spans="1:14" x14ac:dyDescent="0.25">
      <c r="A3524" s="35">
        <v>2014</v>
      </c>
      <c r="B3524" s="15" t="s">
        <v>171</v>
      </c>
      <c r="C3524" s="15" t="s">
        <v>170</v>
      </c>
      <c r="D3524" s="15" t="s">
        <v>146</v>
      </c>
      <c r="E3524" s="15" t="s">
        <v>124</v>
      </c>
      <c r="F3524" s="16">
        <v>509</v>
      </c>
      <c r="G3524" s="19">
        <v>1206.1688183999408</v>
      </c>
      <c r="H3524" s="19">
        <f t="shared" si="276"/>
        <v>613939.92856556992</v>
      </c>
      <c r="I3524" s="20">
        <v>2726.4026399998666</v>
      </c>
      <c r="J3524" s="19">
        <f t="shared" si="277"/>
        <v>1387738.9437599322</v>
      </c>
      <c r="K3524" s="19">
        <f t="shared" si="278"/>
        <v>1520.2338215999257</v>
      </c>
      <c r="L3524" s="19">
        <f t="shared" si="279"/>
        <v>773799.01519436226</v>
      </c>
      <c r="M3524" s="29">
        <f>Table4[[#This Row],[Revenue]]/Table4[[#This Row],[Units]]</f>
        <v>5.3563902554024887</v>
      </c>
      <c r="N3524" s="31">
        <f t="shared" si="280"/>
        <v>0.55759695919308538</v>
      </c>
    </row>
    <row r="3525" spans="1:14" x14ac:dyDescent="0.25">
      <c r="A3525" s="35">
        <v>2014</v>
      </c>
      <c r="B3525" s="15" t="s">
        <v>175</v>
      </c>
      <c r="C3525" s="15" t="s">
        <v>170</v>
      </c>
      <c r="D3525" s="15" t="s">
        <v>146</v>
      </c>
      <c r="E3525" s="15" t="s">
        <v>124</v>
      </c>
      <c r="F3525" s="16">
        <v>513</v>
      </c>
      <c r="G3525" s="19">
        <v>1116.9184228999468</v>
      </c>
      <c r="H3525" s="19">
        <f t="shared" si="276"/>
        <v>572979.15094767266</v>
      </c>
      <c r="I3525" s="20">
        <v>2504.1045899998808</v>
      </c>
      <c r="J3525" s="19">
        <f t="shared" si="277"/>
        <v>1284605.6546699388</v>
      </c>
      <c r="K3525" s="19">
        <f t="shared" si="278"/>
        <v>1387.186167099934</v>
      </c>
      <c r="L3525" s="19">
        <f t="shared" si="279"/>
        <v>711626.50372226618</v>
      </c>
      <c r="M3525" s="29">
        <f>Table4[[#This Row],[Revenue]]/Table4[[#This Row],[Units]]</f>
        <v>4.8812954970757909</v>
      </c>
      <c r="N3525" s="31">
        <f t="shared" si="280"/>
        <v>0.55396494724687195</v>
      </c>
    </row>
    <row r="3526" spans="1:14" x14ac:dyDescent="0.25">
      <c r="A3526" s="35">
        <v>2014</v>
      </c>
      <c r="B3526" s="15" t="s">
        <v>173</v>
      </c>
      <c r="C3526" s="15" t="s">
        <v>170</v>
      </c>
      <c r="D3526" s="15" t="s">
        <v>146</v>
      </c>
      <c r="E3526" s="15" t="s">
        <v>124</v>
      </c>
      <c r="F3526" s="16">
        <v>514</v>
      </c>
      <c r="G3526" s="19">
        <v>1340.4351829499385</v>
      </c>
      <c r="H3526" s="19">
        <f t="shared" si="276"/>
        <v>688983.68403626839</v>
      </c>
      <c r="I3526" s="20">
        <v>2289.1104449998948</v>
      </c>
      <c r="J3526" s="19">
        <f t="shared" si="277"/>
        <v>1176602.7687299459</v>
      </c>
      <c r="K3526" s="19">
        <f t="shared" si="278"/>
        <v>948.67526204995625</v>
      </c>
      <c r="L3526" s="19">
        <f t="shared" si="279"/>
        <v>487619.08469367749</v>
      </c>
      <c r="M3526" s="29">
        <f>Table4[[#This Row],[Revenue]]/Table4[[#This Row],[Units]]</f>
        <v>4.4535222665367602</v>
      </c>
      <c r="N3526" s="31">
        <f t="shared" si="280"/>
        <v>0.41442965939985471</v>
      </c>
    </row>
    <row r="3527" spans="1:14" x14ac:dyDescent="0.25">
      <c r="A3527" s="35">
        <v>2014</v>
      </c>
      <c r="B3527" s="15" t="s">
        <v>172</v>
      </c>
      <c r="C3527" s="15" t="s">
        <v>170</v>
      </c>
      <c r="D3527" s="15" t="s">
        <v>146</v>
      </c>
      <c r="E3527" s="15" t="s">
        <v>124</v>
      </c>
      <c r="F3527" s="16">
        <v>405</v>
      </c>
      <c r="G3527" s="19">
        <v>607.68629999997313</v>
      </c>
      <c r="H3527" s="19">
        <f t="shared" si="276"/>
        <v>246112.95149998911</v>
      </c>
      <c r="I3527" s="20">
        <v>1478.5562999999345</v>
      </c>
      <c r="J3527" s="19">
        <f t="shared" si="277"/>
        <v>598815.30149997352</v>
      </c>
      <c r="K3527" s="19">
        <f t="shared" si="278"/>
        <v>870.86999999996135</v>
      </c>
      <c r="L3527" s="19">
        <f t="shared" si="279"/>
        <v>352702.34999998438</v>
      </c>
      <c r="M3527" s="29">
        <f>Table4[[#This Row],[Revenue]]/Table4[[#This Row],[Units]]</f>
        <v>3.6507562962961346</v>
      </c>
      <c r="N3527" s="31">
        <f t="shared" si="280"/>
        <v>0.58900022948060882</v>
      </c>
    </row>
    <row r="3528" spans="1:14" x14ac:dyDescent="0.25">
      <c r="A3528" s="35">
        <v>2015</v>
      </c>
      <c r="B3528" s="15" t="s">
        <v>171</v>
      </c>
      <c r="C3528" s="15" t="s">
        <v>170</v>
      </c>
      <c r="D3528" s="15" t="s">
        <v>146</v>
      </c>
      <c r="E3528" s="15" t="s">
        <v>124</v>
      </c>
      <c r="F3528" s="16">
        <v>614.55878493746263</v>
      </c>
      <c r="G3528" s="19">
        <v>2184.7424931478845</v>
      </c>
      <c r="H3528" s="19">
        <f t="shared" si="276"/>
        <v>1342652.6919902067</v>
      </c>
      <c r="I3528" s="20">
        <v>3559.0807440534077</v>
      </c>
      <c r="J3528" s="19">
        <f t="shared" si="277"/>
        <v>2187264.3375597824</v>
      </c>
      <c r="K3528" s="19">
        <f t="shared" si="278"/>
        <v>1374.3382509055232</v>
      </c>
      <c r="L3528" s="19">
        <f t="shared" si="279"/>
        <v>844611.64556957572</v>
      </c>
      <c r="M3528" s="29">
        <f>Table4[[#This Row],[Revenue]]/Table4[[#This Row],[Units]]</f>
        <v>5.7912779562911609</v>
      </c>
      <c r="N3528" s="31">
        <f t="shared" si="280"/>
        <v>0.38614978128883376</v>
      </c>
    </row>
    <row r="3529" spans="1:14" x14ac:dyDescent="0.25">
      <c r="A3529" s="35">
        <v>2015</v>
      </c>
      <c r="B3529" s="15" t="s">
        <v>174</v>
      </c>
      <c r="C3529" s="15" t="s">
        <v>170</v>
      </c>
      <c r="D3529" s="15" t="s">
        <v>146</v>
      </c>
      <c r="E3529" s="15" t="s">
        <v>124</v>
      </c>
      <c r="F3529" s="16">
        <v>507</v>
      </c>
      <c r="G3529" s="19">
        <v>1605.4777038999193</v>
      </c>
      <c r="H3529" s="19">
        <f t="shared" si="276"/>
        <v>813977.19587725913</v>
      </c>
      <c r="I3529" s="20">
        <v>2873.280689999855</v>
      </c>
      <c r="J3529" s="19">
        <f t="shared" si="277"/>
        <v>1456753.3098299266</v>
      </c>
      <c r="K3529" s="19">
        <f t="shared" si="278"/>
        <v>1267.8029860999357</v>
      </c>
      <c r="L3529" s="19">
        <f t="shared" si="279"/>
        <v>642776.11395266745</v>
      </c>
      <c r="M3529" s="29">
        <f>Table4[[#This Row],[Revenue]]/Table4[[#This Row],[Units]]</f>
        <v>5.6672202958577023</v>
      </c>
      <c r="N3529" s="31">
        <f t="shared" si="280"/>
        <v>0.44123882171080181</v>
      </c>
    </row>
    <row r="3530" spans="1:14" x14ac:dyDescent="0.25">
      <c r="A3530" s="35">
        <v>2016</v>
      </c>
      <c r="B3530" s="15" t="s">
        <v>175</v>
      </c>
      <c r="C3530" s="15" t="s">
        <v>170</v>
      </c>
      <c r="D3530" s="15" t="s">
        <v>146</v>
      </c>
      <c r="E3530" s="15" t="s">
        <v>124</v>
      </c>
      <c r="F3530" s="16">
        <v>1200.130720963185</v>
      </c>
      <c r="G3530" s="19">
        <v>3455.3281595903368</v>
      </c>
      <c r="H3530" s="19">
        <f t="shared" si="276"/>
        <v>4146845.4753335463</v>
      </c>
      <c r="I3530" s="20">
        <v>7731.7269402043066</v>
      </c>
      <c r="J3530" s="19">
        <f t="shared" si="277"/>
        <v>9279083.0270378757</v>
      </c>
      <c r="K3530" s="19">
        <f t="shared" si="278"/>
        <v>4276.3987806139703</v>
      </c>
      <c r="L3530" s="19">
        <f t="shared" si="279"/>
        <v>5132237.5517043294</v>
      </c>
      <c r="M3530" s="29">
        <f>Table4[[#This Row],[Revenue]]/Table4[[#This Row],[Units]]</f>
        <v>6.4424039857917146</v>
      </c>
      <c r="N3530" s="31">
        <f t="shared" si="280"/>
        <v>0.55309749214978987</v>
      </c>
    </row>
    <row r="3531" spans="1:14" x14ac:dyDescent="0.25">
      <c r="A3531" s="35">
        <v>2016</v>
      </c>
      <c r="B3531" s="15" t="s">
        <v>176</v>
      </c>
      <c r="C3531" s="15" t="s">
        <v>170</v>
      </c>
      <c r="D3531" s="15" t="s">
        <v>146</v>
      </c>
      <c r="E3531" s="15" t="s">
        <v>124</v>
      </c>
      <c r="F3531" s="16">
        <v>918.30065542107707</v>
      </c>
      <c r="G3531" s="19">
        <v>2946.7988130248791</v>
      </c>
      <c r="H3531" s="19">
        <f t="shared" si="276"/>
        <v>2706047.2813947983</v>
      </c>
      <c r="I3531" s="20">
        <v>6066.3228788404149</v>
      </c>
      <c r="J3531" s="19">
        <f t="shared" si="277"/>
        <v>5570708.2756350283</v>
      </c>
      <c r="K3531" s="19">
        <f t="shared" si="278"/>
        <v>3119.5240658155358</v>
      </c>
      <c r="L3531" s="19">
        <f t="shared" si="279"/>
        <v>2864660.9942402299</v>
      </c>
      <c r="M3531" s="29">
        <f>Table4[[#This Row],[Revenue]]/Table4[[#This Row],[Units]]</f>
        <v>6.6060313068803884</v>
      </c>
      <c r="N3531" s="31">
        <f t="shared" si="280"/>
        <v>0.51423640451064101</v>
      </c>
    </row>
    <row r="3532" spans="1:14" x14ac:dyDescent="0.25">
      <c r="A3532" s="35">
        <v>2016</v>
      </c>
      <c r="B3532" s="15" t="s">
        <v>173</v>
      </c>
      <c r="C3532" s="15" t="s">
        <v>170</v>
      </c>
      <c r="D3532" s="15" t="s">
        <v>146</v>
      </c>
      <c r="E3532" s="15" t="s">
        <v>124</v>
      </c>
      <c r="F3532" s="16">
        <v>807.22909598248441</v>
      </c>
      <c r="G3532" s="19">
        <v>1999.5817724752703</v>
      </c>
      <c r="H3532" s="19">
        <f t="shared" si="276"/>
        <v>1614120.5865382664</v>
      </c>
      <c r="I3532" s="20">
        <v>4396.7367365022847</v>
      </c>
      <c r="J3532" s="19">
        <f t="shared" si="277"/>
        <v>3549173.8210797179</v>
      </c>
      <c r="K3532" s="19">
        <f t="shared" si="278"/>
        <v>2397.1549640270141</v>
      </c>
      <c r="L3532" s="19">
        <f t="shared" si="279"/>
        <v>1935053.2345414516</v>
      </c>
      <c r="M3532" s="29">
        <f>Table4[[#This Row],[Revenue]]/Table4[[#This Row],[Units]]</f>
        <v>5.4467025016621635</v>
      </c>
      <c r="N3532" s="31">
        <f t="shared" si="280"/>
        <v>0.54521230350808125</v>
      </c>
    </row>
    <row r="3533" spans="1:14" x14ac:dyDescent="0.25">
      <c r="A3533" s="35">
        <v>2016</v>
      </c>
      <c r="B3533" s="15" t="s">
        <v>174</v>
      </c>
      <c r="C3533" s="15" t="s">
        <v>170</v>
      </c>
      <c r="D3533" s="15" t="s">
        <v>146</v>
      </c>
      <c r="E3533" s="15" t="s">
        <v>124</v>
      </c>
      <c r="F3533" s="16">
        <v>684.72046750601135</v>
      </c>
      <c r="G3533" s="19">
        <v>2593.738724861535</v>
      </c>
      <c r="H3533" s="19">
        <f t="shared" si="276"/>
        <v>1775985.9922756359</v>
      </c>
      <c r="I3533" s="20">
        <v>4174.4647634966004</v>
      </c>
      <c r="J3533" s="19">
        <f t="shared" si="277"/>
        <v>2858341.4644487635</v>
      </c>
      <c r="K3533" s="19">
        <f t="shared" si="278"/>
        <v>1580.7260386350654</v>
      </c>
      <c r="L3533" s="19">
        <f t="shared" si="279"/>
        <v>1082355.4721731276</v>
      </c>
      <c r="M3533" s="29">
        <f>Table4[[#This Row],[Revenue]]/Table4[[#This Row],[Units]]</f>
        <v>6.0965970225798047</v>
      </c>
      <c r="N3533" s="31">
        <f t="shared" si="280"/>
        <v>0.37866556030311854</v>
      </c>
    </row>
    <row r="3534" spans="1:14" x14ac:dyDescent="0.25">
      <c r="A3534" s="35">
        <v>2017</v>
      </c>
      <c r="B3534" s="15" t="s">
        <v>171</v>
      </c>
      <c r="C3534" s="15" t="s">
        <v>170</v>
      </c>
      <c r="D3534" s="15" t="s">
        <v>146</v>
      </c>
      <c r="E3534" s="15" t="s">
        <v>124</v>
      </c>
      <c r="F3534" s="16">
        <v>955</v>
      </c>
      <c r="G3534" s="19">
        <v>1092.1886149999741</v>
      </c>
      <c r="H3534" s="19">
        <f t="shared" si="276"/>
        <v>1043040.1273249753</v>
      </c>
      <c r="I3534" s="20">
        <v>2219.7445553499474</v>
      </c>
      <c r="J3534" s="19">
        <f t="shared" si="277"/>
        <v>2119856.0503591998</v>
      </c>
      <c r="K3534" s="19">
        <f t="shared" si="278"/>
        <v>1127.5559403499733</v>
      </c>
      <c r="L3534" s="19">
        <f t="shared" si="279"/>
        <v>1076815.9230342244</v>
      </c>
      <c r="M3534" s="29">
        <f>Table4[[#This Row],[Revenue]]/Table4[[#This Row],[Units]]</f>
        <v>2.3243398485339761</v>
      </c>
      <c r="N3534" s="31">
        <f t="shared" si="280"/>
        <v>0.50796653048765417</v>
      </c>
    </row>
    <row r="3535" spans="1:14" x14ac:dyDescent="0.25">
      <c r="A3535" s="35">
        <v>2017</v>
      </c>
      <c r="B3535" s="15" t="s">
        <v>171</v>
      </c>
      <c r="C3535" s="15" t="s">
        <v>170</v>
      </c>
      <c r="D3535" s="15" t="s">
        <v>146</v>
      </c>
      <c r="E3535" s="15" t="s">
        <v>124</v>
      </c>
      <c r="F3535" s="16">
        <v>775</v>
      </c>
      <c r="G3535" s="19">
        <v>872.60504999998045</v>
      </c>
      <c r="H3535" s="19">
        <f t="shared" si="276"/>
        <v>676268.91374998481</v>
      </c>
      <c r="I3535" s="20">
        <v>1853.4490544999585</v>
      </c>
      <c r="J3535" s="19">
        <f t="shared" si="277"/>
        <v>1436423.0172374679</v>
      </c>
      <c r="K3535" s="19">
        <f t="shared" si="278"/>
        <v>980.84400449997804</v>
      </c>
      <c r="L3535" s="19">
        <f t="shared" si="279"/>
        <v>760154.10348748311</v>
      </c>
      <c r="M3535" s="29">
        <f>Table4[[#This Row],[Revenue]]/Table4[[#This Row],[Units]]</f>
        <v>2.3915471670967205</v>
      </c>
      <c r="N3535" s="31">
        <f t="shared" si="280"/>
        <v>0.52919933359840832</v>
      </c>
    </row>
    <row r="3536" spans="1:14" x14ac:dyDescent="0.25">
      <c r="A3536" s="35">
        <v>2017</v>
      </c>
      <c r="B3536" s="15" t="s">
        <v>171</v>
      </c>
      <c r="C3536" s="15" t="s">
        <v>170</v>
      </c>
      <c r="D3536" s="15" t="s">
        <v>146</v>
      </c>
      <c r="E3536" s="15" t="s">
        <v>124</v>
      </c>
      <c r="F3536" s="16">
        <v>687</v>
      </c>
      <c r="G3536" s="19">
        <v>773.79557999998269</v>
      </c>
      <c r="H3536" s="19">
        <f t="shared" si="276"/>
        <v>531597.5634599881</v>
      </c>
      <c r="I3536" s="20">
        <v>1691.7749621999621</v>
      </c>
      <c r="J3536" s="19">
        <f t="shared" si="277"/>
        <v>1162249.3990313739</v>
      </c>
      <c r="K3536" s="19">
        <f t="shared" si="278"/>
        <v>917.97938219997945</v>
      </c>
      <c r="L3536" s="19">
        <f t="shared" si="279"/>
        <v>630651.8355713858</v>
      </c>
      <c r="M3536" s="29">
        <f>Table4[[#This Row],[Revenue]]/Table4[[#This Row],[Units]]</f>
        <v>2.4625545301309493</v>
      </c>
      <c r="N3536" s="31">
        <f t="shared" si="280"/>
        <v>0.54261317415777988</v>
      </c>
    </row>
    <row r="3537" spans="1:19" x14ac:dyDescent="0.25">
      <c r="A3537" s="35">
        <v>2018</v>
      </c>
      <c r="B3537" s="15" t="s">
        <v>175</v>
      </c>
      <c r="C3537" s="15" t="s">
        <v>170</v>
      </c>
      <c r="D3537" s="15" t="s">
        <v>146</v>
      </c>
      <c r="E3537" s="15" t="s">
        <v>124</v>
      </c>
      <c r="F3537" s="16">
        <v>775</v>
      </c>
      <c r="G3537" s="19">
        <v>1014.4920499999648</v>
      </c>
      <c r="H3537" s="19">
        <f t="shared" si="276"/>
        <v>786231.33874997275</v>
      </c>
      <c r="I3537" s="20">
        <v>2017.63704999993</v>
      </c>
      <c r="J3537" s="19">
        <f t="shared" si="277"/>
        <v>1563668.7137499459</v>
      </c>
      <c r="K3537" s="19">
        <f t="shared" si="278"/>
        <v>1003.1449999999652</v>
      </c>
      <c r="L3537" s="19">
        <f t="shared" si="279"/>
        <v>777437.37499997311</v>
      </c>
      <c r="M3537" s="29">
        <f>Table4[[#This Row],[Revenue]]/Table4[[#This Row],[Units]]</f>
        <v>2.6034026451612</v>
      </c>
      <c r="N3537" s="31">
        <f t="shared" si="280"/>
        <v>0.49718803488466867</v>
      </c>
    </row>
    <row r="3538" spans="1:19" x14ac:dyDescent="0.25">
      <c r="A3538" s="35">
        <v>2018</v>
      </c>
      <c r="B3538" s="15" t="s">
        <v>175</v>
      </c>
      <c r="C3538" s="15" t="s">
        <v>170</v>
      </c>
      <c r="D3538" s="15" t="s">
        <v>146</v>
      </c>
      <c r="E3538" s="15" t="s">
        <v>124</v>
      </c>
      <c r="F3538" s="16">
        <v>687</v>
      </c>
      <c r="G3538" s="19">
        <v>899.43482699996889</v>
      </c>
      <c r="H3538" s="19">
        <f t="shared" si="276"/>
        <v>617911.72614897857</v>
      </c>
      <c r="I3538" s="20">
        <v>1844.8371269999361</v>
      </c>
      <c r="J3538" s="19">
        <f t="shared" si="277"/>
        <v>1267403.1062489562</v>
      </c>
      <c r="K3538" s="19">
        <f t="shared" si="278"/>
        <v>945.40229999996723</v>
      </c>
      <c r="L3538" s="19">
        <f t="shared" si="279"/>
        <v>649491.3800999776</v>
      </c>
      <c r="M3538" s="29">
        <f>Table4[[#This Row],[Revenue]]/Table4[[#This Row],[Units]]</f>
        <v>2.6853524410479421</v>
      </c>
      <c r="N3538" s="31">
        <f t="shared" si="280"/>
        <v>0.5124584095601844</v>
      </c>
    </row>
    <row r="3539" spans="1:19" x14ac:dyDescent="0.25">
      <c r="A3539" s="35">
        <v>2018</v>
      </c>
      <c r="B3539" s="15" t="s">
        <v>176</v>
      </c>
      <c r="C3539" s="15" t="s">
        <v>170</v>
      </c>
      <c r="D3539" s="15" t="s">
        <v>146</v>
      </c>
      <c r="E3539" s="15" t="s">
        <v>124</v>
      </c>
      <c r="F3539" s="16">
        <v>214</v>
      </c>
      <c r="G3539" s="19">
        <v>549.15534059998197</v>
      </c>
      <c r="H3539" s="19">
        <f t="shared" si="276"/>
        <v>117519.24288839614</v>
      </c>
      <c r="I3539" s="20">
        <v>890.9002599999709</v>
      </c>
      <c r="J3539" s="19">
        <f t="shared" si="277"/>
        <v>190652.65563999378</v>
      </c>
      <c r="K3539" s="19">
        <f t="shared" si="278"/>
        <v>341.74491939998893</v>
      </c>
      <c r="L3539" s="19">
        <f t="shared" si="279"/>
        <v>73133.412751597643</v>
      </c>
      <c r="M3539" s="29">
        <f>Table4[[#This Row],[Revenue]]/Table4[[#This Row],[Units]]</f>
        <v>4.1630853271026673</v>
      </c>
      <c r="N3539" s="31">
        <f t="shared" si="280"/>
        <v>0.38359503834918635</v>
      </c>
    </row>
    <row r="3540" spans="1:19" x14ac:dyDescent="0.25">
      <c r="A3540" s="35">
        <v>2019</v>
      </c>
      <c r="B3540" s="15" t="s">
        <v>174</v>
      </c>
      <c r="C3540" s="15" t="s">
        <v>170</v>
      </c>
      <c r="D3540" s="15" t="s">
        <v>146</v>
      </c>
      <c r="E3540" s="15" t="s">
        <v>124</v>
      </c>
      <c r="F3540" s="16">
        <v>955</v>
      </c>
      <c r="G3540" s="19">
        <v>1343.0480149999464</v>
      </c>
      <c r="H3540" s="19">
        <f t="shared" si="276"/>
        <v>1282610.8543249487</v>
      </c>
      <c r="I3540" s="20">
        <v>2547.9715149998983</v>
      </c>
      <c r="J3540" s="19">
        <f t="shared" si="277"/>
        <v>2433312.7968249028</v>
      </c>
      <c r="K3540" s="19">
        <f t="shared" si="278"/>
        <v>1204.9234999999519</v>
      </c>
      <c r="L3540" s="19">
        <f t="shared" si="279"/>
        <v>1150701.942499954</v>
      </c>
      <c r="M3540" s="29">
        <f>Table4[[#This Row],[Revenue]]/Table4[[#This Row],[Units]]</f>
        <v>2.6680329999998937</v>
      </c>
      <c r="N3540" s="31">
        <f t="shared" si="280"/>
        <v>0.47289520032173515</v>
      </c>
    </row>
    <row r="3541" spans="1:19" x14ac:dyDescent="0.25">
      <c r="A3541" s="35">
        <v>1990</v>
      </c>
      <c r="B3541" s="15" t="s">
        <v>173</v>
      </c>
      <c r="C3541" s="15" t="s">
        <v>170</v>
      </c>
      <c r="D3541" s="15" t="s">
        <v>146</v>
      </c>
      <c r="E3541" s="15" t="s">
        <v>132</v>
      </c>
      <c r="F3541" s="16">
        <v>284</v>
      </c>
      <c r="G3541" s="19">
        <v>535.2457394339948</v>
      </c>
      <c r="H3541" s="19">
        <f t="shared" si="276"/>
        <v>152009.78999925451</v>
      </c>
      <c r="I3541" s="20">
        <v>826.90090139999211</v>
      </c>
      <c r="J3541" s="19">
        <f t="shared" si="277"/>
        <v>234839.85599759777</v>
      </c>
      <c r="K3541" s="19">
        <f t="shared" si="278"/>
        <v>291.65516196599731</v>
      </c>
      <c r="L3541" s="19">
        <f t="shared" si="279"/>
        <v>82830.065998343256</v>
      </c>
      <c r="M3541" s="29">
        <f>Table4[[#This Row],[Revenue]]/Table4[[#This Row],[Units]]</f>
        <v>2.9116228922534932</v>
      </c>
      <c r="N3541" s="31">
        <f t="shared" si="280"/>
        <v>0.35270872419198951</v>
      </c>
    </row>
    <row r="3542" spans="1:19" x14ac:dyDescent="0.25">
      <c r="A3542" s="35">
        <v>1990</v>
      </c>
      <c r="B3542" s="15" t="s">
        <v>174</v>
      </c>
      <c r="C3542" s="15" t="s">
        <v>170</v>
      </c>
      <c r="D3542" s="15" t="s">
        <v>146</v>
      </c>
      <c r="E3542" s="15" t="s">
        <v>132</v>
      </c>
      <c r="F3542" s="16">
        <v>226</v>
      </c>
      <c r="G3542" s="19">
        <v>283.65709121159904</v>
      </c>
      <c r="H3542" s="19">
        <f t="shared" si="276"/>
        <v>64106.50261382138</v>
      </c>
      <c r="I3542" s="20">
        <v>539.23641035999822</v>
      </c>
      <c r="J3542" s="19">
        <f t="shared" si="277"/>
        <v>121867.4287413596</v>
      </c>
      <c r="K3542" s="19">
        <f t="shared" si="278"/>
        <v>255.57931914839918</v>
      </c>
      <c r="L3542" s="19">
        <f t="shared" si="279"/>
        <v>57760.926127538223</v>
      </c>
      <c r="M3542" s="29">
        <f>Table4[[#This Row],[Revenue]]/Table4[[#This Row],[Units]]</f>
        <v>2.3860018157522047</v>
      </c>
      <c r="N3542" s="31">
        <f t="shared" si="280"/>
        <v>0.47396524833657383</v>
      </c>
      <c r="O3542" s="37">
        <f>SUMIF(A:A,"1992",H:H)</f>
        <v>79699727.775006324</v>
      </c>
      <c r="P3542" s="37">
        <f>SUMIF(A:A,"1992",J:J)</f>
        <v>157508148.1494824</v>
      </c>
      <c r="Q3542" s="38" t="e">
        <f>(O3542-O3541)/O3541</f>
        <v>#DIV/0!</v>
      </c>
      <c r="R3542" s="38" t="e">
        <f>(P3542-P3541)/P3541</f>
        <v>#DIV/0!</v>
      </c>
      <c r="S3542" s="40">
        <v>1992</v>
      </c>
    </row>
    <row r="3543" spans="1:19" x14ac:dyDescent="0.25">
      <c r="A3543" s="35">
        <v>1991</v>
      </c>
      <c r="B3543" s="15" t="s">
        <v>171</v>
      </c>
      <c r="C3543" s="15" t="s">
        <v>170</v>
      </c>
      <c r="D3543" s="15" t="s">
        <v>146</v>
      </c>
      <c r="E3543" s="15" t="s">
        <v>132</v>
      </c>
      <c r="F3543" s="16">
        <v>736</v>
      </c>
      <c r="G3543" s="19">
        <v>921.25855999997134</v>
      </c>
      <c r="H3543" s="19">
        <f t="shared" si="276"/>
        <v>678046.30015997891</v>
      </c>
      <c r="I3543" s="20">
        <v>1855.952559999942</v>
      </c>
      <c r="J3543" s="19">
        <f t="shared" si="277"/>
        <v>1365981.0841599572</v>
      </c>
      <c r="K3543" s="19">
        <f t="shared" si="278"/>
        <v>934.69399999997063</v>
      </c>
      <c r="L3543" s="19">
        <f t="shared" si="279"/>
        <v>687934.78399997833</v>
      </c>
      <c r="M3543" s="29">
        <f>Table4[[#This Row],[Revenue]]/Table4[[#This Row],[Units]]</f>
        <v>2.5216746739129645</v>
      </c>
      <c r="N3543" s="31">
        <f t="shared" si="280"/>
        <v>0.50361955372393774</v>
      </c>
    </row>
    <row r="3544" spans="1:19" x14ac:dyDescent="0.25">
      <c r="A3544" s="35">
        <v>1993</v>
      </c>
      <c r="B3544" s="15" t="s">
        <v>174</v>
      </c>
      <c r="C3544" s="15" t="s">
        <v>170</v>
      </c>
      <c r="D3544" s="15" t="s">
        <v>146</v>
      </c>
      <c r="E3544" s="15" t="s">
        <v>132</v>
      </c>
      <c r="F3544" s="16">
        <v>284</v>
      </c>
      <c r="G3544" s="19">
        <v>791.43110159996547</v>
      </c>
      <c r="H3544" s="19">
        <f t="shared" si="276"/>
        <v>224766.43285439021</v>
      </c>
      <c r="I3544" s="20">
        <v>1692.9733599999479</v>
      </c>
      <c r="J3544" s="19">
        <f t="shared" si="277"/>
        <v>480804.43423998519</v>
      </c>
      <c r="K3544" s="19">
        <f t="shared" si="278"/>
        <v>901.54225839998242</v>
      </c>
      <c r="L3544" s="19">
        <f t="shared" si="279"/>
        <v>256038.00138559498</v>
      </c>
      <c r="M3544" s="29">
        <f>Table4[[#This Row],[Revenue]]/Table4[[#This Row],[Units]]</f>
        <v>5.9611738028167176</v>
      </c>
      <c r="N3544" s="31">
        <f t="shared" si="280"/>
        <v>0.53252005004970082</v>
      </c>
    </row>
    <row r="3545" spans="1:19" x14ac:dyDescent="0.25">
      <c r="A3545" s="35">
        <v>1993</v>
      </c>
      <c r="B3545" s="15" t="s">
        <v>172</v>
      </c>
      <c r="C3545" s="15" t="s">
        <v>170</v>
      </c>
      <c r="D3545" s="15" t="s">
        <v>146</v>
      </c>
      <c r="E3545" s="15" t="s">
        <v>132</v>
      </c>
      <c r="F3545" s="16">
        <v>226</v>
      </c>
      <c r="G3545" s="19">
        <v>447.86194415998045</v>
      </c>
      <c r="H3545" s="19">
        <f t="shared" si="276"/>
        <v>101216.79938015559</v>
      </c>
      <c r="I3545" s="20">
        <v>840.99873599996329</v>
      </c>
      <c r="J3545" s="19">
        <f t="shared" si="277"/>
        <v>190065.71433599171</v>
      </c>
      <c r="K3545" s="19">
        <f t="shared" si="278"/>
        <v>393.13679183998283</v>
      </c>
      <c r="L3545" s="19">
        <f t="shared" si="279"/>
        <v>88848.914955836124</v>
      </c>
      <c r="M3545" s="29">
        <f>Table4[[#This Row],[Revenue]]/Table4[[#This Row],[Units]]</f>
        <v>3.721233345132581</v>
      </c>
      <c r="N3545" s="31">
        <f t="shared" si="280"/>
        <v>0.46746418872144418</v>
      </c>
    </row>
    <row r="3546" spans="1:19" x14ac:dyDescent="0.25">
      <c r="A3546" s="35">
        <v>1996</v>
      </c>
      <c r="B3546" s="15" t="s">
        <v>174</v>
      </c>
      <c r="C3546" s="15" t="s">
        <v>170</v>
      </c>
      <c r="D3546" s="15" t="s">
        <v>146</v>
      </c>
      <c r="E3546" s="15" t="s">
        <v>132</v>
      </c>
      <c r="F3546" s="16">
        <v>904</v>
      </c>
      <c r="G3546" s="19">
        <v>818.70669599999906</v>
      </c>
      <c r="H3546" s="19">
        <f t="shared" si="276"/>
        <v>740110.85318399919</v>
      </c>
      <c r="I3546" s="20">
        <v>1971.4420959999982</v>
      </c>
      <c r="J3546" s="19">
        <f t="shared" si="277"/>
        <v>1782183.6547839984</v>
      </c>
      <c r="K3546" s="19">
        <f t="shared" si="278"/>
        <v>1152.7353999999991</v>
      </c>
      <c r="L3546" s="19">
        <f t="shared" si="279"/>
        <v>1042072.8015999992</v>
      </c>
      <c r="M3546" s="29">
        <f>Table4[[#This Row],[Revenue]]/Table4[[#This Row],[Units]]</f>
        <v>2.1807987787610599</v>
      </c>
      <c r="N3546" s="31">
        <f t="shared" si="280"/>
        <v>0.58471684374543265</v>
      </c>
    </row>
    <row r="3547" spans="1:19" x14ac:dyDescent="0.25">
      <c r="A3547" s="35">
        <v>1996</v>
      </c>
      <c r="B3547" s="15" t="s">
        <v>172</v>
      </c>
      <c r="C3547" s="15" t="s">
        <v>169</v>
      </c>
      <c r="D3547" s="15" t="s">
        <v>6</v>
      </c>
      <c r="E3547" s="15" t="s">
        <v>132</v>
      </c>
      <c r="F3547" s="16">
        <v>390</v>
      </c>
      <c r="G3547" s="19">
        <v>817.15040989199861</v>
      </c>
      <c r="H3547" s="19">
        <f t="shared" si="276"/>
        <v>318688.65985787945</v>
      </c>
      <c r="I3547" s="20">
        <v>1703.7531931999979</v>
      </c>
      <c r="J3547" s="19">
        <f t="shared" si="277"/>
        <v>664463.74534799915</v>
      </c>
      <c r="K3547" s="19">
        <f t="shared" si="278"/>
        <v>886.60278330799929</v>
      </c>
      <c r="L3547" s="19">
        <f t="shared" si="279"/>
        <v>345775.0854901197</v>
      </c>
      <c r="M3547" s="29">
        <f>Table4[[#This Row],[Revenue]]/Table4[[#This Row],[Units]]</f>
        <v>4.3685979312820455</v>
      </c>
      <c r="N3547" s="31">
        <f t="shared" si="280"/>
        <v>0.52038216969840412</v>
      </c>
    </row>
    <row r="3548" spans="1:19" x14ac:dyDescent="0.25">
      <c r="A3548" s="35">
        <v>1996</v>
      </c>
      <c r="B3548" s="15" t="s">
        <v>173</v>
      </c>
      <c r="C3548" s="15" t="s">
        <v>170</v>
      </c>
      <c r="D3548" s="15" t="s">
        <v>146</v>
      </c>
      <c r="E3548" s="15" t="s">
        <v>132</v>
      </c>
      <c r="F3548" s="16">
        <v>320</v>
      </c>
      <c r="G3548" s="19">
        <v>547.16062439999746</v>
      </c>
      <c r="H3548" s="19">
        <f t="shared" si="276"/>
        <v>175091.3998079992</v>
      </c>
      <c r="I3548" s="20">
        <v>1301.0012399999964</v>
      </c>
      <c r="J3548" s="19">
        <f t="shared" si="277"/>
        <v>416320.39679999882</v>
      </c>
      <c r="K3548" s="19">
        <f t="shared" si="278"/>
        <v>753.84061559999896</v>
      </c>
      <c r="L3548" s="19">
        <f t="shared" si="279"/>
        <v>241228.99699199962</v>
      </c>
      <c r="M3548" s="29">
        <f>Table4[[#This Row],[Revenue]]/Table4[[#This Row],[Units]]</f>
        <v>4.0656288749999892</v>
      </c>
      <c r="N3548" s="31">
        <f t="shared" si="280"/>
        <v>0.57943112767517502</v>
      </c>
    </row>
    <row r="3549" spans="1:19" x14ac:dyDescent="0.25">
      <c r="A3549" s="35">
        <v>1998</v>
      </c>
      <c r="B3549" s="15" t="s">
        <v>172</v>
      </c>
      <c r="C3549" s="15" t="s">
        <v>170</v>
      </c>
      <c r="D3549" s="15" t="s">
        <v>146</v>
      </c>
      <c r="E3549" s="15" t="s">
        <v>132</v>
      </c>
      <c r="F3549" s="16">
        <v>811</v>
      </c>
      <c r="G3549" s="19">
        <v>982.21345399997199</v>
      </c>
      <c r="H3549" s="19">
        <f t="shared" si="276"/>
        <v>796575.1111939773</v>
      </c>
      <c r="I3549" s="20">
        <v>1932.2380539999447</v>
      </c>
      <c r="J3549" s="19">
        <f t="shared" si="277"/>
        <v>1567045.061793955</v>
      </c>
      <c r="K3549" s="19">
        <f t="shared" si="278"/>
        <v>950.02459999997268</v>
      </c>
      <c r="L3549" s="19">
        <f t="shared" si="279"/>
        <v>770469.95059997775</v>
      </c>
      <c r="M3549" s="29">
        <f>Table4[[#This Row],[Revenue]]/Table4[[#This Row],[Units]]</f>
        <v>2.3825376744758873</v>
      </c>
      <c r="N3549" s="31">
        <f t="shared" si="280"/>
        <v>0.49167057756331711</v>
      </c>
    </row>
    <row r="3550" spans="1:19" x14ac:dyDescent="0.25">
      <c r="A3550" s="35">
        <v>1998</v>
      </c>
      <c r="B3550" s="15" t="s">
        <v>176</v>
      </c>
      <c r="C3550" s="15" t="s">
        <v>170</v>
      </c>
      <c r="D3550" s="15" t="s">
        <v>146</v>
      </c>
      <c r="E3550" s="15" t="s">
        <v>132</v>
      </c>
      <c r="F3550" s="16">
        <v>464</v>
      </c>
      <c r="G3550" s="19">
        <v>602.03071999997951</v>
      </c>
      <c r="H3550" s="19">
        <f t="shared" si="276"/>
        <v>279342.2540799905</v>
      </c>
      <c r="I3550" s="20">
        <v>1393.5587199999525</v>
      </c>
      <c r="J3550" s="19">
        <f t="shared" si="277"/>
        <v>646611.24607997795</v>
      </c>
      <c r="K3550" s="19">
        <f t="shared" si="278"/>
        <v>791.52799999997296</v>
      </c>
      <c r="L3550" s="19">
        <f t="shared" si="279"/>
        <v>367268.99199998745</v>
      </c>
      <c r="M3550" s="29">
        <f>Table4[[#This Row],[Revenue]]/Table4[[#This Row],[Units]]</f>
        <v>3.0033593103447251</v>
      </c>
      <c r="N3550" s="31">
        <f t="shared" si="280"/>
        <v>0.56799041808586292</v>
      </c>
    </row>
    <row r="3551" spans="1:19" x14ac:dyDescent="0.25">
      <c r="A3551" s="35">
        <v>2008</v>
      </c>
      <c r="B3551" s="15" t="s">
        <v>176</v>
      </c>
      <c r="C3551" s="15" t="s">
        <v>170</v>
      </c>
      <c r="D3551" s="15" t="s">
        <v>146</v>
      </c>
      <c r="E3551" s="15" t="s">
        <v>132</v>
      </c>
      <c r="F3551" s="16">
        <v>931</v>
      </c>
      <c r="G3551" s="19">
        <v>1049.7341539999763</v>
      </c>
      <c r="H3551" s="19">
        <f t="shared" si="276"/>
        <v>977302.49737397803</v>
      </c>
      <c r="I3551" s="20">
        <v>2144.1402418599519</v>
      </c>
      <c r="J3551" s="19">
        <f t="shared" si="277"/>
        <v>1996194.5651716152</v>
      </c>
      <c r="K3551" s="19">
        <f t="shared" si="278"/>
        <v>1094.4060878599755</v>
      </c>
      <c r="L3551" s="19">
        <f t="shared" si="279"/>
        <v>1018892.0677976372</v>
      </c>
      <c r="M3551" s="29">
        <f>Table4[[#This Row],[Revenue]]/Table4[[#This Row],[Units]]</f>
        <v>2.3030507431363607</v>
      </c>
      <c r="N3551" s="31">
        <f t="shared" si="280"/>
        <v>0.51041721361967629</v>
      </c>
    </row>
    <row r="3552" spans="1:19" x14ac:dyDescent="0.25">
      <c r="A3552" s="35">
        <v>2008</v>
      </c>
      <c r="B3552" s="15" t="s">
        <v>174</v>
      </c>
      <c r="C3552" s="15" t="s">
        <v>170</v>
      </c>
      <c r="D3552" s="15" t="s">
        <v>146</v>
      </c>
      <c r="E3552" s="15" t="s">
        <v>132</v>
      </c>
      <c r="F3552" s="16">
        <v>404</v>
      </c>
      <c r="G3552" s="19">
        <v>729.39352745159135</v>
      </c>
      <c r="H3552" s="19">
        <f t="shared" si="276"/>
        <v>294674.98509044293</v>
      </c>
      <c r="I3552" s="20">
        <v>1543.4649143599877</v>
      </c>
      <c r="J3552" s="19">
        <f t="shared" si="277"/>
        <v>623559.82540143502</v>
      </c>
      <c r="K3552" s="19">
        <f t="shared" si="278"/>
        <v>814.07138690839633</v>
      </c>
      <c r="L3552" s="19">
        <f t="shared" si="279"/>
        <v>328884.84031099209</v>
      </c>
      <c r="M3552" s="29">
        <f>Table4[[#This Row],[Revenue]]/Table4[[#This Row],[Units]]</f>
        <v>3.8204577088118508</v>
      </c>
      <c r="N3552" s="31">
        <f t="shared" si="280"/>
        <v>0.5274310930779782</v>
      </c>
    </row>
    <row r="3553" spans="1:14" x14ac:dyDescent="0.25">
      <c r="A3553" s="35">
        <v>2008</v>
      </c>
      <c r="B3553" s="15" t="s">
        <v>171</v>
      </c>
      <c r="C3553" s="15" t="s">
        <v>170</v>
      </c>
      <c r="D3553" s="15" t="s">
        <v>146</v>
      </c>
      <c r="E3553" s="15" t="s">
        <v>132</v>
      </c>
      <c r="F3553" s="16">
        <v>448</v>
      </c>
      <c r="G3553" s="19">
        <v>548.10649599998385</v>
      </c>
      <c r="H3553" s="19">
        <f t="shared" si="276"/>
        <v>245551.71020799276</v>
      </c>
      <c r="I3553" s="20">
        <v>1284.6368959999622</v>
      </c>
      <c r="J3553" s="19">
        <f t="shared" si="277"/>
        <v>575517.32940798311</v>
      </c>
      <c r="K3553" s="19">
        <f t="shared" si="278"/>
        <v>736.53039999997839</v>
      </c>
      <c r="L3553" s="19">
        <f t="shared" si="279"/>
        <v>329965.61919999035</v>
      </c>
      <c r="M3553" s="29">
        <f>Table4[[#This Row],[Revenue]]/Table4[[#This Row],[Units]]</f>
        <v>2.8674930714284872</v>
      </c>
      <c r="N3553" s="31">
        <f t="shared" si="280"/>
        <v>0.57333741720586551</v>
      </c>
    </row>
    <row r="3554" spans="1:14" x14ac:dyDescent="0.25">
      <c r="A3554" s="35">
        <v>2009</v>
      </c>
      <c r="B3554" s="15" t="s">
        <v>175</v>
      </c>
      <c r="C3554" s="15" t="s">
        <v>170</v>
      </c>
      <c r="D3554" s="15" t="s">
        <v>146</v>
      </c>
      <c r="E3554" s="15" t="s">
        <v>132</v>
      </c>
      <c r="F3554" s="16">
        <v>931</v>
      </c>
      <c r="G3554" s="19">
        <v>1285.7668599999504</v>
      </c>
      <c r="H3554" s="19">
        <f t="shared" si="276"/>
        <v>1197048.9466599538</v>
      </c>
      <c r="I3554" s="20">
        <v>2452.3808599999052</v>
      </c>
      <c r="J3554" s="19">
        <f t="shared" si="277"/>
        <v>2283166.5806599115</v>
      </c>
      <c r="K3554" s="19">
        <f t="shared" si="278"/>
        <v>1166.6139999999548</v>
      </c>
      <c r="L3554" s="19">
        <f t="shared" si="279"/>
        <v>1086117.6339999577</v>
      </c>
      <c r="M3554" s="29">
        <f>Table4[[#This Row],[Revenue]]/Table4[[#This Row],[Units]]</f>
        <v>2.634136262083679</v>
      </c>
      <c r="N3554" s="31">
        <f t="shared" si="280"/>
        <v>0.47570669753147554</v>
      </c>
    </row>
    <row r="3555" spans="1:14" x14ac:dyDescent="0.25">
      <c r="A3555" s="35">
        <v>2009</v>
      </c>
      <c r="B3555" s="15" t="s">
        <v>171</v>
      </c>
      <c r="C3555" s="15" t="s">
        <v>170</v>
      </c>
      <c r="D3555" s="15" t="s">
        <v>146</v>
      </c>
      <c r="E3555" s="15" t="s">
        <v>132</v>
      </c>
      <c r="F3555" s="16">
        <v>404</v>
      </c>
      <c r="G3555" s="19">
        <v>580.37872399997605</v>
      </c>
      <c r="H3555" s="19">
        <f t="shared" si="276"/>
        <v>234473.00449599032</v>
      </c>
      <c r="I3555" s="20">
        <v>1413.4513239999415</v>
      </c>
      <c r="J3555" s="19">
        <f t="shared" si="277"/>
        <v>571034.33489597635</v>
      </c>
      <c r="K3555" s="19">
        <f t="shared" si="278"/>
        <v>833.07259999996541</v>
      </c>
      <c r="L3555" s="19">
        <f t="shared" si="279"/>
        <v>336561.33039998601</v>
      </c>
      <c r="M3555" s="29">
        <f>Table4[[#This Row],[Revenue]]/Table4[[#This Row],[Units]]</f>
        <v>3.4986418910889641</v>
      </c>
      <c r="N3555" s="31">
        <f t="shared" si="280"/>
        <v>0.58938895585200912</v>
      </c>
    </row>
    <row r="3556" spans="1:14" x14ac:dyDescent="0.25">
      <c r="A3556" s="35">
        <v>2017</v>
      </c>
      <c r="B3556" s="15" t="s">
        <v>174</v>
      </c>
      <c r="C3556" s="15" t="s">
        <v>169</v>
      </c>
      <c r="D3556" s="15" t="s">
        <v>5</v>
      </c>
      <c r="E3556" s="15" t="s">
        <v>132</v>
      </c>
      <c r="F3556" s="16">
        <v>347</v>
      </c>
      <c r="G3556" s="19">
        <v>524.22935883479738</v>
      </c>
      <c r="H3556" s="19">
        <f t="shared" si="276"/>
        <v>181907.58751567468</v>
      </c>
      <c r="I3556" s="20">
        <v>845.60535107999578</v>
      </c>
      <c r="J3556" s="19">
        <f t="shared" si="277"/>
        <v>293425.05682475853</v>
      </c>
      <c r="K3556" s="19">
        <f t="shared" si="278"/>
        <v>321.3759922451984</v>
      </c>
      <c r="L3556" s="19">
        <f t="shared" si="279"/>
        <v>111517.46930908386</v>
      </c>
      <c r="M3556" s="29">
        <f>Table4[[#This Row],[Revenue]]/Table4[[#This Row],[Units]]</f>
        <v>2.4369030290489793</v>
      </c>
      <c r="N3556" s="31">
        <f t="shared" si="280"/>
        <v>0.38005435021755873</v>
      </c>
    </row>
    <row r="3557" spans="1:14" x14ac:dyDescent="0.25">
      <c r="A3557" s="35">
        <v>2003</v>
      </c>
      <c r="B3557" s="15" t="s">
        <v>173</v>
      </c>
      <c r="C3557" s="15" t="s">
        <v>169</v>
      </c>
      <c r="D3557" s="15" t="s">
        <v>6</v>
      </c>
      <c r="E3557" s="15" t="s">
        <v>39</v>
      </c>
      <c r="F3557" s="16">
        <v>344</v>
      </c>
      <c r="G3557" s="19">
        <v>784.18825211999069</v>
      </c>
      <c r="H3557" s="19">
        <f t="shared" si="276"/>
        <v>269760.75872927677</v>
      </c>
      <c r="I3557" s="20">
        <v>1634.2756519999866</v>
      </c>
      <c r="J3557" s="19">
        <f t="shared" si="277"/>
        <v>562190.82428799535</v>
      </c>
      <c r="K3557" s="19">
        <f t="shared" si="278"/>
        <v>850.08739987999593</v>
      </c>
      <c r="L3557" s="19">
        <f t="shared" si="279"/>
        <v>292430.06555871858</v>
      </c>
      <c r="M3557" s="29">
        <f>Table4[[#This Row],[Revenue]]/Table4[[#This Row],[Units]]</f>
        <v>4.7508013139534491</v>
      </c>
      <c r="N3557" s="31">
        <f t="shared" si="280"/>
        <v>0.52016157668363949</v>
      </c>
    </row>
    <row r="3558" spans="1:14" x14ac:dyDescent="0.25">
      <c r="A3558" s="35">
        <v>2003</v>
      </c>
      <c r="B3558" s="15" t="s">
        <v>172</v>
      </c>
      <c r="C3558" s="15" t="s">
        <v>169</v>
      </c>
      <c r="D3558" s="15" t="s">
        <v>6</v>
      </c>
      <c r="E3558" s="15" t="s">
        <v>39</v>
      </c>
      <c r="F3558" s="16">
        <v>338</v>
      </c>
      <c r="G3558" s="19">
        <v>551.4535629575962</v>
      </c>
      <c r="H3558" s="19">
        <f t="shared" si="276"/>
        <v>186391.30427966753</v>
      </c>
      <c r="I3558" s="20">
        <v>858.98328695999396</v>
      </c>
      <c r="J3558" s="19">
        <f t="shared" si="277"/>
        <v>290336.35099247796</v>
      </c>
      <c r="K3558" s="19">
        <f t="shared" si="278"/>
        <v>307.52972400239776</v>
      </c>
      <c r="L3558" s="19">
        <f t="shared" si="279"/>
        <v>103945.04671281044</v>
      </c>
      <c r="M3558" s="29">
        <f>Table4[[#This Row],[Revenue]]/Table4[[#This Row],[Units]]</f>
        <v>2.5413706714792719</v>
      </c>
      <c r="N3558" s="31">
        <f t="shared" si="280"/>
        <v>0.35801595755229237</v>
      </c>
    </row>
    <row r="3559" spans="1:14" x14ac:dyDescent="0.25">
      <c r="A3559" s="35">
        <v>2004</v>
      </c>
      <c r="B3559" s="15" t="s">
        <v>174</v>
      </c>
      <c r="C3559" s="15" t="s">
        <v>169</v>
      </c>
      <c r="D3559" s="15" t="s">
        <v>6</v>
      </c>
      <c r="E3559" s="15" t="s">
        <v>39</v>
      </c>
      <c r="F3559" s="16">
        <v>712</v>
      </c>
      <c r="G3559" s="19">
        <v>1000.9680479999778</v>
      </c>
      <c r="H3559" s="19">
        <f t="shared" si="276"/>
        <v>712689.25017598423</v>
      </c>
      <c r="I3559" s="20">
        <v>2171.767324319952</v>
      </c>
      <c r="J3559" s="19">
        <f t="shared" si="277"/>
        <v>1546298.3349158058</v>
      </c>
      <c r="K3559" s="19">
        <f t="shared" si="278"/>
        <v>1170.7992763199741</v>
      </c>
      <c r="L3559" s="19">
        <f t="shared" si="279"/>
        <v>833609.08473982161</v>
      </c>
      <c r="M3559" s="29">
        <f>Table4[[#This Row],[Revenue]]/Table4[[#This Row],[Units]]</f>
        <v>3.0502350060673482</v>
      </c>
      <c r="N3559" s="31">
        <f t="shared" si="280"/>
        <v>0.53909977519649244</v>
      </c>
    </row>
    <row r="3560" spans="1:14" x14ac:dyDescent="0.25">
      <c r="A3560" s="35">
        <v>2004</v>
      </c>
      <c r="B3560" s="15" t="s">
        <v>174</v>
      </c>
      <c r="C3560" s="15" t="s">
        <v>169</v>
      </c>
      <c r="D3560" s="15" t="s">
        <v>6</v>
      </c>
      <c r="E3560" s="15" t="s">
        <v>39</v>
      </c>
      <c r="F3560" s="16">
        <v>289</v>
      </c>
      <c r="G3560" s="19">
        <v>529.43320490998826</v>
      </c>
      <c r="H3560" s="19">
        <f t="shared" si="276"/>
        <v>153006.19621898662</v>
      </c>
      <c r="I3560" s="20">
        <v>849.97256099998106</v>
      </c>
      <c r="J3560" s="19">
        <f t="shared" si="277"/>
        <v>245642.07012899453</v>
      </c>
      <c r="K3560" s="19">
        <f t="shared" si="278"/>
        <v>320.53935608999279</v>
      </c>
      <c r="L3560" s="19">
        <f t="shared" si="279"/>
        <v>92635.873910007911</v>
      </c>
      <c r="M3560" s="29">
        <f>Table4[[#This Row],[Revenue]]/Table4[[#This Row],[Units]]</f>
        <v>2.9410815259514917</v>
      </c>
      <c r="N3560" s="31">
        <f t="shared" si="280"/>
        <v>0.37711729860183091</v>
      </c>
    </row>
    <row r="3561" spans="1:14" x14ac:dyDescent="0.25">
      <c r="A3561" s="35">
        <v>2005</v>
      </c>
      <c r="B3561" s="15" t="s">
        <v>172</v>
      </c>
      <c r="C3561" s="15" t="s">
        <v>169</v>
      </c>
      <c r="D3561" s="15" t="s">
        <v>6</v>
      </c>
      <c r="E3561" s="15" t="s">
        <v>39</v>
      </c>
      <c r="F3561" s="16">
        <v>712</v>
      </c>
      <c r="G3561" s="19">
        <v>1226.123807999953</v>
      </c>
      <c r="H3561" s="19">
        <f t="shared" si="276"/>
        <v>873000.15129596647</v>
      </c>
      <c r="I3561" s="20">
        <v>2483.4526079999046</v>
      </c>
      <c r="J3561" s="19">
        <f t="shared" si="277"/>
        <v>1768218.2568959321</v>
      </c>
      <c r="K3561" s="19">
        <f t="shared" si="278"/>
        <v>1257.3287999999516</v>
      </c>
      <c r="L3561" s="19">
        <f t="shared" si="279"/>
        <v>895218.10559996567</v>
      </c>
      <c r="M3561" s="29">
        <f>Table4[[#This Row],[Revenue]]/Table4[[#This Row],[Units]]</f>
        <v>3.487995235954922</v>
      </c>
      <c r="N3561" s="31">
        <f t="shared" si="280"/>
        <v>0.50628258254244085</v>
      </c>
    </row>
    <row r="3562" spans="1:14" x14ac:dyDescent="0.25">
      <c r="A3562" s="35">
        <v>2005</v>
      </c>
      <c r="B3562" s="15" t="s">
        <v>175</v>
      </c>
      <c r="C3562" s="15" t="s">
        <v>169</v>
      </c>
      <c r="D3562" s="15" t="s">
        <v>6</v>
      </c>
      <c r="E3562" s="15" t="s">
        <v>39</v>
      </c>
      <c r="F3562" s="16">
        <v>344</v>
      </c>
      <c r="G3562" s="19">
        <v>1122.7385836799515</v>
      </c>
      <c r="H3562" s="19">
        <f t="shared" si="276"/>
        <v>386222.07278590329</v>
      </c>
      <c r="I3562" s="20">
        <v>2073.4537279999322</v>
      </c>
      <c r="J3562" s="19">
        <f t="shared" si="277"/>
        <v>713268.08243197668</v>
      </c>
      <c r="K3562" s="19">
        <f t="shared" si="278"/>
        <v>950.71514431998071</v>
      </c>
      <c r="L3562" s="19">
        <f t="shared" si="279"/>
        <v>327046.00964607339</v>
      </c>
      <c r="M3562" s="29">
        <f>Table4[[#This Row],[Revenue]]/Table4[[#This Row],[Units]]</f>
        <v>6.027481767441663</v>
      </c>
      <c r="N3562" s="31">
        <f t="shared" si="280"/>
        <v>0.45851765654642657</v>
      </c>
    </row>
    <row r="3563" spans="1:14" x14ac:dyDescent="0.25">
      <c r="A3563" s="35">
        <v>2005</v>
      </c>
      <c r="B3563" s="15" t="s">
        <v>172</v>
      </c>
      <c r="C3563" s="15" t="s">
        <v>169</v>
      </c>
      <c r="D3563" s="15" t="s">
        <v>6</v>
      </c>
      <c r="E3563" s="15" t="s">
        <v>39</v>
      </c>
      <c r="F3563" s="16">
        <v>338</v>
      </c>
      <c r="G3563" s="19">
        <v>774.69552239997017</v>
      </c>
      <c r="H3563" s="19">
        <f t="shared" si="276"/>
        <v>261847.08657118992</v>
      </c>
      <c r="I3563" s="20">
        <v>1676.1370399999548</v>
      </c>
      <c r="J3563" s="19">
        <f t="shared" si="277"/>
        <v>566534.31951998477</v>
      </c>
      <c r="K3563" s="19">
        <f t="shared" si="278"/>
        <v>901.44151759998465</v>
      </c>
      <c r="L3563" s="19">
        <f t="shared" si="279"/>
        <v>304687.23294879484</v>
      </c>
      <c r="M3563" s="29">
        <f>Table4[[#This Row],[Revenue]]/Table4[[#This Row],[Units]]</f>
        <v>4.9589853254436536</v>
      </c>
      <c r="N3563" s="31">
        <f t="shared" si="280"/>
        <v>0.5378089595824509</v>
      </c>
    </row>
    <row r="3564" spans="1:14" x14ac:dyDescent="0.25">
      <c r="A3564" s="35">
        <v>2008</v>
      </c>
      <c r="B3564" s="15" t="s">
        <v>176</v>
      </c>
      <c r="C3564" s="15" t="s">
        <v>170</v>
      </c>
      <c r="D3564" s="15" t="s">
        <v>146</v>
      </c>
      <c r="E3564" s="15" t="s">
        <v>39</v>
      </c>
      <c r="F3564" s="16">
        <v>318</v>
      </c>
      <c r="G3564" s="19">
        <v>521.16987764038777</v>
      </c>
      <c r="H3564" s="19">
        <f t="shared" si="276"/>
        <v>165732.0210896433</v>
      </c>
      <c r="I3564" s="20">
        <v>880.44539883997948</v>
      </c>
      <c r="J3564" s="19">
        <f t="shared" si="277"/>
        <v>279981.63683111349</v>
      </c>
      <c r="K3564" s="19">
        <f t="shared" si="278"/>
        <v>359.27552119959171</v>
      </c>
      <c r="L3564" s="19">
        <f t="shared" si="279"/>
        <v>114249.61574147019</v>
      </c>
      <c r="M3564" s="29">
        <f>Table4[[#This Row],[Revenue]]/Table4[[#This Row],[Units]]</f>
        <v>2.7686962227672312</v>
      </c>
      <c r="N3564" s="31">
        <f t="shared" si="280"/>
        <v>0.40806110370154808</v>
      </c>
    </row>
    <row r="3565" spans="1:14" x14ac:dyDescent="0.25">
      <c r="A3565" s="35">
        <v>2011</v>
      </c>
      <c r="B3565" s="15" t="s">
        <v>171</v>
      </c>
      <c r="C3565" s="15" t="s">
        <v>169</v>
      </c>
      <c r="D3565" s="15" t="s">
        <v>6</v>
      </c>
      <c r="E3565" s="15" t="s">
        <v>39</v>
      </c>
      <c r="F3565" s="16">
        <v>852</v>
      </c>
      <c r="G3565" s="19">
        <v>966.12199199999873</v>
      </c>
      <c r="H3565" s="19">
        <f t="shared" si="276"/>
        <v>823135.93718399887</v>
      </c>
      <c r="I3565" s="20">
        <v>2029.0042792799975</v>
      </c>
      <c r="J3565" s="19">
        <f t="shared" si="277"/>
        <v>1728711.6459465579</v>
      </c>
      <c r="K3565" s="19">
        <f t="shared" si="278"/>
        <v>1062.8822872799988</v>
      </c>
      <c r="L3565" s="19">
        <f t="shared" si="279"/>
        <v>905575.70876255899</v>
      </c>
      <c r="M3565" s="29">
        <f>Table4[[#This Row],[Revenue]]/Table4[[#This Row],[Units]]</f>
        <v>2.3814604216901381</v>
      </c>
      <c r="N3565" s="31">
        <f t="shared" si="280"/>
        <v>0.52384428073122047</v>
      </c>
    </row>
    <row r="3566" spans="1:14" x14ac:dyDescent="0.25">
      <c r="A3566" s="35">
        <v>2012</v>
      </c>
      <c r="B3566" s="15" t="s">
        <v>175</v>
      </c>
      <c r="C3566" s="15" t="s">
        <v>169</v>
      </c>
      <c r="D3566" s="15" t="s">
        <v>6</v>
      </c>
      <c r="E3566" s="15" t="s">
        <v>39</v>
      </c>
      <c r="F3566" s="16">
        <v>424</v>
      </c>
      <c r="G3566" s="19">
        <v>570.42712799998958</v>
      </c>
      <c r="H3566" s="19">
        <f t="shared" si="276"/>
        <v>241861.10227199559</v>
      </c>
      <c r="I3566" s="20">
        <v>1401.5481415199743</v>
      </c>
      <c r="J3566" s="19">
        <f t="shared" si="277"/>
        <v>594256.41200446908</v>
      </c>
      <c r="K3566" s="19">
        <f t="shared" si="278"/>
        <v>831.12101351998467</v>
      </c>
      <c r="L3566" s="19">
        <f t="shared" si="279"/>
        <v>352395.30973247346</v>
      </c>
      <c r="M3566" s="29">
        <f>Table4[[#This Row],[Revenue]]/Table4[[#This Row],[Units]]</f>
        <v>3.3055380696225809</v>
      </c>
      <c r="N3566" s="31">
        <f t="shared" si="280"/>
        <v>0.59300211594489838</v>
      </c>
    </row>
    <row r="3567" spans="1:14" x14ac:dyDescent="0.25">
      <c r="A3567" s="35">
        <v>2013</v>
      </c>
      <c r="B3567" s="15" t="s">
        <v>173</v>
      </c>
      <c r="C3567" s="15" t="s">
        <v>169</v>
      </c>
      <c r="D3567" s="15" t="s">
        <v>6</v>
      </c>
      <c r="E3567" s="15" t="s">
        <v>39</v>
      </c>
      <c r="F3567" s="16">
        <v>852</v>
      </c>
      <c r="G3567" s="19">
        <v>1364.1116399999551</v>
      </c>
      <c r="H3567" s="19">
        <f t="shared" si="276"/>
        <v>1162223.1172799617</v>
      </c>
      <c r="I3567" s="20">
        <v>2668.1156399999118</v>
      </c>
      <c r="J3567" s="19">
        <f t="shared" si="277"/>
        <v>2273234.5252799247</v>
      </c>
      <c r="K3567" s="19">
        <f t="shared" si="278"/>
        <v>1304.0039999999567</v>
      </c>
      <c r="L3567" s="19">
        <f t="shared" si="279"/>
        <v>1111011.407999963</v>
      </c>
      <c r="M3567" s="29">
        <f>Table4[[#This Row],[Revenue]]/Table4[[#This Row],[Units]]</f>
        <v>3.1315911267604597</v>
      </c>
      <c r="N3567" s="31">
        <f t="shared" si="280"/>
        <v>0.48873593799705017</v>
      </c>
    </row>
    <row r="3568" spans="1:14" x14ac:dyDescent="0.25">
      <c r="A3568" s="35">
        <v>2013</v>
      </c>
      <c r="B3568" s="15" t="s">
        <v>176</v>
      </c>
      <c r="C3568" s="15" t="s">
        <v>169</v>
      </c>
      <c r="D3568" s="15" t="s">
        <v>6</v>
      </c>
      <c r="E3568" s="15" t="s">
        <v>39</v>
      </c>
      <c r="F3568" s="16">
        <v>424</v>
      </c>
      <c r="G3568" s="19">
        <v>691.62837599997624</v>
      </c>
      <c r="H3568" s="19">
        <f t="shared" si="276"/>
        <v>293250.43142398994</v>
      </c>
      <c r="I3568" s="20">
        <v>1599.5969759999452</v>
      </c>
      <c r="J3568" s="19">
        <f t="shared" si="277"/>
        <v>678229.11782397679</v>
      </c>
      <c r="K3568" s="19">
        <f t="shared" si="278"/>
        <v>907.968599999969</v>
      </c>
      <c r="L3568" s="19">
        <f t="shared" si="279"/>
        <v>384978.68639998685</v>
      </c>
      <c r="M3568" s="29">
        <f>Table4[[#This Row],[Revenue]]/Table4[[#This Row],[Units]]</f>
        <v>3.7726343773583615</v>
      </c>
      <c r="N3568" s="31">
        <f t="shared" si="280"/>
        <v>0.56762335364655003</v>
      </c>
    </row>
    <row r="3569" spans="1:14" x14ac:dyDescent="0.25">
      <c r="A3569" s="35">
        <v>2013</v>
      </c>
      <c r="B3569" s="15" t="s">
        <v>173</v>
      </c>
      <c r="C3569" s="15" t="s">
        <v>169</v>
      </c>
      <c r="D3569" s="15" t="s">
        <v>6</v>
      </c>
      <c r="E3569" s="15" t="s">
        <v>39</v>
      </c>
      <c r="F3569" s="16">
        <v>216</v>
      </c>
      <c r="G3569" s="19">
        <v>424.28837927998626</v>
      </c>
      <c r="H3569" s="19">
        <f t="shared" si="276"/>
        <v>91646.289924477038</v>
      </c>
      <c r="I3569" s="20">
        <v>774.03448799997489</v>
      </c>
      <c r="J3569" s="19">
        <f t="shared" si="277"/>
        <v>167191.44940799457</v>
      </c>
      <c r="K3569" s="19">
        <f t="shared" si="278"/>
        <v>349.74610871998863</v>
      </c>
      <c r="L3569" s="19">
        <f t="shared" si="279"/>
        <v>75545.159483517535</v>
      </c>
      <c r="M3569" s="29">
        <f>Table4[[#This Row],[Revenue]]/Table4[[#This Row],[Units]]</f>
        <v>3.5834929999998839</v>
      </c>
      <c r="N3569" s="31">
        <f t="shared" si="280"/>
        <v>0.4518482240031661</v>
      </c>
    </row>
    <row r="3570" spans="1:14" x14ac:dyDescent="0.25">
      <c r="A3570" s="35">
        <v>2018</v>
      </c>
      <c r="B3570" s="15" t="s">
        <v>176</v>
      </c>
      <c r="C3570" s="15" t="s">
        <v>169</v>
      </c>
      <c r="D3570" s="15" t="s">
        <v>6</v>
      </c>
      <c r="E3570" s="15" t="s">
        <v>39</v>
      </c>
      <c r="F3570" s="16">
        <v>971</v>
      </c>
      <c r="G3570" s="19">
        <v>1504.3489379999544</v>
      </c>
      <c r="H3570" s="19">
        <f t="shared" si="276"/>
        <v>1460722.8187979558</v>
      </c>
      <c r="I3570" s="20">
        <v>2877.2332379999125</v>
      </c>
      <c r="J3570" s="19">
        <f t="shared" si="277"/>
        <v>2793793.474097915</v>
      </c>
      <c r="K3570" s="19">
        <f t="shared" si="278"/>
        <v>1372.8842999999581</v>
      </c>
      <c r="L3570" s="19">
        <f t="shared" si="279"/>
        <v>1333070.6552999592</v>
      </c>
      <c r="M3570" s="29">
        <f>Table4[[#This Row],[Revenue]]/Table4[[#This Row],[Units]]</f>
        <v>2.9631650236868308</v>
      </c>
      <c r="N3570" s="31">
        <f t="shared" si="280"/>
        <v>0.47715433071887786</v>
      </c>
    </row>
    <row r="3571" spans="1:14" x14ac:dyDescent="0.25">
      <c r="A3571" s="35">
        <v>2018</v>
      </c>
      <c r="B3571" s="15" t="s">
        <v>171</v>
      </c>
      <c r="C3571" s="15" t="s">
        <v>169</v>
      </c>
      <c r="D3571" s="15" t="s">
        <v>6</v>
      </c>
      <c r="E3571" s="15" t="s">
        <v>39</v>
      </c>
      <c r="F3571" s="16">
        <v>795</v>
      </c>
      <c r="G3571" s="19">
        <v>1337.383979999951</v>
      </c>
      <c r="H3571" s="19">
        <f t="shared" si="276"/>
        <v>1063220.2640999609</v>
      </c>
      <c r="I3571" s="20">
        <v>2649.7369799999028</v>
      </c>
      <c r="J3571" s="19">
        <f t="shared" si="277"/>
        <v>2106540.8990999227</v>
      </c>
      <c r="K3571" s="19">
        <f t="shared" si="278"/>
        <v>1312.3529999999519</v>
      </c>
      <c r="L3571" s="19">
        <f t="shared" si="279"/>
        <v>1043320.6349999618</v>
      </c>
      <c r="M3571" s="29">
        <f>Table4[[#This Row],[Revenue]]/Table4[[#This Row],[Units]]</f>
        <v>3.3330024905659155</v>
      </c>
      <c r="N3571" s="31">
        <f t="shared" si="280"/>
        <v>0.49527670478448771</v>
      </c>
    </row>
    <row r="3572" spans="1:14" x14ac:dyDescent="0.25">
      <c r="A3572" s="35">
        <v>2018</v>
      </c>
      <c r="B3572" s="15" t="s">
        <v>173</v>
      </c>
      <c r="C3572" s="15" t="s">
        <v>169</v>
      </c>
      <c r="D3572" s="15" t="s">
        <v>6</v>
      </c>
      <c r="E3572" s="15" t="s">
        <v>39</v>
      </c>
      <c r="F3572" s="16">
        <v>825</v>
      </c>
      <c r="G3572" s="19">
        <v>1243.6429499999649</v>
      </c>
      <c r="H3572" s="19">
        <f t="shared" si="276"/>
        <v>1026005.4337499711</v>
      </c>
      <c r="I3572" s="20">
        <v>2446.8754499999309</v>
      </c>
      <c r="J3572" s="19">
        <f t="shared" si="277"/>
        <v>2018672.246249943</v>
      </c>
      <c r="K3572" s="19">
        <f t="shared" si="278"/>
        <v>1203.232499999966</v>
      </c>
      <c r="L3572" s="19">
        <f t="shared" si="279"/>
        <v>992666.81249997194</v>
      </c>
      <c r="M3572" s="29">
        <f>Table4[[#This Row],[Revenue]]/Table4[[#This Row],[Units]]</f>
        <v>2.9659096363635524</v>
      </c>
      <c r="N3572" s="31">
        <f t="shared" si="280"/>
        <v>0.49174243830024122</v>
      </c>
    </row>
    <row r="3573" spans="1:14" x14ac:dyDescent="0.25">
      <c r="A3573" s="35">
        <v>2018</v>
      </c>
      <c r="B3573" s="15" t="s">
        <v>174</v>
      </c>
      <c r="C3573" s="15" t="s">
        <v>169</v>
      </c>
      <c r="D3573" s="15" t="s">
        <v>6</v>
      </c>
      <c r="E3573" s="15" t="s">
        <v>39</v>
      </c>
      <c r="F3573" s="16">
        <v>795</v>
      </c>
      <c r="G3573" s="19">
        <v>1145.763539999972</v>
      </c>
      <c r="H3573" s="19">
        <f t="shared" si="276"/>
        <v>910882.01429997769</v>
      </c>
      <c r="I3573" s="20">
        <v>2435.3209685999409</v>
      </c>
      <c r="J3573" s="19">
        <f t="shared" si="277"/>
        <v>1936080.1700369529</v>
      </c>
      <c r="K3573" s="19">
        <f t="shared" si="278"/>
        <v>1289.5574285999689</v>
      </c>
      <c r="L3573" s="19">
        <f t="shared" si="279"/>
        <v>1025198.1557369753</v>
      </c>
      <c r="M3573" s="29">
        <f>Table4[[#This Row],[Revenue]]/Table4[[#This Row],[Units]]</f>
        <v>3.0632968158489824</v>
      </c>
      <c r="N3573" s="31">
        <f t="shared" si="280"/>
        <v>0.52952257432470262</v>
      </c>
    </row>
    <row r="3574" spans="1:14" x14ac:dyDescent="0.25">
      <c r="A3574" s="35">
        <v>1991</v>
      </c>
      <c r="B3574" s="15" t="s">
        <v>176</v>
      </c>
      <c r="C3574" s="15" t="s">
        <v>170</v>
      </c>
      <c r="D3574" s="15" t="s">
        <v>146</v>
      </c>
      <c r="E3574" s="15" t="s">
        <v>125</v>
      </c>
      <c r="F3574" s="16">
        <v>804</v>
      </c>
      <c r="G3574" s="19">
        <v>961.57595999997352</v>
      </c>
      <c r="H3574" s="19">
        <f t="shared" si="276"/>
        <v>773107.07183997869</v>
      </c>
      <c r="I3574" s="20">
        <v>1895.5299599999478</v>
      </c>
      <c r="J3574" s="19">
        <f t="shared" si="277"/>
        <v>1524006.087839958</v>
      </c>
      <c r="K3574" s="19">
        <f t="shared" si="278"/>
        <v>933.95399999997426</v>
      </c>
      <c r="L3574" s="19">
        <f t="shared" si="279"/>
        <v>750899.01599997934</v>
      </c>
      <c r="M3574" s="29">
        <f>Table4[[#This Row],[Revenue]]/Table4[[#This Row],[Units]]</f>
        <v>2.3576243283581442</v>
      </c>
      <c r="N3574" s="31">
        <f t="shared" si="280"/>
        <v>0.4927139215462466</v>
      </c>
    </row>
    <row r="3575" spans="1:14" x14ac:dyDescent="0.25">
      <c r="A3575" s="35">
        <v>1991</v>
      </c>
      <c r="B3575" s="15" t="s">
        <v>175</v>
      </c>
      <c r="C3575" s="15" t="s">
        <v>170</v>
      </c>
      <c r="D3575" s="15" t="s">
        <v>146</v>
      </c>
      <c r="E3575" s="15" t="s">
        <v>125</v>
      </c>
      <c r="F3575" s="16">
        <v>640</v>
      </c>
      <c r="G3575" s="19">
        <v>778.55167999997741</v>
      </c>
      <c r="H3575" s="19">
        <f t="shared" si="276"/>
        <v>498273.07519998553</v>
      </c>
      <c r="I3575" s="20">
        <v>1628.2586799999528</v>
      </c>
      <c r="J3575" s="19">
        <f t="shared" si="277"/>
        <v>1042085.5551999698</v>
      </c>
      <c r="K3575" s="19">
        <f t="shared" si="278"/>
        <v>849.70699999997544</v>
      </c>
      <c r="L3575" s="19">
        <f t="shared" si="279"/>
        <v>543812.47999998427</v>
      </c>
      <c r="M3575" s="29">
        <f>Table4[[#This Row],[Revenue]]/Table4[[#This Row],[Units]]</f>
        <v>2.5441541874999265</v>
      </c>
      <c r="N3575" s="31">
        <f t="shared" si="280"/>
        <v>0.52185012764679384</v>
      </c>
    </row>
    <row r="3576" spans="1:14" x14ac:dyDescent="0.25">
      <c r="A3576" s="35">
        <v>1991</v>
      </c>
      <c r="B3576" s="15" t="s">
        <v>175</v>
      </c>
      <c r="C3576" s="15" t="s">
        <v>170</v>
      </c>
      <c r="D3576" s="15" t="s">
        <v>146</v>
      </c>
      <c r="E3576" s="15" t="s">
        <v>125</v>
      </c>
      <c r="F3576" s="16">
        <v>578</v>
      </c>
      <c r="G3576" s="19">
        <v>711.87115799997866</v>
      </c>
      <c r="H3576" s="19">
        <f t="shared" si="276"/>
        <v>411461.52932398766</v>
      </c>
      <c r="I3576" s="20">
        <v>1533.7703579999543</v>
      </c>
      <c r="J3576" s="19">
        <f t="shared" si="277"/>
        <v>886519.26692397357</v>
      </c>
      <c r="K3576" s="19">
        <f t="shared" si="278"/>
        <v>821.89919999997562</v>
      </c>
      <c r="L3576" s="19">
        <f t="shared" si="279"/>
        <v>475057.73759998591</v>
      </c>
      <c r="M3576" s="29">
        <f>Table4[[#This Row],[Revenue]]/Table4[[#This Row],[Units]]</f>
        <v>2.6535819342559761</v>
      </c>
      <c r="N3576" s="31">
        <f t="shared" si="280"/>
        <v>0.53586848625222949</v>
      </c>
    </row>
    <row r="3577" spans="1:14" x14ac:dyDescent="0.25">
      <c r="A3577" s="35">
        <v>1997</v>
      </c>
      <c r="B3577" s="15" t="s">
        <v>174</v>
      </c>
      <c r="C3577" s="15" t="s">
        <v>170</v>
      </c>
      <c r="D3577" s="15" t="s">
        <v>146</v>
      </c>
      <c r="E3577" s="15" t="s">
        <v>125</v>
      </c>
      <c r="F3577" s="16">
        <v>545</v>
      </c>
      <c r="G3577" s="19">
        <v>582.07798499998967</v>
      </c>
      <c r="H3577" s="19">
        <f t="shared" si="276"/>
        <v>317232.5018249944</v>
      </c>
      <c r="I3577" s="20">
        <v>1355.8166386499761</v>
      </c>
      <c r="J3577" s="19">
        <f t="shared" si="277"/>
        <v>738920.06806423701</v>
      </c>
      <c r="K3577" s="19">
        <f t="shared" si="278"/>
        <v>773.73865364998642</v>
      </c>
      <c r="L3577" s="19">
        <f t="shared" si="279"/>
        <v>421687.56623924262</v>
      </c>
      <c r="M3577" s="29">
        <f>Table4[[#This Row],[Revenue]]/Table4[[#This Row],[Units]]</f>
        <v>2.4877369516513324</v>
      </c>
      <c r="N3577" s="31">
        <f t="shared" si="280"/>
        <v>0.57068089562643165</v>
      </c>
    </row>
    <row r="3578" spans="1:14" x14ac:dyDescent="0.25">
      <c r="A3578" s="35">
        <v>1998</v>
      </c>
      <c r="B3578" s="15" t="s">
        <v>176</v>
      </c>
      <c r="C3578" s="15" t="s">
        <v>170</v>
      </c>
      <c r="D3578" s="15" t="s">
        <v>146</v>
      </c>
      <c r="E3578" s="15" t="s">
        <v>125</v>
      </c>
      <c r="F3578" s="16">
        <v>999</v>
      </c>
      <c r="G3578" s="19">
        <v>1277.8928279999579</v>
      </c>
      <c r="H3578" s="19">
        <f t="shared" si="276"/>
        <v>1276614.9351719581</v>
      </c>
      <c r="I3578" s="20">
        <v>2402.1500279999209</v>
      </c>
      <c r="J3578" s="19">
        <f t="shared" si="277"/>
        <v>2399747.8779719211</v>
      </c>
      <c r="K3578" s="19">
        <f t="shared" si="278"/>
        <v>1124.2571999999629</v>
      </c>
      <c r="L3578" s="19">
        <f t="shared" si="279"/>
        <v>1123132.9427999631</v>
      </c>
      <c r="M3578" s="29">
        <f>Table4[[#This Row],[Revenue]]/Table4[[#This Row],[Units]]</f>
        <v>2.4045545825825032</v>
      </c>
      <c r="N3578" s="31">
        <f t="shared" si="280"/>
        <v>0.46802122552521935</v>
      </c>
    </row>
    <row r="3579" spans="1:14" x14ac:dyDescent="0.25">
      <c r="A3579" s="35">
        <v>1998</v>
      </c>
      <c r="B3579" s="15" t="s">
        <v>176</v>
      </c>
      <c r="C3579" s="15" t="s">
        <v>170</v>
      </c>
      <c r="D3579" s="15" t="s">
        <v>146</v>
      </c>
      <c r="E3579" s="15" t="s">
        <v>125</v>
      </c>
      <c r="F3579" s="16">
        <v>424</v>
      </c>
      <c r="G3579" s="19">
        <v>543.04393599998207</v>
      </c>
      <c r="H3579" s="19">
        <f t="shared" si="276"/>
        <v>230250.6288639924</v>
      </c>
      <c r="I3579" s="20">
        <v>1298.6303359999572</v>
      </c>
      <c r="J3579" s="19">
        <f t="shared" si="277"/>
        <v>550619.26246398187</v>
      </c>
      <c r="K3579" s="19">
        <f t="shared" si="278"/>
        <v>755.58639999997513</v>
      </c>
      <c r="L3579" s="19">
        <f t="shared" si="279"/>
        <v>320368.63359998947</v>
      </c>
      <c r="M3579" s="29">
        <f>Table4[[#This Row],[Revenue]]/Table4[[#This Row],[Units]]</f>
        <v>3.0628073962263143</v>
      </c>
      <c r="N3579" s="31">
        <f t="shared" si="280"/>
        <v>0.58183332011735789</v>
      </c>
    </row>
    <row r="3580" spans="1:14" x14ac:dyDescent="0.25">
      <c r="A3580" s="35">
        <v>1998</v>
      </c>
      <c r="B3580" s="15" t="s">
        <v>173</v>
      </c>
      <c r="C3580" s="15" t="s">
        <v>170</v>
      </c>
      <c r="D3580" s="15" t="s">
        <v>146</v>
      </c>
      <c r="E3580" s="15" t="s">
        <v>125</v>
      </c>
      <c r="F3580" s="16">
        <v>409</v>
      </c>
      <c r="G3580" s="19">
        <v>509.50765999998424</v>
      </c>
      <c r="H3580" s="19">
        <f t="shared" si="276"/>
        <v>208388.63293999355</v>
      </c>
      <c r="I3580" s="20">
        <v>1235.0416599999619</v>
      </c>
      <c r="J3580" s="19">
        <f t="shared" si="277"/>
        <v>505132.0389399844</v>
      </c>
      <c r="K3580" s="19">
        <f t="shared" si="278"/>
        <v>725.5339999999776</v>
      </c>
      <c r="L3580" s="19">
        <f t="shared" si="279"/>
        <v>296743.40599999088</v>
      </c>
      <c r="M3580" s="29">
        <f>Table4[[#This Row],[Revenue]]/Table4[[#This Row],[Units]]</f>
        <v>3.0196617603911049</v>
      </c>
      <c r="N3580" s="31">
        <f t="shared" si="280"/>
        <v>0.58745710650764604</v>
      </c>
    </row>
    <row r="3581" spans="1:14" x14ac:dyDescent="0.25">
      <c r="A3581" s="35">
        <v>1999</v>
      </c>
      <c r="B3581" s="15" t="s">
        <v>172</v>
      </c>
      <c r="C3581" s="15" t="s">
        <v>170</v>
      </c>
      <c r="D3581" s="15" t="s">
        <v>146</v>
      </c>
      <c r="E3581" s="15" t="s">
        <v>125</v>
      </c>
      <c r="F3581" s="16">
        <v>545</v>
      </c>
      <c r="G3581" s="19">
        <v>745.19430499997168</v>
      </c>
      <c r="H3581" s="19">
        <f t="shared" si="276"/>
        <v>406130.89622498455</v>
      </c>
      <c r="I3581" s="20">
        <v>1634.9888049999381</v>
      </c>
      <c r="J3581" s="19">
        <f t="shared" si="277"/>
        <v>891068.89872496622</v>
      </c>
      <c r="K3581" s="19">
        <f t="shared" si="278"/>
        <v>889.79449999996643</v>
      </c>
      <c r="L3581" s="19">
        <f t="shared" si="279"/>
        <v>484938.00249998167</v>
      </c>
      <c r="M3581" s="29">
        <f>Table4[[#This Row],[Revenue]]/Table4[[#This Row],[Units]]</f>
        <v>2.9999794587154827</v>
      </c>
      <c r="N3581" s="31">
        <f t="shared" si="280"/>
        <v>0.54422054590153612</v>
      </c>
    </row>
    <row r="3582" spans="1:14" x14ac:dyDescent="0.25">
      <c r="A3582" s="35">
        <v>2007</v>
      </c>
      <c r="B3582" s="15" t="s">
        <v>171</v>
      </c>
      <c r="C3582" s="15" t="s">
        <v>170</v>
      </c>
      <c r="D3582" s="15" t="s">
        <v>146</v>
      </c>
      <c r="E3582" s="15" t="s">
        <v>125</v>
      </c>
      <c r="F3582" s="16">
        <v>336</v>
      </c>
      <c r="G3582" s="19">
        <v>600.45420230399543</v>
      </c>
      <c r="H3582" s="19">
        <f t="shared" si="276"/>
        <v>201752.61197414246</v>
      </c>
      <c r="I3582" s="20">
        <v>1393.0078783999932</v>
      </c>
      <c r="J3582" s="19">
        <f t="shared" si="277"/>
        <v>468050.64714239771</v>
      </c>
      <c r="K3582" s="19">
        <f t="shared" si="278"/>
        <v>792.55367609599773</v>
      </c>
      <c r="L3582" s="19">
        <f t="shared" si="279"/>
        <v>266298.03516825521</v>
      </c>
      <c r="M3582" s="29">
        <f>Table4[[#This Row],[Revenue]]/Table4[[#This Row],[Units]]</f>
        <v>4.1458567809523608</v>
      </c>
      <c r="N3582" s="31">
        <f t="shared" si="280"/>
        <v>0.56895132352469091</v>
      </c>
    </row>
    <row r="3583" spans="1:14" x14ac:dyDescent="0.25">
      <c r="A3583" s="35">
        <v>2008</v>
      </c>
      <c r="B3583" s="15" t="s">
        <v>175</v>
      </c>
      <c r="C3583" s="15" t="s">
        <v>170</v>
      </c>
      <c r="D3583" s="15" t="s">
        <v>146</v>
      </c>
      <c r="E3583" s="15" t="s">
        <v>125</v>
      </c>
      <c r="F3583" s="16">
        <v>231</v>
      </c>
      <c r="G3583" s="19">
        <v>367.96934192999004</v>
      </c>
      <c r="H3583" s="19">
        <f t="shared" si="276"/>
        <v>85000.917985827706</v>
      </c>
      <c r="I3583" s="20">
        <v>683.52980299998137</v>
      </c>
      <c r="J3583" s="19">
        <f t="shared" si="277"/>
        <v>157895.38449299568</v>
      </c>
      <c r="K3583" s="19">
        <f t="shared" si="278"/>
        <v>315.56046106999133</v>
      </c>
      <c r="L3583" s="19">
        <f t="shared" si="279"/>
        <v>72894.466507167977</v>
      </c>
      <c r="M3583" s="29">
        <f>Table4[[#This Row],[Revenue]]/Table4[[#This Row],[Units]]</f>
        <v>2.9590034761903956</v>
      </c>
      <c r="N3583" s="31">
        <f t="shared" si="280"/>
        <v>0.461663060900945</v>
      </c>
    </row>
    <row r="3584" spans="1:14" x14ac:dyDescent="0.25">
      <c r="A3584" s="35">
        <v>2009</v>
      </c>
      <c r="B3584" s="15" t="s">
        <v>172</v>
      </c>
      <c r="C3584" s="15" t="s">
        <v>170</v>
      </c>
      <c r="D3584" s="15" t="s">
        <v>146</v>
      </c>
      <c r="E3584" s="15" t="s">
        <v>125</v>
      </c>
      <c r="F3584" s="16">
        <v>733</v>
      </c>
      <c r="G3584" s="19">
        <v>946.38509599996826</v>
      </c>
      <c r="H3584" s="19">
        <f t="shared" si="276"/>
        <v>693700.27536797675</v>
      </c>
      <c r="I3584" s="20">
        <v>1908.5554959999358</v>
      </c>
      <c r="J3584" s="19">
        <f t="shared" si="277"/>
        <v>1398971.1785679529</v>
      </c>
      <c r="K3584" s="19">
        <f t="shared" si="278"/>
        <v>962.17039999996757</v>
      </c>
      <c r="L3584" s="19">
        <f t="shared" si="279"/>
        <v>705270.90319997619</v>
      </c>
      <c r="M3584" s="29">
        <f>Table4[[#This Row],[Revenue]]/Table4[[#This Row],[Units]]</f>
        <v>2.6037592032741279</v>
      </c>
      <c r="N3584" s="31">
        <f t="shared" si="280"/>
        <v>0.50413540607885987</v>
      </c>
    </row>
    <row r="3585" spans="1:19" x14ac:dyDescent="0.25">
      <c r="A3585" s="35">
        <v>2009</v>
      </c>
      <c r="B3585" s="15" t="s">
        <v>171</v>
      </c>
      <c r="C3585" s="15" t="s">
        <v>170</v>
      </c>
      <c r="D3585" s="15" t="s">
        <v>146</v>
      </c>
      <c r="E3585" s="15" t="s">
        <v>125</v>
      </c>
      <c r="F3585" s="16">
        <v>336</v>
      </c>
      <c r="G3585" s="19">
        <v>888.81996719996221</v>
      </c>
      <c r="H3585" s="19">
        <f t="shared" si="276"/>
        <v>298643.50897918729</v>
      </c>
      <c r="I3585" s="20">
        <v>1786.1511199999454</v>
      </c>
      <c r="J3585" s="19">
        <f t="shared" si="277"/>
        <v>600146.77631998167</v>
      </c>
      <c r="K3585" s="19">
        <f t="shared" si="278"/>
        <v>897.33115279998322</v>
      </c>
      <c r="L3585" s="19">
        <f t="shared" si="279"/>
        <v>301503.26734079438</v>
      </c>
      <c r="M3585" s="29">
        <f>Table4[[#This Row],[Revenue]]/Table4[[#This Row],[Units]]</f>
        <v>5.3159259523807902</v>
      </c>
      <c r="N3585" s="31">
        <f t="shared" si="280"/>
        <v>0.50238254913168301</v>
      </c>
    </row>
    <row r="3586" spans="1:19" x14ac:dyDescent="0.25">
      <c r="A3586" s="35">
        <v>1990</v>
      </c>
      <c r="B3586" s="15" t="s">
        <v>174</v>
      </c>
      <c r="C3586" s="15" t="s">
        <v>169</v>
      </c>
      <c r="D3586" s="15" t="s">
        <v>6</v>
      </c>
      <c r="E3586" s="15" t="s">
        <v>38</v>
      </c>
      <c r="F3586" s="16">
        <v>979</v>
      </c>
      <c r="G3586" s="19">
        <v>1104.0388589999993</v>
      </c>
      <c r="H3586" s="19">
        <f t="shared" ref="H3586:H3649" si="281">G3586*F3586</f>
        <v>1080854.0429609993</v>
      </c>
      <c r="I3586" s="20">
        <v>2268.0185348099985</v>
      </c>
      <c r="J3586" s="19">
        <f t="shared" ref="J3586:J3649" si="282">I3586*F3586</f>
        <v>2220390.1455789884</v>
      </c>
      <c r="K3586" s="19">
        <f t="shared" ref="K3586:K3649" si="283">I3586-G3586</f>
        <v>1163.9796758099992</v>
      </c>
      <c r="L3586" s="19">
        <f t="shared" ref="L3586:L3649" si="284">J3586-H3586</f>
        <v>1139536.1026179891</v>
      </c>
      <c r="M3586" s="29">
        <f>Table4[[#This Row],[Revenue]]/Table4[[#This Row],[Units]]</f>
        <v>2.3166685748825318</v>
      </c>
      <c r="N3586" s="31">
        <f t="shared" ref="N3586:N3649" si="285">K3586/I3586</f>
        <v>0.51321435779514502</v>
      </c>
      <c r="O3586" s="37">
        <f>SUMIF($A:$A,"1999",$H:$H)</f>
        <v>71271276.546801642</v>
      </c>
      <c r="P3586" s="37">
        <f>SUMIF(A:A,"1999",J:J)</f>
        <v>140478514.4956508</v>
      </c>
      <c r="Q3586" s="38" t="e">
        <f>(O3586-O3585)/O3585</f>
        <v>#DIV/0!</v>
      </c>
      <c r="R3586" s="38" t="e">
        <f>(P3586-P3585)/P3585</f>
        <v>#DIV/0!</v>
      </c>
      <c r="S3586" s="40">
        <v>1999</v>
      </c>
    </row>
    <row r="3587" spans="1:19" x14ac:dyDescent="0.25">
      <c r="A3587" s="35">
        <v>1990</v>
      </c>
      <c r="B3587" s="15" t="s">
        <v>175</v>
      </c>
      <c r="C3587" s="15" t="s">
        <v>169</v>
      </c>
      <c r="D3587" s="15" t="s">
        <v>6</v>
      </c>
      <c r="E3587" s="15" t="s">
        <v>38</v>
      </c>
      <c r="F3587" s="16">
        <v>286</v>
      </c>
      <c r="G3587" s="19">
        <v>690.38999591398999</v>
      </c>
      <c r="H3587" s="19">
        <f t="shared" si="281"/>
        <v>197451.53883140115</v>
      </c>
      <c r="I3587" s="20">
        <v>1534.804309399985</v>
      </c>
      <c r="J3587" s="19">
        <f t="shared" si="282"/>
        <v>438954.03248839569</v>
      </c>
      <c r="K3587" s="19">
        <f t="shared" si="283"/>
        <v>844.41431348599497</v>
      </c>
      <c r="L3587" s="19">
        <f t="shared" si="284"/>
        <v>241502.49365699454</v>
      </c>
      <c r="M3587" s="29">
        <f>Table4[[#This Row],[Revenue]]/Table4[[#This Row],[Units]]</f>
        <v>5.3664486342656819</v>
      </c>
      <c r="N3587" s="31">
        <f t="shared" si="285"/>
        <v>0.55017718435786089</v>
      </c>
      <c r="O3587" s="41"/>
      <c r="P3587" s="41"/>
      <c r="Q3587" s="41"/>
      <c r="R3587" s="41"/>
      <c r="S3587" s="41"/>
    </row>
    <row r="3588" spans="1:19" x14ac:dyDescent="0.25">
      <c r="A3588" s="35">
        <v>1992</v>
      </c>
      <c r="B3588" s="15" t="s">
        <v>173</v>
      </c>
      <c r="C3588" s="15" t="s">
        <v>169</v>
      </c>
      <c r="D3588" s="15" t="s">
        <v>6</v>
      </c>
      <c r="E3588" s="15" t="s">
        <v>38</v>
      </c>
      <c r="F3588" s="16">
        <v>979</v>
      </c>
      <c r="G3588" s="19">
        <v>1603.0380959999445</v>
      </c>
      <c r="H3588" s="19">
        <f t="shared" si="281"/>
        <v>1569374.2959839457</v>
      </c>
      <c r="I3588" s="20">
        <v>3061.9236959998939</v>
      </c>
      <c r="J3588" s="19">
        <f t="shared" si="282"/>
        <v>2997623.2983838962</v>
      </c>
      <c r="K3588" s="19">
        <f t="shared" si="283"/>
        <v>1458.8855999999494</v>
      </c>
      <c r="L3588" s="19">
        <f t="shared" si="284"/>
        <v>1428249.0023999505</v>
      </c>
      <c r="M3588" s="29">
        <f>Table4[[#This Row],[Revenue]]/Table4[[#This Row],[Units]]</f>
        <v>3.1276033667006065</v>
      </c>
      <c r="N3588" s="31">
        <f t="shared" si="285"/>
        <v>0.47646046892214911</v>
      </c>
    </row>
    <row r="3589" spans="1:19" x14ac:dyDescent="0.25">
      <c r="A3589" s="35">
        <v>1992</v>
      </c>
      <c r="B3589" s="15" t="s">
        <v>173</v>
      </c>
      <c r="C3589" s="15" t="s">
        <v>169</v>
      </c>
      <c r="D3589" s="15" t="s">
        <v>6</v>
      </c>
      <c r="E3589" s="15" t="s">
        <v>38</v>
      </c>
      <c r="F3589" s="16">
        <v>781</v>
      </c>
      <c r="G3589" s="19">
        <v>1291.8575669999543</v>
      </c>
      <c r="H3589" s="19">
        <f t="shared" si="281"/>
        <v>1008940.7598269643</v>
      </c>
      <c r="I3589" s="20">
        <v>2568.3100169999088</v>
      </c>
      <c r="J3589" s="19">
        <f t="shared" si="282"/>
        <v>2005850.1232769289</v>
      </c>
      <c r="K3589" s="19">
        <f t="shared" si="283"/>
        <v>1276.4524499999545</v>
      </c>
      <c r="L3589" s="19">
        <f t="shared" si="284"/>
        <v>996909.36344996456</v>
      </c>
      <c r="M3589" s="29">
        <f>Table4[[#This Row],[Revenue]]/Table4[[#This Row],[Units]]</f>
        <v>3.2884891382841341</v>
      </c>
      <c r="N3589" s="31">
        <f t="shared" si="285"/>
        <v>0.49700092338969365</v>
      </c>
    </row>
    <row r="3590" spans="1:19" x14ac:dyDescent="0.25">
      <c r="A3590" s="35">
        <v>1992</v>
      </c>
      <c r="B3590" s="15" t="s">
        <v>176</v>
      </c>
      <c r="C3590" s="15" t="s">
        <v>169</v>
      </c>
      <c r="D3590" s="15" t="s">
        <v>6</v>
      </c>
      <c r="E3590" s="15" t="s">
        <v>38</v>
      </c>
      <c r="F3590" s="16">
        <v>286</v>
      </c>
      <c r="G3590" s="19">
        <v>886.67285285996672</v>
      </c>
      <c r="H3590" s="19">
        <f t="shared" si="281"/>
        <v>253588.4359179505</v>
      </c>
      <c r="I3590" s="20">
        <v>1791.4595059999517</v>
      </c>
      <c r="J3590" s="19">
        <f t="shared" si="282"/>
        <v>512357.41871598619</v>
      </c>
      <c r="K3590" s="19">
        <f t="shared" si="283"/>
        <v>904.78665313998499</v>
      </c>
      <c r="L3590" s="19">
        <f t="shared" si="284"/>
        <v>258768.98279803569</v>
      </c>
      <c r="M3590" s="29">
        <f>Table4[[#This Row],[Revenue]]/Table4[[#This Row],[Units]]</f>
        <v>6.2638444265732574</v>
      </c>
      <c r="N3590" s="31">
        <f t="shared" si="285"/>
        <v>0.50505559858298543</v>
      </c>
    </row>
    <row r="3591" spans="1:19" x14ac:dyDescent="0.25">
      <c r="A3591" s="35">
        <v>1996</v>
      </c>
      <c r="B3591" s="15" t="s">
        <v>173</v>
      </c>
      <c r="C3591" s="15" t="s">
        <v>169</v>
      </c>
      <c r="D3591" s="15" t="s">
        <v>6</v>
      </c>
      <c r="E3591" s="15" t="s">
        <v>38</v>
      </c>
      <c r="F3591" s="16">
        <v>275</v>
      </c>
      <c r="G3591" s="19">
        <v>420.35731500749853</v>
      </c>
      <c r="H3591" s="19">
        <f t="shared" si="281"/>
        <v>115598.26162706209</v>
      </c>
      <c r="I3591" s="20">
        <v>702.50690324999766</v>
      </c>
      <c r="J3591" s="19">
        <f t="shared" si="282"/>
        <v>193189.39839374935</v>
      </c>
      <c r="K3591" s="19">
        <f t="shared" si="283"/>
        <v>282.14958824249914</v>
      </c>
      <c r="L3591" s="19">
        <f t="shared" si="284"/>
        <v>77591.136766687254</v>
      </c>
      <c r="M3591" s="29">
        <f>Table4[[#This Row],[Revenue]]/Table4[[#This Row],[Units]]</f>
        <v>2.5545705572727186</v>
      </c>
      <c r="N3591" s="31">
        <f t="shared" si="285"/>
        <v>0.40163247782647332</v>
      </c>
    </row>
    <row r="3592" spans="1:19" x14ac:dyDescent="0.25">
      <c r="A3592" s="35">
        <v>1997</v>
      </c>
      <c r="B3592" s="15" t="s">
        <v>171</v>
      </c>
      <c r="C3592" s="15" t="s">
        <v>169</v>
      </c>
      <c r="D3592" s="15" t="s">
        <v>6</v>
      </c>
      <c r="E3592" s="15" t="s">
        <v>38</v>
      </c>
      <c r="F3592" s="16">
        <v>797</v>
      </c>
      <c r="G3592" s="19">
        <v>1154.9964599999712</v>
      </c>
      <c r="H3592" s="19">
        <f t="shared" si="281"/>
        <v>920532.17861997709</v>
      </c>
      <c r="I3592" s="20">
        <v>2453.8474313999391</v>
      </c>
      <c r="J3592" s="19">
        <f t="shared" si="282"/>
        <v>1955716.4028257513</v>
      </c>
      <c r="K3592" s="19">
        <f t="shared" si="283"/>
        <v>1298.8509713999679</v>
      </c>
      <c r="L3592" s="19">
        <f t="shared" si="284"/>
        <v>1035184.2242057743</v>
      </c>
      <c r="M3592" s="29">
        <f>Table4[[#This Row],[Revenue]]/Table4[[#This Row],[Units]]</f>
        <v>3.0788549954829851</v>
      </c>
      <c r="N3592" s="31">
        <f t="shared" si="285"/>
        <v>0.52931203251661141</v>
      </c>
    </row>
    <row r="3593" spans="1:19" x14ac:dyDescent="0.25">
      <c r="A3593" s="35">
        <v>1997</v>
      </c>
      <c r="B3593" s="15" t="s">
        <v>171</v>
      </c>
      <c r="C3593" s="15" t="s">
        <v>169</v>
      </c>
      <c r="D3593" s="15" t="s">
        <v>6</v>
      </c>
      <c r="E3593" s="15" t="s">
        <v>38</v>
      </c>
      <c r="F3593" s="16">
        <v>738</v>
      </c>
      <c r="G3593" s="19">
        <v>1070.0461259999734</v>
      </c>
      <c r="H3593" s="19">
        <f t="shared" si="281"/>
        <v>789694.04098798032</v>
      </c>
      <c r="I3593" s="20">
        <v>2305.6959263399426</v>
      </c>
      <c r="J3593" s="19">
        <f t="shared" si="282"/>
        <v>1701603.5936388776</v>
      </c>
      <c r="K3593" s="19">
        <f t="shared" si="283"/>
        <v>1235.6498003399693</v>
      </c>
      <c r="L3593" s="19">
        <f t="shared" si="284"/>
        <v>911909.5526508973</v>
      </c>
      <c r="M3593" s="29">
        <f>Table4[[#This Row],[Revenue]]/Table4[[#This Row],[Units]]</f>
        <v>3.1242492226828489</v>
      </c>
      <c r="N3593" s="31">
        <f t="shared" si="285"/>
        <v>0.53591186340925601</v>
      </c>
    </row>
    <row r="3594" spans="1:19" x14ac:dyDescent="0.25">
      <c r="A3594" s="35">
        <v>1997</v>
      </c>
      <c r="B3594" s="15" t="s">
        <v>171</v>
      </c>
      <c r="C3594" s="15" t="s">
        <v>169</v>
      </c>
      <c r="D3594" s="15" t="s">
        <v>6</v>
      </c>
      <c r="E3594" s="15" t="s">
        <v>38</v>
      </c>
      <c r="F3594" s="16">
        <v>574</v>
      </c>
      <c r="G3594" s="19">
        <v>831.97224599997935</v>
      </c>
      <c r="H3594" s="19">
        <f t="shared" si="281"/>
        <v>477552.06920398813</v>
      </c>
      <c r="I3594" s="20">
        <v>1769.7353459999561</v>
      </c>
      <c r="J3594" s="19">
        <f t="shared" si="282"/>
        <v>1015828.0886039748</v>
      </c>
      <c r="K3594" s="19">
        <f t="shared" si="283"/>
        <v>937.7630999999767</v>
      </c>
      <c r="L3594" s="19">
        <f t="shared" si="284"/>
        <v>538276.0193999866</v>
      </c>
      <c r="M3594" s="29">
        <f>Table4[[#This Row],[Revenue]]/Table4[[#This Row],[Units]]</f>
        <v>3.0831626236933034</v>
      </c>
      <c r="N3594" s="31">
        <f t="shared" si="285"/>
        <v>0.5298888910816838</v>
      </c>
    </row>
    <row r="3595" spans="1:19" x14ac:dyDescent="0.25">
      <c r="A3595" s="35">
        <v>1999</v>
      </c>
      <c r="B3595" s="15" t="s">
        <v>175</v>
      </c>
      <c r="C3595" s="15" t="s">
        <v>169</v>
      </c>
      <c r="D3595" s="15" t="s">
        <v>6</v>
      </c>
      <c r="E3595" s="15" t="s">
        <v>38</v>
      </c>
      <c r="F3595" s="16">
        <v>797</v>
      </c>
      <c r="G3595" s="19">
        <v>1422.5111039999417</v>
      </c>
      <c r="H3595" s="19">
        <f t="shared" si="281"/>
        <v>1133741.3498879536</v>
      </c>
      <c r="I3595" s="20">
        <v>2817.0455039998851</v>
      </c>
      <c r="J3595" s="19">
        <f t="shared" si="282"/>
        <v>2245185.2666879082</v>
      </c>
      <c r="K3595" s="19">
        <f t="shared" si="283"/>
        <v>1394.5343999999434</v>
      </c>
      <c r="L3595" s="19">
        <f t="shared" si="284"/>
        <v>1111443.9167999546</v>
      </c>
      <c r="M3595" s="29">
        <f>Table4[[#This Row],[Revenue]]/Table4[[#This Row],[Units]]</f>
        <v>3.5345614855707468</v>
      </c>
      <c r="N3595" s="31">
        <f t="shared" si="285"/>
        <v>0.49503438905046537</v>
      </c>
    </row>
    <row r="3596" spans="1:19" x14ac:dyDescent="0.25">
      <c r="A3596" s="35">
        <v>1999</v>
      </c>
      <c r="B3596" s="15" t="s">
        <v>175</v>
      </c>
      <c r="C3596" s="15" t="s">
        <v>169</v>
      </c>
      <c r="D3596" s="15" t="s">
        <v>6</v>
      </c>
      <c r="E3596" s="15" t="s">
        <v>38</v>
      </c>
      <c r="F3596" s="16">
        <v>738</v>
      </c>
      <c r="G3596" s="19">
        <v>1317.573539999946</v>
      </c>
      <c r="H3596" s="19">
        <f t="shared" si="281"/>
        <v>972369.27251996018</v>
      </c>
      <c r="I3596" s="20">
        <v>2649.0425399998917</v>
      </c>
      <c r="J3596" s="19">
        <f t="shared" si="282"/>
        <v>1954993.39451992</v>
      </c>
      <c r="K3596" s="19">
        <f t="shared" si="283"/>
        <v>1331.4689999999457</v>
      </c>
      <c r="L3596" s="19">
        <f t="shared" si="284"/>
        <v>982624.12199995981</v>
      </c>
      <c r="M3596" s="29">
        <f>Table4[[#This Row],[Revenue]]/Table4[[#This Row],[Units]]</f>
        <v>3.5894885365852192</v>
      </c>
      <c r="N3596" s="31">
        <f t="shared" si="285"/>
        <v>0.50262273251376333</v>
      </c>
    </row>
    <row r="3597" spans="1:19" x14ac:dyDescent="0.25">
      <c r="A3597" s="35">
        <v>2000</v>
      </c>
      <c r="B3597" s="15" t="s">
        <v>171</v>
      </c>
      <c r="C3597" s="15" t="s">
        <v>169</v>
      </c>
      <c r="D3597" s="15" t="s">
        <v>6</v>
      </c>
      <c r="E3597" s="15" t="s">
        <v>38</v>
      </c>
      <c r="F3597" s="16">
        <v>379</v>
      </c>
      <c r="G3597" s="19">
        <v>802.88097799996228</v>
      </c>
      <c r="H3597" s="19">
        <f t="shared" si="281"/>
        <v>304291.89066198573</v>
      </c>
      <c r="I3597" s="20">
        <v>2082.5837999999021</v>
      </c>
      <c r="J3597" s="19">
        <f t="shared" si="282"/>
        <v>789299.26019996288</v>
      </c>
      <c r="K3597" s="19">
        <f t="shared" si="283"/>
        <v>1279.7028219999397</v>
      </c>
      <c r="L3597" s="19">
        <f t="shared" si="284"/>
        <v>485007.36953797715</v>
      </c>
      <c r="M3597" s="29">
        <f>Table4[[#This Row],[Revenue]]/Table4[[#This Row],[Units]]</f>
        <v>5.4949440633242803</v>
      </c>
      <c r="N3597" s="31">
        <f t="shared" si="285"/>
        <v>0.61447842915132633</v>
      </c>
    </row>
    <row r="3598" spans="1:19" x14ac:dyDescent="0.25">
      <c r="A3598" s="35">
        <v>2000</v>
      </c>
      <c r="B3598" s="15" t="s">
        <v>176</v>
      </c>
      <c r="C3598" s="15" t="s">
        <v>169</v>
      </c>
      <c r="D3598" s="15" t="s">
        <v>6</v>
      </c>
      <c r="E3598" s="15" t="s">
        <v>38</v>
      </c>
      <c r="F3598" s="16">
        <v>381</v>
      </c>
      <c r="G3598" s="19">
        <v>924.251593999958</v>
      </c>
      <c r="H3598" s="19">
        <f t="shared" si="281"/>
        <v>352139.85731398402</v>
      </c>
      <c r="I3598" s="20">
        <v>1878.2973999999147</v>
      </c>
      <c r="J3598" s="19">
        <f t="shared" si="282"/>
        <v>715631.30939996743</v>
      </c>
      <c r="K3598" s="19">
        <f t="shared" si="283"/>
        <v>954.04580599995666</v>
      </c>
      <c r="L3598" s="19">
        <f t="shared" si="284"/>
        <v>363491.45208598342</v>
      </c>
      <c r="M3598" s="29">
        <f>Table4[[#This Row],[Revenue]]/Table4[[#This Row],[Units]]</f>
        <v>4.9299144356953137</v>
      </c>
      <c r="N3598" s="31">
        <f t="shared" si="285"/>
        <v>0.50793117532931686</v>
      </c>
    </row>
    <row r="3599" spans="1:19" x14ac:dyDescent="0.25">
      <c r="A3599" s="35">
        <v>2000</v>
      </c>
      <c r="B3599" s="15" t="s">
        <v>172</v>
      </c>
      <c r="C3599" s="15" t="s">
        <v>169</v>
      </c>
      <c r="D3599" s="15" t="s">
        <v>6</v>
      </c>
      <c r="E3599" s="15" t="s">
        <v>38</v>
      </c>
      <c r="F3599" s="16">
        <v>275</v>
      </c>
      <c r="G3599" s="19">
        <v>661.84968074997096</v>
      </c>
      <c r="H3599" s="19">
        <f t="shared" si="281"/>
        <v>182008.66220624201</v>
      </c>
      <c r="I3599" s="20">
        <v>1083.4358249999525</v>
      </c>
      <c r="J3599" s="19">
        <f t="shared" si="282"/>
        <v>297944.85187498695</v>
      </c>
      <c r="K3599" s="19">
        <f t="shared" si="283"/>
        <v>421.58614424998154</v>
      </c>
      <c r="L3599" s="19">
        <f t="shared" si="284"/>
        <v>115936.18966874495</v>
      </c>
      <c r="M3599" s="29">
        <f>Table4[[#This Row],[Revenue]]/Table4[[#This Row],[Units]]</f>
        <v>3.9397666363634638</v>
      </c>
      <c r="N3599" s="31">
        <f t="shared" si="285"/>
        <v>0.38911962713619891</v>
      </c>
    </row>
    <row r="3600" spans="1:19" x14ac:dyDescent="0.25">
      <c r="A3600" s="35">
        <v>2001</v>
      </c>
      <c r="B3600" s="15" t="s">
        <v>172</v>
      </c>
      <c r="C3600" s="15" t="s">
        <v>169</v>
      </c>
      <c r="D3600" s="15" t="s">
        <v>6</v>
      </c>
      <c r="E3600" s="15" t="s">
        <v>38</v>
      </c>
      <c r="F3600" s="16">
        <v>491</v>
      </c>
      <c r="G3600" s="19">
        <v>1157.7599214999423</v>
      </c>
      <c r="H3600" s="19">
        <f t="shared" si="281"/>
        <v>568460.12145647162</v>
      </c>
      <c r="I3600" s="20">
        <v>2429.9476499998786</v>
      </c>
      <c r="J3600" s="19">
        <f t="shared" si="282"/>
        <v>1193104.2961499405</v>
      </c>
      <c r="K3600" s="19">
        <f t="shared" si="283"/>
        <v>1272.1877284999364</v>
      </c>
      <c r="L3600" s="19">
        <f t="shared" si="284"/>
        <v>624644.17469346884</v>
      </c>
      <c r="M3600" s="29">
        <f>Table4[[#This Row],[Revenue]]/Table4[[#This Row],[Units]]</f>
        <v>4.9489768839101398</v>
      </c>
      <c r="N3600" s="31">
        <f t="shared" si="285"/>
        <v>0.52354532349698968</v>
      </c>
    </row>
    <row r="3601" spans="1:14" x14ac:dyDescent="0.25">
      <c r="A3601" s="35">
        <v>2001</v>
      </c>
      <c r="B3601" s="15" t="s">
        <v>174</v>
      </c>
      <c r="C3601" s="15" t="s">
        <v>169</v>
      </c>
      <c r="D3601" s="15" t="s">
        <v>6</v>
      </c>
      <c r="E3601" s="15" t="s">
        <v>38</v>
      </c>
      <c r="F3601" s="16">
        <v>477</v>
      </c>
      <c r="G3601" s="19">
        <v>884.29497049995712</v>
      </c>
      <c r="H3601" s="19">
        <f t="shared" si="281"/>
        <v>421808.70092847955</v>
      </c>
      <c r="I3601" s="20">
        <v>2293.9805499998888</v>
      </c>
      <c r="J3601" s="19">
        <f t="shared" si="282"/>
        <v>1094228.7223499469</v>
      </c>
      <c r="K3601" s="19">
        <f t="shared" si="283"/>
        <v>1409.6855794999317</v>
      </c>
      <c r="L3601" s="19">
        <f t="shared" si="284"/>
        <v>672420.0214214673</v>
      </c>
      <c r="M3601" s="29">
        <f>Table4[[#This Row],[Revenue]]/Table4[[#This Row],[Units]]</f>
        <v>4.8091835429767062</v>
      </c>
      <c r="N3601" s="31">
        <f t="shared" si="285"/>
        <v>0.61451505310278243</v>
      </c>
    </row>
    <row r="3602" spans="1:14" x14ac:dyDescent="0.25">
      <c r="A3602" s="35">
        <v>2001</v>
      </c>
      <c r="B3602" s="15" t="s">
        <v>173</v>
      </c>
      <c r="C3602" s="15" t="s">
        <v>169</v>
      </c>
      <c r="D3602" s="15" t="s">
        <v>6</v>
      </c>
      <c r="E3602" s="15" t="s">
        <v>38</v>
      </c>
      <c r="F3602" s="16">
        <v>388</v>
      </c>
      <c r="G3602" s="19">
        <v>1104.6871597499432</v>
      </c>
      <c r="H3602" s="19">
        <f t="shared" si="281"/>
        <v>428618.617982978</v>
      </c>
      <c r="I3602" s="20">
        <v>2296.5167249998822</v>
      </c>
      <c r="J3602" s="19">
        <f t="shared" si="282"/>
        <v>891048.48929995426</v>
      </c>
      <c r="K3602" s="19">
        <f t="shared" si="283"/>
        <v>1191.8295652499389</v>
      </c>
      <c r="L3602" s="19">
        <f t="shared" si="284"/>
        <v>462429.87131697626</v>
      </c>
      <c r="M3602" s="29">
        <f>Table4[[#This Row],[Revenue]]/Table4[[#This Row],[Units]]</f>
        <v>5.9188575386594904</v>
      </c>
      <c r="N3602" s="31">
        <f t="shared" si="285"/>
        <v>0.51897273478380612</v>
      </c>
    </row>
    <row r="3603" spans="1:14" x14ac:dyDescent="0.25">
      <c r="A3603" s="35">
        <v>2001</v>
      </c>
      <c r="B3603" s="15" t="s">
        <v>171</v>
      </c>
      <c r="C3603" s="15" t="s">
        <v>169</v>
      </c>
      <c r="D3603" s="15" t="s">
        <v>6</v>
      </c>
      <c r="E3603" s="15" t="s">
        <v>38</v>
      </c>
      <c r="F3603" s="16">
        <v>383</v>
      </c>
      <c r="G3603" s="19">
        <v>858.75463049995381</v>
      </c>
      <c r="H3603" s="19">
        <f t="shared" si="281"/>
        <v>328903.02348148229</v>
      </c>
      <c r="I3603" s="20">
        <v>2144.6665499998844</v>
      </c>
      <c r="J3603" s="19">
        <f t="shared" si="282"/>
        <v>821407.28864995576</v>
      </c>
      <c r="K3603" s="19">
        <f t="shared" si="283"/>
        <v>1285.9119194999307</v>
      </c>
      <c r="L3603" s="19">
        <f t="shared" si="284"/>
        <v>492504.26516847347</v>
      </c>
      <c r="M3603" s="29">
        <f>Table4[[#This Row],[Revenue]]/Table4[[#This Row],[Units]]</f>
        <v>5.5996515665793325</v>
      </c>
      <c r="N3603" s="31">
        <f t="shared" si="285"/>
        <v>0.5995859447241344</v>
      </c>
    </row>
    <row r="3604" spans="1:14" x14ac:dyDescent="0.25">
      <c r="A3604" s="35">
        <v>2001</v>
      </c>
      <c r="B3604" s="15" t="s">
        <v>176</v>
      </c>
      <c r="C3604" s="15" t="s">
        <v>169</v>
      </c>
      <c r="D3604" s="15" t="s">
        <v>6</v>
      </c>
      <c r="E3604" s="15" t="s">
        <v>38</v>
      </c>
      <c r="F3604" s="16">
        <v>385</v>
      </c>
      <c r="G3604" s="19">
        <v>840.24278799995579</v>
      </c>
      <c r="H3604" s="19">
        <f t="shared" si="281"/>
        <v>323493.47337998298</v>
      </c>
      <c r="I3604" s="20">
        <v>2098.4347999998895</v>
      </c>
      <c r="J3604" s="19">
        <f t="shared" si="282"/>
        <v>807897.39799995744</v>
      </c>
      <c r="K3604" s="19">
        <f t="shared" si="283"/>
        <v>1258.1920119999336</v>
      </c>
      <c r="L3604" s="19">
        <f t="shared" si="284"/>
        <v>484403.92461997445</v>
      </c>
      <c r="M3604" s="29">
        <f>Table4[[#This Row],[Revenue]]/Table4[[#This Row],[Units]]</f>
        <v>5.4504799999997129</v>
      </c>
      <c r="N3604" s="31">
        <f t="shared" si="285"/>
        <v>0.59958594472413429</v>
      </c>
    </row>
    <row r="3605" spans="1:14" x14ac:dyDescent="0.25">
      <c r="A3605" s="35">
        <v>2007</v>
      </c>
      <c r="B3605" s="15" t="s">
        <v>172</v>
      </c>
      <c r="C3605" s="15" t="s">
        <v>169</v>
      </c>
      <c r="D3605" s="15" t="s">
        <v>6</v>
      </c>
      <c r="E3605" s="15" t="s">
        <v>38</v>
      </c>
      <c r="F3605" s="16">
        <v>858.19090417248481</v>
      </c>
      <c r="G3605" s="19">
        <v>1928.3450468070214</v>
      </c>
      <c r="H3605" s="19">
        <f t="shared" si="281"/>
        <v>1654888.1792758503</v>
      </c>
      <c r="I3605" s="20">
        <v>5040.1785005947913</v>
      </c>
      <c r="J3605" s="19">
        <f t="shared" si="282"/>
        <v>4325435.3446161626</v>
      </c>
      <c r="K3605" s="19">
        <f t="shared" si="283"/>
        <v>3111.8334537877699</v>
      </c>
      <c r="L3605" s="19">
        <f t="shared" si="284"/>
        <v>2670547.1653403123</v>
      </c>
      <c r="M3605" s="29">
        <f>Table4[[#This Row],[Revenue]]/Table4[[#This Row],[Units]]</f>
        <v>5.8730271738953128</v>
      </c>
      <c r="N3605" s="31">
        <f t="shared" si="285"/>
        <v>0.61740540606261118</v>
      </c>
    </row>
    <row r="3606" spans="1:14" x14ac:dyDescent="0.25">
      <c r="A3606" s="35">
        <v>2007</v>
      </c>
      <c r="B3606" s="15" t="s">
        <v>176</v>
      </c>
      <c r="C3606" s="15" t="s">
        <v>169</v>
      </c>
      <c r="D3606" s="15" t="s">
        <v>6</v>
      </c>
      <c r="E3606" s="15" t="s">
        <v>38</v>
      </c>
      <c r="F3606" s="16">
        <v>766.03581931544272</v>
      </c>
      <c r="G3606" s="19">
        <v>1866.0255797470868</v>
      </c>
      <c r="H3606" s="19">
        <f t="shared" si="281"/>
        <v>1429442.4338451335</v>
      </c>
      <c r="I3606" s="20">
        <v>5345.8258324882891</v>
      </c>
      <c r="J3606" s="19">
        <f t="shared" si="282"/>
        <v>4095094.0715078251</v>
      </c>
      <c r="K3606" s="19">
        <f t="shared" si="283"/>
        <v>3479.8002527412023</v>
      </c>
      <c r="L3606" s="19">
        <f t="shared" si="284"/>
        <v>2665651.6376626915</v>
      </c>
      <c r="M3606" s="29">
        <f>Table4[[#This Row],[Revenue]]/Table4[[#This Row],[Units]]</f>
        <v>6.9785585708844691</v>
      </c>
      <c r="N3606" s="31">
        <f t="shared" si="285"/>
        <v>0.6509378273406039</v>
      </c>
    </row>
    <row r="3607" spans="1:14" x14ac:dyDescent="0.25">
      <c r="A3607" s="35">
        <v>2007</v>
      </c>
      <c r="B3607" s="15" t="s">
        <v>172</v>
      </c>
      <c r="C3607" s="15" t="s">
        <v>169</v>
      </c>
      <c r="D3607" s="15" t="s">
        <v>6</v>
      </c>
      <c r="E3607" s="15" t="s">
        <v>38</v>
      </c>
      <c r="F3607" s="16">
        <v>828.688542869402</v>
      </c>
      <c r="G3607" s="19">
        <v>2070.4546215806954</v>
      </c>
      <c r="H3607" s="19">
        <f t="shared" si="281"/>
        <v>1715762.0234349256</v>
      </c>
      <c r="I3607" s="20">
        <v>4522.0454520410021</v>
      </c>
      <c r="J3607" s="19">
        <f t="shared" si="282"/>
        <v>3747367.2564410642</v>
      </c>
      <c r="K3607" s="19">
        <f t="shared" si="283"/>
        <v>2451.5908304603067</v>
      </c>
      <c r="L3607" s="19">
        <f t="shared" si="284"/>
        <v>2031605.2330061386</v>
      </c>
      <c r="M3607" s="29">
        <f>Table4[[#This Row],[Revenue]]/Table4[[#This Row],[Units]]</f>
        <v>5.4568697624116407</v>
      </c>
      <c r="N3607" s="31">
        <f t="shared" si="285"/>
        <v>0.54214201437400278</v>
      </c>
    </row>
    <row r="3608" spans="1:14" x14ac:dyDescent="0.25">
      <c r="A3608" s="35">
        <v>2007</v>
      </c>
      <c r="B3608" s="15" t="s">
        <v>173</v>
      </c>
      <c r="C3608" s="15" t="s">
        <v>169</v>
      </c>
      <c r="D3608" s="15" t="s">
        <v>6</v>
      </c>
      <c r="E3608" s="15" t="s">
        <v>38</v>
      </c>
      <c r="F3608" s="16">
        <v>705.48710846858421</v>
      </c>
      <c r="G3608" s="19">
        <v>1591.2219623175085</v>
      </c>
      <c r="H3608" s="19">
        <f t="shared" si="281"/>
        <v>1122586.5811270855</v>
      </c>
      <c r="I3608" s="20">
        <v>4193.8781111081862</v>
      </c>
      <c r="J3608" s="19">
        <f t="shared" si="282"/>
        <v>2958726.9418754019</v>
      </c>
      <c r="K3608" s="19">
        <f t="shared" si="283"/>
        <v>2602.6561487906774</v>
      </c>
      <c r="L3608" s="19">
        <f t="shared" si="284"/>
        <v>1836140.3607483164</v>
      </c>
      <c r="M3608" s="29">
        <f>Table4[[#This Row],[Revenue]]/Table4[[#This Row],[Units]]</f>
        <v>5.9446559132907844</v>
      </c>
      <c r="N3608" s="31">
        <f t="shared" si="285"/>
        <v>0.62058459493543894</v>
      </c>
    </row>
    <row r="3609" spans="1:14" x14ac:dyDescent="0.25">
      <c r="A3609" s="35">
        <v>2007</v>
      </c>
      <c r="B3609" s="15" t="s">
        <v>174</v>
      </c>
      <c r="C3609" s="15" t="s">
        <v>169</v>
      </c>
      <c r="D3609" s="15" t="s">
        <v>6</v>
      </c>
      <c r="E3609" s="15" t="s">
        <v>38</v>
      </c>
      <c r="F3609" s="16">
        <v>583.42201120670916</v>
      </c>
      <c r="G3609" s="19">
        <v>1670.5415998082067</v>
      </c>
      <c r="H3609" s="19">
        <f t="shared" si="281"/>
        <v>974630.73996457737</v>
      </c>
      <c r="I3609" s="20">
        <v>3968.4989659828771</v>
      </c>
      <c r="J3609" s="19">
        <f t="shared" si="282"/>
        <v>2315309.6482054759</v>
      </c>
      <c r="K3609" s="19">
        <f t="shared" si="283"/>
        <v>2297.9573661746704</v>
      </c>
      <c r="L3609" s="19">
        <f t="shared" si="284"/>
        <v>1340678.9082408985</v>
      </c>
      <c r="M3609" s="29">
        <f>Table4[[#This Row],[Revenue]]/Table4[[#This Row],[Units]]</f>
        <v>6.8021070335942797</v>
      </c>
      <c r="N3609" s="31">
        <f t="shared" si="285"/>
        <v>0.57904950609090955</v>
      </c>
    </row>
    <row r="3610" spans="1:14" x14ac:dyDescent="0.25">
      <c r="A3610" s="35">
        <v>2007</v>
      </c>
      <c r="B3610" s="15" t="s">
        <v>175</v>
      </c>
      <c r="C3610" s="15" t="s">
        <v>169</v>
      </c>
      <c r="D3610" s="15" t="s">
        <v>6</v>
      </c>
      <c r="E3610" s="15" t="s">
        <v>38</v>
      </c>
      <c r="F3610" s="16">
        <v>209</v>
      </c>
      <c r="G3610" s="19">
        <v>300.37470007349918</v>
      </c>
      <c r="H3610" s="19">
        <f t="shared" si="281"/>
        <v>62778.312315361327</v>
      </c>
      <c r="I3610" s="20">
        <v>564.89995184999839</v>
      </c>
      <c r="J3610" s="19">
        <f t="shared" si="282"/>
        <v>118064.08993664966</v>
      </c>
      <c r="K3610" s="19">
        <f t="shared" si="283"/>
        <v>264.5252517764992</v>
      </c>
      <c r="L3610" s="19">
        <f t="shared" si="284"/>
        <v>55285.777621288333</v>
      </c>
      <c r="M3610" s="29">
        <f>Table4[[#This Row],[Revenue]]/Table4[[#This Row],[Units]]</f>
        <v>2.7028705830143465</v>
      </c>
      <c r="N3610" s="31">
        <f t="shared" si="285"/>
        <v>0.46826920574201136</v>
      </c>
    </row>
    <row r="3611" spans="1:14" x14ac:dyDescent="0.25">
      <c r="A3611" s="35">
        <v>2009</v>
      </c>
      <c r="B3611" s="15" t="s">
        <v>172</v>
      </c>
      <c r="C3611" s="15" t="s">
        <v>169</v>
      </c>
      <c r="D3611" s="15" t="s">
        <v>6</v>
      </c>
      <c r="E3611" s="15" t="s">
        <v>38</v>
      </c>
      <c r="F3611" s="16">
        <v>835</v>
      </c>
      <c r="G3611" s="19">
        <v>1315.4782049999583</v>
      </c>
      <c r="H3611" s="19">
        <f t="shared" si="281"/>
        <v>1098424.3011749652</v>
      </c>
      <c r="I3611" s="20">
        <v>2582.4599549999184</v>
      </c>
      <c r="J3611" s="19">
        <f t="shared" si="282"/>
        <v>2156354.0624249317</v>
      </c>
      <c r="K3611" s="19">
        <f t="shared" si="283"/>
        <v>1266.9817499999601</v>
      </c>
      <c r="L3611" s="19">
        <f t="shared" si="284"/>
        <v>1057929.7612499665</v>
      </c>
      <c r="M3611" s="29">
        <f>Table4[[#This Row],[Revenue]]/Table4[[#This Row],[Units]]</f>
        <v>3.0927664131735551</v>
      </c>
      <c r="N3611" s="31">
        <f t="shared" si="285"/>
        <v>0.4906104149057367</v>
      </c>
    </row>
    <row r="3612" spans="1:14" x14ac:dyDescent="0.25">
      <c r="A3612" s="35">
        <v>2009</v>
      </c>
      <c r="B3612" s="15" t="s">
        <v>172</v>
      </c>
      <c r="C3612" s="15" t="s">
        <v>169</v>
      </c>
      <c r="D3612" s="15" t="s">
        <v>6</v>
      </c>
      <c r="E3612" s="15" t="s">
        <v>38</v>
      </c>
      <c r="F3612" s="16">
        <v>289</v>
      </c>
      <c r="G3612" s="19">
        <v>852.13986686997112</v>
      </c>
      <c r="H3612" s="19">
        <f t="shared" si="281"/>
        <v>246268.42152542164</v>
      </c>
      <c r="I3612" s="20">
        <v>1738.353676999958</v>
      </c>
      <c r="J3612" s="19">
        <f t="shared" si="282"/>
        <v>502384.21265298786</v>
      </c>
      <c r="K3612" s="19">
        <f t="shared" si="283"/>
        <v>886.21381012998688</v>
      </c>
      <c r="L3612" s="19">
        <f t="shared" si="284"/>
        <v>256115.79112756622</v>
      </c>
      <c r="M3612" s="29">
        <f>Table4[[#This Row],[Revenue]]/Table4[[#This Row],[Units]]</f>
        <v>6.0150646262974323</v>
      </c>
      <c r="N3612" s="31">
        <f t="shared" si="285"/>
        <v>0.50980063600142067</v>
      </c>
    </row>
    <row r="3613" spans="1:14" x14ac:dyDescent="0.25">
      <c r="A3613" s="35">
        <v>2009</v>
      </c>
      <c r="B3613" s="15" t="s">
        <v>175</v>
      </c>
      <c r="C3613" s="15" t="s">
        <v>169</v>
      </c>
      <c r="D3613" s="15" t="s">
        <v>6</v>
      </c>
      <c r="E3613" s="15" t="s">
        <v>38</v>
      </c>
      <c r="F3613" s="16">
        <v>209</v>
      </c>
      <c r="G3613" s="19">
        <v>449.98676444998216</v>
      </c>
      <c r="H3613" s="19">
        <f t="shared" si="281"/>
        <v>94047.233770046267</v>
      </c>
      <c r="I3613" s="20">
        <v>834.76909499996691</v>
      </c>
      <c r="J3613" s="19">
        <f t="shared" si="282"/>
        <v>174466.74085499308</v>
      </c>
      <c r="K3613" s="19">
        <f t="shared" si="283"/>
        <v>384.78233054998475</v>
      </c>
      <c r="L3613" s="19">
        <f t="shared" si="284"/>
        <v>80419.507084946817</v>
      </c>
      <c r="M3613" s="29">
        <f>Table4[[#This Row],[Revenue]]/Table4[[#This Row],[Units]]</f>
        <v>3.9941105023921861</v>
      </c>
      <c r="N3613" s="31">
        <f t="shared" si="285"/>
        <v>0.46094462870597769</v>
      </c>
    </row>
    <row r="3614" spans="1:14" x14ac:dyDescent="0.25">
      <c r="A3614" s="35">
        <v>2012</v>
      </c>
      <c r="B3614" s="15" t="s">
        <v>171</v>
      </c>
      <c r="C3614" s="15" t="s">
        <v>170</v>
      </c>
      <c r="D3614" s="15" t="s">
        <v>168</v>
      </c>
      <c r="E3614" s="15" t="s">
        <v>38</v>
      </c>
      <c r="F3614" s="16">
        <v>878</v>
      </c>
      <c r="G3614" s="19">
        <v>1263.8000495115675</v>
      </c>
      <c r="H3614" s="19">
        <f t="shared" si="281"/>
        <v>1109616.4434711563</v>
      </c>
      <c r="I3614" s="20">
        <v>1995.7727403599483</v>
      </c>
      <c r="J3614" s="19">
        <f t="shared" si="282"/>
        <v>1752288.4660360347</v>
      </c>
      <c r="K3614" s="19">
        <f t="shared" si="283"/>
        <v>731.97269084838081</v>
      </c>
      <c r="L3614" s="19">
        <f t="shared" si="284"/>
        <v>642672.02256487845</v>
      </c>
      <c r="M3614" s="29">
        <f>Table4[[#This Row],[Revenue]]/Table4[[#This Row],[Units]]</f>
        <v>2.2730896815033579</v>
      </c>
      <c r="N3614" s="31">
        <f t="shared" si="285"/>
        <v>0.36676154355949647</v>
      </c>
    </row>
    <row r="3615" spans="1:14" x14ac:dyDescent="0.25">
      <c r="A3615" s="35">
        <v>1990</v>
      </c>
      <c r="B3615" s="15" t="s">
        <v>175</v>
      </c>
      <c r="C3615" s="15" t="s">
        <v>170</v>
      </c>
      <c r="D3615" s="15" t="s">
        <v>146</v>
      </c>
      <c r="E3615" s="15" t="s">
        <v>139</v>
      </c>
      <c r="F3615" s="16">
        <v>488</v>
      </c>
      <c r="G3615" s="19">
        <v>511.87735199999184</v>
      </c>
      <c r="H3615" s="19">
        <f t="shared" si="281"/>
        <v>249796.14777599601</v>
      </c>
      <c r="I3615" s="20">
        <v>1233.6463456799804</v>
      </c>
      <c r="J3615" s="19">
        <f t="shared" si="282"/>
        <v>602019.4166918305</v>
      </c>
      <c r="K3615" s="19">
        <f t="shared" si="283"/>
        <v>721.76899367998863</v>
      </c>
      <c r="L3615" s="19">
        <f t="shared" si="284"/>
        <v>352223.26891583449</v>
      </c>
      <c r="M3615" s="29">
        <f>Table4[[#This Row],[Revenue]]/Table4[[#This Row],[Units]]</f>
        <v>2.5279638231147139</v>
      </c>
      <c r="N3615" s="31">
        <f t="shared" si="285"/>
        <v>0.58506961594585094</v>
      </c>
    </row>
    <row r="3616" spans="1:14" x14ac:dyDescent="0.25">
      <c r="A3616" s="35">
        <v>1991</v>
      </c>
      <c r="B3616" s="15" t="s">
        <v>175</v>
      </c>
      <c r="C3616" s="15" t="s">
        <v>170</v>
      </c>
      <c r="D3616" s="15" t="s">
        <v>146</v>
      </c>
      <c r="E3616" s="15" t="s">
        <v>139</v>
      </c>
      <c r="F3616" s="16">
        <v>477</v>
      </c>
      <c r="G3616" s="19">
        <v>581.97291299998301</v>
      </c>
      <c r="H3616" s="19">
        <f t="shared" si="281"/>
        <v>277601.07950099191</v>
      </c>
      <c r="I3616" s="20">
        <v>1334.2466129999611</v>
      </c>
      <c r="J3616" s="19">
        <f t="shared" si="282"/>
        <v>636435.63440098148</v>
      </c>
      <c r="K3616" s="19">
        <f t="shared" si="283"/>
        <v>752.27369999997813</v>
      </c>
      <c r="L3616" s="19">
        <f t="shared" si="284"/>
        <v>358834.55489998957</v>
      </c>
      <c r="M3616" s="29">
        <f>Table4[[#This Row],[Revenue]]/Table4[[#This Row],[Units]]</f>
        <v>2.7971627106917425</v>
      </c>
      <c r="N3616" s="31">
        <f t="shared" si="285"/>
        <v>0.56381908162280647</v>
      </c>
    </row>
    <row r="3617" spans="1:19" x14ac:dyDescent="0.25">
      <c r="A3617" s="35">
        <v>1991</v>
      </c>
      <c r="B3617" s="15" t="s">
        <v>175</v>
      </c>
      <c r="C3617" s="15" t="s">
        <v>170</v>
      </c>
      <c r="D3617" s="15" t="s">
        <v>146</v>
      </c>
      <c r="E3617" s="15" t="s">
        <v>139</v>
      </c>
      <c r="F3617" s="16">
        <v>203</v>
      </c>
      <c r="G3617" s="19">
        <v>505.91093444998523</v>
      </c>
      <c r="H3617" s="19">
        <f t="shared" si="281"/>
        <v>102699.91969334701</v>
      </c>
      <c r="I3617" s="20">
        <v>832.50109499997563</v>
      </c>
      <c r="J3617" s="19">
        <f t="shared" si="282"/>
        <v>168997.72228499505</v>
      </c>
      <c r="K3617" s="19">
        <f t="shared" si="283"/>
        <v>326.5901605499904</v>
      </c>
      <c r="L3617" s="19">
        <f t="shared" si="284"/>
        <v>66297.80259164804</v>
      </c>
      <c r="M3617" s="29">
        <f>Table4[[#This Row],[Revenue]]/Table4[[#This Row],[Units]]</f>
        <v>4.1009906157634264</v>
      </c>
      <c r="N3617" s="31">
        <f t="shared" si="285"/>
        <v>0.39229997715498494</v>
      </c>
    </row>
    <row r="3618" spans="1:19" x14ac:dyDescent="0.25">
      <c r="A3618" s="35">
        <v>1992</v>
      </c>
      <c r="B3618" s="15" t="s">
        <v>176</v>
      </c>
      <c r="C3618" s="15" t="s">
        <v>170</v>
      </c>
      <c r="D3618" s="15" t="s">
        <v>146</v>
      </c>
      <c r="E3618" s="15" t="s">
        <v>139</v>
      </c>
      <c r="F3618" s="16">
        <v>488</v>
      </c>
      <c r="G3618" s="19">
        <v>656.38000799997587</v>
      </c>
      <c r="H3618" s="19">
        <f t="shared" si="281"/>
        <v>320313.44390398823</v>
      </c>
      <c r="I3618" s="20">
        <v>1493.1442079999451</v>
      </c>
      <c r="J3618" s="19">
        <f t="shared" si="282"/>
        <v>728654.37350397324</v>
      </c>
      <c r="K3618" s="19">
        <f t="shared" si="283"/>
        <v>836.76419999996926</v>
      </c>
      <c r="L3618" s="19">
        <f t="shared" si="284"/>
        <v>408340.92959998501</v>
      </c>
      <c r="M3618" s="29">
        <f>Table4[[#This Row],[Revenue]]/Table4[[#This Row],[Units]]</f>
        <v>3.0597217377048058</v>
      </c>
      <c r="N3618" s="31">
        <f t="shared" si="285"/>
        <v>0.56040414282610274</v>
      </c>
    </row>
    <row r="3619" spans="1:19" x14ac:dyDescent="0.25">
      <c r="A3619" s="35">
        <v>1996</v>
      </c>
      <c r="B3619" s="15" t="s">
        <v>176</v>
      </c>
      <c r="C3619" s="15" t="s">
        <v>170</v>
      </c>
      <c r="D3619" s="15" t="s">
        <v>146</v>
      </c>
      <c r="E3619" s="15" t="s">
        <v>139</v>
      </c>
      <c r="F3619" s="16">
        <v>301</v>
      </c>
      <c r="G3619" s="19">
        <v>552.69487544069545</v>
      </c>
      <c r="H3619" s="19">
        <f t="shared" si="281"/>
        <v>166361.15750764933</v>
      </c>
      <c r="I3619" s="20">
        <v>1342.4723949699933</v>
      </c>
      <c r="J3619" s="19">
        <f t="shared" si="282"/>
        <v>404084.19088596798</v>
      </c>
      <c r="K3619" s="19">
        <f t="shared" si="283"/>
        <v>789.77751952929782</v>
      </c>
      <c r="L3619" s="19">
        <f t="shared" si="284"/>
        <v>237723.03337831865</v>
      </c>
      <c r="M3619" s="29">
        <f>Table4[[#This Row],[Revenue]]/Table4[[#This Row],[Units]]</f>
        <v>4.4600411793023031</v>
      </c>
      <c r="N3619" s="31">
        <f t="shared" si="285"/>
        <v>0.58830075202175813</v>
      </c>
    </row>
    <row r="3620" spans="1:19" x14ac:dyDescent="0.25">
      <c r="A3620" s="35">
        <v>1996</v>
      </c>
      <c r="B3620" s="15" t="s">
        <v>174</v>
      </c>
      <c r="C3620" s="15" t="s">
        <v>170</v>
      </c>
      <c r="D3620" s="15" t="s">
        <v>146</v>
      </c>
      <c r="E3620" s="15" t="s">
        <v>139</v>
      </c>
      <c r="F3620" s="16">
        <v>211</v>
      </c>
      <c r="G3620" s="19">
        <v>258.7891047455995</v>
      </c>
      <c r="H3620" s="19">
        <f t="shared" si="281"/>
        <v>54604.501101321497</v>
      </c>
      <c r="I3620" s="20">
        <v>508.74142175999907</v>
      </c>
      <c r="J3620" s="19">
        <f t="shared" si="282"/>
        <v>107344.4399913598</v>
      </c>
      <c r="K3620" s="19">
        <f t="shared" si="283"/>
        <v>249.95231701439957</v>
      </c>
      <c r="L3620" s="19">
        <f t="shared" si="284"/>
        <v>52739.938890038306</v>
      </c>
      <c r="M3620" s="29">
        <f>Table4[[#This Row],[Revenue]]/Table4[[#This Row],[Units]]</f>
        <v>2.4110967855924126</v>
      </c>
      <c r="N3620" s="31">
        <f t="shared" si="285"/>
        <v>0.49131504989250835</v>
      </c>
    </row>
    <row r="3621" spans="1:19" x14ac:dyDescent="0.25">
      <c r="A3621" s="35">
        <v>1998</v>
      </c>
      <c r="B3621" s="15" t="s">
        <v>173</v>
      </c>
      <c r="C3621" s="15" t="s">
        <v>170</v>
      </c>
      <c r="D3621" s="15" t="s">
        <v>146</v>
      </c>
      <c r="E3621" s="15" t="s">
        <v>139</v>
      </c>
      <c r="F3621" s="16">
        <v>217</v>
      </c>
      <c r="G3621" s="19">
        <v>537.02245964998383</v>
      </c>
      <c r="H3621" s="19">
        <f t="shared" si="281"/>
        <v>116533.87374404649</v>
      </c>
      <c r="I3621" s="20">
        <v>867.97401499997375</v>
      </c>
      <c r="J3621" s="19">
        <f t="shared" si="282"/>
        <v>188350.36125499429</v>
      </c>
      <c r="K3621" s="19">
        <f t="shared" si="283"/>
        <v>330.95155534998992</v>
      </c>
      <c r="L3621" s="19">
        <f t="shared" si="284"/>
        <v>71816.487510947802</v>
      </c>
      <c r="M3621" s="29">
        <f>Table4[[#This Row],[Revenue]]/Table4[[#This Row],[Units]]</f>
        <v>3.9998802534561002</v>
      </c>
      <c r="N3621" s="31">
        <f t="shared" si="285"/>
        <v>0.38129200832123983</v>
      </c>
    </row>
    <row r="3622" spans="1:19" x14ac:dyDescent="0.25">
      <c r="A3622" s="35">
        <v>1999</v>
      </c>
      <c r="B3622" s="15" t="s">
        <v>171</v>
      </c>
      <c r="C3622" s="15" t="s">
        <v>170</v>
      </c>
      <c r="D3622" s="15" t="s">
        <v>146</v>
      </c>
      <c r="E3622" s="15" t="s">
        <v>139</v>
      </c>
      <c r="F3622" s="16">
        <v>301</v>
      </c>
      <c r="G3622" s="19">
        <v>818.2067479199651</v>
      </c>
      <c r="H3622" s="19">
        <f t="shared" si="281"/>
        <v>246280.2311239095</v>
      </c>
      <c r="I3622" s="20">
        <v>1715.7126319999479</v>
      </c>
      <c r="J3622" s="19">
        <f t="shared" si="282"/>
        <v>516429.50223198434</v>
      </c>
      <c r="K3622" s="19">
        <f t="shared" si="283"/>
        <v>897.50588407998282</v>
      </c>
      <c r="L3622" s="19">
        <f t="shared" si="284"/>
        <v>270149.27110807481</v>
      </c>
      <c r="M3622" s="29">
        <f>Table4[[#This Row],[Revenue]]/Table4[[#This Row],[Units]]</f>
        <v>5.7000419667772357</v>
      </c>
      <c r="N3622" s="31">
        <f t="shared" si="285"/>
        <v>0.52310967894069227</v>
      </c>
    </row>
    <row r="3623" spans="1:19" x14ac:dyDescent="0.25">
      <c r="A3623" s="35">
        <v>1999</v>
      </c>
      <c r="B3623" s="15" t="s">
        <v>171</v>
      </c>
      <c r="C3623" s="15" t="s">
        <v>170</v>
      </c>
      <c r="D3623" s="15" t="s">
        <v>146</v>
      </c>
      <c r="E3623" s="15" t="s">
        <v>139</v>
      </c>
      <c r="F3623" s="16">
        <v>211</v>
      </c>
      <c r="G3623" s="19">
        <v>410.08659347998235</v>
      </c>
      <c r="H3623" s="19">
        <f t="shared" si="281"/>
        <v>86528.271224276279</v>
      </c>
      <c r="I3623" s="20">
        <v>797.56930799996576</v>
      </c>
      <c r="J3623" s="19">
        <f t="shared" si="282"/>
        <v>168287.12398799279</v>
      </c>
      <c r="K3623" s="19">
        <f t="shared" si="283"/>
        <v>387.4827145199834</v>
      </c>
      <c r="L3623" s="19">
        <f t="shared" si="284"/>
        <v>81758.85276371651</v>
      </c>
      <c r="M3623" s="29">
        <f>Table4[[#This Row],[Revenue]]/Table4[[#This Row],[Units]]</f>
        <v>3.7799493270140556</v>
      </c>
      <c r="N3623" s="31">
        <f t="shared" si="285"/>
        <v>0.48582952056124012</v>
      </c>
    </row>
    <row r="3624" spans="1:19" x14ac:dyDescent="0.25">
      <c r="A3624" s="35">
        <v>2007</v>
      </c>
      <c r="B3624" s="15" t="s">
        <v>176</v>
      </c>
      <c r="C3624" s="15" t="s">
        <v>170</v>
      </c>
      <c r="D3624" s="15" t="s">
        <v>146</v>
      </c>
      <c r="E3624" s="15" t="s">
        <v>139</v>
      </c>
      <c r="F3624" s="16">
        <v>823</v>
      </c>
      <c r="G3624" s="19">
        <v>739.78070899999966</v>
      </c>
      <c r="H3624" s="19">
        <f t="shared" si="281"/>
        <v>608839.52350699971</v>
      </c>
      <c r="I3624" s="20">
        <v>1950.3424918099995</v>
      </c>
      <c r="J3624" s="19">
        <f t="shared" si="282"/>
        <v>1605131.8707596296</v>
      </c>
      <c r="K3624" s="19">
        <f t="shared" si="283"/>
        <v>1210.5617828099998</v>
      </c>
      <c r="L3624" s="19">
        <f t="shared" si="284"/>
        <v>996292.34725262993</v>
      </c>
      <c r="M3624" s="29">
        <f>Table4[[#This Row],[Revenue]]/Table4[[#This Row],[Units]]</f>
        <v>2.3697964663547988</v>
      </c>
      <c r="N3624" s="31">
        <f t="shared" si="285"/>
        <v>0.62069189790688906</v>
      </c>
    </row>
    <row r="3625" spans="1:19" x14ac:dyDescent="0.25">
      <c r="A3625" s="35">
        <v>2008</v>
      </c>
      <c r="B3625" s="15" t="s">
        <v>171</v>
      </c>
      <c r="C3625" s="15" t="s">
        <v>170</v>
      </c>
      <c r="D3625" s="15" t="s">
        <v>146</v>
      </c>
      <c r="E3625" s="15" t="s">
        <v>139</v>
      </c>
      <c r="F3625" s="16">
        <v>959</v>
      </c>
      <c r="G3625" s="19">
        <v>1174.6263549999653</v>
      </c>
      <c r="H3625" s="19">
        <f t="shared" si="281"/>
        <v>1126466.6744449667</v>
      </c>
      <c r="I3625" s="20">
        <v>2226.5158549999342</v>
      </c>
      <c r="J3625" s="19">
        <f t="shared" si="282"/>
        <v>2135228.704944937</v>
      </c>
      <c r="K3625" s="19">
        <f t="shared" si="283"/>
        <v>1051.8894999999688</v>
      </c>
      <c r="L3625" s="19">
        <f t="shared" si="284"/>
        <v>1008762.0304999703</v>
      </c>
      <c r="M3625" s="29">
        <f>Table4[[#This Row],[Revenue]]/Table4[[#This Row],[Units]]</f>
        <v>2.3217057924921107</v>
      </c>
      <c r="N3625" s="31">
        <f t="shared" si="285"/>
        <v>0.47243746216215465</v>
      </c>
    </row>
    <row r="3626" spans="1:19" x14ac:dyDescent="0.25">
      <c r="A3626" s="35">
        <v>2008</v>
      </c>
      <c r="B3626" s="15" t="s">
        <v>171</v>
      </c>
      <c r="C3626" s="15" t="s">
        <v>170</v>
      </c>
      <c r="D3626" s="15" t="s">
        <v>146</v>
      </c>
      <c r="E3626" s="15" t="s">
        <v>139</v>
      </c>
      <c r="F3626" s="16">
        <v>685</v>
      </c>
      <c r="G3626" s="19">
        <v>839.70039999997528</v>
      </c>
      <c r="H3626" s="19">
        <f t="shared" si="281"/>
        <v>575194.7739999831</v>
      </c>
      <c r="I3626" s="20">
        <v>1723.660399999949</v>
      </c>
      <c r="J3626" s="19">
        <f t="shared" si="282"/>
        <v>1180707.3739999651</v>
      </c>
      <c r="K3626" s="19">
        <f t="shared" si="283"/>
        <v>883.95999999997377</v>
      </c>
      <c r="L3626" s="19">
        <f t="shared" si="284"/>
        <v>605512.59999998205</v>
      </c>
      <c r="M3626" s="29">
        <f>Table4[[#This Row],[Revenue]]/Table4[[#This Row],[Units]]</f>
        <v>2.5162925547444512</v>
      </c>
      <c r="N3626" s="31">
        <f t="shared" si="285"/>
        <v>0.51283883994782264</v>
      </c>
    </row>
    <row r="3627" spans="1:19" x14ac:dyDescent="0.25">
      <c r="A3627" s="35">
        <v>2009</v>
      </c>
      <c r="B3627" s="15" t="s">
        <v>172</v>
      </c>
      <c r="C3627" s="15" t="s">
        <v>170</v>
      </c>
      <c r="D3627" s="15" t="s">
        <v>146</v>
      </c>
      <c r="E3627" s="15" t="s">
        <v>139</v>
      </c>
      <c r="F3627" s="16">
        <v>823</v>
      </c>
      <c r="G3627" s="19">
        <v>1045.879921999966</v>
      </c>
      <c r="H3627" s="19">
        <f t="shared" si="281"/>
        <v>860759.17580597196</v>
      </c>
      <c r="I3627" s="20">
        <v>2050.3977219999333</v>
      </c>
      <c r="J3627" s="19">
        <f t="shared" si="282"/>
        <v>1687477.3252059452</v>
      </c>
      <c r="K3627" s="19">
        <f t="shared" si="283"/>
        <v>1004.5177999999673</v>
      </c>
      <c r="L3627" s="19">
        <f t="shared" si="284"/>
        <v>826718.14939997322</v>
      </c>
      <c r="M3627" s="29">
        <f>Table4[[#This Row],[Revenue]]/Table4[[#This Row],[Units]]</f>
        <v>2.4913702575940868</v>
      </c>
      <c r="N3627" s="31">
        <f t="shared" si="285"/>
        <v>0.48991363442414126</v>
      </c>
    </row>
    <row r="3628" spans="1:19" x14ac:dyDescent="0.25">
      <c r="A3628" s="35">
        <v>2009</v>
      </c>
      <c r="B3628" s="15" t="s">
        <v>174</v>
      </c>
      <c r="C3628" s="15" t="s">
        <v>170</v>
      </c>
      <c r="D3628" s="15" t="s">
        <v>146</v>
      </c>
      <c r="E3628" s="15" t="s">
        <v>139</v>
      </c>
      <c r="F3628" s="16">
        <v>496</v>
      </c>
      <c r="G3628" s="19">
        <v>625.09243199998014</v>
      </c>
      <c r="H3628" s="19">
        <f t="shared" si="281"/>
        <v>310045.84627199016</v>
      </c>
      <c r="I3628" s="20">
        <v>1414.184231999955</v>
      </c>
      <c r="J3628" s="19">
        <f t="shared" si="282"/>
        <v>701435.37907197769</v>
      </c>
      <c r="K3628" s="19">
        <f t="shared" si="283"/>
        <v>789.09179999997491</v>
      </c>
      <c r="L3628" s="19">
        <f t="shared" si="284"/>
        <v>391389.53279998753</v>
      </c>
      <c r="M3628" s="29">
        <f>Table4[[#This Row],[Revenue]]/Table4[[#This Row],[Units]]</f>
        <v>2.8511778870966835</v>
      </c>
      <c r="N3628" s="31">
        <f t="shared" si="285"/>
        <v>0.5579837351771576</v>
      </c>
    </row>
    <row r="3629" spans="1:19" x14ac:dyDescent="0.25">
      <c r="A3629" s="35">
        <v>1990</v>
      </c>
      <c r="B3629" s="15" t="s">
        <v>175</v>
      </c>
      <c r="C3629" s="15" t="s">
        <v>169</v>
      </c>
      <c r="D3629" s="15" t="s">
        <v>5</v>
      </c>
      <c r="E3629" s="15" t="s">
        <v>63</v>
      </c>
      <c r="F3629" s="16">
        <v>694</v>
      </c>
      <c r="G3629" s="19">
        <v>809.16929999998843</v>
      </c>
      <c r="H3629" s="19">
        <f t="shared" si="281"/>
        <v>561563.49419999192</v>
      </c>
      <c r="I3629" s="20">
        <v>1756.7215262799748</v>
      </c>
      <c r="J3629" s="19">
        <f t="shared" si="282"/>
        <v>1219164.7392383025</v>
      </c>
      <c r="K3629" s="19">
        <f t="shared" si="283"/>
        <v>947.55222627998637</v>
      </c>
      <c r="L3629" s="19">
        <f t="shared" si="284"/>
        <v>657601.24503831053</v>
      </c>
      <c r="M3629" s="29">
        <f>Table4[[#This Row],[Revenue]]/Table4[[#This Row],[Units]]</f>
        <v>2.5312990292218656</v>
      </c>
      <c r="N3629" s="31">
        <f t="shared" si="285"/>
        <v>0.53938669965894848</v>
      </c>
      <c r="O3629" s="41"/>
      <c r="P3629" s="41"/>
      <c r="Q3629" s="41"/>
      <c r="R3629" s="41"/>
      <c r="S3629" s="41"/>
    </row>
    <row r="3630" spans="1:19" x14ac:dyDescent="0.25">
      <c r="A3630" s="35">
        <v>1991</v>
      </c>
      <c r="B3630" s="15" t="s">
        <v>173</v>
      </c>
      <c r="C3630" s="15" t="s">
        <v>169</v>
      </c>
      <c r="D3630" s="15" t="s">
        <v>5</v>
      </c>
      <c r="E3630" s="15" t="s">
        <v>63</v>
      </c>
      <c r="F3630" s="16">
        <v>627</v>
      </c>
      <c r="G3630" s="19">
        <v>805.1150249999813</v>
      </c>
      <c r="H3630" s="19">
        <f t="shared" si="281"/>
        <v>504807.12067498825</v>
      </c>
      <c r="I3630" s="20">
        <v>1789.2419184899586</v>
      </c>
      <c r="J3630" s="19">
        <f t="shared" si="282"/>
        <v>1121854.682893204</v>
      </c>
      <c r="K3630" s="19">
        <f t="shared" si="283"/>
        <v>984.12689348997731</v>
      </c>
      <c r="L3630" s="19">
        <f t="shared" si="284"/>
        <v>617047.56221821578</v>
      </c>
      <c r="M3630" s="29">
        <f>Table4[[#This Row],[Revenue]]/Table4[[#This Row],[Units]]</f>
        <v>2.8536553723922786</v>
      </c>
      <c r="N3630" s="31">
        <f t="shared" si="285"/>
        <v>0.55002450105826772</v>
      </c>
    </row>
    <row r="3631" spans="1:19" x14ac:dyDescent="0.25">
      <c r="A3631" s="35">
        <v>1991</v>
      </c>
      <c r="B3631" s="15" t="s">
        <v>176</v>
      </c>
      <c r="C3631" s="15" t="s">
        <v>169</v>
      </c>
      <c r="D3631" s="15" t="s">
        <v>5</v>
      </c>
      <c r="E3631" s="15" t="s">
        <v>63</v>
      </c>
      <c r="F3631" s="16">
        <v>170</v>
      </c>
      <c r="G3631" s="19">
        <v>275.6207893999927</v>
      </c>
      <c r="H3631" s="19">
        <f t="shared" si="281"/>
        <v>46855.534197998757</v>
      </c>
      <c r="I3631" s="20">
        <v>588.42673999998453</v>
      </c>
      <c r="J3631" s="19">
        <f t="shared" si="282"/>
        <v>100032.54579999737</v>
      </c>
      <c r="K3631" s="19">
        <f t="shared" si="283"/>
        <v>312.80595059999183</v>
      </c>
      <c r="L3631" s="19">
        <f t="shared" si="284"/>
        <v>53177.011601998616</v>
      </c>
      <c r="M3631" s="29">
        <f>Table4[[#This Row],[Revenue]]/Table4[[#This Row],[Units]]</f>
        <v>3.4613337647057913</v>
      </c>
      <c r="N3631" s="31">
        <f t="shared" si="285"/>
        <v>0.53159710348989253</v>
      </c>
    </row>
    <row r="3632" spans="1:19" x14ac:dyDescent="0.25">
      <c r="A3632" s="35">
        <v>1992</v>
      </c>
      <c r="B3632" s="15" t="s">
        <v>172</v>
      </c>
      <c r="C3632" s="15" t="s">
        <v>169</v>
      </c>
      <c r="D3632" s="15" t="s">
        <v>5</v>
      </c>
      <c r="E3632" s="15" t="s">
        <v>63</v>
      </c>
      <c r="F3632" s="16">
        <v>694</v>
      </c>
      <c r="G3632" s="19">
        <v>1010.9150999999662</v>
      </c>
      <c r="H3632" s="19">
        <f t="shared" si="281"/>
        <v>701575.07939997653</v>
      </c>
      <c r="I3632" s="20">
        <v>2053.5916439999314</v>
      </c>
      <c r="J3632" s="19">
        <f t="shared" si="282"/>
        <v>1425192.6009359525</v>
      </c>
      <c r="K3632" s="19">
        <f t="shared" si="283"/>
        <v>1042.6765439999654</v>
      </c>
      <c r="L3632" s="19">
        <f t="shared" si="284"/>
        <v>723617.52153597597</v>
      </c>
      <c r="M3632" s="29">
        <f>Table4[[#This Row],[Revenue]]/Table4[[#This Row],[Units]]</f>
        <v>2.9590657694523506</v>
      </c>
      <c r="N3632" s="31">
        <f t="shared" si="285"/>
        <v>0.50773314502247757</v>
      </c>
    </row>
    <row r="3633" spans="1:14" x14ac:dyDescent="0.25">
      <c r="A3633" s="35">
        <v>1992</v>
      </c>
      <c r="B3633" s="15" t="s">
        <v>173</v>
      </c>
      <c r="C3633" s="15" t="s">
        <v>169</v>
      </c>
      <c r="D3633" s="15" t="s">
        <v>5</v>
      </c>
      <c r="E3633" s="15" t="s">
        <v>63</v>
      </c>
      <c r="F3633" s="16">
        <v>627</v>
      </c>
      <c r="G3633" s="19">
        <v>937.44337499996675</v>
      </c>
      <c r="H3633" s="19">
        <f t="shared" si="281"/>
        <v>587776.99612497911</v>
      </c>
      <c r="I3633" s="20">
        <v>1952.4538349999309</v>
      </c>
      <c r="J3633" s="19">
        <f t="shared" si="282"/>
        <v>1224188.5545449567</v>
      </c>
      <c r="K3633" s="19">
        <f t="shared" si="283"/>
        <v>1015.0104599999642</v>
      </c>
      <c r="L3633" s="19">
        <f t="shared" si="284"/>
        <v>636411.55841997755</v>
      </c>
      <c r="M3633" s="29">
        <f>Table4[[#This Row],[Revenue]]/Table4[[#This Row],[Units]]</f>
        <v>3.1139614593300333</v>
      </c>
      <c r="N3633" s="31">
        <f t="shared" si="285"/>
        <v>0.51986399975495456</v>
      </c>
    </row>
    <row r="3634" spans="1:14" x14ac:dyDescent="0.25">
      <c r="A3634" s="35">
        <v>1996</v>
      </c>
      <c r="B3634" s="15" t="s">
        <v>171</v>
      </c>
      <c r="C3634" s="15" t="s">
        <v>169</v>
      </c>
      <c r="D3634" s="15" t="s">
        <v>5</v>
      </c>
      <c r="E3634" s="15" t="s">
        <v>63</v>
      </c>
      <c r="F3634" s="16">
        <v>438</v>
      </c>
      <c r="G3634" s="19">
        <v>502.11224999999359</v>
      </c>
      <c r="H3634" s="19">
        <f t="shared" si="281"/>
        <v>219925.16549999718</v>
      </c>
      <c r="I3634" s="20">
        <v>1231.0517600999842</v>
      </c>
      <c r="J3634" s="19">
        <f t="shared" si="282"/>
        <v>539200.67092379311</v>
      </c>
      <c r="K3634" s="19">
        <f t="shared" si="283"/>
        <v>728.93951009999068</v>
      </c>
      <c r="L3634" s="19">
        <f t="shared" si="284"/>
        <v>319275.5054237959</v>
      </c>
      <c r="M3634" s="29">
        <f>Table4[[#This Row],[Revenue]]/Table4[[#This Row],[Units]]</f>
        <v>2.810620456849279</v>
      </c>
      <c r="N3634" s="31">
        <f t="shared" si="285"/>
        <v>0.59212742609684199</v>
      </c>
    </row>
    <row r="3635" spans="1:14" x14ac:dyDescent="0.25">
      <c r="A3635" s="35">
        <v>1996</v>
      </c>
      <c r="B3635" s="15" t="s">
        <v>172</v>
      </c>
      <c r="C3635" s="15" t="s">
        <v>169</v>
      </c>
      <c r="D3635" s="15" t="s">
        <v>5</v>
      </c>
      <c r="E3635" s="15" t="s">
        <v>63</v>
      </c>
      <c r="F3635" s="16">
        <v>192</v>
      </c>
      <c r="G3635" s="19">
        <v>250.92596356279952</v>
      </c>
      <c r="H3635" s="19">
        <f t="shared" si="281"/>
        <v>48177.785004057507</v>
      </c>
      <c r="I3635" s="20">
        <v>503.67955987999909</v>
      </c>
      <c r="J3635" s="19">
        <f t="shared" si="282"/>
        <v>96706.475496959829</v>
      </c>
      <c r="K3635" s="19">
        <f t="shared" si="283"/>
        <v>252.75359631719957</v>
      </c>
      <c r="L3635" s="19">
        <f t="shared" si="284"/>
        <v>48528.690492902322</v>
      </c>
      <c r="M3635" s="29">
        <f>Table4[[#This Row],[Revenue]]/Table4[[#This Row],[Units]]</f>
        <v>2.6233310410416619</v>
      </c>
      <c r="N3635" s="31">
        <f t="shared" si="285"/>
        <v>0.50181428124146576</v>
      </c>
    </row>
    <row r="3636" spans="1:14" x14ac:dyDescent="0.25">
      <c r="A3636" s="35">
        <v>1997</v>
      </c>
      <c r="B3636" s="15" t="s">
        <v>171</v>
      </c>
      <c r="C3636" s="15" t="s">
        <v>169</v>
      </c>
      <c r="D3636" s="15" t="s">
        <v>5</v>
      </c>
      <c r="E3636" s="15" t="s">
        <v>63</v>
      </c>
      <c r="F3636" s="16">
        <v>911</v>
      </c>
      <c r="G3636" s="19">
        <v>1191.7246499999706</v>
      </c>
      <c r="H3636" s="19">
        <f t="shared" si="281"/>
        <v>1085661.1561499732</v>
      </c>
      <c r="I3636" s="20">
        <v>2450.9121071399395</v>
      </c>
      <c r="J3636" s="19">
        <f t="shared" si="282"/>
        <v>2232780.9296044847</v>
      </c>
      <c r="K3636" s="19">
        <f t="shared" si="283"/>
        <v>1259.187457139969</v>
      </c>
      <c r="L3636" s="19">
        <f t="shared" si="284"/>
        <v>1147119.7734545115</v>
      </c>
      <c r="M3636" s="29">
        <f>Table4[[#This Row],[Revenue]]/Table4[[#This Row],[Units]]</f>
        <v>2.6903535753457075</v>
      </c>
      <c r="N3636" s="31">
        <f t="shared" si="285"/>
        <v>0.51376279609200737</v>
      </c>
    </row>
    <row r="3637" spans="1:14" x14ac:dyDescent="0.25">
      <c r="A3637" s="35">
        <v>1998</v>
      </c>
      <c r="B3637" s="15" t="s">
        <v>176</v>
      </c>
      <c r="C3637" s="15" t="s">
        <v>169</v>
      </c>
      <c r="D3637" s="15" t="s">
        <v>5</v>
      </c>
      <c r="E3637" s="15" t="s">
        <v>63</v>
      </c>
      <c r="F3637" s="16">
        <v>132</v>
      </c>
      <c r="G3637" s="19">
        <v>213.10351071999338</v>
      </c>
      <c r="H3637" s="19">
        <f t="shared" si="281"/>
        <v>28129.663415039126</v>
      </c>
      <c r="I3637" s="20">
        <v>541.47971199998312</v>
      </c>
      <c r="J3637" s="19">
        <f t="shared" si="282"/>
        <v>71475.321983997768</v>
      </c>
      <c r="K3637" s="19">
        <f t="shared" si="283"/>
        <v>328.37620127998974</v>
      </c>
      <c r="L3637" s="19">
        <f t="shared" si="284"/>
        <v>43345.658568958643</v>
      </c>
      <c r="M3637" s="29">
        <f>Table4[[#This Row],[Revenue]]/Table4[[#This Row],[Units]]</f>
        <v>4.1021190303029025</v>
      </c>
      <c r="N3637" s="31">
        <f t="shared" si="285"/>
        <v>0.60644229876520284</v>
      </c>
    </row>
    <row r="3638" spans="1:14" x14ac:dyDescent="0.25">
      <c r="A3638" s="35">
        <v>1999</v>
      </c>
      <c r="B3638" s="15" t="s">
        <v>173</v>
      </c>
      <c r="C3638" s="15" t="s">
        <v>169</v>
      </c>
      <c r="D3638" s="15" t="s">
        <v>5</v>
      </c>
      <c r="E3638" s="15" t="s">
        <v>63</v>
      </c>
      <c r="F3638" s="16">
        <v>911</v>
      </c>
      <c r="G3638" s="19">
        <v>1428.0608249999445</v>
      </c>
      <c r="H3638" s="19">
        <f t="shared" si="281"/>
        <v>1300963.4115749495</v>
      </c>
      <c r="I3638" s="20">
        <v>2737.6060129998932</v>
      </c>
      <c r="J3638" s="19">
        <f t="shared" si="282"/>
        <v>2493959.0778429029</v>
      </c>
      <c r="K3638" s="19">
        <f t="shared" si="283"/>
        <v>1309.5451879999487</v>
      </c>
      <c r="L3638" s="19">
        <f t="shared" si="284"/>
        <v>1192995.6662679533</v>
      </c>
      <c r="M3638" s="29">
        <f>Table4[[#This Row],[Revenue]]/Table4[[#This Row],[Units]]</f>
        <v>3.0050559967067985</v>
      </c>
      <c r="N3638" s="31">
        <f t="shared" si="285"/>
        <v>0.47835414657236863</v>
      </c>
    </row>
    <row r="3639" spans="1:14" x14ac:dyDescent="0.25">
      <c r="A3639" s="35">
        <v>1999</v>
      </c>
      <c r="B3639" s="15" t="s">
        <v>171</v>
      </c>
      <c r="C3639" s="15" t="s">
        <v>169</v>
      </c>
      <c r="D3639" s="15" t="s">
        <v>5</v>
      </c>
      <c r="E3639" s="15" t="s">
        <v>63</v>
      </c>
      <c r="F3639" s="16">
        <v>438</v>
      </c>
      <c r="G3639" s="19">
        <v>718.03529999996988</v>
      </c>
      <c r="H3639" s="19">
        <f t="shared" si="281"/>
        <v>314499.46139998682</v>
      </c>
      <c r="I3639" s="20">
        <v>1660.2025319999302</v>
      </c>
      <c r="J3639" s="19">
        <f t="shared" si="282"/>
        <v>727168.70901596942</v>
      </c>
      <c r="K3639" s="19">
        <f t="shared" si="283"/>
        <v>942.16723199996034</v>
      </c>
      <c r="L3639" s="19">
        <f t="shared" si="284"/>
        <v>412669.2476159826</v>
      </c>
      <c r="M3639" s="29">
        <f>Table4[[#This Row],[Revenue]]/Table4[[#This Row],[Units]]</f>
        <v>3.7904167397258681</v>
      </c>
      <c r="N3639" s="31">
        <f t="shared" si="285"/>
        <v>0.56750138241567261</v>
      </c>
    </row>
    <row r="3640" spans="1:14" x14ac:dyDescent="0.25">
      <c r="A3640" s="35">
        <v>1999</v>
      </c>
      <c r="B3640" s="15" t="s">
        <v>176</v>
      </c>
      <c r="C3640" s="15" t="s">
        <v>169</v>
      </c>
      <c r="D3640" s="15" t="s">
        <v>5</v>
      </c>
      <c r="E3640" s="15" t="s">
        <v>63</v>
      </c>
      <c r="F3640" s="16">
        <v>192</v>
      </c>
      <c r="G3640" s="19">
        <v>376.40800083998533</v>
      </c>
      <c r="H3640" s="19">
        <f t="shared" si="281"/>
        <v>72270.336161277184</v>
      </c>
      <c r="I3640" s="20">
        <v>747.93516399997077</v>
      </c>
      <c r="J3640" s="19">
        <f t="shared" si="282"/>
        <v>143603.55148799438</v>
      </c>
      <c r="K3640" s="19">
        <f t="shared" si="283"/>
        <v>371.52716315998543</v>
      </c>
      <c r="L3640" s="19">
        <f t="shared" si="284"/>
        <v>71333.215326717196</v>
      </c>
      <c r="M3640" s="29">
        <f>Table4[[#This Row],[Revenue]]/Table4[[#This Row],[Units]]</f>
        <v>3.8954956458331811</v>
      </c>
      <c r="N3640" s="31">
        <f t="shared" si="285"/>
        <v>0.49673712514471369</v>
      </c>
    </row>
    <row r="3641" spans="1:14" x14ac:dyDescent="0.25">
      <c r="A3641" s="35">
        <v>2008</v>
      </c>
      <c r="B3641" s="15" t="s">
        <v>171</v>
      </c>
      <c r="C3641" s="15" t="s">
        <v>169</v>
      </c>
      <c r="D3641" s="15" t="s">
        <v>5</v>
      </c>
      <c r="E3641" s="15" t="s">
        <v>63</v>
      </c>
      <c r="F3641" s="16">
        <v>917</v>
      </c>
      <c r="G3641" s="19">
        <v>1245.3776999999652</v>
      </c>
      <c r="H3641" s="19">
        <f t="shared" si="281"/>
        <v>1142011.3508999681</v>
      </c>
      <c r="I3641" s="20">
        <v>2384.4191879999335</v>
      </c>
      <c r="J3641" s="19">
        <f t="shared" si="282"/>
        <v>2186512.3953959388</v>
      </c>
      <c r="K3641" s="19">
        <f t="shared" si="283"/>
        <v>1139.0414879999682</v>
      </c>
      <c r="L3641" s="19">
        <f t="shared" si="284"/>
        <v>1044501.0444959707</v>
      </c>
      <c r="M3641" s="29">
        <f>Table4[[#This Row],[Revenue]]/Table4[[#This Row],[Units]]</f>
        <v>2.6002390272627411</v>
      </c>
      <c r="N3641" s="31">
        <f t="shared" si="285"/>
        <v>0.47770186288234151</v>
      </c>
    </row>
    <row r="3642" spans="1:14" x14ac:dyDescent="0.25">
      <c r="A3642" s="35">
        <v>2008</v>
      </c>
      <c r="B3642" s="15" t="s">
        <v>175</v>
      </c>
      <c r="C3642" s="15" t="s">
        <v>169</v>
      </c>
      <c r="D3642" s="15" t="s">
        <v>5</v>
      </c>
      <c r="E3642" s="15" t="s">
        <v>63</v>
      </c>
      <c r="F3642" s="16">
        <v>878</v>
      </c>
      <c r="G3642" s="19">
        <v>1158.0380999999704</v>
      </c>
      <c r="H3642" s="19">
        <f t="shared" si="281"/>
        <v>1016757.4517999741</v>
      </c>
      <c r="I3642" s="20">
        <v>2397.5578827599388</v>
      </c>
      <c r="J3642" s="19">
        <f t="shared" si="282"/>
        <v>2105055.8210632261</v>
      </c>
      <c r="K3642" s="19">
        <f t="shared" si="283"/>
        <v>1239.5197827599684</v>
      </c>
      <c r="L3642" s="19">
        <f t="shared" si="284"/>
        <v>1088298.369263252</v>
      </c>
      <c r="M3642" s="29">
        <f>Table4[[#This Row],[Revenue]]/Table4[[#This Row],[Units]]</f>
        <v>2.7307037389065361</v>
      </c>
      <c r="N3642" s="31">
        <f t="shared" si="285"/>
        <v>0.51699264141773305</v>
      </c>
    </row>
    <row r="3643" spans="1:14" x14ac:dyDescent="0.25">
      <c r="A3643" s="35">
        <v>2008</v>
      </c>
      <c r="B3643" s="15" t="s">
        <v>176</v>
      </c>
      <c r="C3643" s="15" t="s">
        <v>169</v>
      </c>
      <c r="D3643" s="15" t="s">
        <v>5</v>
      </c>
      <c r="E3643" s="15" t="s">
        <v>63</v>
      </c>
      <c r="F3643" s="16">
        <v>788</v>
      </c>
      <c r="G3643" s="19">
        <v>1015.5743999999761</v>
      </c>
      <c r="H3643" s="19">
        <f t="shared" si="281"/>
        <v>800272.62719998113</v>
      </c>
      <c r="I3643" s="20">
        <v>2146.6429222399497</v>
      </c>
      <c r="J3643" s="19">
        <f t="shared" si="282"/>
        <v>1691554.6227250805</v>
      </c>
      <c r="K3643" s="19">
        <f t="shared" si="283"/>
        <v>1131.0685222399736</v>
      </c>
      <c r="L3643" s="19">
        <f t="shared" si="284"/>
        <v>891281.99552509934</v>
      </c>
      <c r="M3643" s="29">
        <f>Table4[[#This Row],[Revenue]]/Table4[[#This Row],[Units]]</f>
        <v>2.7241661449745553</v>
      </c>
      <c r="N3643" s="31">
        <f t="shared" si="285"/>
        <v>0.52690110242449717</v>
      </c>
    </row>
    <row r="3644" spans="1:14" x14ac:dyDescent="0.25">
      <c r="A3644" s="35">
        <v>2010</v>
      </c>
      <c r="B3644" s="15" t="s">
        <v>171</v>
      </c>
      <c r="C3644" s="15" t="s">
        <v>169</v>
      </c>
      <c r="D3644" s="15" t="s">
        <v>5</v>
      </c>
      <c r="E3644" s="15" t="s">
        <v>63</v>
      </c>
      <c r="F3644" s="16">
        <v>803</v>
      </c>
      <c r="G3644" s="19">
        <v>2875.8312584798464</v>
      </c>
      <c r="H3644" s="19">
        <f t="shared" si="281"/>
        <v>2309292.5005593165</v>
      </c>
      <c r="I3644" s="20">
        <v>4682.5276079997766</v>
      </c>
      <c r="J3644" s="19">
        <f t="shared" si="282"/>
        <v>3760069.6692238208</v>
      </c>
      <c r="K3644" s="19">
        <f t="shared" si="283"/>
        <v>1806.6963495199302</v>
      </c>
      <c r="L3644" s="19">
        <f t="shared" si="284"/>
        <v>1450777.1686645043</v>
      </c>
      <c r="M3644" s="29">
        <f>Table4[[#This Row],[Revenue]]/Table4[[#This Row],[Units]]</f>
        <v>5.8312921643832833</v>
      </c>
      <c r="N3644" s="31">
        <f t="shared" si="285"/>
        <v>0.38583784245784558</v>
      </c>
    </row>
    <row r="3645" spans="1:14" x14ac:dyDescent="0.25">
      <c r="A3645" s="35">
        <v>2010</v>
      </c>
      <c r="B3645" s="15" t="s">
        <v>175</v>
      </c>
      <c r="C3645" s="15" t="s">
        <v>169</v>
      </c>
      <c r="D3645" s="15" t="s">
        <v>5</v>
      </c>
      <c r="E3645" s="15" t="s">
        <v>63</v>
      </c>
      <c r="F3645" s="16">
        <v>791</v>
      </c>
      <c r="G3645" s="19">
        <v>2830.4573698798563</v>
      </c>
      <c r="H3645" s="19">
        <f t="shared" si="281"/>
        <v>2238891.7795749665</v>
      </c>
      <c r="I3645" s="20">
        <v>4689.6005479997866</v>
      </c>
      <c r="J3645" s="19">
        <f t="shared" si="282"/>
        <v>3709474.0334678311</v>
      </c>
      <c r="K3645" s="19">
        <f t="shared" si="283"/>
        <v>1859.1431781199303</v>
      </c>
      <c r="L3645" s="19">
        <f t="shared" si="284"/>
        <v>1470582.2538928646</v>
      </c>
      <c r="M3645" s="29">
        <f>Table4[[#This Row],[Revenue]]/Table4[[#This Row],[Units]]</f>
        <v>5.9286985436154067</v>
      </c>
      <c r="N3645" s="31">
        <f t="shared" si="285"/>
        <v>0.39643956006293413</v>
      </c>
    </row>
    <row r="3646" spans="1:14" x14ac:dyDescent="0.25">
      <c r="A3646" s="35">
        <v>2010</v>
      </c>
      <c r="B3646" s="15" t="s">
        <v>172</v>
      </c>
      <c r="C3646" s="15" t="s">
        <v>169</v>
      </c>
      <c r="D3646" s="15" t="s">
        <v>5</v>
      </c>
      <c r="E3646" s="15" t="s">
        <v>63</v>
      </c>
      <c r="F3646" s="16">
        <v>798</v>
      </c>
      <c r="G3646" s="19">
        <v>2481.0936420398848</v>
      </c>
      <c r="H3646" s="19">
        <f t="shared" si="281"/>
        <v>1979912.7263478281</v>
      </c>
      <c r="I3646" s="20">
        <v>4013.2436839998363</v>
      </c>
      <c r="J3646" s="19">
        <f t="shared" si="282"/>
        <v>3202568.4598318692</v>
      </c>
      <c r="K3646" s="19">
        <f t="shared" si="283"/>
        <v>1532.1500419599515</v>
      </c>
      <c r="L3646" s="19">
        <f t="shared" si="284"/>
        <v>1222655.7334840412</v>
      </c>
      <c r="M3646" s="29">
        <f>Table4[[#This Row],[Revenue]]/Table4[[#This Row],[Units]]</f>
        <v>5.029127423558692</v>
      </c>
      <c r="N3646" s="31">
        <f t="shared" si="285"/>
        <v>0.38177348862925764</v>
      </c>
    </row>
    <row r="3647" spans="1:14" x14ac:dyDescent="0.25">
      <c r="A3647" s="35">
        <v>2010</v>
      </c>
      <c r="B3647" s="15" t="s">
        <v>176</v>
      </c>
      <c r="C3647" s="15" t="s">
        <v>169</v>
      </c>
      <c r="D3647" s="15" t="s">
        <v>5</v>
      </c>
      <c r="E3647" s="15" t="s">
        <v>63</v>
      </c>
      <c r="F3647" s="16">
        <v>794</v>
      </c>
      <c r="G3647" s="19">
        <v>1921.7540593599047</v>
      </c>
      <c r="H3647" s="19">
        <f t="shared" si="281"/>
        <v>1525872.7231317642</v>
      </c>
      <c r="I3647" s="20">
        <v>4012.2182559998014</v>
      </c>
      <c r="J3647" s="19">
        <f t="shared" si="282"/>
        <v>3185701.2952638422</v>
      </c>
      <c r="K3647" s="19">
        <f t="shared" si="283"/>
        <v>2090.4641966398967</v>
      </c>
      <c r="L3647" s="19">
        <f t="shared" si="284"/>
        <v>1659828.572132078</v>
      </c>
      <c r="M3647" s="29">
        <f>Table4[[#This Row],[Revenue]]/Table4[[#This Row],[Units]]</f>
        <v>5.0531716070526462</v>
      </c>
      <c r="N3647" s="31">
        <f t="shared" si="285"/>
        <v>0.52102454633764073</v>
      </c>
    </row>
    <row r="3648" spans="1:14" x14ac:dyDescent="0.25">
      <c r="A3648" s="35">
        <v>2010</v>
      </c>
      <c r="B3648" s="15" t="s">
        <v>173</v>
      </c>
      <c r="C3648" s="15" t="s">
        <v>169</v>
      </c>
      <c r="D3648" s="15" t="s">
        <v>5</v>
      </c>
      <c r="E3648" s="15" t="s">
        <v>63</v>
      </c>
      <c r="F3648" s="16">
        <v>797</v>
      </c>
      <c r="G3648" s="19">
        <v>1815.5757525599124</v>
      </c>
      <c r="H3648" s="19">
        <f t="shared" si="281"/>
        <v>1447013.8747902501</v>
      </c>
      <c r="I3648" s="20">
        <v>3759.155975999819</v>
      </c>
      <c r="J3648" s="19">
        <f t="shared" si="282"/>
        <v>2996047.3128718557</v>
      </c>
      <c r="K3648" s="19">
        <f t="shared" si="283"/>
        <v>1943.5802234399066</v>
      </c>
      <c r="L3648" s="19">
        <f t="shared" si="284"/>
        <v>1549033.4380816056</v>
      </c>
      <c r="M3648" s="29">
        <f>Table4[[#This Row],[Revenue]]/Table4[[#This Row],[Units]]</f>
        <v>4.7166323412795723</v>
      </c>
      <c r="N3648" s="31">
        <f t="shared" si="285"/>
        <v>0.51702569296103085</v>
      </c>
    </row>
    <row r="3649" spans="1:19" x14ac:dyDescent="0.25">
      <c r="A3649" s="35">
        <v>2010</v>
      </c>
      <c r="B3649" s="15" t="s">
        <v>174</v>
      </c>
      <c r="C3649" s="15" t="s">
        <v>169</v>
      </c>
      <c r="D3649" s="15" t="s">
        <v>5</v>
      </c>
      <c r="E3649" s="15" t="s">
        <v>63</v>
      </c>
      <c r="F3649" s="16">
        <v>878</v>
      </c>
      <c r="G3649" s="19">
        <v>1467.2038499999364</v>
      </c>
      <c r="H3649" s="19">
        <f t="shared" si="281"/>
        <v>1288204.9802999443</v>
      </c>
      <c r="I3649" s="20">
        <v>2832.8211939998773</v>
      </c>
      <c r="J3649" s="19">
        <f t="shared" si="282"/>
        <v>2487217.0083318921</v>
      </c>
      <c r="K3649" s="19">
        <f t="shared" si="283"/>
        <v>1365.6173439999409</v>
      </c>
      <c r="L3649" s="19">
        <f t="shared" si="284"/>
        <v>1199012.0280319478</v>
      </c>
      <c r="M3649" s="29">
        <f>Table4[[#This Row],[Revenue]]/Table4[[#This Row],[Units]]</f>
        <v>3.2264478291570358</v>
      </c>
      <c r="N3649" s="31">
        <f t="shared" si="285"/>
        <v>0.4820697285421397</v>
      </c>
    </row>
    <row r="3650" spans="1:19" x14ac:dyDescent="0.25">
      <c r="A3650" s="35">
        <v>2010</v>
      </c>
      <c r="B3650" s="15" t="s">
        <v>172</v>
      </c>
      <c r="C3650" s="15" t="s">
        <v>169</v>
      </c>
      <c r="D3650" s="15" t="s">
        <v>5</v>
      </c>
      <c r="E3650" s="15" t="s">
        <v>63</v>
      </c>
      <c r="F3650" s="16">
        <v>788</v>
      </c>
      <c r="G3650" s="19">
        <v>1350.1394999999393</v>
      </c>
      <c r="H3650" s="19">
        <f t="shared" ref="H3650:H3713" si="286">G3650*F3650</f>
        <v>1063909.9259999522</v>
      </c>
      <c r="I3650" s="20">
        <v>2665.3413799998802</v>
      </c>
      <c r="J3650" s="19">
        <f t="shared" ref="J3650:J3713" si="287">I3650*F3650</f>
        <v>2100289.0074399058</v>
      </c>
      <c r="K3650" s="19">
        <f t="shared" ref="K3650:K3713" si="288">I3650-G3650</f>
        <v>1315.201879999941</v>
      </c>
      <c r="L3650" s="19">
        <f t="shared" ref="L3650:L3713" si="289">J3650-H3650</f>
        <v>1036379.0814399535</v>
      </c>
      <c r="M3650" s="29">
        <f>Table4[[#This Row],[Revenue]]/Table4[[#This Row],[Units]]</f>
        <v>3.3824129187815739</v>
      </c>
      <c r="N3650" s="31">
        <f t="shared" ref="N3650:N3713" si="290">K3650/I3650</f>
        <v>0.49344593899637729</v>
      </c>
    </row>
    <row r="3651" spans="1:19" x14ac:dyDescent="0.25">
      <c r="A3651" s="35">
        <v>2015</v>
      </c>
      <c r="B3651" s="15" t="s">
        <v>172</v>
      </c>
      <c r="C3651" s="15" t="s">
        <v>169</v>
      </c>
      <c r="D3651" s="15" t="s">
        <v>5</v>
      </c>
      <c r="E3651" s="15" t="s">
        <v>63</v>
      </c>
      <c r="F3651" s="16">
        <v>789</v>
      </c>
      <c r="G3651" s="19">
        <v>2813.4488016798532</v>
      </c>
      <c r="H3651" s="19">
        <f t="shared" si="286"/>
        <v>2219811.1045254041</v>
      </c>
      <c r="I3651" s="20">
        <v>4591.8003279997865</v>
      </c>
      <c r="J3651" s="19">
        <f t="shared" si="287"/>
        <v>3622930.4587918315</v>
      </c>
      <c r="K3651" s="19">
        <f t="shared" si="288"/>
        <v>1778.3515263199333</v>
      </c>
      <c r="L3651" s="19">
        <f t="shared" si="289"/>
        <v>1403119.3542664275</v>
      </c>
      <c r="M3651" s="29">
        <f>Table4[[#This Row],[Revenue]]/Table4[[#This Row],[Units]]</f>
        <v>5.8197722788336961</v>
      </c>
      <c r="N3651" s="31">
        <f t="shared" si="290"/>
        <v>0.38728851415335669</v>
      </c>
    </row>
    <row r="3652" spans="1:19" x14ac:dyDescent="0.25">
      <c r="A3652" s="35">
        <v>2015</v>
      </c>
      <c r="B3652" s="15" t="s">
        <v>175</v>
      </c>
      <c r="C3652" s="15" t="s">
        <v>169</v>
      </c>
      <c r="D3652" s="15" t="s">
        <v>5</v>
      </c>
      <c r="E3652" s="15" t="s">
        <v>63</v>
      </c>
      <c r="F3652" s="16">
        <v>799</v>
      </c>
      <c r="G3652" s="19">
        <v>1989.4868665598913</v>
      </c>
      <c r="H3652" s="19">
        <f t="shared" si="286"/>
        <v>1589600.0063813531</v>
      </c>
      <c r="I3652" s="20">
        <v>4013.2853759997806</v>
      </c>
      <c r="J3652" s="19">
        <f t="shared" si="287"/>
        <v>3206615.0154238245</v>
      </c>
      <c r="K3652" s="19">
        <f t="shared" si="288"/>
        <v>2023.7985094398894</v>
      </c>
      <c r="L3652" s="19">
        <f t="shared" si="289"/>
        <v>1617015.0090424714</v>
      </c>
      <c r="M3652" s="29">
        <f>Table4[[#This Row],[Revenue]]/Table4[[#This Row],[Units]]</f>
        <v>5.0228853266580487</v>
      </c>
      <c r="N3652" s="31">
        <f t="shared" si="290"/>
        <v>0.50427475742009131</v>
      </c>
    </row>
    <row r="3653" spans="1:19" x14ac:dyDescent="0.25">
      <c r="A3653" s="35">
        <v>2021</v>
      </c>
      <c r="B3653" s="15" t="s">
        <v>171</v>
      </c>
      <c r="C3653" s="15" t="s">
        <v>169</v>
      </c>
      <c r="D3653" s="15" t="s">
        <v>5</v>
      </c>
      <c r="E3653" s="15" t="s">
        <v>63</v>
      </c>
      <c r="F3653" s="16">
        <v>1193.2835678696276</v>
      </c>
      <c r="G3653" s="19">
        <v>3642.2838504161305</v>
      </c>
      <c r="H3653" s="19">
        <f t="shared" si="286"/>
        <v>4346277.4682184849</v>
      </c>
      <c r="I3653" s="20">
        <v>7582.1106716341783</v>
      </c>
      <c r="J3653" s="19">
        <f t="shared" si="287"/>
        <v>9047608.0742300116</v>
      </c>
      <c r="K3653" s="19">
        <f t="shared" si="288"/>
        <v>3939.8268212180478</v>
      </c>
      <c r="L3653" s="19">
        <f t="shared" si="289"/>
        <v>4701330.6060115267</v>
      </c>
      <c r="M3653" s="29">
        <f>Table4[[#This Row],[Revenue]]/Table4[[#This Row],[Units]]</f>
        <v>6.3539890062933999</v>
      </c>
      <c r="N3653" s="31">
        <f t="shared" si="290"/>
        <v>0.51962138141263692</v>
      </c>
    </row>
    <row r="3654" spans="1:19" x14ac:dyDescent="0.25">
      <c r="A3654" s="35">
        <v>2021</v>
      </c>
      <c r="B3654" s="15" t="s">
        <v>172</v>
      </c>
      <c r="C3654" s="15" t="s">
        <v>169</v>
      </c>
      <c r="D3654" s="15" t="s">
        <v>5</v>
      </c>
      <c r="E3654" s="15" t="s">
        <v>63</v>
      </c>
      <c r="F3654" s="16">
        <v>1203.6580713895228</v>
      </c>
      <c r="G3654" s="19">
        <v>2768.133844571722</v>
      </c>
      <c r="H3654" s="19">
        <f t="shared" si="286"/>
        <v>3331886.6447052639</v>
      </c>
      <c r="I3654" s="20">
        <v>6976.4111561993077</v>
      </c>
      <c r="J3654" s="19">
        <f t="shared" si="287"/>
        <v>8397213.5974912103</v>
      </c>
      <c r="K3654" s="19">
        <f t="shared" si="288"/>
        <v>4208.2773116275857</v>
      </c>
      <c r="L3654" s="19">
        <f t="shared" si="289"/>
        <v>5065326.9527859464</v>
      </c>
      <c r="M3654" s="29">
        <f>Table4[[#This Row],[Revenue]]/Table4[[#This Row],[Units]]</f>
        <v>5.7960074559593355</v>
      </c>
      <c r="N3654" s="31">
        <f t="shared" si="290"/>
        <v>0.6032152087091468</v>
      </c>
    </row>
    <row r="3655" spans="1:19" x14ac:dyDescent="0.25">
      <c r="A3655" s="35">
        <v>2021</v>
      </c>
      <c r="B3655" s="15" t="s">
        <v>174</v>
      </c>
      <c r="C3655" s="15" t="s">
        <v>169</v>
      </c>
      <c r="D3655" s="15" t="s">
        <v>5</v>
      </c>
      <c r="E3655" s="15" t="s">
        <v>63</v>
      </c>
      <c r="F3655" s="16">
        <v>1510.8209280731628</v>
      </c>
      <c r="G3655" s="19">
        <v>2311.3789368299958</v>
      </c>
      <c r="H3655" s="19">
        <f t="shared" si="286"/>
        <v>3492079.6704702545</v>
      </c>
      <c r="I3655" s="20">
        <v>4625.2035236715128</v>
      </c>
      <c r="J3655" s="19">
        <f t="shared" si="287"/>
        <v>6987854.2801606581</v>
      </c>
      <c r="K3655" s="19">
        <f t="shared" si="288"/>
        <v>2313.824586841517</v>
      </c>
      <c r="L3655" s="19">
        <f t="shared" si="289"/>
        <v>3495774.6096904036</v>
      </c>
      <c r="M3655" s="29">
        <f>Table4[[#This Row],[Revenue]]/Table4[[#This Row],[Units]]</f>
        <v>3.061384335978389</v>
      </c>
      <c r="N3655" s="31">
        <f t="shared" si="290"/>
        <v>0.50026438296163667</v>
      </c>
    </row>
    <row r="3656" spans="1:19" x14ac:dyDescent="0.25">
      <c r="A3656" s="35">
        <v>2021</v>
      </c>
      <c r="B3656" s="15" t="s">
        <v>175</v>
      </c>
      <c r="C3656" s="15" t="s">
        <v>169</v>
      </c>
      <c r="D3656" s="15" t="s">
        <v>5</v>
      </c>
      <c r="E3656" s="15" t="s">
        <v>63</v>
      </c>
      <c r="F3656" s="16">
        <v>993.89415260875239</v>
      </c>
      <c r="G3656" s="19">
        <v>3106.7446639330674</v>
      </c>
      <c r="H3656" s="19">
        <f t="shared" si="286"/>
        <v>3087775.355131519</v>
      </c>
      <c r="I3656" s="20">
        <v>5949.9007246065012</v>
      </c>
      <c r="J3656" s="19">
        <f t="shared" si="287"/>
        <v>5913571.5387889799</v>
      </c>
      <c r="K3656" s="19">
        <f t="shared" si="288"/>
        <v>2843.1560606734338</v>
      </c>
      <c r="L3656" s="19">
        <f t="shared" si="289"/>
        <v>2825796.1836574608</v>
      </c>
      <c r="M3656" s="29">
        <f>Table4[[#This Row],[Revenue]]/Table4[[#This Row],[Units]]</f>
        <v>5.9864530936109519</v>
      </c>
      <c r="N3656" s="31">
        <f t="shared" si="290"/>
        <v>0.47784932762243137</v>
      </c>
    </row>
    <row r="3657" spans="1:19" x14ac:dyDescent="0.25">
      <c r="A3657" s="35">
        <v>2021</v>
      </c>
      <c r="B3657" s="15" t="s">
        <v>173</v>
      </c>
      <c r="C3657" s="15" t="s">
        <v>169</v>
      </c>
      <c r="D3657" s="15" t="s">
        <v>5</v>
      </c>
      <c r="E3657" s="15" t="s">
        <v>63</v>
      </c>
      <c r="F3657" s="16">
        <v>906.53805678300364</v>
      </c>
      <c r="G3657" s="19">
        <v>2943.1779373538034</v>
      </c>
      <c r="H3657" s="19">
        <f t="shared" si="286"/>
        <v>2668102.8080953257</v>
      </c>
      <c r="I3657" s="20">
        <v>5086.1226173678697</v>
      </c>
      <c r="J3657" s="19">
        <f t="shared" si="287"/>
        <v>4610763.714108753</v>
      </c>
      <c r="K3657" s="19">
        <f t="shared" si="288"/>
        <v>2142.9446800140663</v>
      </c>
      <c r="L3657" s="19">
        <f t="shared" si="289"/>
        <v>1942660.9060134273</v>
      </c>
      <c r="M3657" s="29">
        <f>Table4[[#This Row],[Revenue]]/Table4[[#This Row],[Units]]</f>
        <v>5.6104899064213534</v>
      </c>
      <c r="N3657" s="31">
        <f t="shared" si="290"/>
        <v>0.42133169827570266</v>
      </c>
    </row>
    <row r="3658" spans="1:19" x14ac:dyDescent="0.25">
      <c r="A3658" s="35">
        <v>1990</v>
      </c>
      <c r="B3658" s="15" t="s">
        <v>172</v>
      </c>
      <c r="C3658" s="15" t="s">
        <v>169</v>
      </c>
      <c r="D3658" s="15" t="s">
        <v>5</v>
      </c>
      <c r="E3658" s="15" t="s">
        <v>89</v>
      </c>
      <c r="F3658" s="16">
        <v>685</v>
      </c>
      <c r="G3658" s="19">
        <v>737.02574999999524</v>
      </c>
      <c r="H3658" s="19">
        <f t="shared" si="286"/>
        <v>504862.63874999672</v>
      </c>
      <c r="I3658" s="20">
        <v>1741.9326842999888</v>
      </c>
      <c r="J3658" s="19">
        <f t="shared" si="287"/>
        <v>1193223.8887454923</v>
      </c>
      <c r="K3658" s="19">
        <f t="shared" si="288"/>
        <v>1004.9069342999935</v>
      </c>
      <c r="L3658" s="19">
        <f t="shared" si="289"/>
        <v>688361.24999549566</v>
      </c>
      <c r="M3658" s="29">
        <f>Table4[[#This Row],[Revenue]]/Table4[[#This Row],[Units]]</f>
        <v>2.5429674223357499</v>
      </c>
      <c r="N3658" s="31">
        <f t="shared" si="290"/>
        <v>0.57689194499718821</v>
      </c>
      <c r="O3658" s="37">
        <f>SUMIF(A:A,"2014",H:H)</f>
        <v>122637660.21960843</v>
      </c>
      <c r="P3658" s="37">
        <f>SUMIF(A:A,"2014",J:J)</f>
        <v>251876029.59499171</v>
      </c>
      <c r="Q3658" s="38" t="e">
        <f>(O3658-O3657)/O3657</f>
        <v>#DIV/0!</v>
      </c>
      <c r="R3658" s="38" t="e">
        <f>(P3658-P3657)/P3657</f>
        <v>#DIV/0!</v>
      </c>
      <c r="S3658" s="40">
        <v>2014</v>
      </c>
    </row>
    <row r="3659" spans="1:19" x14ac:dyDescent="0.25">
      <c r="A3659" s="35">
        <v>1990</v>
      </c>
      <c r="B3659" s="15" t="s">
        <v>171</v>
      </c>
      <c r="C3659" s="15" t="s">
        <v>170</v>
      </c>
      <c r="D3659" s="15" t="s">
        <v>168</v>
      </c>
      <c r="E3659" s="15" t="s">
        <v>89</v>
      </c>
      <c r="F3659" s="16">
        <v>485</v>
      </c>
      <c r="G3659" s="19">
        <v>645.01670154998919</v>
      </c>
      <c r="H3659" s="19">
        <f t="shared" si="286"/>
        <v>312833.10025174473</v>
      </c>
      <c r="I3659" s="20">
        <v>1040.8825049999825</v>
      </c>
      <c r="J3659" s="19">
        <f t="shared" si="287"/>
        <v>504828.01492499153</v>
      </c>
      <c r="K3659" s="19">
        <f t="shared" si="288"/>
        <v>395.86580344999334</v>
      </c>
      <c r="L3659" s="19">
        <f t="shared" si="289"/>
        <v>191994.91467324679</v>
      </c>
      <c r="M3659" s="29">
        <f>Table4[[#This Row],[Revenue]]/Table4[[#This Row],[Units]]</f>
        <v>2.146149494845325</v>
      </c>
      <c r="N3659" s="31">
        <f t="shared" si="290"/>
        <v>0.38031747247975889</v>
      </c>
    </row>
    <row r="3660" spans="1:19" x14ac:dyDescent="0.25">
      <c r="A3660" s="35">
        <v>1990</v>
      </c>
      <c r="B3660" s="15" t="s">
        <v>173</v>
      </c>
      <c r="C3660" s="15" t="s">
        <v>170</v>
      </c>
      <c r="D3660" s="15" t="s">
        <v>168</v>
      </c>
      <c r="E3660" s="15" t="s">
        <v>89</v>
      </c>
      <c r="F3660" s="16">
        <v>410</v>
      </c>
      <c r="G3660" s="19">
        <v>538.33228612899472</v>
      </c>
      <c r="H3660" s="19">
        <f t="shared" si="286"/>
        <v>220716.23731288782</v>
      </c>
      <c r="I3660" s="20">
        <v>920.02753589999099</v>
      </c>
      <c r="J3660" s="19">
        <f t="shared" si="287"/>
        <v>377211.28971899633</v>
      </c>
      <c r="K3660" s="19">
        <f t="shared" si="288"/>
        <v>381.69524977099627</v>
      </c>
      <c r="L3660" s="19">
        <f t="shared" si="289"/>
        <v>156495.0524061085</v>
      </c>
      <c r="M3660" s="29">
        <f>Table4[[#This Row],[Revenue]]/Table4[[#This Row],[Units]]</f>
        <v>2.2439695997560758</v>
      </c>
      <c r="N3660" s="31">
        <f t="shared" si="290"/>
        <v>0.41487372374959808</v>
      </c>
    </row>
    <row r="3661" spans="1:19" x14ac:dyDescent="0.25">
      <c r="A3661" s="35">
        <v>1991</v>
      </c>
      <c r="B3661" s="15" t="s">
        <v>175</v>
      </c>
      <c r="C3661" s="15" t="s">
        <v>170</v>
      </c>
      <c r="D3661" s="15" t="s">
        <v>168</v>
      </c>
      <c r="E3661" s="15" t="s">
        <v>89</v>
      </c>
      <c r="F3661" s="16">
        <v>746</v>
      </c>
      <c r="G3661" s="19">
        <v>1047.4618635799709</v>
      </c>
      <c r="H3661" s="19">
        <f t="shared" si="286"/>
        <v>781406.55023065826</v>
      </c>
      <c r="I3661" s="20">
        <v>2068.9568179999569</v>
      </c>
      <c r="J3661" s="19">
        <f t="shared" si="287"/>
        <v>1543441.7862279678</v>
      </c>
      <c r="K3661" s="19">
        <f t="shared" si="288"/>
        <v>1021.494954419986</v>
      </c>
      <c r="L3661" s="19">
        <f t="shared" si="289"/>
        <v>762035.23599730956</v>
      </c>
      <c r="M3661" s="29">
        <f>Table4[[#This Row],[Revenue]]/Table4[[#This Row],[Units]]</f>
        <v>2.773400560321658</v>
      </c>
      <c r="N3661" s="31">
        <f t="shared" si="290"/>
        <v>0.49372463723407073</v>
      </c>
    </row>
    <row r="3662" spans="1:19" x14ac:dyDescent="0.25">
      <c r="A3662" s="35">
        <v>1993</v>
      </c>
      <c r="B3662" s="15" t="s">
        <v>174</v>
      </c>
      <c r="C3662" s="15" t="s">
        <v>170</v>
      </c>
      <c r="D3662" s="15" t="s">
        <v>168</v>
      </c>
      <c r="E3662" s="15" t="s">
        <v>89</v>
      </c>
      <c r="F3662" s="16">
        <v>410</v>
      </c>
      <c r="G3662" s="19">
        <v>771.90752879996774</v>
      </c>
      <c r="H3662" s="19">
        <f t="shared" si="286"/>
        <v>316482.08680798678</v>
      </c>
      <c r="I3662" s="20">
        <v>1287.798479999946</v>
      </c>
      <c r="J3662" s="19">
        <f t="shared" si="287"/>
        <v>527997.37679997785</v>
      </c>
      <c r="K3662" s="19">
        <f t="shared" si="288"/>
        <v>515.8909511999783</v>
      </c>
      <c r="L3662" s="19">
        <f t="shared" si="289"/>
        <v>211515.28999199107</v>
      </c>
      <c r="M3662" s="29">
        <f>Table4[[#This Row],[Revenue]]/Table4[[#This Row],[Units]]</f>
        <v>3.1409719024388929</v>
      </c>
      <c r="N3662" s="31">
        <f t="shared" si="290"/>
        <v>0.40059913038567951</v>
      </c>
    </row>
    <row r="3663" spans="1:19" x14ac:dyDescent="0.25">
      <c r="A3663" s="35">
        <v>1997</v>
      </c>
      <c r="B3663" s="15" t="s">
        <v>171</v>
      </c>
      <c r="C3663" s="15" t="s">
        <v>170</v>
      </c>
      <c r="D3663" s="15" t="s">
        <v>168</v>
      </c>
      <c r="E3663" s="15" t="s">
        <v>89</v>
      </c>
      <c r="F3663" s="16">
        <v>995</v>
      </c>
      <c r="G3663" s="19">
        <v>1303.4839223999679</v>
      </c>
      <c r="H3663" s="19">
        <f t="shared" si="286"/>
        <v>1296966.5027879681</v>
      </c>
      <c r="I3663" s="20">
        <v>2274.5610399999541</v>
      </c>
      <c r="J3663" s="19">
        <f t="shared" si="287"/>
        <v>2263188.2347999546</v>
      </c>
      <c r="K3663" s="19">
        <f t="shared" si="288"/>
        <v>971.0771175999862</v>
      </c>
      <c r="L3663" s="19">
        <f t="shared" si="289"/>
        <v>966221.73201198643</v>
      </c>
      <c r="M3663" s="29">
        <f>Table4[[#This Row],[Revenue]]/Table4[[#This Row],[Units]]</f>
        <v>2.2859909949748283</v>
      </c>
      <c r="N3663" s="31">
        <f t="shared" si="290"/>
        <v>0.42692946046416314</v>
      </c>
    </row>
    <row r="3664" spans="1:19" x14ac:dyDescent="0.25">
      <c r="A3664" s="35">
        <v>1997</v>
      </c>
      <c r="B3664" s="15" t="s">
        <v>172</v>
      </c>
      <c r="C3664" s="15" t="s">
        <v>170</v>
      </c>
      <c r="D3664" s="15" t="s">
        <v>168</v>
      </c>
      <c r="E3664" s="15" t="s">
        <v>89</v>
      </c>
      <c r="F3664" s="16">
        <v>734</v>
      </c>
      <c r="G3664" s="19">
        <v>972.51498596278066</v>
      </c>
      <c r="H3664" s="19">
        <f t="shared" si="286"/>
        <v>713825.99969668104</v>
      </c>
      <c r="I3664" s="20">
        <v>1508.73059987997</v>
      </c>
      <c r="J3664" s="19">
        <f t="shared" si="287"/>
        <v>1107408.2603118981</v>
      </c>
      <c r="K3664" s="19">
        <f t="shared" si="288"/>
        <v>536.21561391718933</v>
      </c>
      <c r="L3664" s="19">
        <f t="shared" si="289"/>
        <v>393582.26061521703</v>
      </c>
      <c r="M3664" s="29">
        <f>Table4[[#This Row],[Revenue]]/Table4[[#This Row],[Units]]</f>
        <v>2.0554912804904224</v>
      </c>
      <c r="N3664" s="31">
        <f t="shared" si="290"/>
        <v>0.35540845659248177</v>
      </c>
    </row>
    <row r="3665" spans="1:14" x14ac:dyDescent="0.25">
      <c r="A3665" s="35">
        <v>1998</v>
      </c>
      <c r="B3665" s="15" t="s">
        <v>174</v>
      </c>
      <c r="C3665" s="15" t="s">
        <v>169</v>
      </c>
      <c r="D3665" s="15" t="s">
        <v>6</v>
      </c>
      <c r="E3665" s="15" t="s">
        <v>89</v>
      </c>
      <c r="F3665" s="16">
        <v>574</v>
      </c>
      <c r="G3665" s="19">
        <v>832.54394999997919</v>
      </c>
      <c r="H3665" s="19">
        <f t="shared" si="286"/>
        <v>477880.22729998804</v>
      </c>
      <c r="I3665" s="20">
        <v>2051.1075044999488</v>
      </c>
      <c r="J3665" s="19">
        <f t="shared" si="287"/>
        <v>1177335.7075829706</v>
      </c>
      <c r="K3665" s="19">
        <f t="shared" si="288"/>
        <v>1218.5635544999695</v>
      </c>
      <c r="L3665" s="19">
        <f t="shared" si="289"/>
        <v>699455.48028298258</v>
      </c>
      <c r="M3665" s="29">
        <f>Table4[[#This Row],[Revenue]]/Table4[[#This Row],[Units]]</f>
        <v>3.5733580217769143</v>
      </c>
      <c r="N3665" s="31">
        <f t="shared" si="290"/>
        <v>0.59410028573663187</v>
      </c>
    </row>
    <row r="3666" spans="1:14" x14ac:dyDescent="0.25">
      <c r="A3666" s="35">
        <v>1998</v>
      </c>
      <c r="B3666" s="15" t="s">
        <v>174</v>
      </c>
      <c r="C3666" s="15" t="s">
        <v>170</v>
      </c>
      <c r="D3666" s="15" t="s">
        <v>168</v>
      </c>
      <c r="E3666" s="15" t="s">
        <v>89</v>
      </c>
      <c r="F3666" s="16">
        <v>194</v>
      </c>
      <c r="G3666" s="19">
        <v>371.35056783999005</v>
      </c>
      <c r="H3666" s="19">
        <f t="shared" si="286"/>
        <v>72042.010160958074</v>
      </c>
      <c r="I3666" s="20">
        <v>732.93086399998049</v>
      </c>
      <c r="J3666" s="19">
        <f t="shared" si="287"/>
        <v>142188.58761599622</v>
      </c>
      <c r="K3666" s="19">
        <f t="shared" si="288"/>
        <v>361.58029615999044</v>
      </c>
      <c r="L3666" s="19">
        <f t="shared" si="289"/>
        <v>70146.577455038147</v>
      </c>
      <c r="M3666" s="29">
        <f>Table4[[#This Row],[Revenue]]/Table4[[#This Row],[Units]]</f>
        <v>3.7779941443297962</v>
      </c>
      <c r="N3666" s="31">
        <f t="shared" si="290"/>
        <v>0.49333479311631234</v>
      </c>
    </row>
    <row r="3667" spans="1:14" x14ac:dyDescent="0.25">
      <c r="A3667" s="35">
        <v>1999</v>
      </c>
      <c r="B3667" s="15" t="s">
        <v>172</v>
      </c>
      <c r="C3667" s="15" t="s">
        <v>170</v>
      </c>
      <c r="D3667" s="15" t="s">
        <v>168</v>
      </c>
      <c r="E3667" s="15" t="s">
        <v>89</v>
      </c>
      <c r="F3667" s="16">
        <v>734</v>
      </c>
      <c r="G3667" s="19">
        <v>1179.8017225799551</v>
      </c>
      <c r="H3667" s="19">
        <f t="shared" si="286"/>
        <v>865974.46437368705</v>
      </c>
      <c r="I3667" s="20">
        <v>2271.6257179999329</v>
      </c>
      <c r="J3667" s="19">
        <f t="shared" si="287"/>
        <v>1667373.2770119507</v>
      </c>
      <c r="K3667" s="19">
        <f t="shared" si="288"/>
        <v>1091.8239954199778</v>
      </c>
      <c r="L3667" s="19">
        <f t="shared" si="289"/>
        <v>801398.81263826368</v>
      </c>
      <c r="M3667" s="29">
        <f>Table4[[#This Row],[Revenue]]/Table4[[#This Row],[Units]]</f>
        <v>3.0948579264304263</v>
      </c>
      <c r="N3667" s="31">
        <f t="shared" si="290"/>
        <v>0.48063551436690066</v>
      </c>
    </row>
    <row r="3668" spans="1:14" x14ac:dyDescent="0.25">
      <c r="A3668" s="35">
        <v>2003</v>
      </c>
      <c r="B3668" s="15" t="s">
        <v>176</v>
      </c>
      <c r="C3668" s="15" t="s">
        <v>169</v>
      </c>
      <c r="D3668" s="15" t="s">
        <v>5</v>
      </c>
      <c r="E3668" s="15" t="s">
        <v>89</v>
      </c>
      <c r="F3668" s="16">
        <v>974</v>
      </c>
      <c r="G3668" s="19">
        <v>1138.9225499999834</v>
      </c>
      <c r="H3668" s="19">
        <f t="shared" si="286"/>
        <v>1109310.5636999838</v>
      </c>
      <c r="I3668" s="20">
        <v>2315.3640099799663</v>
      </c>
      <c r="J3668" s="19">
        <f t="shared" si="287"/>
        <v>2255164.5457204874</v>
      </c>
      <c r="K3668" s="19">
        <f t="shared" si="288"/>
        <v>1176.4414599799829</v>
      </c>
      <c r="L3668" s="19">
        <f t="shared" si="289"/>
        <v>1145853.9820205036</v>
      </c>
      <c r="M3668" s="29">
        <f>Table4[[#This Row],[Revenue]]/Table4[[#This Row],[Units]]</f>
        <v>2.3771704414578712</v>
      </c>
      <c r="N3668" s="31">
        <f t="shared" si="290"/>
        <v>0.50810216229894756</v>
      </c>
    </row>
    <row r="3669" spans="1:14" x14ac:dyDescent="0.25">
      <c r="A3669" s="35">
        <v>2003</v>
      </c>
      <c r="B3669" s="15" t="s">
        <v>176</v>
      </c>
      <c r="C3669" s="15" t="s">
        <v>170</v>
      </c>
      <c r="D3669" s="15" t="s">
        <v>146</v>
      </c>
      <c r="E3669" s="15" t="s">
        <v>89</v>
      </c>
      <c r="F3669" s="16">
        <v>247</v>
      </c>
      <c r="G3669" s="19">
        <v>526.95409021919158</v>
      </c>
      <c r="H3669" s="19">
        <f t="shared" si="286"/>
        <v>130157.66028414032</v>
      </c>
      <c r="I3669" s="20">
        <v>865.2022523199862</v>
      </c>
      <c r="J3669" s="19">
        <f t="shared" si="287"/>
        <v>213704.9563230366</v>
      </c>
      <c r="K3669" s="19">
        <f t="shared" si="288"/>
        <v>338.24816210079462</v>
      </c>
      <c r="L3669" s="19">
        <f t="shared" si="289"/>
        <v>83547.296038896282</v>
      </c>
      <c r="M3669" s="29">
        <f>Table4[[#This Row],[Revenue]]/Table4[[#This Row],[Units]]</f>
        <v>3.5028431268015634</v>
      </c>
      <c r="N3669" s="31">
        <f t="shared" si="290"/>
        <v>0.39094692737311204</v>
      </c>
    </row>
    <row r="3670" spans="1:14" x14ac:dyDescent="0.25">
      <c r="A3670" s="35">
        <v>2003</v>
      </c>
      <c r="B3670" s="15" t="s">
        <v>173</v>
      </c>
      <c r="C3670" s="15" t="s">
        <v>169</v>
      </c>
      <c r="D3670" s="15" t="s">
        <v>5</v>
      </c>
      <c r="E3670" s="15" t="s">
        <v>89</v>
      </c>
      <c r="F3670" s="16">
        <v>267</v>
      </c>
      <c r="G3670" s="19">
        <v>399.85648842619588</v>
      </c>
      <c r="H3670" s="19">
        <f t="shared" si="286"/>
        <v>106761.6824097943</v>
      </c>
      <c r="I3670" s="20">
        <v>687.93238201999293</v>
      </c>
      <c r="J3670" s="19">
        <f t="shared" si="287"/>
        <v>183677.94599933812</v>
      </c>
      <c r="K3670" s="19">
        <f t="shared" si="288"/>
        <v>288.07589359379705</v>
      </c>
      <c r="L3670" s="19">
        <f t="shared" si="289"/>
        <v>76916.263589543814</v>
      </c>
      <c r="M3670" s="29">
        <f>Table4[[#This Row],[Revenue]]/Table4[[#This Row],[Units]]</f>
        <v>2.5765257753557789</v>
      </c>
      <c r="N3670" s="31">
        <f t="shared" si="290"/>
        <v>0.41875611778575195</v>
      </c>
    </row>
    <row r="3671" spans="1:14" x14ac:dyDescent="0.25">
      <c r="A3671" s="35">
        <v>2003</v>
      </c>
      <c r="B3671" s="15" t="s">
        <v>172</v>
      </c>
      <c r="C3671" s="15" t="s">
        <v>169</v>
      </c>
      <c r="D3671" s="15" t="s">
        <v>5</v>
      </c>
      <c r="E3671" s="15" t="s">
        <v>89</v>
      </c>
      <c r="F3671" s="16">
        <v>210</v>
      </c>
      <c r="G3671" s="19">
        <v>293.94592040099786</v>
      </c>
      <c r="H3671" s="19">
        <f t="shared" si="286"/>
        <v>61728.643284209553</v>
      </c>
      <c r="I3671" s="20">
        <v>563.31022709999593</v>
      </c>
      <c r="J3671" s="19">
        <f t="shared" si="287"/>
        <v>118295.14769099915</v>
      </c>
      <c r="K3671" s="19">
        <f t="shared" si="288"/>
        <v>269.36430669899806</v>
      </c>
      <c r="L3671" s="19">
        <f t="shared" si="289"/>
        <v>56566.504406789594</v>
      </c>
      <c r="M3671" s="29">
        <f>Table4[[#This Row],[Revenue]]/Table4[[#This Row],[Units]]</f>
        <v>2.6824296528571234</v>
      </c>
      <c r="N3671" s="31">
        <f t="shared" si="290"/>
        <v>0.478181104727541</v>
      </c>
    </row>
    <row r="3672" spans="1:14" x14ac:dyDescent="0.25">
      <c r="A3672" s="35">
        <v>2004</v>
      </c>
      <c r="B3672" s="15" t="s">
        <v>173</v>
      </c>
      <c r="C3672" s="15" t="s">
        <v>169</v>
      </c>
      <c r="D3672" s="15" t="s">
        <v>5</v>
      </c>
      <c r="E3672" s="15" t="s">
        <v>89</v>
      </c>
      <c r="F3672" s="16">
        <v>224</v>
      </c>
      <c r="G3672" s="19">
        <v>390.36337575998908</v>
      </c>
      <c r="H3672" s="19">
        <f t="shared" si="286"/>
        <v>87441.396170237553</v>
      </c>
      <c r="I3672" s="20">
        <v>715.09669599997994</v>
      </c>
      <c r="J3672" s="19">
        <f t="shared" si="287"/>
        <v>160181.65990399552</v>
      </c>
      <c r="K3672" s="19">
        <f t="shared" si="288"/>
        <v>324.73332023999086</v>
      </c>
      <c r="L3672" s="19">
        <f t="shared" si="289"/>
        <v>72740.263733757965</v>
      </c>
      <c r="M3672" s="29">
        <f>Table4[[#This Row],[Revenue]]/Table4[[#This Row],[Units]]</f>
        <v>3.1923959642856246</v>
      </c>
      <c r="N3672" s="31">
        <f t="shared" si="290"/>
        <v>0.45411106226115183</v>
      </c>
    </row>
    <row r="3673" spans="1:14" x14ac:dyDescent="0.25">
      <c r="A3673" s="35">
        <v>2005</v>
      </c>
      <c r="B3673" s="15" t="s">
        <v>173</v>
      </c>
      <c r="C3673" s="15" t="s">
        <v>169</v>
      </c>
      <c r="D3673" s="15" t="s">
        <v>5</v>
      </c>
      <c r="E3673" s="15" t="s">
        <v>89</v>
      </c>
      <c r="F3673" s="16">
        <v>974</v>
      </c>
      <c r="G3673" s="19">
        <v>1580.5097999999348</v>
      </c>
      <c r="H3673" s="19">
        <f t="shared" si="286"/>
        <v>1539416.5451999365</v>
      </c>
      <c r="I3673" s="20">
        <v>2992.4463119998763</v>
      </c>
      <c r="J3673" s="19">
        <f t="shared" si="287"/>
        <v>2914642.7078878796</v>
      </c>
      <c r="K3673" s="19">
        <f t="shared" si="288"/>
        <v>1411.9365119999416</v>
      </c>
      <c r="L3673" s="19">
        <f t="shared" si="289"/>
        <v>1375226.1626879431</v>
      </c>
      <c r="M3673" s="29">
        <f>Table4[[#This Row],[Revenue]]/Table4[[#This Row],[Units]]</f>
        <v>3.0723268090347808</v>
      </c>
      <c r="N3673" s="31">
        <f t="shared" si="290"/>
        <v>0.47183353176229009</v>
      </c>
    </row>
    <row r="3674" spans="1:14" x14ac:dyDescent="0.25">
      <c r="A3674" s="35">
        <v>2005</v>
      </c>
      <c r="B3674" s="15" t="s">
        <v>174</v>
      </c>
      <c r="C3674" s="15" t="s">
        <v>169</v>
      </c>
      <c r="D3674" s="15" t="s">
        <v>5</v>
      </c>
      <c r="E3674" s="15" t="s">
        <v>89</v>
      </c>
      <c r="F3674" s="16">
        <v>267</v>
      </c>
      <c r="G3674" s="19">
        <v>532.0525711199806</v>
      </c>
      <c r="H3674" s="19">
        <f t="shared" si="286"/>
        <v>142058.03648903483</v>
      </c>
      <c r="I3674" s="20">
        <v>898.86055199996713</v>
      </c>
      <c r="J3674" s="19">
        <f t="shared" si="287"/>
        <v>239995.76738399122</v>
      </c>
      <c r="K3674" s="19">
        <f t="shared" si="288"/>
        <v>366.80798087998653</v>
      </c>
      <c r="L3674" s="19">
        <f t="shared" si="289"/>
        <v>97937.730894956389</v>
      </c>
      <c r="M3674" s="29">
        <f>Table4[[#This Row],[Revenue]]/Table4[[#This Row],[Units]]</f>
        <v>3.3665189213481916</v>
      </c>
      <c r="N3674" s="31">
        <f t="shared" si="290"/>
        <v>0.40808107560604123</v>
      </c>
    </row>
    <row r="3675" spans="1:14" x14ac:dyDescent="0.25">
      <c r="A3675" s="35">
        <v>2005</v>
      </c>
      <c r="B3675" s="15" t="s">
        <v>174</v>
      </c>
      <c r="C3675" s="15" t="s">
        <v>169</v>
      </c>
      <c r="D3675" s="15" t="s">
        <v>5</v>
      </c>
      <c r="E3675" s="15" t="s">
        <v>89</v>
      </c>
      <c r="F3675" s="16">
        <v>210</v>
      </c>
      <c r="G3675" s="19">
        <v>404.15137229998521</v>
      </c>
      <c r="H3675" s="19">
        <f t="shared" si="286"/>
        <v>84871.788182996897</v>
      </c>
      <c r="I3675" s="20">
        <v>765.04232999997203</v>
      </c>
      <c r="J3675" s="19">
        <f t="shared" si="287"/>
        <v>160658.88929999413</v>
      </c>
      <c r="K3675" s="19">
        <f t="shared" si="288"/>
        <v>360.89095769998681</v>
      </c>
      <c r="L3675" s="19">
        <f t="shared" si="289"/>
        <v>75787.101116997233</v>
      </c>
      <c r="M3675" s="29">
        <f>Table4[[#This Row],[Revenue]]/Table4[[#This Row],[Units]]</f>
        <v>3.6430587142855813</v>
      </c>
      <c r="N3675" s="31">
        <f t="shared" si="290"/>
        <v>0.47172678366699006</v>
      </c>
    </row>
    <row r="3676" spans="1:14" x14ac:dyDescent="0.25">
      <c r="A3676" s="35">
        <v>2007</v>
      </c>
      <c r="B3676" s="15" t="s">
        <v>171</v>
      </c>
      <c r="C3676" s="15" t="s">
        <v>170</v>
      </c>
      <c r="D3676" s="15" t="s">
        <v>168</v>
      </c>
      <c r="E3676" s="15" t="s">
        <v>89</v>
      </c>
      <c r="F3676" s="16">
        <v>175</v>
      </c>
      <c r="G3676" s="19">
        <v>188.4218962499983</v>
      </c>
      <c r="H3676" s="19">
        <f t="shared" si="286"/>
        <v>32973.8318437497</v>
      </c>
      <c r="I3676" s="20">
        <v>459.47587499999582</v>
      </c>
      <c r="J3676" s="19">
        <f t="shared" si="287"/>
        <v>80408.278124999269</v>
      </c>
      <c r="K3676" s="19">
        <f t="shared" si="288"/>
        <v>271.05397874999755</v>
      </c>
      <c r="L3676" s="19">
        <f t="shared" si="289"/>
        <v>47434.446281249569</v>
      </c>
      <c r="M3676" s="29">
        <f>Table4[[#This Row],[Revenue]]/Table4[[#This Row],[Units]]</f>
        <v>2.6255764285714047</v>
      </c>
      <c r="N3676" s="31">
        <f t="shared" si="290"/>
        <v>0.58991993594875902</v>
      </c>
    </row>
    <row r="3677" spans="1:14" x14ac:dyDescent="0.25">
      <c r="A3677" s="35">
        <v>2009</v>
      </c>
      <c r="B3677" s="15" t="s">
        <v>174</v>
      </c>
      <c r="C3677" s="15" t="s">
        <v>170</v>
      </c>
      <c r="D3677" s="15" t="s">
        <v>168</v>
      </c>
      <c r="E3677" s="15" t="s">
        <v>89</v>
      </c>
      <c r="F3677" s="16">
        <v>609</v>
      </c>
      <c r="G3677" s="19">
        <v>913.72711781997202</v>
      </c>
      <c r="H3677" s="19">
        <f t="shared" si="286"/>
        <v>556459.81475236302</v>
      </c>
      <c r="I3677" s="20">
        <v>1414.6931219999565</v>
      </c>
      <c r="J3677" s="19">
        <f t="shared" si="287"/>
        <v>861548.11129797355</v>
      </c>
      <c r="K3677" s="19">
        <f t="shared" si="288"/>
        <v>500.96600417998445</v>
      </c>
      <c r="L3677" s="19">
        <f t="shared" si="289"/>
        <v>305088.29654561053</v>
      </c>
      <c r="M3677" s="29">
        <f>Table4[[#This Row],[Revenue]]/Table4[[#This Row],[Units]]</f>
        <v>2.3229772118225887</v>
      </c>
      <c r="N3677" s="31">
        <f t="shared" si="290"/>
        <v>0.35411637788396616</v>
      </c>
    </row>
    <row r="3678" spans="1:14" x14ac:dyDescent="0.25">
      <c r="A3678" s="35">
        <v>2009</v>
      </c>
      <c r="B3678" s="15" t="s">
        <v>174</v>
      </c>
      <c r="C3678" s="15" t="s">
        <v>170</v>
      </c>
      <c r="D3678" s="15" t="s">
        <v>168</v>
      </c>
      <c r="E3678" s="15" t="s">
        <v>89</v>
      </c>
      <c r="F3678" s="16">
        <v>535</v>
      </c>
      <c r="G3678" s="19">
        <v>830.71624964997375</v>
      </c>
      <c r="H3678" s="19">
        <f t="shared" si="286"/>
        <v>444433.19356273598</v>
      </c>
      <c r="I3678" s="20">
        <v>1316.1270149999584</v>
      </c>
      <c r="J3678" s="19">
        <f t="shared" si="287"/>
        <v>704127.9530249777</v>
      </c>
      <c r="K3678" s="19">
        <f t="shared" si="288"/>
        <v>485.41076534998467</v>
      </c>
      <c r="L3678" s="19">
        <f t="shared" si="289"/>
        <v>259694.75946224172</v>
      </c>
      <c r="M3678" s="29">
        <f>Table4[[#This Row],[Revenue]]/Table4[[#This Row],[Units]]</f>
        <v>2.460050495327025</v>
      </c>
      <c r="N3678" s="31">
        <f t="shared" si="290"/>
        <v>0.36881756837883917</v>
      </c>
    </row>
    <row r="3679" spans="1:14" x14ac:dyDescent="0.25">
      <c r="A3679" s="35">
        <v>2009</v>
      </c>
      <c r="B3679" s="15" t="s">
        <v>174</v>
      </c>
      <c r="C3679" s="15" t="s">
        <v>170</v>
      </c>
      <c r="D3679" s="15" t="s">
        <v>168</v>
      </c>
      <c r="E3679" s="15" t="s">
        <v>89</v>
      </c>
      <c r="F3679" s="16">
        <v>296</v>
      </c>
      <c r="G3679" s="19">
        <v>525.43017151998333</v>
      </c>
      <c r="H3679" s="19">
        <f t="shared" si="286"/>
        <v>155527.33076991508</v>
      </c>
      <c r="I3679" s="20">
        <v>940.25539199997024</v>
      </c>
      <c r="J3679" s="19">
        <f t="shared" si="287"/>
        <v>278315.59603199118</v>
      </c>
      <c r="K3679" s="19">
        <f t="shared" si="288"/>
        <v>414.82522047998691</v>
      </c>
      <c r="L3679" s="19">
        <f t="shared" si="289"/>
        <v>122788.26526207611</v>
      </c>
      <c r="M3679" s="29">
        <f>Table4[[#This Row],[Revenue]]/Table4[[#This Row],[Units]]</f>
        <v>3.1765384864863861</v>
      </c>
      <c r="N3679" s="31">
        <f t="shared" si="290"/>
        <v>0.44118355928556063</v>
      </c>
    </row>
    <row r="3680" spans="1:14" x14ac:dyDescent="0.25">
      <c r="A3680" s="35">
        <v>2010</v>
      </c>
      <c r="B3680" s="15" t="s">
        <v>171</v>
      </c>
      <c r="C3680" s="15" t="s">
        <v>169</v>
      </c>
      <c r="D3680" s="15" t="s">
        <v>5</v>
      </c>
      <c r="E3680" s="15" t="s">
        <v>89</v>
      </c>
      <c r="F3680" s="16">
        <v>626</v>
      </c>
      <c r="G3680" s="19">
        <v>2286.8162240998818</v>
      </c>
      <c r="H3680" s="19">
        <f t="shared" si="286"/>
        <v>1431546.9562865261</v>
      </c>
      <c r="I3680" s="20">
        <v>3529.6241099998169</v>
      </c>
      <c r="J3680" s="19">
        <f t="shared" si="287"/>
        <v>2209544.6928598853</v>
      </c>
      <c r="K3680" s="19">
        <f t="shared" si="288"/>
        <v>1242.8078858999352</v>
      </c>
      <c r="L3680" s="19">
        <f t="shared" si="289"/>
        <v>777997.73657335923</v>
      </c>
      <c r="M3680" s="29">
        <f>Table4[[#This Row],[Revenue]]/Table4[[#This Row],[Units]]</f>
        <v>5.6383771725236693</v>
      </c>
      <c r="N3680" s="31">
        <f t="shared" si="290"/>
        <v>0.35210771662028328</v>
      </c>
    </row>
    <row r="3681" spans="1:19" x14ac:dyDescent="0.25">
      <c r="A3681" s="35">
        <v>2011</v>
      </c>
      <c r="B3681" s="15" t="s">
        <v>175</v>
      </c>
      <c r="C3681" s="15" t="s">
        <v>169</v>
      </c>
      <c r="D3681" s="15" t="s">
        <v>5</v>
      </c>
      <c r="E3681" s="15" t="s">
        <v>89</v>
      </c>
      <c r="F3681" s="16">
        <v>943</v>
      </c>
      <c r="G3681" s="19">
        <v>954.78750000000002</v>
      </c>
      <c r="H3681" s="19">
        <f t="shared" si="286"/>
        <v>900364.61250000005</v>
      </c>
      <c r="I3681" s="20">
        <v>1951.7698350000001</v>
      </c>
      <c r="J3681" s="19">
        <f t="shared" si="287"/>
        <v>1840518.954405</v>
      </c>
      <c r="K3681" s="19">
        <f t="shared" si="288"/>
        <v>996.98233500000003</v>
      </c>
      <c r="L3681" s="19">
        <f t="shared" si="289"/>
        <v>940154.34190499992</v>
      </c>
      <c r="M3681" s="29">
        <f>Table4[[#This Row],[Revenue]]/Table4[[#This Row],[Units]]</f>
        <v>2.0697453181336161</v>
      </c>
      <c r="N3681" s="31">
        <f t="shared" si="290"/>
        <v>0.51080937778710978</v>
      </c>
    </row>
    <row r="3682" spans="1:19" x14ac:dyDescent="0.25">
      <c r="A3682" s="35">
        <v>2012</v>
      </c>
      <c r="B3682" s="15" t="s">
        <v>176</v>
      </c>
      <c r="C3682" s="15" t="s">
        <v>169</v>
      </c>
      <c r="D3682" s="15" t="s">
        <v>5</v>
      </c>
      <c r="E3682" s="15" t="s">
        <v>89</v>
      </c>
      <c r="F3682" s="16">
        <v>611</v>
      </c>
      <c r="G3682" s="19">
        <v>746.48924999998599</v>
      </c>
      <c r="H3682" s="19">
        <f t="shared" si="286"/>
        <v>456104.93174999143</v>
      </c>
      <c r="I3682" s="20">
        <v>1669.3476692999686</v>
      </c>
      <c r="J3682" s="19">
        <f t="shared" si="287"/>
        <v>1019971.4259422808</v>
      </c>
      <c r="K3682" s="19">
        <f t="shared" si="288"/>
        <v>922.85841929998264</v>
      </c>
      <c r="L3682" s="19">
        <f t="shared" si="289"/>
        <v>563866.49419228942</v>
      </c>
      <c r="M3682" s="29">
        <f>Table4[[#This Row],[Revenue]]/Table4[[#This Row],[Units]]</f>
        <v>2.7321565782323547</v>
      </c>
      <c r="N3682" s="31">
        <f t="shared" si="290"/>
        <v>0.55282577516460552</v>
      </c>
    </row>
    <row r="3683" spans="1:19" x14ac:dyDescent="0.25">
      <c r="A3683" s="35">
        <v>2013</v>
      </c>
      <c r="B3683" s="15" t="s">
        <v>173</v>
      </c>
      <c r="C3683" s="15" t="s">
        <v>169</v>
      </c>
      <c r="D3683" s="15" t="s">
        <v>5</v>
      </c>
      <c r="E3683" s="15" t="s">
        <v>89</v>
      </c>
      <c r="F3683" s="16">
        <v>943</v>
      </c>
      <c r="G3683" s="19">
        <v>1351.9790999999564</v>
      </c>
      <c r="H3683" s="19">
        <f t="shared" si="286"/>
        <v>1274916.2912999589</v>
      </c>
      <c r="I3683" s="20">
        <v>2574.9698039999171</v>
      </c>
      <c r="J3683" s="19">
        <f t="shared" si="287"/>
        <v>2428196.5251719216</v>
      </c>
      <c r="K3683" s="19">
        <f t="shared" si="288"/>
        <v>1222.9907039999607</v>
      </c>
      <c r="L3683" s="19">
        <f t="shared" si="289"/>
        <v>1153280.2338719626</v>
      </c>
      <c r="M3683" s="29">
        <f>Table4[[#This Row],[Revenue]]/Table4[[#This Row],[Units]]</f>
        <v>2.7306148504771124</v>
      </c>
      <c r="N3683" s="31">
        <f t="shared" si="290"/>
        <v>0.4749534158032403</v>
      </c>
    </row>
    <row r="3684" spans="1:19" x14ac:dyDescent="0.25">
      <c r="A3684" s="35">
        <v>2013</v>
      </c>
      <c r="B3684" s="15" t="s">
        <v>172</v>
      </c>
      <c r="C3684" s="15" t="s">
        <v>169</v>
      </c>
      <c r="D3684" s="15" t="s">
        <v>5</v>
      </c>
      <c r="E3684" s="15" t="s">
        <v>89</v>
      </c>
      <c r="F3684" s="16">
        <v>500</v>
      </c>
      <c r="G3684" s="19">
        <v>697.72499999997899</v>
      </c>
      <c r="H3684" s="19">
        <f t="shared" si="286"/>
        <v>348862.49999998952</v>
      </c>
      <c r="I3684" s="20">
        <v>1547.3989999999535</v>
      </c>
      <c r="J3684" s="19">
        <f t="shared" si="287"/>
        <v>773699.49999997672</v>
      </c>
      <c r="K3684" s="19">
        <f t="shared" si="288"/>
        <v>849.67399999997451</v>
      </c>
      <c r="L3684" s="19">
        <f t="shared" si="289"/>
        <v>424836.99999998719</v>
      </c>
      <c r="M3684" s="29">
        <f>Table4[[#This Row],[Revenue]]/Table4[[#This Row],[Units]]</f>
        <v>3.0947979999999071</v>
      </c>
      <c r="N3684" s="31">
        <f t="shared" si="290"/>
        <v>0.54909819639278556</v>
      </c>
    </row>
    <row r="3685" spans="1:19" x14ac:dyDescent="0.25">
      <c r="A3685" s="35">
        <v>2014</v>
      </c>
      <c r="B3685" s="15" t="s">
        <v>176</v>
      </c>
      <c r="C3685" s="15" t="s">
        <v>169</v>
      </c>
      <c r="D3685" s="15" t="s">
        <v>5</v>
      </c>
      <c r="E3685" s="15" t="s">
        <v>89</v>
      </c>
      <c r="F3685" s="16">
        <v>619</v>
      </c>
      <c r="G3685" s="19">
        <v>2000.4900366099082</v>
      </c>
      <c r="H3685" s="19">
        <f t="shared" si="286"/>
        <v>1238303.3326615333</v>
      </c>
      <c r="I3685" s="20">
        <v>3500.6992309998623</v>
      </c>
      <c r="J3685" s="19">
        <f t="shared" si="287"/>
        <v>2166932.823988915</v>
      </c>
      <c r="K3685" s="19">
        <f t="shared" si="288"/>
        <v>1500.2091943899541</v>
      </c>
      <c r="L3685" s="19">
        <f t="shared" si="289"/>
        <v>928629.49132738169</v>
      </c>
      <c r="M3685" s="29">
        <f>Table4[[#This Row],[Revenue]]/Table4[[#This Row],[Units]]</f>
        <v>5.6554107124391955</v>
      </c>
      <c r="N3685" s="31">
        <f t="shared" si="290"/>
        <v>0.42854558343804577</v>
      </c>
    </row>
    <row r="3686" spans="1:19" x14ac:dyDescent="0.25">
      <c r="A3686" s="35">
        <v>2014</v>
      </c>
      <c r="B3686" s="15" t="s">
        <v>171</v>
      </c>
      <c r="C3686" s="15" t="s">
        <v>169</v>
      </c>
      <c r="D3686" s="15" t="s">
        <v>5</v>
      </c>
      <c r="E3686" s="15" t="s">
        <v>89</v>
      </c>
      <c r="F3686" s="16">
        <v>614</v>
      </c>
      <c r="G3686" s="19">
        <v>1604.5966698999214</v>
      </c>
      <c r="H3686" s="19">
        <f t="shared" si="286"/>
        <v>985222.35531855177</v>
      </c>
      <c r="I3686" s="20">
        <v>3473.0182899998294</v>
      </c>
      <c r="J3686" s="19">
        <f t="shared" si="287"/>
        <v>2132433.2300598952</v>
      </c>
      <c r="K3686" s="19">
        <f t="shared" si="288"/>
        <v>1868.4216200999081</v>
      </c>
      <c r="L3686" s="19">
        <f t="shared" si="289"/>
        <v>1147210.8747413433</v>
      </c>
      <c r="M3686" s="29">
        <f>Table4[[#This Row],[Revenue]]/Table4[[#This Row],[Units]]</f>
        <v>5.6563815798042825</v>
      </c>
      <c r="N3686" s="31">
        <f t="shared" si="290"/>
        <v>0.5379820847704202</v>
      </c>
    </row>
    <row r="3687" spans="1:19" x14ac:dyDescent="0.25">
      <c r="A3687" s="35">
        <v>2014</v>
      </c>
      <c r="B3687" s="15" t="s">
        <v>175</v>
      </c>
      <c r="C3687" s="15" t="s">
        <v>169</v>
      </c>
      <c r="D3687" s="15" t="s">
        <v>5</v>
      </c>
      <c r="E3687" s="15" t="s">
        <v>89</v>
      </c>
      <c r="F3687" s="16">
        <v>617</v>
      </c>
      <c r="G3687" s="19">
        <v>1506.0203927999285</v>
      </c>
      <c r="H3687" s="19">
        <f t="shared" si="286"/>
        <v>929214.58235755586</v>
      </c>
      <c r="I3687" s="20">
        <v>3233.2528799998463</v>
      </c>
      <c r="J3687" s="19">
        <f t="shared" si="287"/>
        <v>1994917.0269599052</v>
      </c>
      <c r="K3687" s="19">
        <f t="shared" si="288"/>
        <v>1727.2324871999178</v>
      </c>
      <c r="L3687" s="19">
        <f t="shared" si="289"/>
        <v>1065702.4446023493</v>
      </c>
      <c r="M3687" s="29">
        <f>Table4[[#This Row],[Revenue]]/Table4[[#This Row],[Units]]</f>
        <v>5.2402801944892161</v>
      </c>
      <c r="N3687" s="31">
        <f t="shared" si="290"/>
        <v>0.53420890703729917</v>
      </c>
    </row>
    <row r="3688" spans="1:19" x14ac:dyDescent="0.25">
      <c r="A3688" s="35">
        <v>2014</v>
      </c>
      <c r="B3688" s="15" t="s">
        <v>173</v>
      </c>
      <c r="C3688" s="15" t="s">
        <v>169</v>
      </c>
      <c r="D3688" s="15" t="s">
        <v>5</v>
      </c>
      <c r="E3688" s="15" t="s">
        <v>89</v>
      </c>
      <c r="F3688" s="16">
        <v>611</v>
      </c>
      <c r="G3688" s="19">
        <v>1036.2865499999541</v>
      </c>
      <c r="H3688" s="19">
        <f t="shared" si="286"/>
        <v>633171.08204997191</v>
      </c>
      <c r="I3688" s="20">
        <v>2172.7455819999036</v>
      </c>
      <c r="J3688" s="19">
        <f t="shared" si="287"/>
        <v>1327547.5506019411</v>
      </c>
      <c r="K3688" s="19">
        <f t="shared" si="288"/>
        <v>1136.4590319999495</v>
      </c>
      <c r="L3688" s="19">
        <f t="shared" si="289"/>
        <v>694376.46855196916</v>
      </c>
      <c r="M3688" s="29">
        <f>Table4[[#This Row],[Revenue]]/Table4[[#This Row],[Units]]</f>
        <v>3.55604841571179</v>
      </c>
      <c r="N3688" s="31">
        <f t="shared" si="290"/>
        <v>0.52305205055526838</v>
      </c>
    </row>
    <row r="3689" spans="1:19" x14ac:dyDescent="0.25">
      <c r="A3689" s="35">
        <v>2015</v>
      </c>
      <c r="B3689" s="15" t="s">
        <v>171</v>
      </c>
      <c r="C3689" s="15" t="s">
        <v>169</v>
      </c>
      <c r="D3689" s="15" t="s">
        <v>5</v>
      </c>
      <c r="E3689" s="15" t="s">
        <v>89</v>
      </c>
      <c r="F3689" s="16">
        <v>1107.7056798657793</v>
      </c>
      <c r="G3689" s="19">
        <v>3674.024997915828</v>
      </c>
      <c r="H3689" s="19">
        <f t="shared" si="286"/>
        <v>4069738.3581602206</v>
      </c>
      <c r="I3689" s="20">
        <v>6038.4871543553445</v>
      </c>
      <c r="J3689" s="19">
        <f t="shared" si="287"/>
        <v>6688866.5186759615</v>
      </c>
      <c r="K3689" s="19">
        <f t="shared" si="288"/>
        <v>2364.4621564395165</v>
      </c>
      <c r="L3689" s="19">
        <f t="shared" si="289"/>
        <v>2619128.160515741</v>
      </c>
      <c r="M3689" s="29">
        <f>Table4[[#This Row],[Revenue]]/Table4[[#This Row],[Units]]</f>
        <v>5.451346205146324</v>
      </c>
      <c r="N3689" s="31">
        <f t="shared" si="290"/>
        <v>0.39156532025312246</v>
      </c>
    </row>
    <row r="3690" spans="1:19" x14ac:dyDescent="0.25">
      <c r="A3690" s="35">
        <v>2015</v>
      </c>
      <c r="B3690" s="15" t="s">
        <v>174</v>
      </c>
      <c r="C3690" s="15" t="s">
        <v>169</v>
      </c>
      <c r="D3690" s="15" t="s">
        <v>5</v>
      </c>
      <c r="E3690" s="15" t="s">
        <v>89</v>
      </c>
      <c r="F3690" s="16">
        <v>712</v>
      </c>
      <c r="G3690" s="19">
        <v>2314.2814469998834</v>
      </c>
      <c r="H3690" s="19">
        <f t="shared" si="286"/>
        <v>1647768.3902639169</v>
      </c>
      <c r="I3690" s="20">
        <v>3637.3836999998166</v>
      </c>
      <c r="J3690" s="19">
        <f t="shared" si="287"/>
        <v>2589817.1943998695</v>
      </c>
      <c r="K3690" s="19">
        <f t="shared" si="288"/>
        <v>1323.1022529999332</v>
      </c>
      <c r="L3690" s="19">
        <f t="shared" si="289"/>
        <v>942048.80413595261</v>
      </c>
      <c r="M3690" s="29">
        <f>Table4[[#This Row],[Revenue]]/Table4[[#This Row],[Units]]</f>
        <v>5.108684971909855</v>
      </c>
      <c r="N3690" s="31">
        <f t="shared" si="290"/>
        <v>0.3637510810311268</v>
      </c>
    </row>
    <row r="3691" spans="1:19" x14ac:dyDescent="0.25">
      <c r="A3691" s="35">
        <v>2015</v>
      </c>
      <c r="B3691" s="15" t="s">
        <v>176</v>
      </c>
      <c r="C3691" s="15" t="s">
        <v>169</v>
      </c>
      <c r="D3691" s="15" t="s">
        <v>5</v>
      </c>
      <c r="E3691" s="15" t="s">
        <v>89</v>
      </c>
      <c r="F3691" s="16">
        <v>622</v>
      </c>
      <c r="G3691" s="19">
        <v>2337.9935011998759</v>
      </c>
      <c r="H3691" s="19">
        <f t="shared" si="286"/>
        <v>1454231.9577463227</v>
      </c>
      <c r="I3691" s="20">
        <v>3608.6145199998082</v>
      </c>
      <c r="J3691" s="19">
        <f t="shared" si="287"/>
        <v>2244558.2314398806</v>
      </c>
      <c r="K3691" s="19">
        <f t="shared" si="288"/>
        <v>1270.6210187999322</v>
      </c>
      <c r="L3691" s="19">
        <f t="shared" si="289"/>
        <v>790326.27369355783</v>
      </c>
      <c r="M3691" s="29">
        <f>Table4[[#This Row],[Revenue]]/Table4[[#This Row],[Units]]</f>
        <v>5.8016310610929391</v>
      </c>
      <c r="N3691" s="31">
        <f t="shared" si="290"/>
        <v>0.35210771662028334</v>
      </c>
    </row>
    <row r="3692" spans="1:19" x14ac:dyDescent="0.25">
      <c r="A3692" s="35">
        <v>2015</v>
      </c>
      <c r="B3692" s="15" t="s">
        <v>175</v>
      </c>
      <c r="C3692" s="15" t="s">
        <v>169</v>
      </c>
      <c r="D3692" s="15" t="s">
        <v>5</v>
      </c>
      <c r="E3692" s="15" t="s">
        <v>89</v>
      </c>
      <c r="F3692" s="16">
        <v>620</v>
      </c>
      <c r="G3692" s="19">
        <v>1645.2882282999108</v>
      </c>
      <c r="H3692" s="19">
        <f t="shared" si="286"/>
        <v>1020078.7015459447</v>
      </c>
      <c r="I3692" s="20">
        <v>3430.374929999814</v>
      </c>
      <c r="J3692" s="19">
        <f t="shared" si="287"/>
        <v>2126832.4565998847</v>
      </c>
      <c r="K3692" s="19">
        <f t="shared" si="288"/>
        <v>1785.0867016999032</v>
      </c>
      <c r="L3692" s="19">
        <f t="shared" si="289"/>
        <v>1106753.75505394</v>
      </c>
      <c r="M3692" s="29">
        <f>Table4[[#This Row],[Revenue]]/Table4[[#This Row],[Units]]</f>
        <v>5.5328627903222802</v>
      </c>
      <c r="N3692" s="31">
        <f t="shared" si="290"/>
        <v>0.52037655886786693</v>
      </c>
    </row>
    <row r="3693" spans="1:19" x14ac:dyDescent="0.25">
      <c r="A3693" s="35">
        <v>2016</v>
      </c>
      <c r="B3693" s="15" t="s">
        <v>173</v>
      </c>
      <c r="C3693" s="15" t="s">
        <v>169</v>
      </c>
      <c r="D3693" s="15" t="s">
        <v>5</v>
      </c>
      <c r="E3693" s="15" t="s">
        <v>89</v>
      </c>
      <c r="F3693" s="16">
        <v>1301.0943163674892</v>
      </c>
      <c r="G3693" s="19">
        <v>4666.6445063037054</v>
      </c>
      <c r="H3693" s="19">
        <f t="shared" si="286"/>
        <v>6071744.6436593188</v>
      </c>
      <c r="I3693" s="20">
        <v>8140.8724083700199</v>
      </c>
      <c r="J3693" s="19">
        <f t="shared" si="287"/>
        <v>10592042.820803147</v>
      </c>
      <c r="K3693" s="19">
        <f t="shared" si="288"/>
        <v>3474.2279020663145</v>
      </c>
      <c r="L3693" s="19">
        <f t="shared" si="289"/>
        <v>4520298.177143828</v>
      </c>
      <c r="M3693" s="29">
        <f>Table4[[#This Row],[Revenue]]/Table4[[#This Row],[Units]]</f>
        <v>6.2569425643933574</v>
      </c>
      <c r="N3693" s="31">
        <f t="shared" si="290"/>
        <v>0.42676358598794584</v>
      </c>
      <c r="O3693" s="41"/>
      <c r="P3693" s="41"/>
      <c r="Q3693" s="41"/>
      <c r="R3693" s="41"/>
      <c r="S3693" s="41"/>
    </row>
    <row r="3694" spans="1:19" x14ac:dyDescent="0.25">
      <c r="A3694" s="35">
        <v>2016</v>
      </c>
      <c r="B3694" s="15" t="s">
        <v>175</v>
      </c>
      <c r="C3694" s="15" t="s">
        <v>169</v>
      </c>
      <c r="D3694" s="15" t="s">
        <v>5</v>
      </c>
      <c r="E3694" s="15" t="s">
        <v>89</v>
      </c>
      <c r="F3694" s="16">
        <v>1145.4592127161657</v>
      </c>
      <c r="G3694" s="19">
        <v>3673.8957020536373</v>
      </c>
      <c r="H3694" s="19">
        <f t="shared" si="286"/>
        <v>4208297.678475664</v>
      </c>
      <c r="I3694" s="20">
        <v>7601.975169661313</v>
      </c>
      <c r="J3694" s="19">
        <f t="shared" si="287"/>
        <v>8707752.4929280877</v>
      </c>
      <c r="K3694" s="19">
        <f t="shared" si="288"/>
        <v>3928.0794676076757</v>
      </c>
      <c r="L3694" s="19">
        <f t="shared" si="289"/>
        <v>4499454.8144524237</v>
      </c>
      <c r="M3694" s="29">
        <f>Table4[[#This Row],[Revenue]]/Table4[[#This Row],[Units]]</f>
        <v>6.6366179478666547</v>
      </c>
      <c r="N3694" s="31">
        <f t="shared" si="290"/>
        <v>0.51671827123090719</v>
      </c>
    </row>
    <row r="3695" spans="1:19" x14ac:dyDescent="0.25">
      <c r="A3695" s="35">
        <v>2016</v>
      </c>
      <c r="B3695" s="15" t="s">
        <v>174</v>
      </c>
      <c r="C3695" s="15" t="s">
        <v>169</v>
      </c>
      <c r="D3695" s="15" t="s">
        <v>5</v>
      </c>
      <c r="E3695" s="15" t="s">
        <v>89</v>
      </c>
      <c r="F3695" s="16">
        <v>1030.6280732420032</v>
      </c>
      <c r="G3695" s="19">
        <v>4466.3114666649481</v>
      </c>
      <c r="H3695" s="19">
        <f t="shared" si="286"/>
        <v>4603105.9813875612</v>
      </c>
      <c r="I3695" s="20">
        <v>7014.7580957540949</v>
      </c>
      <c r="J3695" s="19">
        <f t="shared" si="287"/>
        <v>7229606.6204857863</v>
      </c>
      <c r="K3695" s="19">
        <f t="shared" si="288"/>
        <v>2548.4466290891469</v>
      </c>
      <c r="L3695" s="19">
        <f t="shared" si="289"/>
        <v>2626500.6390982252</v>
      </c>
      <c r="M3695" s="29">
        <f>Table4[[#This Row],[Revenue]]/Table4[[#This Row],[Units]]</f>
        <v>6.8062944119968192</v>
      </c>
      <c r="N3695" s="31">
        <f t="shared" si="290"/>
        <v>0.36329786349035686</v>
      </c>
      <c r="O3695" s="41"/>
      <c r="P3695" s="41"/>
      <c r="Q3695" s="41"/>
      <c r="R3695" s="41"/>
      <c r="S3695" s="41"/>
    </row>
    <row r="3696" spans="1:19" x14ac:dyDescent="0.25">
      <c r="A3696" s="35">
        <v>2016</v>
      </c>
      <c r="B3696" s="15" t="s">
        <v>176</v>
      </c>
      <c r="C3696" s="15" t="s">
        <v>169</v>
      </c>
      <c r="D3696" s="15" t="s">
        <v>5</v>
      </c>
      <c r="E3696" s="15" t="s">
        <v>89</v>
      </c>
      <c r="F3696" s="16">
        <v>1050.4174661056049</v>
      </c>
      <c r="G3696" s="19">
        <v>3133.1866920623461</v>
      </c>
      <c r="H3696" s="19">
        <f t="shared" si="286"/>
        <v>3291154.0259119319</v>
      </c>
      <c r="I3696" s="20">
        <v>5964.4956246103047</v>
      </c>
      <c r="J3696" s="19">
        <f t="shared" si="287"/>
        <v>6265210.3806011239</v>
      </c>
      <c r="K3696" s="19">
        <f t="shared" si="288"/>
        <v>2831.3089325479586</v>
      </c>
      <c r="L3696" s="19">
        <f t="shared" si="289"/>
        <v>2974056.354689192</v>
      </c>
      <c r="M3696" s="29">
        <f>Table4[[#This Row],[Revenue]]/Table4[[#This Row],[Units]]</f>
        <v>5.6782144405152692</v>
      </c>
      <c r="N3696" s="31">
        <f t="shared" si="290"/>
        <v>0.474693773077073</v>
      </c>
    </row>
    <row r="3697" spans="1:14" x14ac:dyDescent="0.25">
      <c r="A3697" s="35">
        <v>2017</v>
      </c>
      <c r="B3697" s="15" t="s">
        <v>175</v>
      </c>
      <c r="C3697" s="15" t="s">
        <v>169</v>
      </c>
      <c r="D3697" s="15" t="s">
        <v>5</v>
      </c>
      <c r="E3697" s="15" t="s">
        <v>89</v>
      </c>
      <c r="F3697" s="16">
        <v>507</v>
      </c>
      <c r="G3697" s="19">
        <v>601.17524999999046</v>
      </c>
      <c r="H3697" s="19">
        <f t="shared" si="286"/>
        <v>304795.85174999514</v>
      </c>
      <c r="I3697" s="20">
        <v>1411.6636748999777</v>
      </c>
      <c r="J3697" s="19">
        <f t="shared" si="287"/>
        <v>715713.48317428865</v>
      </c>
      <c r="K3697" s="19">
        <f t="shared" si="288"/>
        <v>810.48842489998719</v>
      </c>
      <c r="L3697" s="19">
        <f t="shared" si="289"/>
        <v>410917.6314242935</v>
      </c>
      <c r="M3697" s="29">
        <f>Table4[[#This Row],[Revenue]]/Table4[[#This Row],[Units]]</f>
        <v>2.7843464988165239</v>
      </c>
      <c r="N3697" s="31">
        <f t="shared" si="290"/>
        <v>0.57413705495922296</v>
      </c>
    </row>
    <row r="3698" spans="1:14" x14ac:dyDescent="0.25">
      <c r="A3698" s="35">
        <v>2018</v>
      </c>
      <c r="B3698" s="15" t="s">
        <v>172</v>
      </c>
      <c r="C3698" s="15" t="s">
        <v>169</v>
      </c>
      <c r="D3698" s="15" t="s">
        <v>5</v>
      </c>
      <c r="E3698" s="15" t="s">
        <v>89</v>
      </c>
      <c r="F3698" s="16">
        <v>979</v>
      </c>
      <c r="G3698" s="19">
        <v>1323.6324749999635</v>
      </c>
      <c r="H3698" s="19">
        <f t="shared" si="286"/>
        <v>1295836.1930249643</v>
      </c>
      <c r="I3698" s="20">
        <v>2503.7760389999312</v>
      </c>
      <c r="J3698" s="19">
        <f t="shared" si="287"/>
        <v>2451196.7421809328</v>
      </c>
      <c r="K3698" s="19">
        <f t="shared" si="288"/>
        <v>1180.1435639999677</v>
      </c>
      <c r="L3698" s="19">
        <f t="shared" si="289"/>
        <v>1155360.5491559685</v>
      </c>
      <c r="M3698" s="29">
        <f>Table4[[#This Row],[Revenue]]/Table4[[#This Row],[Units]]</f>
        <v>2.5574831859039135</v>
      </c>
      <c r="N3698" s="31">
        <f t="shared" si="290"/>
        <v>0.4713454980068208</v>
      </c>
    </row>
    <row r="3699" spans="1:14" x14ac:dyDescent="0.25">
      <c r="A3699" s="35">
        <v>2019</v>
      </c>
      <c r="B3699" s="15" t="s">
        <v>173</v>
      </c>
      <c r="C3699" s="15" t="s">
        <v>169</v>
      </c>
      <c r="D3699" s="15" t="s">
        <v>5</v>
      </c>
      <c r="E3699" s="15" t="s">
        <v>89</v>
      </c>
      <c r="F3699" s="16">
        <v>507</v>
      </c>
      <c r="G3699" s="19">
        <v>834.91492499996468</v>
      </c>
      <c r="H3699" s="19">
        <f t="shared" si="286"/>
        <v>423301.86697498208</v>
      </c>
      <c r="I3699" s="20">
        <v>1843.9708169999221</v>
      </c>
      <c r="J3699" s="19">
        <f t="shared" si="287"/>
        <v>934893.20421896048</v>
      </c>
      <c r="K3699" s="19">
        <f t="shared" si="288"/>
        <v>1009.0558919999575</v>
      </c>
      <c r="L3699" s="19">
        <f t="shared" si="289"/>
        <v>511591.3372439784</v>
      </c>
      <c r="M3699" s="29">
        <f>Table4[[#This Row],[Revenue]]/Table4[[#This Row],[Units]]</f>
        <v>3.6370233076921541</v>
      </c>
      <c r="N3699" s="31">
        <f t="shared" si="290"/>
        <v>0.54721901382455562</v>
      </c>
    </row>
    <row r="3700" spans="1:14" x14ac:dyDescent="0.25">
      <c r="A3700" s="35">
        <v>2019</v>
      </c>
      <c r="B3700" s="15" t="s">
        <v>172</v>
      </c>
      <c r="C3700" s="15" t="s">
        <v>169</v>
      </c>
      <c r="D3700" s="15" t="s">
        <v>5</v>
      </c>
      <c r="E3700" s="15" t="s">
        <v>89</v>
      </c>
      <c r="F3700" s="16">
        <v>127</v>
      </c>
      <c r="G3700" s="19">
        <v>229.97939915999066</v>
      </c>
      <c r="H3700" s="19">
        <f t="shared" si="286"/>
        <v>29207.383693318814</v>
      </c>
      <c r="I3700" s="20">
        <v>602.10483599997565</v>
      </c>
      <c r="J3700" s="19">
        <f t="shared" si="287"/>
        <v>76467.314171996914</v>
      </c>
      <c r="K3700" s="19">
        <f t="shared" si="288"/>
        <v>372.12543683998501</v>
      </c>
      <c r="L3700" s="19">
        <f t="shared" si="289"/>
        <v>47259.930478678099</v>
      </c>
      <c r="M3700" s="29">
        <f>Table4[[#This Row],[Revenue]]/Table4[[#This Row],[Units]]</f>
        <v>4.7409829606297293</v>
      </c>
      <c r="N3700" s="31">
        <f t="shared" si="290"/>
        <v>0.6180409367115598</v>
      </c>
    </row>
    <row r="3701" spans="1:14" x14ac:dyDescent="0.25">
      <c r="A3701" s="35">
        <v>1990</v>
      </c>
      <c r="B3701" s="15" t="s">
        <v>172</v>
      </c>
      <c r="C3701" s="15" t="s">
        <v>169</v>
      </c>
      <c r="D3701" s="15" t="s">
        <v>6</v>
      </c>
      <c r="E3701" s="15" t="s">
        <v>162</v>
      </c>
      <c r="F3701" s="16">
        <v>318</v>
      </c>
      <c r="G3701" s="19">
        <v>521.6026197269972</v>
      </c>
      <c r="H3701" s="19">
        <f t="shared" si="286"/>
        <v>165869.6330731851</v>
      </c>
      <c r="I3701" s="20">
        <v>853.47532169999533</v>
      </c>
      <c r="J3701" s="19">
        <f t="shared" si="287"/>
        <v>271405.15230059851</v>
      </c>
      <c r="K3701" s="19">
        <f t="shared" si="288"/>
        <v>331.87270197299813</v>
      </c>
      <c r="L3701" s="19">
        <f t="shared" si="289"/>
        <v>105535.5192274134</v>
      </c>
      <c r="M3701" s="29">
        <f>Table4[[#This Row],[Revenue]]/Table4[[#This Row],[Units]]</f>
        <v>2.6838846594339474</v>
      </c>
      <c r="N3701" s="31">
        <f t="shared" si="290"/>
        <v>0.38884862108485724</v>
      </c>
    </row>
    <row r="3702" spans="1:14" x14ac:dyDescent="0.25">
      <c r="A3702" s="35">
        <v>1997</v>
      </c>
      <c r="B3702" s="15" t="s">
        <v>174</v>
      </c>
      <c r="C3702" s="15" t="s">
        <v>170</v>
      </c>
      <c r="D3702" s="15" t="s">
        <v>168</v>
      </c>
      <c r="E3702" s="15" t="s">
        <v>162</v>
      </c>
      <c r="F3702" s="16">
        <v>128</v>
      </c>
      <c r="G3702" s="19">
        <v>151.2601307771979</v>
      </c>
      <c r="H3702" s="19">
        <f t="shared" si="286"/>
        <v>19361.296739481331</v>
      </c>
      <c r="I3702" s="20">
        <v>429.77945411999411</v>
      </c>
      <c r="J3702" s="19">
        <f t="shared" si="287"/>
        <v>55011.770127359247</v>
      </c>
      <c r="K3702" s="19">
        <f t="shared" si="288"/>
        <v>278.51932334279621</v>
      </c>
      <c r="L3702" s="19">
        <f t="shared" si="289"/>
        <v>35650.473387877915</v>
      </c>
      <c r="M3702" s="29">
        <f>Table4[[#This Row],[Revenue]]/Table4[[#This Row],[Units]]</f>
        <v>3.357651985312454</v>
      </c>
      <c r="N3702" s="31">
        <f t="shared" si="290"/>
        <v>0.64805174066099913</v>
      </c>
    </row>
    <row r="3703" spans="1:14" x14ac:dyDescent="0.25">
      <c r="A3703" s="35">
        <v>2003</v>
      </c>
      <c r="B3703" s="15" t="s">
        <v>171</v>
      </c>
      <c r="C3703" s="15" t="s">
        <v>170</v>
      </c>
      <c r="D3703" s="15" t="s">
        <v>168</v>
      </c>
      <c r="E3703" s="15" t="s">
        <v>162</v>
      </c>
      <c r="F3703" s="16">
        <v>975</v>
      </c>
      <c r="G3703" s="19">
        <v>1259.1405216674741</v>
      </c>
      <c r="H3703" s="19">
        <f t="shared" si="286"/>
        <v>1227662.0086257872</v>
      </c>
      <c r="I3703" s="20">
        <v>2282.5399892499618</v>
      </c>
      <c r="J3703" s="19">
        <f t="shared" si="287"/>
        <v>2225476.4895187127</v>
      </c>
      <c r="K3703" s="19">
        <f t="shared" si="288"/>
        <v>1023.3994675824877</v>
      </c>
      <c r="L3703" s="19">
        <f t="shared" si="289"/>
        <v>997814.48089292552</v>
      </c>
      <c r="M3703" s="29">
        <f>Table4[[#This Row],[Revenue]]/Table4[[#This Row],[Units]]</f>
        <v>2.3410666556409865</v>
      </c>
      <c r="N3703" s="31">
        <f t="shared" si="290"/>
        <v>0.44835992902747557</v>
      </c>
    </row>
    <row r="3704" spans="1:14" x14ac:dyDescent="0.25">
      <c r="A3704" s="35">
        <v>2003</v>
      </c>
      <c r="B3704" s="15" t="s">
        <v>171</v>
      </c>
      <c r="C3704" s="15" t="s">
        <v>170</v>
      </c>
      <c r="D3704" s="15" t="s">
        <v>168</v>
      </c>
      <c r="E3704" s="15" t="s">
        <v>162</v>
      </c>
      <c r="F3704" s="16">
        <v>705</v>
      </c>
      <c r="G3704" s="19">
        <v>936.41442207298167</v>
      </c>
      <c r="H3704" s="19">
        <f t="shared" si="286"/>
        <v>660172.16756145202</v>
      </c>
      <c r="I3704" s="20">
        <v>1461.1634582999714</v>
      </c>
      <c r="J3704" s="19">
        <f t="shared" si="287"/>
        <v>1030120.2381014798</v>
      </c>
      <c r="K3704" s="19">
        <f t="shared" si="288"/>
        <v>524.74903622698969</v>
      </c>
      <c r="L3704" s="19">
        <f t="shared" si="289"/>
        <v>369948.07054002781</v>
      </c>
      <c r="M3704" s="29">
        <f>Table4[[#This Row],[Revenue]]/Table4[[#This Row],[Units]]</f>
        <v>2.072572281276555</v>
      </c>
      <c r="N3704" s="31">
        <f t="shared" si="290"/>
        <v>0.35913096050015009</v>
      </c>
    </row>
    <row r="3705" spans="1:14" x14ac:dyDescent="0.25">
      <c r="A3705" s="35">
        <v>2004</v>
      </c>
      <c r="B3705" s="15" t="s">
        <v>171</v>
      </c>
      <c r="C3705" s="15" t="s">
        <v>170</v>
      </c>
      <c r="D3705" s="15" t="s">
        <v>168</v>
      </c>
      <c r="E3705" s="15" t="s">
        <v>162</v>
      </c>
      <c r="F3705" s="16">
        <v>705</v>
      </c>
      <c r="G3705" s="19">
        <v>1108.3325557499602</v>
      </c>
      <c r="H3705" s="19">
        <f t="shared" si="286"/>
        <v>781374.45180372195</v>
      </c>
      <c r="I3705" s="20">
        <v>2174.89332499994</v>
      </c>
      <c r="J3705" s="19">
        <f t="shared" si="287"/>
        <v>1533299.7941249576</v>
      </c>
      <c r="K3705" s="19">
        <f t="shared" si="288"/>
        <v>1066.5607692499798</v>
      </c>
      <c r="L3705" s="19">
        <f t="shared" si="289"/>
        <v>751925.34232123569</v>
      </c>
      <c r="M3705" s="29">
        <f>Table4[[#This Row],[Revenue]]/Table4[[#This Row],[Units]]</f>
        <v>3.0849550709219007</v>
      </c>
      <c r="N3705" s="31">
        <f t="shared" si="290"/>
        <v>0.49039681946240249</v>
      </c>
    </row>
    <row r="3706" spans="1:14" x14ac:dyDescent="0.25">
      <c r="A3706" s="35">
        <v>2004</v>
      </c>
      <c r="B3706" s="15" t="s">
        <v>174</v>
      </c>
      <c r="C3706" s="15" t="s">
        <v>170</v>
      </c>
      <c r="D3706" s="15" t="s">
        <v>168</v>
      </c>
      <c r="E3706" s="15" t="s">
        <v>162</v>
      </c>
      <c r="F3706" s="16">
        <v>716</v>
      </c>
      <c r="G3706" s="19">
        <v>953.67039503997842</v>
      </c>
      <c r="H3706" s="19">
        <f t="shared" si="286"/>
        <v>682828.0028486246</v>
      </c>
      <c r="I3706" s="20">
        <v>1937.6399839999674</v>
      </c>
      <c r="J3706" s="19">
        <f t="shared" si="287"/>
        <v>1387350.2285439766</v>
      </c>
      <c r="K3706" s="19">
        <f t="shared" si="288"/>
        <v>983.96958895998898</v>
      </c>
      <c r="L3706" s="19">
        <f t="shared" si="289"/>
        <v>704522.22569535195</v>
      </c>
      <c r="M3706" s="29">
        <f>Table4[[#This Row],[Revenue]]/Table4[[#This Row],[Units]]</f>
        <v>2.7062010949720214</v>
      </c>
      <c r="N3706" s="31">
        <f t="shared" si="290"/>
        <v>0.50781858192703644</v>
      </c>
    </row>
    <row r="3707" spans="1:14" x14ac:dyDescent="0.25">
      <c r="A3707" s="35">
        <v>2005</v>
      </c>
      <c r="B3707" s="15" t="s">
        <v>171</v>
      </c>
      <c r="C3707" s="15" t="s">
        <v>170</v>
      </c>
      <c r="D3707" s="15" t="s">
        <v>168</v>
      </c>
      <c r="E3707" s="15" t="s">
        <v>162</v>
      </c>
      <c r="F3707" s="16">
        <v>981</v>
      </c>
      <c r="G3707" s="19">
        <v>1948.4141299999105</v>
      </c>
      <c r="H3707" s="19">
        <f t="shared" si="286"/>
        <v>1911394.2615299122</v>
      </c>
      <c r="I3707" s="20">
        <v>3225.2229999998522</v>
      </c>
      <c r="J3707" s="19">
        <f t="shared" si="287"/>
        <v>3163943.762999855</v>
      </c>
      <c r="K3707" s="19">
        <f t="shared" si="288"/>
        <v>1276.8088699999416</v>
      </c>
      <c r="L3707" s="19">
        <f t="shared" si="289"/>
        <v>1252549.5014699427</v>
      </c>
      <c r="M3707" s="29">
        <f>Table4[[#This Row],[Revenue]]/Table4[[#This Row],[Units]]</f>
        <v>3.2876890927623363</v>
      </c>
      <c r="N3707" s="31">
        <f t="shared" si="290"/>
        <v>0.39588235294117652</v>
      </c>
    </row>
    <row r="3708" spans="1:14" x14ac:dyDescent="0.25">
      <c r="A3708" s="35">
        <v>2005</v>
      </c>
      <c r="B3708" s="15" t="s">
        <v>175</v>
      </c>
      <c r="C3708" s="15" t="s">
        <v>170</v>
      </c>
      <c r="D3708" s="15" t="s">
        <v>168</v>
      </c>
      <c r="E3708" s="15" t="s">
        <v>162</v>
      </c>
      <c r="F3708" s="16">
        <v>975</v>
      </c>
      <c r="G3708" s="19">
        <v>1659.2805472499267</v>
      </c>
      <c r="H3708" s="19">
        <f t="shared" si="286"/>
        <v>1617798.5335686787</v>
      </c>
      <c r="I3708" s="20">
        <v>2892.527974999894</v>
      </c>
      <c r="J3708" s="19">
        <f t="shared" si="287"/>
        <v>2820214.7756248969</v>
      </c>
      <c r="K3708" s="19">
        <f t="shared" si="288"/>
        <v>1233.2474277499673</v>
      </c>
      <c r="L3708" s="19">
        <f t="shared" si="289"/>
        <v>1202416.2420562182</v>
      </c>
      <c r="M3708" s="29">
        <f>Table4[[#This Row],[Revenue]]/Table4[[#This Row],[Units]]</f>
        <v>2.9666953589742504</v>
      </c>
      <c r="N3708" s="31">
        <f t="shared" si="290"/>
        <v>0.42635626635556134</v>
      </c>
    </row>
    <row r="3709" spans="1:14" x14ac:dyDescent="0.25">
      <c r="A3709" s="35">
        <v>2006</v>
      </c>
      <c r="B3709" s="15" t="s">
        <v>171</v>
      </c>
      <c r="C3709" s="15" t="s">
        <v>170</v>
      </c>
      <c r="D3709" s="15" t="s">
        <v>168</v>
      </c>
      <c r="E3709" s="15" t="s">
        <v>162</v>
      </c>
      <c r="F3709" s="16">
        <v>1393.1383819348443</v>
      </c>
      <c r="G3709" s="19">
        <v>2976.9134315593883</v>
      </c>
      <c r="H3709" s="19">
        <f t="shared" si="286"/>
        <v>4147252.3612027513</v>
      </c>
      <c r="I3709" s="20">
        <v>4869.6966591343962</v>
      </c>
      <c r="J3709" s="19">
        <f t="shared" si="287"/>
        <v>6784161.3242200101</v>
      </c>
      <c r="K3709" s="19">
        <f t="shared" si="288"/>
        <v>1892.7832275750079</v>
      </c>
      <c r="L3709" s="19">
        <f t="shared" si="289"/>
        <v>2636908.9630172588</v>
      </c>
      <c r="M3709" s="29">
        <f>Table4[[#This Row],[Revenue]]/Table4[[#This Row],[Units]]</f>
        <v>3.4954866812090652</v>
      </c>
      <c r="N3709" s="31">
        <f t="shared" si="290"/>
        <v>0.38868606405382466</v>
      </c>
    </row>
    <row r="3710" spans="1:14" x14ac:dyDescent="0.25">
      <c r="A3710" s="35">
        <v>2006</v>
      </c>
      <c r="B3710" s="15" t="s">
        <v>173</v>
      </c>
      <c r="C3710" s="15" t="s">
        <v>170</v>
      </c>
      <c r="D3710" s="15" t="s">
        <v>168</v>
      </c>
      <c r="E3710" s="15" t="s">
        <v>162</v>
      </c>
      <c r="F3710" s="16">
        <v>991</v>
      </c>
      <c r="G3710" s="19">
        <v>2258.0737224998866</v>
      </c>
      <c r="H3710" s="19">
        <f t="shared" si="286"/>
        <v>2237751.0589973875</v>
      </c>
      <c r="I3710" s="20">
        <v>3877.8547499998049</v>
      </c>
      <c r="J3710" s="19">
        <f t="shared" si="287"/>
        <v>3842954.0572498068</v>
      </c>
      <c r="K3710" s="19">
        <f t="shared" si="288"/>
        <v>1619.7810274999183</v>
      </c>
      <c r="L3710" s="19">
        <f t="shared" si="289"/>
        <v>1605202.9982524193</v>
      </c>
      <c r="M3710" s="29">
        <f>Table4[[#This Row],[Revenue]]/Table4[[#This Row],[Units]]</f>
        <v>3.9130724016143339</v>
      </c>
      <c r="N3710" s="31">
        <f t="shared" si="290"/>
        <v>0.41770028325583874</v>
      </c>
    </row>
    <row r="3711" spans="1:14" x14ac:dyDescent="0.25">
      <c r="A3711" s="35">
        <v>2006</v>
      </c>
      <c r="B3711" s="15" t="s">
        <v>176</v>
      </c>
      <c r="C3711" s="15" t="s">
        <v>170</v>
      </c>
      <c r="D3711" s="15" t="s">
        <v>168</v>
      </c>
      <c r="E3711" s="15" t="s">
        <v>162</v>
      </c>
      <c r="F3711" s="16">
        <v>988</v>
      </c>
      <c r="G3711" s="19">
        <v>2229.478919999885</v>
      </c>
      <c r="H3711" s="19">
        <f t="shared" si="286"/>
        <v>2202725.1729598865</v>
      </c>
      <c r="I3711" s="20">
        <v>3775.9319999998052</v>
      </c>
      <c r="J3711" s="19">
        <f t="shared" si="287"/>
        <v>3730620.8159998073</v>
      </c>
      <c r="K3711" s="19">
        <f t="shared" si="288"/>
        <v>1546.4530799999202</v>
      </c>
      <c r="L3711" s="19">
        <f t="shared" si="289"/>
        <v>1527895.6430399208</v>
      </c>
      <c r="M3711" s="29">
        <f>Table4[[#This Row],[Revenue]]/Table4[[#This Row],[Units]]</f>
        <v>3.8217935222670092</v>
      </c>
      <c r="N3711" s="31">
        <f t="shared" si="290"/>
        <v>0.40955533097524</v>
      </c>
    </row>
    <row r="3712" spans="1:14" x14ac:dyDescent="0.25">
      <c r="A3712" s="35">
        <v>2006</v>
      </c>
      <c r="B3712" s="15" t="s">
        <v>171</v>
      </c>
      <c r="C3712" s="15" t="s">
        <v>170</v>
      </c>
      <c r="D3712" s="15" t="s">
        <v>168</v>
      </c>
      <c r="E3712" s="15" t="s">
        <v>162</v>
      </c>
      <c r="F3712" s="16">
        <v>983</v>
      </c>
      <c r="G3712" s="19">
        <v>2044.5194172498898</v>
      </c>
      <c r="H3712" s="19">
        <f t="shared" si="286"/>
        <v>2009762.5871566418</v>
      </c>
      <c r="I3712" s="20">
        <v>3683.6174749998008</v>
      </c>
      <c r="J3712" s="19">
        <f t="shared" si="287"/>
        <v>3620995.9779248042</v>
      </c>
      <c r="K3712" s="19">
        <f t="shared" si="288"/>
        <v>1639.098057749911</v>
      </c>
      <c r="L3712" s="19">
        <f t="shared" si="289"/>
        <v>1611233.3907681624</v>
      </c>
      <c r="M3712" s="29">
        <f>Table4[[#This Row],[Revenue]]/Table4[[#This Row],[Units]]</f>
        <v>3.7473219481178033</v>
      </c>
      <c r="N3712" s="31">
        <f t="shared" si="290"/>
        <v>0.44496967149120165</v>
      </c>
    </row>
    <row r="3713" spans="1:14" x14ac:dyDescent="0.25">
      <c r="A3713" s="35">
        <v>2006</v>
      </c>
      <c r="B3713" s="15" t="s">
        <v>172</v>
      </c>
      <c r="C3713" s="15" t="s">
        <v>170</v>
      </c>
      <c r="D3713" s="15" t="s">
        <v>168</v>
      </c>
      <c r="E3713" s="15" t="s">
        <v>162</v>
      </c>
      <c r="F3713" s="16">
        <v>977</v>
      </c>
      <c r="G3713" s="19">
        <v>1968.9455122499039</v>
      </c>
      <c r="H3713" s="19">
        <f t="shared" si="286"/>
        <v>1923659.7654681562</v>
      </c>
      <c r="I3713" s="20">
        <v>3702.9419749998192</v>
      </c>
      <c r="J3713" s="19">
        <f t="shared" si="287"/>
        <v>3617774.3095748234</v>
      </c>
      <c r="K3713" s="19">
        <f t="shared" si="288"/>
        <v>1733.9964627499153</v>
      </c>
      <c r="L3713" s="19">
        <f t="shared" si="289"/>
        <v>1694114.5441066672</v>
      </c>
      <c r="M3713" s="29">
        <f>Table4[[#This Row],[Revenue]]/Table4[[#This Row],[Units]]</f>
        <v>3.7901146110540624</v>
      </c>
      <c r="N3713" s="31">
        <f t="shared" si="290"/>
        <v>0.4682753536125826</v>
      </c>
    </row>
    <row r="3714" spans="1:14" x14ac:dyDescent="0.25">
      <c r="A3714" s="35">
        <v>2006</v>
      </c>
      <c r="B3714" s="15" t="s">
        <v>174</v>
      </c>
      <c r="C3714" s="15" t="s">
        <v>170</v>
      </c>
      <c r="D3714" s="15" t="s">
        <v>168</v>
      </c>
      <c r="E3714" s="15" t="s">
        <v>162</v>
      </c>
      <c r="F3714" s="16">
        <v>979</v>
      </c>
      <c r="G3714" s="19">
        <v>1861.8752647499118</v>
      </c>
      <c r="H3714" s="19">
        <f t="shared" ref="H3714:H3777" si="291">G3714*F3714</f>
        <v>1822775.8841901636</v>
      </c>
      <c r="I3714" s="20">
        <v>3457.9847249998365</v>
      </c>
      <c r="J3714" s="19">
        <f t="shared" ref="J3714:J3777" si="292">I3714*F3714</f>
        <v>3385367.0457748398</v>
      </c>
      <c r="K3714" s="19">
        <f t="shared" ref="K3714:K3777" si="293">I3714-G3714</f>
        <v>1596.1094602499247</v>
      </c>
      <c r="L3714" s="19">
        <f t="shared" ref="L3714:L3777" si="294">J3714-H3714</f>
        <v>1562591.1615846762</v>
      </c>
      <c r="M3714" s="29">
        <f>Table4[[#This Row],[Revenue]]/Table4[[#This Row],[Units]]</f>
        <v>3.5321600868231222</v>
      </c>
      <c r="N3714" s="31">
        <f t="shared" ref="N3714:N3777" si="295">K3714/I3714</f>
        <v>0.46157215464565138</v>
      </c>
    </row>
    <row r="3715" spans="1:14" x14ac:dyDescent="0.25">
      <c r="A3715" s="35">
        <v>2007</v>
      </c>
      <c r="B3715" s="15" t="s">
        <v>172</v>
      </c>
      <c r="C3715" s="15" t="s">
        <v>170</v>
      </c>
      <c r="D3715" s="15" t="s">
        <v>168</v>
      </c>
      <c r="E3715" s="15" t="s">
        <v>162</v>
      </c>
      <c r="F3715" s="16">
        <v>1657.4456396887258</v>
      </c>
      <c r="G3715" s="19">
        <v>3122.6947193234591</v>
      </c>
      <c r="H3715" s="19">
        <f t="shared" si="291"/>
        <v>5175696.7466216767</v>
      </c>
      <c r="I3715" s="20">
        <v>7002.1514221398138</v>
      </c>
      <c r="J3715" s="19">
        <f t="shared" si="292"/>
        <v>11605685.343065845</v>
      </c>
      <c r="K3715" s="19">
        <f t="shared" si="293"/>
        <v>3879.4567028163547</v>
      </c>
      <c r="L3715" s="19">
        <f t="shared" si="294"/>
        <v>6429988.5964441681</v>
      </c>
      <c r="M3715" s="29">
        <f>Table4[[#This Row],[Revenue]]/Table4[[#This Row],[Units]]</f>
        <v>4.2246642993702306</v>
      </c>
      <c r="N3715" s="31">
        <f t="shared" si="295"/>
        <v>0.55403781908372629</v>
      </c>
    </row>
    <row r="3716" spans="1:14" x14ac:dyDescent="0.25">
      <c r="A3716" s="35">
        <v>2007</v>
      </c>
      <c r="B3716" s="15" t="s">
        <v>176</v>
      </c>
      <c r="C3716" s="15" t="s">
        <v>170</v>
      </c>
      <c r="D3716" s="15" t="s">
        <v>168</v>
      </c>
      <c r="E3716" s="15" t="s">
        <v>162</v>
      </c>
      <c r="F3716" s="16">
        <v>1239.1112505161407</v>
      </c>
      <c r="G3716" s="19">
        <v>3817.8646486446273</v>
      </c>
      <c r="H3716" s="19">
        <f t="shared" si="291"/>
        <v>4730759.0390834101</v>
      </c>
      <c r="I3716" s="20">
        <v>7306.3903732397184</v>
      </c>
      <c r="J3716" s="19">
        <f t="shared" si="292"/>
        <v>9053430.5121441595</v>
      </c>
      <c r="K3716" s="19">
        <f t="shared" si="293"/>
        <v>3488.5257245950911</v>
      </c>
      <c r="L3716" s="19">
        <f t="shared" si="294"/>
        <v>4322671.4730607495</v>
      </c>
      <c r="M3716" s="29">
        <f>Table4[[#This Row],[Revenue]]/Table4[[#This Row],[Units]]</f>
        <v>5.8964765029744566</v>
      </c>
      <c r="N3716" s="31">
        <f t="shared" si="295"/>
        <v>0.47746226883415865</v>
      </c>
    </row>
    <row r="3717" spans="1:14" x14ac:dyDescent="0.25">
      <c r="A3717" s="35">
        <v>2007</v>
      </c>
      <c r="B3717" s="15" t="s">
        <v>174</v>
      </c>
      <c r="C3717" s="15" t="s">
        <v>170</v>
      </c>
      <c r="D3717" s="15" t="s">
        <v>168</v>
      </c>
      <c r="E3717" s="15" t="s">
        <v>162</v>
      </c>
      <c r="F3717" s="16">
        <v>1668.1663162684995</v>
      </c>
      <c r="G3717" s="19">
        <v>2644.5914183305335</v>
      </c>
      <c r="H3717" s="19">
        <f t="shared" si="291"/>
        <v>4411618.3243517326</v>
      </c>
      <c r="I3717" s="20">
        <v>4080.9859475918461</v>
      </c>
      <c r="J3717" s="19">
        <f t="shared" si="292"/>
        <v>6807763.2949378015</v>
      </c>
      <c r="K3717" s="19">
        <f t="shared" si="293"/>
        <v>1436.3945292613125</v>
      </c>
      <c r="L3717" s="19">
        <f t="shared" si="294"/>
        <v>2396144.9705860689</v>
      </c>
      <c r="M3717" s="29">
        <f>Table4[[#This Row],[Revenue]]/Table4[[#This Row],[Units]]</f>
        <v>2.4463903315830957</v>
      </c>
      <c r="N3717" s="31">
        <f t="shared" si="295"/>
        <v>0.35197242717998484</v>
      </c>
    </row>
    <row r="3718" spans="1:14" x14ac:dyDescent="0.25">
      <c r="A3718" s="35">
        <v>2007</v>
      </c>
      <c r="B3718" s="15" t="s">
        <v>173</v>
      </c>
      <c r="C3718" s="15" t="s">
        <v>170</v>
      </c>
      <c r="D3718" s="15" t="s">
        <v>168</v>
      </c>
      <c r="E3718" s="15" t="s">
        <v>162</v>
      </c>
      <c r="F3718" s="16">
        <v>1035.5556822874005</v>
      </c>
      <c r="G3718" s="19">
        <v>3255.8625342376063</v>
      </c>
      <c r="H3718" s="19">
        <f t="shared" si="291"/>
        <v>3371626.9480764093</v>
      </c>
      <c r="I3718" s="20">
        <v>5732.3966344316077</v>
      </c>
      <c r="J3718" s="19">
        <f t="shared" si="292"/>
        <v>5936215.907910822</v>
      </c>
      <c r="K3718" s="19">
        <f t="shared" si="293"/>
        <v>2476.5341001940014</v>
      </c>
      <c r="L3718" s="19">
        <f t="shared" si="294"/>
        <v>2564588.9598344127</v>
      </c>
      <c r="M3718" s="29">
        <f>Table4[[#This Row],[Revenue]]/Table4[[#This Row],[Units]]</f>
        <v>5.5355754716825363</v>
      </c>
      <c r="N3718" s="31">
        <f t="shared" si="295"/>
        <v>0.43202420525452018</v>
      </c>
    </row>
    <row r="3719" spans="1:14" x14ac:dyDescent="0.25">
      <c r="A3719" s="35">
        <v>2008</v>
      </c>
      <c r="B3719" s="15" t="s">
        <v>176</v>
      </c>
      <c r="C3719" s="15" t="s">
        <v>170</v>
      </c>
      <c r="D3719" s="15" t="s">
        <v>168</v>
      </c>
      <c r="E3719" s="15" t="s">
        <v>162</v>
      </c>
      <c r="F3719" s="16">
        <v>686</v>
      </c>
      <c r="G3719" s="19">
        <v>990.14680793937691</v>
      </c>
      <c r="H3719" s="19">
        <f t="shared" si="291"/>
        <v>679240.71024641255</v>
      </c>
      <c r="I3719" s="20">
        <v>1611.5195417399623</v>
      </c>
      <c r="J3719" s="19">
        <f t="shared" si="292"/>
        <v>1105502.4056336142</v>
      </c>
      <c r="K3719" s="19">
        <f t="shared" si="293"/>
        <v>621.37273380058537</v>
      </c>
      <c r="L3719" s="19">
        <f t="shared" si="294"/>
        <v>426261.69538720162</v>
      </c>
      <c r="M3719" s="29">
        <f>Table4[[#This Row],[Revenue]]/Table4[[#This Row],[Units]]</f>
        <v>2.3491538509328898</v>
      </c>
      <c r="N3719" s="31">
        <f t="shared" si="295"/>
        <v>0.38558187952824169</v>
      </c>
    </row>
    <row r="3720" spans="1:14" x14ac:dyDescent="0.25">
      <c r="A3720" s="35">
        <v>2010</v>
      </c>
      <c r="B3720" s="15" t="s">
        <v>171</v>
      </c>
      <c r="C3720" s="15" t="s">
        <v>170</v>
      </c>
      <c r="D3720" s="15" t="s">
        <v>168</v>
      </c>
      <c r="E3720" s="15" t="s">
        <v>162</v>
      </c>
      <c r="F3720" s="16">
        <v>486</v>
      </c>
      <c r="G3720" s="19">
        <v>1224.9958479999357</v>
      </c>
      <c r="H3720" s="19">
        <f t="shared" si="291"/>
        <v>595347.98212796869</v>
      </c>
      <c r="I3720" s="20">
        <v>2552.2607999998663</v>
      </c>
      <c r="J3720" s="19">
        <f t="shared" si="292"/>
        <v>1240398.748799935</v>
      </c>
      <c r="K3720" s="19">
        <f t="shared" si="293"/>
        <v>1327.2649519999306</v>
      </c>
      <c r="L3720" s="19">
        <f t="shared" si="294"/>
        <v>645050.7666719663</v>
      </c>
      <c r="M3720" s="29">
        <f>Table4[[#This Row],[Revenue]]/Table4[[#This Row],[Units]]</f>
        <v>5.2515654320984906</v>
      </c>
      <c r="N3720" s="31">
        <f t="shared" si="295"/>
        <v>0.5200350026925149</v>
      </c>
    </row>
    <row r="3721" spans="1:14" x14ac:dyDescent="0.25">
      <c r="A3721" s="35">
        <v>2011</v>
      </c>
      <c r="B3721" s="15" t="s">
        <v>174</v>
      </c>
      <c r="C3721" s="15" t="s">
        <v>170</v>
      </c>
      <c r="D3721" s="15" t="s">
        <v>168</v>
      </c>
      <c r="E3721" s="15" t="s">
        <v>162</v>
      </c>
      <c r="F3721" s="16">
        <v>483</v>
      </c>
      <c r="G3721" s="19">
        <v>1102.5421643999409</v>
      </c>
      <c r="H3721" s="19">
        <f t="shared" si="291"/>
        <v>532527.86540517141</v>
      </c>
      <c r="I3721" s="20">
        <v>2353.2892399998736</v>
      </c>
      <c r="J3721" s="19">
        <f t="shared" si="292"/>
        <v>1136638.7029199391</v>
      </c>
      <c r="K3721" s="19">
        <f t="shared" si="293"/>
        <v>1250.7470755999327</v>
      </c>
      <c r="L3721" s="19">
        <f t="shared" si="294"/>
        <v>604110.83751476766</v>
      </c>
      <c r="M3721" s="29">
        <f>Table4[[#This Row],[Revenue]]/Table4[[#This Row],[Units]]</f>
        <v>4.872234451345494</v>
      </c>
      <c r="N3721" s="31">
        <f t="shared" si="295"/>
        <v>0.53148888557362373</v>
      </c>
    </row>
    <row r="3722" spans="1:14" x14ac:dyDescent="0.25">
      <c r="A3722" s="35">
        <v>2012</v>
      </c>
      <c r="B3722" s="15" t="s">
        <v>173</v>
      </c>
      <c r="C3722" s="15" t="s">
        <v>170</v>
      </c>
      <c r="D3722" s="15" t="s">
        <v>168</v>
      </c>
      <c r="E3722" s="15" t="s">
        <v>162</v>
      </c>
      <c r="F3722" s="16">
        <v>906</v>
      </c>
      <c r="G3722" s="19">
        <v>1142.5632298745797</v>
      </c>
      <c r="H3722" s="19">
        <f t="shared" si="291"/>
        <v>1035162.2862663693</v>
      </c>
      <c r="I3722" s="20">
        <v>2123.5402576599699</v>
      </c>
      <c r="J3722" s="19">
        <f t="shared" si="292"/>
        <v>1923927.4734399328</v>
      </c>
      <c r="K3722" s="19">
        <f t="shared" si="293"/>
        <v>980.97702778539019</v>
      </c>
      <c r="L3722" s="19">
        <f t="shared" si="294"/>
        <v>888765.18717356352</v>
      </c>
      <c r="M3722" s="29">
        <f>Table4[[#This Row],[Revenue]]/Table4[[#This Row],[Units]]</f>
        <v>2.3438634190507392</v>
      </c>
      <c r="N3722" s="31">
        <f t="shared" si="295"/>
        <v>0.46195358164124256</v>
      </c>
    </row>
    <row r="3723" spans="1:14" x14ac:dyDescent="0.25">
      <c r="A3723" s="35">
        <v>2012</v>
      </c>
      <c r="B3723" s="15" t="s">
        <v>174</v>
      </c>
      <c r="C3723" s="15" t="s">
        <v>170</v>
      </c>
      <c r="D3723" s="15" t="s">
        <v>168</v>
      </c>
      <c r="E3723" s="15" t="s">
        <v>162</v>
      </c>
      <c r="F3723" s="16">
        <v>380</v>
      </c>
      <c r="G3723" s="19">
        <v>506.11177684599522</v>
      </c>
      <c r="H3723" s="19">
        <f t="shared" si="291"/>
        <v>192322.4752014782</v>
      </c>
      <c r="I3723" s="20">
        <v>877.67508659999169</v>
      </c>
      <c r="J3723" s="19">
        <f t="shared" si="292"/>
        <v>333516.53290799685</v>
      </c>
      <c r="K3723" s="19">
        <f t="shared" si="293"/>
        <v>371.56330975399646</v>
      </c>
      <c r="L3723" s="19">
        <f t="shared" si="294"/>
        <v>141194.05770651865</v>
      </c>
      <c r="M3723" s="29">
        <f>Table4[[#This Row],[Revenue]]/Table4[[#This Row],[Units]]</f>
        <v>2.309671280526294</v>
      </c>
      <c r="N3723" s="31">
        <f t="shared" si="295"/>
        <v>0.42334950077412847</v>
      </c>
    </row>
    <row r="3724" spans="1:14" x14ac:dyDescent="0.25">
      <c r="A3724" s="35">
        <v>2012</v>
      </c>
      <c r="B3724" s="15" t="s">
        <v>172</v>
      </c>
      <c r="C3724" s="15" t="s">
        <v>170</v>
      </c>
      <c r="D3724" s="15" t="s">
        <v>168</v>
      </c>
      <c r="E3724" s="15" t="s">
        <v>162</v>
      </c>
      <c r="F3724" s="16">
        <v>249</v>
      </c>
      <c r="G3724" s="19">
        <v>380.26696676999461</v>
      </c>
      <c r="H3724" s="19">
        <f t="shared" si="291"/>
        <v>94686.474725728651</v>
      </c>
      <c r="I3724" s="20">
        <v>707.88416699999004</v>
      </c>
      <c r="J3724" s="19">
        <f t="shared" si="292"/>
        <v>176263.15758299752</v>
      </c>
      <c r="K3724" s="19">
        <f t="shared" si="293"/>
        <v>327.61720022999543</v>
      </c>
      <c r="L3724" s="19">
        <f t="shared" si="294"/>
        <v>81576.682857268868</v>
      </c>
      <c r="M3724" s="29">
        <f>Table4[[#This Row],[Revenue]]/Table4[[#This Row],[Units]]</f>
        <v>2.8429083012047793</v>
      </c>
      <c r="N3724" s="31">
        <f t="shared" si="295"/>
        <v>0.46281187728556733</v>
      </c>
    </row>
    <row r="3725" spans="1:14" x14ac:dyDescent="0.25">
      <c r="A3725" s="35">
        <v>2013</v>
      </c>
      <c r="B3725" s="15" t="s">
        <v>171</v>
      </c>
      <c r="C3725" s="15" t="s">
        <v>170</v>
      </c>
      <c r="D3725" s="15" t="s">
        <v>168</v>
      </c>
      <c r="E3725" s="15" t="s">
        <v>162</v>
      </c>
      <c r="F3725" s="16">
        <v>906</v>
      </c>
      <c r="G3725" s="19">
        <v>1457.4250283999422</v>
      </c>
      <c r="H3725" s="19">
        <f t="shared" si="291"/>
        <v>1320427.0757303475</v>
      </c>
      <c r="I3725" s="20">
        <v>2622.1936399999154</v>
      </c>
      <c r="J3725" s="19">
        <f t="shared" si="292"/>
        <v>2375707.4378399234</v>
      </c>
      <c r="K3725" s="19">
        <f t="shared" si="293"/>
        <v>1164.7686115999732</v>
      </c>
      <c r="L3725" s="19">
        <f t="shared" si="294"/>
        <v>1055280.3621095759</v>
      </c>
      <c r="M3725" s="29">
        <f>Table4[[#This Row],[Revenue]]/Table4[[#This Row],[Units]]</f>
        <v>2.8942534657835712</v>
      </c>
      <c r="N3725" s="31">
        <f t="shared" si="295"/>
        <v>0.44419626141721963</v>
      </c>
    </row>
    <row r="3726" spans="1:14" x14ac:dyDescent="0.25">
      <c r="A3726" s="35">
        <v>2014</v>
      </c>
      <c r="B3726" s="15" t="s">
        <v>171</v>
      </c>
      <c r="C3726" s="15" t="s">
        <v>170</v>
      </c>
      <c r="D3726" s="15" t="s">
        <v>168</v>
      </c>
      <c r="E3726" s="15" t="s">
        <v>162</v>
      </c>
      <c r="F3726" s="16">
        <v>491</v>
      </c>
      <c r="G3726" s="19">
        <v>1132.4199153999436</v>
      </c>
      <c r="H3726" s="19">
        <f t="shared" si="291"/>
        <v>556018.17846137239</v>
      </c>
      <c r="I3726" s="20">
        <v>2541.0513399998736</v>
      </c>
      <c r="J3726" s="19">
        <f t="shared" si="292"/>
        <v>1247656.2079399379</v>
      </c>
      <c r="K3726" s="19">
        <f t="shared" si="293"/>
        <v>1408.6314245999299</v>
      </c>
      <c r="L3726" s="19">
        <f t="shared" si="294"/>
        <v>691638.02947856556</v>
      </c>
      <c r="M3726" s="29">
        <f>Table4[[#This Row],[Revenue]]/Table4[[#This Row],[Units]]</f>
        <v>5.1752573116087035</v>
      </c>
      <c r="N3726" s="31">
        <f t="shared" si="295"/>
        <v>0.55434984820102062</v>
      </c>
    </row>
    <row r="3727" spans="1:14" x14ac:dyDescent="0.25">
      <c r="A3727" s="35">
        <v>2014</v>
      </c>
      <c r="B3727" s="15" t="s">
        <v>175</v>
      </c>
      <c r="C3727" s="15" t="s">
        <v>170</v>
      </c>
      <c r="D3727" s="15" t="s">
        <v>168</v>
      </c>
      <c r="E3727" s="15" t="s">
        <v>162</v>
      </c>
      <c r="F3727" s="16">
        <v>495</v>
      </c>
      <c r="G3727" s="19">
        <v>1044.4723973999496</v>
      </c>
      <c r="H3727" s="19">
        <f t="shared" si="291"/>
        <v>517013.83671297505</v>
      </c>
      <c r="I3727" s="20">
        <v>2321.8835399998879</v>
      </c>
      <c r="J3727" s="19">
        <f t="shared" si="292"/>
        <v>1149332.3522999445</v>
      </c>
      <c r="K3727" s="19">
        <f t="shared" si="293"/>
        <v>1277.4111425999383</v>
      </c>
      <c r="L3727" s="19">
        <f t="shared" si="294"/>
        <v>632318.51558696944</v>
      </c>
      <c r="M3727" s="29">
        <f>Table4[[#This Row],[Revenue]]/Table4[[#This Row],[Units]]</f>
        <v>4.6906738181815921</v>
      </c>
      <c r="N3727" s="31">
        <f t="shared" si="295"/>
        <v>0.55016159105034179</v>
      </c>
    </row>
    <row r="3728" spans="1:14" x14ac:dyDescent="0.25">
      <c r="A3728" s="35">
        <v>2014</v>
      </c>
      <c r="B3728" s="15" t="s">
        <v>175</v>
      </c>
      <c r="C3728" s="15" t="s">
        <v>170</v>
      </c>
      <c r="D3728" s="15" t="s">
        <v>168</v>
      </c>
      <c r="E3728" s="15" t="s">
        <v>162</v>
      </c>
      <c r="F3728" s="16">
        <v>396</v>
      </c>
      <c r="G3728" s="19">
        <v>1034.0715437999515</v>
      </c>
      <c r="H3728" s="19">
        <f t="shared" si="291"/>
        <v>409492.3313447808</v>
      </c>
      <c r="I3728" s="20">
        <v>2110.8549799999014</v>
      </c>
      <c r="J3728" s="19">
        <f t="shared" si="292"/>
        <v>835898.57207996096</v>
      </c>
      <c r="K3728" s="19">
        <f t="shared" si="293"/>
        <v>1076.7834361999498</v>
      </c>
      <c r="L3728" s="19">
        <f t="shared" si="294"/>
        <v>426406.24073518015</v>
      </c>
      <c r="M3728" s="29">
        <f>Table4[[#This Row],[Revenue]]/Table4[[#This Row],[Units]]</f>
        <v>5.33044186868662</v>
      </c>
      <c r="N3728" s="31">
        <f t="shared" si="295"/>
        <v>0.51011720198798316</v>
      </c>
    </row>
    <row r="3729" spans="1:14" x14ac:dyDescent="0.25">
      <c r="A3729" s="35">
        <v>2014</v>
      </c>
      <c r="B3729" s="15" t="s">
        <v>173</v>
      </c>
      <c r="C3729" s="15" t="s">
        <v>170</v>
      </c>
      <c r="D3729" s="15" t="s">
        <v>168</v>
      </c>
      <c r="E3729" s="15" t="s">
        <v>162</v>
      </c>
      <c r="F3729" s="16">
        <v>380</v>
      </c>
      <c r="G3729" s="19">
        <v>764.42784359996551</v>
      </c>
      <c r="H3729" s="19">
        <f t="shared" si="291"/>
        <v>290482.58056798688</v>
      </c>
      <c r="I3729" s="20">
        <v>1295.5575599999415</v>
      </c>
      <c r="J3729" s="19">
        <f t="shared" si="292"/>
        <v>492311.87279997778</v>
      </c>
      <c r="K3729" s="19">
        <f t="shared" si="293"/>
        <v>531.12971639997602</v>
      </c>
      <c r="L3729" s="19">
        <f t="shared" si="294"/>
        <v>201829.2922319909</v>
      </c>
      <c r="M3729" s="29">
        <f>Table4[[#This Row],[Revenue]]/Table4[[#This Row],[Units]]</f>
        <v>3.4093619999998461</v>
      </c>
      <c r="N3729" s="31">
        <f t="shared" si="295"/>
        <v>0.40996226860040091</v>
      </c>
    </row>
    <row r="3730" spans="1:14" x14ac:dyDescent="0.25">
      <c r="A3730" s="35">
        <v>2015</v>
      </c>
      <c r="B3730" s="15" t="s">
        <v>176</v>
      </c>
      <c r="C3730" s="15" t="s">
        <v>170</v>
      </c>
      <c r="D3730" s="15" t="s">
        <v>168</v>
      </c>
      <c r="E3730" s="15" t="s">
        <v>162</v>
      </c>
      <c r="F3730" s="16">
        <v>985</v>
      </c>
      <c r="G3730" s="19">
        <v>2278.3802264998794</v>
      </c>
      <c r="H3730" s="19">
        <f t="shared" si="291"/>
        <v>2244204.5231023813</v>
      </c>
      <c r="I3730" s="20">
        <v>3858.7531499997958</v>
      </c>
      <c r="J3730" s="19">
        <f t="shared" si="292"/>
        <v>3800871.8527497989</v>
      </c>
      <c r="K3730" s="19">
        <f t="shared" si="293"/>
        <v>1580.3729234999164</v>
      </c>
      <c r="L3730" s="19">
        <f t="shared" si="294"/>
        <v>1556667.3296474176</v>
      </c>
      <c r="M3730" s="29">
        <f>Table4[[#This Row],[Revenue]]/Table4[[#This Row],[Units]]</f>
        <v>3.9175158883246657</v>
      </c>
      <c r="N3730" s="31">
        <f t="shared" si="295"/>
        <v>0.40955533097524005</v>
      </c>
    </row>
    <row r="3731" spans="1:14" x14ac:dyDescent="0.25">
      <c r="A3731" s="35">
        <v>2015</v>
      </c>
      <c r="B3731" s="15" t="s">
        <v>174</v>
      </c>
      <c r="C3731" s="15" t="s">
        <v>170</v>
      </c>
      <c r="D3731" s="15" t="s">
        <v>168</v>
      </c>
      <c r="E3731" s="15" t="s">
        <v>162</v>
      </c>
      <c r="F3731" s="16">
        <v>489</v>
      </c>
      <c r="G3731" s="19">
        <v>1277.4904799999347</v>
      </c>
      <c r="H3731" s="19">
        <f t="shared" si="291"/>
        <v>624692.84471996804</v>
      </c>
      <c r="I3731" s="20">
        <v>2684.8079999998627</v>
      </c>
      <c r="J3731" s="19">
        <f t="shared" si="292"/>
        <v>1312871.1119999329</v>
      </c>
      <c r="K3731" s="19">
        <f t="shared" si="293"/>
        <v>1407.317519999928</v>
      </c>
      <c r="L3731" s="19">
        <f t="shared" si="294"/>
        <v>688178.26727996487</v>
      </c>
      <c r="M3731" s="29">
        <f>Table4[[#This Row],[Revenue]]/Table4[[#This Row],[Units]]</f>
        <v>5.4904049079751793</v>
      </c>
      <c r="N3731" s="31">
        <f t="shared" si="295"/>
        <v>0.52417808647769226</v>
      </c>
    </row>
    <row r="3732" spans="1:14" x14ac:dyDescent="0.25">
      <c r="A3732" s="35">
        <v>2015</v>
      </c>
      <c r="B3732" s="15" t="s">
        <v>175</v>
      </c>
      <c r="C3732" s="15" t="s">
        <v>170</v>
      </c>
      <c r="D3732" s="15" t="s">
        <v>168</v>
      </c>
      <c r="E3732" s="15" t="s">
        <v>162</v>
      </c>
      <c r="F3732" s="16">
        <v>481</v>
      </c>
      <c r="G3732" s="19">
        <v>1126.2838151999383</v>
      </c>
      <c r="H3732" s="19">
        <f t="shared" si="291"/>
        <v>541742.51511117036</v>
      </c>
      <c r="I3732" s="20">
        <v>2403.9639199998683</v>
      </c>
      <c r="J3732" s="19">
        <f t="shared" si="292"/>
        <v>1156306.6455199367</v>
      </c>
      <c r="K3732" s="19">
        <f t="shared" si="293"/>
        <v>1277.6801047999299</v>
      </c>
      <c r="L3732" s="19">
        <f t="shared" si="294"/>
        <v>614564.13040876633</v>
      </c>
      <c r="M3732" s="29">
        <f>Table4[[#This Row],[Revenue]]/Table4[[#This Row],[Units]]</f>
        <v>4.9978459875257135</v>
      </c>
      <c r="N3732" s="31">
        <f t="shared" si="295"/>
        <v>0.53148888557362373</v>
      </c>
    </row>
    <row r="3733" spans="1:14" x14ac:dyDescent="0.25">
      <c r="A3733" s="35">
        <v>2016</v>
      </c>
      <c r="B3733" s="15" t="s">
        <v>171</v>
      </c>
      <c r="C3733" s="15" t="s">
        <v>170</v>
      </c>
      <c r="D3733" s="15" t="s">
        <v>168</v>
      </c>
      <c r="E3733" s="15" t="s">
        <v>162</v>
      </c>
      <c r="F3733" s="16">
        <v>1140.8977435596864</v>
      </c>
      <c r="G3733" s="19">
        <v>2566.4632119565613</v>
      </c>
      <c r="H3733" s="19">
        <f t="shared" si="291"/>
        <v>2928072.0874501858</v>
      </c>
      <c r="I3733" s="20">
        <v>7199.5037711591885</v>
      </c>
      <c r="J3733" s="19">
        <f t="shared" si="292"/>
        <v>8213897.6072649714</v>
      </c>
      <c r="K3733" s="19">
        <f t="shared" si="293"/>
        <v>4633.0405592026273</v>
      </c>
      <c r="L3733" s="19">
        <f t="shared" si="294"/>
        <v>5285825.5198147856</v>
      </c>
      <c r="M3733" s="29">
        <f>Table4[[#This Row],[Revenue]]/Table4[[#This Row],[Units]]</f>
        <v>6.3103847928528607</v>
      </c>
      <c r="N3733" s="31">
        <f t="shared" si="295"/>
        <v>0.6435222074280077</v>
      </c>
    </row>
    <row r="3734" spans="1:14" x14ac:dyDescent="0.25">
      <c r="A3734" s="35">
        <v>2016</v>
      </c>
      <c r="B3734" s="15" t="s">
        <v>175</v>
      </c>
      <c r="C3734" s="15" t="s">
        <v>170</v>
      </c>
      <c r="D3734" s="15" t="s">
        <v>168</v>
      </c>
      <c r="E3734" s="15" t="s">
        <v>162</v>
      </c>
      <c r="F3734" s="16">
        <v>864.45249414516945</v>
      </c>
      <c r="G3734" s="19">
        <v>2189.1920063073308</v>
      </c>
      <c r="H3734" s="19">
        <f t="shared" si="291"/>
        <v>1892452.4900150397</v>
      </c>
      <c r="I3734" s="20">
        <v>5649.8797057491211</v>
      </c>
      <c r="J3734" s="19">
        <f t="shared" si="292"/>
        <v>4884052.6032550037</v>
      </c>
      <c r="K3734" s="19">
        <f t="shared" si="293"/>
        <v>3460.6876994417903</v>
      </c>
      <c r="L3734" s="19">
        <f t="shared" si="294"/>
        <v>2991600.113239964</v>
      </c>
      <c r="M3734" s="29">
        <f>Table4[[#This Row],[Revenue]]/Table4[[#This Row],[Units]]</f>
        <v>6.5357896981211372</v>
      </c>
      <c r="N3734" s="31">
        <f t="shared" si="295"/>
        <v>0.61252413850870402</v>
      </c>
    </row>
    <row r="3735" spans="1:14" x14ac:dyDescent="0.25">
      <c r="A3735" s="35">
        <v>2016</v>
      </c>
      <c r="B3735" s="15" t="s">
        <v>174</v>
      </c>
      <c r="C3735" s="15" t="s">
        <v>170</v>
      </c>
      <c r="D3735" s="15" t="s">
        <v>168</v>
      </c>
      <c r="E3735" s="15" t="s">
        <v>162</v>
      </c>
      <c r="F3735" s="16">
        <v>787.50044656071975</v>
      </c>
      <c r="G3735" s="19">
        <v>1805.6541365352132</v>
      </c>
      <c r="H3735" s="19">
        <f t="shared" si="291"/>
        <v>1421953.4388556911</v>
      </c>
      <c r="I3735" s="20">
        <v>4670.5063661908362</v>
      </c>
      <c r="J3735" s="19">
        <f t="shared" si="292"/>
        <v>3678025.8490399681</v>
      </c>
      <c r="K3735" s="19">
        <f t="shared" si="293"/>
        <v>2864.852229655623</v>
      </c>
      <c r="L3735" s="19">
        <f t="shared" si="294"/>
        <v>2256072.4101842772</v>
      </c>
      <c r="M3735" s="29">
        <f>Table4[[#This Row],[Revenue]]/Table4[[#This Row],[Units]]</f>
        <v>5.9307983717196784</v>
      </c>
      <c r="N3735" s="31">
        <f t="shared" si="295"/>
        <v>0.61339221168691704</v>
      </c>
    </row>
    <row r="3736" spans="1:14" x14ac:dyDescent="0.25">
      <c r="A3736" s="35">
        <v>2016</v>
      </c>
      <c r="B3736" s="15" t="s">
        <v>172</v>
      </c>
      <c r="C3736" s="15" t="s">
        <v>170</v>
      </c>
      <c r="D3736" s="15" t="s">
        <v>168</v>
      </c>
      <c r="E3736" s="15" t="s">
        <v>162</v>
      </c>
      <c r="F3736" s="16">
        <v>747.93109498484853</v>
      </c>
      <c r="G3736" s="19">
        <v>1891.6597193534215</v>
      </c>
      <c r="H3736" s="19">
        <f t="shared" si="291"/>
        <v>1414831.1252347357</v>
      </c>
      <c r="I3736" s="20">
        <v>4789.2012719058566</v>
      </c>
      <c r="J3736" s="19">
        <f t="shared" si="292"/>
        <v>3581992.5513993767</v>
      </c>
      <c r="K3736" s="19">
        <f t="shared" si="293"/>
        <v>2897.541552552435</v>
      </c>
      <c r="L3736" s="19">
        <f t="shared" si="294"/>
        <v>2167161.426164641</v>
      </c>
      <c r="M3736" s="29">
        <f>Table4[[#This Row],[Revenue]]/Table4[[#This Row],[Units]]</f>
        <v>6.4032653596289846</v>
      </c>
      <c r="N3736" s="31">
        <f t="shared" si="295"/>
        <v>0.60501561493141465</v>
      </c>
    </row>
    <row r="3737" spans="1:14" x14ac:dyDescent="0.25">
      <c r="A3737" s="35">
        <v>2016</v>
      </c>
      <c r="B3737" s="15" t="s">
        <v>173</v>
      </c>
      <c r="C3737" s="15" t="s">
        <v>170</v>
      </c>
      <c r="D3737" s="15" t="s">
        <v>168</v>
      </c>
      <c r="E3737" s="15" t="s">
        <v>162</v>
      </c>
      <c r="F3737" s="16">
        <v>679.96456097467956</v>
      </c>
      <c r="G3737" s="19">
        <v>1802.2215529122784</v>
      </c>
      <c r="H3737" s="19">
        <f t="shared" si="291"/>
        <v>1225446.7870051027</v>
      </c>
      <c r="I3737" s="20">
        <v>4045.6822344623806</v>
      </c>
      <c r="J3737" s="19">
        <f t="shared" si="292"/>
        <v>2750920.5443992731</v>
      </c>
      <c r="K3737" s="19">
        <f t="shared" si="293"/>
        <v>2243.460681550102</v>
      </c>
      <c r="L3737" s="19">
        <f t="shared" si="294"/>
        <v>1525473.7573941704</v>
      </c>
      <c r="M3737" s="29">
        <f>Table4[[#This Row],[Revenue]]/Table4[[#This Row],[Units]]</f>
        <v>5.9498427810166907</v>
      </c>
      <c r="N3737" s="31">
        <f t="shared" si="295"/>
        <v>0.554532103989682</v>
      </c>
    </row>
    <row r="3738" spans="1:14" x14ac:dyDescent="0.25">
      <c r="A3738" s="35">
        <v>2017</v>
      </c>
      <c r="B3738" s="15" t="s">
        <v>174</v>
      </c>
      <c r="C3738" s="15" t="s">
        <v>170</v>
      </c>
      <c r="D3738" s="15" t="s">
        <v>168</v>
      </c>
      <c r="E3738" s="15" t="s">
        <v>162</v>
      </c>
      <c r="F3738" s="16">
        <v>398</v>
      </c>
      <c r="G3738" s="19">
        <v>489.46232477999746</v>
      </c>
      <c r="H3738" s="19">
        <f t="shared" si="291"/>
        <v>194806.00526243899</v>
      </c>
      <c r="I3738" s="20">
        <v>821.58733799999584</v>
      </c>
      <c r="J3738" s="19">
        <f t="shared" si="292"/>
        <v>326991.76052399835</v>
      </c>
      <c r="K3738" s="19">
        <f t="shared" si="293"/>
        <v>332.12501321999838</v>
      </c>
      <c r="L3738" s="19">
        <f t="shared" si="294"/>
        <v>132185.75526155936</v>
      </c>
      <c r="M3738" s="29">
        <f>Table4[[#This Row],[Revenue]]/Table4[[#This Row],[Units]]</f>
        <v>2.0642897939698388</v>
      </c>
      <c r="N3738" s="31">
        <f t="shared" si="295"/>
        <v>0.40424796958105025</v>
      </c>
    </row>
    <row r="3739" spans="1:14" x14ac:dyDescent="0.25">
      <c r="A3739" s="35">
        <v>2018</v>
      </c>
      <c r="B3739" s="15" t="s">
        <v>173</v>
      </c>
      <c r="C3739" s="15" t="s">
        <v>170</v>
      </c>
      <c r="D3739" s="15" t="s">
        <v>168</v>
      </c>
      <c r="E3739" s="15" t="s">
        <v>162</v>
      </c>
      <c r="F3739" s="16">
        <v>919</v>
      </c>
      <c r="G3739" s="19">
        <v>1278.8359853699628</v>
      </c>
      <c r="H3739" s="19">
        <f t="shared" si="291"/>
        <v>1175250.2705549959</v>
      </c>
      <c r="I3739" s="20">
        <v>2358.534226999946</v>
      </c>
      <c r="J3739" s="19">
        <f t="shared" si="292"/>
        <v>2167492.9546129503</v>
      </c>
      <c r="K3739" s="19">
        <f t="shared" si="293"/>
        <v>1079.6982416299832</v>
      </c>
      <c r="L3739" s="19">
        <f t="shared" si="294"/>
        <v>992242.68405795447</v>
      </c>
      <c r="M3739" s="29">
        <f>Table4[[#This Row],[Revenue]]/Table4[[#This Row],[Units]]</f>
        <v>2.5664137399346529</v>
      </c>
      <c r="N3739" s="31">
        <f t="shared" si="295"/>
        <v>0.45778357984796286</v>
      </c>
    </row>
    <row r="3740" spans="1:14" x14ac:dyDescent="0.25">
      <c r="A3740" s="35">
        <v>2018</v>
      </c>
      <c r="B3740" s="15" t="s">
        <v>173</v>
      </c>
      <c r="C3740" s="15" t="s">
        <v>170</v>
      </c>
      <c r="D3740" s="15" t="s">
        <v>168</v>
      </c>
      <c r="E3740" s="15" t="s">
        <v>162</v>
      </c>
      <c r="F3740" s="16">
        <v>888</v>
      </c>
      <c r="G3740" s="19">
        <v>1240.698096959964</v>
      </c>
      <c r="H3740" s="19">
        <f t="shared" si="291"/>
        <v>1101739.9101004479</v>
      </c>
      <c r="I3740" s="20">
        <v>2311.6132159999474</v>
      </c>
      <c r="J3740" s="19">
        <f t="shared" si="292"/>
        <v>2052712.5358079532</v>
      </c>
      <c r="K3740" s="19">
        <f t="shared" si="293"/>
        <v>1070.9151190399834</v>
      </c>
      <c r="L3740" s="19">
        <f t="shared" si="294"/>
        <v>950972.62570750527</v>
      </c>
      <c r="M3740" s="29">
        <f>Table4[[#This Row],[Revenue]]/Table4[[#This Row],[Units]]</f>
        <v>2.603168036035977</v>
      </c>
      <c r="N3740" s="31">
        <f t="shared" si="295"/>
        <v>0.46327608426340117</v>
      </c>
    </row>
    <row r="3741" spans="1:14" x14ac:dyDescent="0.25">
      <c r="A3741" s="35">
        <v>2018</v>
      </c>
      <c r="B3741" s="15" t="s">
        <v>173</v>
      </c>
      <c r="C3741" s="15" t="s">
        <v>170</v>
      </c>
      <c r="D3741" s="15" t="s">
        <v>168</v>
      </c>
      <c r="E3741" s="15" t="s">
        <v>162</v>
      </c>
      <c r="F3741" s="16">
        <v>139</v>
      </c>
      <c r="G3741" s="19">
        <v>191.1714173999944</v>
      </c>
      <c r="H3741" s="19">
        <f t="shared" si="291"/>
        <v>26572.827018599222</v>
      </c>
      <c r="I3741" s="20">
        <v>520.12553999998477</v>
      </c>
      <c r="J3741" s="19">
        <f t="shared" si="292"/>
        <v>72297.450059997878</v>
      </c>
      <c r="K3741" s="19">
        <f t="shared" si="293"/>
        <v>328.95412259999034</v>
      </c>
      <c r="L3741" s="19">
        <f t="shared" si="294"/>
        <v>45724.623041398656</v>
      </c>
      <c r="M3741" s="29">
        <f>Table4[[#This Row],[Revenue]]/Table4[[#This Row],[Units]]</f>
        <v>3.7419103597121208</v>
      </c>
      <c r="N3741" s="31">
        <f t="shared" si="295"/>
        <v>0.63245139356163893</v>
      </c>
    </row>
    <row r="3742" spans="1:14" x14ac:dyDescent="0.25">
      <c r="A3742" s="35">
        <v>2001</v>
      </c>
      <c r="B3742" s="15" t="s">
        <v>171</v>
      </c>
      <c r="C3742" s="15" t="s">
        <v>170</v>
      </c>
      <c r="D3742" s="15" t="s">
        <v>146</v>
      </c>
      <c r="E3742" s="15" t="s">
        <v>126</v>
      </c>
      <c r="F3742" s="16">
        <v>598.37748821795083</v>
      </c>
      <c r="G3742" s="19">
        <v>1886.1198617513096</v>
      </c>
      <c r="H3742" s="19">
        <f t="shared" si="291"/>
        <v>1128611.6653527373</v>
      </c>
      <c r="I3742" s="20">
        <v>3325.0231470581698</v>
      </c>
      <c r="J3742" s="19">
        <f t="shared" si="292"/>
        <v>1989618.9990032138</v>
      </c>
      <c r="K3742" s="19">
        <f t="shared" si="293"/>
        <v>1438.9032853068602</v>
      </c>
      <c r="L3742" s="19">
        <f t="shared" si="294"/>
        <v>861007.33365047653</v>
      </c>
      <c r="M3742" s="29">
        <f>Table4[[#This Row],[Revenue]]/Table4[[#This Row],[Units]]</f>
        <v>5.5567316828053457</v>
      </c>
      <c r="N3742" s="31">
        <f t="shared" si="295"/>
        <v>0.43274985516414727</v>
      </c>
    </row>
    <row r="3743" spans="1:14" x14ac:dyDescent="0.25">
      <c r="A3743" s="35">
        <v>2002</v>
      </c>
      <c r="B3743" s="15" t="s">
        <v>174</v>
      </c>
      <c r="C3743" s="15" t="s">
        <v>170</v>
      </c>
      <c r="D3743" s="15" t="s">
        <v>146</v>
      </c>
      <c r="E3743" s="15" t="s">
        <v>126</v>
      </c>
      <c r="F3743" s="16">
        <v>812.95001903291495</v>
      </c>
      <c r="G3743" s="19">
        <v>1835.5441059152238</v>
      </c>
      <c r="H3743" s="19">
        <f t="shared" si="291"/>
        <v>1492205.6158395361</v>
      </c>
      <c r="I3743" s="20">
        <v>4731.2665224319026</v>
      </c>
      <c r="J3743" s="19">
        <f t="shared" si="292"/>
        <v>3846283.2094608084</v>
      </c>
      <c r="K3743" s="19">
        <f t="shared" si="293"/>
        <v>2895.722416516679</v>
      </c>
      <c r="L3743" s="19">
        <f t="shared" si="294"/>
        <v>2354077.5936212726</v>
      </c>
      <c r="M3743" s="29">
        <f>Table4[[#This Row],[Revenue]]/Table4[[#This Row],[Units]]</f>
        <v>5.8198738073223932</v>
      </c>
      <c r="N3743" s="31">
        <f t="shared" si="295"/>
        <v>0.61203958872058184</v>
      </c>
    </row>
    <row r="3744" spans="1:14" x14ac:dyDescent="0.25">
      <c r="A3744" s="35">
        <v>2002</v>
      </c>
      <c r="B3744" s="15" t="s">
        <v>175</v>
      </c>
      <c r="C3744" s="15" t="s">
        <v>170</v>
      </c>
      <c r="D3744" s="15" t="s">
        <v>146</v>
      </c>
      <c r="E3744" s="15" t="s">
        <v>126</v>
      </c>
      <c r="F3744" s="16">
        <v>731.96592988228656</v>
      </c>
      <c r="G3744" s="19">
        <v>2148.6487269103113</v>
      </c>
      <c r="H3744" s="19">
        <f t="shared" si="291"/>
        <v>1572737.6633832972</v>
      </c>
      <c r="I3744" s="20">
        <v>4368.9928650338079</v>
      </c>
      <c r="J3744" s="19">
        <f t="shared" si="292"/>
        <v>3197953.9251035466</v>
      </c>
      <c r="K3744" s="19">
        <f t="shared" si="293"/>
        <v>2220.3441381234966</v>
      </c>
      <c r="L3744" s="19">
        <f t="shared" si="294"/>
        <v>1625216.2617202494</v>
      </c>
      <c r="M3744" s="29">
        <f>Table4[[#This Row],[Revenue]]/Table4[[#This Row],[Units]]</f>
        <v>5.968847301043672</v>
      </c>
      <c r="N3744" s="31">
        <f t="shared" si="295"/>
        <v>0.5082050272715003</v>
      </c>
    </row>
    <row r="3745" spans="1:14" x14ac:dyDescent="0.25">
      <c r="A3745" s="35">
        <v>2002</v>
      </c>
      <c r="B3745" s="15" t="s">
        <v>172</v>
      </c>
      <c r="C3745" s="15" t="s">
        <v>170</v>
      </c>
      <c r="D3745" s="15" t="s">
        <v>146</v>
      </c>
      <c r="E3745" s="15" t="s">
        <v>126</v>
      </c>
      <c r="F3745" s="16">
        <v>713.88012632938171</v>
      </c>
      <c r="G3745" s="19">
        <v>2207.0419166314164</v>
      </c>
      <c r="H3745" s="19">
        <f t="shared" si="291"/>
        <v>1575563.3622590762</v>
      </c>
      <c r="I3745" s="20">
        <v>4267.2489537216479</v>
      </c>
      <c r="J3745" s="19">
        <f t="shared" si="292"/>
        <v>3046304.2221617321</v>
      </c>
      <c r="K3745" s="19">
        <f t="shared" si="293"/>
        <v>2060.2070370902316</v>
      </c>
      <c r="L3745" s="19">
        <f t="shared" si="294"/>
        <v>1470740.8599026559</v>
      </c>
      <c r="M3745" s="29">
        <f>Table4[[#This Row],[Revenue]]/Table4[[#This Row],[Units]]</f>
        <v>5.9775427222815765</v>
      </c>
      <c r="N3745" s="31">
        <f t="shared" si="295"/>
        <v>0.48279513556232478</v>
      </c>
    </row>
    <row r="3746" spans="1:14" x14ac:dyDescent="0.25">
      <c r="A3746" s="35">
        <v>2002</v>
      </c>
      <c r="B3746" s="15" t="s">
        <v>173</v>
      </c>
      <c r="C3746" s="15" t="s">
        <v>170</v>
      </c>
      <c r="D3746" s="15" t="s">
        <v>146</v>
      </c>
      <c r="E3746" s="15" t="s">
        <v>126</v>
      </c>
      <c r="F3746" s="16">
        <v>574.51448171116954</v>
      </c>
      <c r="G3746" s="19">
        <v>1832.4705810695752</v>
      </c>
      <c r="H3746" s="19">
        <f t="shared" si="291"/>
        <v>1052780.8861341528</v>
      </c>
      <c r="I3746" s="20">
        <v>3427.999528402484</v>
      </c>
      <c r="J3746" s="19">
        <f t="shared" si="292"/>
        <v>1969435.3723662866</v>
      </c>
      <c r="K3746" s="19">
        <f t="shared" si="293"/>
        <v>1595.5289473329087</v>
      </c>
      <c r="L3746" s="19">
        <f t="shared" si="294"/>
        <v>916654.48623213382</v>
      </c>
      <c r="M3746" s="29">
        <f>Table4[[#This Row],[Revenue]]/Table4[[#This Row],[Units]]</f>
        <v>5.9667765348443744</v>
      </c>
      <c r="N3746" s="31">
        <f t="shared" si="295"/>
        <v>0.46544024703423953</v>
      </c>
    </row>
    <row r="3747" spans="1:14" x14ac:dyDescent="0.25">
      <c r="A3747" s="35">
        <v>2004</v>
      </c>
      <c r="B3747" s="15" t="s">
        <v>175</v>
      </c>
      <c r="C3747" s="15" t="s">
        <v>170</v>
      </c>
      <c r="D3747" s="15" t="s">
        <v>146</v>
      </c>
      <c r="E3747" s="15" t="s">
        <v>126</v>
      </c>
      <c r="F3747" s="16">
        <v>894</v>
      </c>
      <c r="G3747" s="19">
        <v>1186.9888319999575</v>
      </c>
      <c r="H3747" s="19">
        <f t="shared" si="291"/>
        <v>1061168.015807962</v>
      </c>
      <c r="I3747" s="20">
        <v>2283.8656319999182</v>
      </c>
      <c r="J3747" s="19">
        <f t="shared" si="292"/>
        <v>2041775.8750079267</v>
      </c>
      <c r="K3747" s="19">
        <f t="shared" si="293"/>
        <v>1096.8767999999607</v>
      </c>
      <c r="L3747" s="19">
        <f t="shared" si="294"/>
        <v>980607.85919996467</v>
      </c>
      <c r="M3747" s="29">
        <f>Table4[[#This Row],[Revenue]]/Table4[[#This Row],[Units]]</f>
        <v>2.5546595436240693</v>
      </c>
      <c r="N3747" s="31">
        <f t="shared" si="295"/>
        <v>0.48027203729995965</v>
      </c>
    </row>
    <row r="3748" spans="1:14" x14ac:dyDescent="0.25">
      <c r="A3748" s="35">
        <v>2004</v>
      </c>
      <c r="B3748" s="15" t="s">
        <v>174</v>
      </c>
      <c r="C3748" s="15" t="s">
        <v>170</v>
      </c>
      <c r="D3748" s="15" t="s">
        <v>146</v>
      </c>
      <c r="E3748" s="15" t="s">
        <v>126</v>
      </c>
      <c r="F3748" s="16">
        <v>894</v>
      </c>
      <c r="G3748" s="19">
        <v>1042.3512539999736</v>
      </c>
      <c r="H3748" s="19">
        <f t="shared" si="291"/>
        <v>931862.02107597631</v>
      </c>
      <c r="I3748" s="20">
        <v>2146.5239808599454</v>
      </c>
      <c r="J3748" s="19">
        <f t="shared" si="292"/>
        <v>1918992.4388887913</v>
      </c>
      <c r="K3748" s="19">
        <f t="shared" si="293"/>
        <v>1104.1727268599718</v>
      </c>
      <c r="L3748" s="19">
        <f t="shared" si="294"/>
        <v>987130.41781281494</v>
      </c>
      <c r="M3748" s="29">
        <f>Table4[[#This Row],[Revenue]]/Table4[[#This Row],[Units]]</f>
        <v>2.4010335356375228</v>
      </c>
      <c r="N3748" s="31">
        <f t="shared" si="295"/>
        <v>0.51440036855195792</v>
      </c>
    </row>
    <row r="3749" spans="1:14" x14ac:dyDescent="0.25">
      <c r="A3749" s="35">
        <v>2004</v>
      </c>
      <c r="B3749" s="15" t="s">
        <v>173</v>
      </c>
      <c r="C3749" s="15" t="s">
        <v>170</v>
      </c>
      <c r="D3749" s="15" t="s">
        <v>146</v>
      </c>
      <c r="E3749" s="15" t="s">
        <v>126</v>
      </c>
      <c r="F3749" s="16">
        <v>847</v>
      </c>
      <c r="G3749" s="19">
        <v>1023.1167099999709</v>
      </c>
      <c r="H3749" s="19">
        <f t="shared" si="291"/>
        <v>866579.85336997535</v>
      </c>
      <c r="I3749" s="20">
        <v>1992.4957099999435</v>
      </c>
      <c r="J3749" s="19">
        <f t="shared" si="292"/>
        <v>1687643.8663699522</v>
      </c>
      <c r="K3749" s="19">
        <f t="shared" si="293"/>
        <v>969.37899999997262</v>
      </c>
      <c r="L3749" s="19">
        <f t="shared" si="294"/>
        <v>821064.01299997687</v>
      </c>
      <c r="M3749" s="29">
        <f>Table4[[#This Row],[Revenue]]/Table4[[#This Row],[Units]]</f>
        <v>2.3524152420306299</v>
      </c>
      <c r="N3749" s="31">
        <f t="shared" si="295"/>
        <v>0.48651497472985783</v>
      </c>
    </row>
    <row r="3750" spans="1:14" x14ac:dyDescent="0.25">
      <c r="A3750" s="35">
        <v>2004</v>
      </c>
      <c r="B3750" s="15" t="s">
        <v>173</v>
      </c>
      <c r="C3750" s="15" t="s">
        <v>170</v>
      </c>
      <c r="D3750" s="15" t="s">
        <v>146</v>
      </c>
      <c r="E3750" s="15" t="s">
        <v>126</v>
      </c>
      <c r="F3750" s="16">
        <v>384</v>
      </c>
      <c r="G3750" s="19">
        <v>843.74539247997416</v>
      </c>
      <c r="H3750" s="19">
        <f t="shared" si="291"/>
        <v>323998.23071231006</v>
      </c>
      <c r="I3750" s="20">
        <v>1684.0722079999639</v>
      </c>
      <c r="J3750" s="19">
        <f t="shared" si="292"/>
        <v>646683.72787198611</v>
      </c>
      <c r="K3750" s="19">
        <f t="shared" si="293"/>
        <v>840.32681551998974</v>
      </c>
      <c r="L3750" s="19">
        <f t="shared" si="294"/>
        <v>322685.49715967604</v>
      </c>
      <c r="M3750" s="29">
        <f>Table4[[#This Row],[Revenue]]/Table4[[#This Row],[Units]]</f>
        <v>4.385604708333239</v>
      </c>
      <c r="N3750" s="31">
        <f t="shared" si="295"/>
        <v>0.4989850266087924</v>
      </c>
    </row>
    <row r="3751" spans="1:14" x14ac:dyDescent="0.25">
      <c r="A3751" s="35">
        <v>2004</v>
      </c>
      <c r="B3751" s="15" t="s">
        <v>176</v>
      </c>
      <c r="C3751" s="15" t="s">
        <v>170</v>
      </c>
      <c r="D3751" s="15" t="s">
        <v>146</v>
      </c>
      <c r="E3751" s="15" t="s">
        <v>126</v>
      </c>
      <c r="F3751" s="16">
        <v>194</v>
      </c>
      <c r="G3751" s="19">
        <v>498.74711141998472</v>
      </c>
      <c r="H3751" s="19">
        <f t="shared" si="291"/>
        <v>96756.939615477037</v>
      </c>
      <c r="I3751" s="20">
        <v>830.88848199997449</v>
      </c>
      <c r="J3751" s="19">
        <f t="shared" si="292"/>
        <v>161192.36550799504</v>
      </c>
      <c r="K3751" s="19">
        <f t="shared" si="293"/>
        <v>332.14137057998977</v>
      </c>
      <c r="L3751" s="19">
        <f t="shared" si="294"/>
        <v>64435.425892518004</v>
      </c>
      <c r="M3751" s="29">
        <f>Table4[[#This Row],[Revenue]]/Table4[[#This Row],[Units]]</f>
        <v>4.2829303195874973</v>
      </c>
      <c r="N3751" s="31">
        <f t="shared" si="295"/>
        <v>0.39974241763529461</v>
      </c>
    </row>
    <row r="3752" spans="1:14" x14ac:dyDescent="0.25">
      <c r="A3752" s="35">
        <v>2011</v>
      </c>
      <c r="B3752" s="15" t="s">
        <v>176</v>
      </c>
      <c r="C3752" s="15" t="s">
        <v>170</v>
      </c>
      <c r="D3752" s="15" t="s">
        <v>146</v>
      </c>
      <c r="E3752" s="15" t="s">
        <v>126</v>
      </c>
      <c r="F3752" s="16">
        <v>1185.0911956054731</v>
      </c>
      <c r="G3752" s="19">
        <v>3830.2211381683724</v>
      </c>
      <c r="H3752" s="19">
        <f t="shared" si="291"/>
        <v>4539161.348065312</v>
      </c>
      <c r="I3752" s="20">
        <v>8219.3697277651263</v>
      </c>
      <c r="J3752" s="19">
        <f t="shared" si="292"/>
        <v>9740702.6978006046</v>
      </c>
      <c r="K3752" s="19">
        <f t="shared" si="293"/>
        <v>4389.1485895967544</v>
      </c>
      <c r="L3752" s="19">
        <f t="shared" si="294"/>
        <v>5201541.3497352926</v>
      </c>
      <c r="M3752" s="29">
        <f>Table4[[#This Row],[Revenue]]/Table4[[#This Row],[Units]]</f>
        <v>6.9356432300265132</v>
      </c>
      <c r="N3752" s="31">
        <f t="shared" si="295"/>
        <v>0.53400062717341445</v>
      </c>
    </row>
    <row r="3753" spans="1:14" x14ac:dyDescent="0.25">
      <c r="A3753" s="35">
        <v>2011</v>
      </c>
      <c r="B3753" s="15" t="s">
        <v>173</v>
      </c>
      <c r="C3753" s="15" t="s">
        <v>170</v>
      </c>
      <c r="D3753" s="15" t="s">
        <v>146</v>
      </c>
      <c r="E3753" s="15" t="s">
        <v>126</v>
      </c>
      <c r="F3753" s="16">
        <v>1187.5030378003187</v>
      </c>
      <c r="G3753" s="19">
        <v>3477.6651126315469</v>
      </c>
      <c r="H3753" s="19">
        <f t="shared" si="291"/>
        <v>4129737.8857021495</v>
      </c>
      <c r="I3753" s="20">
        <v>6677.9125395845513</v>
      </c>
      <c r="J3753" s="19">
        <f t="shared" si="292"/>
        <v>7930041.4269214952</v>
      </c>
      <c r="K3753" s="19">
        <f t="shared" si="293"/>
        <v>3200.2474269530044</v>
      </c>
      <c r="L3753" s="19">
        <f t="shared" si="294"/>
        <v>3800303.5412193458</v>
      </c>
      <c r="M3753" s="29">
        <f>Table4[[#This Row],[Revenue]]/Table4[[#This Row],[Units]]</f>
        <v>5.6234909107722695</v>
      </c>
      <c r="N3753" s="31">
        <f t="shared" si="295"/>
        <v>0.47922871226344321</v>
      </c>
    </row>
    <row r="3754" spans="1:14" x14ac:dyDescent="0.25">
      <c r="A3754" s="35">
        <v>2011</v>
      </c>
      <c r="B3754" s="15" t="s">
        <v>173</v>
      </c>
      <c r="C3754" s="15" t="s">
        <v>170</v>
      </c>
      <c r="D3754" s="15" t="s">
        <v>146</v>
      </c>
      <c r="E3754" s="15" t="s">
        <v>126</v>
      </c>
      <c r="F3754" s="16">
        <v>1086.4465414595211</v>
      </c>
      <c r="G3754" s="19">
        <v>3267.1257634945146</v>
      </c>
      <c r="H3754" s="19">
        <f t="shared" si="291"/>
        <v>3549557.4862619126</v>
      </c>
      <c r="I3754" s="20">
        <v>6450.1282140855983</v>
      </c>
      <c r="J3754" s="19">
        <f t="shared" si="292"/>
        <v>7007719.4901637761</v>
      </c>
      <c r="K3754" s="19">
        <f t="shared" si="293"/>
        <v>3183.0024505910837</v>
      </c>
      <c r="L3754" s="19">
        <f t="shared" si="294"/>
        <v>3458162.0039018635</v>
      </c>
      <c r="M3754" s="29">
        <f>Table4[[#This Row],[Revenue]]/Table4[[#This Row],[Units]]</f>
        <v>5.9369034443430255</v>
      </c>
      <c r="N3754" s="31">
        <f t="shared" si="295"/>
        <v>0.4934789425797983</v>
      </c>
    </row>
    <row r="3755" spans="1:14" x14ac:dyDescent="0.25">
      <c r="A3755" s="35">
        <v>2011</v>
      </c>
      <c r="B3755" s="15" t="s">
        <v>174</v>
      </c>
      <c r="C3755" s="15" t="s">
        <v>170</v>
      </c>
      <c r="D3755" s="15" t="s">
        <v>146</v>
      </c>
      <c r="E3755" s="15" t="s">
        <v>126</v>
      </c>
      <c r="F3755" s="16">
        <v>1134.0075030005059</v>
      </c>
      <c r="G3755" s="19">
        <v>2891.826273572372</v>
      </c>
      <c r="H3755" s="19">
        <f t="shared" si="291"/>
        <v>3279352.6916050636</v>
      </c>
      <c r="I3755" s="20">
        <v>4777.0593260449023</v>
      </c>
      <c r="J3755" s="19">
        <f t="shared" si="292"/>
        <v>5417221.1180134593</v>
      </c>
      <c r="K3755" s="19">
        <f t="shared" si="293"/>
        <v>1885.2330524725303</v>
      </c>
      <c r="L3755" s="19">
        <f t="shared" si="294"/>
        <v>2137868.4264083956</v>
      </c>
      <c r="M3755" s="29">
        <f>Table4[[#This Row],[Revenue]]/Table4[[#This Row],[Units]]</f>
        <v>4.2125464896882354</v>
      </c>
      <c r="N3755" s="31">
        <f t="shared" si="295"/>
        <v>0.39464300604225111</v>
      </c>
    </row>
    <row r="3756" spans="1:14" x14ac:dyDescent="0.25">
      <c r="A3756" s="35">
        <v>2011</v>
      </c>
      <c r="B3756" s="15" t="s">
        <v>172</v>
      </c>
      <c r="C3756" s="15" t="s">
        <v>170</v>
      </c>
      <c r="D3756" s="15" t="s">
        <v>146</v>
      </c>
      <c r="E3756" s="15" t="s">
        <v>126</v>
      </c>
      <c r="F3756" s="16">
        <v>870.8135197197156</v>
      </c>
      <c r="G3756" s="19">
        <v>3031.8097581619022</v>
      </c>
      <c r="H3756" s="19">
        <f t="shared" si="291"/>
        <v>2640140.9266255456</v>
      </c>
      <c r="I3756" s="20">
        <v>5067.3703113823403</v>
      </c>
      <c r="J3756" s="19">
        <f t="shared" si="292"/>
        <v>4412734.5765780471</v>
      </c>
      <c r="K3756" s="19">
        <f t="shared" si="293"/>
        <v>2035.5605532204381</v>
      </c>
      <c r="L3756" s="19">
        <f t="shared" si="294"/>
        <v>1772593.6499525015</v>
      </c>
      <c r="M3756" s="29">
        <f>Table4[[#This Row],[Revenue]]/Table4[[#This Row],[Units]]</f>
        <v>5.8191222306853359</v>
      </c>
      <c r="N3756" s="31">
        <f t="shared" si="295"/>
        <v>0.40169958541379081</v>
      </c>
    </row>
    <row r="3757" spans="1:14" x14ac:dyDescent="0.25">
      <c r="A3757" s="35">
        <v>2011</v>
      </c>
      <c r="B3757" s="15" t="s">
        <v>171</v>
      </c>
      <c r="C3757" s="15" t="s">
        <v>170</v>
      </c>
      <c r="D3757" s="15" t="s">
        <v>146</v>
      </c>
      <c r="E3757" s="15" t="s">
        <v>126</v>
      </c>
      <c r="F3757" s="16">
        <v>255</v>
      </c>
      <c r="G3757" s="19">
        <v>469.46202096299783</v>
      </c>
      <c r="H3757" s="19">
        <f t="shared" si="291"/>
        <v>119712.81534556445</v>
      </c>
      <c r="I3757" s="20">
        <v>744.0517772999965</v>
      </c>
      <c r="J3757" s="19">
        <f t="shared" si="292"/>
        <v>189733.20321149912</v>
      </c>
      <c r="K3757" s="19">
        <f t="shared" si="293"/>
        <v>274.58975633699868</v>
      </c>
      <c r="L3757" s="19">
        <f t="shared" si="294"/>
        <v>70020.387865934666</v>
      </c>
      <c r="M3757" s="29">
        <f>Table4[[#This Row],[Revenue]]/Table4[[#This Row],[Units]]</f>
        <v>2.9178501070588099</v>
      </c>
      <c r="N3757" s="31">
        <f t="shared" si="295"/>
        <v>0.36904657002960967</v>
      </c>
    </row>
    <row r="3758" spans="1:14" x14ac:dyDescent="0.25">
      <c r="A3758" s="35">
        <v>2012</v>
      </c>
      <c r="B3758" s="15" t="s">
        <v>171</v>
      </c>
      <c r="C3758" s="15" t="s">
        <v>170</v>
      </c>
      <c r="D3758" s="15" t="s">
        <v>146</v>
      </c>
      <c r="E3758" s="15" t="s">
        <v>126</v>
      </c>
      <c r="F3758" s="16">
        <v>841</v>
      </c>
      <c r="G3758" s="19">
        <v>1004.6560769999724</v>
      </c>
      <c r="H3758" s="19">
        <f t="shared" si="291"/>
        <v>844915.76075697679</v>
      </c>
      <c r="I3758" s="20">
        <v>1959.7333769999464</v>
      </c>
      <c r="J3758" s="19">
        <f t="shared" si="292"/>
        <v>1648135.7700569548</v>
      </c>
      <c r="K3758" s="19">
        <f t="shared" si="293"/>
        <v>955.077299999974</v>
      </c>
      <c r="L3758" s="19">
        <f t="shared" si="294"/>
        <v>803220.00929997803</v>
      </c>
      <c r="M3758" s="29">
        <f>Table4[[#This Row],[Revenue]]/Table4[[#This Row],[Units]]</f>
        <v>2.3302418275861432</v>
      </c>
      <c r="N3758" s="31">
        <f t="shared" si="295"/>
        <v>0.48735063208549934</v>
      </c>
    </row>
    <row r="3759" spans="1:14" x14ac:dyDescent="0.25">
      <c r="A3759" s="35">
        <v>2012</v>
      </c>
      <c r="B3759" s="15" t="s">
        <v>173</v>
      </c>
      <c r="C3759" s="15" t="s">
        <v>170</v>
      </c>
      <c r="D3759" s="15" t="s">
        <v>146</v>
      </c>
      <c r="E3759" s="15" t="s">
        <v>126</v>
      </c>
      <c r="F3759" s="16">
        <v>566</v>
      </c>
      <c r="G3759" s="19">
        <v>604.39404399998932</v>
      </c>
      <c r="H3759" s="19">
        <f t="shared" si="291"/>
        <v>342087.02890399395</v>
      </c>
      <c r="I3759" s="20">
        <v>1392.2895119599755</v>
      </c>
      <c r="J3759" s="19">
        <f t="shared" si="292"/>
        <v>788035.86376934615</v>
      </c>
      <c r="K3759" s="19">
        <f t="shared" si="293"/>
        <v>787.89546795998615</v>
      </c>
      <c r="L3759" s="19">
        <f t="shared" si="294"/>
        <v>445948.8348653522</v>
      </c>
      <c r="M3759" s="29">
        <f>Table4[[#This Row],[Revenue]]/Table4[[#This Row],[Units]]</f>
        <v>2.4598754628268118</v>
      </c>
      <c r="N3759" s="31">
        <f t="shared" si="295"/>
        <v>0.56589916191413214</v>
      </c>
    </row>
    <row r="3760" spans="1:14" x14ac:dyDescent="0.25">
      <c r="A3760" s="35">
        <v>2014</v>
      </c>
      <c r="B3760" s="15" t="s">
        <v>171</v>
      </c>
      <c r="C3760" s="15" t="s">
        <v>170</v>
      </c>
      <c r="D3760" s="15" t="s">
        <v>146</v>
      </c>
      <c r="E3760" s="15" t="s">
        <v>126</v>
      </c>
      <c r="F3760" s="16">
        <v>567</v>
      </c>
      <c r="G3760" s="19">
        <v>1474.5413906999268</v>
      </c>
      <c r="H3760" s="19">
        <f t="shared" si="291"/>
        <v>836064.96852685849</v>
      </c>
      <c r="I3760" s="20">
        <v>3152.6399699998437</v>
      </c>
      <c r="J3760" s="19">
        <f t="shared" si="292"/>
        <v>1787546.8629899113</v>
      </c>
      <c r="K3760" s="19">
        <f t="shared" si="293"/>
        <v>1678.098579299917</v>
      </c>
      <c r="L3760" s="19">
        <f t="shared" si="294"/>
        <v>951481.89446305286</v>
      </c>
      <c r="M3760" s="29">
        <f>Table4[[#This Row],[Revenue]]/Table4[[#This Row],[Units]]</f>
        <v>5.5602115873013114</v>
      </c>
      <c r="N3760" s="31">
        <f t="shared" si="295"/>
        <v>0.53228360842611544</v>
      </c>
    </row>
    <row r="3761" spans="1:14" x14ac:dyDescent="0.25">
      <c r="A3761" s="35">
        <v>2014</v>
      </c>
      <c r="B3761" s="15" t="s">
        <v>175</v>
      </c>
      <c r="C3761" s="15" t="s">
        <v>170</v>
      </c>
      <c r="D3761" s="15" t="s">
        <v>146</v>
      </c>
      <c r="E3761" s="15" t="s">
        <v>126</v>
      </c>
      <c r="F3761" s="16">
        <v>569</v>
      </c>
      <c r="G3761" s="19">
        <v>1378.6805080999334</v>
      </c>
      <c r="H3761" s="19">
        <f t="shared" si="291"/>
        <v>784469.20910886209</v>
      </c>
      <c r="I3761" s="20">
        <v>2919.3355099998594</v>
      </c>
      <c r="J3761" s="19">
        <f t="shared" si="292"/>
        <v>1661101.90518992</v>
      </c>
      <c r="K3761" s="19">
        <f t="shared" si="293"/>
        <v>1540.655001899926</v>
      </c>
      <c r="L3761" s="19">
        <f t="shared" si="294"/>
        <v>876632.69608105789</v>
      </c>
      <c r="M3761" s="29">
        <f>Table4[[#This Row],[Revenue]]/Table4[[#This Row],[Units]]</f>
        <v>5.1306423725832326</v>
      </c>
      <c r="N3761" s="31">
        <f t="shared" si="295"/>
        <v>0.52774167156278662</v>
      </c>
    </row>
    <row r="3762" spans="1:14" x14ac:dyDescent="0.25">
      <c r="A3762" s="35">
        <v>2014</v>
      </c>
      <c r="B3762" s="15" t="s">
        <v>173</v>
      </c>
      <c r="C3762" s="15" t="s">
        <v>170</v>
      </c>
      <c r="D3762" s="15" t="s">
        <v>146</v>
      </c>
      <c r="E3762" s="15" t="s">
        <v>126</v>
      </c>
      <c r="F3762" s="16">
        <v>570</v>
      </c>
      <c r="G3762" s="19">
        <v>1724.2116754999195</v>
      </c>
      <c r="H3762" s="19">
        <f t="shared" si="291"/>
        <v>982800.65503495408</v>
      </c>
      <c r="I3762" s="20">
        <v>2693.6310499998744</v>
      </c>
      <c r="J3762" s="19">
        <f t="shared" si="292"/>
        <v>1535369.6984999285</v>
      </c>
      <c r="K3762" s="19">
        <f t="shared" si="293"/>
        <v>969.41937449995498</v>
      </c>
      <c r="L3762" s="19">
        <f t="shared" si="294"/>
        <v>552569.04346497438</v>
      </c>
      <c r="M3762" s="29">
        <f>Table4[[#This Row],[Revenue]]/Table4[[#This Row],[Units]]</f>
        <v>4.7256685087717099</v>
      </c>
      <c r="N3762" s="31">
        <f t="shared" si="295"/>
        <v>0.35989315407542549</v>
      </c>
    </row>
    <row r="3763" spans="1:14" x14ac:dyDescent="0.25">
      <c r="A3763" s="35">
        <v>2014</v>
      </c>
      <c r="B3763" s="15" t="s">
        <v>171</v>
      </c>
      <c r="C3763" s="15" t="s">
        <v>170</v>
      </c>
      <c r="D3763" s="15" t="s">
        <v>146</v>
      </c>
      <c r="E3763" s="15" t="s">
        <v>126</v>
      </c>
      <c r="F3763" s="16">
        <v>471</v>
      </c>
      <c r="G3763" s="19">
        <v>974.0993453999522</v>
      </c>
      <c r="H3763" s="19">
        <f t="shared" si="291"/>
        <v>458800.79168337747</v>
      </c>
      <c r="I3763" s="20">
        <v>2368.4043399998836</v>
      </c>
      <c r="J3763" s="19">
        <f t="shared" si="292"/>
        <v>1115518.4441399451</v>
      </c>
      <c r="K3763" s="19">
        <f t="shared" si="293"/>
        <v>1394.3049945999314</v>
      </c>
      <c r="L3763" s="19">
        <f t="shared" si="294"/>
        <v>656717.65245656762</v>
      </c>
      <c r="M3763" s="29">
        <f>Table4[[#This Row],[Revenue]]/Table4[[#This Row],[Units]]</f>
        <v>5.0284593205942327</v>
      </c>
      <c r="N3763" s="31">
        <f t="shared" si="295"/>
        <v>0.58871070747995669</v>
      </c>
    </row>
    <row r="3764" spans="1:14" x14ac:dyDescent="0.25">
      <c r="A3764" s="35">
        <v>2014</v>
      </c>
      <c r="B3764" s="15" t="s">
        <v>172</v>
      </c>
      <c r="C3764" s="15" t="s">
        <v>170</v>
      </c>
      <c r="D3764" s="15" t="s">
        <v>146</v>
      </c>
      <c r="E3764" s="15" t="s">
        <v>126</v>
      </c>
      <c r="F3764" s="16">
        <v>566</v>
      </c>
      <c r="G3764" s="19">
        <v>859.84795599996119</v>
      </c>
      <c r="H3764" s="19">
        <f t="shared" si="291"/>
        <v>486673.94309597806</v>
      </c>
      <c r="I3764" s="20">
        <v>1864.4823559999161</v>
      </c>
      <c r="J3764" s="19">
        <f t="shared" si="292"/>
        <v>1055297.0134959526</v>
      </c>
      <c r="K3764" s="19">
        <f t="shared" si="293"/>
        <v>1004.6343999999549</v>
      </c>
      <c r="L3764" s="19">
        <f t="shared" si="294"/>
        <v>568623.07039997447</v>
      </c>
      <c r="M3764" s="29">
        <f>Table4[[#This Row],[Revenue]]/Table4[[#This Row],[Units]]</f>
        <v>3.2941384381623959</v>
      </c>
      <c r="N3764" s="31">
        <f t="shared" si="295"/>
        <v>0.53882751787220462</v>
      </c>
    </row>
    <row r="3765" spans="1:14" x14ac:dyDescent="0.25">
      <c r="A3765" s="35">
        <v>2014</v>
      </c>
      <c r="B3765" s="15" t="s">
        <v>175</v>
      </c>
      <c r="C3765" s="15" t="s">
        <v>170</v>
      </c>
      <c r="D3765" s="15" t="s">
        <v>146</v>
      </c>
      <c r="E3765" s="15" t="s">
        <v>126</v>
      </c>
      <c r="F3765" s="16">
        <v>457</v>
      </c>
      <c r="G3765" s="19">
        <v>890.18661489995759</v>
      </c>
      <c r="H3765" s="19">
        <f t="shared" si="291"/>
        <v>406815.28300928063</v>
      </c>
      <c r="I3765" s="20">
        <v>2154.2277899998971</v>
      </c>
      <c r="J3765" s="19">
        <f t="shared" si="292"/>
        <v>984482.10002995294</v>
      </c>
      <c r="K3765" s="19">
        <f t="shared" si="293"/>
        <v>1264.0411750999397</v>
      </c>
      <c r="L3765" s="19">
        <f t="shared" si="294"/>
        <v>577666.81702067237</v>
      </c>
      <c r="M3765" s="29">
        <f>Table4[[#This Row],[Revenue]]/Table4[[#This Row],[Units]]</f>
        <v>4.7138463676146545</v>
      </c>
      <c r="N3765" s="31">
        <f t="shared" si="295"/>
        <v>0.5867722907334697</v>
      </c>
    </row>
    <row r="3766" spans="1:14" x14ac:dyDescent="0.25">
      <c r="A3766" s="35">
        <v>2014</v>
      </c>
      <c r="B3766" s="15" t="s">
        <v>176</v>
      </c>
      <c r="C3766" s="15" t="s">
        <v>170</v>
      </c>
      <c r="D3766" s="15" t="s">
        <v>146</v>
      </c>
      <c r="E3766" s="15" t="s">
        <v>126</v>
      </c>
      <c r="F3766" s="16">
        <v>358</v>
      </c>
      <c r="G3766" s="19">
        <v>1004.8991243999535</v>
      </c>
      <c r="H3766" s="19">
        <f t="shared" si="291"/>
        <v>359753.88653518335</v>
      </c>
      <c r="I3766" s="20">
        <v>1947.6512399999101</v>
      </c>
      <c r="J3766" s="19">
        <f t="shared" si="292"/>
        <v>697259.14391996781</v>
      </c>
      <c r="K3766" s="19">
        <f t="shared" si="293"/>
        <v>942.7521155999566</v>
      </c>
      <c r="L3766" s="19">
        <f t="shared" si="294"/>
        <v>337505.25738478446</v>
      </c>
      <c r="M3766" s="29">
        <f>Table4[[#This Row],[Revenue]]/Table4[[#This Row],[Units]]</f>
        <v>5.4403665921785196</v>
      </c>
      <c r="N3766" s="31">
        <f t="shared" si="295"/>
        <v>0.48404565264980404</v>
      </c>
    </row>
    <row r="3767" spans="1:14" x14ac:dyDescent="0.25">
      <c r="A3767" s="35">
        <v>2014</v>
      </c>
      <c r="B3767" s="15" t="s">
        <v>172</v>
      </c>
      <c r="C3767" s="15" t="s">
        <v>170</v>
      </c>
      <c r="D3767" s="15" t="s">
        <v>146</v>
      </c>
      <c r="E3767" s="15" t="s">
        <v>126</v>
      </c>
      <c r="F3767" s="16">
        <v>255</v>
      </c>
      <c r="G3767" s="19">
        <v>738.18761294996716</v>
      </c>
      <c r="H3767" s="19">
        <f t="shared" si="291"/>
        <v>188237.84130224164</v>
      </c>
      <c r="I3767" s="20">
        <v>1143.5634449999491</v>
      </c>
      <c r="J3767" s="19">
        <f t="shared" si="292"/>
        <v>291608.67847498698</v>
      </c>
      <c r="K3767" s="19">
        <f t="shared" si="293"/>
        <v>405.37583204998191</v>
      </c>
      <c r="L3767" s="19">
        <f t="shared" si="294"/>
        <v>103370.83717274535</v>
      </c>
      <c r="M3767" s="29">
        <f>Table4[[#This Row],[Revenue]]/Table4[[#This Row],[Units]]</f>
        <v>4.4845625294115647</v>
      </c>
      <c r="N3767" s="31">
        <f t="shared" si="295"/>
        <v>0.35448477635624315</v>
      </c>
    </row>
    <row r="3768" spans="1:14" x14ac:dyDescent="0.25">
      <c r="A3768" s="35">
        <v>2015</v>
      </c>
      <c r="B3768" s="15" t="s">
        <v>175</v>
      </c>
      <c r="C3768" s="15" t="s">
        <v>170</v>
      </c>
      <c r="D3768" s="15" t="s">
        <v>146</v>
      </c>
      <c r="E3768" s="15" t="s">
        <v>126</v>
      </c>
      <c r="F3768" s="16">
        <v>858</v>
      </c>
      <c r="G3768" s="19">
        <v>1962.4962920198932</v>
      </c>
      <c r="H3768" s="19">
        <f t="shared" si="291"/>
        <v>1683821.8185530684</v>
      </c>
      <c r="I3768" s="20">
        <v>3784.370941999794</v>
      </c>
      <c r="J3768" s="19">
        <f t="shared" si="292"/>
        <v>3246990.2682358231</v>
      </c>
      <c r="K3768" s="19">
        <f t="shared" si="293"/>
        <v>1821.8746499799008</v>
      </c>
      <c r="L3768" s="19">
        <f t="shared" si="294"/>
        <v>1563168.4496827547</v>
      </c>
      <c r="M3768" s="29">
        <f>Table4[[#This Row],[Revenue]]/Table4[[#This Row],[Units]]</f>
        <v>4.4106887435895032</v>
      </c>
      <c r="N3768" s="31">
        <f t="shared" si="295"/>
        <v>0.48142073752874726</v>
      </c>
    </row>
    <row r="3769" spans="1:14" x14ac:dyDescent="0.25">
      <c r="A3769" s="35">
        <v>2015</v>
      </c>
      <c r="B3769" s="15" t="s">
        <v>174</v>
      </c>
      <c r="C3769" s="15" t="s">
        <v>170</v>
      </c>
      <c r="D3769" s="15" t="s">
        <v>146</v>
      </c>
      <c r="E3769" s="15" t="s">
        <v>126</v>
      </c>
      <c r="F3769" s="16">
        <v>581</v>
      </c>
      <c r="G3769" s="19">
        <v>2017.9495498398971</v>
      </c>
      <c r="H3769" s="19">
        <f t="shared" si="291"/>
        <v>1172428.6884569803</v>
      </c>
      <c r="I3769" s="20">
        <v>3309.9886639998313</v>
      </c>
      <c r="J3769" s="19">
        <f t="shared" si="292"/>
        <v>1923103.4137839021</v>
      </c>
      <c r="K3769" s="19">
        <f t="shared" si="293"/>
        <v>1292.0391141599341</v>
      </c>
      <c r="L3769" s="19">
        <f t="shared" si="294"/>
        <v>750674.72532692179</v>
      </c>
      <c r="M3769" s="29">
        <f>Table4[[#This Row],[Revenue]]/Table4[[#This Row],[Units]]</f>
        <v>5.6970544991391243</v>
      </c>
      <c r="N3769" s="31">
        <f t="shared" si="295"/>
        <v>0.39034548009557773</v>
      </c>
    </row>
    <row r="3770" spans="1:14" x14ac:dyDescent="0.25">
      <c r="A3770" s="35">
        <v>2015</v>
      </c>
      <c r="B3770" s="15" t="s">
        <v>172</v>
      </c>
      <c r="C3770" s="15" t="s">
        <v>170</v>
      </c>
      <c r="D3770" s="15" t="s">
        <v>146</v>
      </c>
      <c r="E3770" s="15" t="s">
        <v>126</v>
      </c>
      <c r="F3770" s="16">
        <v>577</v>
      </c>
      <c r="G3770" s="19">
        <v>1982.2630424398963</v>
      </c>
      <c r="H3770" s="19">
        <f t="shared" si="291"/>
        <v>1143765.7754878202</v>
      </c>
      <c r="I3770" s="20">
        <v>3191.7081239998329</v>
      </c>
      <c r="J3770" s="19">
        <f t="shared" si="292"/>
        <v>1841615.5875479036</v>
      </c>
      <c r="K3770" s="19">
        <f t="shared" si="293"/>
        <v>1209.4450815599366</v>
      </c>
      <c r="L3770" s="19">
        <f t="shared" si="294"/>
        <v>697849.8120600835</v>
      </c>
      <c r="M3770" s="29">
        <f>Table4[[#This Row],[Revenue]]/Table4[[#This Row],[Units]]</f>
        <v>5.531556540727613</v>
      </c>
      <c r="N3770" s="31">
        <f t="shared" si="295"/>
        <v>0.3789334846960461</v>
      </c>
    </row>
    <row r="3771" spans="1:14" x14ac:dyDescent="0.25">
      <c r="A3771" s="35">
        <v>2015</v>
      </c>
      <c r="B3771" s="15" t="s">
        <v>175</v>
      </c>
      <c r="C3771" s="15" t="s">
        <v>170</v>
      </c>
      <c r="D3771" s="15" t="s">
        <v>146</v>
      </c>
      <c r="E3771" s="15" t="s">
        <v>126</v>
      </c>
      <c r="F3771" s="16">
        <v>572</v>
      </c>
      <c r="G3771" s="19">
        <v>1500.2706960999178</v>
      </c>
      <c r="H3771" s="19">
        <f t="shared" si="291"/>
        <v>858154.83816915296</v>
      </c>
      <c r="I3771" s="20">
        <v>3072.6103099998318</v>
      </c>
      <c r="J3771" s="19">
        <f t="shared" si="292"/>
        <v>1757533.0973199038</v>
      </c>
      <c r="K3771" s="19">
        <f t="shared" si="293"/>
        <v>1572.339613899914</v>
      </c>
      <c r="L3771" s="19">
        <f t="shared" si="294"/>
        <v>899378.25915075082</v>
      </c>
      <c r="M3771" s="29">
        <f>Table4[[#This Row],[Revenue]]/Table4[[#This Row],[Units]]</f>
        <v>5.3716963461535521</v>
      </c>
      <c r="N3771" s="31">
        <f t="shared" si="295"/>
        <v>0.5117276371763525</v>
      </c>
    </row>
    <row r="3772" spans="1:14" x14ac:dyDescent="0.25">
      <c r="A3772" s="35">
        <v>2015</v>
      </c>
      <c r="B3772" s="15" t="s">
        <v>173</v>
      </c>
      <c r="C3772" s="15" t="s">
        <v>170</v>
      </c>
      <c r="D3772" s="15" t="s">
        <v>146</v>
      </c>
      <c r="E3772" s="15" t="s">
        <v>126</v>
      </c>
      <c r="F3772" s="16">
        <v>575</v>
      </c>
      <c r="G3772" s="19">
        <v>1468.6420110399213</v>
      </c>
      <c r="H3772" s="19">
        <f t="shared" si="291"/>
        <v>844469.15634795476</v>
      </c>
      <c r="I3772" s="20">
        <v>3007.833583999839</v>
      </c>
      <c r="J3772" s="19">
        <f t="shared" si="292"/>
        <v>1729504.3107999074</v>
      </c>
      <c r="K3772" s="19">
        <f t="shared" si="293"/>
        <v>1539.1915729599177</v>
      </c>
      <c r="L3772" s="19">
        <f t="shared" si="294"/>
        <v>885035.15445195267</v>
      </c>
      <c r="M3772" s="29">
        <f>Table4[[#This Row],[Revenue]]/Table4[[#This Row],[Units]]</f>
        <v>5.2310149286953722</v>
      </c>
      <c r="N3772" s="31">
        <f t="shared" si="295"/>
        <v>0.5117276371763525</v>
      </c>
    </row>
    <row r="3773" spans="1:14" x14ac:dyDescent="0.25">
      <c r="A3773" s="35">
        <v>2015</v>
      </c>
      <c r="B3773" s="15" t="s">
        <v>174</v>
      </c>
      <c r="C3773" s="15" t="s">
        <v>170</v>
      </c>
      <c r="D3773" s="15" t="s">
        <v>146</v>
      </c>
      <c r="E3773" s="15" t="s">
        <v>126</v>
      </c>
      <c r="F3773" s="16">
        <v>468</v>
      </c>
      <c r="G3773" s="19">
        <v>1245.378396849937</v>
      </c>
      <c r="H3773" s="19">
        <f t="shared" si="291"/>
        <v>582837.08972577052</v>
      </c>
      <c r="I3773" s="20">
        <v>2507.2621349998731</v>
      </c>
      <c r="J3773" s="19">
        <f t="shared" si="292"/>
        <v>1173398.6791799406</v>
      </c>
      <c r="K3773" s="19">
        <f t="shared" si="293"/>
        <v>1261.8837381499361</v>
      </c>
      <c r="L3773" s="19">
        <f t="shared" si="294"/>
        <v>590561.58945417008</v>
      </c>
      <c r="M3773" s="29">
        <f>Table4[[#This Row],[Revenue]]/Table4[[#This Row],[Units]]</f>
        <v>5.3573977243587034</v>
      </c>
      <c r="N3773" s="31">
        <f t="shared" si="295"/>
        <v>0.50329150691297786</v>
      </c>
    </row>
    <row r="3774" spans="1:14" x14ac:dyDescent="0.25">
      <c r="A3774" s="35">
        <v>2015</v>
      </c>
      <c r="B3774" s="15" t="s">
        <v>172</v>
      </c>
      <c r="C3774" s="15" t="s">
        <v>170</v>
      </c>
      <c r="D3774" s="15" t="s">
        <v>146</v>
      </c>
      <c r="E3774" s="15" t="s">
        <v>126</v>
      </c>
      <c r="F3774" s="16">
        <v>465</v>
      </c>
      <c r="G3774" s="19">
        <v>1193.1476023499381</v>
      </c>
      <c r="H3774" s="19">
        <f t="shared" si="291"/>
        <v>554813.6350927212</v>
      </c>
      <c r="I3774" s="20">
        <v>2372.9561849998768</v>
      </c>
      <c r="J3774" s="19">
        <f t="shared" si="292"/>
        <v>1103424.6260249426</v>
      </c>
      <c r="K3774" s="19">
        <f t="shared" si="293"/>
        <v>1179.8085826499387</v>
      </c>
      <c r="L3774" s="19">
        <f t="shared" si="294"/>
        <v>548610.99093222141</v>
      </c>
      <c r="M3774" s="29">
        <f>Table4[[#This Row],[Revenue]]/Table4[[#This Row],[Units]]</f>
        <v>5.103131580644896</v>
      </c>
      <c r="N3774" s="31">
        <f t="shared" si="295"/>
        <v>0.4971893666254103</v>
      </c>
    </row>
    <row r="3775" spans="1:14" x14ac:dyDescent="0.25">
      <c r="A3775" s="35">
        <v>2015</v>
      </c>
      <c r="B3775" s="15" t="s">
        <v>175</v>
      </c>
      <c r="C3775" s="15" t="s">
        <v>170</v>
      </c>
      <c r="D3775" s="15" t="s">
        <v>146</v>
      </c>
      <c r="E3775" s="15" t="s">
        <v>126</v>
      </c>
      <c r="F3775" s="16">
        <v>459</v>
      </c>
      <c r="G3775" s="19">
        <v>955.18708739994804</v>
      </c>
      <c r="H3775" s="19">
        <f t="shared" si="291"/>
        <v>438430.87311657617</v>
      </c>
      <c r="I3775" s="20">
        <v>2220.732539999879</v>
      </c>
      <c r="J3775" s="19">
        <f t="shared" si="292"/>
        <v>1019316.2358599445</v>
      </c>
      <c r="K3775" s="19">
        <f t="shared" si="293"/>
        <v>1265.545452599931</v>
      </c>
      <c r="L3775" s="19">
        <f t="shared" si="294"/>
        <v>580885.36274336837</v>
      </c>
      <c r="M3775" s="29">
        <f>Table4[[#This Row],[Revenue]]/Table4[[#This Row],[Units]]</f>
        <v>4.8381972549016972</v>
      </c>
      <c r="N3775" s="31">
        <f t="shared" si="295"/>
        <v>0.56987747502452502</v>
      </c>
    </row>
    <row r="3776" spans="1:14" x14ac:dyDescent="0.25">
      <c r="A3776" s="35">
        <v>2015</v>
      </c>
      <c r="B3776" s="15" t="s">
        <v>173</v>
      </c>
      <c r="C3776" s="15" t="s">
        <v>170</v>
      </c>
      <c r="D3776" s="15" t="s">
        <v>146</v>
      </c>
      <c r="E3776" s="15" t="s">
        <v>126</v>
      </c>
      <c r="F3776" s="16">
        <v>363</v>
      </c>
      <c r="G3776" s="19">
        <v>934.77710689995035</v>
      </c>
      <c r="H3776" s="19">
        <f t="shared" si="291"/>
        <v>339324.08980468201</v>
      </c>
      <c r="I3776" s="20">
        <v>2173.2809899998842</v>
      </c>
      <c r="J3776" s="19">
        <f t="shared" si="292"/>
        <v>788900.99936995795</v>
      </c>
      <c r="K3776" s="19">
        <f t="shared" si="293"/>
        <v>1238.5038830999338</v>
      </c>
      <c r="L3776" s="19">
        <f t="shared" si="294"/>
        <v>449576.90956527594</v>
      </c>
      <c r="M3776" s="29">
        <f>Table4[[#This Row],[Revenue]]/Table4[[#This Row],[Units]]</f>
        <v>5.9869999724514713</v>
      </c>
      <c r="N3776" s="31">
        <f t="shared" si="295"/>
        <v>0.5698774750245249</v>
      </c>
    </row>
    <row r="3777" spans="1:19" x14ac:dyDescent="0.25">
      <c r="A3777" s="35">
        <v>2016</v>
      </c>
      <c r="B3777" s="15" t="s">
        <v>171</v>
      </c>
      <c r="C3777" s="15" t="s">
        <v>170</v>
      </c>
      <c r="D3777" s="15" t="s">
        <v>146</v>
      </c>
      <c r="E3777" s="15" t="s">
        <v>126</v>
      </c>
      <c r="F3777" s="16">
        <v>185</v>
      </c>
      <c r="G3777" s="19">
        <v>224.31130382849946</v>
      </c>
      <c r="H3777" s="19">
        <f t="shared" si="291"/>
        <v>41497.591208272403</v>
      </c>
      <c r="I3777" s="20">
        <v>472.53351234999889</v>
      </c>
      <c r="J3777" s="19">
        <f t="shared" si="292"/>
        <v>87418.699784749799</v>
      </c>
      <c r="K3777" s="19">
        <f t="shared" si="293"/>
        <v>248.22220852149943</v>
      </c>
      <c r="L3777" s="19">
        <f t="shared" si="294"/>
        <v>45921.108576477396</v>
      </c>
      <c r="M3777" s="29">
        <f>Table4[[#This Row],[Revenue]]/Table4[[#This Row],[Units]]</f>
        <v>2.5542352018918857</v>
      </c>
      <c r="N3777" s="31">
        <f t="shared" si="295"/>
        <v>0.52530075017757627</v>
      </c>
    </row>
    <row r="3778" spans="1:19" x14ac:dyDescent="0.25">
      <c r="A3778" s="35">
        <v>2017</v>
      </c>
      <c r="B3778" s="15" t="s">
        <v>175</v>
      </c>
      <c r="C3778" s="15" t="s">
        <v>170</v>
      </c>
      <c r="D3778" s="15" t="s">
        <v>146</v>
      </c>
      <c r="E3778" s="15" t="s">
        <v>126</v>
      </c>
      <c r="F3778" s="16">
        <v>842</v>
      </c>
      <c r="G3778" s="19">
        <v>932.62782799998035</v>
      </c>
      <c r="H3778" s="19">
        <f t="shared" ref="H3778:H3841" si="296">G3778*F3778</f>
        <v>785272.63117598346</v>
      </c>
      <c r="I3778" s="20">
        <v>1944.8506805199593</v>
      </c>
      <c r="J3778" s="19">
        <f t="shared" ref="J3778:J3841" si="297">I3778*F3778</f>
        <v>1637564.2729978056</v>
      </c>
      <c r="K3778" s="19">
        <f t="shared" ref="K3778:K3841" si="298">I3778-G3778</f>
        <v>1012.2228525199789</v>
      </c>
      <c r="L3778" s="19">
        <f t="shared" ref="L3778:L3841" si="299">J3778-H3778</f>
        <v>852291.64182182215</v>
      </c>
      <c r="M3778" s="29">
        <f>Table4[[#This Row],[Revenue]]/Table4[[#This Row],[Units]]</f>
        <v>2.3097989079809493</v>
      </c>
      <c r="N3778" s="31">
        <f t="shared" ref="N3778:N3841" si="300">K3778/I3778</f>
        <v>0.52046301685708818</v>
      </c>
    </row>
    <row r="3779" spans="1:19" x14ac:dyDescent="0.25">
      <c r="A3779" s="35">
        <v>2018</v>
      </c>
      <c r="B3779" s="15" t="s">
        <v>173</v>
      </c>
      <c r="C3779" s="15" t="s">
        <v>170</v>
      </c>
      <c r="D3779" s="15" t="s">
        <v>146</v>
      </c>
      <c r="E3779" s="15" t="s">
        <v>126</v>
      </c>
      <c r="F3779" s="16">
        <v>819</v>
      </c>
      <c r="G3779" s="19">
        <v>1024.987508999968</v>
      </c>
      <c r="H3779" s="19">
        <f t="shared" si="296"/>
        <v>839464.76987097377</v>
      </c>
      <c r="I3779" s="20">
        <v>2011.7316089999372</v>
      </c>
      <c r="J3779" s="19">
        <f t="shared" si="297"/>
        <v>1647608.1877709485</v>
      </c>
      <c r="K3779" s="19">
        <f t="shared" si="298"/>
        <v>986.74409999996919</v>
      </c>
      <c r="L3779" s="19">
        <f t="shared" si="299"/>
        <v>808143.41789997474</v>
      </c>
      <c r="M3779" s="29">
        <f>Table4[[#This Row],[Revenue]]/Table4[[#This Row],[Units]]</f>
        <v>2.4563267509156743</v>
      </c>
      <c r="N3779" s="31">
        <f t="shared" si="300"/>
        <v>0.49049490279197577</v>
      </c>
    </row>
    <row r="3780" spans="1:19" x14ac:dyDescent="0.25">
      <c r="A3780" s="35">
        <v>2019</v>
      </c>
      <c r="B3780" s="15" t="s">
        <v>175</v>
      </c>
      <c r="C3780" s="15" t="s">
        <v>170</v>
      </c>
      <c r="D3780" s="15" t="s">
        <v>146</v>
      </c>
      <c r="E3780" s="15" t="s">
        <v>126</v>
      </c>
      <c r="F3780" s="16">
        <v>857</v>
      </c>
      <c r="G3780" s="19">
        <v>2334.9199777798922</v>
      </c>
      <c r="H3780" s="19">
        <f t="shared" si="296"/>
        <v>2001026.4209573676</v>
      </c>
      <c r="I3780" s="20">
        <v>3812.0688379998469</v>
      </c>
      <c r="J3780" s="19">
        <f t="shared" si="297"/>
        <v>3266942.994165869</v>
      </c>
      <c r="K3780" s="19">
        <f t="shared" si="298"/>
        <v>1477.1488602199547</v>
      </c>
      <c r="L3780" s="19">
        <f t="shared" si="299"/>
        <v>1265916.5732085013</v>
      </c>
      <c r="M3780" s="29">
        <f>Table4[[#This Row],[Revenue]]/Table4[[#This Row],[Units]]</f>
        <v>4.4481550035004052</v>
      </c>
      <c r="N3780" s="31">
        <f t="shared" si="300"/>
        <v>0.38749270356696902</v>
      </c>
    </row>
    <row r="3781" spans="1:19" x14ac:dyDescent="0.25">
      <c r="A3781" s="35">
        <v>2019</v>
      </c>
      <c r="B3781" s="15" t="s">
        <v>171</v>
      </c>
      <c r="C3781" s="15" t="s">
        <v>170</v>
      </c>
      <c r="D3781" s="15" t="s">
        <v>146</v>
      </c>
      <c r="E3781" s="15" t="s">
        <v>126</v>
      </c>
      <c r="F3781" s="16">
        <v>855</v>
      </c>
      <c r="G3781" s="19">
        <v>1790.0748960199146</v>
      </c>
      <c r="H3781" s="19">
        <f t="shared" si="296"/>
        <v>1530514.0360970269</v>
      </c>
      <c r="I3781" s="20">
        <v>3551.2793419998306</v>
      </c>
      <c r="J3781" s="19">
        <f t="shared" si="297"/>
        <v>3036343.8374098553</v>
      </c>
      <c r="K3781" s="19">
        <f t="shared" si="298"/>
        <v>1761.204445979916</v>
      </c>
      <c r="L3781" s="19">
        <f t="shared" si="299"/>
        <v>1505829.8013128284</v>
      </c>
      <c r="M3781" s="29">
        <f>Table4[[#This Row],[Revenue]]/Table4[[#This Row],[Units]]</f>
        <v>4.1535430900582817</v>
      </c>
      <c r="N3781" s="31">
        <f t="shared" si="300"/>
        <v>0.49593520429404736</v>
      </c>
    </row>
    <row r="3782" spans="1:19" x14ac:dyDescent="0.25">
      <c r="A3782" s="35">
        <v>2019</v>
      </c>
      <c r="B3782" s="15" t="s">
        <v>176</v>
      </c>
      <c r="C3782" s="15" t="s">
        <v>170</v>
      </c>
      <c r="D3782" s="15" t="s">
        <v>146</v>
      </c>
      <c r="E3782" s="15" t="s">
        <v>126</v>
      </c>
      <c r="F3782" s="16">
        <v>842</v>
      </c>
      <c r="G3782" s="19">
        <v>1268.2465019999433</v>
      </c>
      <c r="H3782" s="19">
        <f t="shared" si="296"/>
        <v>1067863.5546839524</v>
      </c>
      <c r="I3782" s="20">
        <v>2473.2313019998896</v>
      </c>
      <c r="J3782" s="19">
        <f t="shared" si="297"/>
        <v>2082460.756283907</v>
      </c>
      <c r="K3782" s="19">
        <f t="shared" si="298"/>
        <v>1204.9847999999463</v>
      </c>
      <c r="L3782" s="19">
        <f t="shared" si="299"/>
        <v>1014597.2015999546</v>
      </c>
      <c r="M3782" s="29">
        <f>Table4[[#This Row],[Revenue]]/Table4[[#This Row],[Units]]</f>
        <v>2.9373293372920304</v>
      </c>
      <c r="N3782" s="31">
        <f t="shared" si="300"/>
        <v>0.48721071863581</v>
      </c>
    </row>
    <row r="3783" spans="1:19" x14ac:dyDescent="0.25">
      <c r="A3783" s="35">
        <v>2019</v>
      </c>
      <c r="B3783" s="15" t="s">
        <v>172</v>
      </c>
      <c r="C3783" s="15" t="s">
        <v>170</v>
      </c>
      <c r="D3783" s="15" t="s">
        <v>146</v>
      </c>
      <c r="E3783" s="15" t="s">
        <v>126</v>
      </c>
      <c r="F3783" s="16">
        <v>185</v>
      </c>
      <c r="G3783" s="19">
        <v>346.34667284998574</v>
      </c>
      <c r="H3783" s="19">
        <f t="shared" si="296"/>
        <v>64074.13447724736</v>
      </c>
      <c r="I3783" s="20">
        <v>723.89173499997014</v>
      </c>
      <c r="J3783" s="19">
        <f t="shared" si="297"/>
        <v>133919.97097499447</v>
      </c>
      <c r="K3783" s="19">
        <f t="shared" si="298"/>
        <v>377.5450621499844</v>
      </c>
      <c r="L3783" s="19">
        <f t="shared" si="299"/>
        <v>69845.836497747106</v>
      </c>
      <c r="M3783" s="29">
        <f>Table4[[#This Row],[Revenue]]/Table4[[#This Row],[Units]]</f>
        <v>3.9129282972971358</v>
      </c>
      <c r="N3783" s="31">
        <f t="shared" si="300"/>
        <v>0.5215490713538814</v>
      </c>
    </row>
    <row r="3784" spans="1:19" x14ac:dyDescent="0.25">
      <c r="A3784" s="35">
        <v>2020</v>
      </c>
      <c r="B3784" s="15" t="s">
        <v>172</v>
      </c>
      <c r="C3784" s="15" t="s">
        <v>170</v>
      </c>
      <c r="D3784" s="15" t="s">
        <v>146</v>
      </c>
      <c r="E3784" s="15" t="s">
        <v>126</v>
      </c>
      <c r="F3784" s="16">
        <v>850</v>
      </c>
      <c r="G3784" s="19">
        <v>2673.6678823398647</v>
      </c>
      <c r="H3784" s="19">
        <f t="shared" si="296"/>
        <v>2272617.6999888849</v>
      </c>
      <c r="I3784" s="20">
        <v>4472.8244139997987</v>
      </c>
      <c r="J3784" s="19">
        <f t="shared" si="297"/>
        <v>3801900.7518998291</v>
      </c>
      <c r="K3784" s="19">
        <f t="shared" si="298"/>
        <v>1799.156531659934</v>
      </c>
      <c r="L3784" s="19">
        <f t="shared" si="299"/>
        <v>1529283.0519109443</v>
      </c>
      <c r="M3784" s="29">
        <f>Table4[[#This Row],[Revenue]]/Table4[[#This Row],[Units]]</f>
        <v>5.2621463694115276</v>
      </c>
      <c r="N3784" s="31">
        <f t="shared" si="300"/>
        <v>0.4022417079527269</v>
      </c>
    </row>
    <row r="3785" spans="1:19" x14ac:dyDescent="0.25">
      <c r="A3785" s="35">
        <v>2020</v>
      </c>
      <c r="B3785" s="15" t="s">
        <v>175</v>
      </c>
      <c r="C3785" s="15" t="s">
        <v>170</v>
      </c>
      <c r="D3785" s="15" t="s">
        <v>146</v>
      </c>
      <c r="E3785" s="15" t="s">
        <v>126</v>
      </c>
      <c r="F3785" s="16">
        <v>844</v>
      </c>
      <c r="G3785" s="19">
        <v>2713.0363397398555</v>
      </c>
      <c r="H3785" s="19">
        <f t="shared" si="296"/>
        <v>2289802.6707404382</v>
      </c>
      <c r="I3785" s="20">
        <v>4457.9499539997896</v>
      </c>
      <c r="J3785" s="19">
        <f t="shared" si="297"/>
        <v>3762509.7611758225</v>
      </c>
      <c r="K3785" s="19">
        <f t="shared" si="298"/>
        <v>1744.9136142599341</v>
      </c>
      <c r="L3785" s="19">
        <f t="shared" si="299"/>
        <v>1472707.0904353843</v>
      </c>
      <c r="M3785" s="29">
        <f>Table4[[#This Row],[Revenue]]/Table4[[#This Row],[Units]]</f>
        <v>5.2819312251182344</v>
      </c>
      <c r="N3785" s="31">
        <f t="shared" si="300"/>
        <v>0.39141615142950448</v>
      </c>
    </row>
    <row r="3786" spans="1:19" x14ac:dyDescent="0.25">
      <c r="A3786" s="35">
        <v>2020</v>
      </c>
      <c r="B3786" s="15" t="s">
        <v>173</v>
      </c>
      <c r="C3786" s="15" t="s">
        <v>170</v>
      </c>
      <c r="D3786" s="15" t="s">
        <v>146</v>
      </c>
      <c r="E3786" s="15" t="s">
        <v>126</v>
      </c>
      <c r="F3786" s="16">
        <v>846</v>
      </c>
      <c r="G3786" s="19">
        <v>2653.8745235398619</v>
      </c>
      <c r="H3786" s="19">
        <f t="shared" si="296"/>
        <v>2245177.846914723</v>
      </c>
      <c r="I3786" s="20">
        <v>4371.640933999799</v>
      </c>
      <c r="J3786" s="19">
        <f t="shared" si="297"/>
        <v>3698408.2301638299</v>
      </c>
      <c r="K3786" s="19">
        <f t="shared" si="298"/>
        <v>1717.7664104599371</v>
      </c>
      <c r="L3786" s="19">
        <f t="shared" si="299"/>
        <v>1453230.3832491068</v>
      </c>
      <c r="M3786" s="29">
        <f>Table4[[#This Row],[Revenue]]/Table4[[#This Row],[Units]]</f>
        <v>5.1674242718673744</v>
      </c>
      <c r="N3786" s="31">
        <f t="shared" si="300"/>
        <v>0.39293401182614512</v>
      </c>
    </row>
    <row r="3787" spans="1:19" x14ac:dyDescent="0.25">
      <c r="A3787" s="35">
        <v>2020</v>
      </c>
      <c r="B3787" s="15" t="s">
        <v>174</v>
      </c>
      <c r="C3787" s="15" t="s">
        <v>170</v>
      </c>
      <c r="D3787" s="15" t="s">
        <v>146</v>
      </c>
      <c r="E3787" s="15" t="s">
        <v>126</v>
      </c>
      <c r="F3787" s="16">
        <v>852</v>
      </c>
      <c r="G3787" s="19">
        <v>1895.5322422199067</v>
      </c>
      <c r="H3787" s="19">
        <f t="shared" si="296"/>
        <v>1614993.4703713604</v>
      </c>
      <c r="I3787" s="20">
        <v>3798.9433619998131</v>
      </c>
      <c r="J3787" s="19">
        <f t="shared" si="297"/>
        <v>3236699.7444238407</v>
      </c>
      <c r="K3787" s="19">
        <f t="shared" si="298"/>
        <v>1903.4111197799064</v>
      </c>
      <c r="L3787" s="19">
        <f t="shared" si="299"/>
        <v>1621706.2740524802</v>
      </c>
      <c r="M3787" s="29">
        <f>Table4[[#This Row],[Revenue]]/Table4[[#This Row],[Units]]</f>
        <v>4.4588537112673858</v>
      </c>
      <c r="N3787" s="31">
        <f t="shared" si="300"/>
        <v>0.50103698276194519</v>
      </c>
    </row>
    <row r="3788" spans="1:19" x14ac:dyDescent="0.25">
      <c r="A3788" s="35">
        <v>2021</v>
      </c>
      <c r="B3788" s="15" t="s">
        <v>171</v>
      </c>
      <c r="C3788" s="15" t="s">
        <v>170</v>
      </c>
      <c r="D3788" s="15" t="s">
        <v>146</v>
      </c>
      <c r="E3788" s="15" t="s">
        <v>126</v>
      </c>
      <c r="F3788" s="16">
        <v>1409.7395449234168</v>
      </c>
      <c r="G3788" s="19">
        <v>4468.2335055799167</v>
      </c>
      <c r="H3788" s="19">
        <f t="shared" si="296"/>
        <v>6299045.4687677948</v>
      </c>
      <c r="I3788" s="20">
        <v>9718.939108194385</v>
      </c>
      <c r="J3788" s="19">
        <f t="shared" si="297"/>
        <v>13701172.795524351</v>
      </c>
      <c r="K3788" s="19">
        <f t="shared" si="298"/>
        <v>5250.7056026144683</v>
      </c>
      <c r="L3788" s="19">
        <f t="shared" si="299"/>
        <v>7402127.3267565565</v>
      </c>
      <c r="M3788" s="29">
        <f>Table4[[#This Row],[Revenue]]/Table4[[#This Row],[Units]]</f>
        <v>6.8941381003271491</v>
      </c>
      <c r="N3788" s="31">
        <f t="shared" si="300"/>
        <v>0.54025501591911518</v>
      </c>
      <c r="O3788" s="41"/>
      <c r="P3788" s="41"/>
      <c r="Q3788" s="41"/>
      <c r="R3788" s="41"/>
      <c r="S3788" s="41"/>
    </row>
    <row r="3789" spans="1:19" x14ac:dyDescent="0.25">
      <c r="A3789" s="35">
        <v>2021</v>
      </c>
      <c r="B3789" s="15" t="s">
        <v>173</v>
      </c>
      <c r="C3789" s="15" t="s">
        <v>170</v>
      </c>
      <c r="D3789" s="15" t="s">
        <v>146</v>
      </c>
      <c r="E3789" s="15" t="s">
        <v>126</v>
      </c>
      <c r="F3789" s="16">
        <v>1696.6792594028727</v>
      </c>
      <c r="G3789" s="19">
        <v>2788.6442283429515</v>
      </c>
      <c r="H3789" s="19">
        <f t="shared" si="296"/>
        <v>4731434.8240830144</v>
      </c>
      <c r="I3789" s="20">
        <v>6415.2989099966853</v>
      </c>
      <c r="J3789" s="19">
        <f t="shared" si="297"/>
        <v>10884704.603461232</v>
      </c>
      <c r="K3789" s="19">
        <f t="shared" si="298"/>
        <v>3626.6546816537339</v>
      </c>
      <c r="L3789" s="19">
        <f t="shared" si="299"/>
        <v>6153269.7793782176</v>
      </c>
      <c r="M3789" s="29">
        <f>Table4[[#This Row],[Revenue]]/Table4[[#This Row],[Units]]</f>
        <v>3.7810911369627269</v>
      </c>
      <c r="N3789" s="31">
        <f t="shared" si="300"/>
        <v>0.56531343785127042</v>
      </c>
      <c r="O3789" s="41"/>
      <c r="P3789" s="41"/>
      <c r="Q3789" s="41"/>
      <c r="R3789" s="41"/>
      <c r="S3789" s="41"/>
    </row>
    <row r="3790" spans="1:19" x14ac:dyDescent="0.25">
      <c r="A3790" s="35">
        <v>2021</v>
      </c>
      <c r="B3790" s="15" t="s">
        <v>175</v>
      </c>
      <c r="C3790" s="15" t="s">
        <v>170</v>
      </c>
      <c r="D3790" s="15" t="s">
        <v>146</v>
      </c>
      <c r="E3790" s="15" t="s">
        <v>126</v>
      </c>
      <c r="F3790" s="16">
        <v>1108.8541317485606</v>
      </c>
      <c r="G3790" s="19">
        <v>3810.8601326907642</v>
      </c>
      <c r="H3790" s="19">
        <f t="shared" si="296"/>
        <v>4225688.0036500217</v>
      </c>
      <c r="I3790" s="20">
        <v>7625.9479569627656</v>
      </c>
      <c r="J3790" s="19">
        <f t="shared" si="297"/>
        <v>8456063.9005776569</v>
      </c>
      <c r="K3790" s="19">
        <f t="shared" si="298"/>
        <v>3815.0878242720014</v>
      </c>
      <c r="L3790" s="19">
        <f t="shared" si="299"/>
        <v>4230375.8969276352</v>
      </c>
      <c r="M3790" s="29">
        <f>Table4[[#This Row],[Revenue]]/Table4[[#This Row],[Units]]</f>
        <v>6.8773229396163673</v>
      </c>
      <c r="N3790" s="31">
        <f t="shared" si="300"/>
        <v>0.50027719121642955</v>
      </c>
    </row>
    <row r="3791" spans="1:19" x14ac:dyDescent="0.25">
      <c r="A3791" s="35">
        <v>2021</v>
      </c>
      <c r="B3791" s="15" t="s">
        <v>174</v>
      </c>
      <c r="C3791" s="15" t="s">
        <v>170</v>
      </c>
      <c r="D3791" s="15" t="s">
        <v>146</v>
      </c>
      <c r="E3791" s="15" t="s">
        <v>126</v>
      </c>
      <c r="F3791" s="16">
        <v>1176.8803907306542</v>
      </c>
      <c r="G3791" s="19">
        <v>3508.4293074337024</v>
      </c>
      <c r="H3791" s="19">
        <f t="shared" si="296"/>
        <v>4129001.6541834543</v>
      </c>
      <c r="I3791" s="20">
        <v>6732.2038659818736</v>
      </c>
      <c r="J3791" s="19">
        <f t="shared" si="297"/>
        <v>7922998.7162751686</v>
      </c>
      <c r="K3791" s="19">
        <f t="shared" si="298"/>
        <v>3223.7745585481712</v>
      </c>
      <c r="L3791" s="19">
        <f t="shared" si="299"/>
        <v>3793997.0620917142</v>
      </c>
      <c r="M3791" s="29">
        <f>Table4[[#This Row],[Revenue]]/Table4[[#This Row],[Units]]</f>
        <v>5.7203806937442927</v>
      </c>
      <c r="N3791" s="31">
        <f t="shared" si="300"/>
        <v>0.47885872482829106</v>
      </c>
    </row>
    <row r="3792" spans="1:19" x14ac:dyDescent="0.25">
      <c r="A3792" s="35">
        <v>2021</v>
      </c>
      <c r="B3792" s="15" t="s">
        <v>172</v>
      </c>
      <c r="C3792" s="15" t="s">
        <v>170</v>
      </c>
      <c r="D3792" s="15" t="s">
        <v>146</v>
      </c>
      <c r="E3792" s="15" t="s">
        <v>126</v>
      </c>
      <c r="F3792" s="16">
        <v>1062.3610250815107</v>
      </c>
      <c r="G3792" s="19">
        <v>2651.663536283907</v>
      </c>
      <c r="H3792" s="19">
        <f t="shared" si="296"/>
        <v>2817023.992577835</v>
      </c>
      <c r="I3792" s="20">
        <v>5190.3907376984771</v>
      </c>
      <c r="J3792" s="19">
        <f t="shared" si="297"/>
        <v>5514068.8246749323</v>
      </c>
      <c r="K3792" s="19">
        <f t="shared" si="298"/>
        <v>2538.7272014145701</v>
      </c>
      <c r="L3792" s="19">
        <f t="shared" si="299"/>
        <v>2697044.8320970973</v>
      </c>
      <c r="M3792" s="29">
        <f>Table4[[#This Row],[Revenue]]/Table4[[#This Row],[Units]]</f>
        <v>4.8857126863254789</v>
      </c>
      <c r="N3792" s="31">
        <f t="shared" si="300"/>
        <v>0.48912063266749212</v>
      </c>
    </row>
    <row r="3793" spans="1:14" x14ac:dyDescent="0.25">
      <c r="A3793" s="35">
        <v>1990</v>
      </c>
      <c r="B3793" s="15" t="s">
        <v>175</v>
      </c>
      <c r="C3793" s="15" t="s">
        <v>169</v>
      </c>
      <c r="D3793" s="15" t="s">
        <v>5</v>
      </c>
      <c r="E3793" s="15" t="s">
        <v>90</v>
      </c>
      <c r="F3793" s="16">
        <v>308</v>
      </c>
      <c r="G3793" s="19">
        <v>674.51367595118973</v>
      </c>
      <c r="H3793" s="19">
        <f t="shared" si="296"/>
        <v>207750.21219296643</v>
      </c>
      <c r="I3793" s="20">
        <v>1505.7983095199847</v>
      </c>
      <c r="J3793" s="19">
        <f t="shared" si="297"/>
        <v>463785.87933215528</v>
      </c>
      <c r="K3793" s="19">
        <f t="shared" si="298"/>
        <v>831.28463356879502</v>
      </c>
      <c r="L3793" s="19">
        <f t="shared" si="299"/>
        <v>256035.66713918885</v>
      </c>
      <c r="M3793" s="29">
        <f>Table4[[#This Row],[Revenue]]/Table4[[#This Row],[Units]]</f>
        <v>4.8889555503895608</v>
      </c>
      <c r="N3793" s="31">
        <f t="shared" si="300"/>
        <v>0.55205576225795483</v>
      </c>
    </row>
    <row r="3794" spans="1:14" x14ac:dyDescent="0.25">
      <c r="A3794" s="35">
        <v>1990</v>
      </c>
      <c r="B3794" s="15" t="s">
        <v>173</v>
      </c>
      <c r="C3794" s="15" t="s">
        <v>169</v>
      </c>
      <c r="D3794" s="15" t="s">
        <v>5</v>
      </c>
      <c r="E3794" s="15" t="s">
        <v>90</v>
      </c>
      <c r="F3794" s="16">
        <v>241</v>
      </c>
      <c r="G3794" s="19">
        <v>516.66380833689561</v>
      </c>
      <c r="H3794" s="19">
        <f t="shared" si="296"/>
        <v>124515.97780919184</v>
      </c>
      <c r="I3794" s="20">
        <v>813.22591398999316</v>
      </c>
      <c r="J3794" s="19">
        <f t="shared" si="297"/>
        <v>195987.44527158834</v>
      </c>
      <c r="K3794" s="19">
        <f t="shared" si="298"/>
        <v>296.56210565309755</v>
      </c>
      <c r="L3794" s="19">
        <f t="shared" si="299"/>
        <v>71471.467462396497</v>
      </c>
      <c r="M3794" s="29">
        <f>Table4[[#This Row],[Revenue]]/Table4[[#This Row],[Units]]</f>
        <v>3.3743813858505942</v>
      </c>
      <c r="N3794" s="31">
        <f t="shared" si="300"/>
        <v>0.36467370327397952</v>
      </c>
    </row>
    <row r="3795" spans="1:14" x14ac:dyDescent="0.25">
      <c r="A3795" s="35">
        <v>1991</v>
      </c>
      <c r="B3795" s="15" t="s">
        <v>176</v>
      </c>
      <c r="C3795" s="15" t="s">
        <v>169</v>
      </c>
      <c r="D3795" s="15" t="s">
        <v>5</v>
      </c>
      <c r="E3795" s="15" t="s">
        <v>90</v>
      </c>
      <c r="F3795" s="16">
        <v>265</v>
      </c>
      <c r="G3795" s="19">
        <v>671.27991629998144</v>
      </c>
      <c r="H3795" s="19">
        <f t="shared" si="296"/>
        <v>177889.17781949509</v>
      </c>
      <c r="I3795" s="20">
        <v>1507.924729999972</v>
      </c>
      <c r="J3795" s="19">
        <f t="shared" si="297"/>
        <v>399600.05344999256</v>
      </c>
      <c r="K3795" s="19">
        <f t="shared" si="298"/>
        <v>836.64481369999055</v>
      </c>
      <c r="L3795" s="19">
        <f t="shared" si="299"/>
        <v>221710.87563049747</v>
      </c>
      <c r="M3795" s="29">
        <f>Table4[[#This Row],[Revenue]]/Table4[[#This Row],[Units]]</f>
        <v>5.6902819999998941</v>
      </c>
      <c r="N3795" s="31">
        <f t="shared" si="300"/>
        <v>0.55483194688371884</v>
      </c>
    </row>
    <row r="3796" spans="1:14" x14ac:dyDescent="0.25">
      <c r="A3796" s="35">
        <v>1992</v>
      </c>
      <c r="B3796" s="15" t="s">
        <v>173</v>
      </c>
      <c r="C3796" s="15" t="s">
        <v>169</v>
      </c>
      <c r="D3796" s="15" t="s">
        <v>5</v>
      </c>
      <c r="E3796" s="15" t="s">
        <v>90</v>
      </c>
      <c r="F3796" s="16">
        <v>836</v>
      </c>
      <c r="G3796" s="19">
        <v>1261.2104999999544</v>
      </c>
      <c r="H3796" s="19">
        <f t="shared" si="296"/>
        <v>1054371.9779999619</v>
      </c>
      <c r="I3796" s="20">
        <v>2459.1526199999112</v>
      </c>
      <c r="J3796" s="19">
        <f t="shared" si="297"/>
        <v>2055851.5903199257</v>
      </c>
      <c r="K3796" s="19">
        <f t="shared" si="298"/>
        <v>1197.9421199999567</v>
      </c>
      <c r="L3796" s="19">
        <f t="shared" si="299"/>
        <v>1001479.6123199638</v>
      </c>
      <c r="M3796" s="29">
        <f>Table4[[#This Row],[Revenue]]/Table4[[#This Row],[Units]]</f>
        <v>2.9415701196171185</v>
      </c>
      <c r="N3796" s="31">
        <f t="shared" si="300"/>
        <v>0.48713614204229422</v>
      </c>
    </row>
    <row r="3797" spans="1:14" x14ac:dyDescent="0.25">
      <c r="A3797" s="35">
        <v>1992</v>
      </c>
      <c r="B3797" s="15" t="s">
        <v>173</v>
      </c>
      <c r="C3797" s="15" t="s">
        <v>169</v>
      </c>
      <c r="D3797" s="15" t="s">
        <v>5</v>
      </c>
      <c r="E3797" s="15" t="s">
        <v>90</v>
      </c>
      <c r="F3797" s="16">
        <v>308</v>
      </c>
      <c r="G3797" s="19">
        <v>845.23397179996925</v>
      </c>
      <c r="H3797" s="19">
        <f t="shared" si="296"/>
        <v>260332.06331439054</v>
      </c>
      <c r="I3797" s="20">
        <v>1725.4337799999557</v>
      </c>
      <c r="J3797" s="19">
        <f t="shared" si="297"/>
        <v>531433.60423998639</v>
      </c>
      <c r="K3797" s="19">
        <f t="shared" si="298"/>
        <v>880.19980819998648</v>
      </c>
      <c r="L3797" s="19">
        <f t="shared" si="299"/>
        <v>271101.54092559585</v>
      </c>
      <c r="M3797" s="29">
        <f>Table4[[#This Row],[Revenue]]/Table4[[#This Row],[Units]]</f>
        <v>5.6020577272725838</v>
      </c>
      <c r="N3797" s="31">
        <f t="shared" si="300"/>
        <v>0.51013247706325138</v>
      </c>
    </row>
    <row r="3798" spans="1:14" x14ac:dyDescent="0.25">
      <c r="A3798" s="35">
        <v>1992</v>
      </c>
      <c r="B3798" s="15" t="s">
        <v>176</v>
      </c>
      <c r="C3798" s="15" t="s">
        <v>169</v>
      </c>
      <c r="D3798" s="15" t="s">
        <v>5</v>
      </c>
      <c r="E3798" s="15" t="s">
        <v>90</v>
      </c>
      <c r="F3798" s="16">
        <v>241</v>
      </c>
      <c r="G3798" s="19">
        <v>724.73798120997162</v>
      </c>
      <c r="H3798" s="19">
        <f t="shared" si="296"/>
        <v>174661.85347160316</v>
      </c>
      <c r="I3798" s="20">
        <v>1113.6038909999563</v>
      </c>
      <c r="J3798" s="19">
        <f t="shared" si="297"/>
        <v>268378.53773098945</v>
      </c>
      <c r="K3798" s="19">
        <f t="shared" si="298"/>
        <v>388.8659097899847</v>
      </c>
      <c r="L3798" s="19">
        <f t="shared" si="299"/>
        <v>93716.684259386297</v>
      </c>
      <c r="M3798" s="29">
        <f>Table4[[#This Row],[Revenue]]/Table4[[#This Row],[Units]]</f>
        <v>4.6207630331948399</v>
      </c>
      <c r="N3798" s="31">
        <f t="shared" si="300"/>
        <v>0.34919589715226662</v>
      </c>
    </row>
    <row r="3799" spans="1:14" x14ac:dyDescent="0.25">
      <c r="A3799" s="35">
        <v>1994</v>
      </c>
      <c r="B3799" s="15" t="s">
        <v>171</v>
      </c>
      <c r="C3799" s="15" t="s">
        <v>169</v>
      </c>
      <c r="D3799" s="15" t="s">
        <v>5</v>
      </c>
      <c r="E3799" s="15" t="s">
        <v>90</v>
      </c>
      <c r="F3799" s="16">
        <v>780</v>
      </c>
      <c r="G3799" s="19">
        <v>2854.120177729847</v>
      </c>
      <c r="H3799" s="19">
        <f t="shared" si="296"/>
        <v>2226213.7386292806</v>
      </c>
      <c r="I3799" s="20">
        <v>4661.6567829997775</v>
      </c>
      <c r="J3799" s="19">
        <f t="shared" si="297"/>
        <v>3636092.2907398264</v>
      </c>
      <c r="K3799" s="19">
        <f t="shared" si="298"/>
        <v>1807.5366052699305</v>
      </c>
      <c r="L3799" s="19">
        <f t="shared" si="299"/>
        <v>1409878.5521105458</v>
      </c>
      <c r="M3799" s="29">
        <f>Table4[[#This Row],[Revenue]]/Table4[[#This Row],[Units]]</f>
        <v>5.97648305512792</v>
      </c>
      <c r="N3799" s="31">
        <f t="shared" si="300"/>
        <v>0.38774553542030182</v>
      </c>
    </row>
    <row r="3800" spans="1:14" x14ac:dyDescent="0.25">
      <c r="A3800" s="35">
        <v>1996</v>
      </c>
      <c r="B3800" s="15" t="s">
        <v>171</v>
      </c>
      <c r="C3800" s="15" t="s">
        <v>169</v>
      </c>
      <c r="D3800" s="15" t="s">
        <v>5</v>
      </c>
      <c r="E3800" s="15" t="s">
        <v>90</v>
      </c>
      <c r="F3800" s="16">
        <v>405</v>
      </c>
      <c r="G3800" s="19">
        <v>834.34915692298853</v>
      </c>
      <c r="H3800" s="19">
        <f t="shared" si="296"/>
        <v>337911.40855381032</v>
      </c>
      <c r="I3800" s="20">
        <v>1678.7738932999839</v>
      </c>
      <c r="J3800" s="19">
        <f t="shared" si="297"/>
        <v>679903.42678649351</v>
      </c>
      <c r="K3800" s="19">
        <f t="shared" si="298"/>
        <v>844.42473637699538</v>
      </c>
      <c r="L3800" s="19">
        <f t="shared" si="299"/>
        <v>341992.01823268319</v>
      </c>
      <c r="M3800" s="29">
        <f>Table4[[#This Row],[Revenue]]/Table4[[#This Row],[Units]]</f>
        <v>4.1451207241974908</v>
      </c>
      <c r="N3800" s="31">
        <f t="shared" si="300"/>
        <v>0.50300087447577624</v>
      </c>
    </row>
    <row r="3801" spans="1:14" x14ac:dyDescent="0.25">
      <c r="A3801" s="35">
        <v>1997</v>
      </c>
      <c r="B3801" s="15" t="s">
        <v>171</v>
      </c>
      <c r="C3801" s="15" t="s">
        <v>169</v>
      </c>
      <c r="D3801" s="15" t="s">
        <v>5</v>
      </c>
      <c r="E3801" s="15" t="s">
        <v>90</v>
      </c>
      <c r="F3801" s="16">
        <v>880</v>
      </c>
      <c r="G3801" s="19">
        <v>1148.5979999999718</v>
      </c>
      <c r="H3801" s="19">
        <f t="shared" si="296"/>
        <v>1010766.2399999752</v>
      </c>
      <c r="I3801" s="20">
        <v>2377.0224007999418</v>
      </c>
      <c r="J3801" s="19">
        <f t="shared" si="297"/>
        <v>2091779.7127039488</v>
      </c>
      <c r="K3801" s="19">
        <f t="shared" si="298"/>
        <v>1228.42440079997</v>
      </c>
      <c r="L3801" s="19">
        <f t="shared" si="299"/>
        <v>1081013.4727039738</v>
      </c>
      <c r="M3801" s="29">
        <f>Table4[[#This Row],[Revenue]]/Table4[[#This Row],[Units]]</f>
        <v>2.7011618190908431</v>
      </c>
      <c r="N3801" s="31">
        <f t="shared" si="300"/>
        <v>0.51679125968125794</v>
      </c>
    </row>
    <row r="3802" spans="1:14" x14ac:dyDescent="0.25">
      <c r="A3802" s="35">
        <v>1997</v>
      </c>
      <c r="B3802" s="15" t="s">
        <v>175</v>
      </c>
      <c r="C3802" s="15" t="s">
        <v>169</v>
      </c>
      <c r="D3802" s="15" t="s">
        <v>5</v>
      </c>
      <c r="E3802" s="15" t="s">
        <v>90</v>
      </c>
      <c r="F3802" s="16">
        <v>779</v>
      </c>
      <c r="G3802" s="19">
        <v>1006.4290499999761</v>
      </c>
      <c r="H3802" s="19">
        <f t="shared" si="296"/>
        <v>784008.22994998132</v>
      </c>
      <c r="I3802" s="20">
        <v>2132.2307773799494</v>
      </c>
      <c r="J3802" s="19">
        <f t="shared" si="297"/>
        <v>1661007.7755789806</v>
      </c>
      <c r="K3802" s="19">
        <f t="shared" si="298"/>
        <v>1125.8017273799733</v>
      </c>
      <c r="L3802" s="19">
        <f t="shared" si="299"/>
        <v>876999.54562899924</v>
      </c>
      <c r="M3802" s="29">
        <f>Table4[[#This Row],[Revenue]]/Table4[[#This Row],[Units]]</f>
        <v>2.7371383535044278</v>
      </c>
      <c r="N3802" s="31">
        <f t="shared" si="300"/>
        <v>0.52799243839981536</v>
      </c>
    </row>
    <row r="3803" spans="1:14" x14ac:dyDescent="0.25">
      <c r="A3803" s="35">
        <v>1999</v>
      </c>
      <c r="B3803" s="15" t="s">
        <v>173</v>
      </c>
      <c r="C3803" s="15" t="s">
        <v>169</v>
      </c>
      <c r="D3803" s="15" t="s">
        <v>5</v>
      </c>
      <c r="E3803" s="15" t="s">
        <v>90</v>
      </c>
      <c r="F3803" s="16">
        <v>880</v>
      </c>
      <c r="G3803" s="19">
        <v>1376.8919999999466</v>
      </c>
      <c r="H3803" s="19">
        <f t="shared" si="296"/>
        <v>1211664.9599999529</v>
      </c>
      <c r="I3803" s="20">
        <v>2657.2624799998966</v>
      </c>
      <c r="J3803" s="19">
        <f t="shared" si="297"/>
        <v>2338390.9823999088</v>
      </c>
      <c r="K3803" s="19">
        <f t="shared" si="298"/>
        <v>1280.37047999995</v>
      </c>
      <c r="L3803" s="19">
        <f t="shared" si="299"/>
        <v>1126726.0223999559</v>
      </c>
      <c r="M3803" s="29">
        <f>Table4[[#This Row],[Revenue]]/Table4[[#This Row],[Units]]</f>
        <v>3.019616454545337</v>
      </c>
      <c r="N3803" s="31">
        <f t="shared" si="300"/>
        <v>0.4818381660211451</v>
      </c>
    </row>
    <row r="3804" spans="1:14" x14ac:dyDescent="0.25">
      <c r="A3804" s="35">
        <v>1999</v>
      </c>
      <c r="B3804" s="15" t="s">
        <v>175</v>
      </c>
      <c r="C3804" s="15" t="s">
        <v>169</v>
      </c>
      <c r="D3804" s="15" t="s">
        <v>5</v>
      </c>
      <c r="E3804" s="15" t="s">
        <v>90</v>
      </c>
      <c r="F3804" s="16">
        <v>405</v>
      </c>
      <c r="G3804" s="19">
        <v>652.3638749999734</v>
      </c>
      <c r="H3804" s="19">
        <f t="shared" si="296"/>
        <v>264207.36937498924</v>
      </c>
      <c r="I3804" s="20">
        <v>1548.8138549999367</v>
      </c>
      <c r="J3804" s="19">
        <f t="shared" si="297"/>
        <v>627269.6112749743</v>
      </c>
      <c r="K3804" s="19">
        <f t="shared" si="298"/>
        <v>896.44997999996326</v>
      </c>
      <c r="L3804" s="19">
        <f t="shared" si="299"/>
        <v>363062.24189998506</v>
      </c>
      <c r="M3804" s="29">
        <f>Table4[[#This Row],[Revenue]]/Table4[[#This Row],[Units]]</f>
        <v>3.8242317407405841</v>
      </c>
      <c r="N3804" s="31">
        <f t="shared" si="300"/>
        <v>0.5787977535880191</v>
      </c>
    </row>
    <row r="3805" spans="1:14" x14ac:dyDescent="0.25">
      <c r="A3805" s="35">
        <v>2000</v>
      </c>
      <c r="B3805" s="15" t="s">
        <v>173</v>
      </c>
      <c r="C3805" s="15" t="s">
        <v>169</v>
      </c>
      <c r="D3805" s="15" t="s">
        <v>5</v>
      </c>
      <c r="E3805" s="15" t="s">
        <v>90</v>
      </c>
      <c r="F3805" s="16">
        <v>792</v>
      </c>
      <c r="G3805" s="19">
        <v>2462.4047882198852</v>
      </c>
      <c r="H3805" s="19">
        <f t="shared" si="296"/>
        <v>1950224.5922701492</v>
      </c>
      <c r="I3805" s="20">
        <v>3995.4249619998368</v>
      </c>
      <c r="J3805" s="19">
        <f t="shared" si="297"/>
        <v>3164376.5699038706</v>
      </c>
      <c r="K3805" s="19">
        <f t="shared" si="298"/>
        <v>1533.0201737799516</v>
      </c>
      <c r="L3805" s="19">
        <f t="shared" si="299"/>
        <v>1214151.9776337214</v>
      </c>
      <c r="M3805" s="29">
        <f>Table4[[#This Row],[Revenue]]/Table4[[#This Row],[Units]]</f>
        <v>5.044728487373531</v>
      </c>
      <c r="N3805" s="31">
        <f t="shared" si="300"/>
        <v>0.38369389698477191</v>
      </c>
    </row>
    <row r="3806" spans="1:14" x14ac:dyDescent="0.25">
      <c r="A3806" s="35">
        <v>2000</v>
      </c>
      <c r="B3806" s="15" t="s">
        <v>171</v>
      </c>
      <c r="C3806" s="15" t="s">
        <v>169</v>
      </c>
      <c r="D3806" s="15" t="s">
        <v>5</v>
      </c>
      <c r="E3806" s="15" t="s">
        <v>90</v>
      </c>
      <c r="F3806" s="16">
        <v>788</v>
      </c>
      <c r="G3806" s="19">
        <v>1910.1374020399051</v>
      </c>
      <c r="H3806" s="19">
        <f t="shared" si="296"/>
        <v>1505188.2728074451</v>
      </c>
      <c r="I3806" s="20">
        <v>3994.2896839998016</v>
      </c>
      <c r="J3806" s="19">
        <f t="shared" si="297"/>
        <v>3147500.2709918437</v>
      </c>
      <c r="K3806" s="19">
        <f t="shared" si="298"/>
        <v>2084.1522819598968</v>
      </c>
      <c r="L3806" s="19">
        <f t="shared" si="299"/>
        <v>1642311.9981843985</v>
      </c>
      <c r="M3806" s="29">
        <f>Table4[[#This Row],[Revenue]]/Table4[[#This Row],[Units]]</f>
        <v>5.0688955380708141</v>
      </c>
      <c r="N3806" s="31">
        <f t="shared" si="300"/>
        <v>0.52178295688180243</v>
      </c>
    </row>
    <row r="3807" spans="1:14" x14ac:dyDescent="0.25">
      <c r="A3807" s="35">
        <v>2000</v>
      </c>
      <c r="B3807" s="15" t="s">
        <v>176</v>
      </c>
      <c r="C3807" s="15" t="s">
        <v>169</v>
      </c>
      <c r="D3807" s="15" t="s">
        <v>5</v>
      </c>
      <c r="E3807" s="15" t="s">
        <v>90</v>
      </c>
      <c r="F3807" s="16">
        <v>790</v>
      </c>
      <c r="G3807" s="19">
        <v>1804.1919001399131</v>
      </c>
      <c r="H3807" s="19">
        <f t="shared" si="296"/>
        <v>1425311.6011105313</v>
      </c>
      <c r="I3807" s="20">
        <v>3741.5041939998196</v>
      </c>
      <c r="J3807" s="19">
        <f t="shared" si="297"/>
        <v>2955788.3132598572</v>
      </c>
      <c r="K3807" s="19">
        <f t="shared" si="298"/>
        <v>1937.3122938599065</v>
      </c>
      <c r="L3807" s="19">
        <f t="shared" si="299"/>
        <v>1530476.712149326</v>
      </c>
      <c r="M3807" s="29">
        <f>Table4[[#This Row],[Revenue]]/Table4[[#This Row],[Units]]</f>
        <v>4.7360812582276193</v>
      </c>
      <c r="N3807" s="31">
        <f t="shared" si="300"/>
        <v>0.51778968922893043</v>
      </c>
    </row>
    <row r="3808" spans="1:14" x14ac:dyDescent="0.25">
      <c r="A3808" s="35">
        <v>2000</v>
      </c>
      <c r="B3808" s="15" t="s">
        <v>172</v>
      </c>
      <c r="C3808" s="15" t="s">
        <v>169</v>
      </c>
      <c r="D3808" s="15" t="s">
        <v>5</v>
      </c>
      <c r="E3808" s="15" t="s">
        <v>90</v>
      </c>
      <c r="F3808" s="16">
        <v>779</v>
      </c>
      <c r="G3808" s="19">
        <v>1337.5235249999396</v>
      </c>
      <c r="H3808" s="19">
        <f t="shared" si="296"/>
        <v>1041930.8259749529</v>
      </c>
      <c r="I3808" s="20">
        <v>2646.9726009998808</v>
      </c>
      <c r="J3808" s="19">
        <f t="shared" si="297"/>
        <v>2061991.656178907</v>
      </c>
      <c r="K3808" s="19">
        <f t="shared" si="298"/>
        <v>1309.4490759999412</v>
      </c>
      <c r="L3808" s="19">
        <f t="shared" si="299"/>
        <v>1020060.8302039541</v>
      </c>
      <c r="M3808" s="29">
        <f>Table4[[#This Row],[Revenue]]/Table4[[#This Row],[Units]]</f>
        <v>3.3979109127084479</v>
      </c>
      <c r="N3808" s="31">
        <f t="shared" si="300"/>
        <v>0.4946968757837929</v>
      </c>
    </row>
    <row r="3809" spans="1:14" x14ac:dyDescent="0.25">
      <c r="A3809" s="35">
        <v>2001</v>
      </c>
      <c r="B3809" s="15" t="s">
        <v>171</v>
      </c>
      <c r="C3809" s="15" t="s">
        <v>169</v>
      </c>
      <c r="D3809" s="15" t="s">
        <v>5</v>
      </c>
      <c r="E3809" s="15" t="s">
        <v>90</v>
      </c>
      <c r="F3809" s="16">
        <v>1443.3722145224722</v>
      </c>
      <c r="G3809" s="19">
        <v>3214.6734673135443</v>
      </c>
      <c r="H3809" s="19">
        <f t="shared" si="296"/>
        <v>4639970.3614829844</v>
      </c>
      <c r="I3809" s="20">
        <v>7395.639213981528</v>
      </c>
      <c r="J3809" s="19">
        <f t="shared" si="297"/>
        <v>10674660.150093753</v>
      </c>
      <c r="K3809" s="19">
        <f t="shared" si="298"/>
        <v>4180.9657466679837</v>
      </c>
      <c r="L3809" s="19">
        <f t="shared" si="299"/>
        <v>6034689.7886107685</v>
      </c>
      <c r="M3809" s="29">
        <f>Table4[[#This Row],[Revenue]]/Table4[[#This Row],[Units]]</f>
        <v>5.1238614264362257</v>
      </c>
      <c r="N3809" s="31">
        <f t="shared" si="300"/>
        <v>0.56532851667017869</v>
      </c>
    </row>
    <row r="3810" spans="1:14" x14ac:dyDescent="0.25">
      <c r="A3810" s="35">
        <v>2001</v>
      </c>
      <c r="B3810" s="15" t="s">
        <v>174</v>
      </c>
      <c r="C3810" s="15" t="s">
        <v>169</v>
      </c>
      <c r="D3810" s="15" t="s">
        <v>5</v>
      </c>
      <c r="E3810" s="15" t="s">
        <v>90</v>
      </c>
      <c r="F3810" s="16">
        <v>785</v>
      </c>
      <c r="G3810" s="19">
        <v>2810.0184489298572</v>
      </c>
      <c r="H3810" s="19">
        <f t="shared" si="296"/>
        <v>2205864.4824099378</v>
      </c>
      <c r="I3810" s="20">
        <v>4670.2383029997873</v>
      </c>
      <c r="J3810" s="19">
        <f t="shared" si="297"/>
        <v>3666137.0678548329</v>
      </c>
      <c r="K3810" s="19">
        <f t="shared" si="298"/>
        <v>1860.2198540699301</v>
      </c>
      <c r="L3810" s="19">
        <f t="shared" si="299"/>
        <v>1460272.5854448951</v>
      </c>
      <c r="M3810" s="29">
        <f>Table4[[#This Row],[Revenue]]/Table4[[#This Row],[Units]]</f>
        <v>5.949348156687627</v>
      </c>
      <c r="N3810" s="31">
        <f t="shared" si="300"/>
        <v>0.39831369051876298</v>
      </c>
    </row>
    <row r="3811" spans="1:14" x14ac:dyDescent="0.25">
      <c r="A3811" s="35">
        <v>2001</v>
      </c>
      <c r="B3811" s="15" t="s">
        <v>175</v>
      </c>
      <c r="C3811" s="15" t="s">
        <v>169</v>
      </c>
      <c r="D3811" s="15" t="s">
        <v>5</v>
      </c>
      <c r="E3811" s="15" t="s">
        <v>90</v>
      </c>
      <c r="F3811" s="16">
        <v>794</v>
      </c>
      <c r="G3811" s="19">
        <v>1976.2483496398916</v>
      </c>
      <c r="H3811" s="19">
        <f t="shared" si="296"/>
        <v>1569141.1896140738</v>
      </c>
      <c r="I3811" s="20">
        <v>3992.3056439997813</v>
      </c>
      <c r="J3811" s="19">
        <f t="shared" si="297"/>
        <v>3169890.6813358264</v>
      </c>
      <c r="K3811" s="19">
        <f t="shared" si="298"/>
        <v>2016.0572943598897</v>
      </c>
      <c r="L3811" s="19">
        <f t="shared" si="299"/>
        <v>1600749.4917217526</v>
      </c>
      <c r="M3811" s="29">
        <f>Table4[[#This Row],[Revenue]]/Table4[[#This Row],[Units]]</f>
        <v>5.0280927506294475</v>
      </c>
      <c r="N3811" s="31">
        <f t="shared" si="300"/>
        <v>0.50498570854411273</v>
      </c>
    </row>
    <row r="3812" spans="1:14" x14ac:dyDescent="0.25">
      <c r="A3812" s="35">
        <v>2002</v>
      </c>
      <c r="B3812" s="15" t="s">
        <v>172</v>
      </c>
      <c r="C3812" s="15" t="s">
        <v>169</v>
      </c>
      <c r="D3812" s="15" t="s">
        <v>5</v>
      </c>
      <c r="E3812" s="15" t="s">
        <v>90</v>
      </c>
      <c r="F3812" s="16">
        <v>1205.1038630090457</v>
      </c>
      <c r="G3812" s="19">
        <v>3176.2318820071819</v>
      </c>
      <c r="H3812" s="19">
        <f t="shared" si="296"/>
        <v>3827689.310819346</v>
      </c>
      <c r="I3812" s="20">
        <v>6905.1786566822557</v>
      </c>
      <c r="J3812" s="19">
        <f t="shared" si="297"/>
        <v>8321457.4739353992</v>
      </c>
      <c r="K3812" s="19">
        <f t="shared" si="298"/>
        <v>3728.9467746750738</v>
      </c>
      <c r="L3812" s="19">
        <f t="shared" si="299"/>
        <v>4493768.1631160527</v>
      </c>
      <c r="M3812" s="29">
        <f>Table4[[#This Row],[Revenue]]/Table4[[#This Row],[Units]]</f>
        <v>5.7299448359916383</v>
      </c>
      <c r="N3812" s="31">
        <f t="shared" si="300"/>
        <v>0.54002176628210918</v>
      </c>
    </row>
    <row r="3813" spans="1:14" x14ac:dyDescent="0.25">
      <c r="A3813" s="35">
        <v>2002</v>
      </c>
      <c r="B3813" s="15" t="s">
        <v>175</v>
      </c>
      <c r="C3813" s="15" t="s">
        <v>169</v>
      </c>
      <c r="D3813" s="15" t="s">
        <v>5</v>
      </c>
      <c r="E3813" s="15" t="s">
        <v>90</v>
      </c>
      <c r="F3813" s="16">
        <v>1112.7607406780305</v>
      </c>
      <c r="G3813" s="19">
        <v>3084.6255510307724</v>
      </c>
      <c r="H3813" s="19">
        <f t="shared" si="296"/>
        <v>3432450.2128793802</v>
      </c>
      <c r="I3813" s="20">
        <v>5821.5343367713967</v>
      </c>
      <c r="J3813" s="19">
        <f t="shared" si="297"/>
        <v>6477974.8604683261</v>
      </c>
      <c r="K3813" s="19">
        <f t="shared" si="298"/>
        <v>2736.9087857406244</v>
      </c>
      <c r="L3813" s="19">
        <f t="shared" si="299"/>
        <v>3045524.6475889459</v>
      </c>
      <c r="M3813" s="29">
        <f>Table4[[#This Row],[Revenue]]/Table4[[#This Row],[Units]]</f>
        <v>5.2316137009148997</v>
      </c>
      <c r="N3813" s="31">
        <f t="shared" si="300"/>
        <v>0.47013529894569078</v>
      </c>
    </row>
    <row r="3814" spans="1:14" x14ac:dyDescent="0.25">
      <c r="A3814" s="35">
        <v>2002</v>
      </c>
      <c r="B3814" s="15" t="s">
        <v>174</v>
      </c>
      <c r="C3814" s="15" t="s">
        <v>169</v>
      </c>
      <c r="D3814" s="15" t="s">
        <v>5</v>
      </c>
      <c r="E3814" s="15" t="s">
        <v>90</v>
      </c>
      <c r="F3814" s="16">
        <v>1109.8653279424127</v>
      </c>
      <c r="G3814" s="19">
        <v>2535.4282802623406</v>
      </c>
      <c r="H3814" s="19">
        <f t="shared" si="296"/>
        <v>2813983.9397478304</v>
      </c>
      <c r="I3814" s="20">
        <v>4692.0127846454816</v>
      </c>
      <c r="J3814" s="19">
        <f t="shared" si="297"/>
        <v>5207502.3079405501</v>
      </c>
      <c r="K3814" s="19">
        <f t="shared" si="298"/>
        <v>2156.5845043831409</v>
      </c>
      <c r="L3814" s="19">
        <f t="shared" si="299"/>
        <v>2393518.3681927198</v>
      </c>
      <c r="M3814" s="29">
        <f>Table4[[#This Row],[Revenue]]/Table4[[#This Row],[Units]]</f>
        <v>4.2275514573863102</v>
      </c>
      <c r="N3814" s="31">
        <f t="shared" si="300"/>
        <v>0.45962886363833466</v>
      </c>
    </row>
    <row r="3815" spans="1:14" x14ac:dyDescent="0.25">
      <c r="A3815" s="35">
        <v>2002</v>
      </c>
      <c r="B3815" s="15" t="s">
        <v>176</v>
      </c>
      <c r="C3815" s="15" t="s">
        <v>169</v>
      </c>
      <c r="D3815" s="15" t="s">
        <v>5</v>
      </c>
      <c r="E3815" s="15" t="s">
        <v>90</v>
      </c>
      <c r="F3815" s="16">
        <v>1011.6006733436641</v>
      </c>
      <c r="G3815" s="19">
        <v>2631.1223750055187</v>
      </c>
      <c r="H3815" s="19">
        <f t="shared" si="296"/>
        <v>2661645.1662051636</v>
      </c>
      <c r="I3815" s="20">
        <v>4568.3975176843696</v>
      </c>
      <c r="J3815" s="19">
        <f t="shared" si="297"/>
        <v>4621394.0049910322</v>
      </c>
      <c r="K3815" s="19">
        <f t="shared" si="298"/>
        <v>1937.2751426788509</v>
      </c>
      <c r="L3815" s="19">
        <f t="shared" si="299"/>
        <v>1959748.8387858686</v>
      </c>
      <c r="M3815" s="29">
        <f>Table4[[#This Row],[Revenue]]/Table4[[#This Row],[Units]]</f>
        <v>4.5160087750676885</v>
      </c>
      <c r="N3815" s="31">
        <f t="shared" si="300"/>
        <v>0.42406010754966378</v>
      </c>
    </row>
    <row r="3816" spans="1:14" x14ac:dyDescent="0.25">
      <c r="A3816" s="35">
        <v>2008</v>
      </c>
      <c r="B3816" s="15" t="s">
        <v>173</v>
      </c>
      <c r="C3816" s="15" t="s">
        <v>169</v>
      </c>
      <c r="D3816" s="15" t="s">
        <v>5</v>
      </c>
      <c r="E3816" s="15" t="s">
        <v>90</v>
      </c>
      <c r="F3816" s="16">
        <v>625</v>
      </c>
      <c r="G3816" s="19">
        <v>762.60937499998579</v>
      </c>
      <c r="H3816" s="19">
        <f t="shared" si="296"/>
        <v>476630.85937499109</v>
      </c>
      <c r="I3816" s="20">
        <v>1696.0771437499684</v>
      </c>
      <c r="J3816" s="19">
        <f t="shared" si="297"/>
        <v>1060048.2148437302</v>
      </c>
      <c r="K3816" s="19">
        <f t="shared" si="298"/>
        <v>933.46776874998261</v>
      </c>
      <c r="L3816" s="19">
        <f t="shared" si="299"/>
        <v>583417.35546873906</v>
      </c>
      <c r="M3816" s="29">
        <f>Table4[[#This Row],[Revenue]]/Table4[[#This Row],[Units]]</f>
        <v>2.7137234299999493</v>
      </c>
      <c r="N3816" s="31">
        <f t="shared" si="300"/>
        <v>0.5503686976679123</v>
      </c>
    </row>
    <row r="3817" spans="1:14" x14ac:dyDescent="0.25">
      <c r="A3817" s="35">
        <v>2008</v>
      </c>
      <c r="B3817" s="15" t="s">
        <v>171</v>
      </c>
      <c r="C3817" s="15" t="s">
        <v>169</v>
      </c>
      <c r="D3817" s="15" t="s">
        <v>5</v>
      </c>
      <c r="E3817" s="15" t="s">
        <v>90</v>
      </c>
      <c r="F3817" s="16">
        <v>318</v>
      </c>
      <c r="G3817" s="19">
        <v>794.47797857997648</v>
      </c>
      <c r="H3817" s="19">
        <f t="shared" si="296"/>
        <v>252643.99718843252</v>
      </c>
      <c r="I3817" s="20">
        <v>1643.6033179999663</v>
      </c>
      <c r="J3817" s="19">
        <f t="shared" si="297"/>
        <v>522665.85512398928</v>
      </c>
      <c r="K3817" s="19">
        <f t="shared" si="298"/>
        <v>849.12533941998981</v>
      </c>
      <c r="L3817" s="19">
        <f t="shared" si="299"/>
        <v>270021.85793555679</v>
      </c>
      <c r="M3817" s="29">
        <f>Table4[[#This Row],[Revenue]]/Table4[[#This Row],[Units]]</f>
        <v>5.1685638930816546</v>
      </c>
      <c r="N3817" s="31">
        <f t="shared" si="300"/>
        <v>0.51662425484347141</v>
      </c>
    </row>
    <row r="3818" spans="1:14" x14ac:dyDescent="0.25">
      <c r="A3818" s="35">
        <v>2009</v>
      </c>
      <c r="B3818" s="15" t="s">
        <v>174</v>
      </c>
      <c r="C3818" s="15" t="s">
        <v>169</v>
      </c>
      <c r="D3818" s="15" t="s">
        <v>5</v>
      </c>
      <c r="E3818" s="15" t="s">
        <v>90</v>
      </c>
      <c r="F3818" s="16">
        <v>251</v>
      </c>
      <c r="G3818" s="19">
        <v>675.37908010997864</v>
      </c>
      <c r="H3818" s="19">
        <f t="shared" si="296"/>
        <v>169520.14910760464</v>
      </c>
      <c r="I3818" s="20">
        <v>1527.4630809999676</v>
      </c>
      <c r="J3818" s="19">
        <f t="shared" si="297"/>
        <v>383393.23333099188</v>
      </c>
      <c r="K3818" s="19">
        <f t="shared" si="298"/>
        <v>852.08400088998894</v>
      </c>
      <c r="L3818" s="19">
        <f t="shared" si="299"/>
        <v>213873.08422338724</v>
      </c>
      <c r="M3818" s="29">
        <f>Table4[[#This Row],[Revenue]]/Table4[[#This Row],[Units]]</f>
        <v>6.0855102828683965</v>
      </c>
      <c r="N3818" s="31">
        <f t="shared" si="300"/>
        <v>0.55784261596173201</v>
      </c>
    </row>
    <row r="3819" spans="1:14" x14ac:dyDescent="0.25">
      <c r="A3819" s="35">
        <v>2010</v>
      </c>
      <c r="B3819" s="15" t="s">
        <v>171</v>
      </c>
      <c r="C3819" s="15" t="s">
        <v>169</v>
      </c>
      <c r="D3819" s="15" t="s">
        <v>5</v>
      </c>
      <c r="E3819" s="15" t="s">
        <v>90</v>
      </c>
      <c r="F3819" s="16">
        <v>782</v>
      </c>
      <c r="G3819" s="19">
        <v>2792.307475829854</v>
      </c>
      <c r="H3819" s="19">
        <f t="shared" si="296"/>
        <v>2183584.4460989456</v>
      </c>
      <c r="I3819" s="20">
        <v>4571.5262929997871</v>
      </c>
      <c r="J3819" s="19">
        <f t="shared" si="297"/>
        <v>3574933.5611258335</v>
      </c>
      <c r="K3819" s="19">
        <f t="shared" si="298"/>
        <v>1779.2188171699331</v>
      </c>
      <c r="L3819" s="19">
        <f t="shared" si="299"/>
        <v>1391349.115026888</v>
      </c>
      <c r="M3819" s="29">
        <f>Table4[[#This Row],[Revenue]]/Table4[[#This Row],[Units]]</f>
        <v>5.8459415511506228</v>
      </c>
      <c r="N3819" s="31">
        <f t="shared" si="300"/>
        <v>0.3891957965755084</v>
      </c>
    </row>
    <row r="3820" spans="1:14" x14ac:dyDescent="0.25">
      <c r="A3820" s="35">
        <v>2010</v>
      </c>
      <c r="B3820" s="15" t="s">
        <v>174</v>
      </c>
      <c r="C3820" s="15" t="s">
        <v>169</v>
      </c>
      <c r="D3820" s="15" t="s">
        <v>5</v>
      </c>
      <c r="E3820" s="15" t="s">
        <v>90</v>
      </c>
      <c r="F3820" s="16">
        <v>625</v>
      </c>
      <c r="G3820" s="19">
        <v>1030.3593749999563</v>
      </c>
      <c r="H3820" s="19">
        <f t="shared" si="296"/>
        <v>643974.60937497276</v>
      </c>
      <c r="I3820" s="20">
        <v>2147.7268749999089</v>
      </c>
      <c r="J3820" s="19">
        <f t="shared" si="297"/>
        <v>1342329.296874943</v>
      </c>
      <c r="K3820" s="19">
        <f t="shared" si="298"/>
        <v>1117.3674999999525</v>
      </c>
      <c r="L3820" s="19">
        <f t="shared" si="299"/>
        <v>698354.6874999702</v>
      </c>
      <c r="M3820" s="29">
        <f>Table4[[#This Row],[Revenue]]/Table4[[#This Row],[Units]]</f>
        <v>3.4363629999998544</v>
      </c>
      <c r="N3820" s="31">
        <f t="shared" si="300"/>
        <v>0.52025586353944564</v>
      </c>
    </row>
    <row r="3821" spans="1:14" x14ac:dyDescent="0.25">
      <c r="A3821" s="35">
        <v>1990</v>
      </c>
      <c r="B3821" s="15" t="s">
        <v>172</v>
      </c>
      <c r="C3821" s="15" t="s">
        <v>169</v>
      </c>
      <c r="D3821" s="15" t="s">
        <v>6</v>
      </c>
      <c r="E3821" s="15" t="s">
        <v>40</v>
      </c>
      <c r="F3821" s="16">
        <v>244</v>
      </c>
      <c r="G3821" s="19">
        <v>370.61620492799807</v>
      </c>
      <c r="H3821" s="19">
        <f t="shared" si="296"/>
        <v>90430.35400243153</v>
      </c>
      <c r="I3821" s="20">
        <v>649.59962879999659</v>
      </c>
      <c r="J3821" s="19">
        <f t="shared" si="297"/>
        <v>158502.30942719916</v>
      </c>
      <c r="K3821" s="19">
        <f t="shared" si="298"/>
        <v>278.98342387199853</v>
      </c>
      <c r="L3821" s="19">
        <f t="shared" si="299"/>
        <v>68071.955424767628</v>
      </c>
      <c r="M3821" s="29">
        <f>Table4[[#This Row],[Revenue]]/Table4[[#This Row],[Units]]</f>
        <v>2.6622935606557236</v>
      </c>
      <c r="N3821" s="31">
        <f t="shared" si="300"/>
        <v>0.42946980186451728</v>
      </c>
    </row>
    <row r="3822" spans="1:14" x14ac:dyDescent="0.25">
      <c r="A3822" s="35">
        <v>1990</v>
      </c>
      <c r="B3822" s="15" t="s">
        <v>173</v>
      </c>
      <c r="C3822" s="15" t="s">
        <v>169</v>
      </c>
      <c r="D3822" s="15" t="s">
        <v>6</v>
      </c>
      <c r="E3822" s="15" t="s">
        <v>40</v>
      </c>
      <c r="F3822" s="16">
        <v>192</v>
      </c>
      <c r="G3822" s="19">
        <v>289.41159127439721</v>
      </c>
      <c r="H3822" s="19">
        <f t="shared" si="296"/>
        <v>55567.025524684264</v>
      </c>
      <c r="I3822" s="20">
        <v>568.38792023999451</v>
      </c>
      <c r="J3822" s="19">
        <f t="shared" si="297"/>
        <v>109130.48068607895</v>
      </c>
      <c r="K3822" s="19">
        <f t="shared" si="298"/>
        <v>278.9763289655973</v>
      </c>
      <c r="L3822" s="19">
        <f t="shared" si="299"/>
        <v>53563.45516139469</v>
      </c>
      <c r="M3822" s="29">
        <f>Table4[[#This Row],[Revenue]]/Table4[[#This Row],[Units]]</f>
        <v>2.9603537512499716</v>
      </c>
      <c r="N3822" s="31">
        <f t="shared" si="300"/>
        <v>0.49082029900952701</v>
      </c>
    </row>
    <row r="3823" spans="1:14" x14ac:dyDescent="0.25">
      <c r="A3823" s="35">
        <v>1990</v>
      </c>
      <c r="B3823" s="15" t="s">
        <v>173</v>
      </c>
      <c r="C3823" s="15" t="s">
        <v>169</v>
      </c>
      <c r="D3823" s="15" t="s">
        <v>6</v>
      </c>
      <c r="E3823" s="15" t="s">
        <v>40</v>
      </c>
      <c r="F3823" s="16">
        <v>171</v>
      </c>
      <c r="G3823" s="19">
        <v>241.90155798899838</v>
      </c>
      <c r="H3823" s="19">
        <f t="shared" si="296"/>
        <v>41365.166416118722</v>
      </c>
      <c r="I3823" s="20">
        <v>507.15854189999664</v>
      </c>
      <c r="J3823" s="19">
        <f t="shared" si="297"/>
        <v>86724.110664899432</v>
      </c>
      <c r="K3823" s="19">
        <f t="shared" si="298"/>
        <v>265.25698391099826</v>
      </c>
      <c r="L3823" s="19">
        <f t="shared" si="299"/>
        <v>45358.94424878071</v>
      </c>
      <c r="M3823" s="29">
        <f>Table4[[#This Row],[Revenue]]/Table4[[#This Row],[Units]]</f>
        <v>2.9658394263157697</v>
      </c>
      <c r="N3823" s="31">
        <f t="shared" si="300"/>
        <v>0.52302576412742863</v>
      </c>
    </row>
    <row r="3824" spans="1:14" x14ac:dyDescent="0.25">
      <c r="A3824" s="35">
        <v>1991</v>
      </c>
      <c r="B3824" s="15" t="s">
        <v>174</v>
      </c>
      <c r="C3824" s="15" t="s">
        <v>169</v>
      </c>
      <c r="D3824" s="15" t="s">
        <v>6</v>
      </c>
      <c r="E3824" s="15" t="s">
        <v>40</v>
      </c>
      <c r="F3824" s="16">
        <v>282</v>
      </c>
      <c r="G3824" s="19">
        <v>512.96019455998862</v>
      </c>
      <c r="H3824" s="19">
        <f t="shared" si="296"/>
        <v>144654.77486591678</v>
      </c>
      <c r="I3824" s="20">
        <v>831.38457599998162</v>
      </c>
      <c r="J3824" s="19">
        <f t="shared" si="297"/>
        <v>234450.4504319948</v>
      </c>
      <c r="K3824" s="19">
        <f t="shared" si="298"/>
        <v>318.424381439993</v>
      </c>
      <c r="L3824" s="19">
        <f t="shared" si="299"/>
        <v>89795.675566078018</v>
      </c>
      <c r="M3824" s="29">
        <f>Table4[[#This Row],[Revenue]]/Table4[[#This Row],[Units]]</f>
        <v>2.9481722553190837</v>
      </c>
      <c r="N3824" s="31">
        <f t="shared" si="300"/>
        <v>0.38300491809941883</v>
      </c>
    </row>
    <row r="3825" spans="1:14" x14ac:dyDescent="0.25">
      <c r="A3825" s="35">
        <v>1991</v>
      </c>
      <c r="B3825" s="15" t="s">
        <v>174</v>
      </c>
      <c r="C3825" s="15" t="s">
        <v>170</v>
      </c>
      <c r="D3825" s="15" t="s">
        <v>146</v>
      </c>
      <c r="E3825" s="15" t="s">
        <v>40</v>
      </c>
      <c r="F3825" s="16">
        <v>262</v>
      </c>
      <c r="G3825" s="19">
        <v>412.25875399859115</v>
      </c>
      <c r="H3825" s="19">
        <f t="shared" si="296"/>
        <v>108011.79354763088</v>
      </c>
      <c r="I3825" s="20">
        <v>747.81505805998393</v>
      </c>
      <c r="J3825" s="19">
        <f t="shared" si="297"/>
        <v>195927.5452117158</v>
      </c>
      <c r="K3825" s="19">
        <f t="shared" si="298"/>
        <v>335.55630406139278</v>
      </c>
      <c r="L3825" s="19">
        <f t="shared" si="299"/>
        <v>87915.751664084921</v>
      </c>
      <c r="M3825" s="29">
        <f>Table4[[#This Row],[Revenue]]/Table4[[#This Row],[Units]]</f>
        <v>2.854255946793832</v>
      </c>
      <c r="N3825" s="31">
        <f t="shared" si="300"/>
        <v>0.44871562887742367</v>
      </c>
    </row>
    <row r="3826" spans="1:14" x14ac:dyDescent="0.25">
      <c r="A3826" s="35">
        <v>1992</v>
      </c>
      <c r="B3826" s="15" t="s">
        <v>176</v>
      </c>
      <c r="C3826" s="15" t="s">
        <v>169</v>
      </c>
      <c r="D3826" s="15" t="s">
        <v>6</v>
      </c>
      <c r="E3826" s="15" t="s">
        <v>40</v>
      </c>
      <c r="F3826" s="16">
        <v>192</v>
      </c>
      <c r="G3826" s="19">
        <v>396.66338711998492</v>
      </c>
      <c r="H3826" s="19">
        <f t="shared" si="296"/>
        <v>76159.370327037104</v>
      </c>
      <c r="I3826" s="20">
        <v>770.11495199997057</v>
      </c>
      <c r="J3826" s="19">
        <f t="shared" si="297"/>
        <v>147862.07078399434</v>
      </c>
      <c r="K3826" s="19">
        <f t="shared" si="298"/>
        <v>373.45156487998565</v>
      </c>
      <c r="L3826" s="19">
        <f t="shared" si="299"/>
        <v>71702.700456957231</v>
      </c>
      <c r="M3826" s="29">
        <f>Table4[[#This Row],[Revenue]]/Table4[[#This Row],[Units]]</f>
        <v>4.0110153749998467</v>
      </c>
      <c r="N3826" s="31">
        <f t="shared" si="300"/>
        <v>0.48492963798474586</v>
      </c>
    </row>
    <row r="3827" spans="1:14" x14ac:dyDescent="0.25">
      <c r="A3827" s="35">
        <v>1992</v>
      </c>
      <c r="B3827" s="15" t="s">
        <v>176</v>
      </c>
      <c r="C3827" s="15" t="s">
        <v>169</v>
      </c>
      <c r="D3827" s="15" t="s">
        <v>6</v>
      </c>
      <c r="E3827" s="15" t="s">
        <v>40</v>
      </c>
      <c r="F3827" s="16">
        <v>171</v>
      </c>
      <c r="G3827" s="19">
        <v>342.75727604998696</v>
      </c>
      <c r="H3827" s="19">
        <f t="shared" si="296"/>
        <v>58611.494204547773</v>
      </c>
      <c r="I3827" s="20">
        <v>712.45345499997279</v>
      </c>
      <c r="J3827" s="19">
        <f t="shared" si="297"/>
        <v>121829.54080499534</v>
      </c>
      <c r="K3827" s="19">
        <f t="shared" si="298"/>
        <v>369.69617894998584</v>
      </c>
      <c r="L3827" s="19">
        <f t="shared" si="299"/>
        <v>63218.046600447567</v>
      </c>
      <c r="M3827" s="29">
        <f>Table4[[#This Row],[Revenue]]/Table4[[#This Row],[Units]]</f>
        <v>4.1663944736840515</v>
      </c>
      <c r="N3827" s="31">
        <f t="shared" si="300"/>
        <v>0.51890572830473525</v>
      </c>
    </row>
    <row r="3828" spans="1:14" x14ac:dyDescent="0.25">
      <c r="A3828" s="35">
        <v>1993</v>
      </c>
      <c r="B3828" s="15" t="s">
        <v>174</v>
      </c>
      <c r="C3828" s="15" t="s">
        <v>169</v>
      </c>
      <c r="D3828" s="15" t="s">
        <v>6</v>
      </c>
      <c r="E3828" s="15" t="s">
        <v>40</v>
      </c>
      <c r="F3828" s="16">
        <v>244</v>
      </c>
      <c r="G3828" s="19">
        <v>553.03581839997719</v>
      </c>
      <c r="H3828" s="19">
        <f t="shared" si="296"/>
        <v>134940.73968959443</v>
      </c>
      <c r="I3828" s="20">
        <v>952.35863999996081</v>
      </c>
      <c r="J3828" s="19">
        <f t="shared" si="297"/>
        <v>232375.50815999045</v>
      </c>
      <c r="K3828" s="19">
        <f t="shared" si="298"/>
        <v>399.32282159998363</v>
      </c>
      <c r="L3828" s="19">
        <f t="shared" si="299"/>
        <v>97434.768470396026</v>
      </c>
      <c r="M3828" s="29">
        <f>Table4[[#This Row],[Revenue]]/Table4[[#This Row],[Units]]</f>
        <v>3.903109180327708</v>
      </c>
      <c r="N3828" s="31">
        <f t="shared" si="300"/>
        <v>0.41929878601195875</v>
      </c>
    </row>
    <row r="3829" spans="1:14" x14ac:dyDescent="0.25">
      <c r="A3829" s="35">
        <v>1998</v>
      </c>
      <c r="B3829" s="15" t="s">
        <v>174</v>
      </c>
      <c r="C3829" s="15" t="s">
        <v>169</v>
      </c>
      <c r="D3829" s="15" t="s">
        <v>6</v>
      </c>
      <c r="E3829" s="15" t="s">
        <v>40</v>
      </c>
      <c r="F3829" s="16">
        <v>637</v>
      </c>
      <c r="G3829" s="19">
        <v>920.74846499997739</v>
      </c>
      <c r="H3829" s="19">
        <f t="shared" si="296"/>
        <v>586516.77220498561</v>
      </c>
      <c r="I3829" s="20">
        <v>2043.5786743499498</v>
      </c>
      <c r="J3829" s="19">
        <f t="shared" si="297"/>
        <v>1301759.6155609181</v>
      </c>
      <c r="K3829" s="19">
        <f t="shared" si="298"/>
        <v>1122.8302093499724</v>
      </c>
      <c r="L3829" s="19">
        <f t="shared" si="299"/>
        <v>715242.84335593251</v>
      </c>
      <c r="M3829" s="29">
        <f>Table4[[#This Row],[Revenue]]/Table4[[#This Row],[Units]]</f>
        <v>3.2081297870485868</v>
      </c>
      <c r="N3829" s="31">
        <f t="shared" si="300"/>
        <v>0.54944310363149484</v>
      </c>
    </row>
    <row r="3830" spans="1:14" x14ac:dyDescent="0.25">
      <c r="A3830" s="35">
        <v>1998</v>
      </c>
      <c r="B3830" s="15" t="s">
        <v>172</v>
      </c>
      <c r="C3830" s="15" t="s">
        <v>169</v>
      </c>
      <c r="D3830" s="15" t="s">
        <v>6</v>
      </c>
      <c r="E3830" s="15" t="s">
        <v>40</v>
      </c>
      <c r="F3830" s="16">
        <v>461</v>
      </c>
      <c r="G3830" s="19">
        <v>681.15792599998201</v>
      </c>
      <c r="H3830" s="19">
        <f t="shared" si="296"/>
        <v>314013.80388599169</v>
      </c>
      <c r="I3830" s="20">
        <v>1536.5440259999596</v>
      </c>
      <c r="J3830" s="19">
        <f t="shared" si="297"/>
        <v>708346.79598598136</v>
      </c>
      <c r="K3830" s="19">
        <f t="shared" si="298"/>
        <v>855.38609999997755</v>
      </c>
      <c r="L3830" s="19">
        <f t="shared" si="299"/>
        <v>394332.99209998967</v>
      </c>
      <c r="M3830" s="29">
        <f>Table4[[#This Row],[Revenue]]/Table4[[#This Row],[Units]]</f>
        <v>3.3330673015183505</v>
      </c>
      <c r="N3830" s="31">
        <f t="shared" si="300"/>
        <v>0.55669482001552495</v>
      </c>
    </row>
    <row r="3831" spans="1:14" x14ac:dyDescent="0.25">
      <c r="A3831" s="35">
        <v>1998</v>
      </c>
      <c r="B3831" s="15" t="s">
        <v>173</v>
      </c>
      <c r="C3831" s="15" t="s">
        <v>169</v>
      </c>
      <c r="D3831" s="15" t="s">
        <v>6</v>
      </c>
      <c r="E3831" s="15" t="s">
        <v>40</v>
      </c>
      <c r="F3831" s="16">
        <v>272</v>
      </c>
      <c r="G3831" s="19">
        <v>759.31989623997822</v>
      </c>
      <c r="H3831" s="19">
        <f t="shared" si="296"/>
        <v>206535.01177727408</v>
      </c>
      <c r="I3831" s="20">
        <v>1618.236103999968</v>
      </c>
      <c r="J3831" s="19">
        <f t="shared" si="297"/>
        <v>440160.22028799128</v>
      </c>
      <c r="K3831" s="19">
        <f t="shared" si="298"/>
        <v>858.91620775998979</v>
      </c>
      <c r="L3831" s="19">
        <f t="shared" si="299"/>
        <v>233625.2085107172</v>
      </c>
      <c r="M3831" s="29">
        <f>Table4[[#This Row],[Revenue]]/Table4[[#This Row],[Units]]</f>
        <v>5.9493974411763526</v>
      </c>
      <c r="N3831" s="31">
        <f t="shared" si="300"/>
        <v>0.53077310884172857</v>
      </c>
    </row>
    <row r="3832" spans="1:14" x14ac:dyDescent="0.25">
      <c r="A3832" s="35">
        <v>1999</v>
      </c>
      <c r="B3832" s="15" t="s">
        <v>174</v>
      </c>
      <c r="C3832" s="15" t="s">
        <v>169</v>
      </c>
      <c r="D3832" s="15" t="s">
        <v>6</v>
      </c>
      <c r="E3832" s="15" t="s">
        <v>40</v>
      </c>
      <c r="F3832" s="16">
        <v>637</v>
      </c>
      <c r="G3832" s="19">
        <v>1047.7974779999633</v>
      </c>
      <c r="H3832" s="19">
        <f t="shared" si="296"/>
        <v>667446.99348597671</v>
      </c>
      <c r="I3832" s="20">
        <v>2174.450777999924</v>
      </c>
      <c r="J3832" s="19">
        <f t="shared" si="297"/>
        <v>1385125.1455859516</v>
      </c>
      <c r="K3832" s="19">
        <f t="shared" si="298"/>
        <v>1126.6532999999606</v>
      </c>
      <c r="L3832" s="19">
        <f t="shared" si="299"/>
        <v>717678.15209997492</v>
      </c>
      <c r="M3832" s="29">
        <f>Table4[[#This Row],[Revenue]]/Table4[[#This Row],[Units]]</f>
        <v>3.4135804992149512</v>
      </c>
      <c r="N3832" s="31">
        <f t="shared" si="300"/>
        <v>0.51813235387938494</v>
      </c>
    </row>
    <row r="3833" spans="1:14" x14ac:dyDescent="0.25">
      <c r="A3833" s="35">
        <v>2007</v>
      </c>
      <c r="B3833" s="15" t="s">
        <v>175</v>
      </c>
      <c r="C3833" s="15" t="s">
        <v>169</v>
      </c>
      <c r="D3833" s="15" t="s">
        <v>6</v>
      </c>
      <c r="E3833" s="15" t="s">
        <v>40</v>
      </c>
      <c r="F3833" s="16">
        <v>819</v>
      </c>
      <c r="G3833" s="19">
        <v>938.49046199999771</v>
      </c>
      <c r="H3833" s="19">
        <f t="shared" si="296"/>
        <v>768623.68837799807</v>
      </c>
      <c r="I3833" s="20">
        <v>1984.3423165799952</v>
      </c>
      <c r="J3833" s="19">
        <f t="shared" si="297"/>
        <v>1625176.3572790162</v>
      </c>
      <c r="K3833" s="19">
        <f t="shared" si="298"/>
        <v>1045.8518545799975</v>
      </c>
      <c r="L3833" s="19">
        <f t="shared" si="299"/>
        <v>856552.6689010181</v>
      </c>
      <c r="M3833" s="29">
        <f>Table4[[#This Row],[Revenue]]/Table4[[#This Row],[Units]]</f>
        <v>2.4228843914285654</v>
      </c>
      <c r="N3833" s="31">
        <f t="shared" si="300"/>
        <v>0.52705213502805215</v>
      </c>
    </row>
    <row r="3834" spans="1:14" x14ac:dyDescent="0.25">
      <c r="A3834" s="35">
        <v>2009</v>
      </c>
      <c r="B3834" s="15" t="s">
        <v>172</v>
      </c>
      <c r="C3834" s="15" t="s">
        <v>169</v>
      </c>
      <c r="D3834" s="15" t="s">
        <v>6</v>
      </c>
      <c r="E3834" s="15" t="s">
        <v>40</v>
      </c>
      <c r="F3834" s="16">
        <v>819</v>
      </c>
      <c r="G3834" s="19">
        <v>1322.6964659999555</v>
      </c>
      <c r="H3834" s="19">
        <f t="shared" si="296"/>
        <v>1083288.4056539636</v>
      </c>
      <c r="I3834" s="20">
        <v>2605.9515659999124</v>
      </c>
      <c r="J3834" s="19">
        <f t="shared" si="297"/>
        <v>2134274.3325539283</v>
      </c>
      <c r="K3834" s="19">
        <f t="shared" si="298"/>
        <v>1283.2550999999569</v>
      </c>
      <c r="L3834" s="19">
        <f t="shared" si="299"/>
        <v>1050985.9268999647</v>
      </c>
      <c r="M3834" s="29">
        <f>Table4[[#This Row],[Revenue]]/Table4[[#This Row],[Units]]</f>
        <v>3.1818700439559371</v>
      </c>
      <c r="N3834" s="31">
        <f t="shared" si="300"/>
        <v>0.49243244454068263</v>
      </c>
    </row>
    <row r="3835" spans="1:14" x14ac:dyDescent="0.25">
      <c r="A3835" s="35">
        <v>2009</v>
      </c>
      <c r="B3835" s="15" t="s">
        <v>172</v>
      </c>
      <c r="C3835" s="15" t="s">
        <v>169</v>
      </c>
      <c r="D3835" s="15" t="s">
        <v>6</v>
      </c>
      <c r="E3835" s="15" t="s">
        <v>40</v>
      </c>
      <c r="F3835" s="16">
        <v>341</v>
      </c>
      <c r="G3835" s="19">
        <v>714.36545621997743</v>
      </c>
      <c r="H3835" s="19">
        <f t="shared" si="296"/>
        <v>243598.62057101232</v>
      </c>
      <c r="I3835" s="20">
        <v>1581.3825619999659</v>
      </c>
      <c r="J3835" s="19">
        <f t="shared" si="297"/>
        <v>539251.45364198834</v>
      </c>
      <c r="K3835" s="19">
        <f t="shared" si="298"/>
        <v>867.01710577998847</v>
      </c>
      <c r="L3835" s="19">
        <f t="shared" si="299"/>
        <v>295652.83307097602</v>
      </c>
      <c r="M3835" s="29">
        <f>Table4[[#This Row],[Revenue]]/Table4[[#This Row],[Units]]</f>
        <v>4.6374855190614834</v>
      </c>
      <c r="N3835" s="31">
        <f t="shared" si="300"/>
        <v>0.54826525005023241</v>
      </c>
    </row>
    <row r="3836" spans="1:14" x14ac:dyDescent="0.25">
      <c r="A3836" s="35">
        <v>2009</v>
      </c>
      <c r="B3836" s="15" t="s">
        <v>172</v>
      </c>
      <c r="C3836" s="15" t="s">
        <v>169</v>
      </c>
      <c r="D3836" s="15" t="s">
        <v>6</v>
      </c>
      <c r="E3836" s="15" t="s">
        <v>40</v>
      </c>
      <c r="F3836" s="16">
        <v>270</v>
      </c>
      <c r="G3836" s="19">
        <v>540.94919579998339</v>
      </c>
      <c r="H3836" s="19">
        <f t="shared" si="296"/>
        <v>146056.28286599551</v>
      </c>
      <c r="I3836" s="20">
        <v>892.11617999997259</v>
      </c>
      <c r="J3836" s="19">
        <f t="shared" si="297"/>
        <v>240871.36859999259</v>
      </c>
      <c r="K3836" s="19">
        <f t="shared" si="298"/>
        <v>351.1669841999892</v>
      </c>
      <c r="L3836" s="19">
        <f t="shared" si="299"/>
        <v>94815.085733997083</v>
      </c>
      <c r="M3836" s="29">
        <f>Table4[[#This Row],[Revenue]]/Table4[[#This Row],[Units]]</f>
        <v>3.3041339999998987</v>
      </c>
      <c r="N3836" s="31">
        <f t="shared" si="300"/>
        <v>0.39363369040117624</v>
      </c>
    </row>
    <row r="3837" spans="1:14" x14ac:dyDescent="0.25">
      <c r="A3837" s="35">
        <v>1991</v>
      </c>
      <c r="B3837" s="15" t="s">
        <v>175</v>
      </c>
      <c r="C3837" s="15" t="s">
        <v>170</v>
      </c>
      <c r="D3837" s="15" t="s">
        <v>146</v>
      </c>
      <c r="E3837" s="15" t="s">
        <v>127</v>
      </c>
      <c r="F3837" s="16">
        <v>955</v>
      </c>
      <c r="G3837" s="19">
        <v>1164.0256249999661</v>
      </c>
      <c r="H3837" s="19">
        <f t="shared" si="296"/>
        <v>1111644.4718749677</v>
      </c>
      <c r="I3837" s="20">
        <v>2208.3381249999356</v>
      </c>
      <c r="J3837" s="19">
        <f t="shared" si="297"/>
        <v>2108962.9093749383</v>
      </c>
      <c r="K3837" s="19">
        <f t="shared" si="298"/>
        <v>1044.3124999999695</v>
      </c>
      <c r="L3837" s="19">
        <f t="shared" si="299"/>
        <v>997318.43749997066</v>
      </c>
      <c r="M3837" s="29">
        <f>Table4[[#This Row],[Revenue]]/Table4[[#This Row],[Units]]</f>
        <v>2.3123959424083096</v>
      </c>
      <c r="N3837" s="31">
        <f t="shared" si="300"/>
        <v>0.47289520032173515</v>
      </c>
    </row>
    <row r="3838" spans="1:14" x14ac:dyDescent="0.25">
      <c r="A3838" s="35">
        <v>1991</v>
      </c>
      <c r="B3838" s="15" t="s">
        <v>176</v>
      </c>
      <c r="C3838" s="15" t="s">
        <v>170</v>
      </c>
      <c r="D3838" s="15" t="s">
        <v>146</v>
      </c>
      <c r="E3838" s="15" t="s">
        <v>127</v>
      </c>
      <c r="F3838" s="16">
        <v>556</v>
      </c>
      <c r="G3838" s="19">
        <v>660.32339199998216</v>
      </c>
      <c r="H3838" s="19">
        <f t="shared" si="296"/>
        <v>367139.80595199007</v>
      </c>
      <c r="I3838" s="20">
        <v>1439.7441919999612</v>
      </c>
      <c r="J3838" s="19">
        <f t="shared" si="297"/>
        <v>800497.77075197839</v>
      </c>
      <c r="K3838" s="19">
        <f t="shared" si="298"/>
        <v>779.42079999997907</v>
      </c>
      <c r="L3838" s="19">
        <f t="shared" si="299"/>
        <v>433357.96479998832</v>
      </c>
      <c r="M3838" s="29">
        <f>Table4[[#This Row],[Revenue]]/Table4[[#This Row],[Units]]</f>
        <v>2.5894679712229518</v>
      </c>
      <c r="N3838" s="31">
        <f t="shared" si="300"/>
        <v>0.54136061414998926</v>
      </c>
    </row>
    <row r="3839" spans="1:14" x14ac:dyDescent="0.25">
      <c r="A3839" s="35">
        <v>1991</v>
      </c>
      <c r="B3839" s="15" t="s">
        <v>175</v>
      </c>
      <c r="C3839" s="15" t="s">
        <v>170</v>
      </c>
      <c r="D3839" s="15" t="s">
        <v>146</v>
      </c>
      <c r="E3839" s="15" t="s">
        <v>127</v>
      </c>
      <c r="F3839" s="16">
        <v>392</v>
      </c>
      <c r="G3839" s="19">
        <v>478.34505599998607</v>
      </c>
      <c r="H3839" s="19">
        <f t="shared" si="296"/>
        <v>187511.26195199453</v>
      </c>
      <c r="I3839" s="20">
        <v>1178.6194559999656</v>
      </c>
      <c r="J3839" s="19">
        <f t="shared" si="297"/>
        <v>462018.82675198652</v>
      </c>
      <c r="K3839" s="19">
        <f t="shared" si="298"/>
        <v>700.27439999997955</v>
      </c>
      <c r="L3839" s="19">
        <f t="shared" si="299"/>
        <v>274507.56479999202</v>
      </c>
      <c r="M3839" s="29">
        <f>Table4[[#This Row],[Revenue]]/Table4[[#This Row],[Units]]</f>
        <v>3.0066822857141977</v>
      </c>
      <c r="N3839" s="31">
        <f t="shared" si="300"/>
        <v>0.59414800632647968</v>
      </c>
    </row>
    <row r="3840" spans="1:14" x14ac:dyDescent="0.25">
      <c r="A3840" s="35">
        <v>1992</v>
      </c>
      <c r="B3840" s="15" t="s">
        <v>172</v>
      </c>
      <c r="C3840" s="15" t="s">
        <v>170</v>
      </c>
      <c r="D3840" s="15" t="s">
        <v>146</v>
      </c>
      <c r="E3840" s="15" t="s">
        <v>127</v>
      </c>
      <c r="F3840" s="16">
        <v>400</v>
      </c>
      <c r="G3840" s="19">
        <v>510.07679999998334</v>
      </c>
      <c r="H3840" s="19">
        <f t="shared" si="296"/>
        <v>204030.71999999334</v>
      </c>
      <c r="I3840" s="20">
        <v>1246.9967999999592</v>
      </c>
      <c r="J3840" s="19">
        <f t="shared" si="297"/>
        <v>498798.71999998367</v>
      </c>
      <c r="K3840" s="19">
        <f t="shared" si="298"/>
        <v>736.91999999997586</v>
      </c>
      <c r="L3840" s="19">
        <f t="shared" si="299"/>
        <v>294767.99999999034</v>
      </c>
      <c r="M3840" s="29">
        <f>Table4[[#This Row],[Revenue]]/Table4[[#This Row],[Units]]</f>
        <v>3.1174919999998978</v>
      </c>
      <c r="N3840" s="31">
        <f t="shared" si="300"/>
        <v>0.59095580678314485</v>
      </c>
    </row>
    <row r="3841" spans="1:14" x14ac:dyDescent="0.25">
      <c r="A3841" s="35">
        <v>1996</v>
      </c>
      <c r="B3841" s="15" t="s">
        <v>173</v>
      </c>
      <c r="C3841" s="15" t="s">
        <v>170</v>
      </c>
      <c r="D3841" s="15" t="s">
        <v>146</v>
      </c>
      <c r="E3841" s="15" t="s">
        <v>127</v>
      </c>
      <c r="F3841" s="16">
        <v>211</v>
      </c>
      <c r="G3841" s="19">
        <v>407.50928775479809</v>
      </c>
      <c r="H3841" s="19">
        <f t="shared" si="296"/>
        <v>85984.459716262398</v>
      </c>
      <c r="I3841" s="20">
        <v>676.85508307999669</v>
      </c>
      <c r="J3841" s="19">
        <f t="shared" si="297"/>
        <v>142816.42252987929</v>
      </c>
      <c r="K3841" s="19">
        <f t="shared" si="298"/>
        <v>269.34579532519859</v>
      </c>
      <c r="L3841" s="19">
        <f t="shared" si="299"/>
        <v>56831.96281361689</v>
      </c>
      <c r="M3841" s="29">
        <f>Table4[[#This Row],[Revenue]]/Table4[[#This Row],[Units]]</f>
        <v>3.2078439956397946</v>
      </c>
      <c r="N3841" s="31">
        <f t="shared" si="300"/>
        <v>0.39793716861747336</v>
      </c>
    </row>
    <row r="3842" spans="1:14" x14ac:dyDescent="0.25">
      <c r="A3842" s="35">
        <v>1997</v>
      </c>
      <c r="B3842" s="15" t="s">
        <v>175</v>
      </c>
      <c r="C3842" s="15" t="s">
        <v>170</v>
      </c>
      <c r="D3842" s="15" t="s">
        <v>146</v>
      </c>
      <c r="E3842" s="15" t="s">
        <v>127</v>
      </c>
      <c r="F3842" s="16">
        <v>921</v>
      </c>
      <c r="G3842" s="19">
        <v>1032.9604439999771</v>
      </c>
      <c r="H3842" s="19">
        <f t="shared" ref="H3842:H3905" si="301">G3842*F3842</f>
        <v>951356.56892397895</v>
      </c>
      <c r="I3842" s="20">
        <v>2114.4192879599532</v>
      </c>
      <c r="J3842" s="19">
        <f t="shared" ref="J3842:J3905" si="302">I3842*F3842</f>
        <v>1947380.164211117</v>
      </c>
      <c r="K3842" s="19">
        <f t="shared" ref="K3842:K3905" si="303">I3842-G3842</f>
        <v>1081.4588439599761</v>
      </c>
      <c r="L3842" s="19">
        <f t="shared" ref="L3842:L3905" si="304">J3842-H3842</f>
        <v>996023.59528713801</v>
      </c>
      <c r="M3842" s="29">
        <f>Table4[[#This Row],[Revenue]]/Table4[[#This Row],[Units]]</f>
        <v>2.295786414723076</v>
      </c>
      <c r="N3842" s="31">
        <f t="shared" ref="N3842:N3905" si="305">K3842/I3842</f>
        <v>0.51146849166486552</v>
      </c>
    </row>
    <row r="3843" spans="1:14" x14ac:dyDescent="0.25">
      <c r="A3843" s="35">
        <v>1998</v>
      </c>
      <c r="B3843" s="15" t="s">
        <v>172</v>
      </c>
      <c r="C3843" s="15" t="s">
        <v>170</v>
      </c>
      <c r="D3843" s="15" t="s">
        <v>146</v>
      </c>
      <c r="E3843" s="15" t="s">
        <v>127</v>
      </c>
      <c r="F3843" s="16">
        <v>789</v>
      </c>
      <c r="G3843" s="19">
        <v>958.08112199997231</v>
      </c>
      <c r="H3843" s="19">
        <f t="shared" si="301"/>
        <v>755926.0052579781</v>
      </c>
      <c r="I3843" s="20">
        <v>1897.1789219999455</v>
      </c>
      <c r="J3843" s="19">
        <f t="shared" si="302"/>
        <v>1496874.1694579569</v>
      </c>
      <c r="K3843" s="19">
        <f t="shared" si="303"/>
        <v>939.09779999997318</v>
      </c>
      <c r="L3843" s="19">
        <f t="shared" si="304"/>
        <v>740948.16419997881</v>
      </c>
      <c r="M3843" s="29">
        <f>Table4[[#This Row],[Revenue]]/Table4[[#This Row],[Units]]</f>
        <v>2.4045360228136192</v>
      </c>
      <c r="N3843" s="31">
        <f t="shared" si="305"/>
        <v>0.49499696054497921</v>
      </c>
    </row>
    <row r="3844" spans="1:14" x14ac:dyDescent="0.25">
      <c r="A3844" s="35">
        <v>1999</v>
      </c>
      <c r="B3844" s="15" t="s">
        <v>173</v>
      </c>
      <c r="C3844" s="15" t="s">
        <v>170</v>
      </c>
      <c r="D3844" s="15" t="s">
        <v>146</v>
      </c>
      <c r="E3844" s="15" t="s">
        <v>127</v>
      </c>
      <c r="F3844" s="16">
        <v>921</v>
      </c>
      <c r="G3844" s="19">
        <v>1263.8919839999517</v>
      </c>
      <c r="H3844" s="19">
        <f t="shared" si="301"/>
        <v>1164044.5172639554</v>
      </c>
      <c r="I3844" s="20">
        <v>2416.2135839999078</v>
      </c>
      <c r="J3844" s="19">
        <f t="shared" si="302"/>
        <v>2225332.7108639153</v>
      </c>
      <c r="K3844" s="19">
        <f t="shared" si="303"/>
        <v>1152.3215999999561</v>
      </c>
      <c r="L3844" s="19">
        <f t="shared" si="304"/>
        <v>1061288.1935999598</v>
      </c>
      <c r="M3844" s="29">
        <f>Table4[[#This Row],[Revenue]]/Table4[[#This Row],[Units]]</f>
        <v>2.6234675179152092</v>
      </c>
      <c r="N3844" s="31">
        <f t="shared" si="305"/>
        <v>0.47691214370724277</v>
      </c>
    </row>
    <row r="3845" spans="1:14" x14ac:dyDescent="0.25">
      <c r="A3845" s="35">
        <v>1999</v>
      </c>
      <c r="B3845" s="15" t="s">
        <v>171</v>
      </c>
      <c r="C3845" s="15" t="s">
        <v>170</v>
      </c>
      <c r="D3845" s="15" t="s">
        <v>146</v>
      </c>
      <c r="E3845" s="15" t="s">
        <v>127</v>
      </c>
      <c r="F3845" s="16">
        <v>211</v>
      </c>
      <c r="G3845" s="19">
        <v>625.03566488997319</v>
      </c>
      <c r="H3845" s="19">
        <f t="shared" si="301"/>
        <v>131882.52529178435</v>
      </c>
      <c r="I3845" s="20">
        <v>1017.8540189999563</v>
      </c>
      <c r="J3845" s="19">
        <f t="shared" si="302"/>
        <v>214767.19800899079</v>
      </c>
      <c r="K3845" s="19">
        <f t="shared" si="303"/>
        <v>392.81835410998315</v>
      </c>
      <c r="L3845" s="19">
        <f t="shared" si="304"/>
        <v>82884.672717206442</v>
      </c>
      <c r="M3845" s="29">
        <f>Table4[[#This Row],[Revenue]]/Table4[[#This Row],[Units]]</f>
        <v>4.8239526966822579</v>
      </c>
      <c r="N3845" s="31">
        <f t="shared" si="305"/>
        <v>0.38592798847120335</v>
      </c>
    </row>
    <row r="3846" spans="1:14" x14ac:dyDescent="0.25">
      <c r="A3846" s="35">
        <v>2006</v>
      </c>
      <c r="B3846" s="15" t="s">
        <v>175</v>
      </c>
      <c r="C3846" s="15" t="s">
        <v>170</v>
      </c>
      <c r="D3846" s="15" t="s">
        <v>146</v>
      </c>
      <c r="E3846" s="15" t="s">
        <v>127</v>
      </c>
      <c r="F3846" s="16">
        <v>480</v>
      </c>
      <c r="G3846" s="19">
        <v>1330.7739727199273</v>
      </c>
      <c r="H3846" s="19">
        <f t="shared" si="301"/>
        <v>638771.50690556515</v>
      </c>
      <c r="I3846" s="20">
        <v>2808.5199119998465</v>
      </c>
      <c r="J3846" s="19">
        <f t="shared" si="302"/>
        <v>1348089.5577599264</v>
      </c>
      <c r="K3846" s="19">
        <f t="shared" si="303"/>
        <v>1477.7459392799192</v>
      </c>
      <c r="L3846" s="19">
        <f t="shared" si="304"/>
        <v>709318.05085436127</v>
      </c>
      <c r="M3846" s="29">
        <f>Table4[[#This Row],[Revenue]]/Table4[[#This Row],[Units]]</f>
        <v>5.8510831499996803</v>
      </c>
      <c r="N3846" s="31">
        <f t="shared" si="305"/>
        <v>0.52616537734556035</v>
      </c>
    </row>
    <row r="3847" spans="1:14" x14ac:dyDescent="0.25">
      <c r="A3847" s="35">
        <v>2008</v>
      </c>
      <c r="B3847" s="15" t="s">
        <v>174</v>
      </c>
      <c r="C3847" s="15" t="s">
        <v>170</v>
      </c>
      <c r="D3847" s="15" t="s">
        <v>146</v>
      </c>
      <c r="E3847" s="15" t="s">
        <v>127</v>
      </c>
      <c r="F3847" s="16">
        <v>516</v>
      </c>
      <c r="G3847" s="19">
        <v>524.4071879999932</v>
      </c>
      <c r="H3847" s="19">
        <f t="shared" si="301"/>
        <v>270594.10900799651</v>
      </c>
      <c r="I3847" s="20">
        <v>1241.866942919984</v>
      </c>
      <c r="J3847" s="19">
        <f t="shared" si="302"/>
        <v>640803.34254671179</v>
      </c>
      <c r="K3847" s="19">
        <f t="shared" si="303"/>
        <v>717.45975491999081</v>
      </c>
      <c r="L3847" s="19">
        <f t="shared" si="304"/>
        <v>370209.23353871529</v>
      </c>
      <c r="M3847" s="29">
        <f>Table4[[#This Row],[Revenue]]/Table4[[#This Row],[Units]]</f>
        <v>2.4067188816278762</v>
      </c>
      <c r="N3847" s="31">
        <f t="shared" si="305"/>
        <v>0.57772675165427778</v>
      </c>
    </row>
    <row r="3848" spans="1:14" x14ac:dyDescent="0.25">
      <c r="A3848" s="35">
        <v>2008</v>
      </c>
      <c r="B3848" s="15" t="s">
        <v>174</v>
      </c>
      <c r="C3848" s="15" t="s">
        <v>170</v>
      </c>
      <c r="D3848" s="15" t="s">
        <v>146</v>
      </c>
      <c r="E3848" s="15" t="s">
        <v>127</v>
      </c>
      <c r="F3848" s="16">
        <v>469</v>
      </c>
      <c r="G3848" s="19">
        <v>486.25450999999276</v>
      </c>
      <c r="H3848" s="19">
        <f t="shared" si="301"/>
        <v>228053.36518999661</v>
      </c>
      <c r="I3848" s="20">
        <v>1187.1078258999823</v>
      </c>
      <c r="J3848" s="19">
        <f t="shared" si="302"/>
        <v>556753.57034709177</v>
      </c>
      <c r="K3848" s="19">
        <f t="shared" si="303"/>
        <v>700.85331589998964</v>
      </c>
      <c r="L3848" s="19">
        <f t="shared" si="304"/>
        <v>328700.20515709516</v>
      </c>
      <c r="M3848" s="29">
        <f>Table4[[#This Row],[Revenue]]/Table4[[#This Row],[Units]]</f>
        <v>2.5311467503197917</v>
      </c>
      <c r="N3848" s="31">
        <f t="shared" si="305"/>
        <v>0.59038724251409225</v>
      </c>
    </row>
    <row r="3849" spans="1:14" x14ac:dyDescent="0.25">
      <c r="A3849" s="35">
        <v>2010</v>
      </c>
      <c r="B3849" s="15" t="s">
        <v>175</v>
      </c>
      <c r="C3849" s="15" t="s">
        <v>170</v>
      </c>
      <c r="D3849" s="15" t="s">
        <v>146</v>
      </c>
      <c r="E3849" s="15" t="s">
        <v>127</v>
      </c>
      <c r="F3849" s="16">
        <v>572</v>
      </c>
      <c r="G3849" s="19">
        <v>1777.6370296299094</v>
      </c>
      <c r="H3849" s="19">
        <f t="shared" si="301"/>
        <v>1016808.3809483082</v>
      </c>
      <c r="I3849" s="20">
        <v>3061.7314729998438</v>
      </c>
      <c r="J3849" s="19">
        <f t="shared" si="302"/>
        <v>1751310.4025559106</v>
      </c>
      <c r="K3849" s="19">
        <f t="shared" si="303"/>
        <v>1284.0944433699344</v>
      </c>
      <c r="L3849" s="19">
        <f t="shared" si="304"/>
        <v>734502.02160760248</v>
      </c>
      <c r="M3849" s="29">
        <f>Table4[[#This Row],[Revenue]]/Table4[[#This Row],[Units]]</f>
        <v>5.3526774003493776</v>
      </c>
      <c r="N3849" s="31">
        <f t="shared" si="305"/>
        <v>0.41940139254334924</v>
      </c>
    </row>
    <row r="3850" spans="1:14" x14ac:dyDescent="0.25">
      <c r="A3850" s="35">
        <v>2010</v>
      </c>
      <c r="B3850" s="15" t="s">
        <v>171</v>
      </c>
      <c r="C3850" s="15" t="s">
        <v>170</v>
      </c>
      <c r="D3850" s="15" t="s">
        <v>146</v>
      </c>
      <c r="E3850" s="15" t="s">
        <v>127</v>
      </c>
      <c r="F3850" s="16">
        <v>570</v>
      </c>
      <c r="G3850" s="19">
        <v>1736.6978505299094</v>
      </c>
      <c r="H3850" s="19">
        <f t="shared" si="301"/>
        <v>989917.77480204834</v>
      </c>
      <c r="I3850" s="20">
        <v>2938.2328629998465</v>
      </c>
      <c r="J3850" s="19">
        <f t="shared" si="302"/>
        <v>1674792.7319099125</v>
      </c>
      <c r="K3850" s="19">
        <f t="shared" si="303"/>
        <v>1201.5350124699371</v>
      </c>
      <c r="L3850" s="19">
        <f t="shared" si="304"/>
        <v>684874.9571078642</v>
      </c>
      <c r="M3850" s="29">
        <f>Table4[[#This Row],[Revenue]]/Table4[[#This Row],[Units]]</f>
        <v>5.1547944964909584</v>
      </c>
      <c r="N3850" s="31">
        <f t="shared" si="305"/>
        <v>0.40893117342755686</v>
      </c>
    </row>
    <row r="3851" spans="1:14" x14ac:dyDescent="0.25">
      <c r="A3851" s="35">
        <v>2010</v>
      </c>
      <c r="B3851" s="15" t="s">
        <v>176</v>
      </c>
      <c r="C3851" s="15" t="s">
        <v>170</v>
      </c>
      <c r="D3851" s="15" t="s">
        <v>146</v>
      </c>
      <c r="E3851" s="15" t="s">
        <v>127</v>
      </c>
      <c r="F3851" s="16">
        <v>575</v>
      </c>
      <c r="G3851" s="19">
        <v>1319.0890291199348</v>
      </c>
      <c r="H3851" s="19">
        <f t="shared" si="301"/>
        <v>758476.19174396247</v>
      </c>
      <c r="I3851" s="20">
        <v>2910.0523519998555</v>
      </c>
      <c r="J3851" s="19">
        <f t="shared" si="302"/>
        <v>1673280.1023999169</v>
      </c>
      <c r="K3851" s="19">
        <f t="shared" si="303"/>
        <v>1590.9633228799207</v>
      </c>
      <c r="L3851" s="19">
        <f t="shared" si="304"/>
        <v>914803.91065595439</v>
      </c>
      <c r="M3851" s="29">
        <f>Table4[[#This Row],[Revenue]]/Table4[[#This Row],[Units]]</f>
        <v>5.0609606121736617</v>
      </c>
      <c r="N3851" s="31">
        <f t="shared" si="305"/>
        <v>0.54671295579496149</v>
      </c>
    </row>
    <row r="3852" spans="1:14" x14ac:dyDescent="0.25">
      <c r="A3852" s="35">
        <v>2010</v>
      </c>
      <c r="B3852" s="15" t="s">
        <v>173</v>
      </c>
      <c r="C3852" s="15" t="s">
        <v>170</v>
      </c>
      <c r="D3852" s="15" t="s">
        <v>146</v>
      </c>
      <c r="E3852" s="15" t="s">
        <v>127</v>
      </c>
      <c r="F3852" s="16">
        <v>578</v>
      </c>
      <c r="G3852" s="19">
        <v>1226.8795232199411</v>
      </c>
      <c r="H3852" s="19">
        <f t="shared" si="301"/>
        <v>709136.36442112597</v>
      </c>
      <c r="I3852" s="20">
        <v>2682.5184619998709</v>
      </c>
      <c r="J3852" s="19">
        <f t="shared" si="302"/>
        <v>1550495.6710359254</v>
      </c>
      <c r="K3852" s="19">
        <f t="shared" si="303"/>
        <v>1455.6389387799297</v>
      </c>
      <c r="L3852" s="19">
        <f t="shared" si="304"/>
        <v>841359.30661479943</v>
      </c>
      <c r="M3852" s="29">
        <f>Table4[[#This Row],[Revenue]]/Table4[[#This Row],[Units]]</f>
        <v>4.6410354013838599</v>
      </c>
      <c r="N3852" s="31">
        <f t="shared" si="305"/>
        <v>0.54263892659091784</v>
      </c>
    </row>
    <row r="3853" spans="1:14" x14ac:dyDescent="0.25">
      <c r="A3853" s="35">
        <v>2010</v>
      </c>
      <c r="B3853" s="15" t="s">
        <v>171</v>
      </c>
      <c r="C3853" s="15" t="s">
        <v>170</v>
      </c>
      <c r="D3853" s="15" t="s">
        <v>146</v>
      </c>
      <c r="E3853" s="15" t="s">
        <v>127</v>
      </c>
      <c r="F3853" s="16">
        <v>484</v>
      </c>
      <c r="G3853" s="19">
        <v>1302.5292168199303</v>
      </c>
      <c r="H3853" s="19">
        <f t="shared" si="301"/>
        <v>630424.14094084629</v>
      </c>
      <c r="I3853" s="20">
        <v>2748.9110219998529</v>
      </c>
      <c r="J3853" s="19">
        <f t="shared" si="302"/>
        <v>1330472.9346479287</v>
      </c>
      <c r="K3853" s="19">
        <f t="shared" si="303"/>
        <v>1446.3818051799226</v>
      </c>
      <c r="L3853" s="19">
        <f t="shared" si="304"/>
        <v>700048.7937070824</v>
      </c>
      <c r="M3853" s="29">
        <f>Table4[[#This Row],[Revenue]]/Table4[[#This Row],[Units]]</f>
        <v>5.6795682272724237</v>
      </c>
      <c r="N3853" s="31">
        <f t="shared" si="305"/>
        <v>0.52616537734556035</v>
      </c>
    </row>
    <row r="3854" spans="1:14" x14ac:dyDescent="0.25">
      <c r="A3854" s="35">
        <v>2010</v>
      </c>
      <c r="B3854" s="15" t="s">
        <v>172</v>
      </c>
      <c r="C3854" s="15" t="s">
        <v>170</v>
      </c>
      <c r="D3854" s="15" t="s">
        <v>146</v>
      </c>
      <c r="E3854" s="15" t="s">
        <v>127</v>
      </c>
      <c r="F3854" s="16">
        <v>479</v>
      </c>
      <c r="G3854" s="19">
        <v>1500.3149893199302</v>
      </c>
      <c r="H3854" s="19">
        <f t="shared" si="301"/>
        <v>718650.8798842465</v>
      </c>
      <c r="I3854" s="20">
        <v>2462.5845719998852</v>
      </c>
      <c r="J3854" s="19">
        <f t="shared" si="302"/>
        <v>1179578.009987945</v>
      </c>
      <c r="K3854" s="19">
        <f t="shared" si="303"/>
        <v>962.26958267995496</v>
      </c>
      <c r="L3854" s="19">
        <f t="shared" si="304"/>
        <v>460927.13010369847</v>
      </c>
      <c r="M3854" s="29">
        <f>Table4[[#This Row],[Revenue]]/Table4[[#This Row],[Units]]</f>
        <v>5.1410951398744995</v>
      </c>
      <c r="N3854" s="31">
        <f t="shared" si="305"/>
        <v>0.39075595357055615</v>
      </c>
    </row>
    <row r="3855" spans="1:14" x14ac:dyDescent="0.25">
      <c r="A3855" s="35">
        <v>2010</v>
      </c>
      <c r="B3855" s="15" t="s">
        <v>174</v>
      </c>
      <c r="C3855" s="15" t="s">
        <v>170</v>
      </c>
      <c r="D3855" s="15" t="s">
        <v>146</v>
      </c>
      <c r="E3855" s="15" t="s">
        <v>127</v>
      </c>
      <c r="F3855" s="16">
        <v>516</v>
      </c>
      <c r="G3855" s="19">
        <v>749.59319999996831</v>
      </c>
      <c r="H3855" s="19">
        <f t="shared" si="301"/>
        <v>386790.09119998367</v>
      </c>
      <c r="I3855" s="20">
        <v>1673.7731999999296</v>
      </c>
      <c r="J3855" s="19">
        <f t="shared" si="302"/>
        <v>863666.97119996371</v>
      </c>
      <c r="K3855" s="19">
        <f t="shared" si="303"/>
        <v>924.1799999999613</v>
      </c>
      <c r="L3855" s="19">
        <f t="shared" si="304"/>
        <v>476876.87999998004</v>
      </c>
      <c r="M3855" s="29">
        <f>Table4[[#This Row],[Revenue]]/Table4[[#This Row],[Units]]</f>
        <v>3.2437465116277706</v>
      </c>
      <c r="N3855" s="31">
        <f t="shared" si="305"/>
        <v>0.55215366096195118</v>
      </c>
    </row>
    <row r="3856" spans="1:14" x14ac:dyDescent="0.25">
      <c r="A3856" s="35">
        <v>2010</v>
      </c>
      <c r="B3856" s="15" t="s">
        <v>172</v>
      </c>
      <c r="C3856" s="15" t="s">
        <v>170</v>
      </c>
      <c r="D3856" s="15" t="s">
        <v>146</v>
      </c>
      <c r="E3856" s="15" t="s">
        <v>127</v>
      </c>
      <c r="F3856" s="16">
        <v>469</v>
      </c>
      <c r="G3856" s="19">
        <v>711.27555099996789</v>
      </c>
      <c r="H3856" s="19">
        <f t="shared" si="301"/>
        <v>333588.23341898492</v>
      </c>
      <c r="I3856" s="20">
        <v>1640.2754509999261</v>
      </c>
      <c r="J3856" s="19">
        <f t="shared" si="302"/>
        <v>769289.18651896529</v>
      </c>
      <c r="K3856" s="19">
        <f t="shared" si="303"/>
        <v>928.99989999995819</v>
      </c>
      <c r="L3856" s="19">
        <f t="shared" si="304"/>
        <v>435700.95309998037</v>
      </c>
      <c r="M3856" s="29">
        <f>Table4[[#This Row],[Revenue]]/Table4[[#This Row],[Units]]</f>
        <v>3.497389021321804</v>
      </c>
      <c r="N3856" s="31">
        <f t="shared" si="305"/>
        <v>0.56636822762520267</v>
      </c>
    </row>
    <row r="3857" spans="1:14" x14ac:dyDescent="0.25">
      <c r="A3857" s="35">
        <v>2010</v>
      </c>
      <c r="B3857" s="15" t="s">
        <v>174</v>
      </c>
      <c r="C3857" s="15" t="s">
        <v>170</v>
      </c>
      <c r="D3857" s="15" t="s">
        <v>146</v>
      </c>
      <c r="E3857" s="15" t="s">
        <v>127</v>
      </c>
      <c r="F3857" s="16">
        <v>137</v>
      </c>
      <c r="G3857" s="19">
        <v>253.174295609989</v>
      </c>
      <c r="H3857" s="19">
        <f t="shared" si="301"/>
        <v>34684.878498568491</v>
      </c>
      <c r="I3857" s="20">
        <v>640.05053099997224</v>
      </c>
      <c r="J3857" s="19">
        <f t="shared" si="302"/>
        <v>87686.922746996192</v>
      </c>
      <c r="K3857" s="19">
        <f t="shared" si="303"/>
        <v>386.87623538998321</v>
      </c>
      <c r="L3857" s="19">
        <f t="shared" si="304"/>
        <v>53002.044248427701</v>
      </c>
      <c r="M3857" s="29">
        <f>Table4[[#This Row],[Revenue]]/Table4[[#This Row],[Units]]</f>
        <v>4.671901686131184</v>
      </c>
      <c r="N3857" s="31">
        <f t="shared" si="305"/>
        <v>0.60444639392073252</v>
      </c>
    </row>
    <row r="3858" spans="1:14" x14ac:dyDescent="0.25">
      <c r="A3858" s="35">
        <v>2011</v>
      </c>
      <c r="B3858" s="15" t="s">
        <v>176</v>
      </c>
      <c r="C3858" s="15" t="s">
        <v>170</v>
      </c>
      <c r="D3858" s="15" t="s">
        <v>146</v>
      </c>
      <c r="E3858" s="15" t="s">
        <v>127</v>
      </c>
      <c r="F3858" s="16">
        <v>1261.6482463345387</v>
      </c>
      <c r="G3858" s="19">
        <v>4080.0863909302238</v>
      </c>
      <c r="H3858" s="19">
        <f t="shared" si="301"/>
        <v>5147633.840010534</v>
      </c>
      <c r="I3858" s="20">
        <v>7788.9624954017927</v>
      </c>
      <c r="J3858" s="19">
        <f t="shared" si="302"/>
        <v>9826930.8730891645</v>
      </c>
      <c r="K3858" s="19">
        <f t="shared" si="303"/>
        <v>3708.8761044715689</v>
      </c>
      <c r="L3858" s="19">
        <f t="shared" si="304"/>
        <v>4679297.0330786305</v>
      </c>
      <c r="M3858" s="29">
        <f>Table4[[#This Row],[Revenue]]/Table4[[#This Row],[Units]]</f>
        <v>6.1736403296489586</v>
      </c>
      <c r="N3858" s="31">
        <f t="shared" si="305"/>
        <v>0.47617074888486122</v>
      </c>
    </row>
    <row r="3859" spans="1:14" x14ac:dyDescent="0.25">
      <c r="A3859" s="35">
        <v>2011</v>
      </c>
      <c r="B3859" s="15" t="s">
        <v>173</v>
      </c>
      <c r="C3859" s="15" t="s">
        <v>170</v>
      </c>
      <c r="D3859" s="15" t="s">
        <v>146</v>
      </c>
      <c r="E3859" s="15" t="s">
        <v>127</v>
      </c>
      <c r="F3859" s="16">
        <v>974.22567848594417</v>
      </c>
      <c r="G3859" s="19">
        <v>3480.1548639199477</v>
      </c>
      <c r="H3859" s="19">
        <f t="shared" si="301"/>
        <v>3390456.2335385699</v>
      </c>
      <c r="I3859" s="20">
        <v>6112.187259475133</v>
      </c>
      <c r="J3859" s="19">
        <f t="shared" si="302"/>
        <v>5954649.7798953056</v>
      </c>
      <c r="K3859" s="19">
        <f t="shared" si="303"/>
        <v>2632.0323955551853</v>
      </c>
      <c r="L3859" s="19">
        <f t="shared" si="304"/>
        <v>2564193.5463567358</v>
      </c>
      <c r="M3859" s="29">
        <f>Table4[[#This Row],[Revenue]]/Table4[[#This Row],[Units]]</f>
        <v>6.2738925840819109</v>
      </c>
      <c r="N3859" s="31">
        <f t="shared" si="305"/>
        <v>0.43062037922267515</v>
      </c>
    </row>
    <row r="3860" spans="1:14" x14ac:dyDescent="0.25">
      <c r="A3860" s="35">
        <v>2011</v>
      </c>
      <c r="B3860" s="15" t="s">
        <v>174</v>
      </c>
      <c r="C3860" s="15" t="s">
        <v>170</v>
      </c>
      <c r="D3860" s="15" t="s">
        <v>146</v>
      </c>
      <c r="E3860" s="15" t="s">
        <v>127</v>
      </c>
      <c r="F3860" s="16">
        <v>847.14985852885172</v>
      </c>
      <c r="G3860" s="19">
        <v>2556.4271616870792</v>
      </c>
      <c r="H3860" s="19">
        <f t="shared" si="301"/>
        <v>2165676.9083625232</v>
      </c>
      <c r="I3860" s="20">
        <v>5012.4474608547616</v>
      </c>
      <c r="J3860" s="19">
        <f t="shared" si="302"/>
        <v>4246294.1573464135</v>
      </c>
      <c r="K3860" s="19">
        <f t="shared" si="303"/>
        <v>2456.0202991676824</v>
      </c>
      <c r="L3860" s="19">
        <f t="shared" si="304"/>
        <v>2080617.2489838903</v>
      </c>
      <c r="M3860" s="29">
        <f>Table4[[#This Row],[Revenue]]/Table4[[#This Row],[Units]]</f>
        <v>5.9168368033010195</v>
      </c>
      <c r="N3860" s="31">
        <f t="shared" si="305"/>
        <v>0.48998424788453798</v>
      </c>
    </row>
    <row r="3861" spans="1:14" x14ac:dyDescent="0.25">
      <c r="A3861" s="35">
        <v>2011</v>
      </c>
      <c r="B3861" s="15" t="s">
        <v>172</v>
      </c>
      <c r="C3861" s="15" t="s">
        <v>170</v>
      </c>
      <c r="D3861" s="15" t="s">
        <v>146</v>
      </c>
      <c r="E3861" s="15" t="s">
        <v>127</v>
      </c>
      <c r="F3861" s="16">
        <v>715.99959858192335</v>
      </c>
      <c r="G3861" s="19">
        <v>2491.9934790930301</v>
      </c>
      <c r="H3861" s="19">
        <f t="shared" si="301"/>
        <v>1784266.3306993803</v>
      </c>
      <c r="I3861" s="20">
        <v>4015.4043148498595</v>
      </c>
      <c r="J3861" s="19">
        <f t="shared" si="302"/>
        <v>2875027.8775766222</v>
      </c>
      <c r="K3861" s="19">
        <f t="shared" si="303"/>
        <v>1523.4108357568293</v>
      </c>
      <c r="L3861" s="19">
        <f t="shared" si="304"/>
        <v>1090761.5468772419</v>
      </c>
      <c r="M3861" s="29">
        <f>Table4[[#This Row],[Revenue]]/Table4[[#This Row],[Units]]</f>
        <v>5.6081097291151965</v>
      </c>
      <c r="N3861" s="31">
        <f t="shared" si="305"/>
        <v>0.37939164186353957</v>
      </c>
    </row>
    <row r="3862" spans="1:14" x14ac:dyDescent="0.25">
      <c r="A3862" s="35">
        <v>2011</v>
      </c>
      <c r="B3862" s="15" t="s">
        <v>173</v>
      </c>
      <c r="C3862" s="15" t="s">
        <v>170</v>
      </c>
      <c r="D3862" s="15" t="s">
        <v>146</v>
      </c>
      <c r="E3862" s="15" t="s">
        <v>127</v>
      </c>
      <c r="F3862" s="16">
        <v>703.99263588881263</v>
      </c>
      <c r="G3862" s="19">
        <v>2468.9937561190486</v>
      </c>
      <c r="H3862" s="19">
        <f t="shared" si="301"/>
        <v>1738153.4223632691</v>
      </c>
      <c r="I3862" s="20">
        <v>3956.9615352850851</v>
      </c>
      <c r="J3862" s="19">
        <f t="shared" si="302"/>
        <v>2785671.7813359899</v>
      </c>
      <c r="K3862" s="19">
        <f t="shared" si="303"/>
        <v>1487.9677791660365</v>
      </c>
      <c r="L3862" s="19">
        <f t="shared" si="304"/>
        <v>1047518.3589727208</v>
      </c>
      <c r="M3862" s="29">
        <f>Table4[[#This Row],[Revenue]]/Table4[[#This Row],[Units]]</f>
        <v>5.6207427941192849</v>
      </c>
      <c r="N3862" s="31">
        <f t="shared" si="305"/>
        <v>0.37603796900664938</v>
      </c>
    </row>
    <row r="3863" spans="1:14" x14ac:dyDescent="0.25">
      <c r="A3863" s="35">
        <v>2003</v>
      </c>
      <c r="B3863" s="15" t="s">
        <v>171</v>
      </c>
      <c r="C3863" s="15" t="s">
        <v>170</v>
      </c>
      <c r="D3863" s="15" t="s">
        <v>168</v>
      </c>
      <c r="E3863" s="15" t="s">
        <v>41</v>
      </c>
      <c r="F3863" s="16">
        <v>914</v>
      </c>
      <c r="G3863" s="19">
        <v>1220.8682121107763</v>
      </c>
      <c r="H3863" s="19">
        <f t="shared" si="301"/>
        <v>1115873.5458692496</v>
      </c>
      <c r="I3863" s="20">
        <v>1919.3764906799627</v>
      </c>
      <c r="J3863" s="19">
        <f t="shared" si="302"/>
        <v>1754310.1124814858</v>
      </c>
      <c r="K3863" s="19">
        <f t="shared" si="303"/>
        <v>698.50827856918636</v>
      </c>
      <c r="L3863" s="19">
        <f t="shared" si="304"/>
        <v>638436.5666122362</v>
      </c>
      <c r="M3863" s="29">
        <f>Table4[[#This Row],[Revenue]]/Table4[[#This Row],[Units]]</f>
        <v>2.0999742786432853</v>
      </c>
      <c r="N3863" s="31">
        <f t="shared" si="305"/>
        <v>0.36392457757036051</v>
      </c>
    </row>
    <row r="3864" spans="1:14" x14ac:dyDescent="0.25">
      <c r="A3864" s="35">
        <v>2004</v>
      </c>
      <c r="B3864" s="15" t="s">
        <v>174</v>
      </c>
      <c r="C3864" s="15" t="s">
        <v>169</v>
      </c>
      <c r="D3864" s="15" t="s">
        <v>6</v>
      </c>
      <c r="E3864" s="15" t="s">
        <v>41</v>
      </c>
      <c r="F3864" s="16">
        <v>845</v>
      </c>
      <c r="G3864" s="19">
        <v>1218.4553549999703</v>
      </c>
      <c r="H3864" s="19">
        <f t="shared" si="301"/>
        <v>1029594.7749749749</v>
      </c>
      <c r="I3864" s="20">
        <v>2562.5114194499379</v>
      </c>
      <c r="J3864" s="19">
        <f t="shared" si="302"/>
        <v>2165322.1494351975</v>
      </c>
      <c r="K3864" s="19">
        <f t="shared" si="303"/>
        <v>1344.0560644499676</v>
      </c>
      <c r="L3864" s="19">
        <f t="shared" si="304"/>
        <v>1135727.3744602227</v>
      </c>
      <c r="M3864" s="29">
        <f>Table4[[#This Row],[Revenue]]/Table4[[#This Row],[Units]]</f>
        <v>3.0325578928401633</v>
      </c>
      <c r="N3864" s="31">
        <f t="shared" si="305"/>
        <v>0.52450734628861839</v>
      </c>
    </row>
    <row r="3865" spans="1:14" x14ac:dyDescent="0.25">
      <c r="A3865" s="35">
        <v>2004</v>
      </c>
      <c r="B3865" s="15" t="s">
        <v>172</v>
      </c>
      <c r="C3865" s="15" t="s">
        <v>169</v>
      </c>
      <c r="D3865" s="15" t="s">
        <v>6</v>
      </c>
      <c r="E3865" s="15" t="s">
        <v>41</v>
      </c>
      <c r="F3865" s="16">
        <v>793</v>
      </c>
      <c r="G3865" s="19">
        <v>1168.9454399999693</v>
      </c>
      <c r="H3865" s="19">
        <f t="shared" si="301"/>
        <v>926973.73391997558</v>
      </c>
      <c r="I3865" s="20">
        <v>2317.1294399999392</v>
      </c>
      <c r="J3865" s="19">
        <f t="shared" si="302"/>
        <v>1837483.6459199518</v>
      </c>
      <c r="K3865" s="19">
        <f t="shared" si="303"/>
        <v>1148.18399999997</v>
      </c>
      <c r="L3865" s="19">
        <f t="shared" si="304"/>
        <v>910509.91199997626</v>
      </c>
      <c r="M3865" s="29">
        <f>Table4[[#This Row],[Revenue]]/Table4[[#This Row],[Units]]</f>
        <v>2.9219791172760896</v>
      </c>
      <c r="N3865" s="31">
        <f t="shared" si="305"/>
        <v>0.4955200085844147</v>
      </c>
    </row>
    <row r="3866" spans="1:14" x14ac:dyDescent="0.25">
      <c r="A3866" s="35">
        <v>2004</v>
      </c>
      <c r="B3866" s="15" t="s">
        <v>175</v>
      </c>
      <c r="C3866" s="15" t="s">
        <v>169</v>
      </c>
      <c r="D3866" s="15" t="s">
        <v>6</v>
      </c>
      <c r="E3866" s="15" t="s">
        <v>41</v>
      </c>
      <c r="F3866" s="16">
        <v>555</v>
      </c>
      <c r="G3866" s="19">
        <v>887.21189999997091</v>
      </c>
      <c r="H3866" s="19">
        <f t="shared" si="301"/>
        <v>492402.60449998383</v>
      </c>
      <c r="I3866" s="20">
        <v>1903.1768999999374</v>
      </c>
      <c r="J3866" s="19">
        <f t="shared" si="302"/>
        <v>1056263.1794999652</v>
      </c>
      <c r="K3866" s="19">
        <f t="shared" si="303"/>
        <v>1015.9649999999665</v>
      </c>
      <c r="L3866" s="19">
        <f t="shared" si="304"/>
        <v>563860.57499998133</v>
      </c>
      <c r="M3866" s="29">
        <f>Table4[[#This Row],[Revenue]]/Table4[[#This Row],[Units]]</f>
        <v>3.4291475675674548</v>
      </c>
      <c r="N3866" s="31">
        <f t="shared" si="305"/>
        <v>0.5338258361584779</v>
      </c>
    </row>
    <row r="3867" spans="1:14" x14ac:dyDescent="0.25">
      <c r="A3867" s="35">
        <v>2005</v>
      </c>
      <c r="B3867" s="15" t="s">
        <v>171</v>
      </c>
      <c r="C3867" s="15" t="s">
        <v>169</v>
      </c>
      <c r="D3867" s="15" t="s">
        <v>6</v>
      </c>
      <c r="E3867" s="15" t="s">
        <v>41</v>
      </c>
      <c r="F3867" s="16">
        <v>845</v>
      </c>
      <c r="G3867" s="19">
        <v>1581.8247899999303</v>
      </c>
      <c r="H3867" s="19">
        <f t="shared" si="301"/>
        <v>1336641.947549941</v>
      </c>
      <c r="I3867" s="20">
        <v>3098.5812899998632</v>
      </c>
      <c r="J3867" s="19">
        <f t="shared" si="302"/>
        <v>2618301.1900498844</v>
      </c>
      <c r="K3867" s="19">
        <f t="shared" si="303"/>
        <v>1516.7564999999329</v>
      </c>
      <c r="L3867" s="19">
        <f t="shared" si="304"/>
        <v>1281659.2424999434</v>
      </c>
      <c r="M3867" s="29">
        <f>Table4[[#This Row],[Revenue]]/Table4[[#This Row],[Units]]</f>
        <v>3.6669601065087138</v>
      </c>
      <c r="N3867" s="31">
        <f t="shared" si="305"/>
        <v>0.48950030934963784</v>
      </c>
    </row>
    <row r="3868" spans="1:14" x14ac:dyDescent="0.25">
      <c r="A3868" s="35">
        <v>2006</v>
      </c>
      <c r="B3868" s="15" t="s">
        <v>173</v>
      </c>
      <c r="C3868" s="15" t="s">
        <v>169</v>
      </c>
      <c r="D3868" s="15" t="s">
        <v>6</v>
      </c>
      <c r="E3868" s="15" t="s">
        <v>41</v>
      </c>
      <c r="F3868" s="16">
        <v>856</v>
      </c>
      <c r="G3868" s="19">
        <v>3230.2426809498384</v>
      </c>
      <c r="H3868" s="19">
        <f t="shared" si="301"/>
        <v>2765087.7348930617</v>
      </c>
      <c r="I3868" s="20">
        <v>5154.0812449997666</v>
      </c>
      <c r="J3868" s="19">
        <f t="shared" si="302"/>
        <v>4411893.5457198005</v>
      </c>
      <c r="K3868" s="19">
        <f t="shared" si="303"/>
        <v>1923.8385640499282</v>
      </c>
      <c r="L3868" s="19">
        <f t="shared" si="304"/>
        <v>1646805.8108267388</v>
      </c>
      <c r="M3868" s="29">
        <f>Table4[[#This Row],[Revenue]]/Table4[[#This Row],[Units]]</f>
        <v>6.0211229497660828</v>
      </c>
      <c r="N3868" s="31">
        <f t="shared" si="305"/>
        <v>0.37326508306719858</v>
      </c>
    </row>
    <row r="3869" spans="1:14" x14ac:dyDescent="0.25">
      <c r="A3869" s="35">
        <v>2006</v>
      </c>
      <c r="B3869" s="15" t="s">
        <v>175</v>
      </c>
      <c r="C3869" s="15" t="s">
        <v>169</v>
      </c>
      <c r="D3869" s="15" t="s">
        <v>6</v>
      </c>
      <c r="E3869" s="15" t="s">
        <v>41</v>
      </c>
      <c r="F3869" s="16">
        <v>851</v>
      </c>
      <c r="G3869" s="19">
        <v>3296.4644149498263</v>
      </c>
      <c r="H3869" s="19">
        <f t="shared" si="301"/>
        <v>2805291.2171223024</v>
      </c>
      <c r="I3869" s="20">
        <v>5172.872644999753</v>
      </c>
      <c r="J3869" s="19">
        <f t="shared" si="302"/>
        <v>4402114.6208947897</v>
      </c>
      <c r="K3869" s="19">
        <f t="shared" si="303"/>
        <v>1876.4082300499267</v>
      </c>
      <c r="L3869" s="19">
        <f t="shared" si="304"/>
        <v>1596823.4037724873</v>
      </c>
      <c r="M3869" s="29">
        <f>Table4[[#This Row],[Revenue]]/Table4[[#This Row],[Units]]</f>
        <v>6.0785812514685702</v>
      </c>
      <c r="N3869" s="31">
        <f t="shared" si="305"/>
        <v>0.36274007864154878</v>
      </c>
    </row>
    <row r="3870" spans="1:14" x14ac:dyDescent="0.25">
      <c r="A3870" s="35">
        <v>2006</v>
      </c>
      <c r="B3870" s="15" t="s">
        <v>172</v>
      </c>
      <c r="C3870" s="15" t="s">
        <v>169</v>
      </c>
      <c r="D3870" s="15" t="s">
        <v>6</v>
      </c>
      <c r="E3870" s="15" t="s">
        <v>41</v>
      </c>
      <c r="F3870" s="16">
        <v>860</v>
      </c>
      <c r="G3870" s="19">
        <v>2101.4935286498976</v>
      </c>
      <c r="H3870" s="19">
        <f t="shared" si="301"/>
        <v>1807284.4346389119</v>
      </c>
      <c r="I3870" s="20">
        <v>4468.5904149997823</v>
      </c>
      <c r="J3870" s="19">
        <f t="shared" si="302"/>
        <v>3842987.7568998127</v>
      </c>
      <c r="K3870" s="19">
        <f t="shared" si="303"/>
        <v>2367.0968863498847</v>
      </c>
      <c r="L3870" s="19">
        <f t="shared" si="304"/>
        <v>2035703.3222609009</v>
      </c>
      <c r="M3870" s="29">
        <f>Table4[[#This Row],[Revenue]]/Table4[[#This Row],[Units]]</f>
        <v>5.1960353662788163</v>
      </c>
      <c r="N3870" s="31">
        <f t="shared" si="305"/>
        <v>0.52971891950629801</v>
      </c>
    </row>
    <row r="3871" spans="1:14" x14ac:dyDescent="0.25">
      <c r="A3871" s="35">
        <v>2006</v>
      </c>
      <c r="B3871" s="15" t="s">
        <v>171</v>
      </c>
      <c r="C3871" s="15" t="s">
        <v>169</v>
      </c>
      <c r="D3871" s="15" t="s">
        <v>6</v>
      </c>
      <c r="E3871" s="15" t="s">
        <v>41</v>
      </c>
      <c r="F3871" s="16">
        <v>848</v>
      </c>
      <c r="G3871" s="19">
        <v>2189.6212046998812</v>
      </c>
      <c r="H3871" s="19">
        <f t="shared" si="301"/>
        <v>1856798.7815854992</v>
      </c>
      <c r="I3871" s="20">
        <v>4521.3393699997559</v>
      </c>
      <c r="J3871" s="19">
        <f t="shared" si="302"/>
        <v>3834095.7857597931</v>
      </c>
      <c r="K3871" s="19">
        <f t="shared" si="303"/>
        <v>2331.7181652998747</v>
      </c>
      <c r="L3871" s="19">
        <f t="shared" si="304"/>
        <v>1977297.004174294</v>
      </c>
      <c r="M3871" s="29">
        <f>Table4[[#This Row],[Revenue]]/Table4[[#This Row],[Units]]</f>
        <v>5.3317681249997122</v>
      </c>
      <c r="N3871" s="31">
        <f t="shared" si="305"/>
        <v>0.51571403393680681</v>
      </c>
    </row>
    <row r="3872" spans="1:14" x14ac:dyDescent="0.25">
      <c r="A3872" s="35">
        <v>2006</v>
      </c>
      <c r="B3872" s="15" t="s">
        <v>174</v>
      </c>
      <c r="C3872" s="15" t="s">
        <v>169</v>
      </c>
      <c r="D3872" s="15" t="s">
        <v>6</v>
      </c>
      <c r="E3872" s="15" t="s">
        <v>41</v>
      </c>
      <c r="F3872" s="16">
        <v>846</v>
      </c>
      <c r="G3872" s="19">
        <v>1991.303499149906</v>
      </c>
      <c r="H3872" s="19">
        <f t="shared" si="301"/>
        <v>1684642.7602808205</v>
      </c>
      <c r="I3872" s="20">
        <v>4205.6209649998009</v>
      </c>
      <c r="J3872" s="19">
        <f t="shared" si="302"/>
        <v>3557955.3363898317</v>
      </c>
      <c r="K3872" s="19">
        <f t="shared" si="303"/>
        <v>2214.3174658498947</v>
      </c>
      <c r="L3872" s="19">
        <f t="shared" si="304"/>
        <v>1873312.5761090112</v>
      </c>
      <c r="M3872" s="29">
        <f>Table4[[#This Row],[Revenue]]/Table4[[#This Row],[Units]]</f>
        <v>4.9711831737586296</v>
      </c>
      <c r="N3872" s="31">
        <f t="shared" si="305"/>
        <v>0.5265137976717309</v>
      </c>
    </row>
    <row r="3873" spans="1:19" x14ac:dyDescent="0.25">
      <c r="A3873" s="35">
        <v>2006</v>
      </c>
      <c r="B3873" s="15" t="s">
        <v>174</v>
      </c>
      <c r="C3873" s="15" t="s">
        <v>169</v>
      </c>
      <c r="D3873" s="15" t="s">
        <v>6</v>
      </c>
      <c r="E3873" s="15" t="s">
        <v>41</v>
      </c>
      <c r="F3873" s="16">
        <v>847</v>
      </c>
      <c r="G3873" s="19">
        <v>1629.5097399999256</v>
      </c>
      <c r="H3873" s="19">
        <f t="shared" si="301"/>
        <v>1380194.7497799371</v>
      </c>
      <c r="I3873" s="20">
        <v>3947.6907399998195</v>
      </c>
      <c r="J3873" s="19">
        <f t="shared" si="302"/>
        <v>3343694.056779847</v>
      </c>
      <c r="K3873" s="19">
        <f t="shared" si="303"/>
        <v>2318.1809999998941</v>
      </c>
      <c r="L3873" s="19">
        <f t="shared" si="304"/>
        <v>1963499.3069999099</v>
      </c>
      <c r="M3873" s="29">
        <f>Table4[[#This Row],[Revenue]]/Table4[[#This Row],[Units]]</f>
        <v>4.6607919008262328</v>
      </c>
      <c r="N3873" s="31">
        <f t="shared" si="305"/>
        <v>0.5872245706866086</v>
      </c>
    </row>
    <row r="3874" spans="1:19" x14ac:dyDescent="0.25">
      <c r="A3874" s="35">
        <v>2012</v>
      </c>
      <c r="B3874" s="15" t="s">
        <v>175</v>
      </c>
      <c r="C3874" s="15" t="s">
        <v>169</v>
      </c>
      <c r="D3874" s="15" t="s">
        <v>6</v>
      </c>
      <c r="E3874" s="15" t="s">
        <v>41</v>
      </c>
      <c r="F3874" s="16">
        <v>746</v>
      </c>
      <c r="G3874" s="19">
        <v>1057.1260139999758</v>
      </c>
      <c r="H3874" s="19">
        <f t="shared" si="301"/>
        <v>788616.00644398201</v>
      </c>
      <c r="I3874" s="20">
        <v>2273.2293162599481</v>
      </c>
      <c r="J3874" s="19">
        <f t="shared" si="302"/>
        <v>1695829.0699299213</v>
      </c>
      <c r="K3874" s="19">
        <f t="shared" si="303"/>
        <v>1216.1033022599722</v>
      </c>
      <c r="L3874" s="19">
        <f t="shared" si="304"/>
        <v>907213.06348593929</v>
      </c>
      <c r="M3874" s="29">
        <f>Table4[[#This Row],[Revenue]]/Table4[[#This Row],[Units]]</f>
        <v>3.0472242845307616</v>
      </c>
      <c r="N3874" s="31">
        <f t="shared" si="305"/>
        <v>0.53496727917479858</v>
      </c>
    </row>
    <row r="3875" spans="1:19" x14ac:dyDescent="0.25">
      <c r="A3875" s="35">
        <v>2012</v>
      </c>
      <c r="B3875" s="15" t="s">
        <v>171</v>
      </c>
      <c r="C3875" s="15" t="s">
        <v>169</v>
      </c>
      <c r="D3875" s="15" t="s">
        <v>6</v>
      </c>
      <c r="E3875" s="15" t="s">
        <v>41</v>
      </c>
      <c r="F3875" s="16">
        <v>681</v>
      </c>
      <c r="G3875" s="19">
        <v>996.04830599997445</v>
      </c>
      <c r="H3875" s="19">
        <f t="shared" si="301"/>
        <v>678308.89638598263</v>
      </c>
      <c r="I3875" s="20">
        <v>2180.2743725399441</v>
      </c>
      <c r="J3875" s="19">
        <f t="shared" si="302"/>
        <v>1484766.847699702</v>
      </c>
      <c r="K3875" s="19">
        <f t="shared" si="303"/>
        <v>1184.2260665399697</v>
      </c>
      <c r="L3875" s="19">
        <f t="shared" si="304"/>
        <v>806457.95131371939</v>
      </c>
      <c r="M3875" s="29">
        <f>Table4[[#This Row],[Revenue]]/Table4[[#This Row],[Units]]</f>
        <v>3.2015776395593893</v>
      </c>
      <c r="N3875" s="31">
        <f t="shared" si="305"/>
        <v>0.54315460542720018</v>
      </c>
    </row>
    <row r="3876" spans="1:19" x14ac:dyDescent="0.25">
      <c r="A3876" s="35">
        <v>2012</v>
      </c>
      <c r="B3876" s="15" t="s">
        <v>176</v>
      </c>
      <c r="C3876" s="15" t="s">
        <v>169</v>
      </c>
      <c r="D3876" s="15" t="s">
        <v>6</v>
      </c>
      <c r="E3876" s="15" t="s">
        <v>41</v>
      </c>
      <c r="F3876" s="16">
        <v>680</v>
      </c>
      <c r="G3876" s="19">
        <v>929.05883999998173</v>
      </c>
      <c r="H3876" s="19">
        <f t="shared" si="301"/>
        <v>631760.01119998761</v>
      </c>
      <c r="I3876" s="20">
        <v>1900.2578399999625</v>
      </c>
      <c r="J3876" s="19">
        <f t="shared" si="302"/>
        <v>1292175.3311999745</v>
      </c>
      <c r="K3876" s="19">
        <f t="shared" si="303"/>
        <v>971.19899999998074</v>
      </c>
      <c r="L3876" s="19">
        <f t="shared" si="304"/>
        <v>660415.31999998691</v>
      </c>
      <c r="M3876" s="29">
        <f>Table4[[#This Row],[Revenue]]/Table4[[#This Row],[Units]]</f>
        <v>2.7944968235293564</v>
      </c>
      <c r="N3876" s="31">
        <f t="shared" si="305"/>
        <v>0.51108801108801105</v>
      </c>
    </row>
    <row r="3877" spans="1:19" x14ac:dyDescent="0.25">
      <c r="A3877" s="35">
        <v>2012</v>
      </c>
      <c r="B3877" s="15" t="s">
        <v>175</v>
      </c>
      <c r="C3877" s="15" t="s">
        <v>169</v>
      </c>
      <c r="D3877" s="15" t="s">
        <v>6</v>
      </c>
      <c r="E3877" s="15" t="s">
        <v>41</v>
      </c>
      <c r="F3877" s="16">
        <v>444</v>
      </c>
      <c r="G3877" s="19">
        <v>607.94744399998785</v>
      </c>
      <c r="H3877" s="19">
        <f t="shared" si="301"/>
        <v>269928.66513599461</v>
      </c>
      <c r="I3877" s="20">
        <v>1474.2821199599707</v>
      </c>
      <c r="J3877" s="19">
        <f t="shared" si="302"/>
        <v>654581.26126222697</v>
      </c>
      <c r="K3877" s="19">
        <f t="shared" si="303"/>
        <v>866.33467595998286</v>
      </c>
      <c r="L3877" s="19">
        <f t="shared" si="304"/>
        <v>384652.59612623235</v>
      </c>
      <c r="M3877" s="29">
        <f>Table4[[#This Row],[Revenue]]/Table4[[#This Row],[Units]]</f>
        <v>3.3204552251350692</v>
      </c>
      <c r="N3877" s="31">
        <f t="shared" si="305"/>
        <v>0.58763154231532388</v>
      </c>
    </row>
    <row r="3878" spans="1:19" x14ac:dyDescent="0.25">
      <c r="A3878" s="35">
        <v>2013</v>
      </c>
      <c r="B3878" s="15" t="s">
        <v>171</v>
      </c>
      <c r="C3878" s="15" t="s">
        <v>169</v>
      </c>
      <c r="D3878" s="15" t="s">
        <v>6</v>
      </c>
      <c r="E3878" s="15" t="s">
        <v>41</v>
      </c>
      <c r="F3878" s="16">
        <v>746</v>
      </c>
      <c r="G3878" s="19">
        <v>1294.5196259999495</v>
      </c>
      <c r="H3878" s="19">
        <f t="shared" si="301"/>
        <v>965711.64099596231</v>
      </c>
      <c r="I3878" s="20">
        <v>2597.0257259998989</v>
      </c>
      <c r="J3878" s="19">
        <f t="shared" si="302"/>
        <v>1937381.1915959246</v>
      </c>
      <c r="K3878" s="19">
        <f t="shared" si="303"/>
        <v>1302.5060999999494</v>
      </c>
      <c r="L3878" s="19">
        <f t="shared" si="304"/>
        <v>971669.55059996224</v>
      </c>
      <c r="M3878" s="29">
        <f>Table4[[#This Row],[Revenue]]/Table4[[#This Row],[Units]]</f>
        <v>3.4812677292223846</v>
      </c>
      <c r="N3878" s="31">
        <f t="shared" si="305"/>
        <v>0.50153761934663255</v>
      </c>
    </row>
    <row r="3879" spans="1:19" x14ac:dyDescent="0.25">
      <c r="A3879" s="35">
        <v>2013</v>
      </c>
      <c r="B3879" s="15" t="s">
        <v>176</v>
      </c>
      <c r="C3879" s="15" t="s">
        <v>169</v>
      </c>
      <c r="D3879" s="15" t="s">
        <v>6</v>
      </c>
      <c r="E3879" s="15" t="s">
        <v>41</v>
      </c>
      <c r="F3879" s="16">
        <v>681</v>
      </c>
      <c r="G3879" s="19">
        <v>1134.9253169999593</v>
      </c>
      <c r="H3879" s="19">
        <f t="shared" si="301"/>
        <v>772884.14087697223</v>
      </c>
      <c r="I3879" s="20">
        <v>2320.5902669999164</v>
      </c>
      <c r="J3879" s="19">
        <f t="shared" si="302"/>
        <v>1580321.9718269431</v>
      </c>
      <c r="K3879" s="19">
        <f t="shared" si="303"/>
        <v>1185.6649499999571</v>
      </c>
      <c r="L3879" s="19">
        <f t="shared" si="304"/>
        <v>807437.83094997087</v>
      </c>
      <c r="M3879" s="29">
        <f>Table4[[#This Row],[Revenue]]/Table4[[#This Row],[Units]]</f>
        <v>3.4076215374448111</v>
      </c>
      <c r="N3879" s="31">
        <f t="shared" si="305"/>
        <v>0.51093248423074589</v>
      </c>
    </row>
    <row r="3880" spans="1:19" x14ac:dyDescent="0.25">
      <c r="A3880" s="35">
        <v>2013</v>
      </c>
      <c r="B3880" s="15" t="s">
        <v>176</v>
      </c>
      <c r="C3880" s="15" t="s">
        <v>169</v>
      </c>
      <c r="D3880" s="15" t="s">
        <v>6</v>
      </c>
      <c r="E3880" s="15" t="s">
        <v>41</v>
      </c>
      <c r="F3880" s="16">
        <v>444</v>
      </c>
      <c r="G3880" s="19">
        <v>740.0618639999733</v>
      </c>
      <c r="H3880" s="19">
        <f t="shared" si="301"/>
        <v>328587.46761598816</v>
      </c>
      <c r="I3880" s="20">
        <v>1687.9322639999391</v>
      </c>
      <c r="J3880" s="19">
        <f t="shared" si="302"/>
        <v>749441.92521597294</v>
      </c>
      <c r="K3880" s="19">
        <f t="shared" si="303"/>
        <v>947.8703999999658</v>
      </c>
      <c r="L3880" s="19">
        <f t="shared" si="304"/>
        <v>420854.45759998477</v>
      </c>
      <c r="M3880" s="29">
        <f>Table4[[#This Row],[Revenue]]/Table4[[#This Row],[Units]]</f>
        <v>3.8016492432431059</v>
      </c>
      <c r="N3880" s="31">
        <f t="shared" si="305"/>
        <v>0.56155713129967166</v>
      </c>
    </row>
    <row r="3881" spans="1:19" x14ac:dyDescent="0.25">
      <c r="A3881" s="35">
        <v>2018</v>
      </c>
      <c r="B3881" s="15" t="s">
        <v>173</v>
      </c>
      <c r="C3881" s="15" t="s">
        <v>169</v>
      </c>
      <c r="D3881" s="15" t="s">
        <v>6</v>
      </c>
      <c r="E3881" s="15" t="s">
        <v>41</v>
      </c>
      <c r="F3881" s="16">
        <v>692</v>
      </c>
      <c r="G3881" s="19">
        <v>1055.9034239999692</v>
      </c>
      <c r="H3881" s="19">
        <f t="shared" si="301"/>
        <v>730685.16940797865</v>
      </c>
      <c r="I3881" s="20">
        <v>2151.5898239999374</v>
      </c>
      <c r="J3881" s="19">
        <f t="shared" si="302"/>
        <v>1488900.1582079567</v>
      </c>
      <c r="K3881" s="19">
        <f t="shared" si="303"/>
        <v>1095.6863999999682</v>
      </c>
      <c r="L3881" s="19">
        <f t="shared" si="304"/>
        <v>758214.98879997805</v>
      </c>
      <c r="M3881" s="29">
        <f>Table4[[#This Row],[Revenue]]/Table4[[#This Row],[Units]]</f>
        <v>3.109233849710892</v>
      </c>
      <c r="N3881" s="31">
        <f t="shared" si="305"/>
        <v>0.50924501862674743</v>
      </c>
    </row>
    <row r="3882" spans="1:19" x14ac:dyDescent="0.25">
      <c r="A3882" s="35">
        <v>2018</v>
      </c>
      <c r="B3882" s="15" t="s">
        <v>176</v>
      </c>
      <c r="C3882" s="15" t="s">
        <v>169</v>
      </c>
      <c r="D3882" s="15" t="s">
        <v>6</v>
      </c>
      <c r="E3882" s="15" t="s">
        <v>41</v>
      </c>
      <c r="F3882" s="16">
        <v>350</v>
      </c>
      <c r="G3882" s="19">
        <v>548.60924999998281</v>
      </c>
      <c r="H3882" s="19">
        <f t="shared" si="301"/>
        <v>192013.23749999399</v>
      </c>
      <c r="I3882" s="20">
        <v>1351.2217499999576</v>
      </c>
      <c r="J3882" s="19">
        <f t="shared" si="302"/>
        <v>472927.61249998515</v>
      </c>
      <c r="K3882" s="19">
        <f t="shared" si="303"/>
        <v>802.61249999997483</v>
      </c>
      <c r="L3882" s="19">
        <f t="shared" si="304"/>
        <v>280914.37499999115</v>
      </c>
      <c r="M3882" s="29">
        <f>Table4[[#This Row],[Revenue]]/Table4[[#This Row],[Units]]</f>
        <v>3.8606335714284503</v>
      </c>
      <c r="N3882" s="31">
        <f t="shared" si="305"/>
        <v>0.59399021663172602</v>
      </c>
    </row>
    <row r="3883" spans="1:19" x14ac:dyDescent="0.25">
      <c r="A3883" s="35">
        <v>2018</v>
      </c>
      <c r="B3883" s="15" t="s">
        <v>173</v>
      </c>
      <c r="C3883" s="15" t="s">
        <v>169</v>
      </c>
      <c r="D3883" s="15" t="s">
        <v>6</v>
      </c>
      <c r="E3883" s="15" t="s">
        <v>41</v>
      </c>
      <c r="F3883" s="16">
        <v>258</v>
      </c>
      <c r="G3883" s="19">
        <v>502.58418737998539</v>
      </c>
      <c r="H3883" s="19">
        <f t="shared" si="301"/>
        <v>129666.72034403624</v>
      </c>
      <c r="I3883" s="20">
        <v>844.67899799997554</v>
      </c>
      <c r="J3883" s="19">
        <f t="shared" si="302"/>
        <v>217927.18148399369</v>
      </c>
      <c r="K3883" s="19">
        <f t="shared" si="303"/>
        <v>342.09481061999014</v>
      </c>
      <c r="L3883" s="19">
        <f t="shared" si="304"/>
        <v>88260.46113995745</v>
      </c>
      <c r="M3883" s="29">
        <f>Table4[[#This Row],[Revenue]]/Table4[[#This Row],[Units]]</f>
        <v>3.2739496046510679</v>
      </c>
      <c r="N3883" s="31">
        <f t="shared" si="305"/>
        <v>0.40499978267483816</v>
      </c>
    </row>
    <row r="3884" spans="1:19" x14ac:dyDescent="0.25">
      <c r="A3884" s="35">
        <v>2020</v>
      </c>
      <c r="B3884" s="15" t="s">
        <v>176</v>
      </c>
      <c r="C3884" s="15" t="s">
        <v>169</v>
      </c>
      <c r="D3884" s="15" t="s">
        <v>6</v>
      </c>
      <c r="E3884" s="15" t="s">
        <v>41</v>
      </c>
      <c r="F3884" s="16">
        <v>854</v>
      </c>
      <c r="G3884" s="19">
        <v>3224.1317854498343</v>
      </c>
      <c r="H3884" s="19">
        <f t="shared" si="301"/>
        <v>2753408.5447741584</v>
      </c>
      <c r="I3884" s="20">
        <v>5070.3381949997647</v>
      </c>
      <c r="J3884" s="19">
        <f t="shared" si="302"/>
        <v>4330068.8185297986</v>
      </c>
      <c r="K3884" s="19">
        <f t="shared" si="303"/>
        <v>1846.2064095499304</v>
      </c>
      <c r="L3884" s="19">
        <f t="shared" si="304"/>
        <v>1576660.2737556403</v>
      </c>
      <c r="M3884" s="29">
        <f>Table4[[#This Row],[Revenue]]/Table4[[#This Row],[Units]]</f>
        <v>5.9371641627631906</v>
      </c>
      <c r="N3884" s="31">
        <f t="shared" si="305"/>
        <v>0.36411898744162885</v>
      </c>
    </row>
    <row r="3885" spans="1:19" x14ac:dyDescent="0.25">
      <c r="A3885" s="35">
        <v>2021</v>
      </c>
      <c r="B3885" s="15" t="s">
        <v>171</v>
      </c>
      <c r="C3885" s="15" t="s">
        <v>169</v>
      </c>
      <c r="D3885" s="15" t="s">
        <v>6</v>
      </c>
      <c r="E3885" s="15" t="s">
        <v>41</v>
      </c>
      <c r="F3885" s="16">
        <v>1791.33320849968</v>
      </c>
      <c r="G3885" s="19">
        <v>5051.24485633327</v>
      </c>
      <c r="H3885" s="19">
        <f t="shared" si="301"/>
        <v>9048462.6554129813</v>
      </c>
      <c r="I3885" s="20">
        <v>12394.944643923962</v>
      </c>
      <c r="J3885" s="19">
        <f t="shared" si="302"/>
        <v>22203475.958176233</v>
      </c>
      <c r="K3885" s="19">
        <f t="shared" si="303"/>
        <v>7343.6997875906918</v>
      </c>
      <c r="L3885" s="19">
        <f t="shared" si="304"/>
        <v>13155013.302763252</v>
      </c>
      <c r="M3885" s="29">
        <f>Table4[[#This Row],[Revenue]]/Table4[[#This Row],[Units]]</f>
        <v>6.9193964501474685</v>
      </c>
      <c r="N3885" s="31">
        <f t="shared" si="305"/>
        <v>0.59247540013747424</v>
      </c>
      <c r="O3885" s="41"/>
      <c r="P3885" s="41"/>
      <c r="Q3885" s="41"/>
      <c r="R3885" s="41"/>
      <c r="S3885" s="41"/>
    </row>
    <row r="3886" spans="1:19" x14ac:dyDescent="0.25">
      <c r="A3886" s="35">
        <v>2021</v>
      </c>
      <c r="B3886" s="15" t="s">
        <v>175</v>
      </c>
      <c r="C3886" s="15" t="s">
        <v>169</v>
      </c>
      <c r="D3886" s="15" t="s">
        <v>6</v>
      </c>
      <c r="E3886" s="15" t="s">
        <v>41</v>
      </c>
      <c r="F3886" s="16">
        <v>1455.7574622724362</v>
      </c>
      <c r="G3886" s="19">
        <v>4307.7714905309276</v>
      </c>
      <c r="H3886" s="19">
        <f t="shared" si="301"/>
        <v>6271070.4931048527</v>
      </c>
      <c r="I3886" s="20">
        <v>9724.9338386575455</v>
      </c>
      <c r="J3886" s="19">
        <f t="shared" si="302"/>
        <v>14157145.00573145</v>
      </c>
      <c r="K3886" s="19">
        <f t="shared" si="303"/>
        <v>5417.1623481266179</v>
      </c>
      <c r="L3886" s="19">
        <f t="shared" si="304"/>
        <v>7886074.5126265977</v>
      </c>
      <c r="M3886" s="29">
        <f>Table4[[#This Row],[Revenue]]/Table4[[#This Row],[Units]]</f>
        <v>6.6803255972852318</v>
      </c>
      <c r="N3886" s="31">
        <f t="shared" si="305"/>
        <v>0.55703847841029808</v>
      </c>
      <c r="O3886" s="41"/>
      <c r="P3886" s="41"/>
      <c r="Q3886" s="41"/>
      <c r="R3886" s="41"/>
      <c r="S3886" s="41"/>
    </row>
    <row r="3887" spans="1:19" x14ac:dyDescent="0.25">
      <c r="A3887" s="35">
        <v>2021</v>
      </c>
      <c r="B3887" s="15" t="s">
        <v>173</v>
      </c>
      <c r="C3887" s="15" t="s">
        <v>169</v>
      </c>
      <c r="D3887" s="15" t="s">
        <v>6</v>
      </c>
      <c r="E3887" s="15" t="s">
        <v>41</v>
      </c>
      <c r="F3887" s="16">
        <v>1579.9017399358286</v>
      </c>
      <c r="G3887" s="19">
        <v>3471.6937863780058</v>
      </c>
      <c r="H3887" s="19">
        <f t="shared" si="301"/>
        <v>5484935.053623016</v>
      </c>
      <c r="I3887" s="20">
        <v>6541.4300249395892</v>
      </c>
      <c r="J3887" s="19">
        <f t="shared" si="302"/>
        <v>10334816.678070527</v>
      </c>
      <c r="K3887" s="19">
        <f t="shared" si="303"/>
        <v>3069.7362385615834</v>
      </c>
      <c r="L3887" s="19">
        <f t="shared" si="304"/>
        <v>4849881.6244475106</v>
      </c>
      <c r="M3887" s="29">
        <f>Table4[[#This Row],[Revenue]]/Table4[[#This Row],[Units]]</f>
        <v>4.1404030767162041</v>
      </c>
      <c r="N3887" s="31">
        <f t="shared" si="305"/>
        <v>0.46927601867757235</v>
      </c>
    </row>
    <row r="3888" spans="1:19" x14ac:dyDescent="0.25">
      <c r="A3888" s="35">
        <v>2021</v>
      </c>
      <c r="B3888" s="15" t="s">
        <v>172</v>
      </c>
      <c r="C3888" s="15" t="s">
        <v>169</v>
      </c>
      <c r="D3888" s="15" t="s">
        <v>6</v>
      </c>
      <c r="E3888" s="15" t="s">
        <v>41</v>
      </c>
      <c r="F3888" s="16">
        <v>1223.9505356199847</v>
      </c>
      <c r="G3888" s="19">
        <v>3093.2733207086012</v>
      </c>
      <c r="H3888" s="19">
        <f t="shared" si="301"/>
        <v>3786013.5377003015</v>
      </c>
      <c r="I3888" s="20">
        <v>5746.3333026711362</v>
      </c>
      <c r="J3888" s="19">
        <f t="shared" si="302"/>
        <v>7033227.7236552928</v>
      </c>
      <c r="K3888" s="19">
        <f t="shared" si="303"/>
        <v>2653.0599819625349</v>
      </c>
      <c r="L3888" s="19">
        <f t="shared" si="304"/>
        <v>3247214.1859549913</v>
      </c>
      <c r="M3888" s="29">
        <f>Table4[[#This Row],[Revenue]]/Table4[[#This Row],[Units]]</f>
        <v>4.6949064814619863</v>
      </c>
      <c r="N3888" s="31">
        <f t="shared" si="305"/>
        <v>0.46169615339390108</v>
      </c>
    </row>
    <row r="3889" spans="1:14" x14ac:dyDescent="0.25">
      <c r="A3889" s="35">
        <v>2021</v>
      </c>
      <c r="B3889" s="15" t="s">
        <v>176</v>
      </c>
      <c r="C3889" s="15" t="s">
        <v>169</v>
      </c>
      <c r="D3889" s="15" t="s">
        <v>6</v>
      </c>
      <c r="E3889" s="15" t="s">
        <v>41</v>
      </c>
      <c r="F3889" s="16">
        <v>937.97387824911425</v>
      </c>
      <c r="G3889" s="19">
        <v>2854.676477871541</v>
      </c>
      <c r="H3889" s="19">
        <f t="shared" si="301"/>
        <v>2677611.9670956912</v>
      </c>
      <c r="I3889" s="20">
        <v>4960.0368816609816</v>
      </c>
      <c r="J3889" s="19">
        <f t="shared" si="302"/>
        <v>4652385.0301501937</v>
      </c>
      <c r="K3889" s="19">
        <f t="shared" si="303"/>
        <v>2105.3604037894406</v>
      </c>
      <c r="L3889" s="19">
        <f t="shared" si="304"/>
        <v>1974773.0630545025</v>
      </c>
      <c r="M3889" s="29">
        <f>Table4[[#This Row],[Revenue]]/Table4[[#This Row],[Units]]</f>
        <v>5.2880330643319446</v>
      </c>
      <c r="N3889" s="31">
        <f t="shared" si="305"/>
        <v>0.42446466710231651</v>
      </c>
    </row>
    <row r="3890" spans="1:14" x14ac:dyDescent="0.25">
      <c r="A3890" s="35">
        <v>2002</v>
      </c>
      <c r="B3890" s="15" t="s">
        <v>171</v>
      </c>
      <c r="C3890" s="15" t="s">
        <v>170</v>
      </c>
      <c r="D3890" s="15" t="s">
        <v>146</v>
      </c>
      <c r="E3890" s="15" t="s">
        <v>140</v>
      </c>
      <c r="F3890" s="16">
        <v>227</v>
      </c>
      <c r="G3890" s="19">
        <v>277.25907260729986</v>
      </c>
      <c r="H3890" s="19">
        <f t="shared" si="301"/>
        <v>62937.809481857068</v>
      </c>
      <c r="I3890" s="20">
        <v>525.96898582999972</v>
      </c>
      <c r="J3890" s="19">
        <f t="shared" si="302"/>
        <v>119394.95978340994</v>
      </c>
      <c r="K3890" s="19">
        <f t="shared" si="303"/>
        <v>248.70991322269987</v>
      </c>
      <c r="L3890" s="19">
        <f t="shared" si="304"/>
        <v>56457.150301552872</v>
      </c>
      <c r="M3890" s="29">
        <f>Table4[[#This Row],[Revenue]]/Table4[[#This Row],[Units]]</f>
        <v>2.3170439904405273</v>
      </c>
      <c r="N3890" s="31">
        <f t="shared" si="305"/>
        <v>0.47286041558177777</v>
      </c>
    </row>
    <row r="3891" spans="1:14" x14ac:dyDescent="0.25">
      <c r="A3891" s="35">
        <v>2004</v>
      </c>
      <c r="B3891" s="15" t="s">
        <v>173</v>
      </c>
      <c r="C3891" s="15" t="s">
        <v>170</v>
      </c>
      <c r="D3891" s="15" t="s">
        <v>146</v>
      </c>
      <c r="E3891" s="15" t="s">
        <v>140</v>
      </c>
      <c r="F3891" s="16">
        <v>911</v>
      </c>
      <c r="G3891" s="19">
        <v>1113.6583269999674</v>
      </c>
      <c r="H3891" s="19">
        <f t="shared" si="301"/>
        <v>1014542.7358969703</v>
      </c>
      <c r="I3891" s="20">
        <v>2134.0106269999374</v>
      </c>
      <c r="J3891" s="19">
        <f t="shared" si="302"/>
        <v>1944083.6811969429</v>
      </c>
      <c r="K3891" s="19">
        <f t="shared" si="303"/>
        <v>1020.35229999997</v>
      </c>
      <c r="L3891" s="19">
        <f t="shared" si="304"/>
        <v>929540.94529997266</v>
      </c>
      <c r="M3891" s="29">
        <f>Table4[[#This Row],[Revenue]]/Table4[[#This Row],[Units]]</f>
        <v>2.3424924555432902</v>
      </c>
      <c r="N3891" s="31">
        <f t="shared" si="305"/>
        <v>0.47813834059224669</v>
      </c>
    </row>
    <row r="3892" spans="1:14" x14ac:dyDescent="0.25">
      <c r="A3892" s="35">
        <v>2004</v>
      </c>
      <c r="B3892" s="15" t="s">
        <v>174</v>
      </c>
      <c r="C3892" s="15" t="s">
        <v>170</v>
      </c>
      <c r="D3892" s="15" t="s">
        <v>146</v>
      </c>
      <c r="E3892" s="15" t="s">
        <v>140</v>
      </c>
      <c r="F3892" s="16">
        <v>894</v>
      </c>
      <c r="G3892" s="19">
        <v>1003.9235579999777</v>
      </c>
      <c r="H3892" s="19">
        <f t="shared" si="301"/>
        <v>897507.66085198009</v>
      </c>
      <c r="I3892" s="20">
        <v>2067.3894562199544</v>
      </c>
      <c r="J3892" s="19">
        <f t="shared" si="302"/>
        <v>1848246.1738606391</v>
      </c>
      <c r="K3892" s="19">
        <f t="shared" si="303"/>
        <v>1063.4658982199767</v>
      </c>
      <c r="L3892" s="19">
        <f t="shared" si="304"/>
        <v>950738.51300865901</v>
      </c>
      <c r="M3892" s="29">
        <f>Table4[[#This Row],[Revenue]]/Table4[[#This Row],[Units]]</f>
        <v>2.3125161702684052</v>
      </c>
      <c r="N3892" s="31">
        <f t="shared" si="305"/>
        <v>0.51440036855195803</v>
      </c>
    </row>
    <row r="3893" spans="1:14" x14ac:dyDescent="0.25">
      <c r="A3893" s="35">
        <v>2005</v>
      </c>
      <c r="B3893" s="15" t="s">
        <v>173</v>
      </c>
      <c r="C3893" s="15" t="s">
        <v>170</v>
      </c>
      <c r="D3893" s="15" t="s">
        <v>146</v>
      </c>
      <c r="E3893" s="15" t="s">
        <v>140</v>
      </c>
      <c r="F3893" s="16">
        <v>894</v>
      </c>
      <c r="G3893" s="19">
        <v>1263.488411999949</v>
      </c>
      <c r="H3893" s="19">
        <f t="shared" si="301"/>
        <v>1129558.6403279544</v>
      </c>
      <c r="I3893" s="20">
        <v>2431.0572119999019</v>
      </c>
      <c r="J3893" s="19">
        <f t="shared" si="302"/>
        <v>2173365.1475279122</v>
      </c>
      <c r="K3893" s="19">
        <f t="shared" si="303"/>
        <v>1167.5687999999529</v>
      </c>
      <c r="L3893" s="19">
        <f t="shared" si="304"/>
        <v>1043806.5071999577</v>
      </c>
      <c r="M3893" s="29">
        <f>Table4[[#This Row],[Revenue]]/Table4[[#This Row],[Units]]</f>
        <v>2.7193033691274069</v>
      </c>
      <c r="N3893" s="31">
        <f t="shared" si="305"/>
        <v>0.48027203729995971</v>
      </c>
    </row>
    <row r="3894" spans="1:14" x14ac:dyDescent="0.25">
      <c r="A3894" s="35">
        <v>2005</v>
      </c>
      <c r="B3894" s="15" t="s">
        <v>173</v>
      </c>
      <c r="C3894" s="15" t="s">
        <v>170</v>
      </c>
      <c r="D3894" s="15" t="s">
        <v>146</v>
      </c>
      <c r="E3894" s="15" t="s">
        <v>140</v>
      </c>
      <c r="F3894" s="16">
        <v>227</v>
      </c>
      <c r="G3894" s="19">
        <v>428.93599781998267</v>
      </c>
      <c r="H3894" s="19">
        <f t="shared" si="301"/>
        <v>97368.471505136069</v>
      </c>
      <c r="I3894" s="20">
        <v>803.68992199996751</v>
      </c>
      <c r="J3894" s="19">
        <f t="shared" si="302"/>
        <v>182437.61229399263</v>
      </c>
      <c r="K3894" s="19">
        <f t="shared" si="303"/>
        <v>374.75392417998484</v>
      </c>
      <c r="L3894" s="19">
        <f t="shared" si="304"/>
        <v>85069.140788856559</v>
      </c>
      <c r="M3894" s="29">
        <f>Table4[[#This Row],[Revenue]]/Table4[[#This Row],[Units]]</f>
        <v>3.5404842378853196</v>
      </c>
      <c r="N3894" s="31">
        <f t="shared" si="305"/>
        <v>0.46629168031299512</v>
      </c>
    </row>
    <row r="3895" spans="1:14" x14ac:dyDescent="0.25">
      <c r="A3895" s="35">
        <v>2012</v>
      </c>
      <c r="B3895" s="15" t="s">
        <v>176</v>
      </c>
      <c r="C3895" s="15" t="s">
        <v>170</v>
      </c>
      <c r="D3895" s="15" t="s">
        <v>146</v>
      </c>
      <c r="E3895" s="15" t="s">
        <v>140</v>
      </c>
      <c r="F3895" s="16">
        <v>708</v>
      </c>
      <c r="G3895" s="19">
        <v>759.54877199998634</v>
      </c>
      <c r="H3895" s="19">
        <f t="shared" si="301"/>
        <v>537760.53057599033</v>
      </c>
      <c r="I3895" s="20">
        <v>1648.2674134799704</v>
      </c>
      <c r="J3895" s="19">
        <f t="shared" si="302"/>
        <v>1166973.3287438191</v>
      </c>
      <c r="K3895" s="19">
        <f t="shared" si="303"/>
        <v>888.71864147998406</v>
      </c>
      <c r="L3895" s="19">
        <f t="shared" si="304"/>
        <v>629212.79816782882</v>
      </c>
      <c r="M3895" s="29">
        <f>Table4[[#This Row],[Revenue]]/Table4[[#This Row],[Units]]</f>
        <v>2.3280613184745347</v>
      </c>
      <c r="N3895" s="31">
        <f t="shared" si="305"/>
        <v>0.53918352945147496</v>
      </c>
    </row>
    <row r="3896" spans="1:14" x14ac:dyDescent="0.25">
      <c r="A3896" s="35">
        <v>2012</v>
      </c>
      <c r="B3896" s="15" t="s">
        <v>173</v>
      </c>
      <c r="C3896" s="15" t="s">
        <v>170</v>
      </c>
      <c r="D3896" s="15" t="s">
        <v>146</v>
      </c>
      <c r="E3896" s="15" t="s">
        <v>140</v>
      </c>
      <c r="F3896" s="16">
        <v>501</v>
      </c>
      <c r="G3896" s="19">
        <v>527.40770999999143</v>
      </c>
      <c r="H3896" s="19">
        <f t="shared" si="301"/>
        <v>264231.26270999573</v>
      </c>
      <c r="I3896" s="20">
        <v>1260.5060138999797</v>
      </c>
      <c r="J3896" s="19">
        <f t="shared" si="302"/>
        <v>631513.51296388987</v>
      </c>
      <c r="K3896" s="19">
        <f t="shared" si="303"/>
        <v>733.09830389998831</v>
      </c>
      <c r="L3896" s="19">
        <f t="shared" si="304"/>
        <v>367282.25025389413</v>
      </c>
      <c r="M3896" s="29">
        <f>Table4[[#This Row],[Revenue]]/Table4[[#This Row],[Units]]</f>
        <v>2.5159800676646302</v>
      </c>
      <c r="N3896" s="31">
        <f t="shared" si="305"/>
        <v>0.58159048494484944</v>
      </c>
    </row>
    <row r="3897" spans="1:14" x14ac:dyDescent="0.25">
      <c r="A3897" s="35">
        <v>2012</v>
      </c>
      <c r="B3897" s="15" t="s">
        <v>171</v>
      </c>
      <c r="C3897" s="15" t="s">
        <v>170</v>
      </c>
      <c r="D3897" s="15" t="s">
        <v>146</v>
      </c>
      <c r="E3897" s="15" t="s">
        <v>140</v>
      </c>
      <c r="F3897" s="16">
        <v>116</v>
      </c>
      <c r="G3897" s="19">
        <v>164.57095079999576</v>
      </c>
      <c r="H3897" s="19">
        <f t="shared" si="301"/>
        <v>19090.230292799508</v>
      </c>
      <c r="I3897" s="20">
        <v>470.32667999998779</v>
      </c>
      <c r="J3897" s="19">
        <f t="shared" si="302"/>
        <v>54557.894879998581</v>
      </c>
      <c r="K3897" s="19">
        <f t="shared" si="303"/>
        <v>305.75572919999206</v>
      </c>
      <c r="L3897" s="19">
        <f t="shared" si="304"/>
        <v>35467.664587199077</v>
      </c>
      <c r="M3897" s="29">
        <f>Table4[[#This Row],[Revenue]]/Table4[[#This Row],[Units]]</f>
        <v>4.0545403448274806</v>
      </c>
      <c r="N3897" s="31">
        <f t="shared" si="305"/>
        <v>0.65009224907249574</v>
      </c>
    </row>
    <row r="3898" spans="1:14" x14ac:dyDescent="0.25">
      <c r="A3898" s="35">
        <v>2013</v>
      </c>
      <c r="B3898" s="15" t="s">
        <v>176</v>
      </c>
      <c r="C3898" s="15" t="s">
        <v>170</v>
      </c>
      <c r="D3898" s="15" t="s">
        <v>146</v>
      </c>
      <c r="E3898" s="15" t="s">
        <v>140</v>
      </c>
      <c r="F3898" s="16">
        <v>501</v>
      </c>
      <c r="G3898" s="19">
        <v>658.91069099997696</v>
      </c>
      <c r="H3898" s="19">
        <f t="shared" si="301"/>
        <v>330114.25619098847</v>
      </c>
      <c r="I3898" s="20">
        <v>1485.6965909999478</v>
      </c>
      <c r="J3898" s="19">
        <f t="shared" si="302"/>
        <v>744333.99209097389</v>
      </c>
      <c r="K3898" s="19">
        <f t="shared" si="303"/>
        <v>826.78589999997087</v>
      </c>
      <c r="L3898" s="19">
        <f t="shared" si="304"/>
        <v>414219.73589998542</v>
      </c>
      <c r="M3898" s="29">
        <f>Table4[[#This Row],[Revenue]]/Table4[[#This Row],[Units]]</f>
        <v>2.9654622574849259</v>
      </c>
      <c r="N3898" s="31">
        <f t="shared" si="305"/>
        <v>0.55649713744278217</v>
      </c>
    </row>
    <row r="3899" spans="1:14" x14ac:dyDescent="0.25">
      <c r="A3899" s="35">
        <v>2014</v>
      </c>
      <c r="B3899" s="15" t="s">
        <v>173</v>
      </c>
      <c r="C3899" s="15" t="s">
        <v>170</v>
      </c>
      <c r="D3899" s="15" t="s">
        <v>146</v>
      </c>
      <c r="E3899" s="15" t="s">
        <v>140</v>
      </c>
      <c r="F3899" s="16">
        <v>719</v>
      </c>
      <c r="G3899" s="19">
        <v>2005.655076239909</v>
      </c>
      <c r="H3899" s="19">
        <f t="shared" si="301"/>
        <v>1442065.9998164945</v>
      </c>
      <c r="I3899" s="20">
        <v>3462.8341039998659</v>
      </c>
      <c r="J3899" s="19">
        <f t="shared" si="302"/>
        <v>2489777.7207759037</v>
      </c>
      <c r="K3899" s="19">
        <f t="shared" si="303"/>
        <v>1457.1790277599569</v>
      </c>
      <c r="L3899" s="19">
        <f t="shared" si="304"/>
        <v>1047711.7209594091</v>
      </c>
      <c r="M3899" s="29">
        <f>Table4[[#This Row],[Revenue]]/Table4[[#This Row],[Units]]</f>
        <v>4.8161809513210931</v>
      </c>
      <c r="N3899" s="31">
        <f t="shared" si="305"/>
        <v>0.42080532419291816</v>
      </c>
    </row>
    <row r="3900" spans="1:14" x14ac:dyDescent="0.25">
      <c r="A3900" s="35">
        <v>2014</v>
      </c>
      <c r="B3900" s="15" t="s">
        <v>171</v>
      </c>
      <c r="C3900" s="15" t="s">
        <v>170</v>
      </c>
      <c r="D3900" s="15" t="s">
        <v>146</v>
      </c>
      <c r="E3900" s="15" t="s">
        <v>140</v>
      </c>
      <c r="F3900" s="16">
        <v>716</v>
      </c>
      <c r="G3900" s="19">
        <v>1665.2932898399192</v>
      </c>
      <c r="H3900" s="19">
        <f t="shared" si="301"/>
        <v>1192349.9955253822</v>
      </c>
      <c r="I3900" s="20">
        <v>3431.4570639998337</v>
      </c>
      <c r="J3900" s="19">
        <f t="shared" si="302"/>
        <v>2456923.2578238808</v>
      </c>
      <c r="K3900" s="19">
        <f t="shared" si="303"/>
        <v>1766.1637741599145</v>
      </c>
      <c r="L3900" s="19">
        <f t="shared" si="304"/>
        <v>1264573.2622984985</v>
      </c>
      <c r="M3900" s="29">
        <f>Table4[[#This Row],[Revenue]]/Table4[[#This Row],[Units]]</f>
        <v>4.7925377988824494</v>
      </c>
      <c r="N3900" s="31">
        <f t="shared" si="305"/>
        <v>0.51469790856167918</v>
      </c>
    </row>
    <row r="3901" spans="1:14" x14ac:dyDescent="0.25">
      <c r="A3901" s="35">
        <v>2014</v>
      </c>
      <c r="B3901" s="15" t="s">
        <v>175</v>
      </c>
      <c r="C3901" s="15" t="s">
        <v>170</v>
      </c>
      <c r="D3901" s="15" t="s">
        <v>146</v>
      </c>
      <c r="E3901" s="15" t="s">
        <v>140</v>
      </c>
      <c r="F3901" s="16">
        <v>718</v>
      </c>
      <c r="G3901" s="19">
        <v>1565.2893565199265</v>
      </c>
      <c r="H3901" s="19">
        <f t="shared" si="301"/>
        <v>1123877.7579813073</v>
      </c>
      <c r="I3901" s="20">
        <v>3192.9388919998501</v>
      </c>
      <c r="J3901" s="19">
        <f t="shared" si="302"/>
        <v>2292530.1244558925</v>
      </c>
      <c r="K3901" s="19">
        <f t="shared" si="303"/>
        <v>1627.6495354799235</v>
      </c>
      <c r="L3901" s="19">
        <f t="shared" si="304"/>
        <v>1168652.3664745851</v>
      </c>
      <c r="M3901" s="29">
        <f>Table4[[#This Row],[Revenue]]/Table4[[#This Row],[Units]]</f>
        <v>4.4469901002783425</v>
      </c>
      <c r="N3901" s="31">
        <f t="shared" si="305"/>
        <v>0.50976532609444003</v>
      </c>
    </row>
    <row r="3902" spans="1:14" x14ac:dyDescent="0.25">
      <c r="A3902" s="35">
        <v>2014</v>
      </c>
      <c r="B3902" s="15" t="s">
        <v>172</v>
      </c>
      <c r="C3902" s="15" t="s">
        <v>170</v>
      </c>
      <c r="D3902" s="15" t="s">
        <v>146</v>
      </c>
      <c r="E3902" s="15" t="s">
        <v>140</v>
      </c>
      <c r="F3902" s="16">
        <v>708</v>
      </c>
      <c r="G3902" s="19">
        <v>1052.4632399999541</v>
      </c>
      <c r="H3902" s="19">
        <f t="shared" si="301"/>
        <v>745143.97391996754</v>
      </c>
      <c r="I3902" s="20">
        <v>2141.5892399999066</v>
      </c>
      <c r="J3902" s="19">
        <f t="shared" si="302"/>
        <v>1516245.1819199338</v>
      </c>
      <c r="K3902" s="19">
        <f t="shared" si="303"/>
        <v>1089.1259999999525</v>
      </c>
      <c r="L3902" s="19">
        <f t="shared" si="304"/>
        <v>771101.20799996622</v>
      </c>
      <c r="M3902" s="29">
        <f>Table4[[#This Row],[Revenue]]/Table4[[#This Row],[Units]]</f>
        <v>3.0248435593219019</v>
      </c>
      <c r="N3902" s="31">
        <f t="shared" si="305"/>
        <v>0.50855970867690758</v>
      </c>
    </row>
    <row r="3903" spans="1:14" x14ac:dyDescent="0.25">
      <c r="A3903" s="35">
        <v>2015</v>
      </c>
      <c r="B3903" s="15" t="s">
        <v>171</v>
      </c>
      <c r="C3903" s="15" t="s">
        <v>170</v>
      </c>
      <c r="D3903" s="15" t="s">
        <v>146</v>
      </c>
      <c r="E3903" s="15" t="s">
        <v>140</v>
      </c>
      <c r="F3903" s="16">
        <v>977.46677738310825</v>
      </c>
      <c r="G3903" s="19">
        <v>3188.9317593316705</v>
      </c>
      <c r="H3903" s="19">
        <f t="shared" si="301"/>
        <v>3117074.8500885735</v>
      </c>
      <c r="I3903" s="20">
        <v>5357.3256907523282</v>
      </c>
      <c r="J3903" s="19">
        <f t="shared" si="302"/>
        <v>5236607.8783314126</v>
      </c>
      <c r="K3903" s="19">
        <f t="shared" si="303"/>
        <v>2168.3939314206577</v>
      </c>
      <c r="L3903" s="19">
        <f t="shared" si="304"/>
        <v>2119533.028242839</v>
      </c>
      <c r="M3903" s="29">
        <f>Table4[[#This Row],[Revenue]]/Table4[[#This Row],[Units]]</f>
        <v>5.4808263715060042</v>
      </c>
      <c r="N3903" s="31">
        <f t="shared" si="305"/>
        <v>0.40475305340567236</v>
      </c>
    </row>
    <row r="3904" spans="1:14" x14ac:dyDescent="0.25">
      <c r="A3904" s="35">
        <v>2015</v>
      </c>
      <c r="B3904" s="15" t="s">
        <v>173</v>
      </c>
      <c r="C3904" s="15" t="s">
        <v>170</v>
      </c>
      <c r="D3904" s="15" t="s">
        <v>146</v>
      </c>
      <c r="E3904" s="15" t="s">
        <v>140</v>
      </c>
      <c r="F3904" s="16">
        <v>724</v>
      </c>
      <c r="G3904" s="19">
        <v>2345.2468617598765</v>
      </c>
      <c r="H3904" s="19">
        <f t="shared" si="301"/>
        <v>1697958.7279141506</v>
      </c>
      <c r="I3904" s="20">
        <v>4067.4356959998127</v>
      </c>
      <c r="J3904" s="19">
        <f t="shared" si="302"/>
        <v>2944823.4439038644</v>
      </c>
      <c r="K3904" s="19">
        <f t="shared" si="303"/>
        <v>1722.1888342399361</v>
      </c>
      <c r="L3904" s="19">
        <f t="shared" si="304"/>
        <v>1246864.7159897138</v>
      </c>
      <c r="M3904" s="29">
        <f>Table4[[#This Row],[Revenue]]/Table4[[#This Row],[Units]]</f>
        <v>5.6180051049721174</v>
      </c>
      <c r="N3904" s="31">
        <f t="shared" si="305"/>
        <v>0.42340898860027498</v>
      </c>
    </row>
    <row r="3905" spans="1:14" x14ac:dyDescent="0.25">
      <c r="A3905" s="35">
        <v>2015</v>
      </c>
      <c r="B3905" s="15" t="s">
        <v>174</v>
      </c>
      <c r="C3905" s="15" t="s">
        <v>170</v>
      </c>
      <c r="D3905" s="15" t="s">
        <v>146</v>
      </c>
      <c r="E3905" s="15" t="s">
        <v>140</v>
      </c>
      <c r="F3905" s="16">
        <v>712</v>
      </c>
      <c r="G3905" s="19">
        <v>2319.7837591598841</v>
      </c>
      <c r="H3905" s="19">
        <f t="shared" si="301"/>
        <v>1651686.0365218376</v>
      </c>
      <c r="I3905" s="20">
        <v>3595.285235999821</v>
      </c>
      <c r="J3905" s="19">
        <f t="shared" si="302"/>
        <v>2559843.0880318726</v>
      </c>
      <c r="K3905" s="19">
        <f t="shared" si="303"/>
        <v>1275.5014768399369</v>
      </c>
      <c r="L3905" s="19">
        <f t="shared" si="304"/>
        <v>908157.05151003506</v>
      </c>
      <c r="M3905" s="29">
        <f>Table4[[#This Row],[Revenue]]/Table4[[#This Row],[Units]]</f>
        <v>5.0495579157300856</v>
      </c>
      <c r="N3905" s="31">
        <f t="shared" si="305"/>
        <v>0.35477059346175349</v>
      </c>
    </row>
    <row r="3906" spans="1:14" x14ac:dyDescent="0.25">
      <c r="A3906" s="35">
        <v>2015</v>
      </c>
      <c r="B3906" s="15" t="s">
        <v>175</v>
      </c>
      <c r="C3906" s="15" t="s">
        <v>170</v>
      </c>
      <c r="D3906" s="15" t="s">
        <v>146</v>
      </c>
      <c r="E3906" s="15" t="s">
        <v>140</v>
      </c>
      <c r="F3906" s="16">
        <v>721</v>
      </c>
      <c r="G3906" s="19">
        <v>1713.8331950399079</v>
      </c>
      <c r="H3906" s="19">
        <f t="shared" ref="H3906:H3969" si="306">G3906*F3906</f>
        <v>1235673.7336237736</v>
      </c>
      <c r="I3906" s="20">
        <v>3390.4599839998177</v>
      </c>
      <c r="J3906" s="19">
        <f t="shared" ref="J3906:J3969" si="307">I3906*F3906</f>
        <v>2444521.6484638685</v>
      </c>
      <c r="K3906" s="19">
        <f t="shared" ref="K3906:K3969" si="308">I3906-G3906</f>
        <v>1676.6267889599098</v>
      </c>
      <c r="L3906" s="19">
        <f t="shared" ref="L3906:L3969" si="309">J3906-H3906</f>
        <v>1208847.914840095</v>
      </c>
      <c r="M3906" s="29">
        <f>Table4[[#This Row],[Revenue]]/Table4[[#This Row],[Units]]</f>
        <v>4.7024410318998857</v>
      </c>
      <c r="N3906" s="31">
        <f t="shared" ref="N3906:N3969" si="310">K3906/I3906</f>
        <v>0.49451307399945998</v>
      </c>
    </row>
    <row r="3907" spans="1:14" x14ac:dyDescent="0.25">
      <c r="A3907" s="35">
        <v>2016</v>
      </c>
      <c r="B3907" s="15" t="s">
        <v>172</v>
      </c>
      <c r="C3907" s="15" t="s">
        <v>170</v>
      </c>
      <c r="D3907" s="15" t="s">
        <v>146</v>
      </c>
      <c r="E3907" s="15" t="s">
        <v>140</v>
      </c>
      <c r="F3907" s="16">
        <v>1265.8739046405904</v>
      </c>
      <c r="G3907" s="19">
        <v>4365.1899437836664</v>
      </c>
      <c r="H3907" s="19">
        <f t="shared" si="306"/>
        <v>5525780.0386352688</v>
      </c>
      <c r="I3907" s="20">
        <v>7651.8236619349645</v>
      </c>
      <c r="J3907" s="19">
        <f t="shared" si="307"/>
        <v>9686243.8965548743</v>
      </c>
      <c r="K3907" s="19">
        <f t="shared" si="308"/>
        <v>3286.6337181512981</v>
      </c>
      <c r="L3907" s="19">
        <f t="shared" si="309"/>
        <v>4160463.8579196054</v>
      </c>
      <c r="M3907" s="29">
        <f>Table4[[#This Row],[Revenue]]/Table4[[#This Row],[Units]]</f>
        <v>6.0446965798757715</v>
      </c>
      <c r="N3907" s="31">
        <f t="shared" si="310"/>
        <v>0.42952292987371149</v>
      </c>
    </row>
    <row r="3908" spans="1:14" x14ac:dyDescent="0.25">
      <c r="A3908" s="35">
        <v>2016</v>
      </c>
      <c r="B3908" s="15" t="s">
        <v>175</v>
      </c>
      <c r="C3908" s="15" t="s">
        <v>170</v>
      </c>
      <c r="D3908" s="15" t="s">
        <v>146</v>
      </c>
      <c r="E3908" s="15" t="s">
        <v>140</v>
      </c>
      <c r="F3908" s="16">
        <v>1058.0826169952684</v>
      </c>
      <c r="G3908" s="19">
        <v>3737.3351172921975</v>
      </c>
      <c r="H3908" s="19">
        <f t="shared" si="306"/>
        <v>3954409.3214928466</v>
      </c>
      <c r="I3908" s="20">
        <v>6087.848819688048</v>
      </c>
      <c r="J3908" s="19">
        <f t="shared" si="307"/>
        <v>6441447.0110070854</v>
      </c>
      <c r="K3908" s="19">
        <f t="shared" si="308"/>
        <v>2350.5137023958505</v>
      </c>
      <c r="L3908" s="19">
        <f t="shared" si="309"/>
        <v>2487037.6895142389</v>
      </c>
      <c r="M3908" s="29">
        <f>Table4[[#This Row],[Revenue]]/Table4[[#This Row],[Units]]</f>
        <v>5.7536611242856024</v>
      </c>
      <c r="N3908" s="31">
        <f t="shared" si="310"/>
        <v>0.38609922355402626</v>
      </c>
    </row>
    <row r="3909" spans="1:14" x14ac:dyDescent="0.25">
      <c r="A3909" s="35">
        <v>2016</v>
      </c>
      <c r="B3909" s="15" t="s">
        <v>174</v>
      </c>
      <c r="C3909" s="15" t="s">
        <v>170</v>
      </c>
      <c r="D3909" s="15" t="s">
        <v>146</v>
      </c>
      <c r="E3909" s="15" t="s">
        <v>140</v>
      </c>
      <c r="F3909" s="16">
        <v>1189.5412249820645</v>
      </c>
      <c r="G3909" s="19">
        <v>1998.9797454406851</v>
      </c>
      <c r="H3909" s="19">
        <f t="shared" si="306"/>
        <v>2377868.815105848</v>
      </c>
      <c r="I3909" s="20">
        <v>4752.7860146788462</v>
      </c>
      <c r="J3909" s="19">
        <f t="shared" si="307"/>
        <v>5653634.8979786988</v>
      </c>
      <c r="K3909" s="19">
        <f t="shared" si="308"/>
        <v>2753.8062692381609</v>
      </c>
      <c r="L3909" s="19">
        <f t="shared" si="309"/>
        <v>3275766.0828728508</v>
      </c>
      <c r="M3909" s="29">
        <f>Table4[[#This Row],[Revenue]]/Table4[[#This Row],[Units]]</f>
        <v>3.9954781850881269</v>
      </c>
      <c r="N3909" s="31">
        <f t="shared" si="310"/>
        <v>0.57940884793321379</v>
      </c>
    </row>
    <row r="3910" spans="1:14" x14ac:dyDescent="0.25">
      <c r="A3910" s="35">
        <v>2016</v>
      </c>
      <c r="B3910" s="15" t="s">
        <v>176</v>
      </c>
      <c r="C3910" s="15" t="s">
        <v>170</v>
      </c>
      <c r="D3910" s="15" t="s">
        <v>146</v>
      </c>
      <c r="E3910" s="15" t="s">
        <v>140</v>
      </c>
      <c r="F3910" s="16">
        <v>870.98419726842587</v>
      </c>
      <c r="G3910" s="19">
        <v>3186.8529411099867</v>
      </c>
      <c r="H3910" s="19">
        <f t="shared" si="306"/>
        <v>2775698.5507252039</v>
      </c>
      <c r="I3910" s="20">
        <v>5275.8608855240782</v>
      </c>
      <c r="J3910" s="19">
        <f t="shared" si="307"/>
        <v>4595191.4582780758</v>
      </c>
      <c r="K3910" s="19">
        <f t="shared" si="308"/>
        <v>2089.0079444140915</v>
      </c>
      <c r="L3910" s="19">
        <f t="shared" si="309"/>
        <v>1819492.9075528719</v>
      </c>
      <c r="M3910" s="29">
        <f>Table4[[#This Row],[Revenue]]/Table4[[#This Row],[Units]]</f>
        <v>6.0573554630155098</v>
      </c>
      <c r="N3910" s="31">
        <f t="shared" si="310"/>
        <v>0.39595584298780839</v>
      </c>
    </row>
    <row r="3911" spans="1:14" x14ac:dyDescent="0.25">
      <c r="A3911" s="35">
        <v>2018</v>
      </c>
      <c r="B3911" s="15" t="s">
        <v>174</v>
      </c>
      <c r="C3911" s="15" t="s">
        <v>170</v>
      </c>
      <c r="D3911" s="15" t="s">
        <v>146</v>
      </c>
      <c r="E3911" s="15" t="s">
        <v>140</v>
      </c>
      <c r="F3911" s="16">
        <v>947</v>
      </c>
      <c r="G3911" s="19">
        <v>1113.0034179999709</v>
      </c>
      <c r="H3911" s="19">
        <f t="shared" si="306"/>
        <v>1054014.2368459725</v>
      </c>
      <c r="I3911" s="20">
        <v>2115.2516179999448</v>
      </c>
      <c r="J3911" s="19">
        <f t="shared" si="307"/>
        <v>2003143.2822459477</v>
      </c>
      <c r="K3911" s="19">
        <f t="shared" si="308"/>
        <v>1002.2481999999738</v>
      </c>
      <c r="L3911" s="19">
        <f t="shared" si="309"/>
        <v>949129.04539997526</v>
      </c>
      <c r="M3911" s="29">
        <f>Table4[[#This Row],[Revenue]]/Table4[[#This Row],[Units]]</f>
        <v>2.2336342323125078</v>
      </c>
      <c r="N3911" s="31">
        <f t="shared" si="310"/>
        <v>0.47381984794208065</v>
      </c>
    </row>
    <row r="3912" spans="1:14" x14ac:dyDescent="0.25">
      <c r="A3912" s="35">
        <v>2018</v>
      </c>
      <c r="B3912" s="15" t="s">
        <v>172</v>
      </c>
      <c r="C3912" s="15" t="s">
        <v>170</v>
      </c>
      <c r="D3912" s="15" t="s">
        <v>146</v>
      </c>
      <c r="E3912" s="15" t="s">
        <v>140</v>
      </c>
      <c r="F3912" s="16">
        <v>707</v>
      </c>
      <c r="G3912" s="19">
        <v>852.03680799997608</v>
      </c>
      <c r="H3912" s="19">
        <f t="shared" si="306"/>
        <v>602390.02325598313</v>
      </c>
      <c r="I3912" s="20">
        <v>1734.3960079999511</v>
      </c>
      <c r="J3912" s="19">
        <f t="shared" si="307"/>
        <v>1226217.9776559654</v>
      </c>
      <c r="K3912" s="19">
        <f t="shared" si="308"/>
        <v>882.35919999997498</v>
      </c>
      <c r="L3912" s="19">
        <f t="shared" si="309"/>
        <v>623827.95439998223</v>
      </c>
      <c r="M3912" s="29">
        <f>Table4[[#This Row],[Revenue]]/Table4[[#This Row],[Units]]</f>
        <v>2.4531768147099733</v>
      </c>
      <c r="N3912" s="31">
        <f t="shared" si="310"/>
        <v>0.50874148460332469</v>
      </c>
    </row>
    <row r="3913" spans="1:14" x14ac:dyDescent="0.25">
      <c r="A3913" s="35">
        <v>2018</v>
      </c>
      <c r="B3913" s="15" t="s">
        <v>174</v>
      </c>
      <c r="C3913" s="15" t="s">
        <v>170</v>
      </c>
      <c r="D3913" s="15" t="s">
        <v>146</v>
      </c>
      <c r="E3913" s="15" t="s">
        <v>140</v>
      </c>
      <c r="F3913" s="16">
        <v>587</v>
      </c>
      <c r="G3913" s="19">
        <v>690.71526899998196</v>
      </c>
      <c r="H3913" s="19">
        <f t="shared" si="306"/>
        <v>405449.86290298944</v>
      </c>
      <c r="I3913" s="20">
        <v>1481.2833689999613</v>
      </c>
      <c r="J3913" s="19">
        <f t="shared" si="307"/>
        <v>869513.33760297729</v>
      </c>
      <c r="K3913" s="19">
        <f t="shared" si="308"/>
        <v>790.56809999997938</v>
      </c>
      <c r="L3913" s="19">
        <f t="shared" si="309"/>
        <v>464063.47469998786</v>
      </c>
      <c r="M3913" s="29">
        <f>Table4[[#This Row],[Revenue]]/Table4[[#This Row],[Units]]</f>
        <v>2.5234810374786396</v>
      </c>
      <c r="N3913" s="31">
        <f t="shared" si="310"/>
        <v>0.53370483767309485</v>
      </c>
    </row>
    <row r="3914" spans="1:14" x14ac:dyDescent="0.25">
      <c r="A3914" s="35">
        <v>2018</v>
      </c>
      <c r="B3914" s="15" t="s">
        <v>173</v>
      </c>
      <c r="C3914" s="15" t="s">
        <v>170</v>
      </c>
      <c r="D3914" s="15" t="s">
        <v>146</v>
      </c>
      <c r="E3914" s="15" t="s">
        <v>140</v>
      </c>
      <c r="F3914" s="16">
        <v>529</v>
      </c>
      <c r="G3914" s="19">
        <v>670.26045699997849</v>
      </c>
      <c r="H3914" s="19">
        <f t="shared" si="306"/>
        <v>354567.78175298864</v>
      </c>
      <c r="I3914" s="20">
        <v>1484.5997569999522</v>
      </c>
      <c r="J3914" s="19">
        <f t="shared" si="307"/>
        <v>785353.27145297476</v>
      </c>
      <c r="K3914" s="19">
        <f t="shared" si="308"/>
        <v>814.33929999997372</v>
      </c>
      <c r="L3914" s="19">
        <f t="shared" si="309"/>
        <v>430785.48969998612</v>
      </c>
      <c r="M3914" s="29">
        <f>Table4[[#This Row],[Revenue]]/Table4[[#This Row],[Units]]</f>
        <v>2.8064267618146546</v>
      </c>
      <c r="N3914" s="31">
        <f t="shared" si="310"/>
        <v>0.54852447345510369</v>
      </c>
    </row>
    <row r="3915" spans="1:14" x14ac:dyDescent="0.25">
      <c r="A3915" s="35">
        <v>2020</v>
      </c>
      <c r="B3915" s="15" t="s">
        <v>173</v>
      </c>
      <c r="C3915" s="15" t="s">
        <v>170</v>
      </c>
      <c r="D3915" s="15" t="s">
        <v>146</v>
      </c>
      <c r="E3915" s="15" t="s">
        <v>140</v>
      </c>
      <c r="F3915" s="16">
        <v>710</v>
      </c>
      <c r="G3915" s="19">
        <v>2293.5114729598827</v>
      </c>
      <c r="H3915" s="19">
        <f t="shared" si="306"/>
        <v>1628393.1458015167</v>
      </c>
      <c r="I3915" s="20">
        <v>3988.7392159998212</v>
      </c>
      <c r="J3915" s="19">
        <f t="shared" si="307"/>
        <v>2832004.8433598732</v>
      </c>
      <c r="K3915" s="19">
        <f t="shared" si="308"/>
        <v>1695.2277430399386</v>
      </c>
      <c r="L3915" s="19">
        <f t="shared" si="309"/>
        <v>1203611.6975583564</v>
      </c>
      <c r="M3915" s="29">
        <f>Table4[[#This Row],[Revenue]]/Table4[[#This Row],[Units]]</f>
        <v>5.6179425577462272</v>
      </c>
      <c r="N3915" s="31">
        <f t="shared" si="310"/>
        <v>0.42500340364192274</v>
      </c>
    </row>
    <row r="3916" spans="1:14" x14ac:dyDescent="0.25">
      <c r="A3916" s="35">
        <v>2001</v>
      </c>
      <c r="B3916" s="15" t="s">
        <v>172</v>
      </c>
      <c r="C3916" s="15" t="s">
        <v>169</v>
      </c>
      <c r="D3916" s="15" t="s">
        <v>5</v>
      </c>
      <c r="E3916" s="15" t="s">
        <v>91</v>
      </c>
      <c r="F3916" s="16">
        <v>761</v>
      </c>
      <c r="G3916" s="19">
        <v>2663.0439172798629</v>
      </c>
      <c r="H3916" s="19">
        <f t="shared" si="306"/>
        <v>2026576.4210499756</v>
      </c>
      <c r="I3916" s="20">
        <v>4421.2990879997978</v>
      </c>
      <c r="J3916" s="19">
        <f t="shared" si="307"/>
        <v>3364608.6059678462</v>
      </c>
      <c r="K3916" s="19">
        <f t="shared" si="308"/>
        <v>1758.255170719935</v>
      </c>
      <c r="L3916" s="19">
        <f t="shared" si="309"/>
        <v>1338032.1849178707</v>
      </c>
      <c r="M3916" s="29">
        <f>Table4[[#This Row],[Revenue]]/Table4[[#This Row],[Units]]</f>
        <v>5.809854254927461</v>
      </c>
      <c r="N3916" s="31">
        <f t="shared" si="310"/>
        <v>0.39767840531127069</v>
      </c>
    </row>
    <row r="3917" spans="1:14" x14ac:dyDescent="0.25">
      <c r="A3917" s="35">
        <v>2001</v>
      </c>
      <c r="B3917" s="15" t="s">
        <v>175</v>
      </c>
      <c r="C3917" s="15" t="s">
        <v>169</v>
      </c>
      <c r="D3917" s="15" t="s">
        <v>5</v>
      </c>
      <c r="E3917" s="15" t="s">
        <v>91</v>
      </c>
      <c r="F3917" s="16">
        <v>755</v>
      </c>
      <c r="G3917" s="19">
        <v>1890.5270437398979</v>
      </c>
      <c r="H3917" s="19">
        <f t="shared" si="306"/>
        <v>1427347.9180236228</v>
      </c>
      <c r="I3917" s="20">
        <v>3840.0417539997925</v>
      </c>
      <c r="J3917" s="19">
        <f t="shared" si="307"/>
        <v>2899231.5242698435</v>
      </c>
      <c r="K3917" s="19">
        <f t="shared" si="308"/>
        <v>1949.5147102598946</v>
      </c>
      <c r="L3917" s="19">
        <f t="shared" si="309"/>
        <v>1471883.6062462206</v>
      </c>
      <c r="M3917" s="29">
        <f>Table4[[#This Row],[Revenue]]/Table4[[#This Row],[Units]]</f>
        <v>5.0861480185427714</v>
      </c>
      <c r="N3917" s="31">
        <f t="shared" si="310"/>
        <v>0.50768060223024336</v>
      </c>
    </row>
    <row r="3918" spans="1:14" x14ac:dyDescent="0.25">
      <c r="A3918" s="35">
        <v>2002</v>
      </c>
      <c r="B3918" s="15" t="s">
        <v>171</v>
      </c>
      <c r="C3918" s="15" t="s">
        <v>169</v>
      </c>
      <c r="D3918" s="15" t="s">
        <v>5</v>
      </c>
      <c r="E3918" s="15" t="s">
        <v>91</v>
      </c>
      <c r="F3918" s="16">
        <v>201</v>
      </c>
      <c r="G3918" s="19">
        <v>263.14810625659976</v>
      </c>
      <c r="H3918" s="19">
        <f t="shared" si="306"/>
        <v>52892.769357576552</v>
      </c>
      <c r="I3918" s="20">
        <v>515.61372985999947</v>
      </c>
      <c r="J3918" s="19">
        <f t="shared" si="307"/>
        <v>103638.3597018599</v>
      </c>
      <c r="K3918" s="19">
        <f t="shared" si="308"/>
        <v>252.46562360339971</v>
      </c>
      <c r="L3918" s="19">
        <f t="shared" si="309"/>
        <v>50745.590344283344</v>
      </c>
      <c r="M3918" s="29">
        <f>Table4[[#This Row],[Revenue]]/Table4[[#This Row],[Units]]</f>
        <v>2.5652424371144251</v>
      </c>
      <c r="N3918" s="31">
        <f t="shared" si="310"/>
        <v>0.48964100252324488</v>
      </c>
    </row>
    <row r="3919" spans="1:14" x14ac:dyDescent="0.25">
      <c r="A3919" s="35">
        <v>2003</v>
      </c>
      <c r="B3919" s="15" t="s">
        <v>171</v>
      </c>
      <c r="C3919" s="15" t="s">
        <v>169</v>
      </c>
      <c r="D3919" s="15" t="s">
        <v>5</v>
      </c>
      <c r="E3919" s="15" t="s">
        <v>91</v>
      </c>
      <c r="F3919" s="16">
        <v>746</v>
      </c>
      <c r="G3919" s="19">
        <v>929.88899999998091</v>
      </c>
      <c r="H3919" s="19">
        <f t="shared" si="306"/>
        <v>693697.19399998582</v>
      </c>
      <c r="I3919" s="20">
        <v>1987.6736643999591</v>
      </c>
      <c r="J3919" s="19">
        <f t="shared" si="307"/>
        <v>1482804.5536423696</v>
      </c>
      <c r="K3919" s="19">
        <f t="shared" si="308"/>
        <v>1057.7846643999783</v>
      </c>
      <c r="L3919" s="19">
        <f t="shared" si="309"/>
        <v>789107.35964238376</v>
      </c>
      <c r="M3919" s="29">
        <f>Table4[[#This Row],[Revenue]]/Table4[[#This Row],[Units]]</f>
        <v>2.6644419093833234</v>
      </c>
      <c r="N3919" s="31">
        <f t="shared" si="310"/>
        <v>0.53217219875944943</v>
      </c>
    </row>
    <row r="3920" spans="1:14" x14ac:dyDescent="0.25">
      <c r="A3920" s="35">
        <v>2004</v>
      </c>
      <c r="B3920" s="15" t="s">
        <v>174</v>
      </c>
      <c r="C3920" s="15" t="s">
        <v>169</v>
      </c>
      <c r="D3920" s="15" t="s">
        <v>5</v>
      </c>
      <c r="E3920" s="15" t="s">
        <v>91</v>
      </c>
      <c r="F3920" s="16">
        <v>993</v>
      </c>
      <c r="G3920" s="19">
        <v>1308.8236499999666</v>
      </c>
      <c r="H3920" s="19">
        <f t="shared" si="306"/>
        <v>1299661.884449967</v>
      </c>
      <c r="I3920" s="20">
        <v>2652.1926875399331</v>
      </c>
      <c r="J3920" s="19">
        <f t="shared" si="307"/>
        <v>2633627.3387271534</v>
      </c>
      <c r="K3920" s="19">
        <f t="shared" si="308"/>
        <v>1343.3690375399665</v>
      </c>
      <c r="L3920" s="19">
        <f t="shared" si="309"/>
        <v>1333965.4542771864</v>
      </c>
      <c r="M3920" s="29">
        <f>Table4[[#This Row],[Revenue]]/Table4[[#This Row],[Units]]</f>
        <v>2.6708889099092983</v>
      </c>
      <c r="N3920" s="31">
        <f t="shared" si="310"/>
        <v>0.50651260892587013</v>
      </c>
    </row>
    <row r="3921" spans="1:14" x14ac:dyDescent="0.25">
      <c r="A3921" s="35">
        <v>2005</v>
      </c>
      <c r="B3921" s="15" t="s">
        <v>176</v>
      </c>
      <c r="C3921" s="15" t="s">
        <v>169</v>
      </c>
      <c r="D3921" s="15" t="s">
        <v>5</v>
      </c>
      <c r="E3921" s="15" t="s">
        <v>91</v>
      </c>
      <c r="F3921" s="16">
        <v>993</v>
      </c>
      <c r="G3921" s="19">
        <v>1658.9306249999281</v>
      </c>
      <c r="H3921" s="19">
        <f t="shared" si="306"/>
        <v>1647318.1106249287</v>
      </c>
      <c r="I3921" s="20">
        <v>3130.0607249998643</v>
      </c>
      <c r="J3921" s="19">
        <f t="shared" si="307"/>
        <v>3108150.2999248654</v>
      </c>
      <c r="K3921" s="19">
        <f t="shared" si="308"/>
        <v>1471.1300999999362</v>
      </c>
      <c r="L3921" s="19">
        <f t="shared" si="309"/>
        <v>1460832.1892999366</v>
      </c>
      <c r="M3921" s="29">
        <f>Table4[[#This Row],[Revenue]]/Table4[[#This Row],[Units]]</f>
        <v>3.1521256042294707</v>
      </c>
      <c r="N3921" s="31">
        <f t="shared" si="310"/>
        <v>0.47000049815327466</v>
      </c>
    </row>
    <row r="3922" spans="1:14" x14ac:dyDescent="0.25">
      <c r="A3922" s="35">
        <v>2005</v>
      </c>
      <c r="B3922" s="15" t="s">
        <v>171</v>
      </c>
      <c r="C3922" s="15" t="s">
        <v>169</v>
      </c>
      <c r="D3922" s="15" t="s">
        <v>5</v>
      </c>
      <c r="E3922" s="15" t="s">
        <v>91</v>
      </c>
      <c r="F3922" s="16">
        <v>754</v>
      </c>
      <c r="G3922" s="19">
        <v>2342.6769051398928</v>
      </c>
      <c r="H3922" s="19">
        <f t="shared" si="306"/>
        <v>1766378.3864754792</v>
      </c>
      <c r="I3922" s="20">
        <v>3857.0146939998463</v>
      </c>
      <c r="J3922" s="19">
        <f t="shared" si="307"/>
        <v>2908189.0792758842</v>
      </c>
      <c r="K3922" s="19">
        <f t="shared" si="308"/>
        <v>1514.3377888599534</v>
      </c>
      <c r="L3922" s="19">
        <f t="shared" si="309"/>
        <v>1141810.692800405</v>
      </c>
      <c r="M3922" s="29">
        <f>Table4[[#This Row],[Revenue]]/Table4[[#This Row],[Units]]</f>
        <v>5.1154041034480722</v>
      </c>
      <c r="N3922" s="31">
        <f t="shared" si="310"/>
        <v>0.39261913915332719</v>
      </c>
    </row>
    <row r="3923" spans="1:14" x14ac:dyDescent="0.25">
      <c r="A3923" s="35">
        <v>2005</v>
      </c>
      <c r="B3923" s="15" t="s">
        <v>175</v>
      </c>
      <c r="C3923" s="15" t="s">
        <v>169</v>
      </c>
      <c r="D3923" s="15" t="s">
        <v>5</v>
      </c>
      <c r="E3923" s="15" t="s">
        <v>91</v>
      </c>
      <c r="F3923" s="16">
        <v>746</v>
      </c>
      <c r="G3923" s="19">
        <v>1262.2319999999443</v>
      </c>
      <c r="H3923" s="19">
        <f t="shared" si="306"/>
        <v>941625.07199995837</v>
      </c>
      <c r="I3923" s="20">
        <v>2521.8620799998885</v>
      </c>
      <c r="J3923" s="19">
        <f t="shared" si="307"/>
        <v>1881309.1116799167</v>
      </c>
      <c r="K3923" s="19">
        <f t="shared" si="308"/>
        <v>1259.6300799999442</v>
      </c>
      <c r="L3923" s="19">
        <f t="shared" si="309"/>
        <v>939684.03967995837</v>
      </c>
      <c r="M3923" s="29">
        <f>Table4[[#This Row],[Revenue]]/Table4[[#This Row],[Units]]</f>
        <v>3.38051217158162</v>
      </c>
      <c r="N3923" s="31">
        <f t="shared" si="310"/>
        <v>0.49948412722078755</v>
      </c>
    </row>
    <row r="3924" spans="1:14" x14ac:dyDescent="0.25">
      <c r="A3924" s="35">
        <v>2005</v>
      </c>
      <c r="B3924" s="15" t="s">
        <v>172</v>
      </c>
      <c r="C3924" s="15" t="s">
        <v>169</v>
      </c>
      <c r="D3924" s="15" t="s">
        <v>5</v>
      </c>
      <c r="E3924" s="15" t="s">
        <v>91</v>
      </c>
      <c r="F3924" s="16">
        <v>201</v>
      </c>
      <c r="G3924" s="19">
        <v>395.52712268998465</v>
      </c>
      <c r="H3924" s="19">
        <f t="shared" si="306"/>
        <v>79500.951660686915</v>
      </c>
      <c r="I3924" s="20">
        <v>766.34079899997027</v>
      </c>
      <c r="J3924" s="19">
        <f t="shared" si="307"/>
        <v>154034.50059899403</v>
      </c>
      <c r="K3924" s="19">
        <f t="shared" si="308"/>
        <v>370.81367630998562</v>
      </c>
      <c r="L3924" s="19">
        <f t="shared" si="309"/>
        <v>74533.548938307111</v>
      </c>
      <c r="M3924" s="29">
        <f>Table4[[#This Row],[Revenue]]/Table4[[#This Row],[Units]]</f>
        <v>3.8126407910446281</v>
      </c>
      <c r="N3924" s="31">
        <f t="shared" si="310"/>
        <v>0.48387568141207632</v>
      </c>
    </row>
    <row r="3925" spans="1:14" x14ac:dyDescent="0.25">
      <c r="A3925" s="35">
        <v>2006</v>
      </c>
      <c r="B3925" s="15" t="s">
        <v>171</v>
      </c>
      <c r="C3925" s="15" t="s">
        <v>169</v>
      </c>
      <c r="D3925" s="15" t="s">
        <v>5</v>
      </c>
      <c r="E3925" s="15" t="s">
        <v>91</v>
      </c>
      <c r="F3925" s="16">
        <v>1422.9471303283021</v>
      </c>
      <c r="G3925" s="19">
        <v>2622.6466670440209</v>
      </c>
      <c r="H3925" s="19">
        <f t="shared" si="306"/>
        <v>3731887.5487353755</v>
      </c>
      <c r="I3925" s="20">
        <v>6130.7591148026095</v>
      </c>
      <c r="J3925" s="19">
        <f t="shared" si="307"/>
        <v>8723746.0891424548</v>
      </c>
      <c r="K3925" s="19">
        <f t="shared" si="308"/>
        <v>3508.1124477585886</v>
      </c>
      <c r="L3925" s="19">
        <f t="shared" si="309"/>
        <v>4991858.5404070793</v>
      </c>
      <c r="M3925" s="29">
        <f>Table4[[#This Row],[Revenue]]/Table4[[#This Row],[Units]]</f>
        <v>4.3084939588641795</v>
      </c>
      <c r="N3925" s="31">
        <f t="shared" si="310"/>
        <v>0.57221501971726685</v>
      </c>
    </row>
    <row r="3926" spans="1:14" x14ac:dyDescent="0.25">
      <c r="A3926" s="35">
        <v>2006</v>
      </c>
      <c r="B3926" s="15" t="s">
        <v>173</v>
      </c>
      <c r="C3926" s="15" t="s">
        <v>169</v>
      </c>
      <c r="D3926" s="15" t="s">
        <v>5</v>
      </c>
      <c r="E3926" s="15" t="s">
        <v>91</v>
      </c>
      <c r="F3926" s="16">
        <v>747</v>
      </c>
      <c r="G3926" s="19">
        <v>2681.7922666798654</v>
      </c>
      <c r="H3926" s="19">
        <f t="shared" si="306"/>
        <v>2003298.8232098594</v>
      </c>
      <c r="I3926" s="20">
        <v>4519.7018279997983</v>
      </c>
      <c r="J3926" s="19">
        <f t="shared" si="307"/>
        <v>3376217.2655158495</v>
      </c>
      <c r="K3926" s="19">
        <f t="shared" si="308"/>
        <v>1837.9095613199329</v>
      </c>
      <c r="L3926" s="19">
        <f t="shared" si="309"/>
        <v>1372918.44230599</v>
      </c>
      <c r="M3926" s="29">
        <f>Table4[[#This Row],[Revenue]]/Table4[[#This Row],[Units]]</f>
        <v>6.0504709879515373</v>
      </c>
      <c r="N3926" s="31">
        <f t="shared" si="310"/>
        <v>0.4066439847721775</v>
      </c>
    </row>
    <row r="3927" spans="1:14" x14ac:dyDescent="0.25">
      <c r="A3927" s="35">
        <v>2006</v>
      </c>
      <c r="B3927" s="15" t="s">
        <v>172</v>
      </c>
      <c r="C3927" s="15" t="s">
        <v>169</v>
      </c>
      <c r="D3927" s="15" t="s">
        <v>5</v>
      </c>
      <c r="E3927" s="15" t="s">
        <v>91</v>
      </c>
      <c r="F3927" s="16">
        <v>749</v>
      </c>
      <c r="G3927" s="19">
        <v>1828.240256339911</v>
      </c>
      <c r="H3927" s="19">
        <f t="shared" si="306"/>
        <v>1369351.9519985933</v>
      </c>
      <c r="I3927" s="20">
        <v>3846.0892139998123</v>
      </c>
      <c r="J3927" s="19">
        <f t="shared" si="307"/>
        <v>2880720.8212858592</v>
      </c>
      <c r="K3927" s="19">
        <f t="shared" si="308"/>
        <v>2017.8489576599013</v>
      </c>
      <c r="L3927" s="19">
        <f t="shared" si="309"/>
        <v>1511368.8692872659</v>
      </c>
      <c r="M3927" s="29">
        <f>Table4[[#This Row],[Revenue]]/Table4[[#This Row],[Units]]</f>
        <v>5.1349655727634342</v>
      </c>
      <c r="N3927" s="31">
        <f t="shared" si="310"/>
        <v>0.52464954539143449</v>
      </c>
    </row>
    <row r="3928" spans="1:14" x14ac:dyDescent="0.25">
      <c r="A3928" s="35">
        <v>2006</v>
      </c>
      <c r="B3928" s="15" t="s">
        <v>174</v>
      </c>
      <c r="C3928" s="15" t="s">
        <v>169</v>
      </c>
      <c r="D3928" s="15" t="s">
        <v>5</v>
      </c>
      <c r="E3928" s="15" t="s">
        <v>91</v>
      </c>
      <c r="F3928" s="16">
        <v>752</v>
      </c>
      <c r="G3928" s="19">
        <v>1724.4702057399186</v>
      </c>
      <c r="H3928" s="19">
        <f t="shared" si="306"/>
        <v>1296801.5947164188</v>
      </c>
      <c r="I3928" s="20">
        <v>3597.7519539998298</v>
      </c>
      <c r="J3928" s="19">
        <f t="shared" si="307"/>
        <v>2705509.4694078718</v>
      </c>
      <c r="K3928" s="19">
        <f t="shared" si="308"/>
        <v>1873.2817482599112</v>
      </c>
      <c r="L3928" s="19">
        <f t="shared" si="309"/>
        <v>1408707.8746914531</v>
      </c>
      <c r="M3928" s="29">
        <f>Table4[[#This Row],[Revenue]]/Table4[[#This Row],[Units]]</f>
        <v>4.7842446196806243</v>
      </c>
      <c r="N3928" s="31">
        <f t="shared" si="310"/>
        <v>0.52068118430935051</v>
      </c>
    </row>
    <row r="3929" spans="1:14" x14ac:dyDescent="0.25">
      <c r="A3929" s="35">
        <v>2007</v>
      </c>
      <c r="B3929" s="15" t="s">
        <v>176</v>
      </c>
      <c r="C3929" s="15" t="s">
        <v>169</v>
      </c>
      <c r="D3929" s="15" t="s">
        <v>5</v>
      </c>
      <c r="E3929" s="15" t="s">
        <v>91</v>
      </c>
      <c r="F3929" s="16">
        <v>1042.8937653592468</v>
      </c>
      <c r="G3929" s="19">
        <v>2641.8519839959731</v>
      </c>
      <c r="H3929" s="19">
        <f t="shared" si="306"/>
        <v>2755170.9631113568</v>
      </c>
      <c r="I3929" s="20">
        <v>6190.2245567698819</v>
      </c>
      <c r="J3929" s="19">
        <f t="shared" si="307"/>
        <v>6455746.5964290164</v>
      </c>
      <c r="K3929" s="19">
        <f t="shared" si="308"/>
        <v>3548.3725727739088</v>
      </c>
      <c r="L3929" s="19">
        <f t="shared" si="309"/>
        <v>3700575.6333176596</v>
      </c>
      <c r="M3929" s="29">
        <f>Table4[[#This Row],[Revenue]]/Table4[[#This Row],[Units]]</f>
        <v>5.9356233227049051</v>
      </c>
      <c r="N3929" s="31">
        <f t="shared" si="310"/>
        <v>0.57322194699597184</v>
      </c>
    </row>
    <row r="3930" spans="1:14" x14ac:dyDescent="0.25">
      <c r="A3930" s="35">
        <v>2007</v>
      </c>
      <c r="B3930" s="15" t="s">
        <v>174</v>
      </c>
      <c r="C3930" s="15" t="s">
        <v>169</v>
      </c>
      <c r="D3930" s="15" t="s">
        <v>5</v>
      </c>
      <c r="E3930" s="15" t="s">
        <v>91</v>
      </c>
      <c r="F3930" s="16">
        <v>942.08812688916521</v>
      </c>
      <c r="G3930" s="19">
        <v>2320.066292761323</v>
      </c>
      <c r="H3930" s="19">
        <f t="shared" si="306"/>
        <v>2185706.9080062043</v>
      </c>
      <c r="I3930" s="20">
        <v>5636.9662338278777</v>
      </c>
      <c r="J3930" s="19">
        <f t="shared" si="307"/>
        <v>5310518.9605643777</v>
      </c>
      <c r="K3930" s="19">
        <f t="shared" si="308"/>
        <v>3316.8999410665547</v>
      </c>
      <c r="L3930" s="19">
        <f t="shared" si="309"/>
        <v>3124812.0525581734</v>
      </c>
      <c r="M3930" s="29">
        <f>Table4[[#This Row],[Revenue]]/Table4[[#This Row],[Units]]</f>
        <v>5.983480815580914</v>
      </c>
      <c r="N3930" s="31">
        <f t="shared" si="310"/>
        <v>0.58841933825354098</v>
      </c>
    </row>
    <row r="3931" spans="1:14" x14ac:dyDescent="0.25">
      <c r="A3931" s="35">
        <v>2007</v>
      </c>
      <c r="B3931" s="15" t="s">
        <v>172</v>
      </c>
      <c r="C3931" s="15" t="s">
        <v>169</v>
      </c>
      <c r="D3931" s="15" t="s">
        <v>5</v>
      </c>
      <c r="E3931" s="15" t="s">
        <v>91</v>
      </c>
      <c r="F3931" s="16">
        <v>855.14623539147294</v>
      </c>
      <c r="G3931" s="19">
        <v>2266.4677653664148</v>
      </c>
      <c r="H3931" s="19">
        <f t="shared" si="306"/>
        <v>1938161.3771892139</v>
      </c>
      <c r="I3931" s="20">
        <v>5057.7476870084483</v>
      </c>
      <c r="J3931" s="19">
        <f t="shared" si="307"/>
        <v>4325113.8941052044</v>
      </c>
      <c r="K3931" s="19">
        <f t="shared" si="308"/>
        <v>2791.2799216420335</v>
      </c>
      <c r="L3931" s="19">
        <f t="shared" si="309"/>
        <v>2386952.5169159905</v>
      </c>
      <c r="M3931" s="29">
        <f>Table4[[#This Row],[Revenue]]/Table4[[#This Row],[Units]]</f>
        <v>5.9144827839803193</v>
      </c>
      <c r="N3931" s="31">
        <f t="shared" si="310"/>
        <v>0.55188200249922259</v>
      </c>
    </row>
    <row r="3932" spans="1:14" x14ac:dyDescent="0.25">
      <c r="A3932" s="35">
        <v>2007</v>
      </c>
      <c r="B3932" s="15" t="s">
        <v>173</v>
      </c>
      <c r="C3932" s="15" t="s">
        <v>169</v>
      </c>
      <c r="D3932" s="15" t="s">
        <v>5</v>
      </c>
      <c r="E3932" s="15" t="s">
        <v>91</v>
      </c>
      <c r="F3932" s="16">
        <v>857.17615032658796</v>
      </c>
      <c r="G3932" s="19">
        <v>2253.0034071732734</v>
      </c>
      <c r="H3932" s="19">
        <f t="shared" si="306"/>
        <v>1931220.7872334728</v>
      </c>
      <c r="I3932" s="20">
        <v>4856.7706797702831</v>
      </c>
      <c r="J3932" s="19">
        <f t="shared" si="307"/>
        <v>4163107.9943045368</v>
      </c>
      <c r="K3932" s="19">
        <f t="shared" si="308"/>
        <v>2603.7672725970097</v>
      </c>
      <c r="L3932" s="19">
        <f t="shared" si="309"/>
        <v>2231887.207071064</v>
      </c>
      <c r="M3932" s="29">
        <f>Table4[[#This Row],[Revenue]]/Table4[[#This Row],[Units]]</f>
        <v>5.6660123802089357</v>
      </c>
      <c r="N3932" s="31">
        <f t="shared" si="310"/>
        <v>0.53611081195214338</v>
      </c>
    </row>
    <row r="3933" spans="1:14" x14ac:dyDescent="0.25">
      <c r="A3933" s="35">
        <v>2011</v>
      </c>
      <c r="B3933" s="15" t="s">
        <v>171</v>
      </c>
      <c r="C3933" s="15" t="s">
        <v>169</v>
      </c>
      <c r="D3933" s="15" t="s">
        <v>5</v>
      </c>
      <c r="E3933" s="15" t="s">
        <v>91</v>
      </c>
      <c r="F3933" s="16">
        <v>981</v>
      </c>
      <c r="G3933" s="19">
        <v>1038.511124999995</v>
      </c>
      <c r="H3933" s="19">
        <f t="shared" si="306"/>
        <v>1018779.413624995</v>
      </c>
      <c r="I3933" s="20">
        <v>2108.69729804999</v>
      </c>
      <c r="J3933" s="19">
        <f t="shared" si="307"/>
        <v>2068632.0493870401</v>
      </c>
      <c r="K3933" s="19">
        <f t="shared" si="308"/>
        <v>1070.186173049995</v>
      </c>
      <c r="L3933" s="19">
        <f t="shared" si="309"/>
        <v>1049852.6357620452</v>
      </c>
      <c r="M3933" s="29">
        <f>Table4[[#This Row],[Revenue]]/Table4[[#This Row],[Units]]</f>
        <v>2.1495385301223138</v>
      </c>
      <c r="N3933" s="31">
        <f t="shared" si="310"/>
        <v>0.50751057254146703</v>
      </c>
    </row>
    <row r="3934" spans="1:14" x14ac:dyDescent="0.25">
      <c r="A3934" s="35">
        <v>2012</v>
      </c>
      <c r="B3934" s="15" t="s">
        <v>171</v>
      </c>
      <c r="C3934" s="15" t="s">
        <v>169</v>
      </c>
      <c r="D3934" s="15" t="s">
        <v>5</v>
      </c>
      <c r="E3934" s="15" t="s">
        <v>91</v>
      </c>
      <c r="F3934" s="16">
        <v>557</v>
      </c>
      <c r="G3934" s="19">
        <v>735.90839999998116</v>
      </c>
      <c r="H3934" s="19">
        <f t="shared" si="306"/>
        <v>409900.97879998951</v>
      </c>
      <c r="I3934" s="20">
        <v>1581.8756959999596</v>
      </c>
      <c r="J3934" s="19">
        <f t="shared" si="307"/>
        <v>881104.76267197751</v>
      </c>
      <c r="K3934" s="19">
        <f t="shared" si="308"/>
        <v>845.96729599997843</v>
      </c>
      <c r="L3934" s="19">
        <f t="shared" si="309"/>
        <v>471203.78387198801</v>
      </c>
      <c r="M3934" s="29">
        <f>Table4[[#This Row],[Revenue]]/Table4[[#This Row],[Units]]</f>
        <v>2.8399922728904121</v>
      </c>
      <c r="N3934" s="31">
        <f t="shared" si="310"/>
        <v>0.53478746663796017</v>
      </c>
    </row>
    <row r="3935" spans="1:14" x14ac:dyDescent="0.25">
      <c r="A3935" s="35">
        <v>2012</v>
      </c>
      <c r="B3935" s="15" t="s">
        <v>171</v>
      </c>
      <c r="C3935" s="15" t="s">
        <v>170</v>
      </c>
      <c r="D3935" s="15" t="s">
        <v>168</v>
      </c>
      <c r="E3935" s="15" t="s">
        <v>91</v>
      </c>
      <c r="F3935" s="16">
        <v>589</v>
      </c>
      <c r="G3935" s="19">
        <v>876.3911121469788</v>
      </c>
      <c r="H3935" s="19">
        <f t="shared" si="306"/>
        <v>516194.36505457049</v>
      </c>
      <c r="I3935" s="20">
        <v>1456.6931036999649</v>
      </c>
      <c r="J3935" s="19">
        <f t="shared" si="307"/>
        <v>857992.23807927931</v>
      </c>
      <c r="K3935" s="19">
        <f t="shared" si="308"/>
        <v>580.30199155298612</v>
      </c>
      <c r="L3935" s="19">
        <f t="shared" si="309"/>
        <v>341797.87302470882</v>
      </c>
      <c r="M3935" s="29">
        <f>Table4[[#This Row],[Revenue]]/Table4[[#This Row],[Units]]</f>
        <v>2.4731631641765111</v>
      </c>
      <c r="N3935" s="31">
        <f t="shared" si="310"/>
        <v>0.39836942323611835</v>
      </c>
    </row>
    <row r="3936" spans="1:14" x14ac:dyDescent="0.25">
      <c r="A3936" s="35">
        <v>2013</v>
      </c>
      <c r="B3936" s="15" t="s">
        <v>175</v>
      </c>
      <c r="C3936" s="15" t="s">
        <v>169</v>
      </c>
      <c r="D3936" s="15" t="s">
        <v>5</v>
      </c>
      <c r="E3936" s="15" t="s">
        <v>91</v>
      </c>
      <c r="F3936" s="16">
        <v>981</v>
      </c>
      <c r="G3936" s="19">
        <v>1499.6056499999445</v>
      </c>
      <c r="H3936" s="19">
        <f t="shared" si="306"/>
        <v>1471113.1426499456</v>
      </c>
      <c r="I3936" s="20">
        <v>2835.6049859998952</v>
      </c>
      <c r="J3936" s="19">
        <f t="shared" si="307"/>
        <v>2781728.4912658972</v>
      </c>
      <c r="K3936" s="19">
        <f t="shared" si="308"/>
        <v>1335.9993359999507</v>
      </c>
      <c r="L3936" s="19">
        <f t="shared" si="309"/>
        <v>1310615.3486159516</v>
      </c>
      <c r="M3936" s="29">
        <f>Table4[[#This Row],[Revenue]]/Table4[[#This Row],[Units]]</f>
        <v>2.8905249602445413</v>
      </c>
      <c r="N3936" s="31">
        <f t="shared" si="310"/>
        <v>0.47115142715438862</v>
      </c>
    </row>
    <row r="3937" spans="1:14" x14ac:dyDescent="0.25">
      <c r="A3937" s="35">
        <v>2013</v>
      </c>
      <c r="B3937" s="15" t="s">
        <v>173</v>
      </c>
      <c r="C3937" s="15" t="s">
        <v>169</v>
      </c>
      <c r="D3937" s="15" t="s">
        <v>5</v>
      </c>
      <c r="E3937" s="15" t="s">
        <v>91</v>
      </c>
      <c r="F3937" s="16">
        <v>660</v>
      </c>
      <c r="G3937" s="19">
        <v>967.77449999996713</v>
      </c>
      <c r="H3937" s="19">
        <f t="shared" si="306"/>
        <v>638731.16999997827</v>
      </c>
      <c r="I3937" s="20">
        <v>1989.9007799999324</v>
      </c>
      <c r="J3937" s="19">
        <f t="shared" si="307"/>
        <v>1313334.5147999553</v>
      </c>
      <c r="K3937" s="19">
        <f t="shared" si="308"/>
        <v>1022.1262799999653</v>
      </c>
      <c r="L3937" s="19">
        <f t="shared" si="309"/>
        <v>674603.34479997703</v>
      </c>
      <c r="M3937" s="29">
        <f>Table4[[#This Row],[Revenue]]/Table4[[#This Row],[Units]]</f>
        <v>3.0150011818180795</v>
      </c>
      <c r="N3937" s="31">
        <f t="shared" si="310"/>
        <v>0.51365690705443112</v>
      </c>
    </row>
    <row r="3938" spans="1:14" x14ac:dyDescent="0.25">
      <c r="A3938" s="35">
        <v>2013</v>
      </c>
      <c r="B3938" s="15" t="s">
        <v>173</v>
      </c>
      <c r="C3938" s="15" t="s">
        <v>169</v>
      </c>
      <c r="D3938" s="15" t="s">
        <v>5</v>
      </c>
      <c r="E3938" s="15" t="s">
        <v>91</v>
      </c>
      <c r="F3938" s="16">
        <v>214</v>
      </c>
      <c r="G3938" s="19">
        <v>399.61086515998642</v>
      </c>
      <c r="H3938" s="19">
        <f t="shared" si="306"/>
        <v>85516.725144237091</v>
      </c>
      <c r="I3938" s="20">
        <v>749.09343599997453</v>
      </c>
      <c r="J3938" s="19">
        <f t="shared" si="307"/>
        <v>160305.99530399454</v>
      </c>
      <c r="K3938" s="19">
        <f t="shared" si="308"/>
        <v>349.48257083998811</v>
      </c>
      <c r="L3938" s="19">
        <f t="shared" si="309"/>
        <v>74789.270159757449</v>
      </c>
      <c r="M3938" s="29">
        <f>Table4[[#This Row],[Revenue]]/Table4[[#This Row],[Units]]</f>
        <v>3.5004366168223111</v>
      </c>
      <c r="N3938" s="31">
        <f t="shared" si="310"/>
        <v>0.4665406931158852</v>
      </c>
    </row>
    <row r="3939" spans="1:14" x14ac:dyDescent="0.25">
      <c r="A3939" s="35">
        <v>2017</v>
      </c>
      <c r="B3939" s="15" t="s">
        <v>171</v>
      </c>
      <c r="C3939" s="15" t="s">
        <v>169</v>
      </c>
      <c r="D3939" s="15" t="s">
        <v>5</v>
      </c>
      <c r="E3939" s="15" t="s">
        <v>91</v>
      </c>
      <c r="F3939" s="16">
        <v>932</v>
      </c>
      <c r="G3939" s="19">
        <v>1171.384199999975</v>
      </c>
      <c r="H3939" s="19">
        <f t="shared" si="306"/>
        <v>1091730.0743999768</v>
      </c>
      <c r="I3939" s="20">
        <v>2399.4222823199493</v>
      </c>
      <c r="J3939" s="19">
        <f t="shared" si="307"/>
        <v>2236261.5671221926</v>
      </c>
      <c r="K3939" s="19">
        <f t="shared" si="308"/>
        <v>1228.0380823199744</v>
      </c>
      <c r="L3939" s="19">
        <f t="shared" si="309"/>
        <v>1144531.4927222158</v>
      </c>
      <c r="M3939" s="29">
        <f>Table4[[#This Row],[Revenue]]/Table4[[#This Row],[Units]]</f>
        <v>2.57448742738192</v>
      </c>
      <c r="N3939" s="31">
        <f t="shared" si="310"/>
        <v>0.5118057339755181</v>
      </c>
    </row>
    <row r="3940" spans="1:14" x14ac:dyDescent="0.25">
      <c r="A3940" s="35">
        <v>2018</v>
      </c>
      <c r="B3940" s="15" t="s">
        <v>172</v>
      </c>
      <c r="C3940" s="15" t="s">
        <v>169</v>
      </c>
      <c r="D3940" s="15" t="s">
        <v>5</v>
      </c>
      <c r="E3940" s="15" t="s">
        <v>91</v>
      </c>
      <c r="F3940" s="16">
        <v>586</v>
      </c>
      <c r="G3940" s="19">
        <v>806.26274999997668</v>
      </c>
      <c r="H3940" s="19">
        <f t="shared" si="306"/>
        <v>472469.97149998631</v>
      </c>
      <c r="I3940" s="20">
        <v>1709.2281099999507</v>
      </c>
      <c r="J3940" s="19">
        <f t="shared" si="307"/>
        <v>1001607.672459971</v>
      </c>
      <c r="K3940" s="19">
        <f t="shared" si="308"/>
        <v>902.965359999974</v>
      </c>
      <c r="L3940" s="19">
        <f t="shared" si="309"/>
        <v>529137.70095998468</v>
      </c>
      <c r="M3940" s="29">
        <f>Table4[[#This Row],[Revenue]]/Table4[[#This Row],[Units]]</f>
        <v>2.9167715187712471</v>
      </c>
      <c r="N3940" s="31">
        <f t="shared" si="310"/>
        <v>0.52828838627045516</v>
      </c>
    </row>
    <row r="3941" spans="1:14" x14ac:dyDescent="0.25">
      <c r="A3941" s="35">
        <v>2018</v>
      </c>
      <c r="B3941" s="15" t="s">
        <v>172</v>
      </c>
      <c r="C3941" s="15" t="s">
        <v>169</v>
      </c>
      <c r="D3941" s="15" t="s">
        <v>5</v>
      </c>
      <c r="E3941" s="15" t="s">
        <v>91</v>
      </c>
      <c r="F3941" s="16">
        <v>152</v>
      </c>
      <c r="G3941" s="19">
        <v>241.87282067999351</v>
      </c>
      <c r="H3941" s="19">
        <f t="shared" si="306"/>
        <v>36764.668743359012</v>
      </c>
      <c r="I3941" s="20">
        <v>555.2552279999851</v>
      </c>
      <c r="J3941" s="19">
        <f t="shared" si="307"/>
        <v>84398.794655997728</v>
      </c>
      <c r="K3941" s="19">
        <f t="shared" si="308"/>
        <v>313.38240731999156</v>
      </c>
      <c r="L3941" s="19">
        <f t="shared" si="309"/>
        <v>47634.125912638716</v>
      </c>
      <c r="M3941" s="29">
        <f>Table4[[#This Row],[Revenue]]/Table4[[#This Row],[Units]]</f>
        <v>3.6529949210525334</v>
      </c>
      <c r="N3941" s="31">
        <f t="shared" si="310"/>
        <v>0.56439343839910672</v>
      </c>
    </row>
    <row r="3942" spans="1:14" x14ac:dyDescent="0.25">
      <c r="A3942" s="35">
        <v>2019</v>
      </c>
      <c r="B3942" s="15" t="s">
        <v>172</v>
      </c>
      <c r="C3942" s="15" t="s">
        <v>169</v>
      </c>
      <c r="D3942" s="15" t="s">
        <v>5</v>
      </c>
      <c r="E3942" s="15" t="s">
        <v>91</v>
      </c>
      <c r="F3942" s="16">
        <v>932</v>
      </c>
      <c r="G3942" s="19">
        <v>1509.4205999999378</v>
      </c>
      <c r="H3942" s="19">
        <f t="shared" si="306"/>
        <v>1406779.999199942</v>
      </c>
      <c r="I3942" s="20">
        <v>2881.1290639998811</v>
      </c>
      <c r="J3942" s="19">
        <f t="shared" si="307"/>
        <v>2685212.287647889</v>
      </c>
      <c r="K3942" s="19">
        <f t="shared" si="308"/>
        <v>1371.7084639999432</v>
      </c>
      <c r="L3942" s="19">
        <f t="shared" si="309"/>
        <v>1278432.288447947</v>
      </c>
      <c r="M3942" s="29">
        <f>Table4[[#This Row],[Revenue]]/Table4[[#This Row],[Units]]</f>
        <v>3.0913401974247652</v>
      </c>
      <c r="N3942" s="31">
        <f t="shared" si="310"/>
        <v>0.4761010123217444</v>
      </c>
    </row>
    <row r="3943" spans="1:14" x14ac:dyDescent="0.25">
      <c r="A3943" s="35">
        <v>2020</v>
      </c>
      <c r="B3943" s="15" t="s">
        <v>175</v>
      </c>
      <c r="C3943" s="15" t="s">
        <v>169</v>
      </c>
      <c r="D3943" s="15" t="s">
        <v>5</v>
      </c>
      <c r="E3943" s="15" t="s">
        <v>91</v>
      </c>
      <c r="F3943" s="16">
        <v>757</v>
      </c>
      <c r="G3943" s="19">
        <v>2722.7675178798563</v>
      </c>
      <c r="H3943" s="19">
        <f t="shared" si="306"/>
        <v>2061135.0110350512</v>
      </c>
      <c r="I3943" s="20">
        <v>4509.2413479997886</v>
      </c>
      <c r="J3943" s="19">
        <f t="shared" si="307"/>
        <v>3413495.7004358401</v>
      </c>
      <c r="K3943" s="19">
        <f t="shared" si="308"/>
        <v>1786.4738301199322</v>
      </c>
      <c r="L3943" s="19">
        <f t="shared" si="309"/>
        <v>1352360.6894007889</v>
      </c>
      <c r="M3943" s="29">
        <f>Table4[[#This Row],[Revenue]]/Table4[[#This Row],[Units]]</f>
        <v>5.9567256908847934</v>
      </c>
      <c r="N3943" s="31">
        <f t="shared" si="310"/>
        <v>0.39618057501233045</v>
      </c>
    </row>
    <row r="3944" spans="1:14" x14ac:dyDescent="0.25">
      <c r="A3944" s="35">
        <v>1990</v>
      </c>
      <c r="B3944" s="15" t="s">
        <v>171</v>
      </c>
      <c r="C3944" s="15" t="s">
        <v>170</v>
      </c>
      <c r="D3944" s="15" t="s">
        <v>168</v>
      </c>
      <c r="E3944" s="15" t="s">
        <v>42</v>
      </c>
      <c r="F3944" s="16">
        <v>485</v>
      </c>
      <c r="G3944" s="19">
        <v>686.94707407698843</v>
      </c>
      <c r="H3944" s="19">
        <f t="shared" si="306"/>
        <v>333169.33092733938</v>
      </c>
      <c r="I3944" s="20">
        <v>1175.9462066999802</v>
      </c>
      <c r="J3944" s="19">
        <f t="shared" si="307"/>
        <v>570333.91024949041</v>
      </c>
      <c r="K3944" s="19">
        <f t="shared" si="308"/>
        <v>488.99913262299174</v>
      </c>
      <c r="L3944" s="19">
        <f t="shared" si="309"/>
        <v>237164.57932215102</v>
      </c>
      <c r="M3944" s="29">
        <f>Table4[[#This Row],[Revenue]]/Table4[[#This Row],[Units]]</f>
        <v>2.4246313540205775</v>
      </c>
      <c r="N3944" s="31">
        <f t="shared" si="310"/>
        <v>0.41583461032223079</v>
      </c>
    </row>
    <row r="3945" spans="1:14" x14ac:dyDescent="0.25">
      <c r="A3945" s="35">
        <v>1991</v>
      </c>
      <c r="B3945" s="15" t="s">
        <v>174</v>
      </c>
      <c r="C3945" s="15" t="s">
        <v>169</v>
      </c>
      <c r="D3945" s="15" t="s">
        <v>6</v>
      </c>
      <c r="E3945" s="15" t="s">
        <v>42</v>
      </c>
      <c r="F3945" s="16">
        <v>901</v>
      </c>
      <c r="G3945" s="19">
        <v>1225.6185869999763</v>
      </c>
      <c r="H3945" s="19">
        <f t="shared" si="306"/>
        <v>1104282.3468869787</v>
      </c>
      <c r="I3945" s="20">
        <v>2550.4229103299508</v>
      </c>
      <c r="J3945" s="19">
        <f t="shared" si="307"/>
        <v>2297931.0422072858</v>
      </c>
      <c r="K3945" s="19">
        <f t="shared" si="308"/>
        <v>1324.8043233299745</v>
      </c>
      <c r="L3945" s="19">
        <f t="shared" si="309"/>
        <v>1193648.695320307</v>
      </c>
      <c r="M3945" s="29">
        <f>Table4[[#This Row],[Revenue]]/Table4[[#This Row],[Units]]</f>
        <v>2.8306580580798566</v>
      </c>
      <c r="N3945" s="31">
        <f t="shared" si="310"/>
        <v>0.51944495870239149</v>
      </c>
    </row>
    <row r="3946" spans="1:14" x14ac:dyDescent="0.25">
      <c r="A3946" s="35">
        <v>1991</v>
      </c>
      <c r="B3946" s="15" t="s">
        <v>172</v>
      </c>
      <c r="C3946" s="15" t="s">
        <v>169</v>
      </c>
      <c r="D3946" s="15" t="s">
        <v>6</v>
      </c>
      <c r="E3946" s="15" t="s">
        <v>42</v>
      </c>
      <c r="F3946" s="16">
        <v>602</v>
      </c>
      <c r="G3946" s="19">
        <v>828.0365519999832</v>
      </c>
      <c r="H3946" s="19">
        <f t="shared" si="306"/>
        <v>498478.00430398987</v>
      </c>
      <c r="I3946" s="20">
        <v>1860.5705896799625</v>
      </c>
      <c r="J3946" s="19">
        <f t="shared" si="307"/>
        <v>1120063.4949873374</v>
      </c>
      <c r="K3946" s="19">
        <f t="shared" si="308"/>
        <v>1032.5340376799793</v>
      </c>
      <c r="L3946" s="19">
        <f t="shared" si="309"/>
        <v>621585.49068334745</v>
      </c>
      <c r="M3946" s="29">
        <f>Table4[[#This Row],[Revenue]]/Table4[[#This Row],[Units]]</f>
        <v>3.0906488200663831</v>
      </c>
      <c r="N3946" s="31">
        <f t="shared" si="310"/>
        <v>0.55495558373712972</v>
      </c>
    </row>
    <row r="3947" spans="1:14" x14ac:dyDescent="0.25">
      <c r="A3947" s="35">
        <v>1992</v>
      </c>
      <c r="B3947" s="15" t="s">
        <v>174</v>
      </c>
      <c r="C3947" s="15" t="s">
        <v>169</v>
      </c>
      <c r="D3947" s="15" t="s">
        <v>6</v>
      </c>
      <c r="E3947" s="15" t="s">
        <v>42</v>
      </c>
      <c r="F3947" s="16">
        <v>860</v>
      </c>
      <c r="G3947" s="19">
        <v>1349.2961399999576</v>
      </c>
      <c r="H3947" s="19">
        <f t="shared" si="306"/>
        <v>1160394.6803999636</v>
      </c>
      <c r="I3947" s="20">
        <v>2634.7001399999172</v>
      </c>
      <c r="J3947" s="19">
        <f t="shared" si="307"/>
        <v>2265842.1203999287</v>
      </c>
      <c r="K3947" s="19">
        <f t="shared" si="308"/>
        <v>1285.4039999999595</v>
      </c>
      <c r="L3947" s="19">
        <f t="shared" si="309"/>
        <v>1105447.439999965</v>
      </c>
      <c r="M3947" s="29">
        <f>Table4[[#This Row],[Revenue]]/Table4[[#This Row],[Units]]</f>
        <v>3.063604813953392</v>
      </c>
      <c r="N3947" s="31">
        <f t="shared" si="310"/>
        <v>0.4878748744439661</v>
      </c>
    </row>
    <row r="3948" spans="1:14" x14ac:dyDescent="0.25">
      <c r="A3948" s="35">
        <v>1993</v>
      </c>
      <c r="B3948" s="15" t="s">
        <v>171</v>
      </c>
      <c r="C3948" s="15" t="s">
        <v>169</v>
      </c>
      <c r="D3948" s="15" t="s">
        <v>6</v>
      </c>
      <c r="E3948" s="15" t="s">
        <v>42</v>
      </c>
      <c r="F3948" s="16">
        <v>910</v>
      </c>
      <c r="G3948" s="19">
        <v>2108.0226792998992</v>
      </c>
      <c r="H3948" s="19">
        <f t="shared" si="306"/>
        <v>1918300.6381629084</v>
      </c>
      <c r="I3948" s="20">
        <v>4419.3570299997882</v>
      </c>
      <c r="J3948" s="19">
        <f t="shared" si="307"/>
        <v>4021614.8972998071</v>
      </c>
      <c r="K3948" s="19">
        <f t="shared" si="308"/>
        <v>2311.334350699889</v>
      </c>
      <c r="L3948" s="19">
        <f t="shared" si="309"/>
        <v>2103314.2591368984</v>
      </c>
      <c r="M3948" s="29">
        <f>Table4[[#This Row],[Revenue]]/Table4[[#This Row],[Units]]</f>
        <v>4.8564362967030643</v>
      </c>
      <c r="N3948" s="31">
        <f t="shared" si="310"/>
        <v>0.5230024039718737</v>
      </c>
    </row>
    <row r="3949" spans="1:14" x14ac:dyDescent="0.25">
      <c r="A3949" s="35">
        <v>1993</v>
      </c>
      <c r="B3949" s="15" t="s">
        <v>175</v>
      </c>
      <c r="C3949" s="15" t="s">
        <v>169</v>
      </c>
      <c r="D3949" s="15" t="s">
        <v>6</v>
      </c>
      <c r="E3949" s="15" t="s">
        <v>42</v>
      </c>
      <c r="F3949" s="16">
        <v>911</v>
      </c>
      <c r="G3949" s="19">
        <v>1752.0884749999186</v>
      </c>
      <c r="H3949" s="19">
        <f t="shared" si="306"/>
        <v>1596152.6007249258</v>
      </c>
      <c r="I3949" s="20">
        <v>4155.7297249998073</v>
      </c>
      <c r="J3949" s="19">
        <f t="shared" si="307"/>
        <v>3785869.7794748247</v>
      </c>
      <c r="K3949" s="19">
        <f t="shared" si="308"/>
        <v>2403.6412499998887</v>
      </c>
      <c r="L3949" s="19">
        <f t="shared" si="309"/>
        <v>2189717.1787498989</v>
      </c>
      <c r="M3949" s="29">
        <f>Table4[[#This Row],[Revenue]]/Table4[[#This Row],[Units]]</f>
        <v>4.5617230790338175</v>
      </c>
      <c r="N3949" s="31">
        <f t="shared" si="310"/>
        <v>0.57839210176258515</v>
      </c>
    </row>
    <row r="3950" spans="1:14" x14ac:dyDescent="0.25">
      <c r="A3950" s="35">
        <v>1993</v>
      </c>
      <c r="B3950" s="15" t="s">
        <v>176</v>
      </c>
      <c r="C3950" s="15" t="s">
        <v>169</v>
      </c>
      <c r="D3950" s="15" t="s">
        <v>6</v>
      </c>
      <c r="E3950" s="15" t="s">
        <v>42</v>
      </c>
      <c r="F3950" s="16">
        <v>901</v>
      </c>
      <c r="G3950" s="19">
        <v>1701.9115139999237</v>
      </c>
      <c r="H3950" s="19">
        <f t="shared" si="306"/>
        <v>1533422.2741139312</v>
      </c>
      <c r="I3950" s="20">
        <v>3296.1094139998522</v>
      </c>
      <c r="J3950" s="19">
        <f t="shared" si="307"/>
        <v>2969794.5820138669</v>
      </c>
      <c r="K3950" s="19">
        <f t="shared" si="308"/>
        <v>1594.1978999999285</v>
      </c>
      <c r="L3950" s="19">
        <f t="shared" si="309"/>
        <v>1436372.3078999356</v>
      </c>
      <c r="M3950" s="29">
        <f>Table4[[#This Row],[Revenue]]/Table4[[#This Row],[Units]]</f>
        <v>3.658279038845563</v>
      </c>
      <c r="N3950" s="31">
        <f t="shared" si="310"/>
        <v>0.48366049173876119</v>
      </c>
    </row>
    <row r="3951" spans="1:14" x14ac:dyDescent="0.25">
      <c r="A3951" s="35">
        <v>1993</v>
      </c>
      <c r="B3951" s="15" t="s">
        <v>172</v>
      </c>
      <c r="C3951" s="15" t="s">
        <v>169</v>
      </c>
      <c r="D3951" s="15" t="s">
        <v>6</v>
      </c>
      <c r="E3951" s="15" t="s">
        <v>42</v>
      </c>
      <c r="F3951" s="16">
        <v>602</v>
      </c>
      <c r="G3951" s="19">
        <v>1093.9556039999538</v>
      </c>
      <c r="H3951" s="19">
        <f t="shared" si="306"/>
        <v>658561.27360797219</v>
      </c>
      <c r="I3951" s="20">
        <v>2300.3150039999032</v>
      </c>
      <c r="J3951" s="19">
        <f t="shared" si="307"/>
        <v>1384789.6324079416</v>
      </c>
      <c r="K3951" s="19">
        <f t="shared" si="308"/>
        <v>1206.3593999999493</v>
      </c>
      <c r="L3951" s="19">
        <f t="shared" si="309"/>
        <v>726228.35879996943</v>
      </c>
      <c r="M3951" s="29">
        <f>Table4[[#This Row],[Revenue]]/Table4[[#This Row],[Units]]</f>
        <v>3.8211212691028291</v>
      </c>
      <c r="N3951" s="31">
        <f t="shared" si="310"/>
        <v>0.52443226162602563</v>
      </c>
    </row>
    <row r="3952" spans="1:14" x14ac:dyDescent="0.25">
      <c r="A3952" s="35">
        <v>1994</v>
      </c>
      <c r="B3952" s="15" t="s">
        <v>173</v>
      </c>
      <c r="C3952" s="15" t="s">
        <v>169</v>
      </c>
      <c r="D3952" s="15" t="s">
        <v>6</v>
      </c>
      <c r="E3952" s="15" t="s">
        <v>42</v>
      </c>
      <c r="F3952" s="16">
        <v>904</v>
      </c>
      <c r="G3952" s="19">
        <v>3430.5706367398261</v>
      </c>
      <c r="H3952" s="19">
        <f t="shared" si="306"/>
        <v>3101235.8556128028</v>
      </c>
      <c r="I3952" s="20">
        <v>5378.2286539997531</v>
      </c>
      <c r="J3952" s="19">
        <f t="shared" si="307"/>
        <v>4861918.7032157769</v>
      </c>
      <c r="K3952" s="19">
        <f t="shared" si="308"/>
        <v>1947.658017259927</v>
      </c>
      <c r="L3952" s="19">
        <f t="shared" si="309"/>
        <v>1760682.8476029742</v>
      </c>
      <c r="M3952" s="29">
        <f>Table4[[#This Row],[Revenue]]/Table4[[#This Row],[Units]]</f>
        <v>5.9493679800882227</v>
      </c>
      <c r="N3952" s="31">
        <f t="shared" si="310"/>
        <v>0.36213745129848035</v>
      </c>
    </row>
    <row r="3953" spans="1:19" x14ac:dyDescent="0.25">
      <c r="A3953" s="35">
        <v>1994</v>
      </c>
      <c r="B3953" s="15" t="s">
        <v>175</v>
      </c>
      <c r="C3953" s="15" t="s">
        <v>169</v>
      </c>
      <c r="D3953" s="15" t="s">
        <v>6</v>
      </c>
      <c r="E3953" s="15" t="s">
        <v>42</v>
      </c>
      <c r="F3953" s="16">
        <v>902</v>
      </c>
      <c r="G3953" s="19">
        <v>3427.7903378398214</v>
      </c>
      <c r="H3953" s="19">
        <f t="shared" si="306"/>
        <v>3091866.884731519</v>
      </c>
      <c r="I3953" s="20">
        <v>5297.2234639997505</v>
      </c>
      <c r="J3953" s="19">
        <f t="shared" si="307"/>
        <v>4778095.5645277752</v>
      </c>
      <c r="K3953" s="19">
        <f t="shared" si="308"/>
        <v>1869.4331261599291</v>
      </c>
      <c r="L3953" s="19">
        <f t="shared" si="309"/>
        <v>1686228.6797962561</v>
      </c>
      <c r="M3953" s="29">
        <f>Table4[[#This Row],[Revenue]]/Table4[[#This Row],[Units]]</f>
        <v>5.8727532860307656</v>
      </c>
      <c r="N3953" s="31">
        <f t="shared" si="310"/>
        <v>0.35290811098771069</v>
      </c>
    </row>
    <row r="3954" spans="1:19" x14ac:dyDescent="0.25">
      <c r="A3954" s="35">
        <v>1994</v>
      </c>
      <c r="B3954" s="15" t="s">
        <v>172</v>
      </c>
      <c r="C3954" s="15" t="s">
        <v>169</v>
      </c>
      <c r="D3954" s="15" t="s">
        <v>6</v>
      </c>
      <c r="E3954" s="15" t="s">
        <v>42</v>
      </c>
      <c r="F3954" s="16">
        <v>907</v>
      </c>
      <c r="G3954" s="19">
        <v>2221.1086703998903</v>
      </c>
      <c r="H3954" s="19">
        <f t="shared" si="306"/>
        <v>2014545.5640527005</v>
      </c>
      <c r="I3954" s="20">
        <v>4687.9118399997687</v>
      </c>
      <c r="J3954" s="19">
        <f t="shared" si="307"/>
        <v>4251936.0388797903</v>
      </c>
      <c r="K3954" s="19">
        <f t="shared" si="308"/>
        <v>2466.8031695998784</v>
      </c>
      <c r="L3954" s="19">
        <f t="shared" si="309"/>
        <v>2237390.4748270898</v>
      </c>
      <c r="M3954" s="29">
        <f>Table4[[#This Row],[Revenue]]/Table4[[#This Row],[Units]]</f>
        <v>5.1685907828001865</v>
      </c>
      <c r="N3954" s="31">
        <f t="shared" si="310"/>
        <v>0.52620511088792155</v>
      </c>
    </row>
    <row r="3955" spans="1:19" x14ac:dyDescent="0.25">
      <c r="A3955" s="35">
        <v>1995</v>
      </c>
      <c r="B3955" s="15" t="s">
        <v>174</v>
      </c>
      <c r="C3955" s="15" t="s">
        <v>169</v>
      </c>
      <c r="D3955" s="15" t="s">
        <v>6</v>
      </c>
      <c r="E3955" s="15" t="s">
        <v>42</v>
      </c>
      <c r="F3955" s="16">
        <v>912</v>
      </c>
      <c r="G3955" s="19">
        <v>2317.9406644898736</v>
      </c>
      <c r="H3955" s="19">
        <f t="shared" si="306"/>
        <v>2113961.8860147647</v>
      </c>
      <c r="I3955" s="20">
        <v>4754.8840789997403</v>
      </c>
      <c r="J3955" s="19">
        <f t="shared" si="307"/>
        <v>4336454.2800477631</v>
      </c>
      <c r="K3955" s="19">
        <f t="shared" si="308"/>
        <v>2436.9434145098667</v>
      </c>
      <c r="L3955" s="19">
        <f t="shared" si="309"/>
        <v>2222492.3940329985</v>
      </c>
      <c r="M3955" s="29">
        <f>Table4[[#This Row],[Revenue]]/Table4[[#This Row],[Units]]</f>
        <v>5.2136886831137499</v>
      </c>
      <c r="N3955" s="31">
        <f t="shared" si="310"/>
        <v>0.5125137382996966</v>
      </c>
    </row>
    <row r="3956" spans="1:19" x14ac:dyDescent="0.25">
      <c r="A3956" s="35">
        <v>1998</v>
      </c>
      <c r="B3956" s="15" t="s">
        <v>172</v>
      </c>
      <c r="C3956" s="15" t="s">
        <v>169</v>
      </c>
      <c r="D3956" s="15" t="s">
        <v>6</v>
      </c>
      <c r="E3956" s="15" t="s">
        <v>42</v>
      </c>
      <c r="F3956" s="16">
        <v>584</v>
      </c>
      <c r="G3956" s="19">
        <v>864.78895199997692</v>
      </c>
      <c r="H3956" s="19">
        <f t="shared" si="306"/>
        <v>505036.74796798651</v>
      </c>
      <c r="I3956" s="20">
        <v>1831.7711519999511</v>
      </c>
      <c r="J3956" s="19">
        <f t="shared" si="307"/>
        <v>1069754.3527679716</v>
      </c>
      <c r="K3956" s="19">
        <f t="shared" si="308"/>
        <v>966.98219999997423</v>
      </c>
      <c r="L3956" s="19">
        <f t="shared" si="309"/>
        <v>564717.60479998507</v>
      </c>
      <c r="M3956" s="29">
        <f>Table4[[#This Row],[Revenue]]/Table4[[#This Row],[Units]]</f>
        <v>3.1365944383560809</v>
      </c>
      <c r="N3956" s="31">
        <f t="shared" si="310"/>
        <v>0.52789465482312603</v>
      </c>
    </row>
    <row r="3957" spans="1:19" x14ac:dyDescent="0.25">
      <c r="A3957" s="35">
        <v>1998</v>
      </c>
      <c r="B3957" s="15" t="s">
        <v>173</v>
      </c>
      <c r="C3957" s="15" t="s">
        <v>169</v>
      </c>
      <c r="D3957" s="15" t="s">
        <v>6</v>
      </c>
      <c r="E3957" s="15" t="s">
        <v>42</v>
      </c>
      <c r="F3957" s="16">
        <v>119</v>
      </c>
      <c r="G3957" s="19">
        <v>185.35341320999464</v>
      </c>
      <c r="H3957" s="19">
        <f t="shared" si="306"/>
        <v>22057.056171989363</v>
      </c>
      <c r="I3957" s="20">
        <v>504.65249099998539</v>
      </c>
      <c r="J3957" s="19">
        <f t="shared" si="307"/>
        <v>60053.646428998261</v>
      </c>
      <c r="K3957" s="19">
        <f t="shared" si="308"/>
        <v>319.29907778999075</v>
      </c>
      <c r="L3957" s="19">
        <f t="shared" si="309"/>
        <v>37996.590257008895</v>
      </c>
      <c r="M3957" s="29">
        <f>Table4[[#This Row],[Revenue]]/Table4[[#This Row],[Units]]</f>
        <v>4.2407772352939945</v>
      </c>
      <c r="N3957" s="31">
        <f t="shared" si="310"/>
        <v>0.63271079303956113</v>
      </c>
    </row>
    <row r="3958" spans="1:19" x14ac:dyDescent="0.25">
      <c r="A3958" s="35">
        <v>2000</v>
      </c>
      <c r="B3958" s="15" t="s">
        <v>175</v>
      </c>
      <c r="C3958" s="15" t="s">
        <v>169</v>
      </c>
      <c r="D3958" s="15" t="s">
        <v>6</v>
      </c>
      <c r="E3958" s="15" t="s">
        <v>42</v>
      </c>
      <c r="F3958" s="16">
        <v>1016</v>
      </c>
      <c r="G3958" s="19">
        <v>2250.6972799998939</v>
      </c>
      <c r="H3958" s="19">
        <f t="shared" si="306"/>
        <v>2286708.4364798921</v>
      </c>
      <c r="I3958" s="20">
        <v>4664.0879999997815</v>
      </c>
      <c r="J3958" s="19">
        <f t="shared" si="307"/>
        <v>4738713.4079997782</v>
      </c>
      <c r="K3958" s="19">
        <f t="shared" si="308"/>
        <v>2413.3907199998876</v>
      </c>
      <c r="L3958" s="19">
        <f t="shared" si="309"/>
        <v>2452004.9715198861</v>
      </c>
      <c r="M3958" s="29">
        <f>Table4[[#This Row],[Revenue]]/Table4[[#This Row],[Units]]</f>
        <v>4.5906377952753754</v>
      </c>
      <c r="N3958" s="31">
        <f t="shared" si="310"/>
        <v>0.51744107744107759</v>
      </c>
    </row>
    <row r="3959" spans="1:19" x14ac:dyDescent="0.25">
      <c r="A3959" s="35">
        <v>2000</v>
      </c>
      <c r="B3959" s="15" t="s">
        <v>176</v>
      </c>
      <c r="C3959" s="15" t="s">
        <v>169</v>
      </c>
      <c r="D3959" s="15" t="s">
        <v>6</v>
      </c>
      <c r="E3959" s="15" t="s">
        <v>42</v>
      </c>
      <c r="F3959" s="16">
        <v>1001</v>
      </c>
      <c r="G3959" s="19">
        <v>1914.4999999999131</v>
      </c>
      <c r="H3959" s="19">
        <f t="shared" si="306"/>
        <v>1916414.4999999132</v>
      </c>
      <c r="I3959" s="20">
        <v>4395.6919999998008</v>
      </c>
      <c r="J3959" s="19">
        <f t="shared" si="307"/>
        <v>4400087.6919998005</v>
      </c>
      <c r="K3959" s="19">
        <f t="shared" si="308"/>
        <v>2481.1919999998877</v>
      </c>
      <c r="L3959" s="19">
        <f t="shared" si="309"/>
        <v>2483673.1919998871</v>
      </c>
      <c r="M3959" s="29">
        <f>Table4[[#This Row],[Revenue]]/Table4[[#This Row],[Units]]</f>
        <v>4.3913006993005004</v>
      </c>
      <c r="N3959" s="31">
        <f t="shared" si="310"/>
        <v>0.56445993031358888</v>
      </c>
    </row>
    <row r="3960" spans="1:19" x14ac:dyDescent="0.25">
      <c r="A3960" s="35">
        <v>2000</v>
      </c>
      <c r="B3960" s="15" t="s">
        <v>172</v>
      </c>
      <c r="C3960" s="15" t="s">
        <v>169</v>
      </c>
      <c r="D3960" s="15" t="s">
        <v>6</v>
      </c>
      <c r="E3960" s="15" t="s">
        <v>42</v>
      </c>
      <c r="F3960" s="16">
        <v>1000</v>
      </c>
      <c r="G3960" s="19">
        <v>1859.2829999999187</v>
      </c>
      <c r="H3960" s="19">
        <f t="shared" si="306"/>
        <v>1859282.9999999187</v>
      </c>
      <c r="I3960" s="20">
        <v>3539.3579999998456</v>
      </c>
      <c r="J3960" s="19">
        <f t="shared" si="307"/>
        <v>3539357.9999998454</v>
      </c>
      <c r="K3960" s="19">
        <f t="shared" si="308"/>
        <v>1680.0749999999268</v>
      </c>
      <c r="L3960" s="19">
        <f t="shared" si="309"/>
        <v>1680074.9999999267</v>
      </c>
      <c r="M3960" s="29">
        <f>Table4[[#This Row],[Revenue]]/Table4[[#This Row],[Units]]</f>
        <v>3.5393579999998455</v>
      </c>
      <c r="N3960" s="31">
        <f t="shared" si="310"/>
        <v>0.4746835443037975</v>
      </c>
    </row>
    <row r="3961" spans="1:19" x14ac:dyDescent="0.25">
      <c r="A3961" s="35">
        <v>2002</v>
      </c>
      <c r="B3961" s="15" t="s">
        <v>175</v>
      </c>
      <c r="C3961" s="15" t="s">
        <v>169</v>
      </c>
      <c r="D3961" s="15" t="s">
        <v>6</v>
      </c>
      <c r="E3961" s="15" t="s">
        <v>42</v>
      </c>
      <c r="F3961" s="16">
        <v>1797.1069912246896</v>
      </c>
      <c r="G3961" s="19">
        <v>5415.4903230119144</v>
      </c>
      <c r="H3961" s="19">
        <f t="shared" si="306"/>
        <v>9732215.5203943644</v>
      </c>
      <c r="I3961" s="20">
        <v>12469.950702737915</v>
      </c>
      <c r="J3961" s="19">
        <f t="shared" si="307"/>
        <v>22409835.58811754</v>
      </c>
      <c r="K3961" s="19">
        <f t="shared" si="308"/>
        <v>7054.4603797260006</v>
      </c>
      <c r="L3961" s="19">
        <f t="shared" si="309"/>
        <v>12677620.067723176</v>
      </c>
      <c r="M3961" s="29">
        <f>Table4[[#This Row],[Revenue]]/Table4[[#This Row],[Units]]</f>
        <v>6.9389027829889596</v>
      </c>
      <c r="N3961" s="31">
        <f t="shared" si="310"/>
        <v>0.56571678171727791</v>
      </c>
      <c r="O3961" s="41"/>
      <c r="P3961" s="41"/>
      <c r="Q3961" s="41"/>
      <c r="R3961" s="41"/>
      <c r="S3961" s="41"/>
    </row>
    <row r="3962" spans="1:19" x14ac:dyDescent="0.25">
      <c r="A3962" s="35">
        <v>2002</v>
      </c>
      <c r="B3962" s="15" t="s">
        <v>176</v>
      </c>
      <c r="C3962" s="15" t="s">
        <v>169</v>
      </c>
      <c r="D3962" s="15" t="s">
        <v>6</v>
      </c>
      <c r="E3962" s="15" t="s">
        <v>42</v>
      </c>
      <c r="F3962" s="16">
        <v>1461.0063556588086</v>
      </c>
      <c r="G3962" s="19">
        <v>4618.9838731821337</v>
      </c>
      <c r="H3962" s="19">
        <f t="shared" si="306"/>
        <v>6748364.7954046382</v>
      </c>
      <c r="I3962" s="20">
        <v>9785.0089168334471</v>
      </c>
      <c r="J3962" s="19">
        <f t="shared" si="307"/>
        <v>14295960.21767178</v>
      </c>
      <c r="K3962" s="19">
        <f t="shared" si="308"/>
        <v>5166.0250436513134</v>
      </c>
      <c r="L3962" s="19">
        <f t="shared" si="309"/>
        <v>7547595.4222671418</v>
      </c>
      <c r="M3962" s="29">
        <f>Table4[[#This Row],[Revenue]]/Table4[[#This Row],[Units]]</f>
        <v>6.6974444559627617</v>
      </c>
      <c r="N3962" s="31">
        <f t="shared" si="310"/>
        <v>0.5279530236057367</v>
      </c>
      <c r="O3962" s="41"/>
      <c r="P3962" s="41"/>
      <c r="Q3962" s="41"/>
      <c r="R3962" s="41"/>
      <c r="S3962" s="41"/>
    </row>
    <row r="3963" spans="1:19" x14ac:dyDescent="0.25">
      <c r="A3963" s="35">
        <v>2002</v>
      </c>
      <c r="B3963" s="15" t="s">
        <v>173</v>
      </c>
      <c r="C3963" s="15" t="s">
        <v>169</v>
      </c>
      <c r="D3963" s="15" t="s">
        <v>6</v>
      </c>
      <c r="E3963" s="15" t="s">
        <v>42</v>
      </c>
      <c r="F3963" s="16">
        <v>1198.3271996415795</v>
      </c>
      <c r="G3963" s="19">
        <v>3424.3423226116902</v>
      </c>
      <c r="H3963" s="19">
        <f t="shared" si="306"/>
        <v>4103482.5460694088</v>
      </c>
      <c r="I3963" s="20">
        <v>8224.7127754084104</v>
      </c>
      <c r="J3963" s="19">
        <f t="shared" si="307"/>
        <v>9855897.0280114841</v>
      </c>
      <c r="K3963" s="19">
        <f t="shared" si="308"/>
        <v>4800.3704527967202</v>
      </c>
      <c r="L3963" s="19">
        <f t="shared" si="309"/>
        <v>5752414.4819420753</v>
      </c>
      <c r="M3963" s="29">
        <f>Table4[[#This Row],[Revenue]]/Table4[[#This Row],[Units]]</f>
        <v>6.8634950269579358</v>
      </c>
      <c r="N3963" s="31">
        <f t="shared" si="310"/>
        <v>0.58365204766173129</v>
      </c>
    </row>
    <row r="3964" spans="1:19" x14ac:dyDescent="0.25">
      <c r="A3964" s="35">
        <v>2002</v>
      </c>
      <c r="B3964" s="15" t="s">
        <v>174</v>
      </c>
      <c r="C3964" s="15" t="s">
        <v>169</v>
      </c>
      <c r="D3964" s="15" t="s">
        <v>6</v>
      </c>
      <c r="E3964" s="15" t="s">
        <v>42</v>
      </c>
      <c r="F3964" s="16">
        <v>1410.2992939744831</v>
      </c>
      <c r="G3964" s="19">
        <v>3055.0467457037362</v>
      </c>
      <c r="H3964" s="19">
        <f t="shared" si="306"/>
        <v>4308530.2685250212</v>
      </c>
      <c r="I3964" s="20">
        <v>6169.0712038750535</v>
      </c>
      <c r="J3964" s="19">
        <f t="shared" si="307"/>
        <v>8700236.7633033022</v>
      </c>
      <c r="K3964" s="19">
        <f t="shared" si="308"/>
        <v>3114.0244581713173</v>
      </c>
      <c r="L3964" s="19">
        <f t="shared" si="309"/>
        <v>4391706.4947782811</v>
      </c>
      <c r="M3964" s="29">
        <f>Table4[[#This Row],[Revenue]]/Table4[[#This Row],[Units]]</f>
        <v>4.3742992925207211</v>
      </c>
      <c r="N3964" s="31">
        <f t="shared" si="310"/>
        <v>0.50478011280130264</v>
      </c>
    </row>
    <row r="3965" spans="1:19" x14ac:dyDescent="0.25">
      <c r="A3965" s="35">
        <v>2002</v>
      </c>
      <c r="B3965" s="15" t="s">
        <v>172</v>
      </c>
      <c r="C3965" s="15" t="s">
        <v>169</v>
      </c>
      <c r="D3965" s="15" t="s">
        <v>6</v>
      </c>
      <c r="E3965" s="15" t="s">
        <v>42</v>
      </c>
      <c r="F3965" s="16">
        <v>1413.1479396037605</v>
      </c>
      <c r="G3965" s="19">
        <v>2340.1329193411557</v>
      </c>
      <c r="H3965" s="19">
        <f t="shared" si="306"/>
        <v>3306954.0133658871</v>
      </c>
      <c r="I3965" s="20">
        <v>5298.3933626095841</v>
      </c>
      <c r="J3965" s="19">
        <f t="shared" si="307"/>
        <v>7487413.6635819739</v>
      </c>
      <c r="K3965" s="19">
        <f t="shared" si="308"/>
        <v>2958.2604432684284</v>
      </c>
      <c r="L3965" s="19">
        <f t="shared" si="309"/>
        <v>4180459.6502160868</v>
      </c>
      <c r="M3965" s="29">
        <f>Table4[[#This Row],[Revenue]]/Table4[[#This Row],[Units]]</f>
        <v>3.7493550491926744</v>
      </c>
      <c r="N3965" s="31">
        <f t="shared" si="310"/>
        <v>0.55833159994210302</v>
      </c>
    </row>
    <row r="3966" spans="1:19" x14ac:dyDescent="0.25">
      <c r="A3966" s="35">
        <v>2008</v>
      </c>
      <c r="B3966" s="15" t="s">
        <v>173</v>
      </c>
      <c r="C3966" s="15" t="s">
        <v>169</v>
      </c>
      <c r="D3966" s="15" t="s">
        <v>6</v>
      </c>
      <c r="E3966" s="15" t="s">
        <v>42</v>
      </c>
      <c r="F3966" s="16">
        <v>473</v>
      </c>
      <c r="G3966" s="19">
        <v>637.64467799998818</v>
      </c>
      <c r="H3966" s="19">
        <f t="shared" si="306"/>
        <v>301605.93269399443</v>
      </c>
      <c r="I3966" s="20">
        <v>1519.7770960199719</v>
      </c>
      <c r="J3966" s="19">
        <f t="shared" si="307"/>
        <v>718854.56641744671</v>
      </c>
      <c r="K3966" s="19">
        <f t="shared" si="308"/>
        <v>882.13241801998367</v>
      </c>
      <c r="L3966" s="19">
        <f t="shared" si="309"/>
        <v>417248.63372345228</v>
      </c>
      <c r="M3966" s="29">
        <f>Table4[[#This Row],[Revenue]]/Table4[[#This Row],[Units]]</f>
        <v>3.2130593996193908</v>
      </c>
      <c r="N3966" s="31">
        <f t="shared" si="310"/>
        <v>0.58043539432863733</v>
      </c>
    </row>
    <row r="3967" spans="1:19" x14ac:dyDescent="0.25">
      <c r="A3967" s="35">
        <v>2008</v>
      </c>
      <c r="B3967" s="15" t="s">
        <v>173</v>
      </c>
      <c r="C3967" s="15" t="s">
        <v>169</v>
      </c>
      <c r="D3967" s="15" t="s">
        <v>6</v>
      </c>
      <c r="E3967" s="15" t="s">
        <v>42</v>
      </c>
      <c r="F3967" s="16">
        <v>420</v>
      </c>
      <c r="G3967" s="19">
        <v>559.71215999999026</v>
      </c>
      <c r="H3967" s="19">
        <f t="shared" si="306"/>
        <v>235079.10719999592</v>
      </c>
      <c r="I3967" s="20">
        <v>1298.2881599999776</v>
      </c>
      <c r="J3967" s="19">
        <f t="shared" si="307"/>
        <v>545281.02719999058</v>
      </c>
      <c r="K3967" s="19">
        <f t="shared" si="308"/>
        <v>738.57599999998729</v>
      </c>
      <c r="L3967" s="19">
        <f t="shared" si="309"/>
        <v>310201.91999999469</v>
      </c>
      <c r="M3967" s="29">
        <f>Table4[[#This Row],[Revenue]]/Table4[[#This Row],[Units]]</f>
        <v>3.0911622857142325</v>
      </c>
      <c r="N3967" s="31">
        <f t="shared" si="310"/>
        <v>0.56888449171407374</v>
      </c>
    </row>
    <row r="3968" spans="1:19" x14ac:dyDescent="0.25">
      <c r="A3968" s="35">
        <v>2009</v>
      </c>
      <c r="B3968" s="15" t="s">
        <v>172</v>
      </c>
      <c r="C3968" s="15" t="s">
        <v>169</v>
      </c>
      <c r="D3968" s="15" t="s">
        <v>6</v>
      </c>
      <c r="E3968" s="15" t="s">
        <v>42</v>
      </c>
      <c r="F3968" s="16">
        <v>583</v>
      </c>
      <c r="G3968" s="19">
        <v>944.31133499996804</v>
      </c>
      <c r="H3968" s="19">
        <f t="shared" si="306"/>
        <v>550533.5083049814</v>
      </c>
      <c r="I3968" s="20">
        <v>2001.0485849999322</v>
      </c>
      <c r="J3968" s="19">
        <f t="shared" si="307"/>
        <v>1166611.3250549606</v>
      </c>
      <c r="K3968" s="19">
        <f t="shared" si="308"/>
        <v>1056.7372499999642</v>
      </c>
      <c r="L3968" s="19">
        <f t="shared" si="309"/>
        <v>616077.81674997916</v>
      </c>
      <c r="M3968" s="29">
        <f>Table4[[#This Row],[Revenue]]/Table4[[#This Row],[Units]]</f>
        <v>3.4323303344767275</v>
      </c>
      <c r="N3968" s="31">
        <f t="shared" si="310"/>
        <v>0.52809175045592405</v>
      </c>
    </row>
    <row r="3969" spans="1:19" x14ac:dyDescent="0.25">
      <c r="A3969" s="35">
        <v>2009</v>
      </c>
      <c r="B3969" s="15" t="s">
        <v>175</v>
      </c>
      <c r="C3969" s="15" t="s">
        <v>169</v>
      </c>
      <c r="D3969" s="15" t="s">
        <v>6</v>
      </c>
      <c r="E3969" s="15" t="s">
        <v>42</v>
      </c>
      <c r="F3969" s="16">
        <v>473</v>
      </c>
      <c r="G3969" s="19">
        <v>793.934756999971</v>
      </c>
      <c r="H3969" s="19">
        <f t="shared" si="306"/>
        <v>375531.14006098628</v>
      </c>
      <c r="I3969" s="20">
        <v>1777.783706999935</v>
      </c>
      <c r="J3969" s="19">
        <f t="shared" si="307"/>
        <v>840891.69341096922</v>
      </c>
      <c r="K3969" s="19">
        <f t="shared" si="308"/>
        <v>983.84894999996402</v>
      </c>
      <c r="L3969" s="19">
        <f t="shared" si="309"/>
        <v>465360.55334998295</v>
      </c>
      <c r="M3969" s="29">
        <f>Table4[[#This Row],[Revenue]]/Table4[[#This Row],[Units]]</f>
        <v>3.758527921775761</v>
      </c>
      <c r="N3969" s="31">
        <f t="shared" si="310"/>
        <v>0.55341318863825095</v>
      </c>
    </row>
    <row r="3970" spans="1:19" x14ac:dyDescent="0.25">
      <c r="A3970" s="35">
        <v>2009</v>
      </c>
      <c r="B3970" s="15" t="s">
        <v>172</v>
      </c>
      <c r="C3970" s="15" t="s">
        <v>169</v>
      </c>
      <c r="D3970" s="15" t="s">
        <v>6</v>
      </c>
      <c r="E3970" s="15" t="s">
        <v>42</v>
      </c>
      <c r="F3970" s="16">
        <v>431</v>
      </c>
      <c r="G3970" s="19">
        <v>698.21741399997643</v>
      </c>
      <c r="H3970" s="19">
        <f t="shared" ref="H3970:H4033" si="311">G3970*F3970</f>
        <v>300931.70543398982</v>
      </c>
      <c r="I3970" s="20">
        <v>1606.7803139999457</v>
      </c>
      <c r="J3970" s="19">
        <f t="shared" ref="J3970:J4033" si="312">I3970*F3970</f>
        <v>692522.31533397664</v>
      </c>
      <c r="K3970" s="19">
        <f t="shared" ref="K3970:K4033" si="313">I3970-G3970</f>
        <v>908.56289999996932</v>
      </c>
      <c r="L3970" s="19">
        <f t="shared" ref="L3970:L4033" si="314">J3970-H3970</f>
        <v>391590.60989998683</v>
      </c>
      <c r="M3970" s="29">
        <f>Table4[[#This Row],[Revenue]]/Table4[[#This Row],[Units]]</f>
        <v>3.7280285707655354</v>
      </c>
      <c r="N3970" s="31">
        <f t="shared" ref="N3970:N4033" si="315">K3970/I3970</f>
        <v>0.56545558349428471</v>
      </c>
    </row>
    <row r="3971" spans="1:19" x14ac:dyDescent="0.25">
      <c r="A3971" s="35">
        <v>2020</v>
      </c>
      <c r="B3971" s="15" t="s">
        <v>175</v>
      </c>
      <c r="C3971" s="15" t="s">
        <v>169</v>
      </c>
      <c r="D3971" s="15" t="s">
        <v>6</v>
      </c>
      <c r="E3971" s="15" t="s">
        <v>42</v>
      </c>
      <c r="F3971" s="16">
        <v>916</v>
      </c>
      <c r="G3971" s="19">
        <v>3504.0883889398133</v>
      </c>
      <c r="H3971" s="19">
        <f t="shared" si="311"/>
        <v>3209744.9642688688</v>
      </c>
      <c r="I3971" s="20">
        <v>5404.0032739997387</v>
      </c>
      <c r="J3971" s="19">
        <f t="shared" si="312"/>
        <v>4950066.9989837604</v>
      </c>
      <c r="K3971" s="19">
        <f t="shared" si="313"/>
        <v>1899.9148850599254</v>
      </c>
      <c r="L3971" s="19">
        <f t="shared" si="314"/>
        <v>1740322.0347148916</v>
      </c>
      <c r="M3971" s="29">
        <f>Table4[[#This Row],[Revenue]]/Table4[[#This Row],[Units]]</f>
        <v>5.8995668930128149</v>
      </c>
      <c r="N3971" s="31">
        <f t="shared" si="315"/>
        <v>0.35157545040747457</v>
      </c>
    </row>
    <row r="3972" spans="1:19" x14ac:dyDescent="0.25">
      <c r="A3972" s="35">
        <v>1990</v>
      </c>
      <c r="B3972" s="15" t="s">
        <v>171</v>
      </c>
      <c r="C3972" s="15" t="s">
        <v>170</v>
      </c>
      <c r="D3972" s="15" t="s">
        <v>146</v>
      </c>
      <c r="E3972" s="15" t="s">
        <v>133</v>
      </c>
      <c r="F3972" s="16">
        <v>761</v>
      </c>
      <c r="G3972" s="19">
        <v>827.46269599998402</v>
      </c>
      <c r="H3972" s="19">
        <f t="shared" si="311"/>
        <v>629699.1116559878</v>
      </c>
      <c r="I3972" s="20">
        <v>1764.9676746399659</v>
      </c>
      <c r="J3972" s="19">
        <f t="shared" si="312"/>
        <v>1343140.4004010141</v>
      </c>
      <c r="K3972" s="19">
        <f t="shared" si="313"/>
        <v>937.50497863998191</v>
      </c>
      <c r="L3972" s="19">
        <f t="shared" si="314"/>
        <v>713441.28874502634</v>
      </c>
      <c r="M3972" s="29">
        <f>Table4[[#This Row],[Revenue]]/Table4[[#This Row],[Units]]</f>
        <v>2.3192742110906255</v>
      </c>
      <c r="N3972" s="31">
        <f t="shared" si="315"/>
        <v>0.53117402211415721</v>
      </c>
      <c r="O3972" s="41"/>
      <c r="P3972" s="41"/>
      <c r="Q3972" s="41"/>
      <c r="R3972" s="41"/>
      <c r="S3972" s="41"/>
    </row>
    <row r="3973" spans="1:19" x14ac:dyDescent="0.25">
      <c r="A3973" s="35">
        <v>1990</v>
      </c>
      <c r="B3973" s="15" t="s">
        <v>174</v>
      </c>
      <c r="C3973" s="15" t="s">
        <v>170</v>
      </c>
      <c r="D3973" s="15" t="s">
        <v>146</v>
      </c>
      <c r="E3973" s="15" t="s">
        <v>133</v>
      </c>
      <c r="F3973" s="16">
        <v>264</v>
      </c>
      <c r="G3973" s="19">
        <v>333.00439518239926</v>
      </c>
      <c r="H3973" s="19">
        <f t="shared" si="311"/>
        <v>87913.160328153404</v>
      </c>
      <c r="I3973" s="20">
        <v>590.35270703999902</v>
      </c>
      <c r="J3973" s="19">
        <f t="shared" si="312"/>
        <v>155853.11465855973</v>
      </c>
      <c r="K3973" s="19">
        <f t="shared" si="313"/>
        <v>257.34831185759975</v>
      </c>
      <c r="L3973" s="19">
        <f t="shared" si="314"/>
        <v>67939.954330406326</v>
      </c>
      <c r="M3973" s="29">
        <f>Table4[[#This Row],[Revenue]]/Table4[[#This Row],[Units]]</f>
        <v>2.2361844963636326</v>
      </c>
      <c r="N3973" s="31">
        <f t="shared" si="315"/>
        <v>0.43592298093784004</v>
      </c>
      <c r="O3973" s="37">
        <f>SUMIF($A:$A,"1990",$H:$H)</f>
        <v>40395326.501172394</v>
      </c>
      <c r="P3973" s="37">
        <f>SUMIF(A:A,"1990",J:J)</f>
        <v>80905564.912985966</v>
      </c>
      <c r="Q3973" s="39">
        <v>1</v>
      </c>
      <c r="R3973" s="38">
        <v>1</v>
      </c>
      <c r="S3973" s="40">
        <v>1990</v>
      </c>
    </row>
    <row r="3974" spans="1:19" x14ac:dyDescent="0.25">
      <c r="A3974" s="35">
        <v>1991</v>
      </c>
      <c r="B3974" s="15" t="s">
        <v>175</v>
      </c>
      <c r="C3974" s="15" t="s">
        <v>170</v>
      </c>
      <c r="D3974" s="15" t="s">
        <v>146</v>
      </c>
      <c r="E3974" s="15" t="s">
        <v>133</v>
      </c>
      <c r="F3974" s="16">
        <v>998</v>
      </c>
      <c r="G3974" s="19">
        <v>1201.7407019999662</v>
      </c>
      <c r="H3974" s="19">
        <f t="shared" si="311"/>
        <v>1199337.2205959663</v>
      </c>
      <c r="I3974" s="20">
        <v>2259.4555019999366</v>
      </c>
      <c r="J3974" s="19">
        <f t="shared" si="312"/>
        <v>2254936.5909959367</v>
      </c>
      <c r="K3974" s="19">
        <f t="shared" si="313"/>
        <v>1057.7147999999704</v>
      </c>
      <c r="L3974" s="19">
        <f t="shared" si="314"/>
        <v>1055599.3703999703</v>
      </c>
      <c r="M3974" s="29">
        <f>Table4[[#This Row],[Revenue]]/Table4[[#This Row],[Units]]</f>
        <v>2.2639834689378122</v>
      </c>
      <c r="N3974" s="31">
        <f t="shared" si="315"/>
        <v>0.46812818356623698</v>
      </c>
    </row>
    <row r="3975" spans="1:19" x14ac:dyDescent="0.25">
      <c r="A3975" s="35">
        <v>1993</v>
      </c>
      <c r="B3975" s="15" t="s">
        <v>176</v>
      </c>
      <c r="C3975" s="15" t="s">
        <v>170</v>
      </c>
      <c r="D3975" s="15" t="s">
        <v>146</v>
      </c>
      <c r="E3975" s="15" t="s">
        <v>133</v>
      </c>
      <c r="F3975" s="16">
        <v>762</v>
      </c>
      <c r="G3975" s="19">
        <v>2156.8189801999001</v>
      </c>
      <c r="H3975" s="19">
        <f t="shared" si="311"/>
        <v>1643496.062912324</v>
      </c>
      <c r="I3975" s="20">
        <v>3631.7534199998549</v>
      </c>
      <c r="J3975" s="19">
        <f t="shared" si="312"/>
        <v>2767396.1060398896</v>
      </c>
      <c r="K3975" s="19">
        <f t="shared" si="313"/>
        <v>1474.9344397999548</v>
      </c>
      <c r="L3975" s="19">
        <f t="shared" si="314"/>
        <v>1123900.0431275656</v>
      </c>
      <c r="M3975" s="29">
        <f>Table4[[#This Row],[Revenue]]/Table4[[#This Row],[Units]]</f>
        <v>4.7660806036743502</v>
      </c>
      <c r="N3975" s="31">
        <f t="shared" si="315"/>
        <v>0.40612185609231527</v>
      </c>
    </row>
    <row r="3976" spans="1:19" x14ac:dyDescent="0.25">
      <c r="A3976" s="35">
        <v>1993</v>
      </c>
      <c r="B3976" s="15" t="s">
        <v>175</v>
      </c>
      <c r="C3976" s="15" t="s">
        <v>170</v>
      </c>
      <c r="D3976" s="15" t="s">
        <v>146</v>
      </c>
      <c r="E3976" s="15" t="s">
        <v>133</v>
      </c>
      <c r="F3976" s="16">
        <v>777</v>
      </c>
      <c r="G3976" s="19">
        <v>1669.9899331199199</v>
      </c>
      <c r="H3976" s="19">
        <f t="shared" si="311"/>
        <v>1297582.1780341777</v>
      </c>
      <c r="I3976" s="20">
        <v>3366.7907519998384</v>
      </c>
      <c r="J3976" s="19">
        <f t="shared" si="312"/>
        <v>2615996.4143038746</v>
      </c>
      <c r="K3976" s="19">
        <f t="shared" si="313"/>
        <v>1696.8008188799186</v>
      </c>
      <c r="L3976" s="19">
        <f t="shared" si="314"/>
        <v>1318414.2362696968</v>
      </c>
      <c r="M3976" s="29">
        <f>Table4[[#This Row],[Revenue]]/Table4[[#This Row],[Units]]</f>
        <v>4.3330640308878232</v>
      </c>
      <c r="N3976" s="31">
        <f t="shared" si="315"/>
        <v>0.50398166796437727</v>
      </c>
    </row>
    <row r="3977" spans="1:19" x14ac:dyDescent="0.25">
      <c r="A3977" s="35">
        <v>1993</v>
      </c>
      <c r="B3977" s="15" t="s">
        <v>173</v>
      </c>
      <c r="C3977" s="15" t="s">
        <v>170</v>
      </c>
      <c r="D3977" s="15" t="s">
        <v>146</v>
      </c>
      <c r="E3977" s="15" t="s">
        <v>133</v>
      </c>
      <c r="F3977" s="16">
        <v>761</v>
      </c>
      <c r="G3977" s="19">
        <v>1149.2705709999486</v>
      </c>
      <c r="H3977" s="19">
        <f t="shared" si="311"/>
        <v>874594.90453096095</v>
      </c>
      <c r="I3977" s="20">
        <v>2295.9684709998974</v>
      </c>
      <c r="J3977" s="19">
        <f t="shared" si="312"/>
        <v>1747232.0064309218</v>
      </c>
      <c r="K3977" s="19">
        <f t="shared" si="313"/>
        <v>1146.6978999999487</v>
      </c>
      <c r="L3977" s="19">
        <f t="shared" si="314"/>
        <v>872637.10189996089</v>
      </c>
      <c r="M3977" s="29">
        <f>Table4[[#This Row],[Revenue]]/Table4[[#This Row],[Units]]</f>
        <v>3.0170413547961856</v>
      </c>
      <c r="N3977" s="31">
        <f t="shared" si="315"/>
        <v>0.49943974165314226</v>
      </c>
    </row>
    <row r="3978" spans="1:19" x14ac:dyDescent="0.25">
      <c r="A3978" s="35">
        <v>1993</v>
      </c>
      <c r="B3978" s="15" t="s">
        <v>171</v>
      </c>
      <c r="C3978" s="15" t="s">
        <v>170</v>
      </c>
      <c r="D3978" s="15" t="s">
        <v>146</v>
      </c>
      <c r="E3978" s="15" t="s">
        <v>133</v>
      </c>
      <c r="F3978" s="16">
        <v>373</v>
      </c>
      <c r="G3978" s="19">
        <v>754.51825679996386</v>
      </c>
      <c r="H3978" s="19">
        <f t="shared" si="311"/>
        <v>281435.3097863865</v>
      </c>
      <c r="I3978" s="20">
        <v>1947.4072799999067</v>
      </c>
      <c r="J3978" s="19">
        <f t="shared" si="312"/>
        <v>726382.9154399652</v>
      </c>
      <c r="K3978" s="19">
        <f t="shared" si="313"/>
        <v>1192.8890231999428</v>
      </c>
      <c r="L3978" s="19">
        <f t="shared" si="314"/>
        <v>444947.60565357871</v>
      </c>
      <c r="M3978" s="29">
        <f>Table4[[#This Row],[Revenue]]/Table4[[#This Row],[Units]]</f>
        <v>5.2209310455761573</v>
      </c>
      <c r="N3978" s="31">
        <f t="shared" si="315"/>
        <v>0.61255241030011964</v>
      </c>
    </row>
    <row r="3979" spans="1:19" x14ac:dyDescent="0.25">
      <c r="A3979" s="35">
        <v>1993</v>
      </c>
      <c r="B3979" s="15" t="s">
        <v>176</v>
      </c>
      <c r="C3979" s="15" t="s">
        <v>170</v>
      </c>
      <c r="D3979" s="15" t="s">
        <v>146</v>
      </c>
      <c r="E3979" s="15" t="s">
        <v>133</v>
      </c>
      <c r="F3979" s="16">
        <v>374</v>
      </c>
      <c r="G3979" s="19">
        <v>803.04897639996273</v>
      </c>
      <c r="H3979" s="19">
        <f t="shared" si="311"/>
        <v>300340.31717358605</v>
      </c>
      <c r="I3979" s="20">
        <v>1745.2404399999191</v>
      </c>
      <c r="J3979" s="19">
        <f t="shared" si="312"/>
        <v>652719.92455996969</v>
      </c>
      <c r="K3979" s="19">
        <f t="shared" si="313"/>
        <v>942.19146359995636</v>
      </c>
      <c r="L3979" s="19">
        <f t="shared" si="314"/>
        <v>352379.60738638364</v>
      </c>
      <c r="M3979" s="29">
        <f>Table4[[#This Row],[Revenue]]/Table4[[#This Row],[Units]]</f>
        <v>4.6664182887698376</v>
      </c>
      <c r="N3979" s="31">
        <f t="shared" si="315"/>
        <v>0.53986341480833444</v>
      </c>
    </row>
    <row r="3980" spans="1:19" x14ac:dyDescent="0.25">
      <c r="A3980" s="35">
        <v>1993</v>
      </c>
      <c r="B3980" s="15" t="s">
        <v>172</v>
      </c>
      <c r="C3980" s="15" t="s">
        <v>170</v>
      </c>
      <c r="D3980" s="15" t="s">
        <v>146</v>
      </c>
      <c r="E3980" s="15" t="s">
        <v>133</v>
      </c>
      <c r="F3980" s="16">
        <v>264</v>
      </c>
      <c r="G3980" s="19">
        <v>540.19132883997588</v>
      </c>
      <c r="H3980" s="19">
        <f t="shared" si="311"/>
        <v>142610.51081375364</v>
      </c>
      <c r="I3980" s="20">
        <v>942.54956399995785</v>
      </c>
      <c r="J3980" s="19">
        <f t="shared" si="312"/>
        <v>248833.08489598887</v>
      </c>
      <c r="K3980" s="19">
        <f t="shared" si="313"/>
        <v>402.35823515998197</v>
      </c>
      <c r="L3980" s="19">
        <f t="shared" si="314"/>
        <v>106222.57408223522</v>
      </c>
      <c r="M3980" s="29">
        <f>Table4[[#This Row],[Revenue]]/Table4[[#This Row],[Units]]</f>
        <v>3.5702634999998404</v>
      </c>
      <c r="N3980" s="31">
        <f t="shared" si="315"/>
        <v>0.42688284046567121</v>
      </c>
    </row>
    <row r="3981" spans="1:19" x14ac:dyDescent="0.25">
      <c r="A3981" s="35">
        <v>1994</v>
      </c>
      <c r="B3981" s="15" t="s">
        <v>172</v>
      </c>
      <c r="C3981" s="15" t="s">
        <v>170</v>
      </c>
      <c r="D3981" s="15" t="s">
        <v>146</v>
      </c>
      <c r="E3981" s="15" t="s">
        <v>133</v>
      </c>
      <c r="F3981" s="16">
        <v>771</v>
      </c>
      <c r="G3981" s="19">
        <v>2482.1350775898741</v>
      </c>
      <c r="H3981" s="19">
        <f t="shared" si="311"/>
        <v>1913726.1448217928</v>
      </c>
      <c r="I3981" s="20">
        <v>4279.1531889998078</v>
      </c>
      <c r="J3981" s="19">
        <f t="shared" si="312"/>
        <v>3299227.1087188516</v>
      </c>
      <c r="K3981" s="19">
        <f t="shared" si="313"/>
        <v>1797.0181114099337</v>
      </c>
      <c r="L3981" s="19">
        <f t="shared" si="314"/>
        <v>1385500.9638970587</v>
      </c>
      <c r="M3981" s="29">
        <f>Table4[[#This Row],[Revenue]]/Table4[[#This Row],[Units]]</f>
        <v>5.550133837872643</v>
      </c>
      <c r="N3981" s="31">
        <f t="shared" si="315"/>
        <v>0.4199471325376789</v>
      </c>
    </row>
    <row r="3982" spans="1:19" x14ac:dyDescent="0.25">
      <c r="A3982" s="35">
        <v>1994</v>
      </c>
      <c r="B3982" s="15" t="s">
        <v>176</v>
      </c>
      <c r="C3982" s="15" t="s">
        <v>170</v>
      </c>
      <c r="D3982" s="15" t="s">
        <v>146</v>
      </c>
      <c r="E3982" s="15" t="s">
        <v>133</v>
      </c>
      <c r="F3982" s="16">
        <v>769</v>
      </c>
      <c r="G3982" s="19">
        <v>2457.6820596898719</v>
      </c>
      <c r="H3982" s="19">
        <f t="shared" si="311"/>
        <v>1889957.5039015114</v>
      </c>
      <c r="I3982" s="20">
        <v>4172.9630989998086</v>
      </c>
      <c r="J3982" s="19">
        <f t="shared" si="312"/>
        <v>3209008.6231308528</v>
      </c>
      <c r="K3982" s="19">
        <f t="shared" si="313"/>
        <v>1715.2810393099367</v>
      </c>
      <c r="L3982" s="19">
        <f t="shared" si="314"/>
        <v>1319051.1192293414</v>
      </c>
      <c r="M3982" s="29">
        <f>Table4[[#This Row],[Revenue]]/Table4[[#This Row],[Units]]</f>
        <v>5.4264799726915589</v>
      </c>
      <c r="N3982" s="31">
        <f t="shared" si="315"/>
        <v>0.41104629938401843</v>
      </c>
    </row>
    <row r="3983" spans="1:19" x14ac:dyDescent="0.25">
      <c r="A3983" s="35">
        <v>1994</v>
      </c>
      <c r="B3983" s="15" t="s">
        <v>174</v>
      </c>
      <c r="C3983" s="15" t="s">
        <v>170</v>
      </c>
      <c r="D3983" s="15" t="s">
        <v>146</v>
      </c>
      <c r="E3983" s="15" t="s">
        <v>133</v>
      </c>
      <c r="F3983" s="16">
        <v>774</v>
      </c>
      <c r="G3983" s="19">
        <v>1772.6280802199126</v>
      </c>
      <c r="H3983" s="19">
        <f t="shared" si="311"/>
        <v>1372014.1340902124</v>
      </c>
      <c r="I3983" s="20">
        <v>3610.2331619998217</v>
      </c>
      <c r="J3983" s="19">
        <f t="shared" si="312"/>
        <v>2794320.467387862</v>
      </c>
      <c r="K3983" s="19">
        <f t="shared" si="313"/>
        <v>1837.6050817799091</v>
      </c>
      <c r="L3983" s="19">
        <f t="shared" si="314"/>
        <v>1422306.3332976496</v>
      </c>
      <c r="M3983" s="29">
        <f>Table4[[#This Row],[Revenue]]/Table4[[#This Row],[Units]]</f>
        <v>4.6643839302323276</v>
      </c>
      <c r="N3983" s="31">
        <f t="shared" si="315"/>
        <v>0.50899900347765958</v>
      </c>
    </row>
    <row r="3984" spans="1:19" x14ac:dyDescent="0.25">
      <c r="A3984" s="35">
        <v>1994</v>
      </c>
      <c r="B3984" s="15" t="s">
        <v>171</v>
      </c>
      <c r="C3984" s="15" t="s">
        <v>170</v>
      </c>
      <c r="D3984" s="15" t="s">
        <v>146</v>
      </c>
      <c r="E3984" s="15" t="s">
        <v>133</v>
      </c>
      <c r="F3984" s="16">
        <v>763</v>
      </c>
      <c r="G3984" s="19">
        <v>1827.4951986199003</v>
      </c>
      <c r="H3984" s="19">
        <f t="shared" si="311"/>
        <v>1394378.836546984</v>
      </c>
      <c r="I3984" s="20">
        <v>3576.4658019998051</v>
      </c>
      <c r="J3984" s="19">
        <f t="shared" si="312"/>
        <v>2728843.4069258515</v>
      </c>
      <c r="K3984" s="19">
        <f t="shared" si="313"/>
        <v>1748.9706033799048</v>
      </c>
      <c r="L3984" s="19">
        <f t="shared" si="314"/>
        <v>1334464.5703788674</v>
      </c>
      <c r="M3984" s="29">
        <f>Table4[[#This Row],[Revenue]]/Table4[[#This Row],[Units]]</f>
        <v>4.6873732660547907</v>
      </c>
      <c r="N3984" s="31">
        <f t="shared" si="315"/>
        <v>0.48902204025044949</v>
      </c>
    </row>
    <row r="3985" spans="1:14" x14ac:dyDescent="0.25">
      <c r="A3985" s="35">
        <v>1994</v>
      </c>
      <c r="B3985" s="15" t="s">
        <v>172</v>
      </c>
      <c r="C3985" s="15" t="s">
        <v>170</v>
      </c>
      <c r="D3985" s="15" t="s">
        <v>146</v>
      </c>
      <c r="E3985" s="15" t="s">
        <v>133</v>
      </c>
      <c r="F3985" s="16">
        <v>467</v>
      </c>
      <c r="G3985" s="19">
        <v>1029.1317447599477</v>
      </c>
      <c r="H3985" s="19">
        <f t="shared" si="311"/>
        <v>480604.52480289555</v>
      </c>
      <c r="I3985" s="20">
        <v>2291.2149959998837</v>
      </c>
      <c r="J3985" s="19">
        <f t="shared" si="312"/>
        <v>1069997.4031319458</v>
      </c>
      <c r="K3985" s="19">
        <f t="shared" si="313"/>
        <v>1262.0832512399361</v>
      </c>
      <c r="L3985" s="19">
        <f t="shared" si="314"/>
        <v>589392.87832905026</v>
      </c>
      <c r="M3985" s="29">
        <f>Table4[[#This Row],[Revenue]]/Table4[[#This Row],[Units]]</f>
        <v>4.9062419614558541</v>
      </c>
      <c r="N3985" s="31">
        <f t="shared" si="315"/>
        <v>0.55083580259527953</v>
      </c>
    </row>
    <row r="3986" spans="1:14" x14ac:dyDescent="0.25">
      <c r="A3986" s="35">
        <v>1994</v>
      </c>
      <c r="B3986" s="15" t="s">
        <v>176</v>
      </c>
      <c r="C3986" s="15" t="s">
        <v>170</v>
      </c>
      <c r="D3986" s="15" t="s">
        <v>146</v>
      </c>
      <c r="E3986" s="15" t="s">
        <v>133</v>
      </c>
      <c r="F3986" s="16">
        <v>417</v>
      </c>
      <c r="G3986" s="19">
        <v>823.25390795995725</v>
      </c>
      <c r="H3986" s="19">
        <f t="shared" si="311"/>
        <v>343296.87961930217</v>
      </c>
      <c r="I3986" s="20">
        <v>1993.9277159998967</v>
      </c>
      <c r="J3986" s="19">
        <f t="shared" si="312"/>
        <v>831467.85757195693</v>
      </c>
      <c r="K3986" s="19">
        <f t="shared" si="313"/>
        <v>1170.6738080399396</v>
      </c>
      <c r="L3986" s="19">
        <f t="shared" si="314"/>
        <v>488170.97795265476</v>
      </c>
      <c r="M3986" s="29">
        <f>Table4[[#This Row],[Revenue]]/Table4[[#This Row],[Units]]</f>
        <v>4.7816012374098245</v>
      </c>
      <c r="N3986" s="31">
        <f t="shared" si="315"/>
        <v>0.58711948213873977</v>
      </c>
    </row>
    <row r="3987" spans="1:14" x14ac:dyDescent="0.25">
      <c r="A3987" s="35">
        <v>1994</v>
      </c>
      <c r="B3987" s="15" t="s">
        <v>174</v>
      </c>
      <c r="C3987" s="15" t="s">
        <v>170</v>
      </c>
      <c r="D3987" s="15" t="s">
        <v>146</v>
      </c>
      <c r="E3987" s="15" t="s">
        <v>133</v>
      </c>
      <c r="F3987" s="16">
        <v>370</v>
      </c>
      <c r="G3987" s="19">
        <v>835.39197719995877</v>
      </c>
      <c r="H3987" s="19">
        <f t="shared" si="311"/>
        <v>309095.03156398475</v>
      </c>
      <c r="I3987" s="20">
        <v>2157.1741199998937</v>
      </c>
      <c r="J3987" s="19">
        <f t="shared" si="312"/>
        <v>798154.42439996067</v>
      </c>
      <c r="K3987" s="19">
        <f t="shared" si="313"/>
        <v>1321.7821427999349</v>
      </c>
      <c r="L3987" s="19">
        <f t="shared" si="314"/>
        <v>489059.39283597592</v>
      </c>
      <c r="M3987" s="29">
        <f>Table4[[#This Row],[Revenue]]/Table4[[#This Row],[Units]]</f>
        <v>5.8302003243240375</v>
      </c>
      <c r="N3987" s="31">
        <f t="shared" si="315"/>
        <v>0.61273780848066173</v>
      </c>
    </row>
    <row r="3988" spans="1:14" x14ac:dyDescent="0.25">
      <c r="A3988" s="35">
        <v>1994</v>
      </c>
      <c r="B3988" s="15" t="s">
        <v>176</v>
      </c>
      <c r="C3988" s="15" t="s">
        <v>170</v>
      </c>
      <c r="D3988" s="15" t="s">
        <v>146</v>
      </c>
      <c r="E3988" s="15" t="s">
        <v>133</v>
      </c>
      <c r="F3988" s="16">
        <v>365</v>
      </c>
      <c r="G3988" s="19">
        <v>971.49758015994939</v>
      </c>
      <c r="H3988" s="19">
        <f t="shared" si="311"/>
        <v>354596.61675838154</v>
      </c>
      <c r="I3988" s="20">
        <v>2150.8843359998882</v>
      </c>
      <c r="J3988" s="19">
        <f t="shared" si="312"/>
        <v>785072.78263995924</v>
      </c>
      <c r="K3988" s="19">
        <f t="shared" si="313"/>
        <v>1179.3867558399388</v>
      </c>
      <c r="L3988" s="19">
        <f t="shared" si="314"/>
        <v>430476.1658815777</v>
      </c>
      <c r="M3988" s="29">
        <f>Table4[[#This Row],[Revenue]]/Table4[[#This Row],[Units]]</f>
        <v>5.8928337972599678</v>
      </c>
      <c r="N3988" s="31">
        <f t="shared" si="315"/>
        <v>0.54832644233827366</v>
      </c>
    </row>
    <row r="3989" spans="1:14" x14ac:dyDescent="0.25">
      <c r="A3989" s="35">
        <v>1994</v>
      </c>
      <c r="B3989" s="15" t="s">
        <v>171</v>
      </c>
      <c r="C3989" s="15" t="s">
        <v>170</v>
      </c>
      <c r="D3989" s="15" t="s">
        <v>146</v>
      </c>
      <c r="E3989" s="15" t="s">
        <v>133</v>
      </c>
      <c r="F3989" s="16">
        <v>375</v>
      </c>
      <c r="G3989" s="19">
        <v>802.68340879995628</v>
      </c>
      <c r="H3989" s="19">
        <f t="shared" si="311"/>
        <v>301006.27829998359</v>
      </c>
      <c r="I3989" s="20">
        <v>1987.2464799998918</v>
      </c>
      <c r="J3989" s="19">
        <f t="shared" si="312"/>
        <v>745217.42999995942</v>
      </c>
      <c r="K3989" s="19">
        <f t="shared" si="313"/>
        <v>1184.5630711999356</v>
      </c>
      <c r="L3989" s="19">
        <f t="shared" si="314"/>
        <v>444211.15169997583</v>
      </c>
      <c r="M3989" s="29">
        <f>Table4[[#This Row],[Revenue]]/Table4[[#This Row],[Units]]</f>
        <v>5.2993239466663784</v>
      </c>
      <c r="N3989" s="31">
        <f t="shared" si="315"/>
        <v>0.59608261135276996</v>
      </c>
    </row>
    <row r="3990" spans="1:14" x14ac:dyDescent="0.25">
      <c r="A3990" s="35">
        <v>1994</v>
      </c>
      <c r="B3990" s="15" t="s">
        <v>175</v>
      </c>
      <c r="C3990" s="15" t="s">
        <v>170</v>
      </c>
      <c r="D3990" s="15" t="s">
        <v>146</v>
      </c>
      <c r="E3990" s="15" t="s">
        <v>133</v>
      </c>
      <c r="F3990" s="16">
        <v>379</v>
      </c>
      <c r="G3990" s="19">
        <v>785.60503839995818</v>
      </c>
      <c r="H3990" s="19">
        <f t="shared" si="311"/>
        <v>297744.30955358414</v>
      </c>
      <c r="I3990" s="20">
        <v>1944.9646399998962</v>
      </c>
      <c r="J3990" s="19">
        <f t="shared" si="312"/>
        <v>737141.59855996072</v>
      </c>
      <c r="K3990" s="19">
        <f t="shared" si="313"/>
        <v>1159.3596015999381</v>
      </c>
      <c r="L3990" s="19">
        <f t="shared" si="314"/>
        <v>439397.28900637658</v>
      </c>
      <c r="M3990" s="29">
        <f>Table4[[#This Row],[Revenue]]/Table4[[#This Row],[Units]]</f>
        <v>5.1318328232187236</v>
      </c>
      <c r="N3990" s="31">
        <f t="shared" si="315"/>
        <v>0.59608261135276985</v>
      </c>
    </row>
    <row r="3991" spans="1:14" x14ac:dyDescent="0.25">
      <c r="A3991" s="35">
        <v>1995</v>
      </c>
      <c r="B3991" s="15" t="s">
        <v>176</v>
      </c>
      <c r="C3991" s="15" t="s">
        <v>170</v>
      </c>
      <c r="D3991" s="15" t="s">
        <v>146</v>
      </c>
      <c r="E3991" s="15" t="s">
        <v>133</v>
      </c>
      <c r="F3991" s="16">
        <v>1478.7517025853679</v>
      </c>
      <c r="G3991" s="19">
        <v>3404.9605866451216</v>
      </c>
      <c r="H3991" s="19">
        <f t="shared" si="311"/>
        <v>5035091.2647375464</v>
      </c>
      <c r="I3991" s="20">
        <v>7226.9637767787081</v>
      </c>
      <c r="J3991" s="19">
        <f t="shared" si="312"/>
        <v>10686884.989434294</v>
      </c>
      <c r="K3991" s="19">
        <f t="shared" si="313"/>
        <v>3822.0031901335865</v>
      </c>
      <c r="L3991" s="19">
        <f t="shared" si="314"/>
        <v>5651793.724696748</v>
      </c>
      <c r="M3991" s="29">
        <f>Table4[[#This Row],[Revenue]]/Table4[[#This Row],[Units]]</f>
        <v>4.8872057182713524</v>
      </c>
      <c r="N3991" s="31">
        <f t="shared" si="315"/>
        <v>0.52885323742928414</v>
      </c>
    </row>
    <row r="3992" spans="1:14" x14ac:dyDescent="0.25">
      <c r="A3992" s="35">
        <v>1995</v>
      </c>
      <c r="B3992" s="15" t="s">
        <v>172</v>
      </c>
      <c r="C3992" s="15" t="s">
        <v>170</v>
      </c>
      <c r="D3992" s="15" t="s">
        <v>146</v>
      </c>
      <c r="E3992" s="15" t="s">
        <v>133</v>
      </c>
      <c r="F3992" s="16">
        <v>1354.632262126102</v>
      </c>
      <c r="G3992" s="19">
        <v>2693.4439880193358</v>
      </c>
      <c r="H3992" s="19">
        <f t="shared" si="311"/>
        <v>3648626.1224005823</v>
      </c>
      <c r="I3992" s="20">
        <v>6866.9164433672158</v>
      </c>
      <c r="J3992" s="19">
        <f t="shared" si="312"/>
        <v>9302146.5555094574</v>
      </c>
      <c r="K3992" s="19">
        <f t="shared" si="313"/>
        <v>4173.47245534788</v>
      </c>
      <c r="L3992" s="19">
        <f t="shared" si="314"/>
        <v>5653520.4331088755</v>
      </c>
      <c r="M3992" s="29">
        <f>Table4[[#This Row],[Revenue]]/Table4[[#This Row],[Units]]</f>
        <v>5.0692107632144809</v>
      </c>
      <c r="N3992" s="31">
        <f t="shared" si="315"/>
        <v>0.60776514317121988</v>
      </c>
    </row>
    <row r="3993" spans="1:14" x14ac:dyDescent="0.25">
      <c r="A3993" s="35">
        <v>1995</v>
      </c>
      <c r="B3993" s="15" t="s">
        <v>171</v>
      </c>
      <c r="C3993" s="15" t="s">
        <v>170</v>
      </c>
      <c r="D3993" s="15" t="s">
        <v>146</v>
      </c>
      <c r="E3993" s="15" t="s">
        <v>133</v>
      </c>
      <c r="F3993" s="16">
        <v>1557.5255037536454</v>
      </c>
      <c r="G3993" s="19">
        <v>2699.0174752819125</v>
      </c>
      <c r="H3993" s="19">
        <f t="shared" si="311"/>
        <v>4203788.5528283529</v>
      </c>
      <c r="I3993" s="20">
        <v>5578.9333258648194</v>
      </c>
      <c r="J3993" s="19">
        <f t="shared" si="312"/>
        <v>8689330.9387756027</v>
      </c>
      <c r="K3993" s="19">
        <f t="shared" si="313"/>
        <v>2879.9158505829068</v>
      </c>
      <c r="L3993" s="19">
        <f t="shared" si="314"/>
        <v>4485542.3859472498</v>
      </c>
      <c r="M3993" s="29">
        <f>Table4[[#This Row],[Revenue]]/Table4[[#This Row],[Units]]</f>
        <v>3.5819210102303676</v>
      </c>
      <c r="N3993" s="31">
        <f t="shared" si="315"/>
        <v>0.51621263104743709</v>
      </c>
    </row>
    <row r="3994" spans="1:14" x14ac:dyDescent="0.25">
      <c r="A3994" s="35">
        <v>1995</v>
      </c>
      <c r="B3994" s="15" t="s">
        <v>173</v>
      </c>
      <c r="C3994" s="15" t="s">
        <v>170</v>
      </c>
      <c r="D3994" s="15" t="s">
        <v>146</v>
      </c>
      <c r="E3994" s="15" t="s">
        <v>133</v>
      </c>
      <c r="F3994" s="16">
        <v>1051.5655787976548</v>
      </c>
      <c r="G3994" s="19">
        <v>2803.9331101836315</v>
      </c>
      <c r="H3994" s="19">
        <f t="shared" si="311"/>
        <v>2948519.5439201589</v>
      </c>
      <c r="I3994" s="20">
        <v>5980.6026349925141</v>
      </c>
      <c r="J3994" s="19">
        <f t="shared" si="312"/>
        <v>6288995.8714246824</v>
      </c>
      <c r="K3994" s="19">
        <f t="shared" si="313"/>
        <v>3176.6695248088827</v>
      </c>
      <c r="L3994" s="19">
        <f t="shared" si="314"/>
        <v>3340476.3275045236</v>
      </c>
      <c r="M3994" s="29">
        <f>Table4[[#This Row],[Revenue]]/Table4[[#This Row],[Units]]</f>
        <v>5.6873320652342487</v>
      </c>
      <c r="N3994" s="31">
        <f t="shared" si="315"/>
        <v>0.53116211169459493</v>
      </c>
    </row>
    <row r="3995" spans="1:14" x14ac:dyDescent="0.25">
      <c r="A3995" s="35">
        <v>1995</v>
      </c>
      <c r="B3995" s="15" t="s">
        <v>176</v>
      </c>
      <c r="C3995" s="15" t="s">
        <v>170</v>
      </c>
      <c r="D3995" s="15" t="s">
        <v>146</v>
      </c>
      <c r="E3995" s="15" t="s">
        <v>133</v>
      </c>
      <c r="F3995" s="16">
        <v>1415.9322761396775</v>
      </c>
      <c r="G3995" s="19">
        <v>2302.0251521654491</v>
      </c>
      <c r="H3995" s="19">
        <f t="shared" si="311"/>
        <v>3259511.7134364117</v>
      </c>
      <c r="I3995" s="20">
        <v>4377.6734902722874</v>
      </c>
      <c r="J3995" s="19">
        <f t="shared" si="312"/>
        <v>6198489.189277566</v>
      </c>
      <c r="K3995" s="19">
        <f t="shared" si="313"/>
        <v>2075.6483381068383</v>
      </c>
      <c r="L3995" s="19">
        <f t="shared" si="314"/>
        <v>2938977.4758411543</v>
      </c>
      <c r="M3995" s="29">
        <f>Table4[[#This Row],[Revenue]]/Table4[[#This Row],[Units]]</f>
        <v>3.0917251933880228</v>
      </c>
      <c r="N3995" s="31">
        <f t="shared" si="315"/>
        <v>0.47414416418199679</v>
      </c>
    </row>
    <row r="3996" spans="1:14" x14ac:dyDescent="0.25">
      <c r="A3996" s="35">
        <v>1996</v>
      </c>
      <c r="B3996" s="15" t="s">
        <v>175</v>
      </c>
      <c r="C3996" s="15" t="s">
        <v>170</v>
      </c>
      <c r="D3996" s="15" t="s">
        <v>146</v>
      </c>
      <c r="E3996" s="15" t="s">
        <v>133</v>
      </c>
      <c r="F3996" s="16">
        <v>220</v>
      </c>
      <c r="G3996" s="19">
        <v>441.91171396199553</v>
      </c>
      <c r="H3996" s="19">
        <f t="shared" si="311"/>
        <v>97220.577071639011</v>
      </c>
      <c r="I3996" s="20">
        <v>726.31269019999274</v>
      </c>
      <c r="J3996" s="19">
        <f t="shared" si="312"/>
        <v>159788.79184399839</v>
      </c>
      <c r="K3996" s="19">
        <f t="shared" si="313"/>
        <v>284.40097623799721</v>
      </c>
      <c r="L3996" s="19">
        <f t="shared" si="314"/>
        <v>62568.214772359381</v>
      </c>
      <c r="M3996" s="29">
        <f>Table4[[#This Row],[Revenue]]/Table4[[#This Row],[Units]]</f>
        <v>3.3014213190908763</v>
      </c>
      <c r="N3996" s="31">
        <f t="shared" si="315"/>
        <v>0.39156823235414817</v>
      </c>
    </row>
    <row r="3997" spans="1:14" x14ac:dyDescent="0.25">
      <c r="A3997" s="35">
        <v>1996</v>
      </c>
      <c r="B3997" s="15" t="s">
        <v>174</v>
      </c>
      <c r="C3997" s="15" t="s">
        <v>170</v>
      </c>
      <c r="D3997" s="15" t="s">
        <v>146</v>
      </c>
      <c r="E3997" s="15" t="s">
        <v>133</v>
      </c>
      <c r="F3997" s="16">
        <v>206</v>
      </c>
      <c r="G3997" s="19">
        <v>251.97942370019956</v>
      </c>
      <c r="H3997" s="19">
        <f t="shared" si="311"/>
        <v>51907.76128224111</v>
      </c>
      <c r="I3997" s="20">
        <v>501.39414741999911</v>
      </c>
      <c r="J3997" s="19">
        <f t="shared" si="312"/>
        <v>103287.19436851982</v>
      </c>
      <c r="K3997" s="19">
        <f t="shared" si="313"/>
        <v>249.41472371979955</v>
      </c>
      <c r="L3997" s="19">
        <f t="shared" si="314"/>
        <v>51379.43308627871</v>
      </c>
      <c r="M3997" s="29">
        <f>Table4[[#This Row],[Revenue]]/Table4[[#This Row],[Units]]</f>
        <v>2.4339521719417432</v>
      </c>
      <c r="N3997" s="31">
        <f t="shared" si="315"/>
        <v>0.4974424312752781</v>
      </c>
    </row>
    <row r="3998" spans="1:14" x14ac:dyDescent="0.25">
      <c r="A3998" s="35">
        <v>1997</v>
      </c>
      <c r="B3998" s="15" t="s">
        <v>174</v>
      </c>
      <c r="C3998" s="15" t="s">
        <v>170</v>
      </c>
      <c r="D3998" s="15" t="s">
        <v>146</v>
      </c>
      <c r="E3998" s="15" t="s">
        <v>133</v>
      </c>
      <c r="F3998" s="16">
        <v>673</v>
      </c>
      <c r="G3998" s="19">
        <v>709.41131899998834</v>
      </c>
      <c r="H3998" s="19">
        <f t="shared" si="311"/>
        <v>477433.81768699217</v>
      </c>
      <c r="I3998" s="20">
        <v>1559.1053667099743</v>
      </c>
      <c r="J3998" s="19">
        <f t="shared" si="312"/>
        <v>1049277.9117958127</v>
      </c>
      <c r="K3998" s="19">
        <f t="shared" si="313"/>
        <v>849.69404770998597</v>
      </c>
      <c r="L3998" s="19">
        <f t="shared" si="314"/>
        <v>571844.09410882043</v>
      </c>
      <c r="M3998" s="29">
        <f>Table4[[#This Row],[Revenue]]/Table4[[#This Row],[Units]]</f>
        <v>2.3166498762406751</v>
      </c>
      <c r="N3998" s="31">
        <f t="shared" si="315"/>
        <v>0.54498821301796374</v>
      </c>
    </row>
    <row r="3999" spans="1:14" x14ac:dyDescent="0.25">
      <c r="A3999" s="35">
        <v>1998</v>
      </c>
      <c r="B3999" s="15" t="s">
        <v>171</v>
      </c>
      <c r="C3999" s="15" t="s">
        <v>170</v>
      </c>
      <c r="D3999" s="15" t="s">
        <v>146</v>
      </c>
      <c r="E3999" s="15" t="s">
        <v>133</v>
      </c>
      <c r="F3999" s="16">
        <v>220</v>
      </c>
      <c r="G3999" s="19">
        <v>573.04989899998031</v>
      </c>
      <c r="H3999" s="19">
        <f t="shared" si="311"/>
        <v>126070.97777999566</v>
      </c>
      <c r="I3999" s="20">
        <v>922.81289999996818</v>
      </c>
      <c r="J3999" s="19">
        <f t="shared" si="312"/>
        <v>203018.837999993</v>
      </c>
      <c r="K3999" s="19">
        <f t="shared" si="313"/>
        <v>349.76300099998787</v>
      </c>
      <c r="L3999" s="19">
        <f t="shared" si="314"/>
        <v>76947.860219997339</v>
      </c>
      <c r="M3999" s="29">
        <f>Table4[[#This Row],[Revenue]]/Table4[[#This Row],[Units]]</f>
        <v>4.1946040909089461</v>
      </c>
      <c r="N3999" s="31">
        <f t="shared" si="315"/>
        <v>0.37901832646682759</v>
      </c>
    </row>
    <row r="4000" spans="1:14" x14ac:dyDescent="0.25">
      <c r="A4000" s="35">
        <v>2000</v>
      </c>
      <c r="B4000" s="15" t="s">
        <v>171</v>
      </c>
      <c r="C4000" s="15" t="s">
        <v>170</v>
      </c>
      <c r="D4000" s="15" t="s">
        <v>146</v>
      </c>
      <c r="E4000" s="15" t="s">
        <v>133</v>
      </c>
      <c r="F4000" s="16">
        <v>688</v>
      </c>
      <c r="G4000" s="19">
        <v>1627.2835955099204</v>
      </c>
      <c r="H4000" s="19">
        <f t="shared" si="311"/>
        <v>1119571.1137108251</v>
      </c>
      <c r="I4000" s="20">
        <v>3381.0119209998347</v>
      </c>
      <c r="J4000" s="19">
        <f t="shared" si="312"/>
        <v>2326136.2016478861</v>
      </c>
      <c r="K4000" s="19">
        <f t="shared" si="313"/>
        <v>1753.7283254899144</v>
      </c>
      <c r="L4000" s="19">
        <f t="shared" si="314"/>
        <v>1206565.087937061</v>
      </c>
      <c r="M4000" s="29">
        <f>Table4[[#This Row],[Revenue]]/Table4[[#This Row],[Units]]</f>
        <v>4.9142615130811551</v>
      </c>
      <c r="N4000" s="31">
        <f t="shared" si="315"/>
        <v>0.51869924344167972</v>
      </c>
    </row>
    <row r="4001" spans="1:14" x14ac:dyDescent="0.25">
      <c r="A4001" s="35">
        <v>2000</v>
      </c>
      <c r="B4001" s="15" t="s">
        <v>173</v>
      </c>
      <c r="C4001" s="15" t="s">
        <v>170</v>
      </c>
      <c r="D4001" s="15" t="s">
        <v>146</v>
      </c>
      <c r="E4001" s="15" t="s">
        <v>133</v>
      </c>
      <c r="F4001" s="16">
        <v>675</v>
      </c>
      <c r="G4001" s="19">
        <v>1948.0602732799102</v>
      </c>
      <c r="H4001" s="19">
        <f t="shared" si="311"/>
        <v>1314940.6844639394</v>
      </c>
      <c r="I4001" s="20">
        <v>3413.5018879998656</v>
      </c>
      <c r="J4001" s="19">
        <f t="shared" si="312"/>
        <v>2304113.7743999092</v>
      </c>
      <c r="K4001" s="19">
        <f t="shared" si="313"/>
        <v>1465.4416147199554</v>
      </c>
      <c r="L4001" s="19">
        <f t="shared" si="314"/>
        <v>989173.08993596979</v>
      </c>
      <c r="M4001" s="29">
        <f>Table4[[#This Row],[Revenue]]/Table4[[#This Row],[Units]]</f>
        <v>5.0570398340738754</v>
      </c>
      <c r="N4001" s="31">
        <f t="shared" si="315"/>
        <v>0.42930739832654025</v>
      </c>
    </row>
    <row r="4002" spans="1:14" x14ac:dyDescent="0.25">
      <c r="A4002" s="35">
        <v>2000</v>
      </c>
      <c r="B4002" s="15" t="s">
        <v>176</v>
      </c>
      <c r="C4002" s="15" t="s">
        <v>170</v>
      </c>
      <c r="D4002" s="15" t="s">
        <v>146</v>
      </c>
      <c r="E4002" s="15" t="s">
        <v>133</v>
      </c>
      <c r="F4002" s="16">
        <v>674</v>
      </c>
      <c r="G4002" s="19">
        <v>1528.1367252099271</v>
      </c>
      <c r="H4002" s="19">
        <f t="shared" si="311"/>
        <v>1029964.1527914909</v>
      </c>
      <c r="I4002" s="20">
        <v>3143.2687909998504</v>
      </c>
      <c r="J4002" s="19">
        <f t="shared" si="312"/>
        <v>2118563.1651338991</v>
      </c>
      <c r="K4002" s="19">
        <f t="shared" si="313"/>
        <v>1615.1320657899232</v>
      </c>
      <c r="L4002" s="19">
        <f t="shared" si="314"/>
        <v>1088599.0123424083</v>
      </c>
      <c r="M4002" s="29">
        <f>Table4[[#This Row],[Revenue]]/Table4[[#This Row],[Units]]</f>
        <v>4.663603547477523</v>
      </c>
      <c r="N4002" s="31">
        <f t="shared" si="315"/>
        <v>0.51383835528623745</v>
      </c>
    </row>
    <row r="4003" spans="1:14" x14ac:dyDescent="0.25">
      <c r="A4003" s="35">
        <v>2000</v>
      </c>
      <c r="B4003" s="15" t="s">
        <v>174</v>
      </c>
      <c r="C4003" s="15" t="s">
        <v>170</v>
      </c>
      <c r="D4003" s="15" t="s">
        <v>146</v>
      </c>
      <c r="E4003" s="15" t="s">
        <v>133</v>
      </c>
      <c r="F4003" s="16">
        <v>673</v>
      </c>
      <c r="G4003" s="19">
        <v>1011.2827769999551</v>
      </c>
      <c r="H4003" s="19">
        <f t="shared" si="311"/>
        <v>680593.30892096984</v>
      </c>
      <c r="I4003" s="20">
        <v>2085.7900769999073</v>
      </c>
      <c r="J4003" s="19">
        <f t="shared" si="312"/>
        <v>1403736.7218209377</v>
      </c>
      <c r="K4003" s="19">
        <f t="shared" si="313"/>
        <v>1074.5072999999522</v>
      </c>
      <c r="L4003" s="19">
        <f t="shared" si="314"/>
        <v>723143.41289996787</v>
      </c>
      <c r="M4003" s="29">
        <f>Table4[[#This Row],[Revenue]]/Table4[[#This Row],[Units]]</f>
        <v>3.0992423135214078</v>
      </c>
      <c r="N4003" s="31">
        <f t="shared" si="315"/>
        <v>0.51515601298931679</v>
      </c>
    </row>
    <row r="4004" spans="1:14" x14ac:dyDescent="0.25">
      <c r="A4004" s="35">
        <v>2000</v>
      </c>
      <c r="B4004" s="15" t="s">
        <v>171</v>
      </c>
      <c r="C4004" s="15" t="s">
        <v>170</v>
      </c>
      <c r="D4004" s="15" t="s">
        <v>146</v>
      </c>
      <c r="E4004" s="15" t="s">
        <v>133</v>
      </c>
      <c r="F4004" s="16">
        <v>407</v>
      </c>
      <c r="G4004" s="19">
        <v>740.89626389996363</v>
      </c>
      <c r="H4004" s="19">
        <f t="shared" si="311"/>
        <v>301544.77940728521</v>
      </c>
      <c r="I4004" s="20">
        <v>2006.8556899999014</v>
      </c>
      <c r="J4004" s="19">
        <f t="shared" si="312"/>
        <v>816790.26582995988</v>
      </c>
      <c r="K4004" s="19">
        <f t="shared" si="313"/>
        <v>1265.9594260999379</v>
      </c>
      <c r="L4004" s="19">
        <f t="shared" si="314"/>
        <v>515245.48642267467</v>
      </c>
      <c r="M4004" s="29">
        <f>Table4[[#This Row],[Revenue]]/Table4[[#This Row],[Units]]</f>
        <v>4.9308493611791189</v>
      </c>
      <c r="N4004" s="31">
        <f t="shared" si="315"/>
        <v>0.63081736888615048</v>
      </c>
    </row>
    <row r="4005" spans="1:14" x14ac:dyDescent="0.25">
      <c r="A4005" s="35">
        <v>2000</v>
      </c>
      <c r="B4005" s="15" t="s">
        <v>176</v>
      </c>
      <c r="C4005" s="15" t="s">
        <v>170</v>
      </c>
      <c r="D4005" s="15" t="s">
        <v>146</v>
      </c>
      <c r="E4005" s="15" t="s">
        <v>133</v>
      </c>
      <c r="F4005" s="16">
        <v>309</v>
      </c>
      <c r="G4005" s="19">
        <v>662.41548729996839</v>
      </c>
      <c r="H4005" s="19">
        <f t="shared" si="311"/>
        <v>204686.38557569022</v>
      </c>
      <c r="I4005" s="20">
        <v>1801.0838299999141</v>
      </c>
      <c r="J4005" s="19">
        <f t="shared" si="312"/>
        <v>556534.90346997348</v>
      </c>
      <c r="K4005" s="19">
        <f t="shared" si="313"/>
        <v>1138.6683426999457</v>
      </c>
      <c r="L4005" s="19">
        <f t="shared" si="314"/>
        <v>351848.51789428329</v>
      </c>
      <c r="M4005" s="29">
        <f>Table4[[#This Row],[Revenue]]/Table4[[#This Row],[Units]]</f>
        <v>5.8287502588993982</v>
      </c>
      <c r="N4005" s="31">
        <f t="shared" si="315"/>
        <v>0.63221285080328549</v>
      </c>
    </row>
    <row r="4006" spans="1:14" x14ac:dyDescent="0.25">
      <c r="A4006" s="35">
        <v>2000</v>
      </c>
      <c r="B4006" s="15" t="s">
        <v>173</v>
      </c>
      <c r="C4006" s="15" t="s">
        <v>170</v>
      </c>
      <c r="D4006" s="15" t="s">
        <v>146</v>
      </c>
      <c r="E4006" s="15" t="s">
        <v>133</v>
      </c>
      <c r="F4006" s="16">
        <v>310</v>
      </c>
      <c r="G4006" s="19">
        <v>668.06934241996908</v>
      </c>
      <c r="H4006" s="19">
        <f t="shared" si="311"/>
        <v>207101.49615019042</v>
      </c>
      <c r="I4006" s="20">
        <v>1602.498581999926</v>
      </c>
      <c r="J4006" s="19">
        <f t="shared" si="312"/>
        <v>496774.56041997706</v>
      </c>
      <c r="K4006" s="19">
        <f t="shared" si="313"/>
        <v>934.42923957995697</v>
      </c>
      <c r="L4006" s="19">
        <f t="shared" si="314"/>
        <v>289673.06426978664</v>
      </c>
      <c r="M4006" s="29">
        <f>Table4[[#This Row],[Revenue]]/Table4[[#This Row],[Units]]</f>
        <v>5.1693502645158906</v>
      </c>
      <c r="N4006" s="31">
        <f t="shared" si="315"/>
        <v>0.58310768575769012</v>
      </c>
    </row>
    <row r="4007" spans="1:14" x14ac:dyDescent="0.25">
      <c r="A4007" s="35">
        <v>2000</v>
      </c>
      <c r="B4007" s="15" t="s">
        <v>174</v>
      </c>
      <c r="C4007" s="15" t="s">
        <v>170</v>
      </c>
      <c r="D4007" s="15" t="s">
        <v>146</v>
      </c>
      <c r="E4007" s="15" t="s">
        <v>133</v>
      </c>
      <c r="F4007" s="16">
        <v>206</v>
      </c>
      <c r="G4007" s="19">
        <v>409.62703667998181</v>
      </c>
      <c r="H4007" s="19">
        <f t="shared" si="311"/>
        <v>84383.16955607626</v>
      </c>
      <c r="I4007" s="20">
        <v>806.82002799996417</v>
      </c>
      <c r="J4007" s="19">
        <f t="shared" si="312"/>
        <v>166204.92576799262</v>
      </c>
      <c r="K4007" s="19">
        <f t="shared" si="313"/>
        <v>397.19299131998235</v>
      </c>
      <c r="L4007" s="19">
        <f t="shared" si="314"/>
        <v>81821.756211916363</v>
      </c>
      <c r="M4007" s="29">
        <f>Table4[[#This Row],[Revenue]]/Table4[[#This Row],[Units]]</f>
        <v>3.916602077669729</v>
      </c>
      <c r="N4007" s="31">
        <f t="shared" si="315"/>
        <v>0.49229441205691044</v>
      </c>
    </row>
    <row r="4008" spans="1:14" x14ac:dyDescent="0.25">
      <c r="A4008" s="35">
        <v>2001</v>
      </c>
      <c r="B4008" s="15" t="s">
        <v>171</v>
      </c>
      <c r="C4008" s="15" t="s">
        <v>170</v>
      </c>
      <c r="D4008" s="15" t="s">
        <v>146</v>
      </c>
      <c r="E4008" s="15" t="s">
        <v>133</v>
      </c>
      <c r="F4008" s="16">
        <v>1093.5173112025318</v>
      </c>
      <c r="G4008" s="19">
        <v>3363.8994691753605</v>
      </c>
      <c r="H4008" s="19">
        <f t="shared" si="311"/>
        <v>3678482.3026882643</v>
      </c>
      <c r="I4008" s="20">
        <v>5666.7907867378672</v>
      </c>
      <c r="J4008" s="19">
        <f t="shared" si="312"/>
        <v>6196733.8242608719</v>
      </c>
      <c r="K4008" s="19">
        <f t="shared" si="313"/>
        <v>2302.8913175625066</v>
      </c>
      <c r="L4008" s="19">
        <f t="shared" si="314"/>
        <v>2518251.5215726076</v>
      </c>
      <c r="M4008" s="29">
        <f>Table4[[#This Row],[Revenue]]/Table4[[#This Row],[Units]]</f>
        <v>5.182168337606055</v>
      </c>
      <c r="N4008" s="31">
        <f t="shared" si="315"/>
        <v>0.40638368421012139</v>
      </c>
    </row>
    <row r="4009" spans="1:14" x14ac:dyDescent="0.25">
      <c r="A4009" s="35">
        <v>2001</v>
      </c>
      <c r="B4009" s="15" t="s">
        <v>174</v>
      </c>
      <c r="C4009" s="15" t="s">
        <v>170</v>
      </c>
      <c r="D4009" s="15" t="s">
        <v>146</v>
      </c>
      <c r="E4009" s="15" t="s">
        <v>133</v>
      </c>
      <c r="F4009" s="16">
        <v>684</v>
      </c>
      <c r="G4009" s="19">
        <v>2257.9995315498859</v>
      </c>
      <c r="H4009" s="19">
        <f t="shared" si="311"/>
        <v>1544471.679580122</v>
      </c>
      <c r="I4009" s="20">
        <v>3544.0775049998215</v>
      </c>
      <c r="J4009" s="19">
        <f t="shared" si="312"/>
        <v>2424149.0134198777</v>
      </c>
      <c r="K4009" s="19">
        <f t="shared" si="313"/>
        <v>1286.0779734499356</v>
      </c>
      <c r="L4009" s="19">
        <f t="shared" si="314"/>
        <v>879677.33383975574</v>
      </c>
      <c r="M4009" s="29">
        <f>Table4[[#This Row],[Revenue]]/Table4[[#This Row],[Units]]</f>
        <v>5.18139986111085</v>
      </c>
      <c r="N4009" s="31">
        <f t="shared" si="315"/>
        <v>0.36288088272211766</v>
      </c>
    </row>
    <row r="4010" spans="1:14" x14ac:dyDescent="0.25">
      <c r="A4010" s="35">
        <v>2001</v>
      </c>
      <c r="B4010" s="15" t="s">
        <v>175</v>
      </c>
      <c r="C4010" s="15" t="s">
        <v>170</v>
      </c>
      <c r="D4010" s="15" t="s">
        <v>146</v>
      </c>
      <c r="E4010" s="15" t="s">
        <v>133</v>
      </c>
      <c r="F4010" s="16">
        <v>676</v>
      </c>
      <c r="G4010" s="19">
        <v>1669.6963817099095</v>
      </c>
      <c r="H4010" s="19">
        <f t="shared" si="311"/>
        <v>1128714.7540358987</v>
      </c>
      <c r="I4010" s="20">
        <v>3328.6999409998193</v>
      </c>
      <c r="J4010" s="19">
        <f t="shared" si="312"/>
        <v>2250201.1601158776</v>
      </c>
      <c r="K4010" s="19">
        <f t="shared" si="313"/>
        <v>1659.0035592899098</v>
      </c>
      <c r="L4010" s="19">
        <f t="shared" si="314"/>
        <v>1121486.4060799789</v>
      </c>
      <c r="M4010" s="29">
        <f>Table4[[#This Row],[Revenue]]/Table4[[#This Row],[Units]]</f>
        <v>4.9241123387571291</v>
      </c>
      <c r="N4010" s="31">
        <f t="shared" si="315"/>
        <v>0.49839384405180304</v>
      </c>
    </row>
    <row r="4011" spans="1:14" x14ac:dyDescent="0.25">
      <c r="A4011" s="35">
        <v>2001</v>
      </c>
      <c r="B4011" s="15" t="s">
        <v>173</v>
      </c>
      <c r="C4011" s="15" t="s">
        <v>170</v>
      </c>
      <c r="D4011" s="15" t="s">
        <v>146</v>
      </c>
      <c r="E4011" s="15" t="s">
        <v>133</v>
      </c>
      <c r="F4011" s="16">
        <v>679</v>
      </c>
      <c r="G4011" s="19">
        <v>1634.7348228899134</v>
      </c>
      <c r="H4011" s="19">
        <f t="shared" si="311"/>
        <v>1109984.9447422512</v>
      </c>
      <c r="I4011" s="20">
        <v>3259.0007189998269</v>
      </c>
      <c r="J4011" s="19">
        <f t="shared" si="312"/>
        <v>2212861.4882008824</v>
      </c>
      <c r="K4011" s="19">
        <f t="shared" si="313"/>
        <v>1624.2658961099135</v>
      </c>
      <c r="L4011" s="19">
        <f t="shared" si="314"/>
        <v>1102876.5434586313</v>
      </c>
      <c r="M4011" s="29">
        <f>Table4[[#This Row],[Revenue]]/Table4[[#This Row],[Units]]</f>
        <v>4.7997065080998924</v>
      </c>
      <c r="N4011" s="31">
        <f t="shared" si="315"/>
        <v>0.49839384405180298</v>
      </c>
    </row>
    <row r="4012" spans="1:14" x14ac:dyDescent="0.25">
      <c r="A4012" s="35">
        <v>2001</v>
      </c>
      <c r="B4012" s="15" t="s">
        <v>171</v>
      </c>
      <c r="C4012" s="15" t="s">
        <v>170</v>
      </c>
      <c r="D4012" s="15" t="s">
        <v>146</v>
      </c>
      <c r="E4012" s="15" t="s">
        <v>133</v>
      </c>
      <c r="F4012" s="16">
        <v>604.34309291416662</v>
      </c>
      <c r="G4012" s="19">
        <v>1236.5153684625916</v>
      </c>
      <c r="H4012" s="19">
        <f t="shared" si="311"/>
        <v>747279.52221258299</v>
      </c>
      <c r="I4012" s="20">
        <v>3441.9250210154828</v>
      </c>
      <c r="J4012" s="19">
        <f t="shared" si="312"/>
        <v>2080103.6127791549</v>
      </c>
      <c r="K4012" s="19">
        <f t="shared" si="313"/>
        <v>2205.4096525528912</v>
      </c>
      <c r="L4012" s="19">
        <f t="shared" si="314"/>
        <v>1332824.0905665718</v>
      </c>
      <c r="M4012" s="29">
        <f>Table4[[#This Row],[Revenue]]/Table4[[#This Row],[Units]]</f>
        <v>5.6953162224761806</v>
      </c>
      <c r="N4012" s="31">
        <f t="shared" si="315"/>
        <v>0.64074889461195228</v>
      </c>
    </row>
    <row r="4013" spans="1:14" x14ac:dyDescent="0.25">
      <c r="A4013" s="35">
        <v>2001</v>
      </c>
      <c r="B4013" s="15" t="s">
        <v>174</v>
      </c>
      <c r="C4013" s="15" t="s">
        <v>170</v>
      </c>
      <c r="D4013" s="15" t="s">
        <v>146</v>
      </c>
      <c r="E4013" s="15" t="s">
        <v>133</v>
      </c>
      <c r="F4013" s="16">
        <v>421</v>
      </c>
      <c r="G4013" s="19">
        <v>883.75192135995553</v>
      </c>
      <c r="H4013" s="19">
        <f t="shared" si="311"/>
        <v>372059.55889254127</v>
      </c>
      <c r="I4013" s="20">
        <v>2136.7208559998921</v>
      </c>
      <c r="J4013" s="19">
        <f t="shared" si="312"/>
        <v>899559.48037595453</v>
      </c>
      <c r="K4013" s="19">
        <f t="shared" si="313"/>
        <v>1252.9689346399366</v>
      </c>
      <c r="L4013" s="19">
        <f t="shared" si="314"/>
        <v>527499.92148341332</v>
      </c>
      <c r="M4013" s="29">
        <f>Table4[[#This Row],[Revenue]]/Table4[[#This Row],[Units]]</f>
        <v>5.0753464513061575</v>
      </c>
      <c r="N4013" s="31">
        <f t="shared" si="315"/>
        <v>0.58639804592238221</v>
      </c>
    </row>
    <row r="4014" spans="1:14" x14ac:dyDescent="0.25">
      <c r="A4014" s="35">
        <v>2001</v>
      </c>
      <c r="B4014" s="15" t="s">
        <v>175</v>
      </c>
      <c r="C4014" s="15" t="s">
        <v>170</v>
      </c>
      <c r="D4014" s="15" t="s">
        <v>146</v>
      </c>
      <c r="E4014" s="15" t="s">
        <v>133</v>
      </c>
      <c r="F4014" s="16">
        <v>312</v>
      </c>
      <c r="G4014" s="19">
        <v>700.12669529996197</v>
      </c>
      <c r="H4014" s="19">
        <f t="shared" si="311"/>
        <v>218439.52893358812</v>
      </c>
      <c r="I4014" s="20">
        <v>1825.2006299999009</v>
      </c>
      <c r="J4014" s="19">
        <f t="shared" si="312"/>
        <v>569462.59655996913</v>
      </c>
      <c r="K4014" s="19">
        <f t="shared" si="313"/>
        <v>1125.0739346999389</v>
      </c>
      <c r="L4014" s="19">
        <f t="shared" si="314"/>
        <v>351023.067626381</v>
      </c>
      <c r="M4014" s="29">
        <f>Table4[[#This Row],[Revenue]]/Table4[[#This Row],[Units]]</f>
        <v>5.8500020192304518</v>
      </c>
      <c r="N4014" s="31">
        <f t="shared" si="315"/>
        <v>0.61641110363850793</v>
      </c>
    </row>
    <row r="4015" spans="1:14" x14ac:dyDescent="0.25">
      <c r="A4015" s="35">
        <v>2001</v>
      </c>
      <c r="B4015" s="15" t="s">
        <v>176</v>
      </c>
      <c r="C4015" s="15" t="s">
        <v>170</v>
      </c>
      <c r="D4015" s="15" t="s">
        <v>146</v>
      </c>
      <c r="E4015" s="15" t="s">
        <v>133</v>
      </c>
      <c r="F4015" s="16">
        <v>315</v>
      </c>
      <c r="G4015" s="19">
        <v>685.17176869996365</v>
      </c>
      <c r="H4015" s="19">
        <f t="shared" si="311"/>
        <v>215829.10714048854</v>
      </c>
      <c r="I4015" s="20">
        <v>1786.2137699999053</v>
      </c>
      <c r="J4015" s="19">
        <f t="shared" si="312"/>
        <v>562657.33754997014</v>
      </c>
      <c r="K4015" s="19">
        <f t="shared" si="313"/>
        <v>1101.0420012999416</v>
      </c>
      <c r="L4015" s="19">
        <f t="shared" si="314"/>
        <v>346828.23040948156</v>
      </c>
      <c r="M4015" s="29">
        <f>Table4[[#This Row],[Revenue]]/Table4[[#This Row],[Units]]</f>
        <v>5.6705199047616039</v>
      </c>
      <c r="N4015" s="31">
        <f t="shared" si="315"/>
        <v>0.61641110363850793</v>
      </c>
    </row>
    <row r="4016" spans="1:14" x14ac:dyDescent="0.25">
      <c r="A4016" s="35">
        <v>2002</v>
      </c>
      <c r="B4016" s="15" t="s">
        <v>175</v>
      </c>
      <c r="C4016" s="15" t="s">
        <v>170</v>
      </c>
      <c r="D4016" s="15" t="s">
        <v>146</v>
      </c>
      <c r="E4016" s="15" t="s">
        <v>133</v>
      </c>
      <c r="F4016" s="16">
        <v>1350.3028502781719</v>
      </c>
      <c r="G4016" s="19">
        <v>3989.4042020937695</v>
      </c>
      <c r="H4016" s="19">
        <f t="shared" si="311"/>
        <v>5386903.8649989329</v>
      </c>
      <c r="I4016" s="20">
        <v>7714.78045178723</v>
      </c>
      <c r="J4016" s="19">
        <f t="shared" si="312"/>
        <v>10417290.03331862</v>
      </c>
      <c r="K4016" s="19">
        <f t="shared" si="313"/>
        <v>3725.3762496934605</v>
      </c>
      <c r="L4016" s="19">
        <f t="shared" si="314"/>
        <v>5030386.1683196872</v>
      </c>
      <c r="M4016" s="29">
        <f>Table4[[#This Row],[Revenue]]/Table4[[#This Row],[Units]]</f>
        <v>5.7133704858861334</v>
      </c>
      <c r="N4016" s="31">
        <f t="shared" si="315"/>
        <v>0.48288817458576261</v>
      </c>
    </row>
    <row r="4017" spans="1:19" x14ac:dyDescent="0.25">
      <c r="A4017" s="35">
        <v>2002</v>
      </c>
      <c r="B4017" s="15" t="s">
        <v>172</v>
      </c>
      <c r="C4017" s="15" t="s">
        <v>170</v>
      </c>
      <c r="D4017" s="15" t="s">
        <v>146</v>
      </c>
      <c r="E4017" s="15" t="s">
        <v>133</v>
      </c>
      <c r="F4017" s="16">
        <v>1297.9395591718533</v>
      </c>
      <c r="G4017" s="19">
        <v>3383.0026849707756</v>
      </c>
      <c r="H4017" s="19">
        <f t="shared" si="311"/>
        <v>4390933.0136081642</v>
      </c>
      <c r="I4017" s="20">
        <v>6807.4429979680053</v>
      </c>
      <c r="J4017" s="19">
        <f t="shared" si="312"/>
        <v>8835649.5638701115</v>
      </c>
      <c r="K4017" s="19">
        <f t="shared" si="313"/>
        <v>3424.4403129972297</v>
      </c>
      <c r="L4017" s="19">
        <f t="shared" si="314"/>
        <v>4444716.5502619473</v>
      </c>
      <c r="M4017" s="29">
        <f>Table4[[#This Row],[Revenue]]/Table4[[#This Row],[Units]]</f>
        <v>5.2448073948154219</v>
      </c>
      <c r="N4017" s="31">
        <f t="shared" si="315"/>
        <v>0.5030435530667553</v>
      </c>
    </row>
    <row r="4018" spans="1:19" x14ac:dyDescent="0.25">
      <c r="A4018" s="35">
        <v>2002</v>
      </c>
      <c r="B4018" s="15" t="s">
        <v>174</v>
      </c>
      <c r="C4018" s="15" t="s">
        <v>170</v>
      </c>
      <c r="D4018" s="15" t="s">
        <v>146</v>
      </c>
      <c r="E4018" s="15" t="s">
        <v>133</v>
      </c>
      <c r="F4018" s="16">
        <v>1204.2463500370379</v>
      </c>
      <c r="G4018" s="19">
        <v>4511.3166389803764</v>
      </c>
      <c r="H4018" s="19">
        <f t="shared" si="311"/>
        <v>5432736.5963534759</v>
      </c>
      <c r="I4018" s="20">
        <v>7056.8273510982026</v>
      </c>
      <c r="J4018" s="19">
        <f t="shared" si="312"/>
        <v>8498158.5804015491</v>
      </c>
      <c r="K4018" s="19">
        <f t="shared" si="313"/>
        <v>2545.5107121178262</v>
      </c>
      <c r="L4018" s="19">
        <f t="shared" si="314"/>
        <v>3065421.9840480732</v>
      </c>
      <c r="M4018" s="29">
        <f>Table4[[#This Row],[Revenue]]/Table4[[#This Row],[Units]]</f>
        <v>5.8599532818855229</v>
      </c>
      <c r="N4018" s="31">
        <f t="shared" si="315"/>
        <v>0.36071602513014389</v>
      </c>
      <c r="O4018" s="41"/>
      <c r="P4018" s="41"/>
      <c r="Q4018" s="41"/>
      <c r="R4018" s="41"/>
      <c r="S4018" s="41"/>
    </row>
    <row r="4019" spans="1:19" x14ac:dyDescent="0.25">
      <c r="A4019" s="35">
        <v>2002</v>
      </c>
      <c r="B4019" s="15" t="s">
        <v>173</v>
      </c>
      <c r="C4019" s="15" t="s">
        <v>170</v>
      </c>
      <c r="D4019" s="15" t="s">
        <v>146</v>
      </c>
      <c r="E4019" s="15" t="s">
        <v>133</v>
      </c>
      <c r="F4019" s="16">
        <v>1136.6389547983381</v>
      </c>
      <c r="G4019" s="19">
        <v>3402.3482606383363</v>
      </c>
      <c r="H4019" s="19">
        <f t="shared" si="311"/>
        <v>3867241.5708319023</v>
      </c>
      <c r="I4019" s="20">
        <v>6053.1595797095224</v>
      </c>
      <c r="J4019" s="19">
        <f t="shared" si="312"/>
        <v>6880256.9779085787</v>
      </c>
      <c r="K4019" s="19">
        <f t="shared" si="313"/>
        <v>2650.8113190711861</v>
      </c>
      <c r="L4019" s="19">
        <f t="shared" si="314"/>
        <v>3013015.4070766764</v>
      </c>
      <c r="M4019" s="29">
        <f>Table4[[#This Row],[Revenue]]/Table4[[#This Row],[Units]]</f>
        <v>5.3254901692010641</v>
      </c>
      <c r="N4019" s="31">
        <f t="shared" si="315"/>
        <v>0.43792192889756798</v>
      </c>
    </row>
    <row r="4020" spans="1:19" x14ac:dyDescent="0.25">
      <c r="A4020" s="35">
        <v>2002</v>
      </c>
      <c r="B4020" s="15" t="s">
        <v>175</v>
      </c>
      <c r="C4020" s="15" t="s">
        <v>170</v>
      </c>
      <c r="D4020" s="15" t="s">
        <v>146</v>
      </c>
      <c r="E4020" s="15" t="s">
        <v>133</v>
      </c>
      <c r="F4020" s="16">
        <v>783.44746747960312</v>
      </c>
      <c r="G4020" s="19">
        <v>1725.8406786236521</v>
      </c>
      <c r="H4020" s="19">
        <f t="shared" si="311"/>
        <v>1352105.5089409798</v>
      </c>
      <c r="I4020" s="20">
        <v>5728.4972376952082</v>
      </c>
      <c r="J4020" s="19">
        <f t="shared" si="312"/>
        <v>4487976.653336213</v>
      </c>
      <c r="K4020" s="19">
        <f t="shared" si="313"/>
        <v>4002.6565590715563</v>
      </c>
      <c r="L4020" s="19">
        <f t="shared" si="314"/>
        <v>3135871.1443952331</v>
      </c>
      <c r="M4020" s="29">
        <f>Table4[[#This Row],[Revenue]]/Table4[[#This Row],[Units]]</f>
        <v>7.3119098286501876</v>
      </c>
      <c r="N4020" s="31">
        <f t="shared" si="315"/>
        <v>0.69872715181442191</v>
      </c>
    </row>
    <row r="4021" spans="1:19" x14ac:dyDescent="0.25">
      <c r="A4021" s="35">
        <v>2002</v>
      </c>
      <c r="B4021" s="15" t="s">
        <v>176</v>
      </c>
      <c r="C4021" s="15" t="s">
        <v>170</v>
      </c>
      <c r="D4021" s="15" t="s">
        <v>146</v>
      </c>
      <c r="E4021" s="15" t="s">
        <v>133</v>
      </c>
      <c r="F4021" s="16">
        <v>739.49769770873013</v>
      </c>
      <c r="G4021" s="19">
        <v>1471.9177209786919</v>
      </c>
      <c r="H4021" s="19">
        <f t="shared" si="311"/>
        <v>1088479.7658804236</v>
      </c>
      <c r="I4021" s="20">
        <v>4494.810307187915</v>
      </c>
      <c r="J4021" s="19">
        <f t="shared" si="312"/>
        <v>3323901.8738029334</v>
      </c>
      <c r="K4021" s="19">
        <f t="shared" si="313"/>
        <v>3022.8925862092228</v>
      </c>
      <c r="L4021" s="19">
        <f t="shared" si="314"/>
        <v>2235422.1079225098</v>
      </c>
      <c r="M4021" s="29">
        <f>Table4[[#This Row],[Revenue]]/Table4[[#This Row],[Units]]</f>
        <v>6.0781937808795039</v>
      </c>
      <c r="N4021" s="31">
        <f t="shared" si="315"/>
        <v>0.67252951284176288</v>
      </c>
    </row>
    <row r="4022" spans="1:19" x14ac:dyDescent="0.25">
      <c r="A4022" s="35">
        <v>2002</v>
      </c>
      <c r="B4022" s="15" t="s">
        <v>172</v>
      </c>
      <c r="C4022" s="15" t="s">
        <v>170</v>
      </c>
      <c r="D4022" s="15" t="s">
        <v>146</v>
      </c>
      <c r="E4022" s="15" t="s">
        <v>133</v>
      </c>
      <c r="F4022" s="16">
        <v>683.42201120670916</v>
      </c>
      <c r="G4022" s="19">
        <v>1697.4699176079775</v>
      </c>
      <c r="H4022" s="19">
        <f t="shared" si="311"/>
        <v>1160088.305054531</v>
      </c>
      <c r="I4022" s="20">
        <v>4582.009427092964</v>
      </c>
      <c r="J4022" s="19">
        <f t="shared" si="312"/>
        <v>3131446.0980319744</v>
      </c>
      <c r="K4022" s="19">
        <f t="shared" si="313"/>
        <v>2884.5395094849864</v>
      </c>
      <c r="L4022" s="19">
        <f t="shared" si="314"/>
        <v>1971357.7929774434</v>
      </c>
      <c r="M4022" s="29">
        <f>Table4[[#This Row],[Revenue]]/Table4[[#This Row],[Units]]</f>
        <v>6.7045095884497057</v>
      </c>
      <c r="N4022" s="31">
        <f t="shared" si="315"/>
        <v>0.62953591767598571</v>
      </c>
    </row>
    <row r="4023" spans="1:19" x14ac:dyDescent="0.25">
      <c r="A4023" s="35">
        <v>2002</v>
      </c>
      <c r="B4023" s="15" t="s">
        <v>174</v>
      </c>
      <c r="C4023" s="15" t="s">
        <v>170</v>
      </c>
      <c r="D4023" s="15" t="s">
        <v>146</v>
      </c>
      <c r="E4023" s="15" t="s">
        <v>133</v>
      </c>
      <c r="F4023" s="16">
        <v>726.94052883101631</v>
      </c>
      <c r="G4023" s="19">
        <v>1370.6407621587396</v>
      </c>
      <c r="H4023" s="19">
        <f t="shared" si="311"/>
        <v>996374.32048102142</v>
      </c>
      <c r="I4023" s="20">
        <v>3827.8719042688294</v>
      </c>
      <c r="J4023" s="19">
        <f t="shared" si="312"/>
        <v>2782635.2263865722</v>
      </c>
      <c r="K4023" s="19">
        <f t="shared" si="313"/>
        <v>2457.2311421100899</v>
      </c>
      <c r="L4023" s="19">
        <f t="shared" si="314"/>
        <v>1786260.9059055508</v>
      </c>
      <c r="M4023" s="29">
        <f>Table4[[#This Row],[Revenue]]/Table4[[#This Row],[Units]]</f>
        <v>5.2657291105014892</v>
      </c>
      <c r="N4023" s="31">
        <f t="shared" si="315"/>
        <v>0.64193139257606668</v>
      </c>
    </row>
    <row r="4024" spans="1:19" x14ac:dyDescent="0.25">
      <c r="A4024" s="35">
        <v>2007</v>
      </c>
      <c r="B4024" s="15" t="s">
        <v>171</v>
      </c>
      <c r="C4024" s="15" t="s">
        <v>170</v>
      </c>
      <c r="D4024" s="15" t="s">
        <v>146</v>
      </c>
      <c r="E4024" s="15" t="s">
        <v>133</v>
      </c>
      <c r="F4024" s="16">
        <v>384</v>
      </c>
      <c r="G4024" s="19">
        <v>680.2654096031938</v>
      </c>
      <c r="H4024" s="19">
        <f t="shared" si="311"/>
        <v>261221.91728762642</v>
      </c>
      <c r="I4024" s="20">
        <v>1483.334198719991</v>
      </c>
      <c r="J4024" s="19">
        <f t="shared" si="312"/>
        <v>569600.33230847656</v>
      </c>
      <c r="K4024" s="19">
        <f t="shared" si="313"/>
        <v>803.06878911679723</v>
      </c>
      <c r="L4024" s="19">
        <f t="shared" si="314"/>
        <v>308378.41502085014</v>
      </c>
      <c r="M4024" s="29">
        <f>Table4[[#This Row],[Revenue]]/Table4[[#This Row],[Units]]</f>
        <v>3.8628494758333098</v>
      </c>
      <c r="N4024" s="31">
        <f t="shared" si="315"/>
        <v>0.5413943734390988</v>
      </c>
    </row>
    <row r="4025" spans="1:19" x14ac:dyDescent="0.25">
      <c r="A4025" s="35">
        <v>2007</v>
      </c>
      <c r="B4025" s="15" t="s">
        <v>175</v>
      </c>
      <c r="C4025" s="15" t="s">
        <v>170</v>
      </c>
      <c r="D4025" s="15" t="s">
        <v>146</v>
      </c>
      <c r="E4025" s="15" t="s">
        <v>133</v>
      </c>
      <c r="F4025" s="16">
        <v>222</v>
      </c>
      <c r="G4025" s="19">
        <v>427.45034933339741</v>
      </c>
      <c r="H4025" s="19">
        <f t="shared" si="311"/>
        <v>94893.977552014228</v>
      </c>
      <c r="I4025" s="20">
        <v>700.95355913999583</v>
      </c>
      <c r="J4025" s="19">
        <f t="shared" si="312"/>
        <v>155611.69012907907</v>
      </c>
      <c r="K4025" s="19">
        <f t="shared" si="313"/>
        <v>273.50320980659842</v>
      </c>
      <c r="L4025" s="19">
        <f t="shared" si="314"/>
        <v>60717.712577064842</v>
      </c>
      <c r="M4025" s="29">
        <f>Table4[[#This Row],[Revenue]]/Table4[[#This Row],[Units]]</f>
        <v>3.1574484645945757</v>
      </c>
      <c r="N4025" s="31">
        <f t="shared" si="315"/>
        <v>0.39018734727898546</v>
      </c>
    </row>
    <row r="4026" spans="1:19" x14ac:dyDescent="0.25">
      <c r="A4026" s="35">
        <v>2008</v>
      </c>
      <c r="B4026" s="15" t="s">
        <v>176</v>
      </c>
      <c r="C4026" s="15" t="s">
        <v>170</v>
      </c>
      <c r="D4026" s="15" t="s">
        <v>146</v>
      </c>
      <c r="E4026" s="15" t="s">
        <v>133</v>
      </c>
      <c r="F4026" s="16">
        <v>997</v>
      </c>
      <c r="G4026" s="19">
        <v>1161.6495649999706</v>
      </c>
      <c r="H4026" s="19">
        <f t="shared" si="311"/>
        <v>1158164.6163049708</v>
      </c>
      <c r="I4026" s="20">
        <v>2551.0506086499354</v>
      </c>
      <c r="J4026" s="19">
        <f t="shared" si="312"/>
        <v>2543397.4568239856</v>
      </c>
      <c r="K4026" s="19">
        <f t="shared" si="313"/>
        <v>1389.4010436499648</v>
      </c>
      <c r="L4026" s="19">
        <f t="shared" si="314"/>
        <v>1385232.8405190147</v>
      </c>
      <c r="M4026" s="29">
        <f>Table4[[#This Row],[Revenue]]/Table4[[#This Row],[Units]]</f>
        <v>2.5587267890169865</v>
      </c>
      <c r="N4026" s="31">
        <f t="shared" si="315"/>
        <v>0.54463876135537048</v>
      </c>
    </row>
    <row r="4027" spans="1:19" x14ac:dyDescent="0.25">
      <c r="A4027" s="35">
        <v>2008</v>
      </c>
      <c r="B4027" s="15" t="s">
        <v>175</v>
      </c>
      <c r="C4027" s="15" t="s">
        <v>170</v>
      </c>
      <c r="D4027" s="15" t="s">
        <v>146</v>
      </c>
      <c r="E4027" s="15" t="s">
        <v>133</v>
      </c>
      <c r="F4027" s="16">
        <v>809</v>
      </c>
      <c r="G4027" s="19">
        <v>949.36392699997543</v>
      </c>
      <c r="H4027" s="19">
        <f t="shared" si="311"/>
        <v>768035.41694298014</v>
      </c>
      <c r="I4027" s="20">
        <v>1868.7062269999515</v>
      </c>
      <c r="J4027" s="19">
        <f t="shared" si="312"/>
        <v>1511783.3376429607</v>
      </c>
      <c r="K4027" s="19">
        <f t="shared" si="313"/>
        <v>919.34229999997603</v>
      </c>
      <c r="L4027" s="19">
        <f t="shared" si="314"/>
        <v>743747.92069998058</v>
      </c>
      <c r="M4027" s="29">
        <f>Table4[[#This Row],[Revenue]]/Table4[[#This Row],[Units]]</f>
        <v>2.3098964487020415</v>
      </c>
      <c r="N4027" s="31">
        <f t="shared" si="315"/>
        <v>0.49196726950276271</v>
      </c>
    </row>
    <row r="4028" spans="1:19" x14ac:dyDescent="0.25">
      <c r="A4028" s="35">
        <v>2009</v>
      </c>
      <c r="B4028" s="15" t="s">
        <v>175</v>
      </c>
      <c r="C4028" s="15" t="s">
        <v>170</v>
      </c>
      <c r="D4028" s="15" t="s">
        <v>146</v>
      </c>
      <c r="E4028" s="15" t="s">
        <v>133</v>
      </c>
      <c r="F4028" s="16">
        <v>384</v>
      </c>
      <c r="G4028" s="19">
        <v>952.22307839996222</v>
      </c>
      <c r="H4028" s="19">
        <f t="shared" si="311"/>
        <v>365653.66210558551</v>
      </c>
      <c r="I4028" s="20">
        <v>1836.3046399999471</v>
      </c>
      <c r="J4028" s="19">
        <f t="shared" si="312"/>
        <v>705140.98175997962</v>
      </c>
      <c r="K4028" s="19">
        <f t="shared" si="313"/>
        <v>884.08156159998487</v>
      </c>
      <c r="L4028" s="19">
        <f t="shared" si="314"/>
        <v>339487.31965439412</v>
      </c>
      <c r="M4028" s="29">
        <f>Table4[[#This Row],[Revenue]]/Table4[[#This Row],[Units]]</f>
        <v>4.7820433333331955</v>
      </c>
      <c r="N4028" s="31">
        <f t="shared" si="315"/>
        <v>0.48144602063414182</v>
      </c>
    </row>
    <row r="4029" spans="1:19" x14ac:dyDescent="0.25">
      <c r="A4029" s="35">
        <v>2009</v>
      </c>
      <c r="B4029" s="15" t="s">
        <v>175</v>
      </c>
      <c r="C4029" s="15" t="s">
        <v>170</v>
      </c>
      <c r="D4029" s="15" t="s">
        <v>146</v>
      </c>
      <c r="E4029" s="15" t="s">
        <v>133</v>
      </c>
      <c r="F4029" s="16">
        <v>222</v>
      </c>
      <c r="G4029" s="19">
        <v>619.64447237997535</v>
      </c>
      <c r="H4029" s="19">
        <f t="shared" si="311"/>
        <v>137561.07286835453</v>
      </c>
      <c r="I4029" s="20">
        <v>995.44249799996055</v>
      </c>
      <c r="J4029" s="19">
        <f t="shared" si="312"/>
        <v>220988.23455599125</v>
      </c>
      <c r="K4029" s="19">
        <f t="shared" si="313"/>
        <v>375.7980256199852</v>
      </c>
      <c r="L4029" s="19">
        <f t="shared" si="314"/>
        <v>83427.161687636719</v>
      </c>
      <c r="M4029" s="29">
        <f>Table4[[#This Row],[Revenue]]/Table4[[#This Row],[Units]]</f>
        <v>4.4839752162160389</v>
      </c>
      <c r="N4029" s="31">
        <f t="shared" si="315"/>
        <v>0.37751856724525751</v>
      </c>
    </row>
    <row r="4030" spans="1:19" x14ac:dyDescent="0.25">
      <c r="A4030" s="35">
        <v>2011</v>
      </c>
      <c r="B4030" s="15" t="s">
        <v>176</v>
      </c>
      <c r="C4030" s="15" t="s">
        <v>170</v>
      </c>
      <c r="D4030" s="15" t="s">
        <v>146</v>
      </c>
      <c r="E4030" s="15" t="s">
        <v>133</v>
      </c>
      <c r="F4030" s="16">
        <v>997.59125470515608</v>
      </c>
      <c r="G4030" s="19">
        <v>2591.2976455547087</v>
      </c>
      <c r="H4030" s="19">
        <f t="shared" si="311"/>
        <v>2585055.8695434388</v>
      </c>
      <c r="I4030" s="20">
        <v>6961.2892057735226</v>
      </c>
      <c r="J4030" s="19">
        <f t="shared" si="312"/>
        <v>6944521.2331530675</v>
      </c>
      <c r="K4030" s="19">
        <f t="shared" si="313"/>
        <v>4369.9915602188139</v>
      </c>
      <c r="L4030" s="19">
        <f t="shared" si="314"/>
        <v>4359465.3636096288</v>
      </c>
      <c r="M4030" s="29">
        <f>Table4[[#This Row],[Revenue]]/Table4[[#This Row],[Units]]</f>
        <v>6.9780976656927214</v>
      </c>
      <c r="N4030" s="31">
        <f t="shared" si="315"/>
        <v>0.62775607090055241</v>
      </c>
    </row>
    <row r="4031" spans="1:19" x14ac:dyDescent="0.25">
      <c r="A4031" s="35">
        <v>2011</v>
      </c>
      <c r="B4031" s="15" t="s">
        <v>173</v>
      </c>
      <c r="C4031" s="15" t="s">
        <v>170</v>
      </c>
      <c r="D4031" s="15" t="s">
        <v>146</v>
      </c>
      <c r="E4031" s="15" t="s">
        <v>133</v>
      </c>
      <c r="F4031" s="16">
        <v>934.17386791377817</v>
      </c>
      <c r="G4031" s="19">
        <v>2210.1932677066552</v>
      </c>
      <c r="H4031" s="19">
        <f t="shared" si="311"/>
        <v>2064704.7937305188</v>
      </c>
      <c r="I4031" s="20">
        <v>5462.4874909562095</v>
      </c>
      <c r="J4031" s="19">
        <f t="shared" si="312"/>
        <v>5102913.0678571919</v>
      </c>
      <c r="K4031" s="19">
        <f t="shared" si="313"/>
        <v>3252.2942232495543</v>
      </c>
      <c r="L4031" s="19">
        <f t="shared" si="314"/>
        <v>3038208.2741266731</v>
      </c>
      <c r="M4031" s="29">
        <f>Table4[[#This Row],[Revenue]]/Table4[[#This Row],[Units]]</f>
        <v>5.8473991604530546</v>
      </c>
      <c r="N4031" s="31">
        <f t="shared" si="315"/>
        <v>0.59538703358755696</v>
      </c>
    </row>
    <row r="4032" spans="1:19" x14ac:dyDescent="0.25">
      <c r="A4032" s="35">
        <v>2011</v>
      </c>
      <c r="B4032" s="15" t="s">
        <v>173</v>
      </c>
      <c r="C4032" s="15" t="s">
        <v>170</v>
      </c>
      <c r="D4032" s="15" t="s">
        <v>146</v>
      </c>
      <c r="E4032" s="15" t="s">
        <v>133</v>
      </c>
      <c r="F4032" s="16">
        <v>598.52140587409474</v>
      </c>
      <c r="G4032" s="19">
        <v>1375.6898064505199</v>
      </c>
      <c r="H4032" s="19">
        <f t="shared" si="311"/>
        <v>823379.79700342647</v>
      </c>
      <c r="I4032" s="20">
        <v>3480.7812029270285</v>
      </c>
      <c r="J4032" s="19">
        <f t="shared" si="312"/>
        <v>2083322.0591160078</v>
      </c>
      <c r="K4032" s="19">
        <f t="shared" si="313"/>
        <v>2105.0913964765086</v>
      </c>
      <c r="L4032" s="19">
        <f t="shared" si="314"/>
        <v>1259942.2621125812</v>
      </c>
      <c r="M4032" s="29">
        <f>Table4[[#This Row],[Revenue]]/Table4[[#This Row],[Units]]</f>
        <v>5.8156336076963093</v>
      </c>
      <c r="N4032" s="31">
        <f t="shared" si="315"/>
        <v>0.60477555863215804</v>
      </c>
    </row>
    <row r="4033" spans="1:19" x14ac:dyDescent="0.25">
      <c r="A4033" s="35">
        <v>2011</v>
      </c>
      <c r="B4033" s="15" t="s">
        <v>174</v>
      </c>
      <c r="C4033" s="15" t="s">
        <v>170</v>
      </c>
      <c r="D4033" s="15" t="s">
        <v>146</v>
      </c>
      <c r="E4033" s="15" t="s">
        <v>133</v>
      </c>
      <c r="F4033" s="16">
        <v>553.97301195580178</v>
      </c>
      <c r="G4033" s="19">
        <v>1105.4948238687139</v>
      </c>
      <c r="H4033" s="19">
        <f t="shared" si="311"/>
        <v>612414.29728010006</v>
      </c>
      <c r="I4033" s="20">
        <v>2929.1314570735826</v>
      </c>
      <c r="J4033" s="19">
        <f t="shared" si="312"/>
        <v>1622659.7756895388</v>
      </c>
      <c r="K4033" s="19">
        <f t="shared" si="313"/>
        <v>1823.6366332048688</v>
      </c>
      <c r="L4033" s="19">
        <f t="shared" si="314"/>
        <v>1010245.4784094387</v>
      </c>
      <c r="M4033" s="29">
        <f>Table4[[#This Row],[Revenue]]/Table4[[#This Row],[Units]]</f>
        <v>5.2874984771050197</v>
      </c>
      <c r="N4033" s="31">
        <f t="shared" si="315"/>
        <v>0.62258613514970595</v>
      </c>
    </row>
    <row r="4034" spans="1:19" x14ac:dyDescent="0.25">
      <c r="A4034" s="35">
        <v>2011</v>
      </c>
      <c r="B4034" s="15" t="s">
        <v>172</v>
      </c>
      <c r="C4034" s="15" t="s">
        <v>170</v>
      </c>
      <c r="D4034" s="15" t="s">
        <v>146</v>
      </c>
      <c r="E4034" s="15" t="s">
        <v>133</v>
      </c>
      <c r="F4034" s="16">
        <v>492.71489328826851</v>
      </c>
      <c r="G4034" s="19">
        <v>1149.2997343120535</v>
      </c>
      <c r="H4034" s="19">
        <f t="shared" ref="H4034:H4097" si="316">G4034*F4034</f>
        <v>566277.09594779881</v>
      </c>
      <c r="I4034" s="20">
        <v>2869.8577097395869</v>
      </c>
      <c r="J4034" s="19">
        <f t="shared" ref="J4034:J4097" si="317">I4034*F4034</f>
        <v>1414021.6352068551</v>
      </c>
      <c r="K4034" s="19">
        <f t="shared" ref="K4034:K4097" si="318">I4034-G4034</f>
        <v>1720.5579754275334</v>
      </c>
      <c r="L4034" s="19">
        <f t="shared" ref="L4034:L4097" si="319">J4034-H4034</f>
        <v>847744.53925905633</v>
      </c>
      <c r="M4034" s="29">
        <f>Table4[[#This Row],[Revenue]]/Table4[[#This Row],[Units]]</f>
        <v>5.8245808049089023</v>
      </c>
      <c r="N4034" s="31">
        <f t="shared" ref="N4034:N4097" si="320">K4034/I4034</f>
        <v>0.59952727606960632</v>
      </c>
    </row>
    <row r="4035" spans="1:19" x14ac:dyDescent="0.25">
      <c r="A4035" s="35">
        <v>2015</v>
      </c>
      <c r="B4035" s="15" t="s">
        <v>173</v>
      </c>
      <c r="C4035" s="15" t="s">
        <v>170</v>
      </c>
      <c r="D4035" s="15" t="s">
        <v>146</v>
      </c>
      <c r="E4035" s="15" t="s">
        <v>133</v>
      </c>
      <c r="F4035" s="16">
        <v>765</v>
      </c>
      <c r="G4035" s="19">
        <v>2512.3547667898661</v>
      </c>
      <c r="H4035" s="19">
        <f t="shared" si="316"/>
        <v>1921951.3965942475</v>
      </c>
      <c r="I4035" s="20">
        <v>4254.6705089997995</v>
      </c>
      <c r="J4035" s="19">
        <f t="shared" si="317"/>
        <v>3254822.9393848465</v>
      </c>
      <c r="K4035" s="19">
        <f t="shared" si="318"/>
        <v>1742.3157422099334</v>
      </c>
      <c r="L4035" s="19">
        <f t="shared" si="319"/>
        <v>1332871.5427905989</v>
      </c>
      <c r="M4035" s="29">
        <f>Table4[[#This Row],[Revenue]]/Table4[[#This Row],[Units]]</f>
        <v>5.5616607960781694</v>
      </c>
      <c r="N4035" s="31">
        <f t="shared" si="320"/>
        <v>0.40950662067120264</v>
      </c>
    </row>
    <row r="4036" spans="1:19" x14ac:dyDescent="0.25">
      <c r="A4036" s="35">
        <v>2015</v>
      </c>
      <c r="B4036" s="15" t="s">
        <v>172</v>
      </c>
      <c r="C4036" s="15" t="s">
        <v>170</v>
      </c>
      <c r="D4036" s="15" t="s">
        <v>146</v>
      </c>
      <c r="E4036" s="15" t="s">
        <v>133</v>
      </c>
      <c r="F4036" s="16">
        <v>682</v>
      </c>
      <c r="G4036" s="19">
        <v>2229.0105568498843</v>
      </c>
      <c r="H4036" s="19">
        <f t="shared" si="316"/>
        <v>1520185.199771621</v>
      </c>
      <c r="I4036" s="20">
        <v>3433.6981349998223</v>
      </c>
      <c r="J4036" s="19">
        <f t="shared" si="317"/>
        <v>2341782.128069879</v>
      </c>
      <c r="K4036" s="19">
        <f t="shared" si="318"/>
        <v>1204.687578149938</v>
      </c>
      <c r="L4036" s="19">
        <f t="shared" si="319"/>
        <v>821596.92829825799</v>
      </c>
      <c r="M4036" s="29">
        <f>Table4[[#This Row],[Revenue]]/Table4[[#This Row],[Units]]</f>
        <v>5.0347479985334633</v>
      </c>
      <c r="N4036" s="31">
        <f t="shared" si="320"/>
        <v>0.35084259908304383</v>
      </c>
    </row>
    <row r="4037" spans="1:19" x14ac:dyDescent="0.25">
      <c r="A4037" s="35">
        <v>1990</v>
      </c>
      <c r="B4037" s="15" t="s">
        <v>173</v>
      </c>
      <c r="C4037" s="15" t="s">
        <v>170</v>
      </c>
      <c r="D4037" s="15" t="s">
        <v>168</v>
      </c>
      <c r="E4037" s="15" t="s">
        <v>163</v>
      </c>
      <c r="F4037" s="16">
        <v>980</v>
      </c>
      <c r="G4037" s="19">
        <v>1100.857822991992</v>
      </c>
      <c r="H4037" s="19">
        <f t="shared" si="316"/>
        <v>1078840.6665321521</v>
      </c>
      <c r="I4037" s="20">
        <v>2044.8962031999879</v>
      </c>
      <c r="J4037" s="19">
        <f t="shared" si="317"/>
        <v>2003998.2791359881</v>
      </c>
      <c r="K4037" s="19">
        <f t="shared" si="318"/>
        <v>944.03838020799594</v>
      </c>
      <c r="L4037" s="19">
        <f t="shared" si="319"/>
        <v>925157.61260383599</v>
      </c>
      <c r="M4037" s="29">
        <f>Table4[[#This Row],[Revenue]]/Table4[[#This Row],[Units]]</f>
        <v>2.086628778775498</v>
      </c>
      <c r="N4037" s="31">
        <f t="shared" si="320"/>
        <v>0.46165589174193911</v>
      </c>
      <c r="O4037" s="41"/>
      <c r="P4037" s="41"/>
      <c r="Q4037" s="41"/>
      <c r="R4037" s="41"/>
      <c r="S4037" s="41"/>
    </row>
    <row r="4038" spans="1:19" x14ac:dyDescent="0.25">
      <c r="A4038" s="35">
        <v>1991</v>
      </c>
      <c r="B4038" s="15" t="s">
        <v>174</v>
      </c>
      <c r="C4038" s="15" t="s">
        <v>170</v>
      </c>
      <c r="D4038" s="15" t="s">
        <v>168</v>
      </c>
      <c r="E4038" s="15" t="s">
        <v>163</v>
      </c>
      <c r="F4038" s="16">
        <v>963</v>
      </c>
      <c r="G4038" s="19">
        <v>1256.0127116342733</v>
      </c>
      <c r="H4038" s="19">
        <f t="shared" si="316"/>
        <v>1209540.2413038053</v>
      </c>
      <c r="I4038" s="20">
        <v>2380.6325375299598</v>
      </c>
      <c r="J4038" s="19">
        <f t="shared" si="317"/>
        <v>2292549.1336413515</v>
      </c>
      <c r="K4038" s="19">
        <f t="shared" si="318"/>
        <v>1124.6198258956865</v>
      </c>
      <c r="L4038" s="19">
        <f t="shared" si="319"/>
        <v>1083008.8923375462</v>
      </c>
      <c r="M4038" s="29">
        <f>Table4[[#This Row],[Revenue]]/Table4[[#This Row],[Units]]</f>
        <v>2.4721002466562405</v>
      </c>
      <c r="N4038" s="31">
        <f t="shared" si="320"/>
        <v>0.47240378687865153</v>
      </c>
    </row>
    <row r="4039" spans="1:19" x14ac:dyDescent="0.25">
      <c r="A4039" s="35">
        <v>1991</v>
      </c>
      <c r="B4039" s="15" t="s">
        <v>174</v>
      </c>
      <c r="C4039" s="15" t="s">
        <v>170</v>
      </c>
      <c r="D4039" s="15" t="s">
        <v>168</v>
      </c>
      <c r="E4039" s="15" t="s">
        <v>163</v>
      </c>
      <c r="F4039" s="16">
        <v>691</v>
      </c>
      <c r="G4039" s="19">
        <v>911.4536809699805</v>
      </c>
      <c r="H4039" s="19">
        <f t="shared" si="316"/>
        <v>629814.49355025648</v>
      </c>
      <c r="I4039" s="20">
        <v>1881.8009869999705</v>
      </c>
      <c r="J4039" s="19">
        <f t="shared" si="317"/>
        <v>1300324.4820169797</v>
      </c>
      <c r="K4039" s="19">
        <f t="shared" si="318"/>
        <v>970.34730602999002</v>
      </c>
      <c r="L4039" s="19">
        <f t="shared" si="319"/>
        <v>670509.98846672324</v>
      </c>
      <c r="M4039" s="29">
        <f>Table4[[#This Row],[Revenue]]/Table4[[#This Row],[Units]]</f>
        <v>2.7233009942112454</v>
      </c>
      <c r="N4039" s="31">
        <f t="shared" si="320"/>
        <v>0.51564820761251162</v>
      </c>
    </row>
    <row r="4040" spans="1:19" x14ac:dyDescent="0.25">
      <c r="A4040" s="35">
        <v>1991</v>
      </c>
      <c r="B4040" s="15" t="s">
        <v>172</v>
      </c>
      <c r="C4040" s="15" t="s">
        <v>169</v>
      </c>
      <c r="D4040" s="15" t="s">
        <v>6</v>
      </c>
      <c r="E4040" s="15" t="s">
        <v>163</v>
      </c>
      <c r="F4040" s="16">
        <v>282</v>
      </c>
      <c r="G4040" s="19">
        <v>539.68089746938813</v>
      </c>
      <c r="H4040" s="19">
        <f t="shared" si="316"/>
        <v>152190.01308636746</v>
      </c>
      <c r="I4040" s="20">
        <v>917.4342047399798</v>
      </c>
      <c r="J4040" s="19">
        <f t="shared" si="317"/>
        <v>258716.4457366743</v>
      </c>
      <c r="K4040" s="19">
        <f t="shared" si="318"/>
        <v>377.75330727059168</v>
      </c>
      <c r="L4040" s="19">
        <f t="shared" si="319"/>
        <v>106526.43265030684</v>
      </c>
      <c r="M4040" s="29">
        <f>Table4[[#This Row],[Revenue]]/Table4[[#This Row],[Units]]</f>
        <v>3.2533127827658856</v>
      </c>
      <c r="N4040" s="31">
        <f t="shared" si="320"/>
        <v>0.41174975308191714</v>
      </c>
    </row>
    <row r="4041" spans="1:19" x14ac:dyDescent="0.25">
      <c r="A4041" s="35">
        <v>1992</v>
      </c>
      <c r="B4041" s="15" t="s">
        <v>172</v>
      </c>
      <c r="C4041" s="15" t="s">
        <v>170</v>
      </c>
      <c r="D4041" s="15" t="s">
        <v>168</v>
      </c>
      <c r="E4041" s="15" t="s">
        <v>163</v>
      </c>
      <c r="F4041" s="16">
        <v>980</v>
      </c>
      <c r="G4041" s="19">
        <v>1418.9282457999536</v>
      </c>
      <c r="H4041" s="19">
        <f t="shared" si="316"/>
        <v>1390549.6808839545</v>
      </c>
      <c r="I4041" s="20">
        <v>2544.5991799999329</v>
      </c>
      <c r="J4041" s="19">
        <f t="shared" si="317"/>
        <v>2493707.1963999341</v>
      </c>
      <c r="K4041" s="19">
        <f t="shared" si="318"/>
        <v>1125.6709341999792</v>
      </c>
      <c r="L4041" s="19">
        <f t="shared" si="319"/>
        <v>1103157.5155159796</v>
      </c>
      <c r="M4041" s="29">
        <f>Table4[[#This Row],[Revenue]]/Table4[[#This Row],[Units]]</f>
        <v>2.5965297755101355</v>
      </c>
      <c r="N4041" s="31">
        <f t="shared" si="320"/>
        <v>0.44237652163355995</v>
      </c>
    </row>
    <row r="4042" spans="1:19" x14ac:dyDescent="0.25">
      <c r="A4042" s="35">
        <v>1993</v>
      </c>
      <c r="B4042" s="15" t="s">
        <v>172</v>
      </c>
      <c r="C4042" s="15" t="s">
        <v>170</v>
      </c>
      <c r="D4042" s="15" t="s">
        <v>168</v>
      </c>
      <c r="E4042" s="15" t="s">
        <v>163</v>
      </c>
      <c r="F4042" s="16">
        <v>963</v>
      </c>
      <c r="G4042" s="19">
        <v>1612.0245421199306</v>
      </c>
      <c r="H4042" s="19">
        <f t="shared" si="316"/>
        <v>1552379.6340614932</v>
      </c>
      <c r="I4042" s="20">
        <v>2828.1646519998999</v>
      </c>
      <c r="J4042" s="19">
        <f t="shared" si="317"/>
        <v>2723522.5598759037</v>
      </c>
      <c r="K4042" s="19">
        <f t="shared" si="318"/>
        <v>1216.1401098799693</v>
      </c>
      <c r="L4042" s="19">
        <f t="shared" si="319"/>
        <v>1171142.9258144104</v>
      </c>
      <c r="M4042" s="29">
        <f>Table4[[#This Row],[Revenue]]/Table4[[#This Row],[Units]]</f>
        <v>2.9368272606437174</v>
      </c>
      <c r="N4042" s="31">
        <f t="shared" si="320"/>
        <v>0.43001036344188504</v>
      </c>
    </row>
    <row r="4043" spans="1:19" x14ac:dyDescent="0.25">
      <c r="A4043" s="35">
        <v>1994</v>
      </c>
      <c r="B4043" s="15" t="s">
        <v>175</v>
      </c>
      <c r="C4043" s="15" t="s">
        <v>170</v>
      </c>
      <c r="D4043" s="15" t="s">
        <v>168</v>
      </c>
      <c r="E4043" s="15" t="s">
        <v>163</v>
      </c>
      <c r="F4043" s="16">
        <v>358</v>
      </c>
      <c r="G4043" s="19">
        <v>825.20789389995718</v>
      </c>
      <c r="H4043" s="19">
        <f t="shared" si="316"/>
        <v>295424.42601618468</v>
      </c>
      <c r="I4043" s="20">
        <v>2050.8036899998938</v>
      </c>
      <c r="J4043" s="19">
        <f t="shared" si="317"/>
        <v>734187.72101996199</v>
      </c>
      <c r="K4043" s="19">
        <f t="shared" si="318"/>
        <v>1225.5957960999367</v>
      </c>
      <c r="L4043" s="19">
        <f t="shared" si="319"/>
        <v>438763.29500377731</v>
      </c>
      <c r="M4043" s="29">
        <f>Table4[[#This Row],[Revenue]]/Table4[[#This Row],[Units]]</f>
        <v>5.7285019273740048</v>
      </c>
      <c r="N4043" s="31">
        <f t="shared" si="320"/>
        <v>0.59761731562907427</v>
      </c>
    </row>
    <row r="4044" spans="1:19" x14ac:dyDescent="0.25">
      <c r="A4044" s="35">
        <v>1996</v>
      </c>
      <c r="B4044" s="15" t="s">
        <v>175</v>
      </c>
      <c r="C4044" s="15" t="s">
        <v>169</v>
      </c>
      <c r="D4044" s="15" t="s">
        <v>6</v>
      </c>
      <c r="E4044" s="15" t="s">
        <v>163</v>
      </c>
      <c r="F4044" s="16">
        <v>372</v>
      </c>
      <c r="G4044" s="19">
        <v>859.13914074239051</v>
      </c>
      <c r="H4044" s="19">
        <f t="shared" si="316"/>
        <v>319599.76035616925</v>
      </c>
      <c r="I4044" s="20">
        <v>1775.0261830399859</v>
      </c>
      <c r="J4044" s="19">
        <f t="shared" si="317"/>
        <v>660309.74009087472</v>
      </c>
      <c r="K4044" s="19">
        <f t="shared" si="318"/>
        <v>915.88704229759537</v>
      </c>
      <c r="L4044" s="19">
        <f t="shared" si="319"/>
        <v>340709.97973470547</v>
      </c>
      <c r="M4044" s="29">
        <f>Table4[[#This Row],[Revenue]]/Table4[[#This Row],[Units]]</f>
        <v>4.771575760860177</v>
      </c>
      <c r="N4044" s="31">
        <f t="shared" si="320"/>
        <v>0.51598508858557113</v>
      </c>
    </row>
    <row r="4045" spans="1:19" x14ac:dyDescent="0.25">
      <c r="A4045" s="35">
        <v>1996</v>
      </c>
      <c r="B4045" s="15" t="s">
        <v>172</v>
      </c>
      <c r="C4045" s="15" t="s">
        <v>170</v>
      </c>
      <c r="D4045" s="15" t="s">
        <v>168</v>
      </c>
      <c r="E4045" s="15" t="s">
        <v>163</v>
      </c>
      <c r="F4045" s="16">
        <v>254</v>
      </c>
      <c r="G4045" s="19">
        <v>254.10449359879951</v>
      </c>
      <c r="H4045" s="19">
        <f t="shared" si="316"/>
        <v>64542.541374095075</v>
      </c>
      <c r="I4045" s="20">
        <v>535.16449547999889</v>
      </c>
      <c r="J4045" s="19">
        <f t="shared" si="317"/>
        <v>135931.78185191972</v>
      </c>
      <c r="K4045" s="19">
        <f t="shared" si="318"/>
        <v>281.06000188119936</v>
      </c>
      <c r="L4045" s="19">
        <f t="shared" si="319"/>
        <v>71389.240477824642</v>
      </c>
      <c r="M4045" s="29">
        <f>Table4[[#This Row],[Revenue]]/Table4[[#This Row],[Units]]</f>
        <v>2.1069468325984206</v>
      </c>
      <c r="N4045" s="31">
        <f t="shared" si="320"/>
        <v>0.52518432043798324</v>
      </c>
    </row>
    <row r="4046" spans="1:19" x14ac:dyDescent="0.25">
      <c r="A4046" s="35">
        <v>1996</v>
      </c>
      <c r="B4046" s="15" t="s">
        <v>172</v>
      </c>
      <c r="C4046" s="15" t="s">
        <v>170</v>
      </c>
      <c r="D4046" s="15" t="s">
        <v>168</v>
      </c>
      <c r="E4046" s="15" t="s">
        <v>163</v>
      </c>
      <c r="F4046" s="16">
        <v>177</v>
      </c>
      <c r="G4046" s="19">
        <v>177.90578128999962</v>
      </c>
      <c r="H4046" s="19">
        <f t="shared" si="316"/>
        <v>31489.323288329935</v>
      </c>
      <c r="I4046" s="20">
        <v>431.59485899999913</v>
      </c>
      <c r="J4046" s="19">
        <f t="shared" si="317"/>
        <v>76392.290042999841</v>
      </c>
      <c r="K4046" s="19">
        <f t="shared" si="318"/>
        <v>253.68907770999951</v>
      </c>
      <c r="L4046" s="19">
        <f t="shared" si="319"/>
        <v>44902.966754669906</v>
      </c>
      <c r="M4046" s="29">
        <f>Table4[[#This Row],[Revenue]]/Table4[[#This Row],[Units]]</f>
        <v>2.4383890338983001</v>
      </c>
      <c r="N4046" s="31">
        <f t="shared" si="320"/>
        <v>0.58779448461873363</v>
      </c>
    </row>
    <row r="4047" spans="1:19" x14ac:dyDescent="0.25">
      <c r="A4047" s="35">
        <v>1998</v>
      </c>
      <c r="B4047" s="15" t="s">
        <v>174</v>
      </c>
      <c r="C4047" s="15" t="s">
        <v>170</v>
      </c>
      <c r="D4047" s="15" t="s">
        <v>168</v>
      </c>
      <c r="E4047" s="15" t="s">
        <v>163</v>
      </c>
      <c r="F4047" s="16">
        <v>821</v>
      </c>
      <c r="G4047" s="19">
        <v>1114.8599090899711</v>
      </c>
      <c r="H4047" s="19">
        <f t="shared" si="316"/>
        <v>915299.98536286631</v>
      </c>
      <c r="I4047" s="20">
        <v>2146.1162389999572</v>
      </c>
      <c r="J4047" s="19">
        <f t="shared" si="317"/>
        <v>1761961.4322189649</v>
      </c>
      <c r="K4047" s="19">
        <f t="shared" si="318"/>
        <v>1031.2563299099861</v>
      </c>
      <c r="L4047" s="19">
        <f t="shared" si="319"/>
        <v>846661.4468560986</v>
      </c>
      <c r="M4047" s="29">
        <f>Table4[[#This Row],[Revenue]]/Table4[[#This Row],[Units]]</f>
        <v>2.6140270876978771</v>
      </c>
      <c r="N4047" s="31">
        <f t="shared" si="320"/>
        <v>0.48052212232014457</v>
      </c>
    </row>
    <row r="4048" spans="1:19" x14ac:dyDescent="0.25">
      <c r="A4048" s="35">
        <v>1998</v>
      </c>
      <c r="B4048" s="15" t="s">
        <v>172</v>
      </c>
      <c r="C4048" s="15" t="s">
        <v>170</v>
      </c>
      <c r="D4048" s="15" t="s">
        <v>168</v>
      </c>
      <c r="E4048" s="15" t="s">
        <v>163</v>
      </c>
      <c r="F4048" s="16">
        <v>175</v>
      </c>
      <c r="G4048" s="19">
        <v>348.80920424999067</v>
      </c>
      <c r="H4048" s="19">
        <f t="shared" si="316"/>
        <v>61041.610743748366</v>
      </c>
      <c r="I4048" s="20">
        <v>705.40267499998117</v>
      </c>
      <c r="J4048" s="19">
        <f t="shared" si="317"/>
        <v>123445.46812499671</v>
      </c>
      <c r="K4048" s="19">
        <f t="shared" si="318"/>
        <v>356.5934707499905</v>
      </c>
      <c r="L4048" s="19">
        <f t="shared" si="319"/>
        <v>62403.857381248345</v>
      </c>
      <c r="M4048" s="29">
        <f>Table4[[#This Row],[Revenue]]/Table4[[#This Row],[Units]]</f>
        <v>4.0308724285713211</v>
      </c>
      <c r="N4048" s="31">
        <f t="shared" si="320"/>
        <v>0.50551760489141895</v>
      </c>
    </row>
    <row r="4049" spans="1:14" x14ac:dyDescent="0.25">
      <c r="A4049" s="35">
        <v>2000</v>
      </c>
      <c r="B4049" s="15" t="s">
        <v>171</v>
      </c>
      <c r="C4049" s="15" t="s">
        <v>170</v>
      </c>
      <c r="D4049" s="15" t="s">
        <v>168</v>
      </c>
      <c r="E4049" s="15" t="s">
        <v>163</v>
      </c>
      <c r="F4049" s="16">
        <v>364</v>
      </c>
      <c r="G4049" s="19">
        <v>796.62167283996087</v>
      </c>
      <c r="H4049" s="19">
        <f t="shared" si="316"/>
        <v>289970.28891374578</v>
      </c>
      <c r="I4049" s="20">
        <v>2060.7163639998989</v>
      </c>
      <c r="J4049" s="19">
        <f t="shared" si="317"/>
        <v>750100.7564959632</v>
      </c>
      <c r="K4049" s="19">
        <f t="shared" si="318"/>
        <v>1264.0946911599381</v>
      </c>
      <c r="L4049" s="19">
        <f t="shared" si="319"/>
        <v>460130.46758221742</v>
      </c>
      <c r="M4049" s="29">
        <f>Table4[[#This Row],[Revenue]]/Table4[[#This Row],[Units]]</f>
        <v>5.661308692307415</v>
      </c>
      <c r="N4049" s="31">
        <f t="shared" si="320"/>
        <v>0.61342488138750961</v>
      </c>
    </row>
    <row r="4050" spans="1:14" x14ac:dyDescent="0.25">
      <c r="A4050" s="35">
        <v>2000</v>
      </c>
      <c r="B4050" s="15" t="s">
        <v>175</v>
      </c>
      <c r="C4050" s="15" t="s">
        <v>170</v>
      </c>
      <c r="D4050" s="15" t="s">
        <v>168</v>
      </c>
      <c r="E4050" s="15" t="s">
        <v>163</v>
      </c>
      <c r="F4050" s="16">
        <v>367</v>
      </c>
      <c r="G4050" s="19">
        <v>716.84479343996577</v>
      </c>
      <c r="H4050" s="19">
        <f t="shared" si="316"/>
        <v>263082.03919246746</v>
      </c>
      <c r="I4050" s="20">
        <v>1853.7006239999116</v>
      </c>
      <c r="J4050" s="19">
        <f t="shared" si="317"/>
        <v>680308.12900796754</v>
      </c>
      <c r="K4050" s="19">
        <f t="shared" si="318"/>
        <v>1136.8558305599458</v>
      </c>
      <c r="L4050" s="19">
        <f t="shared" si="319"/>
        <v>417226.08981550008</v>
      </c>
      <c r="M4050" s="29">
        <f>Table4[[#This Row],[Revenue]]/Table4[[#This Row],[Units]]</f>
        <v>5.0509553787463535</v>
      </c>
      <c r="N4050" s="31">
        <f t="shared" si="320"/>
        <v>0.61328987854945016</v>
      </c>
    </row>
    <row r="4051" spans="1:14" x14ac:dyDescent="0.25">
      <c r="A4051" s="35">
        <v>2000</v>
      </c>
      <c r="B4051" s="15" t="s">
        <v>173</v>
      </c>
      <c r="C4051" s="15" t="s">
        <v>170</v>
      </c>
      <c r="D4051" s="15" t="s">
        <v>168</v>
      </c>
      <c r="E4051" s="15" t="s">
        <v>163</v>
      </c>
      <c r="F4051" s="16">
        <v>369</v>
      </c>
      <c r="G4051" s="19">
        <v>669.84681403996899</v>
      </c>
      <c r="H4051" s="19">
        <f t="shared" si="316"/>
        <v>247173.47438074855</v>
      </c>
      <c r="I4051" s="20">
        <v>1654.2848839999237</v>
      </c>
      <c r="J4051" s="19">
        <f t="shared" si="317"/>
        <v>610431.1221959719</v>
      </c>
      <c r="K4051" s="19">
        <f t="shared" si="318"/>
        <v>984.43806995995476</v>
      </c>
      <c r="L4051" s="19">
        <f t="shared" si="319"/>
        <v>363257.64781522332</v>
      </c>
      <c r="M4051" s="29">
        <f>Table4[[#This Row],[Revenue]]/Table4[[#This Row],[Units]]</f>
        <v>4.4831568672084652</v>
      </c>
      <c r="N4051" s="31">
        <f t="shared" si="320"/>
        <v>0.59508376065171142</v>
      </c>
    </row>
    <row r="4052" spans="1:14" x14ac:dyDescent="0.25">
      <c r="A4052" s="35">
        <v>2000</v>
      </c>
      <c r="B4052" s="15" t="s">
        <v>172</v>
      </c>
      <c r="C4052" s="15" t="s">
        <v>170</v>
      </c>
      <c r="D4052" s="15" t="s">
        <v>168</v>
      </c>
      <c r="E4052" s="15" t="s">
        <v>163</v>
      </c>
      <c r="F4052" s="16">
        <v>254</v>
      </c>
      <c r="G4052" s="19">
        <v>411.38523463998172</v>
      </c>
      <c r="H4052" s="19">
        <f t="shared" si="316"/>
        <v>104491.84959855536</v>
      </c>
      <c r="I4052" s="20">
        <v>857.34914399996183</v>
      </c>
      <c r="J4052" s="19">
        <f t="shared" si="317"/>
        <v>217766.6825759903</v>
      </c>
      <c r="K4052" s="19">
        <f t="shared" si="318"/>
        <v>445.96390935998011</v>
      </c>
      <c r="L4052" s="19">
        <f t="shared" si="319"/>
        <v>113274.83297743494</v>
      </c>
      <c r="M4052" s="29">
        <f>Table4[[#This Row],[Revenue]]/Table4[[#This Row],[Units]]</f>
        <v>3.3753903307085111</v>
      </c>
      <c r="N4052" s="31">
        <f t="shared" si="320"/>
        <v>0.52016604026608781</v>
      </c>
    </row>
    <row r="4053" spans="1:14" x14ac:dyDescent="0.25">
      <c r="A4053" s="35">
        <v>2001</v>
      </c>
      <c r="B4053" s="15" t="s">
        <v>172</v>
      </c>
      <c r="C4053" s="15" t="s">
        <v>170</v>
      </c>
      <c r="D4053" s="15" t="s">
        <v>168</v>
      </c>
      <c r="E4053" s="15" t="s">
        <v>163</v>
      </c>
      <c r="F4053" s="16">
        <v>462</v>
      </c>
      <c r="G4053" s="19">
        <v>885.6739394999554</v>
      </c>
      <c r="H4053" s="19">
        <f t="shared" si="316"/>
        <v>409181.3600489794</v>
      </c>
      <c r="I4053" s="20">
        <v>2192.3554499998891</v>
      </c>
      <c r="J4053" s="19">
        <f t="shared" si="317"/>
        <v>1012868.2178999487</v>
      </c>
      <c r="K4053" s="19">
        <f t="shared" si="318"/>
        <v>1306.6815104999337</v>
      </c>
      <c r="L4053" s="19">
        <f t="shared" si="319"/>
        <v>603686.8578509693</v>
      </c>
      <c r="M4053" s="29">
        <f>Table4[[#This Row],[Revenue]]/Table4[[#This Row],[Units]]</f>
        <v>4.7453581168828771</v>
      </c>
      <c r="N4053" s="31">
        <f t="shared" si="320"/>
        <v>0.59601717892050754</v>
      </c>
    </row>
    <row r="4054" spans="1:14" x14ac:dyDescent="0.25">
      <c r="A4054" s="35">
        <v>2001</v>
      </c>
      <c r="B4054" s="15" t="s">
        <v>175</v>
      </c>
      <c r="C4054" s="15" t="s">
        <v>170</v>
      </c>
      <c r="D4054" s="15" t="s">
        <v>168</v>
      </c>
      <c r="E4054" s="15" t="s">
        <v>163</v>
      </c>
      <c r="F4054" s="16">
        <v>370</v>
      </c>
      <c r="G4054" s="19">
        <v>761.07968043995868</v>
      </c>
      <c r="H4054" s="19">
        <f t="shared" si="316"/>
        <v>281599.48176278471</v>
      </c>
      <c r="I4054" s="20">
        <v>1884.1583239998977</v>
      </c>
      <c r="J4054" s="19">
        <f t="shared" si="317"/>
        <v>697138.57987996214</v>
      </c>
      <c r="K4054" s="19">
        <f t="shared" si="318"/>
        <v>1123.0786435599389</v>
      </c>
      <c r="L4054" s="19">
        <f t="shared" si="319"/>
        <v>415539.09811717743</v>
      </c>
      <c r="M4054" s="29">
        <f>Table4[[#This Row],[Revenue]]/Table4[[#This Row],[Units]]</f>
        <v>5.0923197945943182</v>
      </c>
      <c r="N4054" s="31">
        <f t="shared" si="320"/>
        <v>0.59606383882631719</v>
      </c>
    </row>
    <row r="4055" spans="1:14" x14ac:dyDescent="0.25">
      <c r="A4055" s="35">
        <v>2001</v>
      </c>
      <c r="B4055" s="15" t="s">
        <v>176</v>
      </c>
      <c r="C4055" s="15" t="s">
        <v>170</v>
      </c>
      <c r="D4055" s="15" t="s">
        <v>168</v>
      </c>
      <c r="E4055" s="15" t="s">
        <v>163</v>
      </c>
      <c r="F4055" s="16">
        <v>356</v>
      </c>
      <c r="G4055" s="19">
        <v>744.82095103996051</v>
      </c>
      <c r="H4055" s="19">
        <f t="shared" si="316"/>
        <v>265156.25857022597</v>
      </c>
      <c r="I4055" s="20">
        <v>1843.907583999902</v>
      </c>
      <c r="J4055" s="19">
        <f t="shared" si="317"/>
        <v>656431.09990396514</v>
      </c>
      <c r="K4055" s="19">
        <f t="shared" si="318"/>
        <v>1099.0866329599417</v>
      </c>
      <c r="L4055" s="19">
        <f t="shared" si="319"/>
        <v>391274.84133373917</v>
      </c>
      <c r="M4055" s="29">
        <f>Table4[[#This Row],[Revenue]]/Table4[[#This Row],[Units]]</f>
        <v>5.1795156853929836</v>
      </c>
      <c r="N4055" s="31">
        <f t="shared" si="320"/>
        <v>0.5960638388263173</v>
      </c>
    </row>
    <row r="4056" spans="1:14" x14ac:dyDescent="0.25">
      <c r="A4056" s="35">
        <v>2007</v>
      </c>
      <c r="B4056" s="15" t="s">
        <v>171</v>
      </c>
      <c r="C4056" s="15" t="s">
        <v>170</v>
      </c>
      <c r="D4056" s="15" t="s">
        <v>168</v>
      </c>
      <c r="E4056" s="15" t="s">
        <v>163</v>
      </c>
      <c r="F4056" s="16">
        <v>228</v>
      </c>
      <c r="G4056" s="19">
        <v>348.99163329599673</v>
      </c>
      <c r="H4056" s="19">
        <f t="shared" si="316"/>
        <v>79570.092391487255</v>
      </c>
      <c r="I4056" s="20">
        <v>673.45688159999372</v>
      </c>
      <c r="J4056" s="19">
        <f t="shared" si="317"/>
        <v>153548.16900479858</v>
      </c>
      <c r="K4056" s="19">
        <f t="shared" si="318"/>
        <v>324.46524830399699</v>
      </c>
      <c r="L4056" s="19">
        <f t="shared" si="319"/>
        <v>73978.076613311321</v>
      </c>
      <c r="M4056" s="29">
        <f>Table4[[#This Row],[Revenue]]/Table4[[#This Row],[Units]]</f>
        <v>2.9537582526315513</v>
      </c>
      <c r="N4056" s="31">
        <f t="shared" si="320"/>
        <v>0.48179067906045436</v>
      </c>
    </row>
    <row r="4057" spans="1:14" x14ac:dyDescent="0.25">
      <c r="A4057" s="35">
        <v>2007</v>
      </c>
      <c r="B4057" s="15" t="s">
        <v>175</v>
      </c>
      <c r="C4057" s="15" t="s">
        <v>170</v>
      </c>
      <c r="D4057" s="15" t="s">
        <v>168</v>
      </c>
      <c r="E4057" s="15" t="s">
        <v>163</v>
      </c>
      <c r="F4057" s="16">
        <v>188</v>
      </c>
      <c r="G4057" s="19">
        <v>192.52508750559946</v>
      </c>
      <c r="H4057" s="19">
        <f t="shared" si="316"/>
        <v>36194.7164510527</v>
      </c>
      <c r="I4057" s="20">
        <v>457.04221775999872</v>
      </c>
      <c r="J4057" s="19">
        <f t="shared" si="317"/>
        <v>85923.936938879764</v>
      </c>
      <c r="K4057" s="19">
        <f t="shared" si="318"/>
        <v>264.51713025439926</v>
      </c>
      <c r="L4057" s="19">
        <f t="shared" si="319"/>
        <v>49729.220487827064</v>
      </c>
      <c r="M4057" s="29">
        <f>Table4[[#This Row],[Revenue]]/Table4[[#This Row],[Units]]</f>
        <v>2.431075626382972</v>
      </c>
      <c r="N4057" s="31">
        <f t="shared" si="320"/>
        <v>0.57875863536375116</v>
      </c>
    </row>
    <row r="4058" spans="1:14" x14ac:dyDescent="0.25">
      <c r="A4058" s="35">
        <v>2008</v>
      </c>
      <c r="B4058" s="15" t="s">
        <v>174</v>
      </c>
      <c r="C4058" s="15" t="s">
        <v>170</v>
      </c>
      <c r="D4058" s="15" t="s">
        <v>168</v>
      </c>
      <c r="E4058" s="15" t="s">
        <v>163</v>
      </c>
      <c r="F4058" s="16">
        <v>704</v>
      </c>
      <c r="G4058" s="19">
        <v>821.33512959999166</v>
      </c>
      <c r="H4058" s="19">
        <f t="shared" si="316"/>
        <v>578219.93123839411</v>
      </c>
      <c r="I4058" s="20">
        <v>1641.4681599999874</v>
      </c>
      <c r="J4058" s="19">
        <f t="shared" si="317"/>
        <v>1155593.5846399912</v>
      </c>
      <c r="K4058" s="19">
        <f t="shared" si="318"/>
        <v>820.13303039999573</v>
      </c>
      <c r="L4058" s="19">
        <f t="shared" si="319"/>
        <v>577373.65340159705</v>
      </c>
      <c r="M4058" s="29">
        <f>Table4[[#This Row],[Revenue]]/Table4[[#This Row],[Units]]</f>
        <v>2.3316309090908911</v>
      </c>
      <c r="N4058" s="31">
        <f t="shared" si="320"/>
        <v>0.49963383414028695</v>
      </c>
    </row>
    <row r="4059" spans="1:14" x14ac:dyDescent="0.25">
      <c r="A4059" s="35">
        <v>2009</v>
      </c>
      <c r="B4059" s="15" t="s">
        <v>176</v>
      </c>
      <c r="C4059" s="15" t="s">
        <v>170</v>
      </c>
      <c r="D4059" s="15" t="s">
        <v>168</v>
      </c>
      <c r="E4059" s="15" t="s">
        <v>163</v>
      </c>
      <c r="F4059" s="16">
        <v>228</v>
      </c>
      <c r="G4059" s="19">
        <v>475.73633519998208</v>
      </c>
      <c r="H4059" s="19">
        <f t="shared" si="316"/>
        <v>108467.88442559591</v>
      </c>
      <c r="I4059" s="20">
        <v>903.95591999996589</v>
      </c>
      <c r="J4059" s="19">
        <f t="shared" si="317"/>
        <v>206101.94975999222</v>
      </c>
      <c r="K4059" s="19">
        <f t="shared" si="318"/>
        <v>428.21958479998381</v>
      </c>
      <c r="L4059" s="19">
        <f t="shared" si="319"/>
        <v>97634.065334396306</v>
      </c>
      <c r="M4059" s="29">
        <f>Table4[[#This Row],[Revenue]]/Table4[[#This Row],[Units]]</f>
        <v>3.9647189473682714</v>
      </c>
      <c r="N4059" s="31">
        <f t="shared" si="320"/>
        <v>0.4737173299335215</v>
      </c>
    </row>
    <row r="4060" spans="1:14" x14ac:dyDescent="0.25">
      <c r="A4060" s="35">
        <v>2010</v>
      </c>
      <c r="B4060" s="15" t="s">
        <v>174</v>
      </c>
      <c r="C4060" s="15" t="s">
        <v>170</v>
      </c>
      <c r="D4060" s="15" t="s">
        <v>168</v>
      </c>
      <c r="E4060" s="15" t="s">
        <v>163</v>
      </c>
      <c r="F4060" s="16">
        <v>188</v>
      </c>
      <c r="G4060" s="19">
        <v>305.19366591998676</v>
      </c>
      <c r="H4060" s="19">
        <f t="shared" si="316"/>
        <v>57376.409192957508</v>
      </c>
      <c r="I4060" s="20">
        <v>720.63763199996868</v>
      </c>
      <c r="J4060" s="19">
        <f t="shared" si="317"/>
        <v>135479.87481599412</v>
      </c>
      <c r="K4060" s="19">
        <f t="shared" si="318"/>
        <v>415.44396607998192</v>
      </c>
      <c r="L4060" s="19">
        <f t="shared" si="319"/>
        <v>78103.465623036609</v>
      </c>
      <c r="M4060" s="29">
        <f>Table4[[#This Row],[Revenue]]/Table4[[#This Row],[Units]]</f>
        <v>3.8331788936168545</v>
      </c>
      <c r="N4060" s="31">
        <f t="shared" si="320"/>
        <v>0.57649496450387983</v>
      </c>
    </row>
    <row r="4061" spans="1:14" x14ac:dyDescent="0.25">
      <c r="A4061" s="35">
        <v>2021</v>
      </c>
      <c r="B4061" s="15" t="s">
        <v>176</v>
      </c>
      <c r="C4061" s="15" t="s">
        <v>170</v>
      </c>
      <c r="D4061" s="15" t="s">
        <v>168</v>
      </c>
      <c r="E4061" s="15" t="s">
        <v>163</v>
      </c>
      <c r="F4061" s="16">
        <v>720.68286228482157</v>
      </c>
      <c r="G4061" s="19">
        <v>1769.3519913332266</v>
      </c>
      <c r="H4061" s="19">
        <f t="shared" si="316"/>
        <v>1275141.6575033786</v>
      </c>
      <c r="I4061" s="20">
        <v>5035.4355443274762</v>
      </c>
      <c r="J4061" s="19">
        <f t="shared" si="317"/>
        <v>3628952.100936654</v>
      </c>
      <c r="K4061" s="19">
        <f t="shared" si="318"/>
        <v>3266.0835529942497</v>
      </c>
      <c r="L4061" s="19">
        <f t="shared" si="319"/>
        <v>2353810.4434332754</v>
      </c>
      <c r="M4061" s="29">
        <f>Table4[[#This Row],[Revenue]]/Table4[[#This Row],[Units]]</f>
        <v>6.9870338367189007</v>
      </c>
      <c r="N4061" s="31">
        <f t="shared" si="320"/>
        <v>0.64861987096102569</v>
      </c>
    </row>
    <row r="4062" spans="1:14" x14ac:dyDescent="0.25">
      <c r="A4062" s="35">
        <v>2021</v>
      </c>
      <c r="B4062" s="15" t="s">
        <v>172</v>
      </c>
      <c r="C4062" s="15" t="s">
        <v>170</v>
      </c>
      <c r="D4062" s="15" t="s">
        <v>168</v>
      </c>
      <c r="E4062" s="15" t="s">
        <v>163</v>
      </c>
      <c r="F4062" s="16">
        <v>769.92972013345479</v>
      </c>
      <c r="G4062" s="19">
        <v>1680.8242981337603</v>
      </c>
      <c r="H4062" s="19">
        <f t="shared" si="316"/>
        <v>1294116.5814556365</v>
      </c>
      <c r="I4062" s="20">
        <v>4516.0005683017625</v>
      </c>
      <c r="J4062" s="19">
        <f t="shared" si="317"/>
        <v>3477003.0536750988</v>
      </c>
      <c r="K4062" s="19">
        <f t="shared" si="318"/>
        <v>2835.1762701680022</v>
      </c>
      <c r="L4062" s="19">
        <f t="shared" si="319"/>
        <v>2182886.4722194625</v>
      </c>
      <c r="M4062" s="29">
        <f>Table4[[#This Row],[Revenue]]/Table4[[#This Row],[Units]]</f>
        <v>5.8654711595221798</v>
      </c>
      <c r="N4062" s="31">
        <f t="shared" si="320"/>
        <v>0.62780688958907005</v>
      </c>
    </row>
    <row r="4063" spans="1:14" x14ac:dyDescent="0.25">
      <c r="A4063" s="35">
        <v>2021</v>
      </c>
      <c r="B4063" s="15" t="s">
        <v>171</v>
      </c>
      <c r="C4063" s="15" t="s">
        <v>170</v>
      </c>
      <c r="D4063" s="15" t="s">
        <v>168</v>
      </c>
      <c r="E4063" s="15" t="s">
        <v>163</v>
      </c>
      <c r="F4063" s="16">
        <v>664.50454739305201</v>
      </c>
      <c r="G4063" s="19">
        <v>1539.958195988806</v>
      </c>
      <c r="H4063" s="19">
        <f t="shared" si="316"/>
        <v>1023309.2240297624</v>
      </c>
      <c r="I4063" s="20">
        <v>4238.2229870185593</v>
      </c>
      <c r="J4063" s="19">
        <f t="shared" si="317"/>
        <v>2816318.4477395965</v>
      </c>
      <c r="K4063" s="19">
        <f t="shared" si="318"/>
        <v>2698.2647910297533</v>
      </c>
      <c r="L4063" s="19">
        <f t="shared" si="319"/>
        <v>1793009.223709834</v>
      </c>
      <c r="M4063" s="29">
        <f>Table4[[#This Row],[Revenue]]/Table4[[#This Row],[Units]]</f>
        <v>6.3780195389869405</v>
      </c>
      <c r="N4063" s="31">
        <f t="shared" si="320"/>
        <v>0.63665002981069851</v>
      </c>
    </row>
    <row r="4064" spans="1:14" x14ac:dyDescent="0.25">
      <c r="A4064" s="35">
        <v>2021</v>
      </c>
      <c r="B4064" s="15" t="s">
        <v>175</v>
      </c>
      <c r="C4064" s="15" t="s">
        <v>170</v>
      </c>
      <c r="D4064" s="15" t="s">
        <v>168</v>
      </c>
      <c r="E4064" s="15" t="s">
        <v>163</v>
      </c>
      <c r="F4064" s="16">
        <v>613.18595217550182</v>
      </c>
      <c r="G4064" s="19">
        <v>1313.3789054787344</v>
      </c>
      <c r="H4064" s="19">
        <f t="shared" si="316"/>
        <v>805345.49472319614</v>
      </c>
      <c r="I4064" s="20">
        <v>3325.4677093021901</v>
      </c>
      <c r="J4064" s="19">
        <f t="shared" si="317"/>
        <v>2039130.0837573484</v>
      </c>
      <c r="K4064" s="19">
        <f t="shared" si="318"/>
        <v>2012.0888038234557</v>
      </c>
      <c r="L4064" s="19">
        <f t="shared" si="319"/>
        <v>1233784.5890341522</v>
      </c>
      <c r="M4064" s="29">
        <f>Table4[[#This Row],[Revenue]]/Table4[[#This Row],[Units]]</f>
        <v>5.4232614062730482</v>
      </c>
      <c r="N4064" s="31">
        <f t="shared" si="320"/>
        <v>0.60505438022902003</v>
      </c>
    </row>
    <row r="4065" spans="1:14" x14ac:dyDescent="0.25">
      <c r="A4065" s="35">
        <v>2021</v>
      </c>
      <c r="B4065" s="15" t="s">
        <v>173</v>
      </c>
      <c r="C4065" s="15" t="s">
        <v>170</v>
      </c>
      <c r="D4065" s="15" t="s">
        <v>168</v>
      </c>
      <c r="E4065" s="15" t="s">
        <v>163</v>
      </c>
      <c r="F4065" s="16">
        <v>479.02788325328584</v>
      </c>
      <c r="G4065" s="19">
        <v>1068.0993845709877</v>
      </c>
      <c r="H4065" s="19">
        <f t="shared" si="316"/>
        <v>511649.38729517756</v>
      </c>
      <c r="I4065" s="20">
        <v>2684.5860982820095</v>
      </c>
      <c r="J4065" s="19">
        <f t="shared" si="317"/>
        <v>1285991.5960712286</v>
      </c>
      <c r="K4065" s="19">
        <f t="shared" si="318"/>
        <v>1616.4867137110218</v>
      </c>
      <c r="L4065" s="19">
        <f t="shared" si="319"/>
        <v>774342.20877605106</v>
      </c>
      <c r="M4065" s="29">
        <f>Table4[[#This Row],[Revenue]]/Table4[[#This Row],[Units]]</f>
        <v>5.6042376490692414</v>
      </c>
      <c r="N4065" s="31">
        <f t="shared" si="320"/>
        <v>0.6021362901139532</v>
      </c>
    </row>
    <row r="4066" spans="1:14" x14ac:dyDescent="0.25">
      <c r="A4066" s="35">
        <v>1990</v>
      </c>
      <c r="B4066" s="15" t="s">
        <v>176</v>
      </c>
      <c r="C4066" s="15" t="s">
        <v>169</v>
      </c>
      <c r="D4066" s="15" t="s">
        <v>5</v>
      </c>
      <c r="E4066" s="15" t="s">
        <v>104</v>
      </c>
      <c r="F4066" s="16">
        <v>304</v>
      </c>
      <c r="G4066" s="19">
        <v>470.13675564959453</v>
      </c>
      <c r="H4066" s="19">
        <f t="shared" si="316"/>
        <v>142921.57371747674</v>
      </c>
      <c r="I4066" s="20">
        <v>769.7327601599909</v>
      </c>
      <c r="J4066" s="19">
        <f t="shared" si="317"/>
        <v>233998.75908863725</v>
      </c>
      <c r="K4066" s="19">
        <f t="shared" si="318"/>
        <v>299.59600451039637</v>
      </c>
      <c r="L4066" s="19">
        <f t="shared" si="319"/>
        <v>91077.185371160507</v>
      </c>
      <c r="M4066" s="29">
        <f>Table4[[#This Row],[Revenue]]/Table4[[#This Row],[Units]]</f>
        <v>2.5320156584210225</v>
      </c>
      <c r="N4066" s="31">
        <f t="shared" si="320"/>
        <v>0.38922080495589739</v>
      </c>
    </row>
    <row r="4067" spans="1:14" x14ac:dyDescent="0.25">
      <c r="A4067" s="35">
        <v>1991</v>
      </c>
      <c r="B4067" s="15" t="s">
        <v>173</v>
      </c>
      <c r="C4067" s="15" t="s">
        <v>169</v>
      </c>
      <c r="D4067" s="15" t="s">
        <v>5</v>
      </c>
      <c r="E4067" s="15" t="s">
        <v>104</v>
      </c>
      <c r="F4067" s="16">
        <v>885</v>
      </c>
      <c r="G4067" s="19">
        <v>1151.3407499999721</v>
      </c>
      <c r="H4067" s="19">
        <f t="shared" si="316"/>
        <v>1018936.5637499753</v>
      </c>
      <c r="I4067" s="20">
        <v>2380.2345986999426</v>
      </c>
      <c r="J4067" s="19">
        <f t="shared" si="317"/>
        <v>2106507.619849449</v>
      </c>
      <c r="K4067" s="19">
        <f t="shared" si="318"/>
        <v>1228.8938486999705</v>
      </c>
      <c r="L4067" s="19">
        <f t="shared" si="319"/>
        <v>1087571.0560994737</v>
      </c>
      <c r="M4067" s="29">
        <f>Table4[[#This Row],[Revenue]]/Table4[[#This Row],[Units]]</f>
        <v>2.6895306199999349</v>
      </c>
      <c r="N4067" s="31">
        <f t="shared" si="320"/>
        <v>0.51629106196976482</v>
      </c>
    </row>
    <row r="4068" spans="1:14" x14ac:dyDescent="0.25">
      <c r="A4068" s="35">
        <v>1991</v>
      </c>
      <c r="B4068" s="15" t="s">
        <v>172</v>
      </c>
      <c r="C4068" s="15" t="s">
        <v>169</v>
      </c>
      <c r="D4068" s="15" t="s">
        <v>5</v>
      </c>
      <c r="E4068" s="15" t="s">
        <v>104</v>
      </c>
      <c r="F4068" s="16">
        <v>763</v>
      </c>
      <c r="G4068" s="19">
        <v>979.4058749999773</v>
      </c>
      <c r="H4068" s="19">
        <f t="shared" si="316"/>
        <v>747286.68262498267</v>
      </c>
      <c r="I4068" s="20">
        <v>2083.7673951499519</v>
      </c>
      <c r="J4068" s="19">
        <f t="shared" si="317"/>
        <v>1589914.5224994132</v>
      </c>
      <c r="K4068" s="19">
        <f t="shared" si="318"/>
        <v>1104.3615201499747</v>
      </c>
      <c r="L4068" s="19">
        <f t="shared" si="319"/>
        <v>842627.83987443056</v>
      </c>
      <c r="M4068" s="29">
        <f>Table4[[#This Row],[Revenue]]/Table4[[#This Row],[Units]]</f>
        <v>2.7310188665136983</v>
      </c>
      <c r="N4068" s="31">
        <f t="shared" si="320"/>
        <v>0.52998310786531078</v>
      </c>
    </row>
    <row r="4069" spans="1:14" x14ac:dyDescent="0.25">
      <c r="A4069" s="35">
        <v>1992</v>
      </c>
      <c r="B4069" s="15" t="s">
        <v>171</v>
      </c>
      <c r="C4069" s="15" t="s">
        <v>169</v>
      </c>
      <c r="D4069" s="15" t="s">
        <v>5</v>
      </c>
      <c r="E4069" s="15" t="s">
        <v>104</v>
      </c>
      <c r="F4069" s="16">
        <v>885</v>
      </c>
      <c r="G4069" s="19">
        <v>1417.7699999999427</v>
      </c>
      <c r="H4069" s="19">
        <f t="shared" si="316"/>
        <v>1254726.4499999492</v>
      </c>
      <c r="I4069" s="20">
        <v>2733.1187999998897</v>
      </c>
      <c r="J4069" s="19">
        <f t="shared" si="317"/>
        <v>2418810.1379999025</v>
      </c>
      <c r="K4069" s="19">
        <f t="shared" si="318"/>
        <v>1315.348799999947</v>
      </c>
      <c r="L4069" s="19">
        <f t="shared" si="319"/>
        <v>1164083.6879999533</v>
      </c>
      <c r="M4069" s="29">
        <f>Table4[[#This Row],[Revenue]]/Table4[[#This Row],[Units]]</f>
        <v>3.08826983050835</v>
      </c>
      <c r="N4069" s="31">
        <f t="shared" si="320"/>
        <v>0.48126294400375136</v>
      </c>
    </row>
    <row r="4070" spans="1:14" x14ac:dyDescent="0.25">
      <c r="A4070" s="35">
        <v>1992</v>
      </c>
      <c r="B4070" s="15" t="s">
        <v>176</v>
      </c>
      <c r="C4070" s="15" t="s">
        <v>169</v>
      </c>
      <c r="D4070" s="15" t="s">
        <v>5</v>
      </c>
      <c r="E4070" s="15" t="s">
        <v>104</v>
      </c>
      <c r="F4070" s="16">
        <v>304</v>
      </c>
      <c r="G4070" s="19">
        <v>623.31145307997656</v>
      </c>
      <c r="H4070" s="19">
        <f t="shared" si="316"/>
        <v>189486.68173631286</v>
      </c>
      <c r="I4070" s="20">
        <v>998.9572679999626</v>
      </c>
      <c r="J4070" s="19">
        <f t="shared" si="317"/>
        <v>303683.00947198865</v>
      </c>
      <c r="K4070" s="19">
        <f t="shared" si="318"/>
        <v>375.64581491998604</v>
      </c>
      <c r="L4070" s="19">
        <f t="shared" si="319"/>
        <v>114196.32773567579</v>
      </c>
      <c r="M4070" s="29">
        <f>Table4[[#This Row],[Revenue]]/Table4[[#This Row],[Units]]</f>
        <v>3.2860436447367189</v>
      </c>
      <c r="N4070" s="31">
        <f t="shared" si="320"/>
        <v>0.37603792169416411</v>
      </c>
    </row>
    <row r="4071" spans="1:14" x14ac:dyDescent="0.25">
      <c r="A4071" s="35">
        <v>1993</v>
      </c>
      <c r="B4071" s="15" t="s">
        <v>172</v>
      </c>
      <c r="C4071" s="15" t="s">
        <v>169</v>
      </c>
      <c r="D4071" s="15" t="s">
        <v>5</v>
      </c>
      <c r="E4071" s="15" t="s">
        <v>104</v>
      </c>
      <c r="F4071" s="16">
        <v>763</v>
      </c>
      <c r="G4071" s="19">
        <v>1268.5065749999455</v>
      </c>
      <c r="H4071" s="19">
        <f t="shared" si="316"/>
        <v>967870.51672495843</v>
      </c>
      <c r="I4071" s="20">
        <v>2521.7696429998914</v>
      </c>
      <c r="J4071" s="19">
        <f t="shared" si="317"/>
        <v>1924110.2376089171</v>
      </c>
      <c r="K4071" s="19">
        <f t="shared" si="318"/>
        <v>1253.2630679999459</v>
      </c>
      <c r="L4071" s="19">
        <f t="shared" si="319"/>
        <v>956239.72088395862</v>
      </c>
      <c r="M4071" s="29">
        <f>Table4[[#This Row],[Revenue]]/Table4[[#This Row],[Units]]</f>
        <v>3.3050716159893727</v>
      </c>
      <c r="N4071" s="31">
        <f t="shared" si="320"/>
        <v>0.49697761707888077</v>
      </c>
    </row>
    <row r="4072" spans="1:14" x14ac:dyDescent="0.25">
      <c r="A4072" s="35">
        <v>1997</v>
      </c>
      <c r="B4072" s="15" t="s">
        <v>171</v>
      </c>
      <c r="C4072" s="15" t="s">
        <v>169</v>
      </c>
      <c r="D4072" s="15" t="s">
        <v>5</v>
      </c>
      <c r="E4072" s="15" t="s">
        <v>104</v>
      </c>
      <c r="F4072" s="16">
        <v>871</v>
      </c>
      <c r="G4072" s="19">
        <v>1129.4039249999728</v>
      </c>
      <c r="H4072" s="19">
        <f t="shared" si="316"/>
        <v>983710.81867497636</v>
      </c>
      <c r="I4072" s="20">
        <v>2341.7207649299439</v>
      </c>
      <c r="J4072" s="19">
        <f t="shared" si="317"/>
        <v>2039638.7862539811</v>
      </c>
      <c r="K4072" s="19">
        <f t="shared" si="318"/>
        <v>1212.3168399299711</v>
      </c>
      <c r="L4072" s="19">
        <f t="shared" si="319"/>
        <v>1055927.9675790048</v>
      </c>
      <c r="M4072" s="29">
        <f>Table4[[#This Row],[Revenue]]/Table4[[#This Row],[Units]]</f>
        <v>2.6885427840757106</v>
      </c>
      <c r="N4072" s="31">
        <f t="shared" si="320"/>
        <v>0.51770341625946992</v>
      </c>
    </row>
    <row r="4073" spans="1:14" x14ac:dyDescent="0.25">
      <c r="A4073" s="35">
        <v>1997</v>
      </c>
      <c r="B4073" s="15" t="s">
        <v>176</v>
      </c>
      <c r="C4073" s="15" t="s">
        <v>169</v>
      </c>
      <c r="D4073" s="15" t="s">
        <v>5</v>
      </c>
      <c r="E4073" s="15" t="s">
        <v>104</v>
      </c>
      <c r="F4073" s="16">
        <v>727</v>
      </c>
      <c r="G4073" s="19">
        <v>908.98627499998111</v>
      </c>
      <c r="H4073" s="19">
        <f t="shared" si="316"/>
        <v>660833.02192498627</v>
      </c>
      <c r="I4073" s="20">
        <v>1953.6081949899597</v>
      </c>
      <c r="J4073" s="19">
        <f t="shared" si="317"/>
        <v>1420273.1577577007</v>
      </c>
      <c r="K4073" s="19">
        <f t="shared" si="318"/>
        <v>1044.6219199899786</v>
      </c>
      <c r="L4073" s="19">
        <f t="shared" si="319"/>
        <v>759440.13583271438</v>
      </c>
      <c r="M4073" s="29">
        <f>Table4[[#This Row],[Revenue]]/Table4[[#This Row],[Units]]</f>
        <v>2.6872189752269047</v>
      </c>
      <c r="N4073" s="31">
        <f t="shared" si="320"/>
        <v>0.53471413698453862</v>
      </c>
    </row>
    <row r="4074" spans="1:14" x14ac:dyDescent="0.25">
      <c r="A4074" s="35">
        <v>1997</v>
      </c>
      <c r="B4074" s="15" t="s">
        <v>172</v>
      </c>
      <c r="C4074" s="15" t="s">
        <v>169</v>
      </c>
      <c r="D4074" s="15" t="s">
        <v>5</v>
      </c>
      <c r="E4074" s="15" t="s">
        <v>104</v>
      </c>
      <c r="F4074" s="16">
        <v>633</v>
      </c>
      <c r="G4074" s="19">
        <v>774.93442499998537</v>
      </c>
      <c r="H4074" s="19">
        <f t="shared" si="316"/>
        <v>490533.49102499074</v>
      </c>
      <c r="I4074" s="20">
        <v>1718.2652427299674</v>
      </c>
      <c r="J4074" s="19">
        <f t="shared" si="317"/>
        <v>1087661.8986480695</v>
      </c>
      <c r="K4074" s="19">
        <f t="shared" si="318"/>
        <v>943.33081772998207</v>
      </c>
      <c r="L4074" s="19">
        <f t="shared" si="319"/>
        <v>597128.40762307867</v>
      </c>
      <c r="M4074" s="29">
        <f>Table4[[#This Row],[Revenue]]/Table4[[#This Row],[Units]]</f>
        <v>2.7144790564454464</v>
      </c>
      <c r="N4074" s="31">
        <f t="shared" si="320"/>
        <v>0.54900186203570345</v>
      </c>
    </row>
    <row r="4075" spans="1:14" x14ac:dyDescent="0.25">
      <c r="A4075" s="35">
        <v>1999</v>
      </c>
      <c r="B4075" s="15" t="s">
        <v>176</v>
      </c>
      <c r="C4075" s="15" t="s">
        <v>169</v>
      </c>
      <c r="D4075" s="15" t="s">
        <v>5</v>
      </c>
      <c r="E4075" s="15" t="s">
        <v>104</v>
      </c>
      <c r="F4075" s="16">
        <v>871</v>
      </c>
      <c r="G4075" s="19">
        <v>1351.8355499999484</v>
      </c>
      <c r="H4075" s="19">
        <f t="shared" si="316"/>
        <v>1177448.7640499549</v>
      </c>
      <c r="I4075" s="20">
        <v>2614.1971419998999</v>
      </c>
      <c r="J4075" s="19">
        <f t="shared" si="317"/>
        <v>2276965.710681913</v>
      </c>
      <c r="K4075" s="19">
        <f t="shared" si="318"/>
        <v>1262.3615919999515</v>
      </c>
      <c r="L4075" s="19">
        <f t="shared" si="319"/>
        <v>1099516.946631958</v>
      </c>
      <c r="M4075" s="29">
        <f>Table4[[#This Row],[Revenue]]/Table4[[#This Row],[Units]]</f>
        <v>3.0013744454648679</v>
      </c>
      <c r="N4075" s="31">
        <f t="shared" si="320"/>
        <v>0.48288691457838029</v>
      </c>
    </row>
    <row r="4076" spans="1:14" x14ac:dyDescent="0.25">
      <c r="A4076" s="35">
        <v>2000</v>
      </c>
      <c r="B4076" s="15" t="s">
        <v>173</v>
      </c>
      <c r="C4076" s="15" t="s">
        <v>169</v>
      </c>
      <c r="D4076" s="15" t="s">
        <v>5</v>
      </c>
      <c r="E4076" s="15" t="s">
        <v>104</v>
      </c>
      <c r="F4076" s="16">
        <v>740</v>
      </c>
      <c r="G4076" s="19">
        <v>2302.7859453298938</v>
      </c>
      <c r="H4076" s="19">
        <f t="shared" si="316"/>
        <v>1704061.5995441214</v>
      </c>
      <c r="I4076" s="20">
        <v>3818.7447429998469</v>
      </c>
      <c r="J4076" s="19">
        <f t="shared" si="317"/>
        <v>2825871.1098198867</v>
      </c>
      <c r="K4076" s="19">
        <f t="shared" si="318"/>
        <v>1515.9587976699531</v>
      </c>
      <c r="L4076" s="19">
        <f t="shared" si="319"/>
        <v>1121809.5102757653</v>
      </c>
      <c r="M4076" s="29">
        <f>Table4[[#This Row],[Revenue]]/Table4[[#This Row],[Units]]</f>
        <v>5.1604658689187124</v>
      </c>
      <c r="N4076" s="31">
        <f t="shared" si="320"/>
        <v>0.39697830038230808</v>
      </c>
    </row>
    <row r="4077" spans="1:14" x14ac:dyDescent="0.25">
      <c r="A4077" s="35">
        <v>2000</v>
      </c>
      <c r="B4077" s="15" t="s">
        <v>171</v>
      </c>
      <c r="C4077" s="15" t="s">
        <v>169</v>
      </c>
      <c r="D4077" s="15" t="s">
        <v>5</v>
      </c>
      <c r="E4077" s="15" t="s">
        <v>104</v>
      </c>
      <c r="F4077" s="16">
        <v>736</v>
      </c>
      <c r="G4077" s="19">
        <v>1803.5615521199115</v>
      </c>
      <c r="H4077" s="19">
        <f t="shared" si="316"/>
        <v>1327421.3023602548</v>
      </c>
      <c r="I4077" s="20">
        <v>3807.905651999813</v>
      </c>
      <c r="J4077" s="19">
        <f t="shared" si="317"/>
        <v>2802618.5598718622</v>
      </c>
      <c r="K4077" s="19">
        <f t="shared" si="318"/>
        <v>2004.3440998799015</v>
      </c>
      <c r="L4077" s="19">
        <f t="shared" si="319"/>
        <v>1475197.2575116074</v>
      </c>
      <c r="M4077" s="29">
        <f>Table4[[#This Row],[Revenue]]/Table4[[#This Row],[Units]]</f>
        <v>5.1737848532606154</v>
      </c>
      <c r="N4077" s="31">
        <f t="shared" si="320"/>
        <v>0.526363907894428</v>
      </c>
    </row>
    <row r="4078" spans="1:14" x14ac:dyDescent="0.25">
      <c r="A4078" s="35">
        <v>2000</v>
      </c>
      <c r="B4078" s="15" t="s">
        <v>176</v>
      </c>
      <c r="C4078" s="15" t="s">
        <v>169</v>
      </c>
      <c r="D4078" s="15" t="s">
        <v>5</v>
      </c>
      <c r="E4078" s="15" t="s">
        <v>104</v>
      </c>
      <c r="F4078" s="16">
        <v>738</v>
      </c>
      <c r="G4078" s="19">
        <v>1700.2889674199189</v>
      </c>
      <c r="H4078" s="19">
        <f t="shared" si="316"/>
        <v>1254813.2579559002</v>
      </c>
      <c r="I4078" s="20">
        <v>3560.1682819998305</v>
      </c>
      <c r="J4078" s="19">
        <f t="shared" si="317"/>
        <v>2627404.192115875</v>
      </c>
      <c r="K4078" s="19">
        <f t="shared" si="318"/>
        <v>1859.8793145799116</v>
      </c>
      <c r="L4078" s="19">
        <f t="shared" si="319"/>
        <v>1372590.9341599748</v>
      </c>
      <c r="M4078" s="29">
        <f>Table4[[#This Row],[Revenue]]/Table4[[#This Row],[Units]]</f>
        <v>4.8240762628723992</v>
      </c>
      <c r="N4078" s="31">
        <f t="shared" si="320"/>
        <v>0.52241331511868128</v>
      </c>
    </row>
    <row r="4079" spans="1:14" x14ac:dyDescent="0.25">
      <c r="A4079" s="35">
        <v>2000</v>
      </c>
      <c r="B4079" s="15" t="s">
        <v>173</v>
      </c>
      <c r="C4079" s="15" t="s">
        <v>169</v>
      </c>
      <c r="D4079" s="15" t="s">
        <v>5</v>
      </c>
      <c r="E4079" s="15" t="s">
        <v>104</v>
      </c>
      <c r="F4079" s="16">
        <v>637</v>
      </c>
      <c r="G4079" s="19">
        <v>2060.8712276099054</v>
      </c>
      <c r="H4079" s="19">
        <f t="shared" si="316"/>
        <v>1312774.9719875099</v>
      </c>
      <c r="I4079" s="20">
        <v>3565.5853309998588</v>
      </c>
      <c r="J4079" s="19">
        <f t="shared" si="317"/>
        <v>2271277.8558469103</v>
      </c>
      <c r="K4079" s="19">
        <f t="shared" si="318"/>
        <v>1504.7141033899534</v>
      </c>
      <c r="L4079" s="19">
        <f t="shared" si="319"/>
        <v>958502.8838594004</v>
      </c>
      <c r="M4079" s="29">
        <f>Table4[[#This Row],[Revenue]]/Table4[[#This Row],[Units]]</f>
        <v>5.5974651978019763</v>
      </c>
      <c r="N4079" s="31">
        <f t="shared" si="320"/>
        <v>0.422010403259092</v>
      </c>
    </row>
    <row r="4080" spans="1:14" x14ac:dyDescent="0.25">
      <c r="A4080" s="35">
        <v>2000</v>
      </c>
      <c r="B4080" s="15" t="s">
        <v>171</v>
      </c>
      <c r="C4080" s="15" t="s">
        <v>169</v>
      </c>
      <c r="D4080" s="15" t="s">
        <v>5</v>
      </c>
      <c r="E4080" s="15" t="s">
        <v>104</v>
      </c>
      <c r="F4080" s="16">
        <v>634</v>
      </c>
      <c r="G4080" s="19">
        <v>1645.1833122899193</v>
      </c>
      <c r="H4080" s="19">
        <f t="shared" si="316"/>
        <v>1043046.2199918089</v>
      </c>
      <c r="I4080" s="20">
        <v>3542.6974589998263</v>
      </c>
      <c r="J4080" s="19">
        <f t="shared" si="317"/>
        <v>2246070.1890058899</v>
      </c>
      <c r="K4080" s="19">
        <f t="shared" si="318"/>
        <v>1897.514146709907</v>
      </c>
      <c r="L4080" s="19">
        <f t="shared" si="319"/>
        <v>1203023.9690140812</v>
      </c>
      <c r="M4080" s="29">
        <f>Table4[[#This Row],[Revenue]]/Table4[[#This Row],[Units]]</f>
        <v>5.5878508817031962</v>
      </c>
      <c r="N4080" s="31">
        <f t="shared" si="320"/>
        <v>0.53561281161321994</v>
      </c>
    </row>
    <row r="4081" spans="1:19" x14ac:dyDescent="0.25">
      <c r="A4081" s="35">
        <v>2000</v>
      </c>
      <c r="B4081" s="15" t="s">
        <v>176</v>
      </c>
      <c r="C4081" s="15" t="s">
        <v>169</v>
      </c>
      <c r="D4081" s="15" t="s">
        <v>5</v>
      </c>
      <c r="E4081" s="15" t="s">
        <v>104</v>
      </c>
      <c r="F4081" s="16">
        <v>636</v>
      </c>
      <c r="G4081" s="19">
        <v>1545.6059009899263</v>
      </c>
      <c r="H4081" s="19">
        <f t="shared" si="316"/>
        <v>983005.35302959313</v>
      </c>
      <c r="I4081" s="20">
        <v>3301.1332289998427</v>
      </c>
      <c r="J4081" s="19">
        <f t="shared" si="317"/>
        <v>2099520.7336439001</v>
      </c>
      <c r="K4081" s="19">
        <f t="shared" si="318"/>
        <v>1755.5273280099163</v>
      </c>
      <c r="L4081" s="19">
        <f t="shared" si="319"/>
        <v>1116515.380614307</v>
      </c>
      <c r="M4081" s="29">
        <f>Table4[[#This Row],[Revenue]]/Table4[[#This Row],[Units]]</f>
        <v>5.1904610518865448</v>
      </c>
      <c r="N4081" s="31">
        <f t="shared" si="320"/>
        <v>0.53179535820848867</v>
      </c>
    </row>
    <row r="4082" spans="1:19" x14ac:dyDescent="0.25">
      <c r="A4082" s="35">
        <v>2000</v>
      </c>
      <c r="B4082" s="15" t="s">
        <v>172</v>
      </c>
      <c r="C4082" s="15" t="s">
        <v>169</v>
      </c>
      <c r="D4082" s="15" t="s">
        <v>5</v>
      </c>
      <c r="E4082" s="15" t="s">
        <v>104</v>
      </c>
      <c r="F4082" s="16">
        <v>727</v>
      </c>
      <c r="G4082" s="19">
        <v>1234.9912499999452</v>
      </c>
      <c r="H4082" s="19">
        <f t="shared" si="316"/>
        <v>897838.63874996023</v>
      </c>
      <c r="I4082" s="20">
        <v>2481.8586499998896</v>
      </c>
      <c r="J4082" s="19">
        <f t="shared" si="317"/>
        <v>1804311.2385499198</v>
      </c>
      <c r="K4082" s="19">
        <f t="shared" si="318"/>
        <v>1246.8673999999444</v>
      </c>
      <c r="L4082" s="19">
        <f t="shared" si="319"/>
        <v>906472.59979995957</v>
      </c>
      <c r="M4082" s="29">
        <f>Table4[[#This Row],[Revenue]]/Table4[[#This Row],[Units]]</f>
        <v>3.4138358321869182</v>
      </c>
      <c r="N4082" s="31">
        <f t="shared" si="320"/>
        <v>0.50239259193910979</v>
      </c>
    </row>
    <row r="4083" spans="1:19" x14ac:dyDescent="0.25">
      <c r="A4083" s="35">
        <v>2000</v>
      </c>
      <c r="B4083" s="15" t="s">
        <v>172</v>
      </c>
      <c r="C4083" s="15" t="s">
        <v>169</v>
      </c>
      <c r="D4083" s="15" t="s">
        <v>5</v>
      </c>
      <c r="E4083" s="15" t="s">
        <v>104</v>
      </c>
      <c r="F4083" s="16">
        <v>633</v>
      </c>
      <c r="G4083" s="19">
        <v>1075.5935999999522</v>
      </c>
      <c r="H4083" s="19">
        <f t="shared" si="316"/>
        <v>680850.74879996968</v>
      </c>
      <c r="I4083" s="20">
        <v>2234.7651839999007</v>
      </c>
      <c r="J4083" s="19">
        <f t="shared" si="317"/>
        <v>1414606.3614719373</v>
      </c>
      <c r="K4083" s="19">
        <f t="shared" si="318"/>
        <v>1159.1715839999486</v>
      </c>
      <c r="L4083" s="19">
        <f t="shared" si="319"/>
        <v>733755.6126719676</v>
      </c>
      <c r="M4083" s="29">
        <f>Table4[[#This Row],[Revenue]]/Table4[[#This Row],[Units]]</f>
        <v>3.5304347298576633</v>
      </c>
      <c r="N4083" s="31">
        <f t="shared" si="320"/>
        <v>0.51869950019769062</v>
      </c>
    </row>
    <row r="4084" spans="1:19" x14ac:dyDescent="0.25">
      <c r="A4084" s="35">
        <v>2001</v>
      </c>
      <c r="B4084" s="15" t="s">
        <v>171</v>
      </c>
      <c r="C4084" s="15" t="s">
        <v>169</v>
      </c>
      <c r="D4084" s="15" t="s">
        <v>5</v>
      </c>
      <c r="E4084" s="15" t="s">
        <v>104</v>
      </c>
      <c r="F4084" s="16">
        <v>1145.8947779626176</v>
      </c>
      <c r="G4084" s="19">
        <v>3807.7548600167897</v>
      </c>
      <c r="H4084" s="19">
        <f t="shared" si="316"/>
        <v>4363286.4098550174</v>
      </c>
      <c r="I4084" s="20">
        <v>7905.6689184006818</v>
      </c>
      <c r="J4084" s="19">
        <f t="shared" si="317"/>
        <v>9059064.7298967168</v>
      </c>
      <c r="K4084" s="19">
        <f t="shared" si="318"/>
        <v>4097.9140583838926</v>
      </c>
      <c r="L4084" s="19">
        <f t="shared" si="319"/>
        <v>4695778.3200416993</v>
      </c>
      <c r="M4084" s="29">
        <f>Table4[[#This Row],[Revenue]]/Table4[[#This Row],[Units]]</f>
        <v>6.8991229128880693</v>
      </c>
      <c r="N4084" s="31">
        <f t="shared" si="320"/>
        <v>0.51835133758838225</v>
      </c>
    </row>
    <row r="4085" spans="1:19" x14ac:dyDescent="0.25">
      <c r="A4085" s="35">
        <v>2001</v>
      </c>
      <c r="B4085" s="15" t="s">
        <v>171</v>
      </c>
      <c r="C4085" s="15" t="s">
        <v>169</v>
      </c>
      <c r="D4085" s="15" t="s">
        <v>5</v>
      </c>
      <c r="E4085" s="15" t="s">
        <v>104</v>
      </c>
      <c r="F4085" s="16">
        <v>939.51096272790187</v>
      </c>
      <c r="G4085" s="19">
        <v>2936.6821590292902</v>
      </c>
      <c r="H4085" s="19">
        <f t="shared" si="316"/>
        <v>2759045.0824554618</v>
      </c>
      <c r="I4085" s="20">
        <v>5893.574254556589</v>
      </c>
      <c r="J4085" s="19">
        <f t="shared" si="317"/>
        <v>5537077.6218068376</v>
      </c>
      <c r="K4085" s="19">
        <f t="shared" si="318"/>
        <v>2956.8920955272988</v>
      </c>
      <c r="L4085" s="19">
        <f t="shared" si="319"/>
        <v>2778032.5393513758</v>
      </c>
      <c r="M4085" s="29">
        <f>Table4[[#This Row],[Revenue]]/Table4[[#This Row],[Units]]</f>
        <v>6.2730234008599499</v>
      </c>
      <c r="N4085" s="31">
        <f t="shared" si="320"/>
        <v>0.50171457384136486</v>
      </c>
    </row>
    <row r="4086" spans="1:19" x14ac:dyDescent="0.25">
      <c r="A4086" s="35">
        <v>2001</v>
      </c>
      <c r="B4086" s="15" t="s">
        <v>174</v>
      </c>
      <c r="C4086" s="15" t="s">
        <v>169</v>
      </c>
      <c r="D4086" s="15" t="s">
        <v>5</v>
      </c>
      <c r="E4086" s="15" t="s">
        <v>104</v>
      </c>
      <c r="F4086" s="16">
        <v>733</v>
      </c>
      <c r="G4086" s="19">
        <v>2638.8865285598667</v>
      </c>
      <c r="H4086" s="19">
        <f t="shared" si="316"/>
        <v>1934303.8254343823</v>
      </c>
      <c r="I4086" s="20">
        <v>4479.1455759997989</v>
      </c>
      <c r="J4086" s="19">
        <f t="shared" si="317"/>
        <v>3283213.7072078525</v>
      </c>
      <c r="K4086" s="19">
        <f t="shared" si="318"/>
        <v>1840.2590474399321</v>
      </c>
      <c r="L4086" s="19">
        <f t="shared" si="319"/>
        <v>1348909.8817734702</v>
      </c>
      <c r="M4086" s="29">
        <f>Table4[[#This Row],[Revenue]]/Table4[[#This Row],[Units]]</f>
        <v>6.1107033778987709</v>
      </c>
      <c r="N4086" s="31">
        <f t="shared" si="320"/>
        <v>0.41085046605772896</v>
      </c>
    </row>
    <row r="4087" spans="1:19" x14ac:dyDescent="0.25">
      <c r="A4087" s="35">
        <v>2001</v>
      </c>
      <c r="B4087" s="15" t="s">
        <v>176</v>
      </c>
      <c r="C4087" s="15" t="s">
        <v>169</v>
      </c>
      <c r="D4087" s="15" t="s">
        <v>5</v>
      </c>
      <c r="E4087" s="15" t="s">
        <v>104</v>
      </c>
      <c r="F4087" s="16">
        <v>728</v>
      </c>
      <c r="G4087" s="19">
        <v>2677.1718979598577</v>
      </c>
      <c r="H4087" s="19">
        <f t="shared" si="316"/>
        <v>1948981.1417147764</v>
      </c>
      <c r="I4087" s="20">
        <v>4465.4903159997893</v>
      </c>
      <c r="J4087" s="19">
        <f t="shared" si="317"/>
        <v>3250876.9500478464</v>
      </c>
      <c r="K4087" s="19">
        <f t="shared" si="318"/>
        <v>1788.3184180399317</v>
      </c>
      <c r="L4087" s="19">
        <f t="shared" si="319"/>
        <v>1301895.80833307</v>
      </c>
      <c r="M4087" s="29">
        <f>Table4[[#This Row],[Revenue]]/Table4[[#This Row],[Units]]</f>
        <v>6.1339152692304797</v>
      </c>
      <c r="N4087" s="31">
        <f t="shared" si="320"/>
        <v>0.40047526508621278</v>
      </c>
    </row>
    <row r="4088" spans="1:19" x14ac:dyDescent="0.25">
      <c r="A4088" s="35">
        <v>2001</v>
      </c>
      <c r="B4088" s="15" t="s">
        <v>172</v>
      </c>
      <c r="C4088" s="15" t="s">
        <v>169</v>
      </c>
      <c r="D4088" s="15" t="s">
        <v>5</v>
      </c>
      <c r="E4088" s="15" t="s">
        <v>104</v>
      </c>
      <c r="F4088" s="16">
        <v>730</v>
      </c>
      <c r="G4088" s="19">
        <v>2618.6511132598644</v>
      </c>
      <c r="H4088" s="19">
        <f t="shared" si="316"/>
        <v>1911615.312679701</v>
      </c>
      <c r="I4088" s="20">
        <v>4378.8079459997989</v>
      </c>
      <c r="J4088" s="19">
        <f t="shared" si="317"/>
        <v>3196529.8005798534</v>
      </c>
      <c r="K4088" s="19">
        <f t="shared" si="318"/>
        <v>1760.1568327399345</v>
      </c>
      <c r="L4088" s="19">
        <f t="shared" si="319"/>
        <v>1284914.4879001523</v>
      </c>
      <c r="M4088" s="29">
        <f>Table4[[#This Row],[Revenue]]/Table4[[#This Row],[Units]]</f>
        <v>5.9983670493147931</v>
      </c>
      <c r="N4088" s="31">
        <f t="shared" si="320"/>
        <v>0.4019716905711524</v>
      </c>
    </row>
    <row r="4089" spans="1:19" x14ac:dyDescent="0.25">
      <c r="A4089" s="35">
        <v>2001</v>
      </c>
      <c r="B4089" s="15" t="s">
        <v>175</v>
      </c>
      <c r="C4089" s="15" t="s">
        <v>169</v>
      </c>
      <c r="D4089" s="15" t="s">
        <v>5</v>
      </c>
      <c r="E4089" s="15" t="s">
        <v>104</v>
      </c>
      <c r="F4089" s="16">
        <v>742</v>
      </c>
      <c r="G4089" s="19">
        <v>1862.4340309198988</v>
      </c>
      <c r="H4089" s="19">
        <f t="shared" si="316"/>
        <v>1381926.0509425648</v>
      </c>
      <c r="I4089" s="20">
        <v>3795.4491319997937</v>
      </c>
      <c r="J4089" s="19">
        <f t="shared" si="317"/>
        <v>2816223.2559438469</v>
      </c>
      <c r="K4089" s="19">
        <f t="shared" si="318"/>
        <v>1933.015101079895</v>
      </c>
      <c r="L4089" s="19">
        <f t="shared" si="319"/>
        <v>1434297.205001282</v>
      </c>
      <c r="M4089" s="29">
        <f>Table4[[#This Row],[Revenue]]/Table4[[#This Row],[Units]]</f>
        <v>5.1151605552557866</v>
      </c>
      <c r="N4089" s="31">
        <f t="shared" si="320"/>
        <v>0.5092981183129186</v>
      </c>
    </row>
    <row r="4090" spans="1:19" x14ac:dyDescent="0.25">
      <c r="A4090" s="35">
        <v>2001</v>
      </c>
      <c r="B4090" s="15" t="s">
        <v>174</v>
      </c>
      <c r="C4090" s="15" t="s">
        <v>169</v>
      </c>
      <c r="D4090" s="15" t="s">
        <v>5</v>
      </c>
      <c r="E4090" s="15" t="s">
        <v>104</v>
      </c>
      <c r="F4090" s="16">
        <v>648</v>
      </c>
      <c r="G4090" s="19">
        <v>2379.1281707798803</v>
      </c>
      <c r="H4090" s="19">
        <f t="shared" si="316"/>
        <v>1541675.0546653625</v>
      </c>
      <c r="I4090" s="20">
        <v>3707.3539379998128</v>
      </c>
      <c r="J4090" s="19">
        <f t="shared" si="317"/>
        <v>2402365.3518238789</v>
      </c>
      <c r="K4090" s="19">
        <f t="shared" si="318"/>
        <v>1328.2257672199325</v>
      </c>
      <c r="L4090" s="19">
        <f t="shared" si="319"/>
        <v>860690.29715851648</v>
      </c>
      <c r="M4090" s="29">
        <f>Table4[[#This Row],[Revenue]]/Table4[[#This Row],[Units]]</f>
        <v>5.7212252129626737</v>
      </c>
      <c r="N4090" s="31">
        <f t="shared" si="320"/>
        <v>0.358267861507859</v>
      </c>
    </row>
    <row r="4091" spans="1:19" x14ac:dyDescent="0.25">
      <c r="A4091" s="35">
        <v>2001</v>
      </c>
      <c r="B4091" s="15" t="s">
        <v>175</v>
      </c>
      <c r="C4091" s="15" t="s">
        <v>169</v>
      </c>
      <c r="D4091" s="15" t="s">
        <v>5</v>
      </c>
      <c r="E4091" s="15" t="s">
        <v>104</v>
      </c>
      <c r="F4091" s="16">
        <v>639</v>
      </c>
      <c r="G4091" s="19">
        <v>1689.1456024899082</v>
      </c>
      <c r="H4091" s="19">
        <f t="shared" si="316"/>
        <v>1079364.0399910514</v>
      </c>
      <c r="I4091" s="20">
        <v>3505.1838789998096</v>
      </c>
      <c r="J4091" s="19">
        <f t="shared" si="317"/>
        <v>2239812.4986808784</v>
      </c>
      <c r="K4091" s="19">
        <f t="shared" si="318"/>
        <v>1816.0382765099014</v>
      </c>
      <c r="L4091" s="19">
        <f t="shared" si="319"/>
        <v>1160448.458689827</v>
      </c>
      <c r="M4091" s="29">
        <f>Table4[[#This Row],[Revenue]]/Table4[[#This Row],[Units]]</f>
        <v>5.4854207809073703</v>
      </c>
      <c r="N4091" s="31">
        <f t="shared" si="320"/>
        <v>0.51810071573994021</v>
      </c>
    </row>
    <row r="4092" spans="1:19" x14ac:dyDescent="0.25">
      <c r="A4092" s="35">
        <v>2002</v>
      </c>
      <c r="B4092" s="15" t="s">
        <v>175</v>
      </c>
      <c r="C4092" s="15" t="s">
        <v>169</v>
      </c>
      <c r="D4092" s="15" t="s">
        <v>5</v>
      </c>
      <c r="E4092" s="15" t="s">
        <v>104</v>
      </c>
      <c r="F4092" s="16">
        <v>1381.202010288169</v>
      </c>
      <c r="G4092" s="19">
        <v>5114.7975426585153</v>
      </c>
      <c r="H4092" s="19">
        <f t="shared" si="316"/>
        <v>7064568.6481369287</v>
      </c>
      <c r="I4092" s="20">
        <v>8991.4423410644195</v>
      </c>
      <c r="J4092" s="19">
        <f t="shared" si="317"/>
        <v>12418998.236868337</v>
      </c>
      <c r="K4092" s="19">
        <f t="shared" si="318"/>
        <v>3876.6447984059041</v>
      </c>
      <c r="L4092" s="19">
        <f t="shared" si="319"/>
        <v>5354429.5887314081</v>
      </c>
      <c r="M4092" s="29">
        <f>Table4[[#This Row],[Revenue]]/Table4[[#This Row],[Units]]</f>
        <v>6.5098676906707347</v>
      </c>
      <c r="N4092" s="31">
        <f t="shared" si="320"/>
        <v>0.43114826869333867</v>
      </c>
      <c r="O4092" s="41"/>
      <c r="P4092" s="41"/>
      <c r="Q4092" s="41"/>
      <c r="R4092" s="41"/>
      <c r="S4092" s="41"/>
    </row>
    <row r="4093" spans="1:19" x14ac:dyDescent="0.25">
      <c r="A4093" s="35">
        <v>2002</v>
      </c>
      <c r="B4093" s="15" t="s">
        <v>175</v>
      </c>
      <c r="C4093" s="15" t="s">
        <v>169</v>
      </c>
      <c r="D4093" s="15" t="s">
        <v>5</v>
      </c>
      <c r="E4093" s="15" t="s">
        <v>104</v>
      </c>
      <c r="F4093" s="16">
        <v>1499.2805571966289</v>
      </c>
      <c r="G4093" s="19">
        <v>3060.0108643641756</v>
      </c>
      <c r="H4093" s="19">
        <f t="shared" si="316"/>
        <v>4587814.7937516598</v>
      </c>
      <c r="I4093" s="20">
        <v>7620.8069060174485</v>
      </c>
      <c r="J4093" s="19">
        <f t="shared" si="317"/>
        <v>11425727.624341758</v>
      </c>
      <c r="K4093" s="19">
        <f t="shared" si="318"/>
        <v>4560.7960416532733</v>
      </c>
      <c r="L4093" s="19">
        <f t="shared" si="319"/>
        <v>6837912.8305900982</v>
      </c>
      <c r="M4093" s="29">
        <f>Table4[[#This Row],[Revenue]]/Table4[[#This Row],[Units]]</f>
        <v>5.082975877621541</v>
      </c>
      <c r="N4093" s="31">
        <f t="shared" si="320"/>
        <v>0.59846629076141966</v>
      </c>
    </row>
    <row r="4094" spans="1:19" x14ac:dyDescent="0.25">
      <c r="A4094" s="35">
        <v>2002</v>
      </c>
      <c r="B4094" s="15" t="s">
        <v>172</v>
      </c>
      <c r="C4094" s="15" t="s">
        <v>169</v>
      </c>
      <c r="D4094" s="15" t="s">
        <v>5</v>
      </c>
      <c r="E4094" s="15" t="s">
        <v>104</v>
      </c>
      <c r="F4094" s="16">
        <v>1226.3978859532467</v>
      </c>
      <c r="G4094" s="19">
        <v>4167.4608997889554</v>
      </c>
      <c r="H4094" s="19">
        <f t="shared" si="316"/>
        <v>5110965.2372939903</v>
      </c>
      <c r="I4094" s="20">
        <v>8438.4319051574657</v>
      </c>
      <c r="J4094" s="19">
        <f t="shared" si="317"/>
        <v>10348875.049245544</v>
      </c>
      <c r="K4094" s="19">
        <f t="shared" si="318"/>
        <v>4270.9710053685103</v>
      </c>
      <c r="L4094" s="19">
        <f t="shared" si="319"/>
        <v>5237909.8119515534</v>
      </c>
      <c r="M4094" s="29">
        <f>Table4[[#This Row],[Revenue]]/Table4[[#This Row],[Units]]</f>
        <v>6.8806640991544885</v>
      </c>
      <c r="N4094" s="31">
        <f t="shared" si="320"/>
        <v>0.50613325477665405</v>
      </c>
    </row>
    <row r="4095" spans="1:19" x14ac:dyDescent="0.25">
      <c r="A4095" s="35">
        <v>2002</v>
      </c>
      <c r="B4095" s="15" t="s">
        <v>176</v>
      </c>
      <c r="C4095" s="15" t="s">
        <v>169</v>
      </c>
      <c r="D4095" s="15" t="s">
        <v>5</v>
      </c>
      <c r="E4095" s="15" t="s">
        <v>104</v>
      </c>
      <c r="F4095" s="16">
        <v>1362.982324724208</v>
      </c>
      <c r="G4095" s="19">
        <v>2609.7654711387536</v>
      </c>
      <c r="H4095" s="19">
        <f t="shared" si="316"/>
        <v>3557064.2088376661</v>
      </c>
      <c r="I4095" s="20">
        <v>5979.5334194994166</v>
      </c>
      <c r="J4095" s="19">
        <f t="shared" si="317"/>
        <v>8149998.3608754072</v>
      </c>
      <c r="K4095" s="19">
        <f t="shared" si="318"/>
        <v>3369.767948360663</v>
      </c>
      <c r="L4095" s="19">
        <f t="shared" si="319"/>
        <v>4592934.1520377416</v>
      </c>
      <c r="M4095" s="29">
        <f>Table4[[#This Row],[Revenue]]/Table4[[#This Row],[Units]]</f>
        <v>4.3870953504179466</v>
      </c>
      <c r="N4095" s="31">
        <f t="shared" si="320"/>
        <v>0.56355031604502126</v>
      </c>
    </row>
    <row r="4096" spans="1:19" x14ac:dyDescent="0.25">
      <c r="A4096" s="35">
        <v>2002</v>
      </c>
      <c r="B4096" s="15" t="s">
        <v>176</v>
      </c>
      <c r="C4096" s="15" t="s">
        <v>169</v>
      </c>
      <c r="D4096" s="15" t="s">
        <v>5</v>
      </c>
      <c r="E4096" s="15" t="s">
        <v>104</v>
      </c>
      <c r="F4096" s="16">
        <v>1082.91091844379</v>
      </c>
      <c r="G4096" s="19">
        <v>4362.127007588736</v>
      </c>
      <c r="H4096" s="19">
        <f t="shared" si="316"/>
        <v>4723794.9641563799</v>
      </c>
      <c r="I4096" s="20">
        <v>7054.8380643289111</v>
      </c>
      <c r="J4096" s="19">
        <f t="shared" si="317"/>
        <v>7639761.1677146312</v>
      </c>
      <c r="K4096" s="19">
        <f t="shared" si="318"/>
        <v>2692.7110567401751</v>
      </c>
      <c r="L4096" s="19">
        <f t="shared" si="319"/>
        <v>2915966.2035582513</v>
      </c>
      <c r="M4096" s="29">
        <f>Table4[[#This Row],[Revenue]]/Table4[[#This Row],[Units]]</f>
        <v>6.514698433798368</v>
      </c>
      <c r="N4096" s="31">
        <f t="shared" si="320"/>
        <v>0.38168290075362887</v>
      </c>
    </row>
    <row r="4097" spans="1:19" x14ac:dyDescent="0.25">
      <c r="A4097" s="35">
        <v>2002</v>
      </c>
      <c r="B4097" s="15" t="s">
        <v>174</v>
      </c>
      <c r="C4097" s="15" t="s">
        <v>169</v>
      </c>
      <c r="D4097" s="15" t="s">
        <v>5</v>
      </c>
      <c r="E4097" s="15" t="s">
        <v>104</v>
      </c>
      <c r="F4097" s="16">
        <v>1357.8855657477145</v>
      </c>
      <c r="G4097" s="19">
        <v>2795.9729646852797</v>
      </c>
      <c r="H4097" s="19">
        <f t="shared" si="316"/>
        <v>3796611.3309669858</v>
      </c>
      <c r="I4097" s="20">
        <v>5429.9236415873493</v>
      </c>
      <c r="J4097" s="19">
        <f t="shared" si="317"/>
        <v>7373214.936023728</v>
      </c>
      <c r="K4097" s="19">
        <f t="shared" si="318"/>
        <v>2633.9506769020695</v>
      </c>
      <c r="L4097" s="19">
        <f t="shared" si="319"/>
        <v>3576603.6050567422</v>
      </c>
      <c r="M4097" s="29">
        <f>Table4[[#This Row],[Revenue]]/Table4[[#This Row],[Units]]</f>
        <v>3.9988079839388986</v>
      </c>
      <c r="N4097" s="31">
        <f t="shared" si="320"/>
        <v>0.48508061084484738</v>
      </c>
    </row>
    <row r="4098" spans="1:19" x14ac:dyDescent="0.25">
      <c r="A4098" s="35">
        <v>2002</v>
      </c>
      <c r="B4098" s="15" t="s">
        <v>172</v>
      </c>
      <c r="C4098" s="15" t="s">
        <v>169</v>
      </c>
      <c r="D4098" s="15" t="s">
        <v>5</v>
      </c>
      <c r="E4098" s="15" t="s">
        <v>104</v>
      </c>
      <c r="F4098" s="16">
        <v>1420.4006969622405</v>
      </c>
      <c r="G4098" s="19">
        <v>2083.2507179958643</v>
      </c>
      <c r="H4098" s="19">
        <f t="shared" ref="H4098:H4161" si="321">G4098*F4098</f>
        <v>2959050.7717884136</v>
      </c>
      <c r="I4098" s="20">
        <v>4466.5412134709413</v>
      </c>
      <c r="J4098" s="19">
        <f t="shared" ref="J4098:J4161" si="322">I4098*F4098</f>
        <v>6344278.2526246971</v>
      </c>
      <c r="K4098" s="19">
        <f t="shared" ref="K4098:K4161" si="323">I4098-G4098</f>
        <v>2383.290495475077</v>
      </c>
      <c r="L4098" s="19">
        <f t="shared" ref="L4098:L4161" si="324">J4098-H4098</f>
        <v>3385227.4808362834</v>
      </c>
      <c r="M4098" s="29">
        <f>Table4[[#This Row],[Revenue]]/Table4[[#This Row],[Units]]</f>
        <v>3.1445642226333534</v>
      </c>
      <c r="N4098" s="31">
        <f t="shared" ref="N4098:N4161" si="325">K4098/I4098</f>
        <v>0.53358748561127145</v>
      </c>
    </row>
    <row r="4099" spans="1:19" x14ac:dyDescent="0.25">
      <c r="A4099" s="35">
        <v>2002</v>
      </c>
      <c r="B4099" s="15" t="s">
        <v>174</v>
      </c>
      <c r="C4099" s="15" t="s">
        <v>169</v>
      </c>
      <c r="D4099" s="15" t="s">
        <v>5</v>
      </c>
      <c r="E4099" s="15" t="s">
        <v>104</v>
      </c>
      <c r="F4099" s="16">
        <v>1002.0786164329338</v>
      </c>
      <c r="G4099" s="19">
        <v>2541.8606098945502</v>
      </c>
      <c r="H4099" s="19">
        <f t="shared" si="321"/>
        <v>2547144.1631285041</v>
      </c>
      <c r="I4099" s="20">
        <v>5309.1313101992228</v>
      </c>
      <c r="J4099" s="19">
        <f t="shared" si="322"/>
        <v>5320166.9577852059</v>
      </c>
      <c r="K4099" s="19">
        <f t="shared" si="323"/>
        <v>2767.2707003046726</v>
      </c>
      <c r="L4099" s="19">
        <f t="shared" si="324"/>
        <v>2773022.7946567019</v>
      </c>
      <c r="M4099" s="29">
        <f>Table4[[#This Row],[Revenue]]/Table4[[#This Row],[Units]]</f>
        <v>5.2981185539094353</v>
      </c>
      <c r="N4099" s="31">
        <f t="shared" si="325"/>
        <v>0.52122852847669199</v>
      </c>
    </row>
    <row r="4100" spans="1:19" x14ac:dyDescent="0.25">
      <c r="A4100" s="35">
        <v>2004</v>
      </c>
      <c r="B4100" s="15" t="s">
        <v>174</v>
      </c>
      <c r="C4100" s="15" t="s">
        <v>170</v>
      </c>
      <c r="D4100" s="15" t="s">
        <v>146</v>
      </c>
      <c r="E4100" s="15" t="s">
        <v>104</v>
      </c>
      <c r="F4100" s="16">
        <v>907</v>
      </c>
      <c r="G4100" s="19">
        <v>1019.4244639999773</v>
      </c>
      <c r="H4100" s="19">
        <f t="shared" si="321"/>
        <v>924617.98884797946</v>
      </c>
      <c r="I4100" s="20">
        <v>2276.9546574399492</v>
      </c>
      <c r="J4100" s="19">
        <f t="shared" si="322"/>
        <v>2065197.874298034</v>
      </c>
      <c r="K4100" s="19">
        <f t="shared" si="323"/>
        <v>1257.5301934399718</v>
      </c>
      <c r="L4100" s="19">
        <f t="shared" si="324"/>
        <v>1140579.8854500544</v>
      </c>
      <c r="M4100" s="29">
        <f>Table4[[#This Row],[Revenue]]/Table4[[#This Row],[Units]]</f>
        <v>2.5104240986107489</v>
      </c>
      <c r="N4100" s="31">
        <f t="shared" si="325"/>
        <v>0.55228600592945143</v>
      </c>
    </row>
    <row r="4101" spans="1:19" x14ac:dyDescent="0.25">
      <c r="A4101" s="35">
        <v>2008</v>
      </c>
      <c r="B4101" s="15" t="s">
        <v>176</v>
      </c>
      <c r="C4101" s="15" t="s">
        <v>169</v>
      </c>
      <c r="D4101" s="15" t="s">
        <v>5</v>
      </c>
      <c r="E4101" s="15" t="s">
        <v>104</v>
      </c>
      <c r="F4101" s="16">
        <v>903</v>
      </c>
      <c r="G4101" s="19">
        <v>1162.7705249999728</v>
      </c>
      <c r="H4101" s="19">
        <f t="shared" si="321"/>
        <v>1049981.7840749754</v>
      </c>
      <c r="I4101" s="20">
        <v>2232.8112809999475</v>
      </c>
      <c r="J4101" s="19">
        <f t="shared" si="322"/>
        <v>2016228.5867429525</v>
      </c>
      <c r="K4101" s="19">
        <f t="shared" si="323"/>
        <v>1070.0407559999746</v>
      </c>
      <c r="L4101" s="19">
        <f t="shared" si="324"/>
        <v>966246.80266797706</v>
      </c>
      <c r="M4101" s="29">
        <f>Table4[[#This Row],[Revenue]]/Table4[[#This Row],[Units]]</f>
        <v>2.4726592259135631</v>
      </c>
      <c r="N4101" s="31">
        <f t="shared" si="325"/>
        <v>0.47923474997885401</v>
      </c>
    </row>
    <row r="4102" spans="1:19" x14ac:dyDescent="0.25">
      <c r="A4102" s="35">
        <v>2009</v>
      </c>
      <c r="B4102" s="15" t="s">
        <v>173</v>
      </c>
      <c r="C4102" s="15" t="s">
        <v>169</v>
      </c>
      <c r="D4102" s="15" t="s">
        <v>5</v>
      </c>
      <c r="E4102" s="15" t="s">
        <v>104</v>
      </c>
      <c r="F4102" s="16">
        <v>806</v>
      </c>
      <c r="G4102" s="19">
        <v>1190.0186999999589</v>
      </c>
      <c r="H4102" s="19">
        <f t="shared" si="321"/>
        <v>959155.07219996687</v>
      </c>
      <c r="I4102" s="20">
        <v>2338.0012279999191</v>
      </c>
      <c r="J4102" s="19">
        <f t="shared" si="322"/>
        <v>1884428.9897679349</v>
      </c>
      <c r="K4102" s="19">
        <f t="shared" si="323"/>
        <v>1147.9825279999602</v>
      </c>
      <c r="L4102" s="19">
        <f t="shared" si="324"/>
        <v>925273.91756796802</v>
      </c>
      <c r="M4102" s="29">
        <f>Table4[[#This Row],[Revenue]]/Table4[[#This Row],[Units]]</f>
        <v>2.9007459404465497</v>
      </c>
      <c r="N4102" s="31">
        <f t="shared" si="325"/>
        <v>0.49101023312208453</v>
      </c>
    </row>
    <row r="4103" spans="1:19" x14ac:dyDescent="0.25">
      <c r="A4103" s="35">
        <v>2009</v>
      </c>
      <c r="B4103" s="15" t="s">
        <v>174</v>
      </c>
      <c r="C4103" s="15" t="s">
        <v>169</v>
      </c>
      <c r="D4103" s="15" t="s">
        <v>5</v>
      </c>
      <c r="E4103" s="15" t="s">
        <v>104</v>
      </c>
      <c r="F4103" s="16">
        <v>629</v>
      </c>
      <c r="G4103" s="19">
        <v>895.85324999997158</v>
      </c>
      <c r="H4103" s="19">
        <f t="shared" si="321"/>
        <v>563491.69424998213</v>
      </c>
      <c r="I4103" s="20">
        <v>1864.3179299999408</v>
      </c>
      <c r="J4103" s="19">
        <f t="shared" si="322"/>
        <v>1172655.9779699629</v>
      </c>
      <c r="K4103" s="19">
        <f t="shared" si="323"/>
        <v>968.46467999996923</v>
      </c>
      <c r="L4103" s="19">
        <f t="shared" si="324"/>
        <v>609164.28371998074</v>
      </c>
      <c r="M4103" s="29">
        <f>Table4[[#This Row],[Revenue]]/Table4[[#This Row],[Units]]</f>
        <v>2.9639394753576167</v>
      </c>
      <c r="N4103" s="31">
        <f t="shared" si="325"/>
        <v>0.5194739933654986</v>
      </c>
    </row>
    <row r="4104" spans="1:19" x14ac:dyDescent="0.25">
      <c r="A4104" s="35">
        <v>2009</v>
      </c>
      <c r="B4104" s="15" t="s">
        <v>174</v>
      </c>
      <c r="C4104" s="15" t="s">
        <v>169</v>
      </c>
      <c r="D4104" s="15" t="s">
        <v>5</v>
      </c>
      <c r="E4104" s="15" t="s">
        <v>104</v>
      </c>
      <c r="F4104" s="16">
        <v>443</v>
      </c>
      <c r="G4104" s="19">
        <v>631.34144999997989</v>
      </c>
      <c r="H4104" s="19">
        <f t="shared" si="321"/>
        <v>279684.26234999107</v>
      </c>
      <c r="I4104" s="20">
        <v>1454.3307379999535</v>
      </c>
      <c r="J4104" s="19">
        <f t="shared" si="322"/>
        <v>644268.51693397935</v>
      </c>
      <c r="K4104" s="19">
        <f t="shared" si="323"/>
        <v>822.98928799997361</v>
      </c>
      <c r="L4104" s="19">
        <f t="shared" si="324"/>
        <v>364584.25458398828</v>
      </c>
      <c r="M4104" s="29">
        <f>Table4[[#This Row],[Revenue]]/Table4[[#This Row],[Units]]</f>
        <v>3.282913629796735</v>
      </c>
      <c r="N4104" s="31">
        <f t="shared" si="325"/>
        <v>0.56588867064157444</v>
      </c>
    </row>
    <row r="4105" spans="1:19" x14ac:dyDescent="0.25">
      <c r="A4105" s="35">
        <v>2015</v>
      </c>
      <c r="B4105" s="15" t="s">
        <v>176</v>
      </c>
      <c r="C4105" s="15" t="s">
        <v>169</v>
      </c>
      <c r="D4105" s="15" t="s">
        <v>5</v>
      </c>
      <c r="E4105" s="15" t="s">
        <v>104</v>
      </c>
      <c r="F4105" s="16">
        <v>642</v>
      </c>
      <c r="G4105" s="19">
        <v>2405.4930433798727</v>
      </c>
      <c r="H4105" s="19">
        <f t="shared" si="321"/>
        <v>1544326.5338498782</v>
      </c>
      <c r="I4105" s="20">
        <v>3681.1873979998049</v>
      </c>
      <c r="J4105" s="19">
        <f t="shared" si="322"/>
        <v>2363322.3095158748</v>
      </c>
      <c r="K4105" s="19">
        <f t="shared" si="323"/>
        <v>1275.6943546199323</v>
      </c>
      <c r="L4105" s="19">
        <f t="shared" si="324"/>
        <v>818995.7756659966</v>
      </c>
      <c r="M4105" s="29">
        <f>Table4[[#This Row],[Revenue]]/Table4[[#This Row],[Units]]</f>
        <v>5.733936757009042</v>
      </c>
      <c r="N4105" s="31">
        <f t="shared" si="325"/>
        <v>0.34654425778842129</v>
      </c>
    </row>
    <row r="4106" spans="1:19" x14ac:dyDescent="0.25">
      <c r="A4106" s="35">
        <v>2020</v>
      </c>
      <c r="B4106" s="15" t="s">
        <v>173</v>
      </c>
      <c r="C4106" s="15" t="s">
        <v>169</v>
      </c>
      <c r="D4106" s="15" t="s">
        <v>5</v>
      </c>
      <c r="E4106" s="15" t="s">
        <v>104</v>
      </c>
      <c r="F4106" s="16">
        <v>644</v>
      </c>
      <c r="G4106" s="19">
        <v>2352.9230320798783</v>
      </c>
      <c r="H4106" s="19">
        <f t="shared" si="321"/>
        <v>1515282.4326594416</v>
      </c>
      <c r="I4106" s="20">
        <v>3600.7381679998134</v>
      </c>
      <c r="J4106" s="19">
        <f t="shared" si="322"/>
        <v>2318875.3801918798</v>
      </c>
      <c r="K4106" s="19">
        <f t="shared" si="323"/>
        <v>1247.8151359199351</v>
      </c>
      <c r="L4106" s="19">
        <f t="shared" si="324"/>
        <v>803592.94753243821</v>
      </c>
      <c r="M4106" s="29">
        <f>Table4[[#This Row],[Revenue]]/Table4[[#This Row],[Units]]</f>
        <v>5.5912083354034365</v>
      </c>
      <c r="N4106" s="31">
        <f t="shared" si="325"/>
        <v>0.34654425778842129</v>
      </c>
    </row>
    <row r="4107" spans="1:19" x14ac:dyDescent="0.25">
      <c r="A4107" s="35">
        <v>1990</v>
      </c>
      <c r="B4107" s="15" t="s">
        <v>173</v>
      </c>
      <c r="C4107" s="15" t="s">
        <v>169</v>
      </c>
      <c r="D4107" s="15" t="s">
        <v>6</v>
      </c>
      <c r="E4107" s="15" t="s">
        <v>44</v>
      </c>
      <c r="F4107" s="16">
        <v>969</v>
      </c>
      <c r="G4107" s="19">
        <v>1189.7566109999887</v>
      </c>
      <c r="H4107" s="19">
        <f t="shared" si="321"/>
        <v>1152874.156058989</v>
      </c>
      <c r="I4107" s="20">
        <v>2447.8854324899767</v>
      </c>
      <c r="J4107" s="19">
        <f t="shared" si="322"/>
        <v>2372000.9840827873</v>
      </c>
      <c r="K4107" s="19">
        <f t="shared" si="323"/>
        <v>1258.128821489988</v>
      </c>
      <c r="L4107" s="19">
        <f t="shared" si="324"/>
        <v>1219126.8280237983</v>
      </c>
      <c r="M4107" s="29">
        <f>Table4[[#This Row],[Revenue]]/Table4[[#This Row],[Units]]</f>
        <v>2.5261975567492021</v>
      </c>
      <c r="N4107" s="31">
        <f t="shared" si="325"/>
        <v>0.51396556586809938</v>
      </c>
      <c r="O4107" s="41"/>
      <c r="P4107" s="41"/>
      <c r="Q4107" s="41"/>
      <c r="R4107" s="41"/>
      <c r="S4107" s="41"/>
    </row>
    <row r="4108" spans="1:19" x14ac:dyDescent="0.25">
      <c r="A4108" s="35">
        <v>1990</v>
      </c>
      <c r="B4108" s="15" t="s">
        <v>174</v>
      </c>
      <c r="C4108" s="15" t="s">
        <v>169</v>
      </c>
      <c r="D4108" s="15" t="s">
        <v>6</v>
      </c>
      <c r="E4108" s="15" t="s">
        <v>44</v>
      </c>
      <c r="F4108" s="16">
        <v>221</v>
      </c>
      <c r="G4108" s="19">
        <v>323.72154219449891</v>
      </c>
      <c r="H4108" s="19">
        <f t="shared" si="321"/>
        <v>71542.460824984257</v>
      </c>
      <c r="I4108" s="20">
        <v>592.81399094999801</v>
      </c>
      <c r="J4108" s="19">
        <f t="shared" si="322"/>
        <v>131011.89199994956</v>
      </c>
      <c r="K4108" s="19">
        <f t="shared" si="323"/>
        <v>269.09244875549911</v>
      </c>
      <c r="L4108" s="19">
        <f t="shared" si="324"/>
        <v>59469.431174965299</v>
      </c>
      <c r="M4108" s="29">
        <f>Table4[[#This Row],[Revenue]]/Table4[[#This Row],[Units]]</f>
        <v>2.6824162486425251</v>
      </c>
      <c r="N4108" s="31">
        <f t="shared" si="325"/>
        <v>0.45392391688372991</v>
      </c>
      <c r="O4108" s="37">
        <f>SUMIF($A:$A,"1998",$H:$H)</f>
        <v>56096551.65194419</v>
      </c>
      <c r="P4108" s="37">
        <f>SUMIF(A:A,"1998",J:J)</f>
        <v>112429665.11579666</v>
      </c>
      <c r="Q4108" s="38" t="e">
        <f>(O4108-O4107)/O4107</f>
        <v>#DIV/0!</v>
      </c>
      <c r="R4108" s="38" t="e">
        <f>(P4108-P4107)/P4107</f>
        <v>#DIV/0!</v>
      </c>
      <c r="S4108" s="40">
        <v>1998</v>
      </c>
    </row>
    <row r="4109" spans="1:19" x14ac:dyDescent="0.25">
      <c r="A4109" s="35">
        <v>1990</v>
      </c>
      <c r="B4109" s="15" t="s">
        <v>174</v>
      </c>
      <c r="C4109" s="15" t="s">
        <v>169</v>
      </c>
      <c r="D4109" s="15" t="s">
        <v>6</v>
      </c>
      <c r="E4109" s="15" t="s">
        <v>44</v>
      </c>
      <c r="F4109" s="16">
        <v>137</v>
      </c>
      <c r="G4109" s="19">
        <v>172.01436149609964</v>
      </c>
      <c r="H4109" s="19">
        <f t="shared" si="321"/>
        <v>23565.96752496565</v>
      </c>
      <c r="I4109" s="20">
        <v>418.38404030999908</v>
      </c>
      <c r="J4109" s="19">
        <f t="shared" si="322"/>
        <v>57318.613522469874</v>
      </c>
      <c r="K4109" s="19">
        <f t="shared" si="323"/>
        <v>246.36967881389944</v>
      </c>
      <c r="L4109" s="19">
        <f t="shared" si="324"/>
        <v>33752.645997504223</v>
      </c>
      <c r="M4109" s="29">
        <f>Table4[[#This Row],[Revenue]]/Table4[[#This Row],[Units]]</f>
        <v>3.0538981044525482</v>
      </c>
      <c r="N4109" s="31">
        <f t="shared" si="325"/>
        <v>0.58886012628816664</v>
      </c>
      <c r="O4109" s="37">
        <f>SUMIF(A:A,"2001",H:H)</f>
        <v>242769863.00743225</v>
      </c>
      <c r="P4109" s="37">
        <f>SUMIF(A:A,"2001",J:J)</f>
        <v>474105594.8901906</v>
      </c>
      <c r="Q4109" s="38">
        <f>(O4109-O4108)/O4108</f>
        <v>3.3277145538948356</v>
      </c>
      <c r="R4109" s="38">
        <f>(P4109-P4108)/P4108</f>
        <v>3.2169083613465066</v>
      </c>
      <c r="S4109" s="40">
        <v>2001</v>
      </c>
    </row>
    <row r="4110" spans="1:19" x14ac:dyDescent="0.25">
      <c r="A4110" s="35">
        <v>1993</v>
      </c>
      <c r="B4110" s="15" t="s">
        <v>171</v>
      </c>
      <c r="C4110" s="15" t="s">
        <v>169</v>
      </c>
      <c r="D4110" s="15" t="s">
        <v>6</v>
      </c>
      <c r="E4110" s="15" t="s">
        <v>44</v>
      </c>
      <c r="F4110" s="16">
        <v>972</v>
      </c>
      <c r="G4110" s="19">
        <v>2245.4766370798911</v>
      </c>
      <c r="H4110" s="19">
        <f t="shared" si="321"/>
        <v>2182603.2912416542</v>
      </c>
      <c r="I4110" s="20">
        <v>4669.3336679997738</v>
      </c>
      <c r="J4110" s="19">
        <f t="shared" si="322"/>
        <v>4538592.3252957799</v>
      </c>
      <c r="K4110" s="19">
        <f t="shared" si="323"/>
        <v>2423.8570309198826</v>
      </c>
      <c r="L4110" s="19">
        <f t="shared" si="324"/>
        <v>2355989.0340541257</v>
      </c>
      <c r="M4110" s="29">
        <f>Table4[[#This Row],[Revenue]]/Table4[[#This Row],[Units]]</f>
        <v>4.8038412222219895</v>
      </c>
      <c r="N4110" s="31">
        <f t="shared" si="325"/>
        <v>0.51910126867378115</v>
      </c>
    </row>
    <row r="4111" spans="1:19" x14ac:dyDescent="0.25">
      <c r="A4111" s="35">
        <v>1993</v>
      </c>
      <c r="B4111" s="15" t="s">
        <v>175</v>
      </c>
      <c r="C4111" s="15" t="s">
        <v>169</v>
      </c>
      <c r="D4111" s="15" t="s">
        <v>6</v>
      </c>
      <c r="E4111" s="15" t="s">
        <v>44</v>
      </c>
      <c r="F4111" s="16">
        <v>973</v>
      </c>
      <c r="G4111" s="19">
        <v>1898.0293539999111</v>
      </c>
      <c r="H4111" s="19">
        <f t="shared" si="321"/>
        <v>1846782.5614419135</v>
      </c>
      <c r="I4111" s="20">
        <v>4399.817253999794</v>
      </c>
      <c r="J4111" s="19">
        <f t="shared" si="322"/>
        <v>4281022.1881417995</v>
      </c>
      <c r="K4111" s="19">
        <f t="shared" si="323"/>
        <v>2501.7878999998829</v>
      </c>
      <c r="L4111" s="19">
        <f t="shared" si="324"/>
        <v>2434239.6266998863</v>
      </c>
      <c r="M4111" s="29">
        <f>Table4[[#This Row],[Revenue]]/Table4[[#This Row],[Units]]</f>
        <v>4.5219087913666947</v>
      </c>
      <c r="N4111" s="31">
        <f t="shared" si="325"/>
        <v>0.56861177534715857</v>
      </c>
    </row>
    <row r="4112" spans="1:19" x14ac:dyDescent="0.25">
      <c r="A4112" s="35">
        <v>1993</v>
      </c>
      <c r="B4112" s="15" t="s">
        <v>176</v>
      </c>
      <c r="C4112" s="15" t="s">
        <v>169</v>
      </c>
      <c r="D4112" s="15" t="s">
        <v>6</v>
      </c>
      <c r="E4112" s="15" t="s">
        <v>44</v>
      </c>
      <c r="F4112" s="16">
        <v>969</v>
      </c>
      <c r="G4112" s="19">
        <v>1844.1106829999167</v>
      </c>
      <c r="H4112" s="19">
        <f t="shared" si="321"/>
        <v>1786943.2518269191</v>
      </c>
      <c r="I4112" s="20">
        <v>3528.2457329998401</v>
      </c>
      <c r="J4112" s="19">
        <f t="shared" si="322"/>
        <v>3418870.1152768452</v>
      </c>
      <c r="K4112" s="19">
        <f t="shared" si="323"/>
        <v>1684.1350499999235</v>
      </c>
      <c r="L4112" s="19">
        <f t="shared" si="324"/>
        <v>1631926.863449926</v>
      </c>
      <c r="M4112" s="29">
        <f>Table4[[#This Row],[Revenue]]/Table4[[#This Row],[Units]]</f>
        <v>3.6411204674920952</v>
      </c>
      <c r="N4112" s="31">
        <f t="shared" si="325"/>
        <v>0.47732929547625697</v>
      </c>
    </row>
    <row r="4113" spans="1:19" x14ac:dyDescent="0.25">
      <c r="A4113" s="35">
        <v>1993</v>
      </c>
      <c r="B4113" s="15" t="s">
        <v>172</v>
      </c>
      <c r="C4113" s="15" t="s">
        <v>169</v>
      </c>
      <c r="D4113" s="15" t="s">
        <v>6</v>
      </c>
      <c r="E4113" s="15" t="s">
        <v>44</v>
      </c>
      <c r="F4113" s="16">
        <v>221</v>
      </c>
      <c r="G4113" s="19">
        <v>510.06239186997772</v>
      </c>
      <c r="H4113" s="19">
        <f t="shared" si="321"/>
        <v>112723.78860326507</v>
      </c>
      <c r="I4113" s="20">
        <v>920.03117699995983</v>
      </c>
      <c r="J4113" s="19">
        <f t="shared" si="322"/>
        <v>203326.89011699113</v>
      </c>
      <c r="K4113" s="19">
        <f t="shared" si="323"/>
        <v>409.96878512998211</v>
      </c>
      <c r="L4113" s="19">
        <f t="shared" si="324"/>
        <v>90603.101513726055</v>
      </c>
      <c r="M4113" s="29">
        <f>Table4[[#This Row],[Revenue]]/Table4[[#This Row],[Units]]</f>
        <v>4.163036999999818</v>
      </c>
      <c r="N4113" s="31">
        <f t="shared" si="325"/>
        <v>0.44560314408780083</v>
      </c>
    </row>
    <row r="4114" spans="1:19" x14ac:dyDescent="0.25">
      <c r="A4114" s="35">
        <v>1993</v>
      </c>
      <c r="B4114" s="15" t="s">
        <v>174</v>
      </c>
      <c r="C4114" s="15" t="s">
        <v>169</v>
      </c>
      <c r="D4114" s="15" t="s">
        <v>6</v>
      </c>
      <c r="E4114" s="15" t="s">
        <v>44</v>
      </c>
      <c r="F4114" s="16">
        <v>137</v>
      </c>
      <c r="G4114" s="19">
        <v>266.49941834998907</v>
      </c>
      <c r="H4114" s="19">
        <f t="shared" si="321"/>
        <v>36510.420313948503</v>
      </c>
      <c r="I4114" s="20">
        <v>645.8447849999734</v>
      </c>
      <c r="J4114" s="19">
        <f t="shared" si="322"/>
        <v>88480.735544996351</v>
      </c>
      <c r="K4114" s="19">
        <f t="shared" si="323"/>
        <v>379.34536664998433</v>
      </c>
      <c r="L4114" s="19">
        <f t="shared" si="324"/>
        <v>51970.315231047847</v>
      </c>
      <c r="M4114" s="29">
        <f>Table4[[#This Row],[Revenue]]/Table4[[#This Row],[Units]]</f>
        <v>4.714195510948711</v>
      </c>
      <c r="N4114" s="31">
        <f t="shared" si="325"/>
        <v>0.58736305604759187</v>
      </c>
    </row>
    <row r="4115" spans="1:19" x14ac:dyDescent="0.25">
      <c r="A4115" s="35">
        <v>1994</v>
      </c>
      <c r="B4115" s="15" t="s">
        <v>173</v>
      </c>
      <c r="C4115" s="15" t="s">
        <v>169</v>
      </c>
      <c r="D4115" s="15" t="s">
        <v>6</v>
      </c>
      <c r="E4115" s="15" t="s">
        <v>44</v>
      </c>
      <c r="F4115" s="16">
        <v>984</v>
      </c>
      <c r="G4115" s="19">
        <v>3667.8294570498119</v>
      </c>
      <c r="H4115" s="19">
        <f t="shared" si="321"/>
        <v>3609144.1857370147</v>
      </c>
      <c r="I4115" s="20">
        <v>5640.7585549997366</v>
      </c>
      <c r="J4115" s="19">
        <f t="shared" si="322"/>
        <v>5550506.4181197407</v>
      </c>
      <c r="K4115" s="19">
        <f t="shared" si="323"/>
        <v>1972.9290979499247</v>
      </c>
      <c r="L4115" s="19">
        <f t="shared" si="324"/>
        <v>1941362.2323827259</v>
      </c>
      <c r="M4115" s="29">
        <f>Table4[[#This Row],[Revenue]]/Table4[[#This Row],[Units]]</f>
        <v>5.7324782063005451</v>
      </c>
      <c r="N4115" s="31">
        <f t="shared" si="325"/>
        <v>0.34976308216581997</v>
      </c>
    </row>
    <row r="4116" spans="1:19" x14ac:dyDescent="0.25">
      <c r="A4116" s="35">
        <v>1994</v>
      </c>
      <c r="B4116" s="15" t="s">
        <v>175</v>
      </c>
      <c r="C4116" s="15" t="s">
        <v>169</v>
      </c>
      <c r="D4116" s="15" t="s">
        <v>6</v>
      </c>
      <c r="E4116" s="15" t="s">
        <v>44</v>
      </c>
      <c r="F4116" s="16">
        <v>980</v>
      </c>
      <c r="G4116" s="19">
        <v>2099.5951949998898</v>
      </c>
      <c r="H4116" s="19">
        <f t="shared" si="321"/>
        <v>2057603.291099892</v>
      </c>
      <c r="I4116" s="20">
        <v>5063.5809449997341</v>
      </c>
      <c r="J4116" s="19">
        <f t="shared" si="322"/>
        <v>4962309.3260997394</v>
      </c>
      <c r="K4116" s="19">
        <f t="shared" si="323"/>
        <v>2963.9857499998443</v>
      </c>
      <c r="L4116" s="19">
        <f t="shared" si="324"/>
        <v>2904706.0349998474</v>
      </c>
      <c r="M4116" s="29">
        <f>Table4[[#This Row],[Revenue]]/Table4[[#This Row],[Units]]</f>
        <v>5.166919331632382</v>
      </c>
      <c r="N4116" s="31">
        <f t="shared" si="325"/>
        <v>0.58535368194849702</v>
      </c>
    </row>
    <row r="4117" spans="1:19" x14ac:dyDescent="0.25">
      <c r="A4117" s="35">
        <v>1994</v>
      </c>
      <c r="B4117" s="15" t="s">
        <v>172</v>
      </c>
      <c r="C4117" s="15" t="s">
        <v>169</v>
      </c>
      <c r="D4117" s="15" t="s">
        <v>6</v>
      </c>
      <c r="E4117" s="15" t="s">
        <v>44</v>
      </c>
      <c r="F4117" s="16">
        <v>970</v>
      </c>
      <c r="G4117" s="19">
        <v>2361.6118973698822</v>
      </c>
      <c r="H4117" s="19">
        <f t="shared" si="321"/>
        <v>2290763.5404487858</v>
      </c>
      <c r="I4117" s="20">
        <v>4943.6019269997541</v>
      </c>
      <c r="J4117" s="19">
        <f t="shared" si="322"/>
        <v>4795293.8691897616</v>
      </c>
      <c r="K4117" s="19">
        <f t="shared" si="323"/>
        <v>2581.990029629872</v>
      </c>
      <c r="L4117" s="19">
        <f t="shared" si="324"/>
        <v>2504530.3287409758</v>
      </c>
      <c r="M4117" s="29">
        <f>Table4[[#This Row],[Revenue]]/Table4[[#This Row],[Units]]</f>
        <v>5.0964968319585093</v>
      </c>
      <c r="N4117" s="31">
        <f t="shared" si="325"/>
        <v>0.52228922711761872</v>
      </c>
    </row>
    <row r="4118" spans="1:19" x14ac:dyDescent="0.25">
      <c r="A4118" s="35">
        <v>1995</v>
      </c>
      <c r="B4118" s="15" t="s">
        <v>174</v>
      </c>
      <c r="C4118" s="15" t="s">
        <v>169</v>
      </c>
      <c r="D4118" s="15" t="s">
        <v>6</v>
      </c>
      <c r="E4118" s="15" t="s">
        <v>44</v>
      </c>
      <c r="F4118" s="16">
        <v>975</v>
      </c>
      <c r="G4118" s="19">
        <v>2469.3145965798644</v>
      </c>
      <c r="H4118" s="19">
        <f t="shared" si="321"/>
        <v>2407581.7316653677</v>
      </c>
      <c r="I4118" s="20">
        <v>5028.8561179997241</v>
      </c>
      <c r="J4118" s="19">
        <f t="shared" si="322"/>
        <v>4903134.7150497306</v>
      </c>
      <c r="K4118" s="19">
        <f t="shared" si="323"/>
        <v>2559.5415214198597</v>
      </c>
      <c r="L4118" s="19">
        <f t="shared" si="324"/>
        <v>2495552.9833843629</v>
      </c>
      <c r="M4118" s="29">
        <f>Table4[[#This Row],[Revenue]]/Table4[[#This Row],[Units]]</f>
        <v>5.157801146666384</v>
      </c>
      <c r="N4118" s="31">
        <f t="shared" si="325"/>
        <v>0.50897091930280602</v>
      </c>
    </row>
    <row r="4119" spans="1:19" x14ac:dyDescent="0.25">
      <c r="A4119" s="35">
        <v>1996</v>
      </c>
      <c r="B4119" s="15" t="s">
        <v>175</v>
      </c>
      <c r="C4119" s="15" t="s">
        <v>169</v>
      </c>
      <c r="D4119" s="15" t="s">
        <v>6</v>
      </c>
      <c r="E4119" s="15" t="s">
        <v>44</v>
      </c>
      <c r="F4119" s="16">
        <v>372</v>
      </c>
      <c r="G4119" s="19">
        <v>463.04737199999488</v>
      </c>
      <c r="H4119" s="19">
        <f t="shared" si="321"/>
        <v>172253.6223839981</v>
      </c>
      <c r="I4119" s="20">
        <v>1116.9165719999876</v>
      </c>
      <c r="J4119" s="19">
        <f t="shared" si="322"/>
        <v>415492.96478399535</v>
      </c>
      <c r="K4119" s="19">
        <f t="shared" si="323"/>
        <v>653.8691999999927</v>
      </c>
      <c r="L4119" s="19">
        <f t="shared" si="324"/>
        <v>243239.34239999726</v>
      </c>
      <c r="M4119" s="29">
        <f>Table4[[#This Row],[Revenue]]/Table4[[#This Row],[Units]]</f>
        <v>3.0024639032257729</v>
      </c>
      <c r="N4119" s="31">
        <f t="shared" si="325"/>
        <v>0.58542349213169342</v>
      </c>
    </row>
    <row r="4120" spans="1:19" x14ac:dyDescent="0.25">
      <c r="A4120" s="35">
        <v>1998</v>
      </c>
      <c r="B4120" s="15" t="s">
        <v>173</v>
      </c>
      <c r="C4120" s="15" t="s">
        <v>169</v>
      </c>
      <c r="D4120" s="15" t="s">
        <v>6</v>
      </c>
      <c r="E4120" s="15" t="s">
        <v>44</v>
      </c>
      <c r="F4120" s="16">
        <v>264</v>
      </c>
      <c r="G4120" s="19">
        <v>741.27513503997864</v>
      </c>
      <c r="H4120" s="19">
        <f t="shared" si="321"/>
        <v>195696.63565055435</v>
      </c>
      <c r="I4120" s="20">
        <v>1598.9675839999684</v>
      </c>
      <c r="J4120" s="19">
        <f t="shared" si="322"/>
        <v>422127.44217599166</v>
      </c>
      <c r="K4120" s="19">
        <f t="shared" si="323"/>
        <v>857.69244895998975</v>
      </c>
      <c r="L4120" s="19">
        <f t="shared" si="324"/>
        <v>226430.80652543731</v>
      </c>
      <c r="M4120" s="29">
        <f>Table4[[#This Row],[Revenue]]/Table4[[#This Row],[Units]]</f>
        <v>6.0566953939392745</v>
      </c>
      <c r="N4120" s="31">
        <f t="shared" si="325"/>
        <v>0.53640390058089304</v>
      </c>
    </row>
    <row r="4121" spans="1:19" x14ac:dyDescent="0.25">
      <c r="A4121" s="35">
        <v>1998</v>
      </c>
      <c r="B4121" s="15" t="s">
        <v>173</v>
      </c>
      <c r="C4121" s="15" t="s">
        <v>169</v>
      </c>
      <c r="D4121" s="15" t="s">
        <v>6</v>
      </c>
      <c r="E4121" s="15" t="s">
        <v>44</v>
      </c>
      <c r="F4121" s="16">
        <v>268</v>
      </c>
      <c r="G4121" s="19">
        <v>523.50012623998498</v>
      </c>
      <c r="H4121" s="19">
        <f t="shared" si="321"/>
        <v>140298.03383231597</v>
      </c>
      <c r="I4121" s="20">
        <v>865.96910399997523</v>
      </c>
      <c r="J4121" s="19">
        <f t="shared" si="322"/>
        <v>232079.71987199335</v>
      </c>
      <c r="K4121" s="19">
        <f t="shared" si="323"/>
        <v>342.46897775999025</v>
      </c>
      <c r="L4121" s="19">
        <f t="shared" si="324"/>
        <v>91781.686039677385</v>
      </c>
      <c r="M4121" s="29">
        <f>Table4[[#This Row],[Revenue]]/Table4[[#This Row],[Units]]</f>
        <v>3.2312279999999074</v>
      </c>
      <c r="N4121" s="31">
        <f t="shared" si="325"/>
        <v>0.3954748225751944</v>
      </c>
    </row>
    <row r="4122" spans="1:19" x14ac:dyDescent="0.25">
      <c r="A4122" s="35">
        <v>1998</v>
      </c>
      <c r="B4122" s="15" t="s">
        <v>171</v>
      </c>
      <c r="C4122" s="15" t="s">
        <v>169</v>
      </c>
      <c r="D4122" s="15" t="s">
        <v>6</v>
      </c>
      <c r="E4122" s="15" t="s">
        <v>44</v>
      </c>
      <c r="F4122" s="16">
        <v>205</v>
      </c>
      <c r="G4122" s="19">
        <v>407.04548624998614</v>
      </c>
      <c r="H4122" s="19">
        <f t="shared" si="321"/>
        <v>83444.324681247163</v>
      </c>
      <c r="I4122" s="20">
        <v>762.73987499997406</v>
      </c>
      <c r="J4122" s="19">
        <f t="shared" si="322"/>
        <v>156361.67437499468</v>
      </c>
      <c r="K4122" s="19">
        <f t="shared" si="323"/>
        <v>355.69438874998792</v>
      </c>
      <c r="L4122" s="19">
        <f t="shared" si="324"/>
        <v>72917.349693747514</v>
      </c>
      <c r="M4122" s="29">
        <f>Table4[[#This Row],[Revenue]]/Table4[[#This Row],[Units]]</f>
        <v>3.7206823170730443</v>
      </c>
      <c r="N4122" s="31">
        <f t="shared" si="325"/>
        <v>0.46633773899653536</v>
      </c>
    </row>
    <row r="4123" spans="1:19" x14ac:dyDescent="0.25">
      <c r="A4123" s="35">
        <v>2007</v>
      </c>
      <c r="B4123" s="15" t="s">
        <v>176</v>
      </c>
      <c r="C4123" s="15" t="s">
        <v>169</v>
      </c>
      <c r="D4123" s="15" t="s">
        <v>6</v>
      </c>
      <c r="E4123" s="15" t="s">
        <v>44</v>
      </c>
      <c r="F4123" s="16">
        <v>2094.6700035437179</v>
      </c>
      <c r="G4123" s="19">
        <v>5062.4732419688971</v>
      </c>
      <c r="H4123" s="19">
        <f t="shared" si="321"/>
        <v>10604210.843694966</v>
      </c>
      <c r="I4123" s="20">
        <v>13740.826485344798</v>
      </c>
      <c r="J4123" s="19">
        <f t="shared" si="322"/>
        <v>28782497.062750801</v>
      </c>
      <c r="K4123" s="19">
        <f t="shared" si="323"/>
        <v>8678.353243375901</v>
      </c>
      <c r="L4123" s="19">
        <f t="shared" si="324"/>
        <v>18178286.219055835</v>
      </c>
      <c r="M4123" s="29">
        <f>Table4[[#This Row],[Revenue]]/Table4[[#This Row],[Units]]</f>
        <v>6.559900348073139</v>
      </c>
      <c r="N4123" s="31">
        <f t="shared" si="325"/>
        <v>0.63157432725256735</v>
      </c>
      <c r="O4123" s="41"/>
      <c r="P4123" s="41"/>
      <c r="Q4123" s="41"/>
      <c r="R4123" s="41"/>
      <c r="S4123" s="41"/>
    </row>
    <row r="4124" spans="1:19" x14ac:dyDescent="0.25">
      <c r="A4124" s="35">
        <v>2007</v>
      </c>
      <c r="B4124" s="15" t="s">
        <v>173</v>
      </c>
      <c r="C4124" s="15" t="s">
        <v>169</v>
      </c>
      <c r="D4124" s="15" t="s">
        <v>6</v>
      </c>
      <c r="E4124" s="15" t="s">
        <v>44</v>
      </c>
      <c r="F4124" s="16">
        <v>1731.5181850397432</v>
      </c>
      <c r="G4124" s="19">
        <v>4318.3887935905341</v>
      </c>
      <c r="H4124" s="19">
        <f t="shared" si="321"/>
        <v>7477368.7261738479</v>
      </c>
      <c r="I4124" s="20">
        <v>10783.498501818169</v>
      </c>
      <c r="J4124" s="19">
        <f t="shared" si="322"/>
        <v>18671823.754246987</v>
      </c>
      <c r="K4124" s="19">
        <f t="shared" si="323"/>
        <v>6465.1097082276347</v>
      </c>
      <c r="L4124" s="19">
        <f t="shared" si="324"/>
        <v>11194455.028073139</v>
      </c>
      <c r="M4124" s="29">
        <f>Table4[[#This Row],[Revenue]]/Table4[[#This Row],[Units]]</f>
        <v>6.2277708631576729</v>
      </c>
      <c r="N4124" s="31">
        <f t="shared" si="325"/>
        <v>0.59953731223105144</v>
      </c>
      <c r="O4124" s="41"/>
      <c r="P4124" s="41"/>
      <c r="Q4124" s="41"/>
      <c r="R4124" s="41"/>
      <c r="S4124" s="41"/>
    </row>
    <row r="4125" spans="1:19" x14ac:dyDescent="0.25">
      <c r="A4125" s="35">
        <v>2007</v>
      </c>
      <c r="B4125" s="15" t="s">
        <v>174</v>
      </c>
      <c r="C4125" s="15" t="s">
        <v>169</v>
      </c>
      <c r="D4125" s="15" t="s">
        <v>6</v>
      </c>
      <c r="E4125" s="15" t="s">
        <v>44</v>
      </c>
      <c r="F4125" s="16">
        <v>1782.626976684149</v>
      </c>
      <c r="G4125" s="19">
        <v>3855.2375869195707</v>
      </c>
      <c r="H4125" s="19">
        <f t="shared" si="321"/>
        <v>6872450.5239695283</v>
      </c>
      <c r="I4125" s="20">
        <v>8986.6880836018554</v>
      </c>
      <c r="J4125" s="19">
        <f t="shared" si="322"/>
        <v>16019912.608874645</v>
      </c>
      <c r="K4125" s="19">
        <f t="shared" si="323"/>
        <v>5131.4504966822842</v>
      </c>
      <c r="L4125" s="19">
        <f t="shared" si="324"/>
        <v>9147462.0849051178</v>
      </c>
      <c r="M4125" s="29">
        <f>Table4[[#This Row],[Revenue]]/Table4[[#This Row],[Units]]</f>
        <v>5.0412611281794506</v>
      </c>
      <c r="N4125" s="31">
        <f t="shared" si="325"/>
        <v>0.57100574193130382</v>
      </c>
      <c r="O4125" s="41"/>
      <c r="P4125" s="41"/>
      <c r="Q4125" s="41"/>
      <c r="R4125" s="41"/>
      <c r="S4125" s="41"/>
    </row>
    <row r="4126" spans="1:19" x14ac:dyDescent="0.25">
      <c r="A4126" s="35">
        <v>2007</v>
      </c>
      <c r="B4126" s="15" t="s">
        <v>174</v>
      </c>
      <c r="C4126" s="15" t="s">
        <v>169</v>
      </c>
      <c r="D4126" s="15" t="s">
        <v>6</v>
      </c>
      <c r="E4126" s="15" t="s">
        <v>44</v>
      </c>
      <c r="F4126" s="16">
        <v>1841.6055503424411</v>
      </c>
      <c r="G4126" s="19">
        <v>3538.288856484704</v>
      </c>
      <c r="H4126" s="19">
        <f t="shared" si="321"/>
        <v>6516132.3968170397</v>
      </c>
      <c r="I4126" s="20">
        <v>7066.9601197593565</v>
      </c>
      <c r="J4126" s="19">
        <f t="shared" si="322"/>
        <v>13014552.980597513</v>
      </c>
      <c r="K4126" s="19">
        <f t="shared" si="323"/>
        <v>3528.6712632746526</v>
      </c>
      <c r="L4126" s="19">
        <f t="shared" si="324"/>
        <v>6498420.5837804731</v>
      </c>
      <c r="M4126" s="29">
        <f>Table4[[#This Row],[Revenue]]/Table4[[#This Row],[Units]]</f>
        <v>3.837390758539621</v>
      </c>
      <c r="N4126" s="31">
        <f t="shared" si="325"/>
        <v>0.49931953817150032</v>
      </c>
      <c r="O4126" s="41"/>
      <c r="P4126" s="41"/>
      <c r="Q4126" s="41"/>
      <c r="R4126" s="41"/>
      <c r="S4126" s="41"/>
    </row>
    <row r="4127" spans="1:19" x14ac:dyDescent="0.25">
      <c r="A4127" s="35">
        <v>2007</v>
      </c>
      <c r="B4127" s="15" t="s">
        <v>173</v>
      </c>
      <c r="C4127" s="15" t="s">
        <v>169</v>
      </c>
      <c r="D4127" s="15" t="s">
        <v>6</v>
      </c>
      <c r="E4127" s="15" t="s">
        <v>44</v>
      </c>
      <c r="F4127" s="16">
        <v>1385.43285625771</v>
      </c>
      <c r="G4127" s="19">
        <v>3070.125418867538</v>
      </c>
      <c r="H4127" s="19">
        <f t="shared" si="321"/>
        <v>4253452.6281310515</v>
      </c>
      <c r="I4127" s="20">
        <v>7113.0816728882546</v>
      </c>
      <c r="J4127" s="19">
        <f t="shared" si="322"/>
        <v>9854697.0588639453</v>
      </c>
      <c r="K4127" s="19">
        <f t="shared" si="323"/>
        <v>4042.9562540207166</v>
      </c>
      <c r="L4127" s="19">
        <f t="shared" si="324"/>
        <v>5601244.4307328938</v>
      </c>
      <c r="M4127" s="29">
        <f>Table4[[#This Row],[Revenue]]/Table4[[#This Row],[Units]]</f>
        <v>5.1341944438230653</v>
      </c>
      <c r="N4127" s="31">
        <f t="shared" si="325"/>
        <v>0.56838321840596573</v>
      </c>
    </row>
    <row r="4128" spans="1:19" x14ac:dyDescent="0.25">
      <c r="A4128" s="35">
        <v>2008</v>
      </c>
      <c r="B4128" s="15" t="s">
        <v>173</v>
      </c>
      <c r="C4128" s="15" t="s">
        <v>169</v>
      </c>
      <c r="D4128" s="15" t="s">
        <v>6</v>
      </c>
      <c r="E4128" s="15" t="s">
        <v>44</v>
      </c>
      <c r="F4128" s="16">
        <v>609</v>
      </c>
      <c r="G4128" s="19">
        <v>832.96401299998354</v>
      </c>
      <c r="H4128" s="19">
        <f t="shared" si="321"/>
        <v>507275.08391698997</v>
      </c>
      <c r="I4128" s="20">
        <v>1866.852023669963</v>
      </c>
      <c r="J4128" s="19">
        <f t="shared" si="322"/>
        <v>1136912.8824150076</v>
      </c>
      <c r="K4128" s="19">
        <f t="shared" si="323"/>
        <v>1033.8880106699794</v>
      </c>
      <c r="L4128" s="19">
        <f t="shared" si="324"/>
        <v>629637.7984980176</v>
      </c>
      <c r="M4128" s="29">
        <f>Table4[[#This Row],[Revenue]]/Table4[[#This Row],[Units]]</f>
        <v>3.0654384625122546</v>
      </c>
      <c r="N4128" s="31">
        <f t="shared" si="325"/>
        <v>0.55381358434478589</v>
      </c>
    </row>
    <row r="4129" spans="1:14" x14ac:dyDescent="0.25">
      <c r="A4129" s="35">
        <v>2008</v>
      </c>
      <c r="B4129" s="15" t="s">
        <v>175</v>
      </c>
      <c r="C4129" s="15" t="s">
        <v>169</v>
      </c>
      <c r="D4129" s="15" t="s">
        <v>6</v>
      </c>
      <c r="E4129" s="15" t="s">
        <v>44</v>
      </c>
      <c r="F4129" s="16">
        <v>237</v>
      </c>
      <c r="G4129" s="19">
        <v>444.73655204998789</v>
      </c>
      <c r="H4129" s="19">
        <f t="shared" si="321"/>
        <v>105402.56283584713</v>
      </c>
      <c r="I4129" s="20">
        <v>776.03305499997896</v>
      </c>
      <c r="J4129" s="19">
        <f t="shared" si="322"/>
        <v>183919.834034995</v>
      </c>
      <c r="K4129" s="19">
        <f t="shared" si="323"/>
        <v>331.29650294999107</v>
      </c>
      <c r="L4129" s="19">
        <f t="shared" si="324"/>
        <v>78517.271199147872</v>
      </c>
      <c r="M4129" s="29">
        <f>Table4[[#This Row],[Revenue]]/Table4[[#This Row],[Units]]</f>
        <v>3.2744010759492781</v>
      </c>
      <c r="N4129" s="31">
        <f t="shared" si="325"/>
        <v>0.42691029823465454</v>
      </c>
    </row>
    <row r="4130" spans="1:14" x14ac:dyDescent="0.25">
      <c r="A4130" s="35">
        <v>2009</v>
      </c>
      <c r="B4130" s="15" t="s">
        <v>175</v>
      </c>
      <c r="C4130" s="15" t="s">
        <v>169</v>
      </c>
      <c r="D4130" s="15" t="s">
        <v>6</v>
      </c>
      <c r="E4130" s="15" t="s">
        <v>44</v>
      </c>
      <c r="F4130" s="16">
        <v>609</v>
      </c>
      <c r="G4130" s="19">
        <v>1069.6756139999575</v>
      </c>
      <c r="H4130" s="19">
        <f t="shared" si="321"/>
        <v>651432.44892597408</v>
      </c>
      <c r="I4130" s="20">
        <v>2243.1085139999109</v>
      </c>
      <c r="J4130" s="19">
        <f t="shared" si="322"/>
        <v>1366053.0850259457</v>
      </c>
      <c r="K4130" s="19">
        <f t="shared" si="323"/>
        <v>1173.4328999999534</v>
      </c>
      <c r="L4130" s="19">
        <f t="shared" si="324"/>
        <v>714620.6360999716</v>
      </c>
      <c r="M4130" s="29">
        <f>Table4[[#This Row],[Revenue]]/Table4[[#This Row],[Units]]</f>
        <v>3.6832652118225138</v>
      </c>
      <c r="N4130" s="31">
        <f t="shared" si="325"/>
        <v>0.52312801305697332</v>
      </c>
    </row>
    <row r="4131" spans="1:14" x14ac:dyDescent="0.25">
      <c r="A4131" s="35">
        <v>2009</v>
      </c>
      <c r="B4131" s="15" t="s">
        <v>171</v>
      </c>
      <c r="C4131" s="15" t="s">
        <v>169</v>
      </c>
      <c r="D4131" s="15" t="s">
        <v>6</v>
      </c>
      <c r="E4131" s="15" t="s">
        <v>44</v>
      </c>
      <c r="F4131" s="16">
        <v>132</v>
      </c>
      <c r="G4131" s="19">
        <v>254.14717799998948</v>
      </c>
      <c r="H4131" s="19">
        <f t="shared" si="321"/>
        <v>33547.427495998614</v>
      </c>
      <c r="I4131" s="20">
        <v>634.12379999997381</v>
      </c>
      <c r="J4131" s="19">
        <f t="shared" si="322"/>
        <v>83704.341599996536</v>
      </c>
      <c r="K4131" s="19">
        <f t="shared" si="323"/>
        <v>379.97662199998433</v>
      </c>
      <c r="L4131" s="19">
        <f t="shared" si="324"/>
        <v>50156.914103997922</v>
      </c>
      <c r="M4131" s="29">
        <f>Table4[[#This Row],[Revenue]]/Table4[[#This Row],[Units]]</f>
        <v>4.8039681818179831</v>
      </c>
      <c r="N4131" s="31">
        <f t="shared" si="325"/>
        <v>0.59921520371889536</v>
      </c>
    </row>
    <row r="4132" spans="1:14" x14ac:dyDescent="0.25">
      <c r="A4132" s="35">
        <v>2012</v>
      </c>
      <c r="B4132" s="15" t="s">
        <v>174</v>
      </c>
      <c r="C4132" s="15" t="s">
        <v>170</v>
      </c>
      <c r="D4132" s="15" t="s">
        <v>146</v>
      </c>
      <c r="E4132" s="15" t="s">
        <v>44</v>
      </c>
      <c r="F4132" s="16">
        <v>429</v>
      </c>
      <c r="G4132" s="19">
        <v>795.43241940749033</v>
      </c>
      <c r="H4132" s="19">
        <f t="shared" si="321"/>
        <v>341240.50792581338</v>
      </c>
      <c r="I4132" s="20">
        <v>1668.3051432499856</v>
      </c>
      <c r="J4132" s="19">
        <f t="shared" si="322"/>
        <v>715702.90645424381</v>
      </c>
      <c r="K4132" s="19">
        <f t="shared" si="323"/>
        <v>872.87272384249525</v>
      </c>
      <c r="L4132" s="19">
        <f t="shared" si="324"/>
        <v>374462.39852843044</v>
      </c>
      <c r="M4132" s="29">
        <f>Table4[[#This Row],[Revenue]]/Table4[[#This Row],[Units]]</f>
        <v>3.8888231777388942</v>
      </c>
      <c r="N4132" s="31">
        <f t="shared" si="325"/>
        <v>0.52320927461871436</v>
      </c>
    </row>
    <row r="4133" spans="1:14" x14ac:dyDescent="0.25">
      <c r="A4133" s="35">
        <v>2015</v>
      </c>
      <c r="B4133" s="15" t="s">
        <v>175</v>
      </c>
      <c r="C4133" s="15" t="s">
        <v>169</v>
      </c>
      <c r="D4133" s="15" t="s">
        <v>6</v>
      </c>
      <c r="E4133" s="15" t="s">
        <v>44</v>
      </c>
      <c r="F4133" s="16">
        <v>978</v>
      </c>
      <c r="G4133" s="19">
        <v>2146.008584999885</v>
      </c>
      <c r="H4133" s="19">
        <f t="shared" si="321"/>
        <v>2098796.3961298876</v>
      </c>
      <c r="I4133" s="20">
        <v>5175.5158349997218</v>
      </c>
      <c r="J4133" s="19">
        <f t="shared" si="322"/>
        <v>5061654.4866297282</v>
      </c>
      <c r="K4133" s="19">
        <f t="shared" si="323"/>
        <v>3029.5072499998369</v>
      </c>
      <c r="L4133" s="19">
        <f t="shared" si="324"/>
        <v>2962858.0904998407</v>
      </c>
      <c r="M4133" s="29">
        <f>Table4[[#This Row],[Revenue]]/Table4[[#This Row],[Units]]</f>
        <v>5.2919384815948076</v>
      </c>
      <c r="N4133" s="31">
        <f t="shared" si="325"/>
        <v>0.58535368194849691</v>
      </c>
    </row>
    <row r="4134" spans="1:14" x14ac:dyDescent="0.25">
      <c r="A4134" s="35">
        <v>1990</v>
      </c>
      <c r="B4134" s="15" t="s">
        <v>175</v>
      </c>
      <c r="C4134" s="15" t="s">
        <v>170</v>
      </c>
      <c r="D4134" s="15" t="s">
        <v>168</v>
      </c>
      <c r="E4134" s="15" t="s">
        <v>145</v>
      </c>
      <c r="F4134" s="16">
        <v>263</v>
      </c>
      <c r="G4134" s="19">
        <v>419.09956819779387</v>
      </c>
      <c r="H4134" s="19">
        <f t="shared" si="321"/>
        <v>110223.18643601979</v>
      </c>
      <c r="I4134" s="20">
        <v>801.1187683799883</v>
      </c>
      <c r="J4134" s="19">
        <f t="shared" si="322"/>
        <v>210694.23608393694</v>
      </c>
      <c r="K4134" s="19">
        <f t="shared" si="323"/>
        <v>382.01920018219442</v>
      </c>
      <c r="L4134" s="19">
        <f t="shared" si="324"/>
        <v>100471.04964791714</v>
      </c>
      <c r="M4134" s="29">
        <f>Table4[[#This Row],[Revenue]]/Table4[[#This Row],[Units]]</f>
        <v>3.0460789672242901</v>
      </c>
      <c r="N4134" s="31">
        <f t="shared" si="325"/>
        <v>0.47685713437310745</v>
      </c>
    </row>
    <row r="4135" spans="1:14" x14ac:dyDescent="0.25">
      <c r="A4135" s="35">
        <v>2003</v>
      </c>
      <c r="B4135" s="15" t="s">
        <v>171</v>
      </c>
      <c r="C4135" s="15" t="s">
        <v>170</v>
      </c>
      <c r="D4135" s="15" t="s">
        <v>146</v>
      </c>
      <c r="E4135" s="15" t="s">
        <v>145</v>
      </c>
      <c r="F4135" s="16">
        <v>665</v>
      </c>
      <c r="G4135" s="19">
        <v>725.19579999998575</v>
      </c>
      <c r="H4135" s="19">
        <f t="shared" si="321"/>
        <v>482255.20699999051</v>
      </c>
      <c r="I4135" s="20">
        <v>1598.6812219999688</v>
      </c>
      <c r="J4135" s="19">
        <f t="shared" si="322"/>
        <v>1063123.0126299793</v>
      </c>
      <c r="K4135" s="19">
        <f t="shared" si="323"/>
        <v>873.48542199998303</v>
      </c>
      <c r="L4135" s="19">
        <f t="shared" si="324"/>
        <v>580867.80562998878</v>
      </c>
      <c r="M4135" s="29">
        <f>Table4[[#This Row],[Revenue]]/Table4[[#This Row],[Units]]</f>
        <v>2.4040319127819081</v>
      </c>
      <c r="N4135" s="31">
        <f t="shared" si="325"/>
        <v>0.54637873390871672</v>
      </c>
    </row>
    <row r="4136" spans="1:14" x14ac:dyDescent="0.25">
      <c r="A4136" s="35">
        <v>2004</v>
      </c>
      <c r="B4136" s="15" t="s">
        <v>173</v>
      </c>
      <c r="C4136" s="15" t="s">
        <v>170</v>
      </c>
      <c r="D4136" s="15" t="s">
        <v>146</v>
      </c>
      <c r="E4136" s="15" t="s">
        <v>145</v>
      </c>
      <c r="F4136" s="16">
        <v>980</v>
      </c>
      <c r="G4136" s="19">
        <v>1183.3813599999664</v>
      </c>
      <c r="H4136" s="19">
        <f t="shared" si="321"/>
        <v>1159713.7327999671</v>
      </c>
      <c r="I4136" s="20">
        <v>2233.1453599999368</v>
      </c>
      <c r="J4136" s="19">
        <f t="shared" si="322"/>
        <v>2188482.4527999382</v>
      </c>
      <c r="K4136" s="19">
        <f t="shared" si="323"/>
        <v>1049.7639999999703</v>
      </c>
      <c r="L4136" s="19">
        <f t="shared" si="324"/>
        <v>1028768.7199999711</v>
      </c>
      <c r="M4136" s="29">
        <f>Table4[[#This Row],[Revenue]]/Table4[[#This Row],[Units]]</f>
        <v>2.2787197551019762</v>
      </c>
      <c r="N4136" s="31">
        <f t="shared" si="325"/>
        <v>0.4700831476550188</v>
      </c>
    </row>
    <row r="4137" spans="1:14" x14ac:dyDescent="0.25">
      <c r="A4137" s="35">
        <v>2004</v>
      </c>
      <c r="B4137" s="15" t="s">
        <v>173</v>
      </c>
      <c r="C4137" s="15" t="s">
        <v>170</v>
      </c>
      <c r="D4137" s="15" t="s">
        <v>146</v>
      </c>
      <c r="E4137" s="15" t="s">
        <v>145</v>
      </c>
      <c r="F4137" s="16">
        <v>828</v>
      </c>
      <c r="G4137" s="19">
        <v>1000.3308119999716</v>
      </c>
      <c r="H4137" s="19">
        <f t="shared" si="321"/>
        <v>828273.91233597649</v>
      </c>
      <c r="I4137" s="20">
        <v>1958.3346119999442</v>
      </c>
      <c r="J4137" s="19">
        <f t="shared" si="322"/>
        <v>1621501.0587359539</v>
      </c>
      <c r="K4137" s="19">
        <f t="shared" si="323"/>
        <v>958.00379999997256</v>
      </c>
      <c r="L4137" s="19">
        <f t="shared" si="324"/>
        <v>793227.14639997738</v>
      </c>
      <c r="M4137" s="29">
        <f>Table4[[#This Row],[Revenue]]/Table4[[#This Row],[Units]]</f>
        <v>2.3651384202897878</v>
      </c>
      <c r="N4137" s="31">
        <f t="shared" si="325"/>
        <v>0.48919311037535801</v>
      </c>
    </row>
    <row r="4138" spans="1:14" x14ac:dyDescent="0.25">
      <c r="A4138" s="35">
        <v>2005</v>
      </c>
      <c r="B4138" s="15" t="s">
        <v>174</v>
      </c>
      <c r="C4138" s="15" t="s">
        <v>170</v>
      </c>
      <c r="D4138" s="15" t="s">
        <v>146</v>
      </c>
      <c r="E4138" s="15" t="s">
        <v>145</v>
      </c>
      <c r="F4138" s="16">
        <v>665</v>
      </c>
      <c r="G4138" s="19">
        <v>906.89175499996577</v>
      </c>
      <c r="H4138" s="19">
        <f t="shared" si="321"/>
        <v>603083.01707497728</v>
      </c>
      <c r="I4138" s="20">
        <v>1876.5912549999291</v>
      </c>
      <c r="J4138" s="19">
        <f t="shared" si="322"/>
        <v>1247933.1845749528</v>
      </c>
      <c r="K4138" s="19">
        <f t="shared" si="323"/>
        <v>969.69949999996334</v>
      </c>
      <c r="L4138" s="19">
        <f t="shared" si="324"/>
        <v>644850.16749997553</v>
      </c>
      <c r="M4138" s="29">
        <f>Table4[[#This Row],[Revenue]]/Table4[[#This Row],[Units]]</f>
        <v>2.8219417368419988</v>
      </c>
      <c r="N4138" s="31">
        <f t="shared" si="325"/>
        <v>0.51673452991765112</v>
      </c>
    </row>
    <row r="4139" spans="1:14" x14ac:dyDescent="0.25">
      <c r="A4139" s="35">
        <v>2011</v>
      </c>
      <c r="B4139" s="15" t="s">
        <v>171</v>
      </c>
      <c r="C4139" s="15" t="s">
        <v>170</v>
      </c>
      <c r="D4139" s="15" t="s">
        <v>146</v>
      </c>
      <c r="E4139" s="15" t="s">
        <v>145</v>
      </c>
      <c r="F4139" s="16">
        <v>295</v>
      </c>
      <c r="G4139" s="19">
        <v>402.73133429699618</v>
      </c>
      <c r="H4139" s="19">
        <f t="shared" si="321"/>
        <v>118805.74361761387</v>
      </c>
      <c r="I4139" s="20">
        <v>682.5093686999935</v>
      </c>
      <c r="J4139" s="19">
        <f t="shared" si="322"/>
        <v>201340.26376649807</v>
      </c>
      <c r="K4139" s="19">
        <f t="shared" si="323"/>
        <v>279.77803440299732</v>
      </c>
      <c r="L4139" s="19">
        <f t="shared" si="324"/>
        <v>82534.520148884199</v>
      </c>
      <c r="M4139" s="29">
        <f>Table4[[#This Row],[Revenue]]/Table4[[#This Row],[Units]]</f>
        <v>2.313591080338961</v>
      </c>
      <c r="N4139" s="31">
        <f t="shared" si="325"/>
        <v>0.40992555887680077</v>
      </c>
    </row>
    <row r="4140" spans="1:14" x14ac:dyDescent="0.25">
      <c r="A4140" s="35">
        <v>2012</v>
      </c>
      <c r="B4140" s="15" t="s">
        <v>172</v>
      </c>
      <c r="C4140" s="15" t="s">
        <v>170</v>
      </c>
      <c r="D4140" s="15" t="s">
        <v>146</v>
      </c>
      <c r="E4140" s="15" t="s">
        <v>145</v>
      </c>
      <c r="F4140" s="16">
        <v>524</v>
      </c>
      <c r="G4140" s="19">
        <v>537.54277999999249</v>
      </c>
      <c r="H4140" s="19">
        <f t="shared" si="321"/>
        <v>281672.41671999608</v>
      </c>
      <c r="I4140" s="20">
        <v>1266.9796101999823</v>
      </c>
      <c r="J4140" s="19">
        <f t="shared" si="322"/>
        <v>663897.31574479071</v>
      </c>
      <c r="K4140" s="19">
        <f t="shared" si="323"/>
        <v>729.4368301999898</v>
      </c>
      <c r="L4140" s="19">
        <f t="shared" si="324"/>
        <v>382224.89902479463</v>
      </c>
      <c r="M4140" s="29">
        <f>Table4[[#This Row],[Revenue]]/Table4[[#This Row],[Units]]</f>
        <v>2.4179000194656148</v>
      </c>
      <c r="N4140" s="31">
        <f t="shared" si="325"/>
        <v>0.57572894175057343</v>
      </c>
    </row>
    <row r="4141" spans="1:14" x14ac:dyDescent="0.25">
      <c r="A4141" s="35">
        <v>2013</v>
      </c>
      <c r="B4141" s="15" t="s">
        <v>172</v>
      </c>
      <c r="C4141" s="15" t="s">
        <v>170</v>
      </c>
      <c r="D4141" s="15" t="s">
        <v>146</v>
      </c>
      <c r="E4141" s="15" t="s">
        <v>145</v>
      </c>
      <c r="F4141" s="16">
        <v>277</v>
      </c>
      <c r="G4141" s="19">
        <v>678.49785572997689</v>
      </c>
      <c r="H4141" s="19">
        <f t="shared" si="321"/>
        <v>187943.90603720359</v>
      </c>
      <c r="I4141" s="20">
        <v>1529.163782999965</v>
      </c>
      <c r="J4141" s="19">
        <f t="shared" si="322"/>
        <v>423578.36789099028</v>
      </c>
      <c r="K4141" s="19">
        <f t="shared" si="323"/>
        <v>850.66592726998806</v>
      </c>
      <c r="L4141" s="19">
        <f t="shared" si="324"/>
        <v>235634.46185378669</v>
      </c>
      <c r="M4141" s="29">
        <f>Table4[[#This Row],[Revenue]]/Table4[[#This Row],[Units]]</f>
        <v>5.5204468700359746</v>
      </c>
      <c r="N4141" s="31">
        <f t="shared" si="325"/>
        <v>0.5562948434477849</v>
      </c>
    </row>
    <row r="4142" spans="1:14" x14ac:dyDescent="0.25">
      <c r="A4142" s="35">
        <v>2013</v>
      </c>
      <c r="B4142" s="15" t="s">
        <v>173</v>
      </c>
      <c r="C4142" s="15" t="s">
        <v>170</v>
      </c>
      <c r="D4142" s="15" t="s">
        <v>146</v>
      </c>
      <c r="E4142" s="15" t="s">
        <v>145</v>
      </c>
      <c r="F4142" s="16">
        <v>195</v>
      </c>
      <c r="G4142" s="19">
        <v>536.86798499998065</v>
      </c>
      <c r="H4142" s="19">
        <f t="shared" si="321"/>
        <v>104689.25707499623</v>
      </c>
      <c r="I4142" s="20">
        <v>893.14349999996773</v>
      </c>
      <c r="J4142" s="19">
        <f t="shared" si="322"/>
        <v>174162.9824999937</v>
      </c>
      <c r="K4142" s="19">
        <f t="shared" si="323"/>
        <v>356.27551499998708</v>
      </c>
      <c r="L4142" s="19">
        <f t="shared" si="324"/>
        <v>69473.725424997465</v>
      </c>
      <c r="M4142" s="29">
        <f>Table4[[#This Row],[Revenue]]/Table4[[#This Row],[Units]]</f>
        <v>4.5802230769229118</v>
      </c>
      <c r="N4142" s="31">
        <f t="shared" si="325"/>
        <v>0.39890064138629455</v>
      </c>
    </row>
    <row r="4143" spans="1:14" x14ac:dyDescent="0.25">
      <c r="A4143" s="35">
        <v>2014</v>
      </c>
      <c r="B4143" s="15" t="s">
        <v>174</v>
      </c>
      <c r="C4143" s="15" t="s">
        <v>170</v>
      </c>
      <c r="D4143" s="15" t="s">
        <v>146</v>
      </c>
      <c r="E4143" s="15" t="s">
        <v>145</v>
      </c>
      <c r="F4143" s="16">
        <v>524</v>
      </c>
      <c r="G4143" s="19">
        <v>767.99273999996717</v>
      </c>
      <c r="H4143" s="19">
        <f t="shared" si="321"/>
        <v>402428.1957599828</v>
      </c>
      <c r="I4143" s="20">
        <v>1706.2937399999273</v>
      </c>
      <c r="J4143" s="19">
        <f t="shared" si="322"/>
        <v>894097.91975996189</v>
      </c>
      <c r="K4143" s="19">
        <f t="shared" si="323"/>
        <v>938.30099999996014</v>
      </c>
      <c r="L4143" s="19">
        <f t="shared" si="324"/>
        <v>491669.72399997909</v>
      </c>
      <c r="M4143" s="29">
        <f>Table4[[#This Row],[Revenue]]/Table4[[#This Row],[Units]]</f>
        <v>3.25628576335864</v>
      </c>
      <c r="N4143" s="31">
        <f t="shared" si="325"/>
        <v>0.54990590307153098</v>
      </c>
    </row>
    <row r="4144" spans="1:14" x14ac:dyDescent="0.25">
      <c r="A4144" s="35">
        <v>2017</v>
      </c>
      <c r="B4144" s="15" t="s">
        <v>172</v>
      </c>
      <c r="C4144" s="15" t="s">
        <v>170</v>
      </c>
      <c r="D4144" s="15" t="s">
        <v>146</v>
      </c>
      <c r="E4144" s="15" t="s">
        <v>145</v>
      </c>
      <c r="F4144" s="16">
        <v>473</v>
      </c>
      <c r="G4144" s="19">
        <v>473.83531799999452</v>
      </c>
      <c r="H4144" s="19">
        <f t="shared" si="321"/>
        <v>224124.1054139974</v>
      </c>
      <c r="I4144" s="20">
        <v>1153.5684346199866</v>
      </c>
      <c r="J4144" s="19">
        <f t="shared" si="322"/>
        <v>545637.86957525369</v>
      </c>
      <c r="K4144" s="19">
        <f t="shared" si="323"/>
        <v>679.73311661999219</v>
      </c>
      <c r="L4144" s="19">
        <f t="shared" si="324"/>
        <v>321513.76416125626</v>
      </c>
      <c r="M4144" s="29">
        <f>Table4[[#This Row],[Revenue]]/Table4[[#This Row],[Units]]</f>
        <v>2.4388338998308385</v>
      </c>
      <c r="N4144" s="31">
        <f t="shared" si="325"/>
        <v>0.58924385950618763</v>
      </c>
    </row>
    <row r="4145" spans="1:14" x14ac:dyDescent="0.25">
      <c r="A4145" s="35">
        <v>2017</v>
      </c>
      <c r="B4145" s="15" t="s">
        <v>173</v>
      </c>
      <c r="C4145" s="15" t="s">
        <v>170</v>
      </c>
      <c r="D4145" s="15" t="s">
        <v>146</v>
      </c>
      <c r="E4145" s="15" t="s">
        <v>145</v>
      </c>
      <c r="F4145" s="16">
        <v>337</v>
      </c>
      <c r="G4145" s="19">
        <v>628.77571868999109</v>
      </c>
      <c r="H4145" s="19">
        <f t="shared" si="321"/>
        <v>211897.41719852699</v>
      </c>
      <c r="I4145" s="20">
        <v>1409.2219989999871</v>
      </c>
      <c r="J4145" s="19">
        <f t="shared" si="322"/>
        <v>474907.81366299564</v>
      </c>
      <c r="K4145" s="19">
        <f t="shared" si="323"/>
        <v>780.44628030999604</v>
      </c>
      <c r="L4145" s="19">
        <f t="shared" si="324"/>
        <v>263010.39646446868</v>
      </c>
      <c r="M4145" s="29">
        <f>Table4[[#This Row],[Revenue]]/Table4[[#This Row],[Units]]</f>
        <v>4.1816676528189527</v>
      </c>
      <c r="N4145" s="31">
        <f t="shared" si="325"/>
        <v>0.55381358002061898</v>
      </c>
    </row>
    <row r="4146" spans="1:14" x14ac:dyDescent="0.25">
      <c r="A4146" s="35">
        <v>2017</v>
      </c>
      <c r="B4146" s="15" t="s">
        <v>173</v>
      </c>
      <c r="C4146" s="15" t="s">
        <v>170</v>
      </c>
      <c r="D4146" s="15" t="s">
        <v>146</v>
      </c>
      <c r="E4146" s="15" t="s">
        <v>145</v>
      </c>
      <c r="F4146" s="16">
        <v>321</v>
      </c>
      <c r="G4146" s="19">
        <v>472.22217524279364</v>
      </c>
      <c r="H4146" s="19">
        <f t="shared" si="321"/>
        <v>151583.31825293676</v>
      </c>
      <c r="I4146" s="20">
        <v>795.23208787998919</v>
      </c>
      <c r="J4146" s="19">
        <f t="shared" si="322"/>
        <v>255269.50020947654</v>
      </c>
      <c r="K4146" s="19">
        <f t="shared" si="323"/>
        <v>323.00991263719555</v>
      </c>
      <c r="L4146" s="19">
        <f t="shared" si="324"/>
        <v>103686.18195653977</v>
      </c>
      <c r="M4146" s="29">
        <f>Table4[[#This Row],[Revenue]]/Table4[[#This Row],[Units]]</f>
        <v>2.4773585292211502</v>
      </c>
      <c r="N4146" s="31">
        <f t="shared" si="325"/>
        <v>0.40618319803757957</v>
      </c>
    </row>
    <row r="4147" spans="1:14" x14ac:dyDescent="0.25">
      <c r="A4147" s="35">
        <v>2017</v>
      </c>
      <c r="B4147" s="15" t="s">
        <v>173</v>
      </c>
      <c r="C4147" s="15" t="s">
        <v>170</v>
      </c>
      <c r="D4147" s="15" t="s">
        <v>146</v>
      </c>
      <c r="E4147" s="15" t="s">
        <v>145</v>
      </c>
      <c r="F4147" s="16">
        <v>246</v>
      </c>
      <c r="G4147" s="19">
        <v>491.844715979993</v>
      </c>
      <c r="H4147" s="19">
        <f t="shared" si="321"/>
        <v>120993.80013107827</v>
      </c>
      <c r="I4147" s="20">
        <v>769.06405799998902</v>
      </c>
      <c r="J4147" s="19">
        <f t="shared" si="322"/>
        <v>189189.7582679973</v>
      </c>
      <c r="K4147" s="19">
        <f t="shared" si="323"/>
        <v>277.21934201999602</v>
      </c>
      <c r="L4147" s="19">
        <f t="shared" si="324"/>
        <v>68195.958136919027</v>
      </c>
      <c r="M4147" s="29">
        <f>Table4[[#This Row],[Revenue]]/Table4[[#This Row],[Units]]</f>
        <v>3.1262766585365407</v>
      </c>
      <c r="N4147" s="31">
        <f t="shared" si="325"/>
        <v>0.36046326588311317</v>
      </c>
    </row>
    <row r="4148" spans="1:14" x14ac:dyDescent="0.25">
      <c r="A4148" s="35">
        <v>2017</v>
      </c>
      <c r="B4148" s="15" t="s">
        <v>172</v>
      </c>
      <c r="C4148" s="15" t="s">
        <v>170</v>
      </c>
      <c r="D4148" s="15" t="s">
        <v>146</v>
      </c>
      <c r="E4148" s="15" t="s">
        <v>145</v>
      </c>
      <c r="F4148" s="16">
        <v>273</v>
      </c>
      <c r="G4148" s="19">
        <v>366.83425565729686</v>
      </c>
      <c r="H4148" s="19">
        <f t="shared" si="321"/>
        <v>100145.75179444204</v>
      </c>
      <c r="I4148" s="20">
        <v>641.27764082999454</v>
      </c>
      <c r="J4148" s="19">
        <f t="shared" si="322"/>
        <v>175068.79594658851</v>
      </c>
      <c r="K4148" s="19">
        <f t="shared" si="323"/>
        <v>274.44338517269767</v>
      </c>
      <c r="L4148" s="19">
        <f t="shared" si="324"/>
        <v>74923.044152146467</v>
      </c>
      <c r="M4148" s="29">
        <f>Table4[[#This Row],[Revenue]]/Table4[[#This Row],[Units]]</f>
        <v>2.3490023473626174</v>
      </c>
      <c r="N4148" s="31">
        <f t="shared" si="325"/>
        <v>0.42796344001248876</v>
      </c>
    </row>
    <row r="4149" spans="1:14" x14ac:dyDescent="0.25">
      <c r="A4149" s="35">
        <v>2018</v>
      </c>
      <c r="B4149" s="15" t="s">
        <v>171</v>
      </c>
      <c r="C4149" s="15" t="s">
        <v>170</v>
      </c>
      <c r="D4149" s="15" t="s">
        <v>146</v>
      </c>
      <c r="E4149" s="15" t="s">
        <v>145</v>
      </c>
      <c r="F4149" s="16">
        <v>273</v>
      </c>
      <c r="G4149" s="19">
        <v>502.79207576998112</v>
      </c>
      <c r="H4149" s="19">
        <f t="shared" si="321"/>
        <v>137262.23668520484</v>
      </c>
      <c r="I4149" s="20">
        <v>864.40486699996768</v>
      </c>
      <c r="J4149" s="19">
        <f t="shared" si="322"/>
        <v>235982.52869099117</v>
      </c>
      <c r="K4149" s="19">
        <f t="shared" si="323"/>
        <v>361.61279122998656</v>
      </c>
      <c r="L4149" s="19">
        <f t="shared" si="324"/>
        <v>98720.292005786323</v>
      </c>
      <c r="M4149" s="29">
        <f>Table4[[#This Row],[Revenue]]/Table4[[#This Row],[Units]]</f>
        <v>3.1663181941390759</v>
      </c>
      <c r="N4149" s="31">
        <f t="shared" si="325"/>
        <v>0.41833729197408609</v>
      </c>
    </row>
    <row r="4150" spans="1:14" x14ac:dyDescent="0.25">
      <c r="A4150" s="35">
        <v>2019</v>
      </c>
      <c r="B4150" s="15" t="s">
        <v>174</v>
      </c>
      <c r="C4150" s="15" t="s">
        <v>170</v>
      </c>
      <c r="D4150" s="15" t="s">
        <v>146</v>
      </c>
      <c r="E4150" s="15" t="s">
        <v>145</v>
      </c>
      <c r="F4150" s="16">
        <v>473</v>
      </c>
      <c r="G4150" s="19">
        <v>660.01852399997404</v>
      </c>
      <c r="H4150" s="19">
        <f t="shared" si="321"/>
        <v>312188.76185198774</v>
      </c>
      <c r="I4150" s="20">
        <v>1517.5861239999404</v>
      </c>
      <c r="J4150" s="19">
        <f t="shared" si="322"/>
        <v>717818.23665197182</v>
      </c>
      <c r="K4150" s="19">
        <f t="shared" si="323"/>
        <v>857.56759999996632</v>
      </c>
      <c r="L4150" s="19">
        <f t="shared" si="324"/>
        <v>405629.47479998408</v>
      </c>
      <c r="M4150" s="29">
        <f>Table4[[#This Row],[Revenue]]/Table4[[#This Row],[Units]]</f>
        <v>3.2084273234671041</v>
      </c>
      <c r="N4150" s="31">
        <f t="shared" si="325"/>
        <v>0.56508661118991621</v>
      </c>
    </row>
    <row r="4151" spans="1:14" x14ac:dyDescent="0.25">
      <c r="A4151" s="35">
        <v>2003</v>
      </c>
      <c r="B4151" s="15" t="s">
        <v>171</v>
      </c>
      <c r="C4151" s="15" t="s">
        <v>169</v>
      </c>
      <c r="D4151" s="15" t="s">
        <v>5</v>
      </c>
      <c r="E4151" s="15" t="s">
        <v>99</v>
      </c>
      <c r="F4151" s="16">
        <v>637</v>
      </c>
      <c r="G4151" s="19">
        <v>791.58397499998398</v>
      </c>
      <c r="H4151" s="19">
        <f t="shared" si="321"/>
        <v>504238.99207498977</v>
      </c>
      <c r="I4151" s="20">
        <v>1752.5648219099646</v>
      </c>
      <c r="J4151" s="19">
        <f t="shared" si="322"/>
        <v>1116383.7915566475</v>
      </c>
      <c r="K4151" s="19">
        <f t="shared" si="323"/>
        <v>960.98084690998064</v>
      </c>
      <c r="L4151" s="19">
        <f t="shared" si="324"/>
        <v>612144.7994816578</v>
      </c>
      <c r="M4151" s="29">
        <f>Table4[[#This Row],[Revenue]]/Table4[[#This Row],[Units]]</f>
        <v>2.7512791552746698</v>
      </c>
      <c r="N4151" s="31">
        <f t="shared" si="325"/>
        <v>0.54832827573401421</v>
      </c>
    </row>
    <row r="4152" spans="1:14" x14ac:dyDescent="0.25">
      <c r="A4152" s="35">
        <v>2003</v>
      </c>
      <c r="B4152" s="15" t="s">
        <v>176</v>
      </c>
      <c r="C4152" s="15" t="s">
        <v>169</v>
      </c>
      <c r="D4152" s="15" t="s">
        <v>5</v>
      </c>
      <c r="E4152" s="15" t="s">
        <v>99</v>
      </c>
      <c r="F4152" s="16">
        <v>263</v>
      </c>
      <c r="G4152" s="19">
        <v>590.22742144189135</v>
      </c>
      <c r="H4152" s="19">
        <f t="shared" si="321"/>
        <v>155229.81183921744</v>
      </c>
      <c r="I4152" s="20">
        <v>910.77385948998665</v>
      </c>
      <c r="J4152" s="19">
        <f t="shared" si="322"/>
        <v>239533.5250458665</v>
      </c>
      <c r="K4152" s="19">
        <f t="shared" si="323"/>
        <v>320.5464380480953</v>
      </c>
      <c r="L4152" s="19">
        <f t="shared" si="324"/>
        <v>84303.713206649059</v>
      </c>
      <c r="M4152" s="29">
        <f>Table4[[#This Row],[Revenue]]/Table4[[#This Row],[Units]]</f>
        <v>3.4630184771482382</v>
      </c>
      <c r="N4152" s="31">
        <f t="shared" si="325"/>
        <v>0.3519495368780064</v>
      </c>
    </row>
    <row r="4153" spans="1:14" x14ac:dyDescent="0.25">
      <c r="A4153" s="35">
        <v>2004</v>
      </c>
      <c r="B4153" s="15" t="s">
        <v>174</v>
      </c>
      <c r="C4153" s="15" t="s">
        <v>169</v>
      </c>
      <c r="D4153" s="15" t="s">
        <v>5</v>
      </c>
      <c r="E4153" s="15" t="s">
        <v>99</v>
      </c>
      <c r="F4153" s="16">
        <v>962</v>
      </c>
      <c r="G4153" s="19">
        <v>1249.5658499999697</v>
      </c>
      <c r="H4153" s="19">
        <f t="shared" si="321"/>
        <v>1202082.3476999709</v>
      </c>
      <c r="I4153" s="20">
        <v>2545.6298666599387</v>
      </c>
      <c r="J4153" s="19">
        <f t="shared" si="322"/>
        <v>2448895.9317268608</v>
      </c>
      <c r="K4153" s="19">
        <f t="shared" si="323"/>
        <v>1296.064016659969</v>
      </c>
      <c r="L4153" s="19">
        <f t="shared" si="324"/>
        <v>1246813.5840268899</v>
      </c>
      <c r="M4153" s="29">
        <f>Table4[[#This Row],[Revenue]]/Table4[[#This Row],[Units]]</f>
        <v>2.646184892577899</v>
      </c>
      <c r="N4153" s="31">
        <f t="shared" si="325"/>
        <v>0.50913293940902105</v>
      </c>
    </row>
    <row r="4154" spans="1:14" x14ac:dyDescent="0.25">
      <c r="A4154" s="35">
        <v>2005</v>
      </c>
      <c r="B4154" s="15" t="s">
        <v>176</v>
      </c>
      <c r="C4154" s="15" t="s">
        <v>169</v>
      </c>
      <c r="D4154" s="15" t="s">
        <v>5</v>
      </c>
      <c r="E4154" s="15" t="s">
        <v>99</v>
      </c>
      <c r="F4154" s="16">
        <v>962</v>
      </c>
      <c r="G4154" s="19">
        <v>1578.7862999999336</v>
      </c>
      <c r="H4154" s="19">
        <f t="shared" si="321"/>
        <v>1518792.420599936</v>
      </c>
      <c r="I4154" s="20">
        <v>2995.9229719998739</v>
      </c>
      <c r="J4154" s="19">
        <f t="shared" si="322"/>
        <v>2882077.8990638787</v>
      </c>
      <c r="K4154" s="19">
        <f t="shared" si="323"/>
        <v>1417.1366719999403</v>
      </c>
      <c r="L4154" s="19">
        <f t="shared" si="324"/>
        <v>1363285.4784639427</v>
      </c>
      <c r="M4154" s="29">
        <f>Table4[[#This Row],[Revenue]]/Table4[[#This Row],[Units]]</f>
        <v>3.1142650436589125</v>
      </c>
      <c r="N4154" s="31">
        <f t="shared" si="325"/>
        <v>0.47302173161480066</v>
      </c>
    </row>
    <row r="4155" spans="1:14" x14ac:dyDescent="0.25">
      <c r="A4155" s="35">
        <v>2005</v>
      </c>
      <c r="B4155" s="15" t="s">
        <v>176</v>
      </c>
      <c r="C4155" s="15" t="s">
        <v>169</v>
      </c>
      <c r="D4155" s="15" t="s">
        <v>5</v>
      </c>
      <c r="E4155" s="15" t="s">
        <v>99</v>
      </c>
      <c r="F4155" s="16">
        <v>637</v>
      </c>
      <c r="G4155" s="19">
        <v>1045.8425249999559</v>
      </c>
      <c r="H4155" s="19">
        <f t="shared" si="321"/>
        <v>666201.68842497189</v>
      </c>
      <c r="I4155" s="20">
        <v>2169.4929609999085</v>
      </c>
      <c r="J4155" s="19">
        <f t="shared" si="322"/>
        <v>1381967.0161569417</v>
      </c>
      <c r="K4155" s="19">
        <f t="shared" si="323"/>
        <v>1123.6504359999526</v>
      </c>
      <c r="L4155" s="19">
        <f t="shared" si="324"/>
        <v>715765.32773196977</v>
      </c>
      <c r="M4155" s="29">
        <f>Table4[[#This Row],[Revenue]]/Table4[[#This Row],[Units]]</f>
        <v>3.4057974270014264</v>
      </c>
      <c r="N4155" s="31">
        <f t="shared" si="325"/>
        <v>0.51793228012229531</v>
      </c>
    </row>
    <row r="4156" spans="1:14" x14ac:dyDescent="0.25">
      <c r="A4156" s="35">
        <v>2005</v>
      </c>
      <c r="B4156" s="15" t="s">
        <v>174</v>
      </c>
      <c r="C4156" s="15" t="s">
        <v>169</v>
      </c>
      <c r="D4156" s="15" t="s">
        <v>5</v>
      </c>
      <c r="E4156" s="15" t="s">
        <v>99</v>
      </c>
      <c r="F4156" s="16">
        <v>263</v>
      </c>
      <c r="G4156" s="19">
        <v>758.85567067997147</v>
      </c>
      <c r="H4156" s="19">
        <f t="shared" si="321"/>
        <v>199579.0413888325</v>
      </c>
      <c r="I4156" s="20">
        <v>1641.4902279999569</v>
      </c>
      <c r="J4156" s="19">
        <f t="shared" si="322"/>
        <v>431711.92996398866</v>
      </c>
      <c r="K4156" s="19">
        <f t="shared" si="323"/>
        <v>882.63455731998545</v>
      </c>
      <c r="L4156" s="19">
        <f t="shared" si="324"/>
        <v>232132.88857515616</v>
      </c>
      <c r="M4156" s="29">
        <f>Table4[[#This Row],[Revenue]]/Table4[[#This Row],[Units]]</f>
        <v>6.2414077110264525</v>
      </c>
      <c r="N4156" s="31">
        <f t="shared" si="325"/>
        <v>0.53770320545582229</v>
      </c>
    </row>
    <row r="4157" spans="1:14" x14ac:dyDescent="0.25">
      <c r="A4157" s="35">
        <v>2011</v>
      </c>
      <c r="B4157" s="15" t="s">
        <v>175</v>
      </c>
      <c r="C4157" s="15" t="s">
        <v>169</v>
      </c>
      <c r="D4157" s="15" t="s">
        <v>5</v>
      </c>
      <c r="E4157" s="15" t="s">
        <v>99</v>
      </c>
      <c r="F4157" s="16">
        <v>175</v>
      </c>
      <c r="G4157" s="19">
        <v>223.44797679749965</v>
      </c>
      <c r="H4157" s="19">
        <f t="shared" si="321"/>
        <v>39103.395939562441</v>
      </c>
      <c r="I4157" s="20">
        <v>472.41081224999925</v>
      </c>
      <c r="J4157" s="19">
        <f t="shared" si="322"/>
        <v>82671.892143749865</v>
      </c>
      <c r="K4157" s="19">
        <f t="shared" si="323"/>
        <v>248.9628354524996</v>
      </c>
      <c r="L4157" s="19">
        <f t="shared" si="324"/>
        <v>43568.496204187424</v>
      </c>
      <c r="M4157" s="29">
        <f>Table4[[#This Row],[Revenue]]/Table4[[#This Row],[Units]]</f>
        <v>2.6994903557142815</v>
      </c>
      <c r="N4157" s="31">
        <f t="shared" si="325"/>
        <v>0.52700494780536222</v>
      </c>
    </row>
    <row r="4158" spans="1:14" x14ac:dyDescent="0.25">
      <c r="A4158" s="35">
        <v>2012</v>
      </c>
      <c r="B4158" s="15" t="s">
        <v>175</v>
      </c>
      <c r="C4158" s="15" t="s">
        <v>169</v>
      </c>
      <c r="D4158" s="15" t="s">
        <v>5</v>
      </c>
      <c r="E4158" s="15" t="s">
        <v>99</v>
      </c>
      <c r="F4158" s="16">
        <v>745</v>
      </c>
      <c r="G4158" s="19">
        <v>924.45187499998133</v>
      </c>
      <c r="H4158" s="19">
        <f t="shared" si="321"/>
        <v>688716.64687498612</v>
      </c>
      <c r="I4158" s="20">
        <v>1976.6060567499603</v>
      </c>
      <c r="J4158" s="19">
        <f t="shared" si="322"/>
        <v>1472571.5122787205</v>
      </c>
      <c r="K4158" s="19">
        <f t="shared" si="323"/>
        <v>1052.154181749979</v>
      </c>
      <c r="L4158" s="19">
        <f t="shared" si="324"/>
        <v>783854.86540373438</v>
      </c>
      <c r="M4158" s="29">
        <f>Table4[[#This Row],[Revenue]]/Table4[[#This Row],[Units]]</f>
        <v>2.653162492281826</v>
      </c>
      <c r="N4158" s="31">
        <f t="shared" si="325"/>
        <v>0.53230342897966543</v>
      </c>
    </row>
    <row r="4159" spans="1:14" x14ac:dyDescent="0.25">
      <c r="A4159" s="35">
        <v>2013</v>
      </c>
      <c r="B4159" s="15" t="s">
        <v>176</v>
      </c>
      <c r="C4159" s="15" t="s">
        <v>169</v>
      </c>
      <c r="D4159" s="15" t="s">
        <v>5</v>
      </c>
      <c r="E4159" s="15" t="s">
        <v>99</v>
      </c>
      <c r="F4159" s="16">
        <v>875</v>
      </c>
      <c r="G4159" s="19">
        <v>1288.9406249999558</v>
      </c>
      <c r="H4159" s="19">
        <f t="shared" si="321"/>
        <v>1127823.0468749614</v>
      </c>
      <c r="I4159" s="20">
        <v>2490.3151249999146</v>
      </c>
      <c r="J4159" s="19">
        <f t="shared" si="322"/>
        <v>2179025.7343749255</v>
      </c>
      <c r="K4159" s="19">
        <f t="shared" si="323"/>
        <v>1201.3744999999587</v>
      </c>
      <c r="L4159" s="19">
        <f t="shared" si="324"/>
        <v>1051202.6874999641</v>
      </c>
      <c r="M4159" s="29">
        <f>Table4[[#This Row],[Revenue]]/Table4[[#This Row],[Units]]</f>
        <v>2.8460744285713311</v>
      </c>
      <c r="N4159" s="31">
        <f t="shared" si="325"/>
        <v>0.48241866579033849</v>
      </c>
    </row>
    <row r="4160" spans="1:14" x14ac:dyDescent="0.25">
      <c r="A4160" s="35">
        <v>2013</v>
      </c>
      <c r="B4160" s="15" t="s">
        <v>171</v>
      </c>
      <c r="C4160" s="15" t="s">
        <v>169</v>
      </c>
      <c r="D4160" s="15" t="s">
        <v>5</v>
      </c>
      <c r="E4160" s="15" t="s">
        <v>99</v>
      </c>
      <c r="F4160" s="16">
        <v>175</v>
      </c>
      <c r="G4160" s="19">
        <v>335.93813699998697</v>
      </c>
      <c r="H4160" s="19">
        <f t="shared" si="321"/>
        <v>58789.173974997721</v>
      </c>
      <c r="I4160" s="20">
        <v>704.58269999997265</v>
      </c>
      <c r="J4160" s="19">
        <f t="shared" si="322"/>
        <v>123301.97249999522</v>
      </c>
      <c r="K4160" s="19">
        <f t="shared" si="323"/>
        <v>368.64456299998568</v>
      </c>
      <c r="L4160" s="19">
        <f t="shared" si="324"/>
        <v>64512.798524997495</v>
      </c>
      <c r="M4160" s="29">
        <f>Table4[[#This Row],[Revenue]]/Table4[[#This Row],[Units]]</f>
        <v>4.0261868571427009</v>
      </c>
      <c r="N4160" s="31">
        <f t="shared" si="325"/>
        <v>0.52320978502594517</v>
      </c>
    </row>
    <row r="4161" spans="1:19" x14ac:dyDescent="0.25">
      <c r="A4161" s="35">
        <v>2014</v>
      </c>
      <c r="B4161" s="15" t="s">
        <v>174</v>
      </c>
      <c r="C4161" s="15" t="s">
        <v>169</v>
      </c>
      <c r="D4161" s="15" t="s">
        <v>5</v>
      </c>
      <c r="E4161" s="15" t="s">
        <v>99</v>
      </c>
      <c r="F4161" s="16">
        <v>745</v>
      </c>
      <c r="G4161" s="19">
        <v>1188.1259999999522</v>
      </c>
      <c r="H4161" s="19">
        <f t="shared" si="321"/>
        <v>885153.86999996437</v>
      </c>
      <c r="I4161" s="20">
        <v>2374.5154399999051</v>
      </c>
      <c r="J4161" s="19">
        <f t="shared" si="322"/>
        <v>1769014.0027999294</v>
      </c>
      <c r="K4161" s="19">
        <f t="shared" si="323"/>
        <v>1186.3894399999529</v>
      </c>
      <c r="L4161" s="19">
        <f t="shared" si="324"/>
        <v>883860.13279996498</v>
      </c>
      <c r="M4161" s="29">
        <f>Table4[[#This Row],[Revenue]]/Table4[[#This Row],[Units]]</f>
        <v>3.1872690469797385</v>
      </c>
      <c r="N4161" s="31">
        <f t="shared" si="325"/>
        <v>0.49963433381591332</v>
      </c>
    </row>
    <row r="4162" spans="1:19" x14ac:dyDescent="0.25">
      <c r="A4162" s="35">
        <v>2017</v>
      </c>
      <c r="B4162" s="15" t="s">
        <v>175</v>
      </c>
      <c r="C4162" s="15" t="s">
        <v>169</v>
      </c>
      <c r="D4162" s="15" t="s">
        <v>5</v>
      </c>
      <c r="E4162" s="15" t="s">
        <v>99</v>
      </c>
      <c r="F4162" s="16">
        <v>287</v>
      </c>
      <c r="G4162" s="19">
        <v>473.5553935499903</v>
      </c>
      <c r="H4162" s="19">
        <f t="shared" ref="H4162:H4225" si="326">G4162*F4162</f>
        <v>135910.39794884721</v>
      </c>
      <c r="I4162" s="20">
        <v>776.35570499998414</v>
      </c>
      <c r="J4162" s="19">
        <f t="shared" ref="J4162:J4225" si="327">I4162*F4162</f>
        <v>222814.08733499545</v>
      </c>
      <c r="K4162" s="19">
        <f t="shared" ref="K4162:K4225" si="328">I4162-G4162</f>
        <v>302.80031144999384</v>
      </c>
      <c r="L4162" s="19">
        <f t="shared" ref="L4162:L4225" si="329">J4162-H4162</f>
        <v>86903.689386148239</v>
      </c>
      <c r="M4162" s="29">
        <f>Table4[[#This Row],[Revenue]]/Table4[[#This Row],[Units]]</f>
        <v>2.7050721428570874</v>
      </c>
      <c r="N4162" s="31">
        <f t="shared" ref="N4162:N4225" si="330">K4162/I4162</f>
        <v>0.39002780490934891</v>
      </c>
    </row>
    <row r="4163" spans="1:19" x14ac:dyDescent="0.25">
      <c r="A4163" s="35">
        <v>2017</v>
      </c>
      <c r="B4163" s="15" t="s">
        <v>171</v>
      </c>
      <c r="C4163" s="15" t="s">
        <v>169</v>
      </c>
      <c r="D4163" s="15" t="s">
        <v>5</v>
      </c>
      <c r="E4163" s="15" t="s">
        <v>99</v>
      </c>
      <c r="F4163" s="16">
        <v>206</v>
      </c>
      <c r="G4163" s="19">
        <v>340.55346989899277</v>
      </c>
      <c r="H4163" s="19">
        <f t="shared" si="326"/>
        <v>70154.014799192504</v>
      </c>
      <c r="I4163" s="20">
        <v>668.87490289998573</v>
      </c>
      <c r="J4163" s="19">
        <f t="shared" si="327"/>
        <v>137788.22999739705</v>
      </c>
      <c r="K4163" s="19">
        <f t="shared" si="328"/>
        <v>328.32143300099295</v>
      </c>
      <c r="L4163" s="19">
        <f t="shared" si="329"/>
        <v>67634.215198204547</v>
      </c>
      <c r="M4163" s="29">
        <f>Table4[[#This Row],[Revenue]]/Table4[[#This Row],[Units]]</f>
        <v>3.2469655480581832</v>
      </c>
      <c r="N4163" s="31">
        <f t="shared" si="330"/>
        <v>0.49085625963467427</v>
      </c>
    </row>
    <row r="4164" spans="1:19" x14ac:dyDescent="0.25">
      <c r="A4164" s="35">
        <v>2018</v>
      </c>
      <c r="B4164" s="15" t="s">
        <v>172</v>
      </c>
      <c r="C4164" s="15" t="s">
        <v>169</v>
      </c>
      <c r="D4164" s="15" t="s">
        <v>5</v>
      </c>
      <c r="E4164" s="15" t="s">
        <v>99</v>
      </c>
      <c r="F4164" s="16">
        <v>779</v>
      </c>
      <c r="G4164" s="19">
        <v>1061.2901249999702</v>
      </c>
      <c r="H4164" s="19">
        <f t="shared" si="326"/>
        <v>826745.00737497676</v>
      </c>
      <c r="I4164" s="20">
        <v>2100.3039049999406</v>
      </c>
      <c r="J4164" s="19">
        <f t="shared" si="327"/>
        <v>1636136.7419949537</v>
      </c>
      <c r="K4164" s="19">
        <f t="shared" si="328"/>
        <v>1039.0137799999704</v>
      </c>
      <c r="L4164" s="19">
        <f t="shared" si="329"/>
        <v>809391.73461997695</v>
      </c>
      <c r="M4164" s="29">
        <f>Table4[[#This Row],[Revenue]]/Table4[[#This Row],[Units]]</f>
        <v>2.6961539216944037</v>
      </c>
      <c r="N4164" s="31">
        <f t="shared" si="330"/>
        <v>0.49469687578379273</v>
      </c>
    </row>
    <row r="4165" spans="1:19" x14ac:dyDescent="0.25">
      <c r="A4165" s="35">
        <v>2018</v>
      </c>
      <c r="B4165" s="15" t="s">
        <v>173</v>
      </c>
      <c r="C4165" s="15" t="s">
        <v>169</v>
      </c>
      <c r="D4165" s="15" t="s">
        <v>5</v>
      </c>
      <c r="E4165" s="15" t="s">
        <v>99</v>
      </c>
      <c r="F4165" s="16">
        <v>550</v>
      </c>
      <c r="G4165" s="19">
        <v>749.67749999997886</v>
      </c>
      <c r="H4165" s="19">
        <f t="shared" si="326"/>
        <v>412322.62499998836</v>
      </c>
      <c r="I4165" s="20">
        <v>1617.1830999999543</v>
      </c>
      <c r="J4165" s="19">
        <f t="shared" si="327"/>
        <v>889450.70499997481</v>
      </c>
      <c r="K4165" s="19">
        <f t="shared" si="328"/>
        <v>867.5055999999754</v>
      </c>
      <c r="L4165" s="19">
        <f t="shared" si="329"/>
        <v>477128.07999998645</v>
      </c>
      <c r="M4165" s="29">
        <f>Table4[[#This Row],[Revenue]]/Table4[[#This Row],[Units]]</f>
        <v>2.9403329090908259</v>
      </c>
      <c r="N4165" s="31">
        <f t="shared" si="330"/>
        <v>0.53643004307922826</v>
      </c>
    </row>
    <row r="4166" spans="1:19" x14ac:dyDescent="0.25">
      <c r="A4166" s="35">
        <v>2018</v>
      </c>
      <c r="B4166" s="15" t="s">
        <v>175</v>
      </c>
      <c r="C4166" s="15" t="s">
        <v>169</v>
      </c>
      <c r="D4166" s="15" t="s">
        <v>5</v>
      </c>
      <c r="E4166" s="15" t="s">
        <v>99</v>
      </c>
      <c r="F4166" s="16">
        <v>316</v>
      </c>
      <c r="G4166" s="19">
        <v>840.76731963997122</v>
      </c>
      <c r="H4166" s="19">
        <f t="shared" si="326"/>
        <v>265682.4730062309</v>
      </c>
      <c r="I4166" s="20">
        <v>1711.9426439999584</v>
      </c>
      <c r="J4166" s="19">
        <f t="shared" si="327"/>
        <v>540973.87550398684</v>
      </c>
      <c r="K4166" s="19">
        <f t="shared" si="328"/>
        <v>871.17532435998714</v>
      </c>
      <c r="L4166" s="19">
        <f t="shared" si="329"/>
        <v>275291.40249775595</v>
      </c>
      <c r="M4166" s="29">
        <f>Table4[[#This Row],[Revenue]]/Table4[[#This Row],[Units]]</f>
        <v>5.4175400126580957</v>
      </c>
      <c r="N4166" s="31">
        <f t="shared" si="330"/>
        <v>0.50888114003894647</v>
      </c>
    </row>
    <row r="4167" spans="1:19" x14ac:dyDescent="0.25">
      <c r="A4167" s="35">
        <v>1990</v>
      </c>
      <c r="B4167" s="15" t="s">
        <v>174</v>
      </c>
      <c r="C4167" s="15" t="s">
        <v>169</v>
      </c>
      <c r="D4167" s="15" t="s">
        <v>5</v>
      </c>
      <c r="E4167" s="15" t="s">
        <v>57</v>
      </c>
      <c r="F4167" s="16">
        <v>210</v>
      </c>
      <c r="G4167" s="19">
        <v>283.33679570699906</v>
      </c>
      <c r="H4167" s="19">
        <f t="shared" si="326"/>
        <v>59500.727098469804</v>
      </c>
      <c r="I4167" s="20">
        <v>542.9791796999981</v>
      </c>
      <c r="J4167" s="19">
        <f t="shared" si="327"/>
        <v>114025.6277369996</v>
      </c>
      <c r="K4167" s="19">
        <f t="shared" si="328"/>
        <v>259.64238399299904</v>
      </c>
      <c r="L4167" s="19">
        <f t="shared" si="329"/>
        <v>54524.900638529791</v>
      </c>
      <c r="M4167" s="29">
        <f>Table4[[#This Row],[Revenue]]/Table4[[#This Row],[Units]]</f>
        <v>2.5856151414285624</v>
      </c>
      <c r="N4167" s="31">
        <f t="shared" si="330"/>
        <v>0.47818110472754088</v>
      </c>
      <c r="O4167" s="37">
        <f>SUMIF(A:A,"1993",H:H)</f>
        <v>119684693.28268333</v>
      </c>
      <c r="P4167" s="37">
        <f>SUMIF(A:A,"1993",J:J)</f>
        <v>235724289.69824445</v>
      </c>
      <c r="Q4167" s="38" t="e">
        <f>(O4167-O4166)/O4166</f>
        <v>#DIV/0!</v>
      </c>
      <c r="R4167" s="38" t="e">
        <f>(P4167-P4166)/P4166</f>
        <v>#DIV/0!</v>
      </c>
      <c r="S4167" s="40">
        <v>1993</v>
      </c>
    </row>
    <row r="4168" spans="1:19" x14ac:dyDescent="0.25">
      <c r="A4168" s="35">
        <v>1991</v>
      </c>
      <c r="B4168" s="15" t="s">
        <v>172</v>
      </c>
      <c r="C4168" s="15" t="s">
        <v>169</v>
      </c>
      <c r="D4168" s="15" t="s">
        <v>5</v>
      </c>
      <c r="E4168" s="15" t="s">
        <v>57</v>
      </c>
      <c r="F4168" s="16">
        <v>776</v>
      </c>
      <c r="G4168" s="19">
        <v>1003.9499999999761</v>
      </c>
      <c r="H4168" s="19">
        <f t="shared" si="326"/>
        <v>779065.19999998144</v>
      </c>
      <c r="I4168" s="20">
        <v>2128.6394199999495</v>
      </c>
      <c r="J4168" s="19">
        <f t="shared" si="327"/>
        <v>1651824.1899199609</v>
      </c>
      <c r="K4168" s="19">
        <f t="shared" si="328"/>
        <v>1124.6894199999733</v>
      </c>
      <c r="L4168" s="19">
        <f t="shared" si="329"/>
        <v>872758.98991997947</v>
      </c>
      <c r="M4168" s="29">
        <f>Table4[[#This Row],[Revenue]]/Table4[[#This Row],[Units]]</f>
        <v>2.7430920360824089</v>
      </c>
      <c r="N4168" s="31">
        <f t="shared" si="330"/>
        <v>0.5283607028192685</v>
      </c>
    </row>
    <row r="4169" spans="1:19" x14ac:dyDescent="0.25">
      <c r="A4169" s="35">
        <v>1991</v>
      </c>
      <c r="B4169" s="15" t="s">
        <v>174</v>
      </c>
      <c r="C4169" s="15" t="s">
        <v>169</v>
      </c>
      <c r="D4169" s="15" t="s">
        <v>5</v>
      </c>
      <c r="E4169" s="15" t="s">
        <v>57</v>
      </c>
      <c r="F4169" s="16">
        <v>567</v>
      </c>
      <c r="G4169" s="19">
        <v>711.358199999985</v>
      </c>
      <c r="H4169" s="19">
        <f t="shared" si="326"/>
        <v>403340.09939999151</v>
      </c>
      <c r="I4169" s="20">
        <v>1620.9012127199658</v>
      </c>
      <c r="J4169" s="19">
        <f t="shared" si="327"/>
        <v>919050.98761222058</v>
      </c>
      <c r="K4169" s="19">
        <f t="shared" si="328"/>
        <v>909.54301271998077</v>
      </c>
      <c r="L4169" s="19">
        <f t="shared" si="329"/>
        <v>515710.88821222907</v>
      </c>
      <c r="M4169" s="29">
        <f>Table4[[#This Row],[Revenue]]/Table4[[#This Row],[Units]]</f>
        <v>2.8587322975660774</v>
      </c>
      <c r="N4169" s="31">
        <f t="shared" si="330"/>
        <v>0.56113414289678709</v>
      </c>
    </row>
    <row r="4170" spans="1:19" x14ac:dyDescent="0.25">
      <c r="A4170" s="35">
        <v>1992</v>
      </c>
      <c r="B4170" s="15" t="s">
        <v>173</v>
      </c>
      <c r="C4170" s="15" t="s">
        <v>169</v>
      </c>
      <c r="D4170" s="15" t="s">
        <v>5</v>
      </c>
      <c r="E4170" s="15" t="s">
        <v>57</v>
      </c>
      <c r="F4170" s="16">
        <v>567</v>
      </c>
      <c r="G4170" s="19">
        <v>846.58769999997003</v>
      </c>
      <c r="H4170" s="19">
        <f t="shared" si="326"/>
        <v>480015.22589998302</v>
      </c>
      <c r="I4170" s="20">
        <v>1810.8515879999359</v>
      </c>
      <c r="J4170" s="19">
        <f t="shared" si="327"/>
        <v>1026752.8503959636</v>
      </c>
      <c r="K4170" s="19">
        <f t="shared" si="328"/>
        <v>964.26388799996585</v>
      </c>
      <c r="L4170" s="19">
        <f t="shared" si="329"/>
        <v>546737.62449598056</v>
      </c>
      <c r="M4170" s="29">
        <f>Table4[[#This Row],[Revenue]]/Table4[[#This Row],[Units]]</f>
        <v>3.1937417777776647</v>
      </c>
      <c r="N4170" s="31">
        <f t="shared" si="330"/>
        <v>0.53249194709820691</v>
      </c>
    </row>
    <row r="4171" spans="1:19" x14ac:dyDescent="0.25">
      <c r="A4171" s="35">
        <v>1992</v>
      </c>
      <c r="B4171" s="15" t="s">
        <v>171</v>
      </c>
      <c r="C4171" s="15" t="s">
        <v>169</v>
      </c>
      <c r="D4171" s="15" t="s">
        <v>5</v>
      </c>
      <c r="E4171" s="15" t="s">
        <v>57</v>
      </c>
      <c r="F4171" s="16">
        <v>210</v>
      </c>
      <c r="G4171" s="19">
        <v>435.77904749998174</v>
      </c>
      <c r="H4171" s="19">
        <f t="shared" si="326"/>
        <v>91513.599974996163</v>
      </c>
      <c r="I4171" s="20">
        <v>824.91224999996552</v>
      </c>
      <c r="J4171" s="19">
        <f t="shared" si="327"/>
        <v>173231.57249999276</v>
      </c>
      <c r="K4171" s="19">
        <f t="shared" si="328"/>
        <v>389.13320249998378</v>
      </c>
      <c r="L4171" s="19">
        <f t="shared" si="329"/>
        <v>81717.9725249966</v>
      </c>
      <c r="M4171" s="29">
        <f>Table4[[#This Row],[Revenue]]/Table4[[#This Row],[Units]]</f>
        <v>3.9281535714284073</v>
      </c>
      <c r="N4171" s="31">
        <f t="shared" si="330"/>
        <v>0.47172678366699011</v>
      </c>
    </row>
    <row r="4172" spans="1:19" x14ac:dyDescent="0.25">
      <c r="A4172" s="35">
        <v>1993</v>
      </c>
      <c r="B4172" s="15" t="s">
        <v>174</v>
      </c>
      <c r="C4172" s="15" t="s">
        <v>169</v>
      </c>
      <c r="D4172" s="15" t="s">
        <v>5</v>
      </c>
      <c r="E4172" s="15" t="s">
        <v>57</v>
      </c>
      <c r="F4172" s="16">
        <v>776</v>
      </c>
      <c r="G4172" s="19">
        <v>1267.421399999947</v>
      </c>
      <c r="H4172" s="19">
        <f t="shared" si="326"/>
        <v>983519.00639995886</v>
      </c>
      <c r="I4172" s="20">
        <v>2510.3364159998951</v>
      </c>
      <c r="J4172" s="19">
        <f t="shared" si="327"/>
        <v>1948021.0588159186</v>
      </c>
      <c r="K4172" s="19">
        <f t="shared" si="328"/>
        <v>1242.9150159999481</v>
      </c>
      <c r="L4172" s="19">
        <f t="shared" si="329"/>
        <v>964502.05241595977</v>
      </c>
      <c r="M4172" s="29">
        <f>Table4[[#This Row],[Revenue]]/Table4[[#This Row],[Units]]</f>
        <v>3.2349696082472876</v>
      </c>
      <c r="N4172" s="31">
        <f t="shared" si="330"/>
        <v>0.4951189044138059</v>
      </c>
    </row>
    <row r="4173" spans="1:19" x14ac:dyDescent="0.25">
      <c r="A4173" s="35">
        <v>1997</v>
      </c>
      <c r="B4173" s="15" t="s">
        <v>172</v>
      </c>
      <c r="C4173" s="15" t="s">
        <v>169</v>
      </c>
      <c r="D4173" s="15" t="s">
        <v>5</v>
      </c>
      <c r="E4173" s="15" t="s">
        <v>57</v>
      </c>
      <c r="F4173" s="16">
        <v>420</v>
      </c>
      <c r="G4173" s="19">
        <v>513.32399999999041</v>
      </c>
      <c r="H4173" s="19">
        <f t="shared" si="326"/>
        <v>215596.07999999597</v>
      </c>
      <c r="I4173" s="20">
        <v>1203.6225599999775</v>
      </c>
      <c r="J4173" s="19">
        <f t="shared" si="327"/>
        <v>505521.47519999056</v>
      </c>
      <c r="K4173" s="19">
        <f t="shared" si="328"/>
        <v>690.29855999998711</v>
      </c>
      <c r="L4173" s="19">
        <f t="shared" si="329"/>
        <v>289925.39519999456</v>
      </c>
      <c r="M4173" s="29">
        <f>Table4[[#This Row],[Revenue]]/Table4[[#This Row],[Units]]</f>
        <v>2.8657679999999464</v>
      </c>
      <c r="N4173" s="31">
        <f t="shared" si="330"/>
        <v>0.57351746547522342</v>
      </c>
    </row>
    <row r="4174" spans="1:19" x14ac:dyDescent="0.25">
      <c r="A4174" s="35">
        <v>1998</v>
      </c>
      <c r="B4174" s="15" t="s">
        <v>176</v>
      </c>
      <c r="C4174" s="15" t="s">
        <v>169</v>
      </c>
      <c r="D4174" s="15" t="s">
        <v>5</v>
      </c>
      <c r="E4174" s="15" t="s">
        <v>57</v>
      </c>
      <c r="F4174" s="16">
        <v>475</v>
      </c>
      <c r="G4174" s="19">
        <v>678.44249999997828</v>
      </c>
      <c r="H4174" s="19">
        <f t="shared" si="326"/>
        <v>322260.1874999897</v>
      </c>
      <c r="I4174" s="20">
        <v>1528.4396999999512</v>
      </c>
      <c r="J4174" s="19">
        <f t="shared" si="327"/>
        <v>726008.85749997688</v>
      </c>
      <c r="K4174" s="19">
        <f t="shared" si="328"/>
        <v>849.99719999997296</v>
      </c>
      <c r="L4174" s="19">
        <f t="shared" si="329"/>
        <v>403748.66999998718</v>
      </c>
      <c r="M4174" s="29">
        <f>Table4[[#This Row],[Revenue]]/Table4[[#This Row],[Units]]</f>
        <v>3.2177677894735814</v>
      </c>
      <c r="N4174" s="31">
        <f t="shared" si="330"/>
        <v>0.55612085972380854</v>
      </c>
    </row>
    <row r="4175" spans="1:19" x14ac:dyDescent="0.25">
      <c r="A4175" s="35">
        <v>1998</v>
      </c>
      <c r="B4175" s="15" t="s">
        <v>174</v>
      </c>
      <c r="C4175" s="15" t="s">
        <v>169</v>
      </c>
      <c r="D4175" s="15" t="s">
        <v>5</v>
      </c>
      <c r="E4175" s="15" t="s">
        <v>57</v>
      </c>
      <c r="F4175" s="16">
        <v>351</v>
      </c>
      <c r="G4175" s="19">
        <v>832.08516014997804</v>
      </c>
      <c r="H4175" s="19">
        <f t="shared" si="326"/>
        <v>292061.89121264231</v>
      </c>
      <c r="I4175" s="20">
        <v>1672.1565649999689</v>
      </c>
      <c r="J4175" s="19">
        <f t="shared" si="327"/>
        <v>586926.95431498904</v>
      </c>
      <c r="K4175" s="19">
        <f t="shared" si="328"/>
        <v>840.07140484999081</v>
      </c>
      <c r="L4175" s="19">
        <f t="shared" si="329"/>
        <v>294865.06310234673</v>
      </c>
      <c r="M4175" s="29">
        <f>Table4[[#This Row],[Revenue]]/Table4[[#This Row],[Units]]</f>
        <v>4.7639788176637285</v>
      </c>
      <c r="N4175" s="31">
        <f t="shared" si="330"/>
        <v>0.50238800745910206</v>
      </c>
    </row>
    <row r="4176" spans="1:19" x14ac:dyDescent="0.25">
      <c r="A4176" s="35">
        <v>1998</v>
      </c>
      <c r="B4176" s="15" t="s">
        <v>174</v>
      </c>
      <c r="C4176" s="15" t="s">
        <v>169</v>
      </c>
      <c r="D4176" s="15" t="s">
        <v>5</v>
      </c>
      <c r="E4176" s="15" t="s">
        <v>57</v>
      </c>
      <c r="F4176" s="16">
        <v>199</v>
      </c>
      <c r="G4176" s="19">
        <v>334.20941882999108</v>
      </c>
      <c r="H4176" s="19">
        <f t="shared" si="326"/>
        <v>66507.674347168228</v>
      </c>
      <c r="I4176" s="20">
        <v>651.06159299998262</v>
      </c>
      <c r="J4176" s="19">
        <f t="shared" si="327"/>
        <v>129561.25700699654</v>
      </c>
      <c r="K4176" s="19">
        <f t="shared" si="328"/>
        <v>316.85217416999154</v>
      </c>
      <c r="L4176" s="19">
        <f t="shared" si="329"/>
        <v>63053.582659828317</v>
      </c>
      <c r="M4176" s="29">
        <f>Table4[[#This Row],[Revenue]]/Table4[[#This Row],[Units]]</f>
        <v>3.2716662964823247</v>
      </c>
      <c r="N4176" s="31">
        <f t="shared" si="330"/>
        <v>0.4866700440890544</v>
      </c>
    </row>
    <row r="4177" spans="1:14" x14ac:dyDescent="0.25">
      <c r="A4177" s="35">
        <v>2007</v>
      </c>
      <c r="B4177" s="15" t="s">
        <v>176</v>
      </c>
      <c r="C4177" s="15" t="s">
        <v>169</v>
      </c>
      <c r="D4177" s="15" t="s">
        <v>5</v>
      </c>
      <c r="E4177" s="15" t="s">
        <v>57</v>
      </c>
      <c r="F4177" s="16">
        <v>123</v>
      </c>
      <c r="G4177" s="19">
        <v>141.64368369169983</v>
      </c>
      <c r="H4177" s="19">
        <f t="shared" si="326"/>
        <v>17422.17309407908</v>
      </c>
      <c r="I4177" s="20">
        <v>380.97615706999954</v>
      </c>
      <c r="J4177" s="19">
        <f t="shared" si="327"/>
        <v>46860.067319609945</v>
      </c>
      <c r="K4177" s="19">
        <f t="shared" si="328"/>
        <v>239.33247337829971</v>
      </c>
      <c r="L4177" s="19">
        <f t="shared" si="329"/>
        <v>29437.894225530865</v>
      </c>
      <c r="M4177" s="29">
        <f>Table4[[#This Row],[Revenue]]/Table4[[#This Row],[Units]]</f>
        <v>3.0973671306504027</v>
      </c>
      <c r="N4177" s="31">
        <f t="shared" si="330"/>
        <v>0.62820853467301208</v>
      </c>
    </row>
    <row r="4178" spans="1:14" x14ac:dyDescent="0.25">
      <c r="A4178" s="35">
        <v>2008</v>
      </c>
      <c r="B4178" s="15" t="s">
        <v>173</v>
      </c>
      <c r="C4178" s="15" t="s">
        <v>169</v>
      </c>
      <c r="D4178" s="15" t="s">
        <v>5</v>
      </c>
      <c r="E4178" s="15" t="s">
        <v>57</v>
      </c>
      <c r="F4178" s="16">
        <v>742</v>
      </c>
      <c r="G4178" s="19">
        <v>935.42084999997985</v>
      </c>
      <c r="H4178" s="19">
        <f t="shared" si="326"/>
        <v>694082.27069998509</v>
      </c>
      <c r="I4178" s="20">
        <v>2001.7514246599569</v>
      </c>
      <c r="J4178" s="19">
        <f t="shared" si="327"/>
        <v>1485299.5570976881</v>
      </c>
      <c r="K4178" s="19">
        <f t="shared" si="328"/>
        <v>1066.3305746599772</v>
      </c>
      <c r="L4178" s="19">
        <f t="shared" si="329"/>
        <v>791217.28639770299</v>
      </c>
      <c r="M4178" s="29">
        <f>Table4[[#This Row],[Revenue]]/Table4[[#This Row],[Units]]</f>
        <v>2.6977782003503461</v>
      </c>
      <c r="N4178" s="31">
        <f t="shared" si="330"/>
        <v>0.53269879642579387</v>
      </c>
    </row>
    <row r="4179" spans="1:14" x14ac:dyDescent="0.25">
      <c r="A4179" s="35">
        <v>2009</v>
      </c>
      <c r="B4179" s="15" t="s">
        <v>175</v>
      </c>
      <c r="C4179" s="15" t="s">
        <v>169</v>
      </c>
      <c r="D4179" s="15" t="s">
        <v>5</v>
      </c>
      <c r="E4179" s="15" t="s">
        <v>57</v>
      </c>
      <c r="F4179" s="16">
        <v>742</v>
      </c>
      <c r="G4179" s="19">
        <v>1172.4898499999538</v>
      </c>
      <c r="H4179" s="19">
        <f t="shared" si="326"/>
        <v>869987.46869996574</v>
      </c>
      <c r="I4179" s="20">
        <v>2345.3870339999075</v>
      </c>
      <c r="J4179" s="19">
        <f t="shared" si="327"/>
        <v>1740277.1792279314</v>
      </c>
      <c r="K4179" s="19">
        <f t="shared" si="328"/>
        <v>1172.8971839999538</v>
      </c>
      <c r="L4179" s="19">
        <f t="shared" si="329"/>
        <v>870289.71052796568</v>
      </c>
      <c r="M4179" s="29">
        <f>Table4[[#This Row],[Revenue]]/Table4[[#This Row],[Units]]</f>
        <v>3.160898967654862</v>
      </c>
      <c r="N4179" s="31">
        <f t="shared" si="330"/>
        <v>0.50008683726696168</v>
      </c>
    </row>
    <row r="4180" spans="1:14" x14ac:dyDescent="0.25">
      <c r="A4180" s="35">
        <v>2009</v>
      </c>
      <c r="B4180" s="15" t="s">
        <v>172</v>
      </c>
      <c r="C4180" s="15" t="s">
        <v>169</v>
      </c>
      <c r="D4180" s="15" t="s">
        <v>5</v>
      </c>
      <c r="E4180" s="15" t="s">
        <v>57</v>
      </c>
      <c r="F4180" s="16">
        <v>389</v>
      </c>
      <c r="G4180" s="19">
        <v>568.29982499998084</v>
      </c>
      <c r="H4180" s="19">
        <f t="shared" si="326"/>
        <v>221068.63192499254</v>
      </c>
      <c r="I4180" s="20">
        <v>1368.4711729999538</v>
      </c>
      <c r="J4180" s="19">
        <f t="shared" si="327"/>
        <v>532335.28629698197</v>
      </c>
      <c r="K4180" s="19">
        <f t="shared" si="328"/>
        <v>800.17134799997291</v>
      </c>
      <c r="L4180" s="19">
        <f t="shared" si="329"/>
        <v>311266.65437198943</v>
      </c>
      <c r="M4180" s="29">
        <f>Table4[[#This Row],[Revenue]]/Table4[[#This Row],[Units]]</f>
        <v>3.5179207532132488</v>
      </c>
      <c r="N4180" s="31">
        <f t="shared" si="330"/>
        <v>0.58471918428931347</v>
      </c>
    </row>
    <row r="4181" spans="1:14" x14ac:dyDescent="0.25">
      <c r="A4181" s="35">
        <v>2009</v>
      </c>
      <c r="B4181" s="15" t="s">
        <v>176</v>
      </c>
      <c r="C4181" s="15" t="s">
        <v>169</v>
      </c>
      <c r="D4181" s="15" t="s">
        <v>5</v>
      </c>
      <c r="E4181" s="15" t="s">
        <v>57</v>
      </c>
      <c r="F4181" s="16">
        <v>123</v>
      </c>
      <c r="G4181" s="19">
        <v>209.56173522999225</v>
      </c>
      <c r="H4181" s="19">
        <f t="shared" si="326"/>
        <v>25776.093433289047</v>
      </c>
      <c r="I4181" s="20">
        <v>562.84003299997926</v>
      </c>
      <c r="J4181" s="19">
        <f t="shared" si="327"/>
        <v>69229.324058997445</v>
      </c>
      <c r="K4181" s="19">
        <f t="shared" si="328"/>
        <v>353.27829776998703</v>
      </c>
      <c r="L4181" s="19">
        <f t="shared" si="329"/>
        <v>43453.230625708398</v>
      </c>
      <c r="M4181" s="29">
        <f>Table4[[#This Row],[Revenue]]/Table4[[#This Row],[Units]]</f>
        <v>4.5759352276421081</v>
      </c>
      <c r="N4181" s="31">
        <f t="shared" si="330"/>
        <v>0.62767087814807243</v>
      </c>
    </row>
    <row r="4182" spans="1:14" x14ac:dyDescent="0.25">
      <c r="A4182" s="35">
        <v>2012</v>
      </c>
      <c r="B4182" s="15" t="s">
        <v>173</v>
      </c>
      <c r="C4182" s="15" t="s">
        <v>170</v>
      </c>
      <c r="D4182" s="15" t="s">
        <v>146</v>
      </c>
      <c r="E4182" s="15" t="s">
        <v>57</v>
      </c>
      <c r="F4182" s="16">
        <v>408</v>
      </c>
      <c r="G4182" s="19">
        <v>826.25679679918335</v>
      </c>
      <c r="H4182" s="19">
        <f t="shared" si="326"/>
        <v>337112.77309406683</v>
      </c>
      <c r="I4182" s="20">
        <v>1724.5793703199756</v>
      </c>
      <c r="J4182" s="19">
        <f t="shared" si="327"/>
        <v>703628.38309055008</v>
      </c>
      <c r="K4182" s="19">
        <f t="shared" si="328"/>
        <v>898.32257352079228</v>
      </c>
      <c r="L4182" s="19">
        <f t="shared" si="329"/>
        <v>366515.60999648325</v>
      </c>
      <c r="M4182" s="29">
        <f>Table4[[#This Row],[Revenue]]/Table4[[#This Row],[Units]]</f>
        <v>4.2269102213724894</v>
      </c>
      <c r="N4182" s="31">
        <f t="shared" si="330"/>
        <v>0.52089372572867954</v>
      </c>
    </row>
    <row r="4183" spans="1:14" x14ac:dyDescent="0.25">
      <c r="A4183" s="35">
        <v>2003</v>
      </c>
      <c r="B4183" s="15" t="s">
        <v>174</v>
      </c>
      <c r="C4183" s="15" t="s">
        <v>170</v>
      </c>
      <c r="D4183" s="15" t="s">
        <v>146</v>
      </c>
      <c r="E4183" s="15" t="s">
        <v>128</v>
      </c>
      <c r="F4183" s="16">
        <v>258</v>
      </c>
      <c r="G4183" s="19">
        <v>484.77028514879652</v>
      </c>
      <c r="H4183" s="19">
        <f t="shared" si="326"/>
        <v>125070.73356838951</v>
      </c>
      <c r="I4183" s="20">
        <v>766.15230047999444</v>
      </c>
      <c r="J4183" s="19">
        <f t="shared" si="327"/>
        <v>197667.29352383857</v>
      </c>
      <c r="K4183" s="19">
        <f t="shared" si="328"/>
        <v>281.38201533119792</v>
      </c>
      <c r="L4183" s="19">
        <f t="shared" si="329"/>
        <v>72596.559955449062</v>
      </c>
      <c r="M4183" s="29">
        <f>Table4[[#This Row],[Revenue]]/Table4[[#This Row],[Units]]</f>
        <v>2.9695825599999783</v>
      </c>
      <c r="N4183" s="31">
        <f t="shared" si="330"/>
        <v>0.36726642360130235</v>
      </c>
    </row>
    <row r="4184" spans="1:14" x14ac:dyDescent="0.25">
      <c r="A4184" s="35">
        <v>2004</v>
      </c>
      <c r="B4184" s="15" t="s">
        <v>174</v>
      </c>
      <c r="C4184" s="15" t="s">
        <v>170</v>
      </c>
      <c r="D4184" s="15" t="s">
        <v>146</v>
      </c>
      <c r="E4184" s="15" t="s">
        <v>128</v>
      </c>
      <c r="F4184" s="16">
        <v>813</v>
      </c>
      <c r="G4184" s="19">
        <v>924.4509179999784</v>
      </c>
      <c r="H4184" s="19">
        <f t="shared" si="326"/>
        <v>751578.59633398242</v>
      </c>
      <c r="I4184" s="20">
        <v>1942.5590386199549</v>
      </c>
      <c r="J4184" s="19">
        <f t="shared" si="327"/>
        <v>1579300.4983980234</v>
      </c>
      <c r="K4184" s="19">
        <f t="shared" si="328"/>
        <v>1018.1081206199765</v>
      </c>
      <c r="L4184" s="19">
        <f t="shared" si="329"/>
        <v>827721.902064041</v>
      </c>
      <c r="M4184" s="29">
        <f>Table4[[#This Row],[Revenue]]/Table4[[#This Row],[Units]]</f>
        <v>2.3893715112176568</v>
      </c>
      <c r="N4184" s="31">
        <f t="shared" si="330"/>
        <v>0.52410665538549983</v>
      </c>
    </row>
    <row r="4185" spans="1:14" x14ac:dyDescent="0.25">
      <c r="A4185" s="35">
        <v>2004</v>
      </c>
      <c r="B4185" s="15" t="s">
        <v>172</v>
      </c>
      <c r="C4185" s="15" t="s">
        <v>170</v>
      </c>
      <c r="D4185" s="15" t="s">
        <v>146</v>
      </c>
      <c r="E4185" s="15" t="s">
        <v>128</v>
      </c>
      <c r="F4185" s="16">
        <v>249</v>
      </c>
      <c r="G4185" s="19">
        <v>393.79981442998968</v>
      </c>
      <c r="H4185" s="19">
        <f t="shared" si="326"/>
        <v>98056.153793067424</v>
      </c>
      <c r="I4185" s="20">
        <v>705.70955299998161</v>
      </c>
      <c r="J4185" s="19">
        <f t="shared" si="327"/>
        <v>175721.67869699543</v>
      </c>
      <c r="K4185" s="19">
        <f t="shared" si="328"/>
        <v>311.90973856999193</v>
      </c>
      <c r="L4185" s="19">
        <f t="shared" si="329"/>
        <v>77665.524903928002</v>
      </c>
      <c r="M4185" s="29">
        <f>Table4[[#This Row],[Revenue]]/Table4[[#This Row],[Units]]</f>
        <v>2.8341749116465125</v>
      </c>
      <c r="N4185" s="31">
        <f t="shared" si="330"/>
        <v>0.44198032638790147</v>
      </c>
    </row>
    <row r="4186" spans="1:14" x14ac:dyDescent="0.25">
      <c r="A4186" s="35">
        <v>2005</v>
      </c>
      <c r="B4186" s="15" t="s">
        <v>174</v>
      </c>
      <c r="C4186" s="15" t="s">
        <v>170</v>
      </c>
      <c r="D4186" s="15" t="s">
        <v>146</v>
      </c>
      <c r="E4186" s="15" t="s">
        <v>128</v>
      </c>
      <c r="F4186" s="16">
        <v>813</v>
      </c>
      <c r="G4186" s="19">
        <v>1106.2995059999585</v>
      </c>
      <c r="H4186" s="19">
        <f t="shared" si="326"/>
        <v>899421.49837796623</v>
      </c>
      <c r="I4186" s="20">
        <v>2175.0789059999183</v>
      </c>
      <c r="J4186" s="19">
        <f t="shared" si="327"/>
        <v>1768339.1505779335</v>
      </c>
      <c r="K4186" s="19">
        <f t="shared" si="328"/>
        <v>1068.7793999999599</v>
      </c>
      <c r="L4186" s="19">
        <f t="shared" si="329"/>
        <v>868917.6521999673</v>
      </c>
      <c r="M4186" s="29">
        <f>Table4[[#This Row],[Revenue]]/Table4[[#This Row],[Units]]</f>
        <v>2.6753738081179805</v>
      </c>
      <c r="N4186" s="31">
        <f t="shared" si="330"/>
        <v>0.49137500117892274</v>
      </c>
    </row>
    <row r="4187" spans="1:14" x14ac:dyDescent="0.25">
      <c r="A4187" s="35">
        <v>2005</v>
      </c>
      <c r="B4187" s="15" t="s">
        <v>173</v>
      </c>
      <c r="C4187" s="15" t="s">
        <v>170</v>
      </c>
      <c r="D4187" s="15" t="s">
        <v>146</v>
      </c>
      <c r="E4187" s="15" t="s">
        <v>128</v>
      </c>
      <c r="F4187" s="16">
        <v>258</v>
      </c>
      <c r="G4187" s="19">
        <v>700.47630821997177</v>
      </c>
      <c r="H4187" s="19">
        <f t="shared" si="326"/>
        <v>180722.88752075273</v>
      </c>
      <c r="I4187" s="20">
        <v>1081.8817619999563</v>
      </c>
      <c r="J4187" s="19">
        <f t="shared" si="327"/>
        <v>279125.49459598871</v>
      </c>
      <c r="K4187" s="19">
        <f t="shared" si="328"/>
        <v>381.40545377998455</v>
      </c>
      <c r="L4187" s="19">
        <f t="shared" si="329"/>
        <v>98402.607075235981</v>
      </c>
      <c r="M4187" s="29">
        <f>Table4[[#This Row],[Revenue]]/Table4[[#This Row],[Units]]</f>
        <v>4.1933401627905287</v>
      </c>
      <c r="N4187" s="31">
        <f t="shared" si="330"/>
        <v>0.35253894388137391</v>
      </c>
    </row>
    <row r="4188" spans="1:14" x14ac:dyDescent="0.25">
      <c r="A4188" s="35">
        <v>2008</v>
      </c>
      <c r="B4188" s="15" t="s">
        <v>176</v>
      </c>
      <c r="C4188" s="15" t="s">
        <v>169</v>
      </c>
      <c r="D4188" s="15" t="s">
        <v>6</v>
      </c>
      <c r="E4188" s="15" t="s">
        <v>128</v>
      </c>
      <c r="F4188" s="16">
        <v>863</v>
      </c>
      <c r="G4188" s="19">
        <v>1231.9471709999709</v>
      </c>
      <c r="H4188" s="19">
        <f t="shared" si="326"/>
        <v>1063170.4085729748</v>
      </c>
      <c r="I4188" s="20">
        <v>2818.6166654099334</v>
      </c>
      <c r="J4188" s="19">
        <f t="shared" si="327"/>
        <v>2432466.1822487726</v>
      </c>
      <c r="K4188" s="19">
        <f t="shared" si="328"/>
        <v>1586.6694944099625</v>
      </c>
      <c r="L4188" s="19">
        <f t="shared" si="329"/>
        <v>1369295.7736757977</v>
      </c>
      <c r="M4188" s="29">
        <f>Table4[[#This Row],[Revenue]]/Table4[[#This Row],[Units]]</f>
        <v>3.2660679784587874</v>
      </c>
      <c r="N4188" s="31">
        <f t="shared" si="330"/>
        <v>0.56292489641517141</v>
      </c>
    </row>
    <row r="4189" spans="1:14" x14ac:dyDescent="0.25">
      <c r="A4189" s="35">
        <v>2012</v>
      </c>
      <c r="B4189" s="15" t="s">
        <v>171</v>
      </c>
      <c r="C4189" s="15" t="s">
        <v>170</v>
      </c>
      <c r="D4189" s="15" t="s">
        <v>146</v>
      </c>
      <c r="E4189" s="15" t="s">
        <v>128</v>
      </c>
      <c r="F4189" s="16">
        <v>282</v>
      </c>
      <c r="G4189" s="19">
        <v>621.6447693599838</v>
      </c>
      <c r="H4189" s="19">
        <f t="shared" si="326"/>
        <v>175303.82495951542</v>
      </c>
      <c r="I4189" s="20">
        <v>1438.7016559999756</v>
      </c>
      <c r="J4189" s="19">
        <f t="shared" si="327"/>
        <v>405713.86699199316</v>
      </c>
      <c r="K4189" s="19">
        <f t="shared" si="328"/>
        <v>817.05688663999183</v>
      </c>
      <c r="L4189" s="19">
        <f t="shared" si="329"/>
        <v>230410.04203247774</v>
      </c>
      <c r="M4189" s="29">
        <f>Table4[[#This Row],[Revenue]]/Table4[[#This Row],[Units]]</f>
        <v>5.101778921985729</v>
      </c>
      <c r="N4189" s="31">
        <f t="shared" si="330"/>
        <v>0.56791266155323428</v>
      </c>
    </row>
    <row r="4190" spans="1:14" x14ac:dyDescent="0.25">
      <c r="A4190" s="35">
        <v>2012</v>
      </c>
      <c r="B4190" s="15" t="s">
        <v>171</v>
      </c>
      <c r="C4190" s="15" t="s">
        <v>170</v>
      </c>
      <c r="D4190" s="15" t="s">
        <v>146</v>
      </c>
      <c r="E4190" s="15" t="s">
        <v>128</v>
      </c>
      <c r="F4190" s="16">
        <v>262</v>
      </c>
      <c r="G4190" s="19">
        <v>415.47877553998927</v>
      </c>
      <c r="H4190" s="19">
        <f t="shared" si="326"/>
        <v>108855.43919147718</v>
      </c>
      <c r="I4190" s="20">
        <v>727.4201339999812</v>
      </c>
      <c r="J4190" s="19">
        <f t="shared" si="327"/>
        <v>190584.07510799507</v>
      </c>
      <c r="K4190" s="19">
        <f t="shared" si="328"/>
        <v>311.94135845999193</v>
      </c>
      <c r="L4190" s="19">
        <f t="shared" si="329"/>
        <v>81728.635916517887</v>
      </c>
      <c r="M4190" s="29">
        <f>Table4[[#This Row],[Revenue]]/Table4[[#This Row],[Units]]</f>
        <v>2.776412725190768</v>
      </c>
      <c r="N4190" s="31">
        <f t="shared" si="330"/>
        <v>0.42883245029893546</v>
      </c>
    </row>
    <row r="4191" spans="1:14" x14ac:dyDescent="0.25">
      <c r="A4191" s="35">
        <v>2012</v>
      </c>
      <c r="B4191" s="15" t="s">
        <v>175</v>
      </c>
      <c r="C4191" s="15" t="s">
        <v>170</v>
      </c>
      <c r="D4191" s="15" t="s">
        <v>146</v>
      </c>
      <c r="E4191" s="15" t="s">
        <v>128</v>
      </c>
      <c r="F4191" s="16">
        <v>190</v>
      </c>
      <c r="G4191" s="19">
        <v>285.6766190999931</v>
      </c>
      <c r="H4191" s="19">
        <f t="shared" si="326"/>
        <v>54278.557628998693</v>
      </c>
      <c r="I4191" s="20">
        <v>588.1226099999858</v>
      </c>
      <c r="J4191" s="19">
        <f t="shared" si="327"/>
        <v>111743.29589999731</v>
      </c>
      <c r="K4191" s="19">
        <f t="shared" si="328"/>
        <v>302.44599089999269</v>
      </c>
      <c r="L4191" s="19">
        <f t="shared" si="329"/>
        <v>57464.738270998612</v>
      </c>
      <c r="M4191" s="29">
        <f>Table4[[#This Row],[Revenue]]/Table4[[#This Row],[Units]]</f>
        <v>3.0953821578946621</v>
      </c>
      <c r="N4191" s="31">
        <f t="shared" si="330"/>
        <v>0.51425669708566379</v>
      </c>
    </row>
    <row r="4192" spans="1:14" x14ac:dyDescent="0.25">
      <c r="A4192" s="35">
        <v>2013</v>
      </c>
      <c r="B4192" s="15" t="s">
        <v>174</v>
      </c>
      <c r="C4192" s="15" t="s">
        <v>170</v>
      </c>
      <c r="D4192" s="15" t="s">
        <v>146</v>
      </c>
      <c r="E4192" s="15" t="s">
        <v>128</v>
      </c>
      <c r="F4192" s="16">
        <v>765</v>
      </c>
      <c r="G4192" s="19">
        <v>952.07768999997063</v>
      </c>
      <c r="H4192" s="19">
        <f t="shared" si="326"/>
        <v>728339.43284997751</v>
      </c>
      <c r="I4192" s="20">
        <v>1899.5586899999414</v>
      </c>
      <c r="J4192" s="19">
        <f t="shared" si="327"/>
        <v>1453162.3978499551</v>
      </c>
      <c r="K4192" s="19">
        <f t="shared" si="328"/>
        <v>947.48099999997078</v>
      </c>
      <c r="L4192" s="19">
        <f t="shared" si="329"/>
        <v>724822.96499997762</v>
      </c>
      <c r="M4192" s="29">
        <f>Table4[[#This Row],[Revenue]]/Table4[[#This Row],[Units]]</f>
        <v>2.4830832549018842</v>
      </c>
      <c r="N4192" s="31">
        <f t="shared" si="330"/>
        <v>0.4987900637068497</v>
      </c>
    </row>
    <row r="4193" spans="1:19" x14ac:dyDescent="0.25">
      <c r="A4193" s="35">
        <v>2017</v>
      </c>
      <c r="B4193" s="15" t="s">
        <v>171</v>
      </c>
      <c r="C4193" s="15" t="s">
        <v>170</v>
      </c>
      <c r="D4193" s="15" t="s">
        <v>146</v>
      </c>
      <c r="E4193" s="15" t="s">
        <v>128</v>
      </c>
      <c r="F4193" s="16">
        <v>919</v>
      </c>
      <c r="G4193" s="19">
        <v>1034.0091739999768</v>
      </c>
      <c r="H4193" s="19">
        <f t="shared" si="326"/>
        <v>950254.43090597866</v>
      </c>
      <c r="I4193" s="20">
        <v>2117.4868336599525</v>
      </c>
      <c r="J4193" s="19">
        <f t="shared" si="327"/>
        <v>1945970.4001334964</v>
      </c>
      <c r="K4193" s="19">
        <f t="shared" si="328"/>
        <v>1083.4776596599756</v>
      </c>
      <c r="L4193" s="19">
        <f t="shared" si="329"/>
        <v>995715.96922751772</v>
      </c>
      <c r="M4193" s="29">
        <f>Table4[[#This Row],[Revenue]]/Table4[[#This Row],[Units]]</f>
        <v>2.3041206024591432</v>
      </c>
      <c r="N4193" s="31">
        <f t="shared" si="330"/>
        <v>0.51168094291630029</v>
      </c>
    </row>
    <row r="4194" spans="1:19" x14ac:dyDescent="0.25">
      <c r="A4194" s="35">
        <v>2017</v>
      </c>
      <c r="B4194" s="15" t="s">
        <v>176</v>
      </c>
      <c r="C4194" s="15" t="s">
        <v>170</v>
      </c>
      <c r="D4194" s="15" t="s">
        <v>146</v>
      </c>
      <c r="E4194" s="15" t="s">
        <v>128</v>
      </c>
      <c r="F4194" s="16">
        <v>659</v>
      </c>
      <c r="G4194" s="19">
        <v>705.01401599998746</v>
      </c>
      <c r="H4194" s="19">
        <f t="shared" si="326"/>
        <v>464604.23654399172</v>
      </c>
      <c r="I4194" s="20">
        <v>1557.8287334399722</v>
      </c>
      <c r="J4194" s="19">
        <f t="shared" si="327"/>
        <v>1026609.1353369417</v>
      </c>
      <c r="K4194" s="19">
        <f t="shared" si="328"/>
        <v>852.81471743998475</v>
      </c>
      <c r="L4194" s="19">
        <f t="shared" si="329"/>
        <v>562004.89879294997</v>
      </c>
      <c r="M4194" s="29">
        <f>Table4[[#This Row],[Revenue]]/Table4[[#This Row],[Units]]</f>
        <v>2.3639282753262099</v>
      </c>
      <c r="N4194" s="31">
        <f t="shared" si="330"/>
        <v>0.547438045745127</v>
      </c>
    </row>
    <row r="4195" spans="1:19" x14ac:dyDescent="0.25">
      <c r="A4195" s="35">
        <v>2017</v>
      </c>
      <c r="B4195" s="15" t="s">
        <v>176</v>
      </c>
      <c r="C4195" s="15" t="s">
        <v>170</v>
      </c>
      <c r="D4195" s="15" t="s">
        <v>146</v>
      </c>
      <c r="E4195" s="15" t="s">
        <v>128</v>
      </c>
      <c r="F4195" s="16">
        <v>580</v>
      </c>
      <c r="G4195" s="19">
        <v>608.03255999999033</v>
      </c>
      <c r="H4195" s="19">
        <f t="shared" si="326"/>
        <v>352658.88479999441</v>
      </c>
      <c r="I4195" s="20">
        <v>1390.8984503999779</v>
      </c>
      <c r="J4195" s="19">
        <f t="shared" si="327"/>
        <v>806721.10123198724</v>
      </c>
      <c r="K4195" s="19">
        <f t="shared" si="328"/>
        <v>782.86589039998762</v>
      </c>
      <c r="L4195" s="19">
        <f t="shared" si="329"/>
        <v>454062.21643199283</v>
      </c>
      <c r="M4195" s="29">
        <f>Table4[[#This Row],[Revenue]]/Table4[[#This Row],[Units]]</f>
        <v>2.398100776551686</v>
      </c>
      <c r="N4195" s="31">
        <f t="shared" si="330"/>
        <v>0.5628490636213308</v>
      </c>
    </row>
    <row r="4196" spans="1:19" x14ac:dyDescent="0.25">
      <c r="A4196" s="35">
        <v>2019</v>
      </c>
      <c r="B4196" s="15" t="s">
        <v>172</v>
      </c>
      <c r="C4196" s="15" t="s">
        <v>170</v>
      </c>
      <c r="D4196" s="15" t="s">
        <v>146</v>
      </c>
      <c r="E4196" s="15" t="s">
        <v>128</v>
      </c>
      <c r="F4196" s="16">
        <v>919</v>
      </c>
      <c r="G4196" s="19">
        <v>1301.7469579999474</v>
      </c>
      <c r="H4196" s="19">
        <f t="shared" si="326"/>
        <v>1196305.4544019517</v>
      </c>
      <c r="I4196" s="20">
        <v>2489.7411579998993</v>
      </c>
      <c r="J4196" s="19">
        <f t="shared" si="327"/>
        <v>2288072.1242019073</v>
      </c>
      <c r="K4196" s="19">
        <f t="shared" si="328"/>
        <v>1187.9941999999519</v>
      </c>
      <c r="L4196" s="19">
        <f t="shared" si="329"/>
        <v>1091766.6697999556</v>
      </c>
      <c r="M4196" s="29">
        <f>Table4[[#This Row],[Revenue]]/Table4[[#This Row],[Units]]</f>
        <v>2.7091851556038078</v>
      </c>
      <c r="N4196" s="31">
        <f t="shared" si="330"/>
        <v>0.47715570599889645</v>
      </c>
    </row>
    <row r="4197" spans="1:19" x14ac:dyDescent="0.25">
      <c r="A4197" s="35">
        <v>2019</v>
      </c>
      <c r="B4197" s="15" t="s">
        <v>172</v>
      </c>
      <c r="C4197" s="15" t="s">
        <v>170</v>
      </c>
      <c r="D4197" s="15" t="s">
        <v>146</v>
      </c>
      <c r="E4197" s="15" t="s">
        <v>128</v>
      </c>
      <c r="F4197" s="16">
        <v>659</v>
      </c>
      <c r="G4197" s="19">
        <v>952.4770829999602</v>
      </c>
      <c r="H4197" s="19">
        <f t="shared" si="326"/>
        <v>627682.39769697376</v>
      </c>
      <c r="I4197" s="20">
        <v>1975.8337829999173</v>
      </c>
      <c r="J4197" s="19">
        <f t="shared" si="327"/>
        <v>1302074.4629969455</v>
      </c>
      <c r="K4197" s="19">
        <f t="shared" si="328"/>
        <v>1023.3566999999571</v>
      </c>
      <c r="L4197" s="19">
        <f t="shared" si="329"/>
        <v>674392.06529997173</v>
      </c>
      <c r="M4197" s="29">
        <f>Table4[[#This Row],[Revenue]]/Table4[[#This Row],[Units]]</f>
        <v>2.9982303232168701</v>
      </c>
      <c r="N4197" s="31">
        <f t="shared" si="330"/>
        <v>0.51793663455140948</v>
      </c>
    </row>
    <row r="4198" spans="1:19" x14ac:dyDescent="0.25">
      <c r="A4198" s="35">
        <v>2019</v>
      </c>
      <c r="B4198" s="15" t="s">
        <v>173</v>
      </c>
      <c r="C4198" s="15" t="s">
        <v>170</v>
      </c>
      <c r="D4198" s="15" t="s">
        <v>146</v>
      </c>
      <c r="E4198" s="15" t="s">
        <v>128</v>
      </c>
      <c r="F4198" s="16">
        <v>580</v>
      </c>
      <c r="G4198" s="19">
        <v>844.41271999996434</v>
      </c>
      <c r="H4198" s="19">
        <f t="shared" si="326"/>
        <v>489759.37759997934</v>
      </c>
      <c r="I4198" s="20">
        <v>1817.440719999923</v>
      </c>
      <c r="J4198" s="19">
        <f t="shared" si="327"/>
        <v>1054115.6175999553</v>
      </c>
      <c r="K4198" s="19">
        <f t="shared" si="328"/>
        <v>973.02799999995864</v>
      </c>
      <c r="L4198" s="19">
        <f t="shared" si="329"/>
        <v>564356.23999997601</v>
      </c>
      <c r="M4198" s="29">
        <f>Table4[[#This Row],[Revenue]]/Table4[[#This Row],[Units]]</f>
        <v>3.1335184827584879</v>
      </c>
      <c r="N4198" s="31">
        <f t="shared" si="330"/>
        <v>0.53538362450688348</v>
      </c>
    </row>
    <row r="4199" spans="1:19" x14ac:dyDescent="0.25">
      <c r="A4199" s="35">
        <v>1990</v>
      </c>
      <c r="B4199" s="15" t="s">
        <v>176</v>
      </c>
      <c r="C4199" s="15" t="s">
        <v>170</v>
      </c>
      <c r="D4199" s="15" t="s">
        <v>146</v>
      </c>
      <c r="E4199" s="15" t="s">
        <v>43</v>
      </c>
      <c r="F4199" s="16">
        <v>775</v>
      </c>
      <c r="G4199" s="19">
        <v>805.82562499998778</v>
      </c>
      <c r="H4199" s="19">
        <f t="shared" si="326"/>
        <v>624514.85937499057</v>
      </c>
      <c r="I4199" s="20">
        <v>1856.8983812499719</v>
      </c>
      <c r="J4199" s="19">
        <f t="shared" si="327"/>
        <v>1439096.2454687282</v>
      </c>
      <c r="K4199" s="19">
        <f t="shared" si="328"/>
        <v>1051.0727562499842</v>
      </c>
      <c r="L4199" s="19">
        <f t="shared" si="329"/>
        <v>814581.38609373767</v>
      </c>
      <c r="M4199" s="29">
        <f>Table4[[#This Row],[Revenue]]/Table4[[#This Row],[Units]]</f>
        <v>2.3959979112902863</v>
      </c>
      <c r="N4199" s="31">
        <f t="shared" si="330"/>
        <v>0.56603676693522353</v>
      </c>
      <c r="O4199" s="41"/>
      <c r="P4199" s="41"/>
      <c r="Q4199" s="41"/>
      <c r="R4199" s="41"/>
      <c r="S4199" s="41"/>
    </row>
    <row r="4200" spans="1:19" x14ac:dyDescent="0.25">
      <c r="A4200" s="35">
        <v>1994</v>
      </c>
      <c r="B4200" s="15" t="s">
        <v>175</v>
      </c>
      <c r="C4200" s="15" t="s">
        <v>169</v>
      </c>
      <c r="D4200" s="15" t="s">
        <v>6</v>
      </c>
      <c r="E4200" s="15" t="s">
        <v>43</v>
      </c>
      <c r="F4200" s="16">
        <v>685</v>
      </c>
      <c r="G4200" s="19">
        <v>2697.5485284898614</v>
      </c>
      <c r="H4200" s="19">
        <f t="shared" si="326"/>
        <v>1847820.742015555</v>
      </c>
      <c r="I4200" s="20">
        <v>4502.8825789997954</v>
      </c>
      <c r="J4200" s="19">
        <f t="shared" si="327"/>
        <v>3084474.5666148597</v>
      </c>
      <c r="K4200" s="19">
        <f t="shared" si="328"/>
        <v>1805.3340505099341</v>
      </c>
      <c r="L4200" s="19">
        <f t="shared" si="329"/>
        <v>1236653.8245993047</v>
      </c>
      <c r="M4200" s="29">
        <f>Table4[[#This Row],[Revenue]]/Table4[[#This Row],[Units]]</f>
        <v>6.5735512102186791</v>
      </c>
      <c r="N4200" s="31">
        <f t="shared" si="330"/>
        <v>0.4009285205280535</v>
      </c>
    </row>
    <row r="4201" spans="1:19" x14ac:dyDescent="0.25">
      <c r="A4201" s="35">
        <v>2002</v>
      </c>
      <c r="B4201" s="15" t="s">
        <v>171</v>
      </c>
      <c r="C4201" s="15" t="s">
        <v>169</v>
      </c>
      <c r="D4201" s="15" t="s">
        <v>6</v>
      </c>
      <c r="E4201" s="15" t="s">
        <v>43</v>
      </c>
      <c r="F4201" s="16">
        <v>231</v>
      </c>
      <c r="G4201" s="19">
        <v>338.46178954529921</v>
      </c>
      <c r="H4201" s="19">
        <f t="shared" si="326"/>
        <v>78184.673384964117</v>
      </c>
      <c r="I4201" s="20">
        <v>607.47268562999864</v>
      </c>
      <c r="J4201" s="19">
        <f t="shared" si="327"/>
        <v>140326.19038052968</v>
      </c>
      <c r="K4201" s="19">
        <f t="shared" si="328"/>
        <v>269.01089608469943</v>
      </c>
      <c r="L4201" s="19">
        <f t="shared" si="329"/>
        <v>62141.516995565558</v>
      </c>
      <c r="M4201" s="29">
        <f>Table4[[#This Row],[Revenue]]/Table4[[#This Row],[Units]]</f>
        <v>2.6297518858441498</v>
      </c>
      <c r="N4201" s="31">
        <f t="shared" si="330"/>
        <v>0.44283620061980766</v>
      </c>
    </row>
    <row r="4202" spans="1:19" x14ac:dyDescent="0.25">
      <c r="A4202" s="35">
        <v>2004</v>
      </c>
      <c r="B4202" s="15" t="s">
        <v>174</v>
      </c>
      <c r="C4202" s="15" t="s">
        <v>169</v>
      </c>
      <c r="D4202" s="15" t="s">
        <v>6</v>
      </c>
      <c r="E4202" s="15" t="s">
        <v>43</v>
      </c>
      <c r="F4202" s="16">
        <v>681</v>
      </c>
      <c r="G4202" s="19">
        <v>957.55614299997876</v>
      </c>
      <c r="H4202" s="19">
        <f t="shared" si="326"/>
        <v>652095.73338298558</v>
      </c>
      <c r="I4202" s="20">
        <v>2096.0179403699535</v>
      </c>
      <c r="J4202" s="19">
        <f t="shared" si="327"/>
        <v>1427388.2173919384</v>
      </c>
      <c r="K4202" s="19">
        <f t="shared" si="328"/>
        <v>1138.4617973699746</v>
      </c>
      <c r="L4202" s="19">
        <f t="shared" si="329"/>
        <v>775292.48400895286</v>
      </c>
      <c r="M4202" s="29">
        <f>Table4[[#This Row],[Revenue]]/Table4[[#This Row],[Units]]</f>
        <v>3.0778530695594033</v>
      </c>
      <c r="N4202" s="31">
        <f t="shared" si="330"/>
        <v>0.54315460542720007</v>
      </c>
    </row>
    <row r="4203" spans="1:19" x14ac:dyDescent="0.25">
      <c r="A4203" s="35">
        <v>2004</v>
      </c>
      <c r="B4203" s="15" t="s">
        <v>172</v>
      </c>
      <c r="C4203" s="15" t="s">
        <v>169</v>
      </c>
      <c r="D4203" s="15" t="s">
        <v>6</v>
      </c>
      <c r="E4203" s="15" t="s">
        <v>43</v>
      </c>
      <c r="F4203" s="16">
        <v>203</v>
      </c>
      <c r="G4203" s="19">
        <v>363.9052612799905</v>
      </c>
      <c r="H4203" s="19">
        <f t="shared" si="326"/>
        <v>73872.768039838076</v>
      </c>
      <c r="I4203" s="20">
        <v>685.43668799998215</v>
      </c>
      <c r="J4203" s="19">
        <f t="shared" si="327"/>
        <v>139143.64766399638</v>
      </c>
      <c r="K4203" s="19">
        <f t="shared" si="328"/>
        <v>321.53142671999166</v>
      </c>
      <c r="L4203" s="19">
        <f t="shared" si="329"/>
        <v>65270.879624158304</v>
      </c>
      <c r="M4203" s="29">
        <f>Table4[[#This Row],[Revenue]]/Table4[[#This Row],[Units]]</f>
        <v>3.3765354088669071</v>
      </c>
      <c r="N4203" s="31">
        <f t="shared" si="330"/>
        <v>0.46908989896379755</v>
      </c>
    </row>
    <row r="4204" spans="1:19" x14ac:dyDescent="0.25">
      <c r="A4204" s="35">
        <v>2005</v>
      </c>
      <c r="B4204" s="15" t="s">
        <v>171</v>
      </c>
      <c r="C4204" s="15" t="s">
        <v>169</v>
      </c>
      <c r="D4204" s="15" t="s">
        <v>6</v>
      </c>
      <c r="E4204" s="15" t="s">
        <v>43</v>
      </c>
      <c r="F4204" s="16">
        <v>681</v>
      </c>
      <c r="G4204" s="19">
        <v>1269.9022409999443</v>
      </c>
      <c r="H4204" s="19">
        <f t="shared" si="326"/>
        <v>864803.42612096202</v>
      </c>
      <c r="I4204" s="20">
        <v>2596.5785909998863</v>
      </c>
      <c r="J4204" s="19">
        <f t="shared" si="327"/>
        <v>1768270.0204709226</v>
      </c>
      <c r="K4204" s="19">
        <f t="shared" si="328"/>
        <v>1326.676349999942</v>
      </c>
      <c r="L4204" s="19">
        <f t="shared" si="329"/>
        <v>903466.59434996056</v>
      </c>
      <c r="M4204" s="29">
        <f>Table4[[#This Row],[Revenue]]/Table4[[#This Row],[Units]]</f>
        <v>3.8128907356826525</v>
      </c>
      <c r="N4204" s="31">
        <f t="shared" si="330"/>
        <v>0.510932484230746</v>
      </c>
    </row>
    <row r="4205" spans="1:19" x14ac:dyDescent="0.25">
      <c r="A4205" s="35">
        <v>2005</v>
      </c>
      <c r="B4205" s="15" t="s">
        <v>175</v>
      </c>
      <c r="C4205" s="15" t="s">
        <v>169</v>
      </c>
      <c r="D4205" s="15" t="s">
        <v>6</v>
      </c>
      <c r="E4205" s="15" t="s">
        <v>43</v>
      </c>
      <c r="F4205" s="16">
        <v>231</v>
      </c>
      <c r="G4205" s="19">
        <v>534.70506140997679</v>
      </c>
      <c r="H4205" s="19">
        <f t="shared" si="326"/>
        <v>123516.86918570464</v>
      </c>
      <c r="I4205" s="20">
        <v>944.20871099995918</v>
      </c>
      <c r="J4205" s="19">
        <f t="shared" si="327"/>
        <v>218112.21224099057</v>
      </c>
      <c r="K4205" s="19">
        <f t="shared" si="328"/>
        <v>409.50364958998239</v>
      </c>
      <c r="L4205" s="19">
        <f t="shared" si="329"/>
        <v>94595.343055285935</v>
      </c>
      <c r="M4205" s="29">
        <f>Table4[[#This Row],[Revenue]]/Table4[[#This Row],[Units]]</f>
        <v>4.0874835974024206</v>
      </c>
      <c r="N4205" s="31">
        <f t="shared" si="330"/>
        <v>0.43370035122457168</v>
      </c>
    </row>
    <row r="4206" spans="1:19" x14ac:dyDescent="0.25">
      <c r="A4206" s="35">
        <v>2006</v>
      </c>
      <c r="B4206" s="15" t="s">
        <v>173</v>
      </c>
      <c r="C4206" s="15" t="s">
        <v>169</v>
      </c>
      <c r="D4206" s="15" t="s">
        <v>6</v>
      </c>
      <c r="E4206" s="15" t="s">
        <v>43</v>
      </c>
      <c r="F4206" s="16">
        <v>789</v>
      </c>
      <c r="G4206" s="19">
        <v>2715.0071443898642</v>
      </c>
      <c r="H4206" s="19">
        <f t="shared" si="326"/>
        <v>2142140.6369236028</v>
      </c>
      <c r="I4206" s="20">
        <v>4598.4284689997958</v>
      </c>
      <c r="J4206" s="19">
        <f t="shared" si="327"/>
        <v>3628160.0620408389</v>
      </c>
      <c r="K4206" s="19">
        <f t="shared" si="328"/>
        <v>1883.4213246099316</v>
      </c>
      <c r="L4206" s="19">
        <f t="shared" si="329"/>
        <v>1486019.4251172361</v>
      </c>
      <c r="M4206" s="29">
        <f>Table4[[#This Row],[Revenue]]/Table4[[#This Row],[Units]]</f>
        <v>5.8281729645117819</v>
      </c>
      <c r="N4206" s="31">
        <f t="shared" si="330"/>
        <v>0.40957934592371609</v>
      </c>
    </row>
    <row r="4207" spans="1:19" x14ac:dyDescent="0.25">
      <c r="A4207" s="35">
        <v>2006</v>
      </c>
      <c r="B4207" s="15" t="s">
        <v>172</v>
      </c>
      <c r="C4207" s="15" t="s">
        <v>169</v>
      </c>
      <c r="D4207" s="15" t="s">
        <v>6</v>
      </c>
      <c r="E4207" s="15" t="s">
        <v>43</v>
      </c>
      <c r="F4207" s="16">
        <v>791</v>
      </c>
      <c r="G4207" s="19">
        <v>1798.1340249599125</v>
      </c>
      <c r="H4207" s="19">
        <f t="shared" si="326"/>
        <v>1422324.0137432907</v>
      </c>
      <c r="I4207" s="20">
        <v>3924.9020159998095</v>
      </c>
      <c r="J4207" s="19">
        <f t="shared" si="327"/>
        <v>3104597.4946558494</v>
      </c>
      <c r="K4207" s="19">
        <f t="shared" si="328"/>
        <v>2126.767991039897</v>
      </c>
      <c r="L4207" s="19">
        <f t="shared" si="329"/>
        <v>1682273.4809125587</v>
      </c>
      <c r="M4207" s="29">
        <f>Table4[[#This Row],[Revenue]]/Table4[[#This Row],[Units]]</f>
        <v>4.9619494513271931</v>
      </c>
      <c r="N4207" s="31">
        <f t="shared" si="330"/>
        <v>0.54186524462780383</v>
      </c>
    </row>
    <row r="4208" spans="1:19" x14ac:dyDescent="0.25">
      <c r="A4208" s="35">
        <v>2006</v>
      </c>
      <c r="B4208" s="15" t="s">
        <v>174</v>
      </c>
      <c r="C4208" s="15" t="s">
        <v>169</v>
      </c>
      <c r="D4208" s="15" t="s">
        <v>6</v>
      </c>
      <c r="E4208" s="15" t="s">
        <v>43</v>
      </c>
      <c r="F4208" s="16">
        <v>696</v>
      </c>
      <c r="G4208" s="19">
        <v>2373.5185151998921</v>
      </c>
      <c r="H4208" s="19">
        <f t="shared" si="326"/>
        <v>1651968.886579125</v>
      </c>
      <c r="I4208" s="20">
        <v>3930.8019199998444</v>
      </c>
      <c r="J4208" s="19">
        <f t="shared" si="327"/>
        <v>2735838.1363198915</v>
      </c>
      <c r="K4208" s="19">
        <f t="shared" si="328"/>
        <v>1557.2834047999522</v>
      </c>
      <c r="L4208" s="19">
        <f t="shared" si="329"/>
        <v>1083869.2497407666</v>
      </c>
      <c r="M4208" s="29">
        <f>Table4[[#This Row],[Revenue]]/Table4[[#This Row],[Units]]</f>
        <v>5.6477039080457532</v>
      </c>
      <c r="N4208" s="31">
        <f t="shared" si="330"/>
        <v>0.39617447953215967</v>
      </c>
    </row>
    <row r="4209" spans="1:19" x14ac:dyDescent="0.25">
      <c r="A4209" s="35">
        <v>2006</v>
      </c>
      <c r="B4209" s="15" t="s">
        <v>174</v>
      </c>
      <c r="C4209" s="15" t="s">
        <v>169</v>
      </c>
      <c r="D4209" s="15" t="s">
        <v>6</v>
      </c>
      <c r="E4209" s="15" t="s">
        <v>43</v>
      </c>
      <c r="F4209" s="16">
        <v>694</v>
      </c>
      <c r="G4209" s="19">
        <v>1695.1374758599202</v>
      </c>
      <c r="H4209" s="19">
        <f t="shared" si="326"/>
        <v>1176425.4082467847</v>
      </c>
      <c r="I4209" s="20">
        <v>3674.9454059998275</v>
      </c>
      <c r="J4209" s="19">
        <f t="shared" si="327"/>
        <v>2550412.1117638801</v>
      </c>
      <c r="K4209" s="19">
        <f t="shared" si="328"/>
        <v>1979.8079301399073</v>
      </c>
      <c r="L4209" s="19">
        <f t="shared" si="329"/>
        <v>1373986.7035170954</v>
      </c>
      <c r="M4209" s="29">
        <f>Table4[[#This Row],[Revenue]]/Table4[[#This Row],[Units]]</f>
        <v>5.2953103832850541</v>
      </c>
      <c r="N4209" s="31">
        <f t="shared" si="330"/>
        <v>0.53873124942417183</v>
      </c>
    </row>
    <row r="4210" spans="1:19" x14ac:dyDescent="0.25">
      <c r="A4210" s="35">
        <v>2007</v>
      </c>
      <c r="B4210" s="15" t="s">
        <v>176</v>
      </c>
      <c r="C4210" s="15" t="s">
        <v>169</v>
      </c>
      <c r="D4210" s="15" t="s">
        <v>6</v>
      </c>
      <c r="E4210" s="15" t="s">
        <v>43</v>
      </c>
      <c r="F4210" s="16">
        <v>1487.2280460348152</v>
      </c>
      <c r="G4210" s="19">
        <v>3589.1940363153194</v>
      </c>
      <c r="H4210" s="19">
        <f t="shared" si="326"/>
        <v>5337950.0334690437</v>
      </c>
      <c r="I4210" s="20">
        <v>9771.5493550594492</v>
      </c>
      <c r="J4210" s="19">
        <f t="shared" si="327"/>
        <v>14532522.254057823</v>
      </c>
      <c r="K4210" s="19">
        <f t="shared" si="328"/>
        <v>6182.3553187441303</v>
      </c>
      <c r="L4210" s="19">
        <f t="shared" si="329"/>
        <v>9194572.2205887791</v>
      </c>
      <c r="M4210" s="29">
        <f>Table4[[#This Row],[Revenue]]/Table4[[#This Row],[Units]]</f>
        <v>6.570310034908192</v>
      </c>
      <c r="N4210" s="31">
        <f t="shared" si="330"/>
        <v>0.63268936113422691</v>
      </c>
      <c r="O4210" s="41"/>
      <c r="P4210" s="41"/>
      <c r="Q4210" s="41"/>
      <c r="R4210" s="41"/>
      <c r="S4210" s="41"/>
    </row>
    <row r="4211" spans="1:19" x14ac:dyDescent="0.25">
      <c r="A4211" s="35">
        <v>2007</v>
      </c>
      <c r="B4211" s="15" t="s">
        <v>173</v>
      </c>
      <c r="C4211" s="15" t="s">
        <v>169</v>
      </c>
      <c r="D4211" s="15" t="s">
        <v>6</v>
      </c>
      <c r="E4211" s="15" t="s">
        <v>43</v>
      </c>
      <c r="F4211" s="16">
        <v>1179.2982236680136</v>
      </c>
      <c r="G4211" s="19">
        <v>3060.6990701411623</v>
      </c>
      <c r="H4211" s="19">
        <f t="shared" si="326"/>
        <v>3609476.9765998139</v>
      </c>
      <c r="I4211" s="20">
        <v>7666.1083197180878</v>
      </c>
      <c r="J4211" s="19">
        <f t="shared" si="327"/>
        <v>9040627.9238901213</v>
      </c>
      <c r="K4211" s="19">
        <f t="shared" si="328"/>
        <v>4605.4092495769255</v>
      </c>
      <c r="L4211" s="19">
        <f t="shared" si="329"/>
        <v>5431150.9472903069</v>
      </c>
      <c r="M4211" s="29">
        <f>Table4[[#This Row],[Revenue]]/Table4[[#This Row],[Units]]</f>
        <v>6.5005680207623104</v>
      </c>
      <c r="N4211" s="31">
        <f t="shared" si="330"/>
        <v>0.6007493055806814</v>
      </c>
    </row>
    <row r="4212" spans="1:19" x14ac:dyDescent="0.25">
      <c r="A4212" s="35">
        <v>2007</v>
      </c>
      <c r="B4212" s="15" t="s">
        <v>174</v>
      </c>
      <c r="C4212" s="15" t="s">
        <v>169</v>
      </c>
      <c r="D4212" s="15" t="s">
        <v>6</v>
      </c>
      <c r="E4212" s="15" t="s">
        <v>43</v>
      </c>
      <c r="F4212" s="16">
        <v>1244.8954414362734</v>
      </c>
      <c r="G4212" s="19">
        <v>2730.1813896225208</v>
      </c>
      <c r="H4212" s="19">
        <f t="shared" si="326"/>
        <v>3398790.3662352264</v>
      </c>
      <c r="I4212" s="20">
        <v>7115.7293173893559</v>
      </c>
      <c r="J4212" s="19">
        <f t="shared" si="327"/>
        <v>8858338.9897124544</v>
      </c>
      <c r="K4212" s="19">
        <f t="shared" si="328"/>
        <v>4385.5479277668346</v>
      </c>
      <c r="L4212" s="19">
        <f t="shared" si="329"/>
        <v>5459548.623477228</v>
      </c>
      <c r="M4212" s="29">
        <f>Table4[[#This Row],[Revenue]]/Table4[[#This Row],[Units]]</f>
        <v>5.7159252741577431</v>
      </c>
      <c r="N4212" s="31">
        <f t="shared" si="330"/>
        <v>0.61631741908021598</v>
      </c>
    </row>
    <row r="4213" spans="1:19" x14ac:dyDescent="0.25">
      <c r="A4213" s="35">
        <v>2007</v>
      </c>
      <c r="B4213" s="15" t="s">
        <v>174</v>
      </c>
      <c r="C4213" s="15" t="s">
        <v>169</v>
      </c>
      <c r="D4213" s="15" t="s">
        <v>6</v>
      </c>
      <c r="E4213" s="15" t="s">
        <v>43</v>
      </c>
      <c r="F4213" s="16">
        <v>980.554256477065</v>
      </c>
      <c r="G4213" s="19">
        <v>2604.6330784088505</v>
      </c>
      <c r="H4213" s="19">
        <f t="shared" si="326"/>
        <v>2553984.0515947593</v>
      </c>
      <c r="I4213" s="20">
        <v>6218.8213469256707</v>
      </c>
      <c r="J4213" s="19">
        <f t="shared" si="327"/>
        <v>6097891.7419984005</v>
      </c>
      <c r="K4213" s="19">
        <f t="shared" si="328"/>
        <v>3614.1882685168202</v>
      </c>
      <c r="L4213" s="19">
        <f t="shared" si="329"/>
        <v>3543907.6904036412</v>
      </c>
      <c r="M4213" s="29">
        <f>Table4[[#This Row],[Revenue]]/Table4[[#This Row],[Units]]</f>
        <v>6.342149152733934</v>
      </c>
      <c r="N4213" s="31">
        <f t="shared" si="330"/>
        <v>0.58116933529591197</v>
      </c>
    </row>
    <row r="4214" spans="1:19" x14ac:dyDescent="0.25">
      <c r="A4214" s="35">
        <v>2007</v>
      </c>
      <c r="B4214" s="15" t="s">
        <v>173</v>
      </c>
      <c r="C4214" s="15" t="s">
        <v>169</v>
      </c>
      <c r="D4214" s="15" t="s">
        <v>6</v>
      </c>
      <c r="E4214" s="15" t="s">
        <v>43</v>
      </c>
      <c r="F4214" s="16">
        <v>1044.5859660650999</v>
      </c>
      <c r="G4214" s="19">
        <v>2441.3765564963342</v>
      </c>
      <c r="H4214" s="19">
        <f t="shared" si="326"/>
        <v>2550227.6887964103</v>
      </c>
      <c r="I4214" s="20">
        <v>5641.0192124011219</v>
      </c>
      <c r="J4214" s="19">
        <f t="shared" si="327"/>
        <v>5892529.5035778154</v>
      </c>
      <c r="K4214" s="19">
        <f t="shared" si="328"/>
        <v>3199.6426559047877</v>
      </c>
      <c r="L4214" s="19">
        <f t="shared" si="329"/>
        <v>3342301.814781405</v>
      </c>
      <c r="M4214" s="29">
        <f>Table4[[#This Row],[Revenue]]/Table4[[#This Row],[Units]]</f>
        <v>5.4002441116938824</v>
      </c>
      <c r="N4214" s="31">
        <f t="shared" si="330"/>
        <v>0.56721002631417161</v>
      </c>
    </row>
    <row r="4215" spans="1:19" x14ac:dyDescent="0.25">
      <c r="A4215" s="35">
        <v>2012</v>
      </c>
      <c r="B4215" s="15" t="s">
        <v>175</v>
      </c>
      <c r="C4215" s="15" t="s">
        <v>169</v>
      </c>
      <c r="D4215" s="15" t="s">
        <v>6</v>
      </c>
      <c r="E4215" s="15" t="s">
        <v>43</v>
      </c>
      <c r="F4215" s="16">
        <v>613</v>
      </c>
      <c r="G4215" s="19">
        <v>858.88839899998106</v>
      </c>
      <c r="H4215" s="19">
        <f t="shared" si="326"/>
        <v>526498.58858698839</v>
      </c>
      <c r="I4215" s="20">
        <v>1922.1822434099579</v>
      </c>
      <c r="J4215" s="19">
        <f t="shared" si="327"/>
        <v>1178297.7152103041</v>
      </c>
      <c r="K4215" s="19">
        <f t="shared" si="328"/>
        <v>1063.2938444099768</v>
      </c>
      <c r="L4215" s="19">
        <f t="shared" si="329"/>
        <v>651799.12662331574</v>
      </c>
      <c r="M4215" s="29">
        <f>Table4[[#This Row],[Revenue]]/Table4[[#This Row],[Units]]</f>
        <v>3.1356969713049883</v>
      </c>
      <c r="N4215" s="31">
        <f t="shared" si="330"/>
        <v>0.55317015233877609</v>
      </c>
    </row>
    <row r="4216" spans="1:19" x14ac:dyDescent="0.25">
      <c r="A4216" s="35">
        <v>2012</v>
      </c>
      <c r="B4216" s="15" t="s">
        <v>175</v>
      </c>
      <c r="C4216" s="15" t="s">
        <v>169</v>
      </c>
      <c r="D4216" s="15" t="s">
        <v>6</v>
      </c>
      <c r="E4216" s="15" t="s">
        <v>43</v>
      </c>
      <c r="F4216" s="16">
        <v>517</v>
      </c>
      <c r="G4216" s="19">
        <v>695.15819999998723</v>
      </c>
      <c r="H4216" s="19">
        <f t="shared" si="326"/>
        <v>359396.78939999337</v>
      </c>
      <c r="I4216" s="20">
        <v>1619.1817379999704</v>
      </c>
      <c r="J4216" s="19">
        <f t="shared" si="327"/>
        <v>837116.9585459847</v>
      </c>
      <c r="K4216" s="19">
        <f t="shared" si="328"/>
        <v>924.0235379999832</v>
      </c>
      <c r="L4216" s="19">
        <f t="shared" si="329"/>
        <v>477720.16914599133</v>
      </c>
      <c r="M4216" s="29">
        <f>Table4[[#This Row],[Revenue]]/Table4[[#This Row],[Units]]</f>
        <v>3.1318795705995561</v>
      </c>
      <c r="N4216" s="31">
        <f t="shared" si="330"/>
        <v>0.57067314700655303</v>
      </c>
    </row>
    <row r="4217" spans="1:19" x14ac:dyDescent="0.25">
      <c r="A4217" s="35">
        <v>2013</v>
      </c>
      <c r="B4217" s="15" t="s">
        <v>174</v>
      </c>
      <c r="C4217" s="15" t="s">
        <v>169</v>
      </c>
      <c r="D4217" s="15" t="s">
        <v>6</v>
      </c>
      <c r="E4217" s="15" t="s">
        <v>43</v>
      </c>
      <c r="F4217" s="16">
        <v>847</v>
      </c>
      <c r="G4217" s="19">
        <v>1270.4796719999649</v>
      </c>
      <c r="H4217" s="19">
        <f t="shared" si="326"/>
        <v>1076096.2821839703</v>
      </c>
      <c r="I4217" s="20">
        <v>2487.6288719999316</v>
      </c>
      <c r="J4217" s="19">
        <f t="shared" si="327"/>
        <v>2107021.6545839421</v>
      </c>
      <c r="K4217" s="19">
        <f t="shared" si="328"/>
        <v>1217.1491999999666</v>
      </c>
      <c r="L4217" s="19">
        <f t="shared" si="329"/>
        <v>1030925.3723999718</v>
      </c>
      <c r="M4217" s="29">
        <f>Table4[[#This Row],[Revenue]]/Table4[[#This Row],[Units]]</f>
        <v>2.9369880425028709</v>
      </c>
      <c r="N4217" s="31">
        <f t="shared" si="330"/>
        <v>0.48928086247103186</v>
      </c>
    </row>
    <row r="4218" spans="1:19" x14ac:dyDescent="0.25">
      <c r="A4218" s="35">
        <v>2014</v>
      </c>
      <c r="B4218" s="15" t="s">
        <v>174</v>
      </c>
      <c r="C4218" s="15" t="s">
        <v>169</v>
      </c>
      <c r="D4218" s="15" t="s">
        <v>6</v>
      </c>
      <c r="E4218" s="15" t="s">
        <v>43</v>
      </c>
      <c r="F4218" s="16">
        <v>613</v>
      </c>
      <c r="G4218" s="19">
        <v>1108.7551679999535</v>
      </c>
      <c r="H4218" s="19">
        <f t="shared" si="326"/>
        <v>679666.91798397154</v>
      </c>
      <c r="I4218" s="20">
        <v>2321.4799679999028</v>
      </c>
      <c r="J4218" s="19">
        <f t="shared" si="327"/>
        <v>1423067.2203839405</v>
      </c>
      <c r="K4218" s="19">
        <f t="shared" si="328"/>
        <v>1212.7247999999493</v>
      </c>
      <c r="L4218" s="19">
        <f t="shared" si="329"/>
        <v>743400.30239996896</v>
      </c>
      <c r="M4218" s="29">
        <f>Table4[[#This Row],[Revenue]]/Table4[[#This Row],[Units]]</f>
        <v>3.787079882544703</v>
      </c>
      <c r="N4218" s="31">
        <f t="shared" si="330"/>
        <v>0.5223929634184119</v>
      </c>
    </row>
    <row r="4219" spans="1:19" x14ac:dyDescent="0.25">
      <c r="A4219" s="35">
        <v>2014</v>
      </c>
      <c r="B4219" s="15" t="s">
        <v>172</v>
      </c>
      <c r="C4219" s="15" t="s">
        <v>169</v>
      </c>
      <c r="D4219" s="15" t="s">
        <v>6</v>
      </c>
      <c r="E4219" s="15" t="s">
        <v>43</v>
      </c>
      <c r="F4219" s="16">
        <v>517</v>
      </c>
      <c r="G4219" s="19">
        <v>937.56243899996059</v>
      </c>
      <c r="H4219" s="19">
        <f t="shared" si="326"/>
        <v>484719.78096297965</v>
      </c>
      <c r="I4219" s="20">
        <v>2048.584088999914</v>
      </c>
      <c r="J4219" s="19">
        <f t="shared" si="327"/>
        <v>1059117.9740129556</v>
      </c>
      <c r="K4219" s="19">
        <f t="shared" si="328"/>
        <v>1111.0216499999533</v>
      </c>
      <c r="L4219" s="19">
        <f t="shared" si="329"/>
        <v>574398.1930499759</v>
      </c>
      <c r="M4219" s="29">
        <f>Table4[[#This Row],[Revenue]]/Table4[[#This Row],[Units]]</f>
        <v>3.9624450464214971</v>
      </c>
      <c r="N4219" s="31">
        <f t="shared" si="330"/>
        <v>0.54233636586640499</v>
      </c>
    </row>
    <row r="4220" spans="1:19" x14ac:dyDescent="0.25">
      <c r="A4220" s="35">
        <v>2015</v>
      </c>
      <c r="B4220" s="15" t="s">
        <v>171</v>
      </c>
      <c r="C4220" s="15" t="s">
        <v>169</v>
      </c>
      <c r="D4220" s="15" t="s">
        <v>6</v>
      </c>
      <c r="E4220" s="15" t="s">
        <v>43</v>
      </c>
      <c r="F4220" s="16">
        <v>697</v>
      </c>
      <c r="G4220" s="19">
        <v>1858.7028792498998</v>
      </c>
      <c r="H4220" s="19">
        <f t="shared" si="326"/>
        <v>1295515.90683718</v>
      </c>
      <c r="I4220" s="20">
        <v>3929.0576749997886</v>
      </c>
      <c r="J4220" s="19">
        <f t="shared" si="327"/>
        <v>2738553.1994748525</v>
      </c>
      <c r="K4220" s="19">
        <f t="shared" si="328"/>
        <v>2070.3547957498886</v>
      </c>
      <c r="L4220" s="19">
        <f t="shared" si="329"/>
        <v>1443037.2926376725</v>
      </c>
      <c r="M4220" s="29">
        <f>Table4[[#This Row],[Revenue]]/Table4[[#This Row],[Units]]</f>
        <v>5.6370985294114613</v>
      </c>
      <c r="N4220" s="31">
        <f t="shared" si="330"/>
        <v>0.52693418295265926</v>
      </c>
    </row>
    <row r="4221" spans="1:19" x14ac:dyDescent="0.25">
      <c r="A4221" s="35">
        <v>2017</v>
      </c>
      <c r="B4221" s="15" t="s">
        <v>176</v>
      </c>
      <c r="C4221" s="15" t="s">
        <v>169</v>
      </c>
      <c r="D4221" s="15" t="s">
        <v>6</v>
      </c>
      <c r="E4221" s="15" t="s">
        <v>43</v>
      </c>
      <c r="F4221" s="16">
        <v>757</v>
      </c>
      <c r="G4221" s="19">
        <v>964.3301879999874</v>
      </c>
      <c r="H4221" s="19">
        <f t="shared" si="326"/>
        <v>729997.95231599046</v>
      </c>
      <c r="I4221" s="20">
        <v>1928.9519879999746</v>
      </c>
      <c r="J4221" s="19">
        <f t="shared" si="327"/>
        <v>1460216.6549159808</v>
      </c>
      <c r="K4221" s="19">
        <f t="shared" si="328"/>
        <v>964.62179999998716</v>
      </c>
      <c r="L4221" s="19">
        <f t="shared" si="329"/>
        <v>730218.7025999903</v>
      </c>
      <c r="M4221" s="29">
        <f>Table4[[#This Row],[Revenue]]/Table4[[#This Row],[Units]]</f>
        <v>2.5481532206076283</v>
      </c>
      <c r="N4221" s="31">
        <f t="shared" si="330"/>
        <v>0.50007558819551079</v>
      </c>
    </row>
    <row r="4222" spans="1:19" x14ac:dyDescent="0.25">
      <c r="A4222" s="35">
        <v>2018</v>
      </c>
      <c r="B4222" s="15" t="s">
        <v>176</v>
      </c>
      <c r="C4222" s="15" t="s">
        <v>169</v>
      </c>
      <c r="D4222" s="15" t="s">
        <v>6</v>
      </c>
      <c r="E4222" s="15" t="s">
        <v>43</v>
      </c>
      <c r="F4222" s="16">
        <v>807</v>
      </c>
      <c r="G4222" s="19">
        <v>1251.0711179999619</v>
      </c>
      <c r="H4222" s="19">
        <f t="shared" si="326"/>
        <v>1009614.3922259692</v>
      </c>
      <c r="I4222" s="20">
        <v>2471.6784179999245</v>
      </c>
      <c r="J4222" s="19">
        <f t="shared" si="327"/>
        <v>1994644.4833259392</v>
      </c>
      <c r="K4222" s="19">
        <f t="shared" si="328"/>
        <v>1220.6072999999626</v>
      </c>
      <c r="L4222" s="19">
        <f t="shared" si="329"/>
        <v>985030.09109996993</v>
      </c>
      <c r="M4222" s="29">
        <f>Table4[[#This Row],[Revenue]]/Table4[[#This Row],[Units]]</f>
        <v>3.0627985353158915</v>
      </c>
      <c r="N4222" s="31">
        <f t="shared" si="330"/>
        <v>0.49383742282609511</v>
      </c>
    </row>
    <row r="4223" spans="1:19" x14ac:dyDescent="0.25">
      <c r="A4223" s="35">
        <v>2018</v>
      </c>
      <c r="B4223" s="15" t="s">
        <v>171</v>
      </c>
      <c r="C4223" s="15" t="s">
        <v>169</v>
      </c>
      <c r="D4223" s="15" t="s">
        <v>6</v>
      </c>
      <c r="E4223" s="15" t="s">
        <v>43</v>
      </c>
      <c r="F4223" s="16">
        <v>565</v>
      </c>
      <c r="G4223" s="19">
        <v>943.99634999996579</v>
      </c>
      <c r="H4223" s="19">
        <f t="shared" si="326"/>
        <v>533357.93774998072</v>
      </c>
      <c r="I4223" s="20">
        <v>2015.918849999927</v>
      </c>
      <c r="J4223" s="19">
        <f t="shared" si="327"/>
        <v>1138994.1502499587</v>
      </c>
      <c r="K4223" s="19">
        <f t="shared" si="328"/>
        <v>1071.9224999999612</v>
      </c>
      <c r="L4223" s="19">
        <f t="shared" si="329"/>
        <v>605636.21249997802</v>
      </c>
      <c r="M4223" s="29">
        <f>Table4[[#This Row],[Revenue]]/Table4[[#This Row],[Units]]</f>
        <v>3.5679979646016409</v>
      </c>
      <c r="N4223" s="31">
        <f t="shared" si="330"/>
        <v>0.5317289929602077</v>
      </c>
    </row>
    <row r="4224" spans="1:19" x14ac:dyDescent="0.25">
      <c r="A4224" s="35">
        <v>2018</v>
      </c>
      <c r="B4224" s="15" t="s">
        <v>174</v>
      </c>
      <c r="C4224" s="15" t="s">
        <v>169</v>
      </c>
      <c r="D4224" s="15" t="s">
        <v>6</v>
      </c>
      <c r="E4224" s="15" t="s">
        <v>43</v>
      </c>
      <c r="F4224" s="16">
        <v>565</v>
      </c>
      <c r="G4224" s="19">
        <v>810.20491499998059</v>
      </c>
      <c r="H4224" s="19">
        <f t="shared" si="326"/>
        <v>457765.77697498904</v>
      </c>
      <c r="I4224" s="20">
        <v>1847.0503798499558</v>
      </c>
      <c r="J4224" s="19">
        <f t="shared" si="327"/>
        <v>1043583.464615225</v>
      </c>
      <c r="K4224" s="19">
        <f t="shared" si="328"/>
        <v>1036.8454648499751</v>
      </c>
      <c r="L4224" s="19">
        <f t="shared" si="329"/>
        <v>585817.68764023599</v>
      </c>
      <c r="M4224" s="29">
        <f>Table4[[#This Row],[Revenue]]/Table4[[#This Row],[Units]]</f>
        <v>3.2691157165485945</v>
      </c>
      <c r="N4224" s="31">
        <f t="shared" si="330"/>
        <v>0.56135202166721776</v>
      </c>
    </row>
    <row r="4225" spans="1:14" x14ac:dyDescent="0.25">
      <c r="A4225" s="35">
        <v>2018</v>
      </c>
      <c r="B4225" s="15" t="s">
        <v>176</v>
      </c>
      <c r="C4225" s="15" t="s">
        <v>169</v>
      </c>
      <c r="D4225" s="15" t="s">
        <v>6</v>
      </c>
      <c r="E4225" s="15" t="s">
        <v>43</v>
      </c>
      <c r="F4225" s="16">
        <v>527</v>
      </c>
      <c r="G4225" s="19">
        <v>817.2568439999751</v>
      </c>
      <c r="H4225" s="19">
        <f t="shared" si="326"/>
        <v>430694.35678798688</v>
      </c>
      <c r="I4225" s="20">
        <v>1776.680243999946</v>
      </c>
      <c r="J4225" s="19">
        <f t="shared" si="327"/>
        <v>936310.48858797154</v>
      </c>
      <c r="K4225" s="19">
        <f t="shared" si="328"/>
        <v>959.42339999997091</v>
      </c>
      <c r="L4225" s="19">
        <f t="shared" si="329"/>
        <v>505616.13179998467</v>
      </c>
      <c r="M4225" s="29">
        <f>Table4[[#This Row],[Revenue]]/Table4[[#This Row],[Units]]</f>
        <v>3.3713097609107137</v>
      </c>
      <c r="N4225" s="31">
        <f t="shared" si="330"/>
        <v>0.54000904396840921</v>
      </c>
    </row>
    <row r="4226" spans="1:14" x14ac:dyDescent="0.25">
      <c r="A4226" s="35">
        <v>2020</v>
      </c>
      <c r="B4226" s="15" t="s">
        <v>175</v>
      </c>
      <c r="C4226" s="15" t="s">
        <v>169</v>
      </c>
      <c r="D4226" s="15" t="s">
        <v>6</v>
      </c>
      <c r="E4226" s="15" t="s">
        <v>43</v>
      </c>
      <c r="F4226" s="16">
        <v>683</v>
      </c>
      <c r="G4226" s="19">
        <v>2758.2681375898546</v>
      </c>
      <c r="H4226" s="19">
        <f t="shared" ref="H4226:H4289" si="331">G4226*F4226</f>
        <v>1883897.1379738706</v>
      </c>
      <c r="I4226" s="20">
        <v>4592.9841889997851</v>
      </c>
      <c r="J4226" s="19">
        <f t="shared" ref="J4226:J4289" si="332">I4226*F4226</f>
        <v>3137008.2010868532</v>
      </c>
      <c r="K4226" s="19">
        <f t="shared" ref="K4226:K4289" si="333">I4226-G4226</f>
        <v>1834.7160514099305</v>
      </c>
      <c r="L4226" s="19">
        <f t="shared" ref="L4226:L4289" si="334">J4226-H4226</f>
        <v>1253111.0631129825</v>
      </c>
      <c r="M4226" s="29">
        <f>Table4[[#This Row],[Revenue]]/Table4[[#This Row],[Units]]</f>
        <v>6.7247206281109593</v>
      </c>
      <c r="N4226" s="31">
        <f t="shared" ref="N4226:N4289" si="335">K4226/I4226</f>
        <v>0.39946056330959784</v>
      </c>
    </row>
    <row r="4227" spans="1:14" x14ac:dyDescent="0.25">
      <c r="A4227" s="35">
        <v>2002</v>
      </c>
      <c r="B4227" s="15" t="s">
        <v>171</v>
      </c>
      <c r="C4227" s="15" t="s">
        <v>170</v>
      </c>
      <c r="D4227" s="15" t="s">
        <v>168</v>
      </c>
      <c r="E4227" s="15" t="s">
        <v>164</v>
      </c>
      <c r="F4227" s="16">
        <v>170</v>
      </c>
      <c r="G4227" s="19">
        <v>174.63315257299956</v>
      </c>
      <c r="H4227" s="19">
        <f t="shared" si="331"/>
        <v>29687.635937409927</v>
      </c>
      <c r="I4227" s="20">
        <v>433.24000829999892</v>
      </c>
      <c r="J4227" s="19">
        <f t="shared" si="332"/>
        <v>73650.801410999818</v>
      </c>
      <c r="K4227" s="19">
        <f t="shared" si="333"/>
        <v>258.60685572699936</v>
      </c>
      <c r="L4227" s="19">
        <f t="shared" si="334"/>
        <v>43963.165473589892</v>
      </c>
      <c r="M4227" s="29">
        <f>Table4[[#This Row],[Revenue]]/Table4[[#This Row],[Units]]</f>
        <v>2.5484706370588173</v>
      </c>
      <c r="N4227" s="31">
        <f t="shared" si="335"/>
        <v>0.59691360625200141</v>
      </c>
    </row>
    <row r="4228" spans="1:14" x14ac:dyDescent="0.25">
      <c r="A4228" s="35">
        <v>2003</v>
      </c>
      <c r="B4228" s="15" t="s">
        <v>175</v>
      </c>
      <c r="C4228" s="15" t="s">
        <v>169</v>
      </c>
      <c r="D4228" s="15" t="s">
        <v>6</v>
      </c>
      <c r="E4228" s="15" t="s">
        <v>164</v>
      </c>
      <c r="F4228" s="16">
        <v>896</v>
      </c>
      <c r="G4228" s="19">
        <v>1173.0808319999815</v>
      </c>
      <c r="H4228" s="19">
        <f t="shared" si="331"/>
        <v>1051080.4254719834</v>
      </c>
      <c r="I4228" s="20">
        <v>2668.8547987199577</v>
      </c>
      <c r="J4228" s="19">
        <f t="shared" si="332"/>
        <v>2391293.8996530822</v>
      </c>
      <c r="K4228" s="19">
        <f t="shared" si="333"/>
        <v>1495.7739667199762</v>
      </c>
      <c r="L4228" s="19">
        <f t="shared" si="334"/>
        <v>1340213.4741810989</v>
      </c>
      <c r="M4228" s="29">
        <f>Table4[[#This Row],[Revenue]]/Table4[[#This Row],[Units]]</f>
        <v>2.9786325878570956</v>
      </c>
      <c r="N4228" s="31">
        <f t="shared" si="335"/>
        <v>0.56045535614653252</v>
      </c>
    </row>
    <row r="4229" spans="1:14" x14ac:dyDescent="0.25">
      <c r="A4229" s="35">
        <v>2003</v>
      </c>
      <c r="B4229" s="15" t="s">
        <v>174</v>
      </c>
      <c r="C4229" s="15" t="s">
        <v>170</v>
      </c>
      <c r="D4229" s="15" t="s">
        <v>168</v>
      </c>
      <c r="E4229" s="15" t="s">
        <v>164</v>
      </c>
      <c r="F4229" s="16">
        <v>307</v>
      </c>
      <c r="G4229" s="19">
        <v>407.62817309169844</v>
      </c>
      <c r="H4229" s="19">
        <f t="shared" si="331"/>
        <v>125141.84913915143</v>
      </c>
      <c r="I4229" s="20">
        <v>737.94289706999723</v>
      </c>
      <c r="J4229" s="19">
        <f t="shared" si="332"/>
        <v>226548.46940048915</v>
      </c>
      <c r="K4229" s="19">
        <f t="shared" si="333"/>
        <v>330.31472397829879</v>
      </c>
      <c r="L4229" s="19">
        <f t="shared" si="334"/>
        <v>101406.62026133772</v>
      </c>
      <c r="M4229" s="29">
        <f>Table4[[#This Row],[Revenue]]/Table4[[#This Row],[Units]]</f>
        <v>2.4037227917589488</v>
      </c>
      <c r="N4229" s="31">
        <f t="shared" si="335"/>
        <v>0.44761556116308404</v>
      </c>
    </row>
    <row r="4230" spans="1:14" x14ac:dyDescent="0.25">
      <c r="A4230" s="35">
        <v>2004</v>
      </c>
      <c r="B4230" s="15" t="s">
        <v>174</v>
      </c>
      <c r="C4230" s="15" t="s">
        <v>170</v>
      </c>
      <c r="D4230" s="15" t="s">
        <v>168</v>
      </c>
      <c r="E4230" s="15" t="s">
        <v>164</v>
      </c>
      <c r="F4230" s="16">
        <v>999</v>
      </c>
      <c r="G4230" s="19">
        <v>1311.8054903849709</v>
      </c>
      <c r="H4230" s="19">
        <f t="shared" si="331"/>
        <v>1310493.684894586</v>
      </c>
      <c r="I4230" s="20">
        <v>2455.6830334999568</v>
      </c>
      <c r="J4230" s="19">
        <f t="shared" si="332"/>
        <v>2453227.3504664567</v>
      </c>
      <c r="K4230" s="19">
        <f t="shared" si="333"/>
        <v>1143.8775431149859</v>
      </c>
      <c r="L4230" s="19">
        <f t="shared" si="334"/>
        <v>1142733.6655718707</v>
      </c>
      <c r="M4230" s="29">
        <f>Table4[[#This Row],[Revenue]]/Table4[[#This Row],[Units]]</f>
        <v>2.4581411746746316</v>
      </c>
      <c r="N4230" s="31">
        <f t="shared" si="335"/>
        <v>0.46580830160506381</v>
      </c>
    </row>
    <row r="4231" spans="1:14" x14ac:dyDescent="0.25">
      <c r="A4231" s="35">
        <v>2005</v>
      </c>
      <c r="B4231" s="15" t="s">
        <v>176</v>
      </c>
      <c r="C4231" s="15" t="s">
        <v>170</v>
      </c>
      <c r="D4231" s="15" t="s">
        <v>168</v>
      </c>
      <c r="E4231" s="15" t="s">
        <v>164</v>
      </c>
      <c r="F4231" s="16">
        <v>999</v>
      </c>
      <c r="G4231" s="19">
        <v>1645.1369642399304</v>
      </c>
      <c r="H4231" s="19">
        <f t="shared" si="331"/>
        <v>1643491.8272756904</v>
      </c>
      <c r="I4231" s="20">
        <v>2864.6773039999002</v>
      </c>
      <c r="J4231" s="19">
        <f t="shared" si="332"/>
        <v>2861812.6266959002</v>
      </c>
      <c r="K4231" s="19">
        <f t="shared" si="333"/>
        <v>1219.5403397599698</v>
      </c>
      <c r="L4231" s="19">
        <f t="shared" si="334"/>
        <v>1218320.7994202098</v>
      </c>
      <c r="M4231" s="29">
        <f>Table4[[#This Row],[Revenue]]/Table4[[#This Row],[Units]]</f>
        <v>2.8675448488487492</v>
      </c>
      <c r="N4231" s="31">
        <f t="shared" si="335"/>
        <v>0.42571648054639394</v>
      </c>
    </row>
    <row r="4232" spans="1:14" x14ac:dyDescent="0.25">
      <c r="A4232" s="35">
        <v>2005</v>
      </c>
      <c r="B4232" s="15" t="s">
        <v>171</v>
      </c>
      <c r="C4232" s="15" t="s">
        <v>170</v>
      </c>
      <c r="D4232" s="15" t="s">
        <v>168</v>
      </c>
      <c r="E4232" s="15" t="s">
        <v>164</v>
      </c>
      <c r="F4232" s="16">
        <v>409</v>
      </c>
      <c r="G4232" s="19">
        <v>901.85675070995876</v>
      </c>
      <c r="H4232" s="19">
        <f t="shared" si="331"/>
        <v>368859.41104037315</v>
      </c>
      <c r="I4232" s="20">
        <v>1932.8423409999118</v>
      </c>
      <c r="J4232" s="19">
        <f t="shared" si="332"/>
        <v>790532.51746896398</v>
      </c>
      <c r="K4232" s="19">
        <f t="shared" si="333"/>
        <v>1030.9855902899531</v>
      </c>
      <c r="L4232" s="19">
        <f t="shared" si="334"/>
        <v>421673.10642859084</v>
      </c>
      <c r="M4232" s="29">
        <f>Table4[[#This Row],[Revenue]]/Table4[[#This Row],[Units]]</f>
        <v>4.7257758948653104</v>
      </c>
      <c r="N4232" s="31">
        <f t="shared" si="335"/>
        <v>0.53340387284593327</v>
      </c>
    </row>
    <row r="4233" spans="1:14" x14ac:dyDescent="0.25">
      <c r="A4233" s="35">
        <v>2005</v>
      </c>
      <c r="B4233" s="15" t="s">
        <v>171</v>
      </c>
      <c r="C4233" s="15" t="s">
        <v>170</v>
      </c>
      <c r="D4233" s="15" t="s">
        <v>168</v>
      </c>
      <c r="E4233" s="15" t="s">
        <v>164</v>
      </c>
      <c r="F4233" s="16">
        <v>283</v>
      </c>
      <c r="G4233" s="19">
        <v>541.69275649997473</v>
      </c>
      <c r="H4233" s="19">
        <f t="shared" si="331"/>
        <v>153299.05008949284</v>
      </c>
      <c r="I4233" s="20">
        <v>1501.91614999993</v>
      </c>
      <c r="J4233" s="19">
        <f t="shared" si="332"/>
        <v>425042.27044998016</v>
      </c>
      <c r="K4233" s="19">
        <f t="shared" si="333"/>
        <v>960.22339349995525</v>
      </c>
      <c r="L4233" s="19">
        <f t="shared" si="334"/>
        <v>271743.22036048735</v>
      </c>
      <c r="M4233" s="29">
        <f>Table4[[#This Row],[Revenue]]/Table4[[#This Row],[Units]]</f>
        <v>5.3071242049467493</v>
      </c>
      <c r="N4233" s="31">
        <f t="shared" si="335"/>
        <v>0.63933222470508755</v>
      </c>
    </row>
    <row r="4234" spans="1:14" x14ac:dyDescent="0.25">
      <c r="A4234" s="35">
        <v>2005</v>
      </c>
      <c r="B4234" s="15" t="s">
        <v>175</v>
      </c>
      <c r="C4234" s="15" t="s">
        <v>170</v>
      </c>
      <c r="D4234" s="15" t="s">
        <v>168</v>
      </c>
      <c r="E4234" s="15" t="s">
        <v>164</v>
      </c>
      <c r="F4234" s="16">
        <v>307</v>
      </c>
      <c r="G4234" s="19">
        <v>639.57618567997179</v>
      </c>
      <c r="H4234" s="19">
        <f t="shared" si="331"/>
        <v>196349.88900375133</v>
      </c>
      <c r="I4234" s="20">
        <v>1135.2167279999501</v>
      </c>
      <c r="J4234" s="19">
        <f t="shared" si="332"/>
        <v>348511.53549598466</v>
      </c>
      <c r="K4234" s="19">
        <f t="shared" si="333"/>
        <v>495.64054231997829</v>
      </c>
      <c r="L4234" s="19">
        <f t="shared" si="334"/>
        <v>152161.64649223333</v>
      </c>
      <c r="M4234" s="29">
        <f>Table4[[#This Row],[Revenue]]/Table4[[#This Row],[Units]]</f>
        <v>3.6977743583060265</v>
      </c>
      <c r="N4234" s="31">
        <f t="shared" si="335"/>
        <v>0.43660433298336676</v>
      </c>
    </row>
    <row r="4235" spans="1:14" x14ac:dyDescent="0.25">
      <c r="A4235" s="35">
        <v>2005</v>
      </c>
      <c r="B4235" s="15" t="s">
        <v>175</v>
      </c>
      <c r="C4235" s="15" t="s">
        <v>170</v>
      </c>
      <c r="D4235" s="15" t="s">
        <v>168</v>
      </c>
      <c r="E4235" s="15" t="s">
        <v>164</v>
      </c>
      <c r="F4235" s="16">
        <v>170</v>
      </c>
      <c r="G4235" s="19">
        <v>284.7887261999872</v>
      </c>
      <c r="H4235" s="19">
        <f t="shared" si="331"/>
        <v>48414.083453997824</v>
      </c>
      <c r="I4235" s="20">
        <v>703.76201999996829</v>
      </c>
      <c r="J4235" s="19">
        <f t="shared" si="332"/>
        <v>119639.54339999461</v>
      </c>
      <c r="K4235" s="19">
        <f t="shared" si="333"/>
        <v>418.97329379998109</v>
      </c>
      <c r="L4235" s="19">
        <f t="shared" si="334"/>
        <v>71225.459945996787</v>
      </c>
      <c r="M4235" s="29">
        <f>Table4[[#This Row],[Revenue]]/Table4[[#This Row],[Units]]</f>
        <v>4.1397765882351072</v>
      </c>
      <c r="N4235" s="31">
        <f t="shared" si="335"/>
        <v>0.59533376609325972</v>
      </c>
    </row>
    <row r="4236" spans="1:14" x14ac:dyDescent="0.25">
      <c r="A4236" s="35">
        <v>2006</v>
      </c>
      <c r="B4236" s="15" t="s">
        <v>171</v>
      </c>
      <c r="C4236" s="15" t="s">
        <v>170</v>
      </c>
      <c r="D4236" s="15" t="s">
        <v>168</v>
      </c>
      <c r="E4236" s="15" t="s">
        <v>164</v>
      </c>
      <c r="F4236" s="16">
        <v>809.38332832973617</v>
      </c>
      <c r="G4236" s="19">
        <v>1995.7229624577051</v>
      </c>
      <c r="H4236" s="19">
        <f t="shared" si="331"/>
        <v>1615304.8937780985</v>
      </c>
      <c r="I4236" s="20">
        <v>4549.994164550043</v>
      </c>
      <c r="J4236" s="19">
        <f t="shared" si="332"/>
        <v>3682689.420784391</v>
      </c>
      <c r="K4236" s="19">
        <f t="shared" si="333"/>
        <v>2554.2712020923382</v>
      </c>
      <c r="L4236" s="19">
        <f t="shared" si="334"/>
        <v>2067384.5270062925</v>
      </c>
      <c r="M4236" s="29">
        <f>Table4[[#This Row],[Revenue]]/Table4[[#This Row],[Units]]</f>
        <v>5.621556566947735</v>
      </c>
      <c r="N4236" s="31">
        <f t="shared" si="335"/>
        <v>0.56137900615196379</v>
      </c>
    </row>
    <row r="4237" spans="1:14" x14ac:dyDescent="0.25">
      <c r="A4237" s="35">
        <v>2006</v>
      </c>
      <c r="B4237" s="15" t="s">
        <v>171</v>
      </c>
      <c r="C4237" s="15" t="s">
        <v>170</v>
      </c>
      <c r="D4237" s="15" t="s">
        <v>168</v>
      </c>
      <c r="E4237" s="15" t="s">
        <v>164</v>
      </c>
      <c r="F4237" s="16">
        <v>522.90167415958103</v>
      </c>
      <c r="G4237" s="19">
        <v>1141.0025729271597</v>
      </c>
      <c r="H4237" s="19">
        <f t="shared" si="331"/>
        <v>596632.15560400125</v>
      </c>
      <c r="I4237" s="20">
        <v>3347.9941411284008</v>
      </c>
      <c r="J4237" s="19">
        <f t="shared" si="332"/>
        <v>1750671.7414725095</v>
      </c>
      <c r="K4237" s="19">
        <f t="shared" si="333"/>
        <v>2206.9915682012411</v>
      </c>
      <c r="L4237" s="19">
        <f t="shared" si="334"/>
        <v>1154039.5858685081</v>
      </c>
      <c r="M4237" s="29">
        <f>Table4[[#This Row],[Revenue]]/Table4[[#This Row],[Units]]</f>
        <v>6.4027221685785767</v>
      </c>
      <c r="N4237" s="31">
        <f t="shared" si="335"/>
        <v>0.65919815721583119</v>
      </c>
    </row>
    <row r="4238" spans="1:14" x14ac:dyDescent="0.25">
      <c r="A4238" s="35">
        <v>2006</v>
      </c>
      <c r="B4238" s="15" t="s">
        <v>173</v>
      </c>
      <c r="C4238" s="15" t="s">
        <v>170</v>
      </c>
      <c r="D4238" s="15" t="s">
        <v>168</v>
      </c>
      <c r="E4238" s="15" t="s">
        <v>164</v>
      </c>
      <c r="F4238" s="16">
        <v>418</v>
      </c>
      <c r="G4238" s="19">
        <v>1134.0078011399432</v>
      </c>
      <c r="H4238" s="19">
        <f t="shared" si="331"/>
        <v>474015.26087649626</v>
      </c>
      <c r="I4238" s="20">
        <v>2489.3162939998751</v>
      </c>
      <c r="J4238" s="19">
        <f t="shared" si="332"/>
        <v>1040534.2108919478</v>
      </c>
      <c r="K4238" s="19">
        <f t="shared" si="333"/>
        <v>1355.3084928599319</v>
      </c>
      <c r="L4238" s="19">
        <f t="shared" si="334"/>
        <v>566518.95001545153</v>
      </c>
      <c r="M4238" s="29">
        <f>Table4[[#This Row],[Revenue]]/Table4[[#This Row],[Units]]</f>
        <v>5.9553021387556822</v>
      </c>
      <c r="N4238" s="31">
        <f t="shared" si="335"/>
        <v>0.54445009504284392</v>
      </c>
    </row>
    <row r="4239" spans="1:14" x14ac:dyDescent="0.25">
      <c r="A4239" s="35">
        <v>2006</v>
      </c>
      <c r="B4239" s="15" t="s">
        <v>172</v>
      </c>
      <c r="C4239" s="15" t="s">
        <v>170</v>
      </c>
      <c r="D4239" s="15" t="s">
        <v>168</v>
      </c>
      <c r="E4239" s="15" t="s">
        <v>164</v>
      </c>
      <c r="F4239" s="16">
        <v>422</v>
      </c>
      <c r="G4239" s="19">
        <v>1008.7568111099508</v>
      </c>
      <c r="H4239" s="19">
        <f t="shared" si="331"/>
        <v>425695.37428839924</v>
      </c>
      <c r="I4239" s="20">
        <v>2351.0706809998856</v>
      </c>
      <c r="J4239" s="19">
        <f t="shared" si="332"/>
        <v>992151.82738195173</v>
      </c>
      <c r="K4239" s="19">
        <f t="shared" si="333"/>
        <v>1342.3138698899347</v>
      </c>
      <c r="L4239" s="19">
        <f t="shared" si="334"/>
        <v>566456.4530935525</v>
      </c>
      <c r="M4239" s="29">
        <f>Table4[[#This Row],[Revenue]]/Table4[[#This Row],[Units]]</f>
        <v>5.5712575379144207</v>
      </c>
      <c r="N4239" s="31">
        <f t="shared" si="335"/>
        <v>0.57093726732156891</v>
      </c>
    </row>
    <row r="4240" spans="1:14" x14ac:dyDescent="0.25">
      <c r="A4240" s="35">
        <v>2006</v>
      </c>
      <c r="B4240" s="15" t="s">
        <v>176</v>
      </c>
      <c r="C4240" s="15" t="s">
        <v>170</v>
      </c>
      <c r="D4240" s="15" t="s">
        <v>168</v>
      </c>
      <c r="E4240" s="15" t="s">
        <v>164</v>
      </c>
      <c r="F4240" s="16">
        <v>416</v>
      </c>
      <c r="G4240" s="19">
        <v>1080.0542438399443</v>
      </c>
      <c r="H4240" s="19">
        <f t="shared" si="331"/>
        <v>449302.56543741684</v>
      </c>
      <c r="I4240" s="20">
        <v>2356.5104639998785</v>
      </c>
      <c r="J4240" s="19">
        <f t="shared" si="332"/>
        <v>980308.35302394943</v>
      </c>
      <c r="K4240" s="19">
        <f t="shared" si="333"/>
        <v>1276.4562201599342</v>
      </c>
      <c r="L4240" s="19">
        <f t="shared" si="334"/>
        <v>531005.78758653253</v>
      </c>
      <c r="M4240" s="29">
        <f>Table4[[#This Row],[Revenue]]/Table4[[#This Row],[Units]]</f>
        <v>5.664688615384323</v>
      </c>
      <c r="N4240" s="31">
        <f t="shared" si="335"/>
        <v>0.54167220543265115</v>
      </c>
    </row>
    <row r="4241" spans="1:14" x14ac:dyDescent="0.25">
      <c r="A4241" s="35">
        <v>2006</v>
      </c>
      <c r="B4241" s="15" t="s">
        <v>171</v>
      </c>
      <c r="C4241" s="15" t="s">
        <v>170</v>
      </c>
      <c r="D4241" s="15" t="s">
        <v>168</v>
      </c>
      <c r="E4241" s="15" t="s">
        <v>164</v>
      </c>
      <c r="F4241" s="16">
        <v>410</v>
      </c>
      <c r="G4241" s="19">
        <v>994.64692690994639</v>
      </c>
      <c r="H4241" s="19">
        <f t="shared" si="331"/>
        <v>407805.24003307801</v>
      </c>
      <c r="I4241" s="20">
        <v>2206.2468609998809</v>
      </c>
      <c r="J4241" s="19">
        <f t="shared" si="332"/>
        <v>904561.21300995117</v>
      </c>
      <c r="K4241" s="19">
        <f t="shared" si="333"/>
        <v>1211.5999340899345</v>
      </c>
      <c r="L4241" s="19">
        <f t="shared" si="334"/>
        <v>496755.97297687316</v>
      </c>
      <c r="M4241" s="29">
        <f>Table4[[#This Row],[Revenue]]/Table4[[#This Row],[Units]]</f>
        <v>5.3810899048777587</v>
      </c>
      <c r="N4241" s="31">
        <f t="shared" si="335"/>
        <v>0.54916789027898361</v>
      </c>
    </row>
    <row r="4242" spans="1:14" x14ac:dyDescent="0.25">
      <c r="A4242" s="35">
        <v>2006</v>
      </c>
      <c r="B4242" s="15" t="s">
        <v>175</v>
      </c>
      <c r="C4242" s="15" t="s">
        <v>170</v>
      </c>
      <c r="D4242" s="15" t="s">
        <v>168</v>
      </c>
      <c r="E4242" s="15" t="s">
        <v>164</v>
      </c>
      <c r="F4242" s="16">
        <v>413</v>
      </c>
      <c r="G4242" s="19">
        <v>973.23728420994871</v>
      </c>
      <c r="H4242" s="19">
        <f t="shared" si="331"/>
        <v>401946.99837870884</v>
      </c>
      <c r="I4242" s="20">
        <v>2158.7576909998861</v>
      </c>
      <c r="J4242" s="19">
        <f t="shared" si="332"/>
        <v>891566.92638295295</v>
      </c>
      <c r="K4242" s="19">
        <f t="shared" si="333"/>
        <v>1185.5204067899374</v>
      </c>
      <c r="L4242" s="19">
        <f t="shared" si="334"/>
        <v>489619.92800424411</v>
      </c>
      <c r="M4242" s="29">
        <f>Table4[[#This Row],[Revenue]]/Table4[[#This Row],[Units]]</f>
        <v>5.2270162009682473</v>
      </c>
      <c r="N4242" s="31">
        <f t="shared" si="335"/>
        <v>0.54916789027898361</v>
      </c>
    </row>
    <row r="4243" spans="1:14" x14ac:dyDescent="0.25">
      <c r="A4243" s="35">
        <v>2006</v>
      </c>
      <c r="B4243" s="15" t="s">
        <v>174</v>
      </c>
      <c r="C4243" s="15" t="s">
        <v>170</v>
      </c>
      <c r="D4243" s="15" t="s">
        <v>168</v>
      </c>
      <c r="E4243" s="15" t="s">
        <v>164</v>
      </c>
      <c r="F4243" s="16">
        <v>408</v>
      </c>
      <c r="G4243" s="19">
        <v>924.34491840995634</v>
      </c>
      <c r="H4243" s="19">
        <f t="shared" si="331"/>
        <v>377132.72671126219</v>
      </c>
      <c r="I4243" s="20">
        <v>2138.1565109998992</v>
      </c>
      <c r="J4243" s="19">
        <f t="shared" si="332"/>
        <v>872367.85648795892</v>
      </c>
      <c r="K4243" s="19">
        <f t="shared" si="333"/>
        <v>1213.8115925899428</v>
      </c>
      <c r="L4243" s="19">
        <f t="shared" si="334"/>
        <v>495235.12977669673</v>
      </c>
      <c r="M4243" s="29">
        <f>Table4[[#This Row],[Revenue]]/Table4[[#This Row],[Units]]</f>
        <v>5.2405796838232819</v>
      </c>
      <c r="N4243" s="31">
        <f t="shared" si="335"/>
        <v>0.56769071223056045</v>
      </c>
    </row>
    <row r="4244" spans="1:14" x14ac:dyDescent="0.25">
      <c r="A4244" s="35">
        <v>2006</v>
      </c>
      <c r="B4244" s="15" t="s">
        <v>173</v>
      </c>
      <c r="C4244" s="15" t="s">
        <v>170</v>
      </c>
      <c r="D4244" s="15" t="s">
        <v>168</v>
      </c>
      <c r="E4244" s="15" t="s">
        <v>164</v>
      </c>
      <c r="F4244" s="16">
        <v>376</v>
      </c>
      <c r="G4244" s="19">
        <v>748.84204079996198</v>
      </c>
      <c r="H4244" s="19">
        <f t="shared" si="331"/>
        <v>281564.60734078567</v>
      </c>
      <c r="I4244" s="20">
        <v>2030.5936799998967</v>
      </c>
      <c r="J4244" s="19">
        <f t="shared" si="332"/>
        <v>763503.22367996117</v>
      </c>
      <c r="K4244" s="19">
        <f t="shared" si="333"/>
        <v>1281.7516391999347</v>
      </c>
      <c r="L4244" s="19">
        <f t="shared" si="334"/>
        <v>481938.6163391755</v>
      </c>
      <c r="M4244" s="29">
        <f>Table4[[#This Row],[Revenue]]/Table4[[#This Row],[Units]]</f>
        <v>5.4005151063827039</v>
      </c>
      <c r="N4244" s="31">
        <f t="shared" si="335"/>
        <v>0.63122014602153198</v>
      </c>
    </row>
    <row r="4245" spans="1:14" x14ac:dyDescent="0.25">
      <c r="A4245" s="35">
        <v>2006</v>
      </c>
      <c r="B4245" s="15" t="s">
        <v>172</v>
      </c>
      <c r="C4245" s="15" t="s">
        <v>170</v>
      </c>
      <c r="D4245" s="15" t="s">
        <v>168</v>
      </c>
      <c r="E4245" s="15" t="s">
        <v>164</v>
      </c>
      <c r="F4245" s="16">
        <v>379</v>
      </c>
      <c r="G4245" s="19">
        <v>679.70820719996641</v>
      </c>
      <c r="H4245" s="19">
        <f t="shared" si="331"/>
        <v>257609.41052878727</v>
      </c>
      <c r="I4245" s="20">
        <v>1902.2071199999059</v>
      </c>
      <c r="J4245" s="19">
        <f t="shared" si="332"/>
        <v>720936.49847996433</v>
      </c>
      <c r="K4245" s="19">
        <f t="shared" si="333"/>
        <v>1222.4989127999395</v>
      </c>
      <c r="L4245" s="19">
        <f t="shared" si="334"/>
        <v>463327.08795117703</v>
      </c>
      <c r="M4245" s="29">
        <f>Table4[[#This Row],[Revenue]]/Table4[[#This Row],[Units]]</f>
        <v>5.0190161477570072</v>
      </c>
      <c r="N4245" s="31">
        <f t="shared" si="335"/>
        <v>0.64267392333175577</v>
      </c>
    </row>
    <row r="4246" spans="1:14" x14ac:dyDescent="0.25">
      <c r="A4246" s="35">
        <v>2006</v>
      </c>
      <c r="B4246" s="15" t="s">
        <v>174</v>
      </c>
      <c r="C4246" s="15" t="s">
        <v>170</v>
      </c>
      <c r="D4246" s="15" t="s">
        <v>168</v>
      </c>
      <c r="E4246" s="15" t="s">
        <v>164</v>
      </c>
      <c r="F4246" s="16">
        <v>381</v>
      </c>
      <c r="G4246" s="19">
        <v>602.37428019997117</v>
      </c>
      <c r="H4246" s="19">
        <f t="shared" si="331"/>
        <v>229504.60075618903</v>
      </c>
      <c r="I4246" s="20">
        <v>1698.1654199999186</v>
      </c>
      <c r="J4246" s="19">
        <f t="shared" si="332"/>
        <v>647001.02501996898</v>
      </c>
      <c r="K4246" s="19">
        <f t="shared" si="333"/>
        <v>1095.7911397999474</v>
      </c>
      <c r="L4246" s="19">
        <f t="shared" si="334"/>
        <v>417496.42426377995</v>
      </c>
      <c r="M4246" s="29">
        <f>Table4[[#This Row],[Revenue]]/Table4[[#This Row],[Units]]</f>
        <v>4.4571270866139594</v>
      </c>
      <c r="N4246" s="31">
        <f t="shared" si="335"/>
        <v>0.64527938615073188</v>
      </c>
    </row>
    <row r="4247" spans="1:14" x14ac:dyDescent="0.25">
      <c r="A4247" s="35">
        <v>2006</v>
      </c>
      <c r="B4247" s="15" t="s">
        <v>175</v>
      </c>
      <c r="C4247" s="15" t="s">
        <v>170</v>
      </c>
      <c r="D4247" s="15" t="s">
        <v>168</v>
      </c>
      <c r="E4247" s="15" t="s">
        <v>164</v>
      </c>
      <c r="F4247" s="16">
        <v>371</v>
      </c>
      <c r="G4247" s="19">
        <v>618.80537819996698</v>
      </c>
      <c r="H4247" s="19">
        <f t="shared" si="331"/>
        <v>229576.79531218775</v>
      </c>
      <c r="I4247" s="20">
        <v>1671.4012199999106</v>
      </c>
      <c r="J4247" s="19">
        <f t="shared" si="332"/>
        <v>620089.85261996684</v>
      </c>
      <c r="K4247" s="19">
        <f t="shared" si="333"/>
        <v>1052.5958417999436</v>
      </c>
      <c r="L4247" s="19">
        <f t="shared" si="334"/>
        <v>390513.05730777909</v>
      </c>
      <c r="M4247" s="29">
        <f>Table4[[#This Row],[Revenue]]/Table4[[#This Row],[Units]]</f>
        <v>4.5051245822100014</v>
      </c>
      <c r="N4247" s="31">
        <f t="shared" si="335"/>
        <v>0.6297685015450688</v>
      </c>
    </row>
    <row r="4248" spans="1:14" x14ac:dyDescent="0.25">
      <c r="A4248" s="35">
        <v>2006</v>
      </c>
      <c r="B4248" s="15" t="s">
        <v>171</v>
      </c>
      <c r="C4248" s="15" t="s">
        <v>170</v>
      </c>
      <c r="D4248" s="15" t="s">
        <v>168</v>
      </c>
      <c r="E4248" s="15" t="s">
        <v>164</v>
      </c>
      <c r="F4248" s="16">
        <v>285</v>
      </c>
      <c r="G4248" s="19">
        <v>632.23615519996554</v>
      </c>
      <c r="H4248" s="19">
        <f t="shared" si="331"/>
        <v>180187.30423199019</v>
      </c>
      <c r="I4248" s="20">
        <v>1707.6779199999066</v>
      </c>
      <c r="J4248" s="19">
        <f t="shared" si="332"/>
        <v>486688.2071999734</v>
      </c>
      <c r="K4248" s="19">
        <f t="shared" si="333"/>
        <v>1075.4417647999412</v>
      </c>
      <c r="L4248" s="19">
        <f t="shared" si="334"/>
        <v>306500.90296798322</v>
      </c>
      <c r="M4248" s="29">
        <f>Table4[[#This Row],[Revenue]]/Table4[[#This Row],[Units]]</f>
        <v>5.9918523508768651</v>
      </c>
      <c r="N4248" s="31">
        <f t="shared" si="335"/>
        <v>0.62976850154506891</v>
      </c>
    </row>
    <row r="4249" spans="1:14" x14ac:dyDescent="0.25">
      <c r="A4249" s="35">
        <v>2007</v>
      </c>
      <c r="B4249" s="15" t="s">
        <v>174</v>
      </c>
      <c r="C4249" s="15" t="s">
        <v>170</v>
      </c>
      <c r="D4249" s="15" t="s">
        <v>168</v>
      </c>
      <c r="E4249" s="15" t="s">
        <v>164</v>
      </c>
      <c r="F4249" s="16">
        <v>992.31147268746258</v>
      </c>
      <c r="G4249" s="19">
        <v>2001.4112883703492</v>
      </c>
      <c r="H4249" s="19">
        <f t="shared" si="331"/>
        <v>1986023.3830160932</v>
      </c>
      <c r="I4249" s="20">
        <v>5670.8749964525923</v>
      </c>
      <c r="J4249" s="19">
        <f t="shared" si="332"/>
        <v>5627274.3191563813</v>
      </c>
      <c r="K4249" s="19">
        <f t="shared" si="333"/>
        <v>3669.4637080822431</v>
      </c>
      <c r="L4249" s="19">
        <f t="shared" si="334"/>
        <v>3641250.9361402881</v>
      </c>
      <c r="M4249" s="29">
        <f>Table4[[#This Row],[Revenue]]/Table4[[#This Row],[Units]]</f>
        <v>5.7148134961034414</v>
      </c>
      <c r="N4249" s="31">
        <f t="shared" si="335"/>
        <v>0.64707187345474393</v>
      </c>
    </row>
    <row r="4250" spans="1:14" x14ac:dyDescent="0.25">
      <c r="A4250" s="35">
        <v>2007</v>
      </c>
      <c r="B4250" s="15" t="s">
        <v>172</v>
      </c>
      <c r="C4250" s="15" t="s">
        <v>170</v>
      </c>
      <c r="D4250" s="15" t="s">
        <v>168</v>
      </c>
      <c r="E4250" s="15" t="s">
        <v>164</v>
      </c>
      <c r="F4250" s="16">
        <v>875.15950888954603</v>
      </c>
      <c r="G4250" s="19">
        <v>1908.4266639228488</v>
      </c>
      <c r="H4250" s="19">
        <f t="shared" si="331"/>
        <v>1670177.7419504351</v>
      </c>
      <c r="I4250" s="20">
        <v>5101.153111622878</v>
      </c>
      <c r="J4250" s="19">
        <f t="shared" si="332"/>
        <v>4464322.6519382577</v>
      </c>
      <c r="K4250" s="19">
        <f t="shared" si="333"/>
        <v>3192.726447700029</v>
      </c>
      <c r="L4250" s="19">
        <f t="shared" si="334"/>
        <v>2794144.9099878226</v>
      </c>
      <c r="M4250" s="29">
        <f>Table4[[#This Row],[Revenue]]/Table4[[#This Row],[Units]]</f>
        <v>5.8288266993699489</v>
      </c>
      <c r="N4250" s="31">
        <f t="shared" si="335"/>
        <v>0.62588328125761683</v>
      </c>
    </row>
    <row r="4251" spans="1:14" x14ac:dyDescent="0.25">
      <c r="A4251" s="35">
        <v>2007</v>
      </c>
      <c r="B4251" s="15" t="s">
        <v>176</v>
      </c>
      <c r="C4251" s="15" t="s">
        <v>170</v>
      </c>
      <c r="D4251" s="15" t="s">
        <v>168</v>
      </c>
      <c r="E4251" s="15" t="s">
        <v>164</v>
      </c>
      <c r="F4251" s="16">
        <v>799.94468122756848</v>
      </c>
      <c r="G4251" s="19">
        <v>1650.1620721302934</v>
      </c>
      <c r="H4251" s="19">
        <f t="shared" si="331"/>
        <v>1320038.3727640915</v>
      </c>
      <c r="I4251" s="20">
        <v>4628.6047359042177</v>
      </c>
      <c r="J4251" s="19">
        <f t="shared" si="332"/>
        <v>3702627.7399913133</v>
      </c>
      <c r="K4251" s="19">
        <f t="shared" si="333"/>
        <v>2978.4426637739243</v>
      </c>
      <c r="L4251" s="19">
        <f t="shared" si="334"/>
        <v>2382589.3672272218</v>
      </c>
      <c r="M4251" s="29">
        <f>Table4[[#This Row],[Revenue]]/Table4[[#This Row],[Units]]</f>
        <v>5.7861560236906815</v>
      </c>
      <c r="N4251" s="31">
        <f t="shared" si="335"/>
        <v>0.6434860684192929</v>
      </c>
    </row>
    <row r="4252" spans="1:14" x14ac:dyDescent="0.25">
      <c r="A4252" s="35">
        <v>2007</v>
      </c>
      <c r="B4252" s="15" t="s">
        <v>176</v>
      </c>
      <c r="C4252" s="15" t="s">
        <v>170</v>
      </c>
      <c r="D4252" s="15" t="s">
        <v>168</v>
      </c>
      <c r="E4252" s="15" t="s">
        <v>164</v>
      </c>
      <c r="F4252" s="16">
        <v>734.88262611630989</v>
      </c>
      <c r="G4252" s="19">
        <v>1270.06663908839</v>
      </c>
      <c r="H4252" s="19">
        <f t="shared" si="331"/>
        <v>933349.90707599162</v>
      </c>
      <c r="I4252" s="20">
        <v>4286.6652846910229</v>
      </c>
      <c r="J4252" s="19">
        <f t="shared" si="332"/>
        <v>3150195.841695358</v>
      </c>
      <c r="K4252" s="19">
        <f t="shared" si="333"/>
        <v>3016.598645602633</v>
      </c>
      <c r="L4252" s="19">
        <f t="shared" si="334"/>
        <v>2216845.9346193662</v>
      </c>
      <c r="M4252" s="29">
        <f>Table4[[#This Row],[Revenue]]/Table4[[#This Row],[Units]]</f>
        <v>5.8331291724027947</v>
      </c>
      <c r="N4252" s="31">
        <f t="shared" si="335"/>
        <v>0.70371686270346756</v>
      </c>
    </row>
    <row r="4253" spans="1:14" x14ac:dyDescent="0.25">
      <c r="A4253" s="35">
        <v>2007</v>
      </c>
      <c r="B4253" s="15" t="s">
        <v>173</v>
      </c>
      <c r="C4253" s="15" t="s">
        <v>170</v>
      </c>
      <c r="D4253" s="15" t="s">
        <v>168</v>
      </c>
      <c r="E4253" s="15" t="s">
        <v>164</v>
      </c>
      <c r="F4253" s="16">
        <v>636.31334657051673</v>
      </c>
      <c r="G4253" s="19">
        <v>1407.1849146920031</v>
      </c>
      <c r="H4253" s="19">
        <f t="shared" si="331"/>
        <v>895410.54231121554</v>
      </c>
      <c r="I4253" s="20">
        <v>3631.3030342927018</v>
      </c>
      <c r="J4253" s="19">
        <f t="shared" si="332"/>
        <v>2310646.586162461</v>
      </c>
      <c r="K4253" s="19">
        <f t="shared" si="333"/>
        <v>2224.1181196006987</v>
      </c>
      <c r="L4253" s="19">
        <f t="shared" si="334"/>
        <v>1415236.0438512454</v>
      </c>
      <c r="M4253" s="29">
        <f>Table4[[#This Row],[Revenue]]/Table4[[#This Row],[Units]]</f>
        <v>5.706784328607946</v>
      </c>
      <c r="N4253" s="31">
        <f t="shared" si="335"/>
        <v>0.61248485697749211</v>
      </c>
    </row>
    <row r="4254" spans="1:14" x14ac:dyDescent="0.25">
      <c r="A4254" s="35">
        <v>2007</v>
      </c>
      <c r="B4254" s="15" t="s">
        <v>173</v>
      </c>
      <c r="C4254" s="15" t="s">
        <v>170</v>
      </c>
      <c r="D4254" s="15" t="s">
        <v>168</v>
      </c>
      <c r="E4254" s="15" t="s">
        <v>164</v>
      </c>
      <c r="F4254" s="16">
        <v>495.34784192391805</v>
      </c>
      <c r="G4254" s="19">
        <v>1083.3067444010696</v>
      </c>
      <c r="H4254" s="19">
        <f t="shared" si="331"/>
        <v>536613.65798069537</v>
      </c>
      <c r="I4254" s="20">
        <v>3363.816833934437</v>
      </c>
      <c r="J4254" s="19">
        <f t="shared" si="332"/>
        <v>1666259.40931677</v>
      </c>
      <c r="K4254" s="19">
        <f t="shared" si="333"/>
        <v>2280.5100895333671</v>
      </c>
      <c r="L4254" s="19">
        <f t="shared" si="334"/>
        <v>1129645.7513360747</v>
      </c>
      <c r="M4254" s="29">
        <f>Table4[[#This Row],[Revenue]]/Table4[[#This Row],[Units]]</f>
        <v>6.7908175815795628</v>
      </c>
      <c r="N4254" s="31">
        <f t="shared" si="335"/>
        <v>0.67795311163420369</v>
      </c>
    </row>
    <row r="4255" spans="1:14" x14ac:dyDescent="0.25">
      <c r="A4255" s="35">
        <v>2007</v>
      </c>
      <c r="B4255" s="15" t="s">
        <v>172</v>
      </c>
      <c r="C4255" s="15" t="s">
        <v>170</v>
      </c>
      <c r="D4255" s="15" t="s">
        <v>168</v>
      </c>
      <c r="E4255" s="15" t="s">
        <v>164</v>
      </c>
      <c r="F4255" s="16">
        <v>537.21363802822862</v>
      </c>
      <c r="G4255" s="19">
        <v>903.15076168428027</v>
      </c>
      <c r="H4255" s="19">
        <f t="shared" si="331"/>
        <v>485184.90637237788</v>
      </c>
      <c r="I4255" s="20">
        <v>2733.6047630036469</v>
      </c>
      <c r="J4255" s="19">
        <f t="shared" si="332"/>
        <v>1468529.7596644829</v>
      </c>
      <c r="K4255" s="19">
        <f t="shared" si="333"/>
        <v>1830.4540013193666</v>
      </c>
      <c r="L4255" s="19">
        <f t="shared" si="334"/>
        <v>983344.85329210502</v>
      </c>
      <c r="M4255" s="29">
        <f>Table4[[#This Row],[Revenue]]/Table4[[#This Row],[Units]]</f>
        <v>5.0884872786122495</v>
      </c>
      <c r="N4255" s="31">
        <f t="shared" si="335"/>
        <v>0.66961179834501361</v>
      </c>
    </row>
    <row r="4256" spans="1:14" x14ac:dyDescent="0.25">
      <c r="A4256" s="35">
        <v>2007</v>
      </c>
      <c r="B4256" s="15" t="s">
        <v>174</v>
      </c>
      <c r="C4256" s="15" t="s">
        <v>170</v>
      </c>
      <c r="D4256" s="15" t="s">
        <v>168</v>
      </c>
      <c r="E4256" s="15" t="s">
        <v>164</v>
      </c>
      <c r="F4256" s="16">
        <v>518.15133529400794</v>
      </c>
      <c r="G4256" s="19">
        <v>903.10240946442241</v>
      </c>
      <c r="H4256" s="19">
        <f t="shared" si="331"/>
        <v>467943.71937122638</v>
      </c>
      <c r="I4256" s="20">
        <v>2750.8100544554268</v>
      </c>
      <c r="J4256" s="19">
        <f t="shared" si="332"/>
        <v>1425335.9028562622</v>
      </c>
      <c r="K4256" s="19">
        <f t="shared" si="333"/>
        <v>1847.7076449910044</v>
      </c>
      <c r="L4256" s="19">
        <f t="shared" si="334"/>
        <v>957392.18348503578</v>
      </c>
      <c r="M4256" s="29">
        <f>Table4[[#This Row],[Revenue]]/Table4[[#This Row],[Units]]</f>
        <v>5.308893111111197</v>
      </c>
      <c r="N4256" s="31">
        <f t="shared" si="335"/>
        <v>0.67169583083292606</v>
      </c>
    </row>
    <row r="4257" spans="1:14" x14ac:dyDescent="0.25">
      <c r="A4257" s="35">
        <v>2007</v>
      </c>
      <c r="B4257" s="15" t="s">
        <v>171</v>
      </c>
      <c r="C4257" s="15" t="s">
        <v>170</v>
      </c>
      <c r="D4257" s="15" t="s">
        <v>146</v>
      </c>
      <c r="E4257" s="15" t="s">
        <v>164</v>
      </c>
      <c r="F4257" s="16">
        <v>645</v>
      </c>
      <c r="G4257" s="19">
        <v>630.3514049999942</v>
      </c>
      <c r="H4257" s="19">
        <f t="shared" si="331"/>
        <v>406576.65622499626</v>
      </c>
      <c r="I4257" s="20">
        <v>1514.3291950499859</v>
      </c>
      <c r="J4257" s="19">
        <f t="shared" si="332"/>
        <v>976742.33080724091</v>
      </c>
      <c r="K4257" s="19">
        <f t="shared" si="333"/>
        <v>883.97779004999165</v>
      </c>
      <c r="L4257" s="19">
        <f t="shared" si="334"/>
        <v>570165.6745822446</v>
      </c>
      <c r="M4257" s="29">
        <f>Table4[[#This Row],[Revenue]]/Table4[[#This Row],[Units]]</f>
        <v>2.347797201627885</v>
      </c>
      <c r="N4257" s="31">
        <f t="shared" si="335"/>
        <v>0.58374215655322736</v>
      </c>
    </row>
    <row r="4258" spans="1:14" x14ac:dyDescent="0.25">
      <c r="A4258" s="35">
        <v>2012</v>
      </c>
      <c r="B4258" s="15" t="s">
        <v>173</v>
      </c>
      <c r="C4258" s="15" t="s">
        <v>170</v>
      </c>
      <c r="D4258" s="15" t="s">
        <v>168</v>
      </c>
      <c r="E4258" s="15" t="s">
        <v>164</v>
      </c>
      <c r="F4258" s="16">
        <v>769</v>
      </c>
      <c r="G4258" s="19">
        <v>966.0331041151851</v>
      </c>
      <c r="H4258" s="19">
        <f t="shared" si="331"/>
        <v>742879.45706457738</v>
      </c>
      <c r="I4258" s="20">
        <v>1488.9325939199769</v>
      </c>
      <c r="J4258" s="19">
        <f t="shared" si="332"/>
        <v>1144989.1647244622</v>
      </c>
      <c r="K4258" s="19">
        <f t="shared" si="333"/>
        <v>522.89948980479176</v>
      </c>
      <c r="L4258" s="19">
        <f t="shared" si="334"/>
        <v>402109.70765988482</v>
      </c>
      <c r="M4258" s="29">
        <f>Table4[[#This Row],[Revenue]]/Table4[[#This Row],[Units]]</f>
        <v>1.9361932300649893</v>
      </c>
      <c r="N4258" s="31">
        <f t="shared" si="335"/>
        <v>0.35119084096891973</v>
      </c>
    </row>
    <row r="4259" spans="1:14" x14ac:dyDescent="0.25">
      <c r="A4259" s="35">
        <v>2012</v>
      </c>
      <c r="B4259" s="15" t="s">
        <v>176</v>
      </c>
      <c r="C4259" s="15" t="s">
        <v>170</v>
      </c>
      <c r="D4259" s="15" t="s">
        <v>168</v>
      </c>
      <c r="E4259" s="15" t="s">
        <v>164</v>
      </c>
      <c r="F4259" s="16">
        <v>108</v>
      </c>
      <c r="G4259" s="19">
        <v>128.99247398999762</v>
      </c>
      <c r="H4259" s="19">
        <f t="shared" si="331"/>
        <v>13931.187190919743</v>
      </c>
      <c r="I4259" s="20">
        <v>409.5640289999925</v>
      </c>
      <c r="J4259" s="19">
        <f t="shared" si="332"/>
        <v>44232.915131999187</v>
      </c>
      <c r="K4259" s="19">
        <f t="shared" si="333"/>
        <v>280.57155500999488</v>
      </c>
      <c r="L4259" s="19">
        <f t="shared" si="334"/>
        <v>30301.727941079444</v>
      </c>
      <c r="M4259" s="29">
        <f>Table4[[#This Row],[Revenue]]/Table4[[#This Row],[Units]]</f>
        <v>3.7922595277777083</v>
      </c>
      <c r="N4259" s="31">
        <f t="shared" si="335"/>
        <v>0.68504930888352022</v>
      </c>
    </row>
    <row r="4260" spans="1:14" x14ac:dyDescent="0.25">
      <c r="A4260" s="35">
        <v>2013</v>
      </c>
      <c r="B4260" s="15" t="s">
        <v>172</v>
      </c>
      <c r="C4260" s="15" t="s">
        <v>170</v>
      </c>
      <c r="D4260" s="15" t="s">
        <v>168</v>
      </c>
      <c r="E4260" s="15" t="s">
        <v>164</v>
      </c>
      <c r="F4260" s="16">
        <v>211</v>
      </c>
      <c r="G4260" s="19">
        <v>413.00515593998716</v>
      </c>
      <c r="H4260" s="19">
        <f t="shared" si="331"/>
        <v>87144.087903337291</v>
      </c>
      <c r="I4260" s="20">
        <v>799.15937399997517</v>
      </c>
      <c r="J4260" s="19">
        <f t="shared" si="332"/>
        <v>168622.62791399477</v>
      </c>
      <c r="K4260" s="19">
        <f t="shared" si="333"/>
        <v>386.15421805998801</v>
      </c>
      <c r="L4260" s="19">
        <f t="shared" si="334"/>
        <v>81478.540010657482</v>
      </c>
      <c r="M4260" s="29">
        <f>Table4[[#This Row],[Revenue]]/Table4[[#This Row],[Units]]</f>
        <v>3.7874851848340056</v>
      </c>
      <c r="N4260" s="31">
        <f t="shared" si="335"/>
        <v>0.48320051121617702</v>
      </c>
    </row>
    <row r="4261" spans="1:14" x14ac:dyDescent="0.25">
      <c r="A4261" s="35">
        <v>2014</v>
      </c>
      <c r="B4261" s="15" t="s">
        <v>174</v>
      </c>
      <c r="C4261" s="15" t="s">
        <v>170</v>
      </c>
      <c r="D4261" s="15" t="s">
        <v>168</v>
      </c>
      <c r="E4261" s="15" t="s">
        <v>164</v>
      </c>
      <c r="F4261" s="16">
        <v>769</v>
      </c>
      <c r="G4261" s="19">
        <v>1268.1185104499491</v>
      </c>
      <c r="H4261" s="19">
        <f t="shared" si="331"/>
        <v>975183.13453601091</v>
      </c>
      <c r="I4261" s="20">
        <v>2390.682694999924</v>
      </c>
      <c r="J4261" s="19">
        <f t="shared" si="332"/>
        <v>1838434.9924549416</v>
      </c>
      <c r="K4261" s="19">
        <f t="shared" si="333"/>
        <v>1122.5641845499749</v>
      </c>
      <c r="L4261" s="19">
        <f t="shared" si="334"/>
        <v>863251.85791893071</v>
      </c>
      <c r="M4261" s="29">
        <f>Table4[[#This Row],[Revenue]]/Table4[[#This Row],[Units]]</f>
        <v>3.1088201495447647</v>
      </c>
      <c r="N4261" s="31">
        <f t="shared" si="335"/>
        <v>0.46955799985410052</v>
      </c>
    </row>
    <row r="4262" spans="1:14" x14ac:dyDescent="0.25">
      <c r="A4262" s="35">
        <v>2017</v>
      </c>
      <c r="B4262" s="15" t="s">
        <v>172</v>
      </c>
      <c r="C4262" s="15" t="s">
        <v>170</v>
      </c>
      <c r="D4262" s="15" t="s">
        <v>168</v>
      </c>
      <c r="E4262" s="15" t="s">
        <v>164</v>
      </c>
      <c r="F4262" s="16">
        <v>920</v>
      </c>
      <c r="G4262" s="19">
        <v>1032.0939935999902</v>
      </c>
      <c r="H4262" s="19">
        <f t="shared" si="331"/>
        <v>949526.474111991</v>
      </c>
      <c r="I4262" s="20">
        <v>1899.7225599999856</v>
      </c>
      <c r="J4262" s="19">
        <f t="shared" si="332"/>
        <v>1747744.7551999867</v>
      </c>
      <c r="K4262" s="19">
        <f t="shared" si="333"/>
        <v>867.62856639999541</v>
      </c>
      <c r="L4262" s="19">
        <f t="shared" si="334"/>
        <v>798218.28108799574</v>
      </c>
      <c r="M4262" s="29">
        <f>Table4[[#This Row],[Revenue]]/Table4[[#This Row],[Units]]</f>
        <v>2.0649158260869407</v>
      </c>
      <c r="N4262" s="31">
        <f t="shared" si="335"/>
        <v>0.45671330365208801</v>
      </c>
    </row>
    <row r="4263" spans="1:14" x14ac:dyDescent="0.25">
      <c r="A4263" s="35">
        <v>2017</v>
      </c>
      <c r="B4263" s="15" t="s">
        <v>173</v>
      </c>
      <c r="C4263" s="15" t="s">
        <v>170</v>
      </c>
      <c r="D4263" s="15" t="s">
        <v>168</v>
      </c>
      <c r="E4263" s="15" t="s">
        <v>164</v>
      </c>
      <c r="F4263" s="16">
        <v>465</v>
      </c>
      <c r="G4263" s="19">
        <v>599.84278496699369</v>
      </c>
      <c r="H4263" s="19">
        <f t="shared" si="331"/>
        <v>278926.89500965207</v>
      </c>
      <c r="I4263" s="20">
        <v>1001.6017256999894</v>
      </c>
      <c r="J4263" s="19">
        <f t="shared" si="332"/>
        <v>465744.80245049507</v>
      </c>
      <c r="K4263" s="19">
        <f t="shared" si="333"/>
        <v>401.75894073299571</v>
      </c>
      <c r="L4263" s="19">
        <f t="shared" si="334"/>
        <v>186817.907440843</v>
      </c>
      <c r="M4263" s="29">
        <f>Table4[[#This Row],[Revenue]]/Table4[[#This Row],[Units]]</f>
        <v>2.1539822058064289</v>
      </c>
      <c r="N4263" s="31">
        <f t="shared" si="335"/>
        <v>0.40111646218682223</v>
      </c>
    </row>
    <row r="4264" spans="1:14" x14ac:dyDescent="0.25">
      <c r="A4264" s="35">
        <v>2017</v>
      </c>
      <c r="B4264" s="15" t="s">
        <v>172</v>
      </c>
      <c r="C4264" s="15" t="s">
        <v>170</v>
      </c>
      <c r="D4264" s="15" t="s">
        <v>168</v>
      </c>
      <c r="E4264" s="15" t="s">
        <v>164</v>
      </c>
      <c r="F4264" s="16">
        <v>221</v>
      </c>
      <c r="G4264" s="19">
        <v>234.76627329849825</v>
      </c>
      <c r="H4264" s="19">
        <f t="shared" si="331"/>
        <v>51883.346398968111</v>
      </c>
      <c r="I4264" s="20">
        <v>521.40934934999609</v>
      </c>
      <c r="J4264" s="19">
        <f t="shared" si="332"/>
        <v>115231.46620634914</v>
      </c>
      <c r="K4264" s="19">
        <f t="shared" si="333"/>
        <v>286.64307605149781</v>
      </c>
      <c r="L4264" s="19">
        <f t="shared" si="334"/>
        <v>63348.11980738103</v>
      </c>
      <c r="M4264" s="29">
        <f>Table4[[#This Row],[Revenue]]/Table4[[#This Row],[Units]]</f>
        <v>2.3593183228506609</v>
      </c>
      <c r="N4264" s="31">
        <f t="shared" si="335"/>
        <v>0.54974671322797597</v>
      </c>
    </row>
    <row r="4265" spans="1:14" x14ac:dyDescent="0.25">
      <c r="A4265" s="35">
        <v>2018</v>
      </c>
      <c r="B4265" s="15" t="s">
        <v>171</v>
      </c>
      <c r="C4265" s="15" t="s">
        <v>170</v>
      </c>
      <c r="D4265" s="15" t="s">
        <v>168</v>
      </c>
      <c r="E4265" s="15" t="s">
        <v>164</v>
      </c>
      <c r="F4265" s="16">
        <v>221</v>
      </c>
      <c r="G4265" s="19">
        <v>314.44178409998904</v>
      </c>
      <c r="H4265" s="19">
        <f t="shared" si="331"/>
        <v>69491.634286097571</v>
      </c>
      <c r="I4265" s="20">
        <v>692.8001099999758</v>
      </c>
      <c r="J4265" s="19">
        <f t="shared" si="332"/>
        <v>153108.82430999464</v>
      </c>
      <c r="K4265" s="19">
        <f t="shared" si="333"/>
        <v>378.35832589998677</v>
      </c>
      <c r="L4265" s="19">
        <f t="shared" si="334"/>
        <v>83617.19002389707</v>
      </c>
      <c r="M4265" s="29">
        <f>Table4[[#This Row],[Revenue]]/Table4[[#This Row],[Units]]</f>
        <v>3.1348421266967232</v>
      </c>
      <c r="N4265" s="31">
        <f t="shared" si="335"/>
        <v>0.54612913658457707</v>
      </c>
    </row>
    <row r="4266" spans="1:14" x14ac:dyDescent="0.25">
      <c r="A4266" s="35">
        <v>2019</v>
      </c>
      <c r="B4266" s="15" t="s">
        <v>173</v>
      </c>
      <c r="C4266" s="15" t="s">
        <v>170</v>
      </c>
      <c r="D4266" s="15" t="s">
        <v>168</v>
      </c>
      <c r="E4266" s="15" t="s">
        <v>164</v>
      </c>
      <c r="F4266" s="16">
        <v>465</v>
      </c>
      <c r="G4266" s="19">
        <v>836.00606714996604</v>
      </c>
      <c r="H4266" s="19">
        <f t="shared" si="331"/>
        <v>388742.82122473419</v>
      </c>
      <c r="I4266" s="20">
        <v>1360.1062649999449</v>
      </c>
      <c r="J4266" s="19">
        <f t="shared" si="332"/>
        <v>632449.41322497441</v>
      </c>
      <c r="K4266" s="19">
        <f t="shared" si="333"/>
        <v>524.10019784997883</v>
      </c>
      <c r="L4266" s="19">
        <f t="shared" si="334"/>
        <v>243706.59200024023</v>
      </c>
      <c r="M4266" s="29">
        <f>Table4[[#This Row],[Revenue]]/Table4[[#This Row],[Units]]</f>
        <v>2.9249597096773008</v>
      </c>
      <c r="N4266" s="31">
        <f t="shared" si="335"/>
        <v>0.38533768378017147</v>
      </c>
    </row>
    <row r="4267" spans="1:14" x14ac:dyDescent="0.25">
      <c r="A4267" s="35">
        <v>2020</v>
      </c>
      <c r="B4267" s="15" t="s">
        <v>176</v>
      </c>
      <c r="C4267" s="15" t="s">
        <v>170</v>
      </c>
      <c r="D4267" s="15" t="s">
        <v>168</v>
      </c>
      <c r="E4267" s="15" t="s">
        <v>164</v>
      </c>
      <c r="F4267" s="16">
        <v>373</v>
      </c>
      <c r="G4267" s="19">
        <v>684.66581779996432</v>
      </c>
      <c r="H4267" s="19">
        <f t="shared" si="331"/>
        <v>255380.35003938669</v>
      </c>
      <c r="I4267" s="20">
        <v>1883.9203799999018</v>
      </c>
      <c r="J4267" s="19">
        <f t="shared" si="332"/>
        <v>702702.30173996335</v>
      </c>
      <c r="K4267" s="19">
        <f t="shared" si="333"/>
        <v>1199.2545621999375</v>
      </c>
      <c r="L4267" s="19">
        <f t="shared" si="334"/>
        <v>447321.9517005767</v>
      </c>
      <c r="M4267" s="29">
        <f>Table4[[#This Row],[Revenue]]/Table4[[#This Row],[Units]]</f>
        <v>5.0507248793563049</v>
      </c>
      <c r="N4267" s="31">
        <f t="shared" si="335"/>
        <v>0.63657390988041651</v>
      </c>
    </row>
    <row r="4268" spans="1:14" x14ac:dyDescent="0.25">
      <c r="A4268" s="35">
        <v>1990</v>
      </c>
      <c r="B4268" s="15" t="s">
        <v>173</v>
      </c>
      <c r="C4268" s="15" t="s">
        <v>170</v>
      </c>
      <c r="D4268" s="15" t="s">
        <v>146</v>
      </c>
      <c r="E4268" s="15" t="s">
        <v>138</v>
      </c>
      <c r="F4268" s="16">
        <v>255</v>
      </c>
      <c r="G4268" s="19">
        <v>501.98318943599429</v>
      </c>
      <c r="H4268" s="19">
        <f t="shared" si="331"/>
        <v>128005.71330617854</v>
      </c>
      <c r="I4268" s="20">
        <v>795.59467559999098</v>
      </c>
      <c r="J4268" s="19">
        <f t="shared" si="332"/>
        <v>202876.64227799769</v>
      </c>
      <c r="K4268" s="19">
        <f t="shared" si="333"/>
        <v>293.61148616399669</v>
      </c>
      <c r="L4268" s="19">
        <f t="shared" si="334"/>
        <v>74870.928971819143</v>
      </c>
      <c r="M4268" s="29">
        <f>Table4[[#This Row],[Revenue]]/Table4[[#This Row],[Units]]</f>
        <v>3.1199791199999645</v>
      </c>
      <c r="N4268" s="31">
        <f t="shared" si="335"/>
        <v>0.36904657002960972</v>
      </c>
    </row>
    <row r="4269" spans="1:14" x14ac:dyDescent="0.25">
      <c r="A4269" s="35">
        <v>1992</v>
      </c>
      <c r="B4269" s="15" t="s">
        <v>173</v>
      </c>
      <c r="C4269" s="15" t="s">
        <v>170</v>
      </c>
      <c r="D4269" s="15" t="s">
        <v>146</v>
      </c>
      <c r="E4269" s="15" t="s">
        <v>138</v>
      </c>
      <c r="F4269" s="16">
        <v>974</v>
      </c>
      <c r="G4269" s="19">
        <v>1299.4095039999531</v>
      </c>
      <c r="H4269" s="19">
        <f t="shared" si="331"/>
        <v>1265624.8568959543</v>
      </c>
      <c r="I4269" s="20">
        <v>2455.1791039999116</v>
      </c>
      <c r="J4269" s="19">
        <f t="shared" si="332"/>
        <v>2391344.4472959139</v>
      </c>
      <c r="K4269" s="19">
        <f t="shared" si="333"/>
        <v>1155.7695999999585</v>
      </c>
      <c r="L4269" s="19">
        <f t="shared" si="334"/>
        <v>1125719.5903999596</v>
      </c>
      <c r="M4269" s="29">
        <f>Table4[[#This Row],[Revenue]]/Table4[[#This Row],[Units]]</f>
        <v>2.520717765913667</v>
      </c>
      <c r="N4269" s="31">
        <f t="shared" si="335"/>
        <v>0.47074757117189936</v>
      </c>
    </row>
    <row r="4270" spans="1:14" x14ac:dyDescent="0.25">
      <c r="A4270" s="35">
        <v>1992</v>
      </c>
      <c r="B4270" s="15" t="s">
        <v>174</v>
      </c>
      <c r="C4270" s="15" t="s">
        <v>170</v>
      </c>
      <c r="D4270" s="15" t="s">
        <v>146</v>
      </c>
      <c r="E4270" s="15" t="s">
        <v>138</v>
      </c>
      <c r="F4270" s="16">
        <v>537</v>
      </c>
      <c r="G4270" s="19">
        <v>698.34970499997621</v>
      </c>
      <c r="H4270" s="19">
        <f t="shared" si="331"/>
        <v>375013.79158498725</v>
      </c>
      <c r="I4270" s="20">
        <v>1539.4042049999475</v>
      </c>
      <c r="J4270" s="19">
        <f t="shared" si="332"/>
        <v>826660.05808497185</v>
      </c>
      <c r="K4270" s="19">
        <f t="shared" si="333"/>
        <v>841.05449999997131</v>
      </c>
      <c r="L4270" s="19">
        <f t="shared" si="334"/>
        <v>451646.2664999846</v>
      </c>
      <c r="M4270" s="29">
        <f>Table4[[#This Row],[Revenue]]/Table4[[#This Row],[Units]]</f>
        <v>2.8666744972066063</v>
      </c>
      <c r="N4270" s="31">
        <f t="shared" si="335"/>
        <v>0.54635065778581526</v>
      </c>
    </row>
    <row r="4271" spans="1:14" x14ac:dyDescent="0.25">
      <c r="A4271" s="35">
        <v>1992</v>
      </c>
      <c r="B4271" s="15" t="s">
        <v>174</v>
      </c>
      <c r="C4271" s="15" t="s">
        <v>170</v>
      </c>
      <c r="D4271" s="15" t="s">
        <v>146</v>
      </c>
      <c r="E4271" s="15" t="s">
        <v>138</v>
      </c>
      <c r="F4271" s="16">
        <v>471</v>
      </c>
      <c r="G4271" s="19">
        <v>612.80020199997898</v>
      </c>
      <c r="H4271" s="19">
        <f t="shared" si="331"/>
        <v>288628.8951419901</v>
      </c>
      <c r="I4271" s="20">
        <v>1411.0900019999517</v>
      </c>
      <c r="J4271" s="19">
        <f t="shared" si="332"/>
        <v>664623.39094197727</v>
      </c>
      <c r="K4271" s="19">
        <f t="shared" si="333"/>
        <v>798.28979999997273</v>
      </c>
      <c r="L4271" s="19">
        <f t="shared" si="334"/>
        <v>375994.49579998717</v>
      </c>
      <c r="M4271" s="29">
        <f>Table4[[#This Row],[Revenue]]/Table4[[#This Row],[Units]]</f>
        <v>2.995944802547668</v>
      </c>
      <c r="N4271" s="31">
        <f t="shared" si="335"/>
        <v>0.56572564391254188</v>
      </c>
    </row>
    <row r="4272" spans="1:14" x14ac:dyDescent="0.25">
      <c r="A4272" s="35">
        <v>1992</v>
      </c>
      <c r="B4272" s="15" t="s">
        <v>176</v>
      </c>
      <c r="C4272" s="15" t="s">
        <v>170</v>
      </c>
      <c r="D4272" s="15" t="s">
        <v>146</v>
      </c>
      <c r="E4272" s="15" t="s">
        <v>138</v>
      </c>
      <c r="F4272" s="16">
        <v>255</v>
      </c>
      <c r="G4272" s="19">
        <v>665.84307899997509</v>
      </c>
      <c r="H4272" s="19">
        <f t="shared" si="331"/>
        <v>169789.98514499364</v>
      </c>
      <c r="I4272" s="20">
        <v>1031.4908999999616</v>
      </c>
      <c r="J4272" s="19">
        <f t="shared" si="332"/>
        <v>263030.17949999019</v>
      </c>
      <c r="K4272" s="19">
        <f t="shared" si="333"/>
        <v>365.64782099998649</v>
      </c>
      <c r="L4272" s="19">
        <f t="shared" si="334"/>
        <v>93240.194354996551</v>
      </c>
      <c r="M4272" s="29">
        <f>Table4[[#This Row],[Revenue]]/Table4[[#This Row],[Units]]</f>
        <v>4.0450623529410255</v>
      </c>
      <c r="N4272" s="31">
        <f t="shared" si="335"/>
        <v>0.35448477635624331</v>
      </c>
    </row>
    <row r="4273" spans="1:19" x14ac:dyDescent="0.25">
      <c r="A4273" s="35">
        <v>1997</v>
      </c>
      <c r="B4273" s="15" t="s">
        <v>175</v>
      </c>
      <c r="C4273" s="15" t="s">
        <v>170</v>
      </c>
      <c r="D4273" s="15" t="s">
        <v>146</v>
      </c>
      <c r="E4273" s="15" t="s">
        <v>138</v>
      </c>
      <c r="F4273" s="16">
        <v>954</v>
      </c>
      <c r="G4273" s="19">
        <v>1089.1465019999744</v>
      </c>
      <c r="H4273" s="19">
        <f t="shared" si="331"/>
        <v>1039045.7629079756</v>
      </c>
      <c r="I4273" s="20">
        <v>2214.0123691799481</v>
      </c>
      <c r="J4273" s="19">
        <f t="shared" si="332"/>
        <v>2112167.8001976707</v>
      </c>
      <c r="K4273" s="19">
        <f t="shared" si="333"/>
        <v>1124.8658671799737</v>
      </c>
      <c r="L4273" s="19">
        <f t="shared" si="334"/>
        <v>1073122.0372896951</v>
      </c>
      <c r="M4273" s="29">
        <f>Table4[[#This Row],[Revenue]]/Table4[[#This Row],[Units]]</f>
        <v>2.3207676825785621</v>
      </c>
      <c r="N4273" s="31">
        <f t="shared" si="335"/>
        <v>0.50806665890336233</v>
      </c>
    </row>
    <row r="4274" spans="1:19" x14ac:dyDescent="0.25">
      <c r="A4274" s="35">
        <v>1998</v>
      </c>
      <c r="B4274" s="15" t="s">
        <v>176</v>
      </c>
      <c r="C4274" s="15" t="s">
        <v>170</v>
      </c>
      <c r="D4274" s="15" t="s">
        <v>146</v>
      </c>
      <c r="E4274" s="15" t="s">
        <v>138</v>
      </c>
      <c r="F4274" s="16">
        <v>471</v>
      </c>
      <c r="G4274" s="19">
        <v>603.14611499998011</v>
      </c>
      <c r="H4274" s="19">
        <f t="shared" si="331"/>
        <v>284081.82016499061</v>
      </c>
      <c r="I4274" s="20">
        <v>1388.8596149999541</v>
      </c>
      <c r="J4274" s="19">
        <f t="shared" si="332"/>
        <v>654152.87866497843</v>
      </c>
      <c r="K4274" s="19">
        <f t="shared" si="333"/>
        <v>785.71349999997403</v>
      </c>
      <c r="L4274" s="19">
        <f t="shared" si="334"/>
        <v>370071.05849998782</v>
      </c>
      <c r="M4274" s="29">
        <f>Table4[[#This Row],[Revenue]]/Table4[[#This Row],[Units]]</f>
        <v>2.9487465286623231</v>
      </c>
      <c r="N4274" s="31">
        <f t="shared" si="335"/>
        <v>0.56572564391254188</v>
      </c>
    </row>
    <row r="4275" spans="1:19" x14ac:dyDescent="0.25">
      <c r="A4275" s="35">
        <v>1998</v>
      </c>
      <c r="B4275" s="15" t="s">
        <v>176</v>
      </c>
      <c r="C4275" s="15" t="s">
        <v>170</v>
      </c>
      <c r="D4275" s="15" t="s">
        <v>146</v>
      </c>
      <c r="E4275" s="15" t="s">
        <v>138</v>
      </c>
      <c r="F4275" s="16">
        <v>245</v>
      </c>
      <c r="G4275" s="19">
        <v>609.95848199997977</v>
      </c>
      <c r="H4275" s="19">
        <f t="shared" si="331"/>
        <v>149439.82808999505</v>
      </c>
      <c r="I4275" s="20">
        <v>954.7621999999684</v>
      </c>
      <c r="J4275" s="19">
        <f t="shared" si="332"/>
        <v>233916.73899999226</v>
      </c>
      <c r="K4275" s="19">
        <f t="shared" si="333"/>
        <v>344.80371799998863</v>
      </c>
      <c r="L4275" s="19">
        <f t="shared" si="334"/>
        <v>84476.910909997212</v>
      </c>
      <c r="M4275" s="29">
        <f>Table4[[#This Row],[Revenue]]/Table4[[#This Row],[Units]]</f>
        <v>3.8969885714284422</v>
      </c>
      <c r="N4275" s="31">
        <f t="shared" si="335"/>
        <v>0.36114093959731547</v>
      </c>
    </row>
    <row r="4276" spans="1:19" x14ac:dyDescent="0.25">
      <c r="A4276" s="35">
        <v>1999</v>
      </c>
      <c r="B4276" s="15" t="s">
        <v>176</v>
      </c>
      <c r="C4276" s="15" t="s">
        <v>170</v>
      </c>
      <c r="D4276" s="15" t="s">
        <v>146</v>
      </c>
      <c r="E4276" s="15" t="s">
        <v>138</v>
      </c>
      <c r="F4276" s="16">
        <v>954</v>
      </c>
      <c r="G4276" s="19">
        <v>1375.2444239999427</v>
      </c>
      <c r="H4276" s="19">
        <f t="shared" si="331"/>
        <v>1311983.1804959453</v>
      </c>
      <c r="I4276" s="20">
        <v>2609.6220239998916</v>
      </c>
      <c r="J4276" s="19">
        <f t="shared" si="332"/>
        <v>2489579.4108958966</v>
      </c>
      <c r="K4276" s="19">
        <f t="shared" si="333"/>
        <v>1234.3775999999489</v>
      </c>
      <c r="L4276" s="19">
        <f t="shared" si="334"/>
        <v>1177596.2303999513</v>
      </c>
      <c r="M4276" s="29">
        <f>Table4[[#This Row],[Revenue]]/Table4[[#This Row],[Units]]</f>
        <v>2.7354528553457982</v>
      </c>
      <c r="N4276" s="31">
        <f t="shared" si="335"/>
        <v>0.47301010975833185</v>
      </c>
    </row>
    <row r="4277" spans="1:19" x14ac:dyDescent="0.25">
      <c r="A4277" s="35">
        <v>2007</v>
      </c>
      <c r="B4277" s="15" t="s">
        <v>175</v>
      </c>
      <c r="C4277" s="15" t="s">
        <v>170</v>
      </c>
      <c r="D4277" s="15" t="s">
        <v>146</v>
      </c>
      <c r="E4277" s="15" t="s">
        <v>138</v>
      </c>
      <c r="F4277" s="16">
        <v>148</v>
      </c>
      <c r="G4277" s="19">
        <v>176.5480748111992</v>
      </c>
      <c r="H4277" s="19">
        <f t="shared" si="331"/>
        <v>26129.115072057481</v>
      </c>
      <c r="I4277" s="20">
        <v>425.02821551999813</v>
      </c>
      <c r="J4277" s="19">
        <f t="shared" si="332"/>
        <v>62904.175896959721</v>
      </c>
      <c r="K4277" s="19">
        <f t="shared" si="333"/>
        <v>248.48014070879893</v>
      </c>
      <c r="L4277" s="19">
        <f t="shared" si="334"/>
        <v>36775.060824902241</v>
      </c>
      <c r="M4277" s="29">
        <f>Table4[[#This Row],[Revenue]]/Table4[[#This Row],[Units]]</f>
        <v>2.8718122670270145</v>
      </c>
      <c r="N4277" s="31">
        <f t="shared" si="335"/>
        <v>0.58462034198081991</v>
      </c>
    </row>
    <row r="4278" spans="1:19" x14ac:dyDescent="0.25">
      <c r="A4278" s="35">
        <v>2008</v>
      </c>
      <c r="B4278" s="15" t="s">
        <v>175</v>
      </c>
      <c r="C4278" s="15" t="s">
        <v>170</v>
      </c>
      <c r="D4278" s="15" t="s">
        <v>146</v>
      </c>
      <c r="E4278" s="15" t="s">
        <v>138</v>
      </c>
      <c r="F4278" s="16">
        <v>551</v>
      </c>
      <c r="G4278" s="19">
        <v>655.81066899998223</v>
      </c>
      <c r="H4278" s="19">
        <f t="shared" si="331"/>
        <v>361351.67861899023</v>
      </c>
      <c r="I4278" s="20">
        <v>1433.938768999961</v>
      </c>
      <c r="J4278" s="19">
        <f t="shared" si="332"/>
        <v>790100.26171897852</v>
      </c>
      <c r="K4278" s="19">
        <f t="shared" si="333"/>
        <v>778.12809999997876</v>
      </c>
      <c r="L4278" s="19">
        <f t="shared" si="334"/>
        <v>428748.58309998829</v>
      </c>
      <c r="M4278" s="29">
        <f>Table4[[#This Row],[Revenue]]/Table4[[#This Row],[Units]]</f>
        <v>2.602429707803922</v>
      </c>
      <c r="N4278" s="31">
        <f t="shared" si="335"/>
        <v>0.54265085568657212</v>
      </c>
    </row>
    <row r="4279" spans="1:19" x14ac:dyDescent="0.25">
      <c r="A4279" s="35">
        <v>2008</v>
      </c>
      <c r="B4279" s="15" t="s">
        <v>175</v>
      </c>
      <c r="C4279" s="15" t="s">
        <v>170</v>
      </c>
      <c r="D4279" s="15" t="s">
        <v>146</v>
      </c>
      <c r="E4279" s="15" t="s">
        <v>138</v>
      </c>
      <c r="F4279" s="16">
        <v>210</v>
      </c>
      <c r="G4279" s="19">
        <v>331.35136919999098</v>
      </c>
      <c r="H4279" s="19">
        <f t="shared" si="331"/>
        <v>69583.78753199811</v>
      </c>
      <c r="I4279" s="20">
        <v>646.04531999998244</v>
      </c>
      <c r="J4279" s="19">
        <f t="shared" si="332"/>
        <v>135669.51719999631</v>
      </c>
      <c r="K4279" s="19">
        <f t="shared" si="333"/>
        <v>314.69395079999146</v>
      </c>
      <c r="L4279" s="19">
        <f t="shared" si="334"/>
        <v>66085.729667998196</v>
      </c>
      <c r="M4279" s="29">
        <f>Table4[[#This Row],[Revenue]]/Table4[[#This Row],[Units]]</f>
        <v>3.076406285714202</v>
      </c>
      <c r="N4279" s="31">
        <f t="shared" si="335"/>
        <v>0.4871081657243489</v>
      </c>
    </row>
    <row r="4280" spans="1:19" x14ac:dyDescent="0.25">
      <c r="A4280" s="35">
        <v>2009</v>
      </c>
      <c r="B4280" s="15" t="s">
        <v>173</v>
      </c>
      <c r="C4280" s="15" t="s">
        <v>170</v>
      </c>
      <c r="D4280" s="15" t="s">
        <v>146</v>
      </c>
      <c r="E4280" s="15" t="s">
        <v>138</v>
      </c>
      <c r="F4280" s="16">
        <v>148</v>
      </c>
      <c r="G4280" s="19">
        <v>246.00639647999142</v>
      </c>
      <c r="H4280" s="19">
        <f t="shared" si="331"/>
        <v>36408.946679038731</v>
      </c>
      <c r="I4280" s="20">
        <v>590.08060799997929</v>
      </c>
      <c r="J4280" s="19">
        <f t="shared" si="332"/>
        <v>87331.929983996932</v>
      </c>
      <c r="K4280" s="19">
        <f t="shared" si="333"/>
        <v>344.0742115199879</v>
      </c>
      <c r="L4280" s="19">
        <f t="shared" si="334"/>
        <v>50922.983304958201</v>
      </c>
      <c r="M4280" s="29">
        <f>Table4[[#This Row],[Revenue]]/Table4[[#This Row],[Units]]</f>
        <v>3.9870311351349952</v>
      </c>
      <c r="N4280" s="31">
        <f t="shared" si="335"/>
        <v>0.58309696481332252</v>
      </c>
    </row>
    <row r="4281" spans="1:19" x14ac:dyDescent="0.25">
      <c r="A4281" s="35">
        <v>1990</v>
      </c>
      <c r="B4281" s="15" t="s">
        <v>173</v>
      </c>
      <c r="C4281" s="15" t="s">
        <v>169</v>
      </c>
      <c r="D4281" s="15" t="s">
        <v>6</v>
      </c>
      <c r="E4281" s="15" t="s">
        <v>46</v>
      </c>
      <c r="F4281" s="16">
        <v>970</v>
      </c>
      <c r="G4281" s="19">
        <v>1141.712309999994</v>
      </c>
      <c r="H4281" s="19">
        <f t="shared" si="331"/>
        <v>1107460.9406999941</v>
      </c>
      <c r="I4281" s="20">
        <v>2348.6699828999876</v>
      </c>
      <c r="J4281" s="19">
        <f t="shared" si="332"/>
        <v>2278209.8834129879</v>
      </c>
      <c r="K4281" s="19">
        <f t="shared" si="333"/>
        <v>1206.9576728999937</v>
      </c>
      <c r="L4281" s="19">
        <f t="shared" si="334"/>
        <v>1170748.9427129938</v>
      </c>
      <c r="M4281" s="29">
        <f>Table4[[#This Row],[Revenue]]/Table4[[#This Row],[Units]]</f>
        <v>2.4213092607216367</v>
      </c>
      <c r="N4281" s="31">
        <f t="shared" si="335"/>
        <v>0.51388985327334902</v>
      </c>
      <c r="O4281" s="41"/>
      <c r="P4281" s="41"/>
      <c r="Q4281" s="41"/>
      <c r="R4281" s="41"/>
      <c r="S4281" s="41"/>
    </row>
    <row r="4282" spans="1:19" x14ac:dyDescent="0.25">
      <c r="A4282" s="35">
        <v>1990</v>
      </c>
      <c r="B4282" s="15" t="s">
        <v>173</v>
      </c>
      <c r="C4282" s="15" t="s">
        <v>169</v>
      </c>
      <c r="D4282" s="15" t="s">
        <v>6</v>
      </c>
      <c r="E4282" s="15" t="s">
        <v>46</v>
      </c>
      <c r="F4282" s="16">
        <v>622</v>
      </c>
      <c r="G4282" s="19">
        <v>732.26318399999616</v>
      </c>
      <c r="H4282" s="19">
        <f t="shared" si="331"/>
        <v>455467.7004479976</v>
      </c>
      <c r="I4282" s="20">
        <v>1527.9855839999921</v>
      </c>
      <c r="J4282" s="19">
        <f t="shared" si="332"/>
        <v>950407.03324799507</v>
      </c>
      <c r="K4282" s="19">
        <f t="shared" si="333"/>
        <v>795.7223999999959</v>
      </c>
      <c r="L4282" s="19">
        <f t="shared" si="334"/>
        <v>494939.33279999747</v>
      </c>
      <c r="M4282" s="29">
        <f>Table4[[#This Row],[Revenue]]/Table4[[#This Row],[Units]]</f>
        <v>2.4565684630224953</v>
      </c>
      <c r="N4282" s="31">
        <f t="shared" si="335"/>
        <v>0.52076564617641052</v>
      </c>
      <c r="O4282" s="41"/>
      <c r="P4282" s="41"/>
      <c r="Q4282" s="41"/>
      <c r="R4282" s="41"/>
      <c r="S4282" s="41"/>
    </row>
    <row r="4283" spans="1:19" x14ac:dyDescent="0.25">
      <c r="A4283" s="35">
        <v>1990</v>
      </c>
      <c r="B4283" s="15" t="s">
        <v>172</v>
      </c>
      <c r="C4283" s="15" t="s">
        <v>169</v>
      </c>
      <c r="D4283" s="15" t="s">
        <v>6</v>
      </c>
      <c r="E4283" s="15" t="s">
        <v>46</v>
      </c>
      <c r="F4283" s="16">
        <v>270</v>
      </c>
      <c r="G4283" s="19">
        <v>419.22334890899771</v>
      </c>
      <c r="H4283" s="19">
        <f t="shared" si="331"/>
        <v>113190.30420542938</v>
      </c>
      <c r="I4283" s="20">
        <v>705.5036738999961</v>
      </c>
      <c r="J4283" s="19">
        <f t="shared" si="332"/>
        <v>190485.99195299894</v>
      </c>
      <c r="K4283" s="19">
        <f t="shared" si="333"/>
        <v>286.28032499099839</v>
      </c>
      <c r="L4283" s="19">
        <f t="shared" si="334"/>
        <v>77295.687747569566</v>
      </c>
      <c r="M4283" s="29">
        <f>Table4[[#This Row],[Revenue]]/Table4[[#This Row],[Units]]</f>
        <v>2.6129765699999856</v>
      </c>
      <c r="N4283" s="31">
        <f t="shared" si="335"/>
        <v>0.40578148007146753</v>
      </c>
    </row>
    <row r="4284" spans="1:19" x14ac:dyDescent="0.25">
      <c r="A4284" s="35">
        <v>1991</v>
      </c>
      <c r="B4284" s="15" t="s">
        <v>171</v>
      </c>
      <c r="C4284" s="15" t="s">
        <v>169</v>
      </c>
      <c r="D4284" s="15" t="s">
        <v>6</v>
      </c>
      <c r="E4284" s="15" t="s">
        <v>46</v>
      </c>
      <c r="F4284" s="16">
        <v>256</v>
      </c>
      <c r="G4284" s="19">
        <v>719.54599295997969</v>
      </c>
      <c r="H4284" s="19">
        <f t="shared" si="331"/>
        <v>184203.7741977548</v>
      </c>
      <c r="I4284" s="20">
        <v>1574.2012159999697</v>
      </c>
      <c r="J4284" s="19">
        <f t="shared" si="332"/>
        <v>402995.51129599224</v>
      </c>
      <c r="K4284" s="19">
        <f t="shared" si="333"/>
        <v>854.65522303999001</v>
      </c>
      <c r="L4284" s="19">
        <f t="shared" si="334"/>
        <v>218791.73709823744</v>
      </c>
      <c r="M4284" s="29">
        <f>Table4[[#This Row],[Revenue]]/Table4[[#This Row],[Units]]</f>
        <v>6.1492234999998816</v>
      </c>
      <c r="N4284" s="31">
        <f t="shared" si="335"/>
        <v>0.54291358331666184</v>
      </c>
    </row>
    <row r="4285" spans="1:19" x14ac:dyDescent="0.25">
      <c r="A4285" s="35">
        <v>1993</v>
      </c>
      <c r="B4285" s="15" t="s">
        <v>171</v>
      </c>
      <c r="C4285" s="15" t="s">
        <v>169</v>
      </c>
      <c r="D4285" s="15" t="s">
        <v>6</v>
      </c>
      <c r="E4285" s="15" t="s">
        <v>46</v>
      </c>
      <c r="F4285" s="16">
        <v>972</v>
      </c>
      <c r="G4285" s="19">
        <v>2230.7565916998933</v>
      </c>
      <c r="H4285" s="19">
        <f t="shared" si="331"/>
        <v>2168295.4071322964</v>
      </c>
      <c r="I4285" s="20">
        <v>4638.1970699997783</v>
      </c>
      <c r="J4285" s="19">
        <f t="shared" si="332"/>
        <v>4508327.5520397844</v>
      </c>
      <c r="K4285" s="19">
        <f t="shared" si="333"/>
        <v>2407.4404782998849</v>
      </c>
      <c r="L4285" s="19">
        <f t="shared" si="334"/>
        <v>2340032.144907488</v>
      </c>
      <c r="M4285" s="29">
        <f>Table4[[#This Row],[Revenue]]/Table4[[#This Row],[Units]]</f>
        <v>4.7718076851849567</v>
      </c>
      <c r="N4285" s="31">
        <f t="shared" si="335"/>
        <v>0.51904661271755748</v>
      </c>
    </row>
    <row r="4286" spans="1:19" x14ac:dyDescent="0.25">
      <c r="A4286" s="35">
        <v>1993</v>
      </c>
      <c r="B4286" s="15" t="s">
        <v>175</v>
      </c>
      <c r="C4286" s="15" t="s">
        <v>169</v>
      </c>
      <c r="D4286" s="15" t="s">
        <v>6</v>
      </c>
      <c r="E4286" s="15" t="s">
        <v>46</v>
      </c>
      <c r="F4286" s="16">
        <v>973</v>
      </c>
      <c r="G4286" s="19">
        <v>1885.4282199999129</v>
      </c>
      <c r="H4286" s="19">
        <f t="shared" si="331"/>
        <v>1834521.6580599153</v>
      </c>
      <c r="I4286" s="20">
        <v>4369.2212199997975</v>
      </c>
      <c r="J4286" s="19">
        <f t="shared" si="332"/>
        <v>4251252.2470598035</v>
      </c>
      <c r="K4286" s="19">
        <f t="shared" si="333"/>
        <v>2483.7929999998846</v>
      </c>
      <c r="L4286" s="19">
        <f t="shared" si="334"/>
        <v>2416730.5889998879</v>
      </c>
      <c r="M4286" s="29">
        <f>Table4[[#This Row],[Revenue]]/Table4[[#This Row],[Units]]</f>
        <v>4.4904637410069865</v>
      </c>
      <c r="N4286" s="31">
        <f t="shared" si="335"/>
        <v>0.56847499243812605</v>
      </c>
    </row>
    <row r="4287" spans="1:19" x14ac:dyDescent="0.25">
      <c r="A4287" s="35">
        <v>1993</v>
      </c>
      <c r="B4287" s="15" t="s">
        <v>173</v>
      </c>
      <c r="C4287" s="15" t="s">
        <v>169</v>
      </c>
      <c r="D4287" s="15" t="s">
        <v>6</v>
      </c>
      <c r="E4287" s="15" t="s">
        <v>46</v>
      </c>
      <c r="F4287" s="16">
        <v>970</v>
      </c>
      <c r="G4287" s="19">
        <v>1831.5219899999183</v>
      </c>
      <c r="H4287" s="19">
        <f t="shared" si="331"/>
        <v>1776576.3302999209</v>
      </c>
      <c r="I4287" s="20">
        <v>3503.5734899998438</v>
      </c>
      <c r="J4287" s="19">
        <f t="shared" si="332"/>
        <v>3398466.2852998483</v>
      </c>
      <c r="K4287" s="19">
        <f t="shared" si="333"/>
        <v>1672.0514999999255</v>
      </c>
      <c r="L4287" s="19">
        <f t="shared" si="334"/>
        <v>1621889.9549999274</v>
      </c>
      <c r="M4287" s="29">
        <f>Table4[[#This Row],[Revenue]]/Table4[[#This Row],[Units]]</f>
        <v>3.6119314329895298</v>
      </c>
      <c r="N4287" s="31">
        <f t="shared" si="335"/>
        <v>0.47724173754950977</v>
      </c>
    </row>
    <row r="4288" spans="1:19" x14ac:dyDescent="0.25">
      <c r="A4288" s="35">
        <v>1993</v>
      </c>
      <c r="B4288" s="15" t="s">
        <v>175</v>
      </c>
      <c r="C4288" s="15" t="s">
        <v>169</v>
      </c>
      <c r="D4288" s="15" t="s">
        <v>6</v>
      </c>
      <c r="E4288" s="15" t="s">
        <v>46</v>
      </c>
      <c r="F4288" s="16">
        <v>381</v>
      </c>
      <c r="G4288" s="19">
        <v>923.83225969995715</v>
      </c>
      <c r="H4288" s="19">
        <f t="shared" si="331"/>
        <v>351980.09094568365</v>
      </c>
      <c r="I4288" s="20">
        <v>1891.4028699999124</v>
      </c>
      <c r="J4288" s="19">
        <f t="shared" si="332"/>
        <v>720624.49346996658</v>
      </c>
      <c r="K4288" s="19">
        <f t="shared" si="333"/>
        <v>967.57061029995521</v>
      </c>
      <c r="L4288" s="19">
        <f t="shared" si="334"/>
        <v>368644.40252428292</v>
      </c>
      <c r="M4288" s="29">
        <f>Table4[[#This Row],[Revenue]]/Table4[[#This Row],[Units]]</f>
        <v>4.9643119947504264</v>
      </c>
      <c r="N4288" s="31">
        <f t="shared" si="335"/>
        <v>0.51156240991640245</v>
      </c>
    </row>
    <row r="4289" spans="1:14" x14ac:dyDescent="0.25">
      <c r="A4289" s="35">
        <v>1993</v>
      </c>
      <c r="B4289" s="15" t="s">
        <v>173</v>
      </c>
      <c r="C4289" s="15" t="s">
        <v>169</v>
      </c>
      <c r="D4289" s="15" t="s">
        <v>6</v>
      </c>
      <c r="E4289" s="15" t="s">
        <v>46</v>
      </c>
      <c r="F4289" s="16">
        <v>270</v>
      </c>
      <c r="G4289" s="19">
        <v>658.04226539997046</v>
      </c>
      <c r="H4289" s="19">
        <f t="shared" si="331"/>
        <v>177671.41165799202</v>
      </c>
      <c r="I4289" s="20">
        <v>1085.2223399999514</v>
      </c>
      <c r="J4289" s="19">
        <f t="shared" si="332"/>
        <v>293010.03179998684</v>
      </c>
      <c r="K4289" s="19">
        <f t="shared" si="333"/>
        <v>427.18007459998091</v>
      </c>
      <c r="L4289" s="19">
        <f t="shared" si="334"/>
        <v>115338.62014199482</v>
      </c>
      <c r="M4289" s="29">
        <f>Table4[[#This Row],[Revenue]]/Table4[[#This Row],[Units]]</f>
        <v>4.0193419999998197</v>
      </c>
      <c r="N4289" s="31">
        <f t="shared" si="335"/>
        <v>0.39363369040117629</v>
      </c>
    </row>
    <row r="4290" spans="1:14" x14ac:dyDescent="0.25">
      <c r="A4290" s="35">
        <v>1994</v>
      </c>
      <c r="B4290" s="15" t="s">
        <v>173</v>
      </c>
      <c r="C4290" s="15" t="s">
        <v>169</v>
      </c>
      <c r="D4290" s="15" t="s">
        <v>6</v>
      </c>
      <c r="E4290" s="15" t="s">
        <v>46</v>
      </c>
      <c r="F4290" s="16">
        <v>983</v>
      </c>
      <c r="G4290" s="19">
        <v>3644.7563584998161</v>
      </c>
      <c r="H4290" s="19">
        <f t="shared" ref="H4290:H4353" si="336">G4290*F4290</f>
        <v>3582795.500405319</v>
      </c>
      <c r="I4290" s="20">
        <v>5607.3903499997414</v>
      </c>
      <c r="J4290" s="19">
        <f t="shared" ref="J4290:J4353" si="337">I4290*F4290</f>
        <v>5512064.7140497454</v>
      </c>
      <c r="K4290" s="19">
        <f t="shared" ref="K4290:K4353" si="338">I4290-G4290</f>
        <v>1962.6339914999253</v>
      </c>
      <c r="L4290" s="19">
        <f t="shared" ref="L4290:L4353" si="339">J4290-H4290</f>
        <v>1929269.2136444263</v>
      </c>
      <c r="M4290" s="29">
        <f>Table4[[#This Row],[Revenue]]/Table4[[#This Row],[Units]]</f>
        <v>5.704364547303908</v>
      </c>
      <c r="N4290" s="31">
        <f t="shared" ref="N4290:N4353" si="340">K4290/I4290</f>
        <v>0.35000844760165767</v>
      </c>
    </row>
    <row r="4291" spans="1:14" x14ac:dyDescent="0.25">
      <c r="A4291" s="35">
        <v>1994</v>
      </c>
      <c r="B4291" s="15" t="s">
        <v>175</v>
      </c>
      <c r="C4291" s="15" t="s">
        <v>169</v>
      </c>
      <c r="D4291" s="15" t="s">
        <v>6</v>
      </c>
      <c r="E4291" s="15" t="s">
        <v>46</v>
      </c>
      <c r="F4291" s="16">
        <v>980</v>
      </c>
      <c r="G4291" s="19">
        <v>2087.0635499998916</v>
      </c>
      <c r="H4291" s="19">
        <f t="shared" si="336"/>
        <v>2045322.2789998937</v>
      </c>
      <c r="I4291" s="20">
        <v>5031.6385499997386</v>
      </c>
      <c r="J4291" s="19">
        <f t="shared" si="337"/>
        <v>4931005.778999744</v>
      </c>
      <c r="K4291" s="19">
        <f t="shared" si="338"/>
        <v>2944.574999999847</v>
      </c>
      <c r="L4291" s="19">
        <f t="shared" si="339"/>
        <v>2885683.4999998501</v>
      </c>
      <c r="M4291" s="29">
        <f>Table4[[#This Row],[Revenue]]/Table4[[#This Row],[Units]]</f>
        <v>5.1343250510201415</v>
      </c>
      <c r="N4291" s="31">
        <f t="shared" si="340"/>
        <v>0.5852119485013485</v>
      </c>
    </row>
    <row r="4292" spans="1:14" x14ac:dyDescent="0.25">
      <c r="A4292" s="35">
        <v>1994</v>
      </c>
      <c r="B4292" s="15" t="s">
        <v>172</v>
      </c>
      <c r="C4292" s="15" t="s">
        <v>169</v>
      </c>
      <c r="D4292" s="15" t="s">
        <v>6</v>
      </c>
      <c r="E4292" s="15" t="s">
        <v>46</v>
      </c>
      <c r="F4292" s="16">
        <v>986</v>
      </c>
      <c r="G4292" s="19">
        <v>2346.7674586998842</v>
      </c>
      <c r="H4292" s="19">
        <f t="shared" si="336"/>
        <v>2313912.7142780856</v>
      </c>
      <c r="I4292" s="20">
        <v>4911.9627699997582</v>
      </c>
      <c r="J4292" s="19">
        <f t="shared" si="337"/>
        <v>4843195.2912197616</v>
      </c>
      <c r="K4292" s="19">
        <f t="shared" si="338"/>
        <v>2565.195311299874</v>
      </c>
      <c r="L4292" s="19">
        <f t="shared" si="339"/>
        <v>2529282.576941676</v>
      </c>
      <c r="M4292" s="29">
        <f>Table4[[#This Row],[Revenue]]/Table4[[#This Row],[Units]]</f>
        <v>4.9817066632857587</v>
      </c>
      <c r="N4292" s="31">
        <f t="shared" si="340"/>
        <v>0.52223427403949974</v>
      </c>
    </row>
    <row r="4293" spans="1:14" x14ac:dyDescent="0.25">
      <c r="A4293" s="35">
        <v>1994</v>
      </c>
      <c r="B4293" s="15" t="s">
        <v>173</v>
      </c>
      <c r="C4293" s="15" t="s">
        <v>169</v>
      </c>
      <c r="D4293" s="15" t="s">
        <v>6</v>
      </c>
      <c r="E4293" s="15" t="s">
        <v>46</v>
      </c>
      <c r="F4293" s="16">
        <v>474</v>
      </c>
      <c r="G4293" s="19">
        <v>1158.7570279999413</v>
      </c>
      <c r="H4293" s="19">
        <f t="shared" si="336"/>
        <v>549250.83127197216</v>
      </c>
      <c r="I4293" s="20">
        <v>2448.0587999998756</v>
      </c>
      <c r="J4293" s="19">
        <f t="shared" si="337"/>
        <v>1160379.871199941</v>
      </c>
      <c r="K4293" s="19">
        <f t="shared" si="338"/>
        <v>1289.3017719999343</v>
      </c>
      <c r="L4293" s="19">
        <f t="shared" si="339"/>
        <v>611129.03992796887</v>
      </c>
      <c r="M4293" s="29">
        <f>Table4[[#This Row],[Revenue]]/Table4[[#This Row],[Units]]</f>
        <v>5.1646810126579652</v>
      </c>
      <c r="N4293" s="31">
        <f t="shared" si="340"/>
        <v>0.52666291022094724</v>
      </c>
    </row>
    <row r="4294" spans="1:14" x14ac:dyDescent="0.25">
      <c r="A4294" s="35">
        <v>1994</v>
      </c>
      <c r="B4294" s="15" t="s">
        <v>172</v>
      </c>
      <c r="C4294" s="15" t="s">
        <v>169</v>
      </c>
      <c r="D4294" s="15" t="s">
        <v>6</v>
      </c>
      <c r="E4294" s="15" t="s">
        <v>46</v>
      </c>
      <c r="F4294" s="16">
        <v>478</v>
      </c>
      <c r="G4294" s="19">
        <v>888.00221829995621</v>
      </c>
      <c r="H4294" s="19">
        <f t="shared" si="336"/>
        <v>424465.06034737907</v>
      </c>
      <c r="I4294" s="20">
        <v>2311.0039299998862</v>
      </c>
      <c r="J4294" s="19">
        <f t="shared" si="337"/>
        <v>1104659.8785399457</v>
      </c>
      <c r="K4294" s="19">
        <f t="shared" si="338"/>
        <v>1423.00171169993</v>
      </c>
      <c r="L4294" s="19">
        <f t="shared" si="339"/>
        <v>680194.81819256663</v>
      </c>
      <c r="M4294" s="29">
        <f>Table4[[#This Row],[Revenue]]/Table4[[#This Row],[Units]]</f>
        <v>4.8347362552298874</v>
      </c>
      <c r="N4294" s="31">
        <f t="shared" si="340"/>
        <v>0.61575045080083446</v>
      </c>
    </row>
    <row r="4295" spans="1:14" x14ac:dyDescent="0.25">
      <c r="A4295" s="35">
        <v>1994</v>
      </c>
      <c r="B4295" s="15" t="s">
        <v>175</v>
      </c>
      <c r="C4295" s="15" t="s">
        <v>169</v>
      </c>
      <c r="D4295" s="15" t="s">
        <v>6</v>
      </c>
      <c r="E4295" s="15" t="s">
        <v>46</v>
      </c>
      <c r="F4295" s="16">
        <v>472</v>
      </c>
      <c r="G4295" s="19">
        <v>1104.0811649999425</v>
      </c>
      <c r="H4295" s="19">
        <f t="shared" si="336"/>
        <v>521126.30987997289</v>
      </c>
      <c r="I4295" s="20">
        <v>2311.32149999988</v>
      </c>
      <c r="J4295" s="19">
        <f t="shared" si="337"/>
        <v>1090943.7479999433</v>
      </c>
      <c r="K4295" s="19">
        <f t="shared" si="338"/>
        <v>1207.2403349999374</v>
      </c>
      <c r="L4295" s="19">
        <f t="shared" si="339"/>
        <v>569817.43811997049</v>
      </c>
      <c r="M4295" s="29">
        <f>Table4[[#This Row],[Revenue]]/Table4[[#This Row],[Units]]</f>
        <v>4.8968675847455083</v>
      </c>
      <c r="N4295" s="31">
        <f t="shared" si="340"/>
        <v>0.52231605815114868</v>
      </c>
    </row>
    <row r="4296" spans="1:14" x14ac:dyDescent="0.25">
      <c r="A4296" s="35">
        <v>1994</v>
      </c>
      <c r="B4296" s="15" t="s">
        <v>171</v>
      </c>
      <c r="C4296" s="15" t="s">
        <v>169</v>
      </c>
      <c r="D4296" s="15" t="s">
        <v>6</v>
      </c>
      <c r="E4296" s="15" t="s">
        <v>46</v>
      </c>
      <c r="F4296" s="16">
        <v>386</v>
      </c>
      <c r="G4296" s="19">
        <v>841.8658142999551</v>
      </c>
      <c r="H4296" s="19">
        <f t="shared" si="336"/>
        <v>324960.20431978267</v>
      </c>
      <c r="I4296" s="20">
        <v>2109.4655299998876</v>
      </c>
      <c r="J4296" s="19">
        <f t="shared" si="337"/>
        <v>814253.69457995659</v>
      </c>
      <c r="K4296" s="19">
        <f t="shared" si="338"/>
        <v>1267.5997156999324</v>
      </c>
      <c r="L4296" s="19">
        <f t="shared" si="339"/>
        <v>489293.49026017392</v>
      </c>
      <c r="M4296" s="29">
        <f>Table4[[#This Row],[Revenue]]/Table4[[#This Row],[Units]]</f>
        <v>5.464936606217325</v>
      </c>
      <c r="N4296" s="31">
        <f t="shared" si="340"/>
        <v>0.60091037169021666</v>
      </c>
    </row>
    <row r="4297" spans="1:14" x14ac:dyDescent="0.25">
      <c r="A4297" s="35">
        <v>1994</v>
      </c>
      <c r="B4297" s="15" t="s">
        <v>174</v>
      </c>
      <c r="C4297" s="15" t="s">
        <v>169</v>
      </c>
      <c r="D4297" s="15" t="s">
        <v>6</v>
      </c>
      <c r="E4297" s="15" t="s">
        <v>46</v>
      </c>
      <c r="F4297" s="16">
        <v>380</v>
      </c>
      <c r="G4297" s="19">
        <v>805.89983129996142</v>
      </c>
      <c r="H4297" s="19">
        <f t="shared" si="336"/>
        <v>306241.93589398533</v>
      </c>
      <c r="I4297" s="20">
        <v>2097.6462299998993</v>
      </c>
      <c r="J4297" s="19">
        <f t="shared" si="337"/>
        <v>797105.56739996176</v>
      </c>
      <c r="K4297" s="19">
        <f t="shared" si="338"/>
        <v>1291.7463986999378</v>
      </c>
      <c r="L4297" s="19">
        <f t="shared" si="339"/>
        <v>490863.63150597643</v>
      </c>
      <c r="M4297" s="29">
        <f>Table4[[#This Row],[Revenue]]/Table4[[#This Row],[Units]]</f>
        <v>5.5201216578944718</v>
      </c>
      <c r="N4297" s="31">
        <f t="shared" si="340"/>
        <v>0.61580755621504379</v>
      </c>
    </row>
    <row r="4298" spans="1:14" x14ac:dyDescent="0.25">
      <c r="A4298" s="35">
        <v>1995</v>
      </c>
      <c r="B4298" s="15" t="s">
        <v>174</v>
      </c>
      <c r="C4298" s="15" t="s">
        <v>169</v>
      </c>
      <c r="D4298" s="15" t="s">
        <v>6</v>
      </c>
      <c r="E4298" s="15" t="s">
        <v>46</v>
      </c>
      <c r="F4298" s="16">
        <v>974</v>
      </c>
      <c r="G4298" s="19">
        <v>2455.3575559998662</v>
      </c>
      <c r="H4298" s="19">
        <f t="shared" si="336"/>
        <v>2391518.2595438696</v>
      </c>
      <c r="I4298" s="20">
        <v>4999.927599999728</v>
      </c>
      <c r="J4298" s="19">
        <f t="shared" si="337"/>
        <v>4869929.4823997347</v>
      </c>
      <c r="K4298" s="19">
        <f t="shared" si="338"/>
        <v>2544.5700439998618</v>
      </c>
      <c r="L4298" s="19">
        <f t="shared" si="339"/>
        <v>2478411.222855865</v>
      </c>
      <c r="M4298" s="29">
        <f>Table4[[#This Row],[Revenue]]/Table4[[#This Row],[Units]]</f>
        <v>5.1333958932235397</v>
      </c>
      <c r="N4298" s="31">
        <f t="shared" si="340"/>
        <v>0.50892137798155324</v>
      </c>
    </row>
    <row r="4299" spans="1:14" x14ac:dyDescent="0.25">
      <c r="A4299" s="35">
        <v>1995</v>
      </c>
      <c r="B4299" s="15" t="s">
        <v>174</v>
      </c>
      <c r="C4299" s="15" t="s">
        <v>169</v>
      </c>
      <c r="D4299" s="15" t="s">
        <v>6</v>
      </c>
      <c r="E4299" s="15" t="s">
        <v>46</v>
      </c>
      <c r="F4299" s="16">
        <v>383</v>
      </c>
      <c r="G4299" s="19">
        <v>860.1651512999531</v>
      </c>
      <c r="H4299" s="19">
        <f t="shared" si="336"/>
        <v>329443.25294788205</v>
      </c>
      <c r="I4299" s="20">
        <v>2155.3182299998825</v>
      </c>
      <c r="J4299" s="19">
        <f t="shared" si="337"/>
        <v>825486.88208995503</v>
      </c>
      <c r="K4299" s="19">
        <f t="shared" si="338"/>
        <v>1295.1530786999294</v>
      </c>
      <c r="L4299" s="19">
        <f t="shared" si="339"/>
        <v>496043.62914207298</v>
      </c>
      <c r="M4299" s="29">
        <f>Table4[[#This Row],[Revenue]]/Table4[[#This Row],[Units]]</f>
        <v>5.6274627415140532</v>
      </c>
      <c r="N4299" s="31">
        <f t="shared" si="340"/>
        <v>0.60091037169021677</v>
      </c>
    </row>
    <row r="4300" spans="1:14" x14ac:dyDescent="0.25">
      <c r="A4300" s="35">
        <v>1996</v>
      </c>
      <c r="B4300" s="15" t="s">
        <v>175</v>
      </c>
      <c r="C4300" s="15" t="s">
        <v>169</v>
      </c>
      <c r="D4300" s="15" t="s">
        <v>6</v>
      </c>
      <c r="E4300" s="15" t="s">
        <v>46</v>
      </c>
      <c r="F4300" s="16">
        <v>293</v>
      </c>
      <c r="G4300" s="19">
        <v>484.30246253279495</v>
      </c>
      <c r="H4300" s="19">
        <f t="shared" si="336"/>
        <v>141900.62152210891</v>
      </c>
      <c r="I4300" s="20">
        <v>790.87364687999172</v>
      </c>
      <c r="J4300" s="19">
        <f t="shared" si="337"/>
        <v>231725.97853583758</v>
      </c>
      <c r="K4300" s="19">
        <f t="shared" si="338"/>
        <v>306.57118434719678</v>
      </c>
      <c r="L4300" s="19">
        <f t="shared" si="339"/>
        <v>89825.357013728673</v>
      </c>
      <c r="M4300" s="29">
        <f>Table4[[#This Row],[Revenue]]/Table4[[#This Row],[Units]]</f>
        <v>2.6992274637542382</v>
      </c>
      <c r="N4300" s="31">
        <f t="shared" si="340"/>
        <v>0.38763611046672836</v>
      </c>
    </row>
    <row r="4301" spans="1:14" x14ac:dyDescent="0.25">
      <c r="A4301" s="35">
        <v>1997</v>
      </c>
      <c r="B4301" s="15" t="s">
        <v>174</v>
      </c>
      <c r="C4301" s="15" t="s">
        <v>169</v>
      </c>
      <c r="D4301" s="15" t="s">
        <v>6</v>
      </c>
      <c r="E4301" s="15" t="s">
        <v>46</v>
      </c>
      <c r="F4301" s="16">
        <v>372</v>
      </c>
      <c r="G4301" s="19">
        <v>856.3921337495882</v>
      </c>
      <c r="H4301" s="19">
        <f t="shared" si="336"/>
        <v>318577.87375484681</v>
      </c>
      <c r="I4301" s="20">
        <v>1721.3448701599832</v>
      </c>
      <c r="J4301" s="19">
        <f t="shared" si="337"/>
        <v>640340.29169951379</v>
      </c>
      <c r="K4301" s="19">
        <f t="shared" si="338"/>
        <v>864.952736410395</v>
      </c>
      <c r="L4301" s="19">
        <f t="shared" si="339"/>
        <v>321762.41794466699</v>
      </c>
      <c r="M4301" s="29">
        <f>Table4[[#This Row],[Revenue]]/Table4[[#This Row],[Units]]</f>
        <v>4.6272711563440412</v>
      </c>
      <c r="N4301" s="31">
        <f t="shared" si="340"/>
        <v>0.50248660300710435</v>
      </c>
    </row>
    <row r="4302" spans="1:14" x14ac:dyDescent="0.25">
      <c r="A4302" s="35">
        <v>1998</v>
      </c>
      <c r="B4302" s="15" t="s">
        <v>174</v>
      </c>
      <c r="C4302" s="15" t="s">
        <v>169</v>
      </c>
      <c r="D4302" s="15" t="s">
        <v>6</v>
      </c>
      <c r="E4302" s="15" t="s">
        <v>46</v>
      </c>
      <c r="F4302" s="16">
        <v>688</v>
      </c>
      <c r="G4302" s="19">
        <v>997.72108799997511</v>
      </c>
      <c r="H4302" s="19">
        <f t="shared" si="336"/>
        <v>686432.10854398285</v>
      </c>
      <c r="I4302" s="20">
        <v>2179.4460979199457</v>
      </c>
      <c r="J4302" s="19">
        <f t="shared" si="337"/>
        <v>1499458.9153689228</v>
      </c>
      <c r="K4302" s="19">
        <f t="shared" si="338"/>
        <v>1181.7250099199705</v>
      </c>
      <c r="L4302" s="19">
        <f t="shared" si="339"/>
        <v>813026.80682493991</v>
      </c>
      <c r="M4302" s="29">
        <f>Table4[[#This Row],[Revenue]]/Table4[[#This Row],[Units]]</f>
        <v>3.1677995609301535</v>
      </c>
      <c r="N4302" s="31">
        <f t="shared" si="340"/>
        <v>0.54221346012998617</v>
      </c>
    </row>
    <row r="4303" spans="1:14" x14ac:dyDescent="0.25">
      <c r="A4303" s="35">
        <v>1999</v>
      </c>
      <c r="B4303" s="15" t="s">
        <v>172</v>
      </c>
      <c r="C4303" s="15" t="s">
        <v>169</v>
      </c>
      <c r="D4303" s="15" t="s">
        <v>6</v>
      </c>
      <c r="E4303" s="15" t="s">
        <v>46</v>
      </c>
      <c r="F4303" s="16">
        <v>688</v>
      </c>
      <c r="G4303" s="19">
        <v>1164.7502879999568</v>
      </c>
      <c r="H4303" s="19">
        <f t="shared" si="336"/>
        <v>801348.19814397022</v>
      </c>
      <c r="I4303" s="20">
        <v>2376.3320879999114</v>
      </c>
      <c r="J4303" s="19">
        <f t="shared" si="337"/>
        <v>1634916.476543939</v>
      </c>
      <c r="K4303" s="19">
        <f t="shared" si="338"/>
        <v>1211.5817999999547</v>
      </c>
      <c r="L4303" s="19">
        <f t="shared" si="339"/>
        <v>833568.27839996875</v>
      </c>
      <c r="M4303" s="29">
        <f>Table4[[#This Row],[Revenue]]/Table4[[#This Row],[Units]]</f>
        <v>3.4539710581394063</v>
      </c>
      <c r="N4303" s="31">
        <f t="shared" si="340"/>
        <v>0.5098537389274187</v>
      </c>
    </row>
    <row r="4304" spans="1:14" x14ac:dyDescent="0.25">
      <c r="A4304" s="35">
        <v>1999</v>
      </c>
      <c r="B4304" s="15" t="s">
        <v>174</v>
      </c>
      <c r="C4304" s="15" t="s">
        <v>169</v>
      </c>
      <c r="D4304" s="15" t="s">
        <v>6</v>
      </c>
      <c r="E4304" s="15" t="s">
        <v>46</v>
      </c>
      <c r="F4304" s="16">
        <v>293</v>
      </c>
      <c r="G4304" s="19">
        <v>626.8500136199782</v>
      </c>
      <c r="H4304" s="19">
        <f t="shared" si="336"/>
        <v>183667.0539906536</v>
      </c>
      <c r="I4304" s="20">
        <v>1001.1181019999652</v>
      </c>
      <c r="J4304" s="19">
        <f t="shared" si="337"/>
        <v>293327.60388598981</v>
      </c>
      <c r="K4304" s="19">
        <f t="shared" si="338"/>
        <v>374.26808837998703</v>
      </c>
      <c r="L4304" s="19">
        <f t="shared" si="339"/>
        <v>109660.54989533621</v>
      </c>
      <c r="M4304" s="29">
        <f>Table4[[#This Row],[Revenue]]/Table4[[#This Row],[Units]]</f>
        <v>3.4167853310579019</v>
      </c>
      <c r="N4304" s="31">
        <f t="shared" si="340"/>
        <v>0.37385008585130952</v>
      </c>
    </row>
    <row r="4305" spans="1:14" x14ac:dyDescent="0.25">
      <c r="A4305" s="35">
        <v>2000</v>
      </c>
      <c r="B4305" s="15" t="s">
        <v>174</v>
      </c>
      <c r="C4305" s="15" t="s">
        <v>169</v>
      </c>
      <c r="D4305" s="15" t="s">
        <v>6</v>
      </c>
      <c r="E4305" s="15" t="s">
        <v>46</v>
      </c>
      <c r="F4305" s="16">
        <v>372</v>
      </c>
      <c r="G4305" s="19">
        <v>682.29784799997083</v>
      </c>
      <c r="H4305" s="19">
        <f t="shared" si="336"/>
        <v>253814.79945598915</v>
      </c>
      <c r="I4305" s="20">
        <v>1645.7706479999295</v>
      </c>
      <c r="J4305" s="19">
        <f t="shared" si="337"/>
        <v>612226.68105597375</v>
      </c>
      <c r="K4305" s="19">
        <f t="shared" si="338"/>
        <v>963.47279999995862</v>
      </c>
      <c r="L4305" s="19">
        <f t="shared" si="339"/>
        <v>358411.8815999846</v>
      </c>
      <c r="M4305" s="29">
        <f>Table4[[#This Row],[Revenue]]/Table4[[#This Row],[Units]]</f>
        <v>4.4241146451611009</v>
      </c>
      <c r="N4305" s="31">
        <f t="shared" si="340"/>
        <v>0.58542349213169342</v>
      </c>
    </row>
    <row r="4306" spans="1:14" x14ac:dyDescent="0.25">
      <c r="A4306" s="35">
        <v>2007</v>
      </c>
      <c r="B4306" s="15" t="s">
        <v>175</v>
      </c>
      <c r="C4306" s="15" t="s">
        <v>169</v>
      </c>
      <c r="D4306" s="15" t="s">
        <v>6</v>
      </c>
      <c r="E4306" s="15" t="s">
        <v>46</v>
      </c>
      <c r="F4306" s="16">
        <v>190</v>
      </c>
      <c r="G4306" s="19">
        <v>261.2288302799999</v>
      </c>
      <c r="H4306" s="19">
        <f t="shared" si="336"/>
        <v>49633.477753199979</v>
      </c>
      <c r="I4306" s="20">
        <v>515.92138799999975</v>
      </c>
      <c r="J4306" s="19">
        <f t="shared" si="337"/>
        <v>98025.063719999947</v>
      </c>
      <c r="K4306" s="19">
        <f t="shared" si="338"/>
        <v>254.69255771999985</v>
      </c>
      <c r="L4306" s="19">
        <f t="shared" si="339"/>
        <v>48391.585966799968</v>
      </c>
      <c r="M4306" s="29">
        <f>Table4[[#This Row],[Revenue]]/Table4[[#This Row],[Units]]</f>
        <v>2.7153757263157883</v>
      </c>
      <c r="N4306" s="31">
        <f t="shared" si="340"/>
        <v>0.4936654374949076</v>
      </c>
    </row>
    <row r="4307" spans="1:14" x14ac:dyDescent="0.25">
      <c r="A4307" s="35">
        <v>2008</v>
      </c>
      <c r="B4307" s="15" t="s">
        <v>173</v>
      </c>
      <c r="C4307" s="15" t="s">
        <v>169</v>
      </c>
      <c r="D4307" s="15" t="s">
        <v>6</v>
      </c>
      <c r="E4307" s="15" t="s">
        <v>46</v>
      </c>
      <c r="F4307" s="16">
        <v>550</v>
      </c>
      <c r="G4307" s="19">
        <v>750.62294999998528</v>
      </c>
      <c r="H4307" s="19">
        <f t="shared" si="336"/>
        <v>412842.62249999191</v>
      </c>
      <c r="I4307" s="20">
        <v>1722.1329404999663</v>
      </c>
      <c r="J4307" s="19">
        <f t="shared" si="337"/>
        <v>947173.11727498146</v>
      </c>
      <c r="K4307" s="19">
        <f t="shared" si="338"/>
        <v>971.50999049998097</v>
      </c>
      <c r="L4307" s="19">
        <f t="shared" si="339"/>
        <v>534330.49477498955</v>
      </c>
      <c r="M4307" s="29">
        <f>Table4[[#This Row],[Revenue]]/Table4[[#This Row],[Units]]</f>
        <v>3.1311508009090296</v>
      </c>
      <c r="N4307" s="31">
        <f t="shared" si="340"/>
        <v>0.5641318202867277</v>
      </c>
    </row>
    <row r="4308" spans="1:14" x14ac:dyDescent="0.25">
      <c r="A4308" s="35">
        <v>2009</v>
      </c>
      <c r="B4308" s="15" t="s">
        <v>171</v>
      </c>
      <c r="C4308" s="15" t="s">
        <v>169</v>
      </c>
      <c r="D4308" s="15" t="s">
        <v>6</v>
      </c>
      <c r="E4308" s="15" t="s">
        <v>46</v>
      </c>
      <c r="F4308" s="16">
        <v>550</v>
      </c>
      <c r="G4308" s="19">
        <v>990.69629999995891</v>
      </c>
      <c r="H4308" s="19">
        <f t="shared" si="336"/>
        <v>544882.96499997738</v>
      </c>
      <c r="I4308" s="20">
        <v>2130.0512999999114</v>
      </c>
      <c r="J4308" s="19">
        <f t="shared" si="337"/>
        <v>1171528.2149999512</v>
      </c>
      <c r="K4308" s="19">
        <f t="shared" si="338"/>
        <v>1139.3549999999525</v>
      </c>
      <c r="L4308" s="19">
        <f t="shared" si="339"/>
        <v>626645.24999997381</v>
      </c>
      <c r="M4308" s="29">
        <f>Table4[[#This Row],[Revenue]]/Table4[[#This Row],[Units]]</f>
        <v>3.8728205454543843</v>
      </c>
      <c r="N4308" s="31">
        <f t="shared" si="340"/>
        <v>0.53489556800815075</v>
      </c>
    </row>
    <row r="4309" spans="1:14" x14ac:dyDescent="0.25">
      <c r="A4309" s="35">
        <v>2009</v>
      </c>
      <c r="B4309" s="15" t="s">
        <v>175</v>
      </c>
      <c r="C4309" s="15" t="s">
        <v>169</v>
      </c>
      <c r="D4309" s="15" t="s">
        <v>6</v>
      </c>
      <c r="E4309" s="15" t="s">
        <v>46</v>
      </c>
      <c r="F4309" s="16">
        <v>132</v>
      </c>
      <c r="G4309" s="19">
        <v>247.88583575999016</v>
      </c>
      <c r="H4309" s="19">
        <f t="shared" si="336"/>
        <v>32720.930320318701</v>
      </c>
      <c r="I4309" s="20">
        <v>618.50109599997552</v>
      </c>
      <c r="J4309" s="19">
        <f t="shared" si="337"/>
        <v>81642.144671996764</v>
      </c>
      <c r="K4309" s="19">
        <f t="shared" si="338"/>
        <v>370.61526023998533</v>
      </c>
      <c r="L4309" s="19">
        <f t="shared" si="339"/>
        <v>48921.214351678063</v>
      </c>
      <c r="M4309" s="29">
        <f>Table4[[#This Row],[Revenue]]/Table4[[#This Row],[Units]]</f>
        <v>4.6856143636361782</v>
      </c>
      <c r="N4309" s="31">
        <f t="shared" si="340"/>
        <v>0.59921520371889525</v>
      </c>
    </row>
    <row r="4310" spans="1:14" x14ac:dyDescent="0.25">
      <c r="A4310" s="35">
        <v>2010</v>
      </c>
      <c r="B4310" s="15" t="s">
        <v>171</v>
      </c>
      <c r="C4310" s="15" t="s">
        <v>169</v>
      </c>
      <c r="D4310" s="15" t="s">
        <v>6</v>
      </c>
      <c r="E4310" s="15" t="s">
        <v>46</v>
      </c>
      <c r="F4310" s="16">
        <v>400</v>
      </c>
      <c r="G4310" s="19">
        <v>898.51395389995491</v>
      </c>
      <c r="H4310" s="19">
        <f t="shared" si="336"/>
        <v>359405.58155998198</v>
      </c>
      <c r="I4310" s="20">
        <v>2154.8556899998921</v>
      </c>
      <c r="J4310" s="19">
        <f t="shared" si="337"/>
        <v>861942.27599995688</v>
      </c>
      <c r="K4310" s="19">
        <f t="shared" si="338"/>
        <v>1256.3417360999372</v>
      </c>
      <c r="L4310" s="19">
        <f t="shared" si="339"/>
        <v>502536.6944399749</v>
      </c>
      <c r="M4310" s="29">
        <f>Table4[[#This Row],[Revenue]]/Table4[[#This Row],[Units]]</f>
        <v>5.3871392249997303</v>
      </c>
      <c r="N4310" s="31">
        <f t="shared" si="340"/>
        <v>0.58302824728833702</v>
      </c>
    </row>
    <row r="4311" spans="1:14" x14ac:dyDescent="0.25">
      <c r="A4311" s="35">
        <v>2010</v>
      </c>
      <c r="B4311" s="15" t="s">
        <v>175</v>
      </c>
      <c r="C4311" s="15" t="s">
        <v>169</v>
      </c>
      <c r="D4311" s="15" t="s">
        <v>6</v>
      </c>
      <c r="E4311" s="15" t="s">
        <v>46</v>
      </c>
      <c r="F4311" s="16">
        <v>403</v>
      </c>
      <c r="G4311" s="19">
        <v>732.61154699996428</v>
      </c>
      <c r="H4311" s="19">
        <f t="shared" si="336"/>
        <v>295242.45344098558</v>
      </c>
      <c r="I4311" s="20">
        <v>2024.8436999999014</v>
      </c>
      <c r="J4311" s="19">
        <f t="shared" si="337"/>
        <v>816012.01109996031</v>
      </c>
      <c r="K4311" s="19">
        <f t="shared" si="338"/>
        <v>1292.2321529999372</v>
      </c>
      <c r="L4311" s="19">
        <f t="shared" si="339"/>
        <v>520769.55765897472</v>
      </c>
      <c r="M4311" s="29">
        <f>Table4[[#This Row],[Revenue]]/Table4[[#This Row],[Units]]</f>
        <v>5.0244260545903261</v>
      </c>
      <c r="N4311" s="31">
        <f t="shared" si="340"/>
        <v>0.63818859351958868</v>
      </c>
    </row>
    <row r="4312" spans="1:14" x14ac:dyDescent="0.25">
      <c r="A4312" s="35">
        <v>2010</v>
      </c>
      <c r="B4312" s="15" t="s">
        <v>176</v>
      </c>
      <c r="C4312" s="15" t="s">
        <v>169</v>
      </c>
      <c r="D4312" s="15" t="s">
        <v>6</v>
      </c>
      <c r="E4312" s="15" t="s">
        <v>46</v>
      </c>
      <c r="F4312" s="16">
        <v>306</v>
      </c>
      <c r="G4312" s="19">
        <v>654.68694799996911</v>
      </c>
      <c r="H4312" s="19">
        <f t="shared" si="336"/>
        <v>200334.20608799055</v>
      </c>
      <c r="I4312" s="20">
        <v>1819.570799999914</v>
      </c>
      <c r="J4312" s="19">
        <f t="shared" si="337"/>
        <v>556788.66479997372</v>
      </c>
      <c r="K4312" s="19">
        <f t="shared" si="338"/>
        <v>1164.8838519999449</v>
      </c>
      <c r="L4312" s="19">
        <f t="shared" si="339"/>
        <v>356454.45871198317</v>
      </c>
      <c r="M4312" s="29">
        <f>Table4[[#This Row],[Revenue]]/Table4[[#This Row],[Units]]</f>
        <v>5.9463098039212881</v>
      </c>
      <c r="N4312" s="31">
        <f t="shared" si="340"/>
        <v>0.64019704646832098</v>
      </c>
    </row>
    <row r="4313" spans="1:14" x14ac:dyDescent="0.25">
      <c r="A4313" s="35">
        <v>2010</v>
      </c>
      <c r="B4313" s="15" t="s">
        <v>173</v>
      </c>
      <c r="C4313" s="15" t="s">
        <v>169</v>
      </c>
      <c r="D4313" s="15" t="s">
        <v>6</v>
      </c>
      <c r="E4313" s="15" t="s">
        <v>46</v>
      </c>
      <c r="F4313" s="16">
        <v>291</v>
      </c>
      <c r="G4313" s="19">
        <v>682.63366479996887</v>
      </c>
      <c r="H4313" s="19">
        <f t="shared" si="336"/>
        <v>198646.39645679094</v>
      </c>
      <c r="I4313" s="20">
        <v>1621.476079999926</v>
      </c>
      <c r="J4313" s="19">
        <f t="shared" si="337"/>
        <v>471849.53927997849</v>
      </c>
      <c r="K4313" s="19">
        <f t="shared" si="338"/>
        <v>938.84241519995714</v>
      </c>
      <c r="L4313" s="19">
        <f t="shared" si="339"/>
        <v>273203.14282318752</v>
      </c>
      <c r="M4313" s="29">
        <f>Table4[[#This Row],[Revenue]]/Table4[[#This Row],[Units]]</f>
        <v>5.5720827491406393</v>
      </c>
      <c r="N4313" s="31">
        <f t="shared" si="340"/>
        <v>0.5790047887724622</v>
      </c>
    </row>
    <row r="4314" spans="1:14" x14ac:dyDescent="0.25">
      <c r="A4314" s="35">
        <v>2010</v>
      </c>
      <c r="B4314" s="15" t="s">
        <v>172</v>
      </c>
      <c r="C4314" s="15" t="s">
        <v>169</v>
      </c>
      <c r="D4314" s="15" t="s">
        <v>6</v>
      </c>
      <c r="E4314" s="15" t="s">
        <v>46</v>
      </c>
      <c r="F4314" s="16">
        <v>190</v>
      </c>
      <c r="G4314" s="19">
        <v>425.77037369998123</v>
      </c>
      <c r="H4314" s="19">
        <f t="shared" si="336"/>
        <v>80896.371002996428</v>
      </c>
      <c r="I4314" s="20">
        <v>831.49226999996336</v>
      </c>
      <c r="J4314" s="19">
        <f t="shared" si="337"/>
        <v>157983.53129999305</v>
      </c>
      <c r="K4314" s="19">
        <f t="shared" si="338"/>
        <v>405.72189629998212</v>
      </c>
      <c r="L4314" s="19">
        <f t="shared" si="339"/>
        <v>77087.160296996619</v>
      </c>
      <c r="M4314" s="29">
        <f>Table4[[#This Row],[Revenue]]/Table4[[#This Row],[Units]]</f>
        <v>4.3762751052629651</v>
      </c>
      <c r="N4314" s="31">
        <f t="shared" si="340"/>
        <v>0.4879442791452529</v>
      </c>
    </row>
    <row r="4315" spans="1:14" x14ac:dyDescent="0.25">
      <c r="A4315" s="35">
        <v>2011</v>
      </c>
      <c r="B4315" s="15" t="s">
        <v>174</v>
      </c>
      <c r="C4315" s="15" t="s">
        <v>169</v>
      </c>
      <c r="D4315" s="15" t="s">
        <v>6</v>
      </c>
      <c r="E4315" s="15" t="s">
        <v>46</v>
      </c>
      <c r="F4315" s="16">
        <v>978</v>
      </c>
      <c r="G4315" s="19">
        <v>2133.5242499998867</v>
      </c>
      <c r="H4315" s="19">
        <f t="shared" si="336"/>
        <v>2086586.7164998893</v>
      </c>
      <c r="I4315" s="20">
        <v>5143.6492499997266</v>
      </c>
      <c r="J4315" s="19">
        <f t="shared" si="337"/>
        <v>5030488.9664997328</v>
      </c>
      <c r="K4315" s="19">
        <f t="shared" si="338"/>
        <v>3010.1249999998399</v>
      </c>
      <c r="L4315" s="19">
        <f t="shared" si="339"/>
        <v>2943902.2499998435</v>
      </c>
      <c r="M4315" s="29">
        <f>Table4[[#This Row],[Revenue]]/Table4[[#This Row],[Units]]</f>
        <v>5.2593550613494138</v>
      </c>
      <c r="N4315" s="31">
        <f t="shared" si="340"/>
        <v>0.5852119485013485</v>
      </c>
    </row>
    <row r="4316" spans="1:14" x14ac:dyDescent="0.25">
      <c r="A4316" s="35">
        <v>2011</v>
      </c>
      <c r="B4316" s="15" t="s">
        <v>172</v>
      </c>
      <c r="C4316" s="15" t="s">
        <v>169</v>
      </c>
      <c r="D4316" s="15" t="s">
        <v>6</v>
      </c>
      <c r="E4316" s="15" t="s">
        <v>46</v>
      </c>
      <c r="F4316" s="16">
        <v>862.18493825266023</v>
      </c>
      <c r="G4316" s="19">
        <v>2171.0712346494456</v>
      </c>
      <c r="H4316" s="19">
        <f t="shared" si="336"/>
        <v>1871864.918388359</v>
      </c>
      <c r="I4316" s="20">
        <v>5604.6761851955289</v>
      </c>
      <c r="J4316" s="19">
        <f t="shared" si="337"/>
        <v>4832267.3906589625</v>
      </c>
      <c r="K4316" s="19">
        <f t="shared" si="338"/>
        <v>3433.6049505460833</v>
      </c>
      <c r="L4316" s="19">
        <f t="shared" si="339"/>
        <v>2960402.4722706033</v>
      </c>
      <c r="M4316" s="29">
        <f>Table4[[#This Row],[Revenue]]/Table4[[#This Row],[Units]]</f>
        <v>6.500549866429119</v>
      </c>
      <c r="N4316" s="31">
        <f t="shared" si="340"/>
        <v>0.61263217304431938</v>
      </c>
    </row>
    <row r="4317" spans="1:14" x14ac:dyDescent="0.25">
      <c r="A4317" s="35">
        <v>2011</v>
      </c>
      <c r="B4317" s="15" t="s">
        <v>172</v>
      </c>
      <c r="C4317" s="15" t="s">
        <v>169</v>
      </c>
      <c r="D4317" s="15" t="s">
        <v>6</v>
      </c>
      <c r="E4317" s="15" t="s">
        <v>46</v>
      </c>
      <c r="F4317" s="16">
        <v>746.59913232845304</v>
      </c>
      <c r="G4317" s="19">
        <v>1660.3509299170023</v>
      </c>
      <c r="H4317" s="19">
        <f t="shared" si="336"/>
        <v>1239616.563636774</v>
      </c>
      <c r="I4317" s="20">
        <v>4816.8559298328655</v>
      </c>
      <c r="J4317" s="19">
        <f t="shared" si="337"/>
        <v>3596260.4577643811</v>
      </c>
      <c r="K4317" s="19">
        <f t="shared" si="338"/>
        <v>3156.5049999158632</v>
      </c>
      <c r="L4317" s="19">
        <f t="shared" si="339"/>
        <v>2356643.8941276073</v>
      </c>
      <c r="M4317" s="29">
        <f>Table4[[#This Row],[Revenue]]/Table4[[#This Row],[Units]]</f>
        <v>6.4517298792061482</v>
      </c>
      <c r="N4317" s="31">
        <f t="shared" si="340"/>
        <v>0.65530400865142491</v>
      </c>
    </row>
    <row r="4318" spans="1:14" x14ac:dyDescent="0.25">
      <c r="A4318" s="35">
        <v>2011</v>
      </c>
      <c r="B4318" s="15" t="s">
        <v>173</v>
      </c>
      <c r="C4318" s="15" t="s">
        <v>169</v>
      </c>
      <c r="D4318" s="15" t="s">
        <v>6</v>
      </c>
      <c r="E4318" s="15" t="s">
        <v>46</v>
      </c>
      <c r="F4318" s="16">
        <v>743.99928123282973</v>
      </c>
      <c r="G4318" s="19">
        <v>1475.4522604994177</v>
      </c>
      <c r="H4318" s="19">
        <f t="shared" si="336"/>
        <v>1097735.4213049207</v>
      </c>
      <c r="I4318" s="20">
        <v>4100.9809065640275</v>
      </c>
      <c r="J4318" s="19">
        <f t="shared" si="337"/>
        <v>3051126.8468331951</v>
      </c>
      <c r="K4318" s="19">
        <f t="shared" si="338"/>
        <v>2625.5286460646098</v>
      </c>
      <c r="L4318" s="19">
        <f t="shared" si="339"/>
        <v>1953391.4255282744</v>
      </c>
      <c r="M4318" s="29">
        <f>Table4[[#This Row],[Revenue]]/Table4[[#This Row],[Units]]</f>
        <v>5.5120764361070025</v>
      </c>
      <c r="N4318" s="31">
        <f t="shared" si="340"/>
        <v>0.6402196708261163</v>
      </c>
    </row>
    <row r="4319" spans="1:14" x14ac:dyDescent="0.25">
      <c r="A4319" s="35">
        <v>2011</v>
      </c>
      <c r="B4319" s="15" t="s">
        <v>173</v>
      </c>
      <c r="C4319" s="15" t="s">
        <v>169</v>
      </c>
      <c r="D4319" s="15" t="s">
        <v>6</v>
      </c>
      <c r="E4319" s="15" t="s">
        <v>46</v>
      </c>
      <c r="F4319" s="16">
        <v>703.04138188254728</v>
      </c>
      <c r="G4319" s="19">
        <v>1658.8298384405578</v>
      </c>
      <c r="H4319" s="19">
        <f t="shared" si="336"/>
        <v>1166226.0219252524</v>
      </c>
      <c r="I4319" s="20">
        <v>4282.2957162869661</v>
      </c>
      <c r="J4319" s="19">
        <f t="shared" si="337"/>
        <v>3010631.0980081013</v>
      </c>
      <c r="K4319" s="19">
        <f t="shared" si="338"/>
        <v>2623.4658778464081</v>
      </c>
      <c r="L4319" s="19">
        <f t="shared" si="339"/>
        <v>1844405.0760828489</v>
      </c>
      <c r="M4319" s="29">
        <f>Table4[[#This Row],[Revenue]]/Table4[[#This Row],[Units]]</f>
        <v>6.0911005050942828</v>
      </c>
      <c r="N4319" s="31">
        <f t="shared" si="340"/>
        <v>0.61263071297680649</v>
      </c>
    </row>
    <row r="4320" spans="1:14" x14ac:dyDescent="0.25">
      <c r="A4320" s="35">
        <v>2011</v>
      </c>
      <c r="B4320" s="15" t="s">
        <v>175</v>
      </c>
      <c r="C4320" s="15" t="s">
        <v>169</v>
      </c>
      <c r="D4320" s="15" t="s">
        <v>6</v>
      </c>
      <c r="E4320" s="15" t="s">
        <v>46</v>
      </c>
      <c r="F4320" s="16">
        <v>590.62559068899827</v>
      </c>
      <c r="G4320" s="19">
        <v>1771.9197999286794</v>
      </c>
      <c r="H4320" s="19">
        <f t="shared" si="336"/>
        <v>1046541.1784864079</v>
      </c>
      <c r="I4320" s="20">
        <v>3844.5702535331866</v>
      </c>
      <c r="J4320" s="19">
        <f t="shared" si="337"/>
        <v>2270701.5769383903</v>
      </c>
      <c r="K4320" s="19">
        <f t="shared" si="338"/>
        <v>2072.6504536045072</v>
      </c>
      <c r="L4320" s="19">
        <f t="shared" si="339"/>
        <v>1224160.3984519825</v>
      </c>
      <c r="M4320" s="29">
        <f>Table4[[#This Row],[Revenue]]/Table4[[#This Row],[Units]]</f>
        <v>6.5093187869632896</v>
      </c>
      <c r="N4320" s="31">
        <f t="shared" si="340"/>
        <v>0.53911108834588917</v>
      </c>
    </row>
    <row r="4321" spans="1:19" x14ac:dyDescent="0.25">
      <c r="A4321" s="35">
        <v>2011</v>
      </c>
      <c r="B4321" s="15" t="s">
        <v>172</v>
      </c>
      <c r="C4321" s="15" t="s">
        <v>169</v>
      </c>
      <c r="D4321" s="15" t="s">
        <v>6</v>
      </c>
      <c r="E4321" s="15" t="s">
        <v>46</v>
      </c>
      <c r="F4321" s="16">
        <v>580.13100114806377</v>
      </c>
      <c r="G4321" s="19">
        <v>1416.4879934714061</v>
      </c>
      <c r="H4321" s="19">
        <f t="shared" si="336"/>
        <v>821748.59776677878</v>
      </c>
      <c r="I4321" s="20">
        <v>3333.1891526815748</v>
      </c>
      <c r="J4321" s="19">
        <f t="shared" si="337"/>
        <v>1933686.3601610283</v>
      </c>
      <c r="K4321" s="19">
        <f t="shared" si="338"/>
        <v>1916.7011592101687</v>
      </c>
      <c r="L4321" s="19">
        <f t="shared" si="339"/>
        <v>1111937.7623942494</v>
      </c>
      <c r="M4321" s="29">
        <f>Table4[[#This Row],[Revenue]]/Table4[[#This Row],[Units]]</f>
        <v>5.7455801294626259</v>
      </c>
      <c r="N4321" s="31">
        <f t="shared" si="340"/>
        <v>0.5750352204489112</v>
      </c>
    </row>
    <row r="4322" spans="1:19" x14ac:dyDescent="0.25">
      <c r="A4322" s="35">
        <v>2011</v>
      </c>
      <c r="B4322" s="15" t="s">
        <v>175</v>
      </c>
      <c r="C4322" s="15" t="s">
        <v>169</v>
      </c>
      <c r="D4322" s="15" t="s">
        <v>6</v>
      </c>
      <c r="E4322" s="15" t="s">
        <v>46</v>
      </c>
      <c r="F4322" s="16">
        <v>501.19254508883739</v>
      </c>
      <c r="G4322" s="19">
        <v>1273.9532187382899</v>
      </c>
      <c r="H4322" s="19">
        <f t="shared" si="336"/>
        <v>638495.85602355993</v>
      </c>
      <c r="I4322" s="20">
        <v>3394.889680153407</v>
      </c>
      <c r="J4322" s="19">
        <f t="shared" si="337"/>
        <v>1701493.3990919152</v>
      </c>
      <c r="K4322" s="19">
        <f t="shared" si="338"/>
        <v>2120.9364614151173</v>
      </c>
      <c r="L4322" s="19">
        <f t="shared" si="339"/>
        <v>1062997.5430683554</v>
      </c>
      <c r="M4322" s="29">
        <f>Table4[[#This Row],[Revenue]]/Table4[[#This Row],[Units]]</f>
        <v>6.7736236570551061</v>
      </c>
      <c r="N4322" s="31">
        <f t="shared" si="340"/>
        <v>0.62474385362627671</v>
      </c>
    </row>
    <row r="4323" spans="1:19" x14ac:dyDescent="0.25">
      <c r="A4323" s="35">
        <v>2011</v>
      </c>
      <c r="B4323" s="15" t="s">
        <v>176</v>
      </c>
      <c r="C4323" s="15" t="s">
        <v>169</v>
      </c>
      <c r="D4323" s="15" t="s">
        <v>6</v>
      </c>
      <c r="E4323" s="15" t="s">
        <v>46</v>
      </c>
      <c r="F4323" s="16">
        <v>546.02326426272566</v>
      </c>
      <c r="G4323" s="19">
        <v>1511.2951485053138</v>
      </c>
      <c r="H4323" s="19">
        <f t="shared" si="336"/>
        <v>825202.31025129219</v>
      </c>
      <c r="I4323" s="20">
        <v>3016.7606585171079</v>
      </c>
      <c r="J4323" s="19">
        <f t="shared" si="337"/>
        <v>1647221.502262881</v>
      </c>
      <c r="K4323" s="19">
        <f t="shared" si="338"/>
        <v>1505.4655100117941</v>
      </c>
      <c r="L4323" s="19">
        <f t="shared" si="339"/>
        <v>822019.19201158884</v>
      </c>
      <c r="M4323" s="29">
        <f>Table4[[#This Row],[Revenue]]/Table4[[#This Row],[Units]]</f>
        <v>5.5249672604893938</v>
      </c>
      <c r="N4323" s="31">
        <f t="shared" si="340"/>
        <v>0.49903379168031425</v>
      </c>
    </row>
    <row r="4324" spans="1:19" x14ac:dyDescent="0.25">
      <c r="A4324" s="35">
        <v>2011</v>
      </c>
      <c r="B4324" s="15" t="s">
        <v>173</v>
      </c>
      <c r="C4324" s="15" t="s">
        <v>169</v>
      </c>
      <c r="D4324" s="15" t="s">
        <v>6</v>
      </c>
      <c r="E4324" s="15" t="s">
        <v>46</v>
      </c>
      <c r="F4324" s="16">
        <v>528.8058861154833</v>
      </c>
      <c r="G4324" s="19">
        <v>989.61617329597868</v>
      </c>
      <c r="H4324" s="19">
        <f t="shared" si="336"/>
        <v>523314.85743399372</v>
      </c>
      <c r="I4324" s="20">
        <v>2585.6393887067979</v>
      </c>
      <c r="J4324" s="19">
        <f t="shared" si="337"/>
        <v>1367301.3281201948</v>
      </c>
      <c r="K4324" s="19">
        <f t="shared" si="338"/>
        <v>1596.0232154108194</v>
      </c>
      <c r="L4324" s="19">
        <f t="shared" si="339"/>
        <v>843986.47068620112</v>
      </c>
      <c r="M4324" s="29">
        <f>Table4[[#This Row],[Revenue]]/Table4[[#This Row],[Units]]</f>
        <v>4.8895813314417857</v>
      </c>
      <c r="N4324" s="31">
        <f t="shared" si="340"/>
        <v>0.61726442688864935</v>
      </c>
    </row>
    <row r="4325" spans="1:19" x14ac:dyDescent="0.25">
      <c r="A4325" s="35">
        <v>2011</v>
      </c>
      <c r="B4325" s="15" t="s">
        <v>176</v>
      </c>
      <c r="C4325" s="15" t="s">
        <v>169</v>
      </c>
      <c r="D4325" s="15" t="s">
        <v>6</v>
      </c>
      <c r="E4325" s="15" t="s">
        <v>46</v>
      </c>
      <c r="F4325" s="16">
        <v>464.72049553530667</v>
      </c>
      <c r="G4325" s="19">
        <v>1086.3663342444354</v>
      </c>
      <c r="H4325" s="19">
        <f t="shared" si="336"/>
        <v>504856.7011829486</v>
      </c>
      <c r="I4325" s="20">
        <v>2663.3994863591279</v>
      </c>
      <c r="J4325" s="19">
        <f t="shared" si="337"/>
        <v>1237736.3291092953</v>
      </c>
      <c r="K4325" s="19">
        <f t="shared" si="338"/>
        <v>1577.0331521146925</v>
      </c>
      <c r="L4325" s="19">
        <f t="shared" si="339"/>
        <v>732879.62792634661</v>
      </c>
      <c r="M4325" s="29">
        <f>Table4[[#This Row],[Revenue]]/Table4[[#This Row],[Units]]</f>
        <v>5.7311857599290645</v>
      </c>
      <c r="N4325" s="31">
        <f t="shared" si="340"/>
        <v>0.59211288437638765</v>
      </c>
    </row>
    <row r="4326" spans="1:19" x14ac:dyDescent="0.25">
      <c r="A4326" s="35">
        <v>2011</v>
      </c>
      <c r="B4326" s="15" t="s">
        <v>174</v>
      </c>
      <c r="C4326" s="15" t="s">
        <v>169</v>
      </c>
      <c r="D4326" s="15" t="s">
        <v>6</v>
      </c>
      <c r="E4326" s="15" t="s">
        <v>46</v>
      </c>
      <c r="F4326" s="16">
        <v>392</v>
      </c>
      <c r="G4326" s="19">
        <v>692.42299299996262</v>
      </c>
      <c r="H4326" s="19">
        <f t="shared" si="336"/>
        <v>271429.81325598533</v>
      </c>
      <c r="I4326" s="20">
        <v>1849.0902999999003</v>
      </c>
      <c r="J4326" s="19">
        <f t="shared" si="337"/>
        <v>724843.39759996091</v>
      </c>
      <c r="K4326" s="19">
        <f t="shared" si="338"/>
        <v>1156.6673069999376</v>
      </c>
      <c r="L4326" s="19">
        <f t="shared" si="339"/>
        <v>453413.58434397558</v>
      </c>
      <c r="M4326" s="29">
        <f>Table4[[#This Row],[Revenue]]/Table4[[#This Row],[Units]]</f>
        <v>4.7170670918364799</v>
      </c>
      <c r="N4326" s="31">
        <f t="shared" si="340"/>
        <v>0.62553316460531971</v>
      </c>
    </row>
    <row r="4327" spans="1:19" x14ac:dyDescent="0.25">
      <c r="A4327" s="35">
        <v>2011</v>
      </c>
      <c r="B4327" s="15" t="s">
        <v>174</v>
      </c>
      <c r="C4327" s="15" t="s">
        <v>169</v>
      </c>
      <c r="D4327" s="15" t="s">
        <v>6</v>
      </c>
      <c r="E4327" s="15" t="s">
        <v>46</v>
      </c>
      <c r="F4327" s="16">
        <v>394</v>
      </c>
      <c r="G4327" s="19">
        <v>677.52374399996427</v>
      </c>
      <c r="H4327" s="19">
        <f t="shared" si="336"/>
        <v>266944.35513598594</v>
      </c>
      <c r="I4327" s="20">
        <v>1809.3023999999045</v>
      </c>
      <c r="J4327" s="19">
        <f t="shared" si="337"/>
        <v>712865.14559996244</v>
      </c>
      <c r="K4327" s="19">
        <f t="shared" si="338"/>
        <v>1131.7786559999404</v>
      </c>
      <c r="L4327" s="19">
        <f t="shared" si="339"/>
        <v>445920.7904639765</v>
      </c>
      <c r="M4327" s="29">
        <f>Table4[[#This Row],[Revenue]]/Table4[[#This Row],[Units]]</f>
        <v>4.5921380710657473</v>
      </c>
      <c r="N4327" s="31">
        <f t="shared" si="340"/>
        <v>0.62553316460531971</v>
      </c>
    </row>
    <row r="4328" spans="1:19" x14ac:dyDescent="0.25">
      <c r="A4328" s="35">
        <v>2015</v>
      </c>
      <c r="B4328" s="15" t="s">
        <v>173</v>
      </c>
      <c r="C4328" s="15" t="s">
        <v>169</v>
      </c>
      <c r="D4328" s="15" t="s">
        <v>6</v>
      </c>
      <c r="E4328" s="15" t="s">
        <v>46</v>
      </c>
      <c r="F4328" s="16">
        <v>398</v>
      </c>
      <c r="G4328" s="19">
        <v>839.13017789995683</v>
      </c>
      <c r="H4328" s="19">
        <f t="shared" si="336"/>
        <v>333973.81080418284</v>
      </c>
      <c r="I4328" s="20">
        <v>2014.3260899998963</v>
      </c>
      <c r="J4328" s="19">
        <f t="shared" si="337"/>
        <v>801701.7838199588</v>
      </c>
      <c r="K4328" s="19">
        <f t="shared" si="338"/>
        <v>1175.1959120999395</v>
      </c>
      <c r="L4328" s="19">
        <f t="shared" si="339"/>
        <v>467727.97301577596</v>
      </c>
      <c r="M4328" s="29">
        <f>Table4[[#This Row],[Revenue]]/Table4[[#This Row],[Units]]</f>
        <v>5.0611208291454686</v>
      </c>
      <c r="N4328" s="31">
        <f t="shared" si="340"/>
        <v>0.58341890021391718</v>
      </c>
    </row>
    <row r="4329" spans="1:19" x14ac:dyDescent="0.25">
      <c r="A4329" s="35">
        <v>2016</v>
      </c>
      <c r="B4329" s="15" t="s">
        <v>174</v>
      </c>
      <c r="C4329" s="15" t="s">
        <v>169</v>
      </c>
      <c r="D4329" s="15" t="s">
        <v>6</v>
      </c>
      <c r="E4329" s="15" t="s">
        <v>46</v>
      </c>
      <c r="F4329" s="16">
        <v>1744.4500505456299</v>
      </c>
      <c r="G4329" s="19">
        <v>3968.2862170247076</v>
      </c>
      <c r="H4329" s="19">
        <f t="shared" si="336"/>
        <v>6922477.0918682776</v>
      </c>
      <c r="I4329" s="20">
        <v>8610.18966095223</v>
      </c>
      <c r="J4329" s="19">
        <f t="shared" si="337"/>
        <v>15020045.789255578</v>
      </c>
      <c r="K4329" s="19">
        <f t="shared" si="338"/>
        <v>4641.9034439275219</v>
      </c>
      <c r="L4329" s="19">
        <f t="shared" si="339"/>
        <v>8097568.6973873004</v>
      </c>
      <c r="M4329" s="29">
        <f>Table4[[#This Row],[Revenue]]/Table4[[#This Row],[Units]]</f>
        <v>4.9357616506469366</v>
      </c>
      <c r="N4329" s="31">
        <f t="shared" si="340"/>
        <v>0.53911744418114926</v>
      </c>
      <c r="O4329" s="41"/>
      <c r="P4329" s="41"/>
      <c r="Q4329" s="41"/>
      <c r="R4329" s="41"/>
      <c r="S4329" s="41"/>
    </row>
    <row r="4330" spans="1:19" x14ac:dyDescent="0.25">
      <c r="A4330" s="35">
        <v>2016</v>
      </c>
      <c r="B4330" s="15" t="s">
        <v>176</v>
      </c>
      <c r="C4330" s="15" t="s">
        <v>169</v>
      </c>
      <c r="D4330" s="15" t="s">
        <v>6</v>
      </c>
      <c r="E4330" s="15" t="s">
        <v>46</v>
      </c>
      <c r="F4330" s="16">
        <v>1816.3125553172622</v>
      </c>
      <c r="G4330" s="19">
        <v>3572.727911893468</v>
      </c>
      <c r="H4330" s="19">
        <f t="shared" si="336"/>
        <v>6489190.5631045308</v>
      </c>
      <c r="I4330" s="20">
        <v>7250.1120642642527</v>
      </c>
      <c r="J4330" s="19">
        <f t="shared" si="337"/>
        <v>13168469.569780316</v>
      </c>
      <c r="K4330" s="19">
        <f t="shared" si="338"/>
        <v>3677.3841523707847</v>
      </c>
      <c r="L4330" s="19">
        <f t="shared" si="339"/>
        <v>6679279.0066757854</v>
      </c>
      <c r="M4330" s="29">
        <f>Table4[[#This Row],[Revenue]]/Table4[[#This Row],[Units]]</f>
        <v>3.9916654449365123</v>
      </c>
      <c r="N4330" s="31">
        <f t="shared" si="340"/>
        <v>0.50721756019421871</v>
      </c>
      <c r="O4330" s="41"/>
      <c r="P4330" s="41"/>
      <c r="Q4330" s="41"/>
      <c r="R4330" s="41"/>
      <c r="S4330" s="41"/>
    </row>
    <row r="4331" spans="1:19" x14ac:dyDescent="0.25">
      <c r="A4331" s="35">
        <v>2016</v>
      </c>
      <c r="B4331" s="15" t="s">
        <v>172</v>
      </c>
      <c r="C4331" s="15" t="s">
        <v>169</v>
      </c>
      <c r="D4331" s="15" t="s">
        <v>6</v>
      </c>
      <c r="E4331" s="15" t="s">
        <v>46</v>
      </c>
      <c r="F4331" s="16">
        <v>1633.3205603854926</v>
      </c>
      <c r="G4331" s="19">
        <v>3908.0085536195252</v>
      </c>
      <c r="H4331" s="19">
        <f t="shared" si="336"/>
        <v>6383030.720789141</v>
      </c>
      <c r="I4331" s="20">
        <v>7835.4850782613776</v>
      </c>
      <c r="J4331" s="19">
        <f t="shared" si="337"/>
        <v>12797858.878918039</v>
      </c>
      <c r="K4331" s="19">
        <f t="shared" si="338"/>
        <v>3927.4765246418524</v>
      </c>
      <c r="L4331" s="19">
        <f t="shared" si="339"/>
        <v>6414828.1581288977</v>
      </c>
      <c r="M4331" s="29">
        <f>Table4[[#This Row],[Revenue]]/Table4[[#This Row],[Units]]</f>
        <v>4.797273277703713</v>
      </c>
      <c r="N4331" s="31">
        <f t="shared" si="340"/>
        <v>0.50124229520111896</v>
      </c>
    </row>
    <row r="4332" spans="1:19" x14ac:dyDescent="0.25">
      <c r="A4332" s="35">
        <v>2016</v>
      </c>
      <c r="B4332" s="15" t="s">
        <v>171</v>
      </c>
      <c r="C4332" s="15" t="s">
        <v>169</v>
      </c>
      <c r="D4332" s="15" t="s">
        <v>6</v>
      </c>
      <c r="E4332" s="15" t="s">
        <v>46</v>
      </c>
      <c r="F4332" s="16">
        <v>1369.8992264568278</v>
      </c>
      <c r="G4332" s="19">
        <v>3444.4124138904467</v>
      </c>
      <c r="H4332" s="19">
        <f t="shared" si="336"/>
        <v>4718497.9013868179</v>
      </c>
      <c r="I4332" s="20">
        <v>7118.7566809714681</v>
      </c>
      <c r="J4332" s="19">
        <f t="shared" si="337"/>
        <v>9751979.2705971897</v>
      </c>
      <c r="K4332" s="19">
        <f t="shared" si="338"/>
        <v>3674.3442670810214</v>
      </c>
      <c r="L4332" s="19">
        <f t="shared" si="339"/>
        <v>5033481.3692103717</v>
      </c>
      <c r="M4332" s="29">
        <f>Table4[[#This Row],[Revenue]]/Table4[[#This Row],[Units]]</f>
        <v>5.1965550045485882</v>
      </c>
      <c r="N4332" s="31">
        <f t="shared" si="340"/>
        <v>0.51614971992266467</v>
      </c>
    </row>
    <row r="4333" spans="1:19" x14ac:dyDescent="0.25">
      <c r="A4333" s="35">
        <v>2016</v>
      </c>
      <c r="B4333" s="15" t="s">
        <v>175</v>
      </c>
      <c r="C4333" s="15" t="s">
        <v>169</v>
      </c>
      <c r="D4333" s="15" t="s">
        <v>6</v>
      </c>
      <c r="E4333" s="15" t="s">
        <v>46</v>
      </c>
      <c r="F4333" s="16">
        <v>1245.3629331425707</v>
      </c>
      <c r="G4333" s="19">
        <v>2937.7758370530719</v>
      </c>
      <c r="H4333" s="19">
        <f t="shared" si="336"/>
        <v>3658597.1333477842</v>
      </c>
      <c r="I4333" s="20">
        <v>5585.9299485304336</v>
      </c>
      <c r="J4333" s="19">
        <f t="shared" si="337"/>
        <v>6956510.10503079</v>
      </c>
      <c r="K4333" s="19">
        <f t="shared" si="338"/>
        <v>2648.1541114773618</v>
      </c>
      <c r="L4333" s="19">
        <f t="shared" si="339"/>
        <v>3297912.9716830058</v>
      </c>
      <c r="M4333" s="29">
        <f>Table4[[#This Row],[Revenue]]/Table4[[#This Row],[Units]]</f>
        <v>4.485383176159579</v>
      </c>
      <c r="N4333" s="31">
        <f t="shared" si="340"/>
        <v>0.47407578252463539</v>
      </c>
    </row>
    <row r="4334" spans="1:19" x14ac:dyDescent="0.25">
      <c r="A4334" s="35">
        <v>2017</v>
      </c>
      <c r="B4334" s="15" t="s">
        <v>174</v>
      </c>
      <c r="C4334" s="15" t="s">
        <v>169</v>
      </c>
      <c r="D4334" s="15" t="s">
        <v>6</v>
      </c>
      <c r="E4334" s="15" t="s">
        <v>46</v>
      </c>
      <c r="F4334" s="16">
        <v>557</v>
      </c>
      <c r="G4334" s="19">
        <v>1155.8835179015941</v>
      </c>
      <c r="H4334" s="19">
        <f t="shared" si="336"/>
        <v>643827.11947118794</v>
      </c>
      <c r="I4334" s="20">
        <v>2120.5229093599919</v>
      </c>
      <c r="J4334" s="19">
        <f t="shared" si="337"/>
        <v>1181131.2605135154</v>
      </c>
      <c r="K4334" s="19">
        <f t="shared" si="338"/>
        <v>964.63939145839777</v>
      </c>
      <c r="L4334" s="19">
        <f t="shared" si="339"/>
        <v>537304.14104232751</v>
      </c>
      <c r="M4334" s="29">
        <f>Table4[[#This Row],[Revenue]]/Table4[[#This Row],[Units]]</f>
        <v>3.8070429252423552</v>
      </c>
      <c r="N4334" s="31">
        <f t="shared" si="340"/>
        <v>0.45490637578140647</v>
      </c>
    </row>
    <row r="4335" spans="1:19" x14ac:dyDescent="0.25">
      <c r="A4335" s="35">
        <v>1990</v>
      </c>
      <c r="B4335" s="15" t="s">
        <v>175</v>
      </c>
      <c r="C4335" s="15" t="s">
        <v>170</v>
      </c>
      <c r="D4335" s="15" t="s">
        <v>146</v>
      </c>
      <c r="E4335" s="15" t="s">
        <v>45</v>
      </c>
      <c r="F4335" s="16">
        <v>628</v>
      </c>
      <c r="G4335" s="19">
        <v>672.72427599998798</v>
      </c>
      <c r="H4335" s="19">
        <f t="shared" si="336"/>
        <v>422470.84532799246</v>
      </c>
      <c r="I4335" s="20">
        <v>1626.7647779599708</v>
      </c>
      <c r="J4335" s="19">
        <f t="shared" si="337"/>
        <v>1021608.2805588617</v>
      </c>
      <c r="K4335" s="19">
        <f t="shared" si="338"/>
        <v>954.04050195998286</v>
      </c>
      <c r="L4335" s="19">
        <f t="shared" si="339"/>
        <v>599137.43523086922</v>
      </c>
      <c r="M4335" s="29">
        <f>Table4[[#This Row],[Revenue]]/Table4[[#This Row],[Units]]</f>
        <v>2.5903897738216095</v>
      </c>
      <c r="N4335" s="31">
        <f t="shared" si="340"/>
        <v>0.58646493634831975</v>
      </c>
      <c r="O4335" s="41"/>
      <c r="P4335" s="41"/>
      <c r="Q4335" s="41"/>
      <c r="R4335" s="41"/>
      <c r="S4335" s="41"/>
    </row>
    <row r="4336" spans="1:19" x14ac:dyDescent="0.25">
      <c r="A4336" s="35">
        <v>1990</v>
      </c>
      <c r="B4336" s="15" t="s">
        <v>176</v>
      </c>
      <c r="C4336" s="15" t="s">
        <v>170</v>
      </c>
      <c r="D4336" s="15" t="s">
        <v>146</v>
      </c>
      <c r="E4336" s="15" t="s">
        <v>45</v>
      </c>
      <c r="F4336" s="16">
        <v>611</v>
      </c>
      <c r="G4336" s="19">
        <v>635.05934699999045</v>
      </c>
      <c r="H4336" s="19">
        <f t="shared" si="336"/>
        <v>388021.26101699419</v>
      </c>
      <c r="I4336" s="20">
        <v>1431.7862652299784</v>
      </c>
      <c r="J4336" s="19">
        <f t="shared" si="337"/>
        <v>874821.40805551677</v>
      </c>
      <c r="K4336" s="19">
        <f t="shared" si="338"/>
        <v>796.72691822998797</v>
      </c>
      <c r="L4336" s="19">
        <f t="shared" si="339"/>
        <v>486800.14703852258</v>
      </c>
      <c r="M4336" s="29">
        <f>Table4[[#This Row],[Revenue]]/Table4[[#This Row],[Units]]</f>
        <v>2.3433490429295882</v>
      </c>
      <c r="N4336" s="31">
        <f t="shared" si="340"/>
        <v>0.55645660080557835</v>
      </c>
      <c r="O4336" s="41"/>
      <c r="P4336" s="41"/>
      <c r="Q4336" s="41"/>
      <c r="R4336" s="41"/>
      <c r="S4336" s="41"/>
    </row>
    <row r="4337" spans="1:19" x14ac:dyDescent="0.25">
      <c r="A4337" s="35">
        <v>1990</v>
      </c>
      <c r="B4337" s="15" t="s">
        <v>175</v>
      </c>
      <c r="C4337" s="15" t="s">
        <v>170</v>
      </c>
      <c r="D4337" s="15" t="s">
        <v>168</v>
      </c>
      <c r="E4337" s="15" t="s">
        <v>45</v>
      </c>
      <c r="F4337" s="16">
        <v>613</v>
      </c>
      <c r="G4337" s="19">
        <v>793.30055956738772</v>
      </c>
      <c r="H4337" s="19">
        <f t="shared" si="336"/>
        <v>486293.24301480869</v>
      </c>
      <c r="I4337" s="20">
        <v>1264.3187405399806</v>
      </c>
      <c r="J4337" s="19">
        <f t="shared" si="337"/>
        <v>775027.38795100804</v>
      </c>
      <c r="K4337" s="19">
        <f t="shared" si="338"/>
        <v>471.01818097259286</v>
      </c>
      <c r="L4337" s="19">
        <f t="shared" si="339"/>
        <v>288734.14493619936</v>
      </c>
      <c r="M4337" s="29">
        <f>Table4[[#This Row],[Revenue]]/Table4[[#This Row],[Units]]</f>
        <v>2.0625101803262327</v>
      </c>
      <c r="N4337" s="31">
        <f t="shared" si="340"/>
        <v>0.37254702146661584</v>
      </c>
    </row>
    <row r="4338" spans="1:19" x14ac:dyDescent="0.25">
      <c r="A4338" s="35">
        <v>1990</v>
      </c>
      <c r="B4338" s="15" t="s">
        <v>176</v>
      </c>
      <c r="C4338" s="15" t="s">
        <v>170</v>
      </c>
      <c r="D4338" s="15" t="s">
        <v>168</v>
      </c>
      <c r="E4338" s="15" t="s">
        <v>45</v>
      </c>
      <c r="F4338" s="16">
        <v>438</v>
      </c>
      <c r="G4338" s="19">
        <v>584.71178553179254</v>
      </c>
      <c r="H4338" s="19">
        <f t="shared" si="336"/>
        <v>256103.76206292515</v>
      </c>
      <c r="I4338" s="20">
        <v>987.03075977998742</v>
      </c>
      <c r="J4338" s="19">
        <f t="shared" si="337"/>
        <v>432319.4727836345</v>
      </c>
      <c r="K4338" s="19">
        <f t="shared" si="338"/>
        <v>402.31897424819488</v>
      </c>
      <c r="L4338" s="19">
        <f t="shared" si="339"/>
        <v>176215.71072070935</v>
      </c>
      <c r="M4338" s="29">
        <f>Table4[[#This Row],[Revenue]]/Table4[[#This Row],[Units]]</f>
        <v>2.253494885342437</v>
      </c>
      <c r="N4338" s="31">
        <f t="shared" si="340"/>
        <v>0.40760530536847017</v>
      </c>
    </row>
    <row r="4339" spans="1:19" x14ac:dyDescent="0.25">
      <c r="A4339" s="35">
        <v>1990</v>
      </c>
      <c r="B4339" s="15" t="s">
        <v>173</v>
      </c>
      <c r="C4339" s="15" t="s">
        <v>170</v>
      </c>
      <c r="D4339" s="15" t="s">
        <v>168</v>
      </c>
      <c r="E4339" s="15" t="s">
        <v>45</v>
      </c>
      <c r="F4339" s="16">
        <v>419</v>
      </c>
      <c r="G4339" s="19">
        <v>547.51776091619479</v>
      </c>
      <c r="H4339" s="19">
        <f t="shared" si="336"/>
        <v>229409.94182388563</v>
      </c>
      <c r="I4339" s="20">
        <v>931.90326101999096</v>
      </c>
      <c r="J4339" s="19">
        <f t="shared" si="337"/>
        <v>390467.46636737621</v>
      </c>
      <c r="K4339" s="19">
        <f t="shared" si="338"/>
        <v>384.38550010379618</v>
      </c>
      <c r="L4339" s="19">
        <f t="shared" si="339"/>
        <v>161057.52454349058</v>
      </c>
      <c r="M4339" s="29">
        <f>Table4[[#This Row],[Revenue]]/Table4[[#This Row],[Units]]</f>
        <v>2.2241127947971147</v>
      </c>
      <c r="N4339" s="31">
        <f t="shared" si="340"/>
        <v>0.41247360770374042</v>
      </c>
    </row>
    <row r="4340" spans="1:19" x14ac:dyDescent="0.25">
      <c r="A4340" s="35">
        <v>1990</v>
      </c>
      <c r="B4340" s="15" t="s">
        <v>173</v>
      </c>
      <c r="C4340" s="15" t="s">
        <v>170</v>
      </c>
      <c r="D4340" s="15" t="s">
        <v>146</v>
      </c>
      <c r="E4340" s="15" t="s">
        <v>45</v>
      </c>
      <c r="F4340" s="16">
        <v>282</v>
      </c>
      <c r="G4340" s="19">
        <v>532.39228165919485</v>
      </c>
      <c r="H4340" s="19">
        <f t="shared" si="336"/>
        <v>150134.62342789295</v>
      </c>
      <c r="I4340" s="20">
        <v>823.85107631999199</v>
      </c>
      <c r="J4340" s="19">
        <f t="shared" si="337"/>
        <v>232326.00352223773</v>
      </c>
      <c r="K4340" s="19">
        <f t="shared" si="338"/>
        <v>291.45879466079714</v>
      </c>
      <c r="L4340" s="19">
        <f t="shared" si="339"/>
        <v>82191.380094344786</v>
      </c>
      <c r="M4340" s="29">
        <f>Table4[[#This Row],[Revenue]]/Table4[[#This Row],[Units]]</f>
        <v>2.92145771744678</v>
      </c>
      <c r="N4340" s="31">
        <f t="shared" si="340"/>
        <v>0.35377606831891983</v>
      </c>
    </row>
    <row r="4341" spans="1:19" x14ac:dyDescent="0.25">
      <c r="A4341" s="35">
        <v>1990</v>
      </c>
      <c r="B4341" s="15" t="s">
        <v>172</v>
      </c>
      <c r="C4341" s="15" t="s">
        <v>170</v>
      </c>
      <c r="D4341" s="15" t="s">
        <v>168</v>
      </c>
      <c r="E4341" s="15" t="s">
        <v>45</v>
      </c>
      <c r="F4341" s="16">
        <v>239</v>
      </c>
      <c r="G4341" s="19">
        <v>361.31844194289755</v>
      </c>
      <c r="H4341" s="19">
        <f t="shared" si="336"/>
        <v>86355.107624352517</v>
      </c>
      <c r="I4341" s="20">
        <v>704.02279658999521</v>
      </c>
      <c r="J4341" s="19">
        <f t="shared" si="337"/>
        <v>168261.44838500884</v>
      </c>
      <c r="K4341" s="19">
        <f t="shared" si="338"/>
        <v>342.70435464709766</v>
      </c>
      <c r="L4341" s="19">
        <f t="shared" si="339"/>
        <v>81906.340760656327</v>
      </c>
      <c r="M4341" s="29">
        <f>Table4[[#This Row],[Revenue]]/Table4[[#This Row],[Units]]</f>
        <v>2.9457020777824066</v>
      </c>
      <c r="N4341" s="31">
        <f t="shared" si="340"/>
        <v>0.48678019562295488</v>
      </c>
      <c r="O4341" s="37">
        <f>SUMIF(A:A,"2019",H:H)</f>
        <v>124646246.17965807</v>
      </c>
      <c r="P4341" s="37">
        <f>SUMIF(A:A,"2019",J:J)</f>
        <v>247450670.07276839</v>
      </c>
      <c r="Q4341" s="38" t="e">
        <f>(O4341-O4340)/O4340</f>
        <v>#DIV/0!</v>
      </c>
      <c r="R4341" s="38" t="e">
        <f>(P4341-P4340)/P4340</f>
        <v>#DIV/0!</v>
      </c>
      <c r="S4341" s="40">
        <v>2019</v>
      </c>
    </row>
    <row r="4342" spans="1:19" x14ac:dyDescent="0.25">
      <c r="A4342" s="35">
        <v>1991</v>
      </c>
      <c r="B4342" s="15" t="s">
        <v>172</v>
      </c>
      <c r="C4342" s="15" t="s">
        <v>169</v>
      </c>
      <c r="D4342" s="15" t="s">
        <v>6</v>
      </c>
      <c r="E4342" s="15" t="s">
        <v>45</v>
      </c>
      <c r="F4342" s="16">
        <v>919</v>
      </c>
      <c r="G4342" s="19">
        <v>1287.8608679999718</v>
      </c>
      <c r="H4342" s="19">
        <f t="shared" si="336"/>
        <v>1183544.1376919742</v>
      </c>
      <c r="I4342" s="20">
        <v>2919.1536082799357</v>
      </c>
      <c r="J4342" s="19">
        <f t="shared" si="337"/>
        <v>2682702.1660092608</v>
      </c>
      <c r="K4342" s="19">
        <f t="shared" si="338"/>
        <v>1631.2927402799639</v>
      </c>
      <c r="L4342" s="19">
        <f t="shared" si="339"/>
        <v>1499158.0283172866</v>
      </c>
      <c r="M4342" s="29">
        <f>Table4[[#This Row],[Revenue]]/Table4[[#This Row],[Units]]</f>
        <v>3.1764457108595603</v>
      </c>
      <c r="N4342" s="31">
        <f t="shared" si="340"/>
        <v>0.55882387814500001</v>
      </c>
    </row>
    <row r="4343" spans="1:19" x14ac:dyDescent="0.25">
      <c r="A4343" s="35">
        <v>1991</v>
      </c>
      <c r="B4343" s="15" t="s">
        <v>174</v>
      </c>
      <c r="C4343" s="15" t="s">
        <v>170</v>
      </c>
      <c r="D4343" s="15" t="s">
        <v>168</v>
      </c>
      <c r="E4343" s="15" t="s">
        <v>45</v>
      </c>
      <c r="F4343" s="16">
        <v>912</v>
      </c>
      <c r="G4343" s="19">
        <v>1194.2393194511747</v>
      </c>
      <c r="H4343" s="19">
        <f t="shared" si="336"/>
        <v>1089146.2593394713</v>
      </c>
      <c r="I4343" s="20">
        <v>2300.0171595199618</v>
      </c>
      <c r="J4343" s="19">
        <f t="shared" si="337"/>
        <v>2097615.649482205</v>
      </c>
      <c r="K4343" s="19">
        <f t="shared" si="338"/>
        <v>1105.7778400687871</v>
      </c>
      <c r="L4343" s="19">
        <f t="shared" si="339"/>
        <v>1008469.3901427337</v>
      </c>
      <c r="M4343" s="29">
        <f>Table4[[#This Row],[Revenue]]/Table4[[#This Row],[Units]]</f>
        <v>2.5219486398245197</v>
      </c>
      <c r="N4343" s="31">
        <f t="shared" si="340"/>
        <v>0.4807693870856054</v>
      </c>
    </row>
    <row r="4344" spans="1:19" x14ac:dyDescent="0.25">
      <c r="A4344" s="35">
        <v>1991</v>
      </c>
      <c r="B4344" s="15" t="s">
        <v>174</v>
      </c>
      <c r="C4344" s="15" t="s">
        <v>170</v>
      </c>
      <c r="D4344" s="15" t="s">
        <v>146</v>
      </c>
      <c r="E4344" s="15" t="s">
        <v>45</v>
      </c>
      <c r="F4344" s="16">
        <v>594</v>
      </c>
      <c r="G4344" s="19">
        <v>658.99844999998606</v>
      </c>
      <c r="H4344" s="19">
        <f t="shared" si="336"/>
        <v>391445.07929999172</v>
      </c>
      <c r="I4344" s="20">
        <v>1497.3922604999684</v>
      </c>
      <c r="J4344" s="19">
        <f t="shared" si="337"/>
        <v>889451.00273698126</v>
      </c>
      <c r="K4344" s="19">
        <f t="shared" si="338"/>
        <v>838.39381049998235</v>
      </c>
      <c r="L4344" s="19">
        <f t="shared" si="339"/>
        <v>498005.92343698954</v>
      </c>
      <c r="M4344" s="29">
        <f>Table4[[#This Row],[Revenue]]/Table4[[#This Row],[Units]]</f>
        <v>2.5208623914140884</v>
      </c>
      <c r="N4344" s="31">
        <f t="shared" si="340"/>
        <v>0.5599025937398987</v>
      </c>
    </row>
    <row r="4345" spans="1:19" x14ac:dyDescent="0.25">
      <c r="A4345" s="35">
        <v>1992</v>
      </c>
      <c r="B4345" s="15" t="s">
        <v>176</v>
      </c>
      <c r="C4345" s="15" t="s">
        <v>170</v>
      </c>
      <c r="D4345" s="15" t="s">
        <v>146</v>
      </c>
      <c r="E4345" s="15" t="s">
        <v>45</v>
      </c>
      <c r="F4345" s="16">
        <v>611</v>
      </c>
      <c r="G4345" s="19">
        <v>860.4853529999657</v>
      </c>
      <c r="H4345" s="19">
        <f t="shared" si="336"/>
        <v>525756.55068297905</v>
      </c>
      <c r="I4345" s="20">
        <v>1823.6650529999272</v>
      </c>
      <c r="J4345" s="19">
        <f t="shared" si="337"/>
        <v>1114259.3473829555</v>
      </c>
      <c r="K4345" s="19">
        <f t="shared" si="338"/>
        <v>963.17969999996149</v>
      </c>
      <c r="L4345" s="19">
        <f t="shared" si="339"/>
        <v>588502.79669997643</v>
      </c>
      <c r="M4345" s="29">
        <f>Table4[[#This Row],[Revenue]]/Table4[[#This Row],[Units]]</f>
        <v>2.9847218543370331</v>
      </c>
      <c r="N4345" s="31">
        <f t="shared" si="340"/>
        <v>0.52815603304758829</v>
      </c>
    </row>
    <row r="4346" spans="1:19" x14ac:dyDescent="0.25">
      <c r="A4346" s="35">
        <v>1992</v>
      </c>
      <c r="B4346" s="15" t="s">
        <v>173</v>
      </c>
      <c r="C4346" s="15" t="s">
        <v>170</v>
      </c>
      <c r="D4346" s="15" t="s">
        <v>146</v>
      </c>
      <c r="E4346" s="15" t="s">
        <v>45</v>
      </c>
      <c r="F4346" s="16">
        <v>594</v>
      </c>
      <c r="G4346" s="19">
        <v>784.2968099999722</v>
      </c>
      <c r="H4346" s="19">
        <f t="shared" si="336"/>
        <v>465872.30513998348</v>
      </c>
      <c r="I4346" s="20">
        <v>1676.0408099999408</v>
      </c>
      <c r="J4346" s="19">
        <f t="shared" si="337"/>
        <v>995568.2411399649</v>
      </c>
      <c r="K4346" s="19">
        <f t="shared" si="338"/>
        <v>891.74399999996865</v>
      </c>
      <c r="L4346" s="19">
        <f t="shared" si="339"/>
        <v>529695.93599998136</v>
      </c>
      <c r="M4346" s="29">
        <f>Table4[[#This Row],[Revenue]]/Table4[[#This Row],[Units]]</f>
        <v>2.8216175252524258</v>
      </c>
      <c r="N4346" s="31">
        <f t="shared" si="340"/>
        <v>0.53205387045438357</v>
      </c>
    </row>
    <row r="4347" spans="1:19" x14ac:dyDescent="0.25">
      <c r="A4347" s="35">
        <v>1993</v>
      </c>
      <c r="B4347" s="15" t="s">
        <v>172</v>
      </c>
      <c r="C4347" s="15" t="s">
        <v>170</v>
      </c>
      <c r="D4347" s="15" t="s">
        <v>168</v>
      </c>
      <c r="E4347" s="15" t="s">
        <v>45</v>
      </c>
      <c r="F4347" s="16">
        <v>912</v>
      </c>
      <c r="G4347" s="19">
        <v>1533.2675155199342</v>
      </c>
      <c r="H4347" s="19">
        <f t="shared" si="336"/>
        <v>1398339.9741541801</v>
      </c>
      <c r="I4347" s="20">
        <v>2730.6177919999045</v>
      </c>
      <c r="J4347" s="19">
        <f t="shared" si="337"/>
        <v>2490323.4263039129</v>
      </c>
      <c r="K4347" s="19">
        <f t="shared" si="338"/>
        <v>1197.3502764799703</v>
      </c>
      <c r="L4347" s="19">
        <f t="shared" si="339"/>
        <v>1091983.4521497327</v>
      </c>
      <c r="M4347" s="29">
        <f>Table4[[#This Row],[Revenue]]/Table4[[#This Row],[Units]]</f>
        <v>2.9940984561402462</v>
      </c>
      <c r="N4347" s="31">
        <f t="shared" si="340"/>
        <v>0.4384906155625064</v>
      </c>
    </row>
    <row r="4348" spans="1:19" x14ac:dyDescent="0.25">
      <c r="A4348" s="35">
        <v>1993</v>
      </c>
      <c r="B4348" s="15" t="s">
        <v>171</v>
      </c>
      <c r="C4348" s="15" t="s">
        <v>170</v>
      </c>
      <c r="D4348" s="15" t="s">
        <v>168</v>
      </c>
      <c r="E4348" s="15" t="s">
        <v>45</v>
      </c>
      <c r="F4348" s="16">
        <v>626</v>
      </c>
      <c r="G4348" s="19">
        <v>1376.8289467499335</v>
      </c>
      <c r="H4348" s="19">
        <f t="shared" si="336"/>
        <v>861894.92066545831</v>
      </c>
      <c r="I4348" s="20">
        <v>2789.7869249998653</v>
      </c>
      <c r="J4348" s="19">
        <f t="shared" si="337"/>
        <v>1746406.6150499156</v>
      </c>
      <c r="K4348" s="19">
        <f t="shared" si="338"/>
        <v>1412.9579782499318</v>
      </c>
      <c r="L4348" s="19">
        <f t="shared" si="339"/>
        <v>884511.69438445731</v>
      </c>
      <c r="M4348" s="29">
        <f>Table4[[#This Row],[Revenue]]/Table4[[#This Row],[Units]]</f>
        <v>4.456528634185088</v>
      </c>
      <c r="N4348" s="31">
        <f t="shared" si="340"/>
        <v>0.50647523134764139</v>
      </c>
    </row>
    <row r="4349" spans="1:19" x14ac:dyDescent="0.25">
      <c r="A4349" s="35">
        <v>1993</v>
      </c>
      <c r="B4349" s="15" t="s">
        <v>175</v>
      </c>
      <c r="C4349" s="15" t="s">
        <v>170</v>
      </c>
      <c r="D4349" s="15" t="s">
        <v>168</v>
      </c>
      <c r="E4349" s="15" t="s">
        <v>45</v>
      </c>
      <c r="F4349" s="16">
        <v>628</v>
      </c>
      <c r="G4349" s="19">
        <v>1405.5857346799341</v>
      </c>
      <c r="H4349" s="19">
        <f t="shared" si="336"/>
        <v>882707.84137899859</v>
      </c>
      <c r="I4349" s="20">
        <v>2569.9846279998796</v>
      </c>
      <c r="J4349" s="19">
        <f t="shared" si="337"/>
        <v>1613950.3463839244</v>
      </c>
      <c r="K4349" s="19">
        <f t="shared" si="338"/>
        <v>1164.3988933199455</v>
      </c>
      <c r="L4349" s="19">
        <f t="shared" si="339"/>
        <v>731242.50500492577</v>
      </c>
      <c r="M4349" s="29">
        <f>Table4[[#This Row],[Revenue]]/Table4[[#This Row],[Units]]</f>
        <v>4.0923322101908912</v>
      </c>
      <c r="N4349" s="31">
        <f t="shared" si="340"/>
        <v>0.45307620934143583</v>
      </c>
    </row>
    <row r="4350" spans="1:19" x14ac:dyDescent="0.25">
      <c r="A4350" s="35">
        <v>1993</v>
      </c>
      <c r="B4350" s="15" t="s">
        <v>173</v>
      </c>
      <c r="C4350" s="15" t="s">
        <v>170</v>
      </c>
      <c r="D4350" s="15" t="s">
        <v>168</v>
      </c>
      <c r="E4350" s="15" t="s">
        <v>45</v>
      </c>
      <c r="F4350" s="16">
        <v>613</v>
      </c>
      <c r="G4350" s="19">
        <v>1126.6111653799489</v>
      </c>
      <c r="H4350" s="19">
        <f t="shared" si="336"/>
        <v>690612.64437790867</v>
      </c>
      <c r="I4350" s="20">
        <v>1742.333597999921</v>
      </c>
      <c r="J4350" s="19">
        <f t="shared" si="337"/>
        <v>1068050.4955739516</v>
      </c>
      <c r="K4350" s="19">
        <f t="shared" si="338"/>
        <v>615.7224326199721</v>
      </c>
      <c r="L4350" s="19">
        <f t="shared" si="339"/>
        <v>377437.85119604296</v>
      </c>
      <c r="M4350" s="29">
        <f>Table4[[#This Row],[Revenue]]/Table4[[#This Row],[Units]]</f>
        <v>2.8423060326262988</v>
      </c>
      <c r="N4350" s="31">
        <f t="shared" si="340"/>
        <v>0.35338951927850043</v>
      </c>
    </row>
    <row r="4351" spans="1:19" x14ac:dyDescent="0.25">
      <c r="A4351" s="35">
        <v>1993</v>
      </c>
      <c r="B4351" s="15" t="s">
        <v>175</v>
      </c>
      <c r="C4351" s="15" t="s">
        <v>170</v>
      </c>
      <c r="D4351" s="15" t="s">
        <v>146</v>
      </c>
      <c r="E4351" s="15" t="s">
        <v>45</v>
      </c>
      <c r="F4351" s="16">
        <v>391</v>
      </c>
      <c r="G4351" s="19">
        <v>942.29645171995446</v>
      </c>
      <c r="H4351" s="19">
        <f t="shared" si="336"/>
        <v>368437.91262250219</v>
      </c>
      <c r="I4351" s="20">
        <v>2244.0408119998915</v>
      </c>
      <c r="J4351" s="19">
        <f t="shared" si="337"/>
        <v>877419.95749195758</v>
      </c>
      <c r="K4351" s="19">
        <f t="shared" si="338"/>
        <v>1301.7443602799372</v>
      </c>
      <c r="L4351" s="19">
        <f t="shared" si="339"/>
        <v>508982.04486945539</v>
      </c>
      <c r="M4351" s="29">
        <f>Table4[[#This Row],[Revenue]]/Table4[[#This Row],[Units]]</f>
        <v>5.739234813298955</v>
      </c>
      <c r="N4351" s="31">
        <f t="shared" si="340"/>
        <v>0.58008943211679886</v>
      </c>
    </row>
    <row r="4352" spans="1:19" x14ac:dyDescent="0.25">
      <c r="A4352" s="35">
        <v>1993</v>
      </c>
      <c r="B4352" s="15" t="s">
        <v>176</v>
      </c>
      <c r="C4352" s="15" t="s">
        <v>170</v>
      </c>
      <c r="D4352" s="15" t="s">
        <v>146</v>
      </c>
      <c r="E4352" s="15" t="s">
        <v>45</v>
      </c>
      <c r="F4352" s="16">
        <v>392</v>
      </c>
      <c r="G4352" s="19">
        <v>1078.7391200999493</v>
      </c>
      <c r="H4352" s="19">
        <f t="shared" si="336"/>
        <v>422865.73507918016</v>
      </c>
      <c r="I4352" s="20">
        <v>2034.3497099999045</v>
      </c>
      <c r="J4352" s="19">
        <f t="shared" si="337"/>
        <v>797465.08631996252</v>
      </c>
      <c r="K4352" s="19">
        <f t="shared" si="338"/>
        <v>955.61058989995513</v>
      </c>
      <c r="L4352" s="19">
        <f t="shared" si="339"/>
        <v>374599.35124078236</v>
      </c>
      <c r="M4352" s="29">
        <f>Table4[[#This Row],[Revenue]]/Table4[[#This Row],[Units]]</f>
        <v>5.1896676275507767</v>
      </c>
      <c r="N4352" s="31">
        <f t="shared" si="340"/>
        <v>0.46973761944793652</v>
      </c>
    </row>
    <row r="4353" spans="1:14" x14ac:dyDescent="0.25">
      <c r="A4353" s="35">
        <v>1993</v>
      </c>
      <c r="B4353" s="15" t="s">
        <v>174</v>
      </c>
      <c r="C4353" s="15" t="s">
        <v>170</v>
      </c>
      <c r="D4353" s="15" t="s">
        <v>168</v>
      </c>
      <c r="E4353" s="15" t="s">
        <v>45</v>
      </c>
      <c r="F4353" s="16">
        <v>438</v>
      </c>
      <c r="G4353" s="19">
        <v>812.96483861996603</v>
      </c>
      <c r="H4353" s="19">
        <f t="shared" si="336"/>
        <v>356078.59931554511</v>
      </c>
      <c r="I4353" s="20">
        <v>1338.3148019999439</v>
      </c>
      <c r="J4353" s="19">
        <f t="shared" si="337"/>
        <v>586181.88327597547</v>
      </c>
      <c r="K4353" s="19">
        <f t="shared" si="338"/>
        <v>525.34996337997791</v>
      </c>
      <c r="L4353" s="19">
        <f t="shared" si="339"/>
        <v>230103.28396043036</v>
      </c>
      <c r="M4353" s="29">
        <f>Table4[[#This Row],[Revenue]]/Table4[[#This Row],[Units]]</f>
        <v>3.0555132465752144</v>
      </c>
      <c r="N4353" s="31">
        <f t="shared" si="340"/>
        <v>0.39254588127913415</v>
      </c>
    </row>
    <row r="4354" spans="1:14" x14ac:dyDescent="0.25">
      <c r="A4354" s="35">
        <v>1993</v>
      </c>
      <c r="B4354" s="15" t="s">
        <v>172</v>
      </c>
      <c r="C4354" s="15" t="s">
        <v>170</v>
      </c>
      <c r="D4354" s="15" t="s">
        <v>168</v>
      </c>
      <c r="E4354" s="15" t="s">
        <v>45</v>
      </c>
      <c r="F4354" s="16">
        <v>419</v>
      </c>
      <c r="G4354" s="19">
        <v>805.65430581996497</v>
      </c>
      <c r="H4354" s="19">
        <f t="shared" ref="H4354:H4417" si="341">G4354*F4354</f>
        <v>337569.1541385653</v>
      </c>
      <c r="I4354" s="20">
        <v>1338.1679219999417</v>
      </c>
      <c r="J4354" s="19">
        <f t="shared" ref="J4354:J4417" si="342">I4354*F4354</f>
        <v>560692.35931797558</v>
      </c>
      <c r="K4354" s="19">
        <f t="shared" ref="K4354:K4417" si="343">I4354-G4354</f>
        <v>532.51361617997668</v>
      </c>
      <c r="L4354" s="19">
        <f t="shared" ref="L4354:L4417" si="344">J4354-H4354</f>
        <v>223123.20517941029</v>
      </c>
      <c r="M4354" s="29">
        <f>Table4[[#This Row],[Revenue]]/Table4[[#This Row],[Units]]</f>
        <v>3.1937181909306482</v>
      </c>
      <c r="N4354" s="31">
        <f t="shared" ref="N4354:N4417" si="345">K4354/I4354</f>
        <v>0.39794229664698233</v>
      </c>
    </row>
    <row r="4355" spans="1:14" x14ac:dyDescent="0.25">
      <c r="A4355" s="35">
        <v>1993</v>
      </c>
      <c r="B4355" s="15" t="s">
        <v>172</v>
      </c>
      <c r="C4355" s="15" t="s">
        <v>170</v>
      </c>
      <c r="D4355" s="15" t="s">
        <v>146</v>
      </c>
      <c r="E4355" s="15" t="s">
        <v>45</v>
      </c>
      <c r="F4355" s="16">
        <v>282</v>
      </c>
      <c r="G4355" s="19">
        <v>807.44185673996333</v>
      </c>
      <c r="H4355" s="19">
        <f t="shared" si="341"/>
        <v>227698.60360066965</v>
      </c>
      <c r="I4355" s="20">
        <v>1719.2606539999447</v>
      </c>
      <c r="J4355" s="19">
        <f t="shared" si="342"/>
        <v>484831.50442798442</v>
      </c>
      <c r="K4355" s="19">
        <f t="shared" si="343"/>
        <v>911.81879725998135</v>
      </c>
      <c r="L4355" s="19">
        <f t="shared" si="344"/>
        <v>257132.90082731476</v>
      </c>
      <c r="M4355" s="29">
        <f>Table4[[#This Row],[Revenue]]/Table4[[#This Row],[Units]]</f>
        <v>6.0966689858154064</v>
      </c>
      <c r="N4355" s="31">
        <f t="shared" si="345"/>
        <v>0.53035518211772603</v>
      </c>
    </row>
    <row r="4356" spans="1:14" x14ac:dyDescent="0.25">
      <c r="A4356" s="35">
        <v>1994</v>
      </c>
      <c r="B4356" s="15" t="s">
        <v>173</v>
      </c>
      <c r="C4356" s="15" t="s">
        <v>170</v>
      </c>
      <c r="D4356" s="15" t="s">
        <v>168</v>
      </c>
      <c r="E4356" s="15" t="s">
        <v>45</v>
      </c>
      <c r="F4356" s="16">
        <v>621</v>
      </c>
      <c r="G4356" s="19">
        <v>1676.2046350499143</v>
      </c>
      <c r="H4356" s="19">
        <f t="shared" si="341"/>
        <v>1040923.0783659967</v>
      </c>
      <c r="I4356" s="20">
        <v>3177.8153549998374</v>
      </c>
      <c r="J4356" s="19">
        <f t="shared" si="342"/>
        <v>1973423.3354548991</v>
      </c>
      <c r="K4356" s="19">
        <f t="shared" si="343"/>
        <v>1501.6107199499231</v>
      </c>
      <c r="L4356" s="19">
        <f t="shared" si="344"/>
        <v>932500.25708890241</v>
      </c>
      <c r="M4356" s="29">
        <f>Table4[[#This Row],[Revenue]]/Table4[[#This Row],[Units]]</f>
        <v>5.1172549999997381</v>
      </c>
      <c r="N4356" s="31">
        <f t="shared" si="345"/>
        <v>0.47252925428387577</v>
      </c>
    </row>
    <row r="4357" spans="1:14" x14ac:dyDescent="0.25">
      <c r="A4357" s="35">
        <v>1994</v>
      </c>
      <c r="B4357" s="15" t="s">
        <v>175</v>
      </c>
      <c r="C4357" s="15" t="s">
        <v>170</v>
      </c>
      <c r="D4357" s="15" t="s">
        <v>168</v>
      </c>
      <c r="E4357" s="15" t="s">
        <v>45</v>
      </c>
      <c r="F4357" s="16">
        <v>617</v>
      </c>
      <c r="G4357" s="19">
        <v>1632.5188293499143</v>
      </c>
      <c r="H4357" s="19">
        <f t="shared" si="341"/>
        <v>1007264.1177088971</v>
      </c>
      <c r="I4357" s="20">
        <v>3055.9538849998394</v>
      </c>
      <c r="J4357" s="19">
        <f t="shared" si="342"/>
        <v>1885523.5470449009</v>
      </c>
      <c r="K4357" s="19">
        <f t="shared" si="343"/>
        <v>1423.4350556499251</v>
      </c>
      <c r="L4357" s="19">
        <f t="shared" si="344"/>
        <v>878259.42933600384</v>
      </c>
      <c r="M4357" s="29">
        <f>Table4[[#This Row],[Revenue]]/Table4[[#This Row],[Units]]</f>
        <v>4.9529236385734832</v>
      </c>
      <c r="N4357" s="31">
        <f t="shared" si="345"/>
        <v>0.46579075117489865</v>
      </c>
    </row>
    <row r="4358" spans="1:14" x14ac:dyDescent="0.25">
      <c r="A4358" s="35">
        <v>1994</v>
      </c>
      <c r="B4358" s="15" t="s">
        <v>174</v>
      </c>
      <c r="C4358" s="15" t="s">
        <v>170</v>
      </c>
      <c r="D4358" s="15" t="s">
        <v>168</v>
      </c>
      <c r="E4358" s="15" t="s">
        <v>45</v>
      </c>
      <c r="F4358" s="16">
        <v>623</v>
      </c>
      <c r="G4358" s="19">
        <v>1472.6822660499267</v>
      </c>
      <c r="H4358" s="19">
        <f t="shared" si="341"/>
        <v>917481.0517491044</v>
      </c>
      <c r="I4358" s="20">
        <v>3020.1379549998496</v>
      </c>
      <c r="J4358" s="19">
        <f t="shared" si="342"/>
        <v>1881545.9459649064</v>
      </c>
      <c r="K4358" s="19">
        <f t="shared" si="343"/>
        <v>1547.4556889499229</v>
      </c>
      <c r="L4358" s="19">
        <f t="shared" si="344"/>
        <v>964064.89421580196</v>
      </c>
      <c r="M4358" s="29">
        <f>Table4[[#This Row],[Revenue]]/Table4[[#This Row],[Units]]</f>
        <v>4.847733475120144</v>
      </c>
      <c r="N4358" s="31">
        <f t="shared" si="345"/>
        <v>0.51237914029327836</v>
      </c>
    </row>
    <row r="4359" spans="1:14" x14ac:dyDescent="0.25">
      <c r="A4359" s="35">
        <v>1994</v>
      </c>
      <c r="B4359" s="15" t="s">
        <v>171</v>
      </c>
      <c r="C4359" s="15" t="s">
        <v>170</v>
      </c>
      <c r="D4359" s="15" t="s">
        <v>168</v>
      </c>
      <c r="E4359" s="15" t="s">
        <v>45</v>
      </c>
      <c r="F4359" s="16">
        <v>615</v>
      </c>
      <c r="G4359" s="19">
        <v>1466.9058088299212</v>
      </c>
      <c r="H4359" s="19">
        <f t="shared" si="341"/>
        <v>902147.07243040157</v>
      </c>
      <c r="I4359" s="20">
        <v>2866.4180929998461</v>
      </c>
      <c r="J4359" s="19">
        <f t="shared" si="342"/>
        <v>1762847.1271949054</v>
      </c>
      <c r="K4359" s="19">
        <f t="shared" si="343"/>
        <v>1399.5122841699249</v>
      </c>
      <c r="L4359" s="19">
        <f t="shared" si="344"/>
        <v>860700.05476450385</v>
      </c>
      <c r="M4359" s="29">
        <f>Table4[[#This Row],[Revenue]]/Table4[[#This Row],[Units]]</f>
        <v>4.6608424276420264</v>
      </c>
      <c r="N4359" s="31">
        <f t="shared" si="345"/>
        <v>0.48824429610869052</v>
      </c>
    </row>
    <row r="4360" spans="1:14" x14ac:dyDescent="0.25">
      <c r="A4360" s="35">
        <v>1994</v>
      </c>
      <c r="B4360" s="15" t="s">
        <v>172</v>
      </c>
      <c r="C4360" s="15" t="s">
        <v>170</v>
      </c>
      <c r="D4360" s="15" t="s">
        <v>146</v>
      </c>
      <c r="E4360" s="15" t="s">
        <v>45</v>
      </c>
      <c r="F4360" s="16">
        <v>485</v>
      </c>
      <c r="G4360" s="19">
        <v>1325.5753772799321</v>
      </c>
      <c r="H4360" s="19">
        <f t="shared" si="341"/>
        <v>642904.0579807671</v>
      </c>
      <c r="I4360" s="20">
        <v>2603.2202879998667</v>
      </c>
      <c r="J4360" s="19">
        <f t="shared" si="342"/>
        <v>1262561.8396799355</v>
      </c>
      <c r="K4360" s="19">
        <f t="shared" si="343"/>
        <v>1277.6449107199346</v>
      </c>
      <c r="L4360" s="19">
        <f t="shared" si="344"/>
        <v>619657.78169916838</v>
      </c>
      <c r="M4360" s="29">
        <f>Table4[[#This Row],[Revenue]]/Table4[[#This Row],[Units]]</f>
        <v>5.3674645113399313</v>
      </c>
      <c r="N4360" s="31">
        <f t="shared" si="345"/>
        <v>0.49079400487524166</v>
      </c>
    </row>
    <row r="4361" spans="1:14" x14ac:dyDescent="0.25">
      <c r="A4361" s="35">
        <v>1994</v>
      </c>
      <c r="B4361" s="15" t="s">
        <v>174</v>
      </c>
      <c r="C4361" s="15" t="s">
        <v>170</v>
      </c>
      <c r="D4361" s="15" t="s">
        <v>146</v>
      </c>
      <c r="E4361" s="15" t="s">
        <v>45</v>
      </c>
      <c r="F4361" s="16">
        <v>488</v>
      </c>
      <c r="G4361" s="19">
        <v>1027.9060819199487</v>
      </c>
      <c r="H4361" s="19">
        <f t="shared" si="341"/>
        <v>501618.16797693499</v>
      </c>
      <c r="I4361" s="20">
        <v>2461.5912319998774</v>
      </c>
      <c r="J4361" s="19">
        <f t="shared" si="342"/>
        <v>1201256.5212159401</v>
      </c>
      <c r="K4361" s="19">
        <f t="shared" si="343"/>
        <v>1433.6851500799287</v>
      </c>
      <c r="L4361" s="19">
        <f t="shared" si="344"/>
        <v>699638.3532390052</v>
      </c>
      <c r="M4361" s="29">
        <f>Table4[[#This Row],[Revenue]]/Table4[[#This Row],[Units]]</f>
        <v>5.0442443278686016</v>
      </c>
      <c r="N4361" s="31">
        <f t="shared" si="345"/>
        <v>0.58242210625488611</v>
      </c>
    </row>
    <row r="4362" spans="1:14" x14ac:dyDescent="0.25">
      <c r="A4362" s="35">
        <v>1994</v>
      </c>
      <c r="B4362" s="15" t="s">
        <v>171</v>
      </c>
      <c r="C4362" s="15" t="s">
        <v>170</v>
      </c>
      <c r="D4362" s="15" t="s">
        <v>146</v>
      </c>
      <c r="E4362" s="15" t="s">
        <v>45</v>
      </c>
      <c r="F4362" s="16">
        <v>393</v>
      </c>
      <c r="G4362" s="19">
        <v>1011.8102427199444</v>
      </c>
      <c r="H4362" s="19">
        <f t="shared" si="341"/>
        <v>397641.42538893817</v>
      </c>
      <c r="I4362" s="20">
        <v>2316.2369119998725</v>
      </c>
      <c r="J4362" s="19">
        <f t="shared" si="342"/>
        <v>910281.10641594988</v>
      </c>
      <c r="K4362" s="19">
        <f t="shared" si="343"/>
        <v>1304.4266692799281</v>
      </c>
      <c r="L4362" s="19">
        <f t="shared" si="344"/>
        <v>512639.68102701171</v>
      </c>
      <c r="M4362" s="29">
        <f>Table4[[#This Row],[Revenue]]/Table4[[#This Row],[Units]]</f>
        <v>5.8937326005085815</v>
      </c>
      <c r="N4362" s="31">
        <f t="shared" si="345"/>
        <v>0.56316634214833716</v>
      </c>
    </row>
    <row r="4363" spans="1:14" x14ac:dyDescent="0.25">
      <c r="A4363" s="35">
        <v>1994</v>
      </c>
      <c r="B4363" s="15" t="s">
        <v>175</v>
      </c>
      <c r="C4363" s="15" t="s">
        <v>170</v>
      </c>
      <c r="D4363" s="15" t="s">
        <v>146</v>
      </c>
      <c r="E4363" s="15" t="s">
        <v>45</v>
      </c>
      <c r="F4363" s="16">
        <v>397</v>
      </c>
      <c r="G4363" s="19">
        <v>990.41176251994671</v>
      </c>
      <c r="H4363" s="19">
        <f t="shared" si="341"/>
        <v>393193.46972041886</v>
      </c>
      <c r="I4363" s="20">
        <v>2267.251491999878</v>
      </c>
      <c r="J4363" s="19">
        <f t="shared" si="342"/>
        <v>900098.84232395154</v>
      </c>
      <c r="K4363" s="19">
        <f t="shared" si="343"/>
        <v>1276.8397294799313</v>
      </c>
      <c r="L4363" s="19">
        <f t="shared" si="344"/>
        <v>506905.37260353268</v>
      </c>
      <c r="M4363" s="29">
        <f>Table4[[#This Row],[Revenue]]/Table4[[#This Row],[Units]]</f>
        <v>5.7109609370274006</v>
      </c>
      <c r="N4363" s="31">
        <f t="shared" si="345"/>
        <v>0.56316634214833716</v>
      </c>
    </row>
    <row r="4364" spans="1:14" x14ac:dyDescent="0.25">
      <c r="A4364" s="35">
        <v>1995</v>
      </c>
      <c r="B4364" s="15" t="s">
        <v>171</v>
      </c>
      <c r="C4364" s="15" t="s">
        <v>170</v>
      </c>
      <c r="D4364" s="15" t="s">
        <v>146</v>
      </c>
      <c r="E4364" s="15" t="s">
        <v>45</v>
      </c>
      <c r="F4364" s="16">
        <v>1256.7045343756304</v>
      </c>
      <c r="G4364" s="19">
        <v>2856.1260485784278</v>
      </c>
      <c r="H4364" s="19">
        <f t="shared" si="341"/>
        <v>3589306.5559968622</v>
      </c>
      <c r="I4364" s="20">
        <v>7843.4576358037402</v>
      </c>
      <c r="J4364" s="19">
        <f t="shared" si="342"/>
        <v>9856908.7760977224</v>
      </c>
      <c r="K4364" s="19">
        <f t="shared" si="343"/>
        <v>4987.3315872253124</v>
      </c>
      <c r="L4364" s="19">
        <f t="shared" si="344"/>
        <v>6267602.2201008601</v>
      </c>
      <c r="M4364" s="29">
        <f>Table4[[#This Row],[Revenue]]/Table4[[#This Row],[Units]]</f>
        <v>6.2412901531389888</v>
      </c>
      <c r="N4364" s="31">
        <f t="shared" si="345"/>
        <v>0.63585880345157841</v>
      </c>
    </row>
    <row r="4365" spans="1:14" x14ac:dyDescent="0.25">
      <c r="A4365" s="35">
        <v>1995</v>
      </c>
      <c r="B4365" s="15" t="s">
        <v>175</v>
      </c>
      <c r="C4365" s="15" t="s">
        <v>170</v>
      </c>
      <c r="D4365" s="15" t="s">
        <v>146</v>
      </c>
      <c r="E4365" s="15" t="s">
        <v>45</v>
      </c>
      <c r="F4365" s="16">
        <v>969.73139488693676</v>
      </c>
      <c r="G4365" s="19">
        <v>2436.3361965841345</v>
      </c>
      <c r="H4365" s="19">
        <f t="shared" si="341"/>
        <v>2362591.6983270668</v>
      </c>
      <c r="I4365" s="20">
        <v>6155.3851146291545</v>
      </c>
      <c r="J4365" s="19">
        <f t="shared" si="342"/>
        <v>5969070.1932756174</v>
      </c>
      <c r="K4365" s="19">
        <f t="shared" si="343"/>
        <v>3719.0489180450199</v>
      </c>
      <c r="L4365" s="19">
        <f t="shared" si="344"/>
        <v>3606478.4949485506</v>
      </c>
      <c r="M4365" s="29">
        <f>Table4[[#This Row],[Revenue]]/Table4[[#This Row],[Units]]</f>
        <v>6.347515556456564</v>
      </c>
      <c r="N4365" s="31">
        <f t="shared" si="345"/>
        <v>0.60419435157780255</v>
      </c>
    </row>
    <row r="4366" spans="1:14" x14ac:dyDescent="0.25">
      <c r="A4366" s="35">
        <v>1995</v>
      </c>
      <c r="B4366" s="15" t="s">
        <v>176</v>
      </c>
      <c r="C4366" s="15" t="s">
        <v>170</v>
      </c>
      <c r="D4366" s="15" t="s">
        <v>146</v>
      </c>
      <c r="E4366" s="15" t="s">
        <v>45</v>
      </c>
      <c r="F4366" s="16">
        <v>815.48898144566692</v>
      </c>
      <c r="G4366" s="19">
        <v>2429.3807518930457</v>
      </c>
      <c r="H4366" s="19">
        <f t="shared" si="341"/>
        <v>1981133.2349049684</v>
      </c>
      <c r="I4366" s="20">
        <v>5438.2537450570862</v>
      </c>
      <c r="J4366" s="19">
        <f t="shared" si="342"/>
        <v>4434836.0073996866</v>
      </c>
      <c r="K4366" s="19">
        <f t="shared" si="343"/>
        <v>3008.8729931640405</v>
      </c>
      <c r="L4366" s="19">
        <f t="shared" si="344"/>
        <v>2453702.7724947184</v>
      </c>
      <c r="M4366" s="29">
        <f>Table4[[#This Row],[Revenue]]/Table4[[#This Row],[Units]]</f>
        <v>6.6687029117381362</v>
      </c>
      <c r="N4366" s="31">
        <f t="shared" si="345"/>
        <v>0.55327925731653327</v>
      </c>
    </row>
    <row r="4367" spans="1:14" x14ac:dyDescent="0.25">
      <c r="A4367" s="35">
        <v>1995</v>
      </c>
      <c r="B4367" s="15" t="s">
        <v>172</v>
      </c>
      <c r="C4367" s="15" t="s">
        <v>170</v>
      </c>
      <c r="D4367" s="15" t="s">
        <v>146</v>
      </c>
      <c r="E4367" s="15" t="s">
        <v>45</v>
      </c>
      <c r="F4367" s="16">
        <v>745.97891898808734</v>
      </c>
      <c r="G4367" s="19">
        <v>2218.4191902352745</v>
      </c>
      <c r="H4367" s="19">
        <f t="shared" si="341"/>
        <v>1654893.9493941383</v>
      </c>
      <c r="I4367" s="20">
        <v>4471.8362127307946</v>
      </c>
      <c r="J4367" s="19">
        <f t="shared" si="342"/>
        <v>3335895.5438647009</v>
      </c>
      <c r="K4367" s="19">
        <f t="shared" si="343"/>
        <v>2253.4170224955201</v>
      </c>
      <c r="L4367" s="19">
        <f t="shared" si="344"/>
        <v>1681001.5944705626</v>
      </c>
      <c r="M4367" s="29">
        <f>Table4[[#This Row],[Revenue]]/Table4[[#This Row],[Units]]</f>
        <v>5.9945879151609187</v>
      </c>
      <c r="N4367" s="31">
        <f t="shared" si="345"/>
        <v>0.50391313887577216</v>
      </c>
    </row>
    <row r="4368" spans="1:14" x14ac:dyDescent="0.25">
      <c r="A4368" s="35">
        <v>1995</v>
      </c>
      <c r="B4368" s="15" t="s">
        <v>173</v>
      </c>
      <c r="C4368" s="15" t="s">
        <v>170</v>
      </c>
      <c r="D4368" s="15" t="s">
        <v>146</v>
      </c>
      <c r="E4368" s="15" t="s">
        <v>45</v>
      </c>
      <c r="F4368" s="16">
        <v>694.66323095935763</v>
      </c>
      <c r="G4368" s="19">
        <v>1982.875044741849</v>
      </c>
      <c r="H4368" s="19">
        <f t="shared" si="341"/>
        <v>1377430.3851690537</v>
      </c>
      <c r="I4368" s="20">
        <v>4332.6242923003101</v>
      </c>
      <c r="J4368" s="19">
        <f t="shared" si="342"/>
        <v>3009714.7894223337</v>
      </c>
      <c r="K4368" s="19">
        <f t="shared" si="343"/>
        <v>2349.7492475584613</v>
      </c>
      <c r="L4368" s="19">
        <f t="shared" si="344"/>
        <v>1632284.40425328</v>
      </c>
      <c r="M4368" s="29">
        <f>Table4[[#This Row],[Revenue]]/Table4[[#This Row],[Units]]</f>
        <v>6.2370139935530817</v>
      </c>
      <c r="N4368" s="31">
        <f t="shared" si="345"/>
        <v>0.54233856642827305</v>
      </c>
    </row>
    <row r="4369" spans="1:14" x14ac:dyDescent="0.25">
      <c r="A4369" s="35">
        <v>1995</v>
      </c>
      <c r="B4369" s="15" t="s">
        <v>174</v>
      </c>
      <c r="C4369" s="15" t="s">
        <v>170</v>
      </c>
      <c r="D4369" s="15" t="s">
        <v>168</v>
      </c>
      <c r="E4369" s="15" t="s">
        <v>45</v>
      </c>
      <c r="F4369" s="16">
        <v>629</v>
      </c>
      <c r="G4369" s="19">
        <v>1497.9496682499177</v>
      </c>
      <c r="H4369" s="19">
        <f t="shared" si="341"/>
        <v>942210.34132919821</v>
      </c>
      <c r="I4369" s="20">
        <v>2927.0795749998392</v>
      </c>
      <c r="J4369" s="19">
        <f t="shared" si="342"/>
        <v>1841133.0526748989</v>
      </c>
      <c r="K4369" s="19">
        <f t="shared" si="343"/>
        <v>1429.1299067499215</v>
      </c>
      <c r="L4369" s="19">
        <f t="shared" si="344"/>
        <v>898922.71134570066</v>
      </c>
      <c r="M4369" s="29">
        <f>Table4[[#This Row],[Revenue]]/Table4[[#This Row],[Units]]</f>
        <v>4.6535446343399673</v>
      </c>
      <c r="N4369" s="31">
        <f t="shared" si="345"/>
        <v>0.48824429610869052</v>
      </c>
    </row>
    <row r="4370" spans="1:14" x14ac:dyDescent="0.25">
      <c r="A4370" s="35">
        <v>1996</v>
      </c>
      <c r="B4370" s="15" t="s">
        <v>171</v>
      </c>
      <c r="C4370" s="15" t="s">
        <v>170</v>
      </c>
      <c r="D4370" s="15" t="s">
        <v>146</v>
      </c>
      <c r="E4370" s="15" t="s">
        <v>45</v>
      </c>
      <c r="F4370" s="16">
        <v>523</v>
      </c>
      <c r="G4370" s="19">
        <v>535.26801099999273</v>
      </c>
      <c r="H4370" s="19">
        <f t="shared" si="341"/>
        <v>279945.16975299618</v>
      </c>
      <c r="I4370" s="20">
        <v>1262.3541329899829</v>
      </c>
      <c r="J4370" s="19">
        <f t="shared" si="342"/>
        <v>660211.21155376104</v>
      </c>
      <c r="K4370" s="19">
        <f t="shared" si="343"/>
        <v>727.08612198999015</v>
      </c>
      <c r="L4370" s="19">
        <f t="shared" si="344"/>
        <v>380266.04180076485</v>
      </c>
      <c r="M4370" s="29">
        <f>Table4[[#This Row],[Revenue]]/Table4[[#This Row],[Units]]</f>
        <v>2.4136790305735811</v>
      </c>
      <c r="N4370" s="31">
        <f t="shared" si="345"/>
        <v>0.57597634688122801</v>
      </c>
    </row>
    <row r="4371" spans="1:14" x14ac:dyDescent="0.25">
      <c r="A4371" s="35">
        <v>1996</v>
      </c>
      <c r="B4371" s="15" t="s">
        <v>173</v>
      </c>
      <c r="C4371" s="15" t="s">
        <v>170</v>
      </c>
      <c r="D4371" s="15" t="s">
        <v>168</v>
      </c>
      <c r="E4371" s="15" t="s">
        <v>45</v>
      </c>
      <c r="F4371" s="16">
        <v>320</v>
      </c>
      <c r="G4371" s="19">
        <v>419.52531599999742</v>
      </c>
      <c r="H4371" s="19">
        <f t="shared" si="341"/>
        <v>134248.10111999916</v>
      </c>
      <c r="I4371" s="20">
        <v>737.82359999999539</v>
      </c>
      <c r="J4371" s="19">
        <f t="shared" si="342"/>
        <v>236103.55199999851</v>
      </c>
      <c r="K4371" s="19">
        <f t="shared" si="343"/>
        <v>318.29828399999798</v>
      </c>
      <c r="L4371" s="19">
        <f t="shared" si="344"/>
        <v>101855.45087999935</v>
      </c>
      <c r="M4371" s="29">
        <f>Table4[[#This Row],[Revenue]]/Table4[[#This Row],[Units]]</f>
        <v>2.3056987499999857</v>
      </c>
      <c r="N4371" s="31">
        <f t="shared" si="345"/>
        <v>0.43140160331005944</v>
      </c>
    </row>
    <row r="4372" spans="1:14" x14ac:dyDescent="0.25">
      <c r="A4372" s="35">
        <v>1996</v>
      </c>
      <c r="B4372" s="15" t="s">
        <v>172</v>
      </c>
      <c r="C4372" s="15" t="s">
        <v>170</v>
      </c>
      <c r="D4372" s="15" t="s">
        <v>168</v>
      </c>
      <c r="E4372" s="15" t="s">
        <v>45</v>
      </c>
      <c r="F4372" s="16">
        <v>207</v>
      </c>
      <c r="G4372" s="19">
        <v>208.33593985019965</v>
      </c>
      <c r="H4372" s="19">
        <f t="shared" si="341"/>
        <v>43125.539548991328</v>
      </c>
      <c r="I4372" s="20">
        <v>475.05061241999925</v>
      </c>
      <c r="J4372" s="19">
        <f t="shared" si="342"/>
        <v>98335.476770939844</v>
      </c>
      <c r="K4372" s="19">
        <f t="shared" si="343"/>
        <v>266.71467256979963</v>
      </c>
      <c r="L4372" s="19">
        <f t="shared" si="344"/>
        <v>55209.937221948516</v>
      </c>
      <c r="M4372" s="29">
        <f>Table4[[#This Row],[Revenue]]/Table4[[#This Row],[Units]]</f>
        <v>2.294930494782605</v>
      </c>
      <c r="N4372" s="31">
        <f t="shared" si="345"/>
        <v>0.56144475051006404</v>
      </c>
    </row>
    <row r="4373" spans="1:14" x14ac:dyDescent="0.25">
      <c r="A4373" s="35">
        <v>1997</v>
      </c>
      <c r="B4373" s="15" t="s">
        <v>173</v>
      </c>
      <c r="C4373" s="15" t="s">
        <v>170</v>
      </c>
      <c r="D4373" s="15" t="s">
        <v>146</v>
      </c>
      <c r="E4373" s="15" t="s">
        <v>45</v>
      </c>
      <c r="F4373" s="16">
        <v>865</v>
      </c>
      <c r="G4373" s="19">
        <v>967.05442999997888</v>
      </c>
      <c r="H4373" s="19">
        <f t="shared" si="341"/>
        <v>836502.08194998174</v>
      </c>
      <c r="I4373" s="20">
        <v>2005.1324586999565</v>
      </c>
      <c r="J4373" s="19">
        <f t="shared" si="342"/>
        <v>1734439.5767754624</v>
      </c>
      <c r="K4373" s="19">
        <f t="shared" si="343"/>
        <v>1038.0780286999775</v>
      </c>
      <c r="L4373" s="19">
        <f t="shared" si="344"/>
        <v>897937.49482548062</v>
      </c>
      <c r="M4373" s="29">
        <f>Table4[[#This Row],[Revenue]]/Table4[[#This Row],[Units]]</f>
        <v>2.3180722065895449</v>
      </c>
      <c r="N4373" s="31">
        <f t="shared" si="345"/>
        <v>0.51771045059687659</v>
      </c>
    </row>
    <row r="4374" spans="1:14" x14ac:dyDescent="0.25">
      <c r="A4374" s="35">
        <v>1997</v>
      </c>
      <c r="B4374" s="15" t="s">
        <v>174</v>
      </c>
      <c r="C4374" s="15" t="s">
        <v>170</v>
      </c>
      <c r="D4374" s="15" t="s">
        <v>146</v>
      </c>
      <c r="E4374" s="15" t="s">
        <v>45</v>
      </c>
      <c r="F4374" s="16">
        <v>766</v>
      </c>
      <c r="G4374" s="19">
        <v>827.56418599998449</v>
      </c>
      <c r="H4374" s="19">
        <f t="shared" si="341"/>
        <v>633914.16647598811</v>
      </c>
      <c r="I4374" s="20">
        <v>1762.5088887399672</v>
      </c>
      <c r="J4374" s="19">
        <f t="shared" si="342"/>
        <v>1350081.8087748149</v>
      </c>
      <c r="K4374" s="19">
        <f t="shared" si="343"/>
        <v>934.94470273998274</v>
      </c>
      <c r="L4374" s="19">
        <f t="shared" si="344"/>
        <v>716167.64229882683</v>
      </c>
      <c r="M4374" s="29">
        <f>Table4[[#This Row],[Revenue]]/Table4[[#This Row],[Units]]</f>
        <v>2.3009254422192784</v>
      </c>
      <c r="N4374" s="31">
        <f t="shared" si="345"/>
        <v>0.5304624043106998</v>
      </c>
    </row>
    <row r="4375" spans="1:14" x14ac:dyDescent="0.25">
      <c r="A4375" s="35">
        <v>1998</v>
      </c>
      <c r="B4375" s="15" t="s">
        <v>175</v>
      </c>
      <c r="C4375" s="15" t="s">
        <v>170</v>
      </c>
      <c r="D4375" s="15" t="s">
        <v>168</v>
      </c>
      <c r="E4375" s="15" t="s">
        <v>45</v>
      </c>
      <c r="F4375" s="16">
        <v>865</v>
      </c>
      <c r="G4375" s="19">
        <v>1275.6533252999577</v>
      </c>
      <c r="H4375" s="19">
        <f t="shared" si="341"/>
        <v>1103440.1263844634</v>
      </c>
      <c r="I4375" s="20">
        <v>2369.4986299999382</v>
      </c>
      <c r="J4375" s="19">
        <f t="shared" si="342"/>
        <v>2049616.3149499465</v>
      </c>
      <c r="K4375" s="19">
        <f t="shared" si="343"/>
        <v>1093.8453046999805</v>
      </c>
      <c r="L4375" s="19">
        <f t="shared" si="344"/>
        <v>946176.18856548308</v>
      </c>
      <c r="M4375" s="29">
        <f>Table4[[#This Row],[Revenue]]/Table4[[#This Row],[Units]]</f>
        <v>2.7393047745664028</v>
      </c>
      <c r="N4375" s="31">
        <f t="shared" si="345"/>
        <v>0.46163576161257752</v>
      </c>
    </row>
    <row r="4376" spans="1:14" x14ac:dyDescent="0.25">
      <c r="A4376" s="35">
        <v>1999</v>
      </c>
      <c r="B4376" s="15" t="s">
        <v>173</v>
      </c>
      <c r="C4376" s="15" t="s">
        <v>170</v>
      </c>
      <c r="D4376" s="15" t="s">
        <v>146</v>
      </c>
      <c r="E4376" s="15" t="s">
        <v>45</v>
      </c>
      <c r="F4376" s="16">
        <v>865</v>
      </c>
      <c r="G4376" s="19">
        <v>1213.5517499999517</v>
      </c>
      <c r="H4376" s="19">
        <f t="shared" si="341"/>
        <v>1049722.2637499582</v>
      </c>
      <c r="I4376" s="20">
        <v>2352.1267499999067</v>
      </c>
      <c r="J4376" s="19">
        <f t="shared" si="342"/>
        <v>2034589.6387499194</v>
      </c>
      <c r="K4376" s="19">
        <f t="shared" si="343"/>
        <v>1138.574999999955</v>
      </c>
      <c r="L4376" s="19">
        <f t="shared" si="344"/>
        <v>984867.37499996112</v>
      </c>
      <c r="M4376" s="29">
        <f>Table4[[#This Row],[Revenue]]/Table4[[#This Row],[Units]]</f>
        <v>2.71922167630047</v>
      </c>
      <c r="N4376" s="31">
        <f t="shared" si="345"/>
        <v>0.48406192395881736</v>
      </c>
    </row>
    <row r="4377" spans="1:14" x14ac:dyDescent="0.25">
      <c r="A4377" s="35">
        <v>1999</v>
      </c>
      <c r="B4377" s="15" t="s">
        <v>175</v>
      </c>
      <c r="C4377" s="15" t="s">
        <v>170</v>
      </c>
      <c r="D4377" s="15" t="s">
        <v>146</v>
      </c>
      <c r="E4377" s="15" t="s">
        <v>45</v>
      </c>
      <c r="F4377" s="16">
        <v>766</v>
      </c>
      <c r="G4377" s="19">
        <v>1090.3604019999555</v>
      </c>
      <c r="H4377" s="19">
        <f t="shared" si="341"/>
        <v>835216.06793196592</v>
      </c>
      <c r="I4377" s="20">
        <v>2174.7552019999116</v>
      </c>
      <c r="J4377" s="19">
        <f t="shared" si="342"/>
        <v>1665862.4847319324</v>
      </c>
      <c r="K4377" s="19">
        <f t="shared" si="343"/>
        <v>1084.3947999999561</v>
      </c>
      <c r="L4377" s="19">
        <f t="shared" si="344"/>
        <v>830646.41679996648</v>
      </c>
      <c r="M4377" s="29">
        <f>Table4[[#This Row],[Revenue]]/Table4[[#This Row],[Units]]</f>
        <v>2.839106007832783</v>
      </c>
      <c r="N4377" s="31">
        <f t="shared" si="345"/>
        <v>0.49862844287152103</v>
      </c>
    </row>
    <row r="4378" spans="1:14" x14ac:dyDescent="0.25">
      <c r="A4378" s="35">
        <v>1999</v>
      </c>
      <c r="B4378" s="15" t="s">
        <v>173</v>
      </c>
      <c r="C4378" s="15" t="s">
        <v>170</v>
      </c>
      <c r="D4378" s="15" t="s">
        <v>146</v>
      </c>
      <c r="E4378" s="15" t="s">
        <v>45</v>
      </c>
      <c r="F4378" s="16">
        <v>523</v>
      </c>
      <c r="G4378" s="19">
        <v>723.95961199997191</v>
      </c>
      <c r="H4378" s="19">
        <f t="shared" si="341"/>
        <v>378630.87707598531</v>
      </c>
      <c r="I4378" s="20">
        <v>1609.4584119999377</v>
      </c>
      <c r="J4378" s="19">
        <f t="shared" si="342"/>
        <v>841746.74947596737</v>
      </c>
      <c r="K4378" s="19">
        <f t="shared" si="343"/>
        <v>885.49879999996574</v>
      </c>
      <c r="L4378" s="19">
        <f t="shared" si="344"/>
        <v>463115.87239998206</v>
      </c>
      <c r="M4378" s="29">
        <f>Table4[[#This Row],[Revenue]]/Table4[[#This Row],[Units]]</f>
        <v>3.0773583403440492</v>
      </c>
      <c r="N4378" s="31">
        <f t="shared" si="345"/>
        <v>0.55018433119973031</v>
      </c>
    </row>
    <row r="4379" spans="1:14" x14ac:dyDescent="0.25">
      <c r="A4379" s="35">
        <v>1999</v>
      </c>
      <c r="B4379" s="15" t="s">
        <v>176</v>
      </c>
      <c r="C4379" s="15" t="s">
        <v>170</v>
      </c>
      <c r="D4379" s="15" t="s">
        <v>168</v>
      </c>
      <c r="E4379" s="15" t="s">
        <v>45</v>
      </c>
      <c r="F4379" s="16">
        <v>207</v>
      </c>
      <c r="G4379" s="19">
        <v>312.61935844998783</v>
      </c>
      <c r="H4379" s="19">
        <f t="shared" si="341"/>
        <v>64712.20719914748</v>
      </c>
      <c r="I4379" s="20">
        <v>707.94349499997247</v>
      </c>
      <c r="J4379" s="19">
        <f t="shared" si="342"/>
        <v>146544.3034649943</v>
      </c>
      <c r="K4379" s="19">
        <f t="shared" si="343"/>
        <v>395.32413654998464</v>
      </c>
      <c r="L4379" s="19">
        <f t="shared" si="344"/>
        <v>81832.09626584682</v>
      </c>
      <c r="M4379" s="29">
        <f>Table4[[#This Row],[Revenue]]/Table4[[#This Row],[Units]]</f>
        <v>3.420016884057838</v>
      </c>
      <c r="N4379" s="31">
        <f t="shared" si="345"/>
        <v>0.55841199098806604</v>
      </c>
    </row>
    <row r="4380" spans="1:14" x14ac:dyDescent="0.25">
      <c r="A4380" s="35">
        <v>2001</v>
      </c>
      <c r="B4380" s="15" t="s">
        <v>171</v>
      </c>
      <c r="C4380" s="15" t="s">
        <v>170</v>
      </c>
      <c r="D4380" s="15" t="s">
        <v>168</v>
      </c>
      <c r="E4380" s="15" t="s">
        <v>45</v>
      </c>
      <c r="F4380" s="16">
        <v>1109.5039061544389</v>
      </c>
      <c r="G4380" s="19">
        <v>2726.7447177870899</v>
      </c>
      <c r="H4380" s="19">
        <f t="shared" si="341"/>
        <v>3025333.9154707594</v>
      </c>
      <c r="I4380" s="20">
        <v>6628.7678111514633</v>
      </c>
      <c r="J4380" s="19">
        <f t="shared" si="342"/>
        <v>7354643.7794633592</v>
      </c>
      <c r="K4380" s="19">
        <f t="shared" si="343"/>
        <v>3902.0230933643734</v>
      </c>
      <c r="L4380" s="19">
        <f t="shared" si="344"/>
        <v>4329309.8639925998</v>
      </c>
      <c r="M4380" s="29">
        <f>Table4[[#This Row],[Revenue]]/Table4[[#This Row],[Units]]</f>
        <v>5.9745330993262522</v>
      </c>
      <c r="N4380" s="31">
        <f t="shared" si="345"/>
        <v>0.58864983727444287</v>
      </c>
    </row>
    <row r="4381" spans="1:14" x14ac:dyDescent="0.25">
      <c r="A4381" s="35">
        <v>2001</v>
      </c>
      <c r="B4381" s="15" t="s">
        <v>171</v>
      </c>
      <c r="C4381" s="15" t="s">
        <v>170</v>
      </c>
      <c r="D4381" s="15" t="s">
        <v>146</v>
      </c>
      <c r="E4381" s="15" t="s">
        <v>45</v>
      </c>
      <c r="F4381" s="16">
        <v>819.80115758750298</v>
      </c>
      <c r="G4381" s="19">
        <v>2150.7761734574328</v>
      </c>
      <c r="H4381" s="19">
        <f t="shared" si="341"/>
        <v>1763208.7967120234</v>
      </c>
      <c r="I4381" s="20">
        <v>5150.2672275663554</v>
      </c>
      <c r="J4381" s="19">
        <f t="shared" si="342"/>
        <v>4222195.0350438775</v>
      </c>
      <c r="K4381" s="19">
        <f t="shared" si="343"/>
        <v>2999.4910541089225</v>
      </c>
      <c r="L4381" s="19">
        <f t="shared" si="344"/>
        <v>2458986.2383318543</v>
      </c>
      <c r="M4381" s="29">
        <f>Table4[[#This Row],[Revenue]]/Table4[[#This Row],[Units]]</f>
        <v>6.282337100770234</v>
      </c>
      <c r="N4381" s="31">
        <f t="shared" si="345"/>
        <v>0.58239522758244633</v>
      </c>
    </row>
    <row r="4382" spans="1:14" x14ac:dyDescent="0.25">
      <c r="A4382" s="35">
        <v>2001</v>
      </c>
      <c r="B4382" s="15" t="s">
        <v>172</v>
      </c>
      <c r="C4382" s="15" t="s">
        <v>170</v>
      </c>
      <c r="D4382" s="15" t="s">
        <v>146</v>
      </c>
      <c r="E4382" s="15" t="s">
        <v>45</v>
      </c>
      <c r="F4382" s="16">
        <v>483</v>
      </c>
      <c r="G4382" s="19">
        <v>1273.9597774799331</v>
      </c>
      <c r="H4382" s="19">
        <f t="shared" si="341"/>
        <v>615322.57252280763</v>
      </c>
      <c r="I4382" s="20">
        <v>2468.3557079998704</v>
      </c>
      <c r="J4382" s="19">
        <f t="shared" si="342"/>
        <v>1192215.8069639374</v>
      </c>
      <c r="K4382" s="19">
        <f t="shared" si="343"/>
        <v>1194.3959305199373</v>
      </c>
      <c r="L4382" s="19">
        <f t="shared" si="344"/>
        <v>576893.23444112972</v>
      </c>
      <c r="M4382" s="29">
        <f>Table4[[#This Row],[Revenue]]/Table4[[#This Row],[Units]]</f>
        <v>5.1104673043475577</v>
      </c>
      <c r="N4382" s="31">
        <f t="shared" si="345"/>
        <v>0.48388322908604064</v>
      </c>
    </row>
    <row r="4383" spans="1:14" x14ac:dyDescent="0.25">
      <c r="A4383" s="35">
        <v>2001</v>
      </c>
      <c r="B4383" s="15" t="s">
        <v>172</v>
      </c>
      <c r="C4383" s="15" t="s">
        <v>170</v>
      </c>
      <c r="D4383" s="15" t="s">
        <v>146</v>
      </c>
      <c r="E4383" s="15" t="s">
        <v>45</v>
      </c>
      <c r="F4383" s="16">
        <v>361</v>
      </c>
      <c r="G4383" s="19">
        <v>703.13054888996351</v>
      </c>
      <c r="H4383" s="19">
        <f t="shared" si="341"/>
        <v>253830.12814927683</v>
      </c>
      <c r="I4383" s="20">
        <v>1873.3604189999028</v>
      </c>
      <c r="J4383" s="19">
        <f t="shared" si="342"/>
        <v>676283.11125896487</v>
      </c>
      <c r="K4383" s="19">
        <f t="shared" si="343"/>
        <v>1170.2298701099394</v>
      </c>
      <c r="L4383" s="19">
        <f t="shared" si="344"/>
        <v>422452.98310968804</v>
      </c>
      <c r="M4383" s="29">
        <f>Table4[[#This Row],[Revenue]]/Table4[[#This Row],[Units]]</f>
        <v>5.1893640415509772</v>
      </c>
      <c r="N4383" s="31">
        <f t="shared" si="345"/>
        <v>0.62466883480684887</v>
      </c>
    </row>
    <row r="4384" spans="1:14" x14ac:dyDescent="0.25">
      <c r="A4384" s="35">
        <v>2002</v>
      </c>
      <c r="B4384" s="15" t="s">
        <v>175</v>
      </c>
      <c r="C4384" s="15" t="s">
        <v>170</v>
      </c>
      <c r="D4384" s="15" t="s">
        <v>168</v>
      </c>
      <c r="E4384" s="15" t="s">
        <v>45</v>
      </c>
      <c r="F4384" s="16">
        <v>1214.6831446034398</v>
      </c>
      <c r="G4384" s="19">
        <v>3221.8865206375799</v>
      </c>
      <c r="H4384" s="19">
        <f t="shared" si="341"/>
        <v>3913571.2504434912</v>
      </c>
      <c r="I4384" s="20">
        <v>6948.3565876826906</v>
      </c>
      <c r="J4384" s="19">
        <f t="shared" si="342"/>
        <v>8440051.6297524367</v>
      </c>
      <c r="K4384" s="19">
        <f t="shared" si="343"/>
        <v>3726.4700670451107</v>
      </c>
      <c r="L4384" s="19">
        <f t="shared" si="344"/>
        <v>4526480.3793089455</v>
      </c>
      <c r="M4384" s="29">
        <f>Table4[[#This Row],[Revenue]]/Table4[[#This Row],[Units]]</f>
        <v>5.7203037833797676</v>
      </c>
      <c r="N4384" s="31">
        <f t="shared" si="345"/>
        <v>0.53630956040036881</v>
      </c>
    </row>
    <row r="4385" spans="1:14" x14ac:dyDescent="0.25">
      <c r="A4385" s="35">
        <v>2002</v>
      </c>
      <c r="B4385" s="15" t="s">
        <v>172</v>
      </c>
      <c r="C4385" s="15" t="s">
        <v>170</v>
      </c>
      <c r="D4385" s="15" t="s">
        <v>168</v>
      </c>
      <c r="E4385" s="15" t="s">
        <v>45</v>
      </c>
      <c r="F4385" s="16">
        <v>1039.8398725872748</v>
      </c>
      <c r="G4385" s="19">
        <v>2984.4892983072191</v>
      </c>
      <c r="H4385" s="19">
        <f t="shared" si="341"/>
        <v>3103390.9716898641</v>
      </c>
      <c r="I4385" s="20">
        <v>6615.7915526752922</v>
      </c>
      <c r="J4385" s="19">
        <f t="shared" si="342"/>
        <v>6879363.8451978453</v>
      </c>
      <c r="K4385" s="19">
        <f t="shared" si="343"/>
        <v>3631.3022543680731</v>
      </c>
      <c r="L4385" s="19">
        <f t="shared" si="344"/>
        <v>3775972.8735079812</v>
      </c>
      <c r="M4385" s="29">
        <f>Table4[[#This Row],[Revenue]]/Table4[[#This Row],[Units]]</f>
        <v>6.3623176289770731</v>
      </c>
      <c r="N4385" s="31">
        <f t="shared" si="345"/>
        <v>0.54888401870818437</v>
      </c>
    </row>
    <row r="4386" spans="1:14" x14ac:dyDescent="0.25">
      <c r="A4386" s="35">
        <v>2002</v>
      </c>
      <c r="B4386" s="15" t="s">
        <v>173</v>
      </c>
      <c r="C4386" s="15" t="s">
        <v>170</v>
      </c>
      <c r="D4386" s="15" t="s">
        <v>168</v>
      </c>
      <c r="E4386" s="15" t="s">
        <v>45</v>
      </c>
      <c r="F4386" s="16">
        <v>1112.5427259964481</v>
      </c>
      <c r="G4386" s="19">
        <v>3109.2163830789145</v>
      </c>
      <c r="H4386" s="19">
        <f t="shared" si="341"/>
        <v>3459136.0705434321</v>
      </c>
      <c r="I4386" s="20">
        <v>6174.8266836613702</v>
      </c>
      <c r="J4386" s="19">
        <f t="shared" si="342"/>
        <v>6869758.5111962277</v>
      </c>
      <c r="K4386" s="19">
        <f t="shared" si="343"/>
        <v>3065.6103005824557</v>
      </c>
      <c r="L4386" s="19">
        <f t="shared" si="344"/>
        <v>3410622.4406527956</v>
      </c>
      <c r="M4386" s="29">
        <f>Table4[[#This Row],[Revenue]]/Table4[[#This Row],[Units]]</f>
        <v>5.5501928504641391</v>
      </c>
      <c r="N4386" s="31">
        <f t="shared" si="345"/>
        <v>0.49646904401285946</v>
      </c>
    </row>
    <row r="4387" spans="1:14" x14ac:dyDescent="0.25">
      <c r="A4387" s="35">
        <v>2002</v>
      </c>
      <c r="B4387" s="15" t="s">
        <v>176</v>
      </c>
      <c r="C4387" s="15" t="s">
        <v>170</v>
      </c>
      <c r="D4387" s="15" t="s">
        <v>168</v>
      </c>
      <c r="E4387" s="15" t="s">
        <v>45</v>
      </c>
      <c r="F4387" s="16">
        <v>1104.2574041849452</v>
      </c>
      <c r="G4387" s="19">
        <v>2748.3054360516962</v>
      </c>
      <c r="H4387" s="19">
        <f t="shared" si="341"/>
        <v>3034836.6267218203</v>
      </c>
      <c r="I4387" s="20">
        <v>5452.864206884914</v>
      </c>
      <c r="J4387" s="19">
        <f t="shared" si="342"/>
        <v>6021365.674467735</v>
      </c>
      <c r="K4387" s="19">
        <f t="shared" si="343"/>
        <v>2704.5587708332177</v>
      </c>
      <c r="L4387" s="19">
        <f t="shared" si="344"/>
        <v>2986529.0477459147</v>
      </c>
      <c r="M4387" s="29">
        <f>Table4[[#This Row],[Revenue]]/Table4[[#This Row],[Units]]</f>
        <v>4.9380372603520684</v>
      </c>
      <c r="N4387" s="31">
        <f t="shared" si="345"/>
        <v>0.49598865260909641</v>
      </c>
    </row>
    <row r="4388" spans="1:14" x14ac:dyDescent="0.25">
      <c r="A4388" s="35">
        <v>2002</v>
      </c>
      <c r="B4388" s="15" t="s">
        <v>174</v>
      </c>
      <c r="C4388" s="15" t="s">
        <v>170</v>
      </c>
      <c r="D4388" s="15" t="s">
        <v>146</v>
      </c>
      <c r="E4388" s="15" t="s">
        <v>45</v>
      </c>
      <c r="F4388" s="16">
        <v>766.75187504630151</v>
      </c>
      <c r="G4388" s="19">
        <v>1612.957976238227</v>
      </c>
      <c r="H4388" s="19">
        <f t="shared" si="341"/>
        <v>1236738.5526515485</v>
      </c>
      <c r="I4388" s="20">
        <v>4270.0739613543928</v>
      </c>
      <c r="J4388" s="19">
        <f t="shared" si="342"/>
        <v>3274087.2164548691</v>
      </c>
      <c r="K4388" s="19">
        <f t="shared" si="343"/>
        <v>2657.1159851161656</v>
      </c>
      <c r="L4388" s="19">
        <f t="shared" si="344"/>
        <v>2037348.6638033206</v>
      </c>
      <c r="M4388" s="29">
        <f>Table4[[#This Row],[Revenue]]/Table4[[#This Row],[Units]]</f>
        <v>5.5690427377129499</v>
      </c>
      <c r="N4388" s="31">
        <f t="shared" si="345"/>
        <v>0.62226462800503224</v>
      </c>
    </row>
    <row r="4389" spans="1:14" x14ac:dyDescent="0.25">
      <c r="A4389" s="35">
        <v>2002</v>
      </c>
      <c r="B4389" s="15" t="s">
        <v>175</v>
      </c>
      <c r="C4389" s="15" t="s">
        <v>170</v>
      </c>
      <c r="D4389" s="15" t="s">
        <v>146</v>
      </c>
      <c r="E4389" s="15" t="s">
        <v>45</v>
      </c>
      <c r="F4389" s="16">
        <v>631.89984052084537</v>
      </c>
      <c r="G4389" s="19">
        <v>1704.3901850429752</v>
      </c>
      <c r="H4389" s="19">
        <f t="shared" si="341"/>
        <v>1077003.8861139501</v>
      </c>
      <c r="I4389" s="20">
        <v>4294.1326791938272</v>
      </c>
      <c r="J4389" s="19">
        <f t="shared" si="342"/>
        <v>2713461.7551579298</v>
      </c>
      <c r="K4389" s="19">
        <f t="shared" si="343"/>
        <v>2589.7424941508521</v>
      </c>
      <c r="L4389" s="19">
        <f t="shared" si="344"/>
        <v>1636457.8690439798</v>
      </c>
      <c r="M4389" s="29">
        <f>Table4[[#This Row],[Revenue]]/Table4[[#This Row],[Units]]</f>
        <v>6.795590699396878</v>
      </c>
      <c r="N4389" s="31">
        <f t="shared" si="345"/>
        <v>0.60308860662336261</v>
      </c>
    </row>
    <row r="4390" spans="1:14" x14ac:dyDescent="0.25">
      <c r="A4390" s="35">
        <v>2002</v>
      </c>
      <c r="B4390" s="15" t="s">
        <v>176</v>
      </c>
      <c r="C4390" s="15" t="s">
        <v>170</v>
      </c>
      <c r="D4390" s="15" t="s">
        <v>146</v>
      </c>
      <c r="E4390" s="15" t="s">
        <v>45</v>
      </c>
      <c r="F4390" s="16">
        <v>583.54530956440487</v>
      </c>
      <c r="G4390" s="19">
        <v>1453.666531958492</v>
      </c>
      <c r="H4390" s="19">
        <f t="shared" si="341"/>
        <v>848280.28639513301</v>
      </c>
      <c r="I4390" s="20">
        <v>3369.4502897092484</v>
      </c>
      <c r="J4390" s="19">
        <f t="shared" si="342"/>
        <v>1966226.9123702571</v>
      </c>
      <c r="K4390" s="19">
        <f t="shared" si="343"/>
        <v>1915.7837577507564</v>
      </c>
      <c r="L4390" s="19">
        <f t="shared" si="344"/>
        <v>1117946.6259751241</v>
      </c>
      <c r="M4390" s="29">
        <f>Table4[[#This Row],[Revenue]]/Table4[[#This Row],[Units]]</f>
        <v>5.7741022581852626</v>
      </c>
      <c r="N4390" s="31">
        <f t="shared" si="345"/>
        <v>0.5685745724166984</v>
      </c>
    </row>
    <row r="4391" spans="1:14" x14ac:dyDescent="0.25">
      <c r="A4391" s="35">
        <v>2002</v>
      </c>
      <c r="B4391" s="15" t="s">
        <v>172</v>
      </c>
      <c r="C4391" s="15" t="s">
        <v>170</v>
      </c>
      <c r="D4391" s="15" t="s">
        <v>146</v>
      </c>
      <c r="E4391" s="15" t="s">
        <v>45</v>
      </c>
      <c r="F4391" s="16">
        <v>557.83443342572502</v>
      </c>
      <c r="G4391" s="19">
        <v>1644.7299465315111</v>
      </c>
      <c r="H4391" s="19">
        <f t="shared" si="341"/>
        <v>917486.99786172854</v>
      </c>
      <c r="I4391" s="20">
        <v>3032.7752970452098</v>
      </c>
      <c r="J4391" s="19">
        <f t="shared" si="342"/>
        <v>1691786.4895347494</v>
      </c>
      <c r="K4391" s="19">
        <f t="shared" si="343"/>
        <v>1388.0453505136986</v>
      </c>
      <c r="L4391" s="19">
        <f t="shared" si="344"/>
        <v>774299.49167302088</v>
      </c>
      <c r="M4391" s="29">
        <f>Table4[[#This Row],[Revenue]]/Table4[[#This Row],[Units]]</f>
        <v>5.4366943224006272</v>
      </c>
      <c r="N4391" s="31">
        <f t="shared" si="345"/>
        <v>0.45768156706698704</v>
      </c>
    </row>
    <row r="4392" spans="1:14" x14ac:dyDescent="0.25">
      <c r="A4392" s="35">
        <v>2003</v>
      </c>
      <c r="B4392" s="15" t="s">
        <v>173</v>
      </c>
      <c r="C4392" s="15" t="s">
        <v>169</v>
      </c>
      <c r="D4392" s="15" t="s">
        <v>6</v>
      </c>
      <c r="E4392" s="15" t="s">
        <v>45</v>
      </c>
      <c r="F4392" s="16">
        <v>970</v>
      </c>
      <c r="G4392" s="19">
        <v>1168.0390799999911</v>
      </c>
      <c r="H4392" s="19">
        <f t="shared" si="341"/>
        <v>1132997.9075999914</v>
      </c>
      <c r="I4392" s="20">
        <v>2234.3770799999829</v>
      </c>
      <c r="J4392" s="19">
        <f t="shared" si="342"/>
        <v>2167345.7675999836</v>
      </c>
      <c r="K4392" s="19">
        <f t="shared" si="343"/>
        <v>1066.3379999999918</v>
      </c>
      <c r="L4392" s="19">
        <f t="shared" si="344"/>
        <v>1034347.8599999922</v>
      </c>
      <c r="M4392" s="29">
        <f>Table4[[#This Row],[Revenue]]/Table4[[#This Row],[Units]]</f>
        <v>2.3034815257731784</v>
      </c>
      <c r="N4392" s="31">
        <f t="shared" si="345"/>
        <v>0.47724173754950971</v>
      </c>
    </row>
    <row r="4393" spans="1:14" x14ac:dyDescent="0.25">
      <c r="A4393" s="35">
        <v>2003</v>
      </c>
      <c r="B4393" s="15" t="s">
        <v>171</v>
      </c>
      <c r="C4393" s="15" t="s">
        <v>170</v>
      </c>
      <c r="D4393" s="15" t="s">
        <v>146</v>
      </c>
      <c r="E4393" s="15" t="s">
        <v>45</v>
      </c>
      <c r="F4393" s="16">
        <v>867</v>
      </c>
      <c r="G4393" s="19">
        <v>967.91012999997895</v>
      </c>
      <c r="H4393" s="19">
        <f t="shared" si="341"/>
        <v>839178.08270998171</v>
      </c>
      <c r="I4393" s="20">
        <v>2005.9338716999566</v>
      </c>
      <c r="J4393" s="19">
        <f t="shared" si="342"/>
        <v>1739144.6667638624</v>
      </c>
      <c r="K4393" s="19">
        <f t="shared" si="343"/>
        <v>1038.0237416999776</v>
      </c>
      <c r="L4393" s="19">
        <f t="shared" si="344"/>
        <v>899966.58405388065</v>
      </c>
      <c r="M4393" s="29">
        <f>Table4[[#This Row],[Revenue]]/Table4[[#This Row],[Units]]</f>
        <v>2.3136492176470087</v>
      </c>
      <c r="N4393" s="31">
        <f t="shared" si="345"/>
        <v>0.51747655111895086</v>
      </c>
    </row>
    <row r="4394" spans="1:14" x14ac:dyDescent="0.25">
      <c r="A4394" s="35">
        <v>2004</v>
      </c>
      <c r="B4394" s="15" t="s">
        <v>172</v>
      </c>
      <c r="C4394" s="15" t="s">
        <v>169</v>
      </c>
      <c r="D4394" s="15" t="s">
        <v>6</v>
      </c>
      <c r="E4394" s="15" t="s">
        <v>45</v>
      </c>
      <c r="F4394" s="16">
        <v>941</v>
      </c>
      <c r="G4394" s="19">
        <v>1386.8749709999636</v>
      </c>
      <c r="H4394" s="19">
        <f t="shared" si="341"/>
        <v>1305049.3477109657</v>
      </c>
      <c r="I4394" s="20">
        <v>2666.2668209999301</v>
      </c>
      <c r="J4394" s="19">
        <f t="shared" si="342"/>
        <v>2508957.0785609344</v>
      </c>
      <c r="K4394" s="19">
        <f t="shared" si="343"/>
        <v>1279.3918499999666</v>
      </c>
      <c r="L4394" s="19">
        <f t="shared" si="344"/>
        <v>1203907.7308499687</v>
      </c>
      <c r="M4394" s="29">
        <f>Table4[[#This Row],[Revenue]]/Table4[[#This Row],[Units]]</f>
        <v>2.8334397672687888</v>
      </c>
      <c r="N4394" s="31">
        <f t="shared" si="345"/>
        <v>0.47984389256291921</v>
      </c>
    </row>
    <row r="4395" spans="1:14" x14ac:dyDescent="0.25">
      <c r="A4395" s="35">
        <v>2004</v>
      </c>
      <c r="B4395" s="15" t="s">
        <v>172</v>
      </c>
      <c r="C4395" s="15" t="s">
        <v>169</v>
      </c>
      <c r="D4395" s="15" t="s">
        <v>6</v>
      </c>
      <c r="E4395" s="15" t="s">
        <v>45</v>
      </c>
      <c r="F4395" s="16">
        <v>686</v>
      </c>
      <c r="G4395" s="19">
        <v>1011.9021359999734</v>
      </c>
      <c r="H4395" s="19">
        <f t="shared" si="341"/>
        <v>694164.86529598176</v>
      </c>
      <c r="I4395" s="20">
        <v>2065.7817359999453</v>
      </c>
      <c r="J4395" s="19">
        <f t="shared" si="342"/>
        <v>1417126.2708959626</v>
      </c>
      <c r="K4395" s="19">
        <f t="shared" si="343"/>
        <v>1053.879599999972</v>
      </c>
      <c r="L4395" s="19">
        <f t="shared" si="344"/>
        <v>722961.40559998085</v>
      </c>
      <c r="M4395" s="29">
        <f>Table4[[#This Row],[Revenue]]/Table4[[#This Row],[Units]]</f>
        <v>3.0113436384838854</v>
      </c>
      <c r="N4395" s="31">
        <f t="shared" si="345"/>
        <v>0.5101601885786059</v>
      </c>
    </row>
    <row r="4396" spans="1:14" x14ac:dyDescent="0.25">
      <c r="A4396" s="35">
        <v>2004</v>
      </c>
      <c r="B4396" s="15" t="s">
        <v>176</v>
      </c>
      <c r="C4396" s="15" t="s">
        <v>170</v>
      </c>
      <c r="D4396" s="15" t="s">
        <v>146</v>
      </c>
      <c r="E4396" s="15" t="s">
        <v>45</v>
      </c>
      <c r="F4396" s="16">
        <v>349</v>
      </c>
      <c r="G4396" s="19">
        <v>780.1857645899762</v>
      </c>
      <c r="H4396" s="19">
        <f t="shared" si="341"/>
        <v>272284.8318419017</v>
      </c>
      <c r="I4396" s="20">
        <v>1618.9708889999658</v>
      </c>
      <c r="J4396" s="19">
        <f t="shared" si="342"/>
        <v>565020.8402609881</v>
      </c>
      <c r="K4396" s="19">
        <f t="shared" si="343"/>
        <v>838.78512440998963</v>
      </c>
      <c r="L4396" s="19">
        <f t="shared" si="344"/>
        <v>292736.0084190864</v>
      </c>
      <c r="M4396" s="29">
        <f>Table4[[#This Row],[Revenue]]/Table4[[#This Row],[Units]]</f>
        <v>4.6388850687678103</v>
      </c>
      <c r="N4396" s="31">
        <f t="shared" si="345"/>
        <v>0.51809771880957356</v>
      </c>
    </row>
    <row r="4397" spans="1:14" x14ac:dyDescent="0.25">
      <c r="A4397" s="35">
        <v>2004</v>
      </c>
      <c r="B4397" s="15" t="s">
        <v>176</v>
      </c>
      <c r="C4397" s="15" t="s">
        <v>169</v>
      </c>
      <c r="D4397" s="15" t="s">
        <v>6</v>
      </c>
      <c r="E4397" s="15" t="s">
        <v>45</v>
      </c>
      <c r="F4397" s="16">
        <v>298</v>
      </c>
      <c r="G4397" s="19">
        <v>614.95908293998036</v>
      </c>
      <c r="H4397" s="19">
        <f t="shared" si="341"/>
        <v>183257.80671611414</v>
      </c>
      <c r="I4397" s="20">
        <v>975.91067399996894</v>
      </c>
      <c r="J4397" s="19">
        <f t="shared" si="342"/>
        <v>290821.38085199072</v>
      </c>
      <c r="K4397" s="19">
        <f t="shared" si="343"/>
        <v>360.95159105998857</v>
      </c>
      <c r="L4397" s="19">
        <f t="shared" si="344"/>
        <v>107563.57413587658</v>
      </c>
      <c r="M4397" s="29">
        <f>Table4[[#This Row],[Revenue]]/Table4[[#This Row],[Units]]</f>
        <v>3.2748680335569427</v>
      </c>
      <c r="N4397" s="31">
        <f t="shared" si="345"/>
        <v>0.36986130050259092</v>
      </c>
    </row>
    <row r="4398" spans="1:14" x14ac:dyDescent="0.25">
      <c r="A4398" s="35">
        <v>2004</v>
      </c>
      <c r="B4398" s="15" t="s">
        <v>176</v>
      </c>
      <c r="C4398" s="15" t="s">
        <v>170</v>
      </c>
      <c r="D4398" s="15" t="s">
        <v>146</v>
      </c>
      <c r="E4398" s="15" t="s">
        <v>45</v>
      </c>
      <c r="F4398" s="16">
        <v>251</v>
      </c>
      <c r="G4398" s="19">
        <v>420.46034711998709</v>
      </c>
      <c r="H4398" s="19">
        <f t="shared" si="341"/>
        <v>105535.54712711676</v>
      </c>
      <c r="I4398" s="20">
        <v>750.69095199997696</v>
      </c>
      <c r="J4398" s="19">
        <f t="shared" si="342"/>
        <v>188423.42895199422</v>
      </c>
      <c r="K4398" s="19">
        <f t="shared" si="343"/>
        <v>330.23060487998987</v>
      </c>
      <c r="L4398" s="19">
        <f t="shared" si="344"/>
        <v>82887.881824877462</v>
      </c>
      <c r="M4398" s="29">
        <f>Table4[[#This Row],[Revenue]]/Table4[[#This Row],[Units]]</f>
        <v>2.9908006055775975</v>
      </c>
      <c r="N4398" s="31">
        <f t="shared" si="345"/>
        <v>0.43990220476241998</v>
      </c>
    </row>
    <row r="4399" spans="1:14" x14ac:dyDescent="0.25">
      <c r="A4399" s="35">
        <v>2005</v>
      </c>
      <c r="B4399" s="15" t="s">
        <v>172</v>
      </c>
      <c r="C4399" s="15" t="s">
        <v>170</v>
      </c>
      <c r="D4399" s="15" t="s">
        <v>146</v>
      </c>
      <c r="E4399" s="15" t="s">
        <v>45</v>
      </c>
      <c r="F4399" s="16">
        <v>867</v>
      </c>
      <c r="G4399" s="19">
        <v>1214.1147209999519</v>
      </c>
      <c r="H4399" s="19">
        <f t="shared" si="341"/>
        <v>1052637.4631069584</v>
      </c>
      <c r="I4399" s="20">
        <v>2351.9976209999068</v>
      </c>
      <c r="J4399" s="19">
        <f t="shared" si="342"/>
        <v>2039181.9374069192</v>
      </c>
      <c r="K4399" s="19">
        <f t="shared" si="343"/>
        <v>1137.8828999999548</v>
      </c>
      <c r="L4399" s="19">
        <f t="shared" si="344"/>
        <v>986544.47429996077</v>
      </c>
      <c r="M4399" s="29">
        <f>Table4[[#This Row],[Revenue]]/Table4[[#This Row],[Units]]</f>
        <v>2.7128000242213459</v>
      </c>
      <c r="N4399" s="31">
        <f t="shared" si="345"/>
        <v>0.4837942393479997</v>
      </c>
    </row>
    <row r="4400" spans="1:14" x14ac:dyDescent="0.25">
      <c r="A4400" s="35">
        <v>2007</v>
      </c>
      <c r="B4400" s="15" t="s">
        <v>171</v>
      </c>
      <c r="C4400" s="15" t="s">
        <v>170</v>
      </c>
      <c r="D4400" s="15" t="s">
        <v>168</v>
      </c>
      <c r="E4400" s="15" t="s">
        <v>45</v>
      </c>
      <c r="F4400" s="16">
        <v>370</v>
      </c>
      <c r="G4400" s="19">
        <v>492.9899315729956</v>
      </c>
      <c r="H4400" s="19">
        <f t="shared" si="341"/>
        <v>182406.27468200837</v>
      </c>
      <c r="I4400" s="20">
        <v>859.39090829999236</v>
      </c>
      <c r="J4400" s="19">
        <f t="shared" si="342"/>
        <v>317974.63607099716</v>
      </c>
      <c r="K4400" s="19">
        <f t="shared" si="343"/>
        <v>366.40097672699676</v>
      </c>
      <c r="L4400" s="19">
        <f t="shared" si="344"/>
        <v>135568.36138898879</v>
      </c>
      <c r="M4400" s="29">
        <f>Table4[[#This Row],[Revenue]]/Table4[[#This Row],[Units]]</f>
        <v>2.32267813054052</v>
      </c>
      <c r="N4400" s="31">
        <f t="shared" si="345"/>
        <v>0.42634960783073017</v>
      </c>
    </row>
    <row r="4401" spans="1:14" x14ac:dyDescent="0.25">
      <c r="A4401" s="35">
        <v>2007</v>
      </c>
      <c r="B4401" s="15" t="s">
        <v>171</v>
      </c>
      <c r="C4401" s="15" t="s">
        <v>170</v>
      </c>
      <c r="D4401" s="15" t="s">
        <v>146</v>
      </c>
      <c r="E4401" s="15" t="s">
        <v>45</v>
      </c>
      <c r="F4401" s="16">
        <v>278</v>
      </c>
      <c r="G4401" s="19">
        <v>522.30874984859531</v>
      </c>
      <c r="H4401" s="19">
        <f t="shared" si="341"/>
        <v>145201.83245790951</v>
      </c>
      <c r="I4401" s="20">
        <v>810.95779305999292</v>
      </c>
      <c r="J4401" s="19">
        <f t="shared" si="342"/>
        <v>225446.26647067803</v>
      </c>
      <c r="K4401" s="19">
        <f t="shared" si="343"/>
        <v>288.64904321139761</v>
      </c>
      <c r="L4401" s="19">
        <f t="shared" si="344"/>
        <v>80244.434012768528</v>
      </c>
      <c r="M4401" s="29">
        <f>Table4[[#This Row],[Revenue]]/Table4[[#This Row],[Units]]</f>
        <v>2.9171143635251542</v>
      </c>
      <c r="N4401" s="31">
        <f t="shared" si="345"/>
        <v>0.35593596322964738</v>
      </c>
    </row>
    <row r="4402" spans="1:14" x14ac:dyDescent="0.25">
      <c r="A4402" s="35">
        <v>2008</v>
      </c>
      <c r="B4402" s="15" t="s">
        <v>176</v>
      </c>
      <c r="C4402" s="15" t="s">
        <v>170</v>
      </c>
      <c r="D4402" s="15" t="s">
        <v>146</v>
      </c>
      <c r="E4402" s="15" t="s">
        <v>45</v>
      </c>
      <c r="F4402" s="16">
        <v>997</v>
      </c>
      <c r="G4402" s="19">
        <v>1159.8639379999706</v>
      </c>
      <c r="H4402" s="19">
        <f t="shared" si="341"/>
        <v>1156384.3461859708</v>
      </c>
      <c r="I4402" s="20">
        <v>2181.1601379999452</v>
      </c>
      <c r="J4402" s="19">
        <f t="shared" si="342"/>
        <v>2174616.6575859454</v>
      </c>
      <c r="K4402" s="19">
        <f t="shared" si="343"/>
        <v>1021.2961999999745</v>
      </c>
      <c r="L4402" s="19">
        <f t="shared" si="344"/>
        <v>1018232.3113999746</v>
      </c>
      <c r="M4402" s="29">
        <f>Table4[[#This Row],[Revenue]]/Table4[[#This Row],[Units]]</f>
        <v>2.1877233079237164</v>
      </c>
      <c r="N4402" s="31">
        <f t="shared" si="345"/>
        <v>0.46823531303688265</v>
      </c>
    </row>
    <row r="4403" spans="1:14" x14ac:dyDescent="0.25">
      <c r="A4403" s="35">
        <v>2008</v>
      </c>
      <c r="B4403" s="15" t="s">
        <v>171</v>
      </c>
      <c r="C4403" s="15" t="s">
        <v>170</v>
      </c>
      <c r="D4403" s="15" t="s">
        <v>146</v>
      </c>
      <c r="E4403" s="15" t="s">
        <v>45</v>
      </c>
      <c r="F4403" s="16">
        <v>947</v>
      </c>
      <c r="G4403" s="19">
        <v>1143.7212569999676</v>
      </c>
      <c r="H4403" s="19">
        <f t="shared" si="341"/>
        <v>1083104.0303789694</v>
      </c>
      <c r="I4403" s="20">
        <v>2173.6305569999386</v>
      </c>
      <c r="J4403" s="19">
        <f t="shared" si="342"/>
        <v>2058428.1374789418</v>
      </c>
      <c r="K4403" s="19">
        <f t="shared" si="343"/>
        <v>1029.9092999999709</v>
      </c>
      <c r="L4403" s="19">
        <f t="shared" si="344"/>
        <v>975324.10709997243</v>
      </c>
      <c r="M4403" s="29">
        <f>Table4[[#This Row],[Revenue]]/Table4[[#This Row],[Units]]</f>
        <v>2.2952804192185203</v>
      </c>
      <c r="N4403" s="31">
        <f t="shared" si="345"/>
        <v>0.47381984794208065</v>
      </c>
    </row>
    <row r="4404" spans="1:14" x14ac:dyDescent="0.25">
      <c r="A4404" s="35">
        <v>2008</v>
      </c>
      <c r="B4404" s="15" t="s">
        <v>172</v>
      </c>
      <c r="C4404" s="15" t="s">
        <v>170</v>
      </c>
      <c r="D4404" s="15" t="s">
        <v>168</v>
      </c>
      <c r="E4404" s="15" t="s">
        <v>45</v>
      </c>
      <c r="F4404" s="16">
        <v>972</v>
      </c>
      <c r="G4404" s="19">
        <v>1174.4972659199796</v>
      </c>
      <c r="H4404" s="19">
        <f t="shared" si="341"/>
        <v>1141611.3424742201</v>
      </c>
      <c r="I4404" s="20">
        <v>2094.1976319999708</v>
      </c>
      <c r="J4404" s="19">
        <f t="shared" si="342"/>
        <v>2035560.0983039716</v>
      </c>
      <c r="K4404" s="19">
        <f t="shared" si="343"/>
        <v>919.70036607999123</v>
      </c>
      <c r="L4404" s="19">
        <f t="shared" si="344"/>
        <v>893948.75582975149</v>
      </c>
      <c r="M4404" s="29">
        <f>Table4[[#This Row],[Revenue]]/Table4[[#This Row],[Units]]</f>
        <v>2.1545243127571716</v>
      </c>
      <c r="N4404" s="31">
        <f t="shared" si="345"/>
        <v>0.43916598511367433</v>
      </c>
    </row>
    <row r="4405" spans="1:14" x14ac:dyDescent="0.25">
      <c r="A4405" s="35">
        <v>2008</v>
      </c>
      <c r="B4405" s="15" t="s">
        <v>174</v>
      </c>
      <c r="C4405" s="15" t="s">
        <v>169</v>
      </c>
      <c r="D4405" s="15" t="s">
        <v>6</v>
      </c>
      <c r="E4405" s="15" t="s">
        <v>45</v>
      </c>
      <c r="F4405" s="16">
        <v>769</v>
      </c>
      <c r="G4405" s="19">
        <v>936.91653299999166</v>
      </c>
      <c r="H4405" s="19">
        <f t="shared" si="341"/>
        <v>720488.8138769936</v>
      </c>
      <c r="I4405" s="20">
        <v>2183.5771404299808</v>
      </c>
      <c r="J4405" s="19">
        <f t="shared" si="342"/>
        <v>1679170.8209906551</v>
      </c>
      <c r="K4405" s="19">
        <f t="shared" si="343"/>
        <v>1246.6606074299891</v>
      </c>
      <c r="L4405" s="19">
        <f t="shared" si="344"/>
        <v>958682.0071136615</v>
      </c>
      <c r="M4405" s="29">
        <f>Table4[[#This Row],[Revenue]]/Table4[[#This Row],[Units]]</f>
        <v>2.8395021331989345</v>
      </c>
      <c r="N4405" s="31">
        <f t="shared" si="345"/>
        <v>0.57092583740114722</v>
      </c>
    </row>
    <row r="4406" spans="1:14" x14ac:dyDescent="0.25">
      <c r="A4406" s="35">
        <v>2008</v>
      </c>
      <c r="B4406" s="15" t="s">
        <v>171</v>
      </c>
      <c r="C4406" s="15" t="s">
        <v>170</v>
      </c>
      <c r="D4406" s="15" t="s">
        <v>168</v>
      </c>
      <c r="E4406" s="15" t="s">
        <v>45</v>
      </c>
      <c r="F4406" s="16">
        <v>333</v>
      </c>
      <c r="G4406" s="19">
        <v>551.08427867998421</v>
      </c>
      <c r="H4406" s="19">
        <f t="shared" si="341"/>
        <v>183511.06480043475</v>
      </c>
      <c r="I4406" s="20">
        <v>960.76702799997258</v>
      </c>
      <c r="J4406" s="19">
        <f t="shared" si="342"/>
        <v>319935.42032399087</v>
      </c>
      <c r="K4406" s="19">
        <f t="shared" si="343"/>
        <v>409.68274931998837</v>
      </c>
      <c r="L4406" s="19">
        <f t="shared" si="344"/>
        <v>136424.35552355612</v>
      </c>
      <c r="M4406" s="29">
        <f>Table4[[#This Row],[Revenue]]/Table4[[#This Row],[Units]]</f>
        <v>2.885186270270188</v>
      </c>
      <c r="N4406" s="31">
        <f t="shared" si="345"/>
        <v>0.42641216588461034</v>
      </c>
    </row>
    <row r="4407" spans="1:14" x14ac:dyDescent="0.25">
      <c r="A4407" s="35">
        <v>2008</v>
      </c>
      <c r="B4407" s="15" t="s">
        <v>176</v>
      </c>
      <c r="C4407" s="15" t="s">
        <v>170</v>
      </c>
      <c r="D4407" s="15" t="s">
        <v>146</v>
      </c>
      <c r="E4407" s="15" t="s">
        <v>45</v>
      </c>
      <c r="F4407" s="16">
        <v>218</v>
      </c>
      <c r="G4407" s="19">
        <v>496.71576239998836</v>
      </c>
      <c r="H4407" s="19">
        <f t="shared" si="341"/>
        <v>108284.03620319747</v>
      </c>
      <c r="I4407" s="20">
        <v>801.84103999998138</v>
      </c>
      <c r="J4407" s="19">
        <f t="shared" si="342"/>
        <v>174801.34671999593</v>
      </c>
      <c r="K4407" s="19">
        <f t="shared" si="343"/>
        <v>305.12527759999301</v>
      </c>
      <c r="L4407" s="19">
        <f t="shared" si="344"/>
        <v>66517.310516798461</v>
      </c>
      <c r="M4407" s="29">
        <f>Table4[[#This Row],[Revenue]]/Table4[[#This Row],[Units]]</f>
        <v>3.6781699082567951</v>
      </c>
      <c r="N4407" s="31">
        <f t="shared" si="345"/>
        <v>0.3805308812829038</v>
      </c>
    </row>
    <row r="4408" spans="1:14" x14ac:dyDescent="0.25">
      <c r="A4408" s="35">
        <v>2009</v>
      </c>
      <c r="B4408" s="15" t="s">
        <v>175</v>
      </c>
      <c r="C4408" s="15" t="s">
        <v>170</v>
      </c>
      <c r="D4408" s="15" t="s">
        <v>168</v>
      </c>
      <c r="E4408" s="15" t="s">
        <v>45</v>
      </c>
      <c r="F4408" s="16">
        <v>370</v>
      </c>
      <c r="G4408" s="19">
        <v>689.56002959997272</v>
      </c>
      <c r="H4408" s="19">
        <f t="shared" si="341"/>
        <v>255137.21095198989</v>
      </c>
      <c r="I4408" s="20">
        <v>1175.2581599999535</v>
      </c>
      <c r="J4408" s="19">
        <f t="shared" si="342"/>
        <v>434845.51919998281</v>
      </c>
      <c r="K4408" s="19">
        <f t="shared" si="343"/>
        <v>485.69813039998076</v>
      </c>
      <c r="L4408" s="19">
        <f t="shared" si="344"/>
        <v>179708.30824799291</v>
      </c>
      <c r="M4408" s="29">
        <f>Table4[[#This Row],[Revenue]]/Table4[[#This Row],[Units]]</f>
        <v>3.1763734054052795</v>
      </c>
      <c r="N4408" s="31">
        <f t="shared" si="345"/>
        <v>0.41326931131454553</v>
      </c>
    </row>
    <row r="4409" spans="1:14" x14ac:dyDescent="0.25">
      <c r="A4409" s="35">
        <v>2010</v>
      </c>
      <c r="B4409" s="15" t="s">
        <v>175</v>
      </c>
      <c r="C4409" s="15" t="s">
        <v>170</v>
      </c>
      <c r="D4409" s="15" t="s">
        <v>146</v>
      </c>
      <c r="E4409" s="15" t="s">
        <v>45</v>
      </c>
      <c r="F4409" s="16">
        <v>482</v>
      </c>
      <c r="G4409" s="19">
        <v>1308.8769730399335</v>
      </c>
      <c r="H4409" s="19">
        <f t="shared" si="341"/>
        <v>630878.701005248</v>
      </c>
      <c r="I4409" s="20">
        <v>2579.5973839998692</v>
      </c>
      <c r="J4409" s="19">
        <f t="shared" si="342"/>
        <v>1243365.9390879369</v>
      </c>
      <c r="K4409" s="19">
        <f t="shared" si="343"/>
        <v>1270.7204109599356</v>
      </c>
      <c r="L4409" s="19">
        <f t="shared" si="344"/>
        <v>612487.23808268888</v>
      </c>
      <c r="M4409" s="29">
        <f>Table4[[#This Row],[Revenue]]/Table4[[#This Row],[Units]]</f>
        <v>5.3518617925308485</v>
      </c>
      <c r="N4409" s="31">
        <f t="shared" si="345"/>
        <v>0.49260416328597117</v>
      </c>
    </row>
    <row r="4410" spans="1:14" x14ac:dyDescent="0.25">
      <c r="A4410" s="35">
        <v>2010</v>
      </c>
      <c r="B4410" s="15" t="s">
        <v>176</v>
      </c>
      <c r="C4410" s="15" t="s">
        <v>170</v>
      </c>
      <c r="D4410" s="15" t="s">
        <v>146</v>
      </c>
      <c r="E4410" s="15" t="s">
        <v>45</v>
      </c>
      <c r="F4410" s="16">
        <v>486</v>
      </c>
      <c r="G4410" s="19">
        <v>1016.1017675999498</v>
      </c>
      <c r="H4410" s="19">
        <f t="shared" si="341"/>
        <v>493825.45905357559</v>
      </c>
      <c r="I4410" s="20">
        <v>2438.6379599998795</v>
      </c>
      <c r="J4410" s="19">
        <f t="shared" si="342"/>
        <v>1185178.0485599414</v>
      </c>
      <c r="K4410" s="19">
        <f t="shared" si="343"/>
        <v>1422.5361923999299</v>
      </c>
      <c r="L4410" s="19">
        <f t="shared" si="344"/>
        <v>691352.58950636582</v>
      </c>
      <c r="M4410" s="29">
        <f>Table4[[#This Row],[Revenue]]/Table4[[#This Row],[Units]]</f>
        <v>5.0177735802466659</v>
      </c>
      <c r="N4410" s="31">
        <f t="shared" si="345"/>
        <v>0.58333225994727</v>
      </c>
    </row>
    <row r="4411" spans="1:14" x14ac:dyDescent="0.25">
      <c r="A4411" s="35">
        <v>2010</v>
      </c>
      <c r="B4411" s="15" t="s">
        <v>171</v>
      </c>
      <c r="C4411" s="15" t="s">
        <v>170</v>
      </c>
      <c r="D4411" s="15" t="s">
        <v>146</v>
      </c>
      <c r="E4411" s="15" t="s">
        <v>45</v>
      </c>
      <c r="F4411" s="16">
        <v>394</v>
      </c>
      <c r="G4411" s="19">
        <v>978.71217499994793</v>
      </c>
      <c r="H4411" s="19">
        <f t="shared" si="341"/>
        <v>385612.59694997949</v>
      </c>
      <c r="I4411" s="20">
        <v>2245.4424999998801</v>
      </c>
      <c r="J4411" s="19">
        <f t="shared" si="342"/>
        <v>884704.34499995271</v>
      </c>
      <c r="K4411" s="19">
        <f t="shared" si="343"/>
        <v>1266.7303249999322</v>
      </c>
      <c r="L4411" s="19">
        <f t="shared" si="344"/>
        <v>499091.74804997322</v>
      </c>
      <c r="M4411" s="29">
        <f>Table4[[#This Row],[Revenue]]/Table4[[#This Row],[Units]]</f>
        <v>5.6990926395936041</v>
      </c>
      <c r="N4411" s="31">
        <f t="shared" si="345"/>
        <v>0.56413394019218921</v>
      </c>
    </row>
    <row r="4412" spans="1:14" x14ac:dyDescent="0.25">
      <c r="A4412" s="35">
        <v>2010</v>
      </c>
      <c r="B4412" s="15" t="s">
        <v>173</v>
      </c>
      <c r="C4412" s="15" t="s">
        <v>170</v>
      </c>
      <c r="D4412" s="15" t="s">
        <v>146</v>
      </c>
      <c r="E4412" s="15" t="s">
        <v>45</v>
      </c>
      <c r="F4412" s="16">
        <v>388</v>
      </c>
      <c r="G4412" s="19">
        <v>930.97738179995531</v>
      </c>
      <c r="H4412" s="19">
        <f t="shared" si="341"/>
        <v>361219.22413838265</v>
      </c>
      <c r="I4412" s="20">
        <v>2222.1947799998934</v>
      </c>
      <c r="J4412" s="19">
        <f t="shared" si="342"/>
        <v>862211.57463995868</v>
      </c>
      <c r="K4412" s="19">
        <f t="shared" si="343"/>
        <v>1291.2173981999381</v>
      </c>
      <c r="L4412" s="19">
        <f t="shared" si="344"/>
        <v>500992.35050157603</v>
      </c>
      <c r="M4412" s="29">
        <f>Table4[[#This Row],[Revenue]]/Table4[[#This Row],[Units]]</f>
        <v>5.7273061340203437</v>
      </c>
      <c r="N4412" s="31">
        <f t="shared" si="345"/>
        <v>0.58105500463825233</v>
      </c>
    </row>
    <row r="4413" spans="1:14" x14ac:dyDescent="0.25">
      <c r="A4413" s="35">
        <v>2010</v>
      </c>
      <c r="B4413" s="15" t="s">
        <v>172</v>
      </c>
      <c r="C4413" s="15" t="s">
        <v>170</v>
      </c>
      <c r="D4413" s="15" t="s">
        <v>146</v>
      </c>
      <c r="E4413" s="15" t="s">
        <v>45</v>
      </c>
      <c r="F4413" s="16">
        <v>389</v>
      </c>
      <c r="G4413" s="19">
        <v>1063.5869358199507</v>
      </c>
      <c r="H4413" s="19">
        <f t="shared" si="341"/>
        <v>413735.31803396082</v>
      </c>
      <c r="I4413" s="20">
        <v>2013.6097219999065</v>
      </c>
      <c r="J4413" s="19">
        <f t="shared" si="342"/>
        <v>783294.18185796356</v>
      </c>
      <c r="K4413" s="19">
        <f t="shared" si="343"/>
        <v>950.0227861799558</v>
      </c>
      <c r="L4413" s="19">
        <f t="shared" si="344"/>
        <v>369558.86382400274</v>
      </c>
      <c r="M4413" s="29">
        <f>Table4[[#This Row],[Revenue]]/Table4[[#This Row],[Units]]</f>
        <v>5.1763746066835639</v>
      </c>
      <c r="N4413" s="31">
        <f t="shared" si="345"/>
        <v>0.47180085385980269</v>
      </c>
    </row>
    <row r="4414" spans="1:14" x14ac:dyDescent="0.25">
      <c r="A4414" s="35">
        <v>2010</v>
      </c>
      <c r="B4414" s="15" t="s">
        <v>174</v>
      </c>
      <c r="C4414" s="15" t="s">
        <v>170</v>
      </c>
      <c r="D4414" s="15" t="s">
        <v>146</v>
      </c>
      <c r="E4414" s="15" t="s">
        <v>45</v>
      </c>
      <c r="F4414" s="16">
        <v>278</v>
      </c>
      <c r="G4414" s="19">
        <v>794.02603019996445</v>
      </c>
      <c r="H4414" s="19">
        <f t="shared" si="341"/>
        <v>220739.23639559012</v>
      </c>
      <c r="I4414" s="20">
        <v>1703.308419999946</v>
      </c>
      <c r="J4414" s="19">
        <f t="shared" si="342"/>
        <v>473519.740759985</v>
      </c>
      <c r="K4414" s="19">
        <f t="shared" si="343"/>
        <v>909.2823897999815</v>
      </c>
      <c r="L4414" s="19">
        <f t="shared" si="344"/>
        <v>252780.50436439487</v>
      </c>
      <c r="M4414" s="29">
        <f>Table4[[#This Row],[Revenue]]/Table4[[#This Row],[Units]]</f>
        <v>6.1270087050357764</v>
      </c>
      <c r="N4414" s="31">
        <f t="shared" si="345"/>
        <v>0.53383308573089205</v>
      </c>
    </row>
    <row r="4415" spans="1:14" x14ac:dyDescent="0.25">
      <c r="A4415" s="35">
        <v>2011</v>
      </c>
      <c r="B4415" s="15" t="s">
        <v>172</v>
      </c>
      <c r="C4415" s="15" t="s">
        <v>170</v>
      </c>
      <c r="D4415" s="15" t="s">
        <v>146</v>
      </c>
      <c r="E4415" s="15" t="s">
        <v>45</v>
      </c>
      <c r="F4415" s="16">
        <v>898.69318311531572</v>
      </c>
      <c r="G4415" s="19">
        <v>2144.6320187345996</v>
      </c>
      <c r="H4415" s="19">
        <f t="shared" si="341"/>
        <v>1927366.1755276227</v>
      </c>
      <c r="I4415" s="20">
        <v>5637.1361515077679</v>
      </c>
      <c r="J4415" s="19">
        <f t="shared" si="342"/>
        <v>5066055.8316529365</v>
      </c>
      <c r="K4415" s="19">
        <f t="shared" si="343"/>
        <v>3492.5041327731683</v>
      </c>
      <c r="L4415" s="19">
        <f t="shared" si="344"/>
        <v>3138689.6561253136</v>
      </c>
      <c r="M4415" s="29">
        <f>Table4[[#This Row],[Revenue]]/Table4[[#This Row],[Units]]</f>
        <v>6.2725925348255807</v>
      </c>
      <c r="N4415" s="31">
        <f t="shared" si="345"/>
        <v>0.61955291461942541</v>
      </c>
    </row>
    <row r="4416" spans="1:14" x14ac:dyDescent="0.25">
      <c r="A4416" s="35">
        <v>2011</v>
      </c>
      <c r="B4416" s="15" t="s">
        <v>176</v>
      </c>
      <c r="C4416" s="15" t="s">
        <v>170</v>
      </c>
      <c r="D4416" s="15" t="s">
        <v>146</v>
      </c>
      <c r="E4416" s="15" t="s">
        <v>45</v>
      </c>
      <c r="F4416" s="16">
        <v>830.38948503497909</v>
      </c>
      <c r="G4416" s="19">
        <v>2152.3266517747838</v>
      </c>
      <c r="H4416" s="19">
        <f t="shared" si="341"/>
        <v>1787269.4199943235</v>
      </c>
      <c r="I4416" s="20">
        <v>5792.5271069867604</v>
      </c>
      <c r="J4416" s="19">
        <f t="shared" si="342"/>
        <v>4810053.6014218936</v>
      </c>
      <c r="K4416" s="19">
        <f t="shared" si="343"/>
        <v>3640.2004552119765</v>
      </c>
      <c r="L4416" s="19">
        <f t="shared" si="344"/>
        <v>3022784.1814275701</v>
      </c>
      <c r="M4416" s="29">
        <f>Table4[[#This Row],[Revenue]]/Table4[[#This Row],[Units]]</f>
        <v>6.9756749228860446</v>
      </c>
      <c r="N4416" s="31">
        <f t="shared" si="345"/>
        <v>0.62843045668638886</v>
      </c>
    </row>
    <row r="4417" spans="1:14" x14ac:dyDescent="0.25">
      <c r="A4417" s="35">
        <v>2011</v>
      </c>
      <c r="B4417" s="15" t="s">
        <v>174</v>
      </c>
      <c r="C4417" s="15" t="s">
        <v>170</v>
      </c>
      <c r="D4417" s="15" t="s">
        <v>146</v>
      </c>
      <c r="E4417" s="15" t="s">
        <v>45</v>
      </c>
      <c r="F4417" s="16">
        <v>847.40705878158246</v>
      </c>
      <c r="G4417" s="19">
        <v>2002.5357545856752</v>
      </c>
      <c r="H4417" s="19">
        <f t="shared" si="341"/>
        <v>1696962.933898404</v>
      </c>
      <c r="I4417" s="20">
        <v>5050.1813025483389</v>
      </c>
      <c r="J4417" s="19">
        <f t="shared" si="342"/>
        <v>4279559.2839062288</v>
      </c>
      <c r="K4417" s="19">
        <f t="shared" si="343"/>
        <v>3047.6455479626638</v>
      </c>
      <c r="L4417" s="19">
        <f t="shared" si="344"/>
        <v>2582596.3500078246</v>
      </c>
      <c r="M4417" s="29">
        <f>Table4[[#This Row],[Revenue]]/Table4[[#This Row],[Units]]</f>
        <v>5.9595695483226008</v>
      </c>
      <c r="N4417" s="31">
        <f t="shared" si="345"/>
        <v>0.60347250234854166</v>
      </c>
    </row>
    <row r="4418" spans="1:14" x14ac:dyDescent="0.25">
      <c r="A4418" s="35">
        <v>2011</v>
      </c>
      <c r="B4418" s="15" t="s">
        <v>173</v>
      </c>
      <c r="C4418" s="15" t="s">
        <v>170</v>
      </c>
      <c r="D4418" s="15" t="s">
        <v>146</v>
      </c>
      <c r="E4418" s="15" t="s">
        <v>45</v>
      </c>
      <c r="F4418" s="16">
        <v>763.99044094089004</v>
      </c>
      <c r="G4418" s="19">
        <v>1835.8219412553042</v>
      </c>
      <c r="H4418" s="19">
        <f t="shared" ref="H4418:H4481" si="346">G4418*F4418</f>
        <v>1402550.4143886005</v>
      </c>
      <c r="I4418" s="20">
        <v>4545.4645472095954</v>
      </c>
      <c r="J4418" s="19">
        <f t="shared" ref="J4418:J4481" si="347">I4418*F4418</f>
        <v>3472691.4637038419</v>
      </c>
      <c r="K4418" s="19">
        <f t="shared" ref="K4418:K4481" si="348">I4418-G4418</f>
        <v>2709.642605954291</v>
      </c>
      <c r="L4418" s="19">
        <f t="shared" ref="L4418:L4481" si="349">J4418-H4418</f>
        <v>2070141.0493152414</v>
      </c>
      <c r="M4418" s="29">
        <f>Table4[[#This Row],[Revenue]]/Table4[[#This Row],[Units]]</f>
        <v>5.9496353666567385</v>
      </c>
      <c r="N4418" s="31">
        <f t="shared" ref="N4418:N4481" si="350">K4418/I4418</f>
        <v>0.59612006161563991</v>
      </c>
    </row>
    <row r="4419" spans="1:14" x14ac:dyDescent="0.25">
      <c r="A4419" s="35">
        <v>2011</v>
      </c>
      <c r="B4419" s="15" t="s">
        <v>173</v>
      </c>
      <c r="C4419" s="15" t="s">
        <v>170</v>
      </c>
      <c r="D4419" s="15" t="s">
        <v>146</v>
      </c>
      <c r="E4419" s="15" t="s">
        <v>45</v>
      </c>
      <c r="F4419" s="16">
        <v>558.89582262566694</v>
      </c>
      <c r="G4419" s="19">
        <v>2026.107227813284</v>
      </c>
      <c r="H4419" s="19">
        <f t="shared" si="346"/>
        <v>1132382.8658165149</v>
      </c>
      <c r="I4419" s="20">
        <v>3451.3255289743956</v>
      </c>
      <c r="J4419" s="19">
        <f t="shared" si="347"/>
        <v>1928931.42066511</v>
      </c>
      <c r="K4419" s="19">
        <f t="shared" si="348"/>
        <v>1425.2183011611116</v>
      </c>
      <c r="L4419" s="19">
        <f t="shared" si="349"/>
        <v>796548.55484859506</v>
      </c>
      <c r="M4419" s="29">
        <f>Table4[[#This Row],[Revenue]]/Table4[[#This Row],[Units]]</f>
        <v>6.1752573364392429</v>
      </c>
      <c r="N4419" s="31">
        <f t="shared" si="350"/>
        <v>0.41294809463673887</v>
      </c>
    </row>
    <row r="4420" spans="1:14" x14ac:dyDescent="0.25">
      <c r="A4420" s="35">
        <v>2011</v>
      </c>
      <c r="B4420" s="15" t="s">
        <v>174</v>
      </c>
      <c r="C4420" s="15" t="s">
        <v>170</v>
      </c>
      <c r="D4420" s="15" t="s">
        <v>146</v>
      </c>
      <c r="E4420" s="15" t="s">
        <v>45</v>
      </c>
      <c r="F4420" s="16">
        <v>391</v>
      </c>
      <c r="G4420" s="19">
        <v>999.96421079994559</v>
      </c>
      <c r="H4420" s="19">
        <f t="shared" si="346"/>
        <v>390986.00642277871</v>
      </c>
      <c r="I4420" s="20">
        <v>2294.2006799998749</v>
      </c>
      <c r="J4420" s="19">
        <f t="shared" si="347"/>
        <v>897032.46587995102</v>
      </c>
      <c r="K4420" s="19">
        <f t="shared" si="348"/>
        <v>1294.2364691999292</v>
      </c>
      <c r="L4420" s="19">
        <f t="shared" si="349"/>
        <v>506046.45945717231</v>
      </c>
      <c r="M4420" s="29">
        <f>Table4[[#This Row],[Revenue]]/Table4[[#This Row],[Units]]</f>
        <v>5.8675209207157923</v>
      </c>
      <c r="N4420" s="31">
        <f t="shared" si="350"/>
        <v>0.56413394019218921</v>
      </c>
    </row>
    <row r="4421" spans="1:14" x14ac:dyDescent="0.25">
      <c r="A4421" s="35">
        <v>2012</v>
      </c>
      <c r="B4421" s="15" t="s">
        <v>175</v>
      </c>
      <c r="C4421" s="15" t="s">
        <v>169</v>
      </c>
      <c r="D4421" s="15" t="s">
        <v>6</v>
      </c>
      <c r="E4421" s="15" t="s">
        <v>45</v>
      </c>
      <c r="F4421" s="16">
        <v>615</v>
      </c>
      <c r="G4421" s="19">
        <v>879.7605749999791</v>
      </c>
      <c r="H4421" s="19">
        <f t="shared" si="346"/>
        <v>541052.75362498709</v>
      </c>
      <c r="I4421" s="20">
        <v>1967.4881392499533</v>
      </c>
      <c r="J4421" s="19">
        <f t="shared" si="347"/>
        <v>1210005.2056387214</v>
      </c>
      <c r="K4421" s="19">
        <f t="shared" si="348"/>
        <v>1087.7275642499742</v>
      </c>
      <c r="L4421" s="19">
        <f t="shared" si="349"/>
        <v>668952.45201373426</v>
      </c>
      <c r="M4421" s="29">
        <f>Table4[[#This Row],[Revenue]]/Table4[[#This Row],[Units]]</f>
        <v>3.199167706097485</v>
      </c>
      <c r="N4421" s="31">
        <f t="shared" si="350"/>
        <v>0.55285088766260015</v>
      </c>
    </row>
    <row r="4422" spans="1:14" x14ac:dyDescent="0.25">
      <c r="A4422" s="35">
        <v>2012</v>
      </c>
      <c r="B4422" s="15" t="s">
        <v>173</v>
      </c>
      <c r="C4422" s="15" t="s">
        <v>169</v>
      </c>
      <c r="D4422" s="15" t="s">
        <v>6</v>
      </c>
      <c r="E4422" s="15" t="s">
        <v>45</v>
      </c>
      <c r="F4422" s="16">
        <v>568</v>
      </c>
      <c r="G4422" s="19">
        <v>749.58959999998763</v>
      </c>
      <c r="H4422" s="19">
        <f t="shared" si="346"/>
        <v>425766.89279999299</v>
      </c>
      <c r="I4422" s="20">
        <v>1706.753063999972</v>
      </c>
      <c r="J4422" s="19">
        <f t="shared" si="347"/>
        <v>969435.74035198416</v>
      </c>
      <c r="K4422" s="19">
        <f t="shared" si="348"/>
        <v>957.1634639999844</v>
      </c>
      <c r="L4422" s="19">
        <f t="shared" si="349"/>
        <v>543668.84755199123</v>
      </c>
      <c r="M4422" s="29">
        <f>Table4[[#This Row],[Revenue]]/Table4[[#This Row],[Units]]</f>
        <v>3.0048469436619225</v>
      </c>
      <c r="N4422" s="31">
        <f t="shared" si="350"/>
        <v>0.56080957707892543</v>
      </c>
    </row>
    <row r="4423" spans="1:14" x14ac:dyDescent="0.25">
      <c r="A4423" s="35">
        <v>2012</v>
      </c>
      <c r="B4423" s="15" t="s">
        <v>175</v>
      </c>
      <c r="C4423" s="15" t="s">
        <v>169</v>
      </c>
      <c r="D4423" s="15" t="s">
        <v>6</v>
      </c>
      <c r="E4423" s="15" t="s">
        <v>45</v>
      </c>
      <c r="F4423" s="16">
        <v>554</v>
      </c>
      <c r="G4423" s="19">
        <v>758.15121599998497</v>
      </c>
      <c r="H4423" s="19">
        <f t="shared" si="346"/>
        <v>420015.77366399165</v>
      </c>
      <c r="I4423" s="20">
        <v>1736.4070094399656</v>
      </c>
      <c r="J4423" s="19">
        <f t="shared" si="347"/>
        <v>961969.48322974087</v>
      </c>
      <c r="K4423" s="19">
        <f t="shared" si="348"/>
        <v>978.25579343998061</v>
      </c>
      <c r="L4423" s="19">
        <f t="shared" si="349"/>
        <v>541953.70956574916</v>
      </c>
      <c r="M4423" s="29">
        <f>Table4[[#This Row],[Revenue]]/Table4[[#This Row],[Units]]</f>
        <v>3.1343086812995771</v>
      </c>
      <c r="N4423" s="31">
        <f t="shared" si="350"/>
        <v>0.56337931609449821</v>
      </c>
    </row>
    <row r="4424" spans="1:14" x14ac:dyDescent="0.25">
      <c r="A4424" s="35">
        <v>2012</v>
      </c>
      <c r="B4424" s="15" t="s">
        <v>176</v>
      </c>
      <c r="C4424" s="15" t="s">
        <v>170</v>
      </c>
      <c r="D4424" s="15" t="s">
        <v>146</v>
      </c>
      <c r="E4424" s="15" t="s">
        <v>45</v>
      </c>
      <c r="F4424" s="16">
        <v>528</v>
      </c>
      <c r="G4424" s="19">
        <v>572.11703999998917</v>
      </c>
      <c r="H4424" s="19">
        <f t="shared" si="346"/>
        <v>302077.7971199943</v>
      </c>
      <c r="I4424" s="20">
        <v>1345.3532135999744</v>
      </c>
      <c r="J4424" s="19">
        <f t="shared" si="347"/>
        <v>710346.49678078655</v>
      </c>
      <c r="K4424" s="19">
        <f t="shared" si="348"/>
        <v>773.23617359998525</v>
      </c>
      <c r="L4424" s="19">
        <f t="shared" si="349"/>
        <v>408268.69966079225</v>
      </c>
      <c r="M4424" s="29">
        <f>Table4[[#This Row],[Revenue]]/Table4[[#This Row],[Units]]</f>
        <v>2.5480174499999517</v>
      </c>
      <c r="N4424" s="31">
        <f t="shared" si="350"/>
        <v>0.57474584799252448</v>
      </c>
    </row>
    <row r="4425" spans="1:14" x14ac:dyDescent="0.25">
      <c r="A4425" s="35">
        <v>2013</v>
      </c>
      <c r="B4425" s="15" t="s">
        <v>171</v>
      </c>
      <c r="C4425" s="15" t="s">
        <v>169</v>
      </c>
      <c r="D4425" s="15" t="s">
        <v>6</v>
      </c>
      <c r="E4425" s="15" t="s">
        <v>45</v>
      </c>
      <c r="F4425" s="16">
        <v>568</v>
      </c>
      <c r="G4425" s="19">
        <v>986.06390399996155</v>
      </c>
      <c r="H4425" s="19">
        <f t="shared" si="346"/>
        <v>560084.29747197812</v>
      </c>
      <c r="I4425" s="20">
        <v>2102.9783039999184</v>
      </c>
      <c r="J4425" s="19">
        <f t="shared" si="347"/>
        <v>1194491.6766719536</v>
      </c>
      <c r="K4425" s="19">
        <f t="shared" si="348"/>
        <v>1116.9143999999569</v>
      </c>
      <c r="L4425" s="19">
        <f t="shared" si="349"/>
        <v>634407.37919997552</v>
      </c>
      <c r="M4425" s="29">
        <f>Table4[[#This Row],[Revenue]]/Table4[[#This Row],[Units]]</f>
        <v>3.7024265915491519</v>
      </c>
      <c r="N4425" s="31">
        <f t="shared" si="350"/>
        <v>0.53111075747931269</v>
      </c>
    </row>
    <row r="4426" spans="1:14" x14ac:dyDescent="0.25">
      <c r="A4426" s="35">
        <v>2013</v>
      </c>
      <c r="B4426" s="15" t="s">
        <v>176</v>
      </c>
      <c r="C4426" s="15" t="s">
        <v>170</v>
      </c>
      <c r="D4426" s="15" t="s">
        <v>146</v>
      </c>
      <c r="E4426" s="15" t="s">
        <v>45</v>
      </c>
      <c r="F4426" s="16">
        <v>528</v>
      </c>
      <c r="G4426" s="19">
        <v>695.4715679999756</v>
      </c>
      <c r="H4426" s="19">
        <f t="shared" si="346"/>
        <v>367208.98790398712</v>
      </c>
      <c r="I4426" s="20">
        <v>1541.3797679999459</v>
      </c>
      <c r="J4426" s="19">
        <f t="shared" si="347"/>
        <v>813848.51750397147</v>
      </c>
      <c r="K4426" s="19">
        <f t="shared" si="348"/>
        <v>845.90819999997029</v>
      </c>
      <c r="L4426" s="19">
        <f t="shared" si="349"/>
        <v>446639.52959998435</v>
      </c>
      <c r="M4426" s="29">
        <f>Table4[[#This Row],[Revenue]]/Table4[[#This Row],[Units]]</f>
        <v>2.9192798636362611</v>
      </c>
      <c r="N4426" s="31">
        <f t="shared" si="350"/>
        <v>0.54879934041018241</v>
      </c>
    </row>
    <row r="4427" spans="1:14" x14ac:dyDescent="0.25">
      <c r="A4427" s="35">
        <v>2013</v>
      </c>
      <c r="B4427" s="15" t="s">
        <v>174</v>
      </c>
      <c r="C4427" s="15" t="s">
        <v>170</v>
      </c>
      <c r="D4427" s="15" t="s">
        <v>146</v>
      </c>
      <c r="E4427" s="15" t="s">
        <v>45</v>
      </c>
      <c r="F4427" s="16">
        <v>249</v>
      </c>
      <c r="G4427" s="19">
        <v>608.93902430998048</v>
      </c>
      <c r="H4427" s="19">
        <f t="shared" si="346"/>
        <v>151625.81705318514</v>
      </c>
      <c r="I4427" s="20">
        <v>949.16330099996958</v>
      </c>
      <c r="J4427" s="19">
        <f t="shared" si="347"/>
        <v>236341.66194899243</v>
      </c>
      <c r="K4427" s="19">
        <f t="shared" si="348"/>
        <v>340.2242766899891</v>
      </c>
      <c r="L4427" s="19">
        <f t="shared" si="349"/>
        <v>84715.844895807299</v>
      </c>
      <c r="M4427" s="29">
        <f>Table4[[#This Row],[Revenue]]/Table4[[#This Row],[Units]]</f>
        <v>3.8119008072287937</v>
      </c>
      <c r="N4427" s="31">
        <f t="shared" si="350"/>
        <v>0.3584465142421262</v>
      </c>
    </row>
    <row r="4428" spans="1:14" x14ac:dyDescent="0.25">
      <c r="A4428" s="35">
        <v>2013</v>
      </c>
      <c r="B4428" s="15" t="s">
        <v>174</v>
      </c>
      <c r="C4428" s="15" t="s">
        <v>170</v>
      </c>
      <c r="D4428" s="15" t="s">
        <v>146</v>
      </c>
      <c r="E4428" s="15" t="s">
        <v>45</v>
      </c>
      <c r="F4428" s="16">
        <v>208</v>
      </c>
      <c r="G4428" s="19">
        <v>347.89751207998887</v>
      </c>
      <c r="H4428" s="19">
        <f t="shared" si="346"/>
        <v>72362.682512637679</v>
      </c>
      <c r="I4428" s="20">
        <v>681.73336799997821</v>
      </c>
      <c r="J4428" s="19">
        <f t="shared" si="347"/>
        <v>141800.54054399548</v>
      </c>
      <c r="K4428" s="19">
        <f t="shared" si="348"/>
        <v>333.83585591998934</v>
      </c>
      <c r="L4428" s="19">
        <f t="shared" si="349"/>
        <v>69437.858031357799</v>
      </c>
      <c r="M4428" s="29">
        <f>Table4[[#This Row],[Revenue]]/Table4[[#This Row],[Units]]</f>
        <v>3.2775642692306644</v>
      </c>
      <c r="N4428" s="31">
        <f t="shared" si="350"/>
        <v>0.48968683592439327</v>
      </c>
    </row>
    <row r="4429" spans="1:14" x14ac:dyDescent="0.25">
      <c r="A4429" s="35">
        <v>2013</v>
      </c>
      <c r="B4429" s="15" t="s">
        <v>172</v>
      </c>
      <c r="C4429" s="15" t="s">
        <v>170</v>
      </c>
      <c r="D4429" s="15" t="s">
        <v>146</v>
      </c>
      <c r="E4429" s="15" t="s">
        <v>45</v>
      </c>
      <c r="F4429" s="16">
        <v>122</v>
      </c>
      <c r="G4429" s="19">
        <v>168.93924608999421</v>
      </c>
      <c r="H4429" s="19">
        <f t="shared" si="346"/>
        <v>20610.588022979293</v>
      </c>
      <c r="I4429" s="20">
        <v>507.24453899998269</v>
      </c>
      <c r="J4429" s="19">
        <f t="shared" si="347"/>
        <v>61883.833757997891</v>
      </c>
      <c r="K4429" s="19">
        <f t="shared" si="348"/>
        <v>338.30529290998845</v>
      </c>
      <c r="L4429" s="19">
        <f t="shared" si="349"/>
        <v>41273.245735018601</v>
      </c>
      <c r="M4429" s="29">
        <f>Table4[[#This Row],[Revenue]]/Table4[[#This Row],[Units]]</f>
        <v>4.1577421229506779</v>
      </c>
      <c r="N4429" s="31">
        <f t="shared" si="350"/>
        <v>0.66694713673398465</v>
      </c>
    </row>
    <row r="4430" spans="1:14" x14ac:dyDescent="0.25">
      <c r="A4430" s="35">
        <v>2014</v>
      </c>
      <c r="B4430" s="15" t="s">
        <v>172</v>
      </c>
      <c r="C4430" s="15" t="s">
        <v>169</v>
      </c>
      <c r="D4430" s="15" t="s">
        <v>6</v>
      </c>
      <c r="E4430" s="15" t="s">
        <v>45</v>
      </c>
      <c r="F4430" s="16">
        <v>615</v>
      </c>
      <c r="G4430" s="19">
        <v>1139.6306699999504</v>
      </c>
      <c r="H4430" s="19">
        <f t="shared" si="346"/>
        <v>700872.8620499695</v>
      </c>
      <c r="I4430" s="20">
        <v>2384.3051699998964</v>
      </c>
      <c r="J4430" s="19">
        <f t="shared" si="347"/>
        <v>1466347.6795499362</v>
      </c>
      <c r="K4430" s="19">
        <f t="shared" si="348"/>
        <v>1244.674499999946</v>
      </c>
      <c r="L4430" s="19">
        <f t="shared" si="349"/>
        <v>765474.81749996671</v>
      </c>
      <c r="M4430" s="29">
        <f>Table4[[#This Row],[Revenue]]/Table4[[#This Row],[Units]]</f>
        <v>3.8769189756095876</v>
      </c>
      <c r="N4430" s="31">
        <f t="shared" si="350"/>
        <v>0.52202818484011426</v>
      </c>
    </row>
    <row r="4431" spans="1:14" x14ac:dyDescent="0.25">
      <c r="A4431" s="35">
        <v>2014</v>
      </c>
      <c r="B4431" s="15" t="s">
        <v>174</v>
      </c>
      <c r="C4431" s="15" t="s">
        <v>169</v>
      </c>
      <c r="D4431" s="15" t="s">
        <v>6</v>
      </c>
      <c r="E4431" s="15" t="s">
        <v>45</v>
      </c>
      <c r="F4431" s="16">
        <v>554</v>
      </c>
      <c r="G4431" s="19">
        <v>999.69466199995838</v>
      </c>
      <c r="H4431" s="19">
        <f t="shared" si="346"/>
        <v>553830.84274797689</v>
      </c>
      <c r="I4431" s="20">
        <v>2145.4453619999108</v>
      </c>
      <c r="J4431" s="19">
        <f t="shared" si="347"/>
        <v>1188576.7305479506</v>
      </c>
      <c r="K4431" s="19">
        <f t="shared" si="348"/>
        <v>1145.7506999999523</v>
      </c>
      <c r="L4431" s="19">
        <f t="shared" si="349"/>
        <v>634745.88779997372</v>
      </c>
      <c r="M4431" s="29">
        <f>Table4[[#This Row],[Revenue]]/Table4[[#This Row],[Units]]</f>
        <v>3.8726450577615719</v>
      </c>
      <c r="N4431" s="31">
        <f t="shared" si="350"/>
        <v>0.53403862913195921</v>
      </c>
    </row>
    <row r="4432" spans="1:14" x14ac:dyDescent="0.25">
      <c r="A4432" s="35">
        <v>2015</v>
      </c>
      <c r="B4432" s="15" t="s">
        <v>173</v>
      </c>
      <c r="C4432" s="15" t="s">
        <v>169</v>
      </c>
      <c r="D4432" s="15" t="s">
        <v>6</v>
      </c>
      <c r="E4432" s="15" t="s">
        <v>45</v>
      </c>
      <c r="F4432" s="16">
        <v>751</v>
      </c>
      <c r="G4432" s="19">
        <v>2910.8220431998488</v>
      </c>
      <c r="H4432" s="19">
        <f t="shared" si="346"/>
        <v>2186027.3544430863</v>
      </c>
      <c r="I4432" s="20">
        <v>4741.9107199997798</v>
      </c>
      <c r="J4432" s="19">
        <f t="shared" si="347"/>
        <v>3561174.9507198348</v>
      </c>
      <c r="K4432" s="19">
        <f t="shared" si="348"/>
        <v>1831.0886767999309</v>
      </c>
      <c r="L4432" s="19">
        <f t="shared" si="349"/>
        <v>1375147.5962767485</v>
      </c>
      <c r="M4432" s="29">
        <f>Table4[[#This Row],[Revenue]]/Table4[[#This Row],[Units]]</f>
        <v>6.3141287882819972</v>
      </c>
      <c r="N4432" s="31">
        <f t="shared" si="350"/>
        <v>0.38614996884631686</v>
      </c>
    </row>
    <row r="4433" spans="1:19" x14ac:dyDescent="0.25">
      <c r="A4433" s="35">
        <v>2015</v>
      </c>
      <c r="B4433" s="15" t="s">
        <v>172</v>
      </c>
      <c r="C4433" s="15" t="s">
        <v>170</v>
      </c>
      <c r="D4433" s="15" t="s">
        <v>146</v>
      </c>
      <c r="E4433" s="15" t="s">
        <v>45</v>
      </c>
      <c r="F4433" s="16">
        <v>480</v>
      </c>
      <c r="G4433" s="19">
        <v>1257.4565888399345</v>
      </c>
      <c r="H4433" s="19">
        <f t="shared" si="346"/>
        <v>603579.16264316859</v>
      </c>
      <c r="I4433" s="20">
        <v>2445.4955639998725</v>
      </c>
      <c r="J4433" s="19">
        <f t="shared" si="347"/>
        <v>1173837.8707199388</v>
      </c>
      <c r="K4433" s="19">
        <f t="shared" si="348"/>
        <v>1188.038975159938</v>
      </c>
      <c r="L4433" s="19">
        <f t="shared" si="349"/>
        <v>570258.70807677018</v>
      </c>
      <c r="M4433" s="29">
        <f>Table4[[#This Row],[Revenue]]/Table4[[#This Row],[Units]]</f>
        <v>5.0947824249997344</v>
      </c>
      <c r="N4433" s="31">
        <f t="shared" si="350"/>
        <v>0.48580704567575322</v>
      </c>
    </row>
    <row r="4434" spans="1:19" x14ac:dyDescent="0.25">
      <c r="A4434" s="35">
        <v>2016</v>
      </c>
      <c r="B4434" s="15" t="s">
        <v>171</v>
      </c>
      <c r="C4434" s="15" t="s">
        <v>169</v>
      </c>
      <c r="D4434" s="15" t="s">
        <v>6</v>
      </c>
      <c r="E4434" s="15" t="s">
        <v>45</v>
      </c>
      <c r="F4434" s="16">
        <v>1485.0773646439175</v>
      </c>
      <c r="G4434" s="19">
        <v>4264.827073078075</v>
      </c>
      <c r="H4434" s="19">
        <f t="shared" si="346"/>
        <v>6333598.1503488198</v>
      </c>
      <c r="I4434" s="20">
        <v>10026.547860768727</v>
      </c>
      <c r="J4434" s="19">
        <f t="shared" si="347"/>
        <v>14890199.27354653</v>
      </c>
      <c r="K4434" s="19">
        <f t="shared" si="348"/>
        <v>5761.7207876906523</v>
      </c>
      <c r="L4434" s="19">
        <f t="shared" si="349"/>
        <v>8556601.1231977101</v>
      </c>
      <c r="M4434" s="29">
        <f>Table4[[#This Row],[Revenue]]/Table4[[#This Row],[Units]]</f>
        <v>6.7515323440222454</v>
      </c>
      <c r="N4434" s="31">
        <f t="shared" si="350"/>
        <v>0.57464651520138521</v>
      </c>
      <c r="O4434" s="41"/>
      <c r="P4434" s="41"/>
      <c r="Q4434" s="41"/>
      <c r="R4434" s="41"/>
      <c r="S4434" s="41"/>
    </row>
    <row r="4435" spans="1:19" x14ac:dyDescent="0.25">
      <c r="A4435" s="35">
        <v>2016</v>
      </c>
      <c r="B4435" s="15" t="s">
        <v>172</v>
      </c>
      <c r="C4435" s="15" t="s">
        <v>169</v>
      </c>
      <c r="D4435" s="15" t="s">
        <v>6</v>
      </c>
      <c r="E4435" s="15" t="s">
        <v>45</v>
      </c>
      <c r="F4435" s="16">
        <v>1373.163389799477</v>
      </c>
      <c r="G4435" s="19">
        <v>3564.1073818554546</v>
      </c>
      <c r="H4435" s="19">
        <f t="shared" si="346"/>
        <v>4894101.7740779752</v>
      </c>
      <c r="I4435" s="20">
        <v>8339.142464775714</v>
      </c>
      <c r="J4435" s="19">
        <f t="shared" si="347"/>
        <v>11451005.134952186</v>
      </c>
      <c r="K4435" s="19">
        <f t="shared" si="348"/>
        <v>4775.0350829202598</v>
      </c>
      <c r="L4435" s="19">
        <f t="shared" si="349"/>
        <v>6556903.3608742105</v>
      </c>
      <c r="M4435" s="29">
        <f>Table4[[#This Row],[Revenue]]/Table4[[#This Row],[Units]]</f>
        <v>6.0729426131827458</v>
      </c>
      <c r="N4435" s="31">
        <f t="shared" si="350"/>
        <v>0.57260504939085333</v>
      </c>
    </row>
    <row r="4436" spans="1:19" x14ac:dyDescent="0.25">
      <c r="A4436" s="35">
        <v>2016</v>
      </c>
      <c r="B4436" s="15" t="s">
        <v>174</v>
      </c>
      <c r="C4436" s="15" t="s">
        <v>169</v>
      </c>
      <c r="D4436" s="15" t="s">
        <v>6</v>
      </c>
      <c r="E4436" s="15" t="s">
        <v>45</v>
      </c>
      <c r="F4436" s="16">
        <v>1311.0657698710811</v>
      </c>
      <c r="G4436" s="19">
        <v>3650.495288337162</v>
      </c>
      <c r="H4436" s="19">
        <f t="shared" si="346"/>
        <v>4786039.4156145155</v>
      </c>
      <c r="I4436" s="20">
        <v>8415.9926465317694</v>
      </c>
      <c r="J4436" s="19">
        <f t="shared" si="347"/>
        <v>11033919.878354531</v>
      </c>
      <c r="K4436" s="19">
        <f t="shared" si="348"/>
        <v>4765.4973581946069</v>
      </c>
      <c r="L4436" s="19">
        <f t="shared" si="349"/>
        <v>6247880.4627400152</v>
      </c>
      <c r="M4436" s="29">
        <f>Table4[[#This Row],[Revenue]]/Table4[[#This Row],[Units]]</f>
        <v>6.4191994329615714</v>
      </c>
      <c r="N4436" s="31">
        <f t="shared" si="350"/>
        <v>0.56624305157377586</v>
      </c>
    </row>
    <row r="4437" spans="1:19" x14ac:dyDescent="0.25">
      <c r="A4437" s="35">
        <v>2016</v>
      </c>
      <c r="B4437" s="15" t="s">
        <v>175</v>
      </c>
      <c r="C4437" s="15" t="s">
        <v>169</v>
      </c>
      <c r="D4437" s="15" t="s">
        <v>6</v>
      </c>
      <c r="E4437" s="15" t="s">
        <v>45</v>
      </c>
      <c r="F4437" s="16">
        <v>1177.3430587671976</v>
      </c>
      <c r="G4437" s="19">
        <v>3637.4152770712967</v>
      </c>
      <c r="H4437" s="19">
        <f t="shared" si="346"/>
        <v>4282485.6283136541</v>
      </c>
      <c r="I4437" s="20">
        <v>7867.3907103170159</v>
      </c>
      <c r="J4437" s="19">
        <f t="shared" si="347"/>
        <v>9262617.84340127</v>
      </c>
      <c r="K4437" s="19">
        <f t="shared" si="348"/>
        <v>4229.9754332457196</v>
      </c>
      <c r="L4437" s="19">
        <f t="shared" si="349"/>
        <v>4980132.2150876159</v>
      </c>
      <c r="M4437" s="29">
        <f>Table4[[#This Row],[Revenue]]/Table4[[#This Row],[Units]]</f>
        <v>6.6823264907638764</v>
      </c>
      <c r="N4437" s="31">
        <f t="shared" si="350"/>
        <v>0.53765925565367956</v>
      </c>
    </row>
    <row r="4438" spans="1:19" x14ac:dyDescent="0.25">
      <c r="A4438" s="35">
        <v>2016</v>
      </c>
      <c r="B4438" s="15" t="s">
        <v>176</v>
      </c>
      <c r="C4438" s="15" t="s">
        <v>169</v>
      </c>
      <c r="D4438" s="15" t="s">
        <v>6</v>
      </c>
      <c r="E4438" s="15" t="s">
        <v>45</v>
      </c>
      <c r="F4438" s="16">
        <v>1153.1795296218156</v>
      </c>
      <c r="G4438" s="19">
        <v>3329.6569293594985</v>
      </c>
      <c r="H4438" s="19">
        <f t="shared" si="346"/>
        <v>3839692.2116008052</v>
      </c>
      <c r="I4438" s="20">
        <v>7256.8021995005183</v>
      </c>
      <c r="J4438" s="19">
        <f t="shared" si="347"/>
        <v>8368395.7469785651</v>
      </c>
      <c r="K4438" s="19">
        <f t="shared" si="348"/>
        <v>3927.1452701410199</v>
      </c>
      <c r="L4438" s="19">
        <f t="shared" si="349"/>
        <v>4528703.5353777595</v>
      </c>
      <c r="M4438" s="29">
        <f>Table4[[#This Row],[Revenue]]/Table4[[#This Row],[Units]]</f>
        <v>6.2928642185318546</v>
      </c>
      <c r="N4438" s="31">
        <f t="shared" si="350"/>
        <v>0.54116746773273261</v>
      </c>
    </row>
    <row r="4439" spans="1:19" x14ac:dyDescent="0.25">
      <c r="A4439" s="35">
        <v>2016</v>
      </c>
      <c r="B4439" s="15" t="s">
        <v>171</v>
      </c>
      <c r="C4439" s="15" t="s">
        <v>170</v>
      </c>
      <c r="D4439" s="15" t="s">
        <v>146</v>
      </c>
      <c r="E4439" s="15" t="s">
        <v>45</v>
      </c>
      <c r="F4439" s="16">
        <v>157</v>
      </c>
      <c r="G4439" s="19">
        <v>185.2956019823996</v>
      </c>
      <c r="H4439" s="19">
        <f t="shared" si="346"/>
        <v>29091.409511236736</v>
      </c>
      <c r="I4439" s="20">
        <v>429.70498703999908</v>
      </c>
      <c r="J4439" s="19">
        <f t="shared" si="347"/>
        <v>67463.682965279862</v>
      </c>
      <c r="K4439" s="19">
        <f t="shared" si="348"/>
        <v>244.40938505759948</v>
      </c>
      <c r="L4439" s="19">
        <f t="shared" si="349"/>
        <v>38372.273454043127</v>
      </c>
      <c r="M4439" s="29">
        <f>Table4[[#This Row],[Revenue]]/Table4[[#This Row],[Units]]</f>
        <v>2.7369744397452171</v>
      </c>
      <c r="N4439" s="31">
        <f t="shared" si="350"/>
        <v>0.56878414826227897</v>
      </c>
    </row>
    <row r="4440" spans="1:19" x14ac:dyDescent="0.25">
      <c r="A4440" s="35">
        <v>2017</v>
      </c>
      <c r="B4440" s="15" t="s">
        <v>175</v>
      </c>
      <c r="C4440" s="15" t="s">
        <v>169</v>
      </c>
      <c r="D4440" s="15" t="s">
        <v>6</v>
      </c>
      <c r="E4440" s="15" t="s">
        <v>45</v>
      </c>
      <c r="F4440" s="16">
        <v>626</v>
      </c>
      <c r="G4440" s="19">
        <v>850.9161659999836</v>
      </c>
      <c r="H4440" s="19">
        <f t="shared" si="346"/>
        <v>532673.51991598972</v>
      </c>
      <c r="I4440" s="20">
        <v>1895.6577299399635</v>
      </c>
      <c r="J4440" s="19">
        <f t="shared" si="347"/>
        <v>1186681.7389424171</v>
      </c>
      <c r="K4440" s="19">
        <f t="shared" si="348"/>
        <v>1044.7415639399799</v>
      </c>
      <c r="L4440" s="19">
        <f t="shared" si="349"/>
        <v>654008.21902642737</v>
      </c>
      <c r="M4440" s="29">
        <f>Table4[[#This Row],[Revenue]]/Table4[[#This Row],[Units]]</f>
        <v>3.0282072363258203</v>
      </c>
      <c r="N4440" s="31">
        <f t="shared" si="350"/>
        <v>0.55112352163545231</v>
      </c>
    </row>
    <row r="4441" spans="1:19" x14ac:dyDescent="0.25">
      <c r="A4441" s="35">
        <v>2017</v>
      </c>
      <c r="B4441" s="15" t="s">
        <v>171</v>
      </c>
      <c r="C4441" s="15" t="s">
        <v>169</v>
      </c>
      <c r="D4441" s="15" t="s">
        <v>6</v>
      </c>
      <c r="E4441" s="15" t="s">
        <v>45</v>
      </c>
      <c r="F4441" s="16">
        <v>579</v>
      </c>
      <c r="G4441" s="19">
        <v>809.5201649999824</v>
      </c>
      <c r="H4441" s="19">
        <f t="shared" si="346"/>
        <v>468712.1755349898</v>
      </c>
      <c r="I4441" s="20">
        <v>1835.0543773499601</v>
      </c>
      <c r="J4441" s="19">
        <f t="shared" si="347"/>
        <v>1062496.4844856269</v>
      </c>
      <c r="K4441" s="19">
        <f t="shared" si="348"/>
        <v>1025.5342123499777</v>
      </c>
      <c r="L4441" s="19">
        <f t="shared" si="349"/>
        <v>593784.30895063712</v>
      </c>
      <c r="M4441" s="29">
        <f>Table4[[#This Row],[Revenue]]/Table4[[#This Row],[Units]]</f>
        <v>3.1693512562175474</v>
      </c>
      <c r="N4441" s="31">
        <f t="shared" si="350"/>
        <v>0.55885766929205272</v>
      </c>
    </row>
    <row r="4442" spans="1:19" x14ac:dyDescent="0.25">
      <c r="A4442" s="35">
        <v>2017</v>
      </c>
      <c r="B4442" s="15" t="s">
        <v>174</v>
      </c>
      <c r="C4442" s="15" t="s">
        <v>170</v>
      </c>
      <c r="D4442" s="15" t="s">
        <v>146</v>
      </c>
      <c r="E4442" s="15" t="s">
        <v>45</v>
      </c>
      <c r="F4442" s="16">
        <v>219</v>
      </c>
      <c r="G4442" s="19">
        <v>419.61031003829788</v>
      </c>
      <c r="H4442" s="19">
        <f t="shared" si="346"/>
        <v>91894.657898387231</v>
      </c>
      <c r="I4442" s="20">
        <v>690.44752592999646</v>
      </c>
      <c r="J4442" s="19">
        <f t="shared" si="347"/>
        <v>151208.00817866923</v>
      </c>
      <c r="K4442" s="19">
        <f t="shared" si="348"/>
        <v>270.83721589169858</v>
      </c>
      <c r="L4442" s="19">
        <f t="shared" si="349"/>
        <v>59313.350280282</v>
      </c>
      <c r="M4442" s="29">
        <f>Table4[[#This Row],[Revenue]]/Table4[[#This Row],[Units]]</f>
        <v>3.1527284289040933</v>
      </c>
      <c r="N4442" s="31">
        <f t="shared" si="350"/>
        <v>0.39226328681081896</v>
      </c>
    </row>
    <row r="4443" spans="1:19" x14ac:dyDescent="0.25">
      <c r="A4443" s="35">
        <v>2018</v>
      </c>
      <c r="B4443" s="15" t="s">
        <v>174</v>
      </c>
      <c r="C4443" s="15" t="s">
        <v>169</v>
      </c>
      <c r="D4443" s="15" t="s">
        <v>6</v>
      </c>
      <c r="E4443" s="15" t="s">
        <v>45</v>
      </c>
      <c r="F4443" s="16">
        <v>740</v>
      </c>
      <c r="G4443" s="19">
        <v>1049.7292199999758</v>
      </c>
      <c r="H4443" s="19">
        <f t="shared" si="346"/>
        <v>776799.62279998208</v>
      </c>
      <c r="I4443" s="20">
        <v>2260.7598797999481</v>
      </c>
      <c r="J4443" s="19">
        <f t="shared" si="347"/>
        <v>1672962.3110519615</v>
      </c>
      <c r="K4443" s="19">
        <f t="shared" si="348"/>
        <v>1211.0306597999722</v>
      </c>
      <c r="L4443" s="19">
        <f t="shared" si="349"/>
        <v>896162.68825197942</v>
      </c>
      <c r="M4443" s="29">
        <f>Table4[[#This Row],[Revenue]]/Table4[[#This Row],[Units]]</f>
        <v>3.0550809186485783</v>
      </c>
      <c r="N4443" s="31">
        <f t="shared" si="350"/>
        <v>0.53567416452344996</v>
      </c>
    </row>
    <row r="4444" spans="1:19" x14ac:dyDescent="0.25">
      <c r="A4444" s="35">
        <v>2018</v>
      </c>
      <c r="B4444" s="15" t="s">
        <v>171</v>
      </c>
      <c r="C4444" s="15" t="s">
        <v>169</v>
      </c>
      <c r="D4444" s="15" t="s">
        <v>6</v>
      </c>
      <c r="E4444" s="15" t="s">
        <v>45</v>
      </c>
      <c r="F4444" s="16">
        <v>579</v>
      </c>
      <c r="G4444" s="19">
        <v>988.14803399996276</v>
      </c>
      <c r="H4444" s="19">
        <f t="shared" si="346"/>
        <v>572137.71168597846</v>
      </c>
      <c r="I4444" s="20">
        <v>2097.4679339999211</v>
      </c>
      <c r="J4444" s="19">
        <f t="shared" si="347"/>
        <v>1214433.9337859543</v>
      </c>
      <c r="K4444" s="19">
        <f t="shared" si="348"/>
        <v>1109.3198999999584</v>
      </c>
      <c r="L4444" s="19">
        <f t="shared" si="349"/>
        <v>642296.2220999758</v>
      </c>
      <c r="M4444" s="29">
        <f>Table4[[#This Row],[Revenue]]/Table4[[#This Row],[Units]]</f>
        <v>3.6225698341967552</v>
      </c>
      <c r="N4444" s="31">
        <f t="shared" si="350"/>
        <v>0.52888527257933282</v>
      </c>
    </row>
    <row r="4445" spans="1:19" x14ac:dyDescent="0.25">
      <c r="A4445" s="35">
        <v>2018</v>
      </c>
      <c r="B4445" s="15" t="s">
        <v>175</v>
      </c>
      <c r="C4445" s="15" t="s">
        <v>170</v>
      </c>
      <c r="D4445" s="15" t="s">
        <v>146</v>
      </c>
      <c r="E4445" s="15" t="s">
        <v>45</v>
      </c>
      <c r="F4445" s="16">
        <v>507</v>
      </c>
      <c r="G4445" s="19">
        <v>653.48396099997808</v>
      </c>
      <c r="H4445" s="19">
        <f t="shared" si="346"/>
        <v>331316.36822698888</v>
      </c>
      <c r="I4445" s="20">
        <v>1467.6428609999509</v>
      </c>
      <c r="J4445" s="19">
        <f t="shared" si="347"/>
        <v>744094.93052697508</v>
      </c>
      <c r="K4445" s="19">
        <f t="shared" si="348"/>
        <v>814.15889999997285</v>
      </c>
      <c r="L4445" s="19">
        <f t="shared" si="349"/>
        <v>412778.5622999862</v>
      </c>
      <c r="M4445" s="29">
        <f>Table4[[#This Row],[Revenue]]/Table4[[#This Row],[Units]]</f>
        <v>2.8947590946744595</v>
      </c>
      <c r="N4445" s="31">
        <f t="shared" si="350"/>
        <v>0.55473911374137774</v>
      </c>
    </row>
    <row r="4446" spans="1:19" x14ac:dyDescent="0.25">
      <c r="A4446" s="35">
        <v>2019</v>
      </c>
      <c r="B4446" s="15" t="s">
        <v>171</v>
      </c>
      <c r="C4446" s="15" t="s">
        <v>169</v>
      </c>
      <c r="D4446" s="15" t="s">
        <v>6</v>
      </c>
      <c r="E4446" s="15" t="s">
        <v>45</v>
      </c>
      <c r="F4446" s="16">
        <v>744</v>
      </c>
      <c r="G4446" s="19">
        <v>2569.5371371998813</v>
      </c>
      <c r="H4446" s="19">
        <f t="shared" si="346"/>
        <v>1911735.6300767118</v>
      </c>
      <c r="I4446" s="20">
        <v>4150.1581199998318</v>
      </c>
      <c r="J4446" s="19">
        <f t="shared" si="347"/>
        <v>3087717.6412798748</v>
      </c>
      <c r="K4446" s="19">
        <f t="shared" si="348"/>
        <v>1580.6209827999505</v>
      </c>
      <c r="L4446" s="19">
        <f t="shared" si="349"/>
        <v>1175982.0112031631</v>
      </c>
      <c r="M4446" s="29">
        <f>Table4[[#This Row],[Revenue]]/Table4[[#This Row],[Units]]</f>
        <v>5.5781695161288063</v>
      </c>
      <c r="N4446" s="31">
        <f t="shared" si="350"/>
        <v>0.38085801482667714</v>
      </c>
    </row>
    <row r="4447" spans="1:19" x14ac:dyDescent="0.25">
      <c r="A4447" s="35">
        <v>2019</v>
      </c>
      <c r="B4447" s="15" t="s">
        <v>175</v>
      </c>
      <c r="C4447" s="15" t="s">
        <v>169</v>
      </c>
      <c r="D4447" s="15" t="s">
        <v>6</v>
      </c>
      <c r="E4447" s="15" t="s">
        <v>45</v>
      </c>
      <c r="F4447" s="16">
        <v>740</v>
      </c>
      <c r="G4447" s="19">
        <v>1395.0324599999378</v>
      </c>
      <c r="H4447" s="19">
        <f t="shared" si="346"/>
        <v>1032324.0203999539</v>
      </c>
      <c r="I4447" s="20">
        <v>2803.238459999875</v>
      </c>
      <c r="J4447" s="19">
        <f t="shared" si="347"/>
        <v>2074396.4603999075</v>
      </c>
      <c r="K4447" s="19">
        <f t="shared" si="348"/>
        <v>1408.2059999999371</v>
      </c>
      <c r="L4447" s="19">
        <f t="shared" si="349"/>
        <v>1042072.4399999536</v>
      </c>
      <c r="M4447" s="29">
        <f>Table4[[#This Row],[Revenue]]/Table4[[#This Row],[Units]]</f>
        <v>3.7881600810809122</v>
      </c>
      <c r="N4447" s="31">
        <f t="shared" si="350"/>
        <v>0.50234970021066272</v>
      </c>
    </row>
    <row r="4448" spans="1:19" x14ac:dyDescent="0.25">
      <c r="A4448" s="35">
        <v>2019</v>
      </c>
      <c r="B4448" s="15" t="s">
        <v>172</v>
      </c>
      <c r="C4448" s="15" t="s">
        <v>169</v>
      </c>
      <c r="D4448" s="15" t="s">
        <v>6</v>
      </c>
      <c r="E4448" s="15" t="s">
        <v>45</v>
      </c>
      <c r="F4448" s="16">
        <v>626</v>
      </c>
      <c r="G4448" s="19">
        <v>1090.3386299999572</v>
      </c>
      <c r="H4448" s="19">
        <f t="shared" si="346"/>
        <v>682551.98237997317</v>
      </c>
      <c r="I4448" s="20">
        <v>2271.7941299999106</v>
      </c>
      <c r="J4448" s="19">
        <f t="shared" si="347"/>
        <v>1422143.125379944</v>
      </c>
      <c r="K4448" s="19">
        <f t="shared" si="348"/>
        <v>1181.4554999999534</v>
      </c>
      <c r="L4448" s="19">
        <f t="shared" si="349"/>
        <v>739591.14299997082</v>
      </c>
      <c r="M4448" s="29">
        <f>Table4[[#This Row],[Revenue]]/Table4[[#This Row],[Units]]</f>
        <v>3.629064105431167</v>
      </c>
      <c r="N4448" s="31">
        <f t="shared" si="350"/>
        <v>0.52005394520497328</v>
      </c>
    </row>
    <row r="4449" spans="1:14" x14ac:dyDescent="0.25">
      <c r="A4449" s="35">
        <v>2019</v>
      </c>
      <c r="B4449" s="15" t="s">
        <v>171</v>
      </c>
      <c r="C4449" s="15" t="s">
        <v>170</v>
      </c>
      <c r="D4449" s="15" t="s">
        <v>146</v>
      </c>
      <c r="E4449" s="15" t="s">
        <v>45</v>
      </c>
      <c r="F4449" s="16">
        <v>432</v>
      </c>
      <c r="G4449" s="19">
        <v>837.19721381995998</v>
      </c>
      <c r="H4449" s="19">
        <f t="shared" si="346"/>
        <v>361669.19637022272</v>
      </c>
      <c r="I4449" s="20">
        <v>2073.9497219999007</v>
      </c>
      <c r="J4449" s="19">
        <f t="shared" si="347"/>
        <v>895946.27990395715</v>
      </c>
      <c r="K4449" s="19">
        <f t="shared" si="348"/>
        <v>1236.7525081799408</v>
      </c>
      <c r="L4449" s="19">
        <f t="shared" si="349"/>
        <v>534277.08353373443</v>
      </c>
      <c r="M4449" s="29">
        <f>Table4[[#This Row],[Revenue]]/Table4[[#This Row],[Units]]</f>
        <v>4.8008095416664371</v>
      </c>
      <c r="N4449" s="31">
        <f t="shared" si="350"/>
        <v>0.59632714094310146</v>
      </c>
    </row>
    <row r="4450" spans="1:14" x14ac:dyDescent="0.25">
      <c r="A4450" s="35">
        <v>2019</v>
      </c>
      <c r="B4450" s="15" t="s">
        <v>171</v>
      </c>
      <c r="C4450" s="15" t="s">
        <v>170</v>
      </c>
      <c r="D4450" s="15" t="s">
        <v>146</v>
      </c>
      <c r="E4450" s="15" t="s">
        <v>45</v>
      </c>
      <c r="F4450" s="16">
        <v>370</v>
      </c>
      <c r="G4450" s="19">
        <v>588.73110678997182</v>
      </c>
      <c r="H4450" s="19">
        <f t="shared" si="346"/>
        <v>217830.50951228957</v>
      </c>
      <c r="I4450" s="20">
        <v>1688.4984089999195</v>
      </c>
      <c r="J4450" s="19">
        <f t="shared" si="347"/>
        <v>624744.41132997023</v>
      </c>
      <c r="K4450" s="19">
        <f t="shared" si="348"/>
        <v>1099.7673022099477</v>
      </c>
      <c r="L4450" s="19">
        <f t="shared" si="349"/>
        <v>406913.90181768069</v>
      </c>
      <c r="M4450" s="29">
        <f>Table4[[#This Row],[Revenue]]/Table4[[#This Row],[Units]]</f>
        <v>4.5635092135132957</v>
      </c>
      <c r="N4450" s="31">
        <f t="shared" si="350"/>
        <v>0.65132859844465518</v>
      </c>
    </row>
    <row r="4451" spans="1:14" x14ac:dyDescent="0.25">
      <c r="A4451" s="35">
        <v>2019</v>
      </c>
      <c r="B4451" s="15" t="s">
        <v>175</v>
      </c>
      <c r="C4451" s="15" t="s">
        <v>170</v>
      </c>
      <c r="D4451" s="15" t="s">
        <v>146</v>
      </c>
      <c r="E4451" s="15" t="s">
        <v>45</v>
      </c>
      <c r="F4451" s="16">
        <v>334</v>
      </c>
      <c r="G4451" s="19">
        <v>925.76008480995711</v>
      </c>
      <c r="H4451" s="19">
        <f t="shared" si="346"/>
        <v>309203.86832652567</v>
      </c>
      <c r="I4451" s="20">
        <v>1868.7778509999134</v>
      </c>
      <c r="J4451" s="19">
        <f t="shared" si="347"/>
        <v>624171.80223397107</v>
      </c>
      <c r="K4451" s="19">
        <f t="shared" si="348"/>
        <v>943.01776618995632</v>
      </c>
      <c r="L4451" s="19">
        <f t="shared" si="349"/>
        <v>314967.9339074454</v>
      </c>
      <c r="M4451" s="29">
        <f>Table4[[#This Row],[Revenue]]/Table4[[#This Row],[Units]]</f>
        <v>5.595143266466807</v>
      </c>
      <c r="N4451" s="31">
        <f t="shared" si="350"/>
        <v>0.50461737101891624</v>
      </c>
    </row>
    <row r="4452" spans="1:14" x14ac:dyDescent="0.25">
      <c r="A4452" s="35">
        <v>2019</v>
      </c>
      <c r="B4452" s="15" t="s">
        <v>175</v>
      </c>
      <c r="C4452" s="15" t="s">
        <v>170</v>
      </c>
      <c r="D4452" s="15" t="s">
        <v>146</v>
      </c>
      <c r="E4452" s="15" t="s">
        <v>45</v>
      </c>
      <c r="F4452" s="16">
        <v>272</v>
      </c>
      <c r="G4452" s="19">
        <v>558.62283675997423</v>
      </c>
      <c r="H4452" s="19">
        <f t="shared" si="346"/>
        <v>151945.41159871299</v>
      </c>
      <c r="I4452" s="20">
        <v>1492.5581959999311</v>
      </c>
      <c r="J4452" s="19">
        <f t="shared" si="347"/>
        <v>405975.82931198127</v>
      </c>
      <c r="K4452" s="19">
        <f t="shared" si="348"/>
        <v>933.93535923995682</v>
      </c>
      <c r="L4452" s="19">
        <f t="shared" si="349"/>
        <v>254030.41771326828</v>
      </c>
      <c r="M4452" s="29">
        <f>Table4[[#This Row],[Revenue]]/Table4[[#This Row],[Units]]</f>
        <v>5.4873463088232759</v>
      </c>
      <c r="N4452" s="31">
        <f t="shared" si="350"/>
        <v>0.62572793593101539</v>
      </c>
    </row>
    <row r="4453" spans="1:14" x14ac:dyDescent="0.25">
      <c r="A4453" s="35">
        <v>2019</v>
      </c>
      <c r="B4453" s="15" t="s">
        <v>176</v>
      </c>
      <c r="C4453" s="15" t="s">
        <v>170</v>
      </c>
      <c r="D4453" s="15" t="s">
        <v>146</v>
      </c>
      <c r="E4453" s="15" t="s">
        <v>45</v>
      </c>
      <c r="F4453" s="16">
        <v>219</v>
      </c>
      <c r="G4453" s="19">
        <v>660.4462337999704</v>
      </c>
      <c r="H4453" s="19">
        <f t="shared" si="346"/>
        <v>144637.72520219351</v>
      </c>
      <c r="I4453" s="20">
        <v>1064.8459799999523</v>
      </c>
      <c r="J4453" s="19">
        <f t="shared" si="347"/>
        <v>233201.26961998956</v>
      </c>
      <c r="K4453" s="19">
        <f t="shared" si="348"/>
        <v>404.39974619998191</v>
      </c>
      <c r="L4453" s="19">
        <f t="shared" si="349"/>
        <v>88563.544417796045</v>
      </c>
      <c r="M4453" s="29">
        <f>Table4[[#This Row],[Revenue]]/Table4[[#This Row],[Units]]</f>
        <v>4.8623104109586865</v>
      </c>
      <c r="N4453" s="31">
        <f t="shared" si="350"/>
        <v>0.37977299421274052</v>
      </c>
    </row>
    <row r="4454" spans="1:14" x14ac:dyDescent="0.25">
      <c r="A4454" s="35">
        <v>2019</v>
      </c>
      <c r="B4454" s="15" t="s">
        <v>176</v>
      </c>
      <c r="C4454" s="15" t="s">
        <v>170</v>
      </c>
      <c r="D4454" s="15" t="s">
        <v>146</v>
      </c>
      <c r="E4454" s="15" t="s">
        <v>45</v>
      </c>
      <c r="F4454" s="16">
        <v>157</v>
      </c>
      <c r="G4454" s="19">
        <v>302.30245772998649</v>
      </c>
      <c r="H4454" s="19">
        <f t="shared" si="346"/>
        <v>47461.485863607879</v>
      </c>
      <c r="I4454" s="20">
        <v>697.77798299996891</v>
      </c>
      <c r="J4454" s="19">
        <f t="shared" si="347"/>
        <v>109551.14333099512</v>
      </c>
      <c r="K4454" s="19">
        <f t="shared" si="348"/>
        <v>395.47552526998243</v>
      </c>
      <c r="L4454" s="19">
        <f t="shared" si="349"/>
        <v>62089.657467387246</v>
      </c>
      <c r="M4454" s="29">
        <f>Table4[[#This Row],[Revenue]]/Table4[[#This Row],[Units]]</f>
        <v>4.4444457515921583</v>
      </c>
      <c r="N4454" s="31">
        <f t="shared" si="350"/>
        <v>0.5667641211173039</v>
      </c>
    </row>
    <row r="4455" spans="1:14" x14ac:dyDescent="0.25">
      <c r="A4455" s="35">
        <v>2020</v>
      </c>
      <c r="B4455" s="15" t="s">
        <v>173</v>
      </c>
      <c r="C4455" s="15" t="s">
        <v>169</v>
      </c>
      <c r="D4455" s="15" t="s">
        <v>6</v>
      </c>
      <c r="E4455" s="15" t="s">
        <v>45</v>
      </c>
      <c r="F4455" s="16">
        <v>755</v>
      </c>
      <c r="G4455" s="19">
        <v>2924.8702791998521</v>
      </c>
      <c r="H4455" s="19">
        <f t="shared" si="346"/>
        <v>2208277.0607958883</v>
      </c>
      <c r="I4455" s="20">
        <v>4834.8063199997814</v>
      </c>
      <c r="J4455" s="19">
        <f t="shared" si="347"/>
        <v>3650278.7715998348</v>
      </c>
      <c r="K4455" s="19">
        <f t="shared" si="348"/>
        <v>1909.9360407999293</v>
      </c>
      <c r="L4455" s="19">
        <f t="shared" si="349"/>
        <v>1442001.7108039465</v>
      </c>
      <c r="M4455" s="29">
        <f>Table4[[#This Row],[Revenue]]/Table4[[#This Row],[Units]]</f>
        <v>6.4037169801321605</v>
      </c>
      <c r="N4455" s="31">
        <f t="shared" si="350"/>
        <v>0.39503879046803586</v>
      </c>
    </row>
    <row r="4456" spans="1:14" x14ac:dyDescent="0.25">
      <c r="A4456" s="35">
        <v>2020</v>
      </c>
      <c r="B4456" s="15" t="s">
        <v>175</v>
      </c>
      <c r="C4456" s="15" t="s">
        <v>169</v>
      </c>
      <c r="D4456" s="15" t="s">
        <v>6</v>
      </c>
      <c r="E4456" s="15" t="s">
        <v>45</v>
      </c>
      <c r="F4456" s="16">
        <v>749</v>
      </c>
      <c r="G4456" s="19">
        <v>2975.7195071998417</v>
      </c>
      <c r="H4456" s="19">
        <f t="shared" si="346"/>
        <v>2228813.9108926812</v>
      </c>
      <c r="I4456" s="20">
        <v>4836.4851199997702</v>
      </c>
      <c r="J4456" s="19">
        <f t="shared" si="347"/>
        <v>3622527.3548798277</v>
      </c>
      <c r="K4456" s="19">
        <f t="shared" si="348"/>
        <v>1860.7656127999285</v>
      </c>
      <c r="L4456" s="19">
        <f t="shared" si="349"/>
        <v>1393713.4439871465</v>
      </c>
      <c r="M4456" s="29">
        <f>Table4[[#This Row],[Revenue]]/Table4[[#This Row],[Units]]</f>
        <v>6.4572565020023633</v>
      </c>
      <c r="N4456" s="31">
        <f t="shared" si="350"/>
        <v>0.38473510548090284</v>
      </c>
    </row>
    <row r="4457" spans="1:14" x14ac:dyDescent="0.25">
      <c r="A4457" s="35">
        <v>2020</v>
      </c>
      <c r="B4457" s="15" t="s">
        <v>171</v>
      </c>
      <c r="C4457" s="15" t="s">
        <v>169</v>
      </c>
      <c r="D4457" s="15" t="s">
        <v>6</v>
      </c>
      <c r="E4457" s="15" t="s">
        <v>45</v>
      </c>
      <c r="F4457" s="16">
        <v>746</v>
      </c>
      <c r="G4457" s="19">
        <v>1993.0779179998915</v>
      </c>
      <c r="H4457" s="19">
        <f t="shared" si="346"/>
        <v>1486836.1268279192</v>
      </c>
      <c r="I4457" s="20">
        <v>4174.3077999997731</v>
      </c>
      <c r="J4457" s="19">
        <f t="shared" si="347"/>
        <v>3114033.6187998308</v>
      </c>
      <c r="K4457" s="19">
        <f t="shared" si="348"/>
        <v>2181.2298819998814</v>
      </c>
      <c r="L4457" s="19">
        <f t="shared" si="349"/>
        <v>1627197.4919719116</v>
      </c>
      <c r="M4457" s="29">
        <f>Table4[[#This Row],[Revenue]]/Table4[[#This Row],[Units]]</f>
        <v>5.5955868632704737</v>
      </c>
      <c r="N4457" s="31">
        <f t="shared" si="350"/>
        <v>0.52253690587934121</v>
      </c>
    </row>
    <row r="4458" spans="1:14" x14ac:dyDescent="0.25">
      <c r="A4458" s="35">
        <v>2020</v>
      </c>
      <c r="B4458" s="15" t="s">
        <v>172</v>
      </c>
      <c r="C4458" s="15" t="s">
        <v>169</v>
      </c>
      <c r="D4458" s="15" t="s">
        <v>6</v>
      </c>
      <c r="E4458" s="15" t="s">
        <v>45</v>
      </c>
      <c r="F4458" s="16">
        <v>741</v>
      </c>
      <c r="G4458" s="19">
        <v>1923.6909869999054</v>
      </c>
      <c r="H4458" s="19">
        <f t="shared" si="346"/>
        <v>1425455.0213669299</v>
      </c>
      <c r="I4458" s="20">
        <v>4156.0676999997959</v>
      </c>
      <c r="J4458" s="19">
        <f t="shared" si="347"/>
        <v>3079646.1656998489</v>
      </c>
      <c r="K4458" s="19">
        <f t="shared" si="348"/>
        <v>2232.3767129998905</v>
      </c>
      <c r="L4458" s="19">
        <f t="shared" si="349"/>
        <v>1654191.144332919</v>
      </c>
      <c r="M4458" s="29">
        <f>Table4[[#This Row],[Revenue]]/Table4[[#This Row],[Units]]</f>
        <v>5.6087283400806962</v>
      </c>
      <c r="N4458" s="31">
        <f t="shared" si="350"/>
        <v>0.53713675381178227</v>
      </c>
    </row>
    <row r="4459" spans="1:14" x14ac:dyDescent="0.25">
      <c r="A4459" s="35">
        <v>2020</v>
      </c>
      <c r="B4459" s="15" t="s">
        <v>174</v>
      </c>
      <c r="C4459" s="15" t="s">
        <v>169</v>
      </c>
      <c r="D4459" s="15" t="s">
        <v>6</v>
      </c>
      <c r="E4459" s="15" t="s">
        <v>45</v>
      </c>
      <c r="F4459" s="16">
        <v>743</v>
      </c>
      <c r="G4459" s="19">
        <v>1817.5631729999131</v>
      </c>
      <c r="H4459" s="19">
        <f t="shared" si="346"/>
        <v>1350449.4375389356</v>
      </c>
      <c r="I4459" s="20">
        <v>3900.0182999998142</v>
      </c>
      <c r="J4459" s="19">
        <f t="shared" si="347"/>
        <v>2897713.5968998619</v>
      </c>
      <c r="K4459" s="19">
        <f t="shared" si="348"/>
        <v>2082.455126999901</v>
      </c>
      <c r="L4459" s="19">
        <f t="shared" si="349"/>
        <v>1547264.1593609264</v>
      </c>
      <c r="M4459" s="29">
        <f>Table4[[#This Row],[Revenue]]/Table4[[#This Row],[Units]]</f>
        <v>5.2490152086134785</v>
      </c>
      <c r="N4459" s="31">
        <f t="shared" si="350"/>
        <v>0.5339603475706769</v>
      </c>
    </row>
    <row r="4460" spans="1:14" x14ac:dyDescent="0.25">
      <c r="A4460" s="35">
        <v>2020</v>
      </c>
      <c r="B4460" s="15" t="s">
        <v>172</v>
      </c>
      <c r="C4460" s="15" t="s">
        <v>170</v>
      </c>
      <c r="D4460" s="15" t="s">
        <v>146</v>
      </c>
      <c r="E4460" s="15" t="s">
        <v>45</v>
      </c>
      <c r="F4460" s="16">
        <v>427</v>
      </c>
      <c r="G4460" s="19">
        <v>1160.623377619941</v>
      </c>
      <c r="H4460" s="19">
        <f t="shared" si="346"/>
        <v>495586.18224371481</v>
      </c>
      <c r="I4460" s="20">
        <v>2423.1925019998771</v>
      </c>
      <c r="J4460" s="19">
        <f t="shared" si="347"/>
        <v>1034703.1983539475</v>
      </c>
      <c r="K4460" s="19">
        <f t="shared" si="348"/>
        <v>1262.5691243799361</v>
      </c>
      <c r="L4460" s="19">
        <f t="shared" si="349"/>
        <v>539117.01611023268</v>
      </c>
      <c r="M4460" s="29">
        <f>Table4[[#This Row],[Revenue]]/Table4[[#This Row],[Units]]</f>
        <v>5.6749238922713747</v>
      </c>
      <c r="N4460" s="31">
        <f t="shared" si="350"/>
        <v>0.52103542056106944</v>
      </c>
    </row>
    <row r="4461" spans="1:14" x14ac:dyDescent="0.25">
      <c r="A4461" s="35">
        <v>2020</v>
      </c>
      <c r="B4461" s="15" t="s">
        <v>174</v>
      </c>
      <c r="C4461" s="15" t="s">
        <v>170</v>
      </c>
      <c r="D4461" s="15" t="s">
        <v>146</v>
      </c>
      <c r="E4461" s="15" t="s">
        <v>45</v>
      </c>
      <c r="F4461" s="16">
        <v>429</v>
      </c>
      <c r="G4461" s="19">
        <v>919.9459447199547</v>
      </c>
      <c r="H4461" s="19">
        <f t="shared" si="346"/>
        <v>394656.81028486055</v>
      </c>
      <c r="I4461" s="20">
        <v>2286.4811119998872</v>
      </c>
      <c r="J4461" s="19">
        <f t="shared" si="347"/>
        <v>980900.39704795158</v>
      </c>
      <c r="K4461" s="19">
        <f t="shared" si="348"/>
        <v>1366.5351672799325</v>
      </c>
      <c r="L4461" s="19">
        <f t="shared" si="349"/>
        <v>586243.58676309104</v>
      </c>
      <c r="M4461" s="29">
        <f>Table4[[#This Row],[Revenue]]/Table4[[#This Row],[Units]]</f>
        <v>5.3297928018645386</v>
      </c>
      <c r="N4461" s="31">
        <f t="shared" si="350"/>
        <v>0.59765862928326696</v>
      </c>
    </row>
    <row r="4462" spans="1:14" x14ac:dyDescent="0.25">
      <c r="A4462" s="35">
        <v>2020</v>
      </c>
      <c r="B4462" s="15" t="s">
        <v>173</v>
      </c>
      <c r="C4462" s="15" t="s">
        <v>170</v>
      </c>
      <c r="D4462" s="15" t="s">
        <v>146</v>
      </c>
      <c r="E4462" s="15" t="s">
        <v>45</v>
      </c>
      <c r="F4462" s="16">
        <v>423</v>
      </c>
      <c r="G4462" s="19">
        <v>1106.2173985199424</v>
      </c>
      <c r="H4462" s="19">
        <f t="shared" si="346"/>
        <v>467929.95957393566</v>
      </c>
      <c r="I4462" s="20">
        <v>2286.4138919998813</v>
      </c>
      <c r="J4462" s="19">
        <f t="shared" si="347"/>
        <v>967153.07631594979</v>
      </c>
      <c r="K4462" s="19">
        <f t="shared" si="348"/>
        <v>1180.1964934799389</v>
      </c>
      <c r="L4462" s="19">
        <f t="shared" si="349"/>
        <v>499223.11674201413</v>
      </c>
      <c r="M4462" s="29">
        <f>Table4[[#This Row],[Revenue]]/Table4[[#This Row],[Units]]</f>
        <v>5.4052337872337617</v>
      </c>
      <c r="N4462" s="31">
        <f t="shared" si="350"/>
        <v>0.51617797530421938</v>
      </c>
    </row>
    <row r="4463" spans="1:14" x14ac:dyDescent="0.25">
      <c r="A4463" s="35">
        <v>2020</v>
      </c>
      <c r="B4463" s="15" t="s">
        <v>171</v>
      </c>
      <c r="C4463" s="15" t="s">
        <v>170</v>
      </c>
      <c r="D4463" s="15" t="s">
        <v>146</v>
      </c>
      <c r="E4463" s="15" t="s">
        <v>45</v>
      </c>
      <c r="F4463" s="16">
        <v>435</v>
      </c>
      <c r="G4463" s="19">
        <v>895.51438831995119</v>
      </c>
      <c r="H4463" s="19">
        <f t="shared" si="346"/>
        <v>389548.75891917874</v>
      </c>
      <c r="I4463" s="20">
        <v>2129.7986719998839</v>
      </c>
      <c r="J4463" s="19">
        <f t="shared" si="347"/>
        <v>926462.42231994949</v>
      </c>
      <c r="K4463" s="19">
        <f t="shared" si="348"/>
        <v>1234.2842836799327</v>
      </c>
      <c r="L4463" s="19">
        <f t="shared" si="349"/>
        <v>536913.66340077075</v>
      </c>
      <c r="M4463" s="29">
        <f>Table4[[#This Row],[Revenue]]/Table4[[#This Row],[Units]]</f>
        <v>4.8960889011491586</v>
      </c>
      <c r="N4463" s="31">
        <f t="shared" si="350"/>
        <v>0.57953096689694994</v>
      </c>
    </row>
    <row r="4464" spans="1:14" x14ac:dyDescent="0.25">
      <c r="A4464" s="35">
        <v>2020</v>
      </c>
      <c r="B4464" s="15" t="s">
        <v>175</v>
      </c>
      <c r="C4464" s="15" t="s">
        <v>170</v>
      </c>
      <c r="D4464" s="15" t="s">
        <v>146</v>
      </c>
      <c r="E4464" s="15" t="s">
        <v>45</v>
      </c>
      <c r="F4464" s="16">
        <v>421</v>
      </c>
      <c r="G4464" s="19">
        <v>876.42240741995329</v>
      </c>
      <c r="H4464" s="19">
        <f t="shared" si="346"/>
        <v>368973.83352380031</v>
      </c>
      <c r="I4464" s="20">
        <v>2084.3922819998888</v>
      </c>
      <c r="J4464" s="19">
        <f t="shared" si="347"/>
        <v>877529.15072195325</v>
      </c>
      <c r="K4464" s="19">
        <f t="shared" si="348"/>
        <v>1207.9698745799355</v>
      </c>
      <c r="L4464" s="19">
        <f t="shared" si="349"/>
        <v>508555.31719815294</v>
      </c>
      <c r="M4464" s="29">
        <f>Table4[[#This Row],[Revenue]]/Table4[[#This Row],[Units]]</f>
        <v>4.9510505510686196</v>
      </c>
      <c r="N4464" s="31">
        <f t="shared" si="350"/>
        <v>0.57953096689694994</v>
      </c>
    </row>
    <row r="4465" spans="1:14" x14ac:dyDescent="0.25">
      <c r="A4465" s="35">
        <v>2020</v>
      </c>
      <c r="B4465" s="15" t="s">
        <v>172</v>
      </c>
      <c r="C4465" s="15" t="s">
        <v>170</v>
      </c>
      <c r="D4465" s="15" t="s">
        <v>146</v>
      </c>
      <c r="E4465" s="15" t="s">
        <v>45</v>
      </c>
      <c r="F4465" s="16">
        <v>365</v>
      </c>
      <c r="G4465" s="19">
        <v>766.52422118996128</v>
      </c>
      <c r="H4465" s="19">
        <f t="shared" si="346"/>
        <v>279781.34073433588</v>
      </c>
      <c r="I4465" s="20">
        <v>2019.364748999898</v>
      </c>
      <c r="J4465" s="19">
        <f t="shared" si="347"/>
        <v>737068.1333849628</v>
      </c>
      <c r="K4465" s="19">
        <f t="shared" si="348"/>
        <v>1252.8405278099367</v>
      </c>
      <c r="L4465" s="19">
        <f t="shared" si="349"/>
        <v>457286.79265062691</v>
      </c>
      <c r="M4465" s="29">
        <f>Table4[[#This Row],[Revenue]]/Table4[[#This Row],[Units]]</f>
        <v>5.532506161643556</v>
      </c>
      <c r="N4465" s="31">
        <f t="shared" si="350"/>
        <v>0.62041319104456649</v>
      </c>
    </row>
    <row r="4466" spans="1:14" x14ac:dyDescent="0.25">
      <c r="A4466" s="35">
        <v>2020</v>
      </c>
      <c r="B4466" s="15" t="s">
        <v>174</v>
      </c>
      <c r="C4466" s="15" t="s">
        <v>170</v>
      </c>
      <c r="D4466" s="15" t="s">
        <v>146</v>
      </c>
      <c r="E4466" s="15" t="s">
        <v>45</v>
      </c>
      <c r="F4466" s="16">
        <v>367</v>
      </c>
      <c r="G4466" s="19">
        <v>665.55653948996724</v>
      </c>
      <c r="H4466" s="19">
        <f t="shared" si="346"/>
        <v>244259.24999281799</v>
      </c>
      <c r="I4466" s="20">
        <v>1891.846578999907</v>
      </c>
      <c r="J4466" s="19">
        <f t="shared" si="347"/>
        <v>694307.69449296582</v>
      </c>
      <c r="K4466" s="19">
        <f t="shared" si="348"/>
        <v>1226.2900395099398</v>
      </c>
      <c r="L4466" s="19">
        <f t="shared" si="349"/>
        <v>450048.44450014783</v>
      </c>
      <c r="M4466" s="29">
        <f>Table4[[#This Row],[Revenue]]/Table4[[#This Row],[Units]]</f>
        <v>5.1548953106264497</v>
      </c>
      <c r="N4466" s="31">
        <f t="shared" si="350"/>
        <v>0.64819740306753493</v>
      </c>
    </row>
    <row r="4467" spans="1:14" x14ac:dyDescent="0.25">
      <c r="A4467" s="35">
        <v>2020</v>
      </c>
      <c r="B4467" s="15" t="s">
        <v>171</v>
      </c>
      <c r="C4467" s="15" t="s">
        <v>170</v>
      </c>
      <c r="D4467" s="15" t="s">
        <v>146</v>
      </c>
      <c r="E4467" s="15" t="s">
        <v>45</v>
      </c>
      <c r="F4467" s="16">
        <v>373</v>
      </c>
      <c r="G4467" s="19">
        <v>617.3886252899664</v>
      </c>
      <c r="H4467" s="19">
        <f t="shared" si="346"/>
        <v>230285.95723315747</v>
      </c>
      <c r="I4467" s="20">
        <v>1698.3097589999077</v>
      </c>
      <c r="J4467" s="19">
        <f t="shared" si="347"/>
        <v>633469.54010696558</v>
      </c>
      <c r="K4467" s="19">
        <f t="shared" si="348"/>
        <v>1080.9211337099414</v>
      </c>
      <c r="L4467" s="19">
        <f t="shared" si="349"/>
        <v>403183.5828738081</v>
      </c>
      <c r="M4467" s="29">
        <f>Table4[[#This Row],[Revenue]]/Table4[[#This Row],[Units]]</f>
        <v>4.5531092734581975</v>
      </c>
      <c r="N4467" s="31">
        <f t="shared" si="350"/>
        <v>0.6364687760767912</v>
      </c>
    </row>
    <row r="4468" spans="1:14" x14ac:dyDescent="0.25">
      <c r="A4468" s="35">
        <v>2020</v>
      </c>
      <c r="B4468" s="15" t="s">
        <v>175</v>
      </c>
      <c r="C4468" s="15" t="s">
        <v>170</v>
      </c>
      <c r="D4468" s="15" t="s">
        <v>146</v>
      </c>
      <c r="E4468" s="15" t="s">
        <v>45</v>
      </c>
      <c r="F4468" s="16">
        <v>359</v>
      </c>
      <c r="G4468" s="19">
        <v>604.2276425899679</v>
      </c>
      <c r="H4468" s="19">
        <f t="shared" si="346"/>
        <v>216917.72368979847</v>
      </c>
      <c r="I4468" s="20">
        <v>1662.1065889999115</v>
      </c>
      <c r="J4468" s="19">
        <f t="shared" si="347"/>
        <v>596696.26545096829</v>
      </c>
      <c r="K4468" s="19">
        <f t="shared" si="348"/>
        <v>1057.8789464099436</v>
      </c>
      <c r="L4468" s="19">
        <f t="shared" si="349"/>
        <v>379778.54176116979</v>
      </c>
      <c r="M4468" s="29">
        <f>Table4[[#This Row],[Revenue]]/Table4[[#This Row],[Units]]</f>
        <v>4.6298233676877762</v>
      </c>
      <c r="N4468" s="31">
        <f t="shared" si="350"/>
        <v>0.63646877607679098</v>
      </c>
    </row>
    <row r="4469" spans="1:14" x14ac:dyDescent="0.25">
      <c r="A4469" s="35">
        <v>2021</v>
      </c>
      <c r="B4469" s="15" t="s">
        <v>171</v>
      </c>
      <c r="C4469" s="15" t="s">
        <v>170</v>
      </c>
      <c r="D4469" s="15" t="s">
        <v>146</v>
      </c>
      <c r="E4469" s="15" t="s">
        <v>45</v>
      </c>
      <c r="F4469" s="16">
        <v>754.76495263560219</v>
      </c>
      <c r="G4469" s="19">
        <v>1302.6869242903019</v>
      </c>
      <c r="H4469" s="19">
        <f t="shared" si="346"/>
        <v>983222.43471098808</v>
      </c>
      <c r="I4469" s="20">
        <v>4006.0385362628622</v>
      </c>
      <c r="J4469" s="19">
        <f t="shared" si="347"/>
        <v>3023617.4860788365</v>
      </c>
      <c r="K4469" s="19">
        <f t="shared" si="348"/>
        <v>2703.35161197256</v>
      </c>
      <c r="L4469" s="19">
        <f t="shared" si="349"/>
        <v>2040395.0513678484</v>
      </c>
      <c r="M4469" s="29">
        <f>Table4[[#This Row],[Revenue]]/Table4[[#This Row],[Units]]</f>
        <v>5.3076636935432315</v>
      </c>
      <c r="N4469" s="31">
        <f t="shared" si="350"/>
        <v>0.67481917298140925</v>
      </c>
    </row>
    <row r="4470" spans="1:14" x14ac:dyDescent="0.25">
      <c r="A4470" s="35">
        <v>2021</v>
      </c>
      <c r="B4470" s="15" t="s">
        <v>173</v>
      </c>
      <c r="C4470" s="15" t="s">
        <v>170</v>
      </c>
      <c r="D4470" s="15" t="s">
        <v>146</v>
      </c>
      <c r="E4470" s="15" t="s">
        <v>45</v>
      </c>
      <c r="F4470" s="16">
        <v>695.48769803837263</v>
      </c>
      <c r="G4470" s="19">
        <v>1217.9396231834639</v>
      </c>
      <c r="H4470" s="19">
        <f t="shared" si="346"/>
        <v>847062.02487759036</v>
      </c>
      <c r="I4470" s="20">
        <v>3755.1931624622762</v>
      </c>
      <c r="J4470" s="19">
        <f t="shared" si="347"/>
        <v>2611690.6482503251</v>
      </c>
      <c r="K4470" s="19">
        <f t="shared" si="348"/>
        <v>2537.2535392788122</v>
      </c>
      <c r="L4470" s="19">
        <f t="shared" si="349"/>
        <v>1764628.6233727348</v>
      </c>
      <c r="M4470" s="29">
        <f>Table4[[#This Row],[Revenue]]/Table4[[#This Row],[Units]]</f>
        <v>5.3993667652983968</v>
      </c>
      <c r="N4470" s="31">
        <f t="shared" si="350"/>
        <v>0.67566525329289262</v>
      </c>
    </row>
    <row r="4471" spans="1:14" x14ac:dyDescent="0.25">
      <c r="A4471" s="35">
        <v>2021</v>
      </c>
      <c r="B4471" s="15" t="s">
        <v>172</v>
      </c>
      <c r="C4471" s="15" t="s">
        <v>170</v>
      </c>
      <c r="D4471" s="15" t="s">
        <v>146</v>
      </c>
      <c r="E4471" s="15" t="s">
        <v>45</v>
      </c>
      <c r="F4471" s="16">
        <v>616.6627981971169</v>
      </c>
      <c r="G4471" s="19">
        <v>1115.3333006447162</v>
      </c>
      <c r="H4471" s="19">
        <f t="shared" si="346"/>
        <v>687784.55409799691</v>
      </c>
      <c r="I4471" s="20">
        <v>3565.2994617802919</v>
      </c>
      <c r="J4471" s="19">
        <f t="shared" si="347"/>
        <v>2198587.5425121095</v>
      </c>
      <c r="K4471" s="19">
        <f t="shared" si="348"/>
        <v>2449.9661611355759</v>
      </c>
      <c r="L4471" s="19">
        <f t="shared" si="349"/>
        <v>1510802.9884141125</v>
      </c>
      <c r="M4471" s="29">
        <f>Table4[[#This Row],[Revenue]]/Table4[[#This Row],[Units]]</f>
        <v>5.7816029638950921</v>
      </c>
      <c r="N4471" s="31">
        <f t="shared" si="350"/>
        <v>0.68716981207301253</v>
      </c>
    </row>
    <row r="4472" spans="1:14" x14ac:dyDescent="0.25">
      <c r="A4472" s="35">
        <v>2021</v>
      </c>
      <c r="B4472" s="15" t="s">
        <v>175</v>
      </c>
      <c r="C4472" s="15" t="s">
        <v>170</v>
      </c>
      <c r="D4472" s="15" t="s">
        <v>146</v>
      </c>
      <c r="E4472" s="15" t="s">
        <v>45</v>
      </c>
      <c r="F4472" s="16">
        <v>513.42268421418385</v>
      </c>
      <c r="G4472" s="19">
        <v>1111.0600769598122</v>
      </c>
      <c r="H4472" s="19">
        <f t="shared" si="346"/>
        <v>570443.44703592453</v>
      </c>
      <c r="I4472" s="20">
        <v>3143.4057172890734</v>
      </c>
      <c r="J4472" s="19">
        <f t="shared" si="347"/>
        <v>1613895.8009447681</v>
      </c>
      <c r="K4472" s="19">
        <f t="shared" si="348"/>
        <v>2032.3456403292612</v>
      </c>
      <c r="L4472" s="19">
        <f t="shared" si="349"/>
        <v>1043452.3539088436</v>
      </c>
      <c r="M4472" s="29">
        <f>Table4[[#This Row],[Revenue]]/Table4[[#This Row],[Units]]</f>
        <v>6.1224519561308339</v>
      </c>
      <c r="N4472" s="31">
        <f t="shared" si="350"/>
        <v>0.64654257932761883</v>
      </c>
    </row>
    <row r="4473" spans="1:14" x14ac:dyDescent="0.25">
      <c r="A4473" s="35">
        <v>2021</v>
      </c>
      <c r="B4473" s="15" t="s">
        <v>174</v>
      </c>
      <c r="C4473" s="15" t="s">
        <v>170</v>
      </c>
      <c r="D4473" s="15" t="s">
        <v>146</v>
      </c>
      <c r="E4473" s="15" t="s">
        <v>45</v>
      </c>
      <c r="F4473" s="16">
        <v>491.38666749881804</v>
      </c>
      <c r="G4473" s="19">
        <v>1050.6041682610614</v>
      </c>
      <c r="H4473" s="19">
        <f t="shared" si="346"/>
        <v>516252.8811021705</v>
      </c>
      <c r="I4473" s="20">
        <v>3104.4546605445248</v>
      </c>
      <c r="J4473" s="19">
        <f t="shared" si="347"/>
        <v>1525487.6300461486</v>
      </c>
      <c r="K4473" s="19">
        <f t="shared" si="348"/>
        <v>2053.8504922834636</v>
      </c>
      <c r="L4473" s="19">
        <f t="shared" si="349"/>
        <v>1009234.748943978</v>
      </c>
      <c r="M4473" s="29">
        <f>Table4[[#This Row],[Revenue]]/Table4[[#This Row],[Units]]</f>
        <v>6.3177429626781478</v>
      </c>
      <c r="N4473" s="31">
        <f t="shared" si="350"/>
        <v>0.66158173233659534</v>
      </c>
    </row>
    <row r="4474" spans="1:14" x14ac:dyDescent="0.25">
      <c r="A4474" s="35">
        <v>2003</v>
      </c>
      <c r="B4474" s="15" t="s">
        <v>174</v>
      </c>
      <c r="C4474" s="15" t="s">
        <v>169</v>
      </c>
      <c r="D4474" s="15" t="s">
        <v>6</v>
      </c>
      <c r="E4474" s="15" t="s">
        <v>47</v>
      </c>
      <c r="F4474" s="16">
        <v>991</v>
      </c>
      <c r="G4474" s="19">
        <v>1113.8701259999998</v>
      </c>
      <c r="H4474" s="19">
        <f t="shared" si="346"/>
        <v>1103845.2948659998</v>
      </c>
      <c r="I4474" s="20">
        <v>2284.0650863399997</v>
      </c>
      <c r="J4474" s="19">
        <f t="shared" si="347"/>
        <v>2263508.5005629398</v>
      </c>
      <c r="K4474" s="19">
        <f t="shared" si="348"/>
        <v>1170.1949603399999</v>
      </c>
      <c r="L4474" s="19">
        <f t="shared" si="349"/>
        <v>1159663.20569694</v>
      </c>
      <c r="M4474" s="29">
        <f>Table4[[#This Row],[Revenue]]/Table4[[#This Row],[Units]]</f>
        <v>2.3048083615943487</v>
      </c>
      <c r="N4474" s="31">
        <f t="shared" si="350"/>
        <v>0.5123299538784718</v>
      </c>
    </row>
    <row r="4475" spans="1:14" x14ac:dyDescent="0.25">
      <c r="A4475" s="35">
        <v>2003</v>
      </c>
      <c r="B4475" s="15" t="s">
        <v>174</v>
      </c>
      <c r="C4475" s="15" t="s">
        <v>169</v>
      </c>
      <c r="D4475" s="15" t="s">
        <v>6</v>
      </c>
      <c r="E4475" s="15" t="s">
        <v>47</v>
      </c>
      <c r="F4475" s="16">
        <v>804</v>
      </c>
      <c r="G4475" s="19">
        <v>911.89277999999888</v>
      </c>
      <c r="H4475" s="19">
        <f t="shared" si="346"/>
        <v>733161.79511999909</v>
      </c>
      <c r="I4475" s="20">
        <v>1934.3611001999975</v>
      </c>
      <c r="J4475" s="19">
        <f t="shared" si="347"/>
        <v>1555226.324560798</v>
      </c>
      <c r="K4475" s="19">
        <f t="shared" si="348"/>
        <v>1022.4683201999986</v>
      </c>
      <c r="L4475" s="19">
        <f t="shared" si="349"/>
        <v>822064.52944079891</v>
      </c>
      <c r="M4475" s="29">
        <f>Table4[[#This Row],[Revenue]]/Table4[[#This Row],[Units]]</f>
        <v>2.4059217664179076</v>
      </c>
      <c r="N4475" s="31">
        <f t="shared" si="350"/>
        <v>0.52858192821096517</v>
      </c>
    </row>
    <row r="4476" spans="1:14" x14ac:dyDescent="0.25">
      <c r="A4476" s="35">
        <v>2003</v>
      </c>
      <c r="B4476" s="15" t="s">
        <v>172</v>
      </c>
      <c r="C4476" s="15" t="s">
        <v>169</v>
      </c>
      <c r="D4476" s="15" t="s">
        <v>6</v>
      </c>
      <c r="E4476" s="15" t="s">
        <v>47</v>
      </c>
      <c r="F4476" s="16">
        <v>352</v>
      </c>
      <c r="G4476" s="19">
        <v>577.07094385199593</v>
      </c>
      <c r="H4476" s="19">
        <f t="shared" si="346"/>
        <v>203128.97223590256</v>
      </c>
      <c r="I4476" s="20">
        <v>887.91310919999376</v>
      </c>
      <c r="J4476" s="19">
        <f t="shared" si="347"/>
        <v>312545.4144383978</v>
      </c>
      <c r="K4476" s="19">
        <f t="shared" si="348"/>
        <v>310.84216534799782</v>
      </c>
      <c r="L4476" s="19">
        <f t="shared" si="349"/>
        <v>109416.44220249524</v>
      </c>
      <c r="M4476" s="29">
        <f>Table4[[#This Row],[Revenue]]/Table4[[#This Row],[Units]]</f>
        <v>2.5224804238636187</v>
      </c>
      <c r="N4476" s="31">
        <f t="shared" si="350"/>
        <v>0.35008173899816097</v>
      </c>
    </row>
    <row r="4477" spans="1:14" x14ac:dyDescent="0.25">
      <c r="A4477" s="35">
        <v>2004</v>
      </c>
      <c r="B4477" s="15" t="s">
        <v>171</v>
      </c>
      <c r="C4477" s="15" t="s">
        <v>169</v>
      </c>
      <c r="D4477" s="15" t="s">
        <v>6</v>
      </c>
      <c r="E4477" s="15" t="s">
        <v>47</v>
      </c>
      <c r="F4477" s="16">
        <v>991</v>
      </c>
      <c r="G4477" s="19">
        <v>1618.4922809999443</v>
      </c>
      <c r="H4477" s="19">
        <f t="shared" si="346"/>
        <v>1603925.8504709448</v>
      </c>
      <c r="I4477" s="20">
        <v>3085.4126309998937</v>
      </c>
      <c r="J4477" s="19">
        <f t="shared" si="347"/>
        <v>3057643.9173208945</v>
      </c>
      <c r="K4477" s="19">
        <f t="shared" si="348"/>
        <v>1466.9203499999494</v>
      </c>
      <c r="L4477" s="19">
        <f t="shared" si="349"/>
        <v>1453718.0668499498</v>
      </c>
      <c r="M4477" s="29">
        <f>Table4[[#This Row],[Revenue]]/Table4[[#This Row],[Units]]</f>
        <v>3.1134335327950491</v>
      </c>
      <c r="N4477" s="31">
        <f t="shared" si="350"/>
        <v>0.47543733219389933</v>
      </c>
    </row>
    <row r="4478" spans="1:14" x14ac:dyDescent="0.25">
      <c r="A4478" s="35">
        <v>2004</v>
      </c>
      <c r="B4478" s="15" t="s">
        <v>175</v>
      </c>
      <c r="C4478" s="15" t="s">
        <v>169</v>
      </c>
      <c r="D4478" s="15" t="s">
        <v>6</v>
      </c>
      <c r="E4478" s="15" t="s">
        <v>47</v>
      </c>
      <c r="F4478" s="16">
        <v>804</v>
      </c>
      <c r="G4478" s="19">
        <v>1287.4604759999577</v>
      </c>
      <c r="H4478" s="19">
        <f t="shared" si="346"/>
        <v>1035118.222703966</v>
      </c>
      <c r="I4478" s="20">
        <v>2545.3640759999162</v>
      </c>
      <c r="J4478" s="19">
        <f t="shared" si="347"/>
        <v>2046472.7171039325</v>
      </c>
      <c r="K4478" s="19">
        <f t="shared" si="348"/>
        <v>1257.9035999999585</v>
      </c>
      <c r="L4478" s="19">
        <f t="shared" si="349"/>
        <v>1011354.4943999666</v>
      </c>
      <c r="M4478" s="29">
        <f>Table4[[#This Row],[Revenue]]/Table4[[#This Row],[Units]]</f>
        <v>3.1658757164178062</v>
      </c>
      <c r="N4478" s="31">
        <f t="shared" si="350"/>
        <v>0.49419397871630838</v>
      </c>
    </row>
    <row r="4479" spans="1:14" x14ac:dyDescent="0.25">
      <c r="A4479" s="35">
        <v>2005</v>
      </c>
      <c r="B4479" s="15" t="s">
        <v>173</v>
      </c>
      <c r="C4479" s="15" t="s">
        <v>169</v>
      </c>
      <c r="D4479" s="15" t="s">
        <v>6</v>
      </c>
      <c r="E4479" s="15" t="s">
        <v>47</v>
      </c>
      <c r="F4479" s="16">
        <v>252</v>
      </c>
      <c r="G4479" s="19">
        <v>833.06362679996653</v>
      </c>
      <c r="H4479" s="19">
        <f t="shared" si="346"/>
        <v>209932.03395359157</v>
      </c>
      <c r="I4479" s="20">
        <v>1748.1462799999497</v>
      </c>
      <c r="J4479" s="19">
        <f t="shared" si="347"/>
        <v>440532.86255998735</v>
      </c>
      <c r="K4479" s="19">
        <f t="shared" si="348"/>
        <v>915.08265319998316</v>
      </c>
      <c r="L4479" s="19">
        <f t="shared" si="349"/>
        <v>230600.82860639578</v>
      </c>
      <c r="M4479" s="29">
        <f>Table4[[#This Row],[Revenue]]/Table4[[#This Row],[Units]]</f>
        <v>6.9370884126982126</v>
      </c>
      <c r="N4479" s="31">
        <f t="shared" si="350"/>
        <v>0.52345885677256343</v>
      </c>
    </row>
    <row r="4480" spans="1:14" x14ac:dyDescent="0.25">
      <c r="A4480" s="35">
        <v>2011</v>
      </c>
      <c r="B4480" s="15" t="s">
        <v>175</v>
      </c>
      <c r="C4480" s="15" t="s">
        <v>169</v>
      </c>
      <c r="D4480" s="15" t="s">
        <v>6</v>
      </c>
      <c r="E4480" s="15" t="s">
        <v>47</v>
      </c>
      <c r="F4480" s="16">
        <v>208</v>
      </c>
      <c r="G4480" s="19">
        <v>286.06984260000002</v>
      </c>
      <c r="H4480" s="19">
        <f t="shared" si="346"/>
        <v>59502.527260800001</v>
      </c>
      <c r="I4480" s="20">
        <v>532.00445999999999</v>
      </c>
      <c r="J4480" s="19">
        <f t="shared" si="347"/>
        <v>110656.92767999999</v>
      </c>
      <c r="K4480" s="19">
        <f t="shared" si="348"/>
        <v>245.93461739999998</v>
      </c>
      <c r="L4480" s="19">
        <f t="shared" si="349"/>
        <v>51154.400419199992</v>
      </c>
      <c r="M4480" s="29">
        <f>Table4[[#This Row],[Revenue]]/Table4[[#This Row],[Units]]</f>
        <v>2.55771375</v>
      </c>
      <c r="N4480" s="31">
        <f t="shared" si="350"/>
        <v>0.46227923991464276</v>
      </c>
    </row>
    <row r="4481" spans="1:14" x14ac:dyDescent="0.25">
      <c r="A4481" s="35">
        <v>2011</v>
      </c>
      <c r="B4481" s="15" t="s">
        <v>171</v>
      </c>
      <c r="C4481" s="15" t="s">
        <v>169</v>
      </c>
      <c r="D4481" s="15" t="s">
        <v>6</v>
      </c>
      <c r="E4481" s="15" t="s">
        <v>47</v>
      </c>
      <c r="F4481" s="16">
        <v>181</v>
      </c>
      <c r="G4481" s="19">
        <v>250.5493164758999</v>
      </c>
      <c r="H4481" s="19">
        <f t="shared" si="346"/>
        <v>45349.42628213788</v>
      </c>
      <c r="I4481" s="20">
        <v>514.73212088999981</v>
      </c>
      <c r="J4481" s="19">
        <f t="shared" si="347"/>
        <v>93166.513881089966</v>
      </c>
      <c r="K4481" s="19">
        <f t="shared" si="348"/>
        <v>264.18280441409991</v>
      </c>
      <c r="L4481" s="19">
        <f t="shared" si="349"/>
        <v>47817.087598952086</v>
      </c>
      <c r="M4481" s="29">
        <f>Table4[[#This Row],[Revenue]]/Table4[[#This Row],[Units]]</f>
        <v>2.8438238723204408</v>
      </c>
      <c r="N4481" s="31">
        <f t="shared" si="350"/>
        <v>0.51324328459881907</v>
      </c>
    </row>
    <row r="4482" spans="1:14" x14ac:dyDescent="0.25">
      <c r="A4482" s="35">
        <v>2012</v>
      </c>
      <c r="B4482" s="15" t="s">
        <v>175</v>
      </c>
      <c r="C4482" s="15" t="s">
        <v>169</v>
      </c>
      <c r="D4482" s="15" t="s">
        <v>6</v>
      </c>
      <c r="E4482" s="15" t="s">
        <v>47</v>
      </c>
      <c r="F4482" s="16">
        <v>699</v>
      </c>
      <c r="G4482" s="19">
        <v>981.29953799997827</v>
      </c>
      <c r="H4482" s="19">
        <f t="shared" ref="H4482:H4545" si="351">G4482*F4482</f>
        <v>685928.37706198485</v>
      </c>
      <c r="I4482" s="20">
        <v>2136.8137834199529</v>
      </c>
      <c r="J4482" s="19">
        <f t="shared" ref="J4482:J4545" si="352">I4482*F4482</f>
        <v>1493632.8346105472</v>
      </c>
      <c r="K4482" s="19">
        <f t="shared" ref="K4482:K4545" si="353">I4482-G4482</f>
        <v>1155.5142454199745</v>
      </c>
      <c r="L4482" s="19">
        <f t="shared" ref="L4482:L4545" si="354">J4482-H4482</f>
        <v>807704.45754856232</v>
      </c>
      <c r="M4482" s="29">
        <f>Table4[[#This Row],[Revenue]]/Table4[[#This Row],[Units]]</f>
        <v>3.0569582023175292</v>
      </c>
      <c r="N4482" s="31">
        <f t="shared" ref="N4482:N4545" si="355">K4482/I4482</f>
        <v>0.5407650654380296</v>
      </c>
    </row>
    <row r="4483" spans="1:14" x14ac:dyDescent="0.25">
      <c r="A4483" s="35">
        <v>2012</v>
      </c>
      <c r="B4483" s="15" t="s">
        <v>173</v>
      </c>
      <c r="C4483" s="15" t="s">
        <v>169</v>
      </c>
      <c r="D4483" s="15" t="s">
        <v>6</v>
      </c>
      <c r="E4483" s="15" t="s">
        <v>47</v>
      </c>
      <c r="F4483" s="16">
        <v>432</v>
      </c>
      <c r="G4483" s="19">
        <v>564.08659199999124</v>
      </c>
      <c r="H4483" s="19">
        <f t="shared" si="351"/>
        <v>243685.40774399621</v>
      </c>
      <c r="I4483" s="20">
        <v>1378.5485932799786</v>
      </c>
      <c r="J4483" s="19">
        <f t="shared" si="352"/>
        <v>595532.99229695078</v>
      </c>
      <c r="K4483" s="19">
        <f t="shared" si="353"/>
        <v>814.46200127998736</v>
      </c>
      <c r="L4483" s="19">
        <f t="shared" si="354"/>
        <v>351847.58455295453</v>
      </c>
      <c r="M4483" s="29">
        <f>Table4[[#This Row],[Revenue]]/Table4[[#This Row],[Units]]</f>
        <v>3.1910847066666173</v>
      </c>
      <c r="N4483" s="31">
        <f t="shared" si="355"/>
        <v>0.59081123817488301</v>
      </c>
    </row>
    <row r="4484" spans="1:14" x14ac:dyDescent="0.25">
      <c r="A4484" s="35">
        <v>2012</v>
      </c>
      <c r="B4484" s="15" t="s">
        <v>171</v>
      </c>
      <c r="C4484" s="15" t="s">
        <v>169</v>
      </c>
      <c r="D4484" s="15" t="s">
        <v>6</v>
      </c>
      <c r="E4484" s="15" t="s">
        <v>47</v>
      </c>
      <c r="F4484" s="16">
        <v>272</v>
      </c>
      <c r="G4484" s="19">
        <v>740.00353583998026</v>
      </c>
      <c r="H4484" s="19">
        <f t="shared" si="351"/>
        <v>201280.96174847463</v>
      </c>
      <c r="I4484" s="20">
        <v>1589.7892639999711</v>
      </c>
      <c r="J4484" s="19">
        <f t="shared" si="352"/>
        <v>432422.67980799213</v>
      </c>
      <c r="K4484" s="19">
        <f t="shared" si="353"/>
        <v>849.78572815999087</v>
      </c>
      <c r="L4484" s="19">
        <f t="shared" si="354"/>
        <v>231141.7180595175</v>
      </c>
      <c r="M4484" s="29">
        <f>Table4[[#This Row],[Revenue]]/Table4[[#This Row],[Units]]</f>
        <v>5.8448134705881287</v>
      </c>
      <c r="N4484" s="31">
        <f t="shared" si="355"/>
        <v>0.5345272781764151</v>
      </c>
    </row>
    <row r="4485" spans="1:14" x14ac:dyDescent="0.25">
      <c r="A4485" s="35">
        <v>2014</v>
      </c>
      <c r="B4485" s="15" t="s">
        <v>172</v>
      </c>
      <c r="C4485" s="15" t="s">
        <v>169</v>
      </c>
      <c r="D4485" s="15" t="s">
        <v>6</v>
      </c>
      <c r="E4485" s="15" t="s">
        <v>47</v>
      </c>
      <c r="F4485" s="16">
        <v>699</v>
      </c>
      <c r="G4485" s="19">
        <v>1266.9172289999469</v>
      </c>
      <c r="H4485" s="19">
        <f t="shared" si="351"/>
        <v>885575.14307096286</v>
      </c>
      <c r="I4485" s="20">
        <v>2576.0453789998919</v>
      </c>
      <c r="J4485" s="19">
        <f t="shared" si="352"/>
        <v>1800655.7199209244</v>
      </c>
      <c r="K4485" s="19">
        <f t="shared" si="353"/>
        <v>1309.128149999945</v>
      </c>
      <c r="L4485" s="19">
        <f t="shared" si="354"/>
        <v>915080.57684996154</v>
      </c>
      <c r="M4485" s="29">
        <f>Table4[[#This Row],[Revenue]]/Table4[[#This Row],[Units]]</f>
        <v>3.6853295836908324</v>
      </c>
      <c r="N4485" s="31">
        <f t="shared" si="355"/>
        <v>0.50819296922020563</v>
      </c>
    </row>
    <row r="4486" spans="1:14" x14ac:dyDescent="0.25">
      <c r="A4486" s="35">
        <v>2014</v>
      </c>
      <c r="B4486" s="15" t="s">
        <v>172</v>
      </c>
      <c r="C4486" s="15" t="s">
        <v>169</v>
      </c>
      <c r="D4486" s="15" t="s">
        <v>6</v>
      </c>
      <c r="E4486" s="15" t="s">
        <v>47</v>
      </c>
      <c r="F4486" s="16">
        <v>432</v>
      </c>
      <c r="G4486" s="19">
        <v>783.63287999996714</v>
      </c>
      <c r="H4486" s="19">
        <f t="shared" si="351"/>
        <v>338529.40415998583</v>
      </c>
      <c r="I4486" s="20">
        <v>1802.0758799999246</v>
      </c>
      <c r="J4486" s="19">
        <f t="shared" si="352"/>
        <v>778496.78015996749</v>
      </c>
      <c r="K4486" s="19">
        <f t="shared" si="353"/>
        <v>1018.4429999999575</v>
      </c>
      <c r="L4486" s="19">
        <f t="shared" si="354"/>
        <v>439967.37599998165</v>
      </c>
      <c r="M4486" s="29">
        <f>Table4[[#This Row],[Revenue]]/Table4[[#This Row],[Units]]</f>
        <v>4.1714719444442698</v>
      </c>
      <c r="N4486" s="31">
        <f t="shared" si="355"/>
        <v>0.56514989812748617</v>
      </c>
    </row>
    <row r="4487" spans="1:14" x14ac:dyDescent="0.25">
      <c r="A4487" s="35">
        <v>2018</v>
      </c>
      <c r="B4487" s="15" t="s">
        <v>171</v>
      </c>
      <c r="C4487" s="15" t="s">
        <v>169</v>
      </c>
      <c r="D4487" s="15" t="s">
        <v>6</v>
      </c>
      <c r="E4487" s="15" t="s">
        <v>47</v>
      </c>
      <c r="F4487" s="16">
        <v>808</v>
      </c>
      <c r="G4487" s="19">
        <v>1359.0519599999502</v>
      </c>
      <c r="H4487" s="19">
        <f t="shared" si="351"/>
        <v>1098113.9836799598</v>
      </c>
      <c r="I4487" s="20">
        <v>2684.3829599999017</v>
      </c>
      <c r="J4487" s="19">
        <f t="shared" si="352"/>
        <v>2168981.4316799208</v>
      </c>
      <c r="K4487" s="19">
        <f t="shared" si="353"/>
        <v>1325.3309999999515</v>
      </c>
      <c r="L4487" s="19">
        <f t="shared" si="354"/>
        <v>1070867.447999961</v>
      </c>
      <c r="M4487" s="29">
        <f>Table4[[#This Row],[Revenue]]/Table4[[#This Row],[Units]]</f>
        <v>3.3222561386137399</v>
      </c>
      <c r="N4487" s="31">
        <f t="shared" si="355"/>
        <v>0.49371904819422635</v>
      </c>
    </row>
    <row r="4488" spans="1:14" x14ac:dyDescent="0.25">
      <c r="A4488" s="35">
        <v>2018</v>
      </c>
      <c r="B4488" s="15" t="s">
        <v>174</v>
      </c>
      <c r="C4488" s="15" t="s">
        <v>169</v>
      </c>
      <c r="D4488" s="15" t="s">
        <v>6</v>
      </c>
      <c r="E4488" s="15" t="s">
        <v>47</v>
      </c>
      <c r="F4488" s="16">
        <v>808</v>
      </c>
      <c r="G4488" s="19">
        <v>1163.8957199999718</v>
      </c>
      <c r="H4488" s="19">
        <f t="shared" si="351"/>
        <v>940427.74175997719</v>
      </c>
      <c r="I4488" s="20">
        <v>2466.7661147999397</v>
      </c>
      <c r="J4488" s="19">
        <f t="shared" si="352"/>
        <v>1993147.0207583513</v>
      </c>
      <c r="K4488" s="19">
        <f t="shared" si="353"/>
        <v>1302.8703947999679</v>
      </c>
      <c r="L4488" s="19">
        <f t="shared" si="354"/>
        <v>1052719.278998374</v>
      </c>
      <c r="M4488" s="29">
        <f>Table4[[#This Row],[Revenue]]/Table4[[#This Row],[Units]]</f>
        <v>3.0529283599009154</v>
      </c>
      <c r="N4488" s="31">
        <f t="shared" si="355"/>
        <v>0.52816940648855704</v>
      </c>
    </row>
    <row r="4489" spans="1:14" x14ac:dyDescent="0.25">
      <c r="A4489" s="35">
        <v>2019</v>
      </c>
      <c r="B4489" s="15" t="s">
        <v>176</v>
      </c>
      <c r="C4489" s="15" t="s">
        <v>169</v>
      </c>
      <c r="D4489" s="15" t="s">
        <v>6</v>
      </c>
      <c r="E4489" s="15" t="s">
        <v>47</v>
      </c>
      <c r="F4489" s="16">
        <v>138</v>
      </c>
      <c r="G4489" s="19">
        <v>279.3196345199878</v>
      </c>
      <c r="H4489" s="19">
        <f t="shared" si="351"/>
        <v>38546.109563758313</v>
      </c>
      <c r="I4489" s="20">
        <v>673.14949199997056</v>
      </c>
      <c r="J4489" s="19">
        <f t="shared" si="352"/>
        <v>92894.629895995939</v>
      </c>
      <c r="K4489" s="19">
        <f t="shared" si="353"/>
        <v>393.82985747998276</v>
      </c>
      <c r="L4489" s="19">
        <f t="shared" si="354"/>
        <v>54348.520332237626</v>
      </c>
      <c r="M4489" s="29">
        <f>Table4[[#This Row],[Revenue]]/Table4[[#This Row],[Units]]</f>
        <v>4.8778948695650044</v>
      </c>
      <c r="N4489" s="31">
        <f t="shared" si="355"/>
        <v>0.58505556664670255</v>
      </c>
    </row>
    <row r="4490" spans="1:14" x14ac:dyDescent="0.25">
      <c r="A4490" s="35">
        <v>2019</v>
      </c>
      <c r="B4490" s="15" t="s">
        <v>172</v>
      </c>
      <c r="C4490" s="15" t="s">
        <v>169</v>
      </c>
      <c r="D4490" s="15" t="s">
        <v>6</v>
      </c>
      <c r="E4490" s="15" t="s">
        <v>47</v>
      </c>
      <c r="F4490" s="16">
        <v>112</v>
      </c>
      <c r="G4490" s="19">
        <v>166.47994643999357</v>
      </c>
      <c r="H4490" s="19">
        <f t="shared" si="351"/>
        <v>18645.754001279282</v>
      </c>
      <c r="I4490" s="20">
        <v>525.88652399997966</v>
      </c>
      <c r="J4490" s="19">
        <f t="shared" si="352"/>
        <v>58899.290687997724</v>
      </c>
      <c r="K4490" s="19">
        <f t="shared" si="353"/>
        <v>359.40657755998609</v>
      </c>
      <c r="L4490" s="19">
        <f t="shared" si="354"/>
        <v>40253.536686718442</v>
      </c>
      <c r="M4490" s="29">
        <f>Table4[[#This Row],[Revenue]]/Table4[[#This Row],[Units]]</f>
        <v>4.6954153928569609</v>
      </c>
      <c r="N4490" s="31">
        <f t="shared" si="355"/>
        <v>0.68342990580226393</v>
      </c>
    </row>
    <row r="4491" spans="1:14" x14ac:dyDescent="0.25">
      <c r="A4491" s="35">
        <v>2001</v>
      </c>
      <c r="B4491" s="15" t="s">
        <v>175</v>
      </c>
      <c r="C4491" s="15" t="s">
        <v>169</v>
      </c>
      <c r="D4491" s="15" t="s">
        <v>5</v>
      </c>
      <c r="E4491" s="15" t="s">
        <v>92</v>
      </c>
      <c r="F4491" s="16">
        <v>517</v>
      </c>
      <c r="G4491" s="19">
        <v>1278.4983191399308</v>
      </c>
      <c r="H4491" s="19">
        <f t="shared" si="351"/>
        <v>660983.63099534425</v>
      </c>
      <c r="I4491" s="20">
        <v>2814.8990939998475</v>
      </c>
      <c r="J4491" s="19">
        <f t="shared" si="352"/>
        <v>1455302.8315979212</v>
      </c>
      <c r="K4491" s="19">
        <f t="shared" si="353"/>
        <v>1536.4007748599167</v>
      </c>
      <c r="L4491" s="19">
        <f t="shared" si="354"/>
        <v>794319.20060257695</v>
      </c>
      <c r="M4491" s="29">
        <f>Table4[[#This Row],[Revenue]]/Table4[[#This Row],[Units]]</f>
        <v>5.4446790986457403</v>
      </c>
      <c r="N4491" s="31">
        <f t="shared" si="355"/>
        <v>0.54581024880602702</v>
      </c>
    </row>
    <row r="4492" spans="1:14" x14ac:dyDescent="0.25">
      <c r="A4492" s="35">
        <v>2003</v>
      </c>
      <c r="B4492" s="15" t="s">
        <v>171</v>
      </c>
      <c r="C4492" s="15" t="s">
        <v>169</v>
      </c>
      <c r="D4492" s="15" t="s">
        <v>5</v>
      </c>
      <c r="E4492" s="15" t="s">
        <v>92</v>
      </c>
      <c r="F4492" s="16">
        <v>734</v>
      </c>
      <c r="G4492" s="19">
        <v>915.09614999998121</v>
      </c>
      <c r="H4492" s="19">
        <f t="shared" si="351"/>
        <v>671680.57409998623</v>
      </c>
      <c r="I4492" s="20">
        <v>1962.7382285399597</v>
      </c>
      <c r="J4492" s="19">
        <f t="shared" si="352"/>
        <v>1440649.8597483304</v>
      </c>
      <c r="K4492" s="19">
        <f t="shared" si="353"/>
        <v>1047.6420785399785</v>
      </c>
      <c r="L4492" s="19">
        <f t="shared" si="354"/>
        <v>768969.2856483442</v>
      </c>
      <c r="M4492" s="29">
        <f>Table4[[#This Row],[Revenue]]/Table4[[#This Row],[Units]]</f>
        <v>2.6740302841143864</v>
      </c>
      <c r="N4492" s="31">
        <f t="shared" si="355"/>
        <v>0.53376556450897561</v>
      </c>
    </row>
    <row r="4493" spans="1:14" x14ac:dyDescent="0.25">
      <c r="A4493" s="35">
        <v>2003</v>
      </c>
      <c r="B4493" s="15" t="s">
        <v>175</v>
      </c>
      <c r="C4493" s="15" t="s">
        <v>169</v>
      </c>
      <c r="D4493" s="15" t="s">
        <v>5</v>
      </c>
      <c r="E4493" s="15" t="s">
        <v>92</v>
      </c>
      <c r="F4493" s="16">
        <v>720</v>
      </c>
      <c r="G4493" s="19">
        <v>854.54999999998631</v>
      </c>
      <c r="H4493" s="19">
        <f t="shared" si="351"/>
        <v>615275.9999999901</v>
      </c>
      <c r="I4493" s="20">
        <v>1721.1269999999724</v>
      </c>
      <c r="J4493" s="19">
        <f t="shared" si="352"/>
        <v>1239211.4399999802</v>
      </c>
      <c r="K4493" s="19">
        <f t="shared" si="353"/>
        <v>866.57699999998613</v>
      </c>
      <c r="L4493" s="19">
        <f t="shared" si="354"/>
        <v>623935.43999999005</v>
      </c>
      <c r="M4493" s="29">
        <f>Table4[[#This Row],[Revenue]]/Table4[[#This Row],[Units]]</f>
        <v>2.3904541666666286</v>
      </c>
      <c r="N4493" s="31">
        <f t="shared" si="355"/>
        <v>0.50349393159249722</v>
      </c>
    </row>
    <row r="4494" spans="1:14" x14ac:dyDescent="0.25">
      <c r="A4494" s="35">
        <v>2003</v>
      </c>
      <c r="B4494" s="15" t="s">
        <v>176</v>
      </c>
      <c r="C4494" s="15" t="s">
        <v>169</v>
      </c>
      <c r="D4494" s="15" t="s">
        <v>5</v>
      </c>
      <c r="E4494" s="15" t="s">
        <v>92</v>
      </c>
      <c r="F4494" s="16">
        <v>413</v>
      </c>
      <c r="G4494" s="19">
        <v>846.81799085278863</v>
      </c>
      <c r="H4494" s="19">
        <f t="shared" si="351"/>
        <v>349735.83022220171</v>
      </c>
      <c r="I4494" s="20">
        <v>1692.113518879984</v>
      </c>
      <c r="J4494" s="19">
        <f t="shared" si="352"/>
        <v>698842.88329743338</v>
      </c>
      <c r="K4494" s="19">
        <f t="shared" si="353"/>
        <v>845.29552802719536</v>
      </c>
      <c r="L4494" s="19">
        <f t="shared" si="354"/>
        <v>349107.05307523167</v>
      </c>
      <c r="M4494" s="29">
        <f>Table4[[#This Row],[Revenue]]/Table4[[#This Row],[Units]]</f>
        <v>4.0971271643583149</v>
      </c>
      <c r="N4494" s="31">
        <f t="shared" si="355"/>
        <v>0.49955012982030866</v>
      </c>
    </row>
    <row r="4495" spans="1:14" x14ac:dyDescent="0.25">
      <c r="A4495" s="35">
        <v>2004</v>
      </c>
      <c r="B4495" s="15" t="s">
        <v>173</v>
      </c>
      <c r="C4495" s="15" t="s">
        <v>169</v>
      </c>
      <c r="D4495" s="15" t="s">
        <v>5</v>
      </c>
      <c r="E4495" s="15" t="s">
        <v>92</v>
      </c>
      <c r="F4495" s="16">
        <v>291</v>
      </c>
      <c r="G4495" s="19">
        <v>741.08410784997795</v>
      </c>
      <c r="H4495" s="19">
        <f t="shared" si="351"/>
        <v>215655.47538434359</v>
      </c>
      <c r="I4495" s="20">
        <v>1588.4862349999678</v>
      </c>
      <c r="J4495" s="19">
        <f t="shared" si="352"/>
        <v>462249.49438499066</v>
      </c>
      <c r="K4495" s="19">
        <f t="shared" si="353"/>
        <v>847.40212714998984</v>
      </c>
      <c r="L4495" s="19">
        <f t="shared" si="354"/>
        <v>246594.01900064707</v>
      </c>
      <c r="M4495" s="29">
        <f>Table4[[#This Row],[Revenue]]/Table4[[#This Row],[Units]]</f>
        <v>5.4587155841923289</v>
      </c>
      <c r="N4495" s="31">
        <f t="shared" si="355"/>
        <v>0.53346520006199927</v>
      </c>
    </row>
    <row r="4496" spans="1:14" x14ac:dyDescent="0.25">
      <c r="A4496" s="35">
        <v>2005</v>
      </c>
      <c r="B4496" s="15" t="s">
        <v>171</v>
      </c>
      <c r="C4496" s="15" t="s">
        <v>169</v>
      </c>
      <c r="D4496" s="15" t="s">
        <v>5</v>
      </c>
      <c r="E4496" s="15" t="s">
        <v>92</v>
      </c>
      <c r="F4496" s="16">
        <v>745</v>
      </c>
      <c r="G4496" s="19">
        <v>2312.1459795198939</v>
      </c>
      <c r="H4496" s="19">
        <f t="shared" si="351"/>
        <v>1722548.7547423209</v>
      </c>
      <c r="I4496" s="20">
        <v>3825.1521919998477</v>
      </c>
      <c r="J4496" s="19">
        <f t="shared" si="352"/>
        <v>2849738.3830398866</v>
      </c>
      <c r="K4496" s="19">
        <f t="shared" si="353"/>
        <v>1513.0062124799538</v>
      </c>
      <c r="L4496" s="19">
        <f t="shared" si="354"/>
        <v>1127189.6282975657</v>
      </c>
      <c r="M4496" s="29">
        <f>Table4[[#This Row],[Revenue]]/Table4[[#This Row],[Units]]</f>
        <v>5.1344324724830166</v>
      </c>
      <c r="N4496" s="31">
        <f t="shared" si="355"/>
        <v>0.39554144163056976</v>
      </c>
    </row>
    <row r="4497" spans="1:14" x14ac:dyDescent="0.25">
      <c r="A4497" s="35">
        <v>2005</v>
      </c>
      <c r="B4497" s="15" t="s">
        <v>175</v>
      </c>
      <c r="C4497" s="15" t="s">
        <v>169</v>
      </c>
      <c r="D4497" s="15" t="s">
        <v>5</v>
      </c>
      <c r="E4497" s="15" t="s">
        <v>92</v>
      </c>
      <c r="F4497" s="16">
        <v>734</v>
      </c>
      <c r="G4497" s="19">
        <v>1242.0931499999451</v>
      </c>
      <c r="H4497" s="19">
        <f t="shared" si="351"/>
        <v>911696.37209995976</v>
      </c>
      <c r="I4497" s="20">
        <v>2490.6994859998899</v>
      </c>
      <c r="J4497" s="19">
        <f t="shared" si="352"/>
        <v>1828173.4227239192</v>
      </c>
      <c r="K4497" s="19">
        <f t="shared" si="353"/>
        <v>1248.6063359999448</v>
      </c>
      <c r="L4497" s="19">
        <f t="shared" si="354"/>
        <v>916477.0506239594</v>
      </c>
      <c r="M4497" s="29">
        <f>Table4[[#This Row],[Revenue]]/Table4[[#This Row],[Units]]</f>
        <v>3.3933235504085695</v>
      </c>
      <c r="N4497" s="31">
        <f t="shared" si="355"/>
        <v>0.50130750137393332</v>
      </c>
    </row>
    <row r="4498" spans="1:14" x14ac:dyDescent="0.25">
      <c r="A4498" s="35">
        <v>2005</v>
      </c>
      <c r="B4498" s="15" t="s">
        <v>171</v>
      </c>
      <c r="C4498" s="15" t="s">
        <v>169</v>
      </c>
      <c r="D4498" s="15" t="s">
        <v>5</v>
      </c>
      <c r="E4498" s="15" t="s">
        <v>92</v>
      </c>
      <c r="F4498" s="16">
        <v>516</v>
      </c>
      <c r="G4498" s="19">
        <v>1488.6668109299317</v>
      </c>
      <c r="H4498" s="19">
        <f t="shared" si="351"/>
        <v>768152.0744398447</v>
      </c>
      <c r="I4498" s="20">
        <v>2463.4185029998871</v>
      </c>
      <c r="J4498" s="19">
        <f t="shared" si="352"/>
        <v>1271123.9475479417</v>
      </c>
      <c r="K4498" s="19">
        <f t="shared" si="353"/>
        <v>974.75169206995542</v>
      </c>
      <c r="L4498" s="19">
        <f t="shared" si="354"/>
        <v>502971.873108097</v>
      </c>
      <c r="M4498" s="29">
        <f>Table4[[#This Row],[Revenue]]/Table4[[#This Row],[Units]]</f>
        <v>4.7740668662788508</v>
      </c>
      <c r="N4498" s="31">
        <f t="shared" si="355"/>
        <v>0.3956906594973319</v>
      </c>
    </row>
    <row r="4499" spans="1:14" x14ac:dyDescent="0.25">
      <c r="A4499" s="35">
        <v>2005</v>
      </c>
      <c r="B4499" s="15" t="s">
        <v>175</v>
      </c>
      <c r="C4499" s="15" t="s">
        <v>169</v>
      </c>
      <c r="D4499" s="15" t="s">
        <v>5</v>
      </c>
      <c r="E4499" s="15" t="s">
        <v>92</v>
      </c>
      <c r="F4499" s="16">
        <v>413</v>
      </c>
      <c r="G4499" s="19">
        <v>699.53939999996908</v>
      </c>
      <c r="H4499" s="19">
        <f t="shared" si="351"/>
        <v>288909.7721999872</v>
      </c>
      <c r="I4499" s="20">
        <v>1649.6633359999271</v>
      </c>
      <c r="J4499" s="19">
        <f t="shared" si="352"/>
        <v>681310.95776796993</v>
      </c>
      <c r="K4499" s="19">
        <f t="shared" si="353"/>
        <v>950.12393599995801</v>
      </c>
      <c r="L4499" s="19">
        <f t="shared" si="354"/>
        <v>392401.18556798273</v>
      </c>
      <c r="M4499" s="29">
        <f>Table4[[#This Row],[Revenue]]/Table4[[#This Row],[Units]]</f>
        <v>3.9943422179174992</v>
      </c>
      <c r="N4499" s="31">
        <f t="shared" si="355"/>
        <v>0.57595020466648716</v>
      </c>
    </row>
    <row r="4500" spans="1:14" x14ac:dyDescent="0.25">
      <c r="A4500" s="35">
        <v>2006</v>
      </c>
      <c r="B4500" s="15" t="s">
        <v>171</v>
      </c>
      <c r="C4500" s="15" t="s">
        <v>169</v>
      </c>
      <c r="D4500" s="15" t="s">
        <v>5</v>
      </c>
      <c r="E4500" s="15" t="s">
        <v>92</v>
      </c>
      <c r="F4500" s="16">
        <v>967.36753822698552</v>
      </c>
      <c r="G4500" s="19">
        <v>2248.353364737482</v>
      </c>
      <c r="H4500" s="19">
        <f t="shared" si="351"/>
        <v>2174984.0595104578</v>
      </c>
      <c r="I4500" s="20">
        <v>5536.8875672889844</v>
      </c>
      <c r="J4500" s="19">
        <f t="shared" si="352"/>
        <v>5356205.2954079472</v>
      </c>
      <c r="K4500" s="19">
        <f t="shared" si="353"/>
        <v>3288.5342025515024</v>
      </c>
      <c r="L4500" s="19">
        <f t="shared" si="354"/>
        <v>3181221.2358974894</v>
      </c>
      <c r="M4500" s="29">
        <f>Table4[[#This Row],[Revenue]]/Table4[[#This Row],[Units]]</f>
        <v>5.7236648414284454</v>
      </c>
      <c r="N4500" s="31">
        <f t="shared" si="355"/>
        <v>0.59393190896264869</v>
      </c>
    </row>
    <row r="4501" spans="1:14" x14ac:dyDescent="0.25">
      <c r="A4501" s="35">
        <v>2006</v>
      </c>
      <c r="B4501" s="15" t="s">
        <v>173</v>
      </c>
      <c r="C4501" s="15" t="s">
        <v>169</v>
      </c>
      <c r="D4501" s="15" t="s">
        <v>5</v>
      </c>
      <c r="E4501" s="15" t="s">
        <v>92</v>
      </c>
      <c r="F4501" s="16">
        <v>738</v>
      </c>
      <c r="G4501" s="19">
        <v>2648.9983231798669</v>
      </c>
      <c r="H4501" s="19">
        <f t="shared" si="351"/>
        <v>1954960.7625067418</v>
      </c>
      <c r="I4501" s="20">
        <v>4485.4979779997993</v>
      </c>
      <c r="J4501" s="19">
        <f t="shared" si="352"/>
        <v>3310297.5077638519</v>
      </c>
      <c r="K4501" s="19">
        <f t="shared" si="353"/>
        <v>1836.4996548199324</v>
      </c>
      <c r="L4501" s="19">
        <f t="shared" si="354"/>
        <v>1355336.7452571101</v>
      </c>
      <c r="M4501" s="29">
        <f>Table4[[#This Row],[Revenue]]/Table4[[#This Row],[Units]]</f>
        <v>6.0779105392951207</v>
      </c>
      <c r="N4501" s="31">
        <f t="shared" si="355"/>
        <v>0.40943049441276874</v>
      </c>
    </row>
    <row r="4502" spans="1:14" x14ac:dyDescent="0.25">
      <c r="A4502" s="35">
        <v>2006</v>
      </c>
      <c r="B4502" s="15" t="s">
        <v>176</v>
      </c>
      <c r="C4502" s="15" t="s">
        <v>169</v>
      </c>
      <c r="D4502" s="15" t="s">
        <v>5</v>
      </c>
      <c r="E4502" s="15" t="s">
        <v>92</v>
      </c>
      <c r="F4502" s="16">
        <v>736</v>
      </c>
      <c r="G4502" s="19">
        <v>2629.4808255798644</v>
      </c>
      <c r="H4502" s="19">
        <f t="shared" si="351"/>
        <v>1935297.8876267802</v>
      </c>
      <c r="I4502" s="20">
        <v>4386.2770179997997</v>
      </c>
      <c r="J4502" s="19">
        <f t="shared" si="352"/>
        <v>3228299.8852478527</v>
      </c>
      <c r="K4502" s="19">
        <f t="shared" si="353"/>
        <v>1756.7961924199353</v>
      </c>
      <c r="L4502" s="19">
        <f t="shared" si="354"/>
        <v>1293001.9976210725</v>
      </c>
      <c r="M4502" s="29">
        <f>Table4[[#This Row],[Revenue]]/Table4[[#This Row],[Units]]</f>
        <v>5.9596155135866846</v>
      </c>
      <c r="N4502" s="31">
        <f t="shared" si="355"/>
        <v>0.40052103075356094</v>
      </c>
    </row>
    <row r="4503" spans="1:14" x14ac:dyDescent="0.25">
      <c r="A4503" s="35">
        <v>2006</v>
      </c>
      <c r="B4503" s="15" t="s">
        <v>172</v>
      </c>
      <c r="C4503" s="15" t="s">
        <v>169</v>
      </c>
      <c r="D4503" s="15" t="s">
        <v>5</v>
      </c>
      <c r="E4503" s="15" t="s">
        <v>92</v>
      </c>
      <c r="F4503" s="16">
        <v>742</v>
      </c>
      <c r="G4503" s="19">
        <v>1808.2501343199117</v>
      </c>
      <c r="H4503" s="19">
        <f t="shared" si="351"/>
        <v>1341721.5996653745</v>
      </c>
      <c r="I4503" s="20">
        <v>3812.675271999814</v>
      </c>
      <c r="J4503" s="19">
        <f t="shared" si="352"/>
        <v>2829005.0518238619</v>
      </c>
      <c r="K4503" s="19">
        <f t="shared" si="353"/>
        <v>2004.4251376799023</v>
      </c>
      <c r="L4503" s="19">
        <f t="shared" si="354"/>
        <v>1487283.4521584874</v>
      </c>
      <c r="M4503" s="29">
        <f>Table4[[#This Row],[Revenue]]/Table4[[#This Row],[Units]]</f>
        <v>5.1383763773582398</v>
      </c>
      <c r="N4503" s="31">
        <f t="shared" si="355"/>
        <v>0.52572668656057531</v>
      </c>
    </row>
    <row r="4504" spans="1:14" x14ac:dyDescent="0.25">
      <c r="A4504" s="35">
        <v>2006</v>
      </c>
      <c r="B4504" s="15" t="s">
        <v>174</v>
      </c>
      <c r="C4504" s="15" t="s">
        <v>169</v>
      </c>
      <c r="D4504" s="15" t="s">
        <v>5</v>
      </c>
      <c r="E4504" s="15" t="s">
        <v>92</v>
      </c>
      <c r="F4504" s="16">
        <v>744</v>
      </c>
      <c r="G4504" s="19">
        <v>1704.9470569199193</v>
      </c>
      <c r="H4504" s="19">
        <f t="shared" si="351"/>
        <v>1268480.61034842</v>
      </c>
      <c r="I4504" s="20">
        <v>3565.1137319998311</v>
      </c>
      <c r="J4504" s="19">
        <f t="shared" si="352"/>
        <v>2652444.6166078742</v>
      </c>
      <c r="K4504" s="19">
        <f t="shared" si="353"/>
        <v>1860.1666750799118</v>
      </c>
      <c r="L4504" s="19">
        <f t="shared" si="354"/>
        <v>1383964.0062594542</v>
      </c>
      <c r="M4504" s="29">
        <f>Table4[[#This Row],[Revenue]]/Table4[[#This Row],[Units]]</f>
        <v>4.7918195322578372</v>
      </c>
      <c r="N4504" s="31">
        <f t="shared" si="355"/>
        <v>0.52176923793016317</v>
      </c>
    </row>
    <row r="4505" spans="1:14" x14ac:dyDescent="0.25">
      <c r="A4505" s="35">
        <v>2006</v>
      </c>
      <c r="B4505" s="15" t="s">
        <v>173</v>
      </c>
      <c r="C4505" s="15" t="s">
        <v>169</v>
      </c>
      <c r="D4505" s="15" t="s">
        <v>5</v>
      </c>
      <c r="E4505" s="15" t="s">
        <v>92</v>
      </c>
      <c r="F4505" s="16">
        <v>526</v>
      </c>
      <c r="G4505" s="19">
        <v>1764.8012837699114</v>
      </c>
      <c r="H4505" s="19">
        <f t="shared" si="351"/>
        <v>928285.47526297334</v>
      </c>
      <c r="I4505" s="20">
        <v>3060.5148669998462</v>
      </c>
      <c r="J4505" s="19">
        <f t="shared" si="352"/>
        <v>1609830.8200419191</v>
      </c>
      <c r="K4505" s="19">
        <f t="shared" si="353"/>
        <v>1295.7135832299348</v>
      </c>
      <c r="L4505" s="19">
        <f t="shared" si="354"/>
        <v>681545.34477894579</v>
      </c>
      <c r="M4505" s="29">
        <f>Table4[[#This Row],[Revenue]]/Table4[[#This Row],[Units]]</f>
        <v>5.8184693288970459</v>
      </c>
      <c r="N4505" s="31">
        <f t="shared" si="355"/>
        <v>0.42336457737913019</v>
      </c>
    </row>
    <row r="4506" spans="1:14" x14ac:dyDescent="0.25">
      <c r="A4506" s="35">
        <v>2006</v>
      </c>
      <c r="B4506" s="15" t="s">
        <v>172</v>
      </c>
      <c r="C4506" s="15" t="s">
        <v>169</v>
      </c>
      <c r="D4506" s="15" t="s">
        <v>5</v>
      </c>
      <c r="E4506" s="15" t="s">
        <v>92</v>
      </c>
      <c r="F4506" s="16">
        <v>529</v>
      </c>
      <c r="G4506" s="19">
        <v>1269.0362719399379</v>
      </c>
      <c r="H4506" s="19">
        <f t="shared" si="351"/>
        <v>671320.18785622716</v>
      </c>
      <c r="I4506" s="20">
        <v>2909.7279739998576</v>
      </c>
      <c r="J4506" s="19">
        <f t="shared" si="352"/>
        <v>1539246.0982459246</v>
      </c>
      <c r="K4506" s="19">
        <f t="shared" si="353"/>
        <v>1640.6917020599196</v>
      </c>
      <c r="L4506" s="19">
        <f t="shared" si="354"/>
        <v>867925.91038969741</v>
      </c>
      <c r="M4506" s="29">
        <f>Table4[[#This Row],[Revenue]]/Table4[[#This Row],[Units]]</f>
        <v>5.5004309527407518</v>
      </c>
      <c r="N4506" s="31">
        <f t="shared" si="355"/>
        <v>0.56386429134285798</v>
      </c>
    </row>
    <row r="4507" spans="1:14" x14ac:dyDescent="0.25">
      <c r="A4507" s="35">
        <v>2006</v>
      </c>
      <c r="B4507" s="15" t="s">
        <v>176</v>
      </c>
      <c r="C4507" s="15" t="s">
        <v>169</v>
      </c>
      <c r="D4507" s="15" t="s">
        <v>5</v>
      </c>
      <c r="E4507" s="15" t="s">
        <v>92</v>
      </c>
      <c r="F4507" s="16">
        <v>523</v>
      </c>
      <c r="G4507" s="19">
        <v>1724.8867280699108</v>
      </c>
      <c r="H4507" s="19">
        <f t="shared" si="351"/>
        <v>902115.75878056337</v>
      </c>
      <c r="I4507" s="20">
        <v>2939.8283969998483</v>
      </c>
      <c r="J4507" s="19">
        <f t="shared" si="352"/>
        <v>1537530.2516309207</v>
      </c>
      <c r="K4507" s="19">
        <f t="shared" si="353"/>
        <v>1214.9416689299376</v>
      </c>
      <c r="L4507" s="19">
        <f t="shared" si="354"/>
        <v>635414.49285035732</v>
      </c>
      <c r="M4507" s="29">
        <f>Table4[[#This Row],[Revenue]]/Table4[[#This Row],[Units]]</f>
        <v>5.6210868011469373</v>
      </c>
      <c r="N4507" s="31">
        <f t="shared" si="355"/>
        <v>0.4132695874935452</v>
      </c>
    </row>
    <row r="4508" spans="1:14" x14ac:dyDescent="0.25">
      <c r="A4508" s="35">
        <v>2006</v>
      </c>
      <c r="B4508" s="15" t="s">
        <v>175</v>
      </c>
      <c r="C4508" s="15" t="s">
        <v>169</v>
      </c>
      <c r="D4508" s="15" t="s">
        <v>5</v>
      </c>
      <c r="E4508" s="15" t="s">
        <v>92</v>
      </c>
      <c r="F4508" s="16">
        <v>521</v>
      </c>
      <c r="G4508" s="19">
        <v>1251.0874998399338</v>
      </c>
      <c r="H4508" s="19">
        <f t="shared" si="351"/>
        <v>651816.58741660556</v>
      </c>
      <c r="I4508" s="20">
        <v>2754.5480639998541</v>
      </c>
      <c r="J4508" s="19">
        <f t="shared" si="352"/>
        <v>1435119.5413439239</v>
      </c>
      <c r="K4508" s="19">
        <f t="shared" si="353"/>
        <v>1503.4605641599203</v>
      </c>
      <c r="L4508" s="19">
        <f t="shared" si="354"/>
        <v>783302.95392731833</v>
      </c>
      <c r="M4508" s="29">
        <f>Table4[[#This Row],[Revenue]]/Table4[[#This Row],[Units]]</f>
        <v>5.2870404299421381</v>
      </c>
      <c r="N4508" s="31">
        <f t="shared" si="355"/>
        <v>0.54581024880602702</v>
      </c>
    </row>
    <row r="4509" spans="1:14" x14ac:dyDescent="0.25">
      <c r="A4509" s="35">
        <v>2006</v>
      </c>
      <c r="B4509" s="15" t="s">
        <v>174</v>
      </c>
      <c r="C4509" s="15" t="s">
        <v>169</v>
      </c>
      <c r="D4509" s="15" t="s">
        <v>5</v>
      </c>
      <c r="E4509" s="15" t="s">
        <v>92</v>
      </c>
      <c r="F4509" s="16">
        <v>515</v>
      </c>
      <c r="G4509" s="19">
        <v>1178.353702639944</v>
      </c>
      <c r="H4509" s="19">
        <f t="shared" si="351"/>
        <v>606852.15685957111</v>
      </c>
      <c r="I4509" s="20">
        <v>2683.2519439998728</v>
      </c>
      <c r="J4509" s="19">
        <f t="shared" si="352"/>
        <v>1381874.7511599346</v>
      </c>
      <c r="K4509" s="19">
        <f t="shared" si="353"/>
        <v>1504.8982413599288</v>
      </c>
      <c r="L4509" s="19">
        <f t="shared" si="354"/>
        <v>775022.59430036345</v>
      </c>
      <c r="M4509" s="29">
        <f>Table4[[#This Row],[Revenue]]/Table4[[#This Row],[Units]]</f>
        <v>5.210197949514316</v>
      </c>
      <c r="N4509" s="31">
        <f t="shared" si="355"/>
        <v>0.56084865408374796</v>
      </c>
    </row>
    <row r="4510" spans="1:14" x14ac:dyDescent="0.25">
      <c r="A4510" s="35">
        <v>2007</v>
      </c>
      <c r="B4510" s="15" t="s">
        <v>172</v>
      </c>
      <c r="C4510" s="15" t="s">
        <v>169</v>
      </c>
      <c r="D4510" s="15" t="s">
        <v>5</v>
      </c>
      <c r="E4510" s="15" t="s">
        <v>92</v>
      </c>
      <c r="F4510" s="16">
        <v>1235.6191429397941</v>
      </c>
      <c r="G4510" s="19">
        <v>2895.7974720900247</v>
      </c>
      <c r="H4510" s="19">
        <f t="shared" si="351"/>
        <v>3578102.7905910984</v>
      </c>
      <c r="I4510" s="20">
        <v>6316.99739076477</v>
      </c>
      <c r="J4510" s="19">
        <f t="shared" si="352"/>
        <v>7805402.9019296803</v>
      </c>
      <c r="K4510" s="19">
        <f t="shared" si="353"/>
        <v>3421.1999186747453</v>
      </c>
      <c r="L4510" s="19">
        <f t="shared" si="354"/>
        <v>4227300.1113385819</v>
      </c>
      <c r="M4510" s="29">
        <f>Table4[[#This Row],[Revenue]]/Table4[[#This Row],[Units]]</f>
        <v>5.112414635900933</v>
      </c>
      <c r="N4510" s="31">
        <f t="shared" si="355"/>
        <v>0.54158640680719927</v>
      </c>
    </row>
    <row r="4511" spans="1:14" x14ac:dyDescent="0.25">
      <c r="A4511" s="35">
        <v>2007</v>
      </c>
      <c r="B4511" s="15" t="s">
        <v>174</v>
      </c>
      <c r="C4511" s="15" t="s">
        <v>169</v>
      </c>
      <c r="D4511" s="15" t="s">
        <v>5</v>
      </c>
      <c r="E4511" s="15" t="s">
        <v>92</v>
      </c>
      <c r="F4511" s="16">
        <v>1030.3660663703654</v>
      </c>
      <c r="G4511" s="19">
        <v>2676.4856292422701</v>
      </c>
      <c r="H4511" s="19">
        <f t="shared" si="351"/>
        <v>2757759.9694991698</v>
      </c>
      <c r="I4511" s="20">
        <v>5195.6101442632607</v>
      </c>
      <c r="J4511" s="19">
        <f t="shared" si="352"/>
        <v>5353380.3867385024</v>
      </c>
      <c r="K4511" s="19">
        <f t="shared" si="353"/>
        <v>2519.1245150209907</v>
      </c>
      <c r="L4511" s="19">
        <f t="shared" si="354"/>
        <v>2595620.4172393326</v>
      </c>
      <c r="M4511" s="29">
        <f>Table4[[#This Row],[Revenue]]/Table4[[#This Row],[Units]]</f>
        <v>5.0424895712701945</v>
      </c>
      <c r="N4511" s="31">
        <f t="shared" si="355"/>
        <v>0.48485633930838423</v>
      </c>
    </row>
    <row r="4512" spans="1:14" x14ac:dyDescent="0.25">
      <c r="A4512" s="35">
        <v>2007</v>
      </c>
      <c r="B4512" s="15" t="s">
        <v>176</v>
      </c>
      <c r="C4512" s="15" t="s">
        <v>169</v>
      </c>
      <c r="D4512" s="15" t="s">
        <v>5</v>
      </c>
      <c r="E4512" s="15" t="s">
        <v>92</v>
      </c>
      <c r="F4512" s="16">
        <v>991.64067805102252</v>
      </c>
      <c r="G4512" s="19">
        <v>2422.5099937248342</v>
      </c>
      <c r="H4512" s="19">
        <f t="shared" si="351"/>
        <v>2402259.4527626727</v>
      </c>
      <c r="I4512" s="20">
        <v>5396.9636540415459</v>
      </c>
      <c r="J4512" s="19">
        <f t="shared" si="352"/>
        <v>5351848.6973104831</v>
      </c>
      <c r="K4512" s="19">
        <f t="shared" si="353"/>
        <v>2974.4536603167116</v>
      </c>
      <c r="L4512" s="19">
        <f t="shared" si="354"/>
        <v>2949589.2445478104</v>
      </c>
      <c r="M4512" s="29">
        <f>Table4[[#This Row],[Revenue]]/Table4[[#This Row],[Units]]</f>
        <v>5.4424589203508429</v>
      </c>
      <c r="N4512" s="31">
        <f t="shared" si="355"/>
        <v>0.5511346473658898</v>
      </c>
    </row>
    <row r="4513" spans="1:14" x14ac:dyDescent="0.25">
      <c r="A4513" s="35">
        <v>2007</v>
      </c>
      <c r="B4513" s="15" t="s">
        <v>173</v>
      </c>
      <c r="C4513" s="15" t="s">
        <v>169</v>
      </c>
      <c r="D4513" s="15" t="s">
        <v>5</v>
      </c>
      <c r="E4513" s="15" t="s">
        <v>92</v>
      </c>
      <c r="F4513" s="16">
        <v>901.49152550092947</v>
      </c>
      <c r="G4513" s="19">
        <v>2065.9252022843739</v>
      </c>
      <c r="H4513" s="19">
        <f t="shared" si="351"/>
        <v>1862414.0621781566</v>
      </c>
      <c r="I4513" s="20">
        <v>4234.3459457226763</v>
      </c>
      <c r="J4513" s="19">
        <f t="shared" si="352"/>
        <v>3817226.9861082113</v>
      </c>
      <c r="K4513" s="19">
        <f t="shared" si="353"/>
        <v>2168.4207434383025</v>
      </c>
      <c r="L4513" s="19">
        <f t="shared" si="354"/>
        <v>1954812.9239300548</v>
      </c>
      <c r="M4513" s="29">
        <f>Table4[[#This Row],[Revenue]]/Table4[[#This Row],[Units]]</f>
        <v>4.6970446487223363</v>
      </c>
      <c r="N4513" s="31">
        <f t="shared" si="355"/>
        <v>0.51210287757161932</v>
      </c>
    </row>
    <row r="4514" spans="1:14" x14ac:dyDescent="0.25">
      <c r="A4514" s="35">
        <v>2011</v>
      </c>
      <c r="B4514" s="15" t="s">
        <v>176</v>
      </c>
      <c r="C4514" s="15" t="s">
        <v>169</v>
      </c>
      <c r="D4514" s="15" t="s">
        <v>5</v>
      </c>
      <c r="E4514" s="15" t="s">
        <v>92</v>
      </c>
      <c r="F4514" s="16">
        <v>1197.1855273145993</v>
      </c>
      <c r="G4514" s="19">
        <v>3271.8327618730987</v>
      </c>
      <c r="H4514" s="19">
        <f t="shared" si="351"/>
        <v>3916990.8303082273</v>
      </c>
      <c r="I4514" s="20">
        <v>7460.8241161801679</v>
      </c>
      <c r="J4514" s="19">
        <f t="shared" si="352"/>
        <v>8931990.6537306346</v>
      </c>
      <c r="K4514" s="19">
        <f t="shared" si="353"/>
        <v>4188.9913543070688</v>
      </c>
      <c r="L4514" s="19">
        <f t="shared" si="354"/>
        <v>5014999.8234224077</v>
      </c>
      <c r="M4514" s="29">
        <f>Table4[[#This Row],[Revenue]]/Table4[[#This Row],[Units]]</f>
        <v>6.2319698542593516</v>
      </c>
      <c r="N4514" s="31">
        <f t="shared" si="355"/>
        <v>0.56146496540810709</v>
      </c>
    </row>
    <row r="4515" spans="1:14" x14ac:dyDescent="0.25">
      <c r="A4515" s="35">
        <v>2011</v>
      </c>
      <c r="B4515" s="15" t="s">
        <v>173</v>
      </c>
      <c r="C4515" s="15" t="s">
        <v>169</v>
      </c>
      <c r="D4515" s="15" t="s">
        <v>5</v>
      </c>
      <c r="E4515" s="15" t="s">
        <v>92</v>
      </c>
      <c r="F4515" s="16">
        <v>1026.0750889976125</v>
      </c>
      <c r="G4515" s="19">
        <v>3053.0707958689154</v>
      </c>
      <c r="H4515" s="19">
        <f t="shared" si="351"/>
        <v>3132679.8885872089</v>
      </c>
      <c r="I4515" s="20">
        <v>6584.449933383522</v>
      </c>
      <c r="J4515" s="19">
        <f t="shared" si="352"/>
        <v>6756140.0513968207</v>
      </c>
      <c r="K4515" s="19">
        <f t="shared" si="353"/>
        <v>3531.3791375146066</v>
      </c>
      <c r="L4515" s="19">
        <f t="shared" si="354"/>
        <v>3623460.1628096118</v>
      </c>
      <c r="M4515" s="29">
        <f>Table4[[#This Row],[Revenue]]/Table4[[#This Row],[Units]]</f>
        <v>6.4171228830981226</v>
      </c>
      <c r="N4515" s="31">
        <f t="shared" si="355"/>
        <v>0.5363210554021105</v>
      </c>
    </row>
    <row r="4516" spans="1:14" x14ac:dyDescent="0.25">
      <c r="A4516" s="35">
        <v>2011</v>
      </c>
      <c r="B4516" s="15" t="s">
        <v>176</v>
      </c>
      <c r="C4516" s="15" t="s">
        <v>169</v>
      </c>
      <c r="D4516" s="15" t="s">
        <v>5</v>
      </c>
      <c r="E4516" s="15" t="s">
        <v>92</v>
      </c>
      <c r="F4516" s="16">
        <v>915.62320664963556</v>
      </c>
      <c r="G4516" s="19">
        <v>2790.2474764573167</v>
      </c>
      <c r="H4516" s="19">
        <f t="shared" si="351"/>
        <v>2554815.3417399018</v>
      </c>
      <c r="I4516" s="20">
        <v>5853.6433257371209</v>
      </c>
      <c r="J4516" s="19">
        <f t="shared" si="352"/>
        <v>5359731.6724946601</v>
      </c>
      <c r="K4516" s="19">
        <f t="shared" si="353"/>
        <v>3063.3958492798042</v>
      </c>
      <c r="L4516" s="19">
        <f t="shared" si="354"/>
        <v>2804916.3307547583</v>
      </c>
      <c r="M4516" s="29">
        <f>Table4[[#This Row],[Revenue]]/Table4[[#This Row],[Units]]</f>
        <v>6.3930700786366428</v>
      </c>
      <c r="N4516" s="31">
        <f t="shared" si="355"/>
        <v>0.52333148413924679</v>
      </c>
    </row>
    <row r="4517" spans="1:14" x14ac:dyDescent="0.25">
      <c r="A4517" s="35">
        <v>2011</v>
      </c>
      <c r="B4517" s="15" t="s">
        <v>172</v>
      </c>
      <c r="C4517" s="15" t="s">
        <v>169</v>
      </c>
      <c r="D4517" s="15" t="s">
        <v>5</v>
      </c>
      <c r="E4517" s="15" t="s">
        <v>92</v>
      </c>
      <c r="F4517" s="16">
        <v>792.70612887177697</v>
      </c>
      <c r="G4517" s="19">
        <v>2896.2873917640864</v>
      </c>
      <c r="H4517" s="19">
        <f t="shared" si="351"/>
        <v>2295904.7664254447</v>
      </c>
      <c r="I4517" s="20">
        <v>4615.5785584343366</v>
      </c>
      <c r="J4517" s="19">
        <f t="shared" si="352"/>
        <v>3658797.41156006</v>
      </c>
      <c r="K4517" s="19">
        <f t="shared" si="353"/>
        <v>1719.2911666702503</v>
      </c>
      <c r="L4517" s="19">
        <f t="shared" si="354"/>
        <v>1362892.6451346152</v>
      </c>
      <c r="M4517" s="29">
        <f>Table4[[#This Row],[Revenue]]/Table4[[#This Row],[Units]]</f>
        <v>5.8225594458358509</v>
      </c>
      <c r="N4517" s="31">
        <f t="shared" si="355"/>
        <v>0.37249743339943409</v>
      </c>
    </row>
    <row r="4518" spans="1:14" x14ac:dyDescent="0.25">
      <c r="A4518" s="35">
        <v>2011</v>
      </c>
      <c r="B4518" s="15" t="s">
        <v>174</v>
      </c>
      <c r="C4518" s="15" t="s">
        <v>169</v>
      </c>
      <c r="D4518" s="15" t="s">
        <v>5</v>
      </c>
      <c r="E4518" s="15" t="s">
        <v>92</v>
      </c>
      <c r="F4518" s="16">
        <v>654.95220142355538</v>
      </c>
      <c r="G4518" s="19">
        <v>1999.4267424745756</v>
      </c>
      <c r="H4518" s="19">
        <f t="shared" si="351"/>
        <v>1309528.9465688514</v>
      </c>
      <c r="I4518" s="20">
        <v>3753.9427691783148</v>
      </c>
      <c r="J4518" s="19">
        <f t="shared" si="352"/>
        <v>2458653.0806913748</v>
      </c>
      <c r="K4518" s="19">
        <f t="shared" si="353"/>
        <v>1754.5160267037393</v>
      </c>
      <c r="L4518" s="19">
        <f t="shared" si="354"/>
        <v>1149124.1341225235</v>
      </c>
      <c r="M4518" s="29">
        <f>Table4[[#This Row],[Revenue]]/Table4[[#This Row],[Units]]</f>
        <v>5.731628599795564</v>
      </c>
      <c r="N4518" s="31">
        <f t="shared" si="355"/>
        <v>0.4673795352207189</v>
      </c>
    </row>
    <row r="4519" spans="1:14" x14ac:dyDescent="0.25">
      <c r="A4519" s="35">
        <v>2012</v>
      </c>
      <c r="B4519" s="15" t="s">
        <v>171</v>
      </c>
      <c r="C4519" s="15" t="s">
        <v>169</v>
      </c>
      <c r="D4519" s="15" t="s">
        <v>5</v>
      </c>
      <c r="E4519" s="15" t="s">
        <v>92</v>
      </c>
      <c r="F4519" s="16">
        <v>977</v>
      </c>
      <c r="G4519" s="19">
        <v>1289.933099999967</v>
      </c>
      <c r="H4519" s="19">
        <f t="shared" si="351"/>
        <v>1260264.6386999676</v>
      </c>
      <c r="I4519" s="20">
        <v>2621.0042247599331</v>
      </c>
      <c r="J4519" s="19">
        <f t="shared" si="352"/>
        <v>2560721.1275904546</v>
      </c>
      <c r="K4519" s="19">
        <f t="shared" si="353"/>
        <v>1331.0711247599661</v>
      </c>
      <c r="L4519" s="19">
        <f t="shared" si="354"/>
        <v>1300456.488890487</v>
      </c>
      <c r="M4519" s="29">
        <f>Table4[[#This Row],[Revenue]]/Table4[[#This Row],[Units]]</f>
        <v>2.6827064736539743</v>
      </c>
      <c r="N4519" s="31">
        <f t="shared" si="355"/>
        <v>0.50784776010114352</v>
      </c>
    </row>
    <row r="4520" spans="1:14" x14ac:dyDescent="0.25">
      <c r="A4520" s="35">
        <v>2012</v>
      </c>
      <c r="B4520" s="15" t="s">
        <v>174</v>
      </c>
      <c r="C4520" s="15" t="s">
        <v>169</v>
      </c>
      <c r="D4520" s="15" t="s">
        <v>5</v>
      </c>
      <c r="E4520" s="15" t="s">
        <v>92</v>
      </c>
      <c r="F4520" s="16">
        <v>332</v>
      </c>
      <c r="G4520" s="19">
        <v>674.81504581839374</v>
      </c>
      <c r="H4520" s="19">
        <f t="shared" si="351"/>
        <v>224038.59521170674</v>
      </c>
      <c r="I4520" s="20">
        <v>1490.7795026399908</v>
      </c>
      <c r="J4520" s="19">
        <f t="shared" si="352"/>
        <v>494938.79487647698</v>
      </c>
      <c r="K4520" s="19">
        <f t="shared" si="353"/>
        <v>815.96445682159708</v>
      </c>
      <c r="L4520" s="19">
        <f t="shared" si="354"/>
        <v>270900.19966477028</v>
      </c>
      <c r="M4520" s="29">
        <f>Table4[[#This Row],[Revenue]]/Table4[[#This Row],[Units]]</f>
        <v>4.4902997067469599</v>
      </c>
      <c r="N4520" s="31">
        <f t="shared" si="355"/>
        <v>0.54734080752829128</v>
      </c>
    </row>
    <row r="4521" spans="1:14" x14ac:dyDescent="0.25">
      <c r="A4521" s="35">
        <v>2013</v>
      </c>
      <c r="B4521" s="15" t="s">
        <v>171</v>
      </c>
      <c r="C4521" s="15" t="s">
        <v>169</v>
      </c>
      <c r="D4521" s="15" t="s">
        <v>5</v>
      </c>
      <c r="E4521" s="15" t="s">
        <v>92</v>
      </c>
      <c r="F4521" s="16">
        <v>977</v>
      </c>
      <c r="G4521" s="19">
        <v>1549.3265999999385</v>
      </c>
      <c r="H4521" s="19">
        <f t="shared" si="351"/>
        <v>1513692.0881999398</v>
      </c>
      <c r="I4521" s="20">
        <v>2931.7777039998832</v>
      </c>
      <c r="J4521" s="19">
        <f t="shared" si="352"/>
        <v>2864346.8168078861</v>
      </c>
      <c r="K4521" s="19">
        <f t="shared" si="353"/>
        <v>1382.4511039999447</v>
      </c>
      <c r="L4521" s="19">
        <f t="shared" si="354"/>
        <v>1350654.7286079463</v>
      </c>
      <c r="M4521" s="29">
        <f>Table4[[#This Row],[Revenue]]/Table4[[#This Row],[Units]]</f>
        <v>3.000796012282378</v>
      </c>
      <c r="N4521" s="31">
        <f t="shared" si="355"/>
        <v>0.47154022015851982</v>
      </c>
    </row>
    <row r="4522" spans="1:14" x14ac:dyDescent="0.25">
      <c r="A4522" s="35">
        <v>2013</v>
      </c>
      <c r="B4522" s="15" t="s">
        <v>175</v>
      </c>
      <c r="C4522" s="15" t="s">
        <v>169</v>
      </c>
      <c r="D4522" s="15" t="s">
        <v>5</v>
      </c>
      <c r="E4522" s="15" t="s">
        <v>92</v>
      </c>
      <c r="F4522" s="16">
        <v>332</v>
      </c>
      <c r="G4522" s="19">
        <v>944.7140975599624</v>
      </c>
      <c r="H4522" s="19">
        <f t="shared" si="351"/>
        <v>313645.08038990753</v>
      </c>
      <c r="I4522" s="20">
        <v>1846.9554759999464</v>
      </c>
      <c r="J4522" s="19">
        <f t="shared" si="352"/>
        <v>613189.21803198219</v>
      </c>
      <c r="K4522" s="19">
        <f t="shared" si="353"/>
        <v>902.24137843998403</v>
      </c>
      <c r="L4522" s="19">
        <f t="shared" si="354"/>
        <v>299544.13764207467</v>
      </c>
      <c r="M4522" s="29">
        <f>Table4[[#This Row],[Revenue]]/Table4[[#This Row],[Units]]</f>
        <v>5.5631189036142965</v>
      </c>
      <c r="N4522" s="31">
        <f t="shared" si="355"/>
        <v>0.48850196453788808</v>
      </c>
    </row>
    <row r="4523" spans="1:14" x14ac:dyDescent="0.25">
      <c r="A4523" s="35">
        <v>2013</v>
      </c>
      <c r="B4523" s="15" t="s">
        <v>173</v>
      </c>
      <c r="C4523" s="15" t="s">
        <v>169</v>
      </c>
      <c r="D4523" s="15" t="s">
        <v>5</v>
      </c>
      <c r="E4523" s="15" t="s">
        <v>92</v>
      </c>
      <c r="F4523" s="16">
        <v>277</v>
      </c>
      <c r="G4523" s="19">
        <v>530.67776201998242</v>
      </c>
      <c r="H4523" s="19">
        <f t="shared" si="351"/>
        <v>146997.74007953514</v>
      </c>
      <c r="I4523" s="20">
        <v>882.73294199997065</v>
      </c>
      <c r="J4523" s="19">
        <f t="shared" si="352"/>
        <v>244517.02493399187</v>
      </c>
      <c r="K4523" s="19">
        <f t="shared" si="353"/>
        <v>352.05517997998822</v>
      </c>
      <c r="L4523" s="19">
        <f t="shared" si="354"/>
        <v>97519.284854456724</v>
      </c>
      <c r="M4523" s="29">
        <f>Table4[[#This Row],[Revenue]]/Table4[[#This Row],[Units]]</f>
        <v>3.1867615234655982</v>
      </c>
      <c r="N4523" s="31">
        <f t="shared" si="355"/>
        <v>0.39882411002171475</v>
      </c>
    </row>
    <row r="4524" spans="1:14" x14ac:dyDescent="0.25">
      <c r="A4524" s="35">
        <v>2017</v>
      </c>
      <c r="B4524" s="15" t="s">
        <v>175</v>
      </c>
      <c r="C4524" s="15" t="s">
        <v>170</v>
      </c>
      <c r="D4524" s="15" t="s">
        <v>168</v>
      </c>
      <c r="E4524" s="15" t="s">
        <v>92</v>
      </c>
      <c r="F4524" s="16">
        <v>899</v>
      </c>
      <c r="G4524" s="19">
        <v>1158.1256242673817</v>
      </c>
      <c r="H4524" s="19">
        <f t="shared" si="351"/>
        <v>1041154.9362163761</v>
      </c>
      <c r="I4524" s="20">
        <v>1824.0641105399709</v>
      </c>
      <c r="J4524" s="19">
        <f t="shared" si="352"/>
        <v>1639833.6353754338</v>
      </c>
      <c r="K4524" s="19">
        <f t="shared" si="353"/>
        <v>665.93848627258922</v>
      </c>
      <c r="L4524" s="19">
        <f t="shared" si="354"/>
        <v>598678.69915905769</v>
      </c>
      <c r="M4524" s="29">
        <f>Table4[[#This Row],[Revenue]]/Table4[[#This Row],[Units]]</f>
        <v>2.0289923365294449</v>
      </c>
      <c r="N4524" s="31">
        <f t="shared" si="355"/>
        <v>0.3650850221900665</v>
      </c>
    </row>
    <row r="4525" spans="1:14" x14ac:dyDescent="0.25">
      <c r="A4525" s="35">
        <v>2017</v>
      </c>
      <c r="B4525" s="15" t="s">
        <v>171</v>
      </c>
      <c r="C4525" s="15" t="s">
        <v>169</v>
      </c>
      <c r="D4525" s="15" t="s">
        <v>5</v>
      </c>
      <c r="E4525" s="15" t="s">
        <v>92</v>
      </c>
      <c r="F4525" s="16">
        <v>634</v>
      </c>
      <c r="G4525" s="19">
        <v>794.84579999998323</v>
      </c>
      <c r="H4525" s="19">
        <f t="shared" si="351"/>
        <v>503932.23719998938</v>
      </c>
      <c r="I4525" s="20">
        <v>1761.7546256799628</v>
      </c>
      <c r="J4525" s="19">
        <f t="shared" si="352"/>
        <v>1116952.4326810965</v>
      </c>
      <c r="K4525" s="19">
        <f t="shared" si="353"/>
        <v>966.9088256799796</v>
      </c>
      <c r="L4525" s="19">
        <f t="shared" si="354"/>
        <v>613020.1954811071</v>
      </c>
      <c r="M4525" s="29">
        <f>Table4[[#This Row],[Revenue]]/Table4[[#This Row],[Units]]</f>
        <v>2.7787927849841685</v>
      </c>
      <c r="N4525" s="31">
        <f t="shared" si="355"/>
        <v>0.54883285764428946</v>
      </c>
    </row>
    <row r="4526" spans="1:14" x14ac:dyDescent="0.25">
      <c r="A4526" s="35">
        <v>2017</v>
      </c>
      <c r="B4526" s="15" t="s">
        <v>171</v>
      </c>
      <c r="C4526" s="15" t="s">
        <v>169</v>
      </c>
      <c r="D4526" s="15" t="s">
        <v>5</v>
      </c>
      <c r="E4526" s="15" t="s">
        <v>92</v>
      </c>
      <c r="F4526" s="16">
        <v>558</v>
      </c>
      <c r="G4526" s="19">
        <v>701.82449999998505</v>
      </c>
      <c r="H4526" s="19">
        <f t="shared" si="351"/>
        <v>391618.07099999167</v>
      </c>
      <c r="I4526" s="20">
        <v>1605.8324801999659</v>
      </c>
      <c r="J4526" s="19">
        <f t="shared" si="352"/>
        <v>896054.52395158098</v>
      </c>
      <c r="K4526" s="19">
        <f t="shared" si="353"/>
        <v>904.00798019998081</v>
      </c>
      <c r="L4526" s="19">
        <f t="shared" si="354"/>
        <v>504436.45295158931</v>
      </c>
      <c r="M4526" s="29">
        <f>Table4[[#This Row],[Revenue]]/Table4[[#This Row],[Units]]</f>
        <v>2.8778359860214442</v>
      </c>
      <c r="N4526" s="31">
        <f t="shared" si="355"/>
        <v>0.56295285551043872</v>
      </c>
    </row>
    <row r="4527" spans="1:14" x14ac:dyDescent="0.25">
      <c r="A4527" s="35">
        <v>2018</v>
      </c>
      <c r="B4527" s="15" t="s">
        <v>176</v>
      </c>
      <c r="C4527" s="15" t="s">
        <v>169</v>
      </c>
      <c r="D4527" s="15" t="s">
        <v>5</v>
      </c>
      <c r="E4527" s="15" t="s">
        <v>92</v>
      </c>
      <c r="F4527" s="16">
        <v>693</v>
      </c>
      <c r="G4527" s="19">
        <v>980.9241749999693</v>
      </c>
      <c r="H4527" s="19">
        <f t="shared" si="351"/>
        <v>679780.45327497867</v>
      </c>
      <c r="I4527" s="20">
        <v>1993.3473869999377</v>
      </c>
      <c r="J4527" s="19">
        <f t="shared" si="352"/>
        <v>1381389.7391909568</v>
      </c>
      <c r="K4527" s="19">
        <f t="shared" si="353"/>
        <v>1012.4232119999684</v>
      </c>
      <c r="L4527" s="19">
        <f t="shared" si="354"/>
        <v>701609.28591597814</v>
      </c>
      <c r="M4527" s="29">
        <f>Table4[[#This Row],[Revenue]]/Table4[[#This Row],[Units]]</f>
        <v>2.8764031558440659</v>
      </c>
      <c r="N4527" s="31">
        <f t="shared" si="355"/>
        <v>0.50790104053247997</v>
      </c>
    </row>
    <row r="4528" spans="1:14" x14ac:dyDescent="0.25">
      <c r="A4528" s="35">
        <v>2018</v>
      </c>
      <c r="B4528" s="15" t="s">
        <v>171</v>
      </c>
      <c r="C4528" s="15" t="s">
        <v>169</v>
      </c>
      <c r="D4528" s="15" t="s">
        <v>5</v>
      </c>
      <c r="E4528" s="15" t="s">
        <v>92</v>
      </c>
      <c r="F4528" s="16">
        <v>634</v>
      </c>
      <c r="G4528" s="19">
        <v>972.15974999996376</v>
      </c>
      <c r="H4528" s="19">
        <f t="shared" si="351"/>
        <v>616349.28149997699</v>
      </c>
      <c r="I4528" s="20">
        <v>2019.0527899999245</v>
      </c>
      <c r="J4528" s="19">
        <f t="shared" si="352"/>
        <v>1280079.4688599522</v>
      </c>
      <c r="K4528" s="19">
        <f t="shared" si="353"/>
        <v>1046.8930399999608</v>
      </c>
      <c r="L4528" s="19">
        <f t="shared" si="354"/>
        <v>663730.18735997519</v>
      </c>
      <c r="M4528" s="29">
        <f>Table4[[#This Row],[Revenue]]/Table4[[#This Row],[Units]]</f>
        <v>3.1846258517348964</v>
      </c>
      <c r="N4528" s="31">
        <f t="shared" si="355"/>
        <v>0.51850701734252325</v>
      </c>
    </row>
    <row r="4529" spans="1:14" x14ac:dyDescent="0.25">
      <c r="A4529" s="35">
        <v>2018</v>
      </c>
      <c r="B4529" s="15" t="s">
        <v>175</v>
      </c>
      <c r="C4529" s="15" t="s">
        <v>169</v>
      </c>
      <c r="D4529" s="15" t="s">
        <v>5</v>
      </c>
      <c r="E4529" s="15" t="s">
        <v>92</v>
      </c>
      <c r="F4529" s="16">
        <v>558</v>
      </c>
      <c r="G4529" s="19">
        <v>834.40529999997045</v>
      </c>
      <c r="H4529" s="19">
        <f t="shared" si="351"/>
        <v>465598.15739998349</v>
      </c>
      <c r="I4529" s="20">
        <v>1792.7053319999366</v>
      </c>
      <c r="J4529" s="19">
        <f t="shared" si="352"/>
        <v>1000329.5752559646</v>
      </c>
      <c r="K4529" s="19">
        <f t="shared" si="353"/>
        <v>958.30003199996611</v>
      </c>
      <c r="L4529" s="19">
        <f t="shared" si="354"/>
        <v>534731.41785598116</v>
      </c>
      <c r="M4529" s="29">
        <f>Table4[[#This Row],[Revenue]]/Table4[[#This Row],[Units]]</f>
        <v>3.2127335698923596</v>
      </c>
      <c r="N4529" s="31">
        <f t="shared" si="355"/>
        <v>0.53455524167537871</v>
      </c>
    </row>
    <row r="4530" spans="1:14" x14ac:dyDescent="0.25">
      <c r="A4530" s="35">
        <v>2020</v>
      </c>
      <c r="B4530" s="15" t="s">
        <v>175</v>
      </c>
      <c r="C4530" s="15" t="s">
        <v>169</v>
      </c>
      <c r="D4530" s="15" t="s">
        <v>5</v>
      </c>
      <c r="E4530" s="15" t="s">
        <v>92</v>
      </c>
      <c r="F4530" s="16">
        <v>750</v>
      </c>
      <c r="G4530" s="19">
        <v>2688.4447529798576</v>
      </c>
      <c r="H4530" s="19">
        <f t="shared" si="351"/>
        <v>2016333.5647348932</v>
      </c>
      <c r="I4530" s="20">
        <v>4473.4235579997894</v>
      </c>
      <c r="J4530" s="19">
        <f t="shared" si="352"/>
        <v>3355067.6684998423</v>
      </c>
      <c r="K4530" s="19">
        <f t="shared" si="353"/>
        <v>1784.9788050199318</v>
      </c>
      <c r="L4530" s="19">
        <f t="shared" si="354"/>
        <v>1338734.1037649491</v>
      </c>
      <c r="M4530" s="29">
        <f>Table4[[#This Row],[Revenue]]/Table4[[#This Row],[Units]]</f>
        <v>5.9645647439997189</v>
      </c>
      <c r="N4530" s="31">
        <f t="shared" si="355"/>
        <v>0.39901851051592641</v>
      </c>
    </row>
    <row r="4531" spans="1:14" x14ac:dyDescent="0.25">
      <c r="A4531" s="35">
        <v>2020</v>
      </c>
      <c r="B4531" s="15" t="s">
        <v>171</v>
      </c>
      <c r="C4531" s="15" t="s">
        <v>169</v>
      </c>
      <c r="D4531" s="15" t="s">
        <v>5</v>
      </c>
      <c r="E4531" s="15" t="s">
        <v>92</v>
      </c>
      <c r="F4531" s="16">
        <v>747</v>
      </c>
      <c r="G4531" s="19">
        <v>1868.6258639198988</v>
      </c>
      <c r="H4531" s="19">
        <f t="shared" si="351"/>
        <v>1395863.5203481645</v>
      </c>
      <c r="I4531" s="20">
        <v>3803.4034319997941</v>
      </c>
      <c r="J4531" s="19">
        <f t="shared" si="352"/>
        <v>2841142.363703846</v>
      </c>
      <c r="K4531" s="19">
        <f t="shared" si="353"/>
        <v>1934.7775680798952</v>
      </c>
      <c r="L4531" s="19">
        <f t="shared" si="354"/>
        <v>1445278.8433556815</v>
      </c>
      <c r="M4531" s="29">
        <f>Table4[[#This Row],[Revenue]]/Table4[[#This Row],[Units]]</f>
        <v>5.0915708594374749</v>
      </c>
      <c r="N4531" s="31">
        <f t="shared" si="355"/>
        <v>0.50869638277173435</v>
      </c>
    </row>
    <row r="4532" spans="1:14" x14ac:dyDescent="0.25">
      <c r="A4532" s="35">
        <v>2002</v>
      </c>
      <c r="B4532" s="15" t="s">
        <v>171</v>
      </c>
      <c r="C4532" s="15" t="s">
        <v>170</v>
      </c>
      <c r="D4532" s="15" t="s">
        <v>168</v>
      </c>
      <c r="E4532" s="15" t="s">
        <v>165</v>
      </c>
      <c r="F4532" s="16">
        <v>251</v>
      </c>
      <c r="G4532" s="19">
        <v>248.41300710999931</v>
      </c>
      <c r="H4532" s="19">
        <f t="shared" si="351"/>
        <v>62351.664784609828</v>
      </c>
      <c r="I4532" s="20">
        <v>520.09478099999853</v>
      </c>
      <c r="J4532" s="19">
        <f t="shared" si="352"/>
        <v>130543.79003099963</v>
      </c>
      <c r="K4532" s="19">
        <f t="shared" si="353"/>
        <v>271.68177388999925</v>
      </c>
      <c r="L4532" s="19">
        <f t="shared" si="354"/>
        <v>68192.125246389798</v>
      </c>
      <c r="M4532" s="29">
        <f>Table4[[#This Row],[Revenue]]/Table4[[#This Row],[Units]]</f>
        <v>2.0720907609561694</v>
      </c>
      <c r="N4532" s="31">
        <f t="shared" si="355"/>
        <v>0.52236973685379096</v>
      </c>
    </row>
    <row r="4533" spans="1:14" x14ac:dyDescent="0.25">
      <c r="A4533" s="35">
        <v>2003</v>
      </c>
      <c r="B4533" s="15" t="s">
        <v>173</v>
      </c>
      <c r="C4533" s="15" t="s">
        <v>170</v>
      </c>
      <c r="D4533" s="15" t="s">
        <v>168</v>
      </c>
      <c r="E4533" s="15" t="s">
        <v>165</v>
      </c>
      <c r="F4533" s="16">
        <v>280</v>
      </c>
      <c r="G4533" s="19">
        <v>408.55108967199561</v>
      </c>
      <c r="H4533" s="19">
        <f t="shared" si="351"/>
        <v>114394.30510815878</v>
      </c>
      <c r="I4533" s="20">
        <v>754.06803119999188</v>
      </c>
      <c r="J4533" s="19">
        <f t="shared" si="352"/>
        <v>211139.04873599773</v>
      </c>
      <c r="K4533" s="19">
        <f t="shared" si="353"/>
        <v>345.51694152799627</v>
      </c>
      <c r="L4533" s="19">
        <f t="shared" si="354"/>
        <v>96744.74362783895</v>
      </c>
      <c r="M4533" s="29">
        <f>Table4[[#This Row],[Revenue]]/Table4[[#This Row],[Units]]</f>
        <v>2.6931001114285422</v>
      </c>
      <c r="N4533" s="31">
        <f t="shared" si="355"/>
        <v>0.4582039381488634</v>
      </c>
    </row>
    <row r="4534" spans="1:14" x14ac:dyDescent="0.25">
      <c r="A4534" s="35">
        <v>2004</v>
      </c>
      <c r="B4534" s="15" t="s">
        <v>176</v>
      </c>
      <c r="C4534" s="15" t="s">
        <v>170</v>
      </c>
      <c r="D4534" s="15" t="s">
        <v>168</v>
      </c>
      <c r="E4534" s="15" t="s">
        <v>165</v>
      </c>
      <c r="F4534" s="16">
        <v>129</v>
      </c>
      <c r="G4534" s="19">
        <v>181.95943749999438</v>
      </c>
      <c r="H4534" s="19">
        <f t="shared" si="351"/>
        <v>23472.767437499275</v>
      </c>
      <c r="I4534" s="20">
        <v>513.88124999998422</v>
      </c>
      <c r="J4534" s="19">
        <f t="shared" si="352"/>
        <v>66290.681249997971</v>
      </c>
      <c r="K4534" s="19">
        <f t="shared" si="353"/>
        <v>331.92181249998987</v>
      </c>
      <c r="L4534" s="19">
        <f t="shared" si="354"/>
        <v>42817.913812498693</v>
      </c>
      <c r="M4534" s="29">
        <f>Table4[[#This Row],[Revenue]]/Table4[[#This Row],[Units]]</f>
        <v>3.9835755813952267</v>
      </c>
      <c r="N4534" s="31">
        <f t="shared" si="355"/>
        <v>0.64591150679266862</v>
      </c>
    </row>
    <row r="4535" spans="1:14" x14ac:dyDescent="0.25">
      <c r="A4535" s="35">
        <v>2005</v>
      </c>
      <c r="B4535" s="15" t="s">
        <v>174</v>
      </c>
      <c r="C4535" s="15" t="s">
        <v>170</v>
      </c>
      <c r="D4535" s="15" t="s">
        <v>168</v>
      </c>
      <c r="E4535" s="15" t="s">
        <v>165</v>
      </c>
      <c r="F4535" s="16">
        <v>280</v>
      </c>
      <c r="G4535" s="19">
        <v>541.07317999998008</v>
      </c>
      <c r="H4535" s="19">
        <f t="shared" si="351"/>
        <v>151500.49039999442</v>
      </c>
      <c r="I4535" s="20">
        <v>980.47799999996391</v>
      </c>
      <c r="J4535" s="19">
        <f t="shared" si="352"/>
        <v>274533.8399999899</v>
      </c>
      <c r="K4535" s="19">
        <f t="shared" si="353"/>
        <v>439.40481999998383</v>
      </c>
      <c r="L4535" s="19">
        <f t="shared" si="354"/>
        <v>123033.34959999548</v>
      </c>
      <c r="M4535" s="29">
        <f>Table4[[#This Row],[Revenue]]/Table4[[#This Row],[Units]]</f>
        <v>3.5017071428570139</v>
      </c>
      <c r="N4535" s="31">
        <f t="shared" si="355"/>
        <v>0.44815367606412382</v>
      </c>
    </row>
    <row r="4536" spans="1:14" x14ac:dyDescent="0.25">
      <c r="A4536" s="35">
        <v>2007</v>
      </c>
      <c r="B4536" s="15" t="s">
        <v>175</v>
      </c>
      <c r="C4536" s="15" t="s">
        <v>170</v>
      </c>
      <c r="D4536" s="15" t="s">
        <v>168</v>
      </c>
      <c r="E4536" s="15" t="s">
        <v>165</v>
      </c>
      <c r="F4536" s="16">
        <v>214</v>
      </c>
      <c r="G4536" s="19">
        <v>221.86408826879943</v>
      </c>
      <c r="H4536" s="19">
        <f t="shared" si="351"/>
        <v>47478.914889523076</v>
      </c>
      <c r="I4536" s="20">
        <v>503.87125247999876</v>
      </c>
      <c r="J4536" s="19">
        <f t="shared" si="352"/>
        <v>107828.44803071974</v>
      </c>
      <c r="K4536" s="19">
        <f t="shared" si="353"/>
        <v>282.00716421119932</v>
      </c>
      <c r="L4536" s="19">
        <f t="shared" si="354"/>
        <v>60349.533141196662</v>
      </c>
      <c r="M4536" s="29">
        <f>Table4[[#This Row],[Revenue]]/Table4[[#This Row],[Units]]</f>
        <v>2.3545385629906486</v>
      </c>
      <c r="N4536" s="31">
        <f t="shared" si="355"/>
        <v>0.55968099553842598</v>
      </c>
    </row>
    <row r="4537" spans="1:14" x14ac:dyDescent="0.25">
      <c r="A4537" s="35">
        <v>2011</v>
      </c>
      <c r="B4537" s="15" t="s">
        <v>171</v>
      </c>
      <c r="C4537" s="15" t="s">
        <v>170</v>
      </c>
      <c r="D4537" s="15" t="s">
        <v>168</v>
      </c>
      <c r="E4537" s="15" t="s">
        <v>165</v>
      </c>
      <c r="F4537" s="16">
        <v>221</v>
      </c>
      <c r="G4537" s="19">
        <v>331.64643390339796</v>
      </c>
      <c r="H4537" s="19">
        <f t="shared" si="351"/>
        <v>73293.861892650952</v>
      </c>
      <c r="I4537" s="20">
        <v>644.402206139996</v>
      </c>
      <c r="J4537" s="19">
        <f t="shared" si="352"/>
        <v>142412.88755693912</v>
      </c>
      <c r="K4537" s="19">
        <f t="shared" si="353"/>
        <v>312.75577223659803</v>
      </c>
      <c r="L4537" s="19">
        <f t="shared" si="354"/>
        <v>69119.025664288172</v>
      </c>
      <c r="M4537" s="29">
        <f>Table4[[#This Row],[Revenue]]/Table4[[#This Row],[Units]]</f>
        <v>2.9158470866063166</v>
      </c>
      <c r="N4537" s="31">
        <f t="shared" si="355"/>
        <v>0.48534249146976388</v>
      </c>
    </row>
    <row r="4538" spans="1:14" x14ac:dyDescent="0.25">
      <c r="A4538" s="35">
        <v>2011</v>
      </c>
      <c r="B4538" s="15" t="s">
        <v>175</v>
      </c>
      <c r="C4538" s="15" t="s">
        <v>170</v>
      </c>
      <c r="D4538" s="15" t="s">
        <v>168</v>
      </c>
      <c r="E4538" s="15" t="s">
        <v>165</v>
      </c>
      <c r="F4538" s="16">
        <v>226</v>
      </c>
      <c r="G4538" s="19">
        <v>230.05071159479925</v>
      </c>
      <c r="H4538" s="19">
        <f t="shared" si="351"/>
        <v>51991.460820424632</v>
      </c>
      <c r="I4538" s="20">
        <v>506.45874707999832</v>
      </c>
      <c r="J4538" s="19">
        <f t="shared" si="352"/>
        <v>114459.67684007961</v>
      </c>
      <c r="K4538" s="19">
        <f t="shared" si="353"/>
        <v>276.40803548519909</v>
      </c>
      <c r="L4538" s="19">
        <f t="shared" si="354"/>
        <v>62468.216019654981</v>
      </c>
      <c r="M4538" s="29">
        <f>Table4[[#This Row],[Revenue]]/Table4[[#This Row],[Units]]</f>
        <v>2.2409679074336211</v>
      </c>
      <c r="N4538" s="31">
        <f t="shared" si="355"/>
        <v>0.54576614004366031</v>
      </c>
    </row>
    <row r="4539" spans="1:14" x14ac:dyDescent="0.25">
      <c r="A4539" s="35">
        <v>2011</v>
      </c>
      <c r="B4539" s="15" t="s">
        <v>175</v>
      </c>
      <c r="C4539" s="15" t="s">
        <v>170</v>
      </c>
      <c r="D4539" s="15" t="s">
        <v>168</v>
      </c>
      <c r="E4539" s="15" t="s">
        <v>165</v>
      </c>
      <c r="F4539" s="16">
        <v>179</v>
      </c>
      <c r="G4539" s="19">
        <v>184.54129537599937</v>
      </c>
      <c r="H4539" s="19">
        <f t="shared" si="351"/>
        <v>33032.891872303888</v>
      </c>
      <c r="I4539" s="20">
        <v>447.48804959999853</v>
      </c>
      <c r="J4539" s="19">
        <f t="shared" si="352"/>
        <v>80100.360878399733</v>
      </c>
      <c r="K4539" s="19">
        <f t="shared" si="353"/>
        <v>262.94675422399916</v>
      </c>
      <c r="L4539" s="19">
        <f t="shared" si="354"/>
        <v>47067.469006095846</v>
      </c>
      <c r="M4539" s="29">
        <f>Table4[[#This Row],[Revenue]]/Table4[[#This Row],[Units]]</f>
        <v>2.4999332379888188</v>
      </c>
      <c r="N4539" s="31">
        <f t="shared" si="355"/>
        <v>0.5876062041411888</v>
      </c>
    </row>
    <row r="4540" spans="1:14" x14ac:dyDescent="0.25">
      <c r="A4540" s="35">
        <v>2012</v>
      </c>
      <c r="B4540" s="15" t="s">
        <v>174</v>
      </c>
      <c r="C4540" s="15" t="s">
        <v>170</v>
      </c>
      <c r="D4540" s="15" t="s">
        <v>168</v>
      </c>
      <c r="E4540" s="15" t="s">
        <v>165</v>
      </c>
      <c r="F4540" s="16">
        <v>317</v>
      </c>
      <c r="G4540" s="19">
        <v>436.09126360899637</v>
      </c>
      <c r="H4540" s="19">
        <f t="shared" si="351"/>
        <v>138240.93056405184</v>
      </c>
      <c r="I4540" s="20">
        <v>784.25004389999356</v>
      </c>
      <c r="J4540" s="19">
        <f t="shared" si="352"/>
        <v>248607.26391629796</v>
      </c>
      <c r="K4540" s="19">
        <f t="shared" si="353"/>
        <v>348.15878029099719</v>
      </c>
      <c r="L4540" s="19">
        <f t="shared" si="354"/>
        <v>110366.33335224612</v>
      </c>
      <c r="M4540" s="29">
        <f>Table4[[#This Row],[Revenue]]/Table4[[#This Row],[Units]]</f>
        <v>2.4739749018927242</v>
      </c>
      <c r="N4540" s="31">
        <f t="shared" si="355"/>
        <v>0.44393849002499247</v>
      </c>
    </row>
    <row r="4541" spans="1:14" x14ac:dyDescent="0.25">
      <c r="A4541" s="35">
        <v>2013</v>
      </c>
      <c r="B4541" s="15" t="s">
        <v>171</v>
      </c>
      <c r="C4541" s="15" t="s">
        <v>170</v>
      </c>
      <c r="D4541" s="15" t="s">
        <v>168</v>
      </c>
      <c r="E4541" s="15" t="s">
        <v>165</v>
      </c>
      <c r="F4541" s="16">
        <v>226</v>
      </c>
      <c r="G4541" s="19">
        <v>344.29749203998631</v>
      </c>
      <c r="H4541" s="19">
        <f t="shared" si="351"/>
        <v>77811.233201036899</v>
      </c>
      <c r="I4541" s="20">
        <v>751.63868399997</v>
      </c>
      <c r="J4541" s="19">
        <f t="shared" si="352"/>
        <v>169870.34258399322</v>
      </c>
      <c r="K4541" s="19">
        <f t="shared" si="353"/>
        <v>407.34119195998369</v>
      </c>
      <c r="L4541" s="19">
        <f t="shared" si="354"/>
        <v>92059.109382956318</v>
      </c>
      <c r="M4541" s="29">
        <f>Table4[[#This Row],[Revenue]]/Table4[[#This Row],[Units]]</f>
        <v>3.3258348849556194</v>
      </c>
      <c r="N4541" s="31">
        <f t="shared" si="355"/>
        <v>0.54193750352529746</v>
      </c>
    </row>
    <row r="4542" spans="1:14" x14ac:dyDescent="0.25">
      <c r="A4542" s="35">
        <v>2014</v>
      </c>
      <c r="B4542" s="15" t="s">
        <v>174</v>
      </c>
      <c r="C4542" s="15" t="s">
        <v>170</v>
      </c>
      <c r="D4542" s="15" t="s">
        <v>168</v>
      </c>
      <c r="E4542" s="15" t="s">
        <v>165</v>
      </c>
      <c r="F4542" s="16">
        <v>317</v>
      </c>
      <c r="G4542" s="19">
        <v>626.69485024997425</v>
      </c>
      <c r="H4542" s="19">
        <f t="shared" si="351"/>
        <v>198662.26752924183</v>
      </c>
      <c r="I4542" s="20">
        <v>1104.4692749999547</v>
      </c>
      <c r="J4542" s="19">
        <f t="shared" si="352"/>
        <v>350116.76017498563</v>
      </c>
      <c r="K4542" s="19">
        <f t="shared" si="353"/>
        <v>477.77442474998043</v>
      </c>
      <c r="L4542" s="19">
        <f t="shared" si="354"/>
        <v>151454.4926457438</v>
      </c>
      <c r="M4542" s="29">
        <f>Table4[[#This Row],[Revenue]]/Table4[[#This Row],[Units]]</f>
        <v>3.4841302050471756</v>
      </c>
      <c r="N4542" s="31">
        <f t="shared" si="355"/>
        <v>0.43258281200262455</v>
      </c>
    </row>
    <row r="4543" spans="1:14" x14ac:dyDescent="0.25">
      <c r="A4543" s="35">
        <v>2014</v>
      </c>
      <c r="B4543" s="15" t="s">
        <v>172</v>
      </c>
      <c r="C4543" s="15" t="s">
        <v>170</v>
      </c>
      <c r="D4543" s="15" t="s">
        <v>168</v>
      </c>
      <c r="E4543" s="15" t="s">
        <v>165</v>
      </c>
      <c r="F4543" s="16">
        <v>221</v>
      </c>
      <c r="G4543" s="19">
        <v>506.17615948997792</v>
      </c>
      <c r="H4543" s="19">
        <f t="shared" si="351"/>
        <v>111864.93124728512</v>
      </c>
      <c r="I4543" s="20">
        <v>968.84607899995785</v>
      </c>
      <c r="J4543" s="19">
        <f t="shared" si="352"/>
        <v>214114.9834589907</v>
      </c>
      <c r="K4543" s="19">
        <f t="shared" si="353"/>
        <v>462.66991950997993</v>
      </c>
      <c r="L4543" s="19">
        <f t="shared" si="354"/>
        <v>102250.05221170558</v>
      </c>
      <c r="M4543" s="29">
        <f>Table4[[#This Row],[Revenue]]/Table4[[#This Row],[Units]]</f>
        <v>4.3839189095020714</v>
      </c>
      <c r="N4543" s="31">
        <f t="shared" si="355"/>
        <v>0.47754739327380824</v>
      </c>
    </row>
    <row r="4544" spans="1:14" x14ac:dyDescent="0.25">
      <c r="A4544" s="35">
        <v>2014</v>
      </c>
      <c r="B4544" s="15" t="s">
        <v>174</v>
      </c>
      <c r="C4544" s="15" t="s">
        <v>170</v>
      </c>
      <c r="D4544" s="15" t="s">
        <v>168</v>
      </c>
      <c r="E4544" s="15" t="s">
        <v>165</v>
      </c>
      <c r="F4544" s="16">
        <v>179</v>
      </c>
      <c r="G4544" s="19">
        <v>284.60216055998814</v>
      </c>
      <c r="H4544" s="19">
        <f t="shared" si="351"/>
        <v>50943.786740237876</v>
      </c>
      <c r="I4544" s="20">
        <v>686.93277599997134</v>
      </c>
      <c r="J4544" s="19">
        <f t="shared" si="352"/>
        <v>122960.96690399486</v>
      </c>
      <c r="K4544" s="19">
        <f t="shared" si="353"/>
        <v>402.33061543998321</v>
      </c>
      <c r="L4544" s="19">
        <f t="shared" si="354"/>
        <v>72017.180163756988</v>
      </c>
      <c r="M4544" s="29">
        <f>Table4[[#This Row],[Revenue]]/Table4[[#This Row],[Units]]</f>
        <v>3.8376132737428565</v>
      </c>
      <c r="N4544" s="31">
        <f t="shared" si="355"/>
        <v>0.58569139440800244</v>
      </c>
    </row>
    <row r="4545" spans="1:19" x14ac:dyDescent="0.25">
      <c r="A4545" s="35">
        <v>2017</v>
      </c>
      <c r="B4545" s="15" t="s">
        <v>176</v>
      </c>
      <c r="C4545" s="15" t="s">
        <v>170</v>
      </c>
      <c r="D4545" s="15" t="s">
        <v>168</v>
      </c>
      <c r="E4545" s="15" t="s">
        <v>165</v>
      </c>
      <c r="F4545" s="16">
        <v>720</v>
      </c>
      <c r="G4545" s="19">
        <v>873.67868999998757</v>
      </c>
      <c r="H4545" s="19">
        <f t="shared" si="351"/>
        <v>629048.65679999103</v>
      </c>
      <c r="I4545" s="20">
        <v>1715.8989999999815</v>
      </c>
      <c r="J4545" s="19">
        <f t="shared" si="352"/>
        <v>1235447.2799999868</v>
      </c>
      <c r="K4545" s="19">
        <f t="shared" si="353"/>
        <v>842.2203099999939</v>
      </c>
      <c r="L4545" s="19">
        <f t="shared" si="354"/>
        <v>606398.62319999572</v>
      </c>
      <c r="M4545" s="29">
        <f>Table4[[#This Row],[Revenue]]/Table4[[#This Row],[Units]]</f>
        <v>2.3831930555555298</v>
      </c>
      <c r="N4545" s="31">
        <f t="shared" si="355"/>
        <v>0.49083326582741932</v>
      </c>
    </row>
    <row r="4546" spans="1:19" x14ac:dyDescent="0.25">
      <c r="A4546" s="35">
        <v>2017</v>
      </c>
      <c r="B4546" s="15" t="s">
        <v>175</v>
      </c>
      <c r="C4546" s="15" t="s">
        <v>170</v>
      </c>
      <c r="D4546" s="15" t="s">
        <v>168</v>
      </c>
      <c r="E4546" s="15" t="s">
        <v>165</v>
      </c>
      <c r="F4546" s="16">
        <v>689</v>
      </c>
      <c r="G4546" s="19">
        <v>914.04091289778239</v>
      </c>
      <c r="H4546" s="19">
        <f t="shared" ref="H4546:H4609" si="356">G4546*F4546</f>
        <v>629774.18898657209</v>
      </c>
      <c r="I4546" s="20">
        <v>1431.0521383799726</v>
      </c>
      <c r="J4546" s="19">
        <f t="shared" ref="J4546:J4609" si="357">I4546*F4546</f>
        <v>985994.92334380106</v>
      </c>
      <c r="K4546" s="19">
        <f t="shared" ref="K4546:K4609" si="358">I4546-G4546</f>
        <v>517.01122548219018</v>
      </c>
      <c r="L4546" s="19">
        <f t="shared" ref="L4546:L4609" si="359">J4546-H4546</f>
        <v>356220.73435722897</v>
      </c>
      <c r="M4546" s="29">
        <f>Table4[[#This Row],[Revenue]]/Table4[[#This Row],[Units]]</f>
        <v>2.07699874946295</v>
      </c>
      <c r="N4546" s="31">
        <f t="shared" ref="N4546:N4609" si="360">K4546/I4546</f>
        <v>0.36128049538954921</v>
      </c>
    </row>
    <row r="4547" spans="1:19" x14ac:dyDescent="0.25">
      <c r="A4547" s="35">
        <v>2017</v>
      </c>
      <c r="B4547" s="15" t="s">
        <v>173</v>
      </c>
      <c r="C4547" s="15" t="s">
        <v>169</v>
      </c>
      <c r="D4547" s="15" t="s">
        <v>5</v>
      </c>
      <c r="E4547" s="15" t="s">
        <v>165</v>
      </c>
      <c r="F4547" s="16">
        <v>386</v>
      </c>
      <c r="G4547" s="19">
        <v>831.10593952358818</v>
      </c>
      <c r="H4547" s="19">
        <f t="shared" si="356"/>
        <v>320806.89265610505</v>
      </c>
      <c r="I4547" s="20">
        <v>1731.4323855599825</v>
      </c>
      <c r="J4547" s="19">
        <f t="shared" si="357"/>
        <v>668332.90082615323</v>
      </c>
      <c r="K4547" s="19">
        <f t="shared" si="358"/>
        <v>900.32644603639437</v>
      </c>
      <c r="L4547" s="19">
        <f t="shared" si="359"/>
        <v>347526.00817004818</v>
      </c>
      <c r="M4547" s="29">
        <f>Table4[[#This Row],[Revenue]]/Table4[[#This Row],[Units]]</f>
        <v>4.4855761283937374</v>
      </c>
      <c r="N4547" s="31">
        <f t="shared" si="360"/>
        <v>0.51998937616337204</v>
      </c>
    </row>
    <row r="4548" spans="1:19" x14ac:dyDescent="0.25">
      <c r="A4548" s="35">
        <v>2018</v>
      </c>
      <c r="B4548" s="15" t="s">
        <v>171</v>
      </c>
      <c r="C4548" s="15" t="s">
        <v>170</v>
      </c>
      <c r="D4548" s="15" t="s">
        <v>168</v>
      </c>
      <c r="E4548" s="15" t="s">
        <v>165</v>
      </c>
      <c r="F4548" s="16">
        <v>689</v>
      </c>
      <c r="G4548" s="19">
        <v>1108.3266483799584</v>
      </c>
      <c r="H4548" s="19">
        <f t="shared" si="356"/>
        <v>763637.06073379132</v>
      </c>
      <c r="I4548" s="20">
        <v>2181.0528979999372</v>
      </c>
      <c r="J4548" s="19">
        <f t="shared" si="357"/>
        <v>1502745.4467219566</v>
      </c>
      <c r="K4548" s="19">
        <f t="shared" si="358"/>
        <v>1072.7262496199787</v>
      </c>
      <c r="L4548" s="19">
        <f t="shared" si="359"/>
        <v>739108.38598816528</v>
      </c>
      <c r="M4548" s="29">
        <f>Table4[[#This Row],[Revenue]]/Table4[[#This Row],[Units]]</f>
        <v>3.1655339593613023</v>
      </c>
      <c r="N4548" s="31">
        <f t="shared" si="360"/>
        <v>0.49183871267115392</v>
      </c>
    </row>
    <row r="4549" spans="1:19" x14ac:dyDescent="0.25">
      <c r="A4549" s="35">
        <v>2018</v>
      </c>
      <c r="B4549" s="15" t="s">
        <v>172</v>
      </c>
      <c r="C4549" s="15" t="s">
        <v>170</v>
      </c>
      <c r="D4549" s="15" t="s">
        <v>168</v>
      </c>
      <c r="E4549" s="15" t="s">
        <v>165</v>
      </c>
      <c r="F4549" s="16">
        <v>665</v>
      </c>
      <c r="G4549" s="19">
        <v>942.29544124997449</v>
      </c>
      <c r="H4549" s="19">
        <f t="shared" si="356"/>
        <v>626626.46843123308</v>
      </c>
      <c r="I4549" s="20">
        <v>1937.4953749999611</v>
      </c>
      <c r="J4549" s="19">
        <f t="shared" si="357"/>
        <v>1288434.4243749741</v>
      </c>
      <c r="K4549" s="19">
        <f t="shared" si="358"/>
        <v>995.1999337499866</v>
      </c>
      <c r="L4549" s="19">
        <f t="shared" si="359"/>
        <v>661807.95594374102</v>
      </c>
      <c r="M4549" s="29">
        <f>Table4[[#This Row],[Revenue]]/Table4[[#This Row],[Units]]</f>
        <v>2.9135268796991896</v>
      </c>
      <c r="N4549" s="31">
        <f t="shared" si="360"/>
        <v>0.51365280484863429</v>
      </c>
    </row>
    <row r="4550" spans="1:19" x14ac:dyDescent="0.25">
      <c r="A4550" s="35">
        <v>1990</v>
      </c>
      <c r="B4550" s="15" t="s">
        <v>171</v>
      </c>
      <c r="C4550" s="15" t="s">
        <v>169</v>
      </c>
      <c r="D4550" s="15" t="s">
        <v>5</v>
      </c>
      <c r="E4550" s="15" t="s">
        <v>93</v>
      </c>
      <c r="F4550" s="16">
        <v>490</v>
      </c>
      <c r="G4550" s="19">
        <v>587.19149999999001</v>
      </c>
      <c r="H4550" s="19">
        <f t="shared" si="356"/>
        <v>287723.83499999513</v>
      </c>
      <c r="I4550" s="20">
        <v>1392.2211933999763</v>
      </c>
      <c r="J4550" s="19">
        <f t="shared" si="357"/>
        <v>682188.38476598833</v>
      </c>
      <c r="K4550" s="19">
        <f t="shared" si="358"/>
        <v>805.02969339998629</v>
      </c>
      <c r="L4550" s="19">
        <f t="shared" si="359"/>
        <v>394464.5497659932</v>
      </c>
      <c r="M4550" s="29">
        <f>Table4[[#This Row],[Revenue]]/Table4[[#This Row],[Units]]</f>
        <v>2.8412677416326049</v>
      </c>
      <c r="N4550" s="31">
        <f t="shared" si="360"/>
        <v>0.57823404586594762</v>
      </c>
    </row>
    <row r="4551" spans="1:19" x14ac:dyDescent="0.25">
      <c r="A4551" s="35">
        <v>1990</v>
      </c>
      <c r="B4551" s="15" t="s">
        <v>172</v>
      </c>
      <c r="C4551" s="15" t="s">
        <v>169</v>
      </c>
      <c r="D4551" s="15" t="s">
        <v>5</v>
      </c>
      <c r="E4551" s="15" t="s">
        <v>93</v>
      </c>
      <c r="F4551" s="16">
        <v>271</v>
      </c>
      <c r="G4551" s="19">
        <v>388.07924109989784</v>
      </c>
      <c r="H4551" s="19">
        <f t="shared" si="356"/>
        <v>105169.47433807231</v>
      </c>
      <c r="I4551" s="20">
        <v>663.69747128999632</v>
      </c>
      <c r="J4551" s="19">
        <f t="shared" si="357"/>
        <v>179862.014719589</v>
      </c>
      <c r="K4551" s="19">
        <f t="shared" si="358"/>
        <v>275.61823019009847</v>
      </c>
      <c r="L4551" s="19">
        <f t="shared" si="359"/>
        <v>74692.540381516694</v>
      </c>
      <c r="M4551" s="29">
        <f>Table4[[#This Row],[Revenue]]/Table4[[#This Row],[Units]]</f>
        <v>2.4490681597416839</v>
      </c>
      <c r="N4551" s="31">
        <f t="shared" si="360"/>
        <v>0.41527690267433565</v>
      </c>
      <c r="O4551" s="37">
        <f>SUMIF(A:A,"2011",H:H)</f>
        <v>322437941.98768187</v>
      </c>
      <c r="P4551" s="37">
        <f>SUMIF(A:A,"2011",J:J)</f>
        <v>676891472.83736718</v>
      </c>
      <c r="Q4551" s="38" t="e">
        <f>(O4551-O4550)/O4550</f>
        <v>#DIV/0!</v>
      </c>
      <c r="R4551" s="38" t="e">
        <f>(P4551-P4550)/P4550</f>
        <v>#DIV/0!</v>
      </c>
      <c r="S4551" s="40">
        <v>2011</v>
      </c>
    </row>
    <row r="4552" spans="1:19" x14ac:dyDescent="0.25">
      <c r="A4552" s="35">
        <v>1990</v>
      </c>
      <c r="B4552" s="15" t="s">
        <v>175</v>
      </c>
      <c r="C4552" s="15" t="s">
        <v>169</v>
      </c>
      <c r="D4552" s="15" t="s">
        <v>5</v>
      </c>
      <c r="E4552" s="15" t="s">
        <v>93</v>
      </c>
      <c r="F4552" s="16">
        <v>118</v>
      </c>
      <c r="G4552" s="19">
        <v>151.94034689999779</v>
      </c>
      <c r="H4552" s="19">
        <f t="shared" si="356"/>
        <v>17928.960934199738</v>
      </c>
      <c r="I4552" s="20">
        <v>422.25998999999388</v>
      </c>
      <c r="J4552" s="19">
        <f t="shared" si="357"/>
        <v>49826.678819999281</v>
      </c>
      <c r="K4552" s="19">
        <f t="shared" si="358"/>
        <v>270.31964309999609</v>
      </c>
      <c r="L4552" s="19">
        <f t="shared" si="359"/>
        <v>31897.717885799542</v>
      </c>
      <c r="M4552" s="29">
        <f>Table4[[#This Row],[Revenue]]/Table4[[#This Row],[Units]]</f>
        <v>3.5784744915253719</v>
      </c>
      <c r="N4552" s="31">
        <f t="shared" si="360"/>
        <v>0.64017347014099069</v>
      </c>
    </row>
    <row r="4553" spans="1:19" x14ac:dyDescent="0.25">
      <c r="A4553" s="35">
        <v>1991</v>
      </c>
      <c r="B4553" s="15" t="s">
        <v>176</v>
      </c>
      <c r="C4553" s="15" t="s">
        <v>169</v>
      </c>
      <c r="D4553" s="15" t="s">
        <v>5</v>
      </c>
      <c r="E4553" s="15" t="s">
        <v>93</v>
      </c>
      <c r="F4553" s="16">
        <v>453</v>
      </c>
      <c r="G4553" s="19">
        <v>602.78444999998419</v>
      </c>
      <c r="H4553" s="19">
        <f t="shared" si="356"/>
        <v>273061.35584999283</v>
      </c>
      <c r="I4553" s="20">
        <v>1378.5356579999641</v>
      </c>
      <c r="J4553" s="19">
        <f t="shared" si="357"/>
        <v>624476.65307398373</v>
      </c>
      <c r="K4553" s="19">
        <f t="shared" si="358"/>
        <v>775.7512079999799</v>
      </c>
      <c r="L4553" s="19">
        <f t="shared" si="359"/>
        <v>351415.2972239909</v>
      </c>
      <c r="M4553" s="29">
        <f>Table4[[#This Row],[Revenue]]/Table4[[#This Row],[Units]]</f>
        <v>3.0431250728476029</v>
      </c>
      <c r="N4553" s="31">
        <f t="shared" si="360"/>
        <v>0.562735685143953</v>
      </c>
    </row>
    <row r="4554" spans="1:19" x14ac:dyDescent="0.25">
      <c r="A4554" s="35">
        <v>1993</v>
      </c>
      <c r="B4554" s="15" t="s">
        <v>172</v>
      </c>
      <c r="C4554" s="15" t="s">
        <v>169</v>
      </c>
      <c r="D4554" s="15" t="s">
        <v>5</v>
      </c>
      <c r="E4554" s="15" t="s">
        <v>93</v>
      </c>
      <c r="F4554" s="16">
        <v>490</v>
      </c>
      <c r="G4554" s="19">
        <v>814.96799999996495</v>
      </c>
      <c r="H4554" s="19">
        <f t="shared" si="356"/>
        <v>399334.31999998284</v>
      </c>
      <c r="I4554" s="20">
        <v>1818.5059199999218</v>
      </c>
      <c r="J4554" s="19">
        <f t="shared" si="357"/>
        <v>891067.90079996176</v>
      </c>
      <c r="K4554" s="19">
        <f t="shared" si="358"/>
        <v>1003.5379199999569</v>
      </c>
      <c r="L4554" s="19">
        <f t="shared" si="359"/>
        <v>491733.58079997892</v>
      </c>
      <c r="M4554" s="29">
        <f>Table4[[#This Row],[Revenue]]/Table4[[#This Row],[Units]]</f>
        <v>3.7112365714284121</v>
      </c>
      <c r="N4554" s="31">
        <f t="shared" si="360"/>
        <v>0.55184748587455801</v>
      </c>
    </row>
    <row r="4555" spans="1:19" x14ac:dyDescent="0.25">
      <c r="A4555" s="35">
        <v>1993</v>
      </c>
      <c r="B4555" s="15" t="s">
        <v>172</v>
      </c>
      <c r="C4555" s="15" t="s">
        <v>169</v>
      </c>
      <c r="D4555" s="15" t="s">
        <v>5</v>
      </c>
      <c r="E4555" s="15" t="s">
        <v>93</v>
      </c>
      <c r="F4555" s="16">
        <v>271</v>
      </c>
      <c r="G4555" s="19">
        <v>593.66862599997432</v>
      </c>
      <c r="H4555" s="19">
        <f t="shared" si="356"/>
        <v>160884.19764599303</v>
      </c>
      <c r="I4555" s="20">
        <v>996.62459999995701</v>
      </c>
      <c r="J4555" s="19">
        <f t="shared" si="357"/>
        <v>270085.26659998833</v>
      </c>
      <c r="K4555" s="19">
        <f t="shared" si="358"/>
        <v>402.95597399998269</v>
      </c>
      <c r="L4555" s="19">
        <f t="shared" si="359"/>
        <v>109201.0689539953</v>
      </c>
      <c r="M4555" s="29">
        <f>Table4[[#This Row],[Revenue]]/Table4[[#This Row],[Units]]</f>
        <v>3.6775815498153395</v>
      </c>
      <c r="N4555" s="31">
        <f t="shared" si="360"/>
        <v>0.40432071815205051</v>
      </c>
    </row>
    <row r="4556" spans="1:19" x14ac:dyDescent="0.25">
      <c r="A4556" s="35">
        <v>1996</v>
      </c>
      <c r="B4556" s="15" t="s">
        <v>175</v>
      </c>
      <c r="C4556" s="15" t="s">
        <v>169</v>
      </c>
      <c r="D4556" s="15" t="s">
        <v>5</v>
      </c>
      <c r="E4556" s="15" t="s">
        <v>93</v>
      </c>
      <c r="F4556" s="16">
        <v>789</v>
      </c>
      <c r="G4556" s="19">
        <v>889.75529999999014</v>
      </c>
      <c r="H4556" s="19">
        <f t="shared" si="356"/>
        <v>702016.93169999227</v>
      </c>
      <c r="I4556" s="20">
        <v>2045.8322917199773</v>
      </c>
      <c r="J4556" s="19">
        <f t="shared" si="357"/>
        <v>1614161.6781670621</v>
      </c>
      <c r="K4556" s="19">
        <f t="shared" si="358"/>
        <v>1156.0769917199873</v>
      </c>
      <c r="L4556" s="19">
        <f t="shared" si="359"/>
        <v>912144.74646706984</v>
      </c>
      <c r="M4556" s="29">
        <f>Table4[[#This Row],[Revenue]]/Table4[[#This Row],[Units]]</f>
        <v>2.5929433355132794</v>
      </c>
      <c r="N4556" s="31">
        <f t="shared" si="360"/>
        <v>0.5650888376329456</v>
      </c>
    </row>
    <row r="4557" spans="1:19" x14ac:dyDescent="0.25">
      <c r="A4557" s="35">
        <v>1997</v>
      </c>
      <c r="B4557" s="15" t="s">
        <v>174</v>
      </c>
      <c r="C4557" s="15" t="s">
        <v>169</v>
      </c>
      <c r="D4557" s="15" t="s">
        <v>5</v>
      </c>
      <c r="E4557" s="15" t="s">
        <v>93</v>
      </c>
      <c r="F4557" s="16">
        <v>363</v>
      </c>
      <c r="G4557" s="19">
        <v>783.57337783918706</v>
      </c>
      <c r="H4557" s="19">
        <f t="shared" si="356"/>
        <v>284437.13615562487</v>
      </c>
      <c r="I4557" s="20">
        <v>1630.2231543199814</v>
      </c>
      <c r="J4557" s="19">
        <f t="shared" si="357"/>
        <v>591771.00501815323</v>
      </c>
      <c r="K4557" s="19">
        <f t="shared" si="358"/>
        <v>846.64977648079434</v>
      </c>
      <c r="L4557" s="19">
        <f t="shared" si="359"/>
        <v>307333.86886252835</v>
      </c>
      <c r="M4557" s="29">
        <f>Table4[[#This Row],[Revenue]]/Table4[[#This Row],[Units]]</f>
        <v>4.4909728769145492</v>
      </c>
      <c r="N4557" s="31">
        <f t="shared" si="360"/>
        <v>0.51934593999430667</v>
      </c>
    </row>
    <row r="4558" spans="1:19" x14ac:dyDescent="0.25">
      <c r="A4558" s="35">
        <v>1998</v>
      </c>
      <c r="B4558" s="15" t="s">
        <v>175</v>
      </c>
      <c r="C4558" s="15" t="s">
        <v>169</v>
      </c>
      <c r="D4558" s="15" t="s">
        <v>5</v>
      </c>
      <c r="E4558" s="15" t="s">
        <v>93</v>
      </c>
      <c r="F4558" s="16">
        <v>814</v>
      </c>
      <c r="G4558" s="19">
        <v>1167.3980999999624</v>
      </c>
      <c r="H4558" s="19">
        <f t="shared" si="356"/>
        <v>950262.05339996936</v>
      </c>
      <c r="I4558" s="20">
        <v>2288.8141639999262</v>
      </c>
      <c r="J4558" s="19">
        <f t="shared" si="357"/>
        <v>1863094.72949594</v>
      </c>
      <c r="K4558" s="19">
        <f t="shared" si="358"/>
        <v>1121.4160639999639</v>
      </c>
      <c r="L4558" s="19">
        <f t="shared" si="359"/>
        <v>912832.67609597067</v>
      </c>
      <c r="M4558" s="29">
        <f>Table4[[#This Row],[Revenue]]/Table4[[#This Row],[Units]]</f>
        <v>2.8118110122849216</v>
      </c>
      <c r="N4558" s="31">
        <f t="shared" si="360"/>
        <v>0.48995505255008548</v>
      </c>
    </row>
    <row r="4559" spans="1:19" x14ac:dyDescent="0.25">
      <c r="A4559" s="35">
        <v>1998</v>
      </c>
      <c r="B4559" s="15" t="s">
        <v>171</v>
      </c>
      <c r="C4559" s="15" t="s">
        <v>169</v>
      </c>
      <c r="D4559" s="15" t="s">
        <v>5</v>
      </c>
      <c r="E4559" s="15" t="s">
        <v>93</v>
      </c>
      <c r="F4559" s="16">
        <v>363</v>
      </c>
      <c r="G4559" s="19">
        <v>954.73475936996635</v>
      </c>
      <c r="H4559" s="19">
        <f t="shared" si="356"/>
        <v>346568.7176512978</v>
      </c>
      <c r="I4559" s="20">
        <v>1835.369626999953</v>
      </c>
      <c r="J4559" s="19">
        <f t="shared" si="357"/>
        <v>666239.17460098292</v>
      </c>
      <c r="K4559" s="19">
        <f t="shared" si="358"/>
        <v>880.63486762998662</v>
      </c>
      <c r="L4559" s="19">
        <f t="shared" si="359"/>
        <v>319670.45694968512</v>
      </c>
      <c r="M4559" s="29">
        <f>Table4[[#This Row],[Revenue]]/Table4[[#This Row],[Units]]</f>
        <v>5.056114674931</v>
      </c>
      <c r="N4559" s="31">
        <f t="shared" si="360"/>
        <v>0.47981336003116126</v>
      </c>
    </row>
    <row r="4560" spans="1:19" x14ac:dyDescent="0.25">
      <c r="A4560" s="35">
        <v>1998</v>
      </c>
      <c r="B4560" s="15" t="s">
        <v>173</v>
      </c>
      <c r="C4560" s="15" t="s">
        <v>169</v>
      </c>
      <c r="D4560" s="15" t="s">
        <v>5</v>
      </c>
      <c r="E4560" s="15" t="s">
        <v>93</v>
      </c>
      <c r="F4560" s="16">
        <v>450</v>
      </c>
      <c r="G4560" s="19">
        <v>618.4349999999821</v>
      </c>
      <c r="H4560" s="19">
        <f t="shared" si="356"/>
        <v>278295.74999999197</v>
      </c>
      <c r="I4560" s="20">
        <v>1417.3613999999591</v>
      </c>
      <c r="J4560" s="19">
        <f t="shared" si="357"/>
        <v>637812.62999998161</v>
      </c>
      <c r="K4560" s="19">
        <f t="shared" si="358"/>
        <v>798.92639999997698</v>
      </c>
      <c r="L4560" s="19">
        <f t="shared" si="359"/>
        <v>359516.87999998964</v>
      </c>
      <c r="M4560" s="29">
        <f>Table4[[#This Row],[Revenue]]/Table4[[#This Row],[Units]]</f>
        <v>3.1496919999999089</v>
      </c>
      <c r="N4560" s="31">
        <f t="shared" si="360"/>
        <v>0.5636716224951519</v>
      </c>
    </row>
    <row r="4561" spans="1:14" x14ac:dyDescent="0.25">
      <c r="A4561" s="35">
        <v>2008</v>
      </c>
      <c r="B4561" s="15" t="s">
        <v>176</v>
      </c>
      <c r="C4561" s="15" t="s">
        <v>169</v>
      </c>
      <c r="D4561" s="15" t="s">
        <v>5</v>
      </c>
      <c r="E4561" s="15" t="s">
        <v>93</v>
      </c>
      <c r="F4561" s="16">
        <v>722</v>
      </c>
      <c r="G4561" s="19">
        <v>930.67604999997809</v>
      </c>
      <c r="H4561" s="19">
        <f t="shared" si="356"/>
        <v>671948.10809998424</v>
      </c>
      <c r="I4561" s="20">
        <v>2003.1793385799531</v>
      </c>
      <c r="J4561" s="19">
        <f t="shared" si="357"/>
        <v>1446295.4824547262</v>
      </c>
      <c r="K4561" s="19">
        <f t="shared" si="358"/>
        <v>1072.5032885799751</v>
      </c>
      <c r="L4561" s="19">
        <f t="shared" si="359"/>
        <v>774347.374354742</v>
      </c>
      <c r="M4561" s="29">
        <f>Table4[[#This Row],[Revenue]]/Table4[[#This Row],[Units]]</f>
        <v>2.7744866185317911</v>
      </c>
      <c r="N4561" s="31">
        <f t="shared" si="360"/>
        <v>0.53540053450245195</v>
      </c>
    </row>
    <row r="4562" spans="1:14" x14ac:dyDescent="0.25">
      <c r="A4562" s="35">
        <v>2008</v>
      </c>
      <c r="B4562" s="15" t="s">
        <v>172</v>
      </c>
      <c r="C4562" s="15" t="s">
        <v>169</v>
      </c>
      <c r="D4562" s="15" t="s">
        <v>5</v>
      </c>
      <c r="E4562" s="15" t="s">
        <v>93</v>
      </c>
      <c r="F4562" s="16">
        <v>406</v>
      </c>
      <c r="G4562" s="19">
        <v>870.88423793598486</v>
      </c>
      <c r="H4562" s="19">
        <f t="shared" si="356"/>
        <v>353579.00060200982</v>
      </c>
      <c r="I4562" s="20">
        <v>1729.8330255999786</v>
      </c>
      <c r="J4562" s="19">
        <f t="shared" si="357"/>
        <v>702312.20839359134</v>
      </c>
      <c r="K4562" s="19">
        <f t="shared" si="358"/>
        <v>858.9487876639937</v>
      </c>
      <c r="L4562" s="19">
        <f t="shared" si="359"/>
        <v>348733.20779158152</v>
      </c>
      <c r="M4562" s="29">
        <f>Table4[[#This Row],[Revenue]]/Table4[[#This Row],[Units]]</f>
        <v>4.2606724768472377</v>
      </c>
      <c r="N4562" s="31">
        <f t="shared" si="360"/>
        <v>0.49655011492573065</v>
      </c>
    </row>
    <row r="4563" spans="1:14" x14ac:dyDescent="0.25">
      <c r="A4563" s="35">
        <v>2009</v>
      </c>
      <c r="B4563" s="15" t="s">
        <v>176</v>
      </c>
      <c r="C4563" s="15" t="s">
        <v>169</v>
      </c>
      <c r="D4563" s="15" t="s">
        <v>5</v>
      </c>
      <c r="E4563" s="15" t="s">
        <v>93</v>
      </c>
      <c r="F4563" s="16">
        <v>722</v>
      </c>
      <c r="G4563" s="19">
        <v>1112.782499999958</v>
      </c>
      <c r="H4563" s="19">
        <f t="shared" si="356"/>
        <v>803428.9649999697</v>
      </c>
      <c r="I4563" s="20">
        <v>2239.7992999999155</v>
      </c>
      <c r="J4563" s="19">
        <f t="shared" si="357"/>
        <v>1617135.094599939</v>
      </c>
      <c r="K4563" s="19">
        <f t="shared" si="358"/>
        <v>1127.0167999999576</v>
      </c>
      <c r="L4563" s="19">
        <f t="shared" si="359"/>
        <v>813706.12959996925</v>
      </c>
      <c r="M4563" s="29">
        <f>Table4[[#This Row],[Revenue]]/Table4[[#This Row],[Units]]</f>
        <v>3.1022150969527917</v>
      </c>
      <c r="N4563" s="31">
        <f t="shared" si="360"/>
        <v>0.50317758381297828</v>
      </c>
    </row>
    <row r="4564" spans="1:14" x14ac:dyDescent="0.25">
      <c r="A4564" s="35">
        <v>2009</v>
      </c>
      <c r="B4564" s="15" t="s">
        <v>176</v>
      </c>
      <c r="C4564" s="15" t="s">
        <v>169</v>
      </c>
      <c r="D4564" s="15" t="s">
        <v>5</v>
      </c>
      <c r="E4564" s="15" t="s">
        <v>93</v>
      </c>
      <c r="F4564" s="16">
        <v>406</v>
      </c>
      <c r="G4564" s="19">
        <v>626.38694999997631</v>
      </c>
      <c r="H4564" s="19">
        <f t="shared" si="356"/>
        <v>254313.10169999039</v>
      </c>
      <c r="I4564" s="20">
        <v>1485.8707579999439</v>
      </c>
      <c r="J4564" s="19">
        <f t="shared" si="357"/>
        <v>603263.52774797718</v>
      </c>
      <c r="K4564" s="19">
        <f t="shared" si="358"/>
        <v>859.48380799996755</v>
      </c>
      <c r="L4564" s="19">
        <f t="shared" si="359"/>
        <v>348950.42604798678</v>
      </c>
      <c r="M4564" s="29">
        <f>Table4[[#This Row],[Revenue]]/Table4[[#This Row],[Units]]</f>
        <v>3.6597801921180881</v>
      </c>
      <c r="N4564" s="31">
        <f t="shared" si="360"/>
        <v>0.5784377970779071</v>
      </c>
    </row>
    <row r="4565" spans="1:14" x14ac:dyDescent="0.25">
      <c r="A4565" s="35">
        <v>2009</v>
      </c>
      <c r="B4565" s="15" t="s">
        <v>174</v>
      </c>
      <c r="C4565" s="15" t="s">
        <v>169</v>
      </c>
      <c r="D4565" s="15" t="s">
        <v>5</v>
      </c>
      <c r="E4565" s="15" t="s">
        <v>93</v>
      </c>
      <c r="F4565" s="16">
        <v>291</v>
      </c>
      <c r="G4565" s="19">
        <v>747.57535550997727</v>
      </c>
      <c r="H4565" s="19">
        <f t="shared" si="356"/>
        <v>217544.42845340338</v>
      </c>
      <c r="I4565" s="20">
        <v>1598.0204209999667</v>
      </c>
      <c r="J4565" s="19">
        <f t="shared" si="357"/>
        <v>465023.94251099031</v>
      </c>
      <c r="K4565" s="19">
        <f t="shared" si="358"/>
        <v>850.44506548998947</v>
      </c>
      <c r="L4565" s="19">
        <f t="shared" si="359"/>
        <v>247479.51405758693</v>
      </c>
      <c r="M4565" s="29">
        <f>Table4[[#This Row],[Revenue]]/Table4[[#This Row],[Units]]</f>
        <v>5.4914791099655211</v>
      </c>
      <c r="N4565" s="31">
        <f t="shared" si="360"/>
        <v>0.53218660682560026</v>
      </c>
    </row>
    <row r="4566" spans="1:14" x14ac:dyDescent="0.25">
      <c r="A4566" s="35">
        <v>1990</v>
      </c>
      <c r="B4566" s="15" t="s">
        <v>172</v>
      </c>
      <c r="C4566" s="15" t="s">
        <v>170</v>
      </c>
      <c r="D4566" s="15" t="s">
        <v>168</v>
      </c>
      <c r="E4566" s="15" t="s">
        <v>48</v>
      </c>
      <c r="F4566" s="16">
        <v>169</v>
      </c>
      <c r="G4566" s="19">
        <v>178.75610176559903</v>
      </c>
      <c r="H4566" s="19">
        <f t="shared" si="356"/>
        <v>30209.781198386234</v>
      </c>
      <c r="I4566" s="20">
        <v>444.64226375999749</v>
      </c>
      <c r="J4566" s="19">
        <f t="shared" si="357"/>
        <v>75144.542575439569</v>
      </c>
      <c r="K4566" s="19">
        <f t="shared" si="358"/>
        <v>265.88616199439844</v>
      </c>
      <c r="L4566" s="19">
        <f t="shared" si="359"/>
        <v>44934.761377053335</v>
      </c>
      <c r="M4566" s="29">
        <f>Table4[[#This Row],[Revenue]]/Table4[[#This Row],[Units]]</f>
        <v>2.6310193121893342</v>
      </c>
      <c r="N4566" s="31">
        <f t="shared" si="360"/>
        <v>0.59797770852011178</v>
      </c>
    </row>
    <row r="4567" spans="1:14" x14ac:dyDescent="0.25">
      <c r="A4567" s="35">
        <v>1991</v>
      </c>
      <c r="B4567" s="15" t="s">
        <v>171</v>
      </c>
      <c r="C4567" s="15" t="s">
        <v>170</v>
      </c>
      <c r="D4567" s="15" t="s">
        <v>168</v>
      </c>
      <c r="E4567" s="15" t="s">
        <v>48</v>
      </c>
      <c r="F4567" s="16">
        <v>973</v>
      </c>
      <c r="G4567" s="19">
        <v>1349.1426757099607</v>
      </c>
      <c r="H4567" s="19">
        <f t="shared" si="356"/>
        <v>1312715.8234657918</v>
      </c>
      <c r="I4567" s="20">
        <v>2445.8598409999431</v>
      </c>
      <c r="J4567" s="19">
        <f t="shared" si="357"/>
        <v>2379821.6252929447</v>
      </c>
      <c r="K4567" s="19">
        <f t="shared" si="358"/>
        <v>1096.7171652899824</v>
      </c>
      <c r="L4567" s="19">
        <f t="shared" si="359"/>
        <v>1067105.801827153</v>
      </c>
      <c r="M4567" s="29">
        <f>Table4[[#This Row],[Revenue]]/Table4[[#This Row],[Units]]</f>
        <v>2.5137305662897669</v>
      </c>
      <c r="N4567" s="31">
        <f t="shared" si="360"/>
        <v>0.44839738847897781</v>
      </c>
    </row>
    <row r="4568" spans="1:14" x14ac:dyDescent="0.25">
      <c r="A4568" s="35">
        <v>1991</v>
      </c>
      <c r="B4568" s="15" t="s">
        <v>174</v>
      </c>
      <c r="C4568" s="15" t="s">
        <v>170</v>
      </c>
      <c r="D4568" s="15" t="s">
        <v>168</v>
      </c>
      <c r="E4568" s="15" t="s">
        <v>48</v>
      </c>
      <c r="F4568" s="16">
        <v>691</v>
      </c>
      <c r="G4568" s="19">
        <v>974.4494313854791</v>
      </c>
      <c r="H4568" s="19">
        <f t="shared" si="356"/>
        <v>673344.557087366</v>
      </c>
      <c r="I4568" s="20">
        <v>1584.455827049966</v>
      </c>
      <c r="J4568" s="19">
        <f t="shared" si="357"/>
        <v>1094858.9764915265</v>
      </c>
      <c r="K4568" s="19">
        <f t="shared" si="358"/>
        <v>610.00639566448694</v>
      </c>
      <c r="L4568" s="19">
        <f t="shared" si="359"/>
        <v>421514.41940416046</v>
      </c>
      <c r="M4568" s="29">
        <f>Table4[[#This Row],[Revenue]]/Table4[[#This Row],[Units]]</f>
        <v>2.2929896194644952</v>
      </c>
      <c r="N4568" s="31">
        <f t="shared" si="360"/>
        <v>0.38499425812345495</v>
      </c>
    </row>
    <row r="4569" spans="1:14" x14ac:dyDescent="0.25">
      <c r="A4569" s="35">
        <v>1992</v>
      </c>
      <c r="B4569" s="15" t="s">
        <v>171</v>
      </c>
      <c r="C4569" s="15" t="s">
        <v>169</v>
      </c>
      <c r="D4569" s="15" t="s">
        <v>6</v>
      </c>
      <c r="E4569" s="15" t="s">
        <v>48</v>
      </c>
      <c r="F4569" s="16">
        <v>898</v>
      </c>
      <c r="G4569" s="19">
        <v>1580.8661399999369</v>
      </c>
      <c r="H4569" s="19">
        <f t="shared" si="356"/>
        <v>1419617.7937199434</v>
      </c>
      <c r="I4569" s="20">
        <v>3063.4451399998779</v>
      </c>
      <c r="J4569" s="19">
        <f t="shared" si="357"/>
        <v>2750973.7357198903</v>
      </c>
      <c r="K4569" s="19">
        <f t="shared" si="358"/>
        <v>1482.5789999999411</v>
      </c>
      <c r="L4569" s="19">
        <f t="shared" si="359"/>
        <v>1331355.941999947</v>
      </c>
      <c r="M4569" s="29">
        <f>Table4[[#This Row],[Revenue]]/Table4[[#This Row],[Units]]</f>
        <v>3.411408841870688</v>
      </c>
      <c r="N4569" s="31">
        <f t="shared" si="360"/>
        <v>0.48395807081435122</v>
      </c>
    </row>
    <row r="4570" spans="1:14" x14ac:dyDescent="0.25">
      <c r="A4570" s="35">
        <v>1992</v>
      </c>
      <c r="B4570" s="15" t="s">
        <v>174</v>
      </c>
      <c r="C4570" s="15" t="s">
        <v>169</v>
      </c>
      <c r="D4570" s="15" t="s">
        <v>6</v>
      </c>
      <c r="E4570" s="15" t="s">
        <v>48</v>
      </c>
      <c r="F4570" s="16">
        <v>308</v>
      </c>
      <c r="G4570" s="19">
        <v>629.10411335998083</v>
      </c>
      <c r="H4570" s="19">
        <f t="shared" si="356"/>
        <v>193764.0669148741</v>
      </c>
      <c r="I4570" s="20">
        <v>986.34405599996978</v>
      </c>
      <c r="J4570" s="19">
        <f t="shared" si="357"/>
        <v>303793.9692479907</v>
      </c>
      <c r="K4570" s="19">
        <f t="shared" si="358"/>
        <v>357.23994263998895</v>
      </c>
      <c r="L4570" s="19">
        <f t="shared" si="359"/>
        <v>110029.9023331166</v>
      </c>
      <c r="M4570" s="29">
        <f>Table4[[#This Row],[Revenue]]/Table4[[#This Row],[Units]]</f>
        <v>3.2024157662336683</v>
      </c>
      <c r="N4570" s="31">
        <f t="shared" si="360"/>
        <v>0.36218593346498545</v>
      </c>
    </row>
    <row r="4571" spans="1:14" x14ac:dyDescent="0.25">
      <c r="A4571" s="35">
        <v>1992</v>
      </c>
      <c r="B4571" s="15" t="s">
        <v>172</v>
      </c>
      <c r="C4571" s="15" t="s">
        <v>169</v>
      </c>
      <c r="D4571" s="15" t="s">
        <v>6</v>
      </c>
      <c r="E4571" s="15" t="s">
        <v>48</v>
      </c>
      <c r="F4571" s="16">
        <v>244</v>
      </c>
      <c r="G4571" s="19">
        <v>503.34720383998274</v>
      </c>
      <c r="H4571" s="19">
        <f t="shared" si="356"/>
        <v>122816.71773695579</v>
      </c>
      <c r="I4571" s="20">
        <v>866.7920639999702</v>
      </c>
      <c r="J4571" s="19">
        <f t="shared" si="357"/>
        <v>211497.26361599274</v>
      </c>
      <c r="K4571" s="19">
        <f t="shared" si="358"/>
        <v>363.44486015998746</v>
      </c>
      <c r="L4571" s="19">
        <f t="shared" si="359"/>
        <v>88680.545879036945</v>
      </c>
      <c r="M4571" s="29">
        <f>Table4[[#This Row],[Revenue]]/Table4[[#This Row],[Units]]</f>
        <v>3.5524264918031565</v>
      </c>
      <c r="N4571" s="31">
        <f t="shared" si="360"/>
        <v>0.41929878601195864</v>
      </c>
    </row>
    <row r="4572" spans="1:14" x14ac:dyDescent="0.25">
      <c r="A4572" s="35">
        <v>1992</v>
      </c>
      <c r="B4572" s="15" t="s">
        <v>173</v>
      </c>
      <c r="C4572" s="15" t="s">
        <v>170</v>
      </c>
      <c r="D4572" s="15" t="s">
        <v>168</v>
      </c>
      <c r="E4572" s="15" t="s">
        <v>48</v>
      </c>
      <c r="F4572" s="16">
        <v>169</v>
      </c>
      <c r="G4572" s="19">
        <v>247.53618593999116</v>
      </c>
      <c r="H4572" s="19">
        <f t="shared" si="356"/>
        <v>41833.615423858508</v>
      </c>
      <c r="I4572" s="20">
        <v>613.37237399997821</v>
      </c>
      <c r="J4572" s="19">
        <f t="shared" si="357"/>
        <v>103659.93120599631</v>
      </c>
      <c r="K4572" s="19">
        <f t="shared" si="358"/>
        <v>365.83618805998708</v>
      </c>
      <c r="L4572" s="19">
        <f t="shared" si="359"/>
        <v>61826.315782137804</v>
      </c>
      <c r="M4572" s="29">
        <f>Table4[[#This Row],[Revenue]]/Table4[[#This Row],[Units]]</f>
        <v>3.6294223313608178</v>
      </c>
      <c r="N4572" s="31">
        <f t="shared" si="360"/>
        <v>0.59643408077586502</v>
      </c>
    </row>
    <row r="4573" spans="1:14" x14ac:dyDescent="0.25">
      <c r="A4573" s="35">
        <v>1996</v>
      </c>
      <c r="B4573" s="15" t="s">
        <v>175</v>
      </c>
      <c r="C4573" s="15" t="s">
        <v>170</v>
      </c>
      <c r="D4573" s="15" t="s">
        <v>168</v>
      </c>
      <c r="E4573" s="15" t="s">
        <v>48</v>
      </c>
      <c r="F4573" s="16">
        <v>779</v>
      </c>
      <c r="G4573" s="19">
        <v>906.85290216998987</v>
      </c>
      <c r="H4573" s="19">
        <f t="shared" si="356"/>
        <v>706438.41079042212</v>
      </c>
      <c r="I4573" s="20">
        <v>1749.4275069999849</v>
      </c>
      <c r="J4573" s="19">
        <f t="shared" si="357"/>
        <v>1362804.0279529882</v>
      </c>
      <c r="K4573" s="19">
        <f t="shared" si="358"/>
        <v>842.574604829995</v>
      </c>
      <c r="L4573" s="19">
        <f t="shared" si="359"/>
        <v>656365.61716256605</v>
      </c>
      <c r="M4573" s="29">
        <f>Table4[[#This Row],[Revenue]]/Table4[[#This Row],[Units]]</f>
        <v>2.2457349255455519</v>
      </c>
      <c r="N4573" s="31">
        <f t="shared" si="360"/>
        <v>0.48162876224284856</v>
      </c>
    </row>
    <row r="4574" spans="1:14" x14ac:dyDescent="0.25">
      <c r="A4574" s="35">
        <v>1996</v>
      </c>
      <c r="B4574" s="15" t="s">
        <v>175</v>
      </c>
      <c r="C4574" s="15" t="s">
        <v>170</v>
      </c>
      <c r="D4574" s="15" t="s">
        <v>168</v>
      </c>
      <c r="E4574" s="15" t="s">
        <v>48</v>
      </c>
      <c r="F4574" s="16">
        <v>780</v>
      </c>
      <c r="G4574" s="19">
        <v>972.26885228398908</v>
      </c>
      <c r="H4574" s="19">
        <f t="shared" si="356"/>
        <v>758369.70478151145</v>
      </c>
      <c r="I4574" s="20">
        <v>1556.8511363999824</v>
      </c>
      <c r="J4574" s="19">
        <f t="shared" si="357"/>
        <v>1214343.8863919862</v>
      </c>
      <c r="K4574" s="19">
        <f t="shared" si="358"/>
        <v>584.58228411599328</v>
      </c>
      <c r="L4574" s="19">
        <f t="shared" si="359"/>
        <v>455974.18161047471</v>
      </c>
      <c r="M4574" s="29">
        <f>Table4[[#This Row],[Revenue]]/Table4[[#This Row],[Units]]</f>
        <v>1.9959629953845928</v>
      </c>
      <c r="N4574" s="31">
        <f t="shared" si="360"/>
        <v>0.37549016116451855</v>
      </c>
    </row>
    <row r="4575" spans="1:14" x14ac:dyDescent="0.25">
      <c r="A4575" s="35">
        <v>1996</v>
      </c>
      <c r="B4575" s="15" t="s">
        <v>175</v>
      </c>
      <c r="C4575" s="15" t="s">
        <v>169</v>
      </c>
      <c r="D4575" s="15" t="s">
        <v>6</v>
      </c>
      <c r="E4575" s="15" t="s">
        <v>48</v>
      </c>
      <c r="F4575" s="16">
        <v>183</v>
      </c>
      <c r="G4575" s="19">
        <v>268.04158763519774</v>
      </c>
      <c r="H4575" s="19">
        <f t="shared" si="356"/>
        <v>49051.610537241184</v>
      </c>
      <c r="I4575" s="20">
        <v>540.37838591999559</v>
      </c>
      <c r="J4575" s="19">
        <f t="shared" si="357"/>
        <v>98889.244623359191</v>
      </c>
      <c r="K4575" s="19">
        <f t="shared" si="358"/>
        <v>272.33679828479785</v>
      </c>
      <c r="L4575" s="19">
        <f t="shared" si="359"/>
        <v>49837.634086118007</v>
      </c>
      <c r="M4575" s="29">
        <f>Table4[[#This Row],[Revenue]]/Table4[[#This Row],[Units]]</f>
        <v>2.9528873547540742</v>
      </c>
      <c r="N4575" s="31">
        <f t="shared" si="360"/>
        <v>0.50397426207405349</v>
      </c>
    </row>
    <row r="4576" spans="1:14" x14ac:dyDescent="0.25">
      <c r="A4576" s="35">
        <v>1997</v>
      </c>
      <c r="B4576" s="15" t="s">
        <v>171</v>
      </c>
      <c r="C4576" s="15" t="s">
        <v>170</v>
      </c>
      <c r="D4576" s="15" t="s">
        <v>146</v>
      </c>
      <c r="E4576" s="15" t="s">
        <v>48</v>
      </c>
      <c r="F4576" s="16">
        <v>890</v>
      </c>
      <c r="G4576" s="19">
        <v>1028.3006599999746</v>
      </c>
      <c r="H4576" s="19">
        <f t="shared" si="356"/>
        <v>915187.58739997738</v>
      </c>
      <c r="I4576" s="20">
        <v>2304.9419385999431</v>
      </c>
      <c r="J4576" s="19">
        <f t="shared" si="357"/>
        <v>2051398.3253539493</v>
      </c>
      <c r="K4576" s="19">
        <f t="shared" si="358"/>
        <v>1276.6412785999685</v>
      </c>
      <c r="L4576" s="19">
        <f t="shared" si="359"/>
        <v>1136210.7379539721</v>
      </c>
      <c r="M4576" s="29">
        <f>Table4[[#This Row],[Revenue]]/Table4[[#This Row],[Units]]</f>
        <v>2.5898224029212842</v>
      </c>
      <c r="N4576" s="31">
        <f t="shared" si="360"/>
        <v>0.553871339325545</v>
      </c>
    </row>
    <row r="4577" spans="1:14" x14ac:dyDescent="0.25">
      <c r="A4577" s="35">
        <v>1997</v>
      </c>
      <c r="B4577" s="15" t="s">
        <v>174</v>
      </c>
      <c r="C4577" s="15" t="s">
        <v>169</v>
      </c>
      <c r="D4577" s="15" t="s">
        <v>6</v>
      </c>
      <c r="E4577" s="15" t="s">
        <v>48</v>
      </c>
      <c r="F4577" s="16">
        <v>505</v>
      </c>
      <c r="G4577" s="19">
        <v>674.99915999998814</v>
      </c>
      <c r="H4577" s="19">
        <f t="shared" si="356"/>
        <v>340874.575799994</v>
      </c>
      <c r="I4577" s="20">
        <v>1581.5714243999721</v>
      </c>
      <c r="J4577" s="19">
        <f t="shared" si="357"/>
        <v>798693.56932198594</v>
      </c>
      <c r="K4577" s="19">
        <f t="shared" si="358"/>
        <v>906.57226439998396</v>
      </c>
      <c r="L4577" s="19">
        <f t="shared" si="359"/>
        <v>457818.99352199194</v>
      </c>
      <c r="M4577" s="29">
        <f>Table4[[#This Row],[Revenue]]/Table4[[#This Row],[Units]]</f>
        <v>3.1318246027722219</v>
      </c>
      <c r="N4577" s="31">
        <f t="shared" si="360"/>
        <v>0.57320981551239514</v>
      </c>
    </row>
    <row r="4578" spans="1:14" x14ac:dyDescent="0.25">
      <c r="A4578" s="35">
        <v>1997</v>
      </c>
      <c r="B4578" s="15" t="s">
        <v>174</v>
      </c>
      <c r="C4578" s="15" t="s">
        <v>170</v>
      </c>
      <c r="D4578" s="15" t="s">
        <v>168</v>
      </c>
      <c r="E4578" s="15" t="s">
        <v>48</v>
      </c>
      <c r="F4578" s="16">
        <v>417</v>
      </c>
      <c r="G4578" s="19">
        <v>570.63724183619195</v>
      </c>
      <c r="H4578" s="19">
        <f t="shared" si="356"/>
        <v>237955.72984569205</v>
      </c>
      <c r="I4578" s="20">
        <v>972.12739301998636</v>
      </c>
      <c r="J4578" s="19">
        <f t="shared" si="357"/>
        <v>405377.12288933434</v>
      </c>
      <c r="K4578" s="19">
        <f t="shared" si="358"/>
        <v>401.49015118379441</v>
      </c>
      <c r="L4578" s="19">
        <f t="shared" si="359"/>
        <v>167421.39304364228</v>
      </c>
      <c r="M4578" s="29">
        <f>Table4[[#This Row],[Revenue]]/Table4[[#This Row],[Units]]</f>
        <v>2.3312407506474493</v>
      </c>
      <c r="N4578" s="31">
        <f t="shared" si="360"/>
        <v>0.41300158195988623</v>
      </c>
    </row>
    <row r="4579" spans="1:14" x14ac:dyDescent="0.25">
      <c r="A4579" s="35">
        <v>1999</v>
      </c>
      <c r="B4579" s="15" t="s">
        <v>172</v>
      </c>
      <c r="C4579" s="15" t="s">
        <v>169</v>
      </c>
      <c r="D4579" s="15" t="s">
        <v>6</v>
      </c>
      <c r="E4579" s="15" t="s">
        <v>48</v>
      </c>
      <c r="F4579" s="16">
        <v>926</v>
      </c>
      <c r="G4579" s="19">
        <v>1563.5222939999421</v>
      </c>
      <c r="H4579" s="19">
        <f t="shared" si="356"/>
        <v>1447821.6442439463</v>
      </c>
      <c r="I4579" s="20">
        <v>3013.9781939998884</v>
      </c>
      <c r="J4579" s="19">
        <f t="shared" si="357"/>
        <v>2790943.8076438964</v>
      </c>
      <c r="K4579" s="19">
        <f t="shared" si="358"/>
        <v>1450.4558999999463</v>
      </c>
      <c r="L4579" s="19">
        <f t="shared" si="359"/>
        <v>1343122.1633999501</v>
      </c>
      <c r="M4579" s="29">
        <f>Table4[[#This Row],[Revenue]]/Table4[[#This Row],[Units]]</f>
        <v>3.2548360626348685</v>
      </c>
      <c r="N4579" s="31">
        <f t="shared" si="360"/>
        <v>0.48124299734067683</v>
      </c>
    </row>
    <row r="4580" spans="1:14" x14ac:dyDescent="0.25">
      <c r="A4580" s="35">
        <v>1999</v>
      </c>
      <c r="B4580" s="15" t="s">
        <v>171</v>
      </c>
      <c r="C4580" s="15" t="s">
        <v>169</v>
      </c>
      <c r="D4580" s="15" t="s">
        <v>6</v>
      </c>
      <c r="E4580" s="15" t="s">
        <v>48</v>
      </c>
      <c r="F4580" s="16">
        <v>505</v>
      </c>
      <c r="G4580" s="19">
        <v>911.39975999996204</v>
      </c>
      <c r="H4580" s="19">
        <f t="shared" si="356"/>
        <v>460256.87879998086</v>
      </c>
      <c r="I4580" s="20">
        <v>2004.0357599999163</v>
      </c>
      <c r="J4580" s="19">
        <f t="shared" si="357"/>
        <v>1012038.0587999577</v>
      </c>
      <c r="K4580" s="19">
        <f t="shared" si="358"/>
        <v>1092.6359999999543</v>
      </c>
      <c r="L4580" s="19">
        <f t="shared" si="359"/>
        <v>551781.17999997688</v>
      </c>
      <c r="M4580" s="29">
        <f>Table4[[#This Row],[Revenue]]/Table4[[#This Row],[Units]]</f>
        <v>3.9683876435641907</v>
      </c>
      <c r="N4580" s="31">
        <f t="shared" si="360"/>
        <v>0.54521781587370477</v>
      </c>
    </row>
    <row r="4581" spans="1:14" x14ac:dyDescent="0.25">
      <c r="A4581" s="35">
        <v>1999</v>
      </c>
      <c r="B4581" s="15" t="s">
        <v>174</v>
      </c>
      <c r="C4581" s="15" t="s">
        <v>170</v>
      </c>
      <c r="D4581" s="15" t="s">
        <v>168</v>
      </c>
      <c r="E4581" s="15" t="s">
        <v>48</v>
      </c>
      <c r="F4581" s="16">
        <v>417</v>
      </c>
      <c r="G4581" s="19">
        <v>712.82152520997488</v>
      </c>
      <c r="H4581" s="19">
        <f t="shared" si="356"/>
        <v>297246.57601255953</v>
      </c>
      <c r="I4581" s="20">
        <v>1185.1262909999582</v>
      </c>
      <c r="J4581" s="19">
        <f t="shared" si="357"/>
        <v>494197.66334698256</v>
      </c>
      <c r="K4581" s="19">
        <f t="shared" si="358"/>
        <v>472.30476578998332</v>
      </c>
      <c r="L4581" s="19">
        <f t="shared" si="359"/>
        <v>196951.08733442303</v>
      </c>
      <c r="M4581" s="29">
        <f>Table4[[#This Row],[Revenue]]/Table4[[#This Row],[Units]]</f>
        <v>2.8420294748200439</v>
      </c>
      <c r="N4581" s="31">
        <f t="shared" si="360"/>
        <v>0.39852694972404418</v>
      </c>
    </row>
    <row r="4582" spans="1:14" x14ac:dyDescent="0.25">
      <c r="A4582" s="35">
        <v>1999</v>
      </c>
      <c r="B4582" s="15" t="s">
        <v>174</v>
      </c>
      <c r="C4582" s="15" t="s">
        <v>169</v>
      </c>
      <c r="D4582" s="15" t="s">
        <v>6</v>
      </c>
      <c r="E4582" s="15" t="s">
        <v>48</v>
      </c>
      <c r="F4582" s="16">
        <v>183</v>
      </c>
      <c r="G4582" s="19">
        <v>358.47651431998742</v>
      </c>
      <c r="H4582" s="19">
        <f t="shared" si="356"/>
        <v>65601.202120557704</v>
      </c>
      <c r="I4582" s="20">
        <v>715.30207199997494</v>
      </c>
      <c r="J4582" s="19">
        <f t="shared" si="357"/>
        <v>130900.27917599541</v>
      </c>
      <c r="K4582" s="19">
        <f t="shared" si="358"/>
        <v>356.82555767998753</v>
      </c>
      <c r="L4582" s="19">
        <f t="shared" si="359"/>
        <v>65299.077055437709</v>
      </c>
      <c r="M4582" s="29">
        <f>Table4[[#This Row],[Revenue]]/Table4[[#This Row],[Units]]</f>
        <v>3.9087544918031418</v>
      </c>
      <c r="N4582" s="31">
        <f t="shared" si="360"/>
        <v>0.4988459724187686</v>
      </c>
    </row>
    <row r="4583" spans="1:14" x14ac:dyDescent="0.25">
      <c r="A4583" s="35">
        <v>2000</v>
      </c>
      <c r="B4583" s="15" t="s">
        <v>171</v>
      </c>
      <c r="C4583" s="15" t="s">
        <v>170</v>
      </c>
      <c r="D4583" s="15" t="s">
        <v>168</v>
      </c>
      <c r="E4583" s="15" t="s">
        <v>48</v>
      </c>
      <c r="F4583" s="16">
        <v>326</v>
      </c>
      <c r="G4583" s="19">
        <v>600.70923443997071</v>
      </c>
      <c r="H4583" s="19">
        <f t="shared" si="356"/>
        <v>195831.21042743046</v>
      </c>
      <c r="I4583" s="20">
        <v>1776.6117239999135</v>
      </c>
      <c r="J4583" s="19">
        <f t="shared" si="357"/>
        <v>579175.4220239718</v>
      </c>
      <c r="K4583" s="19">
        <f t="shared" si="358"/>
        <v>1175.9024895599428</v>
      </c>
      <c r="L4583" s="19">
        <f t="shared" si="359"/>
        <v>383344.21159654134</v>
      </c>
      <c r="M4583" s="29">
        <f>Table4[[#This Row],[Revenue]]/Table4[[#This Row],[Units]]</f>
        <v>5.4497292147236607</v>
      </c>
      <c r="N4583" s="31">
        <f t="shared" si="360"/>
        <v>0.66187928047242806</v>
      </c>
    </row>
    <row r="4584" spans="1:14" x14ac:dyDescent="0.25">
      <c r="A4584" s="35">
        <v>2000</v>
      </c>
      <c r="B4584" s="15" t="s">
        <v>175</v>
      </c>
      <c r="C4584" s="15" t="s">
        <v>170</v>
      </c>
      <c r="D4584" s="15" t="s">
        <v>168</v>
      </c>
      <c r="E4584" s="15" t="s">
        <v>48</v>
      </c>
      <c r="F4584" s="16">
        <v>330</v>
      </c>
      <c r="G4584" s="19">
        <v>525.96148023997523</v>
      </c>
      <c r="H4584" s="19">
        <f t="shared" si="356"/>
        <v>173567.28847919183</v>
      </c>
      <c r="I4584" s="20">
        <v>1577.3609039999258</v>
      </c>
      <c r="J4584" s="19">
        <f t="shared" si="357"/>
        <v>520529.09831997548</v>
      </c>
      <c r="K4584" s="19">
        <f t="shared" si="358"/>
        <v>1051.3994237599504</v>
      </c>
      <c r="L4584" s="19">
        <f t="shared" si="359"/>
        <v>346961.80984078365</v>
      </c>
      <c r="M4584" s="29">
        <f>Table4[[#This Row],[Revenue]]/Table4[[#This Row],[Units]]</f>
        <v>4.7798815272725026</v>
      </c>
      <c r="N4584" s="31">
        <f t="shared" si="360"/>
        <v>0.66655603108570516</v>
      </c>
    </row>
    <row r="4585" spans="1:14" x14ac:dyDescent="0.25">
      <c r="A4585" s="35">
        <v>2000</v>
      </c>
      <c r="B4585" s="15" t="s">
        <v>173</v>
      </c>
      <c r="C4585" s="15" t="s">
        <v>170</v>
      </c>
      <c r="D4585" s="15" t="s">
        <v>168</v>
      </c>
      <c r="E4585" s="15" t="s">
        <v>48</v>
      </c>
      <c r="F4585" s="16">
        <v>331</v>
      </c>
      <c r="G4585" s="19">
        <v>458.30292785997915</v>
      </c>
      <c r="H4585" s="19">
        <f t="shared" si="356"/>
        <v>151698.26912165311</v>
      </c>
      <c r="I4585" s="20">
        <v>1385.5296059999368</v>
      </c>
      <c r="J4585" s="19">
        <f t="shared" si="357"/>
        <v>458610.29958597908</v>
      </c>
      <c r="K4585" s="19">
        <f t="shared" si="358"/>
        <v>927.2266781399577</v>
      </c>
      <c r="L4585" s="19">
        <f t="shared" si="359"/>
        <v>306912.03046432597</v>
      </c>
      <c r="M4585" s="29">
        <f>Table4[[#This Row],[Revenue]]/Table4[[#This Row],[Units]]</f>
        <v>4.1858900483381776</v>
      </c>
      <c r="N4585" s="31">
        <f t="shared" si="360"/>
        <v>0.66922184421369912</v>
      </c>
    </row>
    <row r="4586" spans="1:14" x14ac:dyDescent="0.25">
      <c r="A4586" s="35">
        <v>2000</v>
      </c>
      <c r="B4586" s="15" t="s">
        <v>172</v>
      </c>
      <c r="C4586" s="15" t="s">
        <v>170</v>
      </c>
      <c r="D4586" s="15" t="s">
        <v>168</v>
      </c>
      <c r="E4586" s="15" t="s">
        <v>48</v>
      </c>
      <c r="F4586" s="16">
        <v>122</v>
      </c>
      <c r="G4586" s="19">
        <v>207.34857547999093</v>
      </c>
      <c r="H4586" s="19">
        <f t="shared" si="356"/>
        <v>25296.526208558895</v>
      </c>
      <c r="I4586" s="20">
        <v>602.45830799997361</v>
      </c>
      <c r="J4586" s="19">
        <f t="shared" si="357"/>
        <v>73499.913575996776</v>
      </c>
      <c r="K4586" s="19">
        <f t="shared" si="358"/>
        <v>395.10973251998269</v>
      </c>
      <c r="L4586" s="19">
        <f t="shared" si="359"/>
        <v>48203.387367437885</v>
      </c>
      <c r="M4586" s="29">
        <f>Table4[[#This Row],[Revenue]]/Table4[[#This Row],[Units]]</f>
        <v>4.9381828524587998</v>
      </c>
      <c r="N4586" s="31">
        <f t="shared" si="360"/>
        <v>0.65582917070503743</v>
      </c>
    </row>
    <row r="4587" spans="1:14" x14ac:dyDescent="0.25">
      <c r="A4587" s="35">
        <v>2001</v>
      </c>
      <c r="B4587" s="15" t="s">
        <v>171</v>
      </c>
      <c r="C4587" s="15" t="s">
        <v>170</v>
      </c>
      <c r="D4587" s="15" t="s">
        <v>168</v>
      </c>
      <c r="E4587" s="15" t="s">
        <v>48</v>
      </c>
      <c r="F4587" s="16">
        <v>718.19417858569</v>
      </c>
      <c r="G4587" s="19">
        <v>1013.6477220272291</v>
      </c>
      <c r="H4587" s="19">
        <f t="shared" si="356"/>
        <v>727995.89309660159</v>
      </c>
      <c r="I4587" s="20">
        <v>3196.7026603874801</v>
      </c>
      <c r="J4587" s="19">
        <f t="shared" si="357"/>
        <v>2295853.2413596762</v>
      </c>
      <c r="K4587" s="19">
        <f t="shared" si="358"/>
        <v>2183.0549383602511</v>
      </c>
      <c r="L4587" s="19">
        <f t="shared" si="359"/>
        <v>1567857.3482630746</v>
      </c>
      <c r="M4587" s="29">
        <f>Table4[[#This Row],[Revenue]]/Table4[[#This Row],[Units]]</f>
        <v>4.4510283648951514</v>
      </c>
      <c r="N4587" s="31">
        <f t="shared" si="360"/>
        <v>0.68290834972297287</v>
      </c>
    </row>
    <row r="4588" spans="1:14" x14ac:dyDescent="0.25">
      <c r="A4588" s="35">
        <v>2001</v>
      </c>
      <c r="B4588" s="15" t="s">
        <v>176</v>
      </c>
      <c r="C4588" s="15" t="s">
        <v>169</v>
      </c>
      <c r="D4588" s="15" t="s">
        <v>5</v>
      </c>
      <c r="E4588" s="15" t="s">
        <v>48</v>
      </c>
      <c r="F4588" s="16">
        <v>459</v>
      </c>
      <c r="G4588" s="19">
        <v>1136.9807607299399</v>
      </c>
      <c r="H4588" s="19">
        <f t="shared" si="356"/>
        <v>521874.16917504242</v>
      </c>
      <c r="I4588" s="20">
        <v>2564.0985829998644</v>
      </c>
      <c r="J4588" s="19">
        <f t="shared" si="357"/>
        <v>1176921.2495969378</v>
      </c>
      <c r="K4588" s="19">
        <f t="shared" si="358"/>
        <v>1427.1178222699245</v>
      </c>
      <c r="L4588" s="19">
        <f t="shared" si="359"/>
        <v>655047.08042189537</v>
      </c>
      <c r="M4588" s="29">
        <f>Table4[[#This Row],[Revenue]]/Table4[[#This Row],[Units]]</f>
        <v>5.5862714226576564</v>
      </c>
      <c r="N4588" s="31">
        <f t="shared" si="360"/>
        <v>0.55657681484316002</v>
      </c>
    </row>
    <row r="4589" spans="1:14" x14ac:dyDescent="0.25">
      <c r="A4589" s="35">
        <v>2001</v>
      </c>
      <c r="B4589" s="15" t="s">
        <v>172</v>
      </c>
      <c r="C4589" s="15" t="s">
        <v>170</v>
      </c>
      <c r="D4589" s="15" t="s">
        <v>168</v>
      </c>
      <c r="E4589" s="15" t="s">
        <v>48</v>
      </c>
      <c r="F4589" s="16">
        <v>324</v>
      </c>
      <c r="G4589" s="19">
        <v>657.3505886399671</v>
      </c>
      <c r="H4589" s="19">
        <f t="shared" si="356"/>
        <v>212981.59071934933</v>
      </c>
      <c r="I4589" s="20">
        <v>1900.9825439999049</v>
      </c>
      <c r="J4589" s="19">
        <f t="shared" si="357"/>
        <v>615918.34425596916</v>
      </c>
      <c r="K4589" s="19">
        <f t="shared" si="358"/>
        <v>1243.6319553599378</v>
      </c>
      <c r="L4589" s="19">
        <f t="shared" si="359"/>
        <v>402936.75353661983</v>
      </c>
      <c r="M4589" s="29">
        <f>Table4[[#This Row],[Revenue]]/Table4[[#This Row],[Units]]</f>
        <v>5.8672300740737811</v>
      </c>
      <c r="N4589" s="31">
        <f t="shared" si="360"/>
        <v>0.65420482649103173</v>
      </c>
    </row>
    <row r="4590" spans="1:14" x14ac:dyDescent="0.25">
      <c r="A4590" s="35">
        <v>2001</v>
      </c>
      <c r="B4590" s="15" t="s">
        <v>175</v>
      </c>
      <c r="C4590" s="15" t="s">
        <v>170</v>
      </c>
      <c r="D4590" s="15" t="s">
        <v>168</v>
      </c>
      <c r="E4590" s="15" t="s">
        <v>48</v>
      </c>
      <c r="F4590" s="16">
        <v>332</v>
      </c>
      <c r="G4590" s="19">
        <v>548.33128123997039</v>
      </c>
      <c r="H4590" s="19">
        <f t="shared" si="356"/>
        <v>182045.98537167016</v>
      </c>
      <c r="I4590" s="20">
        <v>1578.228003999915</v>
      </c>
      <c r="J4590" s="19">
        <f t="shared" si="357"/>
        <v>523971.69732797181</v>
      </c>
      <c r="K4590" s="19">
        <f t="shared" si="358"/>
        <v>1029.8967227599446</v>
      </c>
      <c r="L4590" s="19">
        <f t="shared" si="359"/>
        <v>341925.71195630165</v>
      </c>
      <c r="M4590" s="29">
        <f>Table4[[#This Row],[Revenue]]/Table4[[#This Row],[Units]]</f>
        <v>4.7536988072286599</v>
      </c>
      <c r="N4590" s="31">
        <f t="shared" si="360"/>
        <v>0.65256523148096424</v>
      </c>
    </row>
    <row r="4591" spans="1:14" x14ac:dyDescent="0.25">
      <c r="A4591" s="35">
        <v>2001</v>
      </c>
      <c r="B4591" s="15" t="s">
        <v>176</v>
      </c>
      <c r="C4591" s="15" t="s">
        <v>170</v>
      </c>
      <c r="D4591" s="15" t="s">
        <v>168</v>
      </c>
      <c r="E4591" s="15" t="s">
        <v>48</v>
      </c>
      <c r="F4591" s="16">
        <v>335</v>
      </c>
      <c r="G4591" s="19">
        <v>536.51647703997173</v>
      </c>
      <c r="H4591" s="19">
        <f t="shared" si="356"/>
        <v>179733.01980839053</v>
      </c>
      <c r="I4591" s="20">
        <v>1544.2221839999188</v>
      </c>
      <c r="J4591" s="19">
        <f t="shared" si="357"/>
        <v>517314.43163997278</v>
      </c>
      <c r="K4591" s="19">
        <f t="shared" si="358"/>
        <v>1007.7057069599471</v>
      </c>
      <c r="L4591" s="19">
        <f t="shared" si="359"/>
        <v>337581.41183158226</v>
      </c>
      <c r="M4591" s="29">
        <f>Table4[[#This Row],[Revenue]]/Table4[[#This Row],[Units]]</f>
        <v>4.6096184597012497</v>
      </c>
      <c r="N4591" s="31">
        <f t="shared" si="360"/>
        <v>0.65256523148096413</v>
      </c>
    </row>
    <row r="4592" spans="1:14" x14ac:dyDescent="0.25">
      <c r="A4592" s="35">
        <v>2002</v>
      </c>
      <c r="B4592" s="15" t="s">
        <v>175</v>
      </c>
      <c r="C4592" s="15" t="s">
        <v>170</v>
      </c>
      <c r="D4592" s="15" t="s">
        <v>168</v>
      </c>
      <c r="E4592" s="15" t="s">
        <v>48</v>
      </c>
      <c r="F4592" s="16">
        <v>853.09957066646757</v>
      </c>
      <c r="G4592" s="19">
        <v>1229.8034618104089</v>
      </c>
      <c r="H4592" s="19">
        <f t="shared" si="356"/>
        <v>1049144.8052745953</v>
      </c>
      <c r="I4592" s="20">
        <v>4229.3609460393072</v>
      </c>
      <c r="J4592" s="19">
        <f t="shared" si="357"/>
        <v>3608066.0072596581</v>
      </c>
      <c r="K4592" s="19">
        <f t="shared" si="358"/>
        <v>2999.5574842288984</v>
      </c>
      <c r="L4592" s="19">
        <f t="shared" si="359"/>
        <v>2558921.201985063</v>
      </c>
      <c r="M4592" s="29">
        <f>Table4[[#This Row],[Revenue]]/Table4[[#This Row],[Units]]</f>
        <v>4.9576404577664954</v>
      </c>
      <c r="N4592" s="31">
        <f t="shared" si="360"/>
        <v>0.70922239139648513</v>
      </c>
    </row>
    <row r="4593" spans="1:14" x14ac:dyDescent="0.25">
      <c r="A4593" s="35">
        <v>2002</v>
      </c>
      <c r="B4593" s="15" t="s">
        <v>173</v>
      </c>
      <c r="C4593" s="15" t="s">
        <v>170</v>
      </c>
      <c r="D4593" s="15" t="s">
        <v>168</v>
      </c>
      <c r="E4593" s="15" t="s">
        <v>48</v>
      </c>
      <c r="F4593" s="16">
        <v>643.99928123282973</v>
      </c>
      <c r="G4593" s="19">
        <v>1387.739811419963</v>
      </c>
      <c r="H4593" s="19">
        <f t="shared" si="356"/>
        <v>893703.44109263876</v>
      </c>
      <c r="I4593" s="20">
        <v>4398.8158406452749</v>
      </c>
      <c r="J4593" s="19">
        <f t="shared" si="357"/>
        <v>2832834.2396511426</v>
      </c>
      <c r="K4593" s="19">
        <f t="shared" si="358"/>
        <v>3011.0760292253117</v>
      </c>
      <c r="L4593" s="19">
        <f t="shared" si="359"/>
        <v>1939130.7985585039</v>
      </c>
      <c r="M4593" s="29">
        <f>Table4[[#This Row],[Revenue]]/Table4[[#This Row],[Units]]</f>
        <v>6.8304670033551469</v>
      </c>
      <c r="N4593" s="31">
        <f t="shared" si="360"/>
        <v>0.68451968400286756</v>
      </c>
    </row>
    <row r="4594" spans="1:14" x14ac:dyDescent="0.25">
      <c r="A4594" s="35">
        <v>2002</v>
      </c>
      <c r="B4594" s="15" t="s">
        <v>176</v>
      </c>
      <c r="C4594" s="15" t="s">
        <v>170</v>
      </c>
      <c r="D4594" s="15" t="s">
        <v>168</v>
      </c>
      <c r="E4594" s="15" t="s">
        <v>48</v>
      </c>
      <c r="F4594" s="16">
        <v>775.54506424224314</v>
      </c>
      <c r="G4594" s="19">
        <v>1048.7027170069011</v>
      </c>
      <c r="H4594" s="19">
        <f t="shared" si="356"/>
        <v>813316.21603213204</v>
      </c>
      <c r="I4594" s="20">
        <v>3318.021990344846</v>
      </c>
      <c r="J4594" s="19">
        <f t="shared" si="357"/>
        <v>2573275.5776591692</v>
      </c>
      <c r="K4594" s="19">
        <f t="shared" si="358"/>
        <v>2269.3192733379447</v>
      </c>
      <c r="L4594" s="19">
        <f t="shared" si="359"/>
        <v>1759959.3616270372</v>
      </c>
      <c r="M4594" s="29">
        <f>Table4[[#This Row],[Revenue]]/Table4[[#This Row],[Units]]</f>
        <v>4.2783097247698487</v>
      </c>
      <c r="N4594" s="31">
        <f t="shared" si="360"/>
        <v>0.68393738195270115</v>
      </c>
    </row>
    <row r="4595" spans="1:14" x14ac:dyDescent="0.25">
      <c r="A4595" s="35">
        <v>2002</v>
      </c>
      <c r="B4595" s="15" t="s">
        <v>172</v>
      </c>
      <c r="C4595" s="15" t="s">
        <v>170</v>
      </c>
      <c r="D4595" s="15" t="s">
        <v>168</v>
      </c>
      <c r="E4595" s="15" t="s">
        <v>48</v>
      </c>
      <c r="F4595" s="16">
        <v>595.34784192391805</v>
      </c>
      <c r="G4595" s="19">
        <v>1205.4540038665073</v>
      </c>
      <c r="H4595" s="19">
        <f t="shared" si="356"/>
        <v>717664.43974047143</v>
      </c>
      <c r="I4595" s="20">
        <v>3770.2497346244386</v>
      </c>
      <c r="J4595" s="19">
        <f t="shared" si="357"/>
        <v>2244610.0430228841</v>
      </c>
      <c r="K4595" s="19">
        <f t="shared" si="358"/>
        <v>2564.7957307579313</v>
      </c>
      <c r="L4595" s="19">
        <f t="shared" si="359"/>
        <v>1526945.6032824125</v>
      </c>
      <c r="M4595" s="29">
        <f>Table4[[#This Row],[Revenue]]/Table4[[#This Row],[Units]]</f>
        <v>6.3328519381888588</v>
      </c>
      <c r="N4595" s="31">
        <f t="shared" si="360"/>
        <v>0.68027210696519425</v>
      </c>
    </row>
    <row r="4596" spans="1:14" x14ac:dyDescent="0.25">
      <c r="A4596" s="35">
        <v>2003</v>
      </c>
      <c r="B4596" s="15" t="s">
        <v>171</v>
      </c>
      <c r="C4596" s="15" t="s">
        <v>170</v>
      </c>
      <c r="D4596" s="15" t="s">
        <v>146</v>
      </c>
      <c r="E4596" s="15" t="s">
        <v>48</v>
      </c>
      <c r="F4596" s="16">
        <v>946</v>
      </c>
      <c r="G4596" s="19">
        <v>1066.458909999976</v>
      </c>
      <c r="H4596" s="19">
        <f t="shared" si="356"/>
        <v>1008870.1288599772</v>
      </c>
      <c r="I4596" s="20">
        <v>2171.4560218999509</v>
      </c>
      <c r="J4596" s="19">
        <f t="shared" si="357"/>
        <v>2054197.3967173535</v>
      </c>
      <c r="K4596" s="19">
        <f t="shared" si="358"/>
        <v>1104.9971118999749</v>
      </c>
      <c r="L4596" s="19">
        <f t="shared" si="359"/>
        <v>1045327.2678573763</v>
      </c>
      <c r="M4596" s="29">
        <f>Table4[[#This Row],[Revenue]]/Table4[[#This Row],[Units]]</f>
        <v>2.2954080569766924</v>
      </c>
      <c r="N4596" s="31">
        <f t="shared" si="360"/>
        <v>0.50887381588927583</v>
      </c>
    </row>
    <row r="4597" spans="1:14" x14ac:dyDescent="0.25">
      <c r="A4597" s="35">
        <v>2003</v>
      </c>
      <c r="B4597" s="15" t="s">
        <v>171</v>
      </c>
      <c r="C4597" s="15" t="s">
        <v>170</v>
      </c>
      <c r="D4597" s="15" t="s">
        <v>146</v>
      </c>
      <c r="E4597" s="15" t="s">
        <v>48</v>
      </c>
      <c r="F4597" s="16">
        <v>690</v>
      </c>
      <c r="G4597" s="19">
        <v>752.32148999998526</v>
      </c>
      <c r="H4597" s="19">
        <f t="shared" si="356"/>
        <v>519101.82809998986</v>
      </c>
      <c r="I4597" s="20">
        <v>1643.0310140999679</v>
      </c>
      <c r="J4597" s="19">
        <f t="shared" si="357"/>
        <v>1133691.3997289778</v>
      </c>
      <c r="K4597" s="19">
        <f t="shared" si="358"/>
        <v>890.70952409998267</v>
      </c>
      <c r="L4597" s="19">
        <f t="shared" si="359"/>
        <v>614589.57162898802</v>
      </c>
      <c r="M4597" s="29">
        <f>Table4[[#This Row],[Revenue]]/Table4[[#This Row],[Units]]</f>
        <v>2.381204368260823</v>
      </c>
      <c r="N4597" s="31">
        <f t="shared" si="360"/>
        <v>0.54211364025158237</v>
      </c>
    </row>
    <row r="4598" spans="1:14" x14ac:dyDescent="0.25">
      <c r="A4598" s="35">
        <v>2003</v>
      </c>
      <c r="B4598" s="15" t="s">
        <v>173</v>
      </c>
      <c r="C4598" s="15" t="s">
        <v>170</v>
      </c>
      <c r="D4598" s="15" t="s">
        <v>168</v>
      </c>
      <c r="E4598" s="15" t="s">
        <v>48</v>
      </c>
      <c r="F4598" s="16">
        <v>732</v>
      </c>
      <c r="G4598" s="19">
        <v>913.76244673199017</v>
      </c>
      <c r="H4598" s="19">
        <f t="shared" si="356"/>
        <v>668874.11100781686</v>
      </c>
      <c r="I4598" s="20">
        <v>1474.7659571999841</v>
      </c>
      <c r="J4598" s="19">
        <f t="shared" si="357"/>
        <v>1079528.6806703883</v>
      </c>
      <c r="K4598" s="19">
        <f t="shared" si="358"/>
        <v>561.00351046799392</v>
      </c>
      <c r="L4598" s="19">
        <f t="shared" si="359"/>
        <v>410654.56966257142</v>
      </c>
      <c r="M4598" s="29">
        <f>Table4[[#This Row],[Revenue]]/Table4[[#This Row],[Units]]</f>
        <v>2.0147075918032571</v>
      </c>
      <c r="N4598" s="31">
        <f t="shared" si="360"/>
        <v>0.38040172254391119</v>
      </c>
    </row>
    <row r="4599" spans="1:14" x14ac:dyDescent="0.25">
      <c r="A4599" s="35">
        <v>2003</v>
      </c>
      <c r="B4599" s="15" t="s">
        <v>174</v>
      </c>
      <c r="C4599" s="15" t="s">
        <v>170</v>
      </c>
      <c r="D4599" s="15" t="s">
        <v>146</v>
      </c>
      <c r="E4599" s="15" t="s">
        <v>48</v>
      </c>
      <c r="F4599" s="16">
        <v>177</v>
      </c>
      <c r="G4599" s="19">
        <v>217.30038732959906</v>
      </c>
      <c r="H4599" s="19">
        <f t="shared" si="356"/>
        <v>38462.168557339035</v>
      </c>
      <c r="I4599" s="20">
        <v>469.24568815999794</v>
      </c>
      <c r="J4599" s="19">
        <f t="shared" si="357"/>
        <v>83056.486804319633</v>
      </c>
      <c r="K4599" s="19">
        <f t="shared" si="358"/>
        <v>251.94530083039888</v>
      </c>
      <c r="L4599" s="19">
        <f t="shared" si="359"/>
        <v>44594.318246980598</v>
      </c>
      <c r="M4599" s="29">
        <f>Table4[[#This Row],[Revenue]]/Table4[[#This Row],[Units]]</f>
        <v>2.6511055828248473</v>
      </c>
      <c r="N4599" s="31">
        <f t="shared" si="360"/>
        <v>0.5369155373985951</v>
      </c>
    </row>
    <row r="4600" spans="1:14" x14ac:dyDescent="0.25">
      <c r="A4600" s="35">
        <v>2004</v>
      </c>
      <c r="B4600" s="15" t="s">
        <v>175</v>
      </c>
      <c r="C4600" s="15" t="s">
        <v>169</v>
      </c>
      <c r="D4600" s="15" t="s">
        <v>5</v>
      </c>
      <c r="E4600" s="15" t="s">
        <v>48</v>
      </c>
      <c r="F4600" s="16">
        <v>601</v>
      </c>
      <c r="G4600" s="19">
        <v>863.95252499997196</v>
      </c>
      <c r="H4600" s="19">
        <f t="shared" si="356"/>
        <v>519235.46752498316</v>
      </c>
      <c r="I4600" s="20">
        <v>1819.2613609999407</v>
      </c>
      <c r="J4600" s="19">
        <f t="shared" si="357"/>
        <v>1093376.0779609643</v>
      </c>
      <c r="K4600" s="19">
        <f t="shared" si="358"/>
        <v>955.30883599996878</v>
      </c>
      <c r="L4600" s="19">
        <f t="shared" si="359"/>
        <v>574140.61043598107</v>
      </c>
      <c r="M4600" s="29">
        <f>Table4[[#This Row],[Revenue]]/Table4[[#This Row],[Units]]</f>
        <v>3.0270571730448266</v>
      </c>
      <c r="N4600" s="31">
        <f t="shared" si="360"/>
        <v>0.52510807764030776</v>
      </c>
    </row>
    <row r="4601" spans="1:14" x14ac:dyDescent="0.25">
      <c r="A4601" s="35">
        <v>2004</v>
      </c>
      <c r="B4601" s="15" t="s">
        <v>176</v>
      </c>
      <c r="C4601" s="15" t="s">
        <v>169</v>
      </c>
      <c r="D4601" s="15" t="s">
        <v>5</v>
      </c>
      <c r="E4601" s="15" t="s">
        <v>48</v>
      </c>
      <c r="F4601" s="16">
        <v>556</v>
      </c>
      <c r="G4601" s="19">
        <v>790.00649999997506</v>
      </c>
      <c r="H4601" s="19">
        <f t="shared" si="356"/>
        <v>439243.61399998615</v>
      </c>
      <c r="I4601" s="20">
        <v>1699.0128599999464</v>
      </c>
      <c r="J4601" s="19">
        <f t="shared" si="357"/>
        <v>944651.15015997016</v>
      </c>
      <c r="K4601" s="19">
        <f t="shared" si="358"/>
        <v>909.00635999997132</v>
      </c>
      <c r="L4601" s="19">
        <f t="shared" si="359"/>
        <v>505407.53615998401</v>
      </c>
      <c r="M4601" s="29">
        <f>Table4[[#This Row],[Revenue]]/Table4[[#This Row],[Units]]</f>
        <v>3.0557785251797598</v>
      </c>
      <c r="N4601" s="31">
        <f t="shared" si="360"/>
        <v>0.53502029407829199</v>
      </c>
    </row>
    <row r="4602" spans="1:14" x14ac:dyDescent="0.25">
      <c r="A4602" s="35">
        <v>2004</v>
      </c>
      <c r="B4602" s="15" t="s">
        <v>172</v>
      </c>
      <c r="C4602" s="15" t="s">
        <v>169</v>
      </c>
      <c r="D4602" s="15" t="s">
        <v>5</v>
      </c>
      <c r="E4602" s="15" t="s">
        <v>48</v>
      </c>
      <c r="F4602" s="16">
        <v>169</v>
      </c>
      <c r="G4602" s="19">
        <v>273.04784954999286</v>
      </c>
      <c r="H4602" s="19">
        <f t="shared" si="356"/>
        <v>46145.086573948793</v>
      </c>
      <c r="I4602" s="20">
        <v>585.07330499998466</v>
      </c>
      <c r="J4602" s="19">
        <f t="shared" si="357"/>
        <v>98877.388544997404</v>
      </c>
      <c r="K4602" s="19">
        <f t="shared" si="358"/>
        <v>312.0254554499918</v>
      </c>
      <c r="L4602" s="19">
        <f t="shared" si="359"/>
        <v>52732.301971048611</v>
      </c>
      <c r="M4602" s="29">
        <f>Table4[[#This Row],[Revenue]]/Table4[[#This Row],[Units]]</f>
        <v>3.4619722189348203</v>
      </c>
      <c r="N4602" s="31">
        <f t="shared" si="360"/>
        <v>0.53331001907530196</v>
      </c>
    </row>
    <row r="4603" spans="1:14" x14ac:dyDescent="0.25">
      <c r="A4603" s="35">
        <v>2005</v>
      </c>
      <c r="B4603" s="15" t="s">
        <v>171</v>
      </c>
      <c r="C4603" s="15" t="s">
        <v>170</v>
      </c>
      <c r="D4603" s="15" t="s">
        <v>146</v>
      </c>
      <c r="E4603" s="15" t="s">
        <v>48</v>
      </c>
      <c r="F4603" s="16">
        <v>705</v>
      </c>
      <c r="G4603" s="19">
        <v>2003.1342248999067</v>
      </c>
      <c r="H4603" s="19">
        <f t="shared" si="356"/>
        <v>1412209.6285544343</v>
      </c>
      <c r="I4603" s="20">
        <v>3477.6497899998612</v>
      </c>
      <c r="J4603" s="19">
        <f t="shared" si="357"/>
        <v>2451743.1019499023</v>
      </c>
      <c r="K4603" s="19">
        <f t="shared" si="358"/>
        <v>1474.5155650999545</v>
      </c>
      <c r="L4603" s="19">
        <f t="shared" si="359"/>
        <v>1039533.473395468</v>
      </c>
      <c r="M4603" s="29">
        <f>Table4[[#This Row],[Revenue]]/Table4[[#This Row],[Units]]</f>
        <v>4.9328365815600872</v>
      </c>
      <c r="N4603" s="31">
        <f t="shared" si="360"/>
        <v>0.42399771516384155</v>
      </c>
    </row>
    <row r="4604" spans="1:14" x14ac:dyDescent="0.25">
      <c r="A4604" s="35">
        <v>2005</v>
      </c>
      <c r="B4604" s="15" t="s">
        <v>172</v>
      </c>
      <c r="C4604" s="15" t="s">
        <v>170</v>
      </c>
      <c r="D4604" s="15" t="s">
        <v>146</v>
      </c>
      <c r="E4604" s="15" t="s">
        <v>48</v>
      </c>
      <c r="F4604" s="16">
        <v>946</v>
      </c>
      <c r="G4604" s="19">
        <v>1306.2945059999495</v>
      </c>
      <c r="H4604" s="19">
        <f t="shared" si="356"/>
        <v>1235754.6026759523</v>
      </c>
      <c r="I4604" s="20">
        <v>2483.1489059999039</v>
      </c>
      <c r="J4604" s="19">
        <f t="shared" si="357"/>
        <v>2349058.8650759091</v>
      </c>
      <c r="K4604" s="19">
        <f t="shared" si="358"/>
        <v>1176.8543999999545</v>
      </c>
      <c r="L4604" s="19">
        <f t="shared" si="359"/>
        <v>1113304.2623999568</v>
      </c>
      <c r="M4604" s="29">
        <f>Table4[[#This Row],[Revenue]]/Table4[[#This Row],[Units]]</f>
        <v>2.6248931353064524</v>
      </c>
      <c r="N4604" s="31">
        <f t="shared" si="360"/>
        <v>0.47393629804333609</v>
      </c>
    </row>
    <row r="4605" spans="1:14" x14ac:dyDescent="0.25">
      <c r="A4605" s="35">
        <v>2005</v>
      </c>
      <c r="B4605" s="15" t="s">
        <v>175</v>
      </c>
      <c r="C4605" s="15" t="s">
        <v>170</v>
      </c>
      <c r="D4605" s="15" t="s">
        <v>146</v>
      </c>
      <c r="E4605" s="15" t="s">
        <v>48</v>
      </c>
      <c r="F4605" s="16">
        <v>690</v>
      </c>
      <c r="G4605" s="19">
        <v>1046.0275799999529</v>
      </c>
      <c r="H4605" s="19">
        <f t="shared" si="356"/>
        <v>721759.03019996744</v>
      </c>
      <c r="I4605" s="20">
        <v>2143.0195799999037</v>
      </c>
      <c r="J4605" s="19">
        <f t="shared" si="357"/>
        <v>1478683.5101999335</v>
      </c>
      <c r="K4605" s="19">
        <f t="shared" si="358"/>
        <v>1096.9919999999508</v>
      </c>
      <c r="L4605" s="19">
        <f t="shared" si="359"/>
        <v>756924.4799999661</v>
      </c>
      <c r="M4605" s="29">
        <f>Table4[[#This Row],[Revenue]]/Table4[[#This Row],[Units]]</f>
        <v>3.10582547826073</v>
      </c>
      <c r="N4605" s="31">
        <f t="shared" si="360"/>
        <v>0.51189079663005232</v>
      </c>
    </row>
    <row r="4606" spans="1:14" x14ac:dyDescent="0.25">
      <c r="A4606" s="35">
        <v>2005</v>
      </c>
      <c r="B4606" s="15" t="s">
        <v>174</v>
      </c>
      <c r="C4606" s="15" t="s">
        <v>170</v>
      </c>
      <c r="D4606" s="15" t="s">
        <v>146</v>
      </c>
      <c r="E4606" s="15" t="s">
        <v>48</v>
      </c>
      <c r="F4606" s="16">
        <v>177</v>
      </c>
      <c r="G4606" s="19">
        <v>309.73184087998857</v>
      </c>
      <c r="H4606" s="19">
        <f t="shared" si="356"/>
        <v>54822.535835757975</v>
      </c>
      <c r="I4606" s="20">
        <v>664.20384799997555</v>
      </c>
      <c r="J4606" s="19">
        <f t="shared" si="357"/>
        <v>117564.08109599567</v>
      </c>
      <c r="K4606" s="19">
        <f t="shared" si="358"/>
        <v>354.47200711998698</v>
      </c>
      <c r="L4606" s="19">
        <f t="shared" si="359"/>
        <v>62741.545260237697</v>
      </c>
      <c r="M4606" s="29">
        <f>Table4[[#This Row],[Revenue]]/Table4[[#This Row],[Units]]</f>
        <v>3.7525641129942122</v>
      </c>
      <c r="N4606" s="31">
        <f t="shared" si="360"/>
        <v>0.53367954459667633</v>
      </c>
    </row>
    <row r="4607" spans="1:14" x14ac:dyDescent="0.25">
      <c r="A4607" s="35">
        <v>2006</v>
      </c>
      <c r="B4607" s="15" t="s">
        <v>171</v>
      </c>
      <c r="C4607" s="15" t="s">
        <v>169</v>
      </c>
      <c r="D4607" s="15" t="s">
        <v>6</v>
      </c>
      <c r="E4607" s="15" t="s">
        <v>48</v>
      </c>
      <c r="F4607" s="16">
        <v>1384.4184385193996</v>
      </c>
      <c r="G4607" s="19">
        <v>3507.6457238361891</v>
      </c>
      <c r="H4607" s="19">
        <f t="shared" si="356"/>
        <v>4856049.4158725459</v>
      </c>
      <c r="I4607" s="20">
        <v>7165.4773790298623</v>
      </c>
      <c r="J4607" s="19">
        <f t="shared" si="357"/>
        <v>9920019.0043226015</v>
      </c>
      <c r="K4607" s="19">
        <f t="shared" si="358"/>
        <v>3657.8316551936732</v>
      </c>
      <c r="L4607" s="19">
        <f t="shared" si="359"/>
        <v>5063969.5884500556</v>
      </c>
      <c r="M4607" s="29">
        <f>Table4[[#This Row],[Revenue]]/Table4[[#This Row],[Units]]</f>
        <v>5.1758031962454636</v>
      </c>
      <c r="N4607" s="31">
        <f t="shared" si="360"/>
        <v>0.51047982733132413</v>
      </c>
    </row>
    <row r="4608" spans="1:14" x14ac:dyDescent="0.25">
      <c r="A4608" s="35">
        <v>2006</v>
      </c>
      <c r="B4608" s="15" t="s">
        <v>171</v>
      </c>
      <c r="C4608" s="15" t="s">
        <v>170</v>
      </c>
      <c r="D4608" s="15" t="s">
        <v>146</v>
      </c>
      <c r="E4608" s="15" t="s">
        <v>48</v>
      </c>
      <c r="F4608" s="16">
        <v>1052.1484982297904</v>
      </c>
      <c r="G4608" s="19">
        <v>2981.3695668152195</v>
      </c>
      <c r="H4608" s="19">
        <f t="shared" si="356"/>
        <v>3136843.5123926341</v>
      </c>
      <c r="I4608" s="20">
        <v>5210.7326790016486</v>
      </c>
      <c r="J4608" s="19">
        <f t="shared" si="357"/>
        <v>5482464.562888477</v>
      </c>
      <c r="K4608" s="19">
        <f t="shared" si="358"/>
        <v>2229.3631121864291</v>
      </c>
      <c r="L4608" s="19">
        <f t="shared" si="359"/>
        <v>2345621.0504958429</v>
      </c>
      <c r="M4608" s="29">
        <f>Table4[[#This Row],[Revenue]]/Table4[[#This Row],[Units]]</f>
        <v>4.9524688651540689</v>
      </c>
      <c r="N4608" s="31">
        <f t="shared" si="360"/>
        <v>0.42784062233136172</v>
      </c>
    </row>
    <row r="4609" spans="1:19" x14ac:dyDescent="0.25">
      <c r="A4609" s="35">
        <v>2006</v>
      </c>
      <c r="B4609" s="15" t="s">
        <v>172</v>
      </c>
      <c r="C4609" s="15" t="s">
        <v>170</v>
      </c>
      <c r="D4609" s="15" t="s">
        <v>146</v>
      </c>
      <c r="E4609" s="15" t="s">
        <v>48</v>
      </c>
      <c r="F4609" s="16">
        <v>698</v>
      </c>
      <c r="G4609" s="19">
        <v>2317.2049179998821</v>
      </c>
      <c r="H4609" s="19">
        <f t="shared" si="356"/>
        <v>1617409.0327639177</v>
      </c>
      <c r="I4609" s="20">
        <v>3614.3777999998165</v>
      </c>
      <c r="J4609" s="19">
        <f t="shared" si="357"/>
        <v>2522835.7043998721</v>
      </c>
      <c r="K4609" s="19">
        <f t="shared" si="358"/>
        <v>1297.1728819999344</v>
      </c>
      <c r="L4609" s="19">
        <f t="shared" si="359"/>
        <v>905426.67163595441</v>
      </c>
      <c r="M4609" s="29">
        <f>Table4[[#This Row],[Revenue]]/Table4[[#This Row],[Units]]</f>
        <v>5.1781916905441498</v>
      </c>
      <c r="N4609" s="31">
        <f t="shared" si="360"/>
        <v>0.35889244394982733</v>
      </c>
    </row>
    <row r="4610" spans="1:19" x14ac:dyDescent="0.25">
      <c r="A4610" s="35">
        <v>2006</v>
      </c>
      <c r="B4610" s="15" t="s">
        <v>176</v>
      </c>
      <c r="C4610" s="15" t="s">
        <v>170</v>
      </c>
      <c r="D4610" s="15" t="s">
        <v>146</v>
      </c>
      <c r="E4610" s="15" t="s">
        <v>48</v>
      </c>
      <c r="F4610" s="16">
        <v>692</v>
      </c>
      <c r="G4610" s="19">
        <v>2339.2800359998751</v>
      </c>
      <c r="H4610" s="19">
        <f t="shared" ref="H4610:H4673" si="361">G4610*F4610</f>
        <v>1618781.7849119136</v>
      </c>
      <c r="I4610" s="20">
        <v>3581.1755999998086</v>
      </c>
      <c r="J4610" s="19">
        <f t="shared" ref="J4610:J4673" si="362">I4610*F4610</f>
        <v>2478173.5151998675</v>
      </c>
      <c r="K4610" s="19">
        <f t="shared" ref="K4610:K4673" si="363">I4610-G4610</f>
        <v>1241.8955639999335</v>
      </c>
      <c r="L4610" s="19">
        <f t="shared" ref="L4610:L4673" si="364">J4610-H4610</f>
        <v>859391.73028795398</v>
      </c>
      <c r="M4610" s="29">
        <f>Table4[[#This Row],[Revenue]]/Table4[[#This Row],[Units]]</f>
        <v>5.1751092485546364</v>
      </c>
      <c r="N4610" s="31">
        <f t="shared" ref="N4610:N4673" si="365">K4610/I4610</f>
        <v>0.34678432523666247</v>
      </c>
    </row>
    <row r="4611" spans="1:19" x14ac:dyDescent="0.25">
      <c r="A4611" s="35">
        <v>2006</v>
      </c>
      <c r="B4611" s="15" t="s">
        <v>172</v>
      </c>
      <c r="C4611" s="15" t="s">
        <v>170</v>
      </c>
      <c r="D4611" s="15" t="s">
        <v>146</v>
      </c>
      <c r="E4611" s="15" t="s">
        <v>48</v>
      </c>
      <c r="F4611" s="16">
        <v>700</v>
      </c>
      <c r="G4611" s="19">
        <v>1666.9231406999177</v>
      </c>
      <c r="H4611" s="19">
        <f t="shared" si="361"/>
        <v>1166846.1984899424</v>
      </c>
      <c r="I4611" s="20">
        <v>3449.2649699998296</v>
      </c>
      <c r="J4611" s="19">
        <f t="shared" si="362"/>
        <v>2414485.4789998806</v>
      </c>
      <c r="K4611" s="19">
        <f t="shared" si="363"/>
        <v>1782.341829299912</v>
      </c>
      <c r="L4611" s="19">
        <f t="shared" si="364"/>
        <v>1247639.2805099383</v>
      </c>
      <c r="M4611" s="29">
        <f>Table4[[#This Row],[Revenue]]/Table4[[#This Row],[Units]]</f>
        <v>4.9275213857140425</v>
      </c>
      <c r="N4611" s="31">
        <f t="shared" si="365"/>
        <v>0.51673091073081578</v>
      </c>
    </row>
    <row r="4612" spans="1:19" x14ac:dyDescent="0.25">
      <c r="A4612" s="35">
        <v>2006</v>
      </c>
      <c r="B4612" s="15" t="s">
        <v>175</v>
      </c>
      <c r="C4612" s="15" t="s">
        <v>170</v>
      </c>
      <c r="D4612" s="15" t="s">
        <v>146</v>
      </c>
      <c r="E4612" s="15" t="s">
        <v>48</v>
      </c>
      <c r="F4612" s="16">
        <v>706</v>
      </c>
      <c r="G4612" s="19">
        <v>1711.0341216999066</v>
      </c>
      <c r="H4612" s="19">
        <f t="shared" si="361"/>
        <v>1207990.0899201341</v>
      </c>
      <c r="I4612" s="20">
        <v>3398.1600699998144</v>
      </c>
      <c r="J4612" s="19">
        <f t="shared" si="362"/>
        <v>2399101.0094198692</v>
      </c>
      <c r="K4612" s="19">
        <f t="shared" si="363"/>
        <v>1687.1259482999078</v>
      </c>
      <c r="L4612" s="19">
        <f t="shared" si="364"/>
        <v>1191110.9194997351</v>
      </c>
      <c r="M4612" s="29">
        <f>Table4[[#This Row],[Revenue]]/Table4[[#This Row],[Units]]</f>
        <v>4.8132578895181508</v>
      </c>
      <c r="N4612" s="31">
        <f t="shared" si="365"/>
        <v>0.49648218846265235</v>
      </c>
    </row>
    <row r="4613" spans="1:19" x14ac:dyDescent="0.25">
      <c r="A4613" s="35">
        <v>2006</v>
      </c>
      <c r="B4613" s="15" t="s">
        <v>174</v>
      </c>
      <c r="C4613" s="15" t="s">
        <v>170</v>
      </c>
      <c r="D4613" s="15" t="s">
        <v>146</v>
      </c>
      <c r="E4613" s="15" t="s">
        <v>48</v>
      </c>
      <c r="F4613" s="16">
        <v>703</v>
      </c>
      <c r="G4613" s="19">
        <v>1566.6610816999246</v>
      </c>
      <c r="H4613" s="19">
        <f t="shared" si="361"/>
        <v>1101362.7404350471</v>
      </c>
      <c r="I4613" s="20">
        <v>3209.2760699998457</v>
      </c>
      <c r="J4613" s="19">
        <f t="shared" si="362"/>
        <v>2256121.0772098918</v>
      </c>
      <c r="K4613" s="19">
        <f t="shared" si="363"/>
        <v>1642.6149882999212</v>
      </c>
      <c r="L4613" s="19">
        <f t="shared" si="364"/>
        <v>1154758.3367748447</v>
      </c>
      <c r="M4613" s="29">
        <f>Table4[[#This Row],[Revenue]]/Table4[[#This Row],[Units]]</f>
        <v>4.5651153200566794</v>
      </c>
      <c r="N4613" s="31">
        <f t="shared" si="365"/>
        <v>0.51183349530288313</v>
      </c>
    </row>
    <row r="4614" spans="1:19" x14ac:dyDescent="0.25">
      <c r="A4614" s="35">
        <v>2006</v>
      </c>
      <c r="B4614" s="15" t="s">
        <v>176</v>
      </c>
      <c r="C4614" s="15" t="s">
        <v>170</v>
      </c>
      <c r="D4614" s="15" t="s">
        <v>168</v>
      </c>
      <c r="E4614" s="15" t="s">
        <v>48</v>
      </c>
      <c r="F4614" s="16">
        <v>338</v>
      </c>
      <c r="G4614" s="19">
        <v>592.54319283996949</v>
      </c>
      <c r="H4614" s="19">
        <f t="shared" si="361"/>
        <v>200279.59917990968</v>
      </c>
      <c r="I4614" s="20">
        <v>1754.9183639999096</v>
      </c>
      <c r="J4614" s="19">
        <f t="shared" si="362"/>
        <v>593162.4070319694</v>
      </c>
      <c r="K4614" s="19">
        <f t="shared" si="363"/>
        <v>1162.3751711599402</v>
      </c>
      <c r="L4614" s="19">
        <f t="shared" si="364"/>
        <v>392882.80785205972</v>
      </c>
      <c r="M4614" s="29">
        <f>Table4[[#This Row],[Revenue]]/Table4[[#This Row],[Units]]</f>
        <v>5.1920661656802061</v>
      </c>
      <c r="N4614" s="31">
        <f t="shared" si="365"/>
        <v>0.66235284501245328</v>
      </c>
    </row>
    <row r="4615" spans="1:19" x14ac:dyDescent="0.25">
      <c r="A4615" s="35">
        <v>2007</v>
      </c>
      <c r="B4615" s="15" t="s">
        <v>176</v>
      </c>
      <c r="C4615" s="15" t="s">
        <v>170</v>
      </c>
      <c r="D4615" s="15" t="s">
        <v>146</v>
      </c>
      <c r="E4615" s="15" t="s">
        <v>48</v>
      </c>
      <c r="F4615" s="16">
        <v>1453.7104648338018</v>
      </c>
      <c r="G4615" s="19">
        <v>5432.6843953280077</v>
      </c>
      <c r="H4615" s="19">
        <f t="shared" si="361"/>
        <v>7897550.1576276198</v>
      </c>
      <c r="I4615" s="20">
        <v>9472.0583251959433</v>
      </c>
      <c r="J4615" s="19">
        <f t="shared" si="362"/>
        <v>13769630.310853478</v>
      </c>
      <c r="K4615" s="19">
        <f t="shared" si="363"/>
        <v>4039.3739298679357</v>
      </c>
      <c r="L4615" s="19">
        <f t="shared" si="364"/>
        <v>5872080.1532258578</v>
      </c>
      <c r="M4615" s="29">
        <f>Table4[[#This Row],[Revenue]]/Table4[[#This Row],[Units]]</f>
        <v>6.5157805177380039</v>
      </c>
      <c r="N4615" s="31">
        <f t="shared" si="365"/>
        <v>0.42645154740264707</v>
      </c>
      <c r="O4615" s="41"/>
      <c r="P4615" s="41"/>
      <c r="Q4615" s="41"/>
      <c r="R4615" s="41"/>
      <c r="S4615" s="41"/>
    </row>
    <row r="4616" spans="1:19" x14ac:dyDescent="0.25">
      <c r="A4616" s="35">
        <v>2007</v>
      </c>
      <c r="B4616" s="15" t="s">
        <v>174</v>
      </c>
      <c r="C4616" s="15" t="s">
        <v>169</v>
      </c>
      <c r="D4616" s="15" t="s">
        <v>6</v>
      </c>
      <c r="E4616" s="15" t="s">
        <v>48</v>
      </c>
      <c r="F4616" s="16">
        <v>1379.7393836376459</v>
      </c>
      <c r="G4616" s="19">
        <v>3546.9166573381235</v>
      </c>
      <c r="H4616" s="19">
        <f t="shared" si="361"/>
        <v>4893820.602609802</v>
      </c>
      <c r="I4616" s="20">
        <v>8161.4376205974986</v>
      </c>
      <c r="J4616" s="19">
        <f t="shared" si="362"/>
        <v>11260656.912240287</v>
      </c>
      <c r="K4616" s="19">
        <f t="shared" si="363"/>
        <v>4614.5209632593751</v>
      </c>
      <c r="L4616" s="19">
        <f t="shared" si="364"/>
        <v>6366836.3096304853</v>
      </c>
      <c r="M4616" s="29">
        <f>Table4[[#This Row],[Revenue]]/Table4[[#This Row],[Units]]</f>
        <v>5.9152023326898791</v>
      </c>
      <c r="N4616" s="31">
        <f t="shared" si="365"/>
        <v>0.56540540745094192</v>
      </c>
    </row>
    <row r="4617" spans="1:19" x14ac:dyDescent="0.25">
      <c r="A4617" s="35">
        <v>2007</v>
      </c>
      <c r="B4617" s="15" t="s">
        <v>176</v>
      </c>
      <c r="C4617" s="15" t="s">
        <v>169</v>
      </c>
      <c r="D4617" s="15" t="s">
        <v>6</v>
      </c>
      <c r="E4617" s="15" t="s">
        <v>48</v>
      </c>
      <c r="F4617" s="16">
        <v>1541.1692923437852</v>
      </c>
      <c r="G4617" s="19">
        <v>3248.2127933078555</v>
      </c>
      <c r="H4617" s="19">
        <f t="shared" si="361"/>
        <v>5006045.8120442973</v>
      </c>
      <c r="I4617" s="20">
        <v>6621.5153892945846</v>
      </c>
      <c r="J4617" s="19">
        <f t="shared" si="362"/>
        <v>10204876.186762618</v>
      </c>
      <c r="K4617" s="19">
        <f t="shared" si="363"/>
        <v>3373.3025959867291</v>
      </c>
      <c r="L4617" s="19">
        <f t="shared" si="364"/>
        <v>5198830.3747183206</v>
      </c>
      <c r="M4617" s="29">
        <f>Table4[[#This Row],[Revenue]]/Table4[[#This Row],[Units]]</f>
        <v>4.2964231263813284</v>
      </c>
      <c r="N4617" s="31">
        <f t="shared" si="365"/>
        <v>0.50944570806866307</v>
      </c>
    </row>
    <row r="4618" spans="1:19" x14ac:dyDescent="0.25">
      <c r="A4618" s="35">
        <v>2007</v>
      </c>
      <c r="B4618" s="15" t="s">
        <v>172</v>
      </c>
      <c r="C4618" s="15" t="s">
        <v>169</v>
      </c>
      <c r="D4618" s="15" t="s">
        <v>6</v>
      </c>
      <c r="E4618" s="15" t="s">
        <v>48</v>
      </c>
      <c r="F4618" s="16">
        <v>1244.4478606857383</v>
      </c>
      <c r="G4618" s="19">
        <v>3524.3552136070443</v>
      </c>
      <c r="H4618" s="19">
        <f t="shared" si="361"/>
        <v>4385876.3058699146</v>
      </c>
      <c r="I4618" s="20">
        <v>7307.2484420874507</v>
      </c>
      <c r="J4618" s="19">
        <f t="shared" si="362"/>
        <v>9093489.6912549213</v>
      </c>
      <c r="K4618" s="19">
        <f t="shared" si="363"/>
        <v>3782.8932284804064</v>
      </c>
      <c r="L4618" s="19">
        <f t="shared" si="364"/>
        <v>4707613.3853850067</v>
      </c>
      <c r="M4618" s="29">
        <f>Table4[[#This Row],[Revenue]]/Table4[[#This Row],[Units]]</f>
        <v>5.8718799500855567</v>
      </c>
      <c r="N4618" s="31">
        <f t="shared" si="365"/>
        <v>0.51769051763617779</v>
      </c>
    </row>
    <row r="4619" spans="1:19" x14ac:dyDescent="0.25">
      <c r="A4619" s="35">
        <v>2007</v>
      </c>
      <c r="B4619" s="15" t="s">
        <v>172</v>
      </c>
      <c r="C4619" s="15" t="s">
        <v>170</v>
      </c>
      <c r="D4619" s="15" t="s">
        <v>146</v>
      </c>
      <c r="E4619" s="15" t="s">
        <v>48</v>
      </c>
      <c r="F4619" s="16">
        <v>1350.2525909025771</v>
      </c>
      <c r="G4619" s="19">
        <v>4172.8272428219379</v>
      </c>
      <c r="H4619" s="19">
        <f t="shared" si="361"/>
        <v>5634370.7960091792</v>
      </c>
      <c r="I4619" s="20">
        <v>6413.5976629791312</v>
      </c>
      <c r="J4619" s="19">
        <f t="shared" si="362"/>
        <v>8659976.8614442851</v>
      </c>
      <c r="K4619" s="19">
        <f t="shared" si="363"/>
        <v>2240.7704201571933</v>
      </c>
      <c r="L4619" s="19">
        <f t="shared" si="364"/>
        <v>3025606.0654351059</v>
      </c>
      <c r="M4619" s="29">
        <f>Table4[[#This Row],[Revenue]]/Table4[[#This Row],[Units]]</f>
        <v>4.7499243520739762</v>
      </c>
      <c r="N4619" s="31">
        <f t="shared" si="365"/>
        <v>0.349378077313997</v>
      </c>
    </row>
    <row r="4620" spans="1:19" x14ac:dyDescent="0.25">
      <c r="A4620" s="35">
        <v>2007</v>
      </c>
      <c r="B4620" s="15" t="s">
        <v>173</v>
      </c>
      <c r="C4620" s="15" t="s">
        <v>170</v>
      </c>
      <c r="D4620" s="15" t="s">
        <v>146</v>
      </c>
      <c r="E4620" s="15" t="s">
        <v>48</v>
      </c>
      <c r="F4620" s="16">
        <v>1148.827695303456</v>
      </c>
      <c r="G4620" s="19">
        <v>4633.8591940328297</v>
      </c>
      <c r="H4620" s="19">
        <f t="shared" si="361"/>
        <v>5323505.7782414658</v>
      </c>
      <c r="I4620" s="20">
        <v>7432.9386457312166</v>
      </c>
      <c r="J4620" s="19">
        <f t="shared" si="362"/>
        <v>8539165.7737073861</v>
      </c>
      <c r="K4620" s="19">
        <f t="shared" si="363"/>
        <v>2799.0794516983869</v>
      </c>
      <c r="L4620" s="19">
        <f t="shared" si="364"/>
        <v>3215659.9954659203</v>
      </c>
      <c r="M4620" s="29">
        <f>Table4[[#This Row],[Revenue]]/Table4[[#This Row],[Units]]</f>
        <v>6.4700204183081169</v>
      </c>
      <c r="N4620" s="31">
        <f t="shared" si="365"/>
        <v>0.37657776891592076</v>
      </c>
      <c r="O4620" s="41"/>
      <c r="P4620" s="41"/>
      <c r="Q4620" s="41"/>
      <c r="R4620" s="41"/>
      <c r="S4620" s="41"/>
    </row>
    <row r="4621" spans="1:19" x14ac:dyDescent="0.25">
      <c r="A4621" s="35">
        <v>2007</v>
      </c>
      <c r="B4621" s="15" t="s">
        <v>174</v>
      </c>
      <c r="C4621" s="15" t="s">
        <v>170</v>
      </c>
      <c r="D4621" s="15" t="s">
        <v>146</v>
      </c>
      <c r="E4621" s="15" t="s">
        <v>48</v>
      </c>
      <c r="F4621" s="16">
        <v>1221.005475799353</v>
      </c>
      <c r="G4621" s="19">
        <v>4084.0719179113312</v>
      </c>
      <c r="H4621" s="19">
        <f t="shared" si="361"/>
        <v>4986674.175328101</v>
      </c>
      <c r="I4621" s="20">
        <v>6788.0416081131007</v>
      </c>
      <c r="J4621" s="19">
        <f t="shared" si="362"/>
        <v>8288235.9734599423</v>
      </c>
      <c r="K4621" s="19">
        <f t="shared" si="363"/>
        <v>2703.9696902017695</v>
      </c>
      <c r="L4621" s="19">
        <f t="shared" si="364"/>
        <v>3301561.7981318412</v>
      </c>
      <c r="M4621" s="29">
        <f>Table4[[#This Row],[Revenue]]/Table4[[#This Row],[Units]]</f>
        <v>5.5593867043628027</v>
      </c>
      <c r="N4621" s="31">
        <f t="shared" si="365"/>
        <v>0.39834312255392951</v>
      </c>
    </row>
    <row r="4622" spans="1:19" x14ac:dyDescent="0.25">
      <c r="A4622" s="35">
        <v>2007</v>
      </c>
      <c r="B4622" s="15" t="s">
        <v>173</v>
      </c>
      <c r="C4622" s="15" t="s">
        <v>169</v>
      </c>
      <c r="D4622" s="15" t="s">
        <v>6</v>
      </c>
      <c r="E4622" s="15" t="s">
        <v>48</v>
      </c>
      <c r="F4622" s="16">
        <v>1401.0629930398045</v>
      </c>
      <c r="G4622" s="19">
        <v>2770.0819548059412</v>
      </c>
      <c r="H4622" s="19">
        <f t="shared" si="361"/>
        <v>3881059.3145659645</v>
      </c>
      <c r="I4622" s="20">
        <v>5195.0934694465523</v>
      </c>
      <c r="J4622" s="19">
        <f t="shared" si="362"/>
        <v>7278653.2054243283</v>
      </c>
      <c r="K4622" s="19">
        <f t="shared" si="363"/>
        <v>2425.011514640611</v>
      </c>
      <c r="L4622" s="19">
        <f t="shared" si="364"/>
        <v>3397593.8908583638</v>
      </c>
      <c r="M4622" s="29">
        <f>Table4[[#This Row],[Revenue]]/Table4[[#This Row],[Units]]</f>
        <v>3.7079656626823478</v>
      </c>
      <c r="N4622" s="31">
        <f t="shared" si="365"/>
        <v>0.46678881311811204</v>
      </c>
    </row>
    <row r="4623" spans="1:19" x14ac:dyDescent="0.25">
      <c r="A4623" s="35">
        <v>2007</v>
      </c>
      <c r="B4623" s="15" t="s">
        <v>171</v>
      </c>
      <c r="C4623" s="15" t="s">
        <v>170</v>
      </c>
      <c r="D4623" s="15" t="s">
        <v>168</v>
      </c>
      <c r="E4623" s="15" t="s">
        <v>48</v>
      </c>
      <c r="F4623" s="16">
        <v>346</v>
      </c>
      <c r="G4623" s="19">
        <v>470.31265663539563</v>
      </c>
      <c r="H4623" s="19">
        <f t="shared" si="361"/>
        <v>162728.1791958469</v>
      </c>
      <c r="I4623" s="20">
        <v>830.85776333999229</v>
      </c>
      <c r="J4623" s="19">
        <f t="shared" si="362"/>
        <v>287476.78611563734</v>
      </c>
      <c r="K4623" s="19">
        <f t="shared" si="363"/>
        <v>360.54510670459666</v>
      </c>
      <c r="L4623" s="19">
        <f t="shared" si="364"/>
        <v>124748.60691979044</v>
      </c>
      <c r="M4623" s="29">
        <f>Table4[[#This Row],[Revenue]]/Table4[[#This Row],[Units]]</f>
        <v>2.4013230154335039</v>
      </c>
      <c r="N4623" s="31">
        <f t="shared" si="365"/>
        <v>0.43394323627094677</v>
      </c>
    </row>
    <row r="4624" spans="1:19" x14ac:dyDescent="0.25">
      <c r="A4624" s="35">
        <v>2007</v>
      </c>
      <c r="B4624" s="15" t="s">
        <v>175</v>
      </c>
      <c r="C4624" s="15" t="s">
        <v>170</v>
      </c>
      <c r="D4624" s="15" t="s">
        <v>168</v>
      </c>
      <c r="E4624" s="15" t="s">
        <v>48</v>
      </c>
      <c r="F4624" s="16">
        <v>237</v>
      </c>
      <c r="G4624" s="19">
        <v>346.74737623739793</v>
      </c>
      <c r="H4624" s="19">
        <f t="shared" si="361"/>
        <v>82179.128168263313</v>
      </c>
      <c r="I4624" s="20">
        <v>663.46169753999607</v>
      </c>
      <c r="J4624" s="19">
        <f t="shared" si="362"/>
        <v>157240.42231697906</v>
      </c>
      <c r="K4624" s="19">
        <f t="shared" si="363"/>
        <v>316.71432130259814</v>
      </c>
      <c r="L4624" s="19">
        <f t="shared" si="364"/>
        <v>75061.294148715751</v>
      </c>
      <c r="M4624" s="29">
        <f>Table4[[#This Row],[Revenue]]/Table4[[#This Row],[Units]]</f>
        <v>2.7994164453164392</v>
      </c>
      <c r="N4624" s="31">
        <f t="shared" si="365"/>
        <v>0.47736639880933801</v>
      </c>
    </row>
    <row r="4625" spans="1:14" x14ac:dyDescent="0.25">
      <c r="A4625" s="35">
        <v>2007</v>
      </c>
      <c r="B4625" s="15" t="s">
        <v>175</v>
      </c>
      <c r="C4625" s="15" t="s">
        <v>170</v>
      </c>
      <c r="D4625" s="15" t="s">
        <v>168</v>
      </c>
      <c r="E4625" s="15" t="s">
        <v>48</v>
      </c>
      <c r="F4625" s="16">
        <v>204</v>
      </c>
      <c r="G4625" s="19">
        <v>313.94823148919806</v>
      </c>
      <c r="H4625" s="19">
        <f t="shared" si="361"/>
        <v>64045.439223796406</v>
      </c>
      <c r="I4625" s="20">
        <v>620.94106931999625</v>
      </c>
      <c r="J4625" s="19">
        <f t="shared" si="362"/>
        <v>126671.97814127924</v>
      </c>
      <c r="K4625" s="19">
        <f t="shared" si="363"/>
        <v>306.99283783079818</v>
      </c>
      <c r="L4625" s="19">
        <f t="shared" si="364"/>
        <v>62626.538917482831</v>
      </c>
      <c r="M4625" s="29">
        <f>Table4[[#This Row],[Revenue]]/Table4[[#This Row],[Units]]</f>
        <v>3.043828771176452</v>
      </c>
      <c r="N4625" s="31">
        <f t="shared" si="365"/>
        <v>0.49439931259014896</v>
      </c>
    </row>
    <row r="4626" spans="1:14" x14ac:dyDescent="0.25">
      <c r="A4626" s="35">
        <v>2008</v>
      </c>
      <c r="B4626" s="15" t="s">
        <v>175</v>
      </c>
      <c r="C4626" s="15" t="s">
        <v>169</v>
      </c>
      <c r="D4626" s="15" t="s">
        <v>6</v>
      </c>
      <c r="E4626" s="15" t="s">
        <v>48</v>
      </c>
      <c r="F4626" s="16">
        <v>838</v>
      </c>
      <c r="G4626" s="19">
        <v>1208.5703039999703</v>
      </c>
      <c r="H4626" s="19">
        <f t="shared" si="361"/>
        <v>1012781.9147519751</v>
      </c>
      <c r="I4626" s="20">
        <v>2545.3209273599377</v>
      </c>
      <c r="J4626" s="19">
        <f t="shared" si="362"/>
        <v>2132978.9371276279</v>
      </c>
      <c r="K4626" s="19">
        <f t="shared" si="363"/>
        <v>1336.7506233599674</v>
      </c>
      <c r="L4626" s="19">
        <f t="shared" si="364"/>
        <v>1120197.0223756528</v>
      </c>
      <c r="M4626" s="29">
        <f>Table4[[#This Row],[Revenue]]/Table4[[#This Row],[Units]]</f>
        <v>3.037375808305415</v>
      </c>
      <c r="N4626" s="31">
        <f t="shared" si="365"/>
        <v>0.52517959876536047</v>
      </c>
    </row>
    <row r="4627" spans="1:14" x14ac:dyDescent="0.25">
      <c r="A4627" s="35">
        <v>2008</v>
      </c>
      <c r="B4627" s="15" t="s">
        <v>172</v>
      </c>
      <c r="C4627" s="15" t="s">
        <v>170</v>
      </c>
      <c r="D4627" s="15" t="s">
        <v>168</v>
      </c>
      <c r="E4627" s="15" t="s">
        <v>48</v>
      </c>
      <c r="F4627" s="16">
        <v>704</v>
      </c>
      <c r="G4627" s="19">
        <v>871.84759909758873</v>
      </c>
      <c r="H4627" s="19">
        <f t="shared" si="361"/>
        <v>613780.70976470248</v>
      </c>
      <c r="I4627" s="20">
        <v>1760.6954809599824</v>
      </c>
      <c r="J4627" s="19">
        <f t="shared" si="362"/>
        <v>1239529.6185958276</v>
      </c>
      <c r="K4627" s="19">
        <f t="shared" si="363"/>
        <v>888.84788186239371</v>
      </c>
      <c r="L4627" s="19">
        <f t="shared" si="364"/>
        <v>625748.90883112513</v>
      </c>
      <c r="M4627" s="29">
        <f>Table4[[#This Row],[Revenue]]/Table4[[#This Row],[Units]]</f>
        <v>2.5009878990908843</v>
      </c>
      <c r="N4627" s="31">
        <f t="shared" si="365"/>
        <v>0.50482771806614057</v>
      </c>
    </row>
    <row r="4628" spans="1:14" x14ac:dyDescent="0.25">
      <c r="A4628" s="35">
        <v>2008</v>
      </c>
      <c r="B4628" s="15" t="s">
        <v>173</v>
      </c>
      <c r="C4628" s="15" t="s">
        <v>169</v>
      </c>
      <c r="D4628" s="15" t="s">
        <v>6</v>
      </c>
      <c r="E4628" s="15" t="s">
        <v>48</v>
      </c>
      <c r="F4628" s="16">
        <v>607</v>
      </c>
      <c r="G4628" s="19">
        <v>847.30765799998176</v>
      </c>
      <c r="H4628" s="19">
        <f t="shared" si="361"/>
        <v>514315.74840598891</v>
      </c>
      <c r="I4628" s="20">
        <v>1900.3800142199589</v>
      </c>
      <c r="J4628" s="19">
        <f t="shared" si="362"/>
        <v>1153530.668631515</v>
      </c>
      <c r="K4628" s="19">
        <f t="shared" si="363"/>
        <v>1053.0723562199771</v>
      </c>
      <c r="L4628" s="19">
        <f t="shared" si="364"/>
        <v>639214.92022552609</v>
      </c>
      <c r="M4628" s="29">
        <f>Table4[[#This Row],[Revenue]]/Table4[[#This Row],[Units]]</f>
        <v>3.1307743232618761</v>
      </c>
      <c r="N4628" s="31">
        <f t="shared" si="365"/>
        <v>0.55413777683419141</v>
      </c>
    </row>
    <row r="4629" spans="1:14" x14ac:dyDescent="0.25">
      <c r="A4629" s="35">
        <v>2008</v>
      </c>
      <c r="B4629" s="15" t="s">
        <v>173</v>
      </c>
      <c r="C4629" s="15" t="s">
        <v>169</v>
      </c>
      <c r="D4629" s="15" t="s">
        <v>6</v>
      </c>
      <c r="E4629" s="15" t="s">
        <v>48</v>
      </c>
      <c r="F4629" s="16">
        <v>556</v>
      </c>
      <c r="G4629" s="19">
        <v>757.56556799998532</v>
      </c>
      <c r="H4629" s="19">
        <f t="shared" si="361"/>
        <v>421206.45580799185</v>
      </c>
      <c r="I4629" s="20">
        <v>1733.5841011199666</v>
      </c>
      <c r="J4629" s="19">
        <f t="shared" si="362"/>
        <v>963872.76022270147</v>
      </c>
      <c r="K4629" s="19">
        <f t="shared" si="363"/>
        <v>976.01853311998127</v>
      </c>
      <c r="L4629" s="19">
        <f t="shared" si="364"/>
        <v>542666.30441470956</v>
      </c>
      <c r="M4629" s="29">
        <f>Table4[[#This Row],[Revenue]]/Table4[[#This Row],[Units]]</f>
        <v>3.1179570164028174</v>
      </c>
      <c r="N4629" s="31">
        <f t="shared" si="365"/>
        <v>0.56300616306381279</v>
      </c>
    </row>
    <row r="4630" spans="1:14" x14ac:dyDescent="0.25">
      <c r="A4630" s="35">
        <v>2009</v>
      </c>
      <c r="B4630" s="15" t="s">
        <v>175</v>
      </c>
      <c r="C4630" s="15" t="s">
        <v>170</v>
      </c>
      <c r="D4630" s="15" t="s">
        <v>168</v>
      </c>
      <c r="E4630" s="15" t="s">
        <v>48</v>
      </c>
      <c r="F4630" s="16">
        <v>704</v>
      </c>
      <c r="G4630" s="19">
        <v>1145.7293874399561</v>
      </c>
      <c r="H4630" s="19">
        <f t="shared" si="361"/>
        <v>806593.48875772906</v>
      </c>
      <c r="I4630" s="20">
        <v>2231.7980239999333</v>
      </c>
      <c r="J4630" s="19">
        <f t="shared" si="362"/>
        <v>1571185.808895953</v>
      </c>
      <c r="K4630" s="19">
        <f t="shared" si="363"/>
        <v>1086.0686365599772</v>
      </c>
      <c r="L4630" s="19">
        <f t="shared" si="364"/>
        <v>764592.32013822393</v>
      </c>
      <c r="M4630" s="29">
        <f>Table4[[#This Row],[Revenue]]/Table4[[#This Row],[Units]]</f>
        <v>3.1701676477271779</v>
      </c>
      <c r="N4630" s="31">
        <f t="shared" si="365"/>
        <v>0.48663392694177315</v>
      </c>
    </row>
    <row r="4631" spans="1:14" x14ac:dyDescent="0.25">
      <c r="A4631" s="35">
        <v>2009</v>
      </c>
      <c r="B4631" s="15" t="s">
        <v>171</v>
      </c>
      <c r="C4631" s="15" t="s">
        <v>169</v>
      </c>
      <c r="D4631" s="15" t="s">
        <v>6</v>
      </c>
      <c r="E4631" s="15" t="s">
        <v>48</v>
      </c>
      <c r="F4631" s="16">
        <v>607</v>
      </c>
      <c r="G4631" s="19">
        <v>1090.4967449999549</v>
      </c>
      <c r="H4631" s="19">
        <f t="shared" si="361"/>
        <v>661931.52421497263</v>
      </c>
      <c r="I4631" s="20">
        <v>2288.5474949999052</v>
      </c>
      <c r="J4631" s="19">
        <f t="shared" si="362"/>
        <v>1389148.3294649424</v>
      </c>
      <c r="K4631" s="19">
        <f t="shared" si="363"/>
        <v>1198.0507499999503</v>
      </c>
      <c r="L4631" s="19">
        <f t="shared" si="364"/>
        <v>727216.80524996982</v>
      </c>
      <c r="M4631" s="29">
        <f>Table4[[#This Row],[Revenue]]/Table4[[#This Row],[Units]]</f>
        <v>3.7702594645797451</v>
      </c>
      <c r="N4631" s="31">
        <f t="shared" si="365"/>
        <v>0.52349831175341188</v>
      </c>
    </row>
    <row r="4632" spans="1:14" x14ac:dyDescent="0.25">
      <c r="A4632" s="35">
        <v>2009</v>
      </c>
      <c r="B4632" s="15" t="s">
        <v>171</v>
      </c>
      <c r="C4632" s="15" t="s">
        <v>169</v>
      </c>
      <c r="D4632" s="15" t="s">
        <v>6</v>
      </c>
      <c r="E4632" s="15" t="s">
        <v>48</v>
      </c>
      <c r="F4632" s="16">
        <v>556</v>
      </c>
      <c r="G4632" s="19">
        <v>999.15034799995874</v>
      </c>
      <c r="H4632" s="19">
        <f t="shared" si="361"/>
        <v>555527.59348797705</v>
      </c>
      <c r="I4632" s="20">
        <v>2142.3231479999113</v>
      </c>
      <c r="J4632" s="19">
        <f t="shared" si="362"/>
        <v>1191131.6702879507</v>
      </c>
      <c r="K4632" s="19">
        <f t="shared" si="363"/>
        <v>1143.1727999999525</v>
      </c>
      <c r="L4632" s="19">
        <f t="shared" si="364"/>
        <v>635604.07679997361</v>
      </c>
      <c r="M4632" s="29">
        <f>Table4[[#This Row],[Revenue]]/Table4[[#This Row],[Units]]</f>
        <v>3.8530991870502</v>
      </c>
      <c r="N4632" s="31">
        <f t="shared" si="365"/>
        <v>0.53361361523224315</v>
      </c>
    </row>
    <row r="4633" spans="1:14" x14ac:dyDescent="0.25">
      <c r="A4633" s="35">
        <v>2009</v>
      </c>
      <c r="B4633" s="15" t="s">
        <v>175</v>
      </c>
      <c r="C4633" s="15" t="s">
        <v>170</v>
      </c>
      <c r="D4633" s="15" t="s">
        <v>168</v>
      </c>
      <c r="E4633" s="15" t="s">
        <v>48</v>
      </c>
      <c r="F4633" s="16">
        <v>237</v>
      </c>
      <c r="G4633" s="19">
        <v>501.4569853799801</v>
      </c>
      <c r="H4633" s="19">
        <f t="shared" si="361"/>
        <v>118845.30553505529</v>
      </c>
      <c r="I4633" s="20">
        <v>944.25559799996256</v>
      </c>
      <c r="J4633" s="19">
        <f t="shared" si="362"/>
        <v>223788.57672599112</v>
      </c>
      <c r="K4633" s="19">
        <f t="shared" si="363"/>
        <v>442.79861261998246</v>
      </c>
      <c r="L4633" s="19">
        <f t="shared" si="364"/>
        <v>104943.27119093583</v>
      </c>
      <c r="M4633" s="29">
        <f>Table4[[#This Row],[Revenue]]/Table4[[#This Row],[Units]]</f>
        <v>3.9842008354428802</v>
      </c>
      <c r="N4633" s="31">
        <f t="shared" si="365"/>
        <v>0.46893935662958075</v>
      </c>
    </row>
    <row r="4634" spans="1:14" x14ac:dyDescent="0.25">
      <c r="A4634" s="35">
        <v>2009</v>
      </c>
      <c r="B4634" s="15" t="s">
        <v>171</v>
      </c>
      <c r="C4634" s="15" t="s">
        <v>170</v>
      </c>
      <c r="D4634" s="15" t="s">
        <v>168</v>
      </c>
      <c r="E4634" s="15" t="s">
        <v>48</v>
      </c>
      <c r="F4634" s="16">
        <v>204</v>
      </c>
      <c r="G4634" s="19">
        <v>467.02103915998055</v>
      </c>
      <c r="H4634" s="19">
        <f t="shared" si="361"/>
        <v>95272.291988636032</v>
      </c>
      <c r="I4634" s="20">
        <v>910.88883599996211</v>
      </c>
      <c r="J4634" s="19">
        <f t="shared" si="362"/>
        <v>185821.32254399228</v>
      </c>
      <c r="K4634" s="19">
        <f t="shared" si="363"/>
        <v>443.86779683998157</v>
      </c>
      <c r="L4634" s="19">
        <f t="shared" si="364"/>
        <v>90549.03055535625</v>
      </c>
      <c r="M4634" s="29">
        <f>Table4[[#This Row],[Revenue]]/Table4[[#This Row],[Units]]</f>
        <v>4.4651413529409911</v>
      </c>
      <c r="N4634" s="31">
        <f t="shared" si="365"/>
        <v>0.48729085185538495</v>
      </c>
    </row>
    <row r="4635" spans="1:14" x14ac:dyDescent="0.25">
      <c r="A4635" s="35">
        <v>2010</v>
      </c>
      <c r="B4635" s="15" t="s">
        <v>175</v>
      </c>
      <c r="C4635" s="15" t="s">
        <v>169</v>
      </c>
      <c r="D4635" s="15" t="s">
        <v>6</v>
      </c>
      <c r="E4635" s="15" t="s">
        <v>48</v>
      </c>
      <c r="F4635" s="16">
        <v>851</v>
      </c>
      <c r="G4635" s="19">
        <v>3209.0317415998393</v>
      </c>
      <c r="H4635" s="19">
        <f t="shared" si="361"/>
        <v>2730886.012101463</v>
      </c>
      <c r="I4635" s="20">
        <v>5131.517359999767</v>
      </c>
      <c r="J4635" s="19">
        <f t="shared" si="362"/>
        <v>4366921.2733598016</v>
      </c>
      <c r="K4635" s="19">
        <f t="shared" si="363"/>
        <v>1922.4856183999277</v>
      </c>
      <c r="L4635" s="19">
        <f t="shared" si="364"/>
        <v>1636035.2612583386</v>
      </c>
      <c r="M4635" s="29">
        <f>Table4[[#This Row],[Revenue]]/Table4[[#This Row],[Units]]</f>
        <v>6.0299851468857426</v>
      </c>
      <c r="N4635" s="31">
        <f t="shared" si="365"/>
        <v>0.37464271940025456</v>
      </c>
    </row>
    <row r="4636" spans="1:14" x14ac:dyDescent="0.25">
      <c r="A4636" s="35">
        <v>2010</v>
      </c>
      <c r="B4636" s="15" t="s">
        <v>175</v>
      </c>
      <c r="C4636" s="15" t="s">
        <v>169</v>
      </c>
      <c r="D4636" s="15" t="s">
        <v>6</v>
      </c>
      <c r="E4636" s="15" t="s">
        <v>48</v>
      </c>
      <c r="F4636" s="16">
        <v>854</v>
      </c>
      <c r="G4636" s="19">
        <v>2089.0793686798984</v>
      </c>
      <c r="H4636" s="19">
        <f t="shared" si="361"/>
        <v>1784073.7808526333</v>
      </c>
      <c r="I4636" s="20">
        <v>4446.5360279997831</v>
      </c>
      <c r="J4636" s="19">
        <f t="shared" si="362"/>
        <v>3797341.7679118146</v>
      </c>
      <c r="K4636" s="19">
        <f t="shared" si="363"/>
        <v>2357.4566593198847</v>
      </c>
      <c r="L4636" s="19">
        <f t="shared" si="364"/>
        <v>2013267.9870591813</v>
      </c>
      <c r="M4636" s="29">
        <f>Table4[[#This Row],[Revenue]]/Table4[[#This Row],[Units]]</f>
        <v>5.206716660421292</v>
      </c>
      <c r="N4636" s="31">
        <f t="shared" si="365"/>
        <v>0.53017824312566209</v>
      </c>
    </row>
    <row r="4637" spans="1:14" x14ac:dyDescent="0.25">
      <c r="A4637" s="35">
        <v>2010</v>
      </c>
      <c r="B4637" s="15" t="s">
        <v>176</v>
      </c>
      <c r="C4637" s="15" t="s">
        <v>169</v>
      </c>
      <c r="D4637" s="15" t="s">
        <v>6</v>
      </c>
      <c r="E4637" s="15" t="s">
        <v>48</v>
      </c>
      <c r="F4637" s="16">
        <v>840</v>
      </c>
      <c r="G4637" s="19">
        <v>1979.1791468799065</v>
      </c>
      <c r="H4637" s="19">
        <f t="shared" si="361"/>
        <v>1662510.4833791214</v>
      </c>
      <c r="I4637" s="20">
        <v>4184.0772479998022</v>
      </c>
      <c r="J4637" s="19">
        <f t="shared" si="362"/>
        <v>3514624.8883198337</v>
      </c>
      <c r="K4637" s="19">
        <f t="shared" si="363"/>
        <v>2204.8981011198957</v>
      </c>
      <c r="L4637" s="19">
        <f t="shared" si="364"/>
        <v>1852114.4049407123</v>
      </c>
      <c r="M4637" s="29">
        <f>Table4[[#This Row],[Revenue]]/Table4[[#This Row],[Units]]</f>
        <v>4.9810443428569071</v>
      </c>
      <c r="N4637" s="31">
        <f t="shared" si="365"/>
        <v>0.52697356440394283</v>
      </c>
    </row>
    <row r="4638" spans="1:14" x14ac:dyDescent="0.25">
      <c r="A4638" s="35">
        <v>2010</v>
      </c>
      <c r="B4638" s="15" t="s">
        <v>173</v>
      </c>
      <c r="C4638" s="15" t="s">
        <v>169</v>
      </c>
      <c r="D4638" s="15" t="s">
        <v>6</v>
      </c>
      <c r="E4638" s="15" t="s">
        <v>48</v>
      </c>
      <c r="F4638" s="16">
        <v>841</v>
      </c>
      <c r="G4638" s="19">
        <v>1616.284357999926</v>
      </c>
      <c r="H4638" s="19">
        <f t="shared" si="361"/>
        <v>1359295.1450779377</v>
      </c>
      <c r="I4638" s="20">
        <v>3926.6716579998201</v>
      </c>
      <c r="J4638" s="19">
        <f t="shared" si="362"/>
        <v>3302330.8643778488</v>
      </c>
      <c r="K4638" s="19">
        <f t="shared" si="363"/>
        <v>2310.3872999998939</v>
      </c>
      <c r="L4638" s="19">
        <f t="shared" si="364"/>
        <v>1943035.7192999111</v>
      </c>
      <c r="M4638" s="29">
        <f>Table4[[#This Row],[Revenue]]/Table4[[#This Row],[Units]]</f>
        <v>4.6690507229486569</v>
      </c>
      <c r="N4638" s="31">
        <f t="shared" si="365"/>
        <v>0.5883831145629238</v>
      </c>
    </row>
    <row r="4639" spans="1:14" x14ac:dyDescent="0.25">
      <c r="A4639" s="35">
        <v>2010</v>
      </c>
      <c r="B4639" s="15" t="s">
        <v>172</v>
      </c>
      <c r="C4639" s="15" t="s">
        <v>169</v>
      </c>
      <c r="D4639" s="15" t="s">
        <v>6</v>
      </c>
      <c r="E4639" s="15" t="s">
        <v>48</v>
      </c>
      <c r="F4639" s="16">
        <v>838</v>
      </c>
      <c r="G4639" s="19">
        <v>1568.9295779999306</v>
      </c>
      <c r="H4639" s="19">
        <f t="shared" si="361"/>
        <v>1314762.9863639418</v>
      </c>
      <c r="I4639" s="20">
        <v>3077.992877999864</v>
      </c>
      <c r="J4639" s="19">
        <f t="shared" si="362"/>
        <v>2579358.0317638861</v>
      </c>
      <c r="K4639" s="19">
        <f t="shared" si="363"/>
        <v>1509.0632999999334</v>
      </c>
      <c r="L4639" s="19">
        <f t="shared" si="364"/>
        <v>1264595.0453999443</v>
      </c>
      <c r="M4639" s="29">
        <f>Table4[[#This Row],[Revenue]]/Table4[[#This Row],[Units]]</f>
        <v>3.6730225274461383</v>
      </c>
      <c r="N4639" s="31">
        <f t="shared" si="365"/>
        <v>0.49027511102642651</v>
      </c>
    </row>
    <row r="4640" spans="1:14" x14ac:dyDescent="0.25">
      <c r="A4640" s="35">
        <v>2010</v>
      </c>
      <c r="B4640" s="15" t="s">
        <v>175</v>
      </c>
      <c r="C4640" s="15" t="s">
        <v>170</v>
      </c>
      <c r="D4640" s="15" t="s">
        <v>168</v>
      </c>
      <c r="E4640" s="15" t="s">
        <v>48</v>
      </c>
      <c r="F4640" s="16">
        <v>447</v>
      </c>
      <c r="G4640" s="19">
        <v>1217.857315379938</v>
      </c>
      <c r="H4640" s="19">
        <f t="shared" si="361"/>
        <v>544382.21997483226</v>
      </c>
      <c r="I4640" s="20">
        <v>2609.648597999867</v>
      </c>
      <c r="J4640" s="19">
        <f t="shared" si="362"/>
        <v>1166512.9233059406</v>
      </c>
      <c r="K4640" s="19">
        <f t="shared" si="363"/>
        <v>1391.791282619929</v>
      </c>
      <c r="L4640" s="19">
        <f t="shared" si="364"/>
        <v>622130.70333110832</v>
      </c>
      <c r="M4640" s="29">
        <f>Table4[[#This Row],[Revenue]]/Table4[[#This Row],[Units]]</f>
        <v>5.8381400402681587</v>
      </c>
      <c r="N4640" s="31">
        <f t="shared" si="365"/>
        <v>0.53332517017296899</v>
      </c>
    </row>
    <row r="4641" spans="1:14" x14ac:dyDescent="0.25">
      <c r="A4641" s="35">
        <v>2010</v>
      </c>
      <c r="B4641" s="15" t="s">
        <v>175</v>
      </c>
      <c r="C4641" s="15" t="s">
        <v>170</v>
      </c>
      <c r="D4641" s="15" t="s">
        <v>168</v>
      </c>
      <c r="E4641" s="15" t="s">
        <v>48</v>
      </c>
      <c r="F4641" s="16">
        <v>449</v>
      </c>
      <c r="G4641" s="19">
        <v>1081.3936792999466</v>
      </c>
      <c r="H4641" s="19">
        <f t="shared" si="361"/>
        <v>485545.76200567605</v>
      </c>
      <c r="I4641" s="20">
        <v>2467.9570299998777</v>
      </c>
      <c r="J4641" s="19">
        <f t="shared" si="362"/>
        <v>1108112.7064699451</v>
      </c>
      <c r="K4641" s="19">
        <f t="shared" si="363"/>
        <v>1386.5633506999311</v>
      </c>
      <c r="L4641" s="19">
        <f t="shared" si="364"/>
        <v>622566.94446426909</v>
      </c>
      <c r="M4641" s="29">
        <f>Table4[[#This Row],[Revenue]]/Table4[[#This Row],[Units]]</f>
        <v>5.4965635412024003</v>
      </c>
      <c r="N4641" s="31">
        <f t="shared" si="365"/>
        <v>0.56182637454591333</v>
      </c>
    </row>
    <row r="4642" spans="1:14" x14ac:dyDescent="0.25">
      <c r="A4642" s="35">
        <v>2010</v>
      </c>
      <c r="B4642" s="15" t="s">
        <v>176</v>
      </c>
      <c r="C4642" s="15" t="s">
        <v>170</v>
      </c>
      <c r="D4642" s="15" t="s">
        <v>168</v>
      </c>
      <c r="E4642" s="15" t="s">
        <v>48</v>
      </c>
      <c r="F4642" s="16">
        <v>452</v>
      </c>
      <c r="G4642" s="19">
        <v>994.68320869995216</v>
      </c>
      <c r="H4642" s="19">
        <f t="shared" si="361"/>
        <v>449596.81033237837</v>
      </c>
      <c r="I4642" s="20">
        <v>2250.6377699998916</v>
      </c>
      <c r="J4642" s="19">
        <f t="shared" si="362"/>
        <v>1017288.2720399509</v>
      </c>
      <c r="K4642" s="19">
        <f t="shared" si="363"/>
        <v>1255.9545612999395</v>
      </c>
      <c r="L4642" s="19">
        <f t="shared" si="364"/>
        <v>567691.46170757257</v>
      </c>
      <c r="M4642" s="29">
        <f>Table4[[#This Row],[Revenue]]/Table4[[#This Row],[Units]]</f>
        <v>4.979287101769672</v>
      </c>
      <c r="N4642" s="31">
        <f t="shared" si="365"/>
        <v>0.55804384785562366</v>
      </c>
    </row>
    <row r="4643" spans="1:14" x14ac:dyDescent="0.25">
      <c r="A4643" s="35">
        <v>2010</v>
      </c>
      <c r="B4643" s="15" t="s">
        <v>173</v>
      </c>
      <c r="C4643" s="15" t="s">
        <v>170</v>
      </c>
      <c r="D4643" s="15" t="s">
        <v>168</v>
      </c>
      <c r="E4643" s="15" t="s">
        <v>48</v>
      </c>
      <c r="F4643" s="16">
        <v>454</v>
      </c>
      <c r="G4643" s="19">
        <v>978.62369583995451</v>
      </c>
      <c r="H4643" s="19">
        <f t="shared" si="361"/>
        <v>444295.15791133937</v>
      </c>
      <c r="I4643" s="20">
        <v>2041.1796639999047</v>
      </c>
      <c r="J4643" s="19">
        <f t="shared" si="362"/>
        <v>926695.56745595671</v>
      </c>
      <c r="K4643" s="19">
        <f t="shared" si="363"/>
        <v>1062.5559681599502</v>
      </c>
      <c r="L4643" s="19">
        <f t="shared" si="364"/>
        <v>482400.40954461735</v>
      </c>
      <c r="M4643" s="29">
        <f>Table4[[#This Row],[Revenue]]/Table4[[#This Row],[Units]]</f>
        <v>4.4959904493389971</v>
      </c>
      <c r="N4643" s="31">
        <f t="shared" si="365"/>
        <v>0.52055974635655577</v>
      </c>
    </row>
    <row r="4644" spans="1:14" x14ac:dyDescent="0.25">
      <c r="A4644" s="35">
        <v>2010</v>
      </c>
      <c r="B4644" s="15" t="s">
        <v>172</v>
      </c>
      <c r="C4644" s="15" t="s">
        <v>170</v>
      </c>
      <c r="D4644" s="15" t="s">
        <v>168</v>
      </c>
      <c r="E4644" s="15" t="s">
        <v>48</v>
      </c>
      <c r="F4644" s="16">
        <v>346</v>
      </c>
      <c r="G4644" s="19">
        <v>710.7090174999679</v>
      </c>
      <c r="H4644" s="19">
        <f t="shared" si="361"/>
        <v>245905.3200549889</v>
      </c>
      <c r="I4644" s="20">
        <v>1228.7992499999445</v>
      </c>
      <c r="J4644" s="19">
        <f t="shared" si="362"/>
        <v>425164.54049998079</v>
      </c>
      <c r="K4644" s="19">
        <f t="shared" si="363"/>
        <v>518.09023249997665</v>
      </c>
      <c r="L4644" s="19">
        <f t="shared" si="364"/>
        <v>179259.22044499189</v>
      </c>
      <c r="M4644" s="29">
        <f>Table4[[#This Row],[Revenue]]/Table4[[#This Row],[Units]]</f>
        <v>3.5514429190749843</v>
      </c>
      <c r="N4644" s="31">
        <f t="shared" si="365"/>
        <v>0.42162316790151039</v>
      </c>
    </row>
    <row r="4645" spans="1:14" x14ac:dyDescent="0.25">
      <c r="A4645" s="35">
        <v>2011</v>
      </c>
      <c r="B4645" s="15" t="s">
        <v>175</v>
      </c>
      <c r="C4645" s="15" t="s">
        <v>170</v>
      </c>
      <c r="D4645" s="15" t="s">
        <v>168</v>
      </c>
      <c r="E4645" s="15" t="s">
        <v>48</v>
      </c>
      <c r="F4645" s="16">
        <v>1144.7325059972145</v>
      </c>
      <c r="G4645" s="19">
        <v>2461.3593013300228</v>
      </c>
      <c r="H4645" s="19">
        <f t="shared" si="361"/>
        <v>2817598.0011710702</v>
      </c>
      <c r="I4645" s="20">
        <v>6671.1277264146165</v>
      </c>
      <c r="J4645" s="19">
        <f t="shared" si="362"/>
        <v>7636656.7600861043</v>
      </c>
      <c r="K4645" s="19">
        <f t="shared" si="363"/>
        <v>4209.7684250845941</v>
      </c>
      <c r="L4645" s="19">
        <f t="shared" si="364"/>
        <v>4819058.7589150341</v>
      </c>
      <c r="M4645" s="29">
        <f>Table4[[#This Row],[Revenue]]/Table4[[#This Row],[Units]]</f>
        <v>5.8276738814219096</v>
      </c>
      <c r="N4645" s="31">
        <f t="shared" si="365"/>
        <v>0.63104299568659661</v>
      </c>
    </row>
    <row r="4646" spans="1:14" x14ac:dyDescent="0.25">
      <c r="A4646" s="35">
        <v>2011</v>
      </c>
      <c r="B4646" s="15" t="s">
        <v>176</v>
      </c>
      <c r="C4646" s="15" t="s">
        <v>170</v>
      </c>
      <c r="D4646" s="15" t="s">
        <v>168</v>
      </c>
      <c r="E4646" s="15" t="s">
        <v>48</v>
      </c>
      <c r="F4646" s="16">
        <v>867.93864181564959</v>
      </c>
      <c r="G4646" s="19">
        <v>2099.4725520025045</v>
      </c>
      <c r="H4646" s="19">
        <f t="shared" si="361"/>
        <v>1822213.3553142895</v>
      </c>
      <c r="I4646" s="20">
        <v>5235.0672985235324</v>
      </c>
      <c r="J4646" s="19">
        <f t="shared" si="362"/>
        <v>4543717.2008940363</v>
      </c>
      <c r="K4646" s="19">
        <f t="shared" si="363"/>
        <v>3135.5947465210279</v>
      </c>
      <c r="L4646" s="19">
        <f t="shared" si="364"/>
        <v>2721503.8455797471</v>
      </c>
      <c r="M4646" s="29">
        <f>Table4[[#This Row],[Revenue]]/Table4[[#This Row],[Units]]</f>
        <v>6.0316098930360358</v>
      </c>
      <c r="N4646" s="31">
        <f t="shared" si="365"/>
        <v>0.59895977792021371</v>
      </c>
    </row>
    <row r="4647" spans="1:14" x14ac:dyDescent="0.25">
      <c r="A4647" s="35">
        <v>2011</v>
      </c>
      <c r="B4647" s="15" t="s">
        <v>174</v>
      </c>
      <c r="C4647" s="15" t="s">
        <v>169</v>
      </c>
      <c r="D4647" s="15" t="s">
        <v>6</v>
      </c>
      <c r="E4647" s="15" t="s">
        <v>48</v>
      </c>
      <c r="F4647" s="16">
        <v>846</v>
      </c>
      <c r="G4647" s="19">
        <v>3274.2526451998274</v>
      </c>
      <c r="H4647" s="19">
        <f t="shared" si="361"/>
        <v>2770017.7378390539</v>
      </c>
      <c r="I4647" s="20">
        <v>5149.2249199997541</v>
      </c>
      <c r="J4647" s="19">
        <f t="shared" si="362"/>
        <v>4356244.2823197916</v>
      </c>
      <c r="K4647" s="19">
        <f t="shared" si="363"/>
        <v>1874.9722747999267</v>
      </c>
      <c r="L4647" s="19">
        <f t="shared" si="364"/>
        <v>1586226.5444807378</v>
      </c>
      <c r="M4647" s="29">
        <f>Table4[[#This Row],[Revenue]]/Table4[[#This Row],[Units]]</f>
        <v>6.0865542789595199</v>
      </c>
      <c r="N4647" s="31">
        <f t="shared" si="365"/>
        <v>0.36412708784917797</v>
      </c>
    </row>
    <row r="4648" spans="1:14" x14ac:dyDescent="0.25">
      <c r="A4648" s="35">
        <v>2011</v>
      </c>
      <c r="B4648" s="15" t="s">
        <v>172</v>
      </c>
      <c r="C4648" s="15" t="s">
        <v>170</v>
      </c>
      <c r="D4648" s="15" t="s">
        <v>168</v>
      </c>
      <c r="E4648" s="15" t="s">
        <v>48</v>
      </c>
      <c r="F4648" s="16">
        <v>828.06617259920222</v>
      </c>
      <c r="G4648" s="19">
        <v>2034.3755110044433</v>
      </c>
      <c r="H4648" s="19">
        <f t="shared" si="361"/>
        <v>1684597.5430269956</v>
      </c>
      <c r="I4648" s="20">
        <v>4939.4628140155128</v>
      </c>
      <c r="J4648" s="19">
        <f t="shared" si="362"/>
        <v>4090202.0670979107</v>
      </c>
      <c r="K4648" s="19">
        <f t="shared" si="363"/>
        <v>2905.0873030110697</v>
      </c>
      <c r="L4648" s="19">
        <f t="shared" si="364"/>
        <v>2405604.5240709148</v>
      </c>
      <c r="M4648" s="29">
        <f>Table4[[#This Row],[Revenue]]/Table4[[#This Row],[Units]]</f>
        <v>5.965058080456445</v>
      </c>
      <c r="N4648" s="31">
        <f t="shared" si="365"/>
        <v>0.58813830823222513</v>
      </c>
    </row>
    <row r="4649" spans="1:14" x14ac:dyDescent="0.25">
      <c r="A4649" s="35">
        <v>2011</v>
      </c>
      <c r="B4649" s="15" t="s">
        <v>174</v>
      </c>
      <c r="C4649" s="15" t="s">
        <v>169</v>
      </c>
      <c r="D4649" s="15" t="s">
        <v>6</v>
      </c>
      <c r="E4649" s="15" t="s">
        <v>48</v>
      </c>
      <c r="F4649" s="16">
        <v>842</v>
      </c>
      <c r="G4649" s="19">
        <v>2176.0030830998821</v>
      </c>
      <c r="H4649" s="19">
        <f t="shared" si="361"/>
        <v>1832194.5959701007</v>
      </c>
      <c r="I4649" s="20">
        <v>4497.1180099997564</v>
      </c>
      <c r="J4649" s="19">
        <f t="shared" si="362"/>
        <v>3786573.3644197951</v>
      </c>
      <c r="K4649" s="19">
        <f t="shared" si="363"/>
        <v>2321.1149268998743</v>
      </c>
      <c r="L4649" s="19">
        <f t="shared" si="364"/>
        <v>1954378.7684496944</v>
      </c>
      <c r="M4649" s="29">
        <f>Table4[[#This Row],[Revenue]]/Table4[[#This Row],[Units]]</f>
        <v>5.3409952612823712</v>
      </c>
      <c r="N4649" s="31">
        <f t="shared" si="365"/>
        <v>0.51613387101220409</v>
      </c>
    </row>
    <row r="4650" spans="1:14" x14ac:dyDescent="0.25">
      <c r="A4650" s="35">
        <v>2011</v>
      </c>
      <c r="B4650" s="15" t="s">
        <v>173</v>
      </c>
      <c r="C4650" s="15" t="s">
        <v>170</v>
      </c>
      <c r="D4650" s="15" t="s">
        <v>168</v>
      </c>
      <c r="E4650" s="15" t="s">
        <v>48</v>
      </c>
      <c r="F4650" s="16">
        <v>768.90003240681915</v>
      </c>
      <c r="G4650" s="19">
        <v>1934.1043293584362</v>
      </c>
      <c r="H4650" s="19">
        <f t="shared" si="361"/>
        <v>1487132.8815218708</v>
      </c>
      <c r="I4650" s="20">
        <v>4917.4626695765992</v>
      </c>
      <c r="J4650" s="19">
        <f t="shared" si="362"/>
        <v>3781037.2059967704</v>
      </c>
      <c r="K4650" s="19">
        <f t="shared" si="363"/>
        <v>2983.358340218163</v>
      </c>
      <c r="L4650" s="19">
        <f t="shared" si="364"/>
        <v>2293904.3244748996</v>
      </c>
      <c r="M4650" s="29">
        <f>Table4[[#This Row],[Revenue]]/Table4[[#This Row],[Units]]</f>
        <v>6.3954512450518495</v>
      </c>
      <c r="N4650" s="31">
        <f t="shared" si="365"/>
        <v>0.60668652528378719</v>
      </c>
    </row>
    <row r="4651" spans="1:14" x14ac:dyDescent="0.25">
      <c r="A4651" s="35">
        <v>2011</v>
      </c>
      <c r="B4651" s="15" t="s">
        <v>172</v>
      </c>
      <c r="C4651" s="15" t="s">
        <v>170</v>
      </c>
      <c r="D4651" s="15" t="s">
        <v>168</v>
      </c>
      <c r="E4651" s="15" t="s">
        <v>48</v>
      </c>
      <c r="F4651" s="16">
        <v>759.80861325154103</v>
      </c>
      <c r="G4651" s="19">
        <v>2092.609039125397</v>
      </c>
      <c r="H4651" s="19">
        <f t="shared" si="361"/>
        <v>1589982.3720955076</v>
      </c>
      <c r="I4651" s="20">
        <v>4563.4750074743533</v>
      </c>
      <c r="J4651" s="19">
        <f t="shared" si="362"/>
        <v>3467367.6170371543</v>
      </c>
      <c r="K4651" s="19">
        <f t="shared" si="363"/>
        <v>2470.8659683489564</v>
      </c>
      <c r="L4651" s="19">
        <f t="shared" si="364"/>
        <v>1877385.2449416467</v>
      </c>
      <c r="M4651" s="29">
        <f>Table4[[#This Row],[Revenue]]/Table4[[#This Row],[Units]]</f>
        <v>6.0060848585873776</v>
      </c>
      <c r="N4651" s="31">
        <f t="shared" si="365"/>
        <v>0.54144395757663033</v>
      </c>
    </row>
    <row r="4652" spans="1:14" x14ac:dyDescent="0.25">
      <c r="A4652" s="35">
        <v>2011</v>
      </c>
      <c r="B4652" s="15" t="s">
        <v>174</v>
      </c>
      <c r="C4652" s="15" t="s">
        <v>170</v>
      </c>
      <c r="D4652" s="15" t="s">
        <v>168</v>
      </c>
      <c r="E4652" s="15" t="s">
        <v>48</v>
      </c>
      <c r="F4652" s="16">
        <v>455</v>
      </c>
      <c r="G4652" s="19">
        <v>1070.9529866999414</v>
      </c>
      <c r="H4652" s="19">
        <f t="shared" si="361"/>
        <v>487283.60894847335</v>
      </c>
      <c r="I4652" s="20">
        <v>2325.2015699998728</v>
      </c>
      <c r="J4652" s="19">
        <f t="shared" si="362"/>
        <v>1057966.714349942</v>
      </c>
      <c r="K4652" s="19">
        <f t="shared" si="363"/>
        <v>1254.2485832999314</v>
      </c>
      <c r="L4652" s="19">
        <f t="shared" si="364"/>
        <v>570683.1054014687</v>
      </c>
      <c r="M4652" s="29">
        <f>Table4[[#This Row],[Revenue]]/Table4[[#This Row],[Units]]</f>
        <v>5.1103331208788418</v>
      </c>
      <c r="N4652" s="31">
        <f t="shared" si="365"/>
        <v>0.53941499071841759</v>
      </c>
    </row>
    <row r="4653" spans="1:14" x14ac:dyDescent="0.25">
      <c r="A4653" s="35">
        <v>2011</v>
      </c>
      <c r="B4653" s="15" t="s">
        <v>174</v>
      </c>
      <c r="C4653" s="15" t="s">
        <v>170</v>
      </c>
      <c r="D4653" s="15" t="s">
        <v>168</v>
      </c>
      <c r="E4653" s="15" t="s">
        <v>48</v>
      </c>
      <c r="F4653" s="16">
        <v>457</v>
      </c>
      <c r="G4653" s="19">
        <v>1048.2303660999439</v>
      </c>
      <c r="H4653" s="19">
        <f t="shared" si="361"/>
        <v>479041.27730767435</v>
      </c>
      <c r="I4653" s="20">
        <v>2275.8673099998782</v>
      </c>
      <c r="J4653" s="19">
        <f t="shared" si="362"/>
        <v>1040071.3606699443</v>
      </c>
      <c r="K4653" s="19">
        <f t="shared" si="363"/>
        <v>1227.6369438999343</v>
      </c>
      <c r="L4653" s="19">
        <f t="shared" si="364"/>
        <v>561030.08336226991</v>
      </c>
      <c r="M4653" s="29">
        <f>Table4[[#This Row],[Revenue]]/Table4[[#This Row],[Units]]</f>
        <v>4.9800159956233658</v>
      </c>
      <c r="N4653" s="31">
        <f t="shared" si="365"/>
        <v>0.53941499071841759</v>
      </c>
    </row>
    <row r="4654" spans="1:14" x14ac:dyDescent="0.25">
      <c r="A4654" s="35">
        <v>2012</v>
      </c>
      <c r="B4654" s="15" t="s">
        <v>171</v>
      </c>
      <c r="C4654" s="15" t="s">
        <v>169</v>
      </c>
      <c r="D4654" s="15" t="s">
        <v>5</v>
      </c>
      <c r="E4654" s="15" t="s">
        <v>48</v>
      </c>
      <c r="F4654" s="16">
        <v>882</v>
      </c>
      <c r="G4654" s="19">
        <v>1143.4688999999726</v>
      </c>
      <c r="H4654" s="19">
        <f t="shared" si="361"/>
        <v>1008539.5697999758</v>
      </c>
      <c r="I4654" s="20">
        <v>2365.4255744399429</v>
      </c>
      <c r="J4654" s="19">
        <f t="shared" si="362"/>
        <v>2086305.3566560296</v>
      </c>
      <c r="K4654" s="19">
        <f t="shared" si="363"/>
        <v>1221.9566744399704</v>
      </c>
      <c r="L4654" s="19">
        <f t="shared" si="364"/>
        <v>1077765.7868560539</v>
      </c>
      <c r="M4654" s="29">
        <f>Table4[[#This Row],[Revenue]]/Table4[[#This Row],[Units]]</f>
        <v>2.681888406394493</v>
      </c>
      <c r="N4654" s="31">
        <f t="shared" si="365"/>
        <v>0.51659062438660353</v>
      </c>
    </row>
    <row r="4655" spans="1:14" x14ac:dyDescent="0.25">
      <c r="A4655" s="35">
        <v>2012</v>
      </c>
      <c r="B4655" s="15" t="s">
        <v>176</v>
      </c>
      <c r="C4655" s="15" t="s">
        <v>170</v>
      </c>
      <c r="D4655" s="15" t="s">
        <v>146</v>
      </c>
      <c r="E4655" s="15" t="s">
        <v>48</v>
      </c>
      <c r="F4655" s="16">
        <v>646</v>
      </c>
      <c r="G4655" s="19">
        <v>706.01856799998598</v>
      </c>
      <c r="H4655" s="19">
        <f t="shared" si="361"/>
        <v>456087.99492799095</v>
      </c>
      <c r="I4655" s="20">
        <v>1568.173927119969</v>
      </c>
      <c r="J4655" s="19">
        <f t="shared" si="362"/>
        <v>1013040.3569194999</v>
      </c>
      <c r="K4655" s="19">
        <f t="shared" si="363"/>
        <v>862.15535911998302</v>
      </c>
      <c r="L4655" s="19">
        <f t="shared" si="364"/>
        <v>556952.36199150898</v>
      </c>
      <c r="M4655" s="29">
        <f>Table4[[#This Row],[Revenue]]/Table4[[#This Row],[Units]]</f>
        <v>2.4275138190711596</v>
      </c>
      <c r="N4655" s="31">
        <f t="shared" si="365"/>
        <v>0.54978299550189247</v>
      </c>
    </row>
    <row r="4656" spans="1:14" x14ac:dyDescent="0.25">
      <c r="A4656" s="35">
        <v>2012</v>
      </c>
      <c r="B4656" s="15" t="s">
        <v>174</v>
      </c>
      <c r="C4656" s="15" t="s">
        <v>169</v>
      </c>
      <c r="D4656" s="15" t="s">
        <v>5</v>
      </c>
      <c r="E4656" s="15" t="s">
        <v>48</v>
      </c>
      <c r="F4656" s="16">
        <v>613</v>
      </c>
      <c r="G4656" s="19">
        <v>682.03912499999331</v>
      </c>
      <c r="H4656" s="19">
        <f t="shared" si="361"/>
        <v>418089.98362499592</v>
      </c>
      <c r="I4656" s="20">
        <v>1428.7934649999859</v>
      </c>
      <c r="J4656" s="19">
        <f t="shared" si="362"/>
        <v>875850.39404499135</v>
      </c>
      <c r="K4656" s="19">
        <f t="shared" si="363"/>
        <v>746.75433999999257</v>
      </c>
      <c r="L4656" s="19">
        <f t="shared" si="364"/>
        <v>457760.41041999543</v>
      </c>
      <c r="M4656" s="29">
        <f>Table4[[#This Row],[Revenue]]/Table4[[#This Row],[Units]]</f>
        <v>2.3308213132136801</v>
      </c>
      <c r="N4656" s="31">
        <f t="shared" si="365"/>
        <v>0.52264680535895369</v>
      </c>
    </row>
    <row r="4657" spans="1:14" x14ac:dyDescent="0.25">
      <c r="A4657" s="35">
        <v>2012</v>
      </c>
      <c r="B4657" s="15" t="s">
        <v>174</v>
      </c>
      <c r="C4657" s="15" t="s">
        <v>169</v>
      </c>
      <c r="D4657" s="15" t="s">
        <v>5</v>
      </c>
      <c r="E4657" s="15" t="s">
        <v>48</v>
      </c>
      <c r="F4657" s="16">
        <v>349</v>
      </c>
      <c r="G4657" s="19">
        <v>715.51537884739218</v>
      </c>
      <c r="H4657" s="19">
        <f t="shared" si="361"/>
        <v>249714.86721773987</v>
      </c>
      <c r="I4657" s="20">
        <v>1540.0620285399887</v>
      </c>
      <c r="J4657" s="19">
        <f t="shared" si="362"/>
        <v>537481.64796045609</v>
      </c>
      <c r="K4657" s="19">
        <f t="shared" si="363"/>
        <v>824.54664969259647</v>
      </c>
      <c r="L4657" s="19">
        <f t="shared" si="364"/>
        <v>287766.78074271622</v>
      </c>
      <c r="M4657" s="29">
        <f>Table4[[#This Row],[Revenue]]/Table4[[#This Row],[Units]]</f>
        <v>4.4127851820630051</v>
      </c>
      <c r="N4657" s="31">
        <f t="shared" si="365"/>
        <v>0.53539833747753918</v>
      </c>
    </row>
    <row r="4658" spans="1:14" x14ac:dyDescent="0.25">
      <c r="A4658" s="35">
        <v>2013</v>
      </c>
      <c r="B4658" s="15" t="s">
        <v>171</v>
      </c>
      <c r="C4658" s="15" t="s">
        <v>169</v>
      </c>
      <c r="D4658" s="15" t="s">
        <v>5</v>
      </c>
      <c r="E4658" s="15" t="s">
        <v>48</v>
      </c>
      <c r="F4658" s="16">
        <v>882</v>
      </c>
      <c r="G4658" s="19">
        <v>1406.2166999999436</v>
      </c>
      <c r="H4658" s="19">
        <f t="shared" si="361"/>
        <v>1240283.1293999502</v>
      </c>
      <c r="I4658" s="20">
        <v>2712.648347999891</v>
      </c>
      <c r="J4658" s="19">
        <f t="shared" si="362"/>
        <v>2392555.8429359039</v>
      </c>
      <c r="K4658" s="19">
        <f t="shared" si="363"/>
        <v>1306.4316479999475</v>
      </c>
      <c r="L4658" s="19">
        <f t="shared" si="364"/>
        <v>1152272.7135359538</v>
      </c>
      <c r="M4658" s="29">
        <f>Table4[[#This Row],[Revenue]]/Table4[[#This Row],[Units]]</f>
        <v>3.0755650204080398</v>
      </c>
      <c r="N4658" s="31">
        <f t="shared" si="365"/>
        <v>0.48160744792564614</v>
      </c>
    </row>
    <row r="4659" spans="1:14" x14ac:dyDescent="0.25">
      <c r="A4659" s="35">
        <v>2013</v>
      </c>
      <c r="B4659" s="15" t="s">
        <v>175</v>
      </c>
      <c r="C4659" s="15" t="s">
        <v>170</v>
      </c>
      <c r="D4659" s="15" t="s">
        <v>146</v>
      </c>
      <c r="E4659" s="15" t="s">
        <v>48</v>
      </c>
      <c r="F4659" s="16">
        <v>646</v>
      </c>
      <c r="G4659" s="19">
        <v>883.16597999996645</v>
      </c>
      <c r="H4659" s="19">
        <f t="shared" si="361"/>
        <v>570525.22307997837</v>
      </c>
      <c r="I4659" s="20">
        <v>1842.2179799999301</v>
      </c>
      <c r="J4659" s="19">
        <f t="shared" si="362"/>
        <v>1190072.8150799549</v>
      </c>
      <c r="K4659" s="19">
        <f t="shared" si="363"/>
        <v>959.05199999996364</v>
      </c>
      <c r="L4659" s="19">
        <f t="shared" si="364"/>
        <v>619547.59199997655</v>
      </c>
      <c r="M4659" s="29">
        <f>Table4[[#This Row],[Revenue]]/Table4[[#This Row],[Units]]</f>
        <v>2.8517306191949383</v>
      </c>
      <c r="N4659" s="31">
        <f t="shared" si="365"/>
        <v>0.52059637372554579</v>
      </c>
    </row>
    <row r="4660" spans="1:14" x14ac:dyDescent="0.25">
      <c r="A4660" s="35">
        <v>2013</v>
      </c>
      <c r="B4660" s="15" t="s">
        <v>172</v>
      </c>
      <c r="C4660" s="15" t="s">
        <v>170</v>
      </c>
      <c r="D4660" s="15" t="s">
        <v>146</v>
      </c>
      <c r="E4660" s="15" t="s">
        <v>48</v>
      </c>
      <c r="F4660" s="16">
        <v>223</v>
      </c>
      <c r="G4660" s="19">
        <v>381.67040084998735</v>
      </c>
      <c r="H4660" s="19">
        <f t="shared" si="361"/>
        <v>85112.499389547185</v>
      </c>
      <c r="I4660" s="20">
        <v>721.52053499997601</v>
      </c>
      <c r="J4660" s="19">
        <f t="shared" si="362"/>
        <v>160899.07930499464</v>
      </c>
      <c r="K4660" s="19">
        <f t="shared" si="363"/>
        <v>339.85013414998866</v>
      </c>
      <c r="L4660" s="19">
        <f t="shared" si="364"/>
        <v>75786.579915447452</v>
      </c>
      <c r="M4660" s="29">
        <f>Table4[[#This Row],[Revenue]]/Table4[[#This Row],[Units]]</f>
        <v>3.2355180941702959</v>
      </c>
      <c r="N4660" s="31">
        <f t="shared" si="365"/>
        <v>0.47101935102928144</v>
      </c>
    </row>
    <row r="4661" spans="1:14" x14ac:dyDescent="0.25">
      <c r="A4661" s="35">
        <v>2014</v>
      </c>
      <c r="B4661" s="15" t="s">
        <v>171</v>
      </c>
      <c r="C4661" s="15" t="s">
        <v>169</v>
      </c>
      <c r="D4661" s="15" t="s">
        <v>5</v>
      </c>
      <c r="E4661" s="15" t="s">
        <v>48</v>
      </c>
      <c r="F4661" s="16">
        <v>551</v>
      </c>
      <c r="G4661" s="19">
        <v>1162.6603190299431</v>
      </c>
      <c r="H4661" s="19">
        <f t="shared" si="361"/>
        <v>640625.83578549873</v>
      </c>
      <c r="I4661" s="20">
        <v>2732.4665129998666</v>
      </c>
      <c r="J4661" s="19">
        <f t="shared" si="362"/>
        <v>1505589.0486629265</v>
      </c>
      <c r="K4661" s="19">
        <f t="shared" si="363"/>
        <v>1569.8061939699235</v>
      </c>
      <c r="L4661" s="19">
        <f t="shared" si="364"/>
        <v>864963.21287742781</v>
      </c>
      <c r="M4661" s="29">
        <f>Table4[[#This Row],[Revenue]]/Table4[[#This Row],[Units]]</f>
        <v>4.9591043793101024</v>
      </c>
      <c r="N4661" s="31">
        <f t="shared" si="365"/>
        <v>0.57450153057740327</v>
      </c>
    </row>
    <row r="4662" spans="1:14" x14ac:dyDescent="0.25">
      <c r="A4662" s="35">
        <v>2014</v>
      </c>
      <c r="B4662" s="15" t="s">
        <v>175</v>
      </c>
      <c r="C4662" s="15" t="s">
        <v>169</v>
      </c>
      <c r="D4662" s="15" t="s">
        <v>5</v>
      </c>
      <c r="E4662" s="15" t="s">
        <v>48</v>
      </c>
      <c r="F4662" s="16">
        <v>453</v>
      </c>
      <c r="G4662" s="19">
        <v>1074.424640129949</v>
      </c>
      <c r="H4662" s="19">
        <f t="shared" si="361"/>
        <v>486714.36197886692</v>
      </c>
      <c r="I4662" s="20">
        <v>2510.0143229998807</v>
      </c>
      <c r="J4662" s="19">
        <f t="shared" si="362"/>
        <v>1137036.488318946</v>
      </c>
      <c r="K4662" s="19">
        <f t="shared" si="363"/>
        <v>1435.5896828699317</v>
      </c>
      <c r="L4662" s="19">
        <f t="shared" si="364"/>
        <v>650322.12634007912</v>
      </c>
      <c r="M4662" s="29">
        <f>Table4[[#This Row],[Revenue]]/Table4[[#This Row],[Units]]</f>
        <v>5.5408704701984126</v>
      </c>
      <c r="N4662" s="31">
        <f t="shared" si="365"/>
        <v>0.57194481709338041</v>
      </c>
    </row>
    <row r="4663" spans="1:14" x14ac:dyDescent="0.25">
      <c r="A4663" s="35">
        <v>2014</v>
      </c>
      <c r="B4663" s="15" t="s">
        <v>176</v>
      </c>
      <c r="C4663" s="15" t="s">
        <v>169</v>
      </c>
      <c r="D4663" s="15" t="s">
        <v>5</v>
      </c>
      <c r="E4663" s="15" t="s">
        <v>48</v>
      </c>
      <c r="F4663" s="16">
        <v>455</v>
      </c>
      <c r="G4663" s="19">
        <v>1326.2955529199389</v>
      </c>
      <c r="H4663" s="19">
        <f t="shared" si="361"/>
        <v>603464.47657857218</v>
      </c>
      <c r="I4663" s="20">
        <v>2294.8653319998948</v>
      </c>
      <c r="J4663" s="19">
        <f t="shared" si="362"/>
        <v>1044163.7260599522</v>
      </c>
      <c r="K4663" s="19">
        <f t="shared" si="363"/>
        <v>968.56977907995588</v>
      </c>
      <c r="L4663" s="19">
        <f t="shared" si="364"/>
        <v>440699.24948137999</v>
      </c>
      <c r="M4663" s="29">
        <f>Table4[[#This Row],[Revenue]]/Table4[[#This Row],[Units]]</f>
        <v>5.0436600703294392</v>
      </c>
      <c r="N4663" s="31">
        <f t="shared" si="365"/>
        <v>0.42205952810132052</v>
      </c>
    </row>
    <row r="4664" spans="1:14" x14ac:dyDescent="0.25">
      <c r="A4664" s="35">
        <v>2014</v>
      </c>
      <c r="B4664" s="15" t="s">
        <v>172</v>
      </c>
      <c r="C4664" s="15" t="s">
        <v>169</v>
      </c>
      <c r="D4664" s="15" t="s">
        <v>5</v>
      </c>
      <c r="E4664" s="15" t="s">
        <v>48</v>
      </c>
      <c r="F4664" s="16">
        <v>349</v>
      </c>
      <c r="G4664" s="19">
        <v>1052.2206907099535</v>
      </c>
      <c r="H4664" s="19">
        <f t="shared" si="361"/>
        <v>367225.02105777379</v>
      </c>
      <c r="I4664" s="20">
        <v>1984.0763409999342</v>
      </c>
      <c r="J4664" s="19">
        <f t="shared" si="362"/>
        <v>692442.64300897706</v>
      </c>
      <c r="K4664" s="19">
        <f t="shared" si="363"/>
        <v>931.85565028998076</v>
      </c>
      <c r="L4664" s="19">
        <f t="shared" si="364"/>
        <v>325217.62195120327</v>
      </c>
      <c r="M4664" s="29">
        <f>Table4[[#This Row],[Revenue]]/Table4[[#This Row],[Units]]</f>
        <v>5.685032495701817</v>
      </c>
      <c r="N4664" s="31">
        <f t="shared" si="365"/>
        <v>0.46966723559656198</v>
      </c>
    </row>
    <row r="4665" spans="1:14" x14ac:dyDescent="0.25">
      <c r="A4665" s="35">
        <v>2014</v>
      </c>
      <c r="B4665" s="15" t="s">
        <v>174</v>
      </c>
      <c r="C4665" s="15" t="s">
        <v>170</v>
      </c>
      <c r="D4665" s="15" t="s">
        <v>146</v>
      </c>
      <c r="E4665" s="15" t="s">
        <v>48</v>
      </c>
      <c r="F4665" s="16">
        <v>146</v>
      </c>
      <c r="G4665" s="19">
        <v>273.28466621998814</v>
      </c>
      <c r="H4665" s="19">
        <f t="shared" si="361"/>
        <v>39899.561268118268</v>
      </c>
      <c r="I4665" s="20">
        <v>661.48356199997113</v>
      </c>
      <c r="J4665" s="19">
        <f t="shared" si="362"/>
        <v>96576.600051995789</v>
      </c>
      <c r="K4665" s="19">
        <f t="shared" si="363"/>
        <v>388.19889577998299</v>
      </c>
      <c r="L4665" s="19">
        <f t="shared" si="364"/>
        <v>56677.03878387752</v>
      </c>
      <c r="M4665" s="29">
        <f>Table4[[#This Row],[Revenue]]/Table4[[#This Row],[Units]]</f>
        <v>4.5307093287669256</v>
      </c>
      <c r="N4665" s="31">
        <f t="shared" si="365"/>
        <v>0.58686098654708507</v>
      </c>
    </row>
    <row r="4666" spans="1:14" x14ac:dyDescent="0.25">
      <c r="A4666" s="35">
        <v>2014</v>
      </c>
      <c r="B4666" s="15" t="s">
        <v>174</v>
      </c>
      <c r="C4666" s="15" t="s">
        <v>169</v>
      </c>
      <c r="D4666" s="15" t="s">
        <v>5</v>
      </c>
      <c r="E4666" s="15" t="s">
        <v>48</v>
      </c>
      <c r="F4666" s="16">
        <v>113</v>
      </c>
      <c r="G4666" s="19">
        <v>172.14769742999309</v>
      </c>
      <c r="H4666" s="19">
        <f t="shared" si="361"/>
        <v>19452.689809589217</v>
      </c>
      <c r="I4666" s="20">
        <v>539.85765299997831</v>
      </c>
      <c r="J4666" s="19">
        <f t="shared" si="362"/>
        <v>61003.91478899755</v>
      </c>
      <c r="K4666" s="19">
        <f t="shared" si="363"/>
        <v>367.70995556998525</v>
      </c>
      <c r="L4666" s="19">
        <f t="shared" si="364"/>
        <v>41551.224979408333</v>
      </c>
      <c r="M4666" s="29">
        <f>Table4[[#This Row],[Revenue]]/Table4[[#This Row],[Units]]</f>
        <v>4.7775013539821094</v>
      </c>
      <c r="N4666" s="31">
        <f t="shared" si="365"/>
        <v>0.68112391021342067</v>
      </c>
    </row>
    <row r="4667" spans="1:14" x14ac:dyDescent="0.25">
      <c r="A4667" s="35">
        <v>2015</v>
      </c>
      <c r="B4667" s="15" t="s">
        <v>173</v>
      </c>
      <c r="C4667" s="15" t="s">
        <v>169</v>
      </c>
      <c r="D4667" s="15" t="s">
        <v>6</v>
      </c>
      <c r="E4667" s="15" t="s">
        <v>48</v>
      </c>
      <c r="F4667" s="16">
        <v>848</v>
      </c>
      <c r="G4667" s="19">
        <v>3202.4156933998352</v>
      </c>
      <c r="H4667" s="19">
        <f t="shared" si="361"/>
        <v>2715648.5080030602</v>
      </c>
      <c r="I4667" s="20">
        <v>5047.2211399997659</v>
      </c>
      <c r="J4667" s="19">
        <f t="shared" si="362"/>
        <v>4280043.5267198011</v>
      </c>
      <c r="K4667" s="19">
        <f t="shared" si="363"/>
        <v>1844.8054465999307</v>
      </c>
      <c r="L4667" s="19">
        <f t="shared" si="364"/>
        <v>1564395.0187167409</v>
      </c>
      <c r="M4667" s="29">
        <f>Table4[[#This Row],[Revenue]]/Table4[[#This Row],[Units]]</f>
        <v>5.9519117216978374</v>
      </c>
      <c r="N4667" s="31">
        <f t="shared" si="365"/>
        <v>0.36550913768759818</v>
      </c>
    </row>
    <row r="4668" spans="1:14" x14ac:dyDescent="0.25">
      <c r="A4668" s="35">
        <v>2015</v>
      </c>
      <c r="B4668" s="15" t="s">
        <v>172</v>
      </c>
      <c r="C4668" s="15" t="s">
        <v>170</v>
      </c>
      <c r="D4668" s="15" t="s">
        <v>146</v>
      </c>
      <c r="E4668" s="15" t="s">
        <v>48</v>
      </c>
      <c r="F4668" s="16">
        <v>694</v>
      </c>
      <c r="G4668" s="19">
        <v>2288.5422269998803</v>
      </c>
      <c r="H4668" s="19">
        <f t="shared" si="361"/>
        <v>1588248.305537917</v>
      </c>
      <c r="I4668" s="20">
        <v>3503.501699999817</v>
      </c>
      <c r="J4668" s="19">
        <f t="shared" si="362"/>
        <v>2431430.1797998729</v>
      </c>
      <c r="K4668" s="19">
        <f t="shared" si="363"/>
        <v>1214.9594729999367</v>
      </c>
      <c r="L4668" s="19">
        <f t="shared" si="364"/>
        <v>843181.87426195596</v>
      </c>
      <c r="M4668" s="29">
        <f>Table4[[#This Row],[Revenue]]/Table4[[#This Row],[Units]]</f>
        <v>5.0482733429392175</v>
      </c>
      <c r="N4668" s="31">
        <f t="shared" si="365"/>
        <v>0.34678432523666253</v>
      </c>
    </row>
    <row r="4669" spans="1:14" x14ac:dyDescent="0.25">
      <c r="A4669" s="35">
        <v>2015</v>
      </c>
      <c r="B4669" s="15" t="s">
        <v>171</v>
      </c>
      <c r="C4669" s="15" t="s">
        <v>169</v>
      </c>
      <c r="D4669" s="15" t="s">
        <v>5</v>
      </c>
      <c r="E4669" s="15" t="s">
        <v>48</v>
      </c>
      <c r="F4669" s="16">
        <v>642.55276674593244</v>
      </c>
      <c r="G4669" s="19">
        <v>2107.8214951298805</v>
      </c>
      <c r="H4669" s="19">
        <f t="shared" si="361"/>
        <v>1354386.5335022528</v>
      </c>
      <c r="I4669" s="20">
        <v>3346.8469400704289</v>
      </c>
      <c r="J4669" s="19">
        <f t="shared" si="362"/>
        <v>2150525.7612174121</v>
      </c>
      <c r="K4669" s="19">
        <f t="shared" si="363"/>
        <v>1239.0254449405484</v>
      </c>
      <c r="L4669" s="19">
        <f t="shared" si="364"/>
        <v>796139.2277151593</v>
      </c>
      <c r="M4669" s="29">
        <f>Table4[[#This Row],[Revenue]]/Table4[[#This Row],[Units]]</f>
        <v>5.208672521977924</v>
      </c>
      <c r="N4669" s="31">
        <f t="shared" si="365"/>
        <v>0.37020678481175928</v>
      </c>
    </row>
    <row r="4670" spans="1:14" x14ac:dyDescent="0.25">
      <c r="A4670" s="35">
        <v>2015</v>
      </c>
      <c r="B4670" s="15" t="s">
        <v>174</v>
      </c>
      <c r="C4670" s="15" t="s">
        <v>169</v>
      </c>
      <c r="D4670" s="15" t="s">
        <v>5</v>
      </c>
      <c r="E4670" s="15" t="s">
        <v>48</v>
      </c>
      <c r="F4670" s="16">
        <v>565</v>
      </c>
      <c r="G4670" s="19">
        <v>1590.3010729299197</v>
      </c>
      <c r="H4670" s="19">
        <f t="shared" si="361"/>
        <v>898520.10620540462</v>
      </c>
      <c r="I4670" s="20">
        <v>2879.4887029998554</v>
      </c>
      <c r="J4670" s="19">
        <f t="shared" si="362"/>
        <v>1626911.1171949182</v>
      </c>
      <c r="K4670" s="19">
        <f t="shared" si="363"/>
        <v>1289.1876300699357</v>
      </c>
      <c r="L4670" s="19">
        <f t="shared" si="364"/>
        <v>728391.0109895136</v>
      </c>
      <c r="M4670" s="29">
        <f>Table4[[#This Row],[Revenue]]/Table4[[#This Row],[Units]]</f>
        <v>5.0964401823006291</v>
      </c>
      <c r="N4670" s="31">
        <f t="shared" si="365"/>
        <v>0.4477140781024278</v>
      </c>
    </row>
    <row r="4671" spans="1:14" x14ac:dyDescent="0.25">
      <c r="A4671" s="35">
        <v>2015</v>
      </c>
      <c r="B4671" s="15" t="s">
        <v>172</v>
      </c>
      <c r="C4671" s="15" t="s">
        <v>169</v>
      </c>
      <c r="D4671" s="15" t="s">
        <v>5</v>
      </c>
      <c r="E4671" s="15" t="s">
        <v>48</v>
      </c>
      <c r="F4671" s="16">
        <v>462</v>
      </c>
      <c r="G4671" s="19">
        <v>1546.2212268299199</v>
      </c>
      <c r="H4671" s="19">
        <f t="shared" si="361"/>
        <v>714354.20679542306</v>
      </c>
      <c r="I4671" s="20">
        <v>2754.2883929998579</v>
      </c>
      <c r="J4671" s="19">
        <f t="shared" si="362"/>
        <v>1272481.2375659344</v>
      </c>
      <c r="K4671" s="19">
        <f t="shared" si="363"/>
        <v>1208.067166169938</v>
      </c>
      <c r="L4671" s="19">
        <f t="shared" si="364"/>
        <v>558127.03077051137</v>
      </c>
      <c r="M4671" s="29">
        <f>Table4[[#This Row],[Revenue]]/Table4[[#This Row],[Units]]</f>
        <v>5.9616631883113804</v>
      </c>
      <c r="N4671" s="31">
        <f t="shared" si="365"/>
        <v>0.43861317109722153</v>
      </c>
    </row>
    <row r="4672" spans="1:14" x14ac:dyDescent="0.25">
      <c r="A4672" s="35">
        <v>2015</v>
      </c>
      <c r="B4672" s="15" t="s">
        <v>175</v>
      </c>
      <c r="C4672" s="15" t="s">
        <v>169</v>
      </c>
      <c r="D4672" s="15" t="s">
        <v>5</v>
      </c>
      <c r="E4672" s="15" t="s">
        <v>48</v>
      </c>
      <c r="F4672" s="16">
        <v>457</v>
      </c>
      <c r="G4672" s="19">
        <v>1161.8599896299372</v>
      </c>
      <c r="H4672" s="19">
        <f t="shared" si="361"/>
        <v>530970.01526088128</v>
      </c>
      <c r="I4672" s="20">
        <v>2620.2057729998583</v>
      </c>
      <c r="J4672" s="19">
        <f t="shared" si="362"/>
        <v>1197434.0382609351</v>
      </c>
      <c r="K4672" s="19">
        <f t="shared" si="363"/>
        <v>1458.345783369921</v>
      </c>
      <c r="L4672" s="19">
        <f t="shared" si="364"/>
        <v>666464.02300005383</v>
      </c>
      <c r="M4672" s="29">
        <f>Table4[[#This Row],[Revenue]]/Table4[[#This Row],[Units]]</f>
        <v>5.7334918446386398</v>
      </c>
      <c r="N4672" s="31">
        <f t="shared" si="365"/>
        <v>0.55657681484316002</v>
      </c>
    </row>
    <row r="4673" spans="1:14" x14ac:dyDescent="0.25">
      <c r="A4673" s="35">
        <v>2015</v>
      </c>
      <c r="B4673" s="15" t="s">
        <v>173</v>
      </c>
      <c r="C4673" s="15" t="s">
        <v>170</v>
      </c>
      <c r="D4673" s="15" t="s">
        <v>168</v>
      </c>
      <c r="E4673" s="15" t="s">
        <v>48</v>
      </c>
      <c r="F4673" s="16">
        <v>461</v>
      </c>
      <c r="G4673" s="19">
        <v>1164.1797109799393</v>
      </c>
      <c r="H4673" s="19">
        <f t="shared" si="361"/>
        <v>536686.84676175204</v>
      </c>
      <c r="I4673" s="20">
        <v>2475.7853579998705</v>
      </c>
      <c r="J4673" s="19">
        <f t="shared" si="362"/>
        <v>1141337.0500379403</v>
      </c>
      <c r="K4673" s="19">
        <f t="shared" si="363"/>
        <v>1311.6056470199312</v>
      </c>
      <c r="L4673" s="19">
        <f t="shared" si="364"/>
        <v>604650.20327618823</v>
      </c>
      <c r="M4673" s="29">
        <f>Table4[[#This Row],[Revenue]]/Table4[[#This Row],[Units]]</f>
        <v>5.3704671540127347</v>
      </c>
      <c r="N4673" s="31">
        <f t="shared" si="365"/>
        <v>0.52977356974093548</v>
      </c>
    </row>
    <row r="4674" spans="1:14" x14ac:dyDescent="0.25">
      <c r="A4674" s="35">
        <v>2016</v>
      </c>
      <c r="B4674" s="15" t="s">
        <v>175</v>
      </c>
      <c r="C4674" s="15" t="s">
        <v>169</v>
      </c>
      <c r="D4674" s="15" t="s">
        <v>5</v>
      </c>
      <c r="E4674" s="15" t="s">
        <v>48</v>
      </c>
      <c r="F4674" s="16">
        <v>1100.0931887094689</v>
      </c>
      <c r="G4674" s="19">
        <v>3460.9617968317866</v>
      </c>
      <c r="H4674" s="19">
        <f t="shared" ref="H4674:H4737" si="366">G4674*F4674</f>
        <v>3807380.4990783334</v>
      </c>
      <c r="I4674" s="20">
        <v>6405.5762489602794</v>
      </c>
      <c r="J4674" s="19">
        <f t="shared" ref="J4674:J4737" si="367">I4674*F4674</f>
        <v>7046730.8012403529</v>
      </c>
      <c r="K4674" s="19">
        <f t="shared" ref="K4674:K4737" si="368">I4674-G4674</f>
        <v>2944.6144521284928</v>
      </c>
      <c r="L4674" s="19">
        <f t="shared" ref="L4674:L4737" si="369">J4674-H4674</f>
        <v>3239350.3021620195</v>
      </c>
      <c r="M4674" s="29">
        <f>Table4[[#This Row],[Revenue]]/Table4[[#This Row],[Units]]</f>
        <v>5.8227578487916372</v>
      </c>
      <c r="N4674" s="31">
        <f t="shared" ref="N4674:N4737" si="370">K4674/I4674</f>
        <v>0.45969548057545134</v>
      </c>
    </row>
    <row r="4675" spans="1:14" x14ac:dyDescent="0.25">
      <c r="A4675" s="35">
        <v>2016</v>
      </c>
      <c r="B4675" s="15" t="s">
        <v>172</v>
      </c>
      <c r="C4675" s="15" t="s">
        <v>169</v>
      </c>
      <c r="D4675" s="15" t="s">
        <v>5</v>
      </c>
      <c r="E4675" s="15" t="s">
        <v>48</v>
      </c>
      <c r="F4675" s="16">
        <v>995.99395231575181</v>
      </c>
      <c r="G4675" s="19">
        <v>2860.5579060859486</v>
      </c>
      <c r="H4675" s="19">
        <f t="shared" si="366"/>
        <v>2849098.3747106153</v>
      </c>
      <c r="I4675" s="20">
        <v>6306.4002262115819</v>
      </c>
      <c r="J4675" s="19">
        <f t="shared" si="367"/>
        <v>6281136.486189425</v>
      </c>
      <c r="K4675" s="19">
        <f t="shared" si="368"/>
        <v>3445.8423201256333</v>
      </c>
      <c r="L4675" s="19">
        <f t="shared" si="369"/>
        <v>3432038.1114788097</v>
      </c>
      <c r="M4675" s="29">
        <f>Table4[[#This Row],[Revenue]]/Table4[[#This Row],[Units]]</f>
        <v>6.3317655810547686</v>
      </c>
      <c r="N4675" s="31">
        <f t="shared" si="370"/>
        <v>0.54640400173200554</v>
      </c>
    </row>
    <row r="4676" spans="1:14" x14ac:dyDescent="0.25">
      <c r="A4676" s="35">
        <v>2016</v>
      </c>
      <c r="B4676" s="15" t="s">
        <v>173</v>
      </c>
      <c r="C4676" s="15" t="s">
        <v>169</v>
      </c>
      <c r="D4676" s="15" t="s">
        <v>5</v>
      </c>
      <c r="E4676" s="15" t="s">
        <v>48</v>
      </c>
      <c r="F4676" s="16">
        <v>877.00361626386484</v>
      </c>
      <c r="G4676" s="19">
        <v>2737.7073662708763</v>
      </c>
      <c r="H4676" s="19">
        <f t="shared" si="366"/>
        <v>2400979.2604917795</v>
      </c>
      <c r="I4676" s="20">
        <v>5860.763478881875</v>
      </c>
      <c r="J4676" s="19">
        <f t="shared" si="367"/>
        <v>5139910.7650465937</v>
      </c>
      <c r="K4676" s="19">
        <f t="shared" si="368"/>
        <v>3123.0561126109988</v>
      </c>
      <c r="L4676" s="19">
        <f t="shared" si="369"/>
        <v>2738931.5045548142</v>
      </c>
      <c r="M4676" s="29">
        <f>Table4[[#This Row],[Revenue]]/Table4[[#This Row],[Units]]</f>
        <v>6.6827130130311136</v>
      </c>
      <c r="N4676" s="31">
        <f t="shared" si="370"/>
        <v>0.53287530265712413</v>
      </c>
    </row>
    <row r="4677" spans="1:14" x14ac:dyDescent="0.25">
      <c r="A4677" s="35">
        <v>2016</v>
      </c>
      <c r="B4677" s="15" t="s">
        <v>176</v>
      </c>
      <c r="C4677" s="15" t="s">
        <v>169</v>
      </c>
      <c r="D4677" s="15" t="s">
        <v>5</v>
      </c>
      <c r="E4677" s="15" t="s">
        <v>48</v>
      </c>
      <c r="F4677" s="16">
        <v>827.35744428133546</v>
      </c>
      <c r="G4677" s="19">
        <v>2951.5856293274196</v>
      </c>
      <c r="H4677" s="19">
        <f t="shared" si="366"/>
        <v>2442016.3428578512</v>
      </c>
      <c r="I4677" s="20">
        <v>5025.7931987563707</v>
      </c>
      <c r="J4677" s="19">
        <f t="shared" si="367"/>
        <v>4158127.4164095884</v>
      </c>
      <c r="K4677" s="19">
        <f t="shared" si="368"/>
        <v>2074.207569428951</v>
      </c>
      <c r="L4677" s="19">
        <f t="shared" si="369"/>
        <v>1716111.0735517372</v>
      </c>
      <c r="M4677" s="29">
        <f>Table4[[#This Row],[Revenue]]/Table4[[#This Row],[Units]]</f>
        <v>6.0745125743346726</v>
      </c>
      <c r="N4677" s="31">
        <f t="shared" si="370"/>
        <v>0.41271247888636015</v>
      </c>
    </row>
    <row r="4678" spans="1:14" x14ac:dyDescent="0.25">
      <c r="A4678" s="35">
        <v>2017</v>
      </c>
      <c r="B4678" s="15" t="s">
        <v>175</v>
      </c>
      <c r="C4678" s="15" t="s">
        <v>170</v>
      </c>
      <c r="D4678" s="15" t="s">
        <v>146</v>
      </c>
      <c r="E4678" s="15" t="s">
        <v>48</v>
      </c>
      <c r="F4678" s="16">
        <v>633</v>
      </c>
      <c r="G4678" s="19">
        <v>702.76989299998513</v>
      </c>
      <c r="H4678" s="19">
        <f t="shared" si="366"/>
        <v>444853.34226899059</v>
      </c>
      <c r="I4678" s="20">
        <v>1696.0889175299642</v>
      </c>
      <c r="J4678" s="19">
        <f t="shared" si="367"/>
        <v>1073624.2847964673</v>
      </c>
      <c r="K4678" s="19">
        <f t="shared" si="368"/>
        <v>993.31902452997906</v>
      </c>
      <c r="L4678" s="19">
        <f t="shared" si="369"/>
        <v>628770.9425274767</v>
      </c>
      <c r="M4678" s="29">
        <f>Table4[[#This Row],[Revenue]]/Table4[[#This Row],[Units]]</f>
        <v>2.6794453673459149</v>
      </c>
      <c r="N4678" s="31">
        <f t="shared" si="370"/>
        <v>0.58565268262973036</v>
      </c>
    </row>
    <row r="4679" spans="1:14" x14ac:dyDescent="0.25">
      <c r="A4679" s="35">
        <v>2017</v>
      </c>
      <c r="B4679" s="15" t="s">
        <v>175</v>
      </c>
      <c r="C4679" s="15" t="s">
        <v>170</v>
      </c>
      <c r="D4679" s="15" t="s">
        <v>146</v>
      </c>
      <c r="E4679" s="15" t="s">
        <v>48</v>
      </c>
      <c r="F4679" s="16">
        <v>633</v>
      </c>
      <c r="G4679" s="19">
        <v>701.25828899998533</v>
      </c>
      <c r="H4679" s="19">
        <f t="shared" si="366"/>
        <v>443896.4969369907</v>
      </c>
      <c r="I4679" s="20">
        <v>1471.1743889999691</v>
      </c>
      <c r="J4679" s="19">
        <f t="shared" si="367"/>
        <v>931253.38823698042</v>
      </c>
      <c r="K4679" s="19">
        <f t="shared" si="368"/>
        <v>769.91609999998377</v>
      </c>
      <c r="L4679" s="19">
        <f t="shared" si="369"/>
        <v>487356.89129998971</v>
      </c>
      <c r="M4679" s="29">
        <f>Table4[[#This Row],[Revenue]]/Table4[[#This Row],[Units]]</f>
        <v>2.3241301563980556</v>
      </c>
      <c r="N4679" s="31">
        <f t="shared" si="370"/>
        <v>0.52333435502730186</v>
      </c>
    </row>
    <row r="4680" spans="1:14" x14ac:dyDescent="0.25">
      <c r="A4680" s="35">
        <v>2017</v>
      </c>
      <c r="B4680" s="15" t="s">
        <v>171</v>
      </c>
      <c r="C4680" s="15" t="s">
        <v>169</v>
      </c>
      <c r="D4680" s="15" t="s">
        <v>5</v>
      </c>
      <c r="E4680" s="15" t="s">
        <v>48</v>
      </c>
      <c r="F4680" s="16">
        <v>521</v>
      </c>
      <c r="G4680" s="19">
        <v>648.48869999998681</v>
      </c>
      <c r="H4680" s="19">
        <f t="shared" si="366"/>
        <v>337862.61269999313</v>
      </c>
      <c r="I4680" s="20">
        <v>1511.3070505199692</v>
      </c>
      <c r="J4680" s="19">
        <f t="shared" si="367"/>
        <v>787390.97332090396</v>
      </c>
      <c r="K4680" s="19">
        <f t="shared" si="368"/>
        <v>862.81835051998235</v>
      </c>
      <c r="L4680" s="19">
        <f t="shared" si="369"/>
        <v>449528.36062091083</v>
      </c>
      <c r="M4680" s="29">
        <f>Table4[[#This Row],[Revenue]]/Table4[[#This Row],[Units]]</f>
        <v>2.9007812869865051</v>
      </c>
      <c r="N4680" s="31">
        <f t="shared" si="370"/>
        <v>0.57090870463624677</v>
      </c>
    </row>
    <row r="4681" spans="1:14" x14ac:dyDescent="0.25">
      <c r="A4681" s="35">
        <v>2017</v>
      </c>
      <c r="B4681" s="15" t="s">
        <v>172</v>
      </c>
      <c r="C4681" s="15" t="s">
        <v>170</v>
      </c>
      <c r="D4681" s="15" t="s">
        <v>146</v>
      </c>
      <c r="E4681" s="15" t="s">
        <v>48</v>
      </c>
      <c r="F4681" s="16">
        <v>354</v>
      </c>
      <c r="G4681" s="19">
        <v>630.86522384819477</v>
      </c>
      <c r="H4681" s="19">
        <f t="shared" si="366"/>
        <v>223326.28924226094</v>
      </c>
      <c r="I4681" s="20">
        <v>1427.6834382199922</v>
      </c>
      <c r="J4681" s="19">
        <f t="shared" si="367"/>
        <v>505399.93712987727</v>
      </c>
      <c r="K4681" s="19">
        <f t="shared" si="368"/>
        <v>796.81821437179747</v>
      </c>
      <c r="L4681" s="19">
        <f t="shared" si="369"/>
        <v>282073.6478876163</v>
      </c>
      <c r="M4681" s="29">
        <f>Table4[[#This Row],[Revenue]]/Table4[[#This Row],[Units]]</f>
        <v>4.0330040627683399</v>
      </c>
      <c r="N4681" s="31">
        <f t="shared" si="370"/>
        <v>0.558119673479756</v>
      </c>
    </row>
    <row r="4682" spans="1:14" x14ac:dyDescent="0.25">
      <c r="A4682" s="35">
        <v>2017</v>
      </c>
      <c r="B4682" s="15" t="s">
        <v>171</v>
      </c>
      <c r="C4682" s="15" t="s">
        <v>170</v>
      </c>
      <c r="D4682" s="15" t="s">
        <v>146</v>
      </c>
      <c r="E4682" s="15" t="s">
        <v>48</v>
      </c>
      <c r="F4682" s="16">
        <v>176</v>
      </c>
      <c r="G4682" s="19">
        <v>258.88510799999403</v>
      </c>
      <c r="H4682" s="19">
        <f t="shared" si="366"/>
        <v>45563.77900799895</v>
      </c>
      <c r="I4682" s="20">
        <v>557.02679999998713</v>
      </c>
      <c r="J4682" s="19">
        <f t="shared" si="367"/>
        <v>98036.716799997739</v>
      </c>
      <c r="K4682" s="19">
        <f t="shared" si="368"/>
        <v>298.1416919999931</v>
      </c>
      <c r="L4682" s="19">
        <f t="shared" si="369"/>
        <v>52472.937791998789</v>
      </c>
      <c r="M4682" s="29">
        <f>Table4[[#This Row],[Revenue]]/Table4[[#This Row],[Units]]</f>
        <v>3.1649249999999269</v>
      </c>
      <c r="N4682" s="31">
        <f t="shared" si="370"/>
        <v>0.53523760795710362</v>
      </c>
    </row>
    <row r="4683" spans="1:14" x14ac:dyDescent="0.25">
      <c r="A4683" s="35">
        <v>2018</v>
      </c>
      <c r="B4683" s="15" t="s">
        <v>175</v>
      </c>
      <c r="C4683" s="15" t="s">
        <v>169</v>
      </c>
      <c r="D4683" s="15" t="s">
        <v>5</v>
      </c>
      <c r="E4683" s="15" t="s">
        <v>48</v>
      </c>
      <c r="F4683" s="16">
        <v>823</v>
      </c>
      <c r="G4683" s="19">
        <v>1217.8959749999578</v>
      </c>
      <c r="H4683" s="19">
        <f t="shared" si="366"/>
        <v>1002328.3874249653</v>
      </c>
      <c r="I4683" s="20">
        <v>2382.3669789999176</v>
      </c>
      <c r="J4683" s="19">
        <f t="shared" si="367"/>
        <v>1960688.0237169322</v>
      </c>
      <c r="K4683" s="19">
        <f t="shared" si="368"/>
        <v>1164.4710039999597</v>
      </c>
      <c r="L4683" s="19">
        <f t="shared" si="369"/>
        <v>958359.63629196689</v>
      </c>
      <c r="M4683" s="29">
        <f>Table4[[#This Row],[Revenue]]/Table4[[#This Row],[Units]]</f>
        <v>2.8947350899148452</v>
      </c>
      <c r="N4683" s="31">
        <f t="shared" si="370"/>
        <v>0.48878741783467272</v>
      </c>
    </row>
    <row r="4684" spans="1:14" x14ac:dyDescent="0.25">
      <c r="A4684" s="35">
        <v>2018</v>
      </c>
      <c r="B4684" s="15" t="s">
        <v>175</v>
      </c>
      <c r="C4684" s="15" t="s">
        <v>169</v>
      </c>
      <c r="D4684" s="15" t="s">
        <v>5</v>
      </c>
      <c r="E4684" s="15" t="s">
        <v>48</v>
      </c>
      <c r="F4684" s="16">
        <v>521</v>
      </c>
      <c r="G4684" s="19">
        <v>771.57494999997323</v>
      </c>
      <c r="H4684" s="19">
        <f t="shared" si="366"/>
        <v>401990.54894998606</v>
      </c>
      <c r="I4684" s="20">
        <v>1690.4484779999414</v>
      </c>
      <c r="J4684" s="19">
        <f t="shared" si="367"/>
        <v>880723.65703796945</v>
      </c>
      <c r="K4684" s="19">
        <f t="shared" si="368"/>
        <v>918.87352799996813</v>
      </c>
      <c r="L4684" s="19">
        <f t="shared" si="369"/>
        <v>478733.10808798339</v>
      </c>
      <c r="M4684" s="29">
        <f>Table4[[#This Row],[Revenue]]/Table4[[#This Row],[Units]]</f>
        <v>3.2446227984643787</v>
      </c>
      <c r="N4684" s="31">
        <f t="shared" si="370"/>
        <v>0.54356789926371241</v>
      </c>
    </row>
    <row r="4685" spans="1:14" x14ac:dyDescent="0.25">
      <c r="A4685" s="35">
        <v>2018</v>
      </c>
      <c r="B4685" s="15" t="s">
        <v>173</v>
      </c>
      <c r="C4685" s="15" t="s">
        <v>169</v>
      </c>
      <c r="D4685" s="15" t="s">
        <v>5</v>
      </c>
      <c r="E4685" s="15" t="s">
        <v>48</v>
      </c>
      <c r="F4685" s="16">
        <v>451</v>
      </c>
      <c r="G4685" s="19">
        <v>628.23172499998122</v>
      </c>
      <c r="H4685" s="19">
        <f t="shared" si="366"/>
        <v>283332.50797499152</v>
      </c>
      <c r="I4685" s="20">
        <v>1438.7822089999568</v>
      </c>
      <c r="J4685" s="19">
        <f t="shared" si="367"/>
        <v>648890.77625898051</v>
      </c>
      <c r="K4685" s="19">
        <f t="shared" si="368"/>
        <v>810.55048399997554</v>
      </c>
      <c r="L4685" s="19">
        <f t="shared" si="369"/>
        <v>365558.26828398899</v>
      </c>
      <c r="M4685" s="29">
        <f>Table4[[#This Row],[Revenue]]/Table4[[#This Row],[Units]]</f>
        <v>3.1902044545453587</v>
      </c>
      <c r="N4685" s="31">
        <f t="shared" si="370"/>
        <v>0.56335870636276397</v>
      </c>
    </row>
    <row r="4686" spans="1:14" x14ac:dyDescent="0.25">
      <c r="A4686" s="35">
        <v>2018</v>
      </c>
      <c r="B4686" s="15" t="s">
        <v>174</v>
      </c>
      <c r="C4686" s="15" t="s">
        <v>170</v>
      </c>
      <c r="D4686" s="15" t="s">
        <v>146</v>
      </c>
      <c r="E4686" s="15" t="s">
        <v>48</v>
      </c>
      <c r="F4686" s="16">
        <v>292</v>
      </c>
      <c r="G4686" s="19">
        <v>647.61344603998248</v>
      </c>
      <c r="H4686" s="19">
        <f t="shared" si="366"/>
        <v>189103.12624367489</v>
      </c>
      <c r="I4686" s="20">
        <v>1469.4656839999739</v>
      </c>
      <c r="J4686" s="19">
        <f t="shared" si="367"/>
        <v>429083.97972799238</v>
      </c>
      <c r="K4686" s="19">
        <f t="shared" si="368"/>
        <v>821.85223795999138</v>
      </c>
      <c r="L4686" s="19">
        <f t="shared" si="369"/>
        <v>239980.85348431749</v>
      </c>
      <c r="M4686" s="29">
        <f>Table4[[#This Row],[Revenue]]/Table4[[#This Row],[Units]]</f>
        <v>5.0324167260273081</v>
      </c>
      <c r="N4686" s="31">
        <f t="shared" si="370"/>
        <v>0.5592864446639273</v>
      </c>
    </row>
    <row r="4687" spans="1:14" x14ac:dyDescent="0.25">
      <c r="A4687" s="35">
        <v>2019</v>
      </c>
      <c r="B4687" s="15" t="s">
        <v>173</v>
      </c>
      <c r="C4687" s="15" t="s">
        <v>170</v>
      </c>
      <c r="D4687" s="15" t="s">
        <v>146</v>
      </c>
      <c r="E4687" s="15" t="s">
        <v>48</v>
      </c>
      <c r="F4687" s="16">
        <v>354</v>
      </c>
      <c r="G4687" s="19">
        <v>934.0104835799599</v>
      </c>
      <c r="H4687" s="19">
        <f t="shared" si="366"/>
        <v>330639.7111873058</v>
      </c>
      <c r="I4687" s="20">
        <v>1835.1860179999428</v>
      </c>
      <c r="J4687" s="19">
        <f t="shared" si="367"/>
        <v>649655.85037197976</v>
      </c>
      <c r="K4687" s="19">
        <f t="shared" si="368"/>
        <v>901.17553441998291</v>
      </c>
      <c r="L4687" s="19">
        <f t="shared" si="369"/>
        <v>319016.13918467396</v>
      </c>
      <c r="M4687" s="29">
        <f>Table4[[#This Row],[Revenue]]/Table4[[#This Row],[Units]]</f>
        <v>5.1841412937851494</v>
      </c>
      <c r="N4687" s="31">
        <f t="shared" si="370"/>
        <v>0.49105405423811976</v>
      </c>
    </row>
    <row r="4688" spans="1:14" x14ac:dyDescent="0.25">
      <c r="A4688" s="35">
        <v>1990</v>
      </c>
      <c r="B4688" s="15" t="s">
        <v>173</v>
      </c>
      <c r="C4688" s="15" t="s">
        <v>169</v>
      </c>
      <c r="D4688" s="15" t="s">
        <v>5</v>
      </c>
      <c r="E4688" s="15" t="s">
        <v>101</v>
      </c>
      <c r="F4688" s="16">
        <v>330</v>
      </c>
      <c r="G4688" s="19">
        <v>694.08431798399124</v>
      </c>
      <c r="H4688" s="19">
        <f t="shared" si="366"/>
        <v>229047.82493471712</v>
      </c>
      <c r="I4688" s="20">
        <v>1520.3236063999871</v>
      </c>
      <c r="J4688" s="19">
        <f t="shared" si="367"/>
        <v>501706.79011199571</v>
      </c>
      <c r="K4688" s="19">
        <f t="shared" si="368"/>
        <v>826.23928841599582</v>
      </c>
      <c r="L4688" s="19">
        <f t="shared" si="369"/>
        <v>272658.96517727862</v>
      </c>
      <c r="M4688" s="29">
        <f>Table4[[#This Row],[Revenue]]/Table4[[#This Row],[Units]]</f>
        <v>4.6070412315151126</v>
      </c>
      <c r="N4688" s="31">
        <f t="shared" si="370"/>
        <v>0.54346277656798925</v>
      </c>
    </row>
    <row r="4689" spans="1:14" x14ac:dyDescent="0.25">
      <c r="A4689" s="35">
        <v>1991</v>
      </c>
      <c r="B4689" s="15" t="s">
        <v>171</v>
      </c>
      <c r="C4689" s="15" t="s">
        <v>169</v>
      </c>
      <c r="D4689" s="15" t="s">
        <v>5</v>
      </c>
      <c r="E4689" s="15" t="s">
        <v>101</v>
      </c>
      <c r="F4689" s="16">
        <v>581</v>
      </c>
      <c r="G4689" s="19">
        <v>831.80317499997329</v>
      </c>
      <c r="H4689" s="19">
        <f t="shared" si="366"/>
        <v>483277.64467498451</v>
      </c>
      <c r="I4689" s="20">
        <v>1767.4441469999433</v>
      </c>
      <c r="J4689" s="19">
        <f t="shared" si="367"/>
        <v>1026885.049406967</v>
      </c>
      <c r="K4689" s="19">
        <f t="shared" si="368"/>
        <v>935.64097199997002</v>
      </c>
      <c r="L4689" s="19">
        <f t="shared" si="369"/>
        <v>543607.4047319825</v>
      </c>
      <c r="M4689" s="29">
        <f>Table4[[#This Row],[Revenue]]/Table4[[#This Row],[Units]]</f>
        <v>3.0420725421685773</v>
      </c>
      <c r="N4689" s="31">
        <f t="shared" si="370"/>
        <v>0.52937512825405286</v>
      </c>
    </row>
    <row r="4690" spans="1:14" x14ac:dyDescent="0.25">
      <c r="A4690" s="35">
        <v>1991</v>
      </c>
      <c r="B4690" s="15" t="s">
        <v>175</v>
      </c>
      <c r="C4690" s="15" t="s">
        <v>169</v>
      </c>
      <c r="D4690" s="15" t="s">
        <v>5</v>
      </c>
      <c r="E4690" s="15" t="s">
        <v>101</v>
      </c>
      <c r="F4690" s="16">
        <v>267</v>
      </c>
      <c r="G4690" s="19">
        <v>482.82350759998599</v>
      </c>
      <c r="H4690" s="19">
        <f t="shared" si="366"/>
        <v>128913.87652919626</v>
      </c>
      <c r="I4690" s="20">
        <v>815.69195999997623</v>
      </c>
      <c r="J4690" s="19">
        <f t="shared" si="367"/>
        <v>217789.75331999364</v>
      </c>
      <c r="K4690" s="19">
        <f t="shared" si="368"/>
        <v>332.86845239999025</v>
      </c>
      <c r="L4690" s="19">
        <f t="shared" si="369"/>
        <v>88875.876790797382</v>
      </c>
      <c r="M4690" s="29">
        <f>Table4[[#This Row],[Revenue]]/Table4[[#This Row],[Units]]</f>
        <v>3.0550260674156413</v>
      </c>
      <c r="N4690" s="31">
        <f t="shared" si="370"/>
        <v>0.40808107560604123</v>
      </c>
    </row>
    <row r="4691" spans="1:14" x14ac:dyDescent="0.25">
      <c r="A4691" s="35">
        <v>1993</v>
      </c>
      <c r="B4691" s="15" t="s">
        <v>171</v>
      </c>
      <c r="C4691" s="15" t="s">
        <v>169</v>
      </c>
      <c r="D4691" s="15" t="s">
        <v>5</v>
      </c>
      <c r="E4691" s="15" t="s">
        <v>101</v>
      </c>
      <c r="F4691" s="16">
        <v>439</v>
      </c>
      <c r="G4691" s="19">
        <v>1057.5661390999489</v>
      </c>
      <c r="H4691" s="19">
        <f t="shared" si="366"/>
        <v>464271.53506487759</v>
      </c>
      <c r="I4691" s="20">
        <v>2491.5956099998793</v>
      </c>
      <c r="J4691" s="19">
        <f t="shared" si="367"/>
        <v>1093810.4727899469</v>
      </c>
      <c r="K4691" s="19">
        <f t="shared" si="368"/>
        <v>1434.0294708999304</v>
      </c>
      <c r="L4691" s="19">
        <f t="shared" si="369"/>
        <v>629538.93772506935</v>
      </c>
      <c r="M4691" s="29">
        <f>Table4[[#This Row],[Revenue]]/Table4[[#This Row],[Units]]</f>
        <v>5.67561642368993</v>
      </c>
      <c r="N4691" s="31">
        <f t="shared" si="370"/>
        <v>0.5755466357158977</v>
      </c>
    </row>
    <row r="4692" spans="1:14" x14ac:dyDescent="0.25">
      <c r="A4692" s="35">
        <v>1993</v>
      </c>
      <c r="B4692" s="15" t="s">
        <v>175</v>
      </c>
      <c r="C4692" s="15" t="s">
        <v>169</v>
      </c>
      <c r="D4692" s="15" t="s">
        <v>5</v>
      </c>
      <c r="E4692" s="15" t="s">
        <v>101</v>
      </c>
      <c r="F4692" s="16">
        <v>440</v>
      </c>
      <c r="G4692" s="19">
        <v>1295.5195733999394</v>
      </c>
      <c r="H4692" s="19">
        <f t="shared" si="366"/>
        <v>570028.61229597335</v>
      </c>
      <c r="I4692" s="20">
        <v>2275.5131399998932</v>
      </c>
      <c r="J4692" s="19">
        <f t="shared" si="367"/>
        <v>1001225.781599953</v>
      </c>
      <c r="K4692" s="19">
        <f t="shared" si="368"/>
        <v>979.99356659995374</v>
      </c>
      <c r="L4692" s="19">
        <f t="shared" si="369"/>
        <v>431197.16930397961</v>
      </c>
      <c r="M4692" s="29">
        <f>Table4[[#This Row],[Revenue]]/Table4[[#This Row],[Units]]</f>
        <v>5.1716207727270298</v>
      </c>
      <c r="N4692" s="31">
        <f t="shared" si="370"/>
        <v>0.43066926284591778</v>
      </c>
    </row>
    <row r="4693" spans="1:14" x14ac:dyDescent="0.25">
      <c r="A4693" s="35">
        <v>1993</v>
      </c>
      <c r="B4693" s="15" t="s">
        <v>173</v>
      </c>
      <c r="C4693" s="15" t="s">
        <v>169</v>
      </c>
      <c r="D4693" s="15" t="s">
        <v>5</v>
      </c>
      <c r="E4693" s="15" t="s">
        <v>101</v>
      </c>
      <c r="F4693" s="16">
        <v>330</v>
      </c>
      <c r="G4693" s="19">
        <v>1019.1338576999539</v>
      </c>
      <c r="H4693" s="19">
        <f t="shared" si="366"/>
        <v>336314.17304098478</v>
      </c>
      <c r="I4693" s="20">
        <v>1954.9906699999342</v>
      </c>
      <c r="J4693" s="19">
        <f t="shared" si="367"/>
        <v>645146.92109997827</v>
      </c>
      <c r="K4693" s="19">
        <f t="shared" si="368"/>
        <v>935.85681229998033</v>
      </c>
      <c r="L4693" s="19">
        <f t="shared" si="369"/>
        <v>308832.74805899349</v>
      </c>
      <c r="M4693" s="29">
        <f>Table4[[#This Row],[Revenue]]/Table4[[#This Row],[Units]]</f>
        <v>5.9242141515149518</v>
      </c>
      <c r="N4693" s="31">
        <f t="shared" si="370"/>
        <v>0.47870142127072751</v>
      </c>
    </row>
    <row r="4694" spans="1:14" x14ac:dyDescent="0.25">
      <c r="A4694" s="35">
        <v>1994</v>
      </c>
      <c r="B4694" s="15" t="s">
        <v>173</v>
      </c>
      <c r="C4694" s="15" t="s">
        <v>169</v>
      </c>
      <c r="D4694" s="15" t="s">
        <v>5</v>
      </c>
      <c r="E4694" s="15" t="s">
        <v>101</v>
      </c>
      <c r="F4694" s="16">
        <v>533</v>
      </c>
      <c r="G4694" s="19">
        <v>1558.1103150999204</v>
      </c>
      <c r="H4694" s="19">
        <f t="shared" si="366"/>
        <v>830472.79794825753</v>
      </c>
      <c r="I4694" s="20">
        <v>2861.8502099998536</v>
      </c>
      <c r="J4694" s="19">
        <f t="shared" si="367"/>
        <v>1525366.1619299219</v>
      </c>
      <c r="K4694" s="19">
        <f t="shared" si="368"/>
        <v>1303.7398948999332</v>
      </c>
      <c r="L4694" s="19">
        <f t="shared" si="369"/>
        <v>694893.36398166441</v>
      </c>
      <c r="M4694" s="29">
        <f>Table4[[#This Row],[Revenue]]/Table4[[#This Row],[Units]]</f>
        <v>5.3693249718571359</v>
      </c>
      <c r="N4694" s="31">
        <f t="shared" si="370"/>
        <v>0.45555839727195224</v>
      </c>
    </row>
    <row r="4695" spans="1:14" x14ac:dyDescent="0.25">
      <c r="A4695" s="35">
        <v>1994</v>
      </c>
      <c r="B4695" s="15" t="s">
        <v>174</v>
      </c>
      <c r="C4695" s="15" t="s">
        <v>169</v>
      </c>
      <c r="D4695" s="15" t="s">
        <v>5</v>
      </c>
      <c r="E4695" s="15" t="s">
        <v>101</v>
      </c>
      <c r="F4695" s="16">
        <v>536</v>
      </c>
      <c r="G4695" s="19">
        <v>1145.897252099943</v>
      </c>
      <c r="H4695" s="19">
        <f t="shared" si="366"/>
        <v>614200.92712556943</v>
      </c>
      <c r="I4695" s="20">
        <v>2714.9879099998648</v>
      </c>
      <c r="J4695" s="19">
        <f t="shared" si="367"/>
        <v>1455233.5197599274</v>
      </c>
      <c r="K4695" s="19">
        <f t="shared" si="368"/>
        <v>1569.0906578999218</v>
      </c>
      <c r="L4695" s="19">
        <f t="shared" si="369"/>
        <v>841032.59263435798</v>
      </c>
      <c r="M4695" s="29">
        <f>Table4[[#This Row],[Revenue]]/Table4[[#This Row],[Units]]</f>
        <v>5.0652759514922847</v>
      </c>
      <c r="N4695" s="31">
        <f t="shared" si="370"/>
        <v>0.57793651755156428</v>
      </c>
    </row>
    <row r="4696" spans="1:14" x14ac:dyDescent="0.25">
      <c r="A4696" s="35">
        <v>1994</v>
      </c>
      <c r="B4696" s="15" t="s">
        <v>176</v>
      </c>
      <c r="C4696" s="15" t="s">
        <v>169</v>
      </c>
      <c r="D4696" s="15" t="s">
        <v>5</v>
      </c>
      <c r="E4696" s="15" t="s">
        <v>101</v>
      </c>
      <c r="F4696" s="16">
        <v>531</v>
      </c>
      <c r="G4696" s="19">
        <v>1511.7854030999208</v>
      </c>
      <c r="H4696" s="19">
        <f t="shared" si="366"/>
        <v>802758.04904605797</v>
      </c>
      <c r="I4696" s="20">
        <v>2732.9150099998565</v>
      </c>
      <c r="J4696" s="19">
        <f t="shared" si="367"/>
        <v>1451177.8703099238</v>
      </c>
      <c r="K4696" s="19">
        <f t="shared" si="368"/>
        <v>1221.1296068999357</v>
      </c>
      <c r="L4696" s="19">
        <f t="shared" si="369"/>
        <v>648419.8212638658</v>
      </c>
      <c r="M4696" s="29">
        <f>Table4[[#This Row],[Revenue]]/Table4[[#This Row],[Units]]</f>
        <v>5.1467325988697858</v>
      </c>
      <c r="N4696" s="31">
        <f t="shared" si="370"/>
        <v>0.44682311833034272</v>
      </c>
    </row>
    <row r="4697" spans="1:14" x14ac:dyDescent="0.25">
      <c r="A4697" s="35">
        <v>1995</v>
      </c>
      <c r="B4697" s="15" t="s">
        <v>172</v>
      </c>
      <c r="C4697" s="15" t="s">
        <v>169</v>
      </c>
      <c r="D4697" s="15" t="s">
        <v>5</v>
      </c>
      <c r="E4697" s="15" t="s">
        <v>101</v>
      </c>
      <c r="F4697" s="16">
        <v>940.63512421752375</v>
      </c>
      <c r="G4697" s="19">
        <v>2814.6748307814237</v>
      </c>
      <c r="H4697" s="19">
        <f t="shared" si="366"/>
        <v>2647582.0090840221</v>
      </c>
      <c r="I4697" s="20">
        <v>5661.860307234323</v>
      </c>
      <c r="J4697" s="19">
        <f t="shared" si="367"/>
        <v>5325744.6733976249</v>
      </c>
      <c r="K4697" s="19">
        <f t="shared" si="368"/>
        <v>2847.1854764528994</v>
      </c>
      <c r="L4697" s="19">
        <f t="shared" si="369"/>
        <v>2678162.6643136027</v>
      </c>
      <c r="M4697" s="29">
        <f>Table4[[#This Row],[Revenue]]/Table4[[#This Row],[Units]]</f>
        <v>6.0191886965141723</v>
      </c>
      <c r="N4697" s="31">
        <f t="shared" si="370"/>
        <v>0.50287102152890772</v>
      </c>
    </row>
    <row r="4698" spans="1:14" x14ac:dyDescent="0.25">
      <c r="A4698" s="35">
        <v>1995</v>
      </c>
      <c r="B4698" s="15" t="s">
        <v>171</v>
      </c>
      <c r="C4698" s="15" t="s">
        <v>169</v>
      </c>
      <c r="D4698" s="15" t="s">
        <v>5</v>
      </c>
      <c r="E4698" s="15" t="s">
        <v>101</v>
      </c>
      <c r="F4698" s="16">
        <v>939.53335952416103</v>
      </c>
      <c r="G4698" s="19">
        <v>2561.4793742610559</v>
      </c>
      <c r="H4698" s="19">
        <f t="shared" si="366"/>
        <v>2406595.3218513355</v>
      </c>
      <c r="I4698" s="20">
        <v>5176.7885657203969</v>
      </c>
      <c r="J4698" s="19">
        <f t="shared" si="367"/>
        <v>4863765.5526975477</v>
      </c>
      <c r="K4698" s="19">
        <f t="shared" si="368"/>
        <v>2615.309191459341</v>
      </c>
      <c r="L4698" s="19">
        <f t="shared" si="369"/>
        <v>2457170.2308462122</v>
      </c>
      <c r="M4698" s="29">
        <f>Table4[[#This Row],[Revenue]]/Table4[[#This Row],[Units]]</f>
        <v>5.5099571646314391</v>
      </c>
      <c r="N4698" s="31">
        <f t="shared" si="370"/>
        <v>0.50519915160865703</v>
      </c>
    </row>
    <row r="4699" spans="1:14" x14ac:dyDescent="0.25">
      <c r="A4699" s="35">
        <v>1995</v>
      </c>
      <c r="B4699" s="15" t="s">
        <v>176</v>
      </c>
      <c r="C4699" s="15" t="s">
        <v>169</v>
      </c>
      <c r="D4699" s="15" t="s">
        <v>5</v>
      </c>
      <c r="E4699" s="15" t="s">
        <v>101</v>
      </c>
      <c r="F4699" s="16">
        <v>754.73643705270729</v>
      </c>
      <c r="G4699" s="19">
        <v>2350.0084518810872</v>
      </c>
      <c r="H4699" s="19">
        <f t="shared" si="366"/>
        <v>1773637.0060164803</v>
      </c>
      <c r="I4699" s="20">
        <v>4947.3570675836445</v>
      </c>
      <c r="J4699" s="19">
        <f t="shared" si="367"/>
        <v>3733950.6460156096</v>
      </c>
      <c r="K4699" s="19">
        <f t="shared" si="368"/>
        <v>2597.3486157025573</v>
      </c>
      <c r="L4699" s="19">
        <f t="shared" si="369"/>
        <v>1960313.6399991293</v>
      </c>
      <c r="M4699" s="29">
        <f>Table4[[#This Row],[Revenue]]/Table4[[#This Row],[Units]]</f>
        <v>6.5550791305417579</v>
      </c>
      <c r="N4699" s="31">
        <f t="shared" si="370"/>
        <v>0.52499720158083052</v>
      </c>
    </row>
    <row r="4700" spans="1:14" x14ac:dyDescent="0.25">
      <c r="A4700" s="35">
        <v>1995</v>
      </c>
      <c r="B4700" s="15" t="s">
        <v>173</v>
      </c>
      <c r="C4700" s="15" t="s">
        <v>169</v>
      </c>
      <c r="D4700" s="15" t="s">
        <v>5</v>
      </c>
      <c r="E4700" s="15" t="s">
        <v>101</v>
      </c>
      <c r="F4700" s="16">
        <v>779.14909516960495</v>
      </c>
      <c r="G4700" s="19">
        <v>2403.8063462242144</v>
      </c>
      <c r="H4700" s="19">
        <f t="shared" si="366"/>
        <v>1872923.5396235508</v>
      </c>
      <c r="I4700" s="20">
        <v>4672.430882215358</v>
      </c>
      <c r="J4700" s="19">
        <f t="shared" si="367"/>
        <v>3640520.2941206153</v>
      </c>
      <c r="K4700" s="19">
        <f t="shared" si="368"/>
        <v>2268.6245359911436</v>
      </c>
      <c r="L4700" s="19">
        <f t="shared" si="369"/>
        <v>1767596.7544970645</v>
      </c>
      <c r="M4700" s="29">
        <f>Table4[[#This Row],[Revenue]]/Table4[[#This Row],[Units]]</f>
        <v>5.9968379751480869</v>
      </c>
      <c r="N4700" s="31">
        <f t="shared" si="370"/>
        <v>0.48553410273572878</v>
      </c>
    </row>
    <row r="4701" spans="1:14" x14ac:dyDescent="0.25">
      <c r="A4701" s="35">
        <v>1995</v>
      </c>
      <c r="B4701" s="15" t="s">
        <v>175</v>
      </c>
      <c r="C4701" s="15" t="s">
        <v>169</v>
      </c>
      <c r="D4701" s="15" t="s">
        <v>5</v>
      </c>
      <c r="E4701" s="15" t="s">
        <v>101</v>
      </c>
      <c r="F4701" s="16">
        <v>681.39396320378273</v>
      </c>
      <c r="G4701" s="19">
        <v>2184.9578962046367</v>
      </c>
      <c r="H4701" s="19">
        <f t="shared" si="366"/>
        <v>1488817.1203282767</v>
      </c>
      <c r="I4701" s="20">
        <v>4062.5663255096292</v>
      </c>
      <c r="J4701" s="19">
        <f t="shared" si="367"/>
        <v>2768208.1693172352</v>
      </c>
      <c r="K4701" s="19">
        <f t="shared" si="368"/>
        <v>1877.6084293049926</v>
      </c>
      <c r="L4701" s="19">
        <f t="shared" si="369"/>
        <v>1279391.0489889586</v>
      </c>
      <c r="M4701" s="29">
        <f>Table4[[#This Row],[Revenue]]/Table4[[#This Row],[Units]]</f>
        <v>5.9621401786541037</v>
      </c>
      <c r="N4701" s="31">
        <f t="shared" si="370"/>
        <v>0.46217299087897495</v>
      </c>
    </row>
    <row r="4702" spans="1:14" x14ac:dyDescent="0.25">
      <c r="A4702" s="35">
        <v>1996</v>
      </c>
      <c r="B4702" s="15" t="s">
        <v>173</v>
      </c>
      <c r="C4702" s="15" t="s">
        <v>169</v>
      </c>
      <c r="D4702" s="15" t="s">
        <v>5</v>
      </c>
      <c r="E4702" s="15" t="s">
        <v>101</v>
      </c>
      <c r="F4702" s="16">
        <v>291</v>
      </c>
      <c r="G4702" s="19">
        <v>423.06684576869742</v>
      </c>
      <c r="H4702" s="19">
        <f t="shared" si="366"/>
        <v>123112.45211869096</v>
      </c>
      <c r="I4702" s="20">
        <v>703.88716376999571</v>
      </c>
      <c r="J4702" s="19">
        <f t="shared" si="367"/>
        <v>204831.16465706876</v>
      </c>
      <c r="K4702" s="19">
        <f t="shared" si="368"/>
        <v>280.82031800129829</v>
      </c>
      <c r="L4702" s="19">
        <f t="shared" si="369"/>
        <v>81718.712538377804</v>
      </c>
      <c r="M4702" s="29">
        <f>Table4[[#This Row],[Revenue]]/Table4[[#This Row],[Units]]</f>
        <v>2.4188562328865832</v>
      </c>
      <c r="N4702" s="31">
        <f t="shared" si="370"/>
        <v>0.39895644139500175</v>
      </c>
    </row>
    <row r="4703" spans="1:14" x14ac:dyDescent="0.25">
      <c r="A4703" s="35">
        <v>1998</v>
      </c>
      <c r="B4703" s="15" t="s">
        <v>175</v>
      </c>
      <c r="C4703" s="15" t="s">
        <v>169</v>
      </c>
      <c r="D4703" s="15" t="s">
        <v>5</v>
      </c>
      <c r="E4703" s="15" t="s">
        <v>101</v>
      </c>
      <c r="F4703" s="16">
        <v>522</v>
      </c>
      <c r="G4703" s="19">
        <v>755.67329999997503</v>
      </c>
      <c r="H4703" s="19">
        <f t="shared" si="366"/>
        <v>394461.46259998699</v>
      </c>
      <c r="I4703" s="20">
        <v>1654.6832519999452</v>
      </c>
      <c r="J4703" s="19">
        <f t="shared" si="367"/>
        <v>863744.65754397144</v>
      </c>
      <c r="K4703" s="19">
        <f t="shared" si="368"/>
        <v>899.00995199997021</v>
      </c>
      <c r="L4703" s="19">
        <f t="shared" si="369"/>
        <v>469283.19494398445</v>
      </c>
      <c r="M4703" s="29">
        <f>Table4[[#This Row],[Revenue]]/Table4[[#This Row],[Units]]</f>
        <v>3.1698912873562168</v>
      </c>
      <c r="N4703" s="31">
        <f t="shared" si="370"/>
        <v>0.54331241397009078</v>
      </c>
    </row>
    <row r="4704" spans="1:14" x14ac:dyDescent="0.25">
      <c r="A4704" s="35">
        <v>1998</v>
      </c>
      <c r="B4704" s="15" t="s">
        <v>175</v>
      </c>
      <c r="C4704" s="15" t="s">
        <v>169</v>
      </c>
      <c r="D4704" s="15" t="s">
        <v>5</v>
      </c>
      <c r="E4704" s="15" t="s">
        <v>101</v>
      </c>
      <c r="F4704" s="16">
        <v>287</v>
      </c>
      <c r="G4704" s="19">
        <v>765.4395376699747</v>
      </c>
      <c r="H4704" s="19">
        <f t="shared" si="366"/>
        <v>219681.14731128275</v>
      </c>
      <c r="I4704" s="20">
        <v>1627.8745569999628</v>
      </c>
      <c r="J4704" s="19">
        <f t="shared" si="367"/>
        <v>467199.99785898934</v>
      </c>
      <c r="K4704" s="19">
        <f t="shared" si="368"/>
        <v>862.43501932998811</v>
      </c>
      <c r="L4704" s="19">
        <f t="shared" si="369"/>
        <v>247518.85054770659</v>
      </c>
      <c r="M4704" s="29">
        <f>Table4[[#This Row],[Revenue]]/Table4[[#This Row],[Units]]</f>
        <v>5.6720367839719961</v>
      </c>
      <c r="N4704" s="31">
        <f t="shared" si="370"/>
        <v>0.52979206267550738</v>
      </c>
    </row>
    <row r="4705" spans="1:14" x14ac:dyDescent="0.25">
      <c r="A4705" s="35">
        <v>2000</v>
      </c>
      <c r="B4705" s="15" t="s">
        <v>171</v>
      </c>
      <c r="C4705" s="15" t="s">
        <v>169</v>
      </c>
      <c r="D4705" s="15" t="s">
        <v>5</v>
      </c>
      <c r="E4705" s="15" t="s">
        <v>101</v>
      </c>
      <c r="F4705" s="16">
        <v>400</v>
      </c>
      <c r="G4705" s="19">
        <v>906.72214947995519</v>
      </c>
      <c r="H4705" s="19">
        <f t="shared" si="366"/>
        <v>362688.8597919821</v>
      </c>
      <c r="I4705" s="20">
        <v>2312.9837079998852</v>
      </c>
      <c r="J4705" s="19">
        <f t="shared" si="367"/>
        <v>925193.48319995403</v>
      </c>
      <c r="K4705" s="19">
        <f t="shared" si="368"/>
        <v>1406.2615585199301</v>
      </c>
      <c r="L4705" s="19">
        <f t="shared" si="369"/>
        <v>562504.62340797193</v>
      </c>
      <c r="M4705" s="29">
        <f>Table4[[#This Row],[Revenue]]/Table4[[#This Row],[Units]]</f>
        <v>5.7824592699997126</v>
      </c>
      <c r="N4705" s="31">
        <f t="shared" si="370"/>
        <v>0.60798593334493123</v>
      </c>
    </row>
    <row r="4706" spans="1:14" x14ac:dyDescent="0.25">
      <c r="A4706" s="35">
        <v>2000</v>
      </c>
      <c r="B4706" s="15" t="s">
        <v>175</v>
      </c>
      <c r="C4706" s="15" t="s">
        <v>169</v>
      </c>
      <c r="D4706" s="15" t="s">
        <v>5</v>
      </c>
      <c r="E4706" s="15" t="s">
        <v>101</v>
      </c>
      <c r="F4706" s="16">
        <v>402</v>
      </c>
      <c r="G4706" s="19">
        <v>823.97403437996024</v>
      </c>
      <c r="H4706" s="19">
        <f t="shared" si="366"/>
        <v>331237.56182074401</v>
      </c>
      <c r="I4706" s="20">
        <v>2099.0284979998987</v>
      </c>
      <c r="J4706" s="19">
        <f t="shared" si="367"/>
        <v>843809.45619595924</v>
      </c>
      <c r="K4706" s="19">
        <f t="shared" si="368"/>
        <v>1275.0544636199384</v>
      </c>
      <c r="L4706" s="19">
        <f t="shared" si="369"/>
        <v>512571.89437521523</v>
      </c>
      <c r="M4706" s="29">
        <f>Table4[[#This Row],[Revenue]]/Table4[[#This Row],[Units]]</f>
        <v>5.2214639253728823</v>
      </c>
      <c r="N4706" s="31">
        <f t="shared" si="370"/>
        <v>0.60744981063139425</v>
      </c>
    </row>
    <row r="4707" spans="1:14" x14ac:dyDescent="0.25">
      <c r="A4707" s="35">
        <v>2000</v>
      </c>
      <c r="B4707" s="15" t="s">
        <v>173</v>
      </c>
      <c r="C4707" s="15" t="s">
        <v>169</v>
      </c>
      <c r="D4707" s="15" t="s">
        <v>5</v>
      </c>
      <c r="E4707" s="15" t="s">
        <v>101</v>
      </c>
      <c r="F4707" s="16">
        <v>404</v>
      </c>
      <c r="G4707" s="19">
        <v>930.66536211995651</v>
      </c>
      <c r="H4707" s="19">
        <f t="shared" si="366"/>
        <v>375988.80629646243</v>
      </c>
      <c r="I4707" s="20">
        <v>1891.7066519999116</v>
      </c>
      <c r="J4707" s="19">
        <f t="shared" si="367"/>
        <v>764249.48740796431</v>
      </c>
      <c r="K4707" s="19">
        <f t="shared" si="368"/>
        <v>961.04128987995512</v>
      </c>
      <c r="L4707" s="19">
        <f t="shared" si="369"/>
        <v>388260.68111150188</v>
      </c>
      <c r="M4707" s="29">
        <f>Table4[[#This Row],[Revenue]]/Table4[[#This Row],[Units]]</f>
        <v>4.6824422079205732</v>
      </c>
      <c r="N4707" s="31">
        <f t="shared" si="370"/>
        <v>0.50802870987631332</v>
      </c>
    </row>
    <row r="4708" spans="1:14" x14ac:dyDescent="0.25">
      <c r="A4708" s="35">
        <v>2000</v>
      </c>
      <c r="B4708" s="15" t="s">
        <v>172</v>
      </c>
      <c r="C4708" s="15" t="s">
        <v>169</v>
      </c>
      <c r="D4708" s="15" t="s">
        <v>5</v>
      </c>
      <c r="E4708" s="15" t="s">
        <v>101</v>
      </c>
      <c r="F4708" s="16">
        <v>291</v>
      </c>
      <c r="G4708" s="19">
        <v>663.57350772997006</v>
      </c>
      <c r="H4708" s="19">
        <f t="shared" si="366"/>
        <v>193099.89074942129</v>
      </c>
      <c r="I4708" s="20">
        <v>1081.8497829999512</v>
      </c>
      <c r="J4708" s="19">
        <f t="shared" si="367"/>
        <v>314818.2868529858</v>
      </c>
      <c r="K4708" s="19">
        <f t="shared" si="368"/>
        <v>418.27627526998117</v>
      </c>
      <c r="L4708" s="19">
        <f t="shared" si="369"/>
        <v>121718.3961035645</v>
      </c>
      <c r="M4708" s="29">
        <f>Table4[[#This Row],[Revenue]]/Table4[[#This Row],[Units]]</f>
        <v>3.7176968487970834</v>
      </c>
      <c r="N4708" s="31">
        <f t="shared" si="370"/>
        <v>0.38663064118764079</v>
      </c>
    </row>
    <row r="4709" spans="1:14" x14ac:dyDescent="0.25">
      <c r="A4709" s="35">
        <v>2001</v>
      </c>
      <c r="B4709" s="15" t="s">
        <v>174</v>
      </c>
      <c r="C4709" s="15" t="s">
        <v>169</v>
      </c>
      <c r="D4709" s="15" t="s">
        <v>5</v>
      </c>
      <c r="E4709" s="15" t="s">
        <v>101</v>
      </c>
      <c r="F4709" s="16">
        <v>497</v>
      </c>
      <c r="G4709" s="19">
        <v>1166.5311467099407</v>
      </c>
      <c r="H4709" s="19">
        <f t="shared" si="366"/>
        <v>579765.97991484054</v>
      </c>
      <c r="I4709" s="20">
        <v>2449.6439409998752</v>
      </c>
      <c r="J4709" s="19">
        <f t="shared" si="367"/>
        <v>1217473.038676938</v>
      </c>
      <c r="K4709" s="19">
        <f t="shared" si="368"/>
        <v>1283.1127942899345</v>
      </c>
      <c r="L4709" s="19">
        <f t="shared" si="369"/>
        <v>637707.0587620975</v>
      </c>
      <c r="M4709" s="29">
        <f>Table4[[#This Row],[Revenue]]/Table4[[#This Row],[Units]]</f>
        <v>4.9288610482894875</v>
      </c>
      <c r="N4709" s="31">
        <f t="shared" si="370"/>
        <v>0.52379563119944861</v>
      </c>
    </row>
    <row r="4710" spans="1:14" x14ac:dyDescent="0.25">
      <c r="A4710" s="35">
        <v>2001</v>
      </c>
      <c r="B4710" s="15" t="s">
        <v>173</v>
      </c>
      <c r="C4710" s="15" t="s">
        <v>169</v>
      </c>
      <c r="D4710" s="15" t="s">
        <v>5</v>
      </c>
      <c r="E4710" s="15" t="s">
        <v>101</v>
      </c>
      <c r="F4710" s="16">
        <v>394</v>
      </c>
      <c r="G4710" s="19">
        <v>1111.5393368099421</v>
      </c>
      <c r="H4710" s="19">
        <f t="shared" si="366"/>
        <v>437946.49870311719</v>
      </c>
      <c r="I4710" s="20">
        <v>2311.8066509998789</v>
      </c>
      <c r="J4710" s="19">
        <f t="shared" si="367"/>
        <v>910851.82049395225</v>
      </c>
      <c r="K4710" s="19">
        <f t="shared" si="368"/>
        <v>1200.2673141899368</v>
      </c>
      <c r="L4710" s="19">
        <f t="shared" si="369"/>
        <v>472905.32179083506</v>
      </c>
      <c r="M4710" s="29">
        <f>Table4[[#This Row],[Revenue]]/Table4[[#This Row],[Units]]</f>
        <v>5.867529571065683</v>
      </c>
      <c r="N4710" s="31">
        <f t="shared" si="370"/>
        <v>0.51919018126832084</v>
      </c>
    </row>
    <row r="4711" spans="1:14" x14ac:dyDescent="0.25">
      <c r="A4711" s="35">
        <v>2001</v>
      </c>
      <c r="B4711" s="15" t="s">
        <v>175</v>
      </c>
      <c r="C4711" s="15" t="s">
        <v>169</v>
      </c>
      <c r="D4711" s="15" t="s">
        <v>5</v>
      </c>
      <c r="E4711" s="15" t="s">
        <v>101</v>
      </c>
      <c r="F4711" s="16">
        <v>406</v>
      </c>
      <c r="G4711" s="19">
        <v>879.69822987995178</v>
      </c>
      <c r="H4711" s="19">
        <f t="shared" si="366"/>
        <v>357157.48133126041</v>
      </c>
      <c r="I4711" s="20">
        <v>2154.7065479998819</v>
      </c>
      <c r="J4711" s="19">
        <f t="shared" si="367"/>
        <v>874810.85848795203</v>
      </c>
      <c r="K4711" s="19">
        <f t="shared" si="368"/>
        <v>1275.0083181199302</v>
      </c>
      <c r="L4711" s="19">
        <f t="shared" si="369"/>
        <v>517653.37715669163</v>
      </c>
      <c r="M4711" s="29">
        <f>Table4[[#This Row],[Revenue]]/Table4[[#This Row],[Units]]</f>
        <v>5.3071589852213839</v>
      </c>
      <c r="N4711" s="31">
        <f t="shared" si="370"/>
        <v>0.59173176936945948</v>
      </c>
    </row>
    <row r="4712" spans="1:14" x14ac:dyDescent="0.25">
      <c r="A4712" s="35">
        <v>2001</v>
      </c>
      <c r="B4712" s="15" t="s">
        <v>176</v>
      </c>
      <c r="C4712" s="15" t="s">
        <v>169</v>
      </c>
      <c r="D4712" s="15" t="s">
        <v>5</v>
      </c>
      <c r="E4712" s="15" t="s">
        <v>101</v>
      </c>
      <c r="F4712" s="16">
        <v>392</v>
      </c>
      <c r="G4712" s="19">
        <v>861.06886477995374</v>
      </c>
      <c r="H4712" s="19">
        <f t="shared" si="366"/>
        <v>337538.99499374186</v>
      </c>
      <c r="I4712" s="20">
        <v>2109.0763379998871</v>
      </c>
      <c r="J4712" s="19">
        <f t="shared" si="367"/>
        <v>826757.9244959557</v>
      </c>
      <c r="K4712" s="19">
        <f t="shared" si="368"/>
        <v>1248.0074732199332</v>
      </c>
      <c r="L4712" s="19">
        <f t="shared" si="369"/>
        <v>489218.92950221384</v>
      </c>
      <c r="M4712" s="29">
        <f>Table4[[#This Row],[Revenue]]/Table4[[#This Row],[Units]]</f>
        <v>5.3802967806119568</v>
      </c>
      <c r="N4712" s="31">
        <f t="shared" si="370"/>
        <v>0.59173176936945937</v>
      </c>
    </row>
    <row r="4713" spans="1:14" x14ac:dyDescent="0.25">
      <c r="A4713" s="35">
        <v>2003</v>
      </c>
      <c r="B4713" s="15" t="s">
        <v>172</v>
      </c>
      <c r="C4713" s="15" t="s">
        <v>170</v>
      </c>
      <c r="D4713" s="15" t="s">
        <v>168</v>
      </c>
      <c r="E4713" s="15" t="s">
        <v>101</v>
      </c>
      <c r="F4713" s="16">
        <v>976</v>
      </c>
      <c r="G4713" s="19">
        <v>1137.8331594511919</v>
      </c>
      <c r="H4713" s="19">
        <f t="shared" si="366"/>
        <v>1110525.1636243633</v>
      </c>
      <c r="I4713" s="20">
        <v>2176.2811595199873</v>
      </c>
      <c r="J4713" s="19">
        <f t="shared" si="367"/>
        <v>2124050.4116915078</v>
      </c>
      <c r="K4713" s="19">
        <f t="shared" si="368"/>
        <v>1038.4480000687954</v>
      </c>
      <c r="L4713" s="19">
        <f t="shared" si="369"/>
        <v>1013525.2480671445</v>
      </c>
      <c r="M4713" s="29">
        <f>Table4[[#This Row],[Revenue]]/Table4[[#This Row],[Units]]</f>
        <v>2.2297962699999871</v>
      </c>
      <c r="N4713" s="31">
        <f t="shared" si="370"/>
        <v>0.4771662868679345</v>
      </c>
    </row>
    <row r="4714" spans="1:14" x14ac:dyDescent="0.25">
      <c r="A4714" s="35">
        <v>2007</v>
      </c>
      <c r="B4714" s="15" t="s">
        <v>171</v>
      </c>
      <c r="C4714" s="15" t="s">
        <v>169</v>
      </c>
      <c r="D4714" s="15" t="s">
        <v>5</v>
      </c>
      <c r="E4714" s="15" t="s">
        <v>101</v>
      </c>
      <c r="F4714" s="16">
        <v>789</v>
      </c>
      <c r="G4714" s="19">
        <v>867.91972499999247</v>
      </c>
      <c r="H4714" s="19">
        <f t="shared" si="366"/>
        <v>684788.66302499408</v>
      </c>
      <c r="I4714" s="20">
        <v>1712.914928999985</v>
      </c>
      <c r="J4714" s="19">
        <f t="shared" si="367"/>
        <v>1351489.8789809882</v>
      </c>
      <c r="K4714" s="19">
        <f t="shared" si="368"/>
        <v>844.99520399999255</v>
      </c>
      <c r="L4714" s="19">
        <f t="shared" si="369"/>
        <v>666701.21595599409</v>
      </c>
      <c r="M4714" s="29">
        <f>Table4[[#This Row],[Revenue]]/Table4[[#This Row],[Units]]</f>
        <v>2.1709948403041635</v>
      </c>
      <c r="N4714" s="31">
        <f t="shared" si="370"/>
        <v>0.49330833055048934</v>
      </c>
    </row>
    <row r="4715" spans="1:14" x14ac:dyDescent="0.25">
      <c r="A4715" s="35">
        <v>2007</v>
      </c>
      <c r="B4715" s="15" t="s">
        <v>171</v>
      </c>
      <c r="C4715" s="15" t="s">
        <v>169</v>
      </c>
      <c r="D4715" s="15" t="s">
        <v>5</v>
      </c>
      <c r="E4715" s="15" t="s">
        <v>101</v>
      </c>
      <c r="F4715" s="16">
        <v>295</v>
      </c>
      <c r="G4715" s="19">
        <v>602.41014036899537</v>
      </c>
      <c r="H4715" s="19">
        <f t="shared" si="366"/>
        <v>177710.99140885365</v>
      </c>
      <c r="I4715" s="20">
        <v>1406.5238398999929</v>
      </c>
      <c r="J4715" s="19">
        <f t="shared" si="367"/>
        <v>414924.5327704979</v>
      </c>
      <c r="K4715" s="19">
        <f t="shared" si="368"/>
        <v>804.11369953099756</v>
      </c>
      <c r="L4715" s="19">
        <f t="shared" si="369"/>
        <v>237213.54136164425</v>
      </c>
      <c r="M4715" s="29">
        <f>Table4[[#This Row],[Revenue]]/Table4[[#This Row],[Units]]</f>
        <v>4.7678774233898062</v>
      </c>
      <c r="N4715" s="31">
        <f t="shared" si="370"/>
        <v>0.57170285829508005</v>
      </c>
    </row>
    <row r="4716" spans="1:14" x14ac:dyDescent="0.25">
      <c r="A4716" s="35">
        <v>2008</v>
      </c>
      <c r="B4716" s="15" t="s">
        <v>172</v>
      </c>
      <c r="C4716" s="15" t="s">
        <v>169</v>
      </c>
      <c r="D4716" s="15" t="s">
        <v>5</v>
      </c>
      <c r="E4716" s="15" t="s">
        <v>101</v>
      </c>
      <c r="F4716" s="16">
        <v>592</v>
      </c>
      <c r="G4716" s="19">
        <v>710.88839999998777</v>
      </c>
      <c r="H4716" s="19">
        <f t="shared" si="366"/>
        <v>420845.93279999273</v>
      </c>
      <c r="I4716" s="20">
        <v>1602.1819166399725</v>
      </c>
      <c r="J4716" s="19">
        <f t="shared" si="367"/>
        <v>948491.69465086376</v>
      </c>
      <c r="K4716" s="19">
        <f t="shared" si="368"/>
        <v>891.29351663998477</v>
      </c>
      <c r="L4716" s="19">
        <f t="shared" si="369"/>
        <v>527645.76185087103</v>
      </c>
      <c r="M4716" s="29">
        <f>Table4[[#This Row],[Revenue]]/Table4[[#This Row],[Units]]</f>
        <v>2.7063883727026563</v>
      </c>
      <c r="N4716" s="31">
        <f t="shared" si="370"/>
        <v>0.55629982299960512</v>
      </c>
    </row>
    <row r="4717" spans="1:14" x14ac:dyDescent="0.25">
      <c r="A4717" s="35">
        <v>2008</v>
      </c>
      <c r="B4717" s="15" t="s">
        <v>174</v>
      </c>
      <c r="C4717" s="15" t="s">
        <v>169</v>
      </c>
      <c r="D4717" s="15" t="s">
        <v>5</v>
      </c>
      <c r="E4717" s="15" t="s">
        <v>101</v>
      </c>
      <c r="F4717" s="16">
        <v>410</v>
      </c>
      <c r="G4717" s="19">
        <v>827.11536032799029</v>
      </c>
      <c r="H4717" s="19">
        <f t="shared" si="366"/>
        <v>339117.29773447604</v>
      </c>
      <c r="I4717" s="20">
        <v>1665.9269687999865</v>
      </c>
      <c r="J4717" s="19">
        <f t="shared" si="367"/>
        <v>683030.05720799451</v>
      </c>
      <c r="K4717" s="19">
        <f t="shared" si="368"/>
        <v>838.81160847199624</v>
      </c>
      <c r="L4717" s="19">
        <f t="shared" si="369"/>
        <v>343912.75947351847</v>
      </c>
      <c r="M4717" s="29">
        <f>Table4[[#This Row],[Revenue]]/Table4[[#This Row],[Units]]</f>
        <v>4.0632365092682594</v>
      </c>
      <c r="N4717" s="31">
        <f t="shared" si="370"/>
        <v>0.50351043243883342</v>
      </c>
    </row>
    <row r="4718" spans="1:14" x14ac:dyDescent="0.25">
      <c r="A4718" s="35">
        <v>2009</v>
      </c>
      <c r="B4718" s="15" t="s">
        <v>175</v>
      </c>
      <c r="C4718" s="15" t="s">
        <v>169</v>
      </c>
      <c r="D4718" s="15" t="s">
        <v>5</v>
      </c>
      <c r="E4718" s="15" t="s">
        <v>101</v>
      </c>
      <c r="F4718" s="16">
        <v>592</v>
      </c>
      <c r="G4718" s="19">
        <v>935.86319999996306</v>
      </c>
      <c r="H4718" s="19">
        <f t="shared" si="366"/>
        <v>554031.0143999781</v>
      </c>
      <c r="I4718" s="20">
        <v>1978.5778079999218</v>
      </c>
      <c r="J4718" s="19">
        <f t="shared" si="367"/>
        <v>1171318.0623359536</v>
      </c>
      <c r="K4718" s="19">
        <f t="shared" si="368"/>
        <v>1042.7146079999588</v>
      </c>
      <c r="L4718" s="19">
        <f t="shared" si="369"/>
        <v>617287.04793597548</v>
      </c>
      <c r="M4718" s="29">
        <f>Table4[[#This Row],[Revenue]]/Table4[[#This Row],[Units]]</f>
        <v>3.3421922432431113</v>
      </c>
      <c r="N4718" s="31">
        <f t="shared" si="370"/>
        <v>0.52700207380472153</v>
      </c>
    </row>
    <row r="4719" spans="1:14" x14ac:dyDescent="0.25">
      <c r="A4719" s="35">
        <v>2009</v>
      </c>
      <c r="B4719" s="15" t="s">
        <v>175</v>
      </c>
      <c r="C4719" s="15" t="s">
        <v>169</v>
      </c>
      <c r="D4719" s="15" t="s">
        <v>5</v>
      </c>
      <c r="E4719" s="15" t="s">
        <v>101</v>
      </c>
      <c r="F4719" s="16">
        <v>410</v>
      </c>
      <c r="G4719" s="19">
        <v>648.33299999997439</v>
      </c>
      <c r="H4719" s="19">
        <f t="shared" si="366"/>
        <v>265816.52999998949</v>
      </c>
      <c r="I4719" s="20">
        <v>1532.7365199999394</v>
      </c>
      <c r="J4719" s="19">
        <f t="shared" si="367"/>
        <v>628421.97319997521</v>
      </c>
      <c r="K4719" s="19">
        <f t="shared" si="368"/>
        <v>884.40351999996506</v>
      </c>
      <c r="L4719" s="19">
        <f t="shared" si="369"/>
        <v>362605.44319998572</v>
      </c>
      <c r="M4719" s="29">
        <f>Table4[[#This Row],[Revenue]]/Table4[[#This Row],[Units]]</f>
        <v>3.7383817560974131</v>
      </c>
      <c r="N4719" s="31">
        <f t="shared" si="370"/>
        <v>0.57700949149433722</v>
      </c>
    </row>
    <row r="4720" spans="1:14" x14ac:dyDescent="0.25">
      <c r="A4720" s="35">
        <v>2010</v>
      </c>
      <c r="B4720" s="15" t="s">
        <v>171</v>
      </c>
      <c r="C4720" s="15" t="s">
        <v>169</v>
      </c>
      <c r="D4720" s="15" t="s">
        <v>5</v>
      </c>
      <c r="E4720" s="15" t="s">
        <v>101</v>
      </c>
      <c r="F4720" s="16">
        <v>445</v>
      </c>
      <c r="G4720" s="19">
        <v>1116.6028460999401</v>
      </c>
      <c r="H4720" s="19">
        <f t="shared" si="366"/>
        <v>496888.2665144733</v>
      </c>
      <c r="I4720" s="20">
        <v>2538.2753099998636</v>
      </c>
      <c r="J4720" s="19">
        <f t="shared" si="367"/>
        <v>1129532.5129499394</v>
      </c>
      <c r="K4720" s="19">
        <f t="shared" si="368"/>
        <v>1421.6724638999235</v>
      </c>
      <c r="L4720" s="19">
        <f t="shared" si="369"/>
        <v>632644.24643546599</v>
      </c>
      <c r="M4720" s="29">
        <f>Table4[[#This Row],[Revenue]]/Table4[[#This Row],[Units]]</f>
        <v>5.703989460673851</v>
      </c>
      <c r="N4720" s="31">
        <f t="shared" si="370"/>
        <v>0.56009387882357009</v>
      </c>
    </row>
    <row r="4721" spans="1:14" x14ac:dyDescent="0.25">
      <c r="A4721" s="35">
        <v>2010</v>
      </c>
      <c r="B4721" s="15" t="s">
        <v>174</v>
      </c>
      <c r="C4721" s="15" t="s">
        <v>169</v>
      </c>
      <c r="D4721" s="15" t="s">
        <v>5</v>
      </c>
      <c r="E4721" s="15" t="s">
        <v>101</v>
      </c>
      <c r="F4721" s="16">
        <v>295</v>
      </c>
      <c r="G4721" s="19">
        <v>891.01743754996221</v>
      </c>
      <c r="H4721" s="19">
        <f t="shared" si="366"/>
        <v>262850.14407723886</v>
      </c>
      <c r="I4721" s="20">
        <v>1804.5881049999446</v>
      </c>
      <c r="J4721" s="19">
        <f t="shared" si="367"/>
        <v>532353.49097498367</v>
      </c>
      <c r="K4721" s="19">
        <f t="shared" si="368"/>
        <v>913.57066744998235</v>
      </c>
      <c r="L4721" s="19">
        <f t="shared" si="369"/>
        <v>269503.34689774481</v>
      </c>
      <c r="M4721" s="29">
        <f>Table4[[#This Row],[Revenue]]/Table4[[#This Row],[Units]]</f>
        <v>6.1172478135591337</v>
      </c>
      <c r="N4721" s="31">
        <f t="shared" si="370"/>
        <v>0.50624885807390951</v>
      </c>
    </row>
    <row r="4722" spans="1:14" x14ac:dyDescent="0.25">
      <c r="A4722" s="35">
        <v>2011</v>
      </c>
      <c r="B4722" s="15" t="s">
        <v>174</v>
      </c>
      <c r="C4722" s="15" t="s">
        <v>169</v>
      </c>
      <c r="D4722" s="15" t="s">
        <v>5</v>
      </c>
      <c r="E4722" s="15" t="s">
        <v>101</v>
      </c>
      <c r="F4722" s="16">
        <v>441</v>
      </c>
      <c r="G4722" s="19">
        <v>1140.7305090999373</v>
      </c>
      <c r="H4722" s="19">
        <f t="shared" si="366"/>
        <v>503062.15451307234</v>
      </c>
      <c r="I4722" s="20">
        <v>2593.1226099998576</v>
      </c>
      <c r="J4722" s="19">
        <f t="shared" si="367"/>
        <v>1143567.0710099372</v>
      </c>
      <c r="K4722" s="19">
        <f t="shared" si="368"/>
        <v>1452.3921008999203</v>
      </c>
      <c r="L4722" s="19">
        <f t="shared" si="369"/>
        <v>640504.91649686487</v>
      </c>
      <c r="M4722" s="29">
        <f>Table4[[#This Row],[Revenue]]/Table4[[#This Row],[Units]]</f>
        <v>5.8800966213148698</v>
      </c>
      <c r="N4722" s="31">
        <f t="shared" si="370"/>
        <v>0.5600938788235702</v>
      </c>
    </row>
    <row r="4723" spans="1:14" x14ac:dyDescent="0.25">
      <c r="A4723" s="35">
        <v>2021</v>
      </c>
      <c r="B4723" s="15" t="s">
        <v>176</v>
      </c>
      <c r="C4723" s="15" t="s">
        <v>169</v>
      </c>
      <c r="D4723" s="15" t="s">
        <v>5</v>
      </c>
      <c r="E4723" s="15" t="s">
        <v>101</v>
      </c>
      <c r="F4723" s="16">
        <v>765.72603700890693</v>
      </c>
      <c r="G4723" s="19">
        <v>1949.7145508771457</v>
      </c>
      <c r="H4723" s="19">
        <f t="shared" si="366"/>
        <v>1492947.1963417577</v>
      </c>
      <c r="I4723" s="20">
        <v>4330.6276092764483</v>
      </c>
      <c r="J4723" s="19">
        <f t="shared" si="367"/>
        <v>3316074.3170126118</v>
      </c>
      <c r="K4723" s="19">
        <f t="shared" si="368"/>
        <v>2380.9130583993028</v>
      </c>
      <c r="L4723" s="19">
        <f t="shared" si="369"/>
        <v>1823127.1206708541</v>
      </c>
      <c r="M4723" s="29">
        <f>Table4[[#This Row],[Revenue]]/Table4[[#This Row],[Units]]</f>
        <v>5.6555835899126858</v>
      </c>
      <c r="N4723" s="31">
        <f t="shared" si="370"/>
        <v>0.54978475944208482</v>
      </c>
    </row>
    <row r="4724" spans="1:14" x14ac:dyDescent="0.25">
      <c r="A4724" s="35">
        <v>2021</v>
      </c>
      <c r="B4724" s="15" t="s">
        <v>172</v>
      </c>
      <c r="C4724" s="15" t="s">
        <v>169</v>
      </c>
      <c r="D4724" s="15" t="s">
        <v>5</v>
      </c>
      <c r="E4724" s="15" t="s">
        <v>101</v>
      </c>
      <c r="F4724" s="16">
        <v>657.08685294275392</v>
      </c>
      <c r="G4724" s="19">
        <v>1507.9419324497633</v>
      </c>
      <c r="H4724" s="19">
        <f t="shared" si="366"/>
        <v>990848.8188138298</v>
      </c>
      <c r="I4724" s="20">
        <v>3706.479854141563</v>
      </c>
      <c r="J4724" s="19">
        <f t="shared" si="367"/>
        <v>2435479.1828535972</v>
      </c>
      <c r="K4724" s="19">
        <f t="shared" si="368"/>
        <v>2198.5379216918</v>
      </c>
      <c r="L4724" s="19">
        <f t="shared" si="369"/>
        <v>1444630.3640397675</v>
      </c>
      <c r="M4724" s="29">
        <f>Table4[[#This Row],[Revenue]]/Table4[[#This Row],[Units]]</f>
        <v>5.6407761584973839</v>
      </c>
      <c r="N4724" s="31">
        <f t="shared" si="370"/>
        <v>0.59316062900900102</v>
      </c>
    </row>
    <row r="4725" spans="1:14" x14ac:dyDescent="0.25">
      <c r="A4725" s="35">
        <v>2021</v>
      </c>
      <c r="B4725" s="15" t="s">
        <v>171</v>
      </c>
      <c r="C4725" s="15" t="s">
        <v>169</v>
      </c>
      <c r="D4725" s="15" t="s">
        <v>5</v>
      </c>
      <c r="E4725" s="15" t="s">
        <v>101</v>
      </c>
      <c r="F4725" s="16">
        <v>593.15902768479987</v>
      </c>
      <c r="G4725" s="19">
        <v>1890.2235096800339</v>
      </c>
      <c r="H4725" s="19">
        <f t="shared" si="366"/>
        <v>1121203.1391087589</v>
      </c>
      <c r="I4725" s="20">
        <v>3814.7378860054869</v>
      </c>
      <c r="J4725" s="19">
        <f t="shared" si="367"/>
        <v>2262746.2153353835</v>
      </c>
      <c r="K4725" s="19">
        <f t="shared" si="368"/>
        <v>1924.514376325453</v>
      </c>
      <c r="L4725" s="19">
        <f t="shared" si="369"/>
        <v>1141543.0762266247</v>
      </c>
      <c r="M4725" s="29">
        <f>Table4[[#This Row],[Revenue]]/Table4[[#This Row],[Units]]</f>
        <v>6.4312228389999468</v>
      </c>
      <c r="N4725" s="31">
        <f t="shared" si="370"/>
        <v>0.50449452461350186</v>
      </c>
    </row>
    <row r="4726" spans="1:14" x14ac:dyDescent="0.25">
      <c r="A4726" s="35">
        <v>2021</v>
      </c>
      <c r="B4726" s="15" t="s">
        <v>174</v>
      </c>
      <c r="C4726" s="15" t="s">
        <v>169</v>
      </c>
      <c r="D4726" s="15" t="s">
        <v>5</v>
      </c>
      <c r="E4726" s="15" t="s">
        <v>101</v>
      </c>
      <c r="F4726" s="16">
        <v>602.46290499734471</v>
      </c>
      <c r="G4726" s="19">
        <v>1672.1777568156226</v>
      </c>
      <c r="H4726" s="19">
        <f t="shared" si="366"/>
        <v>1007425.0690430835</v>
      </c>
      <c r="I4726" s="20">
        <v>3458.3881583910379</v>
      </c>
      <c r="J4726" s="19">
        <f t="shared" si="367"/>
        <v>2083550.5765126818</v>
      </c>
      <c r="K4726" s="19">
        <f t="shared" si="368"/>
        <v>1786.2104015754153</v>
      </c>
      <c r="L4726" s="19">
        <f t="shared" si="369"/>
        <v>1076125.5074695982</v>
      </c>
      <c r="M4726" s="29">
        <f>Table4[[#This Row],[Revenue]]/Table4[[#This Row],[Units]]</f>
        <v>5.7404167621013622</v>
      </c>
      <c r="N4726" s="31">
        <f t="shared" si="370"/>
        <v>0.51648638607599862</v>
      </c>
    </row>
    <row r="4727" spans="1:14" x14ac:dyDescent="0.25">
      <c r="A4727" s="35">
        <v>2021</v>
      </c>
      <c r="B4727" s="15" t="s">
        <v>175</v>
      </c>
      <c r="C4727" s="15" t="s">
        <v>169</v>
      </c>
      <c r="D4727" s="15" t="s">
        <v>5</v>
      </c>
      <c r="E4727" s="15" t="s">
        <v>101</v>
      </c>
      <c r="F4727" s="16">
        <v>548.32638880436355</v>
      </c>
      <c r="G4727" s="19">
        <v>1612.3250767867003</v>
      </c>
      <c r="H4727" s="19">
        <f t="shared" si="366"/>
        <v>884080.38693316956</v>
      </c>
      <c r="I4727" s="20">
        <v>2993.5876480209381</v>
      </c>
      <c r="J4727" s="19">
        <f t="shared" si="367"/>
        <v>1641463.1046086692</v>
      </c>
      <c r="K4727" s="19">
        <f t="shared" si="368"/>
        <v>1381.2625712342378</v>
      </c>
      <c r="L4727" s="19">
        <f t="shared" si="369"/>
        <v>757382.71767549962</v>
      </c>
      <c r="M4727" s="29">
        <f>Table4[[#This Row],[Revenue]]/Table4[[#This Row],[Units]]</f>
        <v>5.4594995045715651</v>
      </c>
      <c r="N4727" s="31">
        <f t="shared" si="370"/>
        <v>0.4614070919711975</v>
      </c>
    </row>
    <row r="4728" spans="1:14" x14ac:dyDescent="0.25">
      <c r="A4728" s="35">
        <v>2001</v>
      </c>
      <c r="B4728" s="15" t="s">
        <v>173</v>
      </c>
      <c r="C4728" s="15" t="s">
        <v>169</v>
      </c>
      <c r="D4728" s="15" t="s">
        <v>5</v>
      </c>
      <c r="E4728" s="15" t="s">
        <v>49</v>
      </c>
      <c r="F4728" s="16">
        <v>395</v>
      </c>
      <c r="G4728" s="19">
        <v>787.13558319995911</v>
      </c>
      <c r="H4728" s="19">
        <f t="shared" si="366"/>
        <v>310918.55536398385</v>
      </c>
      <c r="I4728" s="20">
        <v>1962.256719999898</v>
      </c>
      <c r="J4728" s="19">
        <f t="shared" si="367"/>
        <v>775091.40439995972</v>
      </c>
      <c r="K4728" s="19">
        <f t="shared" si="368"/>
        <v>1175.121136799939</v>
      </c>
      <c r="L4728" s="19">
        <f t="shared" si="369"/>
        <v>464172.84903597587</v>
      </c>
      <c r="M4728" s="29">
        <f>Table4[[#This Row],[Revenue]]/Table4[[#This Row],[Units]]</f>
        <v>4.9677385316453115</v>
      </c>
      <c r="N4728" s="31">
        <f t="shared" si="370"/>
        <v>0.59886207794462287</v>
      </c>
    </row>
    <row r="4729" spans="1:14" x14ac:dyDescent="0.25">
      <c r="A4729" s="35">
        <v>2003</v>
      </c>
      <c r="B4729" s="15" t="s">
        <v>174</v>
      </c>
      <c r="C4729" s="15" t="s">
        <v>169</v>
      </c>
      <c r="D4729" s="15" t="s">
        <v>6</v>
      </c>
      <c r="E4729" s="15" t="s">
        <v>49</v>
      </c>
      <c r="F4729" s="16">
        <v>867</v>
      </c>
      <c r="G4729" s="19">
        <v>979.24528799999916</v>
      </c>
      <c r="H4729" s="19">
        <f t="shared" si="366"/>
        <v>849005.66469599924</v>
      </c>
      <c r="I4729" s="20">
        <v>2050.5757759199983</v>
      </c>
      <c r="J4729" s="19">
        <f t="shared" si="367"/>
        <v>1777849.1977226385</v>
      </c>
      <c r="K4729" s="19">
        <f t="shared" si="368"/>
        <v>1071.3304879199991</v>
      </c>
      <c r="L4729" s="19">
        <f t="shared" si="369"/>
        <v>928843.53302663926</v>
      </c>
      <c r="M4729" s="29">
        <f>Table4[[#This Row],[Revenue]]/Table4[[#This Row],[Units]]</f>
        <v>2.3651393032525929</v>
      </c>
      <c r="N4729" s="31">
        <f t="shared" si="370"/>
        <v>0.52245349842745648</v>
      </c>
    </row>
    <row r="4730" spans="1:14" x14ac:dyDescent="0.25">
      <c r="A4730" s="35">
        <v>2004</v>
      </c>
      <c r="B4730" s="15" t="s">
        <v>174</v>
      </c>
      <c r="C4730" s="15" t="s">
        <v>169</v>
      </c>
      <c r="D4730" s="15" t="s">
        <v>5</v>
      </c>
      <c r="E4730" s="15" t="s">
        <v>49</v>
      </c>
      <c r="F4730" s="16">
        <v>994</v>
      </c>
      <c r="G4730" s="19">
        <v>1309.9180499999668</v>
      </c>
      <c r="H4730" s="19">
        <f t="shared" si="366"/>
        <v>1302058.5416999669</v>
      </c>
      <c r="I4730" s="20">
        <v>2653.9680017799328</v>
      </c>
      <c r="J4730" s="19">
        <f t="shared" si="367"/>
        <v>2638044.1937692533</v>
      </c>
      <c r="K4730" s="19">
        <f t="shared" si="368"/>
        <v>1344.049951779966</v>
      </c>
      <c r="L4730" s="19">
        <f t="shared" si="369"/>
        <v>1335985.6520692864</v>
      </c>
      <c r="M4730" s="29">
        <f>Table4[[#This Row],[Revenue]]/Table4[[#This Row],[Units]]</f>
        <v>2.6699879293560693</v>
      </c>
      <c r="N4730" s="31">
        <f t="shared" si="370"/>
        <v>0.50643035292006311</v>
      </c>
    </row>
    <row r="4731" spans="1:14" x14ac:dyDescent="0.25">
      <c r="A4731" s="35">
        <v>2004</v>
      </c>
      <c r="B4731" s="15" t="s">
        <v>175</v>
      </c>
      <c r="C4731" s="15" t="s">
        <v>169</v>
      </c>
      <c r="D4731" s="15" t="s">
        <v>6</v>
      </c>
      <c r="E4731" s="15" t="s">
        <v>49</v>
      </c>
      <c r="F4731" s="16">
        <v>867</v>
      </c>
      <c r="G4731" s="19">
        <v>1385.1053279999546</v>
      </c>
      <c r="H4731" s="19">
        <f t="shared" si="366"/>
        <v>1200886.3193759606</v>
      </c>
      <c r="I4731" s="20">
        <v>2700.7061279999116</v>
      </c>
      <c r="J4731" s="19">
        <f t="shared" si="367"/>
        <v>2341512.2129759234</v>
      </c>
      <c r="K4731" s="19">
        <f t="shared" si="368"/>
        <v>1315.600799999957</v>
      </c>
      <c r="L4731" s="19">
        <f t="shared" si="369"/>
        <v>1140625.8935999628</v>
      </c>
      <c r="M4731" s="29">
        <f>Table4[[#This Row],[Revenue]]/Table4[[#This Row],[Units]]</f>
        <v>3.1150013010379602</v>
      </c>
      <c r="N4731" s="31">
        <f t="shared" si="370"/>
        <v>0.48713215642394397</v>
      </c>
    </row>
    <row r="4732" spans="1:14" x14ac:dyDescent="0.25">
      <c r="A4732" s="35">
        <v>2004</v>
      </c>
      <c r="B4732" s="15" t="s">
        <v>171</v>
      </c>
      <c r="C4732" s="15" t="s">
        <v>169</v>
      </c>
      <c r="D4732" s="15" t="s">
        <v>6</v>
      </c>
      <c r="E4732" s="15" t="s">
        <v>49</v>
      </c>
      <c r="F4732" s="16">
        <v>750</v>
      </c>
      <c r="G4732" s="19">
        <v>1231.2427499999571</v>
      </c>
      <c r="H4732" s="19">
        <f t="shared" si="366"/>
        <v>923432.06249996787</v>
      </c>
      <c r="I4732" s="20">
        <v>2467.4302499999139</v>
      </c>
      <c r="J4732" s="19">
        <f t="shared" si="367"/>
        <v>1850572.6874999355</v>
      </c>
      <c r="K4732" s="19">
        <f t="shared" si="368"/>
        <v>1236.1874999999568</v>
      </c>
      <c r="L4732" s="19">
        <f t="shared" si="369"/>
        <v>927140.62499996764</v>
      </c>
      <c r="M4732" s="29">
        <f>Table4[[#This Row],[Revenue]]/Table4[[#This Row],[Units]]</f>
        <v>3.2899069999998853</v>
      </c>
      <c r="N4732" s="31">
        <f t="shared" si="370"/>
        <v>0.50100200400801598</v>
      </c>
    </row>
    <row r="4733" spans="1:14" x14ac:dyDescent="0.25">
      <c r="A4733" s="35">
        <v>2004</v>
      </c>
      <c r="B4733" s="15" t="s">
        <v>176</v>
      </c>
      <c r="C4733" s="15" t="s">
        <v>169</v>
      </c>
      <c r="D4733" s="15" t="s">
        <v>5</v>
      </c>
      <c r="E4733" s="15" t="s">
        <v>49</v>
      </c>
      <c r="F4733" s="16">
        <v>240</v>
      </c>
      <c r="G4733" s="19">
        <v>644.1685595999802</v>
      </c>
      <c r="H4733" s="19">
        <f t="shared" si="366"/>
        <v>154600.45430399524</v>
      </c>
      <c r="I4733" s="20">
        <v>990.82115999996961</v>
      </c>
      <c r="J4733" s="19">
        <f t="shared" si="367"/>
        <v>237797.07839999269</v>
      </c>
      <c r="K4733" s="19">
        <f t="shared" si="368"/>
        <v>346.65260039998941</v>
      </c>
      <c r="L4733" s="19">
        <f t="shared" si="369"/>
        <v>83196.624095997453</v>
      </c>
      <c r="M4733" s="29">
        <f>Table4[[#This Row],[Revenue]]/Table4[[#This Row],[Units]]</f>
        <v>4.128421499999873</v>
      </c>
      <c r="N4733" s="31">
        <f t="shared" si="370"/>
        <v>0.34986394557823136</v>
      </c>
    </row>
    <row r="4734" spans="1:14" x14ac:dyDescent="0.25">
      <c r="A4734" s="35">
        <v>2004</v>
      </c>
      <c r="B4734" s="15" t="s">
        <v>176</v>
      </c>
      <c r="C4734" s="15" t="s">
        <v>169</v>
      </c>
      <c r="D4734" s="15" t="s">
        <v>5</v>
      </c>
      <c r="E4734" s="15" t="s">
        <v>49</v>
      </c>
      <c r="F4734" s="16">
        <v>122</v>
      </c>
      <c r="G4734" s="19">
        <v>159.91514482999506</v>
      </c>
      <c r="H4734" s="19">
        <f t="shared" si="366"/>
        <v>19509.647669259397</v>
      </c>
      <c r="I4734" s="20">
        <v>484.09619299998508</v>
      </c>
      <c r="J4734" s="19">
        <f t="shared" si="367"/>
        <v>59059.735545998177</v>
      </c>
      <c r="K4734" s="19">
        <f t="shared" si="368"/>
        <v>324.18104816999005</v>
      </c>
      <c r="L4734" s="19">
        <f t="shared" si="369"/>
        <v>39550.087876738777</v>
      </c>
      <c r="M4734" s="29">
        <f>Table4[[#This Row],[Revenue]]/Table4[[#This Row],[Units]]</f>
        <v>3.9680015819670906</v>
      </c>
      <c r="N4734" s="31">
        <f t="shared" si="370"/>
        <v>0.66966246142324037</v>
      </c>
    </row>
    <row r="4735" spans="1:14" x14ac:dyDescent="0.25">
      <c r="A4735" s="35">
        <v>2005</v>
      </c>
      <c r="B4735" s="15" t="s">
        <v>176</v>
      </c>
      <c r="C4735" s="15" t="s">
        <v>169</v>
      </c>
      <c r="D4735" s="15" t="s">
        <v>5</v>
      </c>
      <c r="E4735" s="15" t="s">
        <v>49</v>
      </c>
      <c r="F4735" s="16">
        <v>994</v>
      </c>
      <c r="G4735" s="19">
        <v>1660.3775999999282</v>
      </c>
      <c r="H4735" s="19">
        <f t="shared" si="366"/>
        <v>1650415.3343999286</v>
      </c>
      <c r="I4735" s="20">
        <v>3132.2301439998641</v>
      </c>
      <c r="J4735" s="19">
        <f t="shared" si="367"/>
        <v>3113436.7631358649</v>
      </c>
      <c r="K4735" s="19">
        <f t="shared" si="368"/>
        <v>1471.852543999936</v>
      </c>
      <c r="L4735" s="19">
        <f t="shared" si="369"/>
        <v>1463021.4287359363</v>
      </c>
      <c r="M4735" s="29">
        <f>Table4[[#This Row],[Revenue]]/Table4[[#This Row],[Units]]</f>
        <v>3.151136965794632</v>
      </c>
      <c r="N4735" s="31">
        <f t="shared" si="370"/>
        <v>0.46990561878712311</v>
      </c>
    </row>
    <row r="4736" spans="1:14" x14ac:dyDescent="0.25">
      <c r="A4736" s="35">
        <v>2005</v>
      </c>
      <c r="B4736" s="15" t="s">
        <v>172</v>
      </c>
      <c r="C4736" s="15" t="s">
        <v>169</v>
      </c>
      <c r="D4736" s="15" t="s">
        <v>6</v>
      </c>
      <c r="E4736" s="15" t="s">
        <v>49</v>
      </c>
      <c r="F4736" s="16">
        <v>911</v>
      </c>
      <c r="G4736" s="19">
        <v>1596.0392039999367</v>
      </c>
      <c r="H4736" s="19">
        <f t="shared" si="366"/>
        <v>1453991.7148439423</v>
      </c>
      <c r="I4736" s="20">
        <v>3085.2086039998776</v>
      </c>
      <c r="J4736" s="19">
        <f t="shared" si="367"/>
        <v>2810625.0382438884</v>
      </c>
      <c r="K4736" s="19">
        <f t="shared" si="368"/>
        <v>1489.1693999999409</v>
      </c>
      <c r="L4736" s="19">
        <f t="shared" si="369"/>
        <v>1356633.3233999461</v>
      </c>
      <c r="M4736" s="29">
        <f>Table4[[#This Row],[Revenue]]/Table4[[#This Row],[Units]]</f>
        <v>3.3866175675080985</v>
      </c>
      <c r="N4736" s="31">
        <f t="shared" si="370"/>
        <v>0.48268029528676887</v>
      </c>
    </row>
    <row r="4737" spans="1:14" x14ac:dyDescent="0.25">
      <c r="A4737" s="35">
        <v>2006</v>
      </c>
      <c r="B4737" s="15" t="s">
        <v>176</v>
      </c>
      <c r="C4737" s="15" t="s">
        <v>169</v>
      </c>
      <c r="D4737" s="15" t="s">
        <v>6</v>
      </c>
      <c r="E4737" s="15" t="s">
        <v>49</v>
      </c>
      <c r="F4737" s="16">
        <v>347</v>
      </c>
      <c r="G4737" s="19">
        <v>685.3647719399645</v>
      </c>
      <c r="H4737" s="19">
        <f t="shared" si="366"/>
        <v>237821.57586316767</v>
      </c>
      <c r="I4737" s="20">
        <v>1860.9325739999033</v>
      </c>
      <c r="J4737" s="19">
        <f t="shared" si="367"/>
        <v>645743.60317796643</v>
      </c>
      <c r="K4737" s="19">
        <f t="shared" si="368"/>
        <v>1175.5678020599389</v>
      </c>
      <c r="L4737" s="19">
        <f t="shared" si="369"/>
        <v>407922.02731479879</v>
      </c>
      <c r="M4737" s="29">
        <f>Table4[[#This Row],[Revenue]]/Table4[[#This Row],[Units]]</f>
        <v>5.3629180806913643</v>
      </c>
      <c r="N4737" s="31">
        <f t="shared" si="370"/>
        <v>0.63170897134288118</v>
      </c>
    </row>
    <row r="4738" spans="1:14" x14ac:dyDescent="0.25">
      <c r="A4738" s="35">
        <v>2011</v>
      </c>
      <c r="B4738" s="15" t="s">
        <v>175</v>
      </c>
      <c r="C4738" s="15" t="s">
        <v>169</v>
      </c>
      <c r="D4738" s="15" t="s">
        <v>5</v>
      </c>
      <c r="E4738" s="15" t="s">
        <v>49</v>
      </c>
      <c r="F4738" s="16">
        <v>180</v>
      </c>
      <c r="G4738" s="19">
        <v>232.18417360799955</v>
      </c>
      <c r="H4738" s="19">
        <f t="shared" ref="H4738:H4801" si="371">G4738*F4738</f>
        <v>41793.151249439921</v>
      </c>
      <c r="I4738" s="20">
        <v>482.98765679999906</v>
      </c>
      <c r="J4738" s="19">
        <f t="shared" ref="J4738:J4801" si="372">I4738*F4738</f>
        <v>86937.778223999834</v>
      </c>
      <c r="K4738" s="19">
        <f t="shared" ref="K4738:K4801" si="373">I4738-G4738</f>
        <v>250.8034831919995</v>
      </c>
      <c r="L4738" s="19">
        <f t="shared" ref="L4738:L4801" si="374">J4738-H4738</f>
        <v>45144.626974559913</v>
      </c>
      <c r="M4738" s="29">
        <f>Table4[[#This Row],[Revenue]]/Table4[[#This Row],[Units]]</f>
        <v>2.6832647599999948</v>
      </c>
      <c r="N4738" s="31">
        <f t="shared" ref="N4738:N4801" si="375">K4738/I4738</f>
        <v>0.51927514018407928</v>
      </c>
    </row>
    <row r="4739" spans="1:14" x14ac:dyDescent="0.25">
      <c r="A4739" s="35">
        <v>2011</v>
      </c>
      <c r="B4739" s="15" t="s">
        <v>171</v>
      </c>
      <c r="C4739" s="15" t="s">
        <v>169</v>
      </c>
      <c r="D4739" s="15" t="s">
        <v>6</v>
      </c>
      <c r="E4739" s="15" t="s">
        <v>49</v>
      </c>
      <c r="F4739" s="16">
        <v>153</v>
      </c>
      <c r="G4739" s="19">
        <v>208.24171310009865</v>
      </c>
      <c r="H4739" s="19">
        <f t="shared" si="371"/>
        <v>31860.982104315095</v>
      </c>
      <c r="I4739" s="20">
        <v>468.38594870999702</v>
      </c>
      <c r="J4739" s="19">
        <f t="shared" si="372"/>
        <v>71663.050152629541</v>
      </c>
      <c r="K4739" s="19">
        <f t="shared" si="373"/>
        <v>260.14423560989837</v>
      </c>
      <c r="L4739" s="19">
        <f t="shared" si="374"/>
        <v>39802.068048314446</v>
      </c>
      <c r="M4739" s="29">
        <f>Table4[[#This Row],[Revenue]]/Table4[[#This Row],[Units]]</f>
        <v>3.0613460699999804</v>
      </c>
      <c r="N4739" s="31">
        <f t="shared" si="375"/>
        <v>0.55540572112885411</v>
      </c>
    </row>
    <row r="4740" spans="1:14" x14ac:dyDescent="0.25">
      <c r="A4740" s="35">
        <v>2012</v>
      </c>
      <c r="B4740" s="15" t="s">
        <v>173</v>
      </c>
      <c r="C4740" s="15" t="s">
        <v>169</v>
      </c>
      <c r="D4740" s="15" t="s">
        <v>5</v>
      </c>
      <c r="E4740" s="15" t="s">
        <v>49</v>
      </c>
      <c r="F4740" s="16">
        <v>503</v>
      </c>
      <c r="G4740" s="19">
        <v>607.63657499998919</v>
      </c>
      <c r="H4740" s="19">
        <f t="shared" si="371"/>
        <v>305641.19722499454</v>
      </c>
      <c r="I4740" s="20">
        <v>1430.0129088699748</v>
      </c>
      <c r="J4740" s="19">
        <f t="shared" si="372"/>
        <v>719296.49316159729</v>
      </c>
      <c r="K4740" s="19">
        <f t="shared" si="373"/>
        <v>822.37633386998561</v>
      </c>
      <c r="L4740" s="19">
        <f t="shared" si="374"/>
        <v>413655.29593660275</v>
      </c>
      <c r="M4740" s="29">
        <f>Table4[[#This Row],[Revenue]]/Table4[[#This Row],[Units]]</f>
        <v>2.8429680096818584</v>
      </c>
      <c r="N4740" s="31">
        <f t="shared" si="375"/>
        <v>0.57508315398344489</v>
      </c>
    </row>
    <row r="4741" spans="1:14" x14ac:dyDescent="0.25">
      <c r="A4741" s="35">
        <v>2013</v>
      </c>
      <c r="B4741" s="15" t="s">
        <v>172</v>
      </c>
      <c r="C4741" s="15" t="s">
        <v>169</v>
      </c>
      <c r="D4741" s="15" t="s">
        <v>6</v>
      </c>
      <c r="E4741" s="15" t="s">
        <v>49</v>
      </c>
      <c r="F4741" s="16">
        <v>984</v>
      </c>
      <c r="G4741" s="19">
        <v>1553.8914719999505</v>
      </c>
      <c r="H4741" s="19">
        <f t="shared" si="371"/>
        <v>1529029.2084479514</v>
      </c>
      <c r="I4741" s="20">
        <v>2965.6206719999054</v>
      </c>
      <c r="J4741" s="19">
        <f t="shared" si="372"/>
        <v>2918170.7412479068</v>
      </c>
      <c r="K4741" s="19">
        <f t="shared" si="373"/>
        <v>1411.729199999955</v>
      </c>
      <c r="L4741" s="19">
        <f t="shared" si="374"/>
        <v>1389141.5327999555</v>
      </c>
      <c r="M4741" s="29">
        <f>Table4[[#This Row],[Revenue]]/Table4[[#This Row],[Units]]</f>
        <v>3.0138421463413674</v>
      </c>
      <c r="N4741" s="31">
        <f t="shared" si="375"/>
        <v>0.47603161568466434</v>
      </c>
    </row>
    <row r="4742" spans="1:14" x14ac:dyDescent="0.25">
      <c r="A4742" s="35">
        <v>2013</v>
      </c>
      <c r="B4742" s="15" t="s">
        <v>174</v>
      </c>
      <c r="C4742" s="15" t="s">
        <v>169</v>
      </c>
      <c r="D4742" s="15" t="s">
        <v>6</v>
      </c>
      <c r="E4742" s="15" t="s">
        <v>49</v>
      </c>
      <c r="F4742" s="16">
        <v>222</v>
      </c>
      <c r="G4742" s="19">
        <v>421.7921888399876</v>
      </c>
      <c r="H4742" s="19">
        <f t="shared" si="371"/>
        <v>93637.865922477242</v>
      </c>
      <c r="I4742" s="20">
        <v>759.13556399997776</v>
      </c>
      <c r="J4742" s="19">
        <f t="shared" si="372"/>
        <v>168528.09520799507</v>
      </c>
      <c r="K4742" s="19">
        <f t="shared" si="373"/>
        <v>337.34337515999016</v>
      </c>
      <c r="L4742" s="19">
        <f t="shared" si="374"/>
        <v>74890.229285517824</v>
      </c>
      <c r="M4742" s="29">
        <f>Table4[[#This Row],[Revenue]]/Table4[[#This Row],[Units]]</f>
        <v>3.4195295675674675</v>
      </c>
      <c r="N4742" s="31">
        <f t="shared" si="375"/>
        <v>0.44437830495318492</v>
      </c>
    </row>
    <row r="4743" spans="1:14" x14ac:dyDescent="0.25">
      <c r="A4743" s="35">
        <v>2013</v>
      </c>
      <c r="B4743" s="15" t="s">
        <v>175</v>
      </c>
      <c r="C4743" s="15" t="s">
        <v>169</v>
      </c>
      <c r="D4743" s="15" t="s">
        <v>6</v>
      </c>
      <c r="E4743" s="15" t="s">
        <v>49</v>
      </c>
      <c r="F4743" s="16">
        <v>153</v>
      </c>
      <c r="G4743" s="19">
        <v>295.85768159998878</v>
      </c>
      <c r="H4743" s="19">
        <f t="shared" si="371"/>
        <v>45266.225284798282</v>
      </c>
      <c r="I4743" s="20">
        <v>661.49135999997486</v>
      </c>
      <c r="J4743" s="19">
        <f t="shared" si="372"/>
        <v>101208.17807999616</v>
      </c>
      <c r="K4743" s="19">
        <f t="shared" si="373"/>
        <v>365.63367839998608</v>
      </c>
      <c r="L4743" s="19">
        <f t="shared" si="374"/>
        <v>55941.952795197874</v>
      </c>
      <c r="M4743" s="29">
        <f>Table4[[#This Row],[Revenue]]/Table4[[#This Row],[Units]]</f>
        <v>4.3234729411763064</v>
      </c>
      <c r="N4743" s="31">
        <f t="shared" si="375"/>
        <v>0.55274142718961583</v>
      </c>
    </row>
    <row r="4744" spans="1:14" x14ac:dyDescent="0.25">
      <c r="A4744" s="35">
        <v>2013</v>
      </c>
      <c r="B4744" s="15" t="s">
        <v>174</v>
      </c>
      <c r="C4744" s="15" t="s">
        <v>169</v>
      </c>
      <c r="D4744" s="15" t="s">
        <v>5</v>
      </c>
      <c r="E4744" s="15" t="s">
        <v>49</v>
      </c>
      <c r="F4744" s="16">
        <v>162</v>
      </c>
      <c r="G4744" s="19">
        <v>271.39398817999194</v>
      </c>
      <c r="H4744" s="19">
        <f t="shared" si="371"/>
        <v>43965.826085158697</v>
      </c>
      <c r="I4744" s="20">
        <v>597.31947799998215</v>
      </c>
      <c r="J4744" s="19">
        <f t="shared" si="372"/>
        <v>96765.755435997111</v>
      </c>
      <c r="K4744" s="19">
        <f t="shared" si="373"/>
        <v>325.92548981999022</v>
      </c>
      <c r="L4744" s="19">
        <f t="shared" si="374"/>
        <v>52799.929350838414</v>
      </c>
      <c r="M4744" s="29">
        <f>Table4[[#This Row],[Revenue]]/Table4[[#This Row],[Units]]</f>
        <v>3.687157271604828</v>
      </c>
      <c r="N4744" s="31">
        <f t="shared" si="375"/>
        <v>0.54564684699600563</v>
      </c>
    </row>
    <row r="4745" spans="1:14" x14ac:dyDescent="0.25">
      <c r="A4745" s="35">
        <v>2014</v>
      </c>
      <c r="B4745" s="15" t="s">
        <v>172</v>
      </c>
      <c r="C4745" s="15" t="s">
        <v>169</v>
      </c>
      <c r="D4745" s="15" t="s">
        <v>5</v>
      </c>
      <c r="E4745" s="15" t="s">
        <v>49</v>
      </c>
      <c r="F4745" s="16">
        <v>503</v>
      </c>
      <c r="G4745" s="19">
        <v>842.47469999996338</v>
      </c>
      <c r="H4745" s="19">
        <f t="shared" si="371"/>
        <v>423764.77409998159</v>
      </c>
      <c r="I4745" s="20">
        <v>1865.071867999919</v>
      </c>
      <c r="J4745" s="19">
        <f t="shared" si="372"/>
        <v>938131.14960395929</v>
      </c>
      <c r="K4745" s="19">
        <f t="shared" si="373"/>
        <v>1022.5971679999557</v>
      </c>
      <c r="L4745" s="19">
        <f t="shared" si="374"/>
        <v>514366.3755039777</v>
      </c>
      <c r="M4745" s="29">
        <f>Table4[[#This Row],[Revenue]]/Table4[[#This Row],[Units]]</f>
        <v>3.707896357852722</v>
      </c>
      <c r="N4745" s="31">
        <f t="shared" si="375"/>
        <v>0.54828834510091917</v>
      </c>
    </row>
    <row r="4746" spans="1:14" x14ac:dyDescent="0.25">
      <c r="A4746" s="35">
        <v>2014</v>
      </c>
      <c r="B4746" s="15" t="s">
        <v>171</v>
      </c>
      <c r="C4746" s="15" t="s">
        <v>169</v>
      </c>
      <c r="D4746" s="15" t="s">
        <v>5</v>
      </c>
      <c r="E4746" s="15" t="s">
        <v>49</v>
      </c>
      <c r="F4746" s="16">
        <v>383</v>
      </c>
      <c r="G4746" s="19">
        <v>710.31510719996504</v>
      </c>
      <c r="H4746" s="19">
        <f t="shared" si="371"/>
        <v>272050.68605758663</v>
      </c>
      <c r="I4746" s="20">
        <v>1976.3971199999028</v>
      </c>
      <c r="J4746" s="19">
        <f t="shared" si="372"/>
        <v>756960.09695996274</v>
      </c>
      <c r="K4746" s="19">
        <f t="shared" si="373"/>
        <v>1266.0820127999377</v>
      </c>
      <c r="L4746" s="19">
        <f t="shared" si="374"/>
        <v>484909.41090237611</v>
      </c>
      <c r="M4746" s="29">
        <f>Table4[[#This Row],[Revenue]]/Table4[[#This Row],[Units]]</f>
        <v>5.1603057963443932</v>
      </c>
      <c r="N4746" s="31">
        <f t="shared" si="375"/>
        <v>0.64060102091223448</v>
      </c>
    </row>
    <row r="4747" spans="1:14" x14ac:dyDescent="0.25">
      <c r="A4747" s="35">
        <v>2014</v>
      </c>
      <c r="B4747" s="15" t="s">
        <v>175</v>
      </c>
      <c r="C4747" s="15" t="s">
        <v>169</v>
      </c>
      <c r="D4747" s="15" t="s">
        <v>5</v>
      </c>
      <c r="E4747" s="15" t="s">
        <v>49</v>
      </c>
      <c r="F4747" s="16">
        <v>386</v>
      </c>
      <c r="G4747" s="19">
        <v>632.54291919996979</v>
      </c>
      <c r="H4747" s="19">
        <f t="shared" si="371"/>
        <v>244161.56681118833</v>
      </c>
      <c r="I4747" s="20">
        <v>1771.3223199999154</v>
      </c>
      <c r="J4747" s="19">
        <f t="shared" si="372"/>
        <v>683730.41551996733</v>
      </c>
      <c r="K4747" s="19">
        <f t="shared" si="373"/>
        <v>1138.7794007999455</v>
      </c>
      <c r="L4747" s="19">
        <f t="shared" si="374"/>
        <v>439568.84870877897</v>
      </c>
      <c r="M4747" s="29">
        <f>Table4[[#This Row],[Revenue]]/Table4[[#This Row],[Units]]</f>
        <v>4.5889179274609209</v>
      </c>
      <c r="N4747" s="31">
        <f t="shared" si="375"/>
        <v>0.64289790059214058</v>
      </c>
    </row>
    <row r="4748" spans="1:14" x14ac:dyDescent="0.25">
      <c r="A4748" s="35">
        <v>2014</v>
      </c>
      <c r="B4748" s="15" t="s">
        <v>176</v>
      </c>
      <c r="C4748" s="15" t="s">
        <v>169</v>
      </c>
      <c r="D4748" s="15" t="s">
        <v>5</v>
      </c>
      <c r="E4748" s="15" t="s">
        <v>49</v>
      </c>
      <c r="F4748" s="16">
        <v>288</v>
      </c>
      <c r="G4748" s="19">
        <v>635.17482599997072</v>
      </c>
      <c r="H4748" s="19">
        <f t="shared" si="371"/>
        <v>182930.34988799156</v>
      </c>
      <c r="I4748" s="20">
        <v>1573.6445999999273</v>
      </c>
      <c r="J4748" s="19">
        <f t="shared" si="372"/>
        <v>453209.64479997905</v>
      </c>
      <c r="K4748" s="19">
        <f t="shared" si="373"/>
        <v>938.4697739999566</v>
      </c>
      <c r="L4748" s="19">
        <f t="shared" si="374"/>
        <v>270279.2949119875</v>
      </c>
      <c r="M4748" s="29">
        <f>Table4[[#This Row],[Revenue]]/Table4[[#This Row],[Units]]</f>
        <v>5.4640437499997478</v>
      </c>
      <c r="N4748" s="31">
        <f t="shared" si="375"/>
        <v>0.59636704119850181</v>
      </c>
    </row>
    <row r="4749" spans="1:14" x14ac:dyDescent="0.25">
      <c r="A4749" s="35">
        <v>2014</v>
      </c>
      <c r="B4749" s="15" t="s">
        <v>173</v>
      </c>
      <c r="C4749" s="15" t="s">
        <v>169</v>
      </c>
      <c r="D4749" s="15" t="s">
        <v>5</v>
      </c>
      <c r="E4749" s="15" t="s">
        <v>49</v>
      </c>
      <c r="F4749" s="16">
        <v>180</v>
      </c>
      <c r="G4749" s="19">
        <v>377.43302759998323</v>
      </c>
      <c r="H4749" s="19">
        <f t="shared" si="371"/>
        <v>67937.944967996984</v>
      </c>
      <c r="I4749" s="20">
        <v>778.38395999996533</v>
      </c>
      <c r="J4749" s="19">
        <f t="shared" si="372"/>
        <v>140109.11279999375</v>
      </c>
      <c r="K4749" s="19">
        <f t="shared" si="373"/>
        <v>400.95093239998209</v>
      </c>
      <c r="L4749" s="19">
        <f t="shared" si="374"/>
        <v>72171.167831996761</v>
      </c>
      <c r="M4749" s="29">
        <f>Table4[[#This Row],[Revenue]]/Table4[[#This Row],[Units]]</f>
        <v>4.3243553333331404</v>
      </c>
      <c r="N4749" s="31">
        <f t="shared" si="375"/>
        <v>0.51510687912942088</v>
      </c>
    </row>
    <row r="4750" spans="1:14" x14ac:dyDescent="0.25">
      <c r="A4750" s="35">
        <v>2015</v>
      </c>
      <c r="B4750" s="15" t="s">
        <v>174</v>
      </c>
      <c r="C4750" s="15" t="s">
        <v>169</v>
      </c>
      <c r="D4750" s="15" t="s">
        <v>5</v>
      </c>
      <c r="E4750" s="15" t="s">
        <v>49</v>
      </c>
      <c r="F4750" s="16">
        <v>381</v>
      </c>
      <c r="G4750" s="19">
        <v>848.46269519995701</v>
      </c>
      <c r="H4750" s="19">
        <f t="shared" si="371"/>
        <v>323264.28687118361</v>
      </c>
      <c r="I4750" s="20">
        <v>2105.8119199998932</v>
      </c>
      <c r="J4750" s="19">
        <f t="shared" si="372"/>
        <v>802314.34151995927</v>
      </c>
      <c r="K4750" s="19">
        <f t="shared" si="373"/>
        <v>1257.3492247999361</v>
      </c>
      <c r="L4750" s="19">
        <f t="shared" si="374"/>
        <v>479050.05464877567</v>
      </c>
      <c r="M4750" s="29">
        <f>Table4[[#This Row],[Revenue]]/Table4[[#This Row],[Units]]</f>
        <v>5.5270654068238665</v>
      </c>
      <c r="N4750" s="31">
        <f t="shared" si="375"/>
        <v>0.59708524434603816</v>
      </c>
    </row>
    <row r="4751" spans="1:14" x14ac:dyDescent="0.25">
      <c r="A4751" s="35">
        <v>2015</v>
      </c>
      <c r="B4751" s="15" t="s">
        <v>175</v>
      </c>
      <c r="C4751" s="15" t="s">
        <v>169</v>
      </c>
      <c r="D4751" s="15" t="s">
        <v>5</v>
      </c>
      <c r="E4751" s="15" t="s">
        <v>49</v>
      </c>
      <c r="F4751" s="16">
        <v>389</v>
      </c>
      <c r="G4751" s="19">
        <v>666.66801919996385</v>
      </c>
      <c r="H4751" s="19">
        <f t="shared" si="371"/>
        <v>259333.85946878593</v>
      </c>
      <c r="I4751" s="20">
        <v>1791.8323199999027</v>
      </c>
      <c r="J4751" s="19">
        <f t="shared" si="372"/>
        <v>697022.77247996209</v>
      </c>
      <c r="K4751" s="19">
        <f t="shared" si="373"/>
        <v>1125.1643007999387</v>
      </c>
      <c r="L4751" s="19">
        <f t="shared" si="374"/>
        <v>437688.91301117616</v>
      </c>
      <c r="M4751" s="29">
        <f>Table4[[#This Row],[Revenue]]/Table4[[#This Row],[Units]]</f>
        <v>4.6062527506424233</v>
      </c>
      <c r="N4751" s="31">
        <f t="shared" si="375"/>
        <v>0.62794062158673414</v>
      </c>
    </row>
    <row r="4752" spans="1:14" x14ac:dyDescent="0.25">
      <c r="A4752" s="35">
        <v>2015</v>
      </c>
      <c r="B4752" s="15" t="s">
        <v>176</v>
      </c>
      <c r="C4752" s="15" t="s">
        <v>169</v>
      </c>
      <c r="D4752" s="15" t="s">
        <v>5</v>
      </c>
      <c r="E4752" s="15" t="s">
        <v>49</v>
      </c>
      <c r="F4752" s="16">
        <v>391</v>
      </c>
      <c r="G4752" s="19">
        <v>652.42938119996541</v>
      </c>
      <c r="H4752" s="19">
        <f t="shared" si="371"/>
        <v>255099.88804918647</v>
      </c>
      <c r="I4752" s="20">
        <v>1753.562519999907</v>
      </c>
      <c r="J4752" s="19">
        <f t="shared" si="372"/>
        <v>685642.94531996362</v>
      </c>
      <c r="K4752" s="19">
        <f t="shared" si="373"/>
        <v>1101.1331387999417</v>
      </c>
      <c r="L4752" s="19">
        <f t="shared" si="374"/>
        <v>430543.05727077718</v>
      </c>
      <c r="M4752" s="29">
        <f>Table4[[#This Row],[Revenue]]/Table4[[#This Row],[Units]]</f>
        <v>4.484814629155772</v>
      </c>
      <c r="N4752" s="31">
        <f t="shared" si="375"/>
        <v>0.62794062158673425</v>
      </c>
    </row>
    <row r="4753" spans="1:14" x14ac:dyDescent="0.25">
      <c r="A4753" s="35">
        <v>2016</v>
      </c>
      <c r="B4753" s="15" t="s">
        <v>171</v>
      </c>
      <c r="C4753" s="15" t="s">
        <v>169</v>
      </c>
      <c r="D4753" s="15" t="s">
        <v>5</v>
      </c>
      <c r="E4753" s="15" t="s">
        <v>49</v>
      </c>
      <c r="F4753" s="16">
        <v>121</v>
      </c>
      <c r="G4753" s="19">
        <v>139.89404904539967</v>
      </c>
      <c r="H4753" s="19">
        <f t="shared" si="371"/>
        <v>16927.179934493361</v>
      </c>
      <c r="I4753" s="20">
        <v>381.24967433999916</v>
      </c>
      <c r="J4753" s="19">
        <f t="shared" si="372"/>
        <v>46131.210595139899</v>
      </c>
      <c r="K4753" s="19">
        <f t="shared" si="373"/>
        <v>241.35562529459949</v>
      </c>
      <c r="L4753" s="19">
        <f t="shared" si="374"/>
        <v>29204.030660646538</v>
      </c>
      <c r="M4753" s="29">
        <f>Table4[[#This Row],[Revenue]]/Table4[[#This Row],[Units]]</f>
        <v>3.1508237548760261</v>
      </c>
      <c r="N4753" s="31">
        <f t="shared" si="375"/>
        <v>0.63306447595639936</v>
      </c>
    </row>
    <row r="4754" spans="1:14" x14ac:dyDescent="0.25">
      <c r="A4754" s="35">
        <v>2017</v>
      </c>
      <c r="B4754" s="15" t="s">
        <v>175</v>
      </c>
      <c r="C4754" s="15" t="s">
        <v>169</v>
      </c>
      <c r="D4754" s="15" t="s">
        <v>6</v>
      </c>
      <c r="E4754" s="15" t="s">
        <v>49</v>
      </c>
      <c r="F4754" s="16">
        <v>528</v>
      </c>
      <c r="G4754" s="19">
        <v>698.24779199998841</v>
      </c>
      <c r="H4754" s="19">
        <f t="shared" si="371"/>
        <v>368674.83417599386</v>
      </c>
      <c r="I4754" s="20">
        <v>1617.9031012799728</v>
      </c>
      <c r="J4754" s="19">
        <f t="shared" si="372"/>
        <v>854252.83747582568</v>
      </c>
      <c r="K4754" s="19">
        <f t="shared" si="373"/>
        <v>919.65530927998441</v>
      </c>
      <c r="L4754" s="19">
        <f t="shared" si="374"/>
        <v>485578.00329983182</v>
      </c>
      <c r="M4754" s="29">
        <f>Table4[[#This Row],[Revenue]]/Table4[[#This Row],[Units]]</f>
        <v>3.0642104190908577</v>
      </c>
      <c r="N4754" s="31">
        <f t="shared" si="375"/>
        <v>0.5684242205558645</v>
      </c>
    </row>
    <row r="4755" spans="1:14" x14ac:dyDescent="0.25">
      <c r="A4755" s="35">
        <v>2017</v>
      </c>
      <c r="B4755" s="15" t="s">
        <v>174</v>
      </c>
      <c r="C4755" s="15" t="s">
        <v>169</v>
      </c>
      <c r="D4755" s="15" t="s">
        <v>5</v>
      </c>
      <c r="E4755" s="15" t="s">
        <v>49</v>
      </c>
      <c r="F4755" s="16">
        <v>247</v>
      </c>
      <c r="G4755" s="19">
        <v>497.44739408999754</v>
      </c>
      <c r="H4755" s="19">
        <f t="shared" si="371"/>
        <v>122869.50634022939</v>
      </c>
      <c r="I4755" s="20">
        <v>1259.7497389999962</v>
      </c>
      <c r="J4755" s="19">
        <f t="shared" si="372"/>
        <v>311158.18553299905</v>
      </c>
      <c r="K4755" s="19">
        <f t="shared" si="373"/>
        <v>762.30234490999874</v>
      </c>
      <c r="L4755" s="19">
        <f t="shared" si="374"/>
        <v>188288.67919276966</v>
      </c>
      <c r="M4755" s="29">
        <f>Table4[[#This Row],[Revenue]]/Table4[[#This Row],[Units]]</f>
        <v>5.1002013724696207</v>
      </c>
      <c r="N4755" s="31">
        <f t="shared" si="375"/>
        <v>0.60512205028525989</v>
      </c>
    </row>
    <row r="4756" spans="1:14" x14ac:dyDescent="0.25">
      <c r="A4756" s="35">
        <v>2017</v>
      </c>
      <c r="B4756" s="15" t="s">
        <v>174</v>
      </c>
      <c r="C4756" s="15" t="s">
        <v>169</v>
      </c>
      <c r="D4756" s="15" t="s">
        <v>5</v>
      </c>
      <c r="E4756" s="15" t="s">
        <v>49</v>
      </c>
      <c r="F4756" s="16">
        <v>278</v>
      </c>
      <c r="G4756" s="19">
        <v>405.21058113379826</v>
      </c>
      <c r="H4756" s="19">
        <f t="shared" si="371"/>
        <v>112648.54155519592</v>
      </c>
      <c r="I4756" s="20">
        <v>702.63429397999698</v>
      </c>
      <c r="J4756" s="19">
        <f t="shared" si="372"/>
        <v>195332.33372643916</v>
      </c>
      <c r="K4756" s="19">
        <f t="shared" si="373"/>
        <v>297.42371284619873</v>
      </c>
      <c r="L4756" s="19">
        <f t="shared" si="374"/>
        <v>82683.792171243244</v>
      </c>
      <c r="M4756" s="29">
        <f>Table4[[#This Row],[Revenue]]/Table4[[#This Row],[Units]]</f>
        <v>2.5274614891366798</v>
      </c>
      <c r="N4756" s="31">
        <f t="shared" si="375"/>
        <v>0.42329803056078269</v>
      </c>
    </row>
    <row r="4757" spans="1:14" x14ac:dyDescent="0.25">
      <c r="A4757" s="35">
        <v>2017</v>
      </c>
      <c r="B4757" s="15" t="s">
        <v>174</v>
      </c>
      <c r="C4757" s="15" t="s">
        <v>169</v>
      </c>
      <c r="D4757" s="15" t="s">
        <v>6</v>
      </c>
      <c r="E4757" s="15" t="s">
        <v>49</v>
      </c>
      <c r="F4757" s="16">
        <v>210</v>
      </c>
      <c r="G4757" s="19">
        <v>300.37833742799938</v>
      </c>
      <c r="H4757" s="19">
        <f t="shared" si="371"/>
        <v>63079.450859879871</v>
      </c>
      <c r="I4757" s="20">
        <v>563.5903787999988</v>
      </c>
      <c r="J4757" s="19">
        <f t="shared" si="372"/>
        <v>118353.97954799976</v>
      </c>
      <c r="K4757" s="19">
        <f t="shared" si="373"/>
        <v>263.21204137199942</v>
      </c>
      <c r="L4757" s="19">
        <f t="shared" si="374"/>
        <v>55274.528688119884</v>
      </c>
      <c r="M4757" s="29">
        <f>Table4[[#This Row],[Revenue]]/Table4[[#This Row],[Units]]</f>
        <v>2.6837637085714228</v>
      </c>
      <c r="N4757" s="31">
        <f t="shared" si="375"/>
        <v>0.46702720854183605</v>
      </c>
    </row>
    <row r="4758" spans="1:14" x14ac:dyDescent="0.25">
      <c r="A4758" s="35">
        <v>2018</v>
      </c>
      <c r="B4758" s="15" t="s">
        <v>174</v>
      </c>
      <c r="C4758" s="15" t="s">
        <v>169</v>
      </c>
      <c r="D4758" s="15" t="s">
        <v>5</v>
      </c>
      <c r="E4758" s="15" t="s">
        <v>49</v>
      </c>
      <c r="F4758" s="16">
        <v>860</v>
      </c>
      <c r="G4758" s="19">
        <v>1130.6204999999716</v>
      </c>
      <c r="H4758" s="19">
        <f t="shared" si="371"/>
        <v>972333.62999997556</v>
      </c>
      <c r="I4758" s="20">
        <v>2349.7776417999407</v>
      </c>
      <c r="J4758" s="19">
        <f t="shared" si="372"/>
        <v>2020808.771947949</v>
      </c>
      <c r="K4758" s="19">
        <f t="shared" si="373"/>
        <v>1219.1571417999692</v>
      </c>
      <c r="L4758" s="19">
        <f t="shared" si="374"/>
        <v>1048475.1419479734</v>
      </c>
      <c r="M4758" s="29">
        <f>Table4[[#This Row],[Revenue]]/Table4[[#This Row],[Units]]</f>
        <v>2.7322995834883033</v>
      </c>
      <c r="N4758" s="31">
        <f t="shared" si="375"/>
        <v>0.51883936595212854</v>
      </c>
    </row>
    <row r="4759" spans="1:14" x14ac:dyDescent="0.25">
      <c r="A4759" s="35">
        <v>2018</v>
      </c>
      <c r="B4759" s="15" t="s">
        <v>171</v>
      </c>
      <c r="C4759" s="15" t="s">
        <v>169</v>
      </c>
      <c r="D4759" s="15" t="s">
        <v>5</v>
      </c>
      <c r="E4759" s="15" t="s">
        <v>49</v>
      </c>
      <c r="F4759" s="16">
        <v>799</v>
      </c>
      <c r="G4759" s="19">
        <v>1224.6272999999544</v>
      </c>
      <c r="H4759" s="19">
        <f t="shared" si="371"/>
        <v>978477.21269996359</v>
      </c>
      <c r="I4759" s="20">
        <v>2410.4330119999104</v>
      </c>
      <c r="J4759" s="19">
        <f t="shared" si="372"/>
        <v>1925935.9765879284</v>
      </c>
      <c r="K4759" s="19">
        <f t="shared" si="373"/>
        <v>1185.805711999956</v>
      </c>
      <c r="L4759" s="19">
        <f t="shared" si="374"/>
        <v>947458.76388796477</v>
      </c>
      <c r="M4759" s="29">
        <f>Table4[[#This Row],[Revenue]]/Table4[[#This Row],[Units]]</f>
        <v>3.0168122803503259</v>
      </c>
      <c r="N4759" s="31">
        <f t="shared" si="375"/>
        <v>0.49194717550607464</v>
      </c>
    </row>
    <row r="4760" spans="1:14" x14ac:dyDescent="0.25">
      <c r="A4760" s="35">
        <v>2018</v>
      </c>
      <c r="B4760" s="15" t="s">
        <v>174</v>
      </c>
      <c r="C4760" s="15" t="s">
        <v>169</v>
      </c>
      <c r="D4760" s="15" t="s">
        <v>5</v>
      </c>
      <c r="E4760" s="15" t="s">
        <v>49</v>
      </c>
      <c r="F4760" s="16">
        <v>799</v>
      </c>
      <c r="G4760" s="19">
        <v>1048.9871249999737</v>
      </c>
      <c r="H4760" s="19">
        <f t="shared" si="371"/>
        <v>838140.71287497901</v>
      </c>
      <c r="I4760" s="20">
        <v>2211.1591876499447</v>
      </c>
      <c r="J4760" s="19">
        <f t="shared" si="372"/>
        <v>1766716.1909323058</v>
      </c>
      <c r="K4760" s="19">
        <f t="shared" si="373"/>
        <v>1162.1720626499709</v>
      </c>
      <c r="L4760" s="19">
        <f t="shared" si="374"/>
        <v>928575.47805732675</v>
      </c>
      <c r="M4760" s="29">
        <f>Table4[[#This Row],[Revenue]]/Table4[[#This Row],[Units]]</f>
        <v>2.7674082448685167</v>
      </c>
      <c r="N4760" s="31">
        <f t="shared" si="375"/>
        <v>0.52559402739571459</v>
      </c>
    </row>
    <row r="4761" spans="1:14" x14ac:dyDescent="0.25">
      <c r="A4761" s="35">
        <v>2018</v>
      </c>
      <c r="B4761" s="15" t="s">
        <v>171</v>
      </c>
      <c r="C4761" s="15" t="s">
        <v>169</v>
      </c>
      <c r="D4761" s="15" t="s">
        <v>5</v>
      </c>
      <c r="E4761" s="15" t="s">
        <v>49</v>
      </c>
      <c r="F4761" s="16">
        <v>121</v>
      </c>
      <c r="G4761" s="19">
        <v>206.34496577999229</v>
      </c>
      <c r="H4761" s="19">
        <f t="shared" si="371"/>
        <v>24967.740859379068</v>
      </c>
      <c r="I4761" s="20">
        <v>561.64843799997902</v>
      </c>
      <c r="J4761" s="19">
        <f t="shared" si="372"/>
        <v>67959.460997997463</v>
      </c>
      <c r="K4761" s="19">
        <f t="shared" si="373"/>
        <v>355.3034722199867</v>
      </c>
      <c r="L4761" s="19">
        <f t="shared" si="374"/>
        <v>42991.720138618395</v>
      </c>
      <c r="M4761" s="29">
        <f>Table4[[#This Row],[Revenue]]/Table4[[#This Row],[Units]]</f>
        <v>4.641722628099</v>
      </c>
      <c r="N4761" s="31">
        <f t="shared" si="375"/>
        <v>0.63260831541741058</v>
      </c>
    </row>
    <row r="4762" spans="1:14" x14ac:dyDescent="0.25">
      <c r="A4762" s="35">
        <v>2019</v>
      </c>
      <c r="B4762" s="15" t="s">
        <v>172</v>
      </c>
      <c r="C4762" s="15" t="s">
        <v>169</v>
      </c>
      <c r="D4762" s="15" t="s">
        <v>5</v>
      </c>
      <c r="E4762" s="15" t="s">
        <v>49</v>
      </c>
      <c r="F4762" s="16">
        <v>860</v>
      </c>
      <c r="G4762" s="19">
        <v>1393.0064999999427</v>
      </c>
      <c r="H4762" s="19">
        <f t="shared" si="371"/>
        <v>1197985.5899999507</v>
      </c>
      <c r="I4762" s="20">
        <v>2700.6328599998888</v>
      </c>
      <c r="J4762" s="19">
        <f t="shared" si="372"/>
        <v>2322544.2595999045</v>
      </c>
      <c r="K4762" s="19">
        <f t="shared" si="373"/>
        <v>1307.6263599999461</v>
      </c>
      <c r="L4762" s="19">
        <f t="shared" si="374"/>
        <v>1124558.6695999538</v>
      </c>
      <c r="M4762" s="29">
        <f>Table4[[#This Row],[Revenue]]/Table4[[#This Row],[Units]]</f>
        <v>3.1402707674417312</v>
      </c>
      <c r="N4762" s="31">
        <f t="shared" si="375"/>
        <v>0.48419256810790634</v>
      </c>
    </row>
    <row r="4763" spans="1:14" x14ac:dyDescent="0.25">
      <c r="A4763" s="35">
        <v>2019</v>
      </c>
      <c r="B4763" s="15" t="s">
        <v>172</v>
      </c>
      <c r="C4763" s="15" t="s">
        <v>169</v>
      </c>
      <c r="D4763" s="15" t="s">
        <v>6</v>
      </c>
      <c r="E4763" s="15" t="s">
        <v>49</v>
      </c>
      <c r="F4763" s="16">
        <v>528</v>
      </c>
      <c r="G4763" s="19">
        <v>919.77811199996393</v>
      </c>
      <c r="H4763" s="19">
        <f t="shared" si="371"/>
        <v>485642.84313598095</v>
      </c>
      <c r="I4763" s="20">
        <v>1998.5613119999216</v>
      </c>
      <c r="J4763" s="19">
        <f t="shared" si="372"/>
        <v>1055240.3727359585</v>
      </c>
      <c r="K4763" s="19">
        <f t="shared" si="373"/>
        <v>1078.7831999999576</v>
      </c>
      <c r="L4763" s="19">
        <f t="shared" si="374"/>
        <v>569597.52959997766</v>
      </c>
      <c r="M4763" s="29">
        <f>Table4[[#This Row],[Revenue]]/Table4[[#This Row],[Units]]</f>
        <v>3.7851539999998516</v>
      </c>
      <c r="N4763" s="31">
        <f t="shared" si="375"/>
        <v>0.5397798874233386</v>
      </c>
    </row>
    <row r="4764" spans="1:14" x14ac:dyDescent="0.25">
      <c r="A4764" s="35">
        <v>2019</v>
      </c>
      <c r="B4764" s="15" t="s">
        <v>171</v>
      </c>
      <c r="C4764" s="15" t="s">
        <v>169</v>
      </c>
      <c r="D4764" s="15" t="s">
        <v>6</v>
      </c>
      <c r="E4764" s="15" t="s">
        <v>49</v>
      </c>
      <c r="F4764" s="16">
        <v>340</v>
      </c>
      <c r="G4764" s="19">
        <v>542.43810542997494</v>
      </c>
      <c r="H4764" s="19">
        <f t="shared" si="371"/>
        <v>184428.95584619147</v>
      </c>
      <c r="I4764" s="20">
        <v>1481.2306529999316</v>
      </c>
      <c r="J4764" s="19">
        <f t="shared" si="372"/>
        <v>503618.42201997677</v>
      </c>
      <c r="K4764" s="19">
        <f t="shared" si="373"/>
        <v>938.7925475699567</v>
      </c>
      <c r="L4764" s="19">
        <f t="shared" si="374"/>
        <v>319189.46617378527</v>
      </c>
      <c r="M4764" s="29">
        <f>Table4[[#This Row],[Revenue]]/Table4[[#This Row],[Units]]</f>
        <v>4.3565607441174459</v>
      </c>
      <c r="N4764" s="31">
        <f t="shared" si="375"/>
        <v>0.63379227648889336</v>
      </c>
    </row>
    <row r="4765" spans="1:14" x14ac:dyDescent="0.25">
      <c r="A4765" s="35">
        <v>2019</v>
      </c>
      <c r="B4765" s="15" t="s">
        <v>172</v>
      </c>
      <c r="C4765" s="15" t="s">
        <v>169</v>
      </c>
      <c r="D4765" s="15" t="s">
        <v>6</v>
      </c>
      <c r="E4765" s="15" t="s">
        <v>49</v>
      </c>
      <c r="F4765" s="16">
        <v>210</v>
      </c>
      <c r="G4765" s="19">
        <v>449.91403769998232</v>
      </c>
      <c r="H4765" s="19">
        <f t="shared" si="371"/>
        <v>94481.947916996287</v>
      </c>
      <c r="I4765" s="20">
        <v>832.5866699999674</v>
      </c>
      <c r="J4765" s="19">
        <f t="shared" si="372"/>
        <v>174843.20069999315</v>
      </c>
      <c r="K4765" s="19">
        <f t="shared" si="373"/>
        <v>382.67263229998508</v>
      </c>
      <c r="L4765" s="19">
        <f t="shared" si="374"/>
        <v>80361.25278299686</v>
      </c>
      <c r="M4765" s="29">
        <f>Table4[[#This Row],[Revenue]]/Table4[[#This Row],[Units]]</f>
        <v>3.9646984285712734</v>
      </c>
      <c r="N4765" s="31">
        <f t="shared" si="375"/>
        <v>0.45961897552359332</v>
      </c>
    </row>
    <row r="4766" spans="1:14" x14ac:dyDescent="0.25">
      <c r="A4766" s="35">
        <v>2019</v>
      </c>
      <c r="B4766" s="15" t="s">
        <v>175</v>
      </c>
      <c r="C4766" s="15" t="s">
        <v>169</v>
      </c>
      <c r="D4766" s="15" t="s">
        <v>6</v>
      </c>
      <c r="E4766" s="15" t="s">
        <v>49</v>
      </c>
      <c r="F4766" s="16">
        <v>139</v>
      </c>
      <c r="G4766" s="19">
        <v>286.48518761998724</v>
      </c>
      <c r="H4766" s="19">
        <f t="shared" si="371"/>
        <v>39821.441079178228</v>
      </c>
      <c r="I4766" s="20">
        <v>686.63350199996933</v>
      </c>
      <c r="J4766" s="19">
        <f t="shared" si="372"/>
        <v>95442.056777995735</v>
      </c>
      <c r="K4766" s="19">
        <f t="shared" si="373"/>
        <v>400.14831437998208</v>
      </c>
      <c r="L4766" s="19">
        <f t="shared" si="374"/>
        <v>55620.615698817506</v>
      </c>
      <c r="M4766" s="29">
        <f>Table4[[#This Row],[Revenue]]/Table4[[#This Row],[Units]]</f>
        <v>4.9398093669062542</v>
      </c>
      <c r="N4766" s="31">
        <f t="shared" si="375"/>
        <v>0.58276841024281967</v>
      </c>
    </row>
    <row r="4767" spans="1:14" x14ac:dyDescent="0.25">
      <c r="A4767" s="35">
        <v>2019</v>
      </c>
      <c r="B4767" s="15" t="s">
        <v>176</v>
      </c>
      <c r="C4767" s="15" t="s">
        <v>169</v>
      </c>
      <c r="D4767" s="15" t="s">
        <v>6</v>
      </c>
      <c r="E4767" s="15" t="s">
        <v>49</v>
      </c>
      <c r="F4767" s="16">
        <v>123</v>
      </c>
      <c r="G4767" s="19">
        <v>235.57730360998985</v>
      </c>
      <c r="H4767" s="19">
        <f t="shared" si="371"/>
        <v>28976.008344028753</v>
      </c>
      <c r="I4767" s="20">
        <v>623.16233099997316</v>
      </c>
      <c r="J4767" s="19">
        <f t="shared" si="372"/>
        <v>76648.966712996698</v>
      </c>
      <c r="K4767" s="19">
        <f t="shared" si="373"/>
        <v>387.58502738998334</v>
      </c>
      <c r="L4767" s="19">
        <f t="shared" si="374"/>
        <v>47672.958368967942</v>
      </c>
      <c r="M4767" s="29">
        <f>Table4[[#This Row],[Revenue]]/Table4[[#This Row],[Units]]</f>
        <v>5.0663604146339285</v>
      </c>
      <c r="N4767" s="31">
        <f t="shared" si="375"/>
        <v>0.62196478848141423</v>
      </c>
    </row>
    <row r="4768" spans="1:14" x14ac:dyDescent="0.25">
      <c r="A4768" s="35">
        <v>2020</v>
      </c>
      <c r="B4768" s="15" t="s">
        <v>173</v>
      </c>
      <c r="C4768" s="15" t="s">
        <v>169</v>
      </c>
      <c r="D4768" s="15" t="s">
        <v>6</v>
      </c>
      <c r="E4768" s="15" t="s">
        <v>49</v>
      </c>
      <c r="F4768" s="16">
        <v>349</v>
      </c>
      <c r="G4768" s="19">
        <v>749.1652890399622</v>
      </c>
      <c r="H4768" s="19">
        <f t="shared" si="371"/>
        <v>261458.68587494682</v>
      </c>
      <c r="I4768" s="20">
        <v>2007.2409839998984</v>
      </c>
      <c r="J4768" s="19">
        <f t="shared" si="372"/>
        <v>700527.10341596452</v>
      </c>
      <c r="K4768" s="19">
        <f t="shared" si="373"/>
        <v>1258.0756949599363</v>
      </c>
      <c r="L4768" s="19">
        <f t="shared" si="374"/>
        <v>439068.4175410177</v>
      </c>
      <c r="M4768" s="29">
        <f>Table4[[#This Row],[Revenue]]/Table4[[#This Row],[Units]]</f>
        <v>5.7514068309452675</v>
      </c>
      <c r="N4768" s="31">
        <f t="shared" si="375"/>
        <v>0.62676863664517524</v>
      </c>
    </row>
    <row r="4769" spans="1:14" x14ac:dyDescent="0.25">
      <c r="A4769" s="35">
        <v>2020</v>
      </c>
      <c r="B4769" s="15" t="s">
        <v>172</v>
      </c>
      <c r="C4769" s="15" t="s">
        <v>169</v>
      </c>
      <c r="D4769" s="15" t="s">
        <v>6</v>
      </c>
      <c r="E4769" s="15" t="s">
        <v>49</v>
      </c>
      <c r="F4769" s="16">
        <v>352</v>
      </c>
      <c r="G4769" s="19">
        <v>647.21486213996809</v>
      </c>
      <c r="H4769" s="19">
        <f t="shared" si="371"/>
        <v>227819.63147326876</v>
      </c>
      <c r="I4769" s="20">
        <v>1879.9943939999075</v>
      </c>
      <c r="J4769" s="19">
        <f t="shared" si="372"/>
        <v>661758.02668796747</v>
      </c>
      <c r="K4769" s="19">
        <f t="shared" si="373"/>
        <v>1232.7795318599394</v>
      </c>
      <c r="L4769" s="19">
        <f t="shared" si="374"/>
        <v>433938.39521469874</v>
      </c>
      <c r="M4769" s="29">
        <f>Table4[[#This Row],[Revenue]]/Table4[[#This Row],[Units]]</f>
        <v>5.3408931647724645</v>
      </c>
      <c r="N4769" s="31">
        <f t="shared" si="375"/>
        <v>0.65573574889074915</v>
      </c>
    </row>
    <row r="4770" spans="1:14" x14ac:dyDescent="0.25">
      <c r="A4770" s="35">
        <v>2020</v>
      </c>
      <c r="B4770" s="15" t="s">
        <v>174</v>
      </c>
      <c r="C4770" s="15" t="s">
        <v>169</v>
      </c>
      <c r="D4770" s="15" t="s">
        <v>6</v>
      </c>
      <c r="E4770" s="15" t="s">
        <v>49</v>
      </c>
      <c r="F4770" s="16">
        <v>355</v>
      </c>
      <c r="G4770" s="19">
        <v>570.81101923997267</v>
      </c>
      <c r="H4770" s="19">
        <f t="shared" si="371"/>
        <v>202637.91183019031</v>
      </c>
      <c r="I4770" s="20">
        <v>1676.9078039999199</v>
      </c>
      <c r="J4770" s="19">
        <f t="shared" si="372"/>
        <v>595302.27041997155</v>
      </c>
      <c r="K4770" s="19">
        <f t="shared" si="373"/>
        <v>1106.0967847599472</v>
      </c>
      <c r="L4770" s="19">
        <f t="shared" si="374"/>
        <v>392664.35858978122</v>
      </c>
      <c r="M4770" s="29">
        <f>Table4[[#This Row],[Revenue]]/Table4[[#This Row],[Units]]</f>
        <v>4.7236839549293519</v>
      </c>
      <c r="N4770" s="31">
        <f t="shared" si="375"/>
        <v>0.65960500757500207</v>
      </c>
    </row>
    <row r="4771" spans="1:14" x14ac:dyDescent="0.25">
      <c r="A4771" s="35">
        <v>2020</v>
      </c>
      <c r="B4771" s="15" t="s">
        <v>171</v>
      </c>
      <c r="C4771" s="15" t="s">
        <v>169</v>
      </c>
      <c r="D4771" s="15" t="s">
        <v>6</v>
      </c>
      <c r="E4771" s="15" t="s">
        <v>49</v>
      </c>
      <c r="F4771" s="16">
        <v>343</v>
      </c>
      <c r="G4771" s="19">
        <v>584.58573083996885</v>
      </c>
      <c r="H4771" s="19">
        <f t="shared" si="371"/>
        <v>200512.90567810932</v>
      </c>
      <c r="I4771" s="20">
        <v>1649.3681639999122</v>
      </c>
      <c r="J4771" s="19">
        <f t="shared" si="372"/>
        <v>565733.28025196993</v>
      </c>
      <c r="K4771" s="19">
        <f t="shared" si="373"/>
        <v>1064.7824331599434</v>
      </c>
      <c r="L4771" s="19">
        <f t="shared" si="374"/>
        <v>365220.37457386061</v>
      </c>
      <c r="M4771" s="29">
        <f>Table4[[#This Row],[Revenue]]/Table4[[#This Row],[Units]]</f>
        <v>4.8086535393583443</v>
      </c>
      <c r="N4771" s="31">
        <f t="shared" si="375"/>
        <v>0.6455698954305753</v>
      </c>
    </row>
    <row r="4772" spans="1:14" x14ac:dyDescent="0.25">
      <c r="A4772" s="35">
        <v>2021</v>
      </c>
      <c r="B4772" s="15" t="s">
        <v>171</v>
      </c>
      <c r="C4772" s="15" t="s">
        <v>169</v>
      </c>
      <c r="D4772" s="15" t="s">
        <v>6</v>
      </c>
      <c r="E4772" s="15" t="s">
        <v>49</v>
      </c>
      <c r="F4772" s="16">
        <v>862.90839037458375</v>
      </c>
      <c r="G4772" s="19">
        <v>1508.3825474844073</v>
      </c>
      <c r="H4772" s="19">
        <f t="shared" si="371"/>
        <v>1301595.956118884</v>
      </c>
      <c r="I4772" s="20">
        <v>5122.8749473112712</v>
      </c>
      <c r="J4772" s="19">
        <f t="shared" si="372"/>
        <v>4420571.7748746499</v>
      </c>
      <c r="K4772" s="19">
        <f t="shared" si="373"/>
        <v>3614.4923998268641</v>
      </c>
      <c r="L4772" s="19">
        <f t="shared" si="374"/>
        <v>3118975.8187557659</v>
      </c>
      <c r="M4772" s="29">
        <f>Table4[[#This Row],[Revenue]]/Table4[[#This Row],[Units]]</f>
        <v>5.9367541264576875</v>
      </c>
      <c r="N4772" s="31">
        <f t="shared" si="375"/>
        <v>0.70555936598138547</v>
      </c>
    </row>
    <row r="4773" spans="1:14" x14ac:dyDescent="0.25">
      <c r="A4773" s="35">
        <v>2021</v>
      </c>
      <c r="B4773" s="15" t="s">
        <v>171</v>
      </c>
      <c r="C4773" s="15" t="s">
        <v>169</v>
      </c>
      <c r="D4773" s="15" t="s">
        <v>5</v>
      </c>
      <c r="E4773" s="15" t="s">
        <v>49</v>
      </c>
      <c r="F4773" s="16">
        <v>798.07178319335719</v>
      </c>
      <c r="G4773" s="19">
        <v>1502.4719488675933</v>
      </c>
      <c r="H4773" s="19">
        <f t="shared" si="371"/>
        <v>1199080.4674307588</v>
      </c>
      <c r="I4773" s="20">
        <v>4799.2264721571992</v>
      </c>
      <c r="J4773" s="19">
        <f t="shared" si="372"/>
        <v>3830127.2285832609</v>
      </c>
      <c r="K4773" s="19">
        <f t="shared" si="373"/>
        <v>3296.7545232896059</v>
      </c>
      <c r="L4773" s="19">
        <f t="shared" si="374"/>
        <v>2631046.7611525021</v>
      </c>
      <c r="M4773" s="29">
        <f>Table4[[#This Row],[Revenue]]/Table4[[#This Row],[Units]]</f>
        <v>6.0135273207553563</v>
      </c>
      <c r="N4773" s="31">
        <f t="shared" si="375"/>
        <v>0.68693455964534866</v>
      </c>
    </row>
    <row r="4774" spans="1:14" x14ac:dyDescent="0.25">
      <c r="A4774" s="35">
        <v>2021</v>
      </c>
      <c r="B4774" s="15" t="s">
        <v>173</v>
      </c>
      <c r="C4774" s="15" t="s">
        <v>169</v>
      </c>
      <c r="D4774" s="15" t="s">
        <v>6</v>
      </c>
      <c r="E4774" s="15" t="s">
        <v>49</v>
      </c>
      <c r="F4774" s="16">
        <v>754.90034882867701</v>
      </c>
      <c r="G4774" s="19">
        <v>1335.6574649536406</v>
      </c>
      <c r="H4774" s="19">
        <f t="shared" si="371"/>
        <v>1008288.2862091297</v>
      </c>
      <c r="I4774" s="20">
        <v>4176.6718224311062</v>
      </c>
      <c r="J4774" s="19">
        <f t="shared" si="372"/>
        <v>3152971.0156961484</v>
      </c>
      <c r="K4774" s="19">
        <f t="shared" si="373"/>
        <v>2841.0143574774656</v>
      </c>
      <c r="L4774" s="19">
        <f t="shared" si="374"/>
        <v>2144682.7294870187</v>
      </c>
      <c r="M4774" s="29">
        <f>Table4[[#This Row],[Revenue]]/Table4[[#This Row],[Units]]</f>
        <v>5.532745916612356</v>
      </c>
      <c r="N4774" s="31">
        <f t="shared" si="375"/>
        <v>0.68021009987416314</v>
      </c>
    </row>
    <row r="4775" spans="1:14" x14ac:dyDescent="0.25">
      <c r="A4775" s="35">
        <v>2021</v>
      </c>
      <c r="B4775" s="15" t="s">
        <v>175</v>
      </c>
      <c r="C4775" s="15" t="s">
        <v>169</v>
      </c>
      <c r="D4775" s="15" t="s">
        <v>6</v>
      </c>
      <c r="E4775" s="15" t="s">
        <v>49</v>
      </c>
      <c r="F4775" s="16">
        <v>693.55308215871241</v>
      </c>
      <c r="G4775" s="19">
        <v>1286.5001703346784</v>
      </c>
      <c r="H4775" s="19">
        <f t="shared" si="371"/>
        <v>892256.15833332471</v>
      </c>
      <c r="I4775" s="20">
        <v>4019.758212560695</v>
      </c>
      <c r="J4775" s="19">
        <f t="shared" si="372"/>
        <v>2787915.6978542665</v>
      </c>
      <c r="K4775" s="19">
        <f t="shared" si="373"/>
        <v>2733.2580422260166</v>
      </c>
      <c r="L4775" s="19">
        <f t="shared" si="374"/>
        <v>1895659.5395209417</v>
      </c>
      <c r="M4775" s="29">
        <f>Table4[[#This Row],[Revenue]]/Table4[[#This Row],[Units]]</f>
        <v>5.7958912100124085</v>
      </c>
      <c r="N4775" s="31">
        <f t="shared" si="375"/>
        <v>0.67995583258846237</v>
      </c>
    </row>
    <row r="4776" spans="1:14" x14ac:dyDescent="0.25">
      <c r="A4776" s="35">
        <v>2021</v>
      </c>
      <c r="B4776" s="15" t="s">
        <v>175</v>
      </c>
      <c r="C4776" s="15" t="s">
        <v>169</v>
      </c>
      <c r="D4776" s="15" t="s">
        <v>5</v>
      </c>
      <c r="E4776" s="15" t="s">
        <v>49</v>
      </c>
      <c r="F4776" s="16">
        <v>552.79253017577923</v>
      </c>
      <c r="G4776" s="19">
        <v>1281.4106864174285</v>
      </c>
      <c r="H4776" s="19">
        <f t="shared" si="371"/>
        <v>708354.25553897233</v>
      </c>
      <c r="I4776" s="20">
        <v>3765.6594422192943</v>
      </c>
      <c r="J4776" s="19">
        <f t="shared" si="372"/>
        <v>2081628.4108447172</v>
      </c>
      <c r="K4776" s="19">
        <f t="shared" si="373"/>
        <v>2484.2487558018656</v>
      </c>
      <c r="L4776" s="19">
        <f t="shared" si="374"/>
        <v>1373274.1553057448</v>
      </c>
      <c r="M4776" s="29">
        <f>Table4[[#This Row],[Revenue]]/Table4[[#This Row],[Units]]</f>
        <v>6.8120664384192642</v>
      </c>
      <c r="N4776" s="31">
        <f t="shared" si="375"/>
        <v>0.65971147787537887</v>
      </c>
    </row>
    <row r="4777" spans="1:14" x14ac:dyDescent="0.25">
      <c r="A4777" s="35">
        <v>2021</v>
      </c>
      <c r="B4777" s="15" t="s">
        <v>174</v>
      </c>
      <c r="C4777" s="15" t="s">
        <v>169</v>
      </c>
      <c r="D4777" s="15" t="s">
        <v>5</v>
      </c>
      <c r="E4777" s="15" t="s">
        <v>49</v>
      </c>
      <c r="F4777" s="16">
        <v>551.78129622777726</v>
      </c>
      <c r="G4777" s="19">
        <v>1155.2611190348734</v>
      </c>
      <c r="H4777" s="19">
        <f t="shared" si="371"/>
        <v>637451.47774261492</v>
      </c>
      <c r="I4777" s="20">
        <v>3012.278068169122</v>
      </c>
      <c r="J4777" s="19">
        <f t="shared" si="372"/>
        <v>1662118.697052863</v>
      </c>
      <c r="K4777" s="19">
        <f t="shared" si="373"/>
        <v>1857.0169491342485</v>
      </c>
      <c r="L4777" s="19">
        <f t="shared" si="374"/>
        <v>1024667.219310248</v>
      </c>
      <c r="M4777" s="29">
        <f>Table4[[#This Row],[Revenue]]/Table4[[#This Row],[Units]]</f>
        <v>5.4591884298405846</v>
      </c>
      <c r="N4777" s="31">
        <f t="shared" si="375"/>
        <v>0.61648257800547379</v>
      </c>
    </row>
    <row r="4778" spans="1:14" x14ac:dyDescent="0.25">
      <c r="A4778" s="35">
        <v>2021</v>
      </c>
      <c r="B4778" s="15" t="s">
        <v>172</v>
      </c>
      <c r="C4778" s="15" t="s">
        <v>169</v>
      </c>
      <c r="D4778" s="15" t="s">
        <v>6</v>
      </c>
      <c r="E4778" s="15" t="s">
        <v>49</v>
      </c>
      <c r="F4778" s="16">
        <v>476.85504697420021</v>
      </c>
      <c r="G4778" s="19">
        <v>1119.1608679590461</v>
      </c>
      <c r="H4778" s="19">
        <f t="shared" si="371"/>
        <v>533677.5082622976</v>
      </c>
      <c r="I4778" s="20">
        <v>3297.5333109218354</v>
      </c>
      <c r="J4778" s="19">
        <f t="shared" si="372"/>
        <v>1572445.4018786217</v>
      </c>
      <c r="K4778" s="19">
        <f t="shared" si="373"/>
        <v>2178.3724429627891</v>
      </c>
      <c r="L4778" s="19">
        <f t="shared" si="374"/>
        <v>1038767.8936163241</v>
      </c>
      <c r="M4778" s="29">
        <f>Table4[[#This Row],[Revenue]]/Table4[[#This Row],[Units]]</f>
        <v>6.915169152231381</v>
      </c>
      <c r="N4778" s="31">
        <f t="shared" si="375"/>
        <v>0.66060665278126285</v>
      </c>
    </row>
    <row r="4779" spans="1:14" x14ac:dyDescent="0.25">
      <c r="A4779" s="35">
        <v>2021</v>
      </c>
      <c r="B4779" s="15" t="s">
        <v>176</v>
      </c>
      <c r="C4779" s="15" t="s">
        <v>169</v>
      </c>
      <c r="D4779" s="15" t="s">
        <v>5</v>
      </c>
      <c r="E4779" s="15" t="s">
        <v>49</v>
      </c>
      <c r="F4779" s="16">
        <v>532.62484154175263</v>
      </c>
      <c r="G4779" s="19">
        <v>978.69598490898863</v>
      </c>
      <c r="H4779" s="19">
        <f t="shared" si="371"/>
        <v>521277.7938796996</v>
      </c>
      <c r="I4779" s="20">
        <v>2916.8818357193841</v>
      </c>
      <c r="J4779" s="19">
        <f t="shared" si="372"/>
        <v>1553603.7255460534</v>
      </c>
      <c r="K4779" s="19">
        <f t="shared" si="373"/>
        <v>1938.1858508103956</v>
      </c>
      <c r="L4779" s="19">
        <f t="shared" si="374"/>
        <v>1032325.9316663537</v>
      </c>
      <c r="M4779" s="29">
        <f>Table4[[#This Row],[Revenue]]/Table4[[#This Row],[Units]]</f>
        <v>5.476428450607159</v>
      </c>
      <c r="N4779" s="31">
        <f t="shared" si="375"/>
        <v>0.66447184355426081</v>
      </c>
    </row>
    <row r="4780" spans="1:14" x14ac:dyDescent="0.25">
      <c r="A4780" s="35">
        <v>2021</v>
      </c>
      <c r="B4780" s="15" t="s">
        <v>175</v>
      </c>
      <c r="C4780" s="15" t="s">
        <v>169</v>
      </c>
      <c r="D4780" s="15" t="s">
        <v>6</v>
      </c>
      <c r="E4780" s="15" t="s">
        <v>49</v>
      </c>
      <c r="F4780" s="16">
        <v>506.14464570631765</v>
      </c>
      <c r="G4780" s="19">
        <v>849.69827002004604</v>
      </c>
      <c r="H4780" s="19">
        <f t="shared" si="371"/>
        <v>430070.22983656725</v>
      </c>
      <c r="I4780" s="20">
        <v>2477.3463008556578</v>
      </c>
      <c r="J4780" s="19">
        <f t="shared" si="372"/>
        <v>1253895.5657384435</v>
      </c>
      <c r="K4780" s="19">
        <f t="shared" si="373"/>
        <v>1627.6480308356117</v>
      </c>
      <c r="L4780" s="19">
        <f t="shared" si="374"/>
        <v>823825.33590187621</v>
      </c>
      <c r="M4780" s="29">
        <f>Table4[[#This Row],[Revenue]]/Table4[[#This Row],[Units]]</f>
        <v>4.8945421469361907</v>
      </c>
      <c r="N4780" s="31">
        <f t="shared" si="375"/>
        <v>0.65701271972894293</v>
      </c>
    </row>
    <row r="4781" spans="1:14" x14ac:dyDescent="0.25">
      <c r="A4781" s="35">
        <v>2021</v>
      </c>
      <c r="B4781" s="15" t="s">
        <v>172</v>
      </c>
      <c r="C4781" s="15" t="s">
        <v>169</v>
      </c>
      <c r="D4781" s="15" t="s">
        <v>5</v>
      </c>
      <c r="E4781" s="15" t="s">
        <v>49</v>
      </c>
      <c r="F4781" s="16">
        <v>439.52024979722017</v>
      </c>
      <c r="G4781" s="19">
        <v>898.28366823231272</v>
      </c>
      <c r="H4781" s="19">
        <f t="shared" si="371"/>
        <v>394813.86225022934</v>
      </c>
      <c r="I4781" s="20">
        <v>2611.2760162451455</v>
      </c>
      <c r="J4781" s="19">
        <f t="shared" si="372"/>
        <v>1147708.6869495562</v>
      </c>
      <c r="K4781" s="19">
        <f t="shared" si="373"/>
        <v>1712.9923480128327</v>
      </c>
      <c r="L4781" s="19">
        <f t="shared" si="374"/>
        <v>752894.82469932688</v>
      </c>
      <c r="M4781" s="29">
        <f>Table4[[#This Row],[Revenue]]/Table4[[#This Row],[Units]]</f>
        <v>5.941196150689076</v>
      </c>
      <c r="N4781" s="31">
        <f t="shared" si="375"/>
        <v>0.65599819297387429</v>
      </c>
    </row>
    <row r="4782" spans="1:14" x14ac:dyDescent="0.25">
      <c r="A4782" s="35">
        <v>2021</v>
      </c>
      <c r="B4782" s="15" t="s">
        <v>174</v>
      </c>
      <c r="C4782" s="15" t="s">
        <v>169</v>
      </c>
      <c r="D4782" s="15" t="s">
        <v>6</v>
      </c>
      <c r="E4782" s="15" t="s">
        <v>49</v>
      </c>
      <c r="F4782" s="16">
        <v>341</v>
      </c>
      <c r="G4782" s="19">
        <v>597.31742373996747</v>
      </c>
      <c r="H4782" s="19">
        <f t="shared" si="371"/>
        <v>203685.2414953289</v>
      </c>
      <c r="I4782" s="20">
        <v>1685.2897539999083</v>
      </c>
      <c r="J4782" s="19">
        <f t="shared" si="372"/>
        <v>574683.80611396872</v>
      </c>
      <c r="K4782" s="19">
        <f t="shared" si="373"/>
        <v>1087.9723302599409</v>
      </c>
      <c r="L4782" s="19">
        <f t="shared" si="374"/>
        <v>370998.56461863982</v>
      </c>
      <c r="M4782" s="29">
        <f>Table4[[#This Row],[Revenue]]/Table4[[#This Row],[Units]]</f>
        <v>4.9421986920818428</v>
      </c>
      <c r="N4782" s="31">
        <f t="shared" si="375"/>
        <v>0.64556989543057541</v>
      </c>
    </row>
    <row r="4783" spans="1:14" x14ac:dyDescent="0.25">
      <c r="A4783" s="35">
        <v>2003</v>
      </c>
      <c r="B4783" s="15" t="s">
        <v>171</v>
      </c>
      <c r="C4783" s="15" t="s">
        <v>170</v>
      </c>
      <c r="D4783" s="15" t="s">
        <v>168</v>
      </c>
      <c r="E4783" s="15" t="s">
        <v>166</v>
      </c>
      <c r="F4783" s="16">
        <v>782</v>
      </c>
      <c r="G4783" s="19">
        <v>1022.8905820071801</v>
      </c>
      <c r="H4783" s="19">
        <f t="shared" si="371"/>
        <v>799900.4351296149</v>
      </c>
      <c r="I4783" s="20">
        <v>1572.9405871199695</v>
      </c>
      <c r="J4783" s="19">
        <f t="shared" si="372"/>
        <v>1230039.5391278162</v>
      </c>
      <c r="K4783" s="19">
        <f t="shared" si="373"/>
        <v>550.05000511278934</v>
      </c>
      <c r="L4783" s="19">
        <f t="shared" si="374"/>
        <v>430139.10399820132</v>
      </c>
      <c r="M4783" s="29">
        <f>Table4[[#This Row],[Revenue]]/Table4[[#This Row],[Units]]</f>
        <v>2.0114329758567386</v>
      </c>
      <c r="N4783" s="31">
        <f t="shared" si="375"/>
        <v>0.34969534743834324</v>
      </c>
    </row>
    <row r="4784" spans="1:14" x14ac:dyDescent="0.25">
      <c r="A4784" s="35">
        <v>2003</v>
      </c>
      <c r="B4784" s="15" t="s">
        <v>172</v>
      </c>
      <c r="C4784" s="15" t="s">
        <v>170</v>
      </c>
      <c r="D4784" s="15" t="s">
        <v>168</v>
      </c>
      <c r="E4784" s="15" t="s">
        <v>166</v>
      </c>
      <c r="F4784" s="16">
        <v>579</v>
      </c>
      <c r="G4784" s="19">
        <v>675.49090013999523</v>
      </c>
      <c r="H4784" s="19">
        <f t="shared" si="371"/>
        <v>391109.23118105723</v>
      </c>
      <c r="I4784" s="20">
        <v>1455.0891939999924</v>
      </c>
      <c r="J4784" s="19">
        <f t="shared" si="372"/>
        <v>842496.64332599565</v>
      </c>
      <c r="K4784" s="19">
        <f t="shared" si="373"/>
        <v>779.59829385999717</v>
      </c>
      <c r="L4784" s="19">
        <f t="shared" si="374"/>
        <v>451387.41214493843</v>
      </c>
      <c r="M4784" s="29">
        <f>Table4[[#This Row],[Revenue]]/Table4[[#This Row],[Units]]</f>
        <v>2.5131074162348748</v>
      </c>
      <c r="N4784" s="31">
        <f t="shared" si="375"/>
        <v>0.53577354369384533</v>
      </c>
    </row>
    <row r="4785" spans="1:14" x14ac:dyDescent="0.25">
      <c r="A4785" s="35">
        <v>2004</v>
      </c>
      <c r="B4785" s="15" t="s">
        <v>175</v>
      </c>
      <c r="C4785" s="15" t="s">
        <v>170</v>
      </c>
      <c r="D4785" s="15" t="s">
        <v>168</v>
      </c>
      <c r="E4785" s="15" t="s">
        <v>166</v>
      </c>
      <c r="F4785" s="16">
        <v>220</v>
      </c>
      <c r="G4785" s="19">
        <v>303.84435599999011</v>
      </c>
      <c r="H4785" s="19">
        <f t="shared" si="371"/>
        <v>66845.758319997825</v>
      </c>
      <c r="I4785" s="20">
        <v>670.70759999997813</v>
      </c>
      <c r="J4785" s="19">
        <f t="shared" si="372"/>
        <v>147555.67199999519</v>
      </c>
      <c r="K4785" s="19">
        <f t="shared" si="373"/>
        <v>366.86324399998801</v>
      </c>
      <c r="L4785" s="19">
        <f t="shared" si="374"/>
        <v>80709.913679997364</v>
      </c>
      <c r="M4785" s="29">
        <f>Table4[[#This Row],[Revenue]]/Table4[[#This Row],[Units]]</f>
        <v>3.0486709090908097</v>
      </c>
      <c r="N4785" s="31">
        <f t="shared" si="375"/>
        <v>0.54697940503432496</v>
      </c>
    </row>
    <row r="4786" spans="1:14" x14ac:dyDescent="0.25">
      <c r="A4786" s="35">
        <v>2005</v>
      </c>
      <c r="B4786" s="15" t="s">
        <v>176</v>
      </c>
      <c r="C4786" s="15" t="s">
        <v>170</v>
      </c>
      <c r="D4786" s="15" t="s">
        <v>168</v>
      </c>
      <c r="E4786" s="15" t="s">
        <v>166</v>
      </c>
      <c r="F4786" s="16">
        <v>782</v>
      </c>
      <c r="G4786" s="19">
        <v>1344.803530699942</v>
      </c>
      <c r="H4786" s="19">
        <f t="shared" si="371"/>
        <v>1051636.3610073547</v>
      </c>
      <c r="I4786" s="20">
        <v>2499.9589699999137</v>
      </c>
      <c r="J4786" s="19">
        <f t="shared" si="372"/>
        <v>1954967.9145399325</v>
      </c>
      <c r="K4786" s="19">
        <f t="shared" si="373"/>
        <v>1155.1554392999717</v>
      </c>
      <c r="L4786" s="19">
        <f t="shared" si="374"/>
        <v>903331.55353257782</v>
      </c>
      <c r="M4786" s="29">
        <f>Table4[[#This Row],[Revenue]]/Table4[[#This Row],[Units]]</f>
        <v>3.1968784782607593</v>
      </c>
      <c r="N4786" s="31">
        <f t="shared" si="375"/>
        <v>0.46206975920889276</v>
      </c>
    </row>
    <row r="4787" spans="1:14" x14ac:dyDescent="0.25">
      <c r="A4787" s="35">
        <v>2007</v>
      </c>
      <c r="B4787" s="15" t="s">
        <v>171</v>
      </c>
      <c r="C4787" s="15" t="s">
        <v>170</v>
      </c>
      <c r="D4787" s="15" t="s">
        <v>168</v>
      </c>
      <c r="E4787" s="15" t="s">
        <v>166</v>
      </c>
      <c r="F4787" s="16">
        <v>467</v>
      </c>
      <c r="G4787" s="19">
        <v>615.94386072939426</v>
      </c>
      <c r="H4787" s="19">
        <f t="shared" si="371"/>
        <v>287645.78296062711</v>
      </c>
      <c r="I4787" s="20">
        <v>1060.8245507399902</v>
      </c>
      <c r="J4787" s="19">
        <f t="shared" si="372"/>
        <v>495405.06519557541</v>
      </c>
      <c r="K4787" s="19">
        <f t="shared" si="373"/>
        <v>444.88069001059591</v>
      </c>
      <c r="L4787" s="19">
        <f t="shared" si="374"/>
        <v>207759.2822349483</v>
      </c>
      <c r="M4787" s="29">
        <f>Table4[[#This Row],[Revenue]]/Table4[[#This Row],[Units]]</f>
        <v>2.2715729137901288</v>
      </c>
      <c r="N4787" s="31">
        <f t="shared" si="375"/>
        <v>0.41937254346184233</v>
      </c>
    </row>
    <row r="4788" spans="1:14" x14ac:dyDescent="0.25">
      <c r="A4788" s="35">
        <v>2011</v>
      </c>
      <c r="B4788" s="15" t="s">
        <v>171</v>
      </c>
      <c r="C4788" s="15" t="s">
        <v>170</v>
      </c>
      <c r="D4788" s="15" t="s">
        <v>168</v>
      </c>
      <c r="E4788" s="15" t="s">
        <v>166</v>
      </c>
      <c r="F4788" s="16">
        <v>262</v>
      </c>
      <c r="G4788" s="19">
        <v>366.72838101979829</v>
      </c>
      <c r="H4788" s="19">
        <f t="shared" si="371"/>
        <v>96082.835827187155</v>
      </c>
      <c r="I4788" s="20">
        <v>686.56816457999685</v>
      </c>
      <c r="J4788" s="19">
        <f t="shared" si="372"/>
        <v>179880.85911995918</v>
      </c>
      <c r="K4788" s="19">
        <f t="shared" si="373"/>
        <v>319.83978356019855</v>
      </c>
      <c r="L4788" s="19">
        <f t="shared" si="374"/>
        <v>83798.023292772021</v>
      </c>
      <c r="M4788" s="29">
        <f>Table4[[#This Row],[Revenue]]/Table4[[#This Row],[Units]]</f>
        <v>2.6204891777862476</v>
      </c>
      <c r="N4788" s="31">
        <f t="shared" si="375"/>
        <v>0.46585291899728304</v>
      </c>
    </row>
    <row r="4789" spans="1:14" x14ac:dyDescent="0.25">
      <c r="A4789" s="35">
        <v>2012</v>
      </c>
      <c r="B4789" s="15" t="s">
        <v>171</v>
      </c>
      <c r="C4789" s="15" t="s">
        <v>170</v>
      </c>
      <c r="D4789" s="15" t="s">
        <v>168</v>
      </c>
      <c r="E4789" s="15" t="s">
        <v>166</v>
      </c>
      <c r="F4789" s="16">
        <v>863</v>
      </c>
      <c r="G4789" s="19">
        <v>1164.6884232999698</v>
      </c>
      <c r="H4789" s="19">
        <f t="shared" si="371"/>
        <v>1005126.109307874</v>
      </c>
      <c r="I4789" s="20">
        <v>2207.4344299999557</v>
      </c>
      <c r="J4789" s="19">
        <f t="shared" si="372"/>
        <v>1905015.9130899617</v>
      </c>
      <c r="K4789" s="19">
        <f t="shared" si="373"/>
        <v>1042.7460066999859</v>
      </c>
      <c r="L4789" s="19">
        <f t="shared" si="374"/>
        <v>899889.80378208775</v>
      </c>
      <c r="M4789" s="29">
        <f>Table4[[#This Row],[Revenue]]/Table4[[#This Row],[Units]]</f>
        <v>2.5578614484356379</v>
      </c>
      <c r="N4789" s="31">
        <f t="shared" si="375"/>
        <v>0.47237915316017193</v>
      </c>
    </row>
    <row r="4790" spans="1:14" x14ac:dyDescent="0.25">
      <c r="A4790" s="35">
        <v>2013</v>
      </c>
      <c r="B4790" s="15" t="s">
        <v>173</v>
      </c>
      <c r="C4790" s="15" t="s">
        <v>170</v>
      </c>
      <c r="D4790" s="15" t="s">
        <v>168</v>
      </c>
      <c r="E4790" s="15" t="s">
        <v>166</v>
      </c>
      <c r="F4790" s="16">
        <v>803</v>
      </c>
      <c r="G4790" s="19">
        <v>1183.9970680299618</v>
      </c>
      <c r="H4790" s="19">
        <f t="shared" si="371"/>
        <v>950749.6456280594</v>
      </c>
      <c r="I4790" s="20">
        <v>2253.8869129999434</v>
      </c>
      <c r="J4790" s="19">
        <f t="shared" si="372"/>
        <v>1809871.1911389546</v>
      </c>
      <c r="K4790" s="19">
        <f t="shared" si="373"/>
        <v>1069.8898449699816</v>
      </c>
      <c r="L4790" s="19">
        <f t="shared" si="374"/>
        <v>859121.5455108952</v>
      </c>
      <c r="M4790" s="29">
        <f>Table4[[#This Row],[Revenue]]/Table4[[#This Row],[Units]]</f>
        <v>2.8068330174345499</v>
      </c>
      <c r="N4790" s="31">
        <f t="shared" si="375"/>
        <v>0.47468656870009007</v>
      </c>
    </row>
    <row r="4791" spans="1:14" x14ac:dyDescent="0.25">
      <c r="A4791" s="35">
        <v>2014</v>
      </c>
      <c r="B4791" s="15" t="s">
        <v>171</v>
      </c>
      <c r="C4791" s="15" t="s">
        <v>170</v>
      </c>
      <c r="D4791" s="15" t="s">
        <v>168</v>
      </c>
      <c r="E4791" s="15" t="s">
        <v>166</v>
      </c>
      <c r="F4791" s="16">
        <v>473</v>
      </c>
      <c r="G4791" s="19">
        <v>950.05372469995359</v>
      </c>
      <c r="H4791" s="19">
        <f t="shared" si="371"/>
        <v>449375.41178307805</v>
      </c>
      <c r="I4791" s="20">
        <v>2274.1313699998886</v>
      </c>
      <c r="J4791" s="19">
        <f t="shared" si="372"/>
        <v>1075664.1380099473</v>
      </c>
      <c r="K4791" s="19">
        <f t="shared" si="373"/>
        <v>1324.0776452999351</v>
      </c>
      <c r="L4791" s="19">
        <f t="shared" si="374"/>
        <v>626288.72622686927</v>
      </c>
      <c r="M4791" s="29">
        <f>Table4[[#This Row],[Revenue]]/Table4[[#This Row],[Units]]</f>
        <v>4.8078887315008219</v>
      </c>
      <c r="N4791" s="31">
        <f t="shared" si="375"/>
        <v>0.58223445785368144</v>
      </c>
    </row>
    <row r="4792" spans="1:14" x14ac:dyDescent="0.25">
      <c r="A4792" s="35">
        <v>2014</v>
      </c>
      <c r="B4792" s="15" t="s">
        <v>175</v>
      </c>
      <c r="C4792" s="15" t="s">
        <v>170</v>
      </c>
      <c r="D4792" s="15" t="s">
        <v>168</v>
      </c>
      <c r="E4792" s="15" t="s">
        <v>166</v>
      </c>
      <c r="F4792" s="16">
        <v>377</v>
      </c>
      <c r="G4792" s="19">
        <v>866.78720649995887</v>
      </c>
      <c r="H4792" s="19">
        <f t="shared" si="371"/>
        <v>326778.77685048449</v>
      </c>
      <c r="I4792" s="20">
        <v>2062.386149999902</v>
      </c>
      <c r="J4792" s="19">
        <f t="shared" si="372"/>
        <v>777519.57854996307</v>
      </c>
      <c r="K4792" s="19">
        <f t="shared" si="373"/>
        <v>1195.5989434999433</v>
      </c>
      <c r="L4792" s="19">
        <f t="shared" si="374"/>
        <v>450740.80169947859</v>
      </c>
      <c r="M4792" s="29">
        <f>Table4[[#This Row],[Revenue]]/Table4[[#This Row],[Units]]</f>
        <v>5.4705202917769284</v>
      </c>
      <c r="N4792" s="31">
        <f t="shared" si="375"/>
        <v>0.57971633658420374</v>
      </c>
    </row>
    <row r="4793" spans="1:14" x14ac:dyDescent="0.25">
      <c r="A4793" s="35">
        <v>2014</v>
      </c>
      <c r="B4793" s="15" t="s">
        <v>175</v>
      </c>
      <c r="C4793" s="15" t="s">
        <v>170</v>
      </c>
      <c r="D4793" s="15" t="s">
        <v>168</v>
      </c>
      <c r="E4793" s="15" t="s">
        <v>166</v>
      </c>
      <c r="F4793" s="16">
        <v>378</v>
      </c>
      <c r="G4793" s="19">
        <v>837.21916207996162</v>
      </c>
      <c r="H4793" s="19">
        <f t="shared" si="371"/>
        <v>316468.84326622548</v>
      </c>
      <c r="I4793" s="20">
        <v>1858.4811679999145</v>
      </c>
      <c r="J4793" s="19">
        <f t="shared" si="372"/>
        <v>702505.88150396768</v>
      </c>
      <c r="K4793" s="19">
        <f t="shared" si="373"/>
        <v>1021.2620059199529</v>
      </c>
      <c r="L4793" s="19">
        <f t="shared" si="374"/>
        <v>386037.03823774221</v>
      </c>
      <c r="M4793" s="29">
        <f>Table4[[#This Row],[Revenue]]/Table4[[#This Row],[Units]]</f>
        <v>4.9166168465606201</v>
      </c>
      <c r="N4793" s="31">
        <f t="shared" si="375"/>
        <v>0.54951431497098702</v>
      </c>
    </row>
    <row r="4794" spans="1:14" x14ac:dyDescent="0.25">
      <c r="A4794" s="35">
        <v>2014</v>
      </c>
      <c r="B4794" s="15" t="s">
        <v>173</v>
      </c>
      <c r="C4794" s="15" t="s">
        <v>170</v>
      </c>
      <c r="D4794" s="15" t="s">
        <v>168</v>
      </c>
      <c r="E4794" s="15" t="s">
        <v>166</v>
      </c>
      <c r="F4794" s="16">
        <v>262</v>
      </c>
      <c r="G4794" s="19">
        <v>575.10842009997452</v>
      </c>
      <c r="H4794" s="19">
        <f t="shared" si="371"/>
        <v>150678.40606619333</v>
      </c>
      <c r="I4794" s="20">
        <v>1058.0957099999532</v>
      </c>
      <c r="J4794" s="19">
        <f t="shared" si="372"/>
        <v>277221.07601998775</v>
      </c>
      <c r="K4794" s="19">
        <f t="shared" si="373"/>
        <v>482.98728989997869</v>
      </c>
      <c r="L4794" s="19">
        <f t="shared" si="374"/>
        <v>126542.66995379442</v>
      </c>
      <c r="M4794" s="29">
        <f>Table4[[#This Row],[Revenue]]/Table4[[#This Row],[Units]]</f>
        <v>4.0385332442746309</v>
      </c>
      <c r="N4794" s="31">
        <f t="shared" si="375"/>
        <v>0.45646843223662636</v>
      </c>
    </row>
    <row r="4795" spans="1:14" x14ac:dyDescent="0.25">
      <c r="A4795" s="35">
        <v>2015</v>
      </c>
      <c r="B4795" s="15" t="s">
        <v>172</v>
      </c>
      <c r="C4795" s="15" t="s">
        <v>170</v>
      </c>
      <c r="D4795" s="15" t="s">
        <v>168</v>
      </c>
      <c r="E4795" s="15" t="s">
        <v>166</v>
      </c>
      <c r="F4795" s="16">
        <v>471</v>
      </c>
      <c r="G4795" s="19">
        <v>1065.1549404599464</v>
      </c>
      <c r="H4795" s="19">
        <f t="shared" si="371"/>
        <v>501687.97695663472</v>
      </c>
      <c r="I4795" s="20">
        <v>2411.0070659998787</v>
      </c>
      <c r="J4795" s="19">
        <f t="shared" si="372"/>
        <v>1135584.3280859429</v>
      </c>
      <c r="K4795" s="19">
        <f t="shared" si="373"/>
        <v>1345.8521255399323</v>
      </c>
      <c r="L4795" s="19">
        <f t="shared" si="374"/>
        <v>633896.35112930811</v>
      </c>
      <c r="M4795" s="29">
        <f>Table4[[#This Row],[Revenue]]/Table4[[#This Row],[Units]]</f>
        <v>5.1189109681526084</v>
      </c>
      <c r="N4795" s="31">
        <f t="shared" si="375"/>
        <v>0.55821160564777872</v>
      </c>
    </row>
    <row r="4796" spans="1:14" x14ac:dyDescent="0.25">
      <c r="A4796" s="35">
        <v>2015</v>
      </c>
      <c r="B4796" s="15" t="s">
        <v>173</v>
      </c>
      <c r="C4796" s="15" t="s">
        <v>170</v>
      </c>
      <c r="D4796" s="15" t="s">
        <v>168</v>
      </c>
      <c r="E4796" s="15" t="s">
        <v>166</v>
      </c>
      <c r="F4796" s="16">
        <v>468</v>
      </c>
      <c r="G4796" s="19">
        <v>1009.0083836599479</v>
      </c>
      <c r="H4796" s="19">
        <f t="shared" si="371"/>
        <v>472215.92355285562</v>
      </c>
      <c r="I4796" s="20">
        <v>2274.9697859998823</v>
      </c>
      <c r="J4796" s="19">
        <f t="shared" si="372"/>
        <v>1064685.8598479449</v>
      </c>
      <c r="K4796" s="19">
        <f t="shared" si="373"/>
        <v>1265.9614023399345</v>
      </c>
      <c r="L4796" s="19">
        <f t="shared" si="374"/>
        <v>592469.93629508931</v>
      </c>
      <c r="M4796" s="29">
        <f>Table4[[#This Row],[Revenue]]/Table4[[#This Row],[Units]]</f>
        <v>4.8610465512817997</v>
      </c>
      <c r="N4796" s="31">
        <f t="shared" si="375"/>
        <v>0.55647394094226443</v>
      </c>
    </row>
    <row r="4797" spans="1:14" x14ac:dyDescent="0.25">
      <c r="A4797" s="35">
        <v>2015</v>
      </c>
      <c r="B4797" s="15" t="s">
        <v>175</v>
      </c>
      <c r="C4797" s="15" t="s">
        <v>170</v>
      </c>
      <c r="D4797" s="15" t="s">
        <v>168</v>
      </c>
      <c r="E4797" s="15" t="s">
        <v>166</v>
      </c>
      <c r="F4797" s="16">
        <v>363</v>
      </c>
      <c r="G4797" s="19">
        <v>929.1857137199496</v>
      </c>
      <c r="H4797" s="19">
        <f t="shared" si="371"/>
        <v>337294.4140803417</v>
      </c>
      <c r="I4797" s="20">
        <v>2118.5610119998851</v>
      </c>
      <c r="J4797" s="19">
        <f t="shared" si="372"/>
        <v>769037.64735595824</v>
      </c>
      <c r="K4797" s="19">
        <f t="shared" si="373"/>
        <v>1189.3752982799356</v>
      </c>
      <c r="L4797" s="19">
        <f t="shared" si="374"/>
        <v>431743.23327561654</v>
      </c>
      <c r="M4797" s="29">
        <f>Table4[[#This Row],[Revenue]]/Table4[[#This Row],[Units]]</f>
        <v>5.8362562314046418</v>
      </c>
      <c r="N4797" s="31">
        <f t="shared" si="375"/>
        <v>0.56140714925985813</v>
      </c>
    </row>
    <row r="4798" spans="1:14" x14ac:dyDescent="0.25">
      <c r="A4798" s="35">
        <v>2015</v>
      </c>
      <c r="B4798" s="15" t="s">
        <v>176</v>
      </c>
      <c r="C4798" s="15" t="s">
        <v>170</v>
      </c>
      <c r="D4798" s="15" t="s">
        <v>168</v>
      </c>
      <c r="E4798" s="15" t="s">
        <v>166</v>
      </c>
      <c r="F4798" s="16">
        <v>365</v>
      </c>
      <c r="G4798" s="19">
        <v>909.29104551995181</v>
      </c>
      <c r="H4798" s="19">
        <f t="shared" si="371"/>
        <v>331891.23161478242</v>
      </c>
      <c r="I4798" s="20">
        <v>2073.20079199989</v>
      </c>
      <c r="J4798" s="19">
        <f t="shared" si="372"/>
        <v>756718.28907995985</v>
      </c>
      <c r="K4798" s="19">
        <f t="shared" si="373"/>
        <v>1163.9097464799383</v>
      </c>
      <c r="L4798" s="19">
        <f t="shared" si="374"/>
        <v>424827.05746517744</v>
      </c>
      <c r="M4798" s="29">
        <f>Table4[[#This Row],[Revenue]]/Table4[[#This Row],[Units]]</f>
        <v>5.6800021698627123</v>
      </c>
      <c r="N4798" s="31">
        <f t="shared" si="375"/>
        <v>0.56140714925985813</v>
      </c>
    </row>
    <row r="4799" spans="1:14" x14ac:dyDescent="0.25">
      <c r="A4799" s="35">
        <v>2017</v>
      </c>
      <c r="B4799" s="15" t="s">
        <v>171</v>
      </c>
      <c r="C4799" s="15" t="s">
        <v>170</v>
      </c>
      <c r="D4799" s="15" t="s">
        <v>168</v>
      </c>
      <c r="E4799" s="15" t="s">
        <v>166</v>
      </c>
      <c r="F4799" s="16">
        <v>904</v>
      </c>
      <c r="G4799" s="19">
        <v>1195.3049531919737</v>
      </c>
      <c r="H4799" s="19">
        <f t="shared" si="371"/>
        <v>1080555.6776855441</v>
      </c>
      <c r="I4799" s="20">
        <v>2303.5966231999605</v>
      </c>
      <c r="J4799" s="19">
        <f t="shared" si="372"/>
        <v>2082451.3473727643</v>
      </c>
      <c r="K4799" s="19">
        <f t="shared" si="373"/>
        <v>1108.2916700079868</v>
      </c>
      <c r="L4799" s="19">
        <f t="shared" si="374"/>
        <v>1001895.6696872201</v>
      </c>
      <c r="M4799" s="29">
        <f>Table4[[#This Row],[Revenue]]/Table4[[#This Row],[Units]]</f>
        <v>2.5482263530973013</v>
      </c>
      <c r="N4799" s="31">
        <f t="shared" si="375"/>
        <v>0.48111360246241475</v>
      </c>
    </row>
    <row r="4800" spans="1:14" x14ac:dyDescent="0.25">
      <c r="A4800" s="35">
        <v>2017</v>
      </c>
      <c r="B4800" s="15" t="s">
        <v>171</v>
      </c>
      <c r="C4800" s="15" t="s">
        <v>170</v>
      </c>
      <c r="D4800" s="15" t="s">
        <v>168</v>
      </c>
      <c r="E4800" s="15" t="s">
        <v>166</v>
      </c>
      <c r="F4800" s="16">
        <v>892</v>
      </c>
      <c r="G4800" s="19">
        <v>1160.8250222755762</v>
      </c>
      <c r="H4800" s="19">
        <f t="shared" si="371"/>
        <v>1035455.919869814</v>
      </c>
      <c r="I4800" s="20">
        <v>2254.5016847599645</v>
      </c>
      <c r="J4800" s="19">
        <f t="shared" si="372"/>
        <v>2011015.5028058884</v>
      </c>
      <c r="K4800" s="19">
        <f t="shared" si="373"/>
        <v>1093.6766624843883</v>
      </c>
      <c r="L4800" s="19">
        <f t="shared" si="374"/>
        <v>975559.58293607447</v>
      </c>
      <c r="M4800" s="29">
        <f>Table4[[#This Row],[Revenue]]/Table4[[#This Row],[Units]]</f>
        <v>2.5274682564573592</v>
      </c>
      <c r="N4800" s="31">
        <f t="shared" si="375"/>
        <v>0.48510793754444742</v>
      </c>
    </row>
    <row r="4801" spans="1:14" x14ac:dyDescent="0.25">
      <c r="A4801" s="35">
        <v>2017</v>
      </c>
      <c r="B4801" s="15" t="s">
        <v>172</v>
      </c>
      <c r="C4801" s="15" t="s">
        <v>170</v>
      </c>
      <c r="D4801" s="15" t="s">
        <v>168</v>
      </c>
      <c r="E4801" s="15" t="s">
        <v>166</v>
      </c>
      <c r="F4801" s="16">
        <v>335</v>
      </c>
      <c r="G4801" s="19">
        <v>450.78509558349663</v>
      </c>
      <c r="H4801" s="19">
        <f t="shared" si="371"/>
        <v>151013.00702047136</v>
      </c>
      <c r="I4801" s="20">
        <v>801.57087284999398</v>
      </c>
      <c r="J4801" s="19">
        <f t="shared" si="372"/>
        <v>268526.24240474799</v>
      </c>
      <c r="K4801" s="19">
        <f t="shared" si="373"/>
        <v>350.78577726649735</v>
      </c>
      <c r="L4801" s="19">
        <f t="shared" si="374"/>
        <v>117513.23538427663</v>
      </c>
      <c r="M4801" s="29">
        <f>Table4[[#This Row],[Revenue]]/Table4[[#This Row],[Units]]</f>
        <v>2.3927488741790865</v>
      </c>
      <c r="N4801" s="31">
        <f t="shared" si="375"/>
        <v>0.43762290914997287</v>
      </c>
    </row>
    <row r="4802" spans="1:14" x14ac:dyDescent="0.25">
      <c r="A4802" s="35">
        <v>2017</v>
      </c>
      <c r="B4802" s="15" t="s">
        <v>174</v>
      </c>
      <c r="C4802" s="15" t="s">
        <v>170</v>
      </c>
      <c r="D4802" s="15" t="s">
        <v>168</v>
      </c>
      <c r="E4802" s="15" t="s">
        <v>166</v>
      </c>
      <c r="F4802" s="16">
        <v>304</v>
      </c>
      <c r="G4802" s="19">
        <v>406.44036259039831</v>
      </c>
      <c r="H4802" s="19">
        <f t="shared" ref="H4802:H4865" si="376">G4802*F4802</f>
        <v>123557.87022748109</v>
      </c>
      <c r="I4802" s="20">
        <v>737.29794383999695</v>
      </c>
      <c r="J4802" s="19">
        <f t="shared" ref="J4802:J4865" si="377">I4802*F4802</f>
        <v>224138.57492735906</v>
      </c>
      <c r="K4802" s="19">
        <f t="shared" ref="K4802:K4865" si="378">I4802-G4802</f>
        <v>330.85758124959864</v>
      </c>
      <c r="L4802" s="19">
        <f t="shared" ref="L4802:L4865" si="379">J4802-H4802</f>
        <v>100580.70469987797</v>
      </c>
      <c r="M4802" s="29">
        <f>Table4[[#This Row],[Revenue]]/Table4[[#This Row],[Units]]</f>
        <v>2.4253221836842003</v>
      </c>
      <c r="N4802" s="31">
        <f t="shared" ref="N4802:N4865" si="380">K4802/I4802</f>
        <v>0.44874339337829344</v>
      </c>
    </row>
    <row r="4803" spans="1:14" x14ac:dyDescent="0.25">
      <c r="A4803" s="35">
        <v>2018</v>
      </c>
      <c r="B4803" s="15" t="s">
        <v>171</v>
      </c>
      <c r="C4803" s="15" t="s">
        <v>170</v>
      </c>
      <c r="D4803" s="15" t="s">
        <v>168</v>
      </c>
      <c r="E4803" s="15" t="s">
        <v>166</v>
      </c>
      <c r="F4803" s="16">
        <v>904</v>
      </c>
      <c r="G4803" s="19">
        <v>1419.5450463999459</v>
      </c>
      <c r="H4803" s="19">
        <f t="shared" si="376"/>
        <v>1283268.7219455512</v>
      </c>
      <c r="I4803" s="20">
        <v>2567.6614399999212</v>
      </c>
      <c r="J4803" s="19">
        <f t="shared" si="377"/>
        <v>2321165.9417599286</v>
      </c>
      <c r="K4803" s="19">
        <f t="shared" si="378"/>
        <v>1148.1163935999753</v>
      </c>
      <c r="L4803" s="19">
        <f t="shared" si="379"/>
        <v>1037897.2198143774</v>
      </c>
      <c r="M4803" s="29">
        <f>Table4[[#This Row],[Revenue]]/Table4[[#This Row],[Units]]</f>
        <v>2.8403334513273464</v>
      </c>
      <c r="N4803" s="31">
        <f t="shared" si="380"/>
        <v>0.44714477372842837</v>
      </c>
    </row>
    <row r="4804" spans="1:14" x14ac:dyDescent="0.25">
      <c r="A4804" s="35">
        <v>2018</v>
      </c>
      <c r="B4804" s="15" t="s">
        <v>171</v>
      </c>
      <c r="C4804" s="15" t="s">
        <v>170</v>
      </c>
      <c r="D4804" s="15" t="s">
        <v>168</v>
      </c>
      <c r="E4804" s="15" t="s">
        <v>166</v>
      </c>
      <c r="F4804" s="16">
        <v>892</v>
      </c>
      <c r="G4804" s="19">
        <v>1376.5631282799493</v>
      </c>
      <c r="H4804" s="19">
        <f t="shared" si="376"/>
        <v>1227894.3104257148</v>
      </c>
      <c r="I4804" s="20">
        <v>2508.7471879999262</v>
      </c>
      <c r="J4804" s="19">
        <f t="shared" si="377"/>
        <v>2237802.491695934</v>
      </c>
      <c r="K4804" s="19">
        <f t="shared" si="378"/>
        <v>1132.1840597199769</v>
      </c>
      <c r="L4804" s="19">
        <f t="shared" si="379"/>
        <v>1009908.1812702192</v>
      </c>
      <c r="M4804" s="29">
        <f>Table4[[#This Row],[Revenue]]/Table4[[#This Row],[Units]]</f>
        <v>2.8124968475335494</v>
      </c>
      <c r="N4804" s="31">
        <f t="shared" si="380"/>
        <v>0.45129460040276093</v>
      </c>
    </row>
    <row r="4805" spans="1:14" x14ac:dyDescent="0.25">
      <c r="A4805" s="35">
        <v>2019</v>
      </c>
      <c r="B4805" s="15" t="s">
        <v>174</v>
      </c>
      <c r="C4805" s="15" t="s">
        <v>170</v>
      </c>
      <c r="D4805" s="15" t="s">
        <v>168</v>
      </c>
      <c r="E4805" s="15" t="s">
        <v>166</v>
      </c>
      <c r="F4805" s="16">
        <v>335</v>
      </c>
      <c r="G4805" s="19">
        <v>630.88062909997564</v>
      </c>
      <c r="H4805" s="19">
        <f t="shared" si="376"/>
        <v>211345.01074849183</v>
      </c>
      <c r="I4805" s="20">
        <v>1098.4496099999576</v>
      </c>
      <c r="J4805" s="19">
        <f t="shared" si="377"/>
        <v>367980.61934998579</v>
      </c>
      <c r="K4805" s="19">
        <f t="shared" si="378"/>
        <v>467.56898089998197</v>
      </c>
      <c r="L4805" s="19">
        <f t="shared" si="379"/>
        <v>156635.60860149396</v>
      </c>
      <c r="M4805" s="29">
        <f>Table4[[#This Row],[Revenue]]/Table4[[#This Row],[Units]]</f>
        <v>3.2789540597013658</v>
      </c>
      <c r="N4805" s="31">
        <f t="shared" si="380"/>
        <v>0.42566265820787175</v>
      </c>
    </row>
    <row r="4806" spans="1:14" x14ac:dyDescent="0.25">
      <c r="A4806" s="35">
        <v>2019</v>
      </c>
      <c r="B4806" s="15" t="s">
        <v>173</v>
      </c>
      <c r="C4806" s="15" t="s">
        <v>170</v>
      </c>
      <c r="D4806" s="15" t="s">
        <v>168</v>
      </c>
      <c r="E4806" s="15" t="s">
        <v>166</v>
      </c>
      <c r="F4806" s="16">
        <v>304</v>
      </c>
      <c r="G4806" s="19">
        <v>620.37351047997367</v>
      </c>
      <c r="H4806" s="19">
        <f t="shared" si="376"/>
        <v>188593.547185912</v>
      </c>
      <c r="I4806" s="20">
        <v>1103.5468079999532</v>
      </c>
      <c r="J4806" s="19">
        <f t="shared" si="377"/>
        <v>335478.22963198577</v>
      </c>
      <c r="K4806" s="19">
        <f t="shared" si="378"/>
        <v>483.17329751997954</v>
      </c>
      <c r="L4806" s="19">
        <f t="shared" si="379"/>
        <v>146884.68244607377</v>
      </c>
      <c r="M4806" s="29">
        <f>Table4[[#This Row],[Revenue]]/Table4[[#This Row],[Units]]</f>
        <v>3.6300881842103725</v>
      </c>
      <c r="N4806" s="31">
        <f t="shared" si="380"/>
        <v>0.43783670435844352</v>
      </c>
    </row>
    <row r="4807" spans="1:14" x14ac:dyDescent="0.25">
      <c r="A4807" s="35">
        <v>2021</v>
      </c>
      <c r="B4807" s="15" t="s">
        <v>171</v>
      </c>
      <c r="C4807" s="15" t="s">
        <v>170</v>
      </c>
      <c r="D4807" s="15" t="s">
        <v>168</v>
      </c>
      <c r="E4807" s="15" t="s">
        <v>166</v>
      </c>
      <c r="F4807" s="16">
        <v>952.90839037458375</v>
      </c>
      <c r="G4807" s="19">
        <v>2600.5469871231248</v>
      </c>
      <c r="H4807" s="19">
        <f t="shared" si="376"/>
        <v>2478083.0435929704</v>
      </c>
      <c r="I4807" s="20">
        <v>6849.3636995291272</v>
      </c>
      <c r="J4807" s="19">
        <f t="shared" si="377"/>
        <v>6526816.1380084045</v>
      </c>
      <c r="K4807" s="19">
        <f t="shared" si="378"/>
        <v>4248.8167124060019</v>
      </c>
      <c r="L4807" s="19">
        <f t="shared" si="379"/>
        <v>4048733.0944154342</v>
      </c>
      <c r="M4807" s="29">
        <f>Table4[[#This Row],[Revenue]]/Table4[[#This Row],[Units]]</f>
        <v>7.1878511814096582</v>
      </c>
      <c r="N4807" s="31">
        <f t="shared" si="380"/>
        <v>0.62032283563772428</v>
      </c>
    </row>
    <row r="4808" spans="1:14" x14ac:dyDescent="0.25">
      <c r="A4808" s="35">
        <v>2021</v>
      </c>
      <c r="B4808" s="15" t="s">
        <v>176</v>
      </c>
      <c r="C4808" s="15" t="s">
        <v>170</v>
      </c>
      <c r="D4808" s="15" t="s">
        <v>168</v>
      </c>
      <c r="E4808" s="15" t="s">
        <v>166</v>
      </c>
      <c r="F4808" s="16">
        <v>921.20295941200084</v>
      </c>
      <c r="G4808" s="19">
        <v>2171.0172826254111</v>
      </c>
      <c r="H4808" s="19">
        <f t="shared" si="376"/>
        <v>1999947.545689129</v>
      </c>
      <c r="I4808" s="20">
        <v>5672.6787837094053</v>
      </c>
      <c r="J4808" s="19">
        <f t="shared" si="377"/>
        <v>5225688.4833467733</v>
      </c>
      <c r="K4808" s="19">
        <f t="shared" si="378"/>
        <v>3501.6615010839942</v>
      </c>
      <c r="L4808" s="19">
        <f t="shared" si="379"/>
        <v>3225740.937657644</v>
      </c>
      <c r="M4808" s="29">
        <f>Table4[[#This Row],[Revenue]]/Table4[[#This Row],[Units]]</f>
        <v>6.1579033433959518</v>
      </c>
      <c r="N4808" s="31">
        <f t="shared" si="380"/>
        <v>0.61728534870332152</v>
      </c>
    </row>
    <row r="4809" spans="1:14" x14ac:dyDescent="0.25">
      <c r="A4809" s="35">
        <v>2021</v>
      </c>
      <c r="B4809" s="15" t="s">
        <v>174</v>
      </c>
      <c r="C4809" s="15" t="s">
        <v>170</v>
      </c>
      <c r="D4809" s="15" t="s">
        <v>168</v>
      </c>
      <c r="E4809" s="15" t="s">
        <v>166</v>
      </c>
      <c r="F4809" s="16">
        <v>937.18004690867406</v>
      </c>
      <c r="G4809" s="19">
        <v>2149.4996056855321</v>
      </c>
      <c r="H4809" s="19">
        <f t="shared" si="376"/>
        <v>2014468.1412865433</v>
      </c>
      <c r="I4809" s="20">
        <v>5347.2876375062624</v>
      </c>
      <c r="J4809" s="19">
        <f t="shared" si="377"/>
        <v>5011371.2789522922</v>
      </c>
      <c r="K4809" s="19">
        <f t="shared" si="378"/>
        <v>3197.7880318207303</v>
      </c>
      <c r="L4809" s="19">
        <f t="shared" si="379"/>
        <v>2996903.1376657486</v>
      </c>
      <c r="M4809" s="29">
        <f>Table4[[#This Row],[Revenue]]/Table4[[#This Row],[Units]]</f>
        <v>5.7057207471974092</v>
      </c>
      <c r="N4809" s="31">
        <f t="shared" si="380"/>
        <v>0.59802057577587819</v>
      </c>
    </row>
    <row r="4810" spans="1:14" x14ac:dyDescent="0.25">
      <c r="A4810" s="35">
        <v>2021</v>
      </c>
      <c r="B4810" s="15" t="s">
        <v>175</v>
      </c>
      <c r="C4810" s="15" t="s">
        <v>170</v>
      </c>
      <c r="D4810" s="15" t="s">
        <v>168</v>
      </c>
      <c r="E4810" s="15" t="s">
        <v>166</v>
      </c>
      <c r="F4810" s="16">
        <v>893.55308215871241</v>
      </c>
      <c r="G4810" s="19">
        <v>2217.8400917833287</v>
      </c>
      <c r="H4810" s="19">
        <f t="shared" si="376"/>
        <v>1981757.8497481551</v>
      </c>
      <c r="I4810" s="20">
        <v>5374.0732284171982</v>
      </c>
      <c r="J4810" s="19">
        <f t="shared" si="377"/>
        <v>4802019.6969988095</v>
      </c>
      <c r="K4810" s="19">
        <f t="shared" si="378"/>
        <v>3156.2331366338694</v>
      </c>
      <c r="L4810" s="19">
        <f t="shared" si="379"/>
        <v>2820261.8472506544</v>
      </c>
      <c r="M4810" s="29">
        <f>Table4[[#This Row],[Revenue]]/Table4[[#This Row],[Units]]</f>
        <v>6.0142741776841167</v>
      </c>
      <c r="N4810" s="31">
        <f t="shared" si="380"/>
        <v>0.58730743004100461</v>
      </c>
    </row>
    <row r="4811" spans="1:14" x14ac:dyDescent="0.25">
      <c r="A4811" s="35">
        <v>2021</v>
      </c>
      <c r="B4811" s="15" t="s">
        <v>173</v>
      </c>
      <c r="C4811" s="15" t="s">
        <v>170</v>
      </c>
      <c r="D4811" s="15" t="s">
        <v>168</v>
      </c>
      <c r="E4811" s="15" t="s">
        <v>166</v>
      </c>
      <c r="F4811" s="16">
        <v>582.75402805530916</v>
      </c>
      <c r="G4811" s="19">
        <v>1500.564734864608</v>
      </c>
      <c r="H4811" s="19">
        <f t="shared" si="376"/>
        <v>874460.14360009728</v>
      </c>
      <c r="I4811" s="20">
        <v>3445.8425040813449</v>
      </c>
      <c r="J4811" s="19">
        <f t="shared" si="377"/>
        <v>2008078.5992975968</v>
      </c>
      <c r="K4811" s="19">
        <f t="shared" si="378"/>
        <v>1945.2777692167369</v>
      </c>
      <c r="L4811" s="19">
        <f t="shared" si="379"/>
        <v>1133618.4556974997</v>
      </c>
      <c r="M4811" s="29">
        <f>Table4[[#This Row],[Revenue]]/Table4[[#This Row],[Units]]</f>
        <v>5.913030778320592</v>
      </c>
      <c r="N4811" s="31">
        <f t="shared" si="380"/>
        <v>0.56452892635478835</v>
      </c>
    </row>
    <row r="4812" spans="1:14" x14ac:dyDescent="0.25">
      <c r="A4812" s="35">
        <v>1990</v>
      </c>
      <c r="B4812" s="15" t="s">
        <v>175</v>
      </c>
      <c r="C4812" s="15" t="s">
        <v>169</v>
      </c>
      <c r="D4812" s="15" t="s">
        <v>5</v>
      </c>
      <c r="E4812" s="15" t="s">
        <v>94</v>
      </c>
      <c r="F4812" s="16">
        <v>473</v>
      </c>
      <c r="G4812" s="19">
        <v>545.00242499999274</v>
      </c>
      <c r="H4812" s="19">
        <f t="shared" si="376"/>
        <v>257786.14702499658</v>
      </c>
      <c r="I4812" s="20">
        <v>1305.5166555299827</v>
      </c>
      <c r="J4812" s="19">
        <f t="shared" si="377"/>
        <v>617509.37806568178</v>
      </c>
      <c r="K4812" s="19">
        <f t="shared" si="378"/>
        <v>760.51423052998996</v>
      </c>
      <c r="L4812" s="19">
        <f t="shared" si="379"/>
        <v>359723.2310406852</v>
      </c>
      <c r="M4812" s="29">
        <f>Table4[[#This Row],[Revenue]]/Table4[[#This Row],[Units]]</f>
        <v>2.7600774958350587</v>
      </c>
      <c r="N4812" s="31">
        <f t="shared" si="380"/>
        <v>0.5825388954698969</v>
      </c>
    </row>
    <row r="4813" spans="1:14" x14ac:dyDescent="0.25">
      <c r="A4813" s="35">
        <v>1991</v>
      </c>
      <c r="B4813" s="15" t="s">
        <v>175</v>
      </c>
      <c r="C4813" s="15" t="s">
        <v>169</v>
      </c>
      <c r="D4813" s="15" t="s">
        <v>5</v>
      </c>
      <c r="E4813" s="15" t="s">
        <v>94</v>
      </c>
      <c r="F4813" s="16">
        <v>959</v>
      </c>
      <c r="G4813" s="19">
        <v>1321.8376499999615</v>
      </c>
      <c r="H4813" s="19">
        <f t="shared" si="376"/>
        <v>1267642.3063499632</v>
      </c>
      <c r="I4813" s="20">
        <v>2509.7670659999267</v>
      </c>
      <c r="J4813" s="19">
        <f t="shared" si="377"/>
        <v>2406866.6162939295</v>
      </c>
      <c r="K4813" s="19">
        <f t="shared" si="378"/>
        <v>1187.9294159999652</v>
      </c>
      <c r="L4813" s="19">
        <f t="shared" si="379"/>
        <v>1139224.3099439663</v>
      </c>
      <c r="M4813" s="29">
        <f>Table4[[#This Row],[Revenue]]/Table4[[#This Row],[Units]]</f>
        <v>2.6170668050051371</v>
      </c>
      <c r="N4813" s="31">
        <f t="shared" si="380"/>
        <v>0.47332257725944671</v>
      </c>
    </row>
    <row r="4814" spans="1:14" x14ac:dyDescent="0.25">
      <c r="A4814" s="35">
        <v>1991</v>
      </c>
      <c r="B4814" s="15" t="s">
        <v>171</v>
      </c>
      <c r="C4814" s="15" t="s">
        <v>169</v>
      </c>
      <c r="D4814" s="15" t="s">
        <v>5</v>
      </c>
      <c r="E4814" s="15" t="s">
        <v>94</v>
      </c>
      <c r="F4814" s="16">
        <v>693</v>
      </c>
      <c r="G4814" s="19">
        <v>955.35247499997217</v>
      </c>
      <c r="H4814" s="19">
        <f t="shared" si="376"/>
        <v>662059.26517498074</v>
      </c>
      <c r="I4814" s="20">
        <v>1941.3828389999435</v>
      </c>
      <c r="J4814" s="19">
        <f t="shared" si="377"/>
        <v>1345378.3074269609</v>
      </c>
      <c r="K4814" s="19">
        <f t="shared" si="378"/>
        <v>986.03036399997131</v>
      </c>
      <c r="L4814" s="19">
        <f t="shared" si="379"/>
        <v>683319.04225198017</v>
      </c>
      <c r="M4814" s="29">
        <f>Table4[[#This Row],[Revenue]]/Table4[[#This Row],[Units]]</f>
        <v>2.8014182380951564</v>
      </c>
      <c r="N4814" s="31">
        <f t="shared" si="380"/>
        <v>0.50790104053247997</v>
      </c>
    </row>
    <row r="4815" spans="1:14" x14ac:dyDescent="0.25">
      <c r="A4815" s="35">
        <v>1993</v>
      </c>
      <c r="B4815" s="15" t="s">
        <v>174</v>
      </c>
      <c r="C4815" s="15" t="s">
        <v>169</v>
      </c>
      <c r="D4815" s="15" t="s">
        <v>5</v>
      </c>
      <c r="E4815" s="15" t="s">
        <v>94</v>
      </c>
      <c r="F4815" s="16">
        <v>473</v>
      </c>
      <c r="G4815" s="19">
        <v>758.06527499996935</v>
      </c>
      <c r="H4815" s="19">
        <f t="shared" si="376"/>
        <v>358564.8750749855</v>
      </c>
      <c r="I4815" s="20">
        <v>1710.0684709999307</v>
      </c>
      <c r="J4815" s="19">
        <f t="shared" si="377"/>
        <v>808862.38678296725</v>
      </c>
      <c r="K4815" s="19">
        <f t="shared" si="378"/>
        <v>952.00319599996135</v>
      </c>
      <c r="L4815" s="19">
        <f t="shared" si="379"/>
        <v>450297.51170798176</v>
      </c>
      <c r="M4815" s="29">
        <f>Table4[[#This Row],[Revenue]]/Table4[[#This Row],[Units]]</f>
        <v>3.6153667463000647</v>
      </c>
      <c r="N4815" s="31">
        <f t="shared" si="380"/>
        <v>0.55670472390108172</v>
      </c>
    </row>
    <row r="4816" spans="1:14" x14ac:dyDescent="0.25">
      <c r="A4816" s="35">
        <v>1996</v>
      </c>
      <c r="B4816" s="15" t="s">
        <v>175</v>
      </c>
      <c r="C4816" s="15" t="s">
        <v>169</v>
      </c>
      <c r="D4816" s="15" t="s">
        <v>5</v>
      </c>
      <c r="E4816" s="15" t="s">
        <v>94</v>
      </c>
      <c r="F4816" s="16">
        <v>332</v>
      </c>
      <c r="G4816" s="19">
        <v>516.20442683119416</v>
      </c>
      <c r="H4816" s="19">
        <f t="shared" si="376"/>
        <v>171379.86970795647</v>
      </c>
      <c r="I4816" s="20">
        <v>819.70395751999069</v>
      </c>
      <c r="J4816" s="19">
        <f t="shared" si="377"/>
        <v>272141.71389663691</v>
      </c>
      <c r="K4816" s="19">
        <f t="shared" si="378"/>
        <v>303.49953068879654</v>
      </c>
      <c r="L4816" s="19">
        <f t="shared" si="379"/>
        <v>100761.84418868044</v>
      </c>
      <c r="M4816" s="29">
        <f>Table4[[#This Row],[Revenue]]/Table4[[#This Row],[Units]]</f>
        <v>2.4689878238553935</v>
      </c>
      <c r="N4816" s="31">
        <f t="shared" si="380"/>
        <v>0.3702550511126389</v>
      </c>
    </row>
    <row r="4817" spans="1:19" x14ac:dyDescent="0.25">
      <c r="A4817" s="35">
        <v>1996</v>
      </c>
      <c r="B4817" s="15" t="s">
        <v>172</v>
      </c>
      <c r="C4817" s="15" t="s">
        <v>169</v>
      </c>
      <c r="D4817" s="15" t="s">
        <v>5</v>
      </c>
      <c r="E4817" s="15" t="s">
        <v>94</v>
      </c>
      <c r="F4817" s="16">
        <v>279</v>
      </c>
      <c r="G4817" s="19">
        <v>379.06058872999938</v>
      </c>
      <c r="H4817" s="19">
        <f t="shared" si="376"/>
        <v>105757.90425566983</v>
      </c>
      <c r="I4817" s="20">
        <v>628.6548829999989</v>
      </c>
      <c r="J4817" s="19">
        <f t="shared" si="377"/>
        <v>175394.71235699969</v>
      </c>
      <c r="K4817" s="19">
        <f t="shared" si="378"/>
        <v>249.59429426999952</v>
      </c>
      <c r="L4817" s="19">
        <f t="shared" si="379"/>
        <v>69636.808101329865</v>
      </c>
      <c r="M4817" s="29">
        <f>Table4[[#This Row],[Revenue]]/Table4[[#This Row],[Units]]</f>
        <v>2.2532433082437238</v>
      </c>
      <c r="N4817" s="31">
        <f t="shared" si="380"/>
        <v>0.39702911886870679</v>
      </c>
    </row>
    <row r="4818" spans="1:19" x14ac:dyDescent="0.25">
      <c r="A4818" s="35">
        <v>1996</v>
      </c>
      <c r="B4818" s="15" t="s">
        <v>173</v>
      </c>
      <c r="C4818" s="15" t="s">
        <v>169</v>
      </c>
      <c r="D4818" s="15" t="s">
        <v>5</v>
      </c>
      <c r="E4818" s="15" t="s">
        <v>94</v>
      </c>
      <c r="F4818" s="16">
        <v>146</v>
      </c>
      <c r="G4818" s="19">
        <v>183.80608548599909</v>
      </c>
      <c r="H4818" s="19">
        <f t="shared" si="376"/>
        <v>26835.688480955869</v>
      </c>
      <c r="I4818" s="20">
        <v>435.6696305999979</v>
      </c>
      <c r="J4818" s="19">
        <f t="shared" si="377"/>
        <v>63607.766067599696</v>
      </c>
      <c r="K4818" s="19">
        <f t="shared" si="378"/>
        <v>251.86354511399881</v>
      </c>
      <c r="L4818" s="19">
        <f t="shared" si="379"/>
        <v>36772.077586643827</v>
      </c>
      <c r="M4818" s="29">
        <f>Table4[[#This Row],[Revenue]]/Table4[[#This Row],[Units]]</f>
        <v>2.9840385657534103</v>
      </c>
      <c r="N4818" s="31">
        <f t="shared" si="380"/>
        <v>0.57810672909914784</v>
      </c>
    </row>
    <row r="4819" spans="1:19" x14ac:dyDescent="0.25">
      <c r="A4819" s="35">
        <v>1997</v>
      </c>
      <c r="B4819" s="15" t="s">
        <v>173</v>
      </c>
      <c r="C4819" s="15" t="s">
        <v>169</v>
      </c>
      <c r="D4819" s="15" t="s">
        <v>5</v>
      </c>
      <c r="E4819" s="15" t="s">
        <v>94</v>
      </c>
      <c r="F4819" s="16">
        <v>785</v>
      </c>
      <c r="G4819" s="19">
        <v>973.73362499998041</v>
      </c>
      <c r="H4819" s="19">
        <f t="shared" si="376"/>
        <v>764380.89562498464</v>
      </c>
      <c r="I4819" s="20">
        <v>2059.777259049959</v>
      </c>
      <c r="J4819" s="19">
        <f t="shared" si="377"/>
        <v>1616925.1483542179</v>
      </c>
      <c r="K4819" s="19">
        <f t="shared" si="378"/>
        <v>1086.0436340499787</v>
      </c>
      <c r="L4819" s="19">
        <f t="shared" si="379"/>
        <v>852544.25272923324</v>
      </c>
      <c r="M4819" s="29">
        <f>Table4[[#This Row],[Revenue]]/Table4[[#This Row],[Units]]</f>
        <v>2.6239200752228777</v>
      </c>
      <c r="N4819" s="31">
        <f t="shared" si="380"/>
        <v>0.52726265875510236</v>
      </c>
    </row>
    <row r="4820" spans="1:19" x14ac:dyDescent="0.25">
      <c r="A4820" s="35">
        <v>1999</v>
      </c>
      <c r="B4820" s="15" t="s">
        <v>176</v>
      </c>
      <c r="C4820" s="15" t="s">
        <v>169</v>
      </c>
      <c r="D4820" s="15" t="s">
        <v>5</v>
      </c>
      <c r="E4820" s="15" t="s">
        <v>94</v>
      </c>
      <c r="F4820" s="16">
        <v>785</v>
      </c>
      <c r="G4820" s="19">
        <v>1218.8891249999533</v>
      </c>
      <c r="H4820" s="19">
        <f t="shared" si="376"/>
        <v>956827.96312496334</v>
      </c>
      <c r="I4820" s="20">
        <v>2408.2074649999081</v>
      </c>
      <c r="J4820" s="19">
        <f t="shared" si="377"/>
        <v>1890442.8600249279</v>
      </c>
      <c r="K4820" s="19">
        <f t="shared" si="378"/>
        <v>1189.3183399999548</v>
      </c>
      <c r="L4820" s="19">
        <f t="shared" si="379"/>
        <v>933614.89689996454</v>
      </c>
      <c r="M4820" s="29">
        <f>Table4[[#This Row],[Revenue]]/Table4[[#This Row],[Units]]</f>
        <v>3.0677802101909659</v>
      </c>
      <c r="N4820" s="31">
        <f t="shared" si="380"/>
        <v>0.49386041580101164</v>
      </c>
    </row>
    <row r="4821" spans="1:19" x14ac:dyDescent="0.25">
      <c r="A4821" s="35">
        <v>1999</v>
      </c>
      <c r="B4821" s="15" t="s">
        <v>174</v>
      </c>
      <c r="C4821" s="15" t="s">
        <v>169</v>
      </c>
      <c r="D4821" s="15" t="s">
        <v>5</v>
      </c>
      <c r="E4821" s="15" t="s">
        <v>94</v>
      </c>
      <c r="F4821" s="16">
        <v>232</v>
      </c>
      <c r="G4821" s="19">
        <v>666.24483007997651</v>
      </c>
      <c r="H4821" s="19">
        <f t="shared" si="376"/>
        <v>154568.80057855454</v>
      </c>
      <c r="I4821" s="20">
        <v>1033.4439679999634</v>
      </c>
      <c r="J4821" s="19">
        <f t="shared" si="377"/>
        <v>239759.00057599152</v>
      </c>
      <c r="K4821" s="19">
        <f t="shared" si="378"/>
        <v>367.19913791998692</v>
      </c>
      <c r="L4821" s="19">
        <f t="shared" si="379"/>
        <v>85190.199997436983</v>
      </c>
      <c r="M4821" s="29">
        <f>Table4[[#This Row],[Revenue]]/Table4[[#This Row],[Units]]</f>
        <v>4.4544998620688077</v>
      </c>
      <c r="N4821" s="31">
        <f t="shared" si="380"/>
        <v>0.35531596224866629</v>
      </c>
    </row>
    <row r="4822" spans="1:19" x14ac:dyDescent="0.25">
      <c r="A4822" s="35">
        <v>1999</v>
      </c>
      <c r="B4822" s="15" t="s">
        <v>174</v>
      </c>
      <c r="C4822" s="15" t="s">
        <v>169</v>
      </c>
      <c r="D4822" s="15" t="s">
        <v>5</v>
      </c>
      <c r="E4822" s="15" t="s">
        <v>94</v>
      </c>
      <c r="F4822" s="16">
        <v>146</v>
      </c>
      <c r="G4822" s="19">
        <v>255.76378619999093</v>
      </c>
      <c r="H4822" s="19">
        <f t="shared" si="376"/>
        <v>37341.512785198676</v>
      </c>
      <c r="I4822" s="20">
        <v>603.68801999997868</v>
      </c>
      <c r="J4822" s="19">
        <f t="shared" si="377"/>
        <v>88138.450919996889</v>
      </c>
      <c r="K4822" s="19">
        <f t="shared" si="378"/>
        <v>347.92423379998775</v>
      </c>
      <c r="L4822" s="19">
        <f t="shared" si="379"/>
        <v>50796.938134798213</v>
      </c>
      <c r="M4822" s="29">
        <f>Table4[[#This Row],[Revenue]]/Table4[[#This Row],[Units]]</f>
        <v>4.1348494520546488</v>
      </c>
      <c r="N4822" s="31">
        <f t="shared" si="380"/>
        <v>0.57633118808619066</v>
      </c>
    </row>
    <row r="4823" spans="1:19" x14ac:dyDescent="0.25">
      <c r="A4823" s="35">
        <v>2007</v>
      </c>
      <c r="B4823" s="15" t="s">
        <v>171</v>
      </c>
      <c r="C4823" s="15" t="s">
        <v>169</v>
      </c>
      <c r="D4823" s="15" t="s">
        <v>5</v>
      </c>
      <c r="E4823" s="15" t="s">
        <v>94</v>
      </c>
      <c r="F4823" s="16">
        <v>295</v>
      </c>
      <c r="G4823" s="19">
        <v>598.1800815559958</v>
      </c>
      <c r="H4823" s="19">
        <f t="shared" si="376"/>
        <v>176463.12405901877</v>
      </c>
      <c r="I4823" s="20">
        <v>1400.1583275999938</v>
      </c>
      <c r="J4823" s="19">
        <f t="shared" si="377"/>
        <v>413046.70664199814</v>
      </c>
      <c r="K4823" s="19">
        <f t="shared" si="378"/>
        <v>801.97824604399796</v>
      </c>
      <c r="L4823" s="19">
        <f t="shared" si="379"/>
        <v>236583.58258297938</v>
      </c>
      <c r="M4823" s="29">
        <f>Table4[[#This Row],[Revenue]]/Table4[[#This Row],[Units]]</f>
        <v>4.7462994155931995</v>
      </c>
      <c r="N4823" s="31">
        <f t="shared" si="380"/>
        <v>0.57277682833102594</v>
      </c>
    </row>
    <row r="4824" spans="1:19" x14ac:dyDescent="0.25">
      <c r="A4824" s="35">
        <v>2007</v>
      </c>
      <c r="B4824" s="15" t="s">
        <v>176</v>
      </c>
      <c r="C4824" s="15" t="s">
        <v>169</v>
      </c>
      <c r="D4824" s="15" t="s">
        <v>5</v>
      </c>
      <c r="E4824" s="15" t="s">
        <v>94</v>
      </c>
      <c r="F4824" s="16">
        <v>159</v>
      </c>
      <c r="G4824" s="19">
        <v>200.93355161689945</v>
      </c>
      <c r="H4824" s="19">
        <f t="shared" si="376"/>
        <v>31948.434707087014</v>
      </c>
      <c r="I4824" s="20">
        <v>450.28960198999874</v>
      </c>
      <c r="J4824" s="19">
        <f t="shared" si="377"/>
        <v>71596.046716409794</v>
      </c>
      <c r="K4824" s="19">
        <f t="shared" si="378"/>
        <v>249.35605037309929</v>
      </c>
      <c r="L4824" s="19">
        <f t="shared" si="379"/>
        <v>39647.61200932278</v>
      </c>
      <c r="M4824" s="29">
        <f>Table4[[#This Row],[Revenue]]/Table4[[#This Row],[Units]]</f>
        <v>2.8320100754087973</v>
      </c>
      <c r="N4824" s="31">
        <f t="shared" si="380"/>
        <v>0.55376817335133066</v>
      </c>
    </row>
    <row r="4825" spans="1:19" x14ac:dyDescent="0.25">
      <c r="A4825" s="35">
        <v>2008</v>
      </c>
      <c r="B4825" s="15" t="s">
        <v>175</v>
      </c>
      <c r="C4825" s="15" t="s">
        <v>169</v>
      </c>
      <c r="D4825" s="15" t="s">
        <v>5</v>
      </c>
      <c r="E4825" s="15" t="s">
        <v>94</v>
      </c>
      <c r="F4825" s="16">
        <v>465</v>
      </c>
      <c r="G4825" s="19">
        <v>627.0176249999829</v>
      </c>
      <c r="H4825" s="19">
        <f t="shared" si="376"/>
        <v>291563.19562499208</v>
      </c>
      <c r="I4825" s="20">
        <v>1422.0490049999612</v>
      </c>
      <c r="J4825" s="19">
        <f t="shared" si="377"/>
        <v>661252.787324982</v>
      </c>
      <c r="K4825" s="19">
        <f t="shared" si="378"/>
        <v>795.0313799999783</v>
      </c>
      <c r="L4825" s="19">
        <f t="shared" si="379"/>
        <v>369689.59169998992</v>
      </c>
      <c r="M4825" s="29">
        <f>Table4[[#This Row],[Revenue]]/Table4[[#This Row],[Units]]</f>
        <v>3.058169903225723</v>
      </c>
      <c r="N4825" s="31">
        <f t="shared" si="380"/>
        <v>0.55907453062772616</v>
      </c>
    </row>
    <row r="4826" spans="1:19" x14ac:dyDescent="0.25">
      <c r="A4826" s="35">
        <v>2009</v>
      </c>
      <c r="B4826" s="15" t="s">
        <v>171</v>
      </c>
      <c r="C4826" s="15" t="s">
        <v>169</v>
      </c>
      <c r="D4826" s="15" t="s">
        <v>5</v>
      </c>
      <c r="E4826" s="15" t="s">
        <v>94</v>
      </c>
      <c r="F4826" s="16">
        <v>159</v>
      </c>
      <c r="G4826" s="19">
        <v>310.74125681998703</v>
      </c>
      <c r="H4826" s="19">
        <f t="shared" si="376"/>
        <v>49407.859834377938</v>
      </c>
      <c r="I4826" s="20">
        <v>692.27002199997116</v>
      </c>
      <c r="J4826" s="19">
        <f t="shared" si="377"/>
        <v>110070.93349799541</v>
      </c>
      <c r="K4826" s="19">
        <f t="shared" si="378"/>
        <v>381.52876517998413</v>
      </c>
      <c r="L4826" s="19">
        <f t="shared" si="379"/>
        <v>60663.073663617477</v>
      </c>
      <c r="M4826" s="29">
        <f>Table4[[#This Row],[Revenue]]/Table4[[#This Row],[Units]]</f>
        <v>4.3538995094337807</v>
      </c>
      <c r="N4826" s="31">
        <f t="shared" si="380"/>
        <v>0.55112709355483258</v>
      </c>
    </row>
    <row r="4827" spans="1:19" x14ac:dyDescent="0.25">
      <c r="A4827" s="35">
        <v>2010</v>
      </c>
      <c r="B4827" s="15" t="s">
        <v>174</v>
      </c>
      <c r="C4827" s="15" t="s">
        <v>169</v>
      </c>
      <c r="D4827" s="15" t="s">
        <v>5</v>
      </c>
      <c r="E4827" s="15" t="s">
        <v>94</v>
      </c>
      <c r="F4827" s="16">
        <v>295</v>
      </c>
      <c r="G4827" s="19">
        <v>887.85737024996251</v>
      </c>
      <c r="H4827" s="19">
        <f t="shared" si="376"/>
        <v>261917.92422373896</v>
      </c>
      <c r="I4827" s="20">
        <v>1799.9612749999451</v>
      </c>
      <c r="J4827" s="19">
        <f t="shared" si="377"/>
        <v>530988.57612498384</v>
      </c>
      <c r="K4827" s="19">
        <f t="shared" si="378"/>
        <v>912.10390474998258</v>
      </c>
      <c r="L4827" s="19">
        <f t="shared" si="379"/>
        <v>269070.65190124488</v>
      </c>
      <c r="M4827" s="29">
        <f>Table4[[#This Row],[Revenue]]/Table4[[#This Row],[Units]]</f>
        <v>6.1015636440676104</v>
      </c>
      <c r="N4827" s="31">
        <f t="shared" si="380"/>
        <v>0.50673529337458134</v>
      </c>
    </row>
    <row r="4828" spans="1:19" x14ac:dyDescent="0.25">
      <c r="A4828" s="35">
        <v>2011</v>
      </c>
      <c r="B4828" s="15" t="s">
        <v>175</v>
      </c>
      <c r="C4828" s="15" t="s">
        <v>169</v>
      </c>
      <c r="D4828" s="15" t="s">
        <v>6</v>
      </c>
      <c r="E4828" s="15" t="s">
        <v>94</v>
      </c>
      <c r="F4828" s="16">
        <v>208</v>
      </c>
      <c r="G4828" s="19">
        <v>298.90658787359996</v>
      </c>
      <c r="H4828" s="19">
        <f t="shared" si="376"/>
        <v>62172.570277708794</v>
      </c>
      <c r="I4828" s="20">
        <v>573.15307055999983</v>
      </c>
      <c r="J4828" s="19">
        <f t="shared" si="377"/>
        <v>119215.83867647997</v>
      </c>
      <c r="K4828" s="19">
        <f t="shared" si="378"/>
        <v>274.24648268639987</v>
      </c>
      <c r="L4828" s="19">
        <f t="shared" si="379"/>
        <v>57043.268398771172</v>
      </c>
      <c r="M4828" s="29">
        <f>Table4[[#This Row],[Revenue]]/Table4[[#This Row],[Units]]</f>
        <v>2.7555436084615375</v>
      </c>
      <c r="N4828" s="31">
        <f t="shared" si="380"/>
        <v>0.47848733047604025</v>
      </c>
    </row>
    <row r="4829" spans="1:19" x14ac:dyDescent="0.25">
      <c r="A4829" s="35">
        <v>1990</v>
      </c>
      <c r="B4829" s="15" t="s">
        <v>172</v>
      </c>
      <c r="C4829" s="15" t="s">
        <v>170</v>
      </c>
      <c r="D4829" s="15" t="s">
        <v>168</v>
      </c>
      <c r="E4829" s="15" t="s">
        <v>167</v>
      </c>
      <c r="F4829" s="16">
        <v>286</v>
      </c>
      <c r="G4829" s="19">
        <v>392.224480453198</v>
      </c>
      <c r="H4829" s="19">
        <f t="shared" si="376"/>
        <v>112176.20140961463</v>
      </c>
      <c r="I4829" s="20">
        <v>720.68703371999629</v>
      </c>
      <c r="J4829" s="19">
        <f t="shared" si="377"/>
        <v>206116.49164391894</v>
      </c>
      <c r="K4829" s="19">
        <f t="shared" si="378"/>
        <v>328.4625532667983</v>
      </c>
      <c r="L4829" s="19">
        <f t="shared" si="379"/>
        <v>93940.29023430431</v>
      </c>
      <c r="M4829" s="29">
        <f>Table4[[#This Row],[Revenue]]/Table4[[#This Row],[Units]]</f>
        <v>2.5198847332867005</v>
      </c>
      <c r="N4829" s="31">
        <f t="shared" si="380"/>
        <v>0.45576309534994858</v>
      </c>
      <c r="O4829" s="37">
        <f>SUMIF(A:A,"2017",H:H)</f>
        <v>78305501.64695102</v>
      </c>
      <c r="P4829" s="37">
        <f>SUMIF(A:A,"2017",J:J)</f>
        <v>158696997.75309604</v>
      </c>
      <c r="Q4829" s="38" t="e">
        <f>(O4829-O4828)/O4828</f>
        <v>#DIV/0!</v>
      </c>
      <c r="R4829" s="38" t="e">
        <f>(P4829-P4828)/P4828</f>
        <v>#DIV/0!</v>
      </c>
      <c r="S4829" s="40">
        <v>2017</v>
      </c>
    </row>
    <row r="4830" spans="1:19" x14ac:dyDescent="0.25">
      <c r="A4830" s="35">
        <v>1990</v>
      </c>
      <c r="B4830" s="15" t="s">
        <v>172</v>
      </c>
      <c r="C4830" s="15" t="s">
        <v>170</v>
      </c>
      <c r="D4830" s="15" t="s">
        <v>168</v>
      </c>
      <c r="E4830" s="15" t="s">
        <v>167</v>
      </c>
      <c r="F4830" s="16">
        <v>237</v>
      </c>
      <c r="G4830" s="19">
        <v>244.1015937299984</v>
      </c>
      <c r="H4830" s="19">
        <f t="shared" si="376"/>
        <v>57852.077714009618</v>
      </c>
      <c r="I4830" s="20">
        <v>522.76038299999652</v>
      </c>
      <c r="J4830" s="19">
        <f t="shared" si="377"/>
        <v>123894.21077099917</v>
      </c>
      <c r="K4830" s="19">
        <f t="shared" si="378"/>
        <v>278.65878926999812</v>
      </c>
      <c r="L4830" s="19">
        <f t="shared" si="379"/>
        <v>66042.133056989551</v>
      </c>
      <c r="M4830" s="29">
        <f>Table4[[#This Row],[Revenue]]/Table4[[#This Row],[Units]]</f>
        <v>2.2057400126582132</v>
      </c>
      <c r="N4830" s="31">
        <f t="shared" si="380"/>
        <v>0.53305261517875957</v>
      </c>
      <c r="O4830" s="37">
        <f>SUMIF(A:A,"2021",H:H)</f>
        <v>527252630.37225723</v>
      </c>
      <c r="P4830" s="37">
        <f>SUMIF(A:A,"2021",J:J)</f>
        <v>1118488697.1751642</v>
      </c>
      <c r="Q4830" s="38">
        <f>(O4830-O4829)/O4829</f>
        <v>5.733276963723875</v>
      </c>
      <c r="R4830" s="38">
        <f>(P4830-P4829)/P4829</f>
        <v>6.0479512089783274</v>
      </c>
      <c r="S4830" s="40">
        <v>2021</v>
      </c>
    </row>
    <row r="4831" spans="1:19" x14ac:dyDescent="0.25">
      <c r="A4831" s="35">
        <v>1992</v>
      </c>
      <c r="B4831" s="15" t="s">
        <v>174</v>
      </c>
      <c r="C4831" s="15" t="s">
        <v>170</v>
      </c>
      <c r="D4831" s="15" t="s">
        <v>168</v>
      </c>
      <c r="E4831" s="15" t="s">
        <v>167</v>
      </c>
      <c r="F4831" s="16">
        <v>688</v>
      </c>
      <c r="G4831" s="19">
        <v>1033.8875929599667</v>
      </c>
      <c r="H4831" s="19">
        <f t="shared" si="376"/>
        <v>711314.66395645705</v>
      </c>
      <c r="I4831" s="20">
        <v>2068.5148159999494</v>
      </c>
      <c r="J4831" s="19">
        <f t="shared" si="377"/>
        <v>1423138.1934079651</v>
      </c>
      <c r="K4831" s="19">
        <f t="shared" si="378"/>
        <v>1034.6272230399827</v>
      </c>
      <c r="L4831" s="19">
        <f t="shared" si="379"/>
        <v>711823.52945150807</v>
      </c>
      <c r="M4831" s="29">
        <f>Table4[[#This Row],[Revenue]]/Table4[[#This Row],[Units]]</f>
        <v>3.0065622325580659</v>
      </c>
      <c r="N4831" s="31">
        <f t="shared" si="380"/>
        <v>0.50017878288187612</v>
      </c>
    </row>
    <row r="4832" spans="1:19" x14ac:dyDescent="0.25">
      <c r="A4832" s="35">
        <v>1993</v>
      </c>
      <c r="B4832" s="15" t="s">
        <v>174</v>
      </c>
      <c r="C4832" s="15" t="s">
        <v>170</v>
      </c>
      <c r="D4832" s="15" t="s">
        <v>168</v>
      </c>
      <c r="E4832" s="15" t="s">
        <v>167</v>
      </c>
      <c r="F4832" s="16">
        <v>286</v>
      </c>
      <c r="G4832" s="19">
        <v>583.01996093997593</v>
      </c>
      <c r="H4832" s="19">
        <f t="shared" si="376"/>
        <v>166743.70882883313</v>
      </c>
      <c r="I4832" s="20">
        <v>1051.4248739999566</v>
      </c>
      <c r="J4832" s="19">
        <f t="shared" si="377"/>
        <v>300707.51396398759</v>
      </c>
      <c r="K4832" s="19">
        <f t="shared" si="378"/>
        <v>468.40491305998069</v>
      </c>
      <c r="L4832" s="19">
        <f t="shared" si="379"/>
        <v>133963.80513515446</v>
      </c>
      <c r="M4832" s="29">
        <f>Table4[[#This Row],[Revenue]]/Table4[[#This Row],[Units]]</f>
        <v>3.6763107482515966</v>
      </c>
      <c r="N4832" s="31">
        <f t="shared" si="380"/>
        <v>0.44549536980042953</v>
      </c>
    </row>
    <row r="4833" spans="1:14" x14ac:dyDescent="0.25">
      <c r="A4833" s="35">
        <v>1996</v>
      </c>
      <c r="B4833" s="15" t="s">
        <v>175</v>
      </c>
      <c r="C4833" s="15" t="s">
        <v>170</v>
      </c>
      <c r="D4833" s="15" t="s">
        <v>168</v>
      </c>
      <c r="E4833" s="15" t="s">
        <v>167</v>
      </c>
      <c r="F4833" s="16">
        <v>293</v>
      </c>
      <c r="G4833" s="19">
        <v>423.39659603269536</v>
      </c>
      <c r="H4833" s="19">
        <f t="shared" si="376"/>
        <v>124055.20263757974</v>
      </c>
      <c r="I4833" s="20">
        <v>774.00635816999147</v>
      </c>
      <c r="J4833" s="19">
        <f t="shared" si="377"/>
        <v>226783.8629438075</v>
      </c>
      <c r="K4833" s="19">
        <f t="shared" si="378"/>
        <v>350.60976213729612</v>
      </c>
      <c r="L4833" s="19">
        <f t="shared" si="379"/>
        <v>102728.66030622776</v>
      </c>
      <c r="M4833" s="29">
        <f>Table4[[#This Row],[Revenue]]/Table4[[#This Row],[Units]]</f>
        <v>2.6416599254948516</v>
      </c>
      <c r="N4833" s="31">
        <f t="shared" si="380"/>
        <v>0.45298046771379791</v>
      </c>
    </row>
    <row r="4834" spans="1:14" x14ac:dyDescent="0.25">
      <c r="A4834" s="35">
        <v>1996</v>
      </c>
      <c r="B4834" s="15" t="s">
        <v>173</v>
      </c>
      <c r="C4834" s="15" t="s">
        <v>170</v>
      </c>
      <c r="D4834" s="15" t="s">
        <v>168</v>
      </c>
      <c r="E4834" s="15" t="s">
        <v>167</v>
      </c>
      <c r="F4834" s="16">
        <v>178</v>
      </c>
      <c r="G4834" s="19">
        <v>189.10967636399877</v>
      </c>
      <c r="H4834" s="19">
        <f t="shared" si="376"/>
        <v>33661.522392791783</v>
      </c>
      <c r="I4834" s="20">
        <v>459.69250439999706</v>
      </c>
      <c r="J4834" s="19">
        <f t="shared" si="377"/>
        <v>81825.265783199473</v>
      </c>
      <c r="K4834" s="19">
        <f t="shared" si="378"/>
        <v>270.58282803599832</v>
      </c>
      <c r="L4834" s="19">
        <f t="shared" si="379"/>
        <v>48163.74339040769</v>
      </c>
      <c r="M4834" s="29">
        <f>Table4[[#This Row],[Revenue]]/Table4[[#This Row],[Units]]</f>
        <v>2.5825421595505453</v>
      </c>
      <c r="N4834" s="31">
        <f t="shared" si="380"/>
        <v>0.58861701125444765</v>
      </c>
    </row>
    <row r="4835" spans="1:14" x14ac:dyDescent="0.25">
      <c r="A4835" s="35">
        <v>1997</v>
      </c>
      <c r="B4835" s="15" t="s">
        <v>176</v>
      </c>
      <c r="C4835" s="15" t="s">
        <v>170</v>
      </c>
      <c r="D4835" s="15" t="s">
        <v>168</v>
      </c>
      <c r="E4835" s="15" t="s">
        <v>167</v>
      </c>
      <c r="F4835" s="16">
        <v>947</v>
      </c>
      <c r="G4835" s="19">
        <v>1228.8946355360747</v>
      </c>
      <c r="H4835" s="19">
        <f t="shared" si="376"/>
        <v>1163763.2198526626</v>
      </c>
      <c r="I4835" s="20">
        <v>2343.7363243099617</v>
      </c>
      <c r="J4835" s="19">
        <f t="shared" si="377"/>
        <v>2219518.2991215335</v>
      </c>
      <c r="K4835" s="19">
        <f t="shared" si="378"/>
        <v>1114.841688773887</v>
      </c>
      <c r="L4835" s="19">
        <f t="shared" si="379"/>
        <v>1055755.0792688709</v>
      </c>
      <c r="M4835" s="29">
        <f>Table4[[#This Row],[Revenue]]/Table4[[#This Row],[Units]]</f>
        <v>2.4749063614677524</v>
      </c>
      <c r="N4835" s="31">
        <f t="shared" si="380"/>
        <v>0.47566856271774366</v>
      </c>
    </row>
    <row r="4836" spans="1:14" x14ac:dyDescent="0.25">
      <c r="A4836" s="35">
        <v>1997</v>
      </c>
      <c r="B4836" s="15" t="s">
        <v>172</v>
      </c>
      <c r="C4836" s="15" t="s">
        <v>170</v>
      </c>
      <c r="D4836" s="15" t="s">
        <v>168</v>
      </c>
      <c r="E4836" s="15" t="s">
        <v>167</v>
      </c>
      <c r="F4836" s="16">
        <v>670</v>
      </c>
      <c r="G4836" s="19">
        <v>888.41615836598328</v>
      </c>
      <c r="H4836" s="19">
        <f t="shared" si="376"/>
        <v>595238.82610520883</v>
      </c>
      <c r="I4836" s="20">
        <v>1396.7214785999738</v>
      </c>
      <c r="J4836" s="19">
        <f t="shared" si="377"/>
        <v>935803.39066198247</v>
      </c>
      <c r="K4836" s="19">
        <f t="shared" si="378"/>
        <v>508.30532023399053</v>
      </c>
      <c r="L4836" s="19">
        <f t="shared" si="379"/>
        <v>340564.56455677364</v>
      </c>
      <c r="M4836" s="29">
        <f>Table4[[#This Row],[Revenue]]/Table4[[#This Row],[Units]]</f>
        <v>2.0846589232835431</v>
      </c>
      <c r="N4836" s="31">
        <f t="shared" si="380"/>
        <v>0.36392747446219453</v>
      </c>
    </row>
    <row r="4837" spans="1:14" x14ac:dyDescent="0.25">
      <c r="A4837" s="35">
        <v>1999</v>
      </c>
      <c r="B4837" s="15" t="s">
        <v>175</v>
      </c>
      <c r="C4837" s="15" t="s">
        <v>170</v>
      </c>
      <c r="D4837" s="15" t="s">
        <v>168</v>
      </c>
      <c r="E4837" s="15" t="s">
        <v>167</v>
      </c>
      <c r="F4837" s="16">
        <v>947</v>
      </c>
      <c r="G4837" s="19">
        <v>1537.4233387999375</v>
      </c>
      <c r="H4837" s="19">
        <f t="shared" si="376"/>
        <v>1455939.9018435408</v>
      </c>
      <c r="I4837" s="20">
        <v>2725.3494799999094</v>
      </c>
      <c r="J4837" s="19">
        <f t="shared" si="377"/>
        <v>2580905.9575599143</v>
      </c>
      <c r="K4837" s="19">
        <f t="shared" si="378"/>
        <v>1187.9261411999719</v>
      </c>
      <c r="L4837" s="19">
        <f t="shared" si="379"/>
        <v>1124966.0557163735</v>
      </c>
      <c r="M4837" s="29">
        <f>Table4[[#This Row],[Revenue]]/Table4[[#This Row],[Units]]</f>
        <v>2.8778769588172222</v>
      </c>
      <c r="N4837" s="31">
        <f t="shared" si="380"/>
        <v>0.43588029715734344</v>
      </c>
    </row>
    <row r="4838" spans="1:14" x14ac:dyDescent="0.25">
      <c r="A4838" s="35">
        <v>1999</v>
      </c>
      <c r="B4838" s="15" t="s">
        <v>174</v>
      </c>
      <c r="C4838" s="15" t="s">
        <v>170</v>
      </c>
      <c r="D4838" s="15" t="s">
        <v>168</v>
      </c>
      <c r="E4838" s="15" t="s">
        <v>167</v>
      </c>
      <c r="F4838" s="16">
        <v>670</v>
      </c>
      <c r="G4838" s="19">
        <v>1049.7562221999631</v>
      </c>
      <c r="H4838" s="19">
        <f t="shared" si="376"/>
        <v>703336.66887397529</v>
      </c>
      <c r="I4838" s="20">
        <v>2099.4636199999441</v>
      </c>
      <c r="J4838" s="19">
        <f t="shared" si="377"/>
        <v>1406640.6253999625</v>
      </c>
      <c r="K4838" s="19">
        <f t="shared" si="378"/>
        <v>1049.707397799981</v>
      </c>
      <c r="L4838" s="19">
        <f t="shared" si="379"/>
        <v>703303.95652598725</v>
      </c>
      <c r="M4838" s="29">
        <f>Table4[[#This Row],[Revenue]]/Table4[[#This Row],[Units]]</f>
        <v>3.1335277910446928</v>
      </c>
      <c r="N4838" s="31">
        <f t="shared" si="380"/>
        <v>0.49998837217289288</v>
      </c>
    </row>
    <row r="4839" spans="1:14" x14ac:dyDescent="0.25">
      <c r="A4839" s="35">
        <v>1999</v>
      </c>
      <c r="B4839" s="15" t="s">
        <v>172</v>
      </c>
      <c r="C4839" s="15" t="s">
        <v>170</v>
      </c>
      <c r="D4839" s="15" t="s">
        <v>168</v>
      </c>
      <c r="E4839" s="15" t="s">
        <v>167</v>
      </c>
      <c r="F4839" s="16">
        <v>293</v>
      </c>
      <c r="G4839" s="19">
        <v>560.0359476299792</v>
      </c>
      <c r="H4839" s="19">
        <f t="shared" si="376"/>
        <v>164090.5326555839</v>
      </c>
      <c r="I4839" s="20">
        <v>1004.4800729999629</v>
      </c>
      <c r="J4839" s="19">
        <f t="shared" si="377"/>
        <v>294312.66138898913</v>
      </c>
      <c r="K4839" s="19">
        <f t="shared" si="378"/>
        <v>444.44412536998368</v>
      </c>
      <c r="L4839" s="19">
        <f t="shared" si="379"/>
        <v>130222.12873340523</v>
      </c>
      <c r="M4839" s="29">
        <f>Table4[[#This Row],[Revenue]]/Table4[[#This Row],[Units]]</f>
        <v>3.4282596348121599</v>
      </c>
      <c r="N4839" s="31">
        <f t="shared" si="380"/>
        <v>0.44246186391992276</v>
      </c>
    </row>
    <row r="4840" spans="1:14" x14ac:dyDescent="0.25">
      <c r="A4840" s="35">
        <v>1999</v>
      </c>
      <c r="B4840" s="15" t="s">
        <v>174</v>
      </c>
      <c r="C4840" s="15" t="s">
        <v>170</v>
      </c>
      <c r="D4840" s="15" t="s">
        <v>168</v>
      </c>
      <c r="E4840" s="15" t="s">
        <v>167</v>
      </c>
      <c r="F4840" s="16">
        <v>178</v>
      </c>
      <c r="G4840" s="19">
        <v>261.55655645999059</v>
      </c>
      <c r="H4840" s="19">
        <f t="shared" si="376"/>
        <v>46557.067049878322</v>
      </c>
      <c r="I4840" s="20">
        <v>632.91066599997714</v>
      </c>
      <c r="J4840" s="19">
        <f t="shared" si="377"/>
        <v>112658.09854799593</v>
      </c>
      <c r="K4840" s="19">
        <f t="shared" si="378"/>
        <v>371.35410953998655</v>
      </c>
      <c r="L4840" s="19">
        <f t="shared" si="379"/>
        <v>66101.031498117605</v>
      </c>
      <c r="M4840" s="29">
        <f>Table4[[#This Row],[Revenue]]/Table4[[#This Row],[Units]]</f>
        <v>3.5556778988762763</v>
      </c>
      <c r="N4840" s="31">
        <f t="shared" si="380"/>
        <v>0.58674016648662386</v>
      </c>
    </row>
    <row r="4841" spans="1:14" x14ac:dyDescent="0.25">
      <c r="A4841" s="35">
        <v>2001</v>
      </c>
      <c r="B4841" s="15" t="s">
        <v>173</v>
      </c>
      <c r="C4841" s="15" t="s">
        <v>170</v>
      </c>
      <c r="D4841" s="15" t="s">
        <v>168</v>
      </c>
      <c r="E4841" s="15" t="s">
        <v>167</v>
      </c>
      <c r="F4841" s="16">
        <v>889</v>
      </c>
      <c r="G4841" s="19">
        <v>2078.6820595198915</v>
      </c>
      <c r="H4841" s="19">
        <f t="shared" si="376"/>
        <v>1847948.3509131835</v>
      </c>
      <c r="I4841" s="20">
        <v>3599.700191999812</v>
      </c>
      <c r="J4841" s="19">
        <f t="shared" si="377"/>
        <v>3200133.4706878327</v>
      </c>
      <c r="K4841" s="19">
        <f t="shared" si="378"/>
        <v>1521.0181324799205</v>
      </c>
      <c r="L4841" s="19">
        <f t="shared" si="379"/>
        <v>1352185.1197746492</v>
      </c>
      <c r="M4841" s="29">
        <f>Table4[[#This Row],[Revenue]]/Table4[[#This Row],[Units]]</f>
        <v>4.0491565714283597</v>
      </c>
      <c r="N4841" s="31">
        <f t="shared" si="380"/>
        <v>0.42254022595001711</v>
      </c>
    </row>
    <row r="4842" spans="1:14" x14ac:dyDescent="0.25">
      <c r="A4842" s="35">
        <v>2008</v>
      </c>
      <c r="B4842" s="15" t="s">
        <v>173</v>
      </c>
      <c r="C4842" s="15" t="s">
        <v>170</v>
      </c>
      <c r="D4842" s="15" t="s">
        <v>168</v>
      </c>
      <c r="E4842" s="15" t="s">
        <v>167</v>
      </c>
      <c r="F4842" s="16">
        <v>876</v>
      </c>
      <c r="G4842" s="19">
        <v>1130.3361953099777</v>
      </c>
      <c r="H4842" s="19">
        <f t="shared" si="376"/>
        <v>990174.50709154049</v>
      </c>
      <c r="I4842" s="20">
        <v>2212.3345009999666</v>
      </c>
      <c r="J4842" s="19">
        <f t="shared" si="377"/>
        <v>1938005.0228759707</v>
      </c>
      <c r="K4842" s="19">
        <f t="shared" si="378"/>
        <v>1081.9983056899889</v>
      </c>
      <c r="L4842" s="19">
        <f t="shared" si="379"/>
        <v>947830.5157844302</v>
      </c>
      <c r="M4842" s="29">
        <f>Table4[[#This Row],[Revenue]]/Table4[[#This Row],[Units]]</f>
        <v>2.5254960057077245</v>
      </c>
      <c r="N4842" s="31">
        <f t="shared" si="380"/>
        <v>0.48907536595434814</v>
      </c>
    </row>
    <row r="4843" spans="1:14" x14ac:dyDescent="0.25">
      <c r="A4843" s="35">
        <v>2009</v>
      </c>
      <c r="B4843" s="15" t="s">
        <v>174</v>
      </c>
      <c r="C4843" s="15" t="s">
        <v>170</v>
      </c>
      <c r="D4843" s="15" t="s">
        <v>168</v>
      </c>
      <c r="E4843" s="15" t="s">
        <v>167</v>
      </c>
      <c r="F4843" s="16">
        <v>148</v>
      </c>
      <c r="G4843" s="19">
        <v>208.40817887999339</v>
      </c>
      <c r="H4843" s="19">
        <f t="shared" si="376"/>
        <v>30844.410474239023</v>
      </c>
      <c r="I4843" s="20">
        <v>549.88444799998263</v>
      </c>
      <c r="J4843" s="19">
        <f t="shared" si="377"/>
        <v>81382.898303997426</v>
      </c>
      <c r="K4843" s="19">
        <f t="shared" si="378"/>
        <v>341.47626911998924</v>
      </c>
      <c r="L4843" s="19">
        <f t="shared" si="379"/>
        <v>50538.487829758407</v>
      </c>
      <c r="M4843" s="29">
        <f>Table4[[#This Row],[Revenue]]/Table4[[#This Row],[Units]]</f>
        <v>3.7154354594593419</v>
      </c>
      <c r="N4843" s="31">
        <f t="shared" si="380"/>
        <v>0.62099641181341436</v>
      </c>
    </row>
    <row r="4844" spans="1:14" x14ac:dyDescent="0.25">
      <c r="A4844" s="35">
        <v>2010</v>
      </c>
      <c r="B4844" s="15" t="s">
        <v>175</v>
      </c>
      <c r="C4844" s="15" t="s">
        <v>170</v>
      </c>
      <c r="D4844" s="15" t="s">
        <v>168</v>
      </c>
      <c r="E4844" s="15" t="s">
        <v>167</v>
      </c>
      <c r="F4844" s="16">
        <v>892</v>
      </c>
      <c r="G4844" s="19">
        <v>2111.8191059198925</v>
      </c>
      <c r="H4844" s="19">
        <f t="shared" si="376"/>
        <v>1883742.642480544</v>
      </c>
      <c r="I4844" s="20">
        <v>3708.0616319998112</v>
      </c>
      <c r="J4844" s="19">
        <f t="shared" si="377"/>
        <v>3307590.9757438316</v>
      </c>
      <c r="K4844" s="19">
        <f t="shared" si="378"/>
        <v>1596.2425260799187</v>
      </c>
      <c r="L4844" s="19">
        <f t="shared" si="379"/>
        <v>1423848.3332632876</v>
      </c>
      <c r="M4844" s="29">
        <f>Table4[[#This Row],[Revenue]]/Table4[[#This Row],[Units]]</f>
        <v>4.1570197668159317</v>
      </c>
      <c r="N4844" s="31">
        <f t="shared" si="380"/>
        <v>0.43047896299907024</v>
      </c>
    </row>
    <row r="4845" spans="1:14" x14ac:dyDescent="0.25">
      <c r="A4845" s="35">
        <v>2010</v>
      </c>
      <c r="B4845" s="15" t="s">
        <v>175</v>
      </c>
      <c r="C4845" s="15" t="s">
        <v>170</v>
      </c>
      <c r="D4845" s="15" t="s">
        <v>168</v>
      </c>
      <c r="E4845" s="15" t="s">
        <v>167</v>
      </c>
      <c r="F4845" s="16">
        <v>878</v>
      </c>
      <c r="G4845" s="19">
        <v>1846.0227601199088</v>
      </c>
      <c r="H4845" s="19">
        <f t="shared" si="376"/>
        <v>1620807.9833852798</v>
      </c>
      <c r="I4845" s="20">
        <v>3539.9224519998247</v>
      </c>
      <c r="J4845" s="19">
        <f t="shared" si="377"/>
        <v>3108051.9128558459</v>
      </c>
      <c r="K4845" s="19">
        <f t="shared" si="378"/>
        <v>1693.899691879916</v>
      </c>
      <c r="L4845" s="19">
        <f t="shared" si="379"/>
        <v>1487243.9294705661</v>
      </c>
      <c r="M4845" s="29">
        <f>Table4[[#This Row],[Revenue]]/Table4[[#This Row],[Units]]</f>
        <v>4.0318023371296405</v>
      </c>
      <c r="N4845" s="31">
        <f t="shared" si="380"/>
        <v>0.47851322023254306</v>
      </c>
    </row>
    <row r="4846" spans="1:14" x14ac:dyDescent="0.25">
      <c r="A4846" s="35">
        <v>2010</v>
      </c>
      <c r="B4846" s="15" t="s">
        <v>176</v>
      </c>
      <c r="C4846" s="15" t="s">
        <v>170</v>
      </c>
      <c r="D4846" s="15" t="s">
        <v>168</v>
      </c>
      <c r="E4846" s="15" t="s">
        <v>167</v>
      </c>
      <c r="F4846" s="16">
        <v>880</v>
      </c>
      <c r="G4846" s="19">
        <v>1741.6386565199166</v>
      </c>
      <c r="H4846" s="19">
        <f t="shared" si="376"/>
        <v>1532642.0177375267</v>
      </c>
      <c r="I4846" s="20">
        <v>3297.9688919998416</v>
      </c>
      <c r="J4846" s="19">
        <f t="shared" si="377"/>
        <v>2902212.6249598605</v>
      </c>
      <c r="K4846" s="19">
        <f t="shared" si="378"/>
        <v>1556.330235479925</v>
      </c>
      <c r="L4846" s="19">
        <f t="shared" si="379"/>
        <v>1369570.6072223338</v>
      </c>
      <c r="M4846" s="29">
        <f>Table4[[#This Row],[Revenue]]/Table4[[#This Row],[Units]]</f>
        <v>3.7476919227270926</v>
      </c>
      <c r="N4846" s="31">
        <f t="shared" si="380"/>
        <v>0.47190567480950024</v>
      </c>
    </row>
    <row r="4847" spans="1:14" x14ac:dyDescent="0.25">
      <c r="A4847" s="35">
        <v>2010</v>
      </c>
      <c r="B4847" s="15" t="s">
        <v>173</v>
      </c>
      <c r="C4847" s="15" t="s">
        <v>170</v>
      </c>
      <c r="D4847" s="15" t="s">
        <v>168</v>
      </c>
      <c r="E4847" s="15" t="s">
        <v>167</v>
      </c>
      <c r="F4847" s="16">
        <v>882</v>
      </c>
      <c r="G4847" s="19">
        <v>1811.7767266799158</v>
      </c>
      <c r="H4847" s="19">
        <f t="shared" si="376"/>
        <v>1597987.0729316857</v>
      </c>
      <c r="I4847" s="20">
        <v>3065.1878279998573</v>
      </c>
      <c r="J4847" s="19">
        <f t="shared" si="377"/>
        <v>2703495.6642958741</v>
      </c>
      <c r="K4847" s="19">
        <f t="shared" si="378"/>
        <v>1253.4111013199415</v>
      </c>
      <c r="L4847" s="19">
        <f t="shared" si="379"/>
        <v>1105508.5913641884</v>
      </c>
      <c r="M4847" s="29">
        <f>Table4[[#This Row],[Revenue]]/Table4[[#This Row],[Units]]</f>
        <v>3.4752696462583414</v>
      </c>
      <c r="N4847" s="31">
        <f t="shared" si="380"/>
        <v>0.40891820392547895</v>
      </c>
    </row>
    <row r="4848" spans="1:14" x14ac:dyDescent="0.25">
      <c r="A4848" s="35">
        <v>2010</v>
      </c>
      <c r="B4848" s="15" t="s">
        <v>172</v>
      </c>
      <c r="C4848" s="15" t="s">
        <v>170</v>
      </c>
      <c r="D4848" s="15" t="s">
        <v>168</v>
      </c>
      <c r="E4848" s="15" t="s">
        <v>167</v>
      </c>
      <c r="F4848" s="16">
        <v>876</v>
      </c>
      <c r="G4848" s="19">
        <v>1524.6034599599316</v>
      </c>
      <c r="H4848" s="19">
        <f t="shared" si="376"/>
        <v>1335552.6309249001</v>
      </c>
      <c r="I4848" s="20">
        <v>2730.3805159998997</v>
      </c>
      <c r="J4848" s="19">
        <f t="shared" si="377"/>
        <v>2391813.332015912</v>
      </c>
      <c r="K4848" s="19">
        <f t="shared" si="378"/>
        <v>1205.7770560399681</v>
      </c>
      <c r="L4848" s="19">
        <f t="shared" si="379"/>
        <v>1056260.701091012</v>
      </c>
      <c r="M4848" s="29">
        <f>Table4[[#This Row],[Revenue]]/Table4[[#This Row],[Units]]</f>
        <v>3.1168727351597028</v>
      </c>
      <c r="N4848" s="31">
        <f t="shared" si="380"/>
        <v>0.44161502361087474</v>
      </c>
    </row>
    <row r="4849" spans="1:14" x14ac:dyDescent="0.25">
      <c r="A4849" s="35">
        <v>2010</v>
      </c>
      <c r="B4849" s="15" t="s">
        <v>174</v>
      </c>
      <c r="C4849" s="15" t="s">
        <v>170</v>
      </c>
      <c r="D4849" s="15" t="s">
        <v>168</v>
      </c>
      <c r="E4849" s="15" t="s">
        <v>167</v>
      </c>
      <c r="F4849" s="16">
        <v>157</v>
      </c>
      <c r="G4849" s="19">
        <v>255.17770253998918</v>
      </c>
      <c r="H4849" s="19">
        <f t="shared" si="376"/>
        <v>40062.899298778299</v>
      </c>
      <c r="I4849" s="20">
        <v>654.49823399997217</v>
      </c>
      <c r="J4849" s="19">
        <f t="shared" si="377"/>
        <v>102756.22273799563</v>
      </c>
      <c r="K4849" s="19">
        <f t="shared" si="378"/>
        <v>399.32053145998299</v>
      </c>
      <c r="L4849" s="19">
        <f t="shared" si="379"/>
        <v>62693.323439217333</v>
      </c>
      <c r="M4849" s="29">
        <f>Table4[[#This Row],[Revenue]]/Table4[[#This Row],[Units]]</f>
        <v>4.1687785605093772</v>
      </c>
      <c r="N4849" s="31">
        <f t="shared" si="380"/>
        <v>0.61011704954424673</v>
      </c>
    </row>
    <row r="4850" spans="1:14" x14ac:dyDescent="0.25">
      <c r="A4850" s="35">
        <v>2011</v>
      </c>
      <c r="B4850" s="15" t="s">
        <v>172</v>
      </c>
      <c r="C4850" s="15" t="s">
        <v>170</v>
      </c>
      <c r="D4850" s="15" t="s">
        <v>168</v>
      </c>
      <c r="E4850" s="15" t="s">
        <v>167</v>
      </c>
      <c r="F4850" s="16">
        <v>1424.9404271946967</v>
      </c>
      <c r="G4850" s="19">
        <v>4110.6207681579808</v>
      </c>
      <c r="H4850" s="19">
        <f t="shared" si="376"/>
        <v>5857389.713414425</v>
      </c>
      <c r="I4850" s="20">
        <v>8129.92607287176</v>
      </c>
      <c r="J4850" s="19">
        <f t="shared" si="377"/>
        <v>11584660.331339188</v>
      </c>
      <c r="K4850" s="19">
        <f t="shared" si="378"/>
        <v>4019.3053047137792</v>
      </c>
      <c r="L4850" s="19">
        <f t="shared" si="379"/>
        <v>5727270.6179247629</v>
      </c>
      <c r="M4850" s="29">
        <f>Table4[[#This Row],[Revenue]]/Table4[[#This Row],[Units]]</f>
        <v>5.7054497982608838</v>
      </c>
      <c r="N4850" s="31">
        <f t="shared" si="380"/>
        <v>0.49438399177152997</v>
      </c>
    </row>
    <row r="4851" spans="1:14" x14ac:dyDescent="0.25">
      <c r="A4851" s="35">
        <v>2011</v>
      </c>
      <c r="B4851" s="15" t="s">
        <v>172</v>
      </c>
      <c r="C4851" s="15" t="s">
        <v>170</v>
      </c>
      <c r="D4851" s="15" t="s">
        <v>168</v>
      </c>
      <c r="E4851" s="15" t="s">
        <v>167</v>
      </c>
      <c r="F4851" s="16">
        <v>1190.3708615138289</v>
      </c>
      <c r="G4851" s="19">
        <v>3307.0911311644577</v>
      </c>
      <c r="H4851" s="19">
        <f t="shared" si="376"/>
        <v>3936664.9189089783</v>
      </c>
      <c r="I4851" s="20">
        <v>6899.5710903801855</v>
      </c>
      <c r="J4851" s="19">
        <f t="shared" si="377"/>
        <v>8213048.3829317698</v>
      </c>
      <c r="K4851" s="19">
        <f t="shared" si="378"/>
        <v>3592.4799592157278</v>
      </c>
      <c r="L4851" s="19">
        <f t="shared" si="379"/>
        <v>4276383.464022791</v>
      </c>
      <c r="M4851" s="29">
        <f>Table4[[#This Row],[Revenue]]/Table4[[#This Row],[Units]]</f>
        <v>5.796152538214689</v>
      </c>
      <c r="N4851" s="31">
        <f t="shared" si="380"/>
        <v>0.52068163544609147</v>
      </c>
    </row>
    <row r="4852" spans="1:14" x14ac:dyDescent="0.25">
      <c r="A4852" s="35">
        <v>2011</v>
      </c>
      <c r="B4852" s="15" t="s">
        <v>175</v>
      </c>
      <c r="C4852" s="15" t="s">
        <v>170</v>
      </c>
      <c r="D4852" s="15" t="s">
        <v>168</v>
      </c>
      <c r="E4852" s="15" t="s">
        <v>167</v>
      </c>
      <c r="F4852" s="16">
        <v>1221.8916781151563</v>
      </c>
      <c r="G4852" s="19">
        <v>3364.9778483390605</v>
      </c>
      <c r="H4852" s="19">
        <f t="shared" si="376"/>
        <v>4111638.4299273426</v>
      </c>
      <c r="I4852" s="20">
        <v>6699.2880911131397</v>
      </c>
      <c r="J4852" s="19">
        <f t="shared" si="377"/>
        <v>8185804.3678271165</v>
      </c>
      <c r="K4852" s="19">
        <f t="shared" si="378"/>
        <v>3334.3102427740791</v>
      </c>
      <c r="L4852" s="19">
        <f t="shared" si="379"/>
        <v>4074165.9378997739</v>
      </c>
      <c r="M4852" s="29">
        <f>Table4[[#This Row],[Revenue]]/Table4[[#This Row],[Units]]</f>
        <v>5.4827184856903246</v>
      </c>
      <c r="N4852" s="31">
        <f t="shared" si="380"/>
        <v>0.49771112951496571</v>
      </c>
    </row>
    <row r="4853" spans="1:14" x14ac:dyDescent="0.25">
      <c r="A4853" s="35">
        <v>2011</v>
      </c>
      <c r="B4853" s="15" t="s">
        <v>176</v>
      </c>
      <c r="C4853" s="15" t="s">
        <v>170</v>
      </c>
      <c r="D4853" s="15" t="s">
        <v>168</v>
      </c>
      <c r="E4853" s="15" t="s">
        <v>167</v>
      </c>
      <c r="F4853" s="16">
        <v>1110.8106164683238</v>
      </c>
      <c r="G4853" s="19">
        <v>2870.1046508760369</v>
      </c>
      <c r="H4853" s="19">
        <f t="shared" si="376"/>
        <v>3188142.7165682139</v>
      </c>
      <c r="I4853" s="20">
        <v>5256.927704283321</v>
      </c>
      <c r="J4853" s="19">
        <f t="shared" si="377"/>
        <v>5839451.1039243657</v>
      </c>
      <c r="K4853" s="19">
        <f t="shared" si="378"/>
        <v>2386.8230534072841</v>
      </c>
      <c r="L4853" s="19">
        <f t="shared" si="379"/>
        <v>2651308.3873561518</v>
      </c>
      <c r="M4853" s="29">
        <f>Table4[[#This Row],[Revenue]]/Table4[[#This Row],[Units]]</f>
        <v>4.7325148196701887</v>
      </c>
      <c r="N4853" s="31">
        <f t="shared" si="380"/>
        <v>0.4540338364293105</v>
      </c>
    </row>
    <row r="4854" spans="1:14" x14ac:dyDescent="0.25">
      <c r="A4854" s="35">
        <v>2011</v>
      </c>
      <c r="B4854" s="15" t="s">
        <v>173</v>
      </c>
      <c r="C4854" s="15" t="s">
        <v>170</v>
      </c>
      <c r="D4854" s="15" t="s">
        <v>168</v>
      </c>
      <c r="E4854" s="15" t="s">
        <v>167</v>
      </c>
      <c r="F4854" s="16">
        <v>896.54740312680894</v>
      </c>
      <c r="G4854" s="19">
        <v>2888.3235933256719</v>
      </c>
      <c r="H4854" s="19">
        <f t="shared" si="376"/>
        <v>2589519.0169860246</v>
      </c>
      <c r="I4854" s="20">
        <v>4810.4228934755092</v>
      </c>
      <c r="J4854" s="19">
        <f t="shared" si="377"/>
        <v>4312772.1530872183</v>
      </c>
      <c r="K4854" s="19">
        <f t="shared" si="378"/>
        <v>1922.0993001498373</v>
      </c>
      <c r="L4854" s="19">
        <f t="shared" si="379"/>
        <v>1723253.1361011937</v>
      </c>
      <c r="M4854" s="29">
        <f>Table4[[#This Row],[Revenue]]/Table4[[#This Row],[Units]]</f>
        <v>5.3654975483712555</v>
      </c>
      <c r="N4854" s="31">
        <f t="shared" si="380"/>
        <v>0.39956971407998787</v>
      </c>
    </row>
    <row r="4855" spans="1:14" x14ac:dyDescent="0.25">
      <c r="A4855" s="35">
        <v>2011</v>
      </c>
      <c r="B4855" s="15" t="s">
        <v>174</v>
      </c>
      <c r="C4855" s="15" t="s">
        <v>170</v>
      </c>
      <c r="D4855" s="15" t="s">
        <v>168</v>
      </c>
      <c r="E4855" s="15" t="s">
        <v>167</v>
      </c>
      <c r="F4855" s="16">
        <v>884</v>
      </c>
      <c r="G4855" s="19">
        <v>1907.2262295198959</v>
      </c>
      <c r="H4855" s="19">
        <f t="shared" si="376"/>
        <v>1685987.986895588</v>
      </c>
      <c r="I4855" s="20">
        <v>3498.3771919998089</v>
      </c>
      <c r="J4855" s="19">
        <f t="shared" si="377"/>
        <v>3092565.4377278313</v>
      </c>
      <c r="K4855" s="19">
        <f t="shared" si="378"/>
        <v>1591.150962479913</v>
      </c>
      <c r="L4855" s="19">
        <f t="shared" si="379"/>
        <v>1406577.4508322433</v>
      </c>
      <c r="M4855" s="29">
        <f>Table4[[#This Row],[Revenue]]/Table4[[#This Row],[Units]]</f>
        <v>3.9574402624432228</v>
      </c>
      <c r="N4855" s="31">
        <f t="shared" si="380"/>
        <v>0.45482544481441378</v>
      </c>
    </row>
    <row r="4856" spans="1:14" x14ac:dyDescent="0.25">
      <c r="A4856" s="35">
        <v>2017</v>
      </c>
      <c r="B4856" s="15" t="s">
        <v>172</v>
      </c>
      <c r="C4856" s="15" t="s">
        <v>169</v>
      </c>
      <c r="D4856" s="15" t="s">
        <v>6</v>
      </c>
      <c r="E4856" s="15" t="s">
        <v>167</v>
      </c>
      <c r="F4856" s="16">
        <v>170</v>
      </c>
      <c r="G4856" s="19">
        <v>239.56609086899897</v>
      </c>
      <c r="H4856" s="19">
        <f t="shared" si="376"/>
        <v>40726.235447729821</v>
      </c>
      <c r="I4856" s="20">
        <v>509.4883898999978</v>
      </c>
      <c r="J4856" s="19">
        <f t="shared" si="377"/>
        <v>86613.026282999621</v>
      </c>
      <c r="K4856" s="19">
        <f t="shared" si="378"/>
        <v>269.92229903099883</v>
      </c>
      <c r="L4856" s="19">
        <f t="shared" si="379"/>
        <v>45886.7908352698</v>
      </c>
      <c r="M4856" s="29">
        <f>Table4[[#This Row],[Revenue]]/Table4[[#This Row],[Units]]</f>
        <v>2.9969905288235164</v>
      </c>
      <c r="N4856" s="31">
        <f t="shared" si="380"/>
        <v>0.52979087331897612</v>
      </c>
    </row>
    <row r="4857" spans="1:14" x14ac:dyDescent="0.25">
      <c r="A4857" s="35">
        <v>2020</v>
      </c>
      <c r="B4857" s="15" t="s">
        <v>175</v>
      </c>
      <c r="C4857" s="15" t="s">
        <v>170</v>
      </c>
      <c r="D4857" s="15" t="s">
        <v>168</v>
      </c>
      <c r="E4857" s="15" t="s">
        <v>167</v>
      </c>
      <c r="F4857" s="16">
        <v>886</v>
      </c>
      <c r="G4857" s="19">
        <v>2124.5889196798867</v>
      </c>
      <c r="H4857" s="19">
        <f t="shared" si="376"/>
        <v>1882385.7828363795</v>
      </c>
      <c r="I4857" s="20">
        <v>3679.1981279998035</v>
      </c>
      <c r="J4857" s="19">
        <f t="shared" si="377"/>
        <v>3259769.5414078259</v>
      </c>
      <c r="K4857" s="19">
        <f t="shared" si="378"/>
        <v>1554.6092083199169</v>
      </c>
      <c r="L4857" s="19">
        <f t="shared" si="379"/>
        <v>1377383.7585714464</v>
      </c>
      <c r="M4857" s="29">
        <f>Table4[[#This Row],[Revenue]]/Table4[[#This Row],[Units]]</f>
        <v>4.1525938239275435</v>
      </c>
      <c r="N4857" s="31">
        <f t="shared" si="380"/>
        <v>0.42254022595001711</v>
      </c>
    </row>
    <row r="4858" spans="1:14" x14ac:dyDescent="0.25">
      <c r="A4858" s="35">
        <v>1995</v>
      </c>
      <c r="B4858" s="15" t="s">
        <v>171</v>
      </c>
      <c r="C4858" s="15" t="s">
        <v>169</v>
      </c>
      <c r="D4858" s="15" t="s">
        <v>5</v>
      </c>
      <c r="E4858" s="15" t="s">
        <v>95</v>
      </c>
      <c r="F4858" s="16">
        <v>914.98726051450069</v>
      </c>
      <c r="G4858" s="19">
        <v>2508.9775026428456</v>
      </c>
      <c r="H4858" s="19">
        <f t="shared" si="376"/>
        <v>2295682.4518356905</v>
      </c>
      <c r="I4858" s="20">
        <v>6500.7883988418835</v>
      </c>
      <c r="J4858" s="19">
        <f t="shared" si="377"/>
        <v>5948138.5682407822</v>
      </c>
      <c r="K4858" s="19">
        <f t="shared" si="378"/>
        <v>3991.8108961990379</v>
      </c>
      <c r="L4858" s="19">
        <f t="shared" si="379"/>
        <v>3652456.1164050917</v>
      </c>
      <c r="M4858" s="29">
        <f>Table4[[#This Row],[Revenue]]/Table4[[#This Row],[Units]]</f>
        <v>7.1047856941597924</v>
      </c>
      <c r="N4858" s="31">
        <f t="shared" si="380"/>
        <v>0.61405027379604904</v>
      </c>
    </row>
    <row r="4859" spans="1:14" x14ac:dyDescent="0.25">
      <c r="A4859" s="35">
        <v>1995</v>
      </c>
      <c r="B4859" s="15" t="s">
        <v>175</v>
      </c>
      <c r="C4859" s="15" t="s">
        <v>169</v>
      </c>
      <c r="D4859" s="15" t="s">
        <v>5</v>
      </c>
      <c r="E4859" s="15" t="s">
        <v>95</v>
      </c>
      <c r="F4859" s="16">
        <v>859.07932774045514</v>
      </c>
      <c r="G4859" s="19">
        <v>2139.6005687146589</v>
      </c>
      <c r="H4859" s="19">
        <f t="shared" si="376"/>
        <v>1838086.6182044847</v>
      </c>
      <c r="I4859" s="20">
        <v>5100.2303916062092</v>
      </c>
      <c r="J4859" s="19">
        <f t="shared" si="377"/>
        <v>4381502.4961425001</v>
      </c>
      <c r="K4859" s="19">
        <f t="shared" si="378"/>
        <v>2960.6298228915502</v>
      </c>
      <c r="L4859" s="19">
        <f t="shared" si="379"/>
        <v>2543415.8779380154</v>
      </c>
      <c r="M4859" s="29">
        <f>Table4[[#This Row],[Revenue]]/Table4[[#This Row],[Units]]</f>
        <v>5.9368561515975502</v>
      </c>
      <c r="N4859" s="31">
        <f t="shared" si="380"/>
        <v>0.58048942803918369</v>
      </c>
    </row>
    <row r="4860" spans="1:14" x14ac:dyDescent="0.25">
      <c r="A4860" s="35">
        <v>1995</v>
      </c>
      <c r="B4860" s="15" t="s">
        <v>173</v>
      </c>
      <c r="C4860" s="15" t="s">
        <v>169</v>
      </c>
      <c r="D4860" s="15" t="s">
        <v>5</v>
      </c>
      <c r="E4860" s="15" t="s">
        <v>95</v>
      </c>
      <c r="F4860" s="16">
        <v>826.22379227466297</v>
      </c>
      <c r="G4860" s="19">
        <v>2017.3397766033072</v>
      </c>
      <c r="H4860" s="19">
        <f t="shared" si="376"/>
        <v>1666774.1205317059</v>
      </c>
      <c r="I4860" s="20">
        <v>5039.081754349435</v>
      </c>
      <c r="J4860" s="19">
        <f t="shared" si="377"/>
        <v>4163409.2366606519</v>
      </c>
      <c r="K4860" s="19">
        <f t="shared" si="378"/>
        <v>3021.7419777461278</v>
      </c>
      <c r="L4860" s="19">
        <f t="shared" si="379"/>
        <v>2496635.1161289457</v>
      </c>
      <c r="M4860" s="29">
        <f>Table4[[#This Row],[Revenue]]/Table4[[#This Row],[Units]]</f>
        <v>6.0989308241492575</v>
      </c>
      <c r="N4860" s="31">
        <f t="shared" si="380"/>
        <v>0.59966123294942386</v>
      </c>
    </row>
    <row r="4861" spans="1:14" x14ac:dyDescent="0.25">
      <c r="A4861" s="35">
        <v>1995</v>
      </c>
      <c r="B4861" s="15" t="s">
        <v>172</v>
      </c>
      <c r="C4861" s="15" t="s">
        <v>169</v>
      </c>
      <c r="D4861" s="15" t="s">
        <v>5</v>
      </c>
      <c r="E4861" s="15" t="s">
        <v>95</v>
      </c>
      <c r="F4861" s="16">
        <v>667.61770012688817</v>
      </c>
      <c r="G4861" s="19">
        <v>1782.9385213842145</v>
      </c>
      <c r="H4861" s="19">
        <f t="shared" si="376"/>
        <v>1190321.3151141638</v>
      </c>
      <c r="I4861" s="20">
        <v>3799.0121462190104</v>
      </c>
      <c r="J4861" s="19">
        <f t="shared" si="377"/>
        <v>2536287.7518128492</v>
      </c>
      <c r="K4861" s="19">
        <f t="shared" si="378"/>
        <v>2016.073624834796</v>
      </c>
      <c r="L4861" s="19">
        <f t="shared" si="379"/>
        <v>1345966.4366986854</v>
      </c>
      <c r="M4861" s="29">
        <f>Table4[[#This Row],[Revenue]]/Table4[[#This Row],[Units]]</f>
        <v>5.6904005773018991</v>
      </c>
      <c r="N4861" s="31">
        <f t="shared" si="380"/>
        <v>0.53068364807448831</v>
      </c>
    </row>
    <row r="4862" spans="1:14" x14ac:dyDescent="0.25">
      <c r="A4862" s="35">
        <v>1995</v>
      </c>
      <c r="B4862" s="15" t="s">
        <v>176</v>
      </c>
      <c r="C4862" s="15" t="s">
        <v>169</v>
      </c>
      <c r="D4862" s="15" t="s">
        <v>5</v>
      </c>
      <c r="E4862" s="15" t="s">
        <v>95</v>
      </c>
      <c r="F4862" s="16">
        <v>604.24087129249688</v>
      </c>
      <c r="G4862" s="19">
        <v>1426.4753665822507</v>
      </c>
      <c r="H4862" s="19">
        <f t="shared" si="376"/>
        <v>861934.71838094306</v>
      </c>
      <c r="I4862" s="20">
        <v>3408.0274374557603</v>
      </c>
      <c r="J4862" s="19">
        <f t="shared" si="377"/>
        <v>2059269.4681970039</v>
      </c>
      <c r="K4862" s="19">
        <f t="shared" si="378"/>
        <v>1981.5520708735096</v>
      </c>
      <c r="L4862" s="19">
        <f t="shared" si="379"/>
        <v>1197334.749816061</v>
      </c>
      <c r="M4862" s="29">
        <f>Table4[[#This Row],[Revenue]]/Table4[[#This Row],[Units]]</f>
        <v>5.6401802648103638</v>
      </c>
      <c r="N4862" s="31">
        <f t="shared" si="380"/>
        <v>0.58143665426380009</v>
      </c>
    </row>
    <row r="4863" spans="1:14" x14ac:dyDescent="0.25">
      <c r="A4863" s="35">
        <v>2002</v>
      </c>
      <c r="B4863" s="15" t="s">
        <v>171</v>
      </c>
      <c r="C4863" s="15" t="s">
        <v>169</v>
      </c>
      <c r="D4863" s="15" t="s">
        <v>5</v>
      </c>
      <c r="E4863" s="15" t="s">
        <v>95</v>
      </c>
      <c r="F4863" s="16">
        <v>888</v>
      </c>
      <c r="G4863" s="19">
        <v>902.29679999999962</v>
      </c>
      <c r="H4863" s="19">
        <f t="shared" si="376"/>
        <v>801239.55839999963</v>
      </c>
      <c r="I4863" s="20">
        <v>1864.2232252799997</v>
      </c>
      <c r="J4863" s="19">
        <f t="shared" si="377"/>
        <v>1655430.2240486396</v>
      </c>
      <c r="K4863" s="19">
        <f t="shared" si="378"/>
        <v>961.9264252800001</v>
      </c>
      <c r="L4863" s="19">
        <f t="shared" si="379"/>
        <v>854190.66564864002</v>
      </c>
      <c r="M4863" s="29">
        <f>Table4[[#This Row],[Revenue]]/Table4[[#This Row],[Units]]</f>
        <v>2.0993504789189186</v>
      </c>
      <c r="N4863" s="31">
        <f t="shared" si="380"/>
        <v>0.515993155881599</v>
      </c>
    </row>
    <row r="4864" spans="1:14" x14ac:dyDescent="0.25">
      <c r="A4864" s="35">
        <v>2003</v>
      </c>
      <c r="B4864" s="15" t="s">
        <v>172</v>
      </c>
      <c r="C4864" s="15" t="s">
        <v>169</v>
      </c>
      <c r="D4864" s="15" t="s">
        <v>5</v>
      </c>
      <c r="E4864" s="15" t="s">
        <v>95</v>
      </c>
      <c r="F4864" s="16">
        <v>976</v>
      </c>
      <c r="G4864" s="19">
        <v>1074.0635999999906</v>
      </c>
      <c r="H4864" s="19">
        <f t="shared" si="376"/>
        <v>1048286.0735999908</v>
      </c>
      <c r="I4864" s="20">
        <v>2182.7562625599812</v>
      </c>
      <c r="J4864" s="19">
        <f t="shared" si="377"/>
        <v>2130370.1122585419</v>
      </c>
      <c r="K4864" s="19">
        <f t="shared" si="378"/>
        <v>1108.6926625599906</v>
      </c>
      <c r="L4864" s="19">
        <f t="shared" si="379"/>
        <v>1082084.0386585509</v>
      </c>
      <c r="M4864" s="29">
        <f>Table4[[#This Row],[Revenue]]/Table4[[#This Row],[Units]]</f>
        <v>2.2364305968852265</v>
      </c>
      <c r="N4864" s="31">
        <f t="shared" si="380"/>
        <v>0.50793241626515506</v>
      </c>
    </row>
    <row r="4865" spans="1:14" x14ac:dyDescent="0.25">
      <c r="A4865" s="35">
        <v>2004</v>
      </c>
      <c r="B4865" s="15" t="s">
        <v>175</v>
      </c>
      <c r="C4865" s="15" t="s">
        <v>169</v>
      </c>
      <c r="D4865" s="15" t="s">
        <v>5</v>
      </c>
      <c r="E4865" s="15" t="s">
        <v>95</v>
      </c>
      <c r="F4865" s="16">
        <v>888</v>
      </c>
      <c r="G4865" s="19">
        <v>1275.5231999999587</v>
      </c>
      <c r="H4865" s="19">
        <f t="shared" si="376"/>
        <v>1132664.6015999634</v>
      </c>
      <c r="I4865" s="20">
        <v>2457.2782079999201</v>
      </c>
      <c r="J4865" s="19">
        <f t="shared" si="377"/>
        <v>2182063.0487039289</v>
      </c>
      <c r="K4865" s="19">
        <f t="shared" si="378"/>
        <v>1181.7550079999614</v>
      </c>
      <c r="L4865" s="19">
        <f t="shared" si="379"/>
        <v>1049398.4471039656</v>
      </c>
      <c r="M4865" s="29">
        <f>Table4[[#This Row],[Revenue]]/Table4[[#This Row],[Units]]</f>
        <v>2.7672051891890992</v>
      </c>
      <c r="N4865" s="31">
        <f t="shared" si="380"/>
        <v>0.48092031425364751</v>
      </c>
    </row>
    <row r="4866" spans="1:14" x14ac:dyDescent="0.25">
      <c r="A4866" s="35">
        <v>2004</v>
      </c>
      <c r="B4866" s="15" t="s">
        <v>175</v>
      </c>
      <c r="C4866" s="15" t="s">
        <v>169</v>
      </c>
      <c r="D4866" s="15" t="s">
        <v>5</v>
      </c>
      <c r="E4866" s="15" t="s">
        <v>95</v>
      </c>
      <c r="F4866" s="16">
        <v>134</v>
      </c>
      <c r="G4866" s="19">
        <v>221.16383015999278</v>
      </c>
      <c r="H4866" s="19">
        <f t="shared" ref="H4866:H4929" si="381">G4866*F4866</f>
        <v>29635.953241439034</v>
      </c>
      <c r="I4866" s="20">
        <v>555.59493599998189</v>
      </c>
      <c r="J4866" s="19">
        <f t="shared" ref="J4866:J4929" si="382">I4866*F4866</f>
        <v>74449.721423997573</v>
      </c>
      <c r="K4866" s="19">
        <f t="shared" ref="K4866:K4929" si="383">I4866-G4866</f>
        <v>334.43110583998907</v>
      </c>
      <c r="L4866" s="19">
        <f t="shared" ref="L4866:L4929" si="384">J4866-H4866</f>
        <v>44813.768182558539</v>
      </c>
      <c r="M4866" s="29">
        <f>Table4[[#This Row],[Revenue]]/Table4[[#This Row],[Units]]</f>
        <v>4.146230865671507</v>
      </c>
      <c r="N4866" s="31">
        <f t="shared" ref="N4866:N4929" si="385">K4866/I4866</f>
        <v>0.60193332258881493</v>
      </c>
    </row>
    <row r="4867" spans="1:14" x14ac:dyDescent="0.25">
      <c r="A4867" s="35">
        <v>2005</v>
      </c>
      <c r="B4867" s="15" t="s">
        <v>174</v>
      </c>
      <c r="C4867" s="15" t="s">
        <v>169</v>
      </c>
      <c r="D4867" s="15" t="s">
        <v>5</v>
      </c>
      <c r="E4867" s="15" t="s">
        <v>95</v>
      </c>
      <c r="F4867" s="16">
        <v>976</v>
      </c>
      <c r="G4867" s="19">
        <v>1501.1855999999436</v>
      </c>
      <c r="H4867" s="19">
        <f t="shared" si="381"/>
        <v>1465157.145599945</v>
      </c>
      <c r="I4867" s="20">
        <v>2841.2056639998932</v>
      </c>
      <c r="J4867" s="19">
        <f t="shared" si="382"/>
        <v>2773016.7280638958</v>
      </c>
      <c r="K4867" s="19">
        <f t="shared" si="383"/>
        <v>1340.0200639999496</v>
      </c>
      <c r="L4867" s="19">
        <f t="shared" si="384"/>
        <v>1307859.5824639509</v>
      </c>
      <c r="M4867" s="29">
        <f>Table4[[#This Row],[Revenue]]/Table4[[#This Row],[Units]]</f>
        <v>2.9110713770490708</v>
      </c>
      <c r="N4867" s="31">
        <f t="shared" si="385"/>
        <v>0.47163782649702612</v>
      </c>
    </row>
    <row r="4868" spans="1:14" x14ac:dyDescent="0.25">
      <c r="A4868" s="35">
        <v>2012</v>
      </c>
      <c r="B4868" s="15" t="s">
        <v>171</v>
      </c>
      <c r="C4868" s="15" t="s">
        <v>169</v>
      </c>
      <c r="D4868" s="15" t="s">
        <v>5</v>
      </c>
      <c r="E4868" s="15" t="s">
        <v>95</v>
      </c>
      <c r="F4868" s="16">
        <v>520</v>
      </c>
      <c r="G4868" s="19">
        <v>688.66199999998219</v>
      </c>
      <c r="H4868" s="19">
        <f t="shared" si="381"/>
        <v>358104.23999999074</v>
      </c>
      <c r="I4868" s="20">
        <v>1509.6412799999612</v>
      </c>
      <c r="J4868" s="19">
        <f t="shared" si="382"/>
        <v>785013.46559997986</v>
      </c>
      <c r="K4868" s="19">
        <f t="shared" si="383"/>
        <v>820.97927999997898</v>
      </c>
      <c r="L4868" s="19">
        <f t="shared" si="384"/>
        <v>426909.22559998912</v>
      </c>
      <c r="M4868" s="29">
        <f>Table4[[#This Row],[Revenue]]/Table4[[#This Row],[Units]]</f>
        <v>2.9031563076922331</v>
      </c>
      <c r="N4868" s="31">
        <f t="shared" si="385"/>
        <v>0.54382407985028081</v>
      </c>
    </row>
    <row r="4869" spans="1:14" x14ac:dyDescent="0.25">
      <c r="A4869" s="35">
        <v>2012</v>
      </c>
      <c r="B4869" s="15" t="s">
        <v>171</v>
      </c>
      <c r="C4869" s="15" t="s">
        <v>169</v>
      </c>
      <c r="D4869" s="15" t="s">
        <v>5</v>
      </c>
      <c r="E4869" s="15" t="s">
        <v>95</v>
      </c>
      <c r="F4869" s="16">
        <v>307</v>
      </c>
      <c r="G4869" s="19">
        <v>739.30111436998084</v>
      </c>
      <c r="H4869" s="19">
        <f t="shared" si="381"/>
        <v>226965.44211158413</v>
      </c>
      <c r="I4869" s="20">
        <v>1572.6401269999724</v>
      </c>
      <c r="J4869" s="19">
        <f t="shared" si="382"/>
        <v>482800.51898899151</v>
      </c>
      <c r="K4869" s="19">
        <f t="shared" si="383"/>
        <v>833.33901262999154</v>
      </c>
      <c r="L4869" s="19">
        <f t="shared" si="384"/>
        <v>255835.07687740738</v>
      </c>
      <c r="M4869" s="29">
        <f>Table4[[#This Row],[Revenue]]/Table4[[#This Row],[Units]]</f>
        <v>5.1226062768728742</v>
      </c>
      <c r="N4869" s="31">
        <f t="shared" si="385"/>
        <v>0.52989809831426626</v>
      </c>
    </row>
    <row r="4870" spans="1:14" x14ac:dyDescent="0.25">
      <c r="A4870" s="35">
        <v>2013</v>
      </c>
      <c r="B4870" s="15" t="s">
        <v>171</v>
      </c>
      <c r="C4870" s="15" t="s">
        <v>169</v>
      </c>
      <c r="D4870" s="15" t="s">
        <v>5</v>
      </c>
      <c r="E4870" s="15" t="s">
        <v>95</v>
      </c>
      <c r="F4870" s="16">
        <v>115</v>
      </c>
      <c r="G4870" s="19">
        <v>173.56450769999324</v>
      </c>
      <c r="H4870" s="19">
        <f t="shared" si="381"/>
        <v>19959.918385499222</v>
      </c>
      <c r="I4870" s="20">
        <v>534.60566999997923</v>
      </c>
      <c r="J4870" s="19">
        <f t="shared" si="382"/>
        <v>61479.65204999761</v>
      </c>
      <c r="K4870" s="19">
        <f t="shared" si="383"/>
        <v>361.04116229998601</v>
      </c>
      <c r="L4870" s="19">
        <f t="shared" si="384"/>
        <v>41519.733664498388</v>
      </c>
      <c r="M4870" s="29">
        <f>Table4[[#This Row],[Revenue]]/Table4[[#This Row],[Units]]</f>
        <v>4.6487449565215586</v>
      </c>
      <c r="N4870" s="31">
        <f t="shared" si="385"/>
        <v>0.67534106456446685</v>
      </c>
    </row>
    <row r="4871" spans="1:14" x14ac:dyDescent="0.25">
      <c r="A4871" s="35">
        <v>2017</v>
      </c>
      <c r="B4871" s="15" t="s">
        <v>174</v>
      </c>
      <c r="C4871" s="15" t="s">
        <v>169</v>
      </c>
      <c r="D4871" s="15" t="s">
        <v>5</v>
      </c>
      <c r="E4871" s="15" t="s">
        <v>95</v>
      </c>
      <c r="F4871" s="16">
        <v>281</v>
      </c>
      <c r="G4871" s="19">
        <v>399.04072845269832</v>
      </c>
      <c r="H4871" s="19">
        <f t="shared" si="381"/>
        <v>112130.44469520822</v>
      </c>
      <c r="I4871" s="20">
        <v>672.80614016999732</v>
      </c>
      <c r="J4871" s="19">
        <f t="shared" si="382"/>
        <v>189058.52538776924</v>
      </c>
      <c r="K4871" s="19">
        <f t="shared" si="383"/>
        <v>273.765411717299</v>
      </c>
      <c r="L4871" s="19">
        <f t="shared" si="384"/>
        <v>76928.080692561023</v>
      </c>
      <c r="M4871" s="29">
        <f>Table4[[#This Row],[Revenue]]/Table4[[#This Row],[Units]]</f>
        <v>2.3943279009608447</v>
      </c>
      <c r="N4871" s="31">
        <f t="shared" si="385"/>
        <v>0.40690088180248613</v>
      </c>
    </row>
    <row r="4872" spans="1:14" x14ac:dyDescent="0.25">
      <c r="A4872" s="35">
        <v>2017</v>
      </c>
      <c r="B4872" s="15" t="s">
        <v>174</v>
      </c>
      <c r="C4872" s="15" t="s">
        <v>169</v>
      </c>
      <c r="D4872" s="15" t="s">
        <v>5</v>
      </c>
      <c r="E4872" s="15" t="s">
        <v>95</v>
      </c>
      <c r="F4872" s="16">
        <v>269</v>
      </c>
      <c r="G4872" s="19">
        <v>379.87549257219843</v>
      </c>
      <c r="H4872" s="19">
        <f t="shared" si="381"/>
        <v>102186.50750192137</v>
      </c>
      <c r="I4872" s="20">
        <v>651.59529861999715</v>
      </c>
      <c r="J4872" s="19">
        <f t="shared" si="382"/>
        <v>175279.13532877923</v>
      </c>
      <c r="K4872" s="19">
        <f t="shared" si="383"/>
        <v>271.71980604779873</v>
      </c>
      <c r="L4872" s="19">
        <f t="shared" si="384"/>
        <v>73092.627826857861</v>
      </c>
      <c r="M4872" s="29">
        <f>Table4[[#This Row],[Revenue]]/Table4[[#This Row],[Units]]</f>
        <v>2.4222873554646736</v>
      </c>
      <c r="N4872" s="31">
        <f t="shared" si="385"/>
        <v>0.41700700822008629</v>
      </c>
    </row>
    <row r="4873" spans="1:14" x14ac:dyDescent="0.25">
      <c r="A4873" s="35">
        <v>2017</v>
      </c>
      <c r="B4873" s="15" t="s">
        <v>174</v>
      </c>
      <c r="C4873" s="15" t="s">
        <v>169</v>
      </c>
      <c r="D4873" s="15" t="s">
        <v>5</v>
      </c>
      <c r="E4873" s="15" t="s">
        <v>95</v>
      </c>
      <c r="F4873" s="16">
        <v>256</v>
      </c>
      <c r="G4873" s="19">
        <v>367.23261306599767</v>
      </c>
      <c r="H4873" s="19">
        <f t="shared" si="381"/>
        <v>94011.548944895403</v>
      </c>
      <c r="I4873" s="20">
        <v>642.83584859999587</v>
      </c>
      <c r="J4873" s="19">
        <f t="shared" si="382"/>
        <v>164565.97724159894</v>
      </c>
      <c r="K4873" s="19">
        <f t="shared" si="383"/>
        <v>275.6032355339982</v>
      </c>
      <c r="L4873" s="19">
        <f t="shared" si="384"/>
        <v>70554.42829670354</v>
      </c>
      <c r="M4873" s="29">
        <f>Table4[[#This Row],[Revenue]]/Table4[[#This Row],[Units]]</f>
        <v>2.5110775335937339</v>
      </c>
      <c r="N4873" s="31">
        <f t="shared" si="385"/>
        <v>0.42873034559945972</v>
      </c>
    </row>
    <row r="4874" spans="1:14" x14ac:dyDescent="0.25">
      <c r="A4874" s="35">
        <v>2019</v>
      </c>
      <c r="B4874" s="15" t="s">
        <v>171</v>
      </c>
      <c r="C4874" s="15" t="s">
        <v>169</v>
      </c>
      <c r="D4874" s="15" t="s">
        <v>5</v>
      </c>
      <c r="E4874" s="15" t="s">
        <v>95</v>
      </c>
      <c r="F4874" s="16">
        <v>371</v>
      </c>
      <c r="G4874" s="19">
        <v>774.67066433996342</v>
      </c>
      <c r="H4874" s="19">
        <f t="shared" si="381"/>
        <v>287402.81647012645</v>
      </c>
      <c r="I4874" s="20">
        <v>2004.9260139999051</v>
      </c>
      <c r="J4874" s="19">
        <f t="shared" si="382"/>
        <v>743827.55119396478</v>
      </c>
      <c r="K4874" s="19">
        <f t="shared" si="383"/>
        <v>1230.2553496599417</v>
      </c>
      <c r="L4874" s="19">
        <f t="shared" si="384"/>
        <v>456424.73472383834</v>
      </c>
      <c r="M4874" s="29">
        <f>Table4[[#This Row],[Revenue]]/Table4[[#This Row],[Units]]</f>
        <v>5.4041132452827627</v>
      </c>
      <c r="N4874" s="31">
        <f t="shared" si="385"/>
        <v>0.61361633350526212</v>
      </c>
    </row>
    <row r="4875" spans="1:14" x14ac:dyDescent="0.25">
      <c r="A4875" s="35">
        <v>2019</v>
      </c>
      <c r="B4875" s="15" t="s">
        <v>175</v>
      </c>
      <c r="C4875" s="15" t="s">
        <v>169</v>
      </c>
      <c r="D4875" s="15" t="s">
        <v>5</v>
      </c>
      <c r="E4875" s="15" t="s">
        <v>95</v>
      </c>
      <c r="F4875" s="16">
        <v>372</v>
      </c>
      <c r="G4875" s="19">
        <v>859.2282652199608</v>
      </c>
      <c r="H4875" s="19">
        <f t="shared" si="381"/>
        <v>319632.9146618254</v>
      </c>
      <c r="I4875" s="20">
        <v>1802.1216619999177</v>
      </c>
      <c r="J4875" s="19">
        <f t="shared" si="382"/>
        <v>670389.25826396933</v>
      </c>
      <c r="K4875" s="19">
        <f t="shared" si="383"/>
        <v>942.8933967799569</v>
      </c>
      <c r="L4875" s="19">
        <f t="shared" si="384"/>
        <v>350756.34360214393</v>
      </c>
      <c r="M4875" s="29">
        <f>Table4[[#This Row],[Revenue]]/Table4[[#This Row],[Units]]</f>
        <v>4.8444130698922523</v>
      </c>
      <c r="N4875" s="31">
        <f t="shared" si="385"/>
        <v>0.52321295318850669</v>
      </c>
    </row>
    <row r="4876" spans="1:14" x14ac:dyDescent="0.25">
      <c r="A4876" s="35">
        <v>2019</v>
      </c>
      <c r="B4876" s="15" t="s">
        <v>176</v>
      </c>
      <c r="C4876" s="15" t="s">
        <v>169</v>
      </c>
      <c r="D4876" s="15" t="s">
        <v>5</v>
      </c>
      <c r="E4876" s="15" t="s">
        <v>95</v>
      </c>
      <c r="F4876" s="16">
        <v>269</v>
      </c>
      <c r="G4876" s="19">
        <v>597.56847520997371</v>
      </c>
      <c r="H4876" s="19">
        <f t="shared" si="381"/>
        <v>160745.91983148293</v>
      </c>
      <c r="I4876" s="20">
        <v>1006.3312909999556</v>
      </c>
      <c r="J4876" s="19">
        <f t="shared" si="382"/>
        <v>270703.11727898807</v>
      </c>
      <c r="K4876" s="19">
        <f t="shared" si="383"/>
        <v>408.76281578998191</v>
      </c>
      <c r="L4876" s="19">
        <f t="shared" si="384"/>
        <v>109957.19744750514</v>
      </c>
      <c r="M4876" s="29">
        <f>Table4[[#This Row],[Revenue]]/Table4[[#This Row],[Units]]</f>
        <v>3.7410085167284595</v>
      </c>
      <c r="N4876" s="31">
        <f t="shared" si="385"/>
        <v>0.40619110172337863</v>
      </c>
    </row>
    <row r="4877" spans="1:14" x14ac:dyDescent="0.25">
      <c r="A4877" s="35">
        <v>2019</v>
      </c>
      <c r="B4877" s="15" t="s">
        <v>174</v>
      </c>
      <c r="C4877" s="15" t="s">
        <v>169</v>
      </c>
      <c r="D4877" s="15" t="s">
        <v>5</v>
      </c>
      <c r="E4877" s="15" t="s">
        <v>95</v>
      </c>
      <c r="F4877" s="16">
        <v>281</v>
      </c>
      <c r="G4877" s="19">
        <v>579.21982747997765</v>
      </c>
      <c r="H4877" s="19">
        <f t="shared" si="381"/>
        <v>162760.77152187371</v>
      </c>
      <c r="I4877" s="20">
        <v>957.78750799996317</v>
      </c>
      <c r="J4877" s="19">
        <f t="shared" si="382"/>
        <v>269138.28974798968</v>
      </c>
      <c r="K4877" s="19">
        <f t="shared" si="383"/>
        <v>378.56768051998552</v>
      </c>
      <c r="L4877" s="19">
        <f t="shared" si="384"/>
        <v>106377.51822611596</v>
      </c>
      <c r="M4877" s="29">
        <f>Table4[[#This Row],[Revenue]]/Table4[[#This Row],[Units]]</f>
        <v>3.4084964697507587</v>
      </c>
      <c r="N4877" s="31">
        <f t="shared" si="385"/>
        <v>0.39525226353234089</v>
      </c>
    </row>
    <row r="4878" spans="1:14" x14ac:dyDescent="0.25">
      <c r="A4878" s="35">
        <v>2019</v>
      </c>
      <c r="B4878" s="15" t="s">
        <v>172</v>
      </c>
      <c r="C4878" s="15" t="s">
        <v>169</v>
      </c>
      <c r="D4878" s="15" t="s">
        <v>5</v>
      </c>
      <c r="E4878" s="15" t="s">
        <v>95</v>
      </c>
      <c r="F4878" s="16">
        <v>256</v>
      </c>
      <c r="G4878" s="19">
        <v>547.13062571997705</v>
      </c>
      <c r="H4878" s="19">
        <f t="shared" si="381"/>
        <v>140065.44018431412</v>
      </c>
      <c r="I4878" s="20">
        <v>941.44621199996061</v>
      </c>
      <c r="J4878" s="19">
        <f t="shared" si="382"/>
        <v>241010.23027198992</v>
      </c>
      <c r="K4878" s="19">
        <f t="shared" si="383"/>
        <v>394.31558627998356</v>
      </c>
      <c r="L4878" s="19">
        <f t="shared" si="384"/>
        <v>100944.79008767579</v>
      </c>
      <c r="M4878" s="29">
        <f>Table4[[#This Row],[Revenue]]/Table4[[#This Row],[Units]]</f>
        <v>3.6775242656248461</v>
      </c>
      <c r="N4878" s="31">
        <f t="shared" si="385"/>
        <v>0.41884027069620844</v>
      </c>
    </row>
    <row r="4879" spans="1:14" x14ac:dyDescent="0.25">
      <c r="A4879" s="35">
        <v>2020</v>
      </c>
      <c r="B4879" s="15" t="s">
        <v>172</v>
      </c>
      <c r="C4879" s="15" t="s">
        <v>169</v>
      </c>
      <c r="D4879" s="15" t="s">
        <v>5</v>
      </c>
      <c r="E4879" s="15" t="s">
        <v>95</v>
      </c>
      <c r="F4879" s="16">
        <v>482</v>
      </c>
      <c r="G4879" s="19">
        <v>1088.3885170299454</v>
      </c>
      <c r="H4879" s="19">
        <f t="shared" si="381"/>
        <v>524603.26520843373</v>
      </c>
      <c r="I4879" s="20">
        <v>2349.3748129998821</v>
      </c>
      <c r="J4879" s="19">
        <f t="shared" si="382"/>
        <v>1132398.6598659432</v>
      </c>
      <c r="K4879" s="19">
        <f t="shared" si="383"/>
        <v>1260.9862959699367</v>
      </c>
      <c r="L4879" s="19">
        <f t="shared" si="384"/>
        <v>607795.39465750952</v>
      </c>
      <c r="M4879" s="29">
        <f>Table4[[#This Row],[Revenue]]/Table4[[#This Row],[Units]]</f>
        <v>4.8742216037341954</v>
      </c>
      <c r="N4879" s="31">
        <f t="shared" si="385"/>
        <v>0.53673270394850359</v>
      </c>
    </row>
    <row r="4880" spans="1:14" x14ac:dyDescent="0.25">
      <c r="A4880" s="35">
        <v>2020</v>
      </c>
      <c r="B4880" s="15" t="s">
        <v>174</v>
      </c>
      <c r="C4880" s="15" t="s">
        <v>169</v>
      </c>
      <c r="D4880" s="15" t="s">
        <v>5</v>
      </c>
      <c r="E4880" s="15" t="s">
        <v>95</v>
      </c>
      <c r="F4880" s="16">
        <v>385</v>
      </c>
      <c r="G4880" s="19">
        <v>855.56294523995837</v>
      </c>
      <c r="H4880" s="19">
        <f t="shared" si="381"/>
        <v>329391.73391738394</v>
      </c>
      <c r="I4880" s="20">
        <v>2214.8624039998922</v>
      </c>
      <c r="J4880" s="19">
        <f t="shared" si="382"/>
        <v>852722.0255399585</v>
      </c>
      <c r="K4880" s="19">
        <f t="shared" si="383"/>
        <v>1359.2994587599337</v>
      </c>
      <c r="L4880" s="19">
        <f t="shared" si="384"/>
        <v>523330.29162257456</v>
      </c>
      <c r="M4880" s="29">
        <f>Table4[[#This Row],[Revenue]]/Table4[[#This Row],[Units]]</f>
        <v>5.7528893610386813</v>
      </c>
      <c r="N4880" s="31">
        <f t="shared" si="385"/>
        <v>0.6137173380635883</v>
      </c>
    </row>
    <row r="4881" spans="1:14" x14ac:dyDescent="0.25">
      <c r="A4881" s="35">
        <v>2020</v>
      </c>
      <c r="B4881" s="15" t="s">
        <v>176</v>
      </c>
      <c r="C4881" s="15" t="s">
        <v>169</v>
      </c>
      <c r="D4881" s="15" t="s">
        <v>5</v>
      </c>
      <c r="E4881" s="15" t="s">
        <v>95</v>
      </c>
      <c r="F4881" s="16">
        <v>379</v>
      </c>
      <c r="G4881" s="19">
        <v>1033.1978229299468</v>
      </c>
      <c r="H4881" s="19">
        <f t="shared" si="381"/>
        <v>391581.97489044984</v>
      </c>
      <c r="I4881" s="20">
        <v>2212.913702999886</v>
      </c>
      <c r="J4881" s="19">
        <f t="shared" si="382"/>
        <v>838694.29343695682</v>
      </c>
      <c r="K4881" s="19">
        <f t="shared" si="383"/>
        <v>1179.7158800699392</v>
      </c>
      <c r="L4881" s="19">
        <f t="shared" si="384"/>
        <v>447112.31854650698</v>
      </c>
      <c r="M4881" s="29">
        <f>Table4[[#This Row],[Revenue]]/Table4[[#This Row],[Units]]</f>
        <v>5.8388224353559002</v>
      </c>
      <c r="N4881" s="31">
        <f t="shared" si="385"/>
        <v>0.5331052351796115</v>
      </c>
    </row>
    <row r="4882" spans="1:14" x14ac:dyDescent="0.25">
      <c r="A4882" s="35">
        <v>2020</v>
      </c>
      <c r="B4882" s="15" t="s">
        <v>171</v>
      </c>
      <c r="C4882" s="15" t="s">
        <v>169</v>
      </c>
      <c r="D4882" s="15" t="s">
        <v>5</v>
      </c>
      <c r="E4882" s="15" t="s">
        <v>95</v>
      </c>
      <c r="F4882" s="16">
        <v>373</v>
      </c>
      <c r="G4882" s="19">
        <v>826.6408088399553</v>
      </c>
      <c r="H4882" s="19">
        <f t="shared" si="381"/>
        <v>308337.02169730334</v>
      </c>
      <c r="I4882" s="20">
        <v>2056.061963999889</v>
      </c>
      <c r="J4882" s="19">
        <f t="shared" si="382"/>
        <v>766911.11257195857</v>
      </c>
      <c r="K4882" s="19">
        <f t="shared" si="383"/>
        <v>1229.4211551599337</v>
      </c>
      <c r="L4882" s="19">
        <f t="shared" si="384"/>
        <v>458574.09087465523</v>
      </c>
      <c r="M4882" s="29">
        <f>Table4[[#This Row],[Revenue]]/Table4[[#This Row],[Units]]</f>
        <v>5.5122304664876385</v>
      </c>
      <c r="N4882" s="31">
        <f t="shared" si="385"/>
        <v>0.59794946683815031</v>
      </c>
    </row>
    <row r="4883" spans="1:14" x14ac:dyDescent="0.25">
      <c r="A4883" s="35">
        <v>2020</v>
      </c>
      <c r="B4883" s="15" t="s">
        <v>175</v>
      </c>
      <c r="C4883" s="15" t="s">
        <v>169</v>
      </c>
      <c r="D4883" s="15" t="s">
        <v>5</v>
      </c>
      <c r="E4883" s="15" t="s">
        <v>95</v>
      </c>
      <c r="F4883" s="16">
        <v>377</v>
      </c>
      <c r="G4883" s="19">
        <v>808.88167793995729</v>
      </c>
      <c r="H4883" s="19">
        <f t="shared" si="381"/>
        <v>304948.39258336392</v>
      </c>
      <c r="I4883" s="20">
        <v>2011.8905739998938</v>
      </c>
      <c r="J4883" s="19">
        <f t="shared" si="382"/>
        <v>758482.74639796</v>
      </c>
      <c r="K4883" s="19">
        <f t="shared" si="383"/>
        <v>1203.0088960599364</v>
      </c>
      <c r="L4883" s="19">
        <f t="shared" si="384"/>
        <v>453534.35381459608</v>
      </c>
      <c r="M4883" s="29">
        <f>Table4[[#This Row],[Revenue]]/Table4[[#This Row],[Units]]</f>
        <v>5.3365797718830077</v>
      </c>
      <c r="N4883" s="31">
        <f t="shared" si="385"/>
        <v>0.5979494668381502</v>
      </c>
    </row>
    <row r="4884" spans="1:14" x14ac:dyDescent="0.25">
      <c r="A4884" s="35">
        <v>1990</v>
      </c>
      <c r="B4884" s="15" t="s">
        <v>176</v>
      </c>
      <c r="C4884" s="15" t="s">
        <v>169</v>
      </c>
      <c r="D4884" s="15" t="s">
        <v>6</v>
      </c>
      <c r="E4884" s="15" t="s">
        <v>50</v>
      </c>
      <c r="F4884" s="16">
        <v>271</v>
      </c>
      <c r="G4884" s="19">
        <v>442.55134033889533</v>
      </c>
      <c r="H4884" s="19">
        <f t="shared" si="381"/>
        <v>119931.41323184063</v>
      </c>
      <c r="I4884" s="20">
        <v>743.71128818999216</v>
      </c>
      <c r="J4884" s="19">
        <f t="shared" si="382"/>
        <v>201545.75909948788</v>
      </c>
      <c r="K4884" s="19">
        <f t="shared" si="383"/>
        <v>301.15994785109683</v>
      </c>
      <c r="L4884" s="19">
        <f t="shared" si="384"/>
        <v>81614.345867647251</v>
      </c>
      <c r="M4884" s="29">
        <f>Table4[[#This Row],[Revenue]]/Table4[[#This Row],[Units]]</f>
        <v>2.7443220966420374</v>
      </c>
      <c r="N4884" s="31">
        <f t="shared" si="385"/>
        <v>0.40494201531355678</v>
      </c>
    </row>
    <row r="4885" spans="1:14" x14ac:dyDescent="0.25">
      <c r="A4885" s="35">
        <v>1992</v>
      </c>
      <c r="B4885" s="15" t="s">
        <v>174</v>
      </c>
      <c r="C4885" s="15" t="s">
        <v>169</v>
      </c>
      <c r="D4885" s="15" t="s">
        <v>6</v>
      </c>
      <c r="E4885" s="15" t="s">
        <v>50</v>
      </c>
      <c r="F4885" s="16">
        <v>897</v>
      </c>
      <c r="G4885" s="19">
        <v>1407.1238999999559</v>
      </c>
      <c r="H4885" s="19">
        <f t="shared" si="381"/>
        <v>1262190.1382999604</v>
      </c>
      <c r="I4885" s="20">
        <v>2727.288899999915</v>
      </c>
      <c r="J4885" s="19">
        <f t="shared" si="382"/>
        <v>2446378.1432999237</v>
      </c>
      <c r="K4885" s="19">
        <f t="shared" si="383"/>
        <v>1320.164999999959</v>
      </c>
      <c r="L4885" s="19">
        <f t="shared" si="384"/>
        <v>1184188.0049999633</v>
      </c>
      <c r="M4885" s="29">
        <f>Table4[[#This Row],[Revenue]]/Table4[[#This Row],[Units]]</f>
        <v>3.0404558528427144</v>
      </c>
      <c r="N4885" s="31">
        <f t="shared" si="385"/>
        <v>0.48405762953825693</v>
      </c>
    </row>
    <row r="4886" spans="1:14" x14ac:dyDescent="0.25">
      <c r="A4886" s="35">
        <v>1992</v>
      </c>
      <c r="B4886" s="15" t="s">
        <v>176</v>
      </c>
      <c r="C4886" s="15" t="s">
        <v>169</v>
      </c>
      <c r="D4886" s="15" t="s">
        <v>6</v>
      </c>
      <c r="E4886" s="15" t="s">
        <v>50</v>
      </c>
      <c r="F4886" s="16">
        <v>271</v>
      </c>
      <c r="G4886" s="19">
        <v>588.15869237997833</v>
      </c>
      <c r="H4886" s="19">
        <f t="shared" si="381"/>
        <v>159391.00563497414</v>
      </c>
      <c r="I4886" s="20">
        <v>968.51449799996442</v>
      </c>
      <c r="J4886" s="19">
        <f t="shared" si="382"/>
        <v>262467.42895799037</v>
      </c>
      <c r="K4886" s="19">
        <f t="shared" si="383"/>
        <v>380.35580561998609</v>
      </c>
      <c r="L4886" s="19">
        <f t="shared" si="384"/>
        <v>103076.42332301624</v>
      </c>
      <c r="M4886" s="29">
        <f>Table4[[#This Row],[Revenue]]/Table4[[#This Row],[Units]]</f>
        <v>3.5738542361622305</v>
      </c>
      <c r="N4886" s="31">
        <f t="shared" si="385"/>
        <v>0.39272081771149703</v>
      </c>
    </row>
    <row r="4887" spans="1:14" x14ac:dyDescent="0.25">
      <c r="A4887" s="35">
        <v>1992</v>
      </c>
      <c r="B4887" s="15" t="s">
        <v>173</v>
      </c>
      <c r="C4887" s="15" t="s">
        <v>169</v>
      </c>
      <c r="D4887" s="15" t="s">
        <v>6</v>
      </c>
      <c r="E4887" s="15" t="s">
        <v>50</v>
      </c>
      <c r="F4887" s="16">
        <v>112</v>
      </c>
      <c r="G4887" s="19">
        <v>179.77898579999396</v>
      </c>
      <c r="H4887" s="19">
        <f t="shared" si="381"/>
        <v>20135.246409599324</v>
      </c>
      <c r="I4887" s="20">
        <v>517.42517999998256</v>
      </c>
      <c r="J4887" s="19">
        <f t="shared" si="382"/>
        <v>57951.620159998049</v>
      </c>
      <c r="K4887" s="19">
        <f t="shared" si="383"/>
        <v>337.6461941999886</v>
      </c>
      <c r="L4887" s="19">
        <f t="shared" si="384"/>
        <v>37816.373750398721</v>
      </c>
      <c r="M4887" s="29">
        <f>Table4[[#This Row],[Revenue]]/Table4[[#This Row],[Units]]</f>
        <v>4.6198676785712731</v>
      </c>
      <c r="N4887" s="31">
        <f t="shared" si="385"/>
        <v>0.65255075951270869</v>
      </c>
    </row>
    <row r="4888" spans="1:14" x14ac:dyDescent="0.25">
      <c r="A4888" s="35">
        <v>1996</v>
      </c>
      <c r="B4888" s="15" t="s">
        <v>175</v>
      </c>
      <c r="C4888" s="15" t="s">
        <v>169</v>
      </c>
      <c r="D4888" s="15" t="s">
        <v>6</v>
      </c>
      <c r="E4888" s="15" t="s">
        <v>50</v>
      </c>
      <c r="F4888" s="16">
        <v>299</v>
      </c>
      <c r="G4888" s="19">
        <v>500.54412384959431</v>
      </c>
      <c r="H4888" s="19">
        <f t="shared" si="381"/>
        <v>149662.6930310287</v>
      </c>
      <c r="I4888" s="20">
        <v>811.61258015999078</v>
      </c>
      <c r="J4888" s="19">
        <f t="shared" si="382"/>
        <v>242672.16146783726</v>
      </c>
      <c r="K4888" s="19">
        <f t="shared" si="383"/>
        <v>311.06845631039647</v>
      </c>
      <c r="L4888" s="19">
        <f t="shared" si="384"/>
        <v>93009.468436808558</v>
      </c>
      <c r="M4888" s="29">
        <f>Table4[[#This Row],[Revenue]]/Table4[[#This Row],[Units]]</f>
        <v>2.7144233450166917</v>
      </c>
      <c r="N4888" s="31">
        <f t="shared" si="385"/>
        <v>0.3832720979375116</v>
      </c>
    </row>
    <row r="4889" spans="1:14" x14ac:dyDescent="0.25">
      <c r="A4889" s="35">
        <v>1996</v>
      </c>
      <c r="B4889" s="15" t="s">
        <v>173</v>
      </c>
      <c r="C4889" s="15" t="s">
        <v>169</v>
      </c>
      <c r="D4889" s="15" t="s">
        <v>6</v>
      </c>
      <c r="E4889" s="15" t="s">
        <v>50</v>
      </c>
      <c r="F4889" s="16">
        <v>250</v>
      </c>
      <c r="G4889" s="19">
        <v>375.82841474999867</v>
      </c>
      <c r="H4889" s="19">
        <f t="shared" si="381"/>
        <v>93957.103687499664</v>
      </c>
      <c r="I4889" s="20">
        <v>652.09972499999765</v>
      </c>
      <c r="J4889" s="19">
        <f t="shared" si="382"/>
        <v>163024.93124999941</v>
      </c>
      <c r="K4889" s="19">
        <f t="shared" si="383"/>
        <v>276.27131024999898</v>
      </c>
      <c r="L4889" s="19">
        <f t="shared" si="384"/>
        <v>69067.827562499748</v>
      </c>
      <c r="M4889" s="29">
        <f>Table4[[#This Row],[Revenue]]/Table4[[#This Row],[Units]]</f>
        <v>2.6083988999999907</v>
      </c>
      <c r="N4889" s="31">
        <f t="shared" si="385"/>
        <v>0.42366420297140894</v>
      </c>
    </row>
    <row r="4890" spans="1:14" x14ac:dyDescent="0.25">
      <c r="A4890" s="35">
        <v>1997</v>
      </c>
      <c r="B4890" s="15" t="s">
        <v>172</v>
      </c>
      <c r="C4890" s="15" t="s">
        <v>169</v>
      </c>
      <c r="D4890" s="15" t="s">
        <v>6</v>
      </c>
      <c r="E4890" s="15" t="s">
        <v>50</v>
      </c>
      <c r="F4890" s="16">
        <v>535</v>
      </c>
      <c r="G4890" s="19">
        <v>725.08924499998625</v>
      </c>
      <c r="H4890" s="19">
        <f t="shared" si="381"/>
        <v>387922.74607499264</v>
      </c>
      <c r="I4890" s="20">
        <v>1674.6850945499684</v>
      </c>
      <c r="J4890" s="19">
        <f t="shared" si="382"/>
        <v>895956.52558423311</v>
      </c>
      <c r="K4890" s="19">
        <f t="shared" si="383"/>
        <v>949.59584954998218</v>
      </c>
      <c r="L4890" s="19">
        <f t="shared" si="384"/>
        <v>508033.77950924047</v>
      </c>
      <c r="M4890" s="29">
        <f>Table4[[#This Row],[Revenue]]/Table4[[#This Row],[Units]]</f>
        <v>3.1302525131775112</v>
      </c>
      <c r="N4890" s="31">
        <f t="shared" si="385"/>
        <v>0.56702949864443819</v>
      </c>
    </row>
    <row r="4891" spans="1:14" x14ac:dyDescent="0.25">
      <c r="A4891" s="35">
        <v>1997</v>
      </c>
      <c r="B4891" s="15" t="s">
        <v>174</v>
      </c>
      <c r="C4891" s="15" t="s">
        <v>169</v>
      </c>
      <c r="D4891" s="15" t="s">
        <v>6</v>
      </c>
      <c r="E4891" s="15" t="s">
        <v>50</v>
      </c>
      <c r="F4891" s="16">
        <v>345</v>
      </c>
      <c r="G4891" s="19">
        <v>825.82205297248629</v>
      </c>
      <c r="H4891" s="19">
        <f t="shared" si="381"/>
        <v>284908.60827550775</v>
      </c>
      <c r="I4891" s="20">
        <v>1693.8581547499803</v>
      </c>
      <c r="J4891" s="19">
        <f t="shared" si="382"/>
        <v>584381.0633887432</v>
      </c>
      <c r="K4891" s="19">
        <f t="shared" si="383"/>
        <v>868.03610177749397</v>
      </c>
      <c r="L4891" s="19">
        <f t="shared" si="384"/>
        <v>299472.45511323545</v>
      </c>
      <c r="M4891" s="29">
        <f>Table4[[#This Row],[Revenue]]/Table4[[#This Row],[Units]]</f>
        <v>4.9097337818840003</v>
      </c>
      <c r="N4891" s="31">
        <f t="shared" si="385"/>
        <v>0.5124609161300282</v>
      </c>
    </row>
    <row r="4892" spans="1:14" x14ac:dyDescent="0.25">
      <c r="A4892" s="35">
        <v>1999</v>
      </c>
      <c r="B4892" s="15" t="s">
        <v>172</v>
      </c>
      <c r="C4892" s="15" t="s">
        <v>169</v>
      </c>
      <c r="D4892" s="15" t="s">
        <v>6</v>
      </c>
      <c r="E4892" s="15" t="s">
        <v>50</v>
      </c>
      <c r="F4892" s="16">
        <v>345</v>
      </c>
      <c r="G4892" s="19">
        <v>1032.8862241499614</v>
      </c>
      <c r="H4892" s="19">
        <f t="shared" si="381"/>
        <v>356345.74733173667</v>
      </c>
      <c r="I4892" s="20">
        <v>1946.6919649999463</v>
      </c>
      <c r="J4892" s="19">
        <f t="shared" si="382"/>
        <v>671608.7279249815</v>
      </c>
      <c r="K4892" s="19">
        <f t="shared" si="383"/>
        <v>913.80574084998489</v>
      </c>
      <c r="L4892" s="19">
        <f t="shared" si="384"/>
        <v>315262.98059324484</v>
      </c>
      <c r="M4892" s="29">
        <f>Table4[[#This Row],[Revenue]]/Table4[[#This Row],[Units]]</f>
        <v>5.6425854057969458</v>
      </c>
      <c r="N4892" s="31">
        <f t="shared" si="385"/>
        <v>0.46941465690490486</v>
      </c>
    </row>
    <row r="4893" spans="1:14" x14ac:dyDescent="0.25">
      <c r="A4893" s="35">
        <v>1999</v>
      </c>
      <c r="B4893" s="15" t="s">
        <v>172</v>
      </c>
      <c r="C4893" s="15" t="s">
        <v>169</v>
      </c>
      <c r="D4893" s="15" t="s">
        <v>6</v>
      </c>
      <c r="E4893" s="15" t="s">
        <v>50</v>
      </c>
      <c r="F4893" s="16">
        <v>299</v>
      </c>
      <c r="G4893" s="19">
        <v>663.00859985997533</v>
      </c>
      <c r="H4893" s="19">
        <f t="shared" si="381"/>
        <v>198239.57135813261</v>
      </c>
      <c r="I4893" s="20">
        <v>1050.8532059999609</v>
      </c>
      <c r="J4893" s="19">
        <f t="shared" si="382"/>
        <v>314205.10859398829</v>
      </c>
      <c r="K4893" s="19">
        <f t="shared" si="383"/>
        <v>387.84460613998556</v>
      </c>
      <c r="L4893" s="19">
        <f t="shared" si="384"/>
        <v>115965.53723585568</v>
      </c>
      <c r="M4893" s="29">
        <f>Table4[[#This Row],[Revenue]]/Table4[[#This Row],[Units]]</f>
        <v>3.5145592173911737</v>
      </c>
      <c r="N4893" s="31">
        <f t="shared" si="385"/>
        <v>0.3690759127207725</v>
      </c>
    </row>
    <row r="4894" spans="1:14" x14ac:dyDescent="0.25">
      <c r="A4894" s="35">
        <v>1999</v>
      </c>
      <c r="B4894" s="15" t="s">
        <v>175</v>
      </c>
      <c r="C4894" s="15" t="s">
        <v>169</v>
      </c>
      <c r="D4894" s="15" t="s">
        <v>6</v>
      </c>
      <c r="E4894" s="15" t="s">
        <v>50</v>
      </c>
      <c r="F4894" s="16">
        <v>250</v>
      </c>
      <c r="G4894" s="19">
        <v>561.75238949997743</v>
      </c>
      <c r="H4894" s="19">
        <f t="shared" si="381"/>
        <v>140438.09737499437</v>
      </c>
      <c r="I4894" s="20">
        <v>957.03044999996155</v>
      </c>
      <c r="J4894" s="19">
        <f t="shared" si="382"/>
        <v>239257.61249999038</v>
      </c>
      <c r="K4894" s="19">
        <f t="shared" si="383"/>
        <v>395.27806049998412</v>
      </c>
      <c r="L4894" s="19">
        <f t="shared" si="384"/>
        <v>98819.515124996018</v>
      </c>
      <c r="M4894" s="29">
        <f>Table4[[#This Row],[Revenue]]/Table4[[#This Row],[Units]]</f>
        <v>3.8281217999998463</v>
      </c>
      <c r="N4894" s="31">
        <f t="shared" si="385"/>
        <v>0.41302558398220246</v>
      </c>
    </row>
    <row r="4895" spans="1:14" x14ac:dyDescent="0.25">
      <c r="A4895" s="35">
        <v>2000</v>
      </c>
      <c r="B4895" s="15" t="s">
        <v>174</v>
      </c>
      <c r="C4895" s="15" t="s">
        <v>169</v>
      </c>
      <c r="D4895" s="15" t="s">
        <v>6</v>
      </c>
      <c r="E4895" s="15" t="s">
        <v>50</v>
      </c>
      <c r="F4895" s="16">
        <v>535</v>
      </c>
      <c r="G4895" s="19">
        <v>980.72882999995818</v>
      </c>
      <c r="H4895" s="19">
        <f t="shared" si="381"/>
        <v>524689.92404997768</v>
      </c>
      <c r="I4895" s="20">
        <v>2123.6793299999094</v>
      </c>
      <c r="J4895" s="19">
        <f t="shared" si="382"/>
        <v>1136168.4415499514</v>
      </c>
      <c r="K4895" s="19">
        <f t="shared" si="383"/>
        <v>1142.9504999999513</v>
      </c>
      <c r="L4895" s="19">
        <f t="shared" si="384"/>
        <v>611478.51749997376</v>
      </c>
      <c r="M4895" s="29">
        <f>Table4[[#This Row],[Revenue]]/Table4[[#This Row],[Units]]</f>
        <v>3.9694940747661858</v>
      </c>
      <c r="N4895" s="31">
        <f t="shared" si="385"/>
        <v>0.53819354167749989</v>
      </c>
    </row>
    <row r="4896" spans="1:14" x14ac:dyDescent="0.25">
      <c r="A4896" s="35">
        <v>2008</v>
      </c>
      <c r="B4896" s="15" t="s">
        <v>171</v>
      </c>
      <c r="C4896" s="15" t="s">
        <v>169</v>
      </c>
      <c r="D4896" s="15" t="s">
        <v>6</v>
      </c>
      <c r="E4896" s="15" t="s">
        <v>50</v>
      </c>
      <c r="F4896" s="16">
        <v>148</v>
      </c>
      <c r="G4896" s="19">
        <v>242.47397327999371</v>
      </c>
      <c r="H4896" s="19">
        <f t="shared" si="381"/>
        <v>35886.148045439069</v>
      </c>
      <c r="I4896" s="20">
        <v>554.93188799998563</v>
      </c>
      <c r="J4896" s="19">
        <f t="shared" si="382"/>
        <v>82129.919423997868</v>
      </c>
      <c r="K4896" s="19">
        <f t="shared" si="383"/>
        <v>312.45791471999189</v>
      </c>
      <c r="L4896" s="19">
        <f t="shared" si="384"/>
        <v>46243.771378558798</v>
      </c>
      <c r="M4896" s="29">
        <f>Table4[[#This Row],[Revenue]]/Table4[[#This Row],[Units]]</f>
        <v>3.7495397837836868</v>
      </c>
      <c r="N4896" s="31">
        <f t="shared" si="385"/>
        <v>0.56305633443793013</v>
      </c>
    </row>
    <row r="4897" spans="1:19" x14ac:dyDescent="0.25">
      <c r="A4897" s="35">
        <v>2009</v>
      </c>
      <c r="B4897" s="15" t="s">
        <v>174</v>
      </c>
      <c r="C4897" s="15" t="s">
        <v>169</v>
      </c>
      <c r="D4897" s="15" t="s">
        <v>6</v>
      </c>
      <c r="E4897" s="15" t="s">
        <v>50</v>
      </c>
      <c r="F4897" s="16">
        <v>820</v>
      </c>
      <c r="G4897" s="19">
        <v>1257.1362599999629</v>
      </c>
      <c r="H4897" s="19">
        <f t="shared" si="381"/>
        <v>1030851.7331999696</v>
      </c>
      <c r="I4897" s="20">
        <v>2476.2222599999268</v>
      </c>
      <c r="J4897" s="19">
        <f t="shared" si="382"/>
        <v>2030502.2531999401</v>
      </c>
      <c r="K4897" s="19">
        <f t="shared" si="383"/>
        <v>1219.0859999999639</v>
      </c>
      <c r="L4897" s="19">
        <f t="shared" si="384"/>
        <v>999650.51999997045</v>
      </c>
      <c r="M4897" s="29">
        <f>Table4[[#This Row],[Revenue]]/Table4[[#This Row],[Units]]</f>
        <v>3.0197832439023498</v>
      </c>
      <c r="N4897" s="31">
        <f t="shared" si="385"/>
        <v>0.49231687304192151</v>
      </c>
    </row>
    <row r="4898" spans="1:19" x14ac:dyDescent="0.25">
      <c r="A4898" s="35">
        <v>2009</v>
      </c>
      <c r="B4898" s="15" t="s">
        <v>173</v>
      </c>
      <c r="C4898" s="15" t="s">
        <v>169</v>
      </c>
      <c r="D4898" s="15" t="s">
        <v>6</v>
      </c>
      <c r="E4898" s="15" t="s">
        <v>50</v>
      </c>
      <c r="F4898" s="16">
        <v>741</v>
      </c>
      <c r="G4898" s="19">
        <v>1231.7820839999558</v>
      </c>
      <c r="H4898" s="19">
        <f t="shared" si="381"/>
        <v>912750.52424396726</v>
      </c>
      <c r="I4898" s="20">
        <v>2474.5194839999117</v>
      </c>
      <c r="J4898" s="19">
        <f t="shared" si="382"/>
        <v>1833618.9376439345</v>
      </c>
      <c r="K4898" s="19">
        <f t="shared" si="383"/>
        <v>1242.7373999999559</v>
      </c>
      <c r="L4898" s="19">
        <f t="shared" si="384"/>
        <v>920868.41339996725</v>
      </c>
      <c r="M4898" s="29">
        <f>Table4[[#This Row],[Revenue]]/Table4[[#This Row],[Units]]</f>
        <v>3.3394325020241724</v>
      </c>
      <c r="N4898" s="31">
        <f t="shared" si="385"/>
        <v>0.50221362492209831</v>
      </c>
    </row>
    <row r="4899" spans="1:19" x14ac:dyDescent="0.25">
      <c r="A4899" s="35">
        <v>1990</v>
      </c>
      <c r="B4899" s="15" t="s">
        <v>171</v>
      </c>
      <c r="C4899" s="15" t="s">
        <v>169</v>
      </c>
      <c r="D4899" s="15" t="s">
        <v>5</v>
      </c>
      <c r="E4899" s="15" t="s">
        <v>96</v>
      </c>
      <c r="F4899" s="16">
        <v>536</v>
      </c>
      <c r="G4899" s="19">
        <v>648.94859999998835</v>
      </c>
      <c r="H4899" s="19">
        <f t="shared" si="381"/>
        <v>347836.44959999376</v>
      </c>
      <c r="I4899" s="20">
        <v>1500.7596085599732</v>
      </c>
      <c r="J4899" s="19">
        <f t="shared" si="382"/>
        <v>804407.15018814569</v>
      </c>
      <c r="K4899" s="19">
        <f t="shared" si="383"/>
        <v>851.81100855998488</v>
      </c>
      <c r="L4899" s="19">
        <f t="shared" si="384"/>
        <v>456570.70058815193</v>
      </c>
      <c r="M4899" s="29">
        <f>Table4[[#This Row],[Revenue]]/Table4[[#This Row],[Units]]</f>
        <v>2.7999246428357711</v>
      </c>
      <c r="N4899" s="31">
        <f t="shared" si="385"/>
        <v>0.56758657662523626</v>
      </c>
      <c r="O4899" s="41"/>
      <c r="P4899" s="41"/>
      <c r="Q4899" s="41"/>
      <c r="R4899" s="41"/>
      <c r="S4899" s="41"/>
    </row>
    <row r="4900" spans="1:19" x14ac:dyDescent="0.25">
      <c r="A4900" s="35">
        <v>1990</v>
      </c>
      <c r="B4900" s="15" t="s">
        <v>172</v>
      </c>
      <c r="C4900" s="15" t="s">
        <v>169</v>
      </c>
      <c r="D4900" s="15" t="s">
        <v>5</v>
      </c>
      <c r="E4900" s="15" t="s">
        <v>96</v>
      </c>
      <c r="F4900" s="16">
        <v>154</v>
      </c>
      <c r="G4900" s="19">
        <v>197.35409956499899</v>
      </c>
      <c r="H4900" s="19">
        <f t="shared" si="381"/>
        <v>30392.531333009843</v>
      </c>
      <c r="I4900" s="20">
        <v>451.4366114999977</v>
      </c>
      <c r="J4900" s="19">
        <f t="shared" si="382"/>
        <v>69521.238170999641</v>
      </c>
      <c r="K4900" s="19">
        <f t="shared" si="383"/>
        <v>254.08251193499871</v>
      </c>
      <c r="L4900" s="19">
        <f t="shared" si="384"/>
        <v>39128.706837989797</v>
      </c>
      <c r="M4900" s="29">
        <f>Table4[[#This Row],[Revenue]]/Table4[[#This Row],[Units]]</f>
        <v>2.9314065681818033</v>
      </c>
      <c r="N4900" s="31">
        <f t="shared" si="385"/>
        <v>0.56283098327083736</v>
      </c>
      <c r="O4900" s="37">
        <f>SUMIF(A:A,"2013",H:H)</f>
        <v>97414702.343118981</v>
      </c>
      <c r="P4900" s="37">
        <f>SUMIF(A:A,"2013",J:J)</f>
        <v>191869840.52694035</v>
      </c>
      <c r="Q4900" s="38" t="e">
        <f>(O4900-O4899)/O4899</f>
        <v>#DIV/0!</v>
      </c>
      <c r="R4900" s="38" t="e">
        <f>(P4900-P4899)/P4899</f>
        <v>#DIV/0!</v>
      </c>
      <c r="S4900" s="40">
        <v>2013</v>
      </c>
    </row>
    <row r="4901" spans="1:19" x14ac:dyDescent="0.25">
      <c r="A4901" s="35">
        <v>1991</v>
      </c>
      <c r="B4901" s="15" t="s">
        <v>171</v>
      </c>
      <c r="C4901" s="15" t="s">
        <v>169</v>
      </c>
      <c r="D4901" s="15" t="s">
        <v>5</v>
      </c>
      <c r="E4901" s="15" t="s">
        <v>96</v>
      </c>
      <c r="F4901" s="16">
        <v>784</v>
      </c>
      <c r="G4901" s="19">
        <v>1121.727599999964</v>
      </c>
      <c r="H4901" s="19">
        <f t="shared" si="381"/>
        <v>879434.43839997181</v>
      </c>
      <c r="I4901" s="20">
        <v>2216.8491439999289</v>
      </c>
      <c r="J4901" s="19">
        <f t="shared" si="382"/>
        <v>1738009.7288959443</v>
      </c>
      <c r="K4901" s="19">
        <f t="shared" si="383"/>
        <v>1095.1215439999648</v>
      </c>
      <c r="L4901" s="19">
        <f t="shared" si="384"/>
        <v>858575.2904959725</v>
      </c>
      <c r="M4901" s="29">
        <f>Table4[[#This Row],[Revenue]]/Table4[[#This Row],[Units]]</f>
        <v>2.8276137040815419</v>
      </c>
      <c r="N4901" s="31">
        <f t="shared" si="385"/>
        <v>0.49399912798035661</v>
      </c>
    </row>
    <row r="4902" spans="1:19" x14ac:dyDescent="0.25">
      <c r="A4902" s="35">
        <v>1991</v>
      </c>
      <c r="B4902" s="15" t="s">
        <v>171</v>
      </c>
      <c r="C4902" s="15" t="s">
        <v>169</v>
      </c>
      <c r="D4902" s="15" t="s">
        <v>5</v>
      </c>
      <c r="E4902" s="15" t="s">
        <v>96</v>
      </c>
      <c r="F4902" s="16">
        <v>626</v>
      </c>
      <c r="G4902" s="19">
        <v>896.08769999997116</v>
      </c>
      <c r="H4902" s="19">
        <f t="shared" si="381"/>
        <v>560950.90019998199</v>
      </c>
      <c r="I4902" s="20">
        <v>1867.08158799994</v>
      </c>
      <c r="J4902" s="19">
        <f t="shared" si="382"/>
        <v>1168793.0740879625</v>
      </c>
      <c r="K4902" s="19">
        <f t="shared" si="383"/>
        <v>970.99388799996882</v>
      </c>
      <c r="L4902" s="19">
        <f t="shared" si="384"/>
        <v>607842.17388798052</v>
      </c>
      <c r="M4902" s="29">
        <f>Table4[[#This Row],[Revenue]]/Table4[[#This Row],[Units]]</f>
        <v>2.9825584472842492</v>
      </c>
      <c r="N4902" s="31">
        <f t="shared" si="385"/>
        <v>0.52005969864451362</v>
      </c>
    </row>
    <row r="4903" spans="1:19" x14ac:dyDescent="0.25">
      <c r="A4903" s="35">
        <v>1992</v>
      </c>
      <c r="B4903" s="15" t="s">
        <v>173</v>
      </c>
      <c r="C4903" s="15" t="s">
        <v>169</v>
      </c>
      <c r="D4903" s="15" t="s">
        <v>5</v>
      </c>
      <c r="E4903" s="15" t="s">
        <v>96</v>
      </c>
      <c r="F4903" s="16">
        <v>154</v>
      </c>
      <c r="G4903" s="19">
        <v>273.88984865999032</v>
      </c>
      <c r="H4903" s="19">
        <f t="shared" si="381"/>
        <v>42179.036693638511</v>
      </c>
      <c r="I4903" s="20">
        <v>623.23128599997801</v>
      </c>
      <c r="J4903" s="19">
        <f t="shared" si="382"/>
        <v>95977.618043996612</v>
      </c>
      <c r="K4903" s="19">
        <f t="shared" si="383"/>
        <v>349.34143733998769</v>
      </c>
      <c r="L4903" s="19">
        <f t="shared" si="384"/>
        <v>53798.581350358101</v>
      </c>
      <c r="M4903" s="29">
        <f>Table4[[#This Row],[Revenue]]/Table4[[#This Row],[Units]]</f>
        <v>4.0469564025972602</v>
      </c>
      <c r="N4903" s="31">
        <f t="shared" si="385"/>
        <v>0.56053257464356498</v>
      </c>
    </row>
    <row r="4904" spans="1:19" x14ac:dyDescent="0.25">
      <c r="A4904" s="35">
        <v>1993</v>
      </c>
      <c r="B4904" s="15" t="s">
        <v>171</v>
      </c>
      <c r="C4904" s="15" t="s">
        <v>169</v>
      </c>
      <c r="D4904" s="15" t="s">
        <v>5</v>
      </c>
      <c r="E4904" s="15" t="s">
        <v>96</v>
      </c>
      <c r="F4904" s="16">
        <v>644</v>
      </c>
      <c r="G4904" s="19">
        <v>1401.5549151999323</v>
      </c>
      <c r="H4904" s="19">
        <f t="shared" si="381"/>
        <v>902601.36538875639</v>
      </c>
      <c r="I4904" s="20">
        <v>3067.9739199998521</v>
      </c>
      <c r="J4904" s="19">
        <f t="shared" si="382"/>
        <v>1975775.2044799048</v>
      </c>
      <c r="K4904" s="19">
        <f t="shared" si="383"/>
        <v>1666.4190047999198</v>
      </c>
      <c r="L4904" s="19">
        <f t="shared" si="384"/>
        <v>1073173.8390911485</v>
      </c>
      <c r="M4904" s="29">
        <f>Table4[[#This Row],[Revenue]]/Table4[[#This Row],[Units]]</f>
        <v>4.7639346583848639</v>
      </c>
      <c r="N4904" s="31">
        <f t="shared" si="385"/>
        <v>0.54316596172369036</v>
      </c>
    </row>
    <row r="4905" spans="1:19" x14ac:dyDescent="0.25">
      <c r="A4905" s="35">
        <v>1993</v>
      </c>
      <c r="B4905" s="15" t="s">
        <v>175</v>
      </c>
      <c r="C4905" s="15" t="s">
        <v>169</v>
      </c>
      <c r="D4905" s="15" t="s">
        <v>5</v>
      </c>
      <c r="E4905" s="15" t="s">
        <v>96</v>
      </c>
      <c r="F4905" s="16">
        <v>545</v>
      </c>
      <c r="G4905" s="19">
        <v>1832.8366659199141</v>
      </c>
      <c r="H4905" s="19">
        <f t="shared" si="381"/>
        <v>998895.98292635323</v>
      </c>
      <c r="I4905" s="20">
        <v>2837.8576319998674</v>
      </c>
      <c r="J4905" s="19">
        <f t="shared" si="382"/>
        <v>1546632.4094399277</v>
      </c>
      <c r="K4905" s="19">
        <f t="shared" si="383"/>
        <v>1005.0209660799533</v>
      </c>
      <c r="L4905" s="19">
        <f t="shared" si="384"/>
        <v>547736.42651357444</v>
      </c>
      <c r="M4905" s="29">
        <f>Table4[[#This Row],[Revenue]]/Table4[[#This Row],[Units]]</f>
        <v>5.2070782238529674</v>
      </c>
      <c r="N4905" s="31">
        <f t="shared" si="385"/>
        <v>0.35414777497900929</v>
      </c>
    </row>
    <row r="4906" spans="1:19" x14ac:dyDescent="0.25">
      <c r="A4906" s="35">
        <v>1993</v>
      </c>
      <c r="B4906" s="15" t="s">
        <v>173</v>
      </c>
      <c r="C4906" s="15" t="s">
        <v>169</v>
      </c>
      <c r="D4906" s="15" t="s">
        <v>5</v>
      </c>
      <c r="E4906" s="15" t="s">
        <v>96</v>
      </c>
      <c r="F4906" s="16">
        <v>536</v>
      </c>
      <c r="G4906" s="19">
        <v>922.22819999995829</v>
      </c>
      <c r="H4906" s="19">
        <f t="shared" si="381"/>
        <v>494314.31519997766</v>
      </c>
      <c r="I4906" s="20">
        <v>2004.0034079999095</v>
      </c>
      <c r="J4906" s="19">
        <f t="shared" si="382"/>
        <v>1074145.8266879516</v>
      </c>
      <c r="K4906" s="19">
        <f t="shared" si="383"/>
        <v>1081.7752079999514</v>
      </c>
      <c r="L4906" s="19">
        <f t="shared" si="384"/>
        <v>579831.51148797385</v>
      </c>
      <c r="M4906" s="29">
        <f>Table4[[#This Row],[Revenue]]/Table4[[#This Row],[Units]]</f>
        <v>3.7388123283580401</v>
      </c>
      <c r="N4906" s="31">
        <f t="shared" si="385"/>
        <v>0.53980707002869532</v>
      </c>
    </row>
    <row r="4907" spans="1:19" x14ac:dyDescent="0.25">
      <c r="A4907" s="35">
        <v>1994</v>
      </c>
      <c r="B4907" s="15" t="s">
        <v>176</v>
      </c>
      <c r="C4907" s="15" t="s">
        <v>169</v>
      </c>
      <c r="D4907" s="15" t="s">
        <v>5</v>
      </c>
      <c r="E4907" s="15" t="s">
        <v>96</v>
      </c>
      <c r="F4907" s="16">
        <v>924</v>
      </c>
      <c r="G4907" s="19">
        <v>3153.0182046298355</v>
      </c>
      <c r="H4907" s="19">
        <f t="shared" si="381"/>
        <v>2913388.821077968</v>
      </c>
      <c r="I4907" s="20">
        <v>4945.3447729997679</v>
      </c>
      <c r="J4907" s="19">
        <f t="shared" si="382"/>
        <v>4569498.5702517852</v>
      </c>
      <c r="K4907" s="19">
        <f t="shared" si="383"/>
        <v>1792.3265683699324</v>
      </c>
      <c r="L4907" s="19">
        <f t="shared" si="384"/>
        <v>1656109.7491738172</v>
      </c>
      <c r="M4907" s="29">
        <f>Table4[[#This Row],[Revenue]]/Table4[[#This Row],[Units]]</f>
        <v>5.3521047326837312</v>
      </c>
      <c r="N4907" s="31">
        <f t="shared" si="385"/>
        <v>0.3624270198825259</v>
      </c>
    </row>
    <row r="4908" spans="1:19" x14ac:dyDescent="0.25">
      <c r="A4908" s="35">
        <v>1994</v>
      </c>
      <c r="B4908" s="15" t="s">
        <v>171</v>
      </c>
      <c r="C4908" s="15" t="s">
        <v>169</v>
      </c>
      <c r="D4908" s="15" t="s">
        <v>5</v>
      </c>
      <c r="E4908" s="15" t="s">
        <v>96</v>
      </c>
      <c r="F4908" s="16">
        <v>899</v>
      </c>
      <c r="G4908" s="19">
        <v>2165.4158425598816</v>
      </c>
      <c r="H4908" s="19">
        <f t="shared" si="381"/>
        <v>1946708.8424613336</v>
      </c>
      <c r="I4908" s="20">
        <v>4307.2949759997646</v>
      </c>
      <c r="J4908" s="19">
        <f t="shared" si="382"/>
        <v>3872258.1834237883</v>
      </c>
      <c r="K4908" s="19">
        <f t="shared" si="383"/>
        <v>2141.8791334398829</v>
      </c>
      <c r="L4908" s="19">
        <f t="shared" si="384"/>
        <v>1925549.3409624547</v>
      </c>
      <c r="M4908" s="29">
        <f>Table4[[#This Row],[Revenue]]/Table4[[#This Row],[Units]]</f>
        <v>4.7912068698551327</v>
      </c>
      <c r="N4908" s="31">
        <f t="shared" si="385"/>
        <v>0.49726780853747593</v>
      </c>
    </row>
    <row r="4909" spans="1:19" x14ac:dyDescent="0.25">
      <c r="A4909" s="35">
        <v>1994</v>
      </c>
      <c r="B4909" s="15" t="s">
        <v>172</v>
      </c>
      <c r="C4909" s="15" t="s">
        <v>169</v>
      </c>
      <c r="D4909" s="15" t="s">
        <v>5</v>
      </c>
      <c r="E4909" s="15" t="s">
        <v>96</v>
      </c>
      <c r="F4909" s="16">
        <v>638</v>
      </c>
      <c r="G4909" s="19">
        <v>2134.5392145598908</v>
      </c>
      <c r="H4909" s="19">
        <f t="shared" si="381"/>
        <v>1361836.0188892102</v>
      </c>
      <c r="I4909" s="20">
        <v>3465.0461759998229</v>
      </c>
      <c r="J4909" s="19">
        <f t="shared" si="382"/>
        <v>2210699.4602878871</v>
      </c>
      <c r="K4909" s="19">
        <f t="shared" si="383"/>
        <v>1330.5069614399322</v>
      </c>
      <c r="L4909" s="19">
        <f t="shared" si="384"/>
        <v>848863.44139867695</v>
      </c>
      <c r="M4909" s="29">
        <f>Table4[[#This Row],[Revenue]]/Table4[[#This Row],[Units]]</f>
        <v>5.4311068589338918</v>
      </c>
      <c r="N4909" s="31">
        <f t="shared" si="385"/>
        <v>0.38397957598819604</v>
      </c>
    </row>
    <row r="4910" spans="1:19" x14ac:dyDescent="0.25">
      <c r="A4910" s="35">
        <v>1994</v>
      </c>
      <c r="B4910" s="15" t="s">
        <v>174</v>
      </c>
      <c r="C4910" s="15" t="s">
        <v>169</v>
      </c>
      <c r="D4910" s="15" t="s">
        <v>5</v>
      </c>
      <c r="E4910" s="15" t="s">
        <v>96</v>
      </c>
      <c r="F4910" s="16">
        <v>640</v>
      </c>
      <c r="G4910" s="19">
        <v>1498.0114847999255</v>
      </c>
      <c r="H4910" s="19">
        <f t="shared" si="381"/>
        <v>958727.35027195234</v>
      </c>
      <c r="I4910" s="20">
        <v>3304.966079999836</v>
      </c>
      <c r="J4910" s="19">
        <f t="shared" si="382"/>
        <v>2115178.2911998951</v>
      </c>
      <c r="K4910" s="19">
        <f t="shared" si="383"/>
        <v>1806.9545951999105</v>
      </c>
      <c r="L4910" s="19">
        <f t="shared" si="384"/>
        <v>1156450.9409279427</v>
      </c>
      <c r="M4910" s="29">
        <f>Table4[[#This Row],[Revenue]]/Table4[[#This Row],[Units]]</f>
        <v>5.1640094999997439</v>
      </c>
      <c r="N4910" s="31">
        <f t="shared" si="385"/>
        <v>0.54673922559592503</v>
      </c>
    </row>
    <row r="4911" spans="1:19" x14ac:dyDescent="0.25">
      <c r="A4911" s="35">
        <v>1994</v>
      </c>
      <c r="B4911" s="15" t="s">
        <v>171</v>
      </c>
      <c r="C4911" s="15" t="s">
        <v>169</v>
      </c>
      <c r="D4911" s="15" t="s">
        <v>5</v>
      </c>
      <c r="E4911" s="15" t="s">
        <v>96</v>
      </c>
      <c r="F4911" s="16">
        <v>549</v>
      </c>
      <c r="G4911" s="19">
        <v>1493.1998435999201</v>
      </c>
      <c r="H4911" s="19">
        <f t="shared" si="381"/>
        <v>819766.71413635614</v>
      </c>
      <c r="I4911" s="20">
        <v>3169.3575599998303</v>
      </c>
      <c r="J4911" s="19">
        <f t="shared" si="382"/>
        <v>1739977.3004399068</v>
      </c>
      <c r="K4911" s="19">
        <f t="shared" si="383"/>
        <v>1676.1577163999102</v>
      </c>
      <c r="L4911" s="19">
        <f t="shared" si="384"/>
        <v>920210.58630355063</v>
      </c>
      <c r="M4911" s="29">
        <f>Table4[[#This Row],[Revenue]]/Table4[[#This Row],[Units]]</f>
        <v>5.7729645901636255</v>
      </c>
      <c r="N4911" s="31">
        <f t="shared" si="385"/>
        <v>0.52886355820325937</v>
      </c>
    </row>
    <row r="4912" spans="1:19" x14ac:dyDescent="0.25">
      <c r="A4912" s="35">
        <v>1995</v>
      </c>
      <c r="B4912" s="15" t="s">
        <v>174</v>
      </c>
      <c r="C4912" s="15" t="s">
        <v>169</v>
      </c>
      <c r="D4912" s="15" t="s">
        <v>5</v>
      </c>
      <c r="E4912" s="15" t="s">
        <v>96</v>
      </c>
      <c r="F4912" s="16">
        <v>546</v>
      </c>
      <c r="G4912" s="19">
        <v>1525.4760631999166</v>
      </c>
      <c r="H4912" s="19">
        <f t="shared" si="381"/>
        <v>832909.93050715444</v>
      </c>
      <c r="I4912" s="20">
        <v>3237.8647199998227</v>
      </c>
      <c r="J4912" s="19">
        <f t="shared" si="382"/>
        <v>1767874.1371199032</v>
      </c>
      <c r="K4912" s="19">
        <f t="shared" si="383"/>
        <v>1712.3886567999061</v>
      </c>
      <c r="L4912" s="19">
        <f t="shared" si="384"/>
        <v>934964.20661274879</v>
      </c>
      <c r="M4912" s="29">
        <f>Table4[[#This Row],[Revenue]]/Table4[[#This Row],[Units]]</f>
        <v>5.9301551648348401</v>
      </c>
      <c r="N4912" s="31">
        <f t="shared" si="385"/>
        <v>0.52886355820325925</v>
      </c>
    </row>
    <row r="4913" spans="1:19" x14ac:dyDescent="0.25">
      <c r="A4913" s="35">
        <v>1996</v>
      </c>
      <c r="B4913" s="15" t="s">
        <v>176</v>
      </c>
      <c r="C4913" s="15" t="s">
        <v>169</v>
      </c>
      <c r="D4913" s="15" t="s">
        <v>5</v>
      </c>
      <c r="E4913" s="15" t="s">
        <v>96</v>
      </c>
      <c r="F4913" s="16">
        <v>316</v>
      </c>
      <c r="G4913" s="19">
        <v>647.94046580279394</v>
      </c>
      <c r="H4913" s="19">
        <f t="shared" si="381"/>
        <v>204749.18719368288</v>
      </c>
      <c r="I4913" s="20">
        <v>1461.016663879991</v>
      </c>
      <c r="J4913" s="19">
        <f t="shared" si="382"/>
        <v>461681.26578607719</v>
      </c>
      <c r="K4913" s="19">
        <f t="shared" si="383"/>
        <v>813.07619807719709</v>
      </c>
      <c r="L4913" s="19">
        <f t="shared" si="384"/>
        <v>256932.0785923943</v>
      </c>
      <c r="M4913" s="29">
        <f>Table4[[#This Row],[Revenue]]/Table4[[#This Row],[Units]]</f>
        <v>4.6234704553164274</v>
      </c>
      <c r="N4913" s="31">
        <f t="shared" si="385"/>
        <v>0.5565139797364993</v>
      </c>
    </row>
    <row r="4914" spans="1:19" x14ac:dyDescent="0.25">
      <c r="A4914" s="35">
        <v>1996</v>
      </c>
      <c r="B4914" s="15" t="s">
        <v>172</v>
      </c>
      <c r="C4914" s="15" t="s">
        <v>169</v>
      </c>
      <c r="D4914" s="15" t="s">
        <v>5</v>
      </c>
      <c r="E4914" s="15" t="s">
        <v>96</v>
      </c>
      <c r="F4914" s="16">
        <v>111</v>
      </c>
      <c r="G4914" s="19">
        <v>123.41037872269979</v>
      </c>
      <c r="H4914" s="19">
        <f t="shared" si="381"/>
        <v>13698.552038219677</v>
      </c>
      <c r="I4914" s="20">
        <v>361.63565716999943</v>
      </c>
      <c r="J4914" s="19">
        <f t="shared" si="382"/>
        <v>40141.557945869936</v>
      </c>
      <c r="K4914" s="19">
        <f t="shared" si="383"/>
        <v>238.22527844729964</v>
      </c>
      <c r="L4914" s="19">
        <f t="shared" si="384"/>
        <v>26443.005907650258</v>
      </c>
      <c r="M4914" s="29">
        <f>Table4[[#This Row],[Revenue]]/Table4[[#This Row],[Units]]</f>
        <v>3.2579788934234184</v>
      </c>
      <c r="N4914" s="31">
        <f t="shared" si="385"/>
        <v>0.65874388690414332</v>
      </c>
    </row>
    <row r="4915" spans="1:19" x14ac:dyDescent="0.25">
      <c r="A4915" s="35">
        <v>1999</v>
      </c>
      <c r="B4915" s="15" t="s">
        <v>173</v>
      </c>
      <c r="C4915" s="15" t="s">
        <v>169</v>
      </c>
      <c r="D4915" s="15" t="s">
        <v>5</v>
      </c>
      <c r="E4915" s="15" t="s">
        <v>96</v>
      </c>
      <c r="F4915" s="16">
        <v>316</v>
      </c>
      <c r="G4915" s="19">
        <v>907.2214863199639</v>
      </c>
      <c r="H4915" s="19">
        <f t="shared" si="381"/>
        <v>286681.98967710859</v>
      </c>
      <c r="I4915" s="20">
        <v>1807.7344719999478</v>
      </c>
      <c r="J4915" s="19">
        <f t="shared" si="382"/>
        <v>571244.09315198346</v>
      </c>
      <c r="K4915" s="19">
        <f t="shared" si="383"/>
        <v>900.5129856799839</v>
      </c>
      <c r="L4915" s="19">
        <f t="shared" si="384"/>
        <v>284562.10347487486</v>
      </c>
      <c r="M4915" s="29">
        <f>Table4[[#This Row],[Revenue]]/Table4[[#This Row],[Units]]</f>
        <v>5.7206787088605946</v>
      </c>
      <c r="N4915" s="31">
        <f t="shared" si="385"/>
        <v>0.49814450054919895</v>
      </c>
    </row>
    <row r="4916" spans="1:19" x14ac:dyDescent="0.25">
      <c r="A4916" s="35">
        <v>1999</v>
      </c>
      <c r="B4916" s="15" t="s">
        <v>171</v>
      </c>
      <c r="C4916" s="15" t="s">
        <v>169</v>
      </c>
      <c r="D4916" s="15" t="s">
        <v>5</v>
      </c>
      <c r="E4916" s="15" t="s">
        <v>96</v>
      </c>
      <c r="F4916" s="16">
        <v>146</v>
      </c>
      <c r="G4916" s="19">
        <v>283.77049943998787</v>
      </c>
      <c r="H4916" s="19">
        <f t="shared" si="381"/>
        <v>41430.492918238233</v>
      </c>
      <c r="I4916" s="20">
        <v>669.79322399997136</v>
      </c>
      <c r="J4916" s="19">
        <f t="shared" si="382"/>
        <v>97789.810703995812</v>
      </c>
      <c r="K4916" s="19">
        <f t="shared" si="383"/>
        <v>386.02272455998349</v>
      </c>
      <c r="L4916" s="19">
        <f t="shared" si="384"/>
        <v>56359.317785757579</v>
      </c>
      <c r="M4916" s="29">
        <f>Table4[[#This Row],[Revenue]]/Table4[[#This Row],[Units]]</f>
        <v>4.5876248219176121</v>
      </c>
      <c r="N4916" s="31">
        <f t="shared" si="385"/>
        <v>0.57633118808619055</v>
      </c>
    </row>
    <row r="4917" spans="1:19" x14ac:dyDescent="0.25">
      <c r="A4917" s="35">
        <v>1999</v>
      </c>
      <c r="B4917" s="15" t="s">
        <v>172</v>
      </c>
      <c r="C4917" s="15" t="s">
        <v>169</v>
      </c>
      <c r="D4917" s="15" t="s">
        <v>5</v>
      </c>
      <c r="E4917" s="15" t="s">
        <v>96</v>
      </c>
      <c r="F4917" s="16">
        <v>111</v>
      </c>
      <c r="G4917" s="19">
        <v>182.83420636999321</v>
      </c>
      <c r="H4917" s="19">
        <f t="shared" si="381"/>
        <v>20294.596907069248</v>
      </c>
      <c r="I4917" s="20">
        <v>535.55332699998019</v>
      </c>
      <c r="J4917" s="19">
        <f t="shared" si="382"/>
        <v>59446.419296997803</v>
      </c>
      <c r="K4917" s="19">
        <f t="shared" si="383"/>
        <v>352.71912062998695</v>
      </c>
      <c r="L4917" s="19">
        <f t="shared" si="384"/>
        <v>39151.822389928551</v>
      </c>
      <c r="M4917" s="29">
        <f>Table4[[#This Row],[Revenue]]/Table4[[#This Row],[Units]]</f>
        <v>4.8248047477475691</v>
      </c>
      <c r="N4917" s="31">
        <f t="shared" si="385"/>
        <v>0.65860690774870301</v>
      </c>
    </row>
    <row r="4918" spans="1:19" x14ac:dyDescent="0.25">
      <c r="A4918" s="35">
        <v>2001</v>
      </c>
      <c r="B4918" s="15" t="s">
        <v>171</v>
      </c>
      <c r="C4918" s="15" t="s">
        <v>169</v>
      </c>
      <c r="D4918" s="15" t="s">
        <v>5</v>
      </c>
      <c r="E4918" s="15" t="s">
        <v>96</v>
      </c>
      <c r="F4918" s="16">
        <v>1754.6410230026313</v>
      </c>
      <c r="G4918" s="19">
        <v>3392.2050196806408</v>
      </c>
      <c r="H4918" s="19">
        <f t="shared" si="381"/>
        <v>5952102.0859671002</v>
      </c>
      <c r="I4918" s="20">
        <v>8607.8687548284306</v>
      </c>
      <c r="J4918" s="19">
        <f t="shared" si="382"/>
        <v>15103719.637844544</v>
      </c>
      <c r="K4918" s="19">
        <f t="shared" si="383"/>
        <v>5215.6637351477893</v>
      </c>
      <c r="L4918" s="19">
        <f t="shared" si="384"/>
        <v>9151617.5518774427</v>
      </c>
      <c r="M4918" s="29">
        <f>Table4[[#This Row],[Revenue]]/Table4[[#This Row],[Units]]</f>
        <v>4.9057719738583376</v>
      </c>
      <c r="N4918" s="31">
        <f t="shared" si="385"/>
        <v>0.60591812952795732</v>
      </c>
      <c r="O4918" s="41"/>
      <c r="P4918" s="41"/>
      <c r="Q4918" s="41"/>
      <c r="R4918" s="41"/>
      <c r="S4918" s="41"/>
    </row>
    <row r="4919" spans="1:19" x14ac:dyDescent="0.25">
      <c r="A4919" s="35">
        <v>2001</v>
      </c>
      <c r="B4919" s="15" t="s">
        <v>172</v>
      </c>
      <c r="C4919" s="15" t="s">
        <v>169</v>
      </c>
      <c r="D4919" s="15" t="s">
        <v>5</v>
      </c>
      <c r="E4919" s="15" t="s">
        <v>96</v>
      </c>
      <c r="F4919" s="16">
        <v>887</v>
      </c>
      <c r="G4919" s="19">
        <v>3082.1341678398389</v>
      </c>
      <c r="H4919" s="19">
        <f t="shared" si="381"/>
        <v>2733853.0068739373</v>
      </c>
      <c r="I4919" s="20">
        <v>4871.2308639997718</v>
      </c>
      <c r="J4919" s="19">
        <f t="shared" si="382"/>
        <v>4320781.7763677975</v>
      </c>
      <c r="K4919" s="19">
        <f t="shared" si="383"/>
        <v>1789.0966961599329</v>
      </c>
      <c r="L4919" s="19">
        <f t="shared" si="384"/>
        <v>1586928.7694938602</v>
      </c>
      <c r="M4919" s="29">
        <f>Table4[[#This Row],[Revenue]]/Table4[[#This Row],[Units]]</f>
        <v>5.4918048072150754</v>
      </c>
      <c r="N4919" s="31">
        <f t="shared" si="385"/>
        <v>0.36727815743286368</v>
      </c>
    </row>
    <row r="4920" spans="1:19" x14ac:dyDescent="0.25">
      <c r="A4920" s="35">
        <v>2001</v>
      </c>
      <c r="B4920" s="15" t="s">
        <v>173</v>
      </c>
      <c r="C4920" s="15" t="s">
        <v>169</v>
      </c>
      <c r="D4920" s="15" t="s">
        <v>5</v>
      </c>
      <c r="E4920" s="15" t="s">
        <v>96</v>
      </c>
      <c r="F4920" s="16">
        <v>618</v>
      </c>
      <c r="G4920" s="19">
        <v>2014.9917160798962</v>
      </c>
      <c r="H4920" s="19">
        <f t="shared" si="381"/>
        <v>1245264.8805373758</v>
      </c>
      <c r="I4920" s="20">
        <v>3243.1645679998328</v>
      </c>
      <c r="J4920" s="19">
        <f t="shared" si="382"/>
        <v>2004275.7030238966</v>
      </c>
      <c r="K4920" s="19">
        <f t="shared" si="383"/>
        <v>1228.1728519199366</v>
      </c>
      <c r="L4920" s="19">
        <f t="shared" si="384"/>
        <v>759010.82248652074</v>
      </c>
      <c r="M4920" s="29">
        <f>Table4[[#This Row],[Revenue]]/Table4[[#This Row],[Units]]</f>
        <v>5.2478391067958459</v>
      </c>
      <c r="N4920" s="31">
        <f t="shared" si="385"/>
        <v>0.37869581582083933</v>
      </c>
    </row>
    <row r="4921" spans="1:19" x14ac:dyDescent="0.25">
      <c r="A4921" s="35">
        <v>2002</v>
      </c>
      <c r="B4921" s="15" t="s">
        <v>175</v>
      </c>
      <c r="C4921" s="15" t="s">
        <v>169</v>
      </c>
      <c r="D4921" s="15" t="s">
        <v>5</v>
      </c>
      <c r="E4921" s="15" t="s">
        <v>96</v>
      </c>
      <c r="F4921" s="16">
        <v>1701.1968403379008</v>
      </c>
      <c r="G4921" s="19">
        <v>4152.2389651809153</v>
      </c>
      <c r="H4921" s="19">
        <f t="shared" si="381"/>
        <v>7063775.8078936879</v>
      </c>
      <c r="I4921" s="20">
        <v>9874.2080288336492</v>
      </c>
      <c r="J4921" s="19">
        <f t="shared" si="382"/>
        <v>16797971.499490935</v>
      </c>
      <c r="K4921" s="19">
        <f t="shared" si="383"/>
        <v>5721.9690636527339</v>
      </c>
      <c r="L4921" s="19">
        <f t="shared" si="384"/>
        <v>9734195.6915972475</v>
      </c>
      <c r="M4921" s="29">
        <f>Table4[[#This Row],[Revenue]]/Table4[[#This Row],[Units]]</f>
        <v>5.8042713192862392</v>
      </c>
      <c r="N4921" s="31">
        <f t="shared" si="385"/>
        <v>0.57948637976271378</v>
      </c>
      <c r="O4921" s="41"/>
      <c r="P4921" s="41"/>
      <c r="Q4921" s="41"/>
      <c r="R4921" s="41"/>
      <c r="S4921" s="41"/>
    </row>
    <row r="4922" spans="1:19" x14ac:dyDescent="0.25">
      <c r="A4922" s="35">
        <v>2002</v>
      </c>
      <c r="B4922" s="15" t="s">
        <v>176</v>
      </c>
      <c r="C4922" s="15" t="s">
        <v>169</v>
      </c>
      <c r="D4922" s="15" t="s">
        <v>5</v>
      </c>
      <c r="E4922" s="15" t="s">
        <v>96</v>
      </c>
      <c r="F4922" s="16">
        <v>1455.6334912162733</v>
      </c>
      <c r="G4922" s="19">
        <v>3541.6284757360468</v>
      </c>
      <c r="H4922" s="19">
        <f t="shared" si="381"/>
        <v>5155313.0227266308</v>
      </c>
      <c r="I4922" s="20">
        <v>7748.3773197134033</v>
      </c>
      <c r="J4922" s="19">
        <f t="shared" si="382"/>
        <v>11278797.529155413</v>
      </c>
      <c r="K4922" s="19">
        <f t="shared" si="383"/>
        <v>4206.748843977357</v>
      </c>
      <c r="L4922" s="19">
        <f t="shared" si="384"/>
        <v>6123484.5064287819</v>
      </c>
      <c r="M4922" s="29">
        <f>Table4[[#This Row],[Revenue]]/Table4[[#This Row],[Units]]</f>
        <v>5.3230276484220944</v>
      </c>
      <c r="N4922" s="31">
        <f t="shared" si="385"/>
        <v>0.54291997800294989</v>
      </c>
    </row>
    <row r="4923" spans="1:19" x14ac:dyDescent="0.25">
      <c r="A4923" s="35">
        <v>2002</v>
      </c>
      <c r="B4923" s="15" t="s">
        <v>172</v>
      </c>
      <c r="C4923" s="15" t="s">
        <v>169</v>
      </c>
      <c r="D4923" s="15" t="s">
        <v>5</v>
      </c>
      <c r="E4923" s="15" t="s">
        <v>96</v>
      </c>
      <c r="F4923" s="16">
        <v>1228.482081586669</v>
      </c>
      <c r="G4923" s="19">
        <v>3459.5050705941412</v>
      </c>
      <c r="H4923" s="19">
        <f t="shared" si="381"/>
        <v>4249939.9903831268</v>
      </c>
      <c r="I4923" s="20">
        <v>7225.2981998212053</v>
      </c>
      <c r="J4923" s="19">
        <f t="shared" si="382"/>
        <v>8876149.3726007659</v>
      </c>
      <c r="K4923" s="19">
        <f t="shared" si="383"/>
        <v>3765.7931292270641</v>
      </c>
      <c r="L4923" s="19">
        <f t="shared" si="384"/>
        <v>4626209.3822176391</v>
      </c>
      <c r="M4923" s="29">
        <f>Table4[[#This Row],[Revenue]]/Table4[[#This Row],[Units]]</f>
        <v>5.8814844010498195</v>
      </c>
      <c r="N4923" s="31">
        <f t="shared" si="385"/>
        <v>0.52119553063155943</v>
      </c>
    </row>
    <row r="4924" spans="1:19" x14ac:dyDescent="0.25">
      <c r="A4924" s="35">
        <v>2002</v>
      </c>
      <c r="B4924" s="15" t="s">
        <v>174</v>
      </c>
      <c r="C4924" s="15" t="s">
        <v>169</v>
      </c>
      <c r="D4924" s="15" t="s">
        <v>5</v>
      </c>
      <c r="E4924" s="15" t="s">
        <v>96</v>
      </c>
      <c r="F4924" s="16">
        <v>1205.6286806247915</v>
      </c>
      <c r="G4924" s="19">
        <v>3024.5963095854258</v>
      </c>
      <c r="H4924" s="19">
        <f t="shared" si="381"/>
        <v>3646540.0581480903</v>
      </c>
      <c r="I4924" s="20">
        <v>7225.4015982837082</v>
      </c>
      <c r="J4924" s="19">
        <f t="shared" si="382"/>
        <v>8711151.3959230464</v>
      </c>
      <c r="K4924" s="19">
        <f t="shared" si="383"/>
        <v>4200.8052886982823</v>
      </c>
      <c r="L4924" s="19">
        <f t="shared" si="384"/>
        <v>5064611.3377749566</v>
      </c>
      <c r="M4924" s="29">
        <f>Table4[[#This Row],[Revenue]]/Table4[[#This Row],[Units]]</f>
        <v>5.9930571612972052</v>
      </c>
      <c r="N4924" s="31">
        <f t="shared" si="385"/>
        <v>0.58139402101830906</v>
      </c>
    </row>
    <row r="4925" spans="1:19" x14ac:dyDescent="0.25">
      <c r="A4925" s="35">
        <v>2006</v>
      </c>
      <c r="B4925" s="15" t="s">
        <v>171</v>
      </c>
      <c r="C4925" s="15" t="s">
        <v>169</v>
      </c>
      <c r="D4925" s="15" t="s">
        <v>5</v>
      </c>
      <c r="E4925" s="15" t="s">
        <v>96</v>
      </c>
      <c r="F4925" s="16">
        <v>1020.9759068460606</v>
      </c>
      <c r="G4925" s="19">
        <v>1835.4376680791149</v>
      </c>
      <c r="H4925" s="19">
        <f t="shared" si="381"/>
        <v>1873937.6376264931</v>
      </c>
      <c r="I4925" s="20">
        <v>4453.4415228131284</v>
      </c>
      <c r="J4925" s="19">
        <f t="shared" si="382"/>
        <v>4546856.4973400347</v>
      </c>
      <c r="K4925" s="19">
        <f t="shared" si="383"/>
        <v>2618.0038547340137</v>
      </c>
      <c r="L4925" s="19">
        <f t="shared" si="384"/>
        <v>2672918.8597135413</v>
      </c>
      <c r="M4925" s="29">
        <f>Table4[[#This Row],[Revenue]]/Table4[[#This Row],[Units]]</f>
        <v>4.3619457549889109</v>
      </c>
      <c r="N4925" s="31">
        <f t="shared" si="385"/>
        <v>0.58786083556347801</v>
      </c>
    </row>
    <row r="4926" spans="1:19" x14ac:dyDescent="0.25">
      <c r="A4926" s="35">
        <v>2007</v>
      </c>
      <c r="B4926" s="15" t="s">
        <v>176</v>
      </c>
      <c r="C4926" s="15" t="s">
        <v>169</v>
      </c>
      <c r="D4926" s="15" t="s">
        <v>5</v>
      </c>
      <c r="E4926" s="15" t="s">
        <v>96</v>
      </c>
      <c r="F4926" s="16">
        <v>1075.3388274877834</v>
      </c>
      <c r="G4926" s="19">
        <v>4435.8392309966512</v>
      </c>
      <c r="H4926" s="19">
        <f t="shared" si="381"/>
        <v>4770030.15758425</v>
      </c>
      <c r="I4926" s="20">
        <v>7008.5335683177545</v>
      </c>
      <c r="J4926" s="19">
        <f t="shared" si="382"/>
        <v>7536548.2697635852</v>
      </c>
      <c r="K4926" s="19">
        <f t="shared" si="383"/>
        <v>2572.6943373211034</v>
      </c>
      <c r="L4926" s="19">
        <f t="shared" si="384"/>
        <v>2766518.1121793352</v>
      </c>
      <c r="M4926" s="29">
        <f>Table4[[#This Row],[Revenue]]/Table4[[#This Row],[Units]]</f>
        <v>6.5175118661818949</v>
      </c>
      <c r="N4926" s="31">
        <f t="shared" si="385"/>
        <v>0.36708026183266501</v>
      </c>
      <c r="O4926" s="41"/>
      <c r="P4926" s="41"/>
      <c r="Q4926" s="41"/>
      <c r="R4926" s="41"/>
      <c r="S4926" s="41"/>
    </row>
    <row r="4927" spans="1:19" x14ac:dyDescent="0.25">
      <c r="A4927" s="35">
        <v>2007</v>
      </c>
      <c r="B4927" s="15" t="s">
        <v>173</v>
      </c>
      <c r="C4927" s="15" t="s">
        <v>169</v>
      </c>
      <c r="D4927" s="15" t="s">
        <v>5</v>
      </c>
      <c r="E4927" s="15" t="s">
        <v>96</v>
      </c>
      <c r="F4927" s="16">
        <v>986.67166135253046</v>
      </c>
      <c r="G4927" s="19">
        <v>3782.8464700557224</v>
      </c>
      <c r="H4927" s="19">
        <f t="shared" si="381"/>
        <v>3732427.4112514351</v>
      </c>
      <c r="I4927" s="20">
        <v>5998.6731216954786</v>
      </c>
      <c r="J4927" s="19">
        <f t="shared" si="382"/>
        <v>5918720.7748940485</v>
      </c>
      <c r="K4927" s="19">
        <f t="shared" si="383"/>
        <v>2215.8266516397562</v>
      </c>
      <c r="L4927" s="19">
        <f t="shared" si="384"/>
        <v>2186293.3636426134</v>
      </c>
      <c r="M4927" s="29">
        <f>Table4[[#This Row],[Revenue]]/Table4[[#This Row],[Units]]</f>
        <v>6.0797054954152543</v>
      </c>
      <c r="N4927" s="31">
        <f t="shared" si="385"/>
        <v>0.36938613034701745</v>
      </c>
    </row>
    <row r="4928" spans="1:19" x14ac:dyDescent="0.25">
      <c r="A4928" s="35">
        <v>2007</v>
      </c>
      <c r="B4928" s="15" t="s">
        <v>172</v>
      </c>
      <c r="C4928" s="15" t="s">
        <v>169</v>
      </c>
      <c r="D4928" s="15" t="s">
        <v>5</v>
      </c>
      <c r="E4928" s="15" t="s">
        <v>96</v>
      </c>
      <c r="F4928" s="16">
        <v>952.45154312071588</v>
      </c>
      <c r="G4928" s="19">
        <v>2904.3573850491398</v>
      </c>
      <c r="H4928" s="19">
        <f t="shared" si="381"/>
        <v>2766259.6731641004</v>
      </c>
      <c r="I4928" s="20">
        <v>6131.6076376116853</v>
      </c>
      <c r="J4928" s="19">
        <f t="shared" si="382"/>
        <v>5840059.1562540168</v>
      </c>
      <c r="K4928" s="19">
        <f t="shared" si="383"/>
        <v>3227.2502525625455</v>
      </c>
      <c r="L4928" s="19">
        <f t="shared" si="384"/>
        <v>3073799.4830899164</v>
      </c>
      <c r="M4928" s="29">
        <f>Table4[[#This Row],[Revenue]]/Table4[[#This Row],[Units]]</f>
        <v>6.4377108545820807</v>
      </c>
      <c r="N4928" s="31">
        <f t="shared" si="385"/>
        <v>0.52633019646697221</v>
      </c>
    </row>
    <row r="4929" spans="1:14" x14ac:dyDescent="0.25">
      <c r="A4929" s="35">
        <v>2007</v>
      </c>
      <c r="B4929" s="15" t="s">
        <v>174</v>
      </c>
      <c r="C4929" s="15" t="s">
        <v>169</v>
      </c>
      <c r="D4929" s="15" t="s">
        <v>5</v>
      </c>
      <c r="E4929" s="15" t="s">
        <v>96</v>
      </c>
      <c r="F4929" s="16">
        <v>922.82432970003811</v>
      </c>
      <c r="G4929" s="19">
        <v>2077.9013272758289</v>
      </c>
      <c r="H4929" s="19">
        <f t="shared" si="381"/>
        <v>1917537.8995261362</v>
      </c>
      <c r="I4929" s="20">
        <v>4791.4508425278655</v>
      </c>
      <c r="J4929" s="19">
        <f t="shared" si="382"/>
        <v>4421667.4120464604</v>
      </c>
      <c r="K4929" s="19">
        <f t="shared" si="383"/>
        <v>2713.5495152520366</v>
      </c>
      <c r="L4929" s="19">
        <f t="shared" si="384"/>
        <v>2504129.5125203244</v>
      </c>
      <c r="M4929" s="29">
        <f>Table4[[#This Row],[Revenue]]/Table4[[#This Row],[Units]]</f>
        <v>5.1921592098523401</v>
      </c>
      <c r="N4929" s="31">
        <f t="shared" si="385"/>
        <v>0.56633149424536866</v>
      </c>
    </row>
    <row r="4930" spans="1:14" x14ac:dyDescent="0.25">
      <c r="A4930" s="35">
        <v>2008</v>
      </c>
      <c r="B4930" s="15" t="s">
        <v>176</v>
      </c>
      <c r="C4930" s="15" t="s">
        <v>169</v>
      </c>
      <c r="D4930" s="15" t="s">
        <v>5</v>
      </c>
      <c r="E4930" s="15" t="s">
        <v>96</v>
      </c>
      <c r="F4930" s="16">
        <v>909</v>
      </c>
      <c r="G4930" s="19">
        <v>1196.4712499999698</v>
      </c>
      <c r="H4930" s="19">
        <f t="shared" ref="H4930:H4993" si="386">G4930*F4930</f>
        <v>1087592.3662499725</v>
      </c>
      <c r="I4930" s="20">
        <v>2461.6372364999379</v>
      </c>
      <c r="J4930" s="19">
        <f t="shared" ref="J4930:J4993" si="387">I4930*F4930</f>
        <v>2237628.2479784437</v>
      </c>
      <c r="K4930" s="19">
        <f t="shared" ref="K4930:K4993" si="388">I4930-G4930</f>
        <v>1265.1659864999681</v>
      </c>
      <c r="L4930" s="19">
        <f t="shared" ref="L4930:L4993" si="389">J4930-H4930</f>
        <v>1150035.8817284713</v>
      </c>
      <c r="M4930" s="29">
        <f>Table4[[#This Row],[Revenue]]/Table4[[#This Row],[Units]]</f>
        <v>2.7080717673266643</v>
      </c>
      <c r="N4930" s="31">
        <f t="shared" ref="N4930:N4993" si="390">K4930/I4930</f>
        <v>0.51395305845260764</v>
      </c>
    </row>
    <row r="4931" spans="1:14" x14ac:dyDescent="0.25">
      <c r="A4931" s="35">
        <v>2008</v>
      </c>
      <c r="B4931" s="15" t="s">
        <v>175</v>
      </c>
      <c r="C4931" s="15" t="s">
        <v>169</v>
      </c>
      <c r="D4931" s="15" t="s">
        <v>5</v>
      </c>
      <c r="E4931" s="15" t="s">
        <v>96</v>
      </c>
      <c r="F4931" s="16">
        <v>884</v>
      </c>
      <c r="G4931" s="19">
        <v>1163.9627999999705</v>
      </c>
      <c r="H4931" s="19">
        <f t="shared" si="386"/>
        <v>1028943.1151999739</v>
      </c>
      <c r="I4931" s="20">
        <v>2406.8248388799389</v>
      </c>
      <c r="J4931" s="19">
        <f t="shared" si="387"/>
        <v>2127633.1575698662</v>
      </c>
      <c r="K4931" s="19">
        <f t="shared" si="388"/>
        <v>1242.8620388799684</v>
      </c>
      <c r="L4931" s="19">
        <f t="shared" si="389"/>
        <v>1098690.0423698924</v>
      </c>
      <c r="M4931" s="29">
        <f>Table4[[#This Row],[Revenue]]/Table4[[#This Row],[Units]]</f>
        <v>2.7226525326696143</v>
      </c>
      <c r="N4931" s="31">
        <f t="shared" si="390"/>
        <v>0.51639073139130376</v>
      </c>
    </row>
    <row r="4932" spans="1:14" x14ac:dyDescent="0.25">
      <c r="A4932" s="35">
        <v>2008</v>
      </c>
      <c r="B4932" s="15" t="s">
        <v>172</v>
      </c>
      <c r="C4932" s="15" t="s">
        <v>169</v>
      </c>
      <c r="D4932" s="15" t="s">
        <v>5</v>
      </c>
      <c r="E4932" s="15" t="s">
        <v>96</v>
      </c>
      <c r="F4932" s="16">
        <v>516</v>
      </c>
      <c r="G4932" s="19">
        <v>612.65969999999015</v>
      </c>
      <c r="H4932" s="19">
        <f t="shared" si="386"/>
        <v>316132.40519999492</v>
      </c>
      <c r="I4932" s="20">
        <v>1431.6055621199771</v>
      </c>
      <c r="J4932" s="19">
        <f t="shared" si="387"/>
        <v>738708.47005390818</v>
      </c>
      <c r="K4932" s="19">
        <f t="shared" si="388"/>
        <v>818.94586211998694</v>
      </c>
      <c r="L4932" s="19">
        <f t="shared" si="389"/>
        <v>422576.06485391327</v>
      </c>
      <c r="M4932" s="29">
        <f>Table4[[#This Row],[Revenue]]/Table4[[#This Row],[Units]]</f>
        <v>2.7744293839534442</v>
      </c>
      <c r="N4932" s="31">
        <f t="shared" si="390"/>
        <v>0.57204713629867443</v>
      </c>
    </row>
    <row r="4933" spans="1:14" x14ac:dyDescent="0.25">
      <c r="A4933" s="35">
        <v>2010</v>
      </c>
      <c r="B4933" s="15" t="s">
        <v>171</v>
      </c>
      <c r="C4933" s="15" t="s">
        <v>169</v>
      </c>
      <c r="D4933" s="15" t="s">
        <v>5</v>
      </c>
      <c r="E4933" s="15" t="s">
        <v>96</v>
      </c>
      <c r="F4933" s="16">
        <v>920</v>
      </c>
      <c r="G4933" s="19">
        <v>3223.0606995298281</v>
      </c>
      <c r="H4933" s="19">
        <f t="shared" si="386"/>
        <v>2965215.8435674417</v>
      </c>
      <c r="I4933" s="20">
        <v>5044.095562999757</v>
      </c>
      <c r="J4933" s="19">
        <f t="shared" si="387"/>
        <v>4640567.9179597767</v>
      </c>
      <c r="K4933" s="19">
        <f t="shared" si="388"/>
        <v>1821.034863469929</v>
      </c>
      <c r="L4933" s="19">
        <f t="shared" si="389"/>
        <v>1675352.074392335</v>
      </c>
      <c r="M4933" s="29">
        <f>Table4[[#This Row],[Revenue]]/Table4[[#This Row],[Units]]</f>
        <v>5.4827125684779965</v>
      </c>
      <c r="N4933" s="31">
        <f t="shared" si="390"/>
        <v>0.3610230695920732</v>
      </c>
    </row>
    <row r="4934" spans="1:14" x14ac:dyDescent="0.25">
      <c r="A4934" s="35">
        <v>2010</v>
      </c>
      <c r="B4934" s="15" t="s">
        <v>175</v>
      </c>
      <c r="C4934" s="15" t="s">
        <v>169</v>
      </c>
      <c r="D4934" s="15" t="s">
        <v>5</v>
      </c>
      <c r="E4934" s="15" t="s">
        <v>96</v>
      </c>
      <c r="F4934" s="16">
        <v>910</v>
      </c>
      <c r="G4934" s="19">
        <v>3162.2151347298391</v>
      </c>
      <c r="H4934" s="19">
        <f t="shared" si="386"/>
        <v>2877615.7726041535</v>
      </c>
      <c r="I4934" s="20">
        <v>5034.7614829997692</v>
      </c>
      <c r="J4934" s="19">
        <f t="shared" si="387"/>
        <v>4581632.9495297903</v>
      </c>
      <c r="K4934" s="19">
        <f t="shared" si="388"/>
        <v>1872.5463482699301</v>
      </c>
      <c r="L4934" s="19">
        <f t="shared" si="389"/>
        <v>1704017.1769256368</v>
      </c>
      <c r="M4934" s="29">
        <f>Table4[[#This Row],[Revenue]]/Table4[[#This Row],[Units]]</f>
        <v>5.5327049263733725</v>
      </c>
      <c r="N4934" s="31">
        <f t="shared" si="390"/>
        <v>0.37192354684382095</v>
      </c>
    </row>
    <row r="4935" spans="1:14" x14ac:dyDescent="0.25">
      <c r="A4935" s="35">
        <v>2010</v>
      </c>
      <c r="B4935" s="15" t="s">
        <v>175</v>
      </c>
      <c r="C4935" s="15" t="s">
        <v>169</v>
      </c>
      <c r="D4935" s="15" t="s">
        <v>5</v>
      </c>
      <c r="E4935" s="15" t="s">
        <v>96</v>
      </c>
      <c r="F4935" s="16">
        <v>890</v>
      </c>
      <c r="G4935" s="19">
        <v>3092.9232254398426</v>
      </c>
      <c r="H4935" s="19">
        <f t="shared" si="386"/>
        <v>2752701.67064146</v>
      </c>
      <c r="I4935" s="20">
        <v>4962.3278239997735</v>
      </c>
      <c r="J4935" s="19">
        <f t="shared" si="387"/>
        <v>4416471.7633597981</v>
      </c>
      <c r="K4935" s="19">
        <f t="shared" si="388"/>
        <v>1869.4045985599309</v>
      </c>
      <c r="L4935" s="19">
        <f t="shared" si="389"/>
        <v>1663770.0927183381</v>
      </c>
      <c r="M4935" s="29">
        <f>Table4[[#This Row],[Revenue]]/Table4[[#This Row],[Units]]</f>
        <v>5.5756492404491835</v>
      </c>
      <c r="N4935" s="31">
        <f t="shared" si="390"/>
        <v>0.37671928676673744</v>
      </c>
    </row>
    <row r="4936" spans="1:14" x14ac:dyDescent="0.25">
      <c r="A4936" s="35">
        <v>2010</v>
      </c>
      <c r="B4936" s="15" t="s">
        <v>171</v>
      </c>
      <c r="C4936" s="15" t="s">
        <v>169</v>
      </c>
      <c r="D4936" s="15" t="s">
        <v>5</v>
      </c>
      <c r="E4936" s="15" t="s">
        <v>96</v>
      </c>
      <c r="F4936" s="16">
        <v>885</v>
      </c>
      <c r="G4936" s="19">
        <v>3150.5940102398317</v>
      </c>
      <c r="H4936" s="19">
        <f t="shared" si="386"/>
        <v>2788275.699062251</v>
      </c>
      <c r="I4936" s="20">
        <v>4968.3239039997616</v>
      </c>
      <c r="J4936" s="19">
        <f t="shared" si="387"/>
        <v>4396966.6550397892</v>
      </c>
      <c r="K4936" s="19">
        <f t="shared" si="388"/>
        <v>1817.7298937599298</v>
      </c>
      <c r="L4936" s="19">
        <f t="shared" si="389"/>
        <v>1608690.9559775381</v>
      </c>
      <c r="M4936" s="29">
        <f>Table4[[#This Row],[Revenue]]/Table4[[#This Row],[Units]]</f>
        <v>5.6139253152539679</v>
      </c>
      <c r="N4936" s="31">
        <f t="shared" si="390"/>
        <v>0.36586380616138209</v>
      </c>
    </row>
    <row r="4937" spans="1:14" x14ac:dyDescent="0.25">
      <c r="A4937" s="35">
        <v>2010</v>
      </c>
      <c r="B4937" s="15" t="s">
        <v>176</v>
      </c>
      <c r="C4937" s="15" t="s">
        <v>169</v>
      </c>
      <c r="D4937" s="15" t="s">
        <v>5</v>
      </c>
      <c r="E4937" s="15" t="s">
        <v>96</v>
      </c>
      <c r="F4937" s="16">
        <v>912</v>
      </c>
      <c r="G4937" s="19">
        <v>2124.3793595398947</v>
      </c>
      <c r="H4937" s="19">
        <f t="shared" si="386"/>
        <v>1937433.9759003839</v>
      </c>
      <c r="I4937" s="20">
        <v>4350.5379339997853</v>
      </c>
      <c r="J4937" s="19">
        <f t="shared" si="387"/>
        <v>3967690.5958078043</v>
      </c>
      <c r="K4937" s="19">
        <f t="shared" si="388"/>
        <v>2226.1585744598906</v>
      </c>
      <c r="L4937" s="19">
        <f t="shared" si="389"/>
        <v>2030256.6199074204</v>
      </c>
      <c r="M4937" s="29">
        <f>Table4[[#This Row],[Revenue]]/Table4[[#This Row],[Units]]</f>
        <v>4.7703266820173083</v>
      </c>
      <c r="N4937" s="31">
        <f t="shared" si="390"/>
        <v>0.51169731381084893</v>
      </c>
    </row>
    <row r="4938" spans="1:14" x14ac:dyDescent="0.25">
      <c r="A4938" s="35">
        <v>2010</v>
      </c>
      <c r="B4938" s="15" t="s">
        <v>176</v>
      </c>
      <c r="C4938" s="15" t="s">
        <v>169</v>
      </c>
      <c r="D4938" s="15" t="s">
        <v>5</v>
      </c>
      <c r="E4938" s="15" t="s">
        <v>96</v>
      </c>
      <c r="F4938" s="16">
        <v>893</v>
      </c>
      <c r="G4938" s="19">
        <v>2082.0904229998969</v>
      </c>
      <c r="H4938" s="19">
        <f t="shared" si="386"/>
        <v>1859306.7477389078</v>
      </c>
      <c r="I4938" s="20">
        <v>4279.7432999997882</v>
      </c>
      <c r="J4938" s="19">
        <f t="shared" si="387"/>
        <v>3821810.7668998106</v>
      </c>
      <c r="K4938" s="19">
        <f t="shared" si="388"/>
        <v>2197.6528769998913</v>
      </c>
      <c r="L4938" s="19">
        <f t="shared" si="389"/>
        <v>1962504.0191609028</v>
      </c>
      <c r="M4938" s="29">
        <f>Table4[[#This Row],[Revenue]]/Table4[[#This Row],[Units]]</f>
        <v>4.7925456886895725</v>
      </c>
      <c r="N4938" s="31">
        <f t="shared" si="390"/>
        <v>0.51350109643258279</v>
      </c>
    </row>
    <row r="4939" spans="1:14" x14ac:dyDescent="0.25">
      <c r="A4939" s="35">
        <v>2010</v>
      </c>
      <c r="B4939" s="15" t="s">
        <v>173</v>
      </c>
      <c r="C4939" s="15" t="s">
        <v>169</v>
      </c>
      <c r="D4939" s="15" t="s">
        <v>5</v>
      </c>
      <c r="E4939" s="15" t="s">
        <v>96</v>
      </c>
      <c r="F4939" s="16">
        <v>915</v>
      </c>
      <c r="G4939" s="19">
        <v>2013.5225646399033</v>
      </c>
      <c r="H4939" s="19">
        <f t="shared" si="386"/>
        <v>1842373.1466455115</v>
      </c>
      <c r="I4939" s="20">
        <v>4089.7321439998036</v>
      </c>
      <c r="J4939" s="19">
        <f t="shared" si="387"/>
        <v>3742104.9117598203</v>
      </c>
      <c r="K4939" s="19">
        <f t="shared" si="388"/>
        <v>2076.2095793599001</v>
      </c>
      <c r="L4939" s="19">
        <f t="shared" si="389"/>
        <v>1899731.7651143088</v>
      </c>
      <c r="M4939" s="29">
        <f>Table4[[#This Row],[Revenue]]/Table4[[#This Row],[Units]]</f>
        <v>4.469652616393228</v>
      </c>
      <c r="N4939" s="31">
        <f t="shared" si="390"/>
        <v>0.50766395114799479</v>
      </c>
    </row>
    <row r="4940" spans="1:14" x14ac:dyDescent="0.25">
      <c r="A4940" s="35">
        <v>2010</v>
      </c>
      <c r="B4940" s="15" t="s">
        <v>173</v>
      </c>
      <c r="C4940" s="15" t="s">
        <v>169</v>
      </c>
      <c r="D4940" s="15" t="s">
        <v>5</v>
      </c>
      <c r="E4940" s="15" t="s">
        <v>96</v>
      </c>
      <c r="F4940" s="16">
        <v>895</v>
      </c>
      <c r="G4940" s="19">
        <v>1972.2148305999051</v>
      </c>
      <c r="H4940" s="19">
        <f t="shared" si="386"/>
        <v>1765132.273386915</v>
      </c>
      <c r="I4940" s="20">
        <v>4020.5752599998068</v>
      </c>
      <c r="J4940" s="19">
        <f t="shared" si="387"/>
        <v>3598414.8576998273</v>
      </c>
      <c r="K4940" s="19">
        <f t="shared" si="388"/>
        <v>2048.3604293999015</v>
      </c>
      <c r="L4940" s="19">
        <f t="shared" si="389"/>
        <v>1833282.5843129123</v>
      </c>
      <c r="M4940" s="29">
        <f>Table4[[#This Row],[Revenue]]/Table4[[#This Row],[Units]]</f>
        <v>4.4922628603349795</v>
      </c>
      <c r="N4940" s="31">
        <f t="shared" si="390"/>
        <v>0.50946949054250512</v>
      </c>
    </row>
    <row r="4941" spans="1:14" x14ac:dyDescent="0.25">
      <c r="A4941" s="35">
        <v>2010</v>
      </c>
      <c r="B4941" s="15" t="s">
        <v>173</v>
      </c>
      <c r="C4941" s="15" t="s">
        <v>169</v>
      </c>
      <c r="D4941" s="15" t="s">
        <v>5</v>
      </c>
      <c r="E4941" s="15" t="s">
        <v>96</v>
      </c>
      <c r="F4941" s="16">
        <v>917</v>
      </c>
      <c r="G4941" s="19">
        <v>1601.4507999999257</v>
      </c>
      <c r="H4941" s="19">
        <f t="shared" si="386"/>
        <v>1468530.3835999318</v>
      </c>
      <c r="I4941" s="20">
        <v>3835.5418719998215</v>
      </c>
      <c r="J4941" s="19">
        <f t="shared" si="387"/>
        <v>3517191.8966238364</v>
      </c>
      <c r="K4941" s="19">
        <f t="shared" si="388"/>
        <v>2234.0910719998956</v>
      </c>
      <c r="L4941" s="19">
        <f t="shared" si="389"/>
        <v>2048661.5130239045</v>
      </c>
      <c r="M4941" s="29">
        <f>Table4[[#This Row],[Revenue]]/Table4[[#This Row],[Units]]</f>
        <v>4.1827065125406993</v>
      </c>
      <c r="N4941" s="31">
        <f t="shared" si="390"/>
        <v>0.58247078158869325</v>
      </c>
    </row>
    <row r="4942" spans="1:14" x14ac:dyDescent="0.25">
      <c r="A4942" s="35">
        <v>2010</v>
      </c>
      <c r="B4942" s="15" t="s">
        <v>173</v>
      </c>
      <c r="C4942" s="15" t="s">
        <v>169</v>
      </c>
      <c r="D4942" s="15" t="s">
        <v>5</v>
      </c>
      <c r="E4942" s="15" t="s">
        <v>96</v>
      </c>
      <c r="F4942" s="16">
        <v>897</v>
      </c>
      <c r="G4942" s="19">
        <v>1557.8206999999277</v>
      </c>
      <c r="H4942" s="19">
        <f t="shared" si="386"/>
        <v>1397365.167899935</v>
      </c>
      <c r="I4942" s="20">
        <v>3768.0401879998249</v>
      </c>
      <c r="J4942" s="19">
        <f t="shared" si="387"/>
        <v>3379932.0486358427</v>
      </c>
      <c r="K4942" s="19">
        <f t="shared" si="388"/>
        <v>2210.219487999897</v>
      </c>
      <c r="L4942" s="19">
        <f t="shared" si="389"/>
        <v>1982566.8807359077</v>
      </c>
      <c r="M4942" s="29">
        <f>Table4[[#This Row],[Revenue]]/Table4[[#This Row],[Units]]</f>
        <v>4.2007136989964602</v>
      </c>
      <c r="N4942" s="31">
        <f t="shared" si="390"/>
        <v>0.5865700411154956</v>
      </c>
    </row>
    <row r="4943" spans="1:14" x14ac:dyDescent="0.25">
      <c r="A4943" s="35">
        <v>2010</v>
      </c>
      <c r="B4943" s="15" t="s">
        <v>172</v>
      </c>
      <c r="C4943" s="15" t="s">
        <v>169</v>
      </c>
      <c r="D4943" s="15" t="s">
        <v>5</v>
      </c>
      <c r="E4943" s="15" t="s">
        <v>96</v>
      </c>
      <c r="F4943" s="16">
        <v>909</v>
      </c>
      <c r="G4943" s="19">
        <v>1554.5945249999302</v>
      </c>
      <c r="H4943" s="19">
        <f t="shared" si="386"/>
        <v>1413126.4232249365</v>
      </c>
      <c r="I4943" s="20">
        <v>2981.4238409998661</v>
      </c>
      <c r="J4943" s="19">
        <f t="shared" si="387"/>
        <v>2710114.2714688783</v>
      </c>
      <c r="K4943" s="19">
        <f t="shared" si="388"/>
        <v>1426.8293159999359</v>
      </c>
      <c r="L4943" s="19">
        <f t="shared" si="389"/>
        <v>1296987.8482439418</v>
      </c>
      <c r="M4943" s="29">
        <f>Table4[[#This Row],[Revenue]]/Table4[[#This Row],[Units]]</f>
        <v>3.2798942145213048</v>
      </c>
      <c r="N4943" s="31">
        <f t="shared" si="390"/>
        <v>0.4785731221366456</v>
      </c>
    </row>
    <row r="4944" spans="1:14" x14ac:dyDescent="0.25">
      <c r="A4944" s="35">
        <v>2010</v>
      </c>
      <c r="B4944" s="15" t="s">
        <v>172</v>
      </c>
      <c r="C4944" s="15" t="s">
        <v>169</v>
      </c>
      <c r="D4944" s="15" t="s">
        <v>5</v>
      </c>
      <c r="E4944" s="15" t="s">
        <v>96</v>
      </c>
      <c r="F4944" s="16">
        <v>884</v>
      </c>
      <c r="G4944" s="19">
        <v>1512.0377999999321</v>
      </c>
      <c r="H4944" s="19">
        <f t="shared" si="386"/>
        <v>1336641.4151999399</v>
      </c>
      <c r="I4944" s="20">
        <v>2915.4886319998691</v>
      </c>
      <c r="J4944" s="19">
        <f t="shared" si="387"/>
        <v>2577291.9506878844</v>
      </c>
      <c r="K4944" s="19">
        <f t="shared" si="388"/>
        <v>1403.450831999937</v>
      </c>
      <c r="L4944" s="19">
        <f t="shared" si="389"/>
        <v>1240650.5354879445</v>
      </c>
      <c r="M4944" s="29">
        <f>Table4[[#This Row],[Revenue]]/Table4[[#This Row],[Units]]</f>
        <v>3.2980640633482681</v>
      </c>
      <c r="N4944" s="31">
        <f t="shared" si="390"/>
        <v>0.4813775696450735</v>
      </c>
    </row>
    <row r="4945" spans="1:19" x14ac:dyDescent="0.25">
      <c r="A4945" s="35">
        <v>2010</v>
      </c>
      <c r="B4945" s="15" t="s">
        <v>175</v>
      </c>
      <c r="C4945" s="15" t="s">
        <v>169</v>
      </c>
      <c r="D4945" s="15" t="s">
        <v>5</v>
      </c>
      <c r="E4945" s="15" t="s">
        <v>96</v>
      </c>
      <c r="F4945" s="16">
        <v>620</v>
      </c>
      <c r="G4945" s="19">
        <v>2048.3478434798972</v>
      </c>
      <c r="H4945" s="19">
        <f t="shared" si="386"/>
        <v>1269975.6629575363</v>
      </c>
      <c r="I4945" s="20">
        <v>3356.9311079998315</v>
      </c>
      <c r="J4945" s="19">
        <f t="shared" si="387"/>
        <v>2081297.2869598956</v>
      </c>
      <c r="K4945" s="19">
        <f t="shared" si="388"/>
        <v>1308.5832645199343</v>
      </c>
      <c r="L4945" s="19">
        <f t="shared" si="389"/>
        <v>811321.62400235934</v>
      </c>
      <c r="M4945" s="29">
        <f>Table4[[#This Row],[Revenue]]/Table4[[#This Row],[Units]]</f>
        <v>5.4144050129029537</v>
      </c>
      <c r="N4945" s="31">
        <f t="shared" si="390"/>
        <v>0.38981534694038766</v>
      </c>
    </row>
    <row r="4946" spans="1:19" x14ac:dyDescent="0.25">
      <c r="A4946" s="35">
        <v>2010</v>
      </c>
      <c r="B4946" s="15" t="s">
        <v>176</v>
      </c>
      <c r="C4946" s="15" t="s">
        <v>169</v>
      </c>
      <c r="D4946" s="15" t="s">
        <v>5</v>
      </c>
      <c r="E4946" s="15" t="s">
        <v>96</v>
      </c>
      <c r="F4946" s="16">
        <v>624</v>
      </c>
      <c r="G4946" s="19">
        <v>1442.2378479599297</v>
      </c>
      <c r="H4946" s="19">
        <f t="shared" si="386"/>
        <v>899956.41712699609</v>
      </c>
      <c r="I4946" s="20">
        <v>3199.785315999844</v>
      </c>
      <c r="J4946" s="19">
        <f t="shared" si="387"/>
        <v>1996666.0371839027</v>
      </c>
      <c r="K4946" s="19">
        <f t="shared" si="388"/>
        <v>1757.5474680399143</v>
      </c>
      <c r="L4946" s="19">
        <f t="shared" si="389"/>
        <v>1096709.6200569067</v>
      </c>
      <c r="M4946" s="29">
        <f>Table4[[#This Row],[Revenue]]/Table4[[#This Row],[Units]]</f>
        <v>5.1278610833330829</v>
      </c>
      <c r="N4946" s="31">
        <f t="shared" si="390"/>
        <v>0.54927043362930417</v>
      </c>
    </row>
    <row r="4947" spans="1:19" x14ac:dyDescent="0.25">
      <c r="A4947" s="35">
        <v>2010</v>
      </c>
      <c r="B4947" s="15" t="s">
        <v>173</v>
      </c>
      <c r="C4947" s="15" t="s">
        <v>169</v>
      </c>
      <c r="D4947" s="15" t="s">
        <v>5</v>
      </c>
      <c r="E4947" s="15" t="s">
        <v>96</v>
      </c>
      <c r="F4947" s="16">
        <v>626</v>
      </c>
      <c r="G4947" s="19">
        <v>1347.5041003599363</v>
      </c>
      <c r="H4947" s="19">
        <f t="shared" si="386"/>
        <v>843537.56682532013</v>
      </c>
      <c r="I4947" s="20">
        <v>2966.5393559998597</v>
      </c>
      <c r="J4947" s="19">
        <f t="shared" si="387"/>
        <v>1857053.6368559122</v>
      </c>
      <c r="K4947" s="19">
        <f t="shared" si="388"/>
        <v>1619.0352556399234</v>
      </c>
      <c r="L4947" s="19">
        <f t="shared" si="389"/>
        <v>1013516.070030592</v>
      </c>
      <c r="M4947" s="29">
        <f>Table4[[#This Row],[Revenue]]/Table4[[#This Row],[Units]]</f>
        <v>4.7388807603831626</v>
      </c>
      <c r="N4947" s="31">
        <f t="shared" si="390"/>
        <v>0.54576564182956355</v>
      </c>
    </row>
    <row r="4948" spans="1:19" x14ac:dyDescent="0.25">
      <c r="A4948" s="35">
        <v>2010</v>
      </c>
      <c r="B4948" s="15" t="s">
        <v>171</v>
      </c>
      <c r="C4948" s="15" t="s">
        <v>169</v>
      </c>
      <c r="D4948" s="15" t="s">
        <v>5</v>
      </c>
      <c r="E4948" s="15" t="s">
        <v>96</v>
      </c>
      <c r="F4948" s="16">
        <v>532</v>
      </c>
      <c r="G4948" s="19">
        <v>1436.5490057599241</v>
      </c>
      <c r="H4948" s="19">
        <f t="shared" si="386"/>
        <v>764244.07106427965</v>
      </c>
      <c r="I4948" s="20">
        <v>3065.2196959998382</v>
      </c>
      <c r="J4948" s="19">
        <f t="shared" si="387"/>
        <v>1630696.8782719139</v>
      </c>
      <c r="K4948" s="19">
        <f t="shared" si="388"/>
        <v>1628.6706902399142</v>
      </c>
      <c r="L4948" s="19">
        <f t="shared" si="389"/>
        <v>866452.80720763421</v>
      </c>
      <c r="M4948" s="29">
        <f>Table4[[#This Row],[Revenue]]/Table4[[#This Row],[Units]]</f>
        <v>5.7616911578944325</v>
      </c>
      <c r="N4948" s="31">
        <f t="shared" si="390"/>
        <v>0.53133897461423596</v>
      </c>
    </row>
    <row r="4949" spans="1:19" x14ac:dyDescent="0.25">
      <c r="A4949" s="35">
        <v>2010</v>
      </c>
      <c r="B4949" s="15" t="s">
        <v>172</v>
      </c>
      <c r="C4949" s="15" t="s">
        <v>169</v>
      </c>
      <c r="D4949" s="15" t="s">
        <v>5</v>
      </c>
      <c r="E4949" s="15" t="s">
        <v>96</v>
      </c>
      <c r="F4949" s="16">
        <v>527</v>
      </c>
      <c r="G4949" s="19">
        <v>1752.8903246399198</v>
      </c>
      <c r="H4949" s="19">
        <f t="shared" si="386"/>
        <v>923773.20108523767</v>
      </c>
      <c r="I4949" s="20">
        <v>2739.8281439998746</v>
      </c>
      <c r="J4949" s="19">
        <f t="shared" si="387"/>
        <v>1443889.431887934</v>
      </c>
      <c r="K4949" s="19">
        <f t="shared" si="388"/>
        <v>986.9378193599548</v>
      </c>
      <c r="L4949" s="19">
        <f t="shared" si="389"/>
        <v>520116.23080269631</v>
      </c>
      <c r="M4949" s="29">
        <f>Table4[[#This Row],[Revenue]]/Table4[[#This Row],[Units]]</f>
        <v>5.198914884250236</v>
      </c>
      <c r="N4949" s="31">
        <f t="shared" si="390"/>
        <v>0.36021887778666456</v>
      </c>
    </row>
    <row r="4950" spans="1:19" x14ac:dyDescent="0.25">
      <c r="A4950" s="35">
        <v>2010</v>
      </c>
      <c r="B4950" s="15" t="s">
        <v>172</v>
      </c>
      <c r="C4950" s="15" t="s">
        <v>169</v>
      </c>
      <c r="D4950" s="15" t="s">
        <v>5</v>
      </c>
      <c r="E4950" s="15" t="s">
        <v>96</v>
      </c>
      <c r="F4950" s="16">
        <v>516</v>
      </c>
      <c r="G4950" s="19">
        <v>873.65249999996138</v>
      </c>
      <c r="H4950" s="19">
        <f t="shared" si="386"/>
        <v>450804.6899999801</v>
      </c>
      <c r="I4950" s="20">
        <v>1919.5070999999152</v>
      </c>
      <c r="J4950" s="19">
        <f t="shared" si="387"/>
        <v>990465.66359995632</v>
      </c>
      <c r="K4950" s="19">
        <f t="shared" si="388"/>
        <v>1045.8545999999537</v>
      </c>
      <c r="L4950" s="19">
        <f t="shared" si="389"/>
        <v>539660.97359997616</v>
      </c>
      <c r="M4950" s="29">
        <f>Table4[[#This Row],[Revenue]]/Table4[[#This Row],[Units]]</f>
        <v>3.7199749999998355</v>
      </c>
      <c r="N4950" s="31">
        <f t="shared" si="390"/>
        <v>0.54485581220303891</v>
      </c>
    </row>
    <row r="4951" spans="1:19" x14ac:dyDescent="0.25">
      <c r="A4951" s="35">
        <v>2011</v>
      </c>
      <c r="B4951" s="15" t="s">
        <v>176</v>
      </c>
      <c r="C4951" s="15" t="s">
        <v>169</v>
      </c>
      <c r="D4951" s="15" t="s">
        <v>5</v>
      </c>
      <c r="E4951" s="15" t="s">
        <v>96</v>
      </c>
      <c r="F4951" s="16">
        <v>1512.0040261513257</v>
      </c>
      <c r="G4951" s="19">
        <v>3088.305672671519</v>
      </c>
      <c r="H4951" s="19">
        <f t="shared" si="386"/>
        <v>4669530.6110653151</v>
      </c>
      <c r="I4951" s="20">
        <v>7201.4312121066278</v>
      </c>
      <c r="J4951" s="19">
        <f t="shared" si="387"/>
        <v>10888592.986757042</v>
      </c>
      <c r="K4951" s="19">
        <f t="shared" si="388"/>
        <v>4113.1255394351083</v>
      </c>
      <c r="L4951" s="19">
        <f t="shared" si="389"/>
        <v>6219062.3756917268</v>
      </c>
      <c r="M4951" s="29">
        <f>Table4[[#This Row],[Revenue]]/Table4[[#This Row],[Units]]</f>
        <v>4.7628386482787635</v>
      </c>
      <c r="N4951" s="31">
        <f t="shared" si="390"/>
        <v>0.57115390236879038</v>
      </c>
    </row>
    <row r="4952" spans="1:19" x14ac:dyDescent="0.25">
      <c r="A4952" s="35">
        <v>2011</v>
      </c>
      <c r="B4952" s="15" t="s">
        <v>172</v>
      </c>
      <c r="C4952" s="15" t="s">
        <v>169</v>
      </c>
      <c r="D4952" s="15" t="s">
        <v>5</v>
      </c>
      <c r="E4952" s="15" t="s">
        <v>96</v>
      </c>
      <c r="F4952" s="16">
        <v>1634.4719816184916</v>
      </c>
      <c r="G4952" s="19">
        <v>2800.2716577749766</v>
      </c>
      <c r="H4952" s="19">
        <f t="shared" si="386"/>
        <v>4576965.5655535646</v>
      </c>
      <c r="I4952" s="20">
        <v>6351.3589844032585</v>
      </c>
      <c r="J4952" s="19">
        <f t="shared" si="387"/>
        <v>10381118.305208003</v>
      </c>
      <c r="K4952" s="19">
        <f t="shared" si="388"/>
        <v>3551.087326628282</v>
      </c>
      <c r="L4952" s="19">
        <f t="shared" si="389"/>
        <v>5804152.7396544386</v>
      </c>
      <c r="M4952" s="29">
        <f>Table4[[#This Row],[Revenue]]/Table4[[#This Row],[Units]]</f>
        <v>3.88587816483339</v>
      </c>
      <c r="N4952" s="31">
        <f t="shared" si="390"/>
        <v>0.55910669438596128</v>
      </c>
    </row>
    <row r="4953" spans="1:19" x14ac:dyDescent="0.25">
      <c r="A4953" s="35">
        <v>2011</v>
      </c>
      <c r="B4953" s="15" t="s">
        <v>173</v>
      </c>
      <c r="C4953" s="15" t="s">
        <v>169</v>
      </c>
      <c r="D4953" s="15" t="s">
        <v>5</v>
      </c>
      <c r="E4953" s="15" t="s">
        <v>96</v>
      </c>
      <c r="F4953" s="16">
        <v>1296.5599759397567</v>
      </c>
      <c r="G4953" s="19">
        <v>3866.4309366654425</v>
      </c>
      <c r="H4953" s="19">
        <f t="shared" si="386"/>
        <v>5013059.6022156766</v>
      </c>
      <c r="I4953" s="20">
        <v>7515.1646679189525</v>
      </c>
      <c r="J4953" s="19">
        <f t="shared" si="387"/>
        <v>9743861.7210203074</v>
      </c>
      <c r="K4953" s="19">
        <f t="shared" si="388"/>
        <v>3648.7337312535101</v>
      </c>
      <c r="L4953" s="19">
        <f t="shared" si="389"/>
        <v>4730802.1188046308</v>
      </c>
      <c r="M4953" s="29">
        <f>Table4[[#This Row],[Revenue]]/Table4[[#This Row],[Units]]</f>
        <v>5.796233731857952</v>
      </c>
      <c r="N4953" s="31">
        <f t="shared" si="390"/>
        <v>0.48551613869878013</v>
      </c>
    </row>
    <row r="4954" spans="1:19" x14ac:dyDescent="0.25">
      <c r="A4954" s="35">
        <v>2011</v>
      </c>
      <c r="B4954" s="15" t="s">
        <v>176</v>
      </c>
      <c r="C4954" s="15" t="s">
        <v>169</v>
      </c>
      <c r="D4954" s="15" t="s">
        <v>5</v>
      </c>
      <c r="E4954" s="15" t="s">
        <v>96</v>
      </c>
      <c r="F4954" s="16">
        <v>1374.5491146830232</v>
      </c>
      <c r="G4954" s="19">
        <v>2634.142274793142</v>
      </c>
      <c r="H4954" s="19">
        <f t="shared" si="386"/>
        <v>3620757.9317660378</v>
      </c>
      <c r="I4954" s="20">
        <v>5651.0037195062141</v>
      </c>
      <c r="J4954" s="19">
        <f t="shared" si="387"/>
        <v>7767582.1597177377</v>
      </c>
      <c r="K4954" s="19">
        <f t="shared" si="388"/>
        <v>3016.8614447130722</v>
      </c>
      <c r="L4954" s="19">
        <f t="shared" si="389"/>
        <v>4146824.2279516999</v>
      </c>
      <c r="M4954" s="29">
        <f>Table4[[#This Row],[Revenue]]/Table4[[#This Row],[Units]]</f>
        <v>4.1111690074525704</v>
      </c>
      <c r="N4954" s="31">
        <f t="shared" si="390"/>
        <v>0.53386293735738088</v>
      </c>
    </row>
    <row r="4955" spans="1:19" x14ac:dyDescent="0.25">
      <c r="A4955" s="35">
        <v>2011</v>
      </c>
      <c r="B4955" s="15" t="s">
        <v>172</v>
      </c>
      <c r="C4955" s="15" t="s">
        <v>169</v>
      </c>
      <c r="D4955" s="15" t="s">
        <v>5</v>
      </c>
      <c r="E4955" s="15" t="s">
        <v>96</v>
      </c>
      <c r="F4955" s="16">
        <v>1153.0254710782585</v>
      </c>
      <c r="G4955" s="19">
        <v>2780.1085609503625</v>
      </c>
      <c r="H4955" s="19">
        <f t="shared" si="386"/>
        <v>3205535.9831384914</v>
      </c>
      <c r="I4955" s="20">
        <v>5880.6602074998063</v>
      </c>
      <c r="J4955" s="19">
        <f t="shared" si="387"/>
        <v>6780551.0060036341</v>
      </c>
      <c r="K4955" s="19">
        <f t="shared" si="388"/>
        <v>3100.5516465494438</v>
      </c>
      <c r="L4955" s="19">
        <f t="shared" si="389"/>
        <v>3575015.0228651427</v>
      </c>
      <c r="M4955" s="29">
        <f>Table4[[#This Row],[Revenue]]/Table4[[#This Row],[Units]]</f>
        <v>5.1001997397338261</v>
      </c>
      <c r="N4955" s="31">
        <f t="shared" si="390"/>
        <v>0.52724550257047753</v>
      </c>
    </row>
    <row r="4956" spans="1:19" x14ac:dyDescent="0.25">
      <c r="A4956" s="35">
        <v>2011</v>
      </c>
      <c r="B4956" s="15" t="s">
        <v>174</v>
      </c>
      <c r="C4956" s="15" t="s">
        <v>169</v>
      </c>
      <c r="D4956" s="15" t="s">
        <v>5</v>
      </c>
      <c r="E4956" s="15" t="s">
        <v>96</v>
      </c>
      <c r="F4956" s="16">
        <v>529</v>
      </c>
      <c r="G4956" s="19">
        <v>1468.0341033599207</v>
      </c>
      <c r="H4956" s="19">
        <f t="shared" si="386"/>
        <v>776590.04067739798</v>
      </c>
      <c r="I4956" s="20">
        <v>3132.4006559998306</v>
      </c>
      <c r="J4956" s="19">
        <f t="shared" si="387"/>
        <v>1657039.9470239105</v>
      </c>
      <c r="K4956" s="19">
        <f t="shared" si="388"/>
        <v>1664.36655263991</v>
      </c>
      <c r="L4956" s="19">
        <f t="shared" si="389"/>
        <v>880449.90634651249</v>
      </c>
      <c r="M4956" s="29">
        <f>Table4[[#This Row],[Revenue]]/Table4[[#This Row],[Units]]</f>
        <v>5.9213622986764287</v>
      </c>
      <c r="N4956" s="31">
        <f t="shared" si="390"/>
        <v>0.53133897461423596</v>
      </c>
    </row>
    <row r="4957" spans="1:19" x14ac:dyDescent="0.25">
      <c r="A4957" s="35">
        <v>2015</v>
      </c>
      <c r="B4957" s="15" t="s">
        <v>172</v>
      </c>
      <c r="C4957" s="15" t="s">
        <v>169</v>
      </c>
      <c r="D4957" s="15" t="s">
        <v>5</v>
      </c>
      <c r="E4957" s="15" t="s">
        <v>96</v>
      </c>
      <c r="F4957" s="16">
        <v>652</v>
      </c>
      <c r="G4957" s="19">
        <v>2101.2932591598897</v>
      </c>
      <c r="H4957" s="19">
        <f t="shared" si="386"/>
        <v>1370043.2049722481</v>
      </c>
      <c r="I4957" s="20">
        <v>3349.8608359998248</v>
      </c>
      <c r="J4957" s="19">
        <f t="shared" si="387"/>
        <v>2184109.2650718857</v>
      </c>
      <c r="K4957" s="19">
        <f t="shared" si="388"/>
        <v>1248.5675768399351</v>
      </c>
      <c r="L4957" s="19">
        <f t="shared" si="389"/>
        <v>814066.0600996376</v>
      </c>
      <c r="M4957" s="29">
        <f>Table4[[#This Row],[Revenue]]/Table4[[#This Row],[Units]]</f>
        <v>5.1378233680978909</v>
      </c>
      <c r="N4957" s="31">
        <f t="shared" si="390"/>
        <v>0.37272222279266065</v>
      </c>
    </row>
    <row r="4958" spans="1:19" x14ac:dyDescent="0.25">
      <c r="A4958" s="35">
        <v>2020</v>
      </c>
      <c r="B4958" s="15" t="s">
        <v>171</v>
      </c>
      <c r="C4958" s="15" t="s">
        <v>169</v>
      </c>
      <c r="D4958" s="15" t="s">
        <v>5</v>
      </c>
      <c r="E4958" s="15" t="s">
        <v>96</v>
      </c>
      <c r="F4958" s="16">
        <v>918</v>
      </c>
      <c r="G4958" s="19">
        <v>2211.4304291398789</v>
      </c>
      <c r="H4958" s="19">
        <f t="shared" si="386"/>
        <v>2030093.1339504088</v>
      </c>
      <c r="I4958" s="20">
        <v>4384.2800939997605</v>
      </c>
      <c r="J4958" s="19">
        <f t="shared" si="387"/>
        <v>4024769.1262917803</v>
      </c>
      <c r="K4958" s="19">
        <f t="shared" si="388"/>
        <v>2172.8496648598816</v>
      </c>
      <c r="L4958" s="19">
        <f t="shared" si="389"/>
        <v>1994675.9923413715</v>
      </c>
      <c r="M4958" s="29">
        <f>Table4[[#This Row],[Revenue]]/Table4[[#This Row],[Units]]</f>
        <v>4.7759042418298048</v>
      </c>
      <c r="N4958" s="31">
        <f t="shared" si="390"/>
        <v>0.49560010270183258</v>
      </c>
    </row>
    <row r="4959" spans="1:19" x14ac:dyDescent="0.25">
      <c r="A4959" s="35">
        <v>2021</v>
      </c>
      <c r="B4959" s="15" t="s">
        <v>171</v>
      </c>
      <c r="C4959" s="15" t="s">
        <v>169</v>
      </c>
      <c r="D4959" s="15" t="s">
        <v>5</v>
      </c>
      <c r="E4959" s="15" t="s">
        <v>96</v>
      </c>
      <c r="F4959" s="16">
        <v>1476.1212067539702</v>
      </c>
      <c r="G4959" s="19">
        <v>4897.7052128920632</v>
      </c>
      <c r="H4959" s="19">
        <f t="shared" si="386"/>
        <v>7229606.5291794427</v>
      </c>
      <c r="I4959" s="20">
        <v>9643.9655177247805</v>
      </c>
      <c r="J4959" s="19">
        <f t="shared" si="387"/>
        <v>14235662.017917581</v>
      </c>
      <c r="K4959" s="19">
        <f t="shared" si="388"/>
        <v>4746.2603048327173</v>
      </c>
      <c r="L4959" s="19">
        <f t="shared" si="389"/>
        <v>7006055.4887381382</v>
      </c>
      <c r="M4959" s="29">
        <f>Table4[[#This Row],[Revenue]]/Table4[[#This Row],[Units]]</f>
        <v>6.533315471384709</v>
      </c>
      <c r="N4959" s="31">
        <f t="shared" si="390"/>
        <v>0.49214820356931993</v>
      </c>
      <c r="O4959" s="41"/>
      <c r="P4959" s="41"/>
      <c r="Q4959" s="41"/>
      <c r="R4959" s="41"/>
      <c r="S4959" s="41"/>
    </row>
    <row r="4960" spans="1:19" x14ac:dyDescent="0.25">
      <c r="A4960" s="35">
        <v>2021</v>
      </c>
      <c r="B4960" s="15" t="s">
        <v>174</v>
      </c>
      <c r="C4960" s="15" t="s">
        <v>169</v>
      </c>
      <c r="D4960" s="15" t="s">
        <v>5</v>
      </c>
      <c r="E4960" s="15" t="s">
        <v>96</v>
      </c>
      <c r="F4960" s="16">
        <v>1222.2010172867294</v>
      </c>
      <c r="G4960" s="19">
        <v>4390.1123786457547</v>
      </c>
      <c r="H4960" s="19">
        <f t="shared" si="386"/>
        <v>5365599.815183905</v>
      </c>
      <c r="I4960" s="20">
        <v>7717.6418505261845</v>
      </c>
      <c r="J4960" s="19">
        <f t="shared" si="387"/>
        <v>9432509.7207677402</v>
      </c>
      <c r="K4960" s="19">
        <f t="shared" si="388"/>
        <v>3327.5294718804298</v>
      </c>
      <c r="L4960" s="19">
        <f t="shared" si="389"/>
        <v>4066909.9055838352</v>
      </c>
      <c r="M4960" s="29">
        <f>Table4[[#This Row],[Revenue]]/Table4[[#This Row],[Units]]</f>
        <v>6.3145437954709367</v>
      </c>
      <c r="N4960" s="31">
        <f t="shared" si="390"/>
        <v>0.43115883534470578</v>
      </c>
      <c r="O4960" s="41"/>
      <c r="P4960" s="41"/>
      <c r="Q4960" s="41"/>
      <c r="R4960" s="41"/>
      <c r="S4960" s="41"/>
    </row>
    <row r="4961" spans="1:14" x14ac:dyDescent="0.25">
      <c r="A4961" s="35">
        <v>2021</v>
      </c>
      <c r="B4961" s="15" t="s">
        <v>175</v>
      </c>
      <c r="C4961" s="15" t="s">
        <v>169</v>
      </c>
      <c r="D4961" s="15" t="s">
        <v>5</v>
      </c>
      <c r="E4961" s="15" t="s">
        <v>96</v>
      </c>
      <c r="F4961" s="16">
        <v>1169.2010970490637</v>
      </c>
      <c r="G4961" s="19">
        <v>4177.7567743180225</v>
      </c>
      <c r="H4961" s="19">
        <f t="shared" si="386"/>
        <v>4884637.8037367901</v>
      </c>
      <c r="I4961" s="20">
        <v>7568.2241539480483</v>
      </c>
      <c r="J4961" s="19">
        <f t="shared" si="387"/>
        <v>8848775.9835092798</v>
      </c>
      <c r="K4961" s="19">
        <f t="shared" si="388"/>
        <v>3390.4673796300258</v>
      </c>
      <c r="L4961" s="19">
        <f t="shared" si="389"/>
        <v>3964138.1797724897</v>
      </c>
      <c r="M4961" s="29">
        <f>Table4[[#This Row],[Revenue]]/Table4[[#This Row],[Units]]</f>
        <v>6.4729875579568148</v>
      </c>
      <c r="N4961" s="31">
        <f t="shared" si="390"/>
        <v>0.44798717779273894</v>
      </c>
    </row>
    <row r="4962" spans="1:14" x14ac:dyDescent="0.25">
      <c r="A4962" s="35">
        <v>2021</v>
      </c>
      <c r="B4962" s="15" t="s">
        <v>173</v>
      </c>
      <c r="C4962" s="15" t="s">
        <v>169</v>
      </c>
      <c r="D4962" s="15" t="s">
        <v>5</v>
      </c>
      <c r="E4962" s="15" t="s">
        <v>96</v>
      </c>
      <c r="F4962" s="16">
        <v>1194.6646867384025</v>
      </c>
      <c r="G4962" s="19">
        <v>4303.7734405699521</v>
      </c>
      <c r="H4962" s="19">
        <f t="shared" si="386"/>
        <v>5141566.1491715582</v>
      </c>
      <c r="I4962" s="20">
        <v>6741.2939655261835</v>
      </c>
      <c r="J4962" s="19">
        <f t="shared" si="387"/>
        <v>8053585.8435368212</v>
      </c>
      <c r="K4962" s="19">
        <f t="shared" si="388"/>
        <v>2437.5205249562314</v>
      </c>
      <c r="L4962" s="19">
        <f t="shared" si="389"/>
        <v>2912019.694365263</v>
      </c>
      <c r="M4962" s="29">
        <f>Table4[[#This Row],[Revenue]]/Table4[[#This Row],[Units]]</f>
        <v>5.6428335417955937</v>
      </c>
      <c r="N4962" s="31">
        <f t="shared" si="390"/>
        <v>0.36158051220155829</v>
      </c>
    </row>
    <row r="4963" spans="1:14" x14ac:dyDescent="0.25">
      <c r="A4963" s="35">
        <v>2021</v>
      </c>
      <c r="B4963" s="15" t="s">
        <v>172</v>
      </c>
      <c r="C4963" s="15" t="s">
        <v>169</v>
      </c>
      <c r="D4963" s="15" t="s">
        <v>5</v>
      </c>
      <c r="E4963" s="15" t="s">
        <v>96</v>
      </c>
      <c r="F4963" s="16">
        <v>966.29431831870988</v>
      </c>
      <c r="G4963" s="19">
        <v>3187.0509705706968</v>
      </c>
      <c r="H4963" s="19">
        <f t="shared" si="386"/>
        <v>3079629.2450545942</v>
      </c>
      <c r="I4963" s="20">
        <v>5685.0944786242553</v>
      </c>
      <c r="J4963" s="19">
        <f t="shared" si="387"/>
        <v>5493474.4937996864</v>
      </c>
      <c r="K4963" s="19">
        <f t="shared" si="388"/>
        <v>2498.0435080535585</v>
      </c>
      <c r="L4963" s="19">
        <f t="shared" si="389"/>
        <v>2413845.2487450922</v>
      </c>
      <c r="M4963" s="29">
        <f>Table4[[#This Row],[Revenue]]/Table4[[#This Row],[Units]]</f>
        <v>5.8833984334254961</v>
      </c>
      <c r="N4963" s="31">
        <f t="shared" si="390"/>
        <v>0.43940228565173534</v>
      </c>
    </row>
    <row r="4964" spans="1:14" x14ac:dyDescent="0.25">
      <c r="A4964" s="35">
        <v>1990</v>
      </c>
      <c r="B4964" s="15" t="s">
        <v>175</v>
      </c>
      <c r="C4964" s="15" t="s">
        <v>170</v>
      </c>
      <c r="D4964" s="15" t="s">
        <v>146</v>
      </c>
      <c r="E4964" s="15" t="s">
        <v>51</v>
      </c>
      <c r="F4964" s="16">
        <v>528</v>
      </c>
      <c r="G4964" s="19">
        <v>559.2982559999906</v>
      </c>
      <c r="H4964" s="19">
        <f t="shared" si="386"/>
        <v>295309.47916799504</v>
      </c>
      <c r="I4964" s="20">
        <v>1315.2093950399776</v>
      </c>
      <c r="J4964" s="19">
        <f t="shared" si="387"/>
        <v>694430.56058110821</v>
      </c>
      <c r="K4964" s="19">
        <f t="shared" si="388"/>
        <v>755.91113903998701</v>
      </c>
      <c r="L4964" s="19">
        <f t="shared" si="389"/>
        <v>399121.08141311316</v>
      </c>
      <c r="M4964" s="29">
        <f>Table4[[#This Row],[Revenue]]/Table4[[#This Row],[Units]]</f>
        <v>2.490926884545412</v>
      </c>
      <c r="N4964" s="31">
        <f t="shared" si="390"/>
        <v>0.57474584799252448</v>
      </c>
    </row>
    <row r="4965" spans="1:14" x14ac:dyDescent="0.25">
      <c r="A4965" s="35">
        <v>1990</v>
      </c>
      <c r="B4965" s="15" t="s">
        <v>175</v>
      </c>
      <c r="C4965" s="15" t="s">
        <v>170</v>
      </c>
      <c r="D4965" s="15" t="s">
        <v>146</v>
      </c>
      <c r="E4965" s="15" t="s">
        <v>51</v>
      </c>
      <c r="F4965" s="16">
        <v>496</v>
      </c>
      <c r="G4965" s="19">
        <v>505.6605919999933</v>
      </c>
      <c r="H4965" s="19">
        <f t="shared" si="386"/>
        <v>250807.65363199668</v>
      </c>
      <c r="I4965" s="20">
        <v>1212.364917279984</v>
      </c>
      <c r="J4965" s="19">
        <f t="shared" si="387"/>
        <v>601332.99897087202</v>
      </c>
      <c r="K4965" s="19">
        <f t="shared" si="388"/>
        <v>706.7043252799906</v>
      </c>
      <c r="L4965" s="19">
        <f t="shared" si="389"/>
        <v>350525.34533887531</v>
      </c>
      <c r="M4965" s="29">
        <f>Table4[[#This Row],[Revenue]]/Table4[[#This Row],[Units]]</f>
        <v>2.4442841074193224</v>
      </c>
      <c r="N4965" s="31">
        <f t="shared" si="390"/>
        <v>0.58291386958435387</v>
      </c>
    </row>
    <row r="4966" spans="1:14" x14ac:dyDescent="0.25">
      <c r="A4966" s="35">
        <v>1990</v>
      </c>
      <c r="B4966" s="15" t="s">
        <v>175</v>
      </c>
      <c r="C4966" s="15" t="s">
        <v>169</v>
      </c>
      <c r="D4966" s="15" t="s">
        <v>5</v>
      </c>
      <c r="E4966" s="15" t="s">
        <v>51</v>
      </c>
      <c r="F4966" s="16">
        <v>118</v>
      </c>
      <c r="G4966" s="19">
        <v>154.09454112719774</v>
      </c>
      <c r="H4966" s="19">
        <f t="shared" si="386"/>
        <v>18183.155853009335</v>
      </c>
      <c r="I4966" s="20">
        <v>429.19593911999374</v>
      </c>
      <c r="J4966" s="19">
        <f t="shared" si="387"/>
        <v>50645.120816159259</v>
      </c>
      <c r="K4966" s="19">
        <f t="shared" si="388"/>
        <v>275.10139799279602</v>
      </c>
      <c r="L4966" s="19">
        <f t="shared" si="389"/>
        <v>32461.964963149923</v>
      </c>
      <c r="M4966" s="29">
        <f>Table4[[#This Row],[Revenue]]/Table4[[#This Row],[Units]]</f>
        <v>3.6372537213558793</v>
      </c>
      <c r="N4966" s="31">
        <f t="shared" si="390"/>
        <v>0.64096924718545323</v>
      </c>
    </row>
    <row r="4967" spans="1:14" x14ac:dyDescent="0.25">
      <c r="A4967" s="35">
        <v>1991</v>
      </c>
      <c r="B4967" s="15" t="s">
        <v>172</v>
      </c>
      <c r="C4967" s="15" t="s">
        <v>170</v>
      </c>
      <c r="D4967" s="15" t="s">
        <v>146</v>
      </c>
      <c r="E4967" s="15" t="s">
        <v>51</v>
      </c>
      <c r="F4967" s="16">
        <v>763</v>
      </c>
      <c r="G4967" s="19">
        <v>866.38192199997991</v>
      </c>
      <c r="H4967" s="19">
        <f t="shared" si="386"/>
        <v>661049.40648598468</v>
      </c>
      <c r="I4967" s="20">
        <v>1846.8571969799573</v>
      </c>
      <c r="J4967" s="19">
        <f t="shared" si="387"/>
        <v>1409152.0412957075</v>
      </c>
      <c r="K4967" s="19">
        <f t="shared" si="388"/>
        <v>980.47527497997737</v>
      </c>
      <c r="L4967" s="19">
        <f t="shared" si="389"/>
        <v>748102.63480972277</v>
      </c>
      <c r="M4967" s="29">
        <f>Table4[[#This Row],[Revenue]]/Table4[[#This Row],[Units]]</f>
        <v>2.4205205727129191</v>
      </c>
      <c r="N4967" s="31">
        <f t="shared" si="390"/>
        <v>0.53088851513981883</v>
      </c>
    </row>
    <row r="4968" spans="1:14" x14ac:dyDescent="0.25">
      <c r="A4968" s="35">
        <v>1991</v>
      </c>
      <c r="B4968" s="15" t="s">
        <v>174</v>
      </c>
      <c r="C4968" s="15" t="s">
        <v>170</v>
      </c>
      <c r="D4968" s="15" t="s">
        <v>146</v>
      </c>
      <c r="E4968" s="15" t="s">
        <v>51</v>
      </c>
      <c r="F4968" s="16">
        <v>121</v>
      </c>
      <c r="G4968" s="19">
        <v>167.83426509149629</v>
      </c>
      <c r="H4968" s="19">
        <f t="shared" si="386"/>
        <v>20307.94607607105</v>
      </c>
      <c r="I4968" s="20">
        <v>465.43741964998975</v>
      </c>
      <c r="J4968" s="19">
        <f t="shared" si="387"/>
        <v>56317.927777648758</v>
      </c>
      <c r="K4968" s="19">
        <f t="shared" si="388"/>
        <v>297.60315455849343</v>
      </c>
      <c r="L4968" s="19">
        <f t="shared" si="389"/>
        <v>36009.981701577708</v>
      </c>
      <c r="M4968" s="29">
        <f>Table4[[#This Row],[Revenue]]/Table4[[#This Row],[Units]]</f>
        <v>3.8465902450412375</v>
      </c>
      <c r="N4968" s="31">
        <f t="shared" si="390"/>
        <v>0.63940530347192936</v>
      </c>
    </row>
    <row r="4969" spans="1:14" x14ac:dyDescent="0.25">
      <c r="A4969" s="35">
        <v>1992</v>
      </c>
      <c r="B4969" s="15" t="s">
        <v>173</v>
      </c>
      <c r="C4969" s="15" t="s">
        <v>170</v>
      </c>
      <c r="D4969" s="15" t="s">
        <v>146</v>
      </c>
      <c r="E4969" s="15" t="s">
        <v>51</v>
      </c>
      <c r="F4969" s="16">
        <v>763</v>
      </c>
      <c r="G4969" s="19">
        <v>1008.8050279999642</v>
      </c>
      <c r="H4969" s="19">
        <f t="shared" si="386"/>
        <v>769718.23636397265</v>
      </c>
      <c r="I4969" s="20">
        <v>2014.0422279999286</v>
      </c>
      <c r="J4969" s="19">
        <f t="shared" si="387"/>
        <v>1536714.2199639454</v>
      </c>
      <c r="K4969" s="19">
        <f t="shared" si="388"/>
        <v>1005.2371999999644</v>
      </c>
      <c r="L4969" s="19">
        <f t="shared" si="389"/>
        <v>766995.98359997279</v>
      </c>
      <c r="M4969" s="29">
        <f>Table4[[#This Row],[Revenue]]/Table4[[#This Row],[Units]]</f>
        <v>2.6396359475752669</v>
      </c>
      <c r="N4969" s="31">
        <f t="shared" si="390"/>
        <v>0.49911426186839619</v>
      </c>
    </row>
    <row r="4970" spans="1:14" x14ac:dyDescent="0.25">
      <c r="A4970" s="35">
        <v>1992</v>
      </c>
      <c r="B4970" s="15" t="s">
        <v>176</v>
      </c>
      <c r="C4970" s="15" t="s">
        <v>170</v>
      </c>
      <c r="D4970" s="15" t="s">
        <v>146</v>
      </c>
      <c r="E4970" s="15" t="s">
        <v>51</v>
      </c>
      <c r="F4970" s="16">
        <v>528</v>
      </c>
      <c r="G4970" s="19">
        <v>717.32654399997318</v>
      </c>
      <c r="H4970" s="19">
        <f t="shared" si="386"/>
        <v>378748.41523198585</v>
      </c>
      <c r="I4970" s="20">
        <v>1589.8171439999408</v>
      </c>
      <c r="J4970" s="19">
        <f t="shared" si="387"/>
        <v>839423.45203196874</v>
      </c>
      <c r="K4970" s="19">
        <f t="shared" si="388"/>
        <v>872.49059999996757</v>
      </c>
      <c r="L4970" s="19">
        <f t="shared" si="389"/>
        <v>460675.03679998289</v>
      </c>
      <c r="M4970" s="29">
        <f>Table4[[#This Row],[Revenue]]/Table4[[#This Row],[Units]]</f>
        <v>3.0110173181817061</v>
      </c>
      <c r="N4970" s="31">
        <f t="shared" si="390"/>
        <v>0.54879934041018252</v>
      </c>
    </row>
    <row r="4971" spans="1:14" x14ac:dyDescent="0.25">
      <c r="A4971" s="35">
        <v>1993</v>
      </c>
      <c r="B4971" s="15" t="s">
        <v>172</v>
      </c>
      <c r="C4971" s="15" t="s">
        <v>170</v>
      </c>
      <c r="D4971" s="15" t="s">
        <v>146</v>
      </c>
      <c r="E4971" s="15" t="s">
        <v>51</v>
      </c>
      <c r="F4971" s="16">
        <v>496</v>
      </c>
      <c r="G4971" s="19">
        <v>722.51327999996943</v>
      </c>
      <c r="H4971" s="19">
        <f t="shared" si="386"/>
        <v>358366.58687998482</v>
      </c>
      <c r="I4971" s="20">
        <v>1634.5852799999307</v>
      </c>
      <c r="J4971" s="19">
        <f t="shared" si="387"/>
        <v>810754.29887996556</v>
      </c>
      <c r="K4971" s="19">
        <f t="shared" si="388"/>
        <v>912.07199999996124</v>
      </c>
      <c r="L4971" s="19">
        <f t="shared" si="389"/>
        <v>452387.71199998073</v>
      </c>
      <c r="M4971" s="29">
        <f>Table4[[#This Row],[Revenue]]/Table4[[#This Row],[Units]]</f>
        <v>3.2955348387095378</v>
      </c>
      <c r="N4971" s="31">
        <f t="shared" si="390"/>
        <v>0.5579837351771576</v>
      </c>
    </row>
    <row r="4972" spans="1:14" x14ac:dyDescent="0.25">
      <c r="A4972" s="35">
        <v>1996</v>
      </c>
      <c r="B4972" s="15" t="s">
        <v>174</v>
      </c>
      <c r="C4972" s="15" t="s">
        <v>170</v>
      </c>
      <c r="D4972" s="15" t="s">
        <v>146</v>
      </c>
      <c r="E4972" s="15" t="s">
        <v>51</v>
      </c>
      <c r="F4972" s="16">
        <v>221</v>
      </c>
      <c r="G4972" s="19">
        <v>272.45901975749956</v>
      </c>
      <c r="H4972" s="19">
        <f t="shared" si="386"/>
        <v>60213.443366407402</v>
      </c>
      <c r="I4972" s="20">
        <v>523.54062824999914</v>
      </c>
      <c r="J4972" s="19">
        <f t="shared" si="387"/>
        <v>115702.47884324982</v>
      </c>
      <c r="K4972" s="19">
        <f t="shared" si="388"/>
        <v>251.08160849249958</v>
      </c>
      <c r="L4972" s="19">
        <f t="shared" si="389"/>
        <v>55489.035476842415</v>
      </c>
      <c r="M4972" s="29">
        <f>Table4[[#This Row],[Revenue]]/Table4[[#This Row],[Units]]</f>
        <v>2.3689621187782768</v>
      </c>
      <c r="N4972" s="31">
        <f t="shared" si="390"/>
        <v>0.47958380867550177</v>
      </c>
    </row>
    <row r="4973" spans="1:14" x14ac:dyDescent="0.25">
      <c r="A4973" s="35">
        <v>1996</v>
      </c>
      <c r="B4973" s="15" t="s">
        <v>175</v>
      </c>
      <c r="C4973" s="15" t="s">
        <v>170</v>
      </c>
      <c r="D4973" s="15" t="s">
        <v>168</v>
      </c>
      <c r="E4973" s="15" t="s">
        <v>51</v>
      </c>
      <c r="F4973" s="16">
        <v>191</v>
      </c>
      <c r="G4973" s="19">
        <v>216.74318866339755</v>
      </c>
      <c r="H4973" s="19">
        <f t="shared" si="386"/>
        <v>41397.94903470893</v>
      </c>
      <c r="I4973" s="20">
        <v>514.74980213999413</v>
      </c>
      <c r="J4973" s="19">
        <f t="shared" si="387"/>
        <v>98317.212208738885</v>
      </c>
      <c r="K4973" s="19">
        <f t="shared" si="388"/>
        <v>298.00661347659661</v>
      </c>
      <c r="L4973" s="19">
        <f t="shared" si="389"/>
        <v>56919.263174029955</v>
      </c>
      <c r="M4973" s="29">
        <f>Table4[[#This Row],[Revenue]]/Table4[[#This Row],[Units]]</f>
        <v>2.69502514209421</v>
      </c>
      <c r="N4973" s="31">
        <f t="shared" si="390"/>
        <v>0.57893487717271452</v>
      </c>
    </row>
    <row r="4974" spans="1:14" x14ac:dyDescent="0.25">
      <c r="A4974" s="35">
        <v>1997</v>
      </c>
      <c r="B4974" s="15" t="s">
        <v>173</v>
      </c>
      <c r="C4974" s="15" t="s">
        <v>170</v>
      </c>
      <c r="D4974" s="15" t="s">
        <v>146</v>
      </c>
      <c r="E4974" s="15" t="s">
        <v>51</v>
      </c>
      <c r="F4974" s="16">
        <v>865</v>
      </c>
      <c r="G4974" s="19">
        <v>948.80811999998093</v>
      </c>
      <c r="H4974" s="19">
        <f t="shared" si="386"/>
        <v>820719.02379998355</v>
      </c>
      <c r="I4974" s="20">
        <v>1967.2997707999605</v>
      </c>
      <c r="J4974" s="19">
        <f t="shared" si="387"/>
        <v>1701714.3017419658</v>
      </c>
      <c r="K4974" s="19">
        <f t="shared" si="388"/>
        <v>1018.4916507999795</v>
      </c>
      <c r="L4974" s="19">
        <f t="shared" si="389"/>
        <v>880995.27794198226</v>
      </c>
      <c r="M4974" s="29">
        <f>Table4[[#This Row],[Revenue]]/Table4[[#This Row],[Units]]</f>
        <v>2.2743349951444629</v>
      </c>
      <c r="N4974" s="31">
        <f t="shared" si="390"/>
        <v>0.51771045059687659</v>
      </c>
    </row>
    <row r="4975" spans="1:14" x14ac:dyDescent="0.25">
      <c r="A4975" s="35">
        <v>1997</v>
      </c>
      <c r="B4975" s="15" t="s">
        <v>172</v>
      </c>
      <c r="C4975" s="15" t="s">
        <v>170</v>
      </c>
      <c r="D4975" s="15" t="s">
        <v>146</v>
      </c>
      <c r="E4975" s="15" t="s">
        <v>51</v>
      </c>
      <c r="F4975" s="16">
        <v>446</v>
      </c>
      <c r="G4975" s="19">
        <v>483.17677599999081</v>
      </c>
      <c r="H4975" s="19">
        <f t="shared" si="386"/>
        <v>215496.8420959959</v>
      </c>
      <c r="I4975" s="20">
        <v>1134.2791759999784</v>
      </c>
      <c r="J4975" s="19">
        <f t="shared" si="387"/>
        <v>505888.51249599038</v>
      </c>
      <c r="K4975" s="19">
        <f t="shared" si="388"/>
        <v>651.1023999999876</v>
      </c>
      <c r="L4975" s="19">
        <f t="shared" si="389"/>
        <v>290391.67039999447</v>
      </c>
      <c r="M4975" s="29">
        <f>Table4[[#This Row],[Revenue]]/Table4[[#This Row],[Units]]</f>
        <v>2.5432268520178889</v>
      </c>
      <c r="N4975" s="31">
        <f t="shared" si="390"/>
        <v>0.57402305691275424</v>
      </c>
    </row>
    <row r="4976" spans="1:14" x14ac:dyDescent="0.25">
      <c r="A4976" s="35">
        <v>1997</v>
      </c>
      <c r="B4976" s="15" t="s">
        <v>173</v>
      </c>
      <c r="C4976" s="15" t="s">
        <v>170</v>
      </c>
      <c r="D4976" s="15" t="s">
        <v>146</v>
      </c>
      <c r="E4976" s="15" t="s">
        <v>51</v>
      </c>
      <c r="F4976" s="16">
        <v>180</v>
      </c>
      <c r="G4976" s="19">
        <v>259.10688239999456</v>
      </c>
      <c r="H4976" s="19">
        <f t="shared" si="386"/>
        <v>46639.23883199902</v>
      </c>
      <c r="I4976" s="20">
        <v>550.19303999998851</v>
      </c>
      <c r="J4976" s="19">
        <f t="shared" si="387"/>
        <v>99034.747199997932</v>
      </c>
      <c r="K4976" s="19">
        <f t="shared" si="388"/>
        <v>291.08615759999395</v>
      </c>
      <c r="L4976" s="19">
        <f t="shared" si="389"/>
        <v>52395.508367998911</v>
      </c>
      <c r="M4976" s="29">
        <f>Table4[[#This Row],[Revenue]]/Table4[[#This Row],[Units]]</f>
        <v>3.0566279999999364</v>
      </c>
      <c r="N4976" s="31">
        <f t="shared" si="390"/>
        <v>0.52906186817630418</v>
      </c>
    </row>
    <row r="4977" spans="1:19" x14ac:dyDescent="0.25">
      <c r="A4977" s="35">
        <v>1999</v>
      </c>
      <c r="B4977" s="15" t="s">
        <v>175</v>
      </c>
      <c r="C4977" s="15" t="s">
        <v>170</v>
      </c>
      <c r="D4977" s="15" t="s">
        <v>146</v>
      </c>
      <c r="E4977" s="15" t="s">
        <v>51</v>
      </c>
      <c r="F4977" s="16">
        <v>221</v>
      </c>
      <c r="G4977" s="19">
        <v>420.11526023998277</v>
      </c>
      <c r="H4977" s="19">
        <f t="shared" si="386"/>
        <v>92845.472513036191</v>
      </c>
      <c r="I4977" s="20">
        <v>797.82050399996729</v>
      </c>
      <c r="J4977" s="19">
        <f t="shared" si="387"/>
        <v>176318.33138399277</v>
      </c>
      <c r="K4977" s="19">
        <f t="shared" si="388"/>
        <v>377.70524375998451</v>
      </c>
      <c r="L4977" s="19">
        <f t="shared" si="389"/>
        <v>83472.858870956581</v>
      </c>
      <c r="M4977" s="29">
        <f>Table4[[#This Row],[Revenue]]/Table4[[#This Row],[Units]]</f>
        <v>3.6100475294116166</v>
      </c>
      <c r="N4977" s="31">
        <f t="shared" si="390"/>
        <v>0.47342132956763416</v>
      </c>
    </row>
    <row r="4978" spans="1:19" x14ac:dyDescent="0.25">
      <c r="A4978" s="35">
        <v>2000</v>
      </c>
      <c r="B4978" s="15" t="s">
        <v>173</v>
      </c>
      <c r="C4978" s="15" t="s">
        <v>170</v>
      </c>
      <c r="D4978" s="15" t="s">
        <v>146</v>
      </c>
      <c r="E4978" s="15" t="s">
        <v>51</v>
      </c>
      <c r="F4978" s="16">
        <v>874</v>
      </c>
      <c r="G4978" s="19">
        <v>2355.9237709998933</v>
      </c>
      <c r="H4978" s="19">
        <f t="shared" si="386"/>
        <v>2059077.3758539069</v>
      </c>
      <c r="I4978" s="20">
        <v>3821.6440999998495</v>
      </c>
      <c r="J4978" s="19">
        <f t="shared" si="387"/>
        <v>3340116.9433998684</v>
      </c>
      <c r="K4978" s="19">
        <f t="shared" si="388"/>
        <v>1465.7203289999561</v>
      </c>
      <c r="L4978" s="19">
        <f t="shared" si="389"/>
        <v>1281039.5675459616</v>
      </c>
      <c r="M4978" s="29">
        <f>Table4[[#This Row],[Revenue]]/Table4[[#This Row],[Units]]</f>
        <v>4.3725905034323223</v>
      </c>
      <c r="N4978" s="31">
        <f t="shared" si="390"/>
        <v>0.38353135212146361</v>
      </c>
    </row>
    <row r="4979" spans="1:19" x14ac:dyDescent="0.25">
      <c r="A4979" s="35">
        <v>2000</v>
      </c>
      <c r="B4979" s="15" t="s">
        <v>171</v>
      </c>
      <c r="C4979" s="15" t="s">
        <v>170</v>
      </c>
      <c r="D4979" s="15" t="s">
        <v>146</v>
      </c>
      <c r="E4979" s="15" t="s">
        <v>51</v>
      </c>
      <c r="F4979" s="16">
        <v>869</v>
      </c>
      <c r="G4979" s="19">
        <v>1908.1078739999077</v>
      </c>
      <c r="H4979" s="19">
        <f t="shared" si="386"/>
        <v>1658145.7425059199</v>
      </c>
      <c r="I4979" s="20">
        <v>3808.0253999998158</v>
      </c>
      <c r="J4979" s="19">
        <f t="shared" si="387"/>
        <v>3309174.0725998399</v>
      </c>
      <c r="K4979" s="19">
        <f t="shared" si="388"/>
        <v>1899.9175259999081</v>
      </c>
      <c r="L4979" s="19">
        <f t="shared" si="389"/>
        <v>1651028.33009392</v>
      </c>
      <c r="M4979" s="29">
        <f>Table4[[#This Row],[Revenue]]/Table4[[#This Row],[Units]]</f>
        <v>4.3820775604140572</v>
      </c>
      <c r="N4979" s="31">
        <f t="shared" si="390"/>
        <v>0.49892459383280374</v>
      </c>
    </row>
    <row r="4980" spans="1:19" x14ac:dyDescent="0.25">
      <c r="A4980" s="35">
        <v>2000</v>
      </c>
      <c r="B4980" s="15" t="s">
        <v>176</v>
      </c>
      <c r="C4980" s="15" t="s">
        <v>170</v>
      </c>
      <c r="D4980" s="15" t="s">
        <v>146</v>
      </c>
      <c r="E4980" s="15" t="s">
        <v>51</v>
      </c>
      <c r="F4980" s="16">
        <v>873</v>
      </c>
      <c r="G4980" s="19">
        <v>1802.3411456499155</v>
      </c>
      <c r="H4980" s="19">
        <f t="shared" si="386"/>
        <v>1573443.8201523763</v>
      </c>
      <c r="I4980" s="20">
        <v>3560.5811149998331</v>
      </c>
      <c r="J4980" s="19">
        <f t="shared" si="387"/>
        <v>3108387.3133948543</v>
      </c>
      <c r="K4980" s="19">
        <f t="shared" si="388"/>
        <v>1758.2399693499176</v>
      </c>
      <c r="L4980" s="19">
        <f t="shared" si="389"/>
        <v>1534943.493242478</v>
      </c>
      <c r="M4980" s="29">
        <f>Table4[[#This Row],[Revenue]]/Table4[[#This Row],[Units]]</f>
        <v>4.0785579782357768</v>
      </c>
      <c r="N4980" s="31">
        <f t="shared" si="390"/>
        <v>0.49380702547202049</v>
      </c>
    </row>
    <row r="4981" spans="1:19" x14ac:dyDescent="0.25">
      <c r="A4981" s="35">
        <v>2000</v>
      </c>
      <c r="B4981" s="15" t="s">
        <v>174</v>
      </c>
      <c r="C4981" s="15" t="s">
        <v>170</v>
      </c>
      <c r="D4981" s="15" t="s">
        <v>146</v>
      </c>
      <c r="E4981" s="15" t="s">
        <v>51</v>
      </c>
      <c r="F4981" s="16">
        <v>865</v>
      </c>
      <c r="G4981" s="19">
        <v>1285.6763149999438</v>
      </c>
      <c r="H4981" s="19">
        <f t="shared" si="386"/>
        <v>1112110.0124749513</v>
      </c>
      <c r="I4981" s="20">
        <v>2491.9198149998911</v>
      </c>
      <c r="J4981" s="19">
        <f t="shared" si="387"/>
        <v>2155510.6399749056</v>
      </c>
      <c r="K4981" s="19">
        <f t="shared" si="388"/>
        <v>1206.2434999999473</v>
      </c>
      <c r="L4981" s="19">
        <f t="shared" si="389"/>
        <v>1043400.6274999543</v>
      </c>
      <c r="M4981" s="29">
        <f>Table4[[#This Row],[Revenue]]/Table4[[#This Row],[Units]]</f>
        <v>2.8808321560692383</v>
      </c>
      <c r="N4981" s="31">
        <f t="shared" si="390"/>
        <v>0.48406192395881725</v>
      </c>
    </row>
    <row r="4982" spans="1:19" x14ac:dyDescent="0.25">
      <c r="A4982" s="35">
        <v>2001</v>
      </c>
      <c r="B4982" s="15" t="s">
        <v>171</v>
      </c>
      <c r="C4982" s="15" t="s">
        <v>170</v>
      </c>
      <c r="D4982" s="15" t="s">
        <v>146</v>
      </c>
      <c r="E4982" s="15" t="s">
        <v>51</v>
      </c>
      <c r="F4982" s="16">
        <v>1368.0083780258565</v>
      </c>
      <c r="G4982" s="19">
        <v>2765.4651054391252</v>
      </c>
      <c r="H4982" s="19">
        <f t="shared" si="386"/>
        <v>3783179.4333788818</v>
      </c>
      <c r="I4982" s="20">
        <v>5711.6792286515893</v>
      </c>
      <c r="J4982" s="19">
        <f t="shared" si="387"/>
        <v>7813625.0373916356</v>
      </c>
      <c r="K4982" s="19">
        <f t="shared" si="388"/>
        <v>2946.2141232124641</v>
      </c>
      <c r="L4982" s="19">
        <f t="shared" si="389"/>
        <v>4030445.6040127538</v>
      </c>
      <c r="M4982" s="29">
        <f>Table4[[#This Row],[Revenue]]/Table4[[#This Row],[Units]]</f>
        <v>4.1751785445159264</v>
      </c>
      <c r="N4982" s="31">
        <f t="shared" si="390"/>
        <v>0.51582275636792108</v>
      </c>
    </row>
    <row r="4983" spans="1:19" x14ac:dyDescent="0.25">
      <c r="A4983" s="35">
        <v>2001</v>
      </c>
      <c r="B4983" s="15" t="s">
        <v>173</v>
      </c>
      <c r="C4983" s="15" t="s">
        <v>170</v>
      </c>
      <c r="D4983" s="15" t="s">
        <v>146</v>
      </c>
      <c r="E4983" s="15" t="s">
        <v>51</v>
      </c>
      <c r="F4983" s="16">
        <v>878</v>
      </c>
      <c r="G4983" s="19">
        <v>2739.0458653498563</v>
      </c>
      <c r="H4983" s="19">
        <f t="shared" si="386"/>
        <v>2404882.2697771736</v>
      </c>
      <c r="I4983" s="20">
        <v>4470.8334849997918</v>
      </c>
      <c r="J4983" s="19">
        <f t="shared" si="387"/>
        <v>3925391.7998298174</v>
      </c>
      <c r="K4983" s="19">
        <f t="shared" si="388"/>
        <v>1731.7876196499356</v>
      </c>
      <c r="L4983" s="19">
        <f t="shared" si="389"/>
        <v>1520509.5300526437</v>
      </c>
      <c r="M4983" s="29">
        <f>Table4[[#This Row],[Revenue]]/Table4[[#This Row],[Units]]</f>
        <v>5.0920654726649106</v>
      </c>
      <c r="N4983" s="31">
        <f t="shared" si="390"/>
        <v>0.38735229693977657</v>
      </c>
    </row>
    <row r="4984" spans="1:19" x14ac:dyDescent="0.25">
      <c r="A4984" s="35">
        <v>2001</v>
      </c>
      <c r="B4984" s="15" t="s">
        <v>174</v>
      </c>
      <c r="C4984" s="15" t="s">
        <v>170</v>
      </c>
      <c r="D4984" s="15" t="s">
        <v>146</v>
      </c>
      <c r="E4984" s="15" t="s">
        <v>51</v>
      </c>
      <c r="F4984" s="16">
        <v>867</v>
      </c>
      <c r="G4984" s="19">
        <v>2696.1615873498658</v>
      </c>
      <c r="H4984" s="19">
        <f t="shared" si="386"/>
        <v>2337572.0962323337</v>
      </c>
      <c r="I4984" s="20">
        <v>4480.7996849998017</v>
      </c>
      <c r="J4984" s="19">
        <f t="shared" si="387"/>
        <v>3884853.3268948281</v>
      </c>
      <c r="K4984" s="19">
        <f t="shared" si="388"/>
        <v>1784.6380976499358</v>
      </c>
      <c r="L4984" s="19">
        <f t="shared" si="389"/>
        <v>1547281.2306624944</v>
      </c>
      <c r="M4984" s="29">
        <f>Table4[[#This Row],[Revenue]]/Table4[[#This Row],[Units]]</f>
        <v>5.1681657266433696</v>
      </c>
      <c r="N4984" s="31">
        <f t="shared" si="390"/>
        <v>0.39828562379708676</v>
      </c>
    </row>
    <row r="4985" spans="1:19" x14ac:dyDescent="0.25">
      <c r="A4985" s="35">
        <v>2002</v>
      </c>
      <c r="B4985" s="15" t="s">
        <v>175</v>
      </c>
      <c r="C4985" s="15" t="s">
        <v>170</v>
      </c>
      <c r="D4985" s="15" t="s">
        <v>146</v>
      </c>
      <c r="E4985" s="15" t="s">
        <v>51</v>
      </c>
      <c r="F4985" s="16">
        <v>1300.6010988633984</v>
      </c>
      <c r="G4985" s="19">
        <v>3829.3763366356789</v>
      </c>
      <c r="H4985" s="19">
        <f t="shared" si="386"/>
        <v>4980491.0713898586</v>
      </c>
      <c r="I4985" s="20">
        <v>8295.4434558758694</v>
      </c>
      <c r="J4985" s="19">
        <f t="shared" si="387"/>
        <v>10789062.874271343</v>
      </c>
      <c r="K4985" s="19">
        <f t="shared" si="388"/>
        <v>4466.0671192401906</v>
      </c>
      <c r="L4985" s="19">
        <f t="shared" si="389"/>
        <v>5808571.8028814839</v>
      </c>
      <c r="M4985" s="29">
        <f>Table4[[#This Row],[Revenue]]/Table4[[#This Row],[Units]]</f>
        <v>6.3781611926403086</v>
      </c>
      <c r="N4985" s="31">
        <f t="shared" si="390"/>
        <v>0.5383759340890647</v>
      </c>
    </row>
    <row r="4986" spans="1:19" x14ac:dyDescent="0.25">
      <c r="A4986" s="35">
        <v>2002</v>
      </c>
      <c r="B4986" s="15" t="s">
        <v>172</v>
      </c>
      <c r="C4986" s="15" t="s">
        <v>170</v>
      </c>
      <c r="D4986" s="15" t="s">
        <v>146</v>
      </c>
      <c r="E4986" s="15" t="s">
        <v>51</v>
      </c>
      <c r="F4986" s="16">
        <v>1491.0233153673198</v>
      </c>
      <c r="G4986" s="19">
        <v>2947.8315822167715</v>
      </c>
      <c r="H4986" s="19">
        <f t="shared" si="386"/>
        <v>4395285.6188613428</v>
      </c>
      <c r="I4986" s="20">
        <v>6297.8318678114438</v>
      </c>
      <c r="J4986" s="19">
        <f t="shared" si="387"/>
        <v>9390214.1511701792</v>
      </c>
      <c r="K4986" s="19">
        <f t="shared" si="388"/>
        <v>3350.0002855946723</v>
      </c>
      <c r="L4986" s="19">
        <f t="shared" si="389"/>
        <v>4994928.5323088365</v>
      </c>
      <c r="M4986" s="29">
        <f>Table4[[#This Row],[Revenue]]/Table4[[#This Row],[Units]]</f>
        <v>4.2238319165786802</v>
      </c>
      <c r="N4986" s="31">
        <f t="shared" si="390"/>
        <v>0.53192913941013631</v>
      </c>
    </row>
    <row r="4987" spans="1:19" x14ac:dyDescent="0.25">
      <c r="A4987" s="35">
        <v>2002</v>
      </c>
      <c r="B4987" s="15" t="s">
        <v>174</v>
      </c>
      <c r="C4987" s="15" t="s">
        <v>170</v>
      </c>
      <c r="D4987" s="15" t="s">
        <v>146</v>
      </c>
      <c r="E4987" s="15" t="s">
        <v>51</v>
      </c>
      <c r="F4987" s="16">
        <v>1734.3604003886674</v>
      </c>
      <c r="G4987" s="19">
        <v>2390.0908316774512</v>
      </c>
      <c r="H4987" s="19">
        <f t="shared" si="386"/>
        <v>4145278.891793387</v>
      </c>
      <c r="I4987" s="20">
        <v>5286.9032199751191</v>
      </c>
      <c r="J4987" s="19">
        <f t="shared" si="387"/>
        <v>9169395.5854121819</v>
      </c>
      <c r="K4987" s="19">
        <f t="shared" si="388"/>
        <v>2896.8123882976679</v>
      </c>
      <c r="L4987" s="19">
        <f t="shared" si="389"/>
        <v>5024116.6936187949</v>
      </c>
      <c r="M4987" s="29">
        <f>Table4[[#This Row],[Revenue]]/Table4[[#This Row],[Units]]</f>
        <v>3.0483302194805257</v>
      </c>
      <c r="N4987" s="31">
        <f t="shared" si="390"/>
        <v>0.54792234088054681</v>
      </c>
      <c r="O4987" s="41"/>
      <c r="P4987" s="41"/>
      <c r="Q4987" s="41"/>
      <c r="R4987" s="41"/>
      <c r="S4987" s="41"/>
    </row>
    <row r="4988" spans="1:19" x14ac:dyDescent="0.25">
      <c r="A4988" s="35">
        <v>2002</v>
      </c>
      <c r="B4988" s="15" t="s">
        <v>173</v>
      </c>
      <c r="C4988" s="15" t="s">
        <v>170</v>
      </c>
      <c r="D4988" s="15" t="s">
        <v>146</v>
      </c>
      <c r="E4988" s="15" t="s">
        <v>51</v>
      </c>
      <c r="F4988" s="16">
        <v>1091.4555444212713</v>
      </c>
      <c r="G4988" s="19">
        <v>3265.3570199421333</v>
      </c>
      <c r="H4988" s="19">
        <f t="shared" si="386"/>
        <v>3563992.023930761</v>
      </c>
      <c r="I4988" s="20">
        <v>6507.7379629648094</v>
      </c>
      <c r="J4988" s="19">
        <f t="shared" si="387"/>
        <v>7102906.681318731</v>
      </c>
      <c r="K4988" s="19">
        <f t="shared" si="388"/>
        <v>3242.3809430226761</v>
      </c>
      <c r="L4988" s="19">
        <f t="shared" si="389"/>
        <v>3538914.65738797</v>
      </c>
      <c r="M4988" s="29">
        <f>Table4[[#This Row],[Revenue]]/Table4[[#This Row],[Units]]</f>
        <v>5.9624397862355858</v>
      </c>
      <c r="N4988" s="31">
        <f t="shared" si="390"/>
        <v>0.49823471096637473</v>
      </c>
    </row>
    <row r="4989" spans="1:19" x14ac:dyDescent="0.25">
      <c r="A4989" s="35">
        <v>2002</v>
      </c>
      <c r="B4989" s="15" t="s">
        <v>171</v>
      </c>
      <c r="C4989" s="15" t="s">
        <v>169</v>
      </c>
      <c r="D4989" s="15" t="s">
        <v>5</v>
      </c>
      <c r="E4989" s="15" t="s">
        <v>51</v>
      </c>
      <c r="F4989" s="16">
        <v>987</v>
      </c>
      <c r="G4989" s="19">
        <v>1007.1101249999991</v>
      </c>
      <c r="H4989" s="19">
        <f t="shared" si="386"/>
        <v>994017.6933749991</v>
      </c>
      <c r="I4989" s="20">
        <v>2042.8572784499984</v>
      </c>
      <c r="J4989" s="19">
        <f t="shared" si="387"/>
        <v>2016300.1338301485</v>
      </c>
      <c r="K4989" s="19">
        <f t="shared" si="388"/>
        <v>1035.7471534499991</v>
      </c>
      <c r="L4989" s="19">
        <f t="shared" si="389"/>
        <v>1022282.4404551494</v>
      </c>
      <c r="M4989" s="29">
        <f>Table4[[#This Row],[Revenue]]/Table4[[#This Row],[Units]]</f>
        <v>2.069764213221883</v>
      </c>
      <c r="N4989" s="31">
        <f t="shared" si="390"/>
        <v>0.50700906244212229</v>
      </c>
    </row>
    <row r="4990" spans="1:19" x14ac:dyDescent="0.25">
      <c r="A4990" s="35">
        <v>2002</v>
      </c>
      <c r="B4990" s="15" t="s">
        <v>171</v>
      </c>
      <c r="C4990" s="15" t="s">
        <v>170</v>
      </c>
      <c r="D4990" s="15" t="s">
        <v>146</v>
      </c>
      <c r="E4990" s="15" t="s">
        <v>51</v>
      </c>
      <c r="F4990" s="16">
        <v>240</v>
      </c>
      <c r="G4990" s="19">
        <v>301.08423531599919</v>
      </c>
      <c r="H4990" s="19">
        <f t="shared" si="386"/>
        <v>72260.216475839814</v>
      </c>
      <c r="I4990" s="20">
        <v>556.57482359999858</v>
      </c>
      <c r="J4990" s="19">
        <f t="shared" si="387"/>
        <v>133577.95766399967</v>
      </c>
      <c r="K4990" s="19">
        <f t="shared" si="388"/>
        <v>255.49058828399939</v>
      </c>
      <c r="L4990" s="19">
        <f t="shared" si="389"/>
        <v>61317.741188159853</v>
      </c>
      <c r="M4990" s="29">
        <f>Table4[[#This Row],[Revenue]]/Table4[[#This Row],[Units]]</f>
        <v>2.3190617649999941</v>
      </c>
      <c r="N4990" s="31">
        <f t="shared" si="390"/>
        <v>0.45904086467916916</v>
      </c>
    </row>
    <row r="4991" spans="1:19" x14ac:dyDescent="0.25">
      <c r="A4991" s="35">
        <v>2003</v>
      </c>
      <c r="B4991" s="15" t="s">
        <v>176</v>
      </c>
      <c r="C4991" s="15" t="s">
        <v>170</v>
      </c>
      <c r="D4991" s="15" t="s">
        <v>168</v>
      </c>
      <c r="E4991" s="15" t="s">
        <v>51</v>
      </c>
      <c r="F4991" s="16">
        <v>761</v>
      </c>
      <c r="G4991" s="19">
        <v>937.73553546708729</v>
      </c>
      <c r="H4991" s="19">
        <f t="shared" si="386"/>
        <v>713616.74249045341</v>
      </c>
      <c r="I4991" s="20">
        <v>1847.4126144099803</v>
      </c>
      <c r="J4991" s="19">
        <f t="shared" si="387"/>
        <v>1405880.9995659951</v>
      </c>
      <c r="K4991" s="19">
        <f t="shared" si="388"/>
        <v>909.67707894289299</v>
      </c>
      <c r="L4991" s="19">
        <f t="shared" si="389"/>
        <v>692264.25707554165</v>
      </c>
      <c r="M4991" s="29">
        <f>Table4[[#This Row],[Revenue]]/Table4[[#This Row],[Units]]</f>
        <v>2.4276118454796061</v>
      </c>
      <c r="N4991" s="31">
        <f t="shared" si="390"/>
        <v>0.49240601252115096</v>
      </c>
    </row>
    <row r="4992" spans="1:19" x14ac:dyDescent="0.25">
      <c r="A4992" s="35">
        <v>2003</v>
      </c>
      <c r="B4992" s="15" t="s">
        <v>171</v>
      </c>
      <c r="C4992" s="15" t="s">
        <v>170</v>
      </c>
      <c r="D4992" s="15" t="s">
        <v>168</v>
      </c>
      <c r="E4992" s="15" t="s">
        <v>51</v>
      </c>
      <c r="F4992" s="16">
        <v>805</v>
      </c>
      <c r="G4992" s="19">
        <v>1062.2601463319781</v>
      </c>
      <c r="H4992" s="19">
        <f t="shared" si="386"/>
        <v>855119.41779724241</v>
      </c>
      <c r="I4992" s="20">
        <v>1627.0811171999665</v>
      </c>
      <c r="J4992" s="19">
        <f t="shared" si="387"/>
        <v>1309800.2993459729</v>
      </c>
      <c r="K4992" s="19">
        <f t="shared" si="388"/>
        <v>564.82097086798831</v>
      </c>
      <c r="L4992" s="19">
        <f t="shared" si="389"/>
        <v>454680.88154873054</v>
      </c>
      <c r="M4992" s="29">
        <f>Table4[[#This Row],[Revenue]]/Table4[[#This Row],[Units]]</f>
        <v>2.0212187791303933</v>
      </c>
      <c r="N4992" s="31">
        <f t="shared" si="390"/>
        <v>0.34713756118071426</v>
      </c>
    </row>
    <row r="4993" spans="1:14" x14ac:dyDescent="0.25">
      <c r="A4993" s="35">
        <v>2003</v>
      </c>
      <c r="B4993" s="15" t="s">
        <v>171</v>
      </c>
      <c r="C4993" s="15" t="s">
        <v>169</v>
      </c>
      <c r="D4993" s="15" t="s">
        <v>6</v>
      </c>
      <c r="E4993" s="15" t="s">
        <v>51</v>
      </c>
      <c r="F4993" s="16">
        <v>582</v>
      </c>
      <c r="G4993" s="19">
        <v>784.4411339999856</v>
      </c>
      <c r="H4993" s="19">
        <f t="shared" si="386"/>
        <v>456544.73998799163</v>
      </c>
      <c r="I4993" s="20">
        <v>1776.1006770599672</v>
      </c>
      <c r="J4993" s="19">
        <f t="shared" si="387"/>
        <v>1033690.5940489009</v>
      </c>
      <c r="K4993" s="19">
        <f t="shared" si="388"/>
        <v>991.65954305998162</v>
      </c>
      <c r="L4993" s="19">
        <f t="shared" si="389"/>
        <v>577145.85406090925</v>
      </c>
      <c r="M4993" s="29">
        <f>Table4[[#This Row],[Revenue]]/Table4[[#This Row],[Units]]</f>
        <v>3.0517193763916963</v>
      </c>
      <c r="N4993" s="31">
        <f t="shared" si="390"/>
        <v>0.55833520918504764</v>
      </c>
    </row>
    <row r="4994" spans="1:14" x14ac:dyDescent="0.25">
      <c r="A4994" s="35">
        <v>2003</v>
      </c>
      <c r="B4994" s="15" t="s">
        <v>174</v>
      </c>
      <c r="C4994" s="15" t="s">
        <v>169</v>
      </c>
      <c r="D4994" s="15" t="s">
        <v>6</v>
      </c>
      <c r="E4994" s="15" t="s">
        <v>51</v>
      </c>
      <c r="F4994" s="16">
        <v>277</v>
      </c>
      <c r="G4994" s="19">
        <v>433.04474406329751</v>
      </c>
      <c r="H4994" s="19">
        <f t="shared" ref="H4994:H5057" si="391">G4994*F4994</f>
        <v>119953.39410553341</v>
      </c>
      <c r="I4994" s="20">
        <v>721.74860342999591</v>
      </c>
      <c r="J4994" s="19">
        <f t="shared" ref="J4994:J5057" si="392">I4994*F4994</f>
        <v>199924.36315010887</v>
      </c>
      <c r="K4994" s="19">
        <f t="shared" ref="K4994:K5057" si="393">I4994-G4994</f>
        <v>288.7038593666984</v>
      </c>
      <c r="L4994" s="19">
        <f t="shared" ref="L4994:L5057" si="394">J4994-H4994</f>
        <v>79970.969044575453</v>
      </c>
      <c r="M4994" s="29">
        <f>Table4[[#This Row],[Revenue]]/Table4[[#This Row],[Units]]</f>
        <v>2.6055906261010682</v>
      </c>
      <c r="N4994" s="31">
        <f t="shared" ref="N4994:N5057" si="395">K4994/I4994</f>
        <v>0.4000061212376152</v>
      </c>
    </row>
    <row r="4995" spans="1:14" x14ac:dyDescent="0.25">
      <c r="A4995" s="35">
        <v>2003</v>
      </c>
      <c r="B4995" s="15" t="s">
        <v>172</v>
      </c>
      <c r="C4995" s="15" t="s">
        <v>170</v>
      </c>
      <c r="D4995" s="15" t="s">
        <v>146</v>
      </c>
      <c r="E4995" s="15" t="s">
        <v>51</v>
      </c>
      <c r="F4995" s="16">
        <v>184</v>
      </c>
      <c r="G4995" s="19">
        <v>235.09248293279811</v>
      </c>
      <c r="H4995" s="19">
        <f t="shared" si="391"/>
        <v>43257.016859634852</v>
      </c>
      <c r="I4995" s="20">
        <v>496.73048687999608</v>
      </c>
      <c r="J4995" s="19">
        <f t="shared" si="392"/>
        <v>91398.409585919275</v>
      </c>
      <c r="K4995" s="19">
        <f t="shared" si="393"/>
        <v>261.63800394719794</v>
      </c>
      <c r="L4995" s="19">
        <f t="shared" si="394"/>
        <v>48141.392726284423</v>
      </c>
      <c r="M4995" s="29">
        <f>Table4[[#This Row],[Revenue]]/Table4[[#This Row],[Units]]</f>
        <v>2.6996222113043267</v>
      </c>
      <c r="N4995" s="31">
        <f t="shared" si="395"/>
        <v>0.52672024540021123</v>
      </c>
    </row>
    <row r="4996" spans="1:14" x14ac:dyDescent="0.25">
      <c r="A4996" s="35">
        <v>2003</v>
      </c>
      <c r="B4996" s="15" t="s">
        <v>174</v>
      </c>
      <c r="C4996" s="15" t="s">
        <v>169</v>
      </c>
      <c r="D4996" s="15" t="s">
        <v>6</v>
      </c>
      <c r="E4996" s="15" t="s">
        <v>51</v>
      </c>
      <c r="F4996" s="16">
        <v>147</v>
      </c>
      <c r="G4996" s="19">
        <v>192.65745417419924</v>
      </c>
      <c r="H4996" s="19">
        <f t="shared" si="391"/>
        <v>28320.645763607288</v>
      </c>
      <c r="I4996" s="20">
        <v>445.32663281999828</v>
      </c>
      <c r="J4996" s="19">
        <f t="shared" si="392"/>
        <v>65463.015024539745</v>
      </c>
      <c r="K4996" s="19">
        <f t="shared" si="393"/>
        <v>252.66917864579904</v>
      </c>
      <c r="L4996" s="19">
        <f t="shared" si="394"/>
        <v>37142.369260932457</v>
      </c>
      <c r="M4996" s="29">
        <f>Table4[[#This Row],[Revenue]]/Table4[[#This Row],[Units]]</f>
        <v>3.0294328763265188</v>
      </c>
      <c r="N4996" s="31">
        <f t="shared" si="395"/>
        <v>0.56737944695961695</v>
      </c>
    </row>
    <row r="4997" spans="1:14" x14ac:dyDescent="0.25">
      <c r="A4997" s="35">
        <v>2004</v>
      </c>
      <c r="B4997" s="15" t="s">
        <v>174</v>
      </c>
      <c r="C4997" s="15" t="s">
        <v>169</v>
      </c>
      <c r="D4997" s="15" t="s">
        <v>5</v>
      </c>
      <c r="E4997" s="15" t="s">
        <v>51</v>
      </c>
      <c r="F4997" s="16">
        <v>902</v>
      </c>
      <c r="G4997" s="19">
        <v>1189.2869999999698</v>
      </c>
      <c r="H4997" s="19">
        <f t="shared" si="391"/>
        <v>1072736.8739999728</v>
      </c>
      <c r="I4997" s="20">
        <v>2450.2407451999379</v>
      </c>
      <c r="J4997" s="19">
        <f t="shared" si="392"/>
        <v>2210117.1521703438</v>
      </c>
      <c r="K4997" s="19">
        <f t="shared" si="393"/>
        <v>1260.9537451999681</v>
      </c>
      <c r="L4997" s="19">
        <f t="shared" si="394"/>
        <v>1137380.278170371</v>
      </c>
      <c r="M4997" s="29">
        <f>Table4[[#This Row],[Revenue]]/Table4[[#This Row],[Units]]</f>
        <v>2.7164531543236561</v>
      </c>
      <c r="N4997" s="31">
        <f t="shared" si="395"/>
        <v>0.51462442932197472</v>
      </c>
    </row>
    <row r="4998" spans="1:14" x14ac:dyDescent="0.25">
      <c r="A4998" s="35">
        <v>2004</v>
      </c>
      <c r="B4998" s="15" t="s">
        <v>171</v>
      </c>
      <c r="C4998" s="15" t="s">
        <v>170</v>
      </c>
      <c r="D4998" s="15" t="s">
        <v>168</v>
      </c>
      <c r="E4998" s="15" t="s">
        <v>51</v>
      </c>
      <c r="F4998" s="16">
        <v>805</v>
      </c>
      <c r="G4998" s="19">
        <v>1227.3134440999572</v>
      </c>
      <c r="H4998" s="19">
        <f t="shared" si="391"/>
        <v>987987.32250046555</v>
      </c>
      <c r="I4998" s="20">
        <v>2317.3861099999367</v>
      </c>
      <c r="J4998" s="19">
        <f t="shared" si="392"/>
        <v>1865495.818549949</v>
      </c>
      <c r="K4998" s="19">
        <f t="shared" si="393"/>
        <v>1090.0726658999795</v>
      </c>
      <c r="L4998" s="19">
        <f t="shared" si="394"/>
        <v>877508.49604948342</v>
      </c>
      <c r="M4998" s="29">
        <f>Table4[[#This Row],[Revenue]]/Table4[[#This Row],[Units]]</f>
        <v>2.8787405093166916</v>
      </c>
      <c r="N4998" s="31">
        <f t="shared" si="395"/>
        <v>0.47038888392232975</v>
      </c>
    </row>
    <row r="4999" spans="1:14" x14ac:dyDescent="0.25">
      <c r="A4999" s="35">
        <v>2004</v>
      </c>
      <c r="B4999" s="15" t="s">
        <v>172</v>
      </c>
      <c r="C4999" s="15" t="s">
        <v>169</v>
      </c>
      <c r="D4999" s="15" t="s">
        <v>6</v>
      </c>
      <c r="E4999" s="15" t="s">
        <v>51</v>
      </c>
      <c r="F4999" s="16">
        <v>677</v>
      </c>
      <c r="G4999" s="19">
        <v>974.18336699997633</v>
      </c>
      <c r="H4999" s="19">
        <f t="shared" si="391"/>
        <v>659522.13945898402</v>
      </c>
      <c r="I4999" s="20">
        <v>2134.9594905299482</v>
      </c>
      <c r="J4999" s="19">
        <f t="shared" si="392"/>
        <v>1445367.575088775</v>
      </c>
      <c r="K4999" s="19">
        <f t="shared" si="393"/>
        <v>1160.7761235299718</v>
      </c>
      <c r="L4999" s="19">
        <f t="shared" si="394"/>
        <v>785845.435629791</v>
      </c>
      <c r="M4999" s="29">
        <f>Table4[[#This Row],[Revenue]]/Table4[[#This Row],[Units]]</f>
        <v>3.1535590702067182</v>
      </c>
      <c r="N4999" s="31">
        <f t="shared" si="395"/>
        <v>0.54369936698041954</v>
      </c>
    </row>
    <row r="5000" spans="1:14" x14ac:dyDescent="0.25">
      <c r="A5000" s="35">
        <v>2004</v>
      </c>
      <c r="B5000" s="15" t="s">
        <v>171</v>
      </c>
      <c r="C5000" s="15" t="s">
        <v>169</v>
      </c>
      <c r="D5000" s="15" t="s">
        <v>5</v>
      </c>
      <c r="E5000" s="15" t="s">
        <v>51</v>
      </c>
      <c r="F5000" s="16">
        <v>665</v>
      </c>
      <c r="G5000" s="19">
        <v>986.62724999996556</v>
      </c>
      <c r="H5000" s="19">
        <f t="shared" si="391"/>
        <v>656107.12124997715</v>
      </c>
      <c r="I5000" s="20">
        <v>2024.9184899999293</v>
      </c>
      <c r="J5000" s="19">
        <f t="shared" si="392"/>
        <v>1346570.7958499531</v>
      </c>
      <c r="K5000" s="19">
        <f t="shared" si="393"/>
        <v>1038.2912399999636</v>
      </c>
      <c r="L5000" s="19">
        <f t="shared" si="394"/>
        <v>690463.67459997593</v>
      </c>
      <c r="M5000" s="29">
        <f>Table4[[#This Row],[Revenue]]/Table4[[#This Row],[Units]]</f>
        <v>3.0449902105262097</v>
      </c>
      <c r="N5000" s="31">
        <f t="shared" si="395"/>
        <v>0.51275705423579787</v>
      </c>
    </row>
    <row r="5001" spans="1:14" x14ac:dyDescent="0.25">
      <c r="A5001" s="35">
        <v>2004</v>
      </c>
      <c r="B5001" s="15" t="s">
        <v>174</v>
      </c>
      <c r="C5001" s="15" t="s">
        <v>169</v>
      </c>
      <c r="D5001" s="15" t="s">
        <v>5</v>
      </c>
      <c r="E5001" s="15" t="s">
        <v>51</v>
      </c>
      <c r="F5001" s="16">
        <v>665</v>
      </c>
      <c r="G5001" s="19">
        <v>848.67299999998079</v>
      </c>
      <c r="H5001" s="19">
        <f t="shared" si="391"/>
        <v>564367.54499998724</v>
      </c>
      <c r="I5001" s="20">
        <v>1860.260870799958</v>
      </c>
      <c r="J5001" s="19">
        <f t="shared" si="392"/>
        <v>1237073.479081972</v>
      </c>
      <c r="K5001" s="19">
        <f t="shared" si="393"/>
        <v>1011.5878707999772</v>
      </c>
      <c r="L5001" s="19">
        <f t="shared" si="394"/>
        <v>672705.9340819848</v>
      </c>
      <c r="M5001" s="29">
        <f>Table4[[#This Row],[Revenue]]/Table4[[#This Row],[Units]]</f>
        <v>2.7973847681202377</v>
      </c>
      <c r="N5001" s="31">
        <f t="shared" si="395"/>
        <v>0.54378817867892337</v>
      </c>
    </row>
    <row r="5002" spans="1:14" x14ac:dyDescent="0.25">
      <c r="A5002" s="35">
        <v>2004</v>
      </c>
      <c r="B5002" s="15" t="s">
        <v>173</v>
      </c>
      <c r="C5002" s="15" t="s">
        <v>170</v>
      </c>
      <c r="D5002" s="15" t="s">
        <v>146</v>
      </c>
      <c r="E5002" s="15" t="s">
        <v>51</v>
      </c>
      <c r="F5002" s="16">
        <v>625</v>
      </c>
      <c r="G5002" s="19">
        <v>755.32937499997854</v>
      </c>
      <c r="H5002" s="19">
        <f t="shared" si="391"/>
        <v>472080.85937498661</v>
      </c>
      <c r="I5002" s="20">
        <v>1590.3668749999549</v>
      </c>
      <c r="J5002" s="19">
        <f t="shared" si="392"/>
        <v>993979.29687497183</v>
      </c>
      <c r="K5002" s="19">
        <f t="shared" si="393"/>
        <v>835.03749999997638</v>
      </c>
      <c r="L5002" s="19">
        <f t="shared" si="394"/>
        <v>521898.43749998522</v>
      </c>
      <c r="M5002" s="29">
        <f>Table4[[#This Row],[Revenue]]/Table4[[#This Row],[Units]]</f>
        <v>2.544586999999928</v>
      </c>
      <c r="N5002" s="31">
        <f t="shared" si="395"/>
        <v>0.52505966587112174</v>
      </c>
    </row>
    <row r="5003" spans="1:14" x14ac:dyDescent="0.25">
      <c r="A5003" s="35">
        <v>2004</v>
      </c>
      <c r="B5003" s="15" t="s">
        <v>175</v>
      </c>
      <c r="C5003" s="15" t="s">
        <v>170</v>
      </c>
      <c r="D5003" s="15" t="s">
        <v>168</v>
      </c>
      <c r="E5003" s="15" t="s">
        <v>51</v>
      </c>
      <c r="F5003" s="16">
        <v>292</v>
      </c>
      <c r="G5003" s="19">
        <v>528.8744879599825</v>
      </c>
      <c r="H5003" s="19">
        <f t="shared" si="391"/>
        <v>154431.3504843149</v>
      </c>
      <c r="I5003" s="20">
        <v>949.31931599996869</v>
      </c>
      <c r="J5003" s="19">
        <f t="shared" si="392"/>
        <v>277201.24027199089</v>
      </c>
      <c r="K5003" s="19">
        <f t="shared" si="393"/>
        <v>420.44482803998619</v>
      </c>
      <c r="L5003" s="19">
        <f t="shared" si="394"/>
        <v>122769.88978767599</v>
      </c>
      <c r="M5003" s="29">
        <f>Table4[[#This Row],[Revenue]]/Table4[[#This Row],[Units]]</f>
        <v>3.2510935479450982</v>
      </c>
      <c r="N5003" s="31">
        <f t="shared" si="395"/>
        <v>0.44289083868172346</v>
      </c>
    </row>
    <row r="5004" spans="1:14" x14ac:dyDescent="0.25">
      <c r="A5004" s="35">
        <v>2004</v>
      </c>
      <c r="B5004" s="15" t="s">
        <v>175</v>
      </c>
      <c r="C5004" s="15" t="s">
        <v>170</v>
      </c>
      <c r="D5004" s="15" t="s">
        <v>146</v>
      </c>
      <c r="E5004" s="15" t="s">
        <v>51</v>
      </c>
      <c r="F5004" s="16">
        <v>184</v>
      </c>
      <c r="G5004" s="19">
        <v>315.25843991998897</v>
      </c>
      <c r="H5004" s="19">
        <f t="shared" si="391"/>
        <v>58007.552945277974</v>
      </c>
      <c r="I5004" s="20">
        <v>660.9658319999769</v>
      </c>
      <c r="J5004" s="19">
        <f t="shared" si="392"/>
        <v>121617.71308799575</v>
      </c>
      <c r="K5004" s="19">
        <f t="shared" si="393"/>
        <v>345.70739207998793</v>
      </c>
      <c r="L5004" s="19">
        <f t="shared" si="394"/>
        <v>63610.160142717781</v>
      </c>
      <c r="M5004" s="29">
        <f>Table4[[#This Row],[Revenue]]/Table4[[#This Row],[Units]]</f>
        <v>3.5922056086955267</v>
      </c>
      <c r="N5004" s="31">
        <f t="shared" si="395"/>
        <v>0.52303368093012104</v>
      </c>
    </row>
    <row r="5005" spans="1:14" x14ac:dyDescent="0.25">
      <c r="A5005" s="35">
        <v>2004</v>
      </c>
      <c r="B5005" s="15" t="s">
        <v>175</v>
      </c>
      <c r="C5005" s="15" t="s">
        <v>170</v>
      </c>
      <c r="D5005" s="15" t="s">
        <v>168</v>
      </c>
      <c r="E5005" s="15" t="s">
        <v>51</v>
      </c>
      <c r="F5005" s="16">
        <v>139</v>
      </c>
      <c r="G5005" s="19">
        <v>202.75378991999312</v>
      </c>
      <c r="H5005" s="19">
        <f t="shared" si="391"/>
        <v>28182.776798879044</v>
      </c>
      <c r="I5005" s="20">
        <v>551.63803199998131</v>
      </c>
      <c r="J5005" s="19">
        <f t="shared" si="392"/>
        <v>76677.686447997403</v>
      </c>
      <c r="K5005" s="19">
        <f t="shared" si="393"/>
        <v>348.88424207998821</v>
      </c>
      <c r="L5005" s="19">
        <f t="shared" si="394"/>
        <v>48494.909649118359</v>
      </c>
      <c r="M5005" s="29">
        <f>Table4[[#This Row],[Revenue]]/Table4[[#This Row],[Units]]</f>
        <v>3.9686189352516639</v>
      </c>
      <c r="N5005" s="31">
        <f t="shared" si="395"/>
        <v>0.63245139356163904</v>
      </c>
    </row>
    <row r="5006" spans="1:14" x14ac:dyDescent="0.25">
      <c r="A5006" s="35">
        <v>2005</v>
      </c>
      <c r="B5006" s="15" t="s">
        <v>173</v>
      </c>
      <c r="C5006" s="15" t="s">
        <v>169</v>
      </c>
      <c r="D5006" s="15" t="s">
        <v>5</v>
      </c>
      <c r="E5006" s="15" t="s">
        <v>51</v>
      </c>
      <c r="F5006" s="16">
        <v>987</v>
      </c>
      <c r="G5006" s="19">
        <v>1584.2830499999357</v>
      </c>
      <c r="H5006" s="19">
        <f t="shared" si="391"/>
        <v>1563687.3703499364</v>
      </c>
      <c r="I5006" s="20">
        <v>2992.4490419998788</v>
      </c>
      <c r="J5006" s="19">
        <f t="shared" si="392"/>
        <v>2953547.2044538804</v>
      </c>
      <c r="K5006" s="19">
        <f t="shared" si="393"/>
        <v>1408.1659919999431</v>
      </c>
      <c r="L5006" s="19">
        <f t="shared" si="394"/>
        <v>1389859.834103944</v>
      </c>
      <c r="M5006" s="29">
        <f>Table4[[#This Row],[Revenue]]/Table4[[#This Row],[Units]]</f>
        <v>3.0318632644375669</v>
      </c>
      <c r="N5006" s="31">
        <f t="shared" si="395"/>
        <v>0.47057308987920277</v>
      </c>
    </row>
    <row r="5007" spans="1:14" x14ac:dyDescent="0.25">
      <c r="A5007" s="35">
        <v>2005</v>
      </c>
      <c r="B5007" s="15" t="s">
        <v>174</v>
      </c>
      <c r="C5007" s="15" t="s">
        <v>169</v>
      </c>
      <c r="D5007" s="15" t="s">
        <v>5</v>
      </c>
      <c r="E5007" s="15" t="s">
        <v>51</v>
      </c>
      <c r="F5007" s="16">
        <v>902</v>
      </c>
      <c r="G5007" s="19">
        <v>1389.8015999999477</v>
      </c>
      <c r="H5007" s="19">
        <f t="shared" si="391"/>
        <v>1253601.0431999529</v>
      </c>
      <c r="I5007" s="20">
        <v>2669.3367039998993</v>
      </c>
      <c r="J5007" s="19">
        <f t="shared" si="392"/>
        <v>2407741.7070079092</v>
      </c>
      <c r="K5007" s="19">
        <f t="shared" si="393"/>
        <v>1279.5351039999516</v>
      </c>
      <c r="L5007" s="19">
        <f t="shared" si="394"/>
        <v>1154140.6638079563</v>
      </c>
      <c r="M5007" s="29">
        <f>Table4[[#This Row],[Revenue]]/Table4[[#This Row],[Units]]</f>
        <v>2.9593533303768287</v>
      </c>
      <c r="N5007" s="31">
        <f t="shared" si="395"/>
        <v>0.47934571239462487</v>
      </c>
    </row>
    <row r="5008" spans="1:14" x14ac:dyDescent="0.25">
      <c r="A5008" s="35">
        <v>2005</v>
      </c>
      <c r="B5008" s="15" t="s">
        <v>172</v>
      </c>
      <c r="C5008" s="15" t="s">
        <v>170</v>
      </c>
      <c r="D5008" s="15" t="s">
        <v>168</v>
      </c>
      <c r="E5008" s="15" t="s">
        <v>51</v>
      </c>
      <c r="F5008" s="16">
        <v>761</v>
      </c>
      <c r="G5008" s="19">
        <v>1230.4289507299522</v>
      </c>
      <c r="H5008" s="19">
        <f t="shared" si="391"/>
        <v>936356.4315054937</v>
      </c>
      <c r="I5008" s="20">
        <v>2337.4050829999292</v>
      </c>
      <c r="J5008" s="19">
        <f t="shared" si="392"/>
        <v>1778765.268162946</v>
      </c>
      <c r="K5008" s="19">
        <f t="shared" si="393"/>
        <v>1106.9761322699769</v>
      </c>
      <c r="L5008" s="19">
        <f t="shared" si="394"/>
        <v>842408.83665745228</v>
      </c>
      <c r="M5008" s="29">
        <f>Table4[[#This Row],[Revenue]]/Table4[[#This Row],[Units]]</f>
        <v>3.0714915676740198</v>
      </c>
      <c r="N5008" s="31">
        <f t="shared" si="395"/>
        <v>0.47359190767619735</v>
      </c>
    </row>
    <row r="5009" spans="1:19" x14ac:dyDescent="0.25">
      <c r="A5009" s="35">
        <v>2005</v>
      </c>
      <c r="B5009" s="15" t="s">
        <v>174</v>
      </c>
      <c r="C5009" s="15" t="s">
        <v>169</v>
      </c>
      <c r="D5009" s="15" t="s">
        <v>6</v>
      </c>
      <c r="E5009" s="15" t="s">
        <v>51</v>
      </c>
      <c r="F5009" s="16">
        <v>677</v>
      </c>
      <c r="G5009" s="19">
        <v>1106.5131719999617</v>
      </c>
      <c r="H5009" s="19">
        <f t="shared" si="391"/>
        <v>749109.41744397406</v>
      </c>
      <c r="I5009" s="20">
        <v>2265.3873719999219</v>
      </c>
      <c r="J5009" s="19">
        <f t="shared" si="392"/>
        <v>1533667.2508439471</v>
      </c>
      <c r="K5009" s="19">
        <f t="shared" si="393"/>
        <v>1158.8741999999602</v>
      </c>
      <c r="L5009" s="19">
        <f t="shared" si="394"/>
        <v>784557.83339997299</v>
      </c>
      <c r="M5009" s="29">
        <f>Table4[[#This Row],[Revenue]]/Table4[[#This Row],[Units]]</f>
        <v>3.3462147296896925</v>
      </c>
      <c r="N5009" s="31">
        <f t="shared" si="395"/>
        <v>0.51155674933284656</v>
      </c>
    </row>
    <row r="5010" spans="1:19" x14ac:dyDescent="0.25">
      <c r="A5010" s="35">
        <v>2005</v>
      </c>
      <c r="B5010" s="15" t="s">
        <v>173</v>
      </c>
      <c r="C5010" s="15" t="s">
        <v>169</v>
      </c>
      <c r="D5010" s="15" t="s">
        <v>6</v>
      </c>
      <c r="E5010" s="15" t="s">
        <v>51</v>
      </c>
      <c r="F5010" s="16">
        <v>582</v>
      </c>
      <c r="G5010" s="19">
        <v>1029.6423899999586</v>
      </c>
      <c r="H5010" s="19">
        <f t="shared" si="391"/>
        <v>599251.87097997591</v>
      </c>
      <c r="I5010" s="20">
        <v>2182.7838899999119</v>
      </c>
      <c r="J5010" s="19">
        <f t="shared" si="392"/>
        <v>1270380.2239799488</v>
      </c>
      <c r="K5010" s="19">
        <f t="shared" si="393"/>
        <v>1153.1414999999533</v>
      </c>
      <c r="L5010" s="19">
        <f t="shared" si="394"/>
        <v>671128.35299997288</v>
      </c>
      <c r="M5010" s="29">
        <f>Table4[[#This Row],[Revenue]]/Table4[[#This Row],[Units]]</f>
        <v>3.7504877835050032</v>
      </c>
      <c r="N5010" s="31">
        <f t="shared" si="395"/>
        <v>0.52828935804542698</v>
      </c>
    </row>
    <row r="5011" spans="1:19" x14ac:dyDescent="0.25">
      <c r="A5011" s="35">
        <v>2005</v>
      </c>
      <c r="B5011" s="15" t="s">
        <v>171</v>
      </c>
      <c r="C5011" s="15" t="s">
        <v>170</v>
      </c>
      <c r="D5011" s="15" t="s">
        <v>146</v>
      </c>
      <c r="E5011" s="15" t="s">
        <v>51</v>
      </c>
      <c r="F5011" s="16">
        <v>353</v>
      </c>
      <c r="G5011" s="19">
        <v>751.10895219996496</v>
      </c>
      <c r="H5011" s="19">
        <f t="shared" si="391"/>
        <v>265141.46012658766</v>
      </c>
      <c r="I5011" s="20">
        <v>1695.1946199999209</v>
      </c>
      <c r="J5011" s="19">
        <f t="shared" si="392"/>
        <v>598403.70085997204</v>
      </c>
      <c r="K5011" s="19">
        <f t="shared" si="393"/>
        <v>944.0856677999559</v>
      </c>
      <c r="L5011" s="19">
        <f t="shared" si="394"/>
        <v>333262.24073338439</v>
      </c>
      <c r="M5011" s="29">
        <f>Table4[[#This Row],[Revenue]]/Table4[[#This Row],[Units]]</f>
        <v>4.802251048158416</v>
      </c>
      <c r="N5011" s="31">
        <f t="shared" si="395"/>
        <v>0.55691874942359121</v>
      </c>
    </row>
    <row r="5012" spans="1:19" x14ac:dyDescent="0.25">
      <c r="A5012" s="35">
        <v>2005</v>
      </c>
      <c r="B5012" s="15" t="s">
        <v>172</v>
      </c>
      <c r="C5012" s="15" t="s">
        <v>169</v>
      </c>
      <c r="D5012" s="15" t="s">
        <v>6</v>
      </c>
      <c r="E5012" s="15" t="s">
        <v>51</v>
      </c>
      <c r="F5012" s="16">
        <v>277</v>
      </c>
      <c r="G5012" s="19">
        <v>627.2786100299752</v>
      </c>
      <c r="H5012" s="19">
        <f t="shared" si="391"/>
        <v>173756.17497830314</v>
      </c>
      <c r="I5012" s="20">
        <v>1023.8753129999595</v>
      </c>
      <c r="J5012" s="19">
        <f t="shared" si="392"/>
        <v>283613.46170098882</v>
      </c>
      <c r="K5012" s="19">
        <f t="shared" si="393"/>
        <v>396.59670296998434</v>
      </c>
      <c r="L5012" s="19">
        <f t="shared" si="394"/>
        <v>109857.28672268568</v>
      </c>
      <c r="M5012" s="29">
        <f>Table4[[#This Row],[Revenue]]/Table4[[#This Row],[Units]]</f>
        <v>3.6963007689529226</v>
      </c>
      <c r="N5012" s="31">
        <f t="shared" si="395"/>
        <v>0.38734863311427453</v>
      </c>
    </row>
    <row r="5013" spans="1:19" x14ac:dyDescent="0.25">
      <c r="A5013" s="35">
        <v>2005</v>
      </c>
      <c r="B5013" s="15" t="s">
        <v>175</v>
      </c>
      <c r="C5013" s="15" t="s">
        <v>170</v>
      </c>
      <c r="D5013" s="15" t="s">
        <v>146</v>
      </c>
      <c r="E5013" s="15" t="s">
        <v>51</v>
      </c>
      <c r="F5013" s="16">
        <v>240</v>
      </c>
      <c r="G5013" s="19">
        <v>488.72441159997794</v>
      </c>
      <c r="H5013" s="19">
        <f t="shared" si="391"/>
        <v>117293.8587839947</v>
      </c>
      <c r="I5013" s="20">
        <v>891.17435999995973</v>
      </c>
      <c r="J5013" s="19">
        <f t="shared" si="392"/>
        <v>213881.84639999035</v>
      </c>
      <c r="K5013" s="19">
        <f t="shared" si="393"/>
        <v>402.44994839998179</v>
      </c>
      <c r="L5013" s="19">
        <f t="shared" si="394"/>
        <v>96587.987615995648</v>
      </c>
      <c r="M5013" s="29">
        <f>Table4[[#This Row],[Revenue]]/Table4[[#This Row],[Units]]</f>
        <v>3.7132264999998323</v>
      </c>
      <c r="N5013" s="31">
        <f t="shared" si="395"/>
        <v>0.45159507102515828</v>
      </c>
    </row>
    <row r="5014" spans="1:19" x14ac:dyDescent="0.25">
      <c r="A5014" s="35">
        <v>2005</v>
      </c>
      <c r="B5014" s="15" t="s">
        <v>174</v>
      </c>
      <c r="C5014" s="15" t="s">
        <v>169</v>
      </c>
      <c r="D5014" s="15" t="s">
        <v>6</v>
      </c>
      <c r="E5014" s="15" t="s">
        <v>51</v>
      </c>
      <c r="F5014" s="16">
        <v>147</v>
      </c>
      <c r="G5014" s="19">
        <v>267.95774438999075</v>
      </c>
      <c r="H5014" s="19">
        <f t="shared" si="391"/>
        <v>39389.788425328639</v>
      </c>
      <c r="I5014" s="20">
        <v>616.23846899997864</v>
      </c>
      <c r="J5014" s="19">
        <f t="shared" si="392"/>
        <v>90587.054942996852</v>
      </c>
      <c r="K5014" s="19">
        <f t="shared" si="393"/>
        <v>348.28072460998789</v>
      </c>
      <c r="L5014" s="19">
        <f t="shared" si="394"/>
        <v>51197.266517668213</v>
      </c>
      <c r="M5014" s="29">
        <f>Table4[[#This Row],[Revenue]]/Table4[[#This Row],[Units]]</f>
        <v>4.192098428571283</v>
      </c>
      <c r="N5014" s="31">
        <f t="shared" si="395"/>
        <v>0.56517199449617606</v>
      </c>
    </row>
    <row r="5015" spans="1:19" x14ac:dyDescent="0.25">
      <c r="A5015" s="35">
        <v>2006</v>
      </c>
      <c r="B5015" s="15" t="s">
        <v>171</v>
      </c>
      <c r="C5015" s="15" t="s">
        <v>169</v>
      </c>
      <c r="D5015" s="15" t="s">
        <v>6</v>
      </c>
      <c r="E5015" s="15" t="s">
        <v>51</v>
      </c>
      <c r="F5015" s="16">
        <v>591.52491971299492</v>
      </c>
      <c r="G5015" s="19">
        <v>1318.9170074013641</v>
      </c>
      <c r="H5015" s="19">
        <f t="shared" si="391"/>
        <v>780172.27691119548</v>
      </c>
      <c r="I5015" s="20">
        <v>3041.622619061262</v>
      </c>
      <c r="J5015" s="19">
        <f t="shared" si="392"/>
        <v>1799195.5755374422</v>
      </c>
      <c r="K5015" s="19">
        <f t="shared" si="393"/>
        <v>1722.7056116598978</v>
      </c>
      <c r="L5015" s="19">
        <f t="shared" si="394"/>
        <v>1019023.2986262467</v>
      </c>
      <c r="M5015" s="29">
        <f>Table4[[#This Row],[Revenue]]/Table4[[#This Row],[Units]]</f>
        <v>5.142002505214899</v>
      </c>
      <c r="N5015" s="31">
        <f t="shared" si="395"/>
        <v>0.56637717015386269</v>
      </c>
    </row>
    <row r="5016" spans="1:19" x14ac:dyDescent="0.25">
      <c r="A5016" s="35">
        <v>2006</v>
      </c>
      <c r="B5016" s="15" t="s">
        <v>172</v>
      </c>
      <c r="C5016" s="15" t="s">
        <v>170</v>
      </c>
      <c r="D5016" s="15" t="s">
        <v>146</v>
      </c>
      <c r="E5016" s="15" t="s">
        <v>51</v>
      </c>
      <c r="F5016" s="16">
        <v>446</v>
      </c>
      <c r="G5016" s="19">
        <v>973.73440079995032</v>
      </c>
      <c r="H5016" s="19">
        <f t="shared" si="391"/>
        <v>434285.54275677784</v>
      </c>
      <c r="I5016" s="20">
        <v>2238.4216799998858</v>
      </c>
      <c r="J5016" s="19">
        <f t="shared" si="392"/>
        <v>998336.06927994906</v>
      </c>
      <c r="K5016" s="19">
        <f t="shared" si="393"/>
        <v>1264.6872791999353</v>
      </c>
      <c r="L5016" s="19">
        <f t="shared" si="394"/>
        <v>564050.52652317123</v>
      </c>
      <c r="M5016" s="29">
        <f>Table4[[#This Row],[Revenue]]/Table4[[#This Row],[Units]]</f>
        <v>5.0188826905827035</v>
      </c>
      <c r="N5016" s="31">
        <f t="shared" si="395"/>
        <v>0.56499063179195075</v>
      </c>
    </row>
    <row r="5017" spans="1:19" x14ac:dyDescent="0.25">
      <c r="A5017" s="35">
        <v>2006</v>
      </c>
      <c r="B5017" s="15" t="s">
        <v>172</v>
      </c>
      <c r="C5017" s="15" t="s">
        <v>170</v>
      </c>
      <c r="D5017" s="15" t="s">
        <v>146</v>
      </c>
      <c r="E5017" s="15" t="s">
        <v>51</v>
      </c>
      <c r="F5017" s="16">
        <v>449</v>
      </c>
      <c r="G5017" s="19">
        <v>800.34286679996023</v>
      </c>
      <c r="H5017" s="19">
        <f t="shared" si="391"/>
        <v>359353.94719318213</v>
      </c>
      <c r="I5017" s="20">
        <v>2105.7382799998954</v>
      </c>
      <c r="J5017" s="19">
        <f t="shared" si="392"/>
        <v>945476.48771995306</v>
      </c>
      <c r="K5017" s="19">
        <f t="shared" si="393"/>
        <v>1305.3954131999353</v>
      </c>
      <c r="L5017" s="19">
        <f t="shared" si="394"/>
        <v>586122.54052677099</v>
      </c>
      <c r="M5017" s="29">
        <f>Table4[[#This Row],[Revenue]]/Table4[[#This Row],[Units]]</f>
        <v>4.6898402672603465</v>
      </c>
      <c r="N5017" s="31">
        <f t="shared" si="395"/>
        <v>0.61992291520672749</v>
      </c>
    </row>
    <row r="5018" spans="1:19" x14ac:dyDescent="0.25">
      <c r="A5018" s="35">
        <v>2006</v>
      </c>
      <c r="B5018" s="15" t="s">
        <v>176</v>
      </c>
      <c r="C5018" s="15" t="s">
        <v>170</v>
      </c>
      <c r="D5018" s="15" t="s">
        <v>146</v>
      </c>
      <c r="E5018" s="15" t="s">
        <v>51</v>
      </c>
      <c r="F5018" s="16">
        <v>443</v>
      </c>
      <c r="G5018" s="19">
        <v>914.51430479995213</v>
      </c>
      <c r="H5018" s="19">
        <f t="shared" si="391"/>
        <v>405129.83702637878</v>
      </c>
      <c r="I5018" s="20">
        <v>2096.1200799998905</v>
      </c>
      <c r="J5018" s="19">
        <f t="shared" si="392"/>
        <v>928581.19543995149</v>
      </c>
      <c r="K5018" s="19">
        <f t="shared" si="393"/>
        <v>1181.6057751999383</v>
      </c>
      <c r="L5018" s="19">
        <f t="shared" si="394"/>
        <v>523451.35841357271</v>
      </c>
      <c r="M5018" s="29">
        <f>Table4[[#This Row],[Revenue]]/Table4[[#This Row],[Units]]</f>
        <v>4.731648036117134</v>
      </c>
      <c r="N5018" s="31">
        <f t="shared" si="395"/>
        <v>0.56371091831723685</v>
      </c>
    </row>
    <row r="5019" spans="1:19" x14ac:dyDescent="0.25">
      <c r="A5019" s="35">
        <v>2006</v>
      </c>
      <c r="B5019" s="15" t="s">
        <v>175</v>
      </c>
      <c r="C5019" s="15" t="s">
        <v>170</v>
      </c>
      <c r="D5019" s="15" t="s">
        <v>146</v>
      </c>
      <c r="E5019" s="15" t="s">
        <v>51</v>
      </c>
      <c r="F5019" s="16">
        <v>355</v>
      </c>
      <c r="G5019" s="19">
        <v>763.77341279995824</v>
      </c>
      <c r="H5019" s="19">
        <f t="shared" si="391"/>
        <v>271139.56154398515</v>
      </c>
      <c r="I5019" s="20">
        <v>1929.1948799998943</v>
      </c>
      <c r="J5019" s="19">
        <f t="shared" si="392"/>
        <v>684864.18239996245</v>
      </c>
      <c r="K5019" s="19">
        <f t="shared" si="393"/>
        <v>1165.4214671999362</v>
      </c>
      <c r="L5019" s="19">
        <f t="shared" si="394"/>
        <v>413724.62085597729</v>
      </c>
      <c r="M5019" s="29">
        <f>Table4[[#This Row],[Revenue]]/Table4[[#This Row],[Units]]</f>
        <v>5.4343517746475891</v>
      </c>
      <c r="N5019" s="31">
        <f t="shared" si="395"/>
        <v>0.60409732540861816</v>
      </c>
    </row>
    <row r="5020" spans="1:19" x14ac:dyDescent="0.25">
      <c r="A5020" s="35">
        <v>2006</v>
      </c>
      <c r="B5020" s="15" t="s">
        <v>174</v>
      </c>
      <c r="C5020" s="15" t="s">
        <v>170</v>
      </c>
      <c r="D5020" s="15" t="s">
        <v>146</v>
      </c>
      <c r="E5020" s="15" t="s">
        <v>51</v>
      </c>
      <c r="F5020" s="16">
        <v>351</v>
      </c>
      <c r="G5020" s="19">
        <v>720.13221279996526</v>
      </c>
      <c r="H5020" s="19">
        <f t="shared" si="391"/>
        <v>252766.4066927878</v>
      </c>
      <c r="I5020" s="20">
        <v>1896.7748799999085</v>
      </c>
      <c r="J5020" s="19">
        <f t="shared" si="392"/>
        <v>665767.98287996789</v>
      </c>
      <c r="K5020" s="19">
        <f t="shared" si="393"/>
        <v>1176.6426671999434</v>
      </c>
      <c r="L5020" s="19">
        <f t="shared" si="394"/>
        <v>413001.57618718012</v>
      </c>
      <c r="M5020" s="29">
        <f>Table4[[#This Row],[Revenue]]/Table4[[#This Row],[Units]]</f>
        <v>5.4039170370367762</v>
      </c>
      <c r="N5020" s="31">
        <f t="shared" si="395"/>
        <v>0.62033859663936508</v>
      </c>
    </row>
    <row r="5021" spans="1:19" x14ac:dyDescent="0.25">
      <c r="A5021" s="35">
        <v>2006</v>
      </c>
      <c r="B5021" s="15" t="s">
        <v>176</v>
      </c>
      <c r="C5021" s="15" t="s">
        <v>170</v>
      </c>
      <c r="D5021" s="15" t="s">
        <v>146</v>
      </c>
      <c r="E5021" s="15" t="s">
        <v>51</v>
      </c>
      <c r="F5021" s="16">
        <v>341</v>
      </c>
      <c r="G5021" s="19">
        <v>747.57370879995995</v>
      </c>
      <c r="H5021" s="19">
        <f t="shared" si="391"/>
        <v>254922.63470078635</v>
      </c>
      <c r="I5021" s="20">
        <v>1888.2764799998988</v>
      </c>
      <c r="J5021" s="19">
        <f t="shared" si="392"/>
        <v>643902.27967996546</v>
      </c>
      <c r="K5021" s="19">
        <f t="shared" si="393"/>
        <v>1140.702771199939</v>
      </c>
      <c r="L5021" s="19">
        <f t="shared" si="394"/>
        <v>388979.64497917914</v>
      </c>
      <c r="M5021" s="29">
        <f>Table4[[#This Row],[Revenue]]/Table4[[#This Row],[Units]]</f>
        <v>5.5374676832841612</v>
      </c>
      <c r="N5021" s="31">
        <f t="shared" si="395"/>
        <v>0.60409732540861816</v>
      </c>
    </row>
    <row r="5022" spans="1:19" x14ac:dyDescent="0.25">
      <c r="A5022" s="35">
        <v>2007</v>
      </c>
      <c r="B5022" s="15" t="s">
        <v>176</v>
      </c>
      <c r="C5022" s="15" t="s">
        <v>169</v>
      </c>
      <c r="D5022" s="15" t="s">
        <v>6</v>
      </c>
      <c r="E5022" s="15" t="s">
        <v>51</v>
      </c>
      <c r="F5022" s="16">
        <v>1901.3071195616883</v>
      </c>
      <c r="G5022" s="19">
        <v>4971.0944573870211</v>
      </c>
      <c r="H5022" s="19">
        <f t="shared" si="391"/>
        <v>9451577.2838435899</v>
      </c>
      <c r="I5022" s="20">
        <v>11910.315742746048</v>
      </c>
      <c r="J5022" s="19">
        <f t="shared" si="392"/>
        <v>22645168.11791072</v>
      </c>
      <c r="K5022" s="19">
        <f t="shared" si="393"/>
        <v>6939.2212853590272</v>
      </c>
      <c r="L5022" s="19">
        <f t="shared" si="394"/>
        <v>13193590.83406713</v>
      </c>
      <c r="M5022" s="29">
        <f>Table4[[#This Row],[Revenue]]/Table4[[#This Row],[Units]]</f>
        <v>6.2642776751878753</v>
      </c>
      <c r="N5022" s="31">
        <f t="shared" si="395"/>
        <v>0.58262278139732315</v>
      </c>
      <c r="O5022" s="41"/>
      <c r="P5022" s="41"/>
      <c r="Q5022" s="41"/>
      <c r="R5022" s="41"/>
      <c r="S5022" s="41"/>
    </row>
    <row r="5023" spans="1:19" x14ac:dyDescent="0.25">
      <c r="A5023" s="35">
        <v>2007</v>
      </c>
      <c r="B5023" s="15" t="s">
        <v>174</v>
      </c>
      <c r="C5023" s="15" t="s">
        <v>169</v>
      </c>
      <c r="D5023" s="15" t="s">
        <v>6</v>
      </c>
      <c r="E5023" s="15" t="s">
        <v>51</v>
      </c>
      <c r="F5023" s="16">
        <v>1617.381213136782</v>
      </c>
      <c r="G5023" s="19">
        <v>3815.7196723769689</v>
      </c>
      <c r="H5023" s="19">
        <f t="shared" si="391"/>
        <v>6171473.3126989463</v>
      </c>
      <c r="I5023" s="20">
        <v>9634.8481250309487</v>
      </c>
      <c r="J5023" s="19">
        <f t="shared" si="392"/>
        <v>15583222.348851206</v>
      </c>
      <c r="K5023" s="19">
        <f t="shared" si="393"/>
        <v>5819.1284526539803</v>
      </c>
      <c r="L5023" s="19">
        <f t="shared" si="394"/>
        <v>9411749.0361522585</v>
      </c>
      <c r="M5023" s="29">
        <f>Table4[[#This Row],[Revenue]]/Table4[[#This Row],[Units]]</f>
        <v>5.9570669219935652</v>
      </c>
      <c r="N5023" s="31">
        <f t="shared" si="395"/>
        <v>0.60396680644463074</v>
      </c>
      <c r="O5023" s="41"/>
      <c r="P5023" s="41"/>
      <c r="Q5023" s="41"/>
      <c r="R5023" s="41"/>
      <c r="S5023" s="41"/>
    </row>
    <row r="5024" spans="1:19" x14ac:dyDescent="0.25">
      <c r="A5024" s="35">
        <v>2007</v>
      </c>
      <c r="B5024" s="15" t="s">
        <v>173</v>
      </c>
      <c r="C5024" s="15" t="s">
        <v>169</v>
      </c>
      <c r="D5024" s="15" t="s">
        <v>6</v>
      </c>
      <c r="E5024" s="15" t="s">
        <v>51</v>
      </c>
      <c r="F5024" s="16">
        <v>1637.5519268742619</v>
      </c>
      <c r="G5024" s="19">
        <v>4239.222445981598</v>
      </c>
      <c r="H5024" s="19">
        <f t="shared" si="391"/>
        <v>6941946.8848657869</v>
      </c>
      <c r="I5024" s="20">
        <v>9344.2681499484625</v>
      </c>
      <c r="J5024" s="19">
        <f t="shared" si="392"/>
        <v>15301724.314177899</v>
      </c>
      <c r="K5024" s="19">
        <f t="shared" si="393"/>
        <v>5105.0457039668645</v>
      </c>
      <c r="L5024" s="19">
        <f t="shared" si="394"/>
        <v>8359777.4293121118</v>
      </c>
      <c r="M5024" s="29">
        <f>Table4[[#This Row],[Revenue]]/Table4[[#This Row],[Units]]</f>
        <v>5.7062423466379366</v>
      </c>
      <c r="N5024" s="31">
        <f t="shared" si="395"/>
        <v>0.54632911021448172</v>
      </c>
      <c r="O5024" s="41"/>
      <c r="P5024" s="41"/>
      <c r="Q5024" s="41"/>
      <c r="R5024" s="41"/>
      <c r="S5024" s="41"/>
    </row>
    <row r="5025" spans="1:19" x14ac:dyDescent="0.25">
      <c r="A5025" s="35">
        <v>2007</v>
      </c>
      <c r="B5025" s="15" t="s">
        <v>172</v>
      </c>
      <c r="C5025" s="15" t="s">
        <v>169</v>
      </c>
      <c r="D5025" s="15" t="s">
        <v>6</v>
      </c>
      <c r="E5025" s="15" t="s">
        <v>51</v>
      </c>
      <c r="F5025" s="16">
        <v>1881.4045774532754</v>
      </c>
      <c r="G5025" s="19">
        <v>3475.8946750275236</v>
      </c>
      <c r="H5025" s="19">
        <f t="shared" si="391"/>
        <v>6539564.1523422478</v>
      </c>
      <c r="I5025" s="20">
        <v>6353.8010303270821</v>
      </c>
      <c r="J5025" s="19">
        <f t="shared" si="392"/>
        <v>11954070.34268471</v>
      </c>
      <c r="K5025" s="19">
        <f t="shared" si="393"/>
        <v>2877.9063552995585</v>
      </c>
      <c r="L5025" s="19">
        <f t="shared" si="394"/>
        <v>5414506.1903424626</v>
      </c>
      <c r="M5025" s="29">
        <f>Table4[[#This Row],[Revenue]]/Table4[[#This Row],[Units]]</f>
        <v>3.3771582712569854</v>
      </c>
      <c r="N5025" s="31">
        <f t="shared" si="395"/>
        <v>0.4529424735781204</v>
      </c>
      <c r="O5025" s="41"/>
      <c r="P5025" s="41"/>
      <c r="Q5025" s="41"/>
      <c r="R5025" s="41"/>
      <c r="S5025" s="41"/>
    </row>
    <row r="5026" spans="1:19" x14ac:dyDescent="0.25">
      <c r="A5026" s="35">
        <v>2007</v>
      </c>
      <c r="B5026" s="15" t="s">
        <v>174</v>
      </c>
      <c r="C5026" s="15" t="s">
        <v>169</v>
      </c>
      <c r="D5026" s="15" t="s">
        <v>6</v>
      </c>
      <c r="E5026" s="15" t="s">
        <v>51</v>
      </c>
      <c r="F5026" s="16">
        <v>1376.3183960376705</v>
      </c>
      <c r="G5026" s="19">
        <v>2784.3033004982299</v>
      </c>
      <c r="H5026" s="19">
        <f t="shared" si="391"/>
        <v>3832087.852624116</v>
      </c>
      <c r="I5026" s="20">
        <v>5680.3670816512613</v>
      </c>
      <c r="J5026" s="19">
        <f t="shared" si="392"/>
        <v>7817993.7107234467</v>
      </c>
      <c r="K5026" s="19">
        <f t="shared" si="393"/>
        <v>2896.0637811530314</v>
      </c>
      <c r="L5026" s="19">
        <f t="shared" si="394"/>
        <v>3985905.8580993307</v>
      </c>
      <c r="M5026" s="29">
        <f>Table4[[#This Row],[Revenue]]/Table4[[#This Row],[Units]]</f>
        <v>4.1272187438638195</v>
      </c>
      <c r="N5026" s="31">
        <f t="shared" si="395"/>
        <v>0.50983743471577836</v>
      </c>
    </row>
    <row r="5027" spans="1:19" x14ac:dyDescent="0.25">
      <c r="A5027" s="35">
        <v>2007</v>
      </c>
      <c r="B5027" s="15" t="s">
        <v>176</v>
      </c>
      <c r="C5027" s="15" t="s">
        <v>169</v>
      </c>
      <c r="D5027" s="15" t="s">
        <v>6</v>
      </c>
      <c r="E5027" s="15" t="s">
        <v>51</v>
      </c>
      <c r="F5027" s="16">
        <v>800.35516294075614</v>
      </c>
      <c r="G5027" s="19">
        <v>2244.697462650347</v>
      </c>
      <c r="H5027" s="19">
        <f t="shared" si="391"/>
        <v>1796555.2034722203</v>
      </c>
      <c r="I5027" s="20">
        <v>5794.6951602521058</v>
      </c>
      <c r="J5027" s="19">
        <f t="shared" si="392"/>
        <v>4637814.1891755853</v>
      </c>
      <c r="K5027" s="19">
        <f t="shared" si="393"/>
        <v>3549.9976976017588</v>
      </c>
      <c r="L5027" s="19">
        <f t="shared" si="394"/>
        <v>2841258.9857033649</v>
      </c>
      <c r="M5027" s="29">
        <f>Table4[[#This Row],[Revenue]]/Table4[[#This Row],[Units]]</f>
        <v>7.2401546570407271</v>
      </c>
      <c r="N5027" s="31">
        <f t="shared" si="395"/>
        <v>0.61262889581361712</v>
      </c>
    </row>
    <row r="5028" spans="1:19" x14ac:dyDescent="0.25">
      <c r="A5028" s="35">
        <v>2007</v>
      </c>
      <c r="B5028" s="15" t="s">
        <v>174</v>
      </c>
      <c r="C5028" s="15" t="s">
        <v>169</v>
      </c>
      <c r="D5028" s="15" t="s">
        <v>6</v>
      </c>
      <c r="E5028" s="15" t="s">
        <v>51</v>
      </c>
      <c r="F5028" s="16">
        <v>764.33588835769456</v>
      </c>
      <c r="G5028" s="19">
        <v>1947.3466683511285</v>
      </c>
      <c r="H5028" s="19">
        <f t="shared" si="391"/>
        <v>1488426.9456945567</v>
      </c>
      <c r="I5028" s="20">
        <v>4973.5873733124918</v>
      </c>
      <c r="J5028" s="19">
        <f t="shared" si="392"/>
        <v>3801491.3233054159</v>
      </c>
      <c r="K5028" s="19">
        <f t="shared" si="393"/>
        <v>3026.240704961363</v>
      </c>
      <c r="L5028" s="19">
        <f t="shared" si="394"/>
        <v>2313064.3776108595</v>
      </c>
      <c r="M5028" s="29">
        <f>Table4[[#This Row],[Revenue]]/Table4[[#This Row],[Units]]</f>
        <v>6.5070703195673421</v>
      </c>
      <c r="N5028" s="31">
        <f t="shared" si="395"/>
        <v>0.60846235881965349</v>
      </c>
    </row>
    <row r="5029" spans="1:19" x14ac:dyDescent="0.25">
      <c r="A5029" s="35">
        <v>2007</v>
      </c>
      <c r="B5029" s="15" t="s">
        <v>173</v>
      </c>
      <c r="C5029" s="15" t="s">
        <v>169</v>
      </c>
      <c r="D5029" s="15" t="s">
        <v>6</v>
      </c>
      <c r="E5029" s="15" t="s">
        <v>51</v>
      </c>
      <c r="F5029" s="16">
        <v>754.8683299461419</v>
      </c>
      <c r="G5029" s="19">
        <v>1914.6056345177901</v>
      </c>
      <c r="H5029" s="19">
        <f t="shared" si="391"/>
        <v>1445275.1578339175</v>
      </c>
      <c r="I5029" s="20">
        <v>4547.1568857878838</v>
      </c>
      <c r="J5029" s="19">
        <f t="shared" si="392"/>
        <v>3432504.7243777993</v>
      </c>
      <c r="K5029" s="19">
        <f t="shared" si="393"/>
        <v>2632.5512512700934</v>
      </c>
      <c r="L5029" s="19">
        <f t="shared" si="394"/>
        <v>1987229.5665438818</v>
      </c>
      <c r="M5029" s="29">
        <f>Table4[[#This Row],[Revenue]]/Table4[[#This Row],[Units]]</f>
        <v>6.0237748828491888</v>
      </c>
      <c r="N5029" s="31">
        <f t="shared" si="395"/>
        <v>0.57894445197132283</v>
      </c>
    </row>
    <row r="5030" spans="1:19" x14ac:dyDescent="0.25">
      <c r="A5030" s="35">
        <v>2007</v>
      </c>
      <c r="B5030" s="15" t="s">
        <v>173</v>
      </c>
      <c r="C5030" s="15" t="s">
        <v>169</v>
      </c>
      <c r="D5030" s="15" t="s">
        <v>6</v>
      </c>
      <c r="E5030" s="15" t="s">
        <v>51</v>
      </c>
      <c r="F5030" s="16">
        <v>620.14023000316899</v>
      </c>
      <c r="G5030" s="19">
        <v>1532.2623551217064</v>
      </c>
      <c r="H5030" s="19">
        <f t="shared" si="391"/>
        <v>950217.52933037234</v>
      </c>
      <c r="I5030" s="20">
        <v>3497.166897062622</v>
      </c>
      <c r="J5030" s="19">
        <f t="shared" si="392"/>
        <v>2168733.8839038834</v>
      </c>
      <c r="K5030" s="19">
        <f t="shared" si="393"/>
        <v>1964.9045419409156</v>
      </c>
      <c r="L5030" s="19">
        <f t="shared" si="394"/>
        <v>1218516.3545735111</v>
      </c>
      <c r="M5030" s="29">
        <f>Table4[[#This Row],[Revenue]]/Table4[[#This Row],[Units]]</f>
        <v>5.6393162834231072</v>
      </c>
      <c r="N5030" s="31">
        <f t="shared" si="395"/>
        <v>0.56185609659959301</v>
      </c>
    </row>
    <row r="5031" spans="1:19" x14ac:dyDescent="0.25">
      <c r="A5031" s="35">
        <v>2008</v>
      </c>
      <c r="B5031" s="15" t="s">
        <v>176</v>
      </c>
      <c r="C5031" s="15" t="s">
        <v>170</v>
      </c>
      <c r="D5031" s="15" t="s">
        <v>146</v>
      </c>
      <c r="E5031" s="15" t="s">
        <v>51</v>
      </c>
      <c r="F5031" s="16">
        <v>902</v>
      </c>
      <c r="G5031" s="19">
        <v>1027.8055479999759</v>
      </c>
      <c r="H5031" s="19">
        <f t="shared" si="391"/>
        <v>927080.60429597832</v>
      </c>
      <c r="I5031" s="20">
        <v>2112.7269153199504</v>
      </c>
      <c r="J5031" s="19">
        <f t="shared" si="392"/>
        <v>1905679.6776185953</v>
      </c>
      <c r="K5031" s="19">
        <f t="shared" si="393"/>
        <v>1084.9213673199745</v>
      </c>
      <c r="L5031" s="19">
        <f t="shared" si="394"/>
        <v>978599.07332261698</v>
      </c>
      <c r="M5031" s="29">
        <f>Table4[[#This Row],[Revenue]]/Table4[[#This Row],[Units]]</f>
        <v>2.342269307450056</v>
      </c>
      <c r="N5031" s="31">
        <f t="shared" si="395"/>
        <v>0.51351708517220951</v>
      </c>
    </row>
    <row r="5032" spans="1:19" x14ac:dyDescent="0.25">
      <c r="A5032" s="35">
        <v>2008</v>
      </c>
      <c r="B5032" s="15" t="s">
        <v>174</v>
      </c>
      <c r="C5032" s="15" t="s">
        <v>170</v>
      </c>
      <c r="D5032" s="15" t="s">
        <v>146</v>
      </c>
      <c r="E5032" s="15" t="s">
        <v>51</v>
      </c>
      <c r="F5032" s="16">
        <v>264</v>
      </c>
      <c r="G5032" s="19">
        <v>518.64479741279376</v>
      </c>
      <c r="H5032" s="19">
        <f t="shared" si="391"/>
        <v>136922.22651697756</v>
      </c>
      <c r="I5032" s="20">
        <v>815.18569487999014</v>
      </c>
      <c r="J5032" s="19">
        <f t="shared" si="392"/>
        <v>215209.0234483174</v>
      </c>
      <c r="K5032" s="19">
        <f t="shared" si="393"/>
        <v>296.54089746719637</v>
      </c>
      <c r="L5032" s="19">
        <f t="shared" si="394"/>
        <v>78286.796931339835</v>
      </c>
      <c r="M5032" s="29">
        <f>Table4[[#This Row],[Revenue]]/Table4[[#This Row],[Units]]</f>
        <v>3.0878246018181446</v>
      </c>
      <c r="N5032" s="31">
        <f t="shared" si="395"/>
        <v>0.36377097798661995</v>
      </c>
    </row>
    <row r="5033" spans="1:19" x14ac:dyDescent="0.25">
      <c r="A5033" s="35">
        <v>2009</v>
      </c>
      <c r="B5033" s="15" t="s">
        <v>175</v>
      </c>
      <c r="C5033" s="15" t="s">
        <v>170</v>
      </c>
      <c r="D5033" s="15" t="s">
        <v>146</v>
      </c>
      <c r="E5033" s="15" t="s">
        <v>51</v>
      </c>
      <c r="F5033" s="16">
        <v>902</v>
      </c>
      <c r="G5033" s="19">
        <v>1297.7705399999461</v>
      </c>
      <c r="H5033" s="19">
        <f t="shared" si="391"/>
        <v>1170589.0270799515</v>
      </c>
      <c r="I5033" s="20">
        <v>2492.1665399998965</v>
      </c>
      <c r="J5033" s="19">
        <f t="shared" si="392"/>
        <v>2247934.2190799066</v>
      </c>
      <c r="K5033" s="19">
        <f t="shared" si="393"/>
        <v>1194.3959999999504</v>
      </c>
      <c r="L5033" s="19">
        <f t="shared" si="394"/>
        <v>1077345.1919999551</v>
      </c>
      <c r="M5033" s="29">
        <f>Table4[[#This Row],[Revenue]]/Table4[[#This Row],[Units]]</f>
        <v>2.7629340798225015</v>
      </c>
      <c r="N5033" s="31">
        <f t="shared" si="395"/>
        <v>0.47926010594781521</v>
      </c>
    </row>
    <row r="5034" spans="1:19" x14ac:dyDescent="0.25">
      <c r="A5034" s="35">
        <v>2009</v>
      </c>
      <c r="B5034" s="15" t="s">
        <v>174</v>
      </c>
      <c r="C5034" s="15" t="s">
        <v>170</v>
      </c>
      <c r="D5034" s="15" t="s">
        <v>146</v>
      </c>
      <c r="E5034" s="15" t="s">
        <v>51</v>
      </c>
      <c r="F5034" s="16">
        <v>628</v>
      </c>
      <c r="G5034" s="19">
        <v>776.70097999997654</v>
      </c>
      <c r="H5034" s="19">
        <f t="shared" si="391"/>
        <v>487768.21543998527</v>
      </c>
      <c r="I5034" s="20">
        <v>1633.1279799999506</v>
      </c>
      <c r="J5034" s="19">
        <f t="shared" si="392"/>
        <v>1025604.3714399691</v>
      </c>
      <c r="K5034" s="19">
        <f t="shared" si="393"/>
        <v>856.4269999999741</v>
      </c>
      <c r="L5034" s="19">
        <f t="shared" si="394"/>
        <v>537836.15599998378</v>
      </c>
      <c r="M5034" s="29">
        <f>Table4[[#This Row],[Revenue]]/Table4[[#This Row],[Units]]</f>
        <v>2.600522261146418</v>
      </c>
      <c r="N5034" s="31">
        <f t="shared" si="395"/>
        <v>0.5244089933478453</v>
      </c>
    </row>
    <row r="5035" spans="1:19" x14ac:dyDescent="0.25">
      <c r="A5035" s="35">
        <v>2009</v>
      </c>
      <c r="B5035" s="15" t="s">
        <v>172</v>
      </c>
      <c r="C5035" s="15" t="s">
        <v>170</v>
      </c>
      <c r="D5035" s="15" t="s">
        <v>146</v>
      </c>
      <c r="E5035" s="15" t="s">
        <v>51</v>
      </c>
      <c r="F5035" s="16">
        <v>264</v>
      </c>
      <c r="G5035" s="19">
        <v>670.31268575997592</v>
      </c>
      <c r="H5035" s="19">
        <f t="shared" si="391"/>
        <v>176962.54904063363</v>
      </c>
      <c r="I5035" s="20">
        <v>1029.216095999963</v>
      </c>
      <c r="J5035" s="19">
        <f t="shared" si="392"/>
        <v>271713.04934399022</v>
      </c>
      <c r="K5035" s="19">
        <f t="shared" si="393"/>
        <v>358.90341023998712</v>
      </c>
      <c r="L5035" s="19">
        <f t="shared" si="394"/>
        <v>94750.500303356588</v>
      </c>
      <c r="M5035" s="29">
        <f>Table4[[#This Row],[Revenue]]/Table4[[#This Row],[Units]]</f>
        <v>3.8985458181816783</v>
      </c>
      <c r="N5035" s="31">
        <f t="shared" si="395"/>
        <v>0.34871531025880886</v>
      </c>
    </row>
    <row r="5036" spans="1:19" x14ac:dyDescent="0.25">
      <c r="A5036" s="35">
        <v>2011</v>
      </c>
      <c r="B5036" s="15" t="s">
        <v>174</v>
      </c>
      <c r="C5036" s="15" t="s">
        <v>170</v>
      </c>
      <c r="D5036" s="15" t="s">
        <v>146</v>
      </c>
      <c r="E5036" s="15" t="s">
        <v>51</v>
      </c>
      <c r="F5036" s="16">
        <v>875</v>
      </c>
      <c r="G5036" s="19">
        <v>1979.8892418498936</v>
      </c>
      <c r="H5036" s="19">
        <f t="shared" si="391"/>
        <v>1732403.0866186568</v>
      </c>
      <c r="I5036" s="20">
        <v>3803.2201349997958</v>
      </c>
      <c r="J5036" s="19">
        <f t="shared" si="392"/>
        <v>3327817.6181248212</v>
      </c>
      <c r="K5036" s="19">
        <f t="shared" si="393"/>
        <v>1823.3308931499023</v>
      </c>
      <c r="L5036" s="19">
        <f t="shared" si="394"/>
        <v>1595414.5315061645</v>
      </c>
      <c r="M5036" s="29">
        <f>Table4[[#This Row],[Revenue]]/Table4[[#This Row],[Units]]</f>
        <v>4.3465372971426239</v>
      </c>
      <c r="N5036" s="31">
        <f t="shared" si="395"/>
        <v>0.47941765883346643</v>
      </c>
    </row>
    <row r="5037" spans="1:19" x14ac:dyDescent="0.25">
      <c r="A5037" s="35">
        <v>2011</v>
      </c>
      <c r="B5037" s="15" t="s">
        <v>175</v>
      </c>
      <c r="C5037" s="15" t="s">
        <v>170</v>
      </c>
      <c r="D5037" s="15" t="s">
        <v>168</v>
      </c>
      <c r="E5037" s="15" t="s">
        <v>51</v>
      </c>
      <c r="F5037" s="16">
        <v>122</v>
      </c>
      <c r="G5037" s="19">
        <v>119.16361547999959</v>
      </c>
      <c r="H5037" s="19">
        <f t="shared" si="391"/>
        <v>14537.96108855995</v>
      </c>
      <c r="I5037" s="20">
        <v>361.94230799999877</v>
      </c>
      <c r="J5037" s="19">
        <f t="shared" si="392"/>
        <v>44156.961575999849</v>
      </c>
      <c r="K5037" s="19">
        <f t="shared" si="393"/>
        <v>242.7786925199992</v>
      </c>
      <c r="L5037" s="19">
        <f t="shared" si="394"/>
        <v>29619.000487439898</v>
      </c>
      <c r="M5037" s="29">
        <f>Table4[[#This Row],[Revenue]]/Table4[[#This Row],[Units]]</f>
        <v>2.9667402295081868</v>
      </c>
      <c r="N5037" s="31">
        <f t="shared" si="395"/>
        <v>0.67076627173411296</v>
      </c>
    </row>
    <row r="5038" spans="1:19" x14ac:dyDescent="0.25">
      <c r="A5038" s="35">
        <v>2012</v>
      </c>
      <c r="B5038" s="15" t="s">
        <v>175</v>
      </c>
      <c r="C5038" s="15" t="s">
        <v>170</v>
      </c>
      <c r="D5038" s="15" t="s">
        <v>146</v>
      </c>
      <c r="E5038" s="15" t="s">
        <v>51</v>
      </c>
      <c r="F5038" s="16">
        <v>853</v>
      </c>
      <c r="G5038" s="19">
        <v>996.24514299997452</v>
      </c>
      <c r="H5038" s="19">
        <f t="shared" si="391"/>
        <v>849797.10697897826</v>
      </c>
      <c r="I5038" s="20">
        <v>2071.7642188699469</v>
      </c>
      <c r="J5038" s="19">
        <f t="shared" si="392"/>
        <v>1767214.8786960647</v>
      </c>
      <c r="K5038" s="19">
        <f t="shared" si="393"/>
        <v>1075.5190758699723</v>
      </c>
      <c r="L5038" s="19">
        <f t="shared" si="394"/>
        <v>917417.77171708643</v>
      </c>
      <c r="M5038" s="29">
        <f>Table4[[#This Row],[Revenue]]/Table4[[#This Row],[Units]]</f>
        <v>2.4287974429893868</v>
      </c>
      <c r="N5038" s="31">
        <f t="shared" si="395"/>
        <v>0.51913198716049791</v>
      </c>
    </row>
    <row r="5039" spans="1:19" x14ac:dyDescent="0.25">
      <c r="A5039" s="35">
        <v>2012</v>
      </c>
      <c r="B5039" s="15" t="s">
        <v>172</v>
      </c>
      <c r="C5039" s="15" t="s">
        <v>170</v>
      </c>
      <c r="D5039" s="15" t="s">
        <v>146</v>
      </c>
      <c r="E5039" s="15" t="s">
        <v>51</v>
      </c>
      <c r="F5039" s="16">
        <v>644</v>
      </c>
      <c r="G5039" s="19">
        <v>660.25971199999083</v>
      </c>
      <c r="H5039" s="19">
        <f t="shared" si="391"/>
        <v>425207.25452799408</v>
      </c>
      <c r="I5039" s="20">
        <v>1467.7328780799799</v>
      </c>
      <c r="J5039" s="19">
        <f t="shared" si="392"/>
        <v>945219.97348350706</v>
      </c>
      <c r="K5039" s="19">
        <f t="shared" si="393"/>
        <v>807.47316607998903</v>
      </c>
      <c r="L5039" s="19">
        <f t="shared" si="394"/>
        <v>520012.71895551297</v>
      </c>
      <c r="M5039" s="29">
        <f>Table4[[#This Row],[Revenue]]/Table4[[#This Row],[Units]]</f>
        <v>2.2790883199999685</v>
      </c>
      <c r="N5039" s="31">
        <f t="shared" si="395"/>
        <v>0.55014994767732395</v>
      </c>
    </row>
    <row r="5040" spans="1:19" x14ac:dyDescent="0.25">
      <c r="A5040" s="35">
        <v>2012</v>
      </c>
      <c r="B5040" s="15" t="s">
        <v>173</v>
      </c>
      <c r="C5040" s="15" t="s">
        <v>169</v>
      </c>
      <c r="D5040" s="15" t="s">
        <v>6</v>
      </c>
      <c r="E5040" s="15" t="s">
        <v>51</v>
      </c>
      <c r="F5040" s="16">
        <v>389</v>
      </c>
      <c r="G5040" s="19">
        <v>913.68823958548501</v>
      </c>
      <c r="H5040" s="19">
        <f t="shared" si="391"/>
        <v>355424.72519875364</v>
      </c>
      <c r="I5040" s="20">
        <v>1792.9330470499788</v>
      </c>
      <c r="J5040" s="19">
        <f t="shared" si="392"/>
        <v>697450.95530244173</v>
      </c>
      <c r="K5040" s="19">
        <f t="shared" si="393"/>
        <v>879.24480746449376</v>
      </c>
      <c r="L5040" s="19">
        <f t="shared" si="394"/>
        <v>342026.23010368808</v>
      </c>
      <c r="M5040" s="29">
        <f>Table4[[#This Row],[Revenue]]/Table4[[#This Row],[Units]]</f>
        <v>4.6090823831618994</v>
      </c>
      <c r="N5040" s="31">
        <f t="shared" si="395"/>
        <v>0.49039466861920383</v>
      </c>
    </row>
    <row r="5041" spans="1:14" x14ac:dyDescent="0.25">
      <c r="A5041" s="35">
        <v>2012</v>
      </c>
      <c r="B5041" s="15" t="s">
        <v>173</v>
      </c>
      <c r="C5041" s="15" t="s">
        <v>170</v>
      </c>
      <c r="D5041" s="15" t="s">
        <v>146</v>
      </c>
      <c r="E5041" s="15" t="s">
        <v>51</v>
      </c>
      <c r="F5041" s="16">
        <v>403</v>
      </c>
      <c r="G5041" s="19">
        <v>803.27987507878538</v>
      </c>
      <c r="H5041" s="19">
        <f t="shared" si="391"/>
        <v>323721.78965675051</v>
      </c>
      <c r="I5041" s="20">
        <v>1693.2106034799781</v>
      </c>
      <c r="J5041" s="19">
        <f t="shared" si="392"/>
        <v>682363.87320243113</v>
      </c>
      <c r="K5041" s="19">
        <f t="shared" si="393"/>
        <v>889.93072840119271</v>
      </c>
      <c r="L5041" s="19">
        <f t="shared" si="394"/>
        <v>358642.08354568062</v>
      </c>
      <c r="M5041" s="29">
        <f>Table4[[#This Row],[Revenue]]/Table4[[#This Row],[Units]]</f>
        <v>4.2015151451116077</v>
      </c>
      <c r="N5041" s="31">
        <f t="shared" si="395"/>
        <v>0.52558773644114853</v>
      </c>
    </row>
    <row r="5042" spans="1:14" x14ac:dyDescent="0.25">
      <c r="A5042" s="35">
        <v>2012</v>
      </c>
      <c r="B5042" s="15" t="s">
        <v>174</v>
      </c>
      <c r="C5042" s="15" t="s">
        <v>169</v>
      </c>
      <c r="D5042" s="15" t="s">
        <v>5</v>
      </c>
      <c r="E5042" s="15" t="s">
        <v>51</v>
      </c>
      <c r="F5042" s="16">
        <v>396</v>
      </c>
      <c r="G5042" s="19">
        <v>806.06099894879026</v>
      </c>
      <c r="H5042" s="19">
        <f t="shared" si="391"/>
        <v>319200.15558372095</v>
      </c>
      <c r="I5042" s="20">
        <v>1643.555480479986</v>
      </c>
      <c r="J5042" s="19">
        <f t="shared" si="392"/>
        <v>650847.97027007444</v>
      </c>
      <c r="K5042" s="19">
        <f t="shared" si="393"/>
        <v>837.49448153119579</v>
      </c>
      <c r="L5042" s="19">
        <f t="shared" si="394"/>
        <v>331647.81468635349</v>
      </c>
      <c r="M5042" s="29">
        <f>Table4[[#This Row],[Revenue]]/Table4[[#This Row],[Units]]</f>
        <v>4.1503926274747123</v>
      </c>
      <c r="N5042" s="31">
        <f t="shared" si="395"/>
        <v>0.5095626472473036</v>
      </c>
    </row>
    <row r="5043" spans="1:14" x14ac:dyDescent="0.25">
      <c r="A5043" s="35">
        <v>2012</v>
      </c>
      <c r="B5043" s="15" t="s">
        <v>174</v>
      </c>
      <c r="C5043" s="15" t="s">
        <v>170</v>
      </c>
      <c r="D5043" s="15" t="s">
        <v>146</v>
      </c>
      <c r="E5043" s="15" t="s">
        <v>51</v>
      </c>
      <c r="F5043" s="16">
        <v>429</v>
      </c>
      <c r="G5043" s="19">
        <v>432.48948599999477</v>
      </c>
      <c r="H5043" s="19">
        <f t="shared" si="391"/>
        <v>185537.98949399777</v>
      </c>
      <c r="I5043" s="20">
        <v>1029.7708859999875</v>
      </c>
      <c r="J5043" s="19">
        <f t="shared" si="392"/>
        <v>441771.71009399462</v>
      </c>
      <c r="K5043" s="19">
        <f t="shared" si="393"/>
        <v>597.2813999999928</v>
      </c>
      <c r="L5043" s="19">
        <f t="shared" si="394"/>
        <v>256233.72059999686</v>
      </c>
      <c r="M5043" s="29">
        <f>Table4[[#This Row],[Revenue]]/Table4[[#This Row],[Units]]</f>
        <v>2.4003983356643066</v>
      </c>
      <c r="N5043" s="31">
        <f t="shared" si="395"/>
        <v>0.5800138731053619</v>
      </c>
    </row>
    <row r="5044" spans="1:14" x14ac:dyDescent="0.25">
      <c r="A5044" s="35">
        <v>2012</v>
      </c>
      <c r="B5044" s="15" t="s">
        <v>172</v>
      </c>
      <c r="C5044" s="15" t="s">
        <v>170</v>
      </c>
      <c r="D5044" s="15" t="s">
        <v>146</v>
      </c>
      <c r="E5044" s="15" t="s">
        <v>51</v>
      </c>
      <c r="F5044" s="16">
        <v>175</v>
      </c>
      <c r="G5044" s="19">
        <v>235.56163499999647</v>
      </c>
      <c r="H5044" s="19">
        <f t="shared" si="391"/>
        <v>41223.28612499938</v>
      </c>
      <c r="I5044" s="20">
        <v>508.55849999999236</v>
      </c>
      <c r="J5044" s="19">
        <f t="shared" si="392"/>
        <v>88997.737499998664</v>
      </c>
      <c r="K5044" s="19">
        <f t="shared" si="393"/>
        <v>272.99686499999586</v>
      </c>
      <c r="L5044" s="19">
        <f t="shared" si="394"/>
        <v>47774.451374999284</v>
      </c>
      <c r="M5044" s="29">
        <f>Table4[[#This Row],[Revenue]]/Table4[[#This Row],[Units]]</f>
        <v>2.9060485714285278</v>
      </c>
      <c r="N5044" s="31">
        <f t="shared" si="395"/>
        <v>0.53680523479599684</v>
      </c>
    </row>
    <row r="5045" spans="1:14" x14ac:dyDescent="0.25">
      <c r="A5045" s="35">
        <v>2013</v>
      </c>
      <c r="B5045" s="15" t="s">
        <v>172</v>
      </c>
      <c r="C5045" s="15" t="s">
        <v>169</v>
      </c>
      <c r="D5045" s="15" t="s">
        <v>6</v>
      </c>
      <c r="E5045" s="15" t="s">
        <v>51</v>
      </c>
      <c r="F5045" s="16">
        <v>830</v>
      </c>
      <c r="G5045" s="19">
        <v>1280.9406599999613</v>
      </c>
      <c r="H5045" s="19">
        <f t="shared" si="391"/>
        <v>1063180.7477999679</v>
      </c>
      <c r="I5045" s="20">
        <v>2517.441659999924</v>
      </c>
      <c r="J5045" s="19">
        <f t="shared" si="392"/>
        <v>2089476.577799937</v>
      </c>
      <c r="K5045" s="19">
        <f t="shared" si="393"/>
        <v>1236.5009999999627</v>
      </c>
      <c r="L5045" s="19">
        <f t="shared" si="394"/>
        <v>1026295.8299999691</v>
      </c>
      <c r="M5045" s="29">
        <f>Table4[[#This Row],[Revenue]]/Table4[[#This Row],[Units]]</f>
        <v>3.0330622409637638</v>
      </c>
      <c r="N5045" s="31">
        <f t="shared" si="395"/>
        <v>0.4911736465026959</v>
      </c>
    </row>
    <row r="5046" spans="1:14" x14ac:dyDescent="0.25">
      <c r="A5046" s="35">
        <v>2013</v>
      </c>
      <c r="B5046" s="15" t="s">
        <v>176</v>
      </c>
      <c r="C5046" s="15" t="s">
        <v>170</v>
      </c>
      <c r="D5046" s="15" t="s">
        <v>146</v>
      </c>
      <c r="E5046" s="15" t="s">
        <v>51</v>
      </c>
      <c r="F5046" s="16">
        <v>853</v>
      </c>
      <c r="G5046" s="19">
        <v>1135.7771769999592</v>
      </c>
      <c r="H5046" s="19">
        <f t="shared" si="391"/>
        <v>968817.93198096519</v>
      </c>
      <c r="I5046" s="20">
        <v>2208.3444769999205</v>
      </c>
      <c r="J5046" s="19">
        <f t="shared" si="392"/>
        <v>1883717.8388809322</v>
      </c>
      <c r="K5046" s="19">
        <f t="shared" si="393"/>
        <v>1072.5672999999613</v>
      </c>
      <c r="L5046" s="19">
        <f t="shared" si="394"/>
        <v>914899.906899967</v>
      </c>
      <c r="M5046" s="29">
        <f>Table4[[#This Row],[Revenue]]/Table4[[#This Row],[Units]]</f>
        <v>2.5889149788979138</v>
      </c>
      <c r="N5046" s="31">
        <f t="shared" si="395"/>
        <v>0.48568840195487306</v>
      </c>
    </row>
    <row r="5047" spans="1:14" x14ac:dyDescent="0.25">
      <c r="A5047" s="35">
        <v>2013</v>
      </c>
      <c r="B5047" s="15" t="s">
        <v>174</v>
      </c>
      <c r="C5047" s="15" t="s">
        <v>169</v>
      </c>
      <c r="D5047" s="15" t="s">
        <v>6</v>
      </c>
      <c r="E5047" s="15" t="s">
        <v>51</v>
      </c>
      <c r="F5047" s="16">
        <v>785</v>
      </c>
      <c r="G5047" s="19">
        <v>1177.6766249999673</v>
      </c>
      <c r="H5047" s="19">
        <f t="shared" si="391"/>
        <v>924476.1506249744</v>
      </c>
      <c r="I5047" s="20">
        <v>2338.9953749999349</v>
      </c>
      <c r="J5047" s="19">
        <f t="shared" si="392"/>
        <v>1836111.369374949</v>
      </c>
      <c r="K5047" s="19">
        <f t="shared" si="393"/>
        <v>1161.3187499999676</v>
      </c>
      <c r="L5047" s="19">
        <f t="shared" si="394"/>
        <v>911635.21874997462</v>
      </c>
      <c r="M5047" s="29">
        <f>Table4[[#This Row],[Revenue]]/Table4[[#This Row],[Units]]</f>
        <v>2.9796119426750765</v>
      </c>
      <c r="N5047" s="31">
        <f t="shared" si="395"/>
        <v>0.49650322630501137</v>
      </c>
    </row>
    <row r="5048" spans="1:14" x14ac:dyDescent="0.25">
      <c r="A5048" s="35">
        <v>2013</v>
      </c>
      <c r="B5048" s="15" t="s">
        <v>175</v>
      </c>
      <c r="C5048" s="15" t="s">
        <v>170</v>
      </c>
      <c r="D5048" s="15" t="s">
        <v>146</v>
      </c>
      <c r="E5048" s="15" t="s">
        <v>51</v>
      </c>
      <c r="F5048" s="16">
        <v>644</v>
      </c>
      <c r="G5048" s="19">
        <v>893.37547599996515</v>
      </c>
      <c r="H5048" s="19">
        <f t="shared" si="391"/>
        <v>575333.80654397758</v>
      </c>
      <c r="I5048" s="20">
        <v>1865.1328759999274</v>
      </c>
      <c r="J5048" s="19">
        <f t="shared" si="392"/>
        <v>1201145.5721439533</v>
      </c>
      <c r="K5048" s="19">
        <f t="shared" si="393"/>
        <v>971.75739999996222</v>
      </c>
      <c r="L5048" s="19">
        <f t="shared" si="394"/>
        <v>625811.76559997571</v>
      </c>
      <c r="M5048" s="29">
        <f>Table4[[#This Row],[Revenue]]/Table4[[#This Row],[Units]]</f>
        <v>2.8961690621116887</v>
      </c>
      <c r="N5048" s="31">
        <f t="shared" si="395"/>
        <v>0.52101242356740274</v>
      </c>
    </row>
    <row r="5049" spans="1:14" x14ac:dyDescent="0.25">
      <c r="A5049" s="35">
        <v>2013</v>
      </c>
      <c r="B5049" s="15" t="s">
        <v>176</v>
      </c>
      <c r="C5049" s="15" t="s">
        <v>169</v>
      </c>
      <c r="D5049" s="15" t="s">
        <v>6</v>
      </c>
      <c r="E5049" s="15" t="s">
        <v>51</v>
      </c>
      <c r="F5049" s="16">
        <v>389</v>
      </c>
      <c r="G5049" s="19">
        <v>640.4449319999776</v>
      </c>
      <c r="H5049" s="19">
        <f t="shared" si="391"/>
        <v>249133.07854799129</v>
      </c>
      <c r="I5049" s="20">
        <v>1522.1551319999464</v>
      </c>
      <c r="J5049" s="19">
        <f t="shared" si="392"/>
        <v>592118.34634797915</v>
      </c>
      <c r="K5049" s="19">
        <f t="shared" si="393"/>
        <v>881.71019999996884</v>
      </c>
      <c r="L5049" s="19">
        <f t="shared" si="394"/>
        <v>342985.26779998787</v>
      </c>
      <c r="M5049" s="29">
        <f>Table4[[#This Row],[Revenue]]/Table4[[#This Row],[Units]]</f>
        <v>3.9129951979433071</v>
      </c>
      <c r="N5049" s="31">
        <f t="shared" si="395"/>
        <v>0.57925120867378177</v>
      </c>
    </row>
    <row r="5050" spans="1:14" x14ac:dyDescent="0.25">
      <c r="A5050" s="35">
        <v>2013</v>
      </c>
      <c r="B5050" s="15" t="s">
        <v>174</v>
      </c>
      <c r="C5050" s="15" t="s">
        <v>169</v>
      </c>
      <c r="D5050" s="15" t="s">
        <v>5</v>
      </c>
      <c r="E5050" s="15" t="s">
        <v>51</v>
      </c>
      <c r="F5050" s="16">
        <v>279</v>
      </c>
      <c r="G5050" s="19">
        <v>717.82923176997872</v>
      </c>
      <c r="H5050" s="19">
        <f t="shared" si="391"/>
        <v>200274.35566382407</v>
      </c>
      <c r="I5050" s="20">
        <v>1564.7356669999683</v>
      </c>
      <c r="J5050" s="19">
        <f t="shared" si="392"/>
        <v>436561.25109299115</v>
      </c>
      <c r="K5050" s="19">
        <f t="shared" si="393"/>
        <v>846.9064352299896</v>
      </c>
      <c r="L5050" s="19">
        <f t="shared" si="394"/>
        <v>236286.89542916708</v>
      </c>
      <c r="M5050" s="29">
        <f>Table4[[#This Row],[Revenue]]/Table4[[#This Row],[Units]]</f>
        <v>5.6083715663081302</v>
      </c>
      <c r="N5050" s="31">
        <f t="shared" si="395"/>
        <v>0.54124568966574638</v>
      </c>
    </row>
    <row r="5051" spans="1:14" x14ac:dyDescent="0.25">
      <c r="A5051" s="35">
        <v>2013</v>
      </c>
      <c r="B5051" s="15" t="s">
        <v>174</v>
      </c>
      <c r="C5051" s="15" t="s">
        <v>169</v>
      </c>
      <c r="D5051" s="15" t="s">
        <v>5</v>
      </c>
      <c r="E5051" s="15" t="s">
        <v>51</v>
      </c>
      <c r="F5051" s="16">
        <v>249</v>
      </c>
      <c r="G5051" s="19">
        <v>656.19200717998046</v>
      </c>
      <c r="H5051" s="19">
        <f t="shared" si="391"/>
        <v>163391.80978781515</v>
      </c>
      <c r="I5051" s="20">
        <v>1500.2243779999703</v>
      </c>
      <c r="J5051" s="19">
        <f t="shared" si="392"/>
        <v>373555.8701219926</v>
      </c>
      <c r="K5051" s="19">
        <f t="shared" si="393"/>
        <v>844.03237081998986</v>
      </c>
      <c r="L5051" s="19">
        <f t="shared" si="394"/>
        <v>210164.06033417745</v>
      </c>
      <c r="M5051" s="29">
        <f>Table4[[#This Row],[Revenue]]/Table4[[#This Row],[Units]]</f>
        <v>6.0249975020079134</v>
      </c>
      <c r="N5051" s="31">
        <f t="shared" si="395"/>
        <v>0.56260408989301636</v>
      </c>
    </row>
    <row r="5052" spans="1:14" x14ac:dyDescent="0.25">
      <c r="A5052" s="35">
        <v>2013</v>
      </c>
      <c r="B5052" s="15" t="s">
        <v>173</v>
      </c>
      <c r="C5052" s="15" t="s">
        <v>169</v>
      </c>
      <c r="D5052" s="15" t="s">
        <v>5</v>
      </c>
      <c r="E5052" s="15" t="s">
        <v>51</v>
      </c>
      <c r="F5052" s="16">
        <v>282</v>
      </c>
      <c r="G5052" s="19">
        <v>541.34591273998205</v>
      </c>
      <c r="H5052" s="19">
        <f t="shared" si="391"/>
        <v>152659.54739267493</v>
      </c>
      <c r="I5052" s="20">
        <v>893.85665399997015</v>
      </c>
      <c r="J5052" s="19">
        <f t="shared" si="392"/>
        <v>252067.57642799159</v>
      </c>
      <c r="K5052" s="19">
        <f t="shared" si="393"/>
        <v>352.51074125998809</v>
      </c>
      <c r="L5052" s="19">
        <f t="shared" si="394"/>
        <v>99408.029035316664</v>
      </c>
      <c r="M5052" s="29">
        <f>Table4[[#This Row],[Revenue]]/Table4[[#This Row],[Units]]</f>
        <v>3.1697044468084048</v>
      </c>
      <c r="N5052" s="31">
        <f t="shared" si="395"/>
        <v>0.39437055111970992</v>
      </c>
    </row>
    <row r="5053" spans="1:14" x14ac:dyDescent="0.25">
      <c r="A5053" s="35">
        <v>2013</v>
      </c>
      <c r="B5053" s="15" t="s">
        <v>174</v>
      </c>
      <c r="C5053" s="15" t="s">
        <v>170</v>
      </c>
      <c r="D5053" s="15" t="s">
        <v>168</v>
      </c>
      <c r="E5053" s="15" t="s">
        <v>51</v>
      </c>
      <c r="F5053" s="16">
        <v>210</v>
      </c>
      <c r="G5053" s="19">
        <v>281.22474379999159</v>
      </c>
      <c r="H5053" s="19">
        <f t="shared" si="391"/>
        <v>59057.19619799823</v>
      </c>
      <c r="I5053" s="20">
        <v>632.97497999998109</v>
      </c>
      <c r="J5053" s="19">
        <f t="shared" si="392"/>
        <v>132924.74579999602</v>
      </c>
      <c r="K5053" s="19">
        <f t="shared" si="393"/>
        <v>351.7502361999895</v>
      </c>
      <c r="L5053" s="19">
        <f t="shared" si="394"/>
        <v>73867.549601997787</v>
      </c>
      <c r="M5053" s="29">
        <f>Table4[[#This Row],[Revenue]]/Table4[[#This Row],[Units]]</f>
        <v>3.0141665714284813</v>
      </c>
      <c r="N5053" s="31">
        <f t="shared" si="395"/>
        <v>0.55570954194745581</v>
      </c>
    </row>
    <row r="5054" spans="1:14" x14ac:dyDescent="0.25">
      <c r="A5054" s="35">
        <v>2013</v>
      </c>
      <c r="B5054" s="15" t="s">
        <v>171</v>
      </c>
      <c r="C5054" s="15" t="s">
        <v>170</v>
      </c>
      <c r="D5054" s="15" t="s">
        <v>168</v>
      </c>
      <c r="E5054" s="15" t="s">
        <v>51</v>
      </c>
      <c r="F5054" s="16">
        <v>174</v>
      </c>
      <c r="G5054" s="19">
        <v>266.94945115998956</v>
      </c>
      <c r="H5054" s="19">
        <f t="shared" si="391"/>
        <v>46449.204501838183</v>
      </c>
      <c r="I5054" s="20">
        <v>652.67403599997442</v>
      </c>
      <c r="J5054" s="19">
        <f t="shared" si="392"/>
        <v>113565.28226399556</v>
      </c>
      <c r="K5054" s="19">
        <f t="shared" si="393"/>
        <v>385.72458483998486</v>
      </c>
      <c r="L5054" s="19">
        <f t="shared" si="394"/>
        <v>67116.077762157365</v>
      </c>
      <c r="M5054" s="29">
        <f>Table4[[#This Row],[Revenue]]/Table4[[#This Row],[Units]]</f>
        <v>3.7510002068964048</v>
      </c>
      <c r="N5054" s="31">
        <f t="shared" si="395"/>
        <v>0.59099115877807029</v>
      </c>
    </row>
    <row r="5055" spans="1:14" x14ac:dyDescent="0.25">
      <c r="A5055" s="35">
        <v>2014</v>
      </c>
      <c r="B5055" s="15" t="s">
        <v>172</v>
      </c>
      <c r="C5055" s="15" t="s">
        <v>169</v>
      </c>
      <c r="D5055" s="15" t="s">
        <v>5</v>
      </c>
      <c r="E5055" s="15" t="s">
        <v>51</v>
      </c>
      <c r="F5055" s="16">
        <v>396</v>
      </c>
      <c r="G5055" s="19">
        <v>663.43859999997119</v>
      </c>
      <c r="H5055" s="19">
        <f t="shared" si="391"/>
        <v>262721.68559998862</v>
      </c>
      <c r="I5055" s="20">
        <v>1587.516983999931</v>
      </c>
      <c r="J5055" s="19">
        <f t="shared" si="392"/>
        <v>628656.72566397267</v>
      </c>
      <c r="K5055" s="19">
        <f t="shared" si="393"/>
        <v>924.07838399995978</v>
      </c>
      <c r="L5055" s="19">
        <f t="shared" si="394"/>
        <v>365935.04006398405</v>
      </c>
      <c r="M5055" s="29">
        <f>Table4[[#This Row],[Revenue]]/Table4[[#This Row],[Units]]</f>
        <v>4.0088812727270984</v>
      </c>
      <c r="N5055" s="31">
        <f t="shared" si="395"/>
        <v>0.5820903923003321</v>
      </c>
    </row>
    <row r="5056" spans="1:14" x14ac:dyDescent="0.25">
      <c r="A5056" s="35">
        <v>2015</v>
      </c>
      <c r="B5056" s="15" t="s">
        <v>175</v>
      </c>
      <c r="C5056" s="15" t="s">
        <v>169</v>
      </c>
      <c r="D5056" s="15" t="s">
        <v>6</v>
      </c>
      <c r="E5056" s="15" t="s">
        <v>51</v>
      </c>
      <c r="F5056" s="16">
        <v>965</v>
      </c>
      <c r="G5056" s="19">
        <v>2074.4948159998908</v>
      </c>
      <c r="H5056" s="19">
        <f t="shared" si="391"/>
        <v>2001887.4974398946</v>
      </c>
      <c r="I5056" s="20">
        <v>5032.6514159997341</v>
      </c>
      <c r="J5056" s="19">
        <f t="shared" si="392"/>
        <v>4856508.616439743</v>
      </c>
      <c r="K5056" s="19">
        <f t="shared" si="393"/>
        <v>2958.1565999998434</v>
      </c>
      <c r="L5056" s="19">
        <f t="shared" si="394"/>
        <v>2854621.1189998481</v>
      </c>
      <c r="M5056" s="29">
        <f>Table4[[#This Row],[Revenue]]/Table4[[#This Row],[Units]]</f>
        <v>5.2151828145074965</v>
      </c>
      <c r="N5056" s="31">
        <f t="shared" si="395"/>
        <v>0.58779286612128823</v>
      </c>
    </row>
    <row r="5057" spans="1:14" x14ac:dyDescent="0.25">
      <c r="A5057" s="35">
        <v>2015</v>
      </c>
      <c r="B5057" s="15" t="s">
        <v>172</v>
      </c>
      <c r="C5057" s="15" t="s">
        <v>170</v>
      </c>
      <c r="D5057" s="15" t="s">
        <v>146</v>
      </c>
      <c r="E5057" s="15" t="s">
        <v>51</v>
      </c>
      <c r="F5057" s="16">
        <v>881</v>
      </c>
      <c r="G5057" s="19">
        <v>2678.6093638498628</v>
      </c>
      <c r="H5057" s="19">
        <f t="shared" si="391"/>
        <v>2359854.8495517289</v>
      </c>
      <c r="I5057" s="20">
        <v>4383.2178349998012</v>
      </c>
      <c r="J5057" s="19">
        <f t="shared" si="392"/>
        <v>3861614.9126348249</v>
      </c>
      <c r="K5057" s="19">
        <f t="shared" si="393"/>
        <v>1704.6084711499384</v>
      </c>
      <c r="L5057" s="19">
        <f t="shared" si="394"/>
        <v>1501760.0630830959</v>
      </c>
      <c r="M5057" s="29">
        <f>Table4[[#This Row],[Revenue]]/Table4[[#This Row],[Units]]</f>
        <v>4.9752756356410908</v>
      </c>
      <c r="N5057" s="31">
        <f t="shared" si="395"/>
        <v>0.38889430900255856</v>
      </c>
    </row>
    <row r="5058" spans="1:14" x14ac:dyDescent="0.25">
      <c r="A5058" s="35">
        <v>2015</v>
      </c>
      <c r="B5058" s="15" t="s">
        <v>171</v>
      </c>
      <c r="C5058" s="15" t="s">
        <v>170</v>
      </c>
      <c r="D5058" s="15" t="s">
        <v>146</v>
      </c>
      <c r="E5058" s="15" t="s">
        <v>51</v>
      </c>
      <c r="F5058" s="16">
        <v>595.17368435180015</v>
      </c>
      <c r="G5058" s="19">
        <v>1544.8283084663017</v>
      </c>
      <c r="H5058" s="19">
        <f t="shared" ref="H5058:H5121" si="396">G5058*F5058</f>
        <v>919441.156040848</v>
      </c>
      <c r="I5058" s="20">
        <v>3592.1032815923841</v>
      </c>
      <c r="J5058" s="19">
        <f t="shared" ref="J5058:J5121" si="397">I5058*F5058</f>
        <v>2137925.3446775312</v>
      </c>
      <c r="K5058" s="19">
        <f t="shared" ref="K5058:K5121" si="398">I5058-G5058</f>
        <v>2047.2749731260824</v>
      </c>
      <c r="L5058" s="19">
        <f t="shared" ref="L5058:L5121" si="399">J5058-H5058</f>
        <v>1218484.1886366832</v>
      </c>
      <c r="M5058" s="29">
        <f>Table4[[#This Row],[Revenue]]/Table4[[#This Row],[Units]]</f>
        <v>6.0353866040037047</v>
      </c>
      <c r="N5058" s="31">
        <f t="shared" ref="N5058:N5121" si="400">K5058/I5058</f>
        <v>0.56993766955902303</v>
      </c>
    </row>
    <row r="5059" spans="1:14" x14ac:dyDescent="0.25">
      <c r="A5059" s="35">
        <v>2016</v>
      </c>
      <c r="B5059" s="15" t="s">
        <v>173</v>
      </c>
      <c r="C5059" s="15" t="s">
        <v>170</v>
      </c>
      <c r="D5059" s="15" t="s">
        <v>146</v>
      </c>
      <c r="E5059" s="15" t="s">
        <v>51</v>
      </c>
      <c r="F5059" s="16">
        <v>846.59913232845304</v>
      </c>
      <c r="G5059" s="19">
        <v>1933.6893992438042</v>
      </c>
      <c r="H5059" s="19">
        <f t="shared" si="396"/>
        <v>1637059.7675925323</v>
      </c>
      <c r="I5059" s="20">
        <v>5100.2385929139946</v>
      </c>
      <c r="J5059" s="19">
        <f t="shared" si="397"/>
        <v>4317857.5674290778</v>
      </c>
      <c r="K5059" s="19">
        <f t="shared" si="398"/>
        <v>3166.5491936701901</v>
      </c>
      <c r="L5059" s="19">
        <f t="shared" si="399"/>
        <v>2680797.7998365453</v>
      </c>
      <c r="M5059" s="29">
        <f>Table4[[#This Row],[Revenue]]/Table4[[#This Row],[Units]]</f>
        <v>6.0243843847164102</v>
      </c>
      <c r="N5059" s="31">
        <f t="shared" si="400"/>
        <v>0.62086295297432326</v>
      </c>
    </row>
    <row r="5060" spans="1:14" x14ac:dyDescent="0.25">
      <c r="A5060" s="35">
        <v>2016</v>
      </c>
      <c r="B5060" s="15" t="s">
        <v>175</v>
      </c>
      <c r="C5060" s="15" t="s">
        <v>170</v>
      </c>
      <c r="D5060" s="15" t="s">
        <v>146</v>
      </c>
      <c r="E5060" s="15" t="s">
        <v>51</v>
      </c>
      <c r="F5060" s="16">
        <v>650.55083896636484</v>
      </c>
      <c r="G5060" s="19">
        <v>1562.1821318122891</v>
      </c>
      <c r="H5060" s="19">
        <f t="shared" si="396"/>
        <v>1016278.896468749</v>
      </c>
      <c r="I5060" s="20">
        <v>4262.084663301127</v>
      </c>
      <c r="J5060" s="19">
        <f t="shared" si="397"/>
        <v>2772702.7534562247</v>
      </c>
      <c r="K5060" s="19">
        <f t="shared" si="398"/>
        <v>2699.9025314888377</v>
      </c>
      <c r="L5060" s="19">
        <f t="shared" si="399"/>
        <v>1756423.8569874757</v>
      </c>
      <c r="M5060" s="29">
        <f>Table4[[#This Row],[Revenue]]/Table4[[#This Row],[Units]]</f>
        <v>6.5515012940003103</v>
      </c>
      <c r="N5060" s="31">
        <f t="shared" si="400"/>
        <v>0.63346994364904829</v>
      </c>
    </row>
    <row r="5061" spans="1:14" x14ac:dyDescent="0.25">
      <c r="A5061" s="35">
        <v>2016</v>
      </c>
      <c r="B5061" s="15" t="s">
        <v>174</v>
      </c>
      <c r="C5061" s="15" t="s">
        <v>170</v>
      </c>
      <c r="D5061" s="15" t="s">
        <v>146</v>
      </c>
      <c r="E5061" s="15" t="s">
        <v>51</v>
      </c>
      <c r="F5061" s="16">
        <v>572.86561909415104</v>
      </c>
      <c r="G5061" s="19">
        <v>1384.9280250729319</v>
      </c>
      <c r="H5061" s="19">
        <f t="shared" si="396"/>
        <v>793377.65048424504</v>
      </c>
      <c r="I5061" s="20">
        <v>3756.5134506666127</v>
      </c>
      <c r="J5061" s="19">
        <f t="shared" si="397"/>
        <v>2151977.4035516349</v>
      </c>
      <c r="K5061" s="19">
        <f t="shared" si="398"/>
        <v>2371.5854255936811</v>
      </c>
      <c r="L5061" s="19">
        <f t="shared" si="399"/>
        <v>1358599.7530673898</v>
      </c>
      <c r="M5061" s="29">
        <f>Table4[[#This Row],[Revenue]]/Table4[[#This Row],[Units]]</f>
        <v>6.5574077505412767</v>
      </c>
      <c r="N5061" s="31">
        <f t="shared" si="400"/>
        <v>0.63132621691340707</v>
      </c>
    </row>
    <row r="5062" spans="1:14" x14ac:dyDescent="0.25">
      <c r="A5062" s="35">
        <v>2016</v>
      </c>
      <c r="B5062" s="15" t="s">
        <v>176</v>
      </c>
      <c r="C5062" s="15" t="s">
        <v>170</v>
      </c>
      <c r="D5062" s="15" t="s">
        <v>146</v>
      </c>
      <c r="E5062" s="15" t="s">
        <v>51</v>
      </c>
      <c r="F5062" s="16">
        <v>600.50076269669523</v>
      </c>
      <c r="G5062" s="19">
        <v>1332.5014944671241</v>
      </c>
      <c r="H5062" s="19">
        <f t="shared" si="396"/>
        <v>800168.16372199426</v>
      </c>
      <c r="I5062" s="20">
        <v>3344.613500771015</v>
      </c>
      <c r="J5062" s="19">
        <f t="shared" si="397"/>
        <v>2008442.9581386584</v>
      </c>
      <c r="K5062" s="19">
        <f t="shared" si="398"/>
        <v>2012.1120063038909</v>
      </c>
      <c r="L5062" s="19">
        <f t="shared" si="399"/>
        <v>1208274.7944166642</v>
      </c>
      <c r="M5062" s="29">
        <f>Table4[[#This Row],[Revenue]]/Table4[[#This Row],[Units]]</f>
        <v>5.5697073318461943</v>
      </c>
      <c r="N5062" s="31">
        <f t="shared" si="400"/>
        <v>0.60159776483592198</v>
      </c>
    </row>
    <row r="5063" spans="1:14" x14ac:dyDescent="0.25">
      <c r="A5063" s="35">
        <v>2016</v>
      </c>
      <c r="B5063" s="15" t="s">
        <v>171</v>
      </c>
      <c r="C5063" s="15" t="s">
        <v>169</v>
      </c>
      <c r="D5063" s="15" t="s">
        <v>6</v>
      </c>
      <c r="E5063" s="15" t="s">
        <v>51</v>
      </c>
      <c r="F5063" s="16">
        <v>228</v>
      </c>
      <c r="G5063" s="19">
        <v>333.23396939519921</v>
      </c>
      <c r="H5063" s="19">
        <f t="shared" si="396"/>
        <v>75977.345022105423</v>
      </c>
      <c r="I5063" s="20">
        <v>601.59768191999854</v>
      </c>
      <c r="J5063" s="19">
        <f t="shared" si="397"/>
        <v>137164.27147775967</v>
      </c>
      <c r="K5063" s="19">
        <f t="shared" si="398"/>
        <v>268.36371252479933</v>
      </c>
      <c r="L5063" s="19">
        <f t="shared" si="399"/>
        <v>61186.926455654248</v>
      </c>
      <c r="M5063" s="29">
        <f>Table4[[#This Row],[Revenue]]/Table4[[#This Row],[Units]]</f>
        <v>2.6385863242105199</v>
      </c>
      <c r="N5063" s="31">
        <f t="shared" si="400"/>
        <v>0.44608501759567415</v>
      </c>
    </row>
    <row r="5064" spans="1:14" x14ac:dyDescent="0.25">
      <c r="A5064" s="35">
        <v>2017</v>
      </c>
      <c r="B5064" s="15" t="s">
        <v>175</v>
      </c>
      <c r="C5064" s="15" t="s">
        <v>169</v>
      </c>
      <c r="D5064" s="15" t="s">
        <v>6</v>
      </c>
      <c r="E5064" s="15" t="s">
        <v>51</v>
      </c>
      <c r="F5064" s="16">
        <v>952</v>
      </c>
      <c r="G5064" s="19">
        <v>1248.5318159999802</v>
      </c>
      <c r="H5064" s="19">
        <f t="shared" si="396"/>
        <v>1188602.2888319811</v>
      </c>
      <c r="I5064" s="20">
        <v>2575.7437634399594</v>
      </c>
      <c r="J5064" s="19">
        <f t="shared" si="397"/>
        <v>2452108.0627948414</v>
      </c>
      <c r="K5064" s="19">
        <f t="shared" si="398"/>
        <v>1327.2119474399792</v>
      </c>
      <c r="L5064" s="19">
        <f t="shared" si="399"/>
        <v>1263505.7739628602</v>
      </c>
      <c r="M5064" s="29">
        <f>Table4[[#This Row],[Revenue]]/Table4[[#This Row],[Units]]</f>
        <v>2.7056131968907136</v>
      </c>
      <c r="N5064" s="31">
        <f t="shared" si="400"/>
        <v>0.51527328388731497</v>
      </c>
    </row>
    <row r="5065" spans="1:14" x14ac:dyDescent="0.25">
      <c r="A5065" s="35">
        <v>2017</v>
      </c>
      <c r="B5065" s="15" t="s">
        <v>171</v>
      </c>
      <c r="C5065" s="15" t="s">
        <v>169</v>
      </c>
      <c r="D5065" s="15" t="s">
        <v>5</v>
      </c>
      <c r="E5065" s="15" t="s">
        <v>51</v>
      </c>
      <c r="F5065" s="16">
        <v>653</v>
      </c>
      <c r="G5065" s="19">
        <v>818.22532499998283</v>
      </c>
      <c r="H5065" s="19">
        <f t="shared" si="396"/>
        <v>534301.13722498878</v>
      </c>
      <c r="I5065" s="20">
        <v>1801.0576483699622</v>
      </c>
      <c r="J5065" s="19">
        <f t="shared" si="397"/>
        <v>1176090.6443855853</v>
      </c>
      <c r="K5065" s="19">
        <f t="shared" si="398"/>
        <v>982.83232336997935</v>
      </c>
      <c r="L5065" s="19">
        <f t="shared" si="399"/>
        <v>641789.50716059655</v>
      </c>
      <c r="M5065" s="29">
        <f>Table4[[#This Row],[Revenue]]/Table4[[#This Row],[Units]]</f>
        <v>2.7581280985757459</v>
      </c>
      <c r="N5065" s="31">
        <f t="shared" si="400"/>
        <v>0.54569731527443699</v>
      </c>
    </row>
    <row r="5066" spans="1:14" x14ac:dyDescent="0.25">
      <c r="A5066" s="35">
        <v>2017</v>
      </c>
      <c r="B5066" s="15" t="s">
        <v>176</v>
      </c>
      <c r="C5066" s="15" t="s">
        <v>170</v>
      </c>
      <c r="D5066" s="15" t="s">
        <v>168</v>
      </c>
      <c r="E5066" s="15" t="s">
        <v>51</v>
      </c>
      <c r="F5066" s="16">
        <v>650</v>
      </c>
      <c r="G5066" s="19">
        <v>826.50988507998795</v>
      </c>
      <c r="H5066" s="19">
        <f t="shared" si="396"/>
        <v>537231.42530199222</v>
      </c>
      <c r="I5066" s="20">
        <v>1305.3544679999809</v>
      </c>
      <c r="J5066" s="19">
        <f t="shared" si="397"/>
        <v>848480.40419998753</v>
      </c>
      <c r="K5066" s="19">
        <f t="shared" si="398"/>
        <v>478.84458291999294</v>
      </c>
      <c r="L5066" s="19">
        <f t="shared" si="399"/>
        <v>311248.97889799532</v>
      </c>
      <c r="M5066" s="29">
        <f>Table4[[#This Row],[Revenue]]/Table4[[#This Row],[Units]]</f>
        <v>2.0082376430768938</v>
      </c>
      <c r="N5066" s="31">
        <f t="shared" si="400"/>
        <v>0.36683107512832286</v>
      </c>
    </row>
    <row r="5067" spans="1:14" x14ac:dyDescent="0.25">
      <c r="A5067" s="35">
        <v>2017</v>
      </c>
      <c r="B5067" s="15" t="s">
        <v>176</v>
      </c>
      <c r="C5067" s="15" t="s">
        <v>170</v>
      </c>
      <c r="D5067" s="15" t="s">
        <v>168</v>
      </c>
      <c r="E5067" s="15" t="s">
        <v>51</v>
      </c>
      <c r="F5067" s="16">
        <v>611</v>
      </c>
      <c r="G5067" s="19">
        <v>782.19870598988882</v>
      </c>
      <c r="H5067" s="19">
        <f t="shared" si="396"/>
        <v>477923.40935982205</v>
      </c>
      <c r="I5067" s="20">
        <v>1247.2663902899824</v>
      </c>
      <c r="J5067" s="19">
        <f t="shared" si="397"/>
        <v>762079.76446717919</v>
      </c>
      <c r="K5067" s="19">
        <f t="shared" si="398"/>
        <v>465.06768430009356</v>
      </c>
      <c r="L5067" s="19">
        <f t="shared" si="399"/>
        <v>284156.35510735714</v>
      </c>
      <c r="M5067" s="29">
        <f>Table4[[#This Row],[Revenue]]/Table4[[#This Row],[Units]]</f>
        <v>2.0413525209328682</v>
      </c>
      <c r="N5067" s="31">
        <f t="shared" si="400"/>
        <v>0.37286957134471327</v>
      </c>
    </row>
    <row r="5068" spans="1:14" x14ac:dyDescent="0.25">
      <c r="A5068" s="35">
        <v>2017</v>
      </c>
      <c r="B5068" s="15" t="s">
        <v>175</v>
      </c>
      <c r="C5068" s="15" t="s">
        <v>169</v>
      </c>
      <c r="D5068" s="15" t="s">
        <v>5</v>
      </c>
      <c r="E5068" s="15" t="s">
        <v>51</v>
      </c>
      <c r="F5068" s="16">
        <v>502</v>
      </c>
      <c r="G5068" s="19">
        <v>601.34579999998982</v>
      </c>
      <c r="H5068" s="19">
        <f t="shared" si="396"/>
        <v>301875.59159999486</v>
      </c>
      <c r="I5068" s="20">
        <v>1416.002025679976</v>
      </c>
      <c r="J5068" s="19">
        <f t="shared" si="397"/>
        <v>710833.01689134794</v>
      </c>
      <c r="K5068" s="19">
        <f t="shared" si="398"/>
        <v>814.65622567998616</v>
      </c>
      <c r="L5068" s="19">
        <f t="shared" si="399"/>
        <v>408957.42529135308</v>
      </c>
      <c r="M5068" s="29">
        <f>Table4[[#This Row],[Revenue]]/Table4[[#This Row],[Units]]</f>
        <v>2.8207211666931791</v>
      </c>
      <c r="N5068" s="31">
        <f t="shared" si="400"/>
        <v>0.5753213702422364</v>
      </c>
    </row>
    <row r="5069" spans="1:14" x14ac:dyDescent="0.25">
      <c r="A5069" s="35">
        <v>2017</v>
      </c>
      <c r="B5069" s="15" t="s">
        <v>176</v>
      </c>
      <c r="C5069" s="15" t="s">
        <v>169</v>
      </c>
      <c r="D5069" s="15" t="s">
        <v>5</v>
      </c>
      <c r="E5069" s="15" t="s">
        <v>51</v>
      </c>
      <c r="F5069" s="16">
        <v>441</v>
      </c>
      <c r="G5069" s="19">
        <v>512.99324999999271</v>
      </c>
      <c r="H5069" s="19">
        <f t="shared" si="396"/>
        <v>226230.0232499968</v>
      </c>
      <c r="I5069" s="20">
        <v>1255.0733876999823</v>
      </c>
      <c r="J5069" s="19">
        <f t="shared" si="397"/>
        <v>553487.36397569219</v>
      </c>
      <c r="K5069" s="19">
        <f t="shared" si="398"/>
        <v>742.08013769998956</v>
      </c>
      <c r="L5069" s="19">
        <f t="shared" si="399"/>
        <v>327257.34072569537</v>
      </c>
      <c r="M5069" s="29">
        <f>Table4[[#This Row],[Revenue]]/Table4[[#This Row],[Units]]</f>
        <v>2.8459714006802321</v>
      </c>
      <c r="N5069" s="31">
        <f t="shared" si="400"/>
        <v>0.5912643395777103</v>
      </c>
    </row>
    <row r="5070" spans="1:14" x14ac:dyDescent="0.25">
      <c r="A5070" s="35">
        <v>2017</v>
      </c>
      <c r="B5070" s="15" t="s">
        <v>173</v>
      </c>
      <c r="C5070" s="15" t="s">
        <v>170</v>
      </c>
      <c r="D5070" s="15" t="s">
        <v>146</v>
      </c>
      <c r="E5070" s="15" t="s">
        <v>51</v>
      </c>
      <c r="F5070" s="16">
        <v>345</v>
      </c>
      <c r="G5070" s="19">
        <v>657.7632155804904</v>
      </c>
      <c r="H5070" s="19">
        <f t="shared" si="396"/>
        <v>226928.30937526919</v>
      </c>
      <c r="I5070" s="20">
        <v>1472.620711549986</v>
      </c>
      <c r="J5070" s="19">
        <f t="shared" si="397"/>
        <v>508054.14548474515</v>
      </c>
      <c r="K5070" s="19">
        <f t="shared" si="398"/>
        <v>814.85749596949563</v>
      </c>
      <c r="L5070" s="19">
        <f t="shared" si="399"/>
        <v>281125.83610947593</v>
      </c>
      <c r="M5070" s="29">
        <f>Table4[[#This Row],[Revenue]]/Table4[[#This Row],[Units]]</f>
        <v>4.2684658305796699</v>
      </c>
      <c r="N5070" s="31">
        <f t="shared" si="400"/>
        <v>0.5533383372775118</v>
      </c>
    </row>
    <row r="5071" spans="1:14" x14ac:dyDescent="0.25">
      <c r="A5071" s="35">
        <v>2018</v>
      </c>
      <c r="B5071" s="15" t="s">
        <v>172</v>
      </c>
      <c r="C5071" s="15" t="s">
        <v>170</v>
      </c>
      <c r="D5071" s="15" t="s">
        <v>146</v>
      </c>
      <c r="E5071" s="15" t="s">
        <v>51</v>
      </c>
      <c r="F5071" s="16">
        <v>723</v>
      </c>
      <c r="G5071" s="19">
        <v>879.37622399997451</v>
      </c>
      <c r="H5071" s="19">
        <f t="shared" si="396"/>
        <v>635789.0099519816</v>
      </c>
      <c r="I5071" s="20">
        <v>1779.6738239999486</v>
      </c>
      <c r="J5071" s="19">
        <f t="shared" si="397"/>
        <v>1286704.1747519628</v>
      </c>
      <c r="K5071" s="19">
        <f t="shared" si="398"/>
        <v>900.29759999997407</v>
      </c>
      <c r="L5071" s="19">
        <f t="shared" si="399"/>
        <v>650915.16479998117</v>
      </c>
      <c r="M5071" s="29">
        <f>Table4[[#This Row],[Revenue]]/Table4[[#This Row],[Units]]</f>
        <v>2.4615128962654889</v>
      </c>
      <c r="N5071" s="31">
        <f t="shared" si="400"/>
        <v>0.5058778681008459</v>
      </c>
    </row>
    <row r="5072" spans="1:14" x14ac:dyDescent="0.25">
      <c r="A5072" s="35">
        <v>2018</v>
      </c>
      <c r="B5072" s="15" t="s">
        <v>171</v>
      </c>
      <c r="C5072" s="15" t="s">
        <v>170</v>
      </c>
      <c r="D5072" s="15" t="s">
        <v>146</v>
      </c>
      <c r="E5072" s="15" t="s">
        <v>51</v>
      </c>
      <c r="F5072" s="16">
        <v>345</v>
      </c>
      <c r="G5072" s="19">
        <v>845.87346539996838</v>
      </c>
      <c r="H5072" s="19">
        <f t="shared" si="396"/>
        <v>291826.34556298907</v>
      </c>
      <c r="I5072" s="20">
        <v>1716.4423399999544</v>
      </c>
      <c r="J5072" s="19">
        <f t="shared" si="397"/>
        <v>592172.6072999842</v>
      </c>
      <c r="K5072" s="19">
        <f t="shared" si="398"/>
        <v>870.56887459998597</v>
      </c>
      <c r="L5072" s="19">
        <f t="shared" si="399"/>
        <v>300346.26173699513</v>
      </c>
      <c r="M5072" s="29">
        <f>Table4[[#This Row],[Revenue]]/Table4[[#This Row],[Units]]</f>
        <v>4.9751951884056647</v>
      </c>
      <c r="N5072" s="31">
        <f t="shared" si="400"/>
        <v>0.50719377768321017</v>
      </c>
    </row>
    <row r="5073" spans="1:14" x14ac:dyDescent="0.25">
      <c r="A5073" s="35">
        <v>2018</v>
      </c>
      <c r="B5073" s="15" t="s">
        <v>173</v>
      </c>
      <c r="C5073" s="15" t="s">
        <v>170</v>
      </c>
      <c r="D5073" s="15" t="s">
        <v>168</v>
      </c>
      <c r="E5073" s="15" t="s">
        <v>51</v>
      </c>
      <c r="F5073" s="16">
        <v>360</v>
      </c>
      <c r="G5073" s="19">
        <v>587.94708479998292</v>
      </c>
      <c r="H5073" s="19">
        <f t="shared" si="396"/>
        <v>211660.95052799385</v>
      </c>
      <c r="I5073" s="20">
        <v>1007.9260799999707</v>
      </c>
      <c r="J5073" s="19">
        <f t="shared" si="397"/>
        <v>362853.38879998948</v>
      </c>
      <c r="K5073" s="19">
        <f t="shared" si="398"/>
        <v>419.97899519998782</v>
      </c>
      <c r="L5073" s="19">
        <f t="shared" si="399"/>
        <v>151192.43827199563</v>
      </c>
      <c r="M5073" s="29">
        <f>Table4[[#This Row],[Revenue]]/Table4[[#This Row],[Units]]</f>
        <v>2.7997946666665854</v>
      </c>
      <c r="N5073" s="31">
        <f t="shared" si="400"/>
        <v>0.41667638483965014</v>
      </c>
    </row>
    <row r="5074" spans="1:14" x14ac:dyDescent="0.25">
      <c r="A5074" s="35">
        <v>2018</v>
      </c>
      <c r="B5074" s="15" t="s">
        <v>175</v>
      </c>
      <c r="C5074" s="15" t="s">
        <v>169</v>
      </c>
      <c r="D5074" s="15" t="s">
        <v>6</v>
      </c>
      <c r="E5074" s="15" t="s">
        <v>51</v>
      </c>
      <c r="F5074" s="16">
        <v>155</v>
      </c>
      <c r="G5074" s="19">
        <v>280.5556033499908</v>
      </c>
      <c r="H5074" s="19">
        <f t="shared" si="396"/>
        <v>43486.118519248572</v>
      </c>
      <c r="I5074" s="20">
        <v>621.7082849999797</v>
      </c>
      <c r="J5074" s="19">
        <f t="shared" si="397"/>
        <v>96364.78417499685</v>
      </c>
      <c r="K5074" s="19">
        <f t="shared" si="398"/>
        <v>341.15268164998889</v>
      </c>
      <c r="L5074" s="19">
        <f t="shared" si="399"/>
        <v>52878.665655748278</v>
      </c>
      <c r="M5074" s="29">
        <f>Table4[[#This Row],[Revenue]]/Table4[[#This Row],[Units]]</f>
        <v>4.011021193548256</v>
      </c>
      <c r="N5074" s="31">
        <f t="shared" si="400"/>
        <v>0.54873433390066539</v>
      </c>
    </row>
    <row r="5075" spans="1:14" x14ac:dyDescent="0.25">
      <c r="A5075" s="35">
        <v>2018</v>
      </c>
      <c r="B5075" s="15" t="s">
        <v>173</v>
      </c>
      <c r="C5075" s="15" t="s">
        <v>170</v>
      </c>
      <c r="D5075" s="15" t="s">
        <v>146</v>
      </c>
      <c r="E5075" s="15" t="s">
        <v>51</v>
      </c>
      <c r="F5075" s="16">
        <v>140</v>
      </c>
      <c r="G5075" s="19">
        <v>219.91104479999311</v>
      </c>
      <c r="H5075" s="19">
        <f t="shared" si="396"/>
        <v>30787.546271999036</v>
      </c>
      <c r="I5075" s="20">
        <v>547.67407999998284</v>
      </c>
      <c r="J5075" s="19">
        <f t="shared" si="397"/>
        <v>76674.371199997593</v>
      </c>
      <c r="K5075" s="19">
        <f t="shared" si="398"/>
        <v>327.76303519998976</v>
      </c>
      <c r="L5075" s="19">
        <f t="shared" si="399"/>
        <v>45886.824927998561</v>
      </c>
      <c r="M5075" s="29">
        <f>Table4[[#This Row],[Revenue]]/Table4[[#This Row],[Units]]</f>
        <v>3.9119577142855917</v>
      </c>
      <c r="N5075" s="31">
        <f t="shared" si="400"/>
        <v>0.59846366145354191</v>
      </c>
    </row>
    <row r="5076" spans="1:14" x14ac:dyDescent="0.25">
      <c r="A5076" s="35">
        <v>2019</v>
      </c>
      <c r="B5076" s="15" t="s">
        <v>171</v>
      </c>
      <c r="C5076" s="15" t="s">
        <v>169</v>
      </c>
      <c r="D5076" s="15" t="s">
        <v>6</v>
      </c>
      <c r="E5076" s="15" t="s">
        <v>51</v>
      </c>
      <c r="F5076" s="16">
        <v>960</v>
      </c>
      <c r="G5076" s="19">
        <v>2176.0460145598972</v>
      </c>
      <c r="H5076" s="19">
        <f t="shared" si="396"/>
        <v>2089004.1739775012</v>
      </c>
      <c r="I5076" s="20">
        <v>4533.8261759997858</v>
      </c>
      <c r="J5076" s="19">
        <f t="shared" si="397"/>
        <v>4352473.1289597945</v>
      </c>
      <c r="K5076" s="19">
        <f t="shared" si="398"/>
        <v>2357.7801614398886</v>
      </c>
      <c r="L5076" s="19">
        <f t="shared" si="399"/>
        <v>2263468.9549822933</v>
      </c>
      <c r="M5076" s="29">
        <f>Table4[[#This Row],[Revenue]]/Table4[[#This Row],[Units]]</f>
        <v>4.7227355999997771</v>
      </c>
      <c r="N5076" s="31">
        <f t="shared" si="400"/>
        <v>0.52004202850144732</v>
      </c>
    </row>
    <row r="5077" spans="1:14" x14ac:dyDescent="0.25">
      <c r="A5077" s="35">
        <v>2019</v>
      </c>
      <c r="B5077" s="15" t="s">
        <v>171</v>
      </c>
      <c r="C5077" s="15" t="s">
        <v>169</v>
      </c>
      <c r="D5077" s="15" t="s">
        <v>6</v>
      </c>
      <c r="E5077" s="15" t="s">
        <v>51</v>
      </c>
      <c r="F5077" s="16">
        <v>961</v>
      </c>
      <c r="G5077" s="19">
        <v>1830.8271679999166</v>
      </c>
      <c r="H5077" s="19">
        <f t="shared" si="396"/>
        <v>1759424.9084479199</v>
      </c>
      <c r="I5077" s="20">
        <v>4267.3359679998048</v>
      </c>
      <c r="J5077" s="19">
        <f t="shared" si="397"/>
        <v>4100909.8652478126</v>
      </c>
      <c r="K5077" s="19">
        <f t="shared" si="398"/>
        <v>2436.5087999998882</v>
      </c>
      <c r="L5077" s="19">
        <f t="shared" si="399"/>
        <v>2341484.9567998927</v>
      </c>
      <c r="M5077" s="29">
        <f>Table4[[#This Row],[Revenue]]/Table4[[#This Row],[Units]]</f>
        <v>4.4405160957334076</v>
      </c>
      <c r="N5077" s="31">
        <f t="shared" si="400"/>
        <v>0.57096718380529432</v>
      </c>
    </row>
    <row r="5078" spans="1:14" x14ac:dyDescent="0.25">
      <c r="A5078" s="35">
        <v>2019</v>
      </c>
      <c r="B5078" s="15" t="s">
        <v>175</v>
      </c>
      <c r="C5078" s="15" t="s">
        <v>169</v>
      </c>
      <c r="D5078" s="15" t="s">
        <v>6</v>
      </c>
      <c r="E5078" s="15" t="s">
        <v>51</v>
      </c>
      <c r="F5078" s="16">
        <v>952</v>
      </c>
      <c r="G5078" s="19">
        <v>1777.8599999999219</v>
      </c>
      <c r="H5078" s="19">
        <f t="shared" si="396"/>
        <v>1692522.7199999257</v>
      </c>
      <c r="I5078" s="20">
        <v>3411.3599999998496</v>
      </c>
      <c r="J5078" s="19">
        <f t="shared" si="397"/>
        <v>3247614.7199998568</v>
      </c>
      <c r="K5078" s="19">
        <f t="shared" si="398"/>
        <v>1633.4999999999277</v>
      </c>
      <c r="L5078" s="19">
        <f t="shared" si="399"/>
        <v>1555091.9999999311</v>
      </c>
      <c r="M5078" s="29">
        <f>Table4[[#This Row],[Revenue]]/Table4[[#This Row],[Units]]</f>
        <v>3.5833613445376571</v>
      </c>
      <c r="N5078" s="31">
        <f t="shared" si="400"/>
        <v>0.47884128324187414</v>
      </c>
    </row>
    <row r="5079" spans="1:14" x14ac:dyDescent="0.25">
      <c r="A5079" s="35">
        <v>2019</v>
      </c>
      <c r="B5079" s="15" t="s">
        <v>173</v>
      </c>
      <c r="C5079" s="15" t="s">
        <v>169</v>
      </c>
      <c r="D5079" s="15" t="s">
        <v>5</v>
      </c>
      <c r="E5079" s="15" t="s">
        <v>51</v>
      </c>
      <c r="F5079" s="16">
        <v>653</v>
      </c>
      <c r="G5079" s="19">
        <v>1084.0126499999535</v>
      </c>
      <c r="H5079" s="19">
        <f t="shared" si="396"/>
        <v>707860.26044996968</v>
      </c>
      <c r="I5079" s="20">
        <v>2234.774065999904</v>
      </c>
      <c r="J5079" s="19">
        <f t="shared" si="397"/>
        <v>1459307.4650979373</v>
      </c>
      <c r="K5079" s="19">
        <f t="shared" si="398"/>
        <v>1150.7614159999505</v>
      </c>
      <c r="L5079" s="19">
        <f t="shared" si="399"/>
        <v>751447.20464796759</v>
      </c>
      <c r="M5079" s="29">
        <f>Table4[[#This Row],[Revenue]]/Table4[[#This Row],[Units]]</f>
        <v>3.422318630934003</v>
      </c>
      <c r="N5079" s="31">
        <f t="shared" si="400"/>
        <v>0.51493411951917645</v>
      </c>
    </row>
    <row r="5080" spans="1:14" x14ac:dyDescent="0.25">
      <c r="A5080" s="35">
        <v>2019</v>
      </c>
      <c r="B5080" s="15" t="s">
        <v>172</v>
      </c>
      <c r="C5080" s="15" t="s">
        <v>170</v>
      </c>
      <c r="D5080" s="15" t="s">
        <v>168</v>
      </c>
      <c r="E5080" s="15" t="s">
        <v>51</v>
      </c>
      <c r="F5080" s="16">
        <v>650</v>
      </c>
      <c r="G5080" s="19">
        <v>1114.4225674999539</v>
      </c>
      <c r="H5080" s="19">
        <f t="shared" si="396"/>
        <v>724374.66887497006</v>
      </c>
      <c r="I5080" s="20">
        <v>1706.5042499999297</v>
      </c>
      <c r="J5080" s="19">
        <f t="shared" si="397"/>
        <v>1109227.7624999543</v>
      </c>
      <c r="K5080" s="19">
        <f t="shared" si="398"/>
        <v>592.08168249997584</v>
      </c>
      <c r="L5080" s="19">
        <f t="shared" si="399"/>
        <v>384853.09362498426</v>
      </c>
      <c r="M5080" s="29">
        <f>Table4[[#This Row],[Revenue]]/Table4[[#This Row],[Units]]</f>
        <v>2.6253911538460457</v>
      </c>
      <c r="N5080" s="31">
        <f t="shared" si="400"/>
        <v>0.34695587924846966</v>
      </c>
    </row>
    <row r="5081" spans="1:14" x14ac:dyDescent="0.25">
      <c r="A5081" s="35">
        <v>2019</v>
      </c>
      <c r="B5081" s="15" t="s">
        <v>173</v>
      </c>
      <c r="C5081" s="15" t="s">
        <v>170</v>
      </c>
      <c r="D5081" s="15" t="s">
        <v>168</v>
      </c>
      <c r="E5081" s="15" t="s">
        <v>51</v>
      </c>
      <c r="F5081" s="16">
        <v>611</v>
      </c>
      <c r="G5081" s="19">
        <v>1084.1768327399536</v>
      </c>
      <c r="H5081" s="19">
        <f t="shared" si="396"/>
        <v>662432.04480411171</v>
      </c>
      <c r="I5081" s="20">
        <v>1677.6486539999282</v>
      </c>
      <c r="J5081" s="19">
        <f t="shared" si="397"/>
        <v>1025043.3275939561</v>
      </c>
      <c r="K5081" s="19">
        <f t="shared" si="398"/>
        <v>593.4718212599746</v>
      </c>
      <c r="L5081" s="19">
        <f t="shared" si="399"/>
        <v>362611.28278984444</v>
      </c>
      <c r="M5081" s="29">
        <f>Table4[[#This Row],[Revenue]]/Table4[[#This Row],[Units]]</f>
        <v>2.7457424779049564</v>
      </c>
      <c r="N5081" s="31">
        <f t="shared" si="400"/>
        <v>0.35375215176609914</v>
      </c>
    </row>
    <row r="5082" spans="1:14" x14ac:dyDescent="0.25">
      <c r="A5082" s="35">
        <v>2019</v>
      </c>
      <c r="B5082" s="15" t="s">
        <v>173</v>
      </c>
      <c r="C5082" s="15" t="s">
        <v>169</v>
      </c>
      <c r="D5082" s="15" t="s">
        <v>5</v>
      </c>
      <c r="E5082" s="15" t="s">
        <v>51</v>
      </c>
      <c r="F5082" s="16">
        <v>502</v>
      </c>
      <c r="G5082" s="19">
        <v>834.81344999996406</v>
      </c>
      <c r="H5082" s="19">
        <f t="shared" si="396"/>
        <v>419076.35189998196</v>
      </c>
      <c r="I5082" s="20">
        <v>1849.2134179999205</v>
      </c>
      <c r="J5082" s="19">
        <f t="shared" si="397"/>
        <v>928305.13583596004</v>
      </c>
      <c r="K5082" s="19">
        <f t="shared" si="398"/>
        <v>1014.3999679999564</v>
      </c>
      <c r="L5082" s="19">
        <f t="shared" si="399"/>
        <v>509228.78393597808</v>
      </c>
      <c r="M5082" s="29">
        <f>Table4[[#This Row],[Revenue]]/Table4[[#This Row],[Units]]</f>
        <v>3.6836920677289253</v>
      </c>
      <c r="N5082" s="31">
        <f t="shared" si="400"/>
        <v>0.54855754242639831</v>
      </c>
    </row>
    <row r="5083" spans="1:14" x14ac:dyDescent="0.25">
      <c r="A5083" s="35">
        <v>2019</v>
      </c>
      <c r="B5083" s="15" t="s">
        <v>173</v>
      </c>
      <c r="C5083" s="15" t="s">
        <v>169</v>
      </c>
      <c r="D5083" s="15" t="s">
        <v>5</v>
      </c>
      <c r="E5083" s="15" t="s">
        <v>51</v>
      </c>
      <c r="F5083" s="16">
        <v>441</v>
      </c>
      <c r="G5083" s="19">
        <v>732.37972499996863</v>
      </c>
      <c r="H5083" s="19">
        <f t="shared" si="396"/>
        <v>322979.45872498618</v>
      </c>
      <c r="I5083" s="20">
        <v>1689.5773289999277</v>
      </c>
      <c r="J5083" s="19">
        <f t="shared" si="397"/>
        <v>745103.60208896815</v>
      </c>
      <c r="K5083" s="19">
        <f t="shared" si="398"/>
        <v>957.19760399995903</v>
      </c>
      <c r="L5083" s="19">
        <f t="shared" si="399"/>
        <v>422124.14336398197</v>
      </c>
      <c r="M5083" s="29">
        <f>Table4[[#This Row],[Revenue]]/Table4[[#This Row],[Units]]</f>
        <v>3.8312411088433733</v>
      </c>
      <c r="N5083" s="31">
        <f t="shared" si="400"/>
        <v>0.56653080481763496</v>
      </c>
    </row>
    <row r="5084" spans="1:14" x14ac:dyDescent="0.25">
      <c r="A5084" s="35">
        <v>2019</v>
      </c>
      <c r="B5084" s="15" t="s">
        <v>171</v>
      </c>
      <c r="C5084" s="15" t="s">
        <v>169</v>
      </c>
      <c r="D5084" s="15" t="s">
        <v>6</v>
      </c>
      <c r="E5084" s="15" t="s">
        <v>51</v>
      </c>
      <c r="F5084" s="16">
        <v>337</v>
      </c>
      <c r="G5084" s="19">
        <v>803.24960463996263</v>
      </c>
      <c r="H5084" s="19">
        <f t="shared" si="396"/>
        <v>270695.11676366738</v>
      </c>
      <c r="I5084" s="20">
        <v>1763.8137439999182</v>
      </c>
      <c r="J5084" s="19">
        <f t="shared" si="397"/>
        <v>594405.23172797239</v>
      </c>
      <c r="K5084" s="19">
        <f t="shared" si="398"/>
        <v>960.56413935995556</v>
      </c>
      <c r="L5084" s="19">
        <f t="shared" si="399"/>
        <v>323710.11496430502</v>
      </c>
      <c r="M5084" s="29">
        <f>Table4[[#This Row],[Revenue]]/Table4[[#This Row],[Units]]</f>
        <v>5.2338686765576208</v>
      </c>
      <c r="N5084" s="31">
        <f t="shared" si="400"/>
        <v>0.54459499628436969</v>
      </c>
    </row>
    <row r="5085" spans="1:14" x14ac:dyDescent="0.25">
      <c r="A5085" s="35">
        <v>2019</v>
      </c>
      <c r="B5085" s="15" t="s">
        <v>175</v>
      </c>
      <c r="C5085" s="15" t="s">
        <v>169</v>
      </c>
      <c r="D5085" s="15" t="s">
        <v>6</v>
      </c>
      <c r="E5085" s="15" t="s">
        <v>51</v>
      </c>
      <c r="F5085" s="16">
        <v>228</v>
      </c>
      <c r="G5085" s="19">
        <v>540.03332951997584</v>
      </c>
      <c r="H5085" s="19">
        <f t="shared" si="396"/>
        <v>123127.59913055449</v>
      </c>
      <c r="I5085" s="20">
        <v>959.53399199995692</v>
      </c>
      <c r="J5085" s="19">
        <f t="shared" si="397"/>
        <v>218773.75017599016</v>
      </c>
      <c r="K5085" s="19">
        <f t="shared" si="398"/>
        <v>419.50066247998109</v>
      </c>
      <c r="L5085" s="19">
        <f t="shared" si="399"/>
        <v>95646.151045435676</v>
      </c>
      <c r="M5085" s="29">
        <f>Table4[[#This Row],[Revenue]]/Table4[[#This Row],[Units]]</f>
        <v>4.2084824210524427</v>
      </c>
      <c r="N5085" s="31">
        <f t="shared" si="400"/>
        <v>0.43719208071578136</v>
      </c>
    </row>
    <row r="5086" spans="1:14" x14ac:dyDescent="0.25">
      <c r="A5086" s="35">
        <v>2020</v>
      </c>
      <c r="B5086" s="15" t="s">
        <v>173</v>
      </c>
      <c r="C5086" s="15" t="s">
        <v>169</v>
      </c>
      <c r="D5086" s="15" t="s">
        <v>6</v>
      </c>
      <c r="E5086" s="15" t="s">
        <v>51</v>
      </c>
      <c r="F5086" s="16">
        <v>954</v>
      </c>
      <c r="G5086" s="19">
        <v>3553.0803705598219</v>
      </c>
      <c r="H5086" s="19">
        <f t="shared" si="396"/>
        <v>3389638.67351407</v>
      </c>
      <c r="I5086" s="20">
        <v>5497.2541759997494</v>
      </c>
      <c r="J5086" s="19">
        <f t="shared" si="397"/>
        <v>5244380.483903761</v>
      </c>
      <c r="K5086" s="19">
        <f t="shared" si="398"/>
        <v>1944.1738054399275</v>
      </c>
      <c r="L5086" s="19">
        <f t="shared" si="399"/>
        <v>1854741.810389691</v>
      </c>
      <c r="M5086" s="29">
        <f>Table4[[#This Row],[Revenue]]/Table4[[#This Row],[Units]]</f>
        <v>5.7623209392030912</v>
      </c>
      <c r="N5086" s="31">
        <f t="shared" si="400"/>
        <v>0.35366270927182542</v>
      </c>
    </row>
    <row r="5087" spans="1:14" x14ac:dyDescent="0.25">
      <c r="A5087" s="35">
        <v>2020</v>
      </c>
      <c r="B5087" s="15" t="s">
        <v>175</v>
      </c>
      <c r="C5087" s="15" t="s">
        <v>169</v>
      </c>
      <c r="D5087" s="15" t="s">
        <v>6</v>
      </c>
      <c r="E5087" s="15" t="s">
        <v>51</v>
      </c>
      <c r="F5087" s="16">
        <v>968</v>
      </c>
      <c r="G5087" s="19">
        <v>2028.8856959998957</v>
      </c>
      <c r="H5087" s="19">
        <f t="shared" si="396"/>
        <v>1963961.353727899</v>
      </c>
      <c r="I5087" s="20">
        <v>4922.0052959997465</v>
      </c>
      <c r="J5087" s="19">
        <f t="shared" si="397"/>
        <v>4764501.1265277546</v>
      </c>
      <c r="K5087" s="19">
        <f t="shared" si="398"/>
        <v>2893.1195999998508</v>
      </c>
      <c r="L5087" s="19">
        <f t="shared" si="399"/>
        <v>2800539.7727998556</v>
      </c>
      <c r="M5087" s="29">
        <f>Table4[[#This Row],[Revenue]]/Table4[[#This Row],[Units]]</f>
        <v>5.0847162148757716</v>
      </c>
      <c r="N5087" s="31">
        <f t="shared" si="400"/>
        <v>0.58779286612128823</v>
      </c>
    </row>
    <row r="5088" spans="1:14" x14ac:dyDescent="0.25">
      <c r="A5088" s="35">
        <v>2020</v>
      </c>
      <c r="B5088" s="15" t="s">
        <v>171</v>
      </c>
      <c r="C5088" s="15" t="s">
        <v>169</v>
      </c>
      <c r="D5088" s="15" t="s">
        <v>6</v>
      </c>
      <c r="E5088" s="15" t="s">
        <v>51</v>
      </c>
      <c r="F5088" s="16">
        <v>962</v>
      </c>
      <c r="G5088" s="19">
        <v>2396.92914555987</v>
      </c>
      <c r="H5088" s="19">
        <f t="shared" si="396"/>
        <v>2305845.8380285949</v>
      </c>
      <c r="I5088" s="20">
        <v>4889.9362759997357</v>
      </c>
      <c r="J5088" s="19">
        <f t="shared" si="397"/>
        <v>4704118.6975117456</v>
      </c>
      <c r="K5088" s="19">
        <f t="shared" si="398"/>
        <v>2493.0071304398657</v>
      </c>
      <c r="L5088" s="19">
        <f t="shared" si="399"/>
        <v>2398272.8594831508</v>
      </c>
      <c r="M5088" s="29">
        <f>Table4[[#This Row],[Revenue]]/Table4[[#This Row],[Units]]</f>
        <v>5.0830938419955674</v>
      </c>
      <c r="N5088" s="31">
        <f t="shared" si="400"/>
        <v>0.5098240528564304</v>
      </c>
    </row>
    <row r="5089" spans="1:14" x14ac:dyDescent="0.25">
      <c r="A5089" s="35">
        <v>2020</v>
      </c>
      <c r="B5089" s="15" t="s">
        <v>172</v>
      </c>
      <c r="C5089" s="15" t="s">
        <v>169</v>
      </c>
      <c r="D5089" s="15" t="s">
        <v>6</v>
      </c>
      <c r="E5089" s="15" t="s">
        <v>51</v>
      </c>
      <c r="F5089" s="16">
        <v>956</v>
      </c>
      <c r="G5089" s="19">
        <v>2290.6604617598887</v>
      </c>
      <c r="H5089" s="19">
        <f t="shared" si="396"/>
        <v>2189871.4014424537</v>
      </c>
      <c r="I5089" s="20">
        <v>4804.587295999766</v>
      </c>
      <c r="J5089" s="19">
        <f t="shared" si="397"/>
        <v>4593185.4549757764</v>
      </c>
      <c r="K5089" s="19">
        <f t="shared" si="398"/>
        <v>2513.9268342398773</v>
      </c>
      <c r="L5089" s="19">
        <f t="shared" si="399"/>
        <v>2403314.0535333226</v>
      </c>
      <c r="M5089" s="29">
        <f>Table4[[#This Row],[Revenue]]/Table4[[#This Row],[Units]]</f>
        <v>5.0257189288700479</v>
      </c>
      <c r="N5089" s="31">
        <f t="shared" si="400"/>
        <v>0.52323470869869271</v>
      </c>
    </row>
    <row r="5090" spans="1:14" x14ac:dyDescent="0.25">
      <c r="A5090" s="35">
        <v>2020</v>
      </c>
      <c r="B5090" s="15" t="s">
        <v>173</v>
      </c>
      <c r="C5090" s="15" t="s">
        <v>169</v>
      </c>
      <c r="D5090" s="15" t="s">
        <v>6</v>
      </c>
      <c r="E5090" s="15" t="s">
        <v>51</v>
      </c>
      <c r="F5090" s="16">
        <v>430</v>
      </c>
      <c r="G5090" s="19">
        <v>1029.4965213599478</v>
      </c>
      <c r="H5090" s="19">
        <f t="shared" si="396"/>
        <v>442683.50418477756</v>
      </c>
      <c r="I5090" s="20">
        <v>2311.5508559998825</v>
      </c>
      <c r="J5090" s="19">
        <f t="shared" si="397"/>
        <v>993966.86807994952</v>
      </c>
      <c r="K5090" s="19">
        <f t="shared" si="398"/>
        <v>1282.0543346399347</v>
      </c>
      <c r="L5090" s="19">
        <f t="shared" si="399"/>
        <v>551283.36389517202</v>
      </c>
      <c r="M5090" s="29">
        <f>Table4[[#This Row],[Revenue]]/Table4[[#This Row],[Units]]</f>
        <v>5.3756996651160058</v>
      </c>
      <c r="N5090" s="31">
        <f t="shared" si="400"/>
        <v>0.55462951693761042</v>
      </c>
    </row>
    <row r="5091" spans="1:14" x14ac:dyDescent="0.25">
      <c r="A5091" s="35">
        <v>2020</v>
      </c>
      <c r="B5091" s="15" t="s">
        <v>175</v>
      </c>
      <c r="C5091" s="15" t="s">
        <v>169</v>
      </c>
      <c r="D5091" s="15" t="s">
        <v>6</v>
      </c>
      <c r="E5091" s="15" t="s">
        <v>51</v>
      </c>
      <c r="F5091" s="16">
        <v>444</v>
      </c>
      <c r="G5091" s="19">
        <v>971.72341715994935</v>
      </c>
      <c r="H5091" s="19">
        <f t="shared" si="396"/>
        <v>431445.19721901749</v>
      </c>
      <c r="I5091" s="20">
        <v>2171.3370359998871</v>
      </c>
      <c r="J5091" s="19">
        <f t="shared" si="397"/>
        <v>964073.64398394991</v>
      </c>
      <c r="K5091" s="19">
        <f t="shared" si="398"/>
        <v>1199.6136188399378</v>
      </c>
      <c r="L5091" s="19">
        <f t="shared" si="399"/>
        <v>532628.44676493248</v>
      </c>
      <c r="M5091" s="29">
        <f>Table4[[#This Row],[Revenue]]/Table4[[#This Row],[Units]]</f>
        <v>4.8903987297294753</v>
      </c>
      <c r="N5091" s="31">
        <f t="shared" si="400"/>
        <v>0.55247692962945438</v>
      </c>
    </row>
    <row r="5092" spans="1:14" x14ac:dyDescent="0.25">
      <c r="A5092" s="35">
        <v>2020</v>
      </c>
      <c r="B5092" s="15" t="s">
        <v>172</v>
      </c>
      <c r="C5092" s="15" t="s">
        <v>169</v>
      </c>
      <c r="D5092" s="15" t="s">
        <v>6</v>
      </c>
      <c r="E5092" s="15" t="s">
        <v>51</v>
      </c>
      <c r="F5092" s="16">
        <v>432</v>
      </c>
      <c r="G5092" s="19">
        <v>812.42722455995988</v>
      </c>
      <c r="H5092" s="19">
        <f t="shared" si="396"/>
        <v>350968.56100990268</v>
      </c>
      <c r="I5092" s="20">
        <v>2177.2671759998925</v>
      </c>
      <c r="J5092" s="19">
        <f t="shared" si="397"/>
        <v>940579.4200319536</v>
      </c>
      <c r="K5092" s="19">
        <f t="shared" si="398"/>
        <v>1364.8399514399325</v>
      </c>
      <c r="L5092" s="19">
        <f t="shared" si="399"/>
        <v>589610.85902205086</v>
      </c>
      <c r="M5092" s="29">
        <f>Table4[[#This Row],[Revenue]]/Table4[[#This Row],[Units]]</f>
        <v>5.0399703148145658</v>
      </c>
      <c r="N5092" s="31">
        <f t="shared" si="400"/>
        <v>0.62685919600709583</v>
      </c>
    </row>
    <row r="5093" spans="1:14" x14ac:dyDescent="0.25">
      <c r="A5093" s="35">
        <v>2020</v>
      </c>
      <c r="B5093" s="15" t="s">
        <v>171</v>
      </c>
      <c r="C5093" s="15" t="s">
        <v>169</v>
      </c>
      <c r="D5093" s="15" t="s">
        <v>6</v>
      </c>
      <c r="E5093" s="15" t="s">
        <v>51</v>
      </c>
      <c r="F5093" s="16">
        <v>338</v>
      </c>
      <c r="G5093" s="19">
        <v>777.30159275995754</v>
      </c>
      <c r="H5093" s="19">
        <f t="shared" si="396"/>
        <v>262727.93835286563</v>
      </c>
      <c r="I5093" s="20">
        <v>2008.3473959998905</v>
      </c>
      <c r="J5093" s="19">
        <f t="shared" si="397"/>
        <v>678821.41984796303</v>
      </c>
      <c r="K5093" s="19">
        <f t="shared" si="398"/>
        <v>1231.0458032399329</v>
      </c>
      <c r="L5093" s="19">
        <f t="shared" si="399"/>
        <v>416093.4814950974</v>
      </c>
      <c r="M5093" s="29">
        <f>Table4[[#This Row],[Revenue]]/Table4[[#This Row],[Units]]</f>
        <v>5.941856201183108</v>
      </c>
      <c r="N5093" s="31">
        <f t="shared" si="400"/>
        <v>0.61296457260922999</v>
      </c>
    </row>
    <row r="5094" spans="1:14" x14ac:dyDescent="0.25">
      <c r="A5094" s="35">
        <v>2020</v>
      </c>
      <c r="B5094" s="15" t="s">
        <v>171</v>
      </c>
      <c r="C5094" s="15" t="s">
        <v>169</v>
      </c>
      <c r="D5094" s="15" t="s">
        <v>6</v>
      </c>
      <c r="E5094" s="15" t="s">
        <v>51</v>
      </c>
      <c r="F5094" s="16">
        <v>341</v>
      </c>
      <c r="G5094" s="19">
        <v>760.78730195995945</v>
      </c>
      <c r="H5094" s="19">
        <f t="shared" si="396"/>
        <v>259428.46996834618</v>
      </c>
      <c r="I5094" s="20">
        <v>1965.6787159998951</v>
      </c>
      <c r="J5094" s="19">
        <f t="shared" si="397"/>
        <v>670296.44215596421</v>
      </c>
      <c r="K5094" s="19">
        <f t="shared" si="398"/>
        <v>1204.8914140399356</v>
      </c>
      <c r="L5094" s="19">
        <f t="shared" si="399"/>
        <v>410867.97218761803</v>
      </c>
      <c r="M5094" s="29">
        <f>Table4[[#This Row],[Revenue]]/Table4[[#This Row],[Units]]</f>
        <v>5.7644537126096633</v>
      </c>
      <c r="N5094" s="31">
        <f t="shared" si="400"/>
        <v>0.61296457260922999</v>
      </c>
    </row>
    <row r="5095" spans="1:14" x14ac:dyDescent="0.25">
      <c r="A5095" s="35">
        <v>2020</v>
      </c>
      <c r="B5095" s="15" t="s">
        <v>174</v>
      </c>
      <c r="C5095" s="15" t="s">
        <v>169</v>
      </c>
      <c r="D5095" s="15" t="s">
        <v>6</v>
      </c>
      <c r="E5095" s="15" t="s">
        <v>51</v>
      </c>
      <c r="F5095" s="16">
        <v>336</v>
      </c>
      <c r="G5095" s="19">
        <v>732.01748375996488</v>
      </c>
      <c r="H5095" s="19">
        <f t="shared" si="396"/>
        <v>245957.87454334821</v>
      </c>
      <c r="I5095" s="20">
        <v>1966.8534959999058</v>
      </c>
      <c r="J5095" s="19">
        <f t="shared" si="397"/>
        <v>660862.7746559683</v>
      </c>
      <c r="K5095" s="19">
        <f t="shared" si="398"/>
        <v>1234.8360122399408</v>
      </c>
      <c r="L5095" s="19">
        <f t="shared" si="399"/>
        <v>414904.90011262009</v>
      </c>
      <c r="M5095" s="29">
        <f>Table4[[#This Row],[Revenue]]/Table4[[#This Row],[Units]]</f>
        <v>5.8537306428568625</v>
      </c>
      <c r="N5095" s="31">
        <f t="shared" si="400"/>
        <v>0.6278230761728274</v>
      </c>
    </row>
    <row r="5096" spans="1:14" x14ac:dyDescent="0.25">
      <c r="A5096" s="35">
        <v>1991</v>
      </c>
      <c r="B5096" s="15" t="s">
        <v>174</v>
      </c>
      <c r="C5096" s="15" t="s">
        <v>170</v>
      </c>
      <c r="D5096" s="15" t="s">
        <v>168</v>
      </c>
      <c r="E5096" s="15" t="s">
        <v>52</v>
      </c>
      <c r="F5096" s="16">
        <v>845</v>
      </c>
      <c r="G5096" s="19">
        <v>1118.6369321029763</v>
      </c>
      <c r="H5096" s="19">
        <f t="shared" si="396"/>
        <v>945248.20762701496</v>
      </c>
      <c r="I5096" s="20">
        <v>2202.4860712999634</v>
      </c>
      <c r="J5096" s="19">
        <f t="shared" si="397"/>
        <v>1861100.7302484692</v>
      </c>
      <c r="K5096" s="19">
        <f t="shared" si="398"/>
        <v>1083.8491391969872</v>
      </c>
      <c r="L5096" s="19">
        <f t="shared" si="399"/>
        <v>915852.52262145421</v>
      </c>
      <c r="M5096" s="29">
        <f>Table4[[#This Row],[Revenue]]/Table4[[#This Row],[Units]]</f>
        <v>2.6064923920709626</v>
      </c>
      <c r="N5096" s="31">
        <f t="shared" si="400"/>
        <v>0.49210260773965836</v>
      </c>
    </row>
    <row r="5097" spans="1:14" x14ac:dyDescent="0.25">
      <c r="A5097" s="35">
        <v>1991</v>
      </c>
      <c r="B5097" s="15" t="s">
        <v>174</v>
      </c>
      <c r="C5097" s="15" t="s">
        <v>169</v>
      </c>
      <c r="D5097" s="15" t="s">
        <v>6</v>
      </c>
      <c r="E5097" s="15" t="s">
        <v>52</v>
      </c>
      <c r="F5097" s="16">
        <v>604</v>
      </c>
      <c r="G5097" s="19">
        <v>827.92997999998352</v>
      </c>
      <c r="H5097" s="19">
        <f t="shared" si="396"/>
        <v>500069.70791999006</v>
      </c>
      <c r="I5097" s="20">
        <v>1858.9594481999629</v>
      </c>
      <c r="J5097" s="19">
        <f t="shared" si="397"/>
        <v>1122811.5067127775</v>
      </c>
      <c r="K5097" s="19">
        <f t="shared" si="398"/>
        <v>1031.0294681999794</v>
      </c>
      <c r="L5097" s="19">
        <f t="shared" si="399"/>
        <v>622741.79879278748</v>
      </c>
      <c r="M5097" s="29">
        <f>Table4[[#This Row],[Revenue]]/Table4[[#This Row],[Units]]</f>
        <v>3.0777474307946404</v>
      </c>
      <c r="N5097" s="31">
        <f t="shared" si="400"/>
        <v>0.55462719705818697</v>
      </c>
    </row>
    <row r="5098" spans="1:14" x14ac:dyDescent="0.25">
      <c r="A5098" s="35">
        <v>1992</v>
      </c>
      <c r="B5098" s="15" t="s">
        <v>176</v>
      </c>
      <c r="C5098" s="15" t="s">
        <v>169</v>
      </c>
      <c r="D5098" s="15" t="s">
        <v>6</v>
      </c>
      <c r="E5098" s="15" t="s">
        <v>52</v>
      </c>
      <c r="F5098" s="16">
        <v>991</v>
      </c>
      <c r="G5098" s="19">
        <v>1680.6755489999375</v>
      </c>
      <c r="H5098" s="19">
        <f t="shared" si="396"/>
        <v>1665549.4690589381</v>
      </c>
      <c r="I5098" s="20">
        <v>3203.9556989998805</v>
      </c>
      <c r="J5098" s="19">
        <f t="shared" si="397"/>
        <v>3175120.0977088814</v>
      </c>
      <c r="K5098" s="19">
        <f t="shared" si="398"/>
        <v>1523.280149999943</v>
      </c>
      <c r="L5098" s="19">
        <f t="shared" si="399"/>
        <v>1509570.6286499433</v>
      </c>
      <c r="M5098" s="29">
        <f>Table4[[#This Row],[Revenue]]/Table4[[#This Row],[Units]]</f>
        <v>3.2330531775982649</v>
      </c>
      <c r="N5098" s="31">
        <f t="shared" si="400"/>
        <v>0.47543733219389928</v>
      </c>
    </row>
    <row r="5099" spans="1:14" x14ac:dyDescent="0.25">
      <c r="A5099" s="35">
        <v>1992</v>
      </c>
      <c r="B5099" s="15" t="s">
        <v>174</v>
      </c>
      <c r="C5099" s="15" t="s">
        <v>170</v>
      </c>
      <c r="D5099" s="15" t="s">
        <v>168</v>
      </c>
      <c r="E5099" s="15" t="s">
        <v>52</v>
      </c>
      <c r="F5099" s="16">
        <v>974</v>
      </c>
      <c r="G5099" s="19">
        <v>1371.9606468599584</v>
      </c>
      <c r="H5099" s="19">
        <f t="shared" si="396"/>
        <v>1336289.6700415995</v>
      </c>
      <c r="I5099" s="20">
        <v>2478.5045059999397</v>
      </c>
      <c r="J5099" s="19">
        <f t="shared" si="397"/>
        <v>2414063.3888439415</v>
      </c>
      <c r="K5099" s="19">
        <f t="shared" si="398"/>
        <v>1106.5438591399814</v>
      </c>
      <c r="L5099" s="19">
        <f t="shared" si="399"/>
        <v>1077773.718802342</v>
      </c>
      <c r="M5099" s="29">
        <f>Table4[[#This Row],[Revenue]]/Table4[[#This Row],[Units]]</f>
        <v>2.544665817248398</v>
      </c>
      <c r="N5099" s="31">
        <f t="shared" si="400"/>
        <v>0.44645626282351741</v>
      </c>
    </row>
    <row r="5100" spans="1:14" x14ac:dyDescent="0.25">
      <c r="A5100" s="35">
        <v>1992</v>
      </c>
      <c r="B5100" s="15" t="s">
        <v>176</v>
      </c>
      <c r="C5100" s="15" t="s">
        <v>170</v>
      </c>
      <c r="D5100" s="15" t="s">
        <v>168</v>
      </c>
      <c r="E5100" s="15" t="s">
        <v>52</v>
      </c>
      <c r="F5100" s="16">
        <v>845</v>
      </c>
      <c r="G5100" s="19">
        <v>1325.7067564999504</v>
      </c>
      <c r="H5100" s="19">
        <f t="shared" si="396"/>
        <v>1120222.209242458</v>
      </c>
      <c r="I5100" s="20">
        <v>2449.3161499999269</v>
      </c>
      <c r="J5100" s="19">
        <f t="shared" si="397"/>
        <v>2069672.1467499381</v>
      </c>
      <c r="K5100" s="19">
        <f t="shared" si="398"/>
        <v>1123.6093934999765</v>
      </c>
      <c r="L5100" s="19">
        <f t="shared" si="399"/>
        <v>949449.93750748015</v>
      </c>
      <c r="M5100" s="29">
        <f>Table4[[#This Row],[Revenue]]/Table4[[#This Row],[Units]]</f>
        <v>2.8985989940827537</v>
      </c>
      <c r="N5100" s="31">
        <f t="shared" si="400"/>
        <v>0.45874412476315479</v>
      </c>
    </row>
    <row r="5101" spans="1:14" x14ac:dyDescent="0.25">
      <c r="A5101" s="35">
        <v>1992</v>
      </c>
      <c r="B5101" s="15" t="s">
        <v>172</v>
      </c>
      <c r="C5101" s="15" t="s">
        <v>169</v>
      </c>
      <c r="D5101" s="15" t="s">
        <v>6</v>
      </c>
      <c r="E5101" s="15" t="s">
        <v>52</v>
      </c>
      <c r="F5101" s="16">
        <v>604</v>
      </c>
      <c r="G5101" s="19">
        <v>982.53706799996644</v>
      </c>
      <c r="H5101" s="19">
        <f t="shared" si="396"/>
        <v>593452.38907197968</v>
      </c>
      <c r="I5101" s="20">
        <v>2064.4018679999294</v>
      </c>
      <c r="J5101" s="19">
        <f t="shared" si="397"/>
        <v>1246898.7282719575</v>
      </c>
      <c r="K5101" s="19">
        <f t="shared" si="398"/>
        <v>1081.864799999963</v>
      </c>
      <c r="L5101" s="19">
        <f t="shared" si="399"/>
        <v>653446.33919997781</v>
      </c>
      <c r="M5101" s="29">
        <f>Table4[[#This Row],[Revenue]]/Table4[[#This Row],[Units]]</f>
        <v>3.4178838874171018</v>
      </c>
      <c r="N5101" s="31">
        <f t="shared" si="400"/>
        <v>0.52405726654767781</v>
      </c>
    </row>
    <row r="5102" spans="1:14" x14ac:dyDescent="0.25">
      <c r="A5102" s="35">
        <v>1992</v>
      </c>
      <c r="B5102" s="15" t="s">
        <v>172</v>
      </c>
      <c r="C5102" s="15" t="s">
        <v>169</v>
      </c>
      <c r="D5102" s="15" t="s">
        <v>6</v>
      </c>
      <c r="E5102" s="15" t="s">
        <v>52</v>
      </c>
      <c r="F5102" s="16">
        <v>419</v>
      </c>
      <c r="G5102" s="19">
        <v>682.2204089999766</v>
      </c>
      <c r="H5102" s="19">
        <f t="shared" si="396"/>
        <v>285850.35137099022</v>
      </c>
      <c r="I5102" s="20">
        <v>1583.6215589999458</v>
      </c>
      <c r="J5102" s="19">
        <f t="shared" si="397"/>
        <v>663537.43322097731</v>
      </c>
      <c r="K5102" s="19">
        <f t="shared" si="398"/>
        <v>901.40114999996922</v>
      </c>
      <c r="L5102" s="19">
        <f t="shared" si="399"/>
        <v>377687.08184998709</v>
      </c>
      <c r="M5102" s="29">
        <f>Table4[[#This Row],[Revenue]]/Table4[[#This Row],[Units]]</f>
        <v>3.7795263937946202</v>
      </c>
      <c r="N5102" s="31">
        <f t="shared" si="400"/>
        <v>0.56920237343144187</v>
      </c>
    </row>
    <row r="5103" spans="1:14" x14ac:dyDescent="0.25">
      <c r="A5103" s="35">
        <v>1992</v>
      </c>
      <c r="B5103" s="15" t="s">
        <v>174</v>
      </c>
      <c r="C5103" s="15" t="s">
        <v>170</v>
      </c>
      <c r="D5103" s="15" t="s">
        <v>168</v>
      </c>
      <c r="E5103" s="15" t="s">
        <v>52</v>
      </c>
      <c r="F5103" s="16">
        <v>427</v>
      </c>
      <c r="G5103" s="19">
        <v>691.37258516997827</v>
      </c>
      <c r="H5103" s="19">
        <f t="shared" si="396"/>
        <v>295216.0938675807</v>
      </c>
      <c r="I5103" s="20">
        <v>1143.9668069999641</v>
      </c>
      <c r="J5103" s="19">
        <f t="shared" si="397"/>
        <v>488473.8265889847</v>
      </c>
      <c r="K5103" s="19">
        <f t="shared" si="398"/>
        <v>452.59422182998583</v>
      </c>
      <c r="L5103" s="19">
        <f t="shared" si="399"/>
        <v>193257.732721404</v>
      </c>
      <c r="M5103" s="29">
        <f>Table4[[#This Row],[Revenue]]/Table4[[#This Row],[Units]]</f>
        <v>2.6790791733020236</v>
      </c>
      <c r="N5103" s="31">
        <f t="shared" si="400"/>
        <v>0.39563579909884572</v>
      </c>
    </row>
    <row r="5104" spans="1:14" x14ac:dyDescent="0.25">
      <c r="A5104" s="35">
        <v>1992</v>
      </c>
      <c r="B5104" s="15" t="s">
        <v>172</v>
      </c>
      <c r="C5104" s="15" t="s">
        <v>170</v>
      </c>
      <c r="D5104" s="15" t="s">
        <v>168</v>
      </c>
      <c r="E5104" s="15" t="s">
        <v>52</v>
      </c>
      <c r="F5104" s="16">
        <v>175</v>
      </c>
      <c r="G5104" s="19">
        <v>380.00209324998724</v>
      </c>
      <c r="H5104" s="19">
        <f t="shared" si="396"/>
        <v>66500.366318747765</v>
      </c>
      <c r="I5104" s="20">
        <v>768.48457499997426</v>
      </c>
      <c r="J5104" s="19">
        <f t="shared" si="397"/>
        <v>134484.80062499549</v>
      </c>
      <c r="K5104" s="19">
        <f t="shared" si="398"/>
        <v>388.48248174998702</v>
      </c>
      <c r="L5104" s="19">
        <f t="shared" si="399"/>
        <v>67984.434306247727</v>
      </c>
      <c r="M5104" s="29">
        <f>Table4[[#This Row],[Revenue]]/Table4[[#This Row],[Units]]</f>
        <v>4.3913404285712812</v>
      </c>
      <c r="N5104" s="31">
        <f t="shared" si="400"/>
        <v>0.50551760489141895</v>
      </c>
    </row>
    <row r="5105" spans="1:14" x14ac:dyDescent="0.25">
      <c r="A5105" s="35">
        <v>1992</v>
      </c>
      <c r="B5105" s="15" t="s">
        <v>171</v>
      </c>
      <c r="C5105" s="15" t="s">
        <v>169</v>
      </c>
      <c r="D5105" s="15" t="s">
        <v>6</v>
      </c>
      <c r="E5105" s="15" t="s">
        <v>52</v>
      </c>
      <c r="F5105" s="16">
        <v>116</v>
      </c>
      <c r="G5105" s="19">
        <v>180.56930189999275</v>
      </c>
      <c r="H5105" s="19">
        <f t="shared" si="396"/>
        <v>20946.039020399159</v>
      </c>
      <c r="I5105" s="20">
        <v>548.33648999997808</v>
      </c>
      <c r="J5105" s="19">
        <f t="shared" si="397"/>
        <v>63607.032839997461</v>
      </c>
      <c r="K5105" s="19">
        <f t="shared" si="398"/>
        <v>367.76718809998533</v>
      </c>
      <c r="L5105" s="19">
        <f t="shared" si="399"/>
        <v>42660.993819598298</v>
      </c>
      <c r="M5105" s="29">
        <f>Table4[[#This Row],[Revenue]]/Table4[[#This Row],[Units]]</f>
        <v>4.7270387068963631</v>
      </c>
      <c r="N5105" s="31">
        <f t="shared" si="400"/>
        <v>0.67069617799829451</v>
      </c>
    </row>
    <row r="5106" spans="1:14" x14ac:dyDescent="0.25">
      <c r="A5106" s="35">
        <v>1996</v>
      </c>
      <c r="B5106" s="15" t="s">
        <v>176</v>
      </c>
      <c r="C5106" s="15" t="s">
        <v>170</v>
      </c>
      <c r="D5106" s="15" t="s">
        <v>168</v>
      </c>
      <c r="E5106" s="15" t="s">
        <v>52</v>
      </c>
      <c r="F5106" s="16">
        <v>468</v>
      </c>
      <c r="G5106" s="19">
        <v>581.40558143999613</v>
      </c>
      <c r="H5106" s="19">
        <f t="shared" si="396"/>
        <v>272097.81211391819</v>
      </c>
      <c r="I5106" s="20">
        <v>969.69542399999341</v>
      </c>
      <c r="J5106" s="19">
        <f t="shared" si="397"/>
        <v>453817.45843199693</v>
      </c>
      <c r="K5106" s="19">
        <f t="shared" si="398"/>
        <v>388.28984255999728</v>
      </c>
      <c r="L5106" s="19">
        <f t="shared" si="399"/>
        <v>181719.64631807874</v>
      </c>
      <c r="M5106" s="29">
        <f>Table4[[#This Row],[Revenue]]/Table4[[#This Row],[Units]]</f>
        <v>2.0719987692307553</v>
      </c>
      <c r="N5106" s="31">
        <f t="shared" si="400"/>
        <v>0.40042453841671416</v>
      </c>
    </row>
    <row r="5107" spans="1:14" x14ac:dyDescent="0.25">
      <c r="A5107" s="35">
        <v>1997</v>
      </c>
      <c r="B5107" s="15" t="s">
        <v>176</v>
      </c>
      <c r="C5107" s="15" t="s">
        <v>170</v>
      </c>
      <c r="D5107" s="15" t="s">
        <v>168</v>
      </c>
      <c r="E5107" s="15" t="s">
        <v>52</v>
      </c>
      <c r="F5107" s="16">
        <v>944</v>
      </c>
      <c r="G5107" s="19">
        <v>1226.9553485439744</v>
      </c>
      <c r="H5107" s="19">
        <f t="shared" si="396"/>
        <v>1158245.8490255119</v>
      </c>
      <c r="I5107" s="20">
        <v>2341.5333823999617</v>
      </c>
      <c r="J5107" s="19">
        <f t="shared" si="397"/>
        <v>2210407.5129855638</v>
      </c>
      <c r="K5107" s="19">
        <f t="shared" si="398"/>
        <v>1114.5780338559873</v>
      </c>
      <c r="L5107" s="19">
        <f t="shared" si="399"/>
        <v>1052161.663960052</v>
      </c>
      <c r="M5107" s="29">
        <f>Table4[[#This Row],[Revenue]]/Table4[[#This Row],[Units]]</f>
        <v>2.4804379050847052</v>
      </c>
      <c r="N5107" s="31">
        <f t="shared" si="400"/>
        <v>0.47600347799167281</v>
      </c>
    </row>
    <row r="5108" spans="1:14" x14ac:dyDescent="0.25">
      <c r="A5108" s="35">
        <v>1997</v>
      </c>
      <c r="B5108" s="15" t="s">
        <v>171</v>
      </c>
      <c r="C5108" s="15" t="s">
        <v>169</v>
      </c>
      <c r="D5108" s="15" t="s">
        <v>6</v>
      </c>
      <c r="E5108" s="15" t="s">
        <v>52</v>
      </c>
      <c r="F5108" s="16">
        <v>780</v>
      </c>
      <c r="G5108" s="19">
        <v>1133.8563599999716</v>
      </c>
      <c r="H5108" s="19">
        <f t="shared" si="396"/>
        <v>884407.96079997788</v>
      </c>
      <c r="I5108" s="20">
        <v>2418.2735723999394</v>
      </c>
      <c r="J5108" s="19">
        <f t="shared" si="397"/>
        <v>1886253.3864719528</v>
      </c>
      <c r="K5108" s="19">
        <f t="shared" si="398"/>
        <v>1284.4172123999679</v>
      </c>
      <c r="L5108" s="19">
        <f t="shared" si="399"/>
        <v>1001845.4256719749</v>
      </c>
      <c r="M5108" s="29">
        <f>Table4[[#This Row],[Revenue]]/Table4[[#This Row],[Units]]</f>
        <v>3.1003507338460761</v>
      </c>
      <c r="N5108" s="31">
        <f t="shared" si="400"/>
        <v>0.53112982214220228</v>
      </c>
    </row>
    <row r="5109" spans="1:14" x14ac:dyDescent="0.25">
      <c r="A5109" s="35">
        <v>1998</v>
      </c>
      <c r="B5109" s="15" t="s">
        <v>176</v>
      </c>
      <c r="C5109" s="15" t="s">
        <v>169</v>
      </c>
      <c r="D5109" s="15" t="s">
        <v>6</v>
      </c>
      <c r="E5109" s="15" t="s">
        <v>52</v>
      </c>
      <c r="F5109" s="16">
        <v>923</v>
      </c>
      <c r="G5109" s="19">
        <v>1437.1082309999558</v>
      </c>
      <c r="H5109" s="19">
        <f t="shared" si="396"/>
        <v>1326450.8972129591</v>
      </c>
      <c r="I5109" s="20">
        <v>2771.8110809999148</v>
      </c>
      <c r="J5109" s="19">
        <f t="shared" si="397"/>
        <v>2558381.6277629212</v>
      </c>
      <c r="K5109" s="19">
        <f t="shared" si="398"/>
        <v>1334.702849999959</v>
      </c>
      <c r="L5109" s="19">
        <f t="shared" si="399"/>
        <v>1231930.730549962</v>
      </c>
      <c r="M5109" s="29">
        <f>Table4[[#This Row],[Revenue]]/Table4[[#This Row],[Units]]</f>
        <v>3.0030455915492036</v>
      </c>
      <c r="N5109" s="31">
        <f t="shared" si="400"/>
        <v>0.48152735197179192</v>
      </c>
    </row>
    <row r="5110" spans="1:14" x14ac:dyDescent="0.25">
      <c r="A5110" s="35">
        <v>1998</v>
      </c>
      <c r="B5110" s="15" t="s">
        <v>172</v>
      </c>
      <c r="C5110" s="15" t="s">
        <v>170</v>
      </c>
      <c r="D5110" s="15" t="s">
        <v>168</v>
      </c>
      <c r="E5110" s="15" t="s">
        <v>52</v>
      </c>
      <c r="F5110" s="16">
        <v>116</v>
      </c>
      <c r="G5110" s="19">
        <v>145.55568299999612</v>
      </c>
      <c r="H5110" s="19">
        <f t="shared" si="396"/>
        <v>16884.459227999549</v>
      </c>
      <c r="I5110" s="20">
        <v>455.13929999998788</v>
      </c>
      <c r="J5110" s="19">
        <f t="shared" si="397"/>
        <v>52796.158799998593</v>
      </c>
      <c r="K5110" s="19">
        <f t="shared" si="398"/>
        <v>309.58361699999176</v>
      </c>
      <c r="L5110" s="19">
        <f t="shared" si="399"/>
        <v>35911.699571999045</v>
      </c>
      <c r="M5110" s="29">
        <f>Table4[[#This Row],[Revenue]]/Table4[[#This Row],[Units]]</f>
        <v>3.9236146551723095</v>
      </c>
      <c r="N5110" s="31">
        <f t="shared" si="400"/>
        <v>0.68019530943603423</v>
      </c>
    </row>
    <row r="5111" spans="1:14" x14ac:dyDescent="0.25">
      <c r="A5111" s="35">
        <v>1999</v>
      </c>
      <c r="B5111" s="15" t="s">
        <v>175</v>
      </c>
      <c r="C5111" s="15" t="s">
        <v>170</v>
      </c>
      <c r="D5111" s="15" t="s">
        <v>168</v>
      </c>
      <c r="E5111" s="15" t="s">
        <v>52</v>
      </c>
      <c r="F5111" s="16">
        <v>944</v>
      </c>
      <c r="G5111" s="19">
        <v>1535.6497059199371</v>
      </c>
      <c r="H5111" s="19">
        <f t="shared" si="396"/>
        <v>1449653.3223884206</v>
      </c>
      <c r="I5111" s="20">
        <v>2723.7216319999088</v>
      </c>
      <c r="J5111" s="19">
        <f t="shared" si="397"/>
        <v>2571193.220607914</v>
      </c>
      <c r="K5111" s="19">
        <f t="shared" si="398"/>
        <v>1188.0719260799717</v>
      </c>
      <c r="L5111" s="19">
        <f t="shared" si="399"/>
        <v>1121539.8982194935</v>
      </c>
      <c r="M5111" s="29">
        <f>Table4[[#This Row],[Revenue]]/Table4[[#This Row],[Units]]</f>
        <v>2.8852983389829543</v>
      </c>
      <c r="N5111" s="31">
        <f t="shared" si="400"/>
        <v>0.436194327688187</v>
      </c>
    </row>
    <row r="5112" spans="1:14" x14ac:dyDescent="0.25">
      <c r="A5112" s="35">
        <v>1999</v>
      </c>
      <c r="B5112" s="15" t="s">
        <v>176</v>
      </c>
      <c r="C5112" s="15" t="s">
        <v>170</v>
      </c>
      <c r="D5112" s="15" t="s">
        <v>168</v>
      </c>
      <c r="E5112" s="15" t="s">
        <v>52</v>
      </c>
      <c r="F5112" s="16">
        <v>468</v>
      </c>
      <c r="G5112" s="19">
        <v>814.04419751996886</v>
      </c>
      <c r="H5112" s="19">
        <f t="shared" si="396"/>
        <v>380972.68443934544</v>
      </c>
      <c r="I5112" s="20">
        <v>1322.7199919999493</v>
      </c>
      <c r="J5112" s="19">
        <f t="shared" si="397"/>
        <v>619032.95625597634</v>
      </c>
      <c r="K5112" s="19">
        <f t="shared" si="398"/>
        <v>508.67579447998048</v>
      </c>
      <c r="L5112" s="19">
        <f t="shared" si="399"/>
        <v>238060.27181663091</v>
      </c>
      <c r="M5112" s="29">
        <f>Table4[[#This Row],[Revenue]]/Table4[[#This Row],[Units]]</f>
        <v>2.826324769230661</v>
      </c>
      <c r="N5112" s="31">
        <f t="shared" si="400"/>
        <v>0.38456800952321279</v>
      </c>
    </row>
    <row r="5113" spans="1:14" x14ac:dyDescent="0.25">
      <c r="A5113" s="35">
        <v>2000</v>
      </c>
      <c r="B5113" s="15" t="s">
        <v>174</v>
      </c>
      <c r="C5113" s="15" t="s">
        <v>169</v>
      </c>
      <c r="D5113" s="15" t="s">
        <v>6</v>
      </c>
      <c r="E5113" s="15" t="s">
        <v>52</v>
      </c>
      <c r="F5113" s="16">
        <v>919</v>
      </c>
      <c r="G5113" s="19">
        <v>1679.8483709999284</v>
      </c>
      <c r="H5113" s="19">
        <f t="shared" si="396"/>
        <v>1543780.6529489341</v>
      </c>
      <c r="I5113" s="20">
        <v>3242.3802209998616</v>
      </c>
      <c r="J5113" s="19">
        <f t="shared" si="397"/>
        <v>2979747.4230988729</v>
      </c>
      <c r="K5113" s="19">
        <f t="shared" si="398"/>
        <v>1562.5318499999332</v>
      </c>
      <c r="L5113" s="19">
        <f t="shared" si="399"/>
        <v>1435966.7701499388</v>
      </c>
      <c r="M5113" s="29">
        <f>Table4[[#This Row],[Revenue]]/Table4[[#This Row],[Units]]</f>
        <v>3.5281612850923412</v>
      </c>
      <c r="N5113" s="31">
        <f t="shared" si="400"/>
        <v>0.48190888899454581</v>
      </c>
    </row>
    <row r="5114" spans="1:14" x14ac:dyDescent="0.25">
      <c r="A5114" s="35">
        <v>2000</v>
      </c>
      <c r="B5114" s="15" t="s">
        <v>174</v>
      </c>
      <c r="C5114" s="15" t="s">
        <v>169</v>
      </c>
      <c r="D5114" s="15" t="s">
        <v>6</v>
      </c>
      <c r="E5114" s="15" t="s">
        <v>52</v>
      </c>
      <c r="F5114" s="16">
        <v>780</v>
      </c>
      <c r="G5114" s="19">
        <v>1432.7609399999387</v>
      </c>
      <c r="H5114" s="19">
        <f t="shared" si="396"/>
        <v>1117553.5331999522</v>
      </c>
      <c r="I5114" s="20">
        <v>2849.1449399998778</v>
      </c>
      <c r="J5114" s="19">
        <f t="shared" si="397"/>
        <v>2222333.0531999045</v>
      </c>
      <c r="K5114" s="19">
        <f t="shared" si="398"/>
        <v>1416.3839999999391</v>
      </c>
      <c r="L5114" s="19">
        <f t="shared" si="399"/>
        <v>1104779.5199999523</v>
      </c>
      <c r="M5114" s="29">
        <f>Table4[[#This Row],[Revenue]]/Table4[[#This Row],[Units]]</f>
        <v>3.6527499230767666</v>
      </c>
      <c r="N5114" s="31">
        <f t="shared" si="400"/>
        <v>0.49712599036818389</v>
      </c>
    </row>
    <row r="5115" spans="1:14" x14ac:dyDescent="0.25">
      <c r="A5115" s="35">
        <v>2008</v>
      </c>
      <c r="B5115" s="15" t="s">
        <v>175</v>
      </c>
      <c r="C5115" s="15" t="s">
        <v>170</v>
      </c>
      <c r="D5115" s="15" t="s">
        <v>168</v>
      </c>
      <c r="E5115" s="15" t="s">
        <v>52</v>
      </c>
      <c r="F5115" s="16">
        <v>438</v>
      </c>
      <c r="G5115" s="19">
        <v>670.63170155998171</v>
      </c>
      <c r="H5115" s="19">
        <f t="shared" si="396"/>
        <v>293736.685283272</v>
      </c>
      <c r="I5115" s="20">
        <v>1104.0038759999698</v>
      </c>
      <c r="J5115" s="19">
        <f t="shared" si="397"/>
        <v>483553.69768798677</v>
      </c>
      <c r="K5115" s="19">
        <f t="shared" si="398"/>
        <v>433.37217443998804</v>
      </c>
      <c r="L5115" s="19">
        <f t="shared" si="399"/>
        <v>189817.01240471477</v>
      </c>
      <c r="M5115" s="29">
        <f>Table4[[#This Row],[Revenue]]/Table4[[#This Row],[Units]]</f>
        <v>2.5205567945204788</v>
      </c>
      <c r="N5115" s="31">
        <f t="shared" si="400"/>
        <v>0.39254588127913415</v>
      </c>
    </row>
    <row r="5116" spans="1:14" x14ac:dyDescent="0.25">
      <c r="A5116" s="35">
        <v>2008</v>
      </c>
      <c r="B5116" s="15" t="s">
        <v>174</v>
      </c>
      <c r="C5116" s="15" t="s">
        <v>170</v>
      </c>
      <c r="D5116" s="15" t="s">
        <v>168</v>
      </c>
      <c r="E5116" s="15" t="s">
        <v>52</v>
      </c>
      <c r="F5116" s="16">
        <v>318</v>
      </c>
      <c r="G5116" s="19">
        <v>445.81605427259547</v>
      </c>
      <c r="H5116" s="19">
        <f t="shared" si="396"/>
        <v>141769.50525868536</v>
      </c>
      <c r="I5116" s="20">
        <v>801.21872345999179</v>
      </c>
      <c r="J5116" s="19">
        <f t="shared" si="397"/>
        <v>254787.55406027738</v>
      </c>
      <c r="K5116" s="19">
        <f t="shared" si="398"/>
        <v>355.40266918739633</v>
      </c>
      <c r="L5116" s="19">
        <f t="shared" si="399"/>
        <v>113018.04880159203</v>
      </c>
      <c r="M5116" s="29">
        <f>Table4[[#This Row],[Revenue]]/Table4[[#This Row],[Units]]</f>
        <v>2.5195557341509174</v>
      </c>
      <c r="N5116" s="31">
        <f t="shared" si="400"/>
        <v>0.4435775884675055</v>
      </c>
    </row>
    <row r="5117" spans="1:14" x14ac:dyDescent="0.25">
      <c r="A5117" s="35">
        <v>2008</v>
      </c>
      <c r="B5117" s="15" t="s">
        <v>171</v>
      </c>
      <c r="C5117" s="15" t="s">
        <v>169</v>
      </c>
      <c r="D5117" s="15" t="s">
        <v>6</v>
      </c>
      <c r="E5117" s="15" t="s">
        <v>52</v>
      </c>
      <c r="F5117" s="16">
        <v>132</v>
      </c>
      <c r="G5117" s="19">
        <v>210.66954311999427</v>
      </c>
      <c r="H5117" s="19">
        <f t="shared" si="396"/>
        <v>27808.379691839244</v>
      </c>
      <c r="I5117" s="20">
        <v>525.6425519999857</v>
      </c>
      <c r="J5117" s="19">
        <f t="shared" si="397"/>
        <v>69384.816863998116</v>
      </c>
      <c r="K5117" s="19">
        <f t="shared" si="398"/>
        <v>314.97300887999143</v>
      </c>
      <c r="L5117" s="19">
        <f t="shared" si="399"/>
        <v>41576.437172158869</v>
      </c>
      <c r="M5117" s="29">
        <f>Table4[[#This Row],[Revenue]]/Table4[[#This Row],[Units]]</f>
        <v>3.982140545454437</v>
      </c>
      <c r="N5117" s="31">
        <f t="shared" si="400"/>
        <v>0.59921520371889525</v>
      </c>
    </row>
    <row r="5118" spans="1:14" x14ac:dyDescent="0.25">
      <c r="A5118" s="35">
        <v>2009</v>
      </c>
      <c r="B5118" s="15" t="s">
        <v>172</v>
      </c>
      <c r="C5118" s="15" t="s">
        <v>169</v>
      </c>
      <c r="D5118" s="15" t="s">
        <v>6</v>
      </c>
      <c r="E5118" s="15" t="s">
        <v>52</v>
      </c>
      <c r="F5118" s="16">
        <v>349</v>
      </c>
      <c r="G5118" s="19">
        <v>745.38792962997547</v>
      </c>
      <c r="H5118" s="19">
        <f t="shared" si="396"/>
        <v>260140.38744086144</v>
      </c>
      <c r="I5118" s="20">
        <v>1619.8564729999632</v>
      </c>
      <c r="J5118" s="19">
        <f t="shared" si="397"/>
        <v>565329.90907698718</v>
      </c>
      <c r="K5118" s="19">
        <f t="shared" si="398"/>
        <v>874.46854336998774</v>
      </c>
      <c r="L5118" s="19">
        <f t="shared" si="399"/>
        <v>305189.52163612575</v>
      </c>
      <c r="M5118" s="29">
        <f>Table4[[#This Row],[Revenue]]/Table4[[#This Row],[Units]]</f>
        <v>4.6414225587391496</v>
      </c>
      <c r="N5118" s="31">
        <f t="shared" si="400"/>
        <v>0.53984322558558406</v>
      </c>
    </row>
    <row r="5119" spans="1:14" x14ac:dyDescent="0.25">
      <c r="A5119" s="35">
        <v>2009</v>
      </c>
      <c r="B5119" s="15" t="s">
        <v>176</v>
      </c>
      <c r="C5119" s="15" t="s">
        <v>170</v>
      </c>
      <c r="D5119" s="15" t="s">
        <v>168</v>
      </c>
      <c r="E5119" s="15" t="s">
        <v>52</v>
      </c>
      <c r="F5119" s="16">
        <v>318</v>
      </c>
      <c r="G5119" s="19">
        <v>590.58814931997847</v>
      </c>
      <c r="H5119" s="19">
        <f t="shared" si="396"/>
        <v>187807.03148375315</v>
      </c>
      <c r="I5119" s="20">
        <v>1040.111771999962</v>
      </c>
      <c r="J5119" s="19">
        <f t="shared" si="397"/>
        <v>330755.54349598789</v>
      </c>
      <c r="K5119" s="19">
        <f t="shared" si="398"/>
        <v>449.52362267998353</v>
      </c>
      <c r="L5119" s="19">
        <f t="shared" si="399"/>
        <v>142948.51201223474</v>
      </c>
      <c r="M5119" s="29">
        <f>Table4[[#This Row],[Revenue]]/Table4[[#This Row],[Units]]</f>
        <v>3.2707917358489369</v>
      </c>
      <c r="N5119" s="31">
        <f t="shared" si="400"/>
        <v>0.43218780402381596</v>
      </c>
    </row>
    <row r="5120" spans="1:14" x14ac:dyDescent="0.25">
      <c r="A5120" s="35">
        <v>2009</v>
      </c>
      <c r="B5120" s="15" t="s">
        <v>174</v>
      </c>
      <c r="C5120" s="15" t="s">
        <v>169</v>
      </c>
      <c r="D5120" s="15" t="s">
        <v>6</v>
      </c>
      <c r="E5120" s="15" t="s">
        <v>52</v>
      </c>
      <c r="F5120" s="16">
        <v>311</v>
      </c>
      <c r="G5120" s="19">
        <v>626.91434126998149</v>
      </c>
      <c r="H5120" s="19">
        <f t="shared" si="396"/>
        <v>194970.36013496426</v>
      </c>
      <c r="I5120" s="20">
        <v>979.489916999971</v>
      </c>
      <c r="J5120" s="19">
        <f t="shared" si="397"/>
        <v>304621.36418699101</v>
      </c>
      <c r="K5120" s="19">
        <f t="shared" si="398"/>
        <v>352.57557572998951</v>
      </c>
      <c r="L5120" s="19">
        <f t="shared" si="399"/>
        <v>109651.00405202675</v>
      </c>
      <c r="M5120" s="29">
        <f>Table4[[#This Row],[Revenue]]/Table4[[#This Row],[Units]]</f>
        <v>3.1494852636655017</v>
      </c>
      <c r="N5120" s="31">
        <f t="shared" si="400"/>
        <v>0.35995835139362636</v>
      </c>
    </row>
    <row r="5121" spans="1:14" x14ac:dyDescent="0.25">
      <c r="A5121" s="35">
        <v>2003</v>
      </c>
      <c r="B5121" s="15" t="s">
        <v>171</v>
      </c>
      <c r="C5121" s="15" t="s">
        <v>170</v>
      </c>
      <c r="D5121" s="15" t="s">
        <v>146</v>
      </c>
      <c r="E5121" s="15" t="s">
        <v>129</v>
      </c>
      <c r="F5121" s="16">
        <v>761</v>
      </c>
      <c r="G5121" s="19">
        <v>848.36127799998178</v>
      </c>
      <c r="H5121" s="19">
        <f t="shared" si="396"/>
        <v>645602.93255798612</v>
      </c>
      <c r="I5121" s="20">
        <v>1809.5440910199609</v>
      </c>
      <c r="J5121" s="19">
        <f t="shared" si="397"/>
        <v>1377063.0532661902</v>
      </c>
      <c r="K5121" s="19">
        <f t="shared" si="398"/>
        <v>961.18281301997911</v>
      </c>
      <c r="L5121" s="19">
        <f t="shared" si="399"/>
        <v>731460.12070820411</v>
      </c>
      <c r="M5121" s="29">
        <f>Table4[[#This Row],[Revenue]]/Table4[[#This Row],[Units]]</f>
        <v>2.3778503167147975</v>
      </c>
      <c r="N5121" s="31">
        <f t="shared" si="400"/>
        <v>0.53117402211415721</v>
      </c>
    </row>
    <row r="5122" spans="1:14" x14ac:dyDescent="0.25">
      <c r="A5122" s="35">
        <v>2003</v>
      </c>
      <c r="B5122" s="15" t="s">
        <v>175</v>
      </c>
      <c r="C5122" s="15" t="s">
        <v>170</v>
      </c>
      <c r="D5122" s="15" t="s">
        <v>146</v>
      </c>
      <c r="E5122" s="15" t="s">
        <v>129</v>
      </c>
      <c r="F5122" s="16">
        <v>765</v>
      </c>
      <c r="G5122" s="19">
        <v>823.5913499999848</v>
      </c>
      <c r="H5122" s="19">
        <f t="shared" ref="H5122:H5185" si="401">G5122*F5122</f>
        <v>630047.38274998835</v>
      </c>
      <c r="I5122" s="20">
        <v>1754.5774214999676</v>
      </c>
      <c r="J5122" s="19">
        <f t="shared" ref="J5122:J5185" si="402">I5122*F5122</f>
        <v>1342251.7274474753</v>
      </c>
      <c r="K5122" s="19">
        <f t="shared" ref="K5122:K5185" si="403">I5122-G5122</f>
        <v>930.98607149998281</v>
      </c>
      <c r="L5122" s="19">
        <f t="shared" ref="L5122:L5185" si="404">J5122-H5122</f>
        <v>712204.34469748696</v>
      </c>
      <c r="M5122" s="29">
        <f>Table4[[#This Row],[Revenue]]/Table4[[#This Row],[Units]]</f>
        <v>2.2935652568627027</v>
      </c>
      <c r="N5122" s="31">
        <f t="shared" ref="N5122:N5185" si="405">K5122/I5122</f>
        <v>0.53060415578817477</v>
      </c>
    </row>
    <row r="5123" spans="1:14" x14ac:dyDescent="0.25">
      <c r="A5123" s="35">
        <v>2003</v>
      </c>
      <c r="B5123" s="15" t="s">
        <v>175</v>
      </c>
      <c r="C5123" s="15" t="s">
        <v>170</v>
      </c>
      <c r="D5123" s="15" t="s">
        <v>146</v>
      </c>
      <c r="E5123" s="15" t="s">
        <v>129</v>
      </c>
      <c r="F5123" s="16">
        <v>316</v>
      </c>
      <c r="G5123" s="19">
        <v>625.02117659998851</v>
      </c>
      <c r="H5123" s="19">
        <f t="shared" si="401"/>
        <v>197506.69180559638</v>
      </c>
      <c r="I5123" s="20">
        <v>1417.7558599999832</v>
      </c>
      <c r="J5123" s="19">
        <f t="shared" si="402"/>
        <v>448010.85175999469</v>
      </c>
      <c r="K5123" s="19">
        <f t="shared" si="403"/>
        <v>792.73468339999465</v>
      </c>
      <c r="L5123" s="19">
        <f t="shared" si="404"/>
        <v>250504.15995439832</v>
      </c>
      <c r="M5123" s="29">
        <f>Table4[[#This Row],[Revenue]]/Table4[[#This Row],[Units]]</f>
        <v>4.4865691772151362</v>
      </c>
      <c r="N5123" s="31">
        <f t="shared" si="405"/>
        <v>0.5591475272759614</v>
      </c>
    </row>
    <row r="5124" spans="1:14" x14ac:dyDescent="0.25">
      <c r="A5124" s="35">
        <v>2003</v>
      </c>
      <c r="B5124" s="15" t="s">
        <v>176</v>
      </c>
      <c r="C5124" s="15" t="s">
        <v>170</v>
      </c>
      <c r="D5124" s="15" t="s">
        <v>146</v>
      </c>
      <c r="E5124" s="15" t="s">
        <v>129</v>
      </c>
      <c r="F5124" s="16">
        <v>247</v>
      </c>
      <c r="G5124" s="19">
        <v>501.45507665999213</v>
      </c>
      <c r="H5124" s="19">
        <f t="shared" si="401"/>
        <v>123859.40393501805</v>
      </c>
      <c r="I5124" s="20">
        <v>783.26448599998764</v>
      </c>
      <c r="J5124" s="19">
        <f t="shared" si="402"/>
        <v>193466.32804199695</v>
      </c>
      <c r="K5124" s="19">
        <f t="shared" si="403"/>
        <v>281.80940933999551</v>
      </c>
      <c r="L5124" s="19">
        <f t="shared" si="404"/>
        <v>69606.924106978899</v>
      </c>
      <c r="M5124" s="29">
        <f>Table4[[#This Row],[Revenue]]/Table4[[#This Row],[Units]]</f>
        <v>3.1711112793521767</v>
      </c>
      <c r="N5124" s="31">
        <f t="shared" si="405"/>
        <v>0.35978831464599298</v>
      </c>
    </row>
    <row r="5125" spans="1:14" x14ac:dyDescent="0.25">
      <c r="A5125" s="35">
        <v>2003</v>
      </c>
      <c r="B5125" s="15" t="s">
        <v>175</v>
      </c>
      <c r="C5125" s="15" t="s">
        <v>169</v>
      </c>
      <c r="D5125" s="15" t="s">
        <v>6</v>
      </c>
      <c r="E5125" s="15" t="s">
        <v>129</v>
      </c>
      <c r="F5125" s="16">
        <v>115</v>
      </c>
      <c r="G5125" s="19">
        <v>154.5096399209975</v>
      </c>
      <c r="H5125" s="19">
        <f t="shared" si="401"/>
        <v>17768.608590914711</v>
      </c>
      <c r="I5125" s="20">
        <v>434.73041909999296</v>
      </c>
      <c r="J5125" s="19">
        <f t="shared" si="402"/>
        <v>49993.998196499189</v>
      </c>
      <c r="K5125" s="19">
        <f t="shared" si="403"/>
        <v>280.22077917899549</v>
      </c>
      <c r="L5125" s="19">
        <f t="shared" si="404"/>
        <v>32225.389605584478</v>
      </c>
      <c r="M5125" s="29">
        <f>Table4[[#This Row],[Revenue]]/Table4[[#This Row],[Units]]</f>
        <v>3.7802645139129822</v>
      </c>
      <c r="N5125" s="31">
        <f t="shared" si="405"/>
        <v>0.64458516558175682</v>
      </c>
    </row>
    <row r="5126" spans="1:14" x14ac:dyDescent="0.25">
      <c r="A5126" s="35">
        <v>2005</v>
      </c>
      <c r="B5126" s="15" t="s">
        <v>176</v>
      </c>
      <c r="C5126" s="15" t="s">
        <v>170</v>
      </c>
      <c r="D5126" s="15" t="s">
        <v>146</v>
      </c>
      <c r="E5126" s="15" t="s">
        <v>129</v>
      </c>
      <c r="F5126" s="16">
        <v>761</v>
      </c>
      <c r="G5126" s="19">
        <v>1122.0115509999516</v>
      </c>
      <c r="H5126" s="19">
        <f t="shared" si="401"/>
        <v>853850.79031096317</v>
      </c>
      <c r="I5126" s="20">
        <v>2241.511450999903</v>
      </c>
      <c r="J5126" s="19">
        <f t="shared" si="402"/>
        <v>1705790.2142109261</v>
      </c>
      <c r="K5126" s="19">
        <f t="shared" si="403"/>
        <v>1119.4998999999514</v>
      </c>
      <c r="L5126" s="19">
        <f t="shared" si="404"/>
        <v>851939.42389996292</v>
      </c>
      <c r="M5126" s="29">
        <f>Table4[[#This Row],[Revenue]]/Table4[[#This Row],[Units]]</f>
        <v>2.9454815387646556</v>
      </c>
      <c r="N5126" s="31">
        <f t="shared" si="405"/>
        <v>0.49943974165314214</v>
      </c>
    </row>
    <row r="5127" spans="1:14" x14ac:dyDescent="0.25">
      <c r="A5127" s="35">
        <v>2005</v>
      </c>
      <c r="B5127" s="15" t="s">
        <v>172</v>
      </c>
      <c r="C5127" s="15" t="s">
        <v>170</v>
      </c>
      <c r="D5127" s="15" t="s">
        <v>146</v>
      </c>
      <c r="E5127" s="15" t="s">
        <v>129</v>
      </c>
      <c r="F5127" s="16">
        <v>765</v>
      </c>
      <c r="G5127" s="19">
        <v>1052.7050249999595</v>
      </c>
      <c r="H5127" s="19">
        <f t="shared" si="401"/>
        <v>805319.34412496898</v>
      </c>
      <c r="I5127" s="20">
        <v>2100.3275249999192</v>
      </c>
      <c r="J5127" s="19">
        <f t="shared" si="402"/>
        <v>1606750.5566249383</v>
      </c>
      <c r="K5127" s="19">
        <f t="shared" si="403"/>
        <v>1047.6224999999597</v>
      </c>
      <c r="L5127" s="19">
        <f t="shared" si="404"/>
        <v>801431.21249996929</v>
      </c>
      <c r="M5127" s="29">
        <f>Table4[[#This Row],[Revenue]]/Table4[[#This Row],[Units]]</f>
        <v>2.7455261764704826</v>
      </c>
      <c r="N5127" s="31">
        <f t="shared" si="405"/>
        <v>0.4987900637068497</v>
      </c>
    </row>
    <row r="5128" spans="1:14" x14ac:dyDescent="0.25">
      <c r="A5128" s="35">
        <v>2011</v>
      </c>
      <c r="B5128" s="15" t="s">
        <v>171</v>
      </c>
      <c r="C5128" s="15" t="s">
        <v>170</v>
      </c>
      <c r="D5128" s="15" t="s">
        <v>146</v>
      </c>
      <c r="E5128" s="15" t="s">
        <v>129</v>
      </c>
      <c r="F5128" s="16">
        <v>207</v>
      </c>
      <c r="G5128" s="19">
        <v>400.74944686649815</v>
      </c>
      <c r="H5128" s="19">
        <f t="shared" si="401"/>
        <v>82955.135501365119</v>
      </c>
      <c r="I5128" s="20">
        <v>668.86552214999688</v>
      </c>
      <c r="J5128" s="19">
        <f t="shared" si="402"/>
        <v>138455.16308504937</v>
      </c>
      <c r="K5128" s="19">
        <f t="shared" si="403"/>
        <v>268.11607528349873</v>
      </c>
      <c r="L5128" s="19">
        <f t="shared" si="404"/>
        <v>55500.027583684248</v>
      </c>
      <c r="M5128" s="29">
        <f>Table4[[#This Row],[Revenue]]/Table4[[#This Row],[Units]]</f>
        <v>3.231234406521724</v>
      </c>
      <c r="N5128" s="31">
        <f t="shared" si="405"/>
        <v>0.40085198953246715</v>
      </c>
    </row>
    <row r="5129" spans="1:14" x14ac:dyDescent="0.25">
      <c r="A5129" s="35">
        <v>2011</v>
      </c>
      <c r="B5129" s="15" t="s">
        <v>171</v>
      </c>
      <c r="C5129" s="15" t="s">
        <v>170</v>
      </c>
      <c r="D5129" s="15" t="s">
        <v>146</v>
      </c>
      <c r="E5129" s="15" t="s">
        <v>129</v>
      </c>
      <c r="F5129" s="16">
        <v>163</v>
      </c>
      <c r="G5129" s="19">
        <v>196.17551178419927</v>
      </c>
      <c r="H5129" s="19">
        <f t="shared" si="401"/>
        <v>31976.608420824483</v>
      </c>
      <c r="I5129" s="20">
        <v>444.60746381999837</v>
      </c>
      <c r="J5129" s="19">
        <f t="shared" si="402"/>
        <v>72471.016602659729</v>
      </c>
      <c r="K5129" s="19">
        <f t="shared" si="403"/>
        <v>248.4319520357991</v>
      </c>
      <c r="L5129" s="19">
        <f t="shared" si="404"/>
        <v>40494.408181835242</v>
      </c>
      <c r="M5129" s="29">
        <f>Table4[[#This Row],[Revenue]]/Table4[[#This Row],[Units]]</f>
        <v>2.7276531522699288</v>
      </c>
      <c r="N5129" s="31">
        <f t="shared" si="405"/>
        <v>0.55876693994588011</v>
      </c>
    </row>
    <row r="5130" spans="1:14" x14ac:dyDescent="0.25">
      <c r="A5130" s="35">
        <v>2012</v>
      </c>
      <c r="B5130" s="15" t="s">
        <v>176</v>
      </c>
      <c r="C5130" s="15" t="s">
        <v>170</v>
      </c>
      <c r="D5130" s="15" t="s">
        <v>168</v>
      </c>
      <c r="E5130" s="15" t="s">
        <v>129</v>
      </c>
      <c r="F5130" s="16">
        <v>108</v>
      </c>
      <c r="G5130" s="19">
        <v>129.27931997759762</v>
      </c>
      <c r="H5130" s="19">
        <f t="shared" si="401"/>
        <v>13962.166557580544</v>
      </c>
      <c r="I5130" s="20">
        <v>410.48812895999242</v>
      </c>
      <c r="J5130" s="19">
        <f t="shared" si="402"/>
        <v>44332.717927679179</v>
      </c>
      <c r="K5130" s="19">
        <f t="shared" si="403"/>
        <v>281.20880898239477</v>
      </c>
      <c r="L5130" s="19">
        <f t="shared" si="404"/>
        <v>30370.551370098634</v>
      </c>
      <c r="M5130" s="29">
        <f>Table4[[#This Row],[Revenue]]/Table4[[#This Row],[Units]]</f>
        <v>3.8008160088888188</v>
      </c>
      <c r="N5130" s="31">
        <f t="shared" si="405"/>
        <v>0.68505954044240425</v>
      </c>
    </row>
    <row r="5131" spans="1:14" x14ac:dyDescent="0.25">
      <c r="A5131" s="35">
        <v>2013</v>
      </c>
      <c r="B5131" s="15" t="s">
        <v>171</v>
      </c>
      <c r="C5131" s="15" t="s">
        <v>170</v>
      </c>
      <c r="D5131" s="15" t="s">
        <v>146</v>
      </c>
      <c r="E5131" s="15" t="s">
        <v>129</v>
      </c>
      <c r="F5131" s="16">
        <v>207</v>
      </c>
      <c r="G5131" s="19">
        <v>598.87321262997546</v>
      </c>
      <c r="H5131" s="19">
        <f t="shared" si="401"/>
        <v>123966.75501440492</v>
      </c>
      <c r="I5131" s="20">
        <v>980.29077299995981</v>
      </c>
      <c r="J5131" s="19">
        <f t="shared" si="402"/>
        <v>202920.19001099168</v>
      </c>
      <c r="K5131" s="19">
        <f t="shared" si="403"/>
        <v>381.41756036998436</v>
      </c>
      <c r="L5131" s="19">
        <f t="shared" si="404"/>
        <v>78953.434996586759</v>
      </c>
      <c r="M5131" s="29">
        <f>Table4[[#This Row],[Revenue]]/Table4[[#This Row],[Units]]</f>
        <v>4.7357042173911106</v>
      </c>
      <c r="N5131" s="31">
        <f t="shared" si="405"/>
        <v>0.38908614757511339</v>
      </c>
    </row>
    <row r="5132" spans="1:14" x14ac:dyDescent="0.25">
      <c r="A5132" s="35">
        <v>2013</v>
      </c>
      <c r="B5132" s="15" t="s">
        <v>172</v>
      </c>
      <c r="C5132" s="15" t="s">
        <v>170</v>
      </c>
      <c r="D5132" s="15" t="s">
        <v>146</v>
      </c>
      <c r="E5132" s="15" t="s">
        <v>129</v>
      </c>
      <c r="F5132" s="16">
        <v>200</v>
      </c>
      <c r="G5132" s="19">
        <v>520.53143999998304</v>
      </c>
      <c r="H5132" s="19">
        <f t="shared" si="401"/>
        <v>104106.28799999661</v>
      </c>
      <c r="I5132" s="20">
        <v>860.02399999997215</v>
      </c>
      <c r="J5132" s="19">
        <f t="shared" si="402"/>
        <v>172004.79999999443</v>
      </c>
      <c r="K5132" s="19">
        <f t="shared" si="403"/>
        <v>339.49255999998911</v>
      </c>
      <c r="L5132" s="19">
        <f t="shared" si="404"/>
        <v>67898.51199999782</v>
      </c>
      <c r="M5132" s="29">
        <f>Table4[[#This Row],[Revenue]]/Table4[[#This Row],[Units]]</f>
        <v>4.3001199999998612</v>
      </c>
      <c r="N5132" s="31">
        <f t="shared" si="405"/>
        <v>0.3947477744807123</v>
      </c>
    </row>
    <row r="5133" spans="1:14" x14ac:dyDescent="0.25">
      <c r="A5133" s="35">
        <v>2013</v>
      </c>
      <c r="B5133" s="15" t="s">
        <v>176</v>
      </c>
      <c r="C5133" s="15" t="s">
        <v>170</v>
      </c>
      <c r="D5133" s="15" t="s">
        <v>146</v>
      </c>
      <c r="E5133" s="15" t="s">
        <v>129</v>
      </c>
      <c r="F5133" s="16">
        <v>163</v>
      </c>
      <c r="G5133" s="19">
        <v>272.98639025999057</v>
      </c>
      <c r="H5133" s="19">
        <f t="shared" si="401"/>
        <v>44496.781612378465</v>
      </c>
      <c r="I5133" s="20">
        <v>615.38304599997878</v>
      </c>
      <c r="J5133" s="19">
        <f t="shared" si="402"/>
        <v>100307.43649799655</v>
      </c>
      <c r="K5133" s="19">
        <f t="shared" si="403"/>
        <v>342.3966557399882</v>
      </c>
      <c r="L5133" s="19">
        <f t="shared" si="404"/>
        <v>55810.654885618082</v>
      </c>
      <c r="M5133" s="29">
        <f>Table4[[#This Row],[Revenue]]/Table4[[#This Row],[Units]]</f>
        <v>3.7753561104293176</v>
      </c>
      <c r="N5133" s="31">
        <f t="shared" si="405"/>
        <v>0.55639598452635952</v>
      </c>
    </row>
    <row r="5134" spans="1:14" x14ac:dyDescent="0.25">
      <c r="A5134" s="35">
        <v>2017</v>
      </c>
      <c r="B5134" s="15" t="s">
        <v>171</v>
      </c>
      <c r="C5134" s="15" t="s">
        <v>170</v>
      </c>
      <c r="D5134" s="15" t="s">
        <v>146</v>
      </c>
      <c r="E5134" s="15" t="s">
        <v>129</v>
      </c>
      <c r="F5134" s="16">
        <v>949</v>
      </c>
      <c r="G5134" s="19">
        <v>1067.5747029999761</v>
      </c>
      <c r="H5134" s="19">
        <f t="shared" si="401"/>
        <v>1013128.3931469773</v>
      </c>
      <c r="I5134" s="20">
        <v>2172.383399269952</v>
      </c>
      <c r="J5134" s="19">
        <f t="shared" si="402"/>
        <v>2061591.8459071843</v>
      </c>
      <c r="K5134" s="19">
        <f t="shared" si="403"/>
        <v>1104.8086962699758</v>
      </c>
      <c r="L5134" s="19">
        <f t="shared" si="404"/>
        <v>1048463.452760207</v>
      </c>
      <c r="M5134" s="29">
        <f>Table4[[#This Row],[Revenue]]/Table4[[#This Row],[Units]]</f>
        <v>2.2891289771021621</v>
      </c>
      <c r="N5134" s="31">
        <f t="shared" si="405"/>
        <v>0.5085698485089033</v>
      </c>
    </row>
    <row r="5135" spans="1:14" x14ac:dyDescent="0.25">
      <c r="A5135" s="35">
        <v>2018</v>
      </c>
      <c r="B5135" s="15" t="s">
        <v>172</v>
      </c>
      <c r="C5135" s="15" t="s">
        <v>170</v>
      </c>
      <c r="D5135" s="15" t="s">
        <v>146</v>
      </c>
      <c r="E5135" s="15" t="s">
        <v>129</v>
      </c>
      <c r="F5135" s="16">
        <v>231</v>
      </c>
      <c r="G5135" s="19">
        <v>380.6303882699886</v>
      </c>
      <c r="H5135" s="19">
        <f t="shared" si="401"/>
        <v>87925.61969036737</v>
      </c>
      <c r="I5135" s="20">
        <v>707.04861699997878</v>
      </c>
      <c r="J5135" s="19">
        <f t="shared" si="402"/>
        <v>163328.23052699509</v>
      </c>
      <c r="K5135" s="19">
        <f t="shared" si="403"/>
        <v>326.41822872999018</v>
      </c>
      <c r="L5135" s="19">
        <f t="shared" si="404"/>
        <v>75402.610836627719</v>
      </c>
      <c r="M5135" s="29">
        <f>Table4[[#This Row],[Revenue]]/Table4[[#This Row],[Units]]</f>
        <v>3.0608165238094318</v>
      </c>
      <c r="N5135" s="31">
        <f t="shared" si="405"/>
        <v>0.46166306090094505</v>
      </c>
    </row>
    <row r="5136" spans="1:14" x14ac:dyDescent="0.25">
      <c r="A5136" s="35">
        <v>2018</v>
      </c>
      <c r="B5136" s="15" t="s">
        <v>175</v>
      </c>
      <c r="C5136" s="15" t="s">
        <v>170</v>
      </c>
      <c r="D5136" s="15" t="s">
        <v>146</v>
      </c>
      <c r="E5136" s="15" t="s">
        <v>129</v>
      </c>
      <c r="F5136" s="16">
        <v>151</v>
      </c>
      <c r="G5136" s="19">
        <v>244.54138265999197</v>
      </c>
      <c r="H5136" s="19">
        <f t="shared" si="401"/>
        <v>36925.748781658789</v>
      </c>
      <c r="I5136" s="20">
        <v>578.857085999981</v>
      </c>
      <c r="J5136" s="19">
        <f t="shared" si="402"/>
        <v>87407.419985997127</v>
      </c>
      <c r="K5136" s="19">
        <f t="shared" si="403"/>
        <v>334.315703339989</v>
      </c>
      <c r="L5136" s="19">
        <f t="shared" si="404"/>
        <v>50481.671204338338</v>
      </c>
      <c r="M5136" s="29">
        <f>Table4[[#This Row],[Revenue]]/Table4[[#This Row],[Units]]</f>
        <v>3.8334906357614638</v>
      </c>
      <c r="N5136" s="31">
        <f t="shared" si="405"/>
        <v>0.57754446032643014</v>
      </c>
    </row>
    <row r="5137" spans="1:14" x14ac:dyDescent="0.25">
      <c r="A5137" s="35">
        <v>2019</v>
      </c>
      <c r="B5137" s="15" t="s">
        <v>174</v>
      </c>
      <c r="C5137" s="15" t="s">
        <v>170</v>
      </c>
      <c r="D5137" s="15" t="s">
        <v>146</v>
      </c>
      <c r="E5137" s="15" t="s">
        <v>129</v>
      </c>
      <c r="F5137" s="16">
        <v>949</v>
      </c>
      <c r="G5137" s="19">
        <v>1307.6043239999497</v>
      </c>
      <c r="H5137" s="19">
        <f t="shared" si="401"/>
        <v>1240916.5034759522</v>
      </c>
      <c r="I5137" s="20">
        <v>2483.9919239999044</v>
      </c>
      <c r="J5137" s="19">
        <f t="shared" si="402"/>
        <v>2357308.3358759093</v>
      </c>
      <c r="K5137" s="19">
        <f t="shared" si="403"/>
        <v>1176.3875999999548</v>
      </c>
      <c r="L5137" s="19">
        <f t="shared" si="404"/>
        <v>1116391.8323999571</v>
      </c>
      <c r="M5137" s="29">
        <f>Table4[[#This Row],[Revenue]]/Table4[[#This Row],[Units]]</f>
        <v>2.6174835869335138</v>
      </c>
      <c r="N5137" s="31">
        <f t="shared" si="405"/>
        <v>0.47358753006960258</v>
      </c>
    </row>
    <row r="5138" spans="1:14" x14ac:dyDescent="0.25">
      <c r="A5138" s="35">
        <v>1991</v>
      </c>
      <c r="B5138" s="15" t="s">
        <v>173</v>
      </c>
      <c r="C5138" s="15" t="s">
        <v>169</v>
      </c>
      <c r="D5138" s="15" t="s">
        <v>5</v>
      </c>
      <c r="E5138" s="15" t="s">
        <v>97</v>
      </c>
      <c r="F5138" s="16">
        <v>923</v>
      </c>
      <c r="G5138" s="19">
        <v>1213.0296749999695</v>
      </c>
      <c r="H5138" s="19">
        <f t="shared" si="401"/>
        <v>1119626.3900249719</v>
      </c>
      <c r="I5138" s="20">
        <v>2488.957749629938</v>
      </c>
      <c r="J5138" s="19">
        <f t="shared" si="402"/>
        <v>2297308.0029084329</v>
      </c>
      <c r="K5138" s="19">
        <f t="shared" si="403"/>
        <v>1275.9280746299685</v>
      </c>
      <c r="L5138" s="19">
        <f t="shared" si="404"/>
        <v>1177681.6128834609</v>
      </c>
      <c r="M5138" s="29">
        <f>Table4[[#This Row],[Revenue]]/Table4[[#This Row],[Units]]</f>
        <v>2.6965956117334104</v>
      </c>
      <c r="N5138" s="31">
        <f t="shared" si="405"/>
        <v>0.51263548962198147</v>
      </c>
    </row>
    <row r="5139" spans="1:14" x14ac:dyDescent="0.25">
      <c r="A5139" s="35">
        <v>1991</v>
      </c>
      <c r="B5139" s="15" t="s">
        <v>174</v>
      </c>
      <c r="C5139" s="15" t="s">
        <v>169</v>
      </c>
      <c r="D5139" s="15" t="s">
        <v>5</v>
      </c>
      <c r="E5139" s="15" t="s">
        <v>97</v>
      </c>
      <c r="F5139" s="16">
        <v>572</v>
      </c>
      <c r="G5139" s="19">
        <v>711.83969999998544</v>
      </c>
      <c r="H5139" s="19">
        <f t="shared" si="401"/>
        <v>407172.30839999166</v>
      </c>
      <c r="I5139" s="20">
        <v>1618.340290119967</v>
      </c>
      <c r="J5139" s="19">
        <f t="shared" si="402"/>
        <v>925690.6459486211</v>
      </c>
      <c r="K5139" s="19">
        <f t="shared" si="403"/>
        <v>906.50059011998155</v>
      </c>
      <c r="L5139" s="19">
        <f t="shared" si="404"/>
        <v>518518.33754862944</v>
      </c>
      <c r="M5139" s="29">
        <f>Table4[[#This Row],[Revenue]]/Table4[[#This Row],[Units]]</f>
        <v>2.8292662414684737</v>
      </c>
      <c r="N5139" s="31">
        <f t="shared" si="405"/>
        <v>0.56014213800039725</v>
      </c>
    </row>
    <row r="5140" spans="1:14" x14ac:dyDescent="0.25">
      <c r="A5140" s="35">
        <v>1992</v>
      </c>
      <c r="B5140" s="15" t="s">
        <v>175</v>
      </c>
      <c r="C5140" s="15" t="s">
        <v>169</v>
      </c>
      <c r="D5140" s="15" t="s">
        <v>5</v>
      </c>
      <c r="E5140" s="15" t="s">
        <v>97</v>
      </c>
      <c r="F5140" s="16">
        <v>923</v>
      </c>
      <c r="G5140" s="19">
        <v>1454.7633749999429</v>
      </c>
      <c r="H5140" s="19">
        <f t="shared" si="401"/>
        <v>1342746.5951249474</v>
      </c>
      <c r="I5140" s="20">
        <v>2781.8746349998905</v>
      </c>
      <c r="J5140" s="19">
        <f t="shared" si="402"/>
        <v>2567670.2881048988</v>
      </c>
      <c r="K5140" s="19">
        <f t="shared" si="403"/>
        <v>1327.1112599999476</v>
      </c>
      <c r="L5140" s="19">
        <f t="shared" si="404"/>
        <v>1224923.6929799514</v>
      </c>
      <c r="M5140" s="29">
        <f>Table4[[#This Row],[Revenue]]/Table4[[#This Row],[Units]]</f>
        <v>3.013948683640185</v>
      </c>
      <c r="N5140" s="31">
        <f t="shared" si="405"/>
        <v>0.47705645800965429</v>
      </c>
    </row>
    <row r="5141" spans="1:14" x14ac:dyDescent="0.25">
      <c r="A5141" s="35">
        <v>1992</v>
      </c>
      <c r="B5141" s="15" t="s">
        <v>173</v>
      </c>
      <c r="C5141" s="15" t="s">
        <v>169</v>
      </c>
      <c r="D5141" s="15" t="s">
        <v>5</v>
      </c>
      <c r="E5141" s="15" t="s">
        <v>97</v>
      </c>
      <c r="F5141" s="16">
        <v>572</v>
      </c>
      <c r="G5141" s="19">
        <v>846.97469999997054</v>
      </c>
      <c r="H5141" s="19">
        <f t="shared" si="401"/>
        <v>484469.52839998313</v>
      </c>
      <c r="I5141" s="20">
        <v>1807.3268679999371</v>
      </c>
      <c r="J5141" s="19">
        <f t="shared" si="402"/>
        <v>1033790.9684959641</v>
      </c>
      <c r="K5141" s="19">
        <f t="shared" si="403"/>
        <v>960.35216799996658</v>
      </c>
      <c r="L5141" s="19">
        <f t="shared" si="404"/>
        <v>549321.44009598088</v>
      </c>
      <c r="M5141" s="29">
        <f>Table4[[#This Row],[Revenue]]/Table4[[#This Row],[Units]]</f>
        <v>3.1596623566432469</v>
      </c>
      <c r="N5141" s="31">
        <f t="shared" si="405"/>
        <v>0.53136606609668346</v>
      </c>
    </row>
    <row r="5142" spans="1:14" x14ac:dyDescent="0.25">
      <c r="A5142" s="35">
        <v>1992</v>
      </c>
      <c r="B5142" s="15" t="s">
        <v>172</v>
      </c>
      <c r="C5142" s="15" t="s">
        <v>169</v>
      </c>
      <c r="D5142" s="15" t="s">
        <v>5</v>
      </c>
      <c r="E5142" s="15" t="s">
        <v>97</v>
      </c>
      <c r="F5142" s="16">
        <v>541</v>
      </c>
      <c r="G5142" s="19">
        <v>788.16937499997357</v>
      </c>
      <c r="H5142" s="19">
        <f t="shared" si="401"/>
        <v>426399.6318749857</v>
      </c>
      <c r="I5142" s="20">
        <v>1708.1632749999428</v>
      </c>
      <c r="J5142" s="19">
        <f t="shared" si="402"/>
        <v>924116.33177496912</v>
      </c>
      <c r="K5142" s="19">
        <f t="shared" si="403"/>
        <v>919.99389999996924</v>
      </c>
      <c r="L5142" s="19">
        <f t="shared" si="404"/>
        <v>497716.69989998342</v>
      </c>
      <c r="M5142" s="29">
        <f>Table4[[#This Row],[Revenue]]/Table4[[#This Row],[Units]]</f>
        <v>3.1574182532346446</v>
      </c>
      <c r="N5142" s="31">
        <f t="shared" si="405"/>
        <v>0.53858662896262066</v>
      </c>
    </row>
    <row r="5143" spans="1:14" x14ac:dyDescent="0.25">
      <c r="A5143" s="35">
        <v>1995</v>
      </c>
      <c r="B5143" s="15" t="s">
        <v>172</v>
      </c>
      <c r="C5143" s="15" t="s">
        <v>169</v>
      </c>
      <c r="D5143" s="15" t="s">
        <v>5</v>
      </c>
      <c r="E5143" s="15" t="s">
        <v>97</v>
      </c>
      <c r="F5143" s="16">
        <v>1217.7937040695015</v>
      </c>
      <c r="G5143" s="19">
        <v>3763.3932986298241</v>
      </c>
      <c r="H5143" s="19">
        <f t="shared" si="401"/>
        <v>4583036.6650087526</v>
      </c>
      <c r="I5143" s="20">
        <v>7257.6724490523056</v>
      </c>
      <c r="J5143" s="19">
        <f t="shared" si="402"/>
        <v>8838347.8146545775</v>
      </c>
      <c r="K5143" s="19">
        <f t="shared" si="403"/>
        <v>3494.2791504224815</v>
      </c>
      <c r="L5143" s="19">
        <f t="shared" si="404"/>
        <v>4255311.1496458249</v>
      </c>
      <c r="M5143" s="29">
        <f>Table4[[#This Row],[Revenue]]/Table4[[#This Row],[Units]]</f>
        <v>5.9596895802625189</v>
      </c>
      <c r="N5143" s="31">
        <f t="shared" si="405"/>
        <v>0.48146002385086401</v>
      </c>
    </row>
    <row r="5144" spans="1:14" x14ac:dyDescent="0.25">
      <c r="A5144" s="35">
        <v>1995</v>
      </c>
      <c r="B5144" s="15" t="s">
        <v>176</v>
      </c>
      <c r="C5144" s="15" t="s">
        <v>169</v>
      </c>
      <c r="D5144" s="15" t="s">
        <v>5</v>
      </c>
      <c r="E5144" s="15" t="s">
        <v>97</v>
      </c>
      <c r="F5144" s="16">
        <v>1105.4219723511715</v>
      </c>
      <c r="G5144" s="19">
        <v>3990.5462694806679</v>
      </c>
      <c r="H5144" s="19">
        <f t="shared" si="401"/>
        <v>4411237.5279679289</v>
      </c>
      <c r="I5144" s="20">
        <v>6116.3058172055935</v>
      </c>
      <c r="J5144" s="19">
        <f t="shared" si="402"/>
        <v>6761098.8399583511</v>
      </c>
      <c r="K5144" s="19">
        <f t="shared" si="403"/>
        <v>2125.7595477249256</v>
      </c>
      <c r="L5144" s="19">
        <f t="shared" si="404"/>
        <v>2349861.3119904222</v>
      </c>
      <c r="M5144" s="29">
        <f>Table4[[#This Row],[Revenue]]/Table4[[#This Row],[Units]]</f>
        <v>5.5330054677640872</v>
      </c>
      <c r="N5144" s="31">
        <f t="shared" si="405"/>
        <v>0.34755612476815928</v>
      </c>
    </row>
    <row r="5145" spans="1:14" x14ac:dyDescent="0.25">
      <c r="A5145" s="35">
        <v>1995</v>
      </c>
      <c r="B5145" s="15" t="s">
        <v>171</v>
      </c>
      <c r="C5145" s="15" t="s">
        <v>169</v>
      </c>
      <c r="D5145" s="15" t="s">
        <v>5</v>
      </c>
      <c r="E5145" s="15" t="s">
        <v>97</v>
      </c>
      <c r="F5145" s="16">
        <v>842.38530818767595</v>
      </c>
      <c r="G5145" s="19">
        <v>2457.1788694270822</v>
      </c>
      <c r="H5145" s="19">
        <f t="shared" si="401"/>
        <v>2069891.3791945777</v>
      </c>
      <c r="I5145" s="20">
        <v>5431.2498956421232</v>
      </c>
      <c r="J5145" s="19">
        <f t="shared" si="402"/>
        <v>4575205.1171847731</v>
      </c>
      <c r="K5145" s="19">
        <f t="shared" si="403"/>
        <v>2974.071026215041</v>
      </c>
      <c r="L5145" s="19">
        <f t="shared" si="404"/>
        <v>2505313.7379901954</v>
      </c>
      <c r="M5145" s="29">
        <f>Table4[[#This Row],[Revenue]]/Table4[[#This Row],[Units]]</f>
        <v>6.4474651241568059</v>
      </c>
      <c r="N5145" s="31">
        <f t="shared" si="405"/>
        <v>0.54758500959444878</v>
      </c>
    </row>
    <row r="5146" spans="1:14" x14ac:dyDescent="0.25">
      <c r="A5146" s="35">
        <v>1995</v>
      </c>
      <c r="B5146" s="15" t="s">
        <v>173</v>
      </c>
      <c r="C5146" s="15" t="s">
        <v>169</v>
      </c>
      <c r="D5146" s="15" t="s">
        <v>5</v>
      </c>
      <c r="E5146" s="15" t="s">
        <v>97</v>
      </c>
      <c r="F5146" s="16">
        <v>862.4873042913365</v>
      </c>
      <c r="G5146" s="19">
        <v>2665.3598792468051</v>
      </c>
      <c r="H5146" s="19">
        <f t="shared" si="401"/>
        <v>2298839.0572178592</v>
      </c>
      <c r="I5146" s="20">
        <v>4806.2101931649258</v>
      </c>
      <c r="J5146" s="19">
        <f t="shared" si="402"/>
        <v>4145295.2733603604</v>
      </c>
      <c r="K5146" s="19">
        <f t="shared" si="403"/>
        <v>2140.8503139181207</v>
      </c>
      <c r="L5146" s="19">
        <f t="shared" si="404"/>
        <v>1846456.2161425012</v>
      </c>
      <c r="M5146" s="29">
        <f>Table4[[#This Row],[Revenue]]/Table4[[#This Row],[Units]]</f>
        <v>5.5724996405761047</v>
      </c>
      <c r="N5146" s="31">
        <f t="shared" si="405"/>
        <v>0.4454341836656866</v>
      </c>
    </row>
    <row r="5147" spans="1:14" x14ac:dyDescent="0.25">
      <c r="A5147" s="35">
        <v>1995</v>
      </c>
      <c r="B5147" s="15" t="s">
        <v>175</v>
      </c>
      <c r="C5147" s="15" t="s">
        <v>169</v>
      </c>
      <c r="D5147" s="15" t="s">
        <v>5</v>
      </c>
      <c r="E5147" s="15" t="s">
        <v>97</v>
      </c>
      <c r="F5147" s="16">
        <v>774.895734716069</v>
      </c>
      <c r="G5147" s="19">
        <v>2095.8655541146632</v>
      </c>
      <c r="H5147" s="19">
        <f t="shared" si="401"/>
        <v>1624077.2784217829</v>
      </c>
      <c r="I5147" s="20">
        <v>4262.0080029996971</v>
      </c>
      <c r="J5147" s="19">
        <f t="shared" si="402"/>
        <v>3302611.8228502162</v>
      </c>
      <c r="K5147" s="19">
        <f t="shared" si="403"/>
        <v>2166.1424488850339</v>
      </c>
      <c r="L5147" s="19">
        <f t="shared" si="404"/>
        <v>1678534.5444284333</v>
      </c>
      <c r="M5147" s="29">
        <f>Table4[[#This Row],[Revenue]]/Table4[[#This Row],[Units]]</f>
        <v>5.5001051264804648</v>
      </c>
      <c r="N5147" s="31">
        <f t="shared" si="405"/>
        <v>0.50824457564614012</v>
      </c>
    </row>
    <row r="5148" spans="1:14" x14ac:dyDescent="0.25">
      <c r="A5148" s="35">
        <v>1996</v>
      </c>
      <c r="B5148" s="15" t="s">
        <v>176</v>
      </c>
      <c r="C5148" s="15" t="s">
        <v>169</v>
      </c>
      <c r="D5148" s="15" t="s">
        <v>5</v>
      </c>
      <c r="E5148" s="15" t="s">
        <v>97</v>
      </c>
      <c r="F5148" s="16">
        <v>258</v>
      </c>
      <c r="G5148" s="19">
        <v>543.87823368239549</v>
      </c>
      <c r="H5148" s="19">
        <f t="shared" si="401"/>
        <v>140320.58429005803</v>
      </c>
      <c r="I5148" s="20">
        <v>842.87365703999308</v>
      </c>
      <c r="J5148" s="19">
        <f t="shared" si="402"/>
        <v>217461.40351631821</v>
      </c>
      <c r="K5148" s="19">
        <f t="shared" si="403"/>
        <v>298.99542335759759</v>
      </c>
      <c r="L5148" s="19">
        <f t="shared" si="404"/>
        <v>77140.819226260181</v>
      </c>
      <c r="M5148" s="29">
        <f>Table4[[#This Row],[Revenue]]/Table4[[#This Row],[Units]]</f>
        <v>3.2669521590697408</v>
      </c>
      <c r="N5148" s="31">
        <f t="shared" si="405"/>
        <v>0.35473338247111774</v>
      </c>
    </row>
    <row r="5149" spans="1:14" x14ac:dyDescent="0.25">
      <c r="A5149" s="35">
        <v>1997</v>
      </c>
      <c r="B5149" s="15" t="s">
        <v>171</v>
      </c>
      <c r="C5149" s="15" t="s">
        <v>169</v>
      </c>
      <c r="D5149" s="15" t="s">
        <v>5</v>
      </c>
      <c r="E5149" s="15" t="s">
        <v>97</v>
      </c>
      <c r="F5149" s="16">
        <v>869</v>
      </c>
      <c r="G5149" s="19">
        <v>1137.3689249999718</v>
      </c>
      <c r="H5149" s="19">
        <f t="shared" si="401"/>
        <v>988373.59582497552</v>
      </c>
      <c r="I5149" s="20">
        <v>2359.2372789299416</v>
      </c>
      <c r="J5149" s="19">
        <f t="shared" si="402"/>
        <v>2050177.1953901192</v>
      </c>
      <c r="K5149" s="19">
        <f t="shared" si="403"/>
        <v>1221.8683539299698</v>
      </c>
      <c r="L5149" s="19">
        <f t="shared" si="404"/>
        <v>1061803.5995651437</v>
      </c>
      <c r="M5149" s="29">
        <f>Table4[[#This Row],[Revenue]]/Table4[[#This Row],[Units]]</f>
        <v>2.714887547675422</v>
      </c>
      <c r="N5149" s="31">
        <f t="shared" si="405"/>
        <v>0.51790820908194612</v>
      </c>
    </row>
    <row r="5150" spans="1:14" x14ac:dyDescent="0.25">
      <c r="A5150" s="35">
        <v>1997</v>
      </c>
      <c r="B5150" s="15" t="s">
        <v>171</v>
      </c>
      <c r="C5150" s="15" t="s">
        <v>169</v>
      </c>
      <c r="D5150" s="15" t="s">
        <v>5</v>
      </c>
      <c r="E5150" s="15" t="s">
        <v>97</v>
      </c>
      <c r="F5150" s="16">
        <v>852</v>
      </c>
      <c r="G5150" s="19">
        <v>1104.9587999999735</v>
      </c>
      <c r="H5150" s="19">
        <f t="shared" si="401"/>
        <v>941424.89759997744</v>
      </c>
      <c r="I5150" s="20">
        <v>2300.4661204799449</v>
      </c>
      <c r="J5150" s="19">
        <f t="shared" si="402"/>
        <v>1959997.1346489131</v>
      </c>
      <c r="K5150" s="19">
        <f t="shared" si="403"/>
        <v>1195.5073204799714</v>
      </c>
      <c r="L5150" s="19">
        <f t="shared" si="404"/>
        <v>1018572.2370489356</v>
      </c>
      <c r="M5150" s="29">
        <f>Table4[[#This Row],[Revenue]]/Table4[[#This Row],[Units]]</f>
        <v>2.7000776061971186</v>
      </c>
      <c r="N5150" s="31">
        <f t="shared" si="405"/>
        <v>0.51968047250813387</v>
      </c>
    </row>
    <row r="5151" spans="1:14" x14ac:dyDescent="0.25">
      <c r="A5151" s="35">
        <v>1999</v>
      </c>
      <c r="B5151" s="15" t="s">
        <v>175</v>
      </c>
      <c r="C5151" s="15" t="s">
        <v>169</v>
      </c>
      <c r="D5151" s="15" t="s">
        <v>5</v>
      </c>
      <c r="E5151" s="15" t="s">
        <v>97</v>
      </c>
      <c r="F5151" s="16">
        <v>869</v>
      </c>
      <c r="G5151" s="19">
        <v>1400.9366249999428</v>
      </c>
      <c r="H5151" s="19">
        <f t="shared" si="401"/>
        <v>1217413.9271249503</v>
      </c>
      <c r="I5151" s="20">
        <v>2710.3833649998892</v>
      </c>
      <c r="J5151" s="19">
        <f t="shared" si="402"/>
        <v>2355323.1441849037</v>
      </c>
      <c r="K5151" s="19">
        <f t="shared" si="403"/>
        <v>1309.4467399999464</v>
      </c>
      <c r="L5151" s="19">
        <f t="shared" si="404"/>
        <v>1137909.2170599534</v>
      </c>
      <c r="M5151" s="29">
        <f>Table4[[#This Row],[Revenue]]/Table4[[#This Row],[Units]]</f>
        <v>3.1189681990792741</v>
      </c>
      <c r="N5151" s="31">
        <f t="shared" si="405"/>
        <v>0.48312233498378188</v>
      </c>
    </row>
    <row r="5152" spans="1:14" x14ac:dyDescent="0.25">
      <c r="A5152" s="35">
        <v>1999</v>
      </c>
      <c r="B5152" s="15" t="s">
        <v>175</v>
      </c>
      <c r="C5152" s="15" t="s">
        <v>169</v>
      </c>
      <c r="D5152" s="15" t="s">
        <v>5</v>
      </c>
      <c r="E5152" s="15" t="s">
        <v>97</v>
      </c>
      <c r="F5152" s="16">
        <v>852</v>
      </c>
      <c r="G5152" s="19">
        <v>1358.5778999999454</v>
      </c>
      <c r="H5152" s="19">
        <f t="shared" si="401"/>
        <v>1157508.3707999536</v>
      </c>
      <c r="I5152" s="20">
        <v>2638.8302759998942</v>
      </c>
      <c r="J5152" s="19">
        <f t="shared" si="402"/>
        <v>2248283.3951519099</v>
      </c>
      <c r="K5152" s="19">
        <f t="shared" si="403"/>
        <v>1280.2523759999488</v>
      </c>
      <c r="L5152" s="19">
        <f t="shared" si="404"/>
        <v>1090775.0243519563</v>
      </c>
      <c r="M5152" s="29">
        <f>Table4[[#This Row],[Revenue]]/Table4[[#This Row],[Units]]</f>
        <v>3.0972186338026928</v>
      </c>
      <c r="N5152" s="31">
        <f t="shared" si="405"/>
        <v>0.48515904476457511</v>
      </c>
    </row>
    <row r="5153" spans="1:14" x14ac:dyDescent="0.25">
      <c r="A5153" s="35">
        <v>1999</v>
      </c>
      <c r="B5153" s="15" t="s">
        <v>175</v>
      </c>
      <c r="C5153" s="15" t="s">
        <v>169</v>
      </c>
      <c r="D5153" s="15" t="s">
        <v>5</v>
      </c>
      <c r="E5153" s="15" t="s">
        <v>97</v>
      </c>
      <c r="F5153" s="16">
        <v>258</v>
      </c>
      <c r="G5153" s="19">
        <v>783.49420547996795</v>
      </c>
      <c r="H5153" s="19">
        <f t="shared" si="401"/>
        <v>202141.50501383172</v>
      </c>
      <c r="I5153" s="20">
        <v>1684.0113079999517</v>
      </c>
      <c r="J5153" s="19">
        <f t="shared" si="402"/>
        <v>434474.91746398754</v>
      </c>
      <c r="K5153" s="19">
        <f t="shared" si="403"/>
        <v>900.51710251998372</v>
      </c>
      <c r="L5153" s="19">
        <f t="shared" si="404"/>
        <v>232333.41245015583</v>
      </c>
      <c r="M5153" s="29">
        <f>Table4[[#This Row],[Revenue]]/Table4[[#This Row],[Units]]</f>
        <v>6.5271756124029139</v>
      </c>
      <c r="N5153" s="31">
        <f t="shared" si="405"/>
        <v>0.53474528243489061</v>
      </c>
    </row>
    <row r="5154" spans="1:14" x14ac:dyDescent="0.25">
      <c r="A5154" s="35">
        <v>2007</v>
      </c>
      <c r="B5154" s="15" t="s">
        <v>175</v>
      </c>
      <c r="C5154" s="15" t="s">
        <v>169</v>
      </c>
      <c r="D5154" s="15" t="s">
        <v>5</v>
      </c>
      <c r="E5154" s="15" t="s">
        <v>97</v>
      </c>
      <c r="F5154" s="16">
        <v>299</v>
      </c>
      <c r="G5154" s="19">
        <v>435.32128121819744</v>
      </c>
      <c r="H5154" s="19">
        <f t="shared" si="401"/>
        <v>130161.06308424103</v>
      </c>
      <c r="I5154" s="20">
        <v>717.03816521999579</v>
      </c>
      <c r="J5154" s="19">
        <f t="shared" si="402"/>
        <v>214394.41140077874</v>
      </c>
      <c r="K5154" s="19">
        <f t="shared" si="403"/>
        <v>281.71688400179835</v>
      </c>
      <c r="L5154" s="19">
        <f t="shared" si="404"/>
        <v>84233.348316537711</v>
      </c>
      <c r="M5154" s="29">
        <f>Table4[[#This Row],[Revenue]]/Table4[[#This Row],[Units]]</f>
        <v>2.3981209539130295</v>
      </c>
      <c r="N5154" s="31">
        <f t="shared" si="405"/>
        <v>0.39288966426963379</v>
      </c>
    </row>
    <row r="5155" spans="1:14" x14ac:dyDescent="0.25">
      <c r="A5155" s="35">
        <v>2008</v>
      </c>
      <c r="B5155" s="15" t="s">
        <v>172</v>
      </c>
      <c r="C5155" s="15" t="s">
        <v>169</v>
      </c>
      <c r="D5155" s="15" t="s">
        <v>5</v>
      </c>
      <c r="E5155" s="15" t="s">
        <v>97</v>
      </c>
      <c r="F5155" s="16">
        <v>513</v>
      </c>
      <c r="G5155" s="19">
        <v>617.98544999998921</v>
      </c>
      <c r="H5155" s="19">
        <f t="shared" si="401"/>
        <v>317026.53584999446</v>
      </c>
      <c r="I5155" s="20">
        <v>1446.3848668199748</v>
      </c>
      <c r="J5155" s="19">
        <f t="shared" si="402"/>
        <v>741995.43667864706</v>
      </c>
      <c r="K5155" s="19">
        <f t="shared" si="403"/>
        <v>828.39941681998562</v>
      </c>
      <c r="L5155" s="19">
        <f t="shared" si="404"/>
        <v>424968.90082865261</v>
      </c>
      <c r="M5155" s="29">
        <f>Table4[[#This Row],[Revenue]]/Table4[[#This Row],[Units]]</f>
        <v>2.8194636780116467</v>
      </c>
      <c r="N5155" s="31">
        <f t="shared" si="405"/>
        <v>0.57273789004810771</v>
      </c>
    </row>
    <row r="5156" spans="1:14" x14ac:dyDescent="0.25">
      <c r="A5156" s="35">
        <v>2008</v>
      </c>
      <c r="B5156" s="15" t="s">
        <v>175</v>
      </c>
      <c r="C5156" s="15" t="s">
        <v>169</v>
      </c>
      <c r="D5156" s="15" t="s">
        <v>5</v>
      </c>
      <c r="E5156" s="15" t="s">
        <v>97</v>
      </c>
      <c r="F5156" s="16">
        <v>273</v>
      </c>
      <c r="G5156" s="19">
        <v>684.92258738998123</v>
      </c>
      <c r="H5156" s="19">
        <f t="shared" si="401"/>
        <v>186983.86635746487</v>
      </c>
      <c r="I5156" s="20">
        <v>1521.151168999972</v>
      </c>
      <c r="J5156" s="19">
        <f t="shared" si="402"/>
        <v>415274.26913699234</v>
      </c>
      <c r="K5156" s="19">
        <f t="shared" si="403"/>
        <v>836.22858160999078</v>
      </c>
      <c r="L5156" s="19">
        <f t="shared" si="404"/>
        <v>228290.40277952747</v>
      </c>
      <c r="M5156" s="29">
        <f>Table4[[#This Row],[Revenue]]/Table4[[#This Row],[Units]]</f>
        <v>5.5719823040292011</v>
      </c>
      <c r="N5156" s="31">
        <f t="shared" si="405"/>
        <v>0.54973404264596548</v>
      </c>
    </row>
    <row r="5157" spans="1:14" x14ac:dyDescent="0.25">
      <c r="A5157" s="35">
        <v>2009</v>
      </c>
      <c r="B5157" s="15" t="s">
        <v>171</v>
      </c>
      <c r="C5157" s="15" t="s">
        <v>169</v>
      </c>
      <c r="D5157" s="15" t="s">
        <v>5</v>
      </c>
      <c r="E5157" s="15" t="s">
        <v>97</v>
      </c>
      <c r="F5157" s="16">
        <v>299</v>
      </c>
      <c r="G5157" s="19">
        <v>648.28726958997299</v>
      </c>
      <c r="H5157" s="19">
        <f t="shared" si="401"/>
        <v>193837.89360740193</v>
      </c>
      <c r="I5157" s="20">
        <v>1045.6807889999566</v>
      </c>
      <c r="J5157" s="19">
        <f t="shared" si="402"/>
        <v>312658.55591098702</v>
      </c>
      <c r="K5157" s="19">
        <f t="shared" si="403"/>
        <v>397.39351940998358</v>
      </c>
      <c r="L5157" s="19">
        <f t="shared" si="404"/>
        <v>118820.66230358509</v>
      </c>
      <c r="M5157" s="29">
        <f>Table4[[#This Row],[Revenue]]/Table4[[#This Row],[Units]]</f>
        <v>3.4972601638794534</v>
      </c>
      <c r="N5157" s="31">
        <f t="shared" si="405"/>
        <v>0.380033298488761</v>
      </c>
    </row>
    <row r="5158" spans="1:14" x14ac:dyDescent="0.25">
      <c r="A5158" s="35">
        <v>2009</v>
      </c>
      <c r="B5158" s="15" t="s">
        <v>174</v>
      </c>
      <c r="C5158" s="15" t="s">
        <v>169</v>
      </c>
      <c r="D5158" s="15" t="s">
        <v>5</v>
      </c>
      <c r="E5158" s="15" t="s">
        <v>97</v>
      </c>
      <c r="F5158" s="16">
        <v>272</v>
      </c>
      <c r="G5158" s="19">
        <v>501.15554827998483</v>
      </c>
      <c r="H5158" s="19">
        <f t="shared" si="401"/>
        <v>136314.30913215587</v>
      </c>
      <c r="I5158" s="20">
        <v>840.00918799997453</v>
      </c>
      <c r="J5158" s="19">
        <f t="shared" si="402"/>
        <v>228482.49913599307</v>
      </c>
      <c r="K5158" s="19">
        <f t="shared" si="403"/>
        <v>338.8536397199897</v>
      </c>
      <c r="L5158" s="19">
        <f t="shared" si="404"/>
        <v>92168.190003837197</v>
      </c>
      <c r="M5158" s="29">
        <f>Table4[[#This Row],[Revenue]]/Table4[[#This Row],[Units]]</f>
        <v>3.0882690735293181</v>
      </c>
      <c r="N5158" s="31">
        <f t="shared" si="405"/>
        <v>0.40339277779423521</v>
      </c>
    </row>
    <row r="5159" spans="1:14" x14ac:dyDescent="0.25">
      <c r="A5159" s="35">
        <v>2010</v>
      </c>
      <c r="B5159" s="15" t="s">
        <v>175</v>
      </c>
      <c r="C5159" s="15" t="s">
        <v>169</v>
      </c>
      <c r="D5159" s="15" t="s">
        <v>5</v>
      </c>
      <c r="E5159" s="15" t="s">
        <v>97</v>
      </c>
      <c r="F5159" s="16">
        <v>621</v>
      </c>
      <c r="G5159" s="19">
        <v>2063.2049950698947</v>
      </c>
      <c r="H5159" s="19">
        <f t="shared" si="401"/>
        <v>1281250.3019384046</v>
      </c>
      <c r="I5159" s="20">
        <v>3386.2340969998277</v>
      </c>
      <c r="J5159" s="19">
        <f t="shared" si="402"/>
        <v>2102851.3742368929</v>
      </c>
      <c r="K5159" s="19">
        <f t="shared" si="403"/>
        <v>1323.0291019299329</v>
      </c>
      <c r="L5159" s="19">
        <f t="shared" si="404"/>
        <v>821601.07229848835</v>
      </c>
      <c r="M5159" s="29">
        <f>Table4[[#This Row],[Revenue]]/Table4[[#This Row],[Units]]</f>
        <v>5.4528729420287076</v>
      </c>
      <c r="N5159" s="31">
        <f t="shared" si="405"/>
        <v>0.39070810346577178</v>
      </c>
    </row>
    <row r="5160" spans="1:14" x14ac:dyDescent="0.25">
      <c r="A5160" s="35">
        <v>2010</v>
      </c>
      <c r="B5160" s="15" t="s">
        <v>176</v>
      </c>
      <c r="C5160" s="15" t="s">
        <v>169</v>
      </c>
      <c r="D5160" s="15" t="s">
        <v>5</v>
      </c>
      <c r="E5160" s="15" t="s">
        <v>97</v>
      </c>
      <c r="F5160" s="16">
        <v>623</v>
      </c>
      <c r="G5160" s="19">
        <v>1453.859893709928</v>
      </c>
      <c r="H5160" s="19">
        <f t="shared" si="401"/>
        <v>905754.7137812851</v>
      </c>
      <c r="I5160" s="20">
        <v>3228.3451409998397</v>
      </c>
      <c r="J5160" s="19">
        <f t="shared" si="402"/>
        <v>2011259.0228429001</v>
      </c>
      <c r="K5160" s="19">
        <f t="shared" si="403"/>
        <v>1774.4852472899117</v>
      </c>
      <c r="L5160" s="19">
        <f t="shared" si="404"/>
        <v>1105504.309061615</v>
      </c>
      <c r="M5160" s="29">
        <f>Table4[[#This Row],[Revenue]]/Table4[[#This Row],[Units]]</f>
        <v>5.1819344157300797</v>
      </c>
      <c r="N5160" s="31">
        <f t="shared" si="405"/>
        <v>0.54965784938977802</v>
      </c>
    </row>
    <row r="5161" spans="1:14" x14ac:dyDescent="0.25">
      <c r="A5161" s="35">
        <v>2010</v>
      </c>
      <c r="B5161" s="15" t="s">
        <v>171</v>
      </c>
      <c r="C5161" s="15" t="s">
        <v>169</v>
      </c>
      <c r="D5161" s="15" t="s">
        <v>5</v>
      </c>
      <c r="E5161" s="15" t="s">
        <v>97</v>
      </c>
      <c r="F5161" s="16">
        <v>615</v>
      </c>
      <c r="G5161" s="19">
        <v>1446.6527366099226</v>
      </c>
      <c r="H5161" s="19">
        <f t="shared" si="401"/>
        <v>889691.4330151024</v>
      </c>
      <c r="I5161" s="20">
        <v>3089.2817309998345</v>
      </c>
      <c r="J5161" s="19">
        <f t="shared" si="402"/>
        <v>1899908.2645648983</v>
      </c>
      <c r="K5161" s="19">
        <f t="shared" si="403"/>
        <v>1642.6289943899119</v>
      </c>
      <c r="L5161" s="19">
        <f t="shared" si="404"/>
        <v>1010216.8315497959</v>
      </c>
      <c r="M5161" s="29">
        <f>Table4[[#This Row],[Revenue]]/Table4[[#This Row],[Units]]</f>
        <v>5.0232223268289991</v>
      </c>
      <c r="N5161" s="31">
        <f t="shared" si="405"/>
        <v>0.53171874157889809</v>
      </c>
    </row>
    <row r="5162" spans="1:14" x14ac:dyDescent="0.25">
      <c r="A5162" s="35">
        <v>2010</v>
      </c>
      <c r="B5162" s="15" t="s">
        <v>173</v>
      </c>
      <c r="C5162" s="15" t="s">
        <v>169</v>
      </c>
      <c r="D5162" s="15" t="s">
        <v>5</v>
      </c>
      <c r="E5162" s="15" t="s">
        <v>97</v>
      </c>
      <c r="F5162" s="16">
        <v>626</v>
      </c>
      <c r="G5162" s="19">
        <v>1358.5210144099347</v>
      </c>
      <c r="H5162" s="19">
        <f t="shared" si="401"/>
        <v>850434.15502061904</v>
      </c>
      <c r="I5162" s="20">
        <v>2993.4181109998558</v>
      </c>
      <c r="J5162" s="19">
        <f t="shared" si="402"/>
        <v>1873879.7374859098</v>
      </c>
      <c r="K5162" s="19">
        <f t="shared" si="403"/>
        <v>1634.8970965899211</v>
      </c>
      <c r="L5162" s="19">
        <f t="shared" si="404"/>
        <v>1023445.5824652908</v>
      </c>
      <c r="M5162" s="29">
        <f>Table4[[#This Row],[Revenue]]/Table4[[#This Row],[Units]]</f>
        <v>4.7818180686898657</v>
      </c>
      <c r="N5162" s="31">
        <f t="shared" si="405"/>
        <v>0.54616396238874765</v>
      </c>
    </row>
    <row r="5163" spans="1:14" x14ac:dyDescent="0.25">
      <c r="A5163" s="35">
        <v>2010</v>
      </c>
      <c r="B5163" s="15" t="s">
        <v>173</v>
      </c>
      <c r="C5163" s="15" t="s">
        <v>169</v>
      </c>
      <c r="D5163" s="15" t="s">
        <v>5</v>
      </c>
      <c r="E5163" s="15" t="s">
        <v>97</v>
      </c>
      <c r="F5163" s="16">
        <v>528</v>
      </c>
      <c r="G5163" s="19">
        <v>1766.4382306999175</v>
      </c>
      <c r="H5163" s="19">
        <f t="shared" si="401"/>
        <v>932679.38580955646</v>
      </c>
      <c r="I5163" s="20">
        <v>2765.0289699998712</v>
      </c>
      <c r="J5163" s="19">
        <f t="shared" si="402"/>
        <v>1459935.2961599319</v>
      </c>
      <c r="K5163" s="19">
        <f t="shared" si="403"/>
        <v>998.59073929995361</v>
      </c>
      <c r="L5163" s="19">
        <f t="shared" si="404"/>
        <v>527255.91035037546</v>
      </c>
      <c r="M5163" s="29">
        <f>Table4[[#This Row],[Revenue]]/Table4[[#This Row],[Units]]</f>
        <v>5.2367972916664227</v>
      </c>
      <c r="N5163" s="31">
        <f t="shared" si="405"/>
        <v>0.36115019051681047</v>
      </c>
    </row>
    <row r="5164" spans="1:14" x14ac:dyDescent="0.25">
      <c r="A5164" s="35">
        <v>2010</v>
      </c>
      <c r="B5164" s="15" t="s">
        <v>172</v>
      </c>
      <c r="C5164" s="15" t="s">
        <v>169</v>
      </c>
      <c r="D5164" s="15" t="s">
        <v>5</v>
      </c>
      <c r="E5164" s="15" t="s">
        <v>97</v>
      </c>
      <c r="F5164" s="16">
        <v>513</v>
      </c>
      <c r="G5164" s="19">
        <v>879.42307499996048</v>
      </c>
      <c r="H5164" s="19">
        <f t="shared" si="401"/>
        <v>451144.0374749797</v>
      </c>
      <c r="I5164" s="20">
        <v>1935.5079029999129</v>
      </c>
      <c r="J5164" s="19">
        <f t="shared" si="402"/>
        <v>992915.55423895526</v>
      </c>
      <c r="K5164" s="19">
        <f t="shared" si="403"/>
        <v>1056.0848279999523</v>
      </c>
      <c r="L5164" s="19">
        <f t="shared" si="404"/>
        <v>541771.51676397561</v>
      </c>
      <c r="M5164" s="29">
        <f>Table4[[#This Row],[Revenue]]/Table4[[#This Row],[Units]]</f>
        <v>3.772919888888719</v>
      </c>
      <c r="N5164" s="31">
        <f t="shared" si="405"/>
        <v>0.5456370528702511</v>
      </c>
    </row>
    <row r="5165" spans="1:14" x14ac:dyDescent="0.25">
      <c r="A5165" s="35">
        <v>2011</v>
      </c>
      <c r="B5165" s="15" t="s">
        <v>174</v>
      </c>
      <c r="C5165" s="15" t="s">
        <v>169</v>
      </c>
      <c r="D5165" s="15" t="s">
        <v>5</v>
      </c>
      <c r="E5165" s="15" t="s">
        <v>97</v>
      </c>
      <c r="F5165" s="16">
        <v>529</v>
      </c>
      <c r="G5165" s="19">
        <v>1478.0191659099191</v>
      </c>
      <c r="H5165" s="19">
        <f t="shared" si="401"/>
        <v>781872.1387663472</v>
      </c>
      <c r="I5165" s="20">
        <v>3156.2637609998274</v>
      </c>
      <c r="J5165" s="19">
        <f t="shared" si="402"/>
        <v>1669663.5295689087</v>
      </c>
      <c r="K5165" s="19">
        <f t="shared" si="403"/>
        <v>1678.2445950899082</v>
      </c>
      <c r="L5165" s="19">
        <f t="shared" si="404"/>
        <v>887791.39080256154</v>
      </c>
      <c r="M5165" s="29">
        <f>Table4[[#This Row],[Revenue]]/Table4[[#This Row],[Units]]</f>
        <v>5.9664721379958925</v>
      </c>
      <c r="N5165" s="31">
        <f t="shared" si="405"/>
        <v>0.53171874157889809</v>
      </c>
    </row>
    <row r="5166" spans="1:14" x14ac:dyDescent="0.25">
      <c r="A5166" s="35">
        <v>2015</v>
      </c>
      <c r="B5166" s="15" t="s">
        <v>172</v>
      </c>
      <c r="C5166" s="15" t="s">
        <v>169</v>
      </c>
      <c r="D5166" s="15" t="s">
        <v>5</v>
      </c>
      <c r="E5166" s="15" t="s">
        <v>97</v>
      </c>
      <c r="F5166" s="16">
        <v>617</v>
      </c>
      <c r="G5166" s="19">
        <v>2028.7682993698938</v>
      </c>
      <c r="H5166" s="19">
        <f t="shared" si="401"/>
        <v>1251750.0407112245</v>
      </c>
      <c r="I5166" s="20">
        <v>3270.1536269998292</v>
      </c>
      <c r="J5166" s="19">
        <f t="shared" si="402"/>
        <v>2017684.7878588946</v>
      </c>
      <c r="K5166" s="19">
        <f t="shared" si="403"/>
        <v>1241.3853276299353</v>
      </c>
      <c r="L5166" s="19">
        <f t="shared" si="404"/>
        <v>765934.74714767002</v>
      </c>
      <c r="M5166" s="29">
        <f>Table4[[#This Row],[Revenue]]/Table4[[#This Row],[Units]]</f>
        <v>5.3000869157209545</v>
      </c>
      <c r="N5166" s="31">
        <f t="shared" si="405"/>
        <v>0.37961070617004383</v>
      </c>
    </row>
    <row r="5167" spans="1:14" x14ac:dyDescent="0.25">
      <c r="A5167" s="35">
        <v>1994</v>
      </c>
      <c r="B5167" s="15" t="s">
        <v>171</v>
      </c>
      <c r="C5167" s="15" t="s">
        <v>169</v>
      </c>
      <c r="D5167" s="15" t="s">
        <v>6</v>
      </c>
      <c r="E5167" s="15" t="s">
        <v>53</v>
      </c>
      <c r="F5167" s="16">
        <v>728</v>
      </c>
      <c r="G5167" s="19">
        <v>2593.4809886998623</v>
      </c>
      <c r="H5167" s="19">
        <f t="shared" si="401"/>
        <v>1888054.1597734997</v>
      </c>
      <c r="I5167" s="20">
        <v>4427.6587699997917</v>
      </c>
      <c r="J5167" s="19">
        <f t="shared" si="402"/>
        <v>3223335.5845598485</v>
      </c>
      <c r="K5167" s="19">
        <f t="shared" si="403"/>
        <v>1834.1777812999294</v>
      </c>
      <c r="L5167" s="19">
        <f t="shared" si="404"/>
        <v>1335281.4247863488</v>
      </c>
      <c r="M5167" s="29">
        <f>Table4[[#This Row],[Revenue]]/Table4[[#This Row],[Units]]</f>
        <v>6.0819488598898239</v>
      </c>
      <c r="N5167" s="31">
        <f t="shared" si="405"/>
        <v>0.41425454773697828</v>
      </c>
    </row>
    <row r="5168" spans="1:14" x14ac:dyDescent="0.25">
      <c r="A5168" s="35">
        <v>2001</v>
      </c>
      <c r="B5168" s="15" t="s">
        <v>175</v>
      </c>
      <c r="C5168" s="15" t="s">
        <v>169</v>
      </c>
      <c r="D5168" s="15" t="s">
        <v>6</v>
      </c>
      <c r="E5168" s="15" t="s">
        <v>53</v>
      </c>
      <c r="F5168" s="16">
        <v>801</v>
      </c>
      <c r="G5168" s="19">
        <v>2088.4574188798865</v>
      </c>
      <c r="H5168" s="19">
        <f t="shared" si="401"/>
        <v>1672854.3925227891</v>
      </c>
      <c r="I5168" s="20">
        <v>4344.3684479997637</v>
      </c>
      <c r="J5168" s="19">
        <f t="shared" si="402"/>
        <v>3479839.1268478106</v>
      </c>
      <c r="K5168" s="19">
        <f t="shared" si="403"/>
        <v>2255.9110291198772</v>
      </c>
      <c r="L5168" s="19">
        <f t="shared" si="404"/>
        <v>1806984.7343250215</v>
      </c>
      <c r="M5168" s="29">
        <f>Table4[[#This Row],[Revenue]]/Table4[[#This Row],[Units]]</f>
        <v>5.4236809588012029</v>
      </c>
      <c r="N5168" s="31">
        <f t="shared" si="405"/>
        <v>0.51927249176080925</v>
      </c>
    </row>
    <row r="5169" spans="1:14" x14ac:dyDescent="0.25">
      <c r="A5169" s="35">
        <v>2003</v>
      </c>
      <c r="B5169" s="15" t="s">
        <v>173</v>
      </c>
      <c r="C5169" s="15" t="s">
        <v>169</v>
      </c>
      <c r="D5169" s="15" t="s">
        <v>6</v>
      </c>
      <c r="E5169" s="15" t="s">
        <v>53</v>
      </c>
      <c r="F5169" s="16">
        <v>855</v>
      </c>
      <c r="G5169" s="19">
        <v>1035.7341749999914</v>
      </c>
      <c r="H5169" s="19">
        <f t="shared" si="401"/>
        <v>885552.71962499269</v>
      </c>
      <c r="I5169" s="20">
        <v>2173.9157632499819</v>
      </c>
      <c r="J5169" s="19">
        <f t="shared" si="402"/>
        <v>1858697.9775787345</v>
      </c>
      <c r="K5169" s="19">
        <f t="shared" si="403"/>
        <v>1138.1815882499905</v>
      </c>
      <c r="L5169" s="19">
        <f t="shared" si="404"/>
        <v>973145.25795374182</v>
      </c>
      <c r="M5169" s="29">
        <f>Table4[[#This Row],[Revenue]]/Table4[[#This Row],[Units]]</f>
        <v>2.542591535964891</v>
      </c>
      <c r="N5169" s="31">
        <f t="shared" si="405"/>
        <v>0.52356287556810421</v>
      </c>
    </row>
    <row r="5170" spans="1:14" x14ac:dyDescent="0.25">
      <c r="A5170" s="35">
        <v>2004</v>
      </c>
      <c r="B5170" s="15" t="s">
        <v>172</v>
      </c>
      <c r="C5170" s="15" t="s">
        <v>169</v>
      </c>
      <c r="D5170" s="15" t="s">
        <v>6</v>
      </c>
      <c r="E5170" s="15" t="s">
        <v>53</v>
      </c>
      <c r="F5170" s="16">
        <v>786</v>
      </c>
      <c r="G5170" s="19">
        <v>1133.9669159999723</v>
      </c>
      <c r="H5170" s="19">
        <f t="shared" si="401"/>
        <v>891297.99597597821</v>
      </c>
      <c r="I5170" s="20">
        <v>2415.1666724399411</v>
      </c>
      <c r="J5170" s="19">
        <f t="shared" si="402"/>
        <v>1898321.0045377936</v>
      </c>
      <c r="K5170" s="19">
        <f t="shared" si="403"/>
        <v>1281.1997564399687</v>
      </c>
      <c r="L5170" s="19">
        <f t="shared" si="404"/>
        <v>1007023.0085618154</v>
      </c>
      <c r="M5170" s="29">
        <f>Table4[[#This Row],[Revenue]]/Table4[[#This Row],[Units]]</f>
        <v>3.0727311354197724</v>
      </c>
      <c r="N5170" s="31">
        <f t="shared" si="405"/>
        <v>0.53048088608544219</v>
      </c>
    </row>
    <row r="5171" spans="1:14" x14ac:dyDescent="0.25">
      <c r="A5171" s="35">
        <v>2004</v>
      </c>
      <c r="B5171" s="15" t="s">
        <v>173</v>
      </c>
      <c r="C5171" s="15" t="s">
        <v>169</v>
      </c>
      <c r="D5171" s="15" t="s">
        <v>6</v>
      </c>
      <c r="E5171" s="15" t="s">
        <v>53</v>
      </c>
      <c r="F5171" s="16">
        <v>293</v>
      </c>
      <c r="G5171" s="19">
        <v>805.15242542997703</v>
      </c>
      <c r="H5171" s="19">
        <f t="shared" si="401"/>
        <v>235909.66065098328</v>
      </c>
      <c r="I5171" s="20">
        <v>1666.6026529999667</v>
      </c>
      <c r="J5171" s="19">
        <f t="shared" si="402"/>
        <v>488314.57732899027</v>
      </c>
      <c r="K5171" s="19">
        <f t="shared" si="403"/>
        <v>861.45022756998969</v>
      </c>
      <c r="L5171" s="19">
        <f t="shared" si="404"/>
        <v>252404.91667800699</v>
      </c>
      <c r="M5171" s="29">
        <f>Table4[[#This Row],[Revenue]]/Table4[[#This Row],[Units]]</f>
        <v>5.6880636621159271</v>
      </c>
      <c r="N5171" s="31">
        <f t="shared" si="405"/>
        <v>0.51688998935609332</v>
      </c>
    </row>
    <row r="5172" spans="1:14" x14ac:dyDescent="0.25">
      <c r="A5172" s="35">
        <v>2005</v>
      </c>
      <c r="B5172" s="15" t="s">
        <v>173</v>
      </c>
      <c r="C5172" s="15" t="s">
        <v>169</v>
      </c>
      <c r="D5172" s="15" t="s">
        <v>6</v>
      </c>
      <c r="E5172" s="15" t="s">
        <v>53</v>
      </c>
      <c r="F5172" s="16">
        <v>855</v>
      </c>
      <c r="G5172" s="19">
        <v>1525.6055699999374</v>
      </c>
      <c r="H5172" s="19">
        <f t="shared" si="401"/>
        <v>1304392.7623499464</v>
      </c>
      <c r="I5172" s="20">
        <v>2982.095069999878</v>
      </c>
      <c r="J5172" s="19">
        <f t="shared" si="402"/>
        <v>2549691.2848498956</v>
      </c>
      <c r="K5172" s="19">
        <f t="shared" si="403"/>
        <v>1456.4894999999406</v>
      </c>
      <c r="L5172" s="19">
        <f t="shared" si="404"/>
        <v>1245298.5224999492</v>
      </c>
      <c r="M5172" s="29">
        <f>Table4[[#This Row],[Revenue]]/Table4[[#This Row],[Units]]</f>
        <v>3.4878304912279274</v>
      </c>
      <c r="N5172" s="31">
        <f t="shared" si="405"/>
        <v>0.48841149118696614</v>
      </c>
    </row>
    <row r="5173" spans="1:14" x14ac:dyDescent="0.25">
      <c r="A5173" s="35">
        <v>2005</v>
      </c>
      <c r="B5173" s="15" t="s">
        <v>173</v>
      </c>
      <c r="C5173" s="15" t="s">
        <v>169</v>
      </c>
      <c r="D5173" s="15" t="s">
        <v>6</v>
      </c>
      <c r="E5173" s="15" t="s">
        <v>53</v>
      </c>
      <c r="F5173" s="16">
        <v>786</v>
      </c>
      <c r="G5173" s="19">
        <v>1396.8108179999433</v>
      </c>
      <c r="H5173" s="19">
        <f t="shared" si="401"/>
        <v>1097893.3029479554</v>
      </c>
      <c r="I5173" s="20">
        <v>2773.5381179998872</v>
      </c>
      <c r="J5173" s="19">
        <f t="shared" si="402"/>
        <v>2180000.9607479111</v>
      </c>
      <c r="K5173" s="19">
        <f t="shared" si="403"/>
        <v>1376.7272999999439</v>
      </c>
      <c r="L5173" s="19">
        <f t="shared" si="404"/>
        <v>1082107.6577999557</v>
      </c>
      <c r="M5173" s="29">
        <f>Table4[[#This Row],[Revenue]]/Table4[[#This Row],[Units]]</f>
        <v>3.5286744503815357</v>
      </c>
      <c r="N5173" s="31">
        <f t="shared" si="405"/>
        <v>0.49637944078185547</v>
      </c>
    </row>
    <row r="5174" spans="1:14" x14ac:dyDescent="0.25">
      <c r="A5174" s="35">
        <v>2007</v>
      </c>
      <c r="B5174" s="15" t="s">
        <v>176</v>
      </c>
      <c r="C5174" s="15" t="s">
        <v>169</v>
      </c>
      <c r="D5174" s="15" t="s">
        <v>6</v>
      </c>
      <c r="E5174" s="15" t="s">
        <v>53</v>
      </c>
      <c r="F5174" s="16">
        <v>1554.0746600941834</v>
      </c>
      <c r="G5174" s="19">
        <v>3402.5117406803688</v>
      </c>
      <c r="H5174" s="19">
        <f t="shared" si="401"/>
        <v>5287757.2768643126</v>
      </c>
      <c r="I5174" s="20">
        <v>8495.9733179190844</v>
      </c>
      <c r="J5174" s="19">
        <f t="shared" si="402"/>
        <v>13203376.846214352</v>
      </c>
      <c r="K5174" s="19">
        <f t="shared" si="403"/>
        <v>5093.4615772387151</v>
      </c>
      <c r="L5174" s="19">
        <f t="shared" si="404"/>
        <v>7915619.5693500396</v>
      </c>
      <c r="M5174" s="29">
        <f>Table4[[#This Row],[Revenue]]/Table4[[#This Row],[Units]]</f>
        <v>5.4669016464139455</v>
      </c>
      <c r="N5174" s="31">
        <f t="shared" si="405"/>
        <v>0.59951478031315841</v>
      </c>
    </row>
    <row r="5175" spans="1:14" x14ac:dyDescent="0.25">
      <c r="A5175" s="35">
        <v>2007</v>
      </c>
      <c r="B5175" s="15" t="s">
        <v>174</v>
      </c>
      <c r="C5175" s="15" t="s">
        <v>169</v>
      </c>
      <c r="D5175" s="15" t="s">
        <v>6</v>
      </c>
      <c r="E5175" s="15" t="s">
        <v>53</v>
      </c>
      <c r="F5175" s="16">
        <v>1455.8562237895817</v>
      </c>
      <c r="G5175" s="19">
        <v>3618.2577203284136</v>
      </c>
      <c r="H5175" s="19">
        <f t="shared" si="401"/>
        <v>5267663.0214148248</v>
      </c>
      <c r="I5175" s="20">
        <v>8091.0454411120154</v>
      </c>
      <c r="J5175" s="19">
        <f t="shared" si="402"/>
        <v>11779398.862407248</v>
      </c>
      <c r="K5175" s="19">
        <f t="shared" si="403"/>
        <v>4472.7877207836018</v>
      </c>
      <c r="L5175" s="19">
        <f t="shared" si="404"/>
        <v>6511735.8409924237</v>
      </c>
      <c r="M5175" s="29">
        <f>Table4[[#This Row],[Revenue]]/Table4[[#This Row],[Units]]</f>
        <v>5.5575855011637696</v>
      </c>
      <c r="N5175" s="31">
        <f t="shared" si="405"/>
        <v>0.55280714381562934</v>
      </c>
    </row>
    <row r="5176" spans="1:14" x14ac:dyDescent="0.25">
      <c r="A5176" s="35">
        <v>2007</v>
      </c>
      <c r="B5176" s="15" t="s">
        <v>173</v>
      </c>
      <c r="C5176" s="15" t="s">
        <v>169</v>
      </c>
      <c r="D5176" s="15" t="s">
        <v>6</v>
      </c>
      <c r="E5176" s="15" t="s">
        <v>53</v>
      </c>
      <c r="F5176" s="16">
        <v>1412.7951455401667</v>
      </c>
      <c r="G5176" s="19">
        <v>2901.9808251641589</v>
      </c>
      <c r="H5176" s="19">
        <f t="shared" si="401"/>
        <v>4099904.4222425707</v>
      </c>
      <c r="I5176" s="20">
        <v>6666.4691427031612</v>
      </c>
      <c r="J5176" s="19">
        <f t="shared" si="402"/>
        <v>9418355.2427043431</v>
      </c>
      <c r="K5176" s="19">
        <f t="shared" si="403"/>
        <v>3764.4883175390023</v>
      </c>
      <c r="L5176" s="19">
        <f t="shared" si="404"/>
        <v>5318450.8204617724</v>
      </c>
      <c r="M5176" s="29">
        <f>Table4[[#This Row],[Revenue]]/Table4[[#This Row],[Units]]</f>
        <v>4.7186382001293685</v>
      </c>
      <c r="N5176" s="31">
        <f t="shared" si="405"/>
        <v>0.56468997860125913</v>
      </c>
    </row>
    <row r="5177" spans="1:14" x14ac:dyDescent="0.25">
      <c r="A5177" s="35">
        <v>2007</v>
      </c>
      <c r="B5177" s="15" t="s">
        <v>174</v>
      </c>
      <c r="C5177" s="15" t="s">
        <v>169</v>
      </c>
      <c r="D5177" s="15" t="s">
        <v>6</v>
      </c>
      <c r="E5177" s="15" t="s">
        <v>53</v>
      </c>
      <c r="F5177" s="16">
        <v>1385.4047006536957</v>
      </c>
      <c r="G5177" s="19">
        <v>2840.6881320054408</v>
      </c>
      <c r="H5177" s="19">
        <f t="shared" si="401"/>
        <v>3935502.6911715036</v>
      </c>
      <c r="I5177" s="20">
        <v>6706.4758301162574</v>
      </c>
      <c r="J5177" s="19">
        <f t="shared" si="402"/>
        <v>9291183.1398634594</v>
      </c>
      <c r="K5177" s="19">
        <f t="shared" si="403"/>
        <v>3865.7876981108166</v>
      </c>
      <c r="L5177" s="19">
        <f t="shared" si="404"/>
        <v>5355680.4486919558</v>
      </c>
      <c r="M5177" s="29">
        <f>Table4[[#This Row],[Revenue]]/Table4[[#This Row],[Units]]</f>
        <v>4.8408063195915556</v>
      </c>
      <c r="N5177" s="31">
        <f t="shared" si="405"/>
        <v>0.5764260986002544</v>
      </c>
    </row>
    <row r="5178" spans="1:14" x14ac:dyDescent="0.25">
      <c r="A5178" s="35">
        <v>2007</v>
      </c>
      <c r="B5178" s="15" t="s">
        <v>173</v>
      </c>
      <c r="C5178" s="15" t="s">
        <v>169</v>
      </c>
      <c r="D5178" s="15" t="s">
        <v>6</v>
      </c>
      <c r="E5178" s="15" t="s">
        <v>53</v>
      </c>
      <c r="F5178" s="16">
        <v>1092.9103782179161</v>
      </c>
      <c r="G5178" s="19">
        <v>3045.8485886806252</v>
      </c>
      <c r="H5178" s="19">
        <f t="shared" si="401"/>
        <v>3328839.5330494479</v>
      </c>
      <c r="I5178" s="20">
        <v>7218.3215516778482</v>
      </c>
      <c r="J5178" s="19">
        <f t="shared" si="402"/>
        <v>7888978.5371427722</v>
      </c>
      <c r="K5178" s="19">
        <f t="shared" si="403"/>
        <v>4172.4729629972226</v>
      </c>
      <c r="L5178" s="19">
        <f t="shared" si="404"/>
        <v>4560139.0040933248</v>
      </c>
      <c r="M5178" s="29">
        <f>Table4[[#This Row],[Revenue]]/Table4[[#This Row],[Units]]</f>
        <v>6.6046783849266202</v>
      </c>
      <c r="N5178" s="31">
        <f t="shared" si="405"/>
        <v>0.57803922049265877</v>
      </c>
    </row>
    <row r="5179" spans="1:14" x14ac:dyDescent="0.25">
      <c r="A5179" s="35">
        <v>2011</v>
      </c>
      <c r="B5179" s="15" t="s">
        <v>171</v>
      </c>
      <c r="C5179" s="15" t="s">
        <v>169</v>
      </c>
      <c r="D5179" s="15" t="s">
        <v>6</v>
      </c>
      <c r="E5179" s="15" t="s">
        <v>53</v>
      </c>
      <c r="F5179" s="16">
        <v>895</v>
      </c>
      <c r="G5179" s="19">
        <v>1018.4473499999984</v>
      </c>
      <c r="H5179" s="19">
        <f t="shared" si="401"/>
        <v>911510.37824999855</v>
      </c>
      <c r="I5179" s="20">
        <v>2121.5971364999969</v>
      </c>
      <c r="J5179" s="19">
        <f t="shared" si="402"/>
        <v>1898829.4371674971</v>
      </c>
      <c r="K5179" s="19">
        <f t="shared" si="403"/>
        <v>1103.1497864999983</v>
      </c>
      <c r="L5179" s="19">
        <f t="shared" si="404"/>
        <v>987319.05891749857</v>
      </c>
      <c r="M5179" s="29">
        <f>Table4[[#This Row],[Revenue]]/Table4[[#This Row],[Units]]</f>
        <v>2.3704995938547451</v>
      </c>
      <c r="N5179" s="31">
        <f t="shared" si="405"/>
        <v>0.51996195107986753</v>
      </c>
    </row>
    <row r="5180" spans="1:14" x14ac:dyDescent="0.25">
      <c r="A5180" s="35">
        <v>2011</v>
      </c>
      <c r="B5180" s="15" t="s">
        <v>171</v>
      </c>
      <c r="C5180" s="15" t="s">
        <v>169</v>
      </c>
      <c r="D5180" s="15" t="s">
        <v>6</v>
      </c>
      <c r="E5180" s="15" t="s">
        <v>53</v>
      </c>
      <c r="F5180" s="16">
        <v>182</v>
      </c>
      <c r="G5180" s="19">
        <v>261.30429325499836</v>
      </c>
      <c r="H5180" s="19">
        <f t="shared" si="401"/>
        <v>47557.381372409698</v>
      </c>
      <c r="I5180" s="20">
        <v>528.41401049999672</v>
      </c>
      <c r="J5180" s="19">
        <f t="shared" si="402"/>
        <v>96171.349910999401</v>
      </c>
      <c r="K5180" s="19">
        <f t="shared" si="403"/>
        <v>267.10971724499836</v>
      </c>
      <c r="L5180" s="19">
        <f t="shared" si="404"/>
        <v>48613.968538589703</v>
      </c>
      <c r="M5180" s="29">
        <f>Table4[[#This Row],[Revenue]]/Table4[[#This Row],[Units]]</f>
        <v>2.9033736840659161</v>
      </c>
      <c r="N5180" s="31">
        <f t="shared" si="405"/>
        <v>0.50549325327739403</v>
      </c>
    </row>
    <row r="5181" spans="1:14" x14ac:dyDescent="0.25">
      <c r="A5181" s="35">
        <v>2013</v>
      </c>
      <c r="B5181" s="15" t="s">
        <v>176</v>
      </c>
      <c r="C5181" s="15" t="s">
        <v>169</v>
      </c>
      <c r="D5181" s="15" t="s">
        <v>6</v>
      </c>
      <c r="E5181" s="15" t="s">
        <v>53</v>
      </c>
      <c r="F5181" s="16">
        <v>895</v>
      </c>
      <c r="G5181" s="19">
        <v>1474.8543899999484</v>
      </c>
      <c r="H5181" s="19">
        <f t="shared" si="401"/>
        <v>1319994.6790499538</v>
      </c>
      <c r="I5181" s="20">
        <v>2859.6708899998998</v>
      </c>
      <c r="J5181" s="19">
        <f t="shared" si="402"/>
        <v>2559405.4465499101</v>
      </c>
      <c r="K5181" s="19">
        <f t="shared" si="403"/>
        <v>1384.8164999999515</v>
      </c>
      <c r="L5181" s="19">
        <f t="shared" si="404"/>
        <v>1239410.7674999563</v>
      </c>
      <c r="M5181" s="29">
        <f>Table4[[#This Row],[Revenue]]/Table4[[#This Row],[Units]]</f>
        <v>3.1951630055864801</v>
      </c>
      <c r="N5181" s="31">
        <f t="shared" si="405"/>
        <v>0.48425729857326344</v>
      </c>
    </row>
    <row r="5182" spans="1:14" x14ac:dyDescent="0.25">
      <c r="A5182" s="35">
        <v>2013</v>
      </c>
      <c r="B5182" s="15" t="s">
        <v>172</v>
      </c>
      <c r="C5182" s="15" t="s">
        <v>169</v>
      </c>
      <c r="D5182" s="15" t="s">
        <v>6</v>
      </c>
      <c r="E5182" s="15" t="s">
        <v>53</v>
      </c>
      <c r="F5182" s="16">
        <v>538</v>
      </c>
      <c r="G5182" s="19">
        <v>850.1228519999728</v>
      </c>
      <c r="H5182" s="19">
        <f t="shared" si="401"/>
        <v>457366.09437598538</v>
      </c>
      <c r="I5182" s="20">
        <v>1838.1950519999411</v>
      </c>
      <c r="J5182" s="19">
        <f t="shared" si="402"/>
        <v>988948.93797596835</v>
      </c>
      <c r="K5182" s="19">
        <f t="shared" si="403"/>
        <v>988.07219999996835</v>
      </c>
      <c r="L5182" s="19">
        <f t="shared" si="404"/>
        <v>531582.84359998303</v>
      </c>
      <c r="M5182" s="29">
        <f>Table4[[#This Row],[Revenue]]/Table4[[#This Row],[Units]]</f>
        <v>3.4167194275091841</v>
      </c>
      <c r="N5182" s="31">
        <f t="shared" si="405"/>
        <v>0.53752304409967477</v>
      </c>
    </row>
    <row r="5183" spans="1:14" x14ac:dyDescent="0.25">
      <c r="A5183" s="35">
        <v>2013</v>
      </c>
      <c r="B5183" s="15" t="s">
        <v>175</v>
      </c>
      <c r="C5183" s="15" t="s">
        <v>169</v>
      </c>
      <c r="D5183" s="15" t="s">
        <v>6</v>
      </c>
      <c r="E5183" s="15" t="s">
        <v>53</v>
      </c>
      <c r="F5183" s="16">
        <v>182</v>
      </c>
      <c r="G5183" s="19">
        <v>370.10916923998599</v>
      </c>
      <c r="H5183" s="19">
        <f t="shared" si="401"/>
        <v>67359.868801677454</v>
      </c>
      <c r="I5183" s="20">
        <v>740.88440399997194</v>
      </c>
      <c r="J5183" s="19">
        <f t="shared" si="402"/>
        <v>134840.96152799489</v>
      </c>
      <c r="K5183" s="19">
        <f t="shared" si="403"/>
        <v>370.77523475998595</v>
      </c>
      <c r="L5183" s="19">
        <f t="shared" si="404"/>
        <v>67481.092726317438</v>
      </c>
      <c r="M5183" s="29">
        <f>Table4[[#This Row],[Revenue]]/Table4[[#This Row],[Units]]</f>
        <v>4.0707934285712746</v>
      </c>
      <c r="N5183" s="31">
        <f t="shared" si="405"/>
        <v>0.50044950704617608</v>
      </c>
    </row>
    <row r="5184" spans="1:14" x14ac:dyDescent="0.25">
      <c r="A5184" s="35">
        <v>2013</v>
      </c>
      <c r="B5184" s="15" t="s">
        <v>172</v>
      </c>
      <c r="C5184" s="15" t="s">
        <v>169</v>
      </c>
      <c r="D5184" s="15" t="s">
        <v>6</v>
      </c>
      <c r="E5184" s="15" t="s">
        <v>53</v>
      </c>
      <c r="F5184" s="16">
        <v>106</v>
      </c>
      <c r="G5184" s="19">
        <v>150.16944032999518</v>
      </c>
      <c r="H5184" s="19">
        <f t="shared" si="401"/>
        <v>15917.960674979489</v>
      </c>
      <c r="I5184" s="20">
        <v>479.31144299998465</v>
      </c>
      <c r="J5184" s="19">
        <f t="shared" si="402"/>
        <v>50807.01295799837</v>
      </c>
      <c r="K5184" s="19">
        <f t="shared" si="403"/>
        <v>329.14200266998944</v>
      </c>
      <c r="L5184" s="19">
        <f t="shared" si="404"/>
        <v>34889.052283018878</v>
      </c>
      <c r="M5184" s="29">
        <f>Table4[[#This Row],[Revenue]]/Table4[[#This Row],[Units]]</f>
        <v>4.5218060660375912</v>
      </c>
      <c r="N5184" s="31">
        <f t="shared" si="405"/>
        <v>0.68669756893327494</v>
      </c>
    </row>
    <row r="5185" spans="1:14" x14ac:dyDescent="0.25">
      <c r="A5185" s="35">
        <v>2017</v>
      </c>
      <c r="B5185" s="15" t="s">
        <v>171</v>
      </c>
      <c r="C5185" s="15" t="s">
        <v>169</v>
      </c>
      <c r="D5185" s="15" t="s">
        <v>6</v>
      </c>
      <c r="E5185" s="15" t="s">
        <v>53</v>
      </c>
      <c r="F5185" s="16">
        <v>622</v>
      </c>
      <c r="G5185" s="19">
        <v>863.28997199998173</v>
      </c>
      <c r="H5185" s="19">
        <f t="shared" si="401"/>
        <v>536966.36258398858</v>
      </c>
      <c r="I5185" s="20">
        <v>1925.8951474799594</v>
      </c>
      <c r="J5185" s="19">
        <f t="shared" si="402"/>
        <v>1197906.7817325348</v>
      </c>
      <c r="K5185" s="19">
        <f t="shared" si="403"/>
        <v>1062.6051754799778</v>
      </c>
      <c r="L5185" s="19">
        <f t="shared" si="404"/>
        <v>660940.41914854618</v>
      </c>
      <c r="M5185" s="29">
        <f>Table4[[#This Row],[Revenue]]/Table4[[#This Row],[Units]]</f>
        <v>3.0962944493246938</v>
      </c>
      <c r="N5185" s="31">
        <f t="shared" si="405"/>
        <v>0.55174612017191094</v>
      </c>
    </row>
    <row r="5186" spans="1:14" x14ac:dyDescent="0.25">
      <c r="A5186" s="35">
        <v>2018</v>
      </c>
      <c r="B5186" s="15" t="s">
        <v>176</v>
      </c>
      <c r="C5186" s="15" t="s">
        <v>169</v>
      </c>
      <c r="D5186" s="15" t="s">
        <v>6</v>
      </c>
      <c r="E5186" s="15" t="s">
        <v>53</v>
      </c>
      <c r="F5186" s="16">
        <v>993</v>
      </c>
      <c r="G5186" s="19">
        <v>1557.4718429999514</v>
      </c>
      <c r="H5186" s="19">
        <f t="shared" ref="H5186:H5249" si="406">G5186*F5186</f>
        <v>1546569.5400989517</v>
      </c>
      <c r="I5186" s="20">
        <v>2968.1328929999067</v>
      </c>
      <c r="J5186" s="19">
        <f t="shared" ref="J5186:J5249" si="407">I5186*F5186</f>
        <v>2947355.9627489075</v>
      </c>
      <c r="K5186" s="19">
        <f t="shared" ref="K5186:K5249" si="408">I5186-G5186</f>
        <v>1410.6610499999554</v>
      </c>
      <c r="L5186" s="19">
        <f t="shared" ref="L5186:L5249" si="409">J5186-H5186</f>
        <v>1400786.4226499558</v>
      </c>
      <c r="M5186" s="29">
        <f>Table4[[#This Row],[Revenue]]/Table4[[#This Row],[Units]]</f>
        <v>2.9890562870089696</v>
      </c>
      <c r="N5186" s="31">
        <f t="shared" ref="N5186:N5249" si="410">K5186/I5186</f>
        <v>0.47526883089597555</v>
      </c>
    </row>
    <row r="5187" spans="1:14" x14ac:dyDescent="0.25">
      <c r="A5187" s="35">
        <v>2018</v>
      </c>
      <c r="B5187" s="15" t="s">
        <v>174</v>
      </c>
      <c r="C5187" s="15" t="s">
        <v>169</v>
      </c>
      <c r="D5187" s="15" t="s">
        <v>6</v>
      </c>
      <c r="E5187" s="15" t="s">
        <v>53</v>
      </c>
      <c r="F5187" s="16">
        <v>788</v>
      </c>
      <c r="G5187" s="19">
        <v>1145.2894439999711</v>
      </c>
      <c r="H5187" s="19">
        <f t="shared" si="406"/>
        <v>902488.08187197719</v>
      </c>
      <c r="I5187" s="20">
        <v>2438.1678999599389</v>
      </c>
      <c r="J5187" s="19">
        <f t="shared" si="407"/>
        <v>1921276.305168432</v>
      </c>
      <c r="K5187" s="19">
        <f t="shared" si="408"/>
        <v>1292.8784559599678</v>
      </c>
      <c r="L5187" s="19">
        <f t="shared" si="409"/>
        <v>1018788.2232964548</v>
      </c>
      <c r="M5187" s="29">
        <f>Table4[[#This Row],[Revenue]]/Table4[[#This Row],[Units]]</f>
        <v>3.0941217004567751</v>
      </c>
      <c r="N5187" s="31">
        <f t="shared" si="410"/>
        <v>0.53026637582309688</v>
      </c>
    </row>
    <row r="5188" spans="1:14" x14ac:dyDescent="0.25">
      <c r="A5188" s="35">
        <v>2019</v>
      </c>
      <c r="B5188" s="15" t="s">
        <v>171</v>
      </c>
      <c r="C5188" s="15" t="s">
        <v>169</v>
      </c>
      <c r="D5188" s="15" t="s">
        <v>6</v>
      </c>
      <c r="E5188" s="15" t="s">
        <v>53</v>
      </c>
      <c r="F5188" s="16">
        <v>799</v>
      </c>
      <c r="G5188" s="19">
        <v>2707.3456974798751</v>
      </c>
      <c r="H5188" s="19">
        <f t="shared" si="406"/>
        <v>2163169.2122864202</v>
      </c>
      <c r="I5188" s="20">
        <v>4297.3477079998247</v>
      </c>
      <c r="J5188" s="19">
        <f t="shared" si="407"/>
        <v>3433580.81869186</v>
      </c>
      <c r="K5188" s="19">
        <f t="shared" si="408"/>
        <v>1590.0020105199496</v>
      </c>
      <c r="L5188" s="19">
        <f t="shared" si="409"/>
        <v>1270411.6064054398</v>
      </c>
      <c r="M5188" s="29">
        <f>Table4[[#This Row],[Revenue]]/Table4[[#This Row],[Units]]</f>
        <v>5.3784076445554749</v>
      </c>
      <c r="N5188" s="31">
        <f t="shared" si="410"/>
        <v>0.36999612750907857</v>
      </c>
    </row>
    <row r="5189" spans="1:14" x14ac:dyDescent="0.25">
      <c r="A5189" s="35">
        <v>2019</v>
      </c>
      <c r="B5189" s="15" t="s">
        <v>171</v>
      </c>
      <c r="C5189" s="15" t="s">
        <v>169</v>
      </c>
      <c r="D5189" s="15" t="s">
        <v>6</v>
      </c>
      <c r="E5189" s="15" t="s">
        <v>53</v>
      </c>
      <c r="F5189" s="16">
        <v>624</v>
      </c>
      <c r="G5189" s="19">
        <v>2228.7585295198969</v>
      </c>
      <c r="H5189" s="19">
        <f t="shared" si="406"/>
        <v>1390745.3224204157</v>
      </c>
      <c r="I5189" s="20">
        <v>3785.5539919998487</v>
      </c>
      <c r="J5189" s="19">
        <f t="shared" si="407"/>
        <v>2362185.6910079056</v>
      </c>
      <c r="K5189" s="19">
        <f t="shared" si="408"/>
        <v>1556.7954624799518</v>
      </c>
      <c r="L5189" s="19">
        <f t="shared" si="409"/>
        <v>971440.36858748994</v>
      </c>
      <c r="M5189" s="29">
        <f>Table4[[#This Row],[Revenue]]/Table4[[#This Row],[Units]]</f>
        <v>6.0665929358971935</v>
      </c>
      <c r="N5189" s="31">
        <f t="shared" si="410"/>
        <v>0.41124640297562398</v>
      </c>
    </row>
    <row r="5190" spans="1:14" x14ac:dyDescent="0.25">
      <c r="A5190" s="35">
        <v>2019</v>
      </c>
      <c r="B5190" s="15" t="s">
        <v>175</v>
      </c>
      <c r="C5190" s="15" t="s">
        <v>169</v>
      </c>
      <c r="D5190" s="15" t="s">
        <v>6</v>
      </c>
      <c r="E5190" s="15" t="s">
        <v>53</v>
      </c>
      <c r="F5190" s="16">
        <v>788</v>
      </c>
      <c r="G5190" s="19">
        <v>1485.3248399999336</v>
      </c>
      <c r="H5190" s="19">
        <f t="shared" si="406"/>
        <v>1170435.9739199476</v>
      </c>
      <c r="I5190" s="20">
        <v>2947.8488399998687</v>
      </c>
      <c r="J5190" s="19">
        <f t="shared" si="407"/>
        <v>2322904.8859198964</v>
      </c>
      <c r="K5190" s="19">
        <f t="shared" si="408"/>
        <v>1462.5239999999351</v>
      </c>
      <c r="L5190" s="19">
        <f t="shared" si="409"/>
        <v>1152468.9119999488</v>
      </c>
      <c r="M5190" s="29">
        <f>Table4[[#This Row],[Revenue]]/Table4[[#This Row],[Units]]</f>
        <v>3.7409249238577016</v>
      </c>
      <c r="N5190" s="31">
        <f t="shared" si="410"/>
        <v>0.49613263073557062</v>
      </c>
    </row>
    <row r="5191" spans="1:14" x14ac:dyDescent="0.25">
      <c r="A5191" s="35">
        <v>2019</v>
      </c>
      <c r="B5191" s="15" t="s">
        <v>175</v>
      </c>
      <c r="C5191" s="15" t="s">
        <v>169</v>
      </c>
      <c r="D5191" s="15" t="s">
        <v>6</v>
      </c>
      <c r="E5191" s="15" t="s">
        <v>53</v>
      </c>
      <c r="F5191" s="16">
        <v>622</v>
      </c>
      <c r="G5191" s="19">
        <v>1172.8910939999478</v>
      </c>
      <c r="H5191" s="19">
        <f t="shared" si="406"/>
        <v>729538.26046796748</v>
      </c>
      <c r="I5191" s="20">
        <v>2447.4269939998908</v>
      </c>
      <c r="J5191" s="19">
        <f t="shared" si="407"/>
        <v>1522299.590267932</v>
      </c>
      <c r="K5191" s="19">
        <f t="shared" si="408"/>
        <v>1274.535899999943</v>
      </c>
      <c r="L5191" s="19">
        <f t="shared" si="409"/>
        <v>792761.32979996456</v>
      </c>
      <c r="M5191" s="29">
        <f>Table4[[#This Row],[Revenue]]/Table4[[#This Row],[Units]]</f>
        <v>3.9347700868165445</v>
      </c>
      <c r="N5191" s="31">
        <f t="shared" si="410"/>
        <v>0.52076564617641052</v>
      </c>
    </row>
    <row r="5192" spans="1:14" x14ac:dyDescent="0.25">
      <c r="A5192" s="35">
        <v>2020</v>
      </c>
      <c r="B5192" s="15" t="s">
        <v>175</v>
      </c>
      <c r="C5192" s="15" t="s">
        <v>169</v>
      </c>
      <c r="D5192" s="15" t="s">
        <v>6</v>
      </c>
      <c r="E5192" s="15" t="s">
        <v>53</v>
      </c>
      <c r="F5192" s="16">
        <v>804</v>
      </c>
      <c r="G5192" s="19">
        <v>3130.8506111998336</v>
      </c>
      <c r="H5192" s="19">
        <f t="shared" si="406"/>
        <v>2517203.891404666</v>
      </c>
      <c r="I5192" s="20">
        <v>5002.3035199997603</v>
      </c>
      <c r="J5192" s="19">
        <f t="shared" si="407"/>
        <v>4021852.0300798072</v>
      </c>
      <c r="K5192" s="19">
        <f t="shared" si="408"/>
        <v>1871.4529087999267</v>
      </c>
      <c r="L5192" s="19">
        <f t="shared" si="409"/>
        <v>1504648.1386751411</v>
      </c>
      <c r="M5192" s="29">
        <f>Table4[[#This Row],[Revenue]]/Table4[[#This Row],[Units]]</f>
        <v>6.2217705472633833</v>
      </c>
      <c r="N5192" s="31">
        <f t="shared" si="410"/>
        <v>0.37411822399773464</v>
      </c>
    </row>
    <row r="5193" spans="1:14" x14ac:dyDescent="0.25">
      <c r="A5193" s="35">
        <v>2020</v>
      </c>
      <c r="B5193" s="15" t="s">
        <v>173</v>
      </c>
      <c r="C5193" s="15" t="s">
        <v>169</v>
      </c>
      <c r="D5193" s="15" t="s">
        <v>6</v>
      </c>
      <c r="E5193" s="15" t="s">
        <v>53</v>
      </c>
      <c r="F5193" s="16">
        <v>792</v>
      </c>
      <c r="G5193" s="19">
        <v>3073.1845675998447</v>
      </c>
      <c r="H5193" s="19">
        <f t="shared" si="406"/>
        <v>2433962.1775390771</v>
      </c>
      <c r="I5193" s="20">
        <v>4993.3019599997724</v>
      </c>
      <c r="J5193" s="19">
        <f t="shared" si="407"/>
        <v>3954695.1523198197</v>
      </c>
      <c r="K5193" s="19">
        <f t="shared" si="408"/>
        <v>1920.1173923999277</v>
      </c>
      <c r="L5193" s="19">
        <f t="shared" si="409"/>
        <v>1520732.9747807425</v>
      </c>
      <c r="M5193" s="29">
        <f>Table4[[#This Row],[Revenue]]/Table4[[#This Row],[Units]]</f>
        <v>6.3046741919189042</v>
      </c>
      <c r="N5193" s="31">
        <f t="shared" si="410"/>
        <v>0.38453860947756807</v>
      </c>
    </row>
    <row r="5194" spans="1:14" x14ac:dyDescent="0.25">
      <c r="A5194" s="35">
        <v>2020</v>
      </c>
      <c r="B5194" s="15" t="s">
        <v>176</v>
      </c>
      <c r="C5194" s="15" t="s">
        <v>169</v>
      </c>
      <c r="D5194" s="15" t="s">
        <v>6</v>
      </c>
      <c r="E5194" s="15" t="s">
        <v>53</v>
      </c>
      <c r="F5194" s="16">
        <v>790</v>
      </c>
      <c r="G5194" s="19">
        <v>3062.5542143998409</v>
      </c>
      <c r="H5194" s="19">
        <f t="shared" si="406"/>
        <v>2419417.8293758743</v>
      </c>
      <c r="I5194" s="20">
        <v>4904.0902399997713</v>
      </c>
      <c r="J5194" s="19">
        <f t="shared" si="407"/>
        <v>3874231.2895998191</v>
      </c>
      <c r="K5194" s="19">
        <f t="shared" si="408"/>
        <v>1841.5360255999303</v>
      </c>
      <c r="L5194" s="19">
        <f t="shared" si="409"/>
        <v>1454813.4602239449</v>
      </c>
      <c r="M5194" s="29">
        <f>Table4[[#This Row],[Revenue]]/Table4[[#This Row],[Units]]</f>
        <v>6.2077091645566727</v>
      </c>
      <c r="N5194" s="31">
        <f t="shared" si="410"/>
        <v>0.3755102242164321</v>
      </c>
    </row>
    <row r="5195" spans="1:14" x14ac:dyDescent="0.25">
      <c r="A5195" s="35">
        <v>2020</v>
      </c>
      <c r="B5195" s="15" t="s">
        <v>172</v>
      </c>
      <c r="C5195" s="15" t="s">
        <v>169</v>
      </c>
      <c r="D5195" s="15" t="s">
        <v>6</v>
      </c>
      <c r="E5195" s="15" t="s">
        <v>53</v>
      </c>
      <c r="F5195" s="16">
        <v>796</v>
      </c>
      <c r="G5195" s="19">
        <v>2010.8979116799012</v>
      </c>
      <c r="H5195" s="19">
        <f t="shared" si="406"/>
        <v>1600674.7376972013</v>
      </c>
      <c r="I5195" s="20">
        <v>4311.5313279997881</v>
      </c>
      <c r="J5195" s="19">
        <f t="shared" si="407"/>
        <v>3431978.9370878316</v>
      </c>
      <c r="K5195" s="19">
        <f t="shared" si="408"/>
        <v>2300.6334163198871</v>
      </c>
      <c r="L5195" s="19">
        <f t="shared" si="409"/>
        <v>1831304.1993906302</v>
      </c>
      <c r="M5195" s="29">
        <f>Table4[[#This Row],[Revenue]]/Table4[[#This Row],[Units]]</f>
        <v>5.4164966432158144</v>
      </c>
      <c r="N5195" s="31">
        <f t="shared" si="410"/>
        <v>0.5336000695110803</v>
      </c>
    </row>
    <row r="5196" spans="1:14" x14ac:dyDescent="0.25">
      <c r="A5196" s="35">
        <v>2020</v>
      </c>
      <c r="B5196" s="15" t="s">
        <v>174</v>
      </c>
      <c r="C5196" s="15" t="s">
        <v>169</v>
      </c>
      <c r="D5196" s="15" t="s">
        <v>6</v>
      </c>
      <c r="E5196" s="15" t="s">
        <v>53</v>
      </c>
      <c r="F5196" s="16">
        <v>798</v>
      </c>
      <c r="G5196" s="19">
        <v>1902.7377448799093</v>
      </c>
      <c r="H5196" s="19">
        <f t="shared" si="406"/>
        <v>1518384.7204141677</v>
      </c>
      <c r="I5196" s="20">
        <v>4051.8630479998064</v>
      </c>
      <c r="J5196" s="19">
        <f t="shared" si="407"/>
        <v>3233386.7123038457</v>
      </c>
      <c r="K5196" s="19">
        <f t="shared" si="408"/>
        <v>2149.1253031198971</v>
      </c>
      <c r="L5196" s="19">
        <f t="shared" si="409"/>
        <v>1715001.9918896779</v>
      </c>
      <c r="M5196" s="29">
        <f>Table4[[#This Row],[Revenue]]/Table4[[#This Row],[Units]]</f>
        <v>5.0775226165411107</v>
      </c>
      <c r="N5196" s="31">
        <f t="shared" si="410"/>
        <v>0.53040423076017051</v>
      </c>
    </row>
    <row r="5197" spans="1:14" x14ac:dyDescent="0.25">
      <c r="A5197" s="35">
        <v>2020</v>
      </c>
      <c r="B5197" s="15" t="s">
        <v>176</v>
      </c>
      <c r="C5197" s="15" t="s">
        <v>169</v>
      </c>
      <c r="D5197" s="15" t="s">
        <v>6</v>
      </c>
      <c r="E5197" s="15" t="s">
        <v>53</v>
      </c>
      <c r="F5197" s="16">
        <v>731</v>
      </c>
      <c r="G5197" s="19">
        <v>2536.9392344998682</v>
      </c>
      <c r="H5197" s="19">
        <f t="shared" si="406"/>
        <v>1854502.5804194037</v>
      </c>
      <c r="I5197" s="20">
        <v>4342.0299499998009</v>
      </c>
      <c r="J5197" s="19">
        <f t="shared" si="407"/>
        <v>3174023.8934498546</v>
      </c>
      <c r="K5197" s="19">
        <f t="shared" si="408"/>
        <v>1805.0907154999327</v>
      </c>
      <c r="L5197" s="19">
        <f t="shared" si="409"/>
        <v>1319521.3130304508</v>
      </c>
      <c r="M5197" s="29">
        <f>Table4[[#This Row],[Revenue]]/Table4[[#This Row],[Units]]</f>
        <v>5.939849452804105</v>
      </c>
      <c r="N5197" s="31">
        <f t="shared" si="410"/>
        <v>0.41572507243991152</v>
      </c>
    </row>
    <row r="5198" spans="1:14" x14ac:dyDescent="0.25">
      <c r="A5198" s="35">
        <v>2020</v>
      </c>
      <c r="B5198" s="15" t="s">
        <v>173</v>
      </c>
      <c r="C5198" s="15" t="s">
        <v>169</v>
      </c>
      <c r="D5198" s="15" t="s">
        <v>6</v>
      </c>
      <c r="E5198" s="15" t="s">
        <v>53</v>
      </c>
      <c r="F5198" s="16">
        <v>733</v>
      </c>
      <c r="G5198" s="19">
        <v>2559.3716052998707</v>
      </c>
      <c r="H5198" s="19">
        <f t="shared" si="406"/>
        <v>1876019.3866848052</v>
      </c>
      <c r="I5198" s="20">
        <v>3943.9386299998009</v>
      </c>
      <c r="J5198" s="19">
        <f t="shared" si="407"/>
        <v>2890907.0157898539</v>
      </c>
      <c r="K5198" s="19">
        <f t="shared" si="408"/>
        <v>1384.5670246999302</v>
      </c>
      <c r="L5198" s="19">
        <f t="shared" si="409"/>
        <v>1014887.6291050487</v>
      </c>
      <c r="M5198" s="29">
        <f>Table4[[#This Row],[Revenue]]/Table4[[#This Row],[Units]]</f>
        <v>5.3805438335604379</v>
      </c>
      <c r="N5198" s="31">
        <f t="shared" si="410"/>
        <v>0.35106201049076674</v>
      </c>
    </row>
    <row r="5199" spans="1:14" x14ac:dyDescent="0.25">
      <c r="A5199" s="35">
        <v>2020</v>
      </c>
      <c r="B5199" s="15" t="s">
        <v>172</v>
      </c>
      <c r="C5199" s="15" t="s">
        <v>169</v>
      </c>
      <c r="D5199" s="15" t="s">
        <v>6</v>
      </c>
      <c r="E5199" s="15" t="s">
        <v>53</v>
      </c>
      <c r="F5199" s="16">
        <v>737</v>
      </c>
      <c r="G5199" s="19">
        <v>1709.1198614599161</v>
      </c>
      <c r="H5199" s="19">
        <f t="shared" si="406"/>
        <v>1259621.3378959582</v>
      </c>
      <c r="I5199" s="20">
        <v>3773.5111659998147</v>
      </c>
      <c r="J5199" s="19">
        <f t="shared" si="407"/>
        <v>2781077.7293418637</v>
      </c>
      <c r="K5199" s="19">
        <f t="shared" si="408"/>
        <v>2064.3913045398986</v>
      </c>
      <c r="L5199" s="19">
        <f t="shared" si="409"/>
        <v>1521456.3914459054</v>
      </c>
      <c r="M5199" s="29">
        <f>Table4[[#This Row],[Revenue]]/Table4[[#This Row],[Units]]</f>
        <v>5.1200965617365188</v>
      </c>
      <c r="N5199" s="31">
        <f t="shared" si="410"/>
        <v>0.54707438608914927</v>
      </c>
    </row>
    <row r="5200" spans="1:14" x14ac:dyDescent="0.25">
      <c r="A5200" s="35">
        <v>2020</v>
      </c>
      <c r="B5200" s="15" t="s">
        <v>171</v>
      </c>
      <c r="C5200" s="15" t="s">
        <v>169</v>
      </c>
      <c r="D5200" s="15" t="s">
        <v>6</v>
      </c>
      <c r="E5200" s="15" t="s">
        <v>53</v>
      </c>
      <c r="F5200" s="16">
        <v>725</v>
      </c>
      <c r="G5200" s="19">
        <v>1758.4215432599046</v>
      </c>
      <c r="H5200" s="19">
        <f t="shared" si="406"/>
        <v>1274855.6188634308</v>
      </c>
      <c r="I5200" s="20">
        <v>3755.8859459997961</v>
      </c>
      <c r="J5200" s="19">
        <f t="shared" si="407"/>
        <v>2723017.3108498524</v>
      </c>
      <c r="K5200" s="19">
        <f t="shared" si="408"/>
        <v>1997.4644027398915</v>
      </c>
      <c r="L5200" s="19">
        <f t="shared" si="409"/>
        <v>1448161.6919864216</v>
      </c>
      <c r="M5200" s="29">
        <f>Table4[[#This Row],[Revenue]]/Table4[[#This Row],[Units]]</f>
        <v>5.180532339310064</v>
      </c>
      <c r="N5200" s="31">
        <f t="shared" si="410"/>
        <v>0.53182243323104361</v>
      </c>
    </row>
    <row r="5201" spans="1:14" x14ac:dyDescent="0.25">
      <c r="A5201" s="35">
        <v>2020</v>
      </c>
      <c r="B5201" s="15" t="s">
        <v>174</v>
      </c>
      <c r="C5201" s="15" t="s">
        <v>169</v>
      </c>
      <c r="D5201" s="15" t="s">
        <v>6</v>
      </c>
      <c r="E5201" s="15" t="s">
        <v>53</v>
      </c>
      <c r="F5201" s="16">
        <v>723</v>
      </c>
      <c r="G5201" s="19">
        <v>1607.9917772599235</v>
      </c>
      <c r="H5201" s="19">
        <f t="shared" si="406"/>
        <v>1162578.0549589247</v>
      </c>
      <c r="I5201" s="20">
        <v>3526.3673459998322</v>
      </c>
      <c r="J5201" s="19">
        <f t="shared" si="407"/>
        <v>2549563.5911578787</v>
      </c>
      <c r="K5201" s="19">
        <f t="shared" si="408"/>
        <v>1918.3755687399087</v>
      </c>
      <c r="L5201" s="19">
        <f t="shared" si="409"/>
        <v>1386985.5361989541</v>
      </c>
      <c r="M5201" s="29">
        <f>Table4[[#This Row],[Revenue]]/Table4[[#This Row],[Units]]</f>
        <v>4.8774098838171955</v>
      </c>
      <c r="N5201" s="31">
        <f t="shared" si="410"/>
        <v>0.54400899864162933</v>
      </c>
    </row>
    <row r="5202" spans="1:14" x14ac:dyDescent="0.25">
      <c r="A5202" s="35">
        <v>2021</v>
      </c>
      <c r="B5202" s="15" t="s">
        <v>175</v>
      </c>
      <c r="C5202" s="15" t="s">
        <v>169</v>
      </c>
      <c r="D5202" s="15" t="s">
        <v>6</v>
      </c>
      <c r="E5202" s="15" t="s">
        <v>53</v>
      </c>
      <c r="F5202" s="16">
        <v>1170.3389369912311</v>
      </c>
      <c r="G5202" s="19">
        <v>3108.8494834316834</v>
      </c>
      <c r="H5202" s="19">
        <f t="shared" si="406"/>
        <v>3638407.5997051741</v>
      </c>
      <c r="I5202" s="20">
        <v>7542.3266314401908</v>
      </c>
      <c r="J5202" s="19">
        <f t="shared" si="407"/>
        <v>8827078.532280365</v>
      </c>
      <c r="K5202" s="19">
        <f t="shared" si="408"/>
        <v>4433.4771480085074</v>
      </c>
      <c r="L5202" s="19">
        <f t="shared" si="409"/>
        <v>5188670.9325751904</v>
      </c>
      <c r="M5202" s="29">
        <f>Table4[[#This Row],[Revenue]]/Table4[[#This Row],[Units]]</f>
        <v>6.4445660936740268</v>
      </c>
      <c r="N5202" s="31">
        <f t="shared" si="410"/>
        <v>0.58781293421151459</v>
      </c>
    </row>
    <row r="5203" spans="1:14" x14ac:dyDescent="0.25">
      <c r="A5203" s="35">
        <v>2021</v>
      </c>
      <c r="B5203" s="15" t="s">
        <v>172</v>
      </c>
      <c r="C5203" s="15" t="s">
        <v>169</v>
      </c>
      <c r="D5203" s="15" t="s">
        <v>6</v>
      </c>
      <c r="E5203" s="15" t="s">
        <v>53</v>
      </c>
      <c r="F5203" s="16">
        <v>1182.7801201396874</v>
      </c>
      <c r="G5203" s="19">
        <v>2694.6920433637083</v>
      </c>
      <c r="H5203" s="19">
        <f t="shared" si="406"/>
        <v>3187228.1787891868</v>
      </c>
      <c r="I5203" s="20">
        <v>6990.8836517381133</v>
      </c>
      <c r="J5203" s="19">
        <f t="shared" si="407"/>
        <v>8268678.2054853821</v>
      </c>
      <c r="K5203" s="19">
        <f t="shared" si="408"/>
        <v>4296.1916083744054</v>
      </c>
      <c r="L5203" s="19">
        <f t="shared" si="409"/>
        <v>5081450.0266961958</v>
      </c>
      <c r="M5203" s="29">
        <f>Table4[[#This Row],[Revenue]]/Table4[[#This Row],[Units]]</f>
        <v>5.9105522089029394</v>
      </c>
      <c r="N5203" s="31">
        <f t="shared" si="410"/>
        <v>0.61454199817876554</v>
      </c>
    </row>
    <row r="5204" spans="1:14" x14ac:dyDescent="0.25">
      <c r="A5204" s="35">
        <v>2021</v>
      </c>
      <c r="B5204" s="15" t="s">
        <v>171</v>
      </c>
      <c r="C5204" s="15" t="s">
        <v>169</v>
      </c>
      <c r="D5204" s="15" t="s">
        <v>6</v>
      </c>
      <c r="E5204" s="15" t="s">
        <v>53</v>
      </c>
      <c r="F5204" s="16">
        <v>1211.0034401241503</v>
      </c>
      <c r="G5204" s="19">
        <v>2655.6297915690348</v>
      </c>
      <c r="H5204" s="19">
        <f t="shared" si="406"/>
        <v>3215976.8132862812</v>
      </c>
      <c r="I5204" s="20">
        <v>5200.5741542577953</v>
      </c>
      <c r="J5204" s="19">
        <f t="shared" si="407"/>
        <v>6297913.1914269337</v>
      </c>
      <c r="K5204" s="19">
        <f t="shared" si="408"/>
        <v>2544.9443626887605</v>
      </c>
      <c r="L5204" s="19">
        <f t="shared" si="409"/>
        <v>3081936.3781406526</v>
      </c>
      <c r="M5204" s="29">
        <f>Table4[[#This Row],[Revenue]]/Table4[[#This Row],[Units]]</f>
        <v>4.2944338405220712</v>
      </c>
      <c r="N5204" s="31">
        <f t="shared" si="410"/>
        <v>0.48935834529062006</v>
      </c>
    </row>
    <row r="5205" spans="1:14" x14ac:dyDescent="0.25">
      <c r="A5205" s="35">
        <v>2021</v>
      </c>
      <c r="B5205" s="15" t="s">
        <v>175</v>
      </c>
      <c r="C5205" s="15" t="s">
        <v>169</v>
      </c>
      <c r="D5205" s="15" t="s">
        <v>6</v>
      </c>
      <c r="E5205" s="15" t="s">
        <v>53</v>
      </c>
      <c r="F5205" s="16">
        <v>1100.9122182946819</v>
      </c>
      <c r="G5205" s="19">
        <v>2264.9249599799859</v>
      </c>
      <c r="H5205" s="19">
        <f t="shared" si="406"/>
        <v>2493483.5619625598</v>
      </c>
      <c r="I5205" s="20">
        <v>4080.6129777397314</v>
      </c>
      <c r="J5205" s="19">
        <f t="shared" si="407"/>
        <v>4492396.6853255155</v>
      </c>
      <c r="K5205" s="19">
        <f t="shared" si="408"/>
        <v>1815.6880177597454</v>
      </c>
      <c r="L5205" s="19">
        <f t="shared" si="409"/>
        <v>1998913.1233629556</v>
      </c>
      <c r="M5205" s="29">
        <f>Table4[[#This Row],[Revenue]]/Table4[[#This Row],[Units]]</f>
        <v>3.7065743389246961</v>
      </c>
      <c r="N5205" s="31">
        <f t="shared" si="410"/>
        <v>0.4449547231419782</v>
      </c>
    </row>
    <row r="5206" spans="1:14" x14ac:dyDescent="0.25">
      <c r="A5206" s="35">
        <v>2021</v>
      </c>
      <c r="B5206" s="15" t="s">
        <v>173</v>
      </c>
      <c r="C5206" s="15" t="s">
        <v>169</v>
      </c>
      <c r="D5206" s="15" t="s">
        <v>6</v>
      </c>
      <c r="E5206" s="15" t="s">
        <v>53</v>
      </c>
      <c r="F5206" s="16">
        <v>822.23715848996483</v>
      </c>
      <c r="G5206" s="19">
        <v>2226.7076409607989</v>
      </c>
      <c r="H5206" s="19">
        <f t="shared" si="406"/>
        <v>1830881.7634915002</v>
      </c>
      <c r="I5206" s="20">
        <v>4929.0248152262138</v>
      </c>
      <c r="J5206" s="19">
        <f t="shared" si="407"/>
        <v>4052827.3581981258</v>
      </c>
      <c r="K5206" s="19">
        <f t="shared" si="408"/>
        <v>2702.3171742654149</v>
      </c>
      <c r="L5206" s="19">
        <f t="shared" si="409"/>
        <v>2221945.5947066257</v>
      </c>
      <c r="M5206" s="29">
        <f>Table4[[#This Row],[Revenue]]/Table4[[#This Row],[Units]]</f>
        <v>5.9946510131922857</v>
      </c>
      <c r="N5206" s="31">
        <f t="shared" si="410"/>
        <v>0.54824580430548997</v>
      </c>
    </row>
    <row r="5207" spans="1:14" x14ac:dyDescent="0.25">
      <c r="A5207" s="35">
        <v>2001</v>
      </c>
      <c r="B5207" s="15" t="s">
        <v>173</v>
      </c>
      <c r="C5207" s="15" t="s">
        <v>169</v>
      </c>
      <c r="D5207" s="15" t="s">
        <v>5</v>
      </c>
      <c r="E5207" s="15" t="s">
        <v>98</v>
      </c>
      <c r="F5207" s="16">
        <v>349</v>
      </c>
      <c r="G5207" s="19">
        <v>664.19791095996584</v>
      </c>
      <c r="H5207" s="19">
        <f t="shared" si="406"/>
        <v>231805.07092502806</v>
      </c>
      <c r="I5207" s="20">
        <v>1827.0726159999058</v>
      </c>
      <c r="J5207" s="19">
        <f t="shared" si="407"/>
        <v>637648.34298396716</v>
      </c>
      <c r="K5207" s="19">
        <f t="shared" si="408"/>
        <v>1162.87470503994</v>
      </c>
      <c r="L5207" s="19">
        <f t="shared" si="409"/>
        <v>405843.2720589391</v>
      </c>
      <c r="M5207" s="29">
        <f>Table4[[#This Row],[Revenue]]/Table4[[#This Row],[Units]]</f>
        <v>5.235165088824945</v>
      </c>
      <c r="N5207" s="31">
        <f t="shared" si="410"/>
        <v>0.63646879431966696</v>
      </c>
    </row>
    <row r="5208" spans="1:14" x14ac:dyDescent="0.25">
      <c r="A5208" s="35">
        <v>2003</v>
      </c>
      <c r="B5208" s="15" t="s">
        <v>176</v>
      </c>
      <c r="C5208" s="15" t="s">
        <v>169</v>
      </c>
      <c r="D5208" s="15" t="s">
        <v>5</v>
      </c>
      <c r="E5208" s="15" t="s">
        <v>98</v>
      </c>
      <c r="F5208" s="16">
        <v>529</v>
      </c>
      <c r="G5208" s="19">
        <v>618.69194999999092</v>
      </c>
      <c r="H5208" s="19">
        <f t="shared" si="406"/>
        <v>327288.04154999519</v>
      </c>
      <c r="I5208" s="20">
        <v>1435.8793542199792</v>
      </c>
      <c r="J5208" s="19">
        <f t="shared" si="407"/>
        <v>759580.17838236899</v>
      </c>
      <c r="K5208" s="19">
        <f t="shared" si="408"/>
        <v>817.18740421998825</v>
      </c>
      <c r="L5208" s="19">
        <f t="shared" si="409"/>
        <v>432292.1368323738</v>
      </c>
      <c r="M5208" s="29">
        <f>Table4[[#This Row],[Revenue]]/Table4[[#This Row],[Units]]</f>
        <v>2.7143277017390912</v>
      </c>
      <c r="N5208" s="31">
        <f t="shared" si="410"/>
        <v>0.56911982320681365</v>
      </c>
    </row>
    <row r="5209" spans="1:14" x14ac:dyDescent="0.25">
      <c r="A5209" s="35">
        <v>2003</v>
      </c>
      <c r="B5209" s="15" t="s">
        <v>173</v>
      </c>
      <c r="C5209" s="15" t="s">
        <v>169</v>
      </c>
      <c r="D5209" s="15" t="s">
        <v>5</v>
      </c>
      <c r="E5209" s="15" t="s">
        <v>98</v>
      </c>
      <c r="F5209" s="16">
        <v>361</v>
      </c>
      <c r="G5209" s="19">
        <v>729.0574548097926</v>
      </c>
      <c r="H5209" s="19">
        <f t="shared" si="406"/>
        <v>263189.7411863351</v>
      </c>
      <c r="I5209" s="20">
        <v>1552.7222735799892</v>
      </c>
      <c r="J5209" s="19">
        <f t="shared" si="407"/>
        <v>560532.74076237611</v>
      </c>
      <c r="K5209" s="19">
        <f t="shared" si="408"/>
        <v>823.66481877019658</v>
      </c>
      <c r="L5209" s="19">
        <f t="shared" si="409"/>
        <v>297342.99957604101</v>
      </c>
      <c r="M5209" s="29">
        <f>Table4[[#This Row],[Revenue]]/Table4[[#This Row],[Units]]</f>
        <v>4.3011697329085576</v>
      </c>
      <c r="N5209" s="31">
        <f t="shared" si="410"/>
        <v>0.53046499865757557</v>
      </c>
    </row>
    <row r="5210" spans="1:14" x14ac:dyDescent="0.25">
      <c r="A5210" s="35">
        <v>2005</v>
      </c>
      <c r="B5210" s="15" t="s">
        <v>172</v>
      </c>
      <c r="C5210" s="15" t="s">
        <v>169</v>
      </c>
      <c r="D5210" s="15" t="s">
        <v>5</v>
      </c>
      <c r="E5210" s="15" t="s">
        <v>98</v>
      </c>
      <c r="F5210" s="16">
        <v>529</v>
      </c>
      <c r="G5210" s="19">
        <v>836.38867499996695</v>
      </c>
      <c r="H5210" s="19">
        <f t="shared" si="406"/>
        <v>442449.60907498252</v>
      </c>
      <c r="I5210" s="20">
        <v>1824.3567669999279</v>
      </c>
      <c r="J5210" s="19">
        <f t="shared" si="407"/>
        <v>965084.72974296182</v>
      </c>
      <c r="K5210" s="19">
        <f t="shared" si="408"/>
        <v>987.96809199996096</v>
      </c>
      <c r="L5210" s="19">
        <f t="shared" si="409"/>
        <v>522635.1206679793</v>
      </c>
      <c r="M5210" s="29">
        <f>Table4[[#This Row],[Revenue]]/Table4[[#This Row],[Units]]</f>
        <v>3.4486895406425857</v>
      </c>
      <c r="N5210" s="31">
        <f t="shared" si="410"/>
        <v>0.541543249583046</v>
      </c>
    </row>
    <row r="5211" spans="1:14" x14ac:dyDescent="0.25">
      <c r="A5211" s="35">
        <v>2005</v>
      </c>
      <c r="B5211" s="15" t="s">
        <v>172</v>
      </c>
      <c r="C5211" s="15" t="s">
        <v>169</v>
      </c>
      <c r="D5211" s="15" t="s">
        <v>5</v>
      </c>
      <c r="E5211" s="15" t="s">
        <v>98</v>
      </c>
      <c r="F5211" s="16">
        <v>361</v>
      </c>
      <c r="G5211" s="19">
        <v>992.95153961996186</v>
      </c>
      <c r="H5211" s="19">
        <f t="shared" si="406"/>
        <v>358455.50580280623</v>
      </c>
      <c r="I5211" s="20">
        <v>1890.4419019999466</v>
      </c>
      <c r="J5211" s="19">
        <f t="shared" si="407"/>
        <v>682449.52662198071</v>
      </c>
      <c r="K5211" s="19">
        <f t="shared" si="408"/>
        <v>897.49036237998473</v>
      </c>
      <c r="L5211" s="19">
        <f t="shared" si="409"/>
        <v>323994.02081917448</v>
      </c>
      <c r="M5211" s="29">
        <f>Table4[[#This Row],[Revenue]]/Table4[[#This Row],[Units]]</f>
        <v>5.2366811689749211</v>
      </c>
      <c r="N5211" s="31">
        <f t="shared" si="410"/>
        <v>0.47475162364445417</v>
      </c>
    </row>
    <row r="5212" spans="1:14" x14ac:dyDescent="0.25">
      <c r="A5212" s="35">
        <v>2005</v>
      </c>
      <c r="B5212" s="15" t="s">
        <v>172</v>
      </c>
      <c r="C5212" s="15" t="s">
        <v>169</v>
      </c>
      <c r="D5212" s="15" t="s">
        <v>5</v>
      </c>
      <c r="E5212" s="15" t="s">
        <v>98</v>
      </c>
      <c r="F5212" s="16">
        <v>154</v>
      </c>
      <c r="G5212" s="19">
        <v>285.47892371998904</v>
      </c>
      <c r="H5212" s="19">
        <f t="shared" si="406"/>
        <v>43963.754252878309</v>
      </c>
      <c r="I5212" s="20">
        <v>649.60201199997505</v>
      </c>
      <c r="J5212" s="19">
        <f t="shared" si="407"/>
        <v>100038.70984799616</v>
      </c>
      <c r="K5212" s="19">
        <f t="shared" si="408"/>
        <v>364.12308827998601</v>
      </c>
      <c r="L5212" s="19">
        <f t="shared" si="409"/>
        <v>56074.955595117848</v>
      </c>
      <c r="M5212" s="29">
        <f>Table4[[#This Row],[Revenue]]/Table4[[#This Row],[Units]]</f>
        <v>4.2181948831167215</v>
      </c>
      <c r="N5212" s="31">
        <f t="shared" si="410"/>
        <v>0.56053257464356498</v>
      </c>
    </row>
    <row r="5213" spans="1:14" x14ac:dyDescent="0.25">
      <c r="A5213" s="35">
        <v>2011</v>
      </c>
      <c r="B5213" s="15" t="s">
        <v>175</v>
      </c>
      <c r="C5213" s="15" t="s">
        <v>169</v>
      </c>
      <c r="D5213" s="15" t="s">
        <v>5</v>
      </c>
      <c r="E5213" s="15" t="s">
        <v>98</v>
      </c>
      <c r="F5213" s="16">
        <v>134</v>
      </c>
      <c r="G5213" s="19">
        <v>157.54667007819998</v>
      </c>
      <c r="H5213" s="19">
        <f t="shared" si="406"/>
        <v>21111.253790478797</v>
      </c>
      <c r="I5213" s="20">
        <v>396.84587121999994</v>
      </c>
      <c r="J5213" s="19">
        <f t="shared" si="407"/>
        <v>53177.34674347999</v>
      </c>
      <c r="K5213" s="19">
        <f t="shared" si="408"/>
        <v>239.29920114179995</v>
      </c>
      <c r="L5213" s="19">
        <f t="shared" si="409"/>
        <v>32066.092953001193</v>
      </c>
      <c r="M5213" s="29">
        <f>Table4[[#This Row],[Revenue]]/Table4[[#This Row],[Units]]</f>
        <v>2.9615363523880593</v>
      </c>
      <c r="N5213" s="31">
        <f t="shared" si="410"/>
        <v>0.60300287465795344</v>
      </c>
    </row>
    <row r="5214" spans="1:14" x14ac:dyDescent="0.25">
      <c r="A5214" s="35">
        <v>2013</v>
      </c>
      <c r="B5214" s="15" t="s">
        <v>172</v>
      </c>
      <c r="C5214" s="15" t="s">
        <v>169</v>
      </c>
      <c r="D5214" s="15" t="s">
        <v>5</v>
      </c>
      <c r="E5214" s="15" t="s">
        <v>98</v>
      </c>
      <c r="F5214" s="16">
        <v>519</v>
      </c>
      <c r="G5214" s="19">
        <v>724.12177499997824</v>
      </c>
      <c r="H5214" s="19">
        <f t="shared" si="406"/>
        <v>375819.20122498873</v>
      </c>
      <c r="I5214" s="20">
        <v>1588.2683309999522</v>
      </c>
      <c r="J5214" s="19">
        <f t="shared" si="407"/>
        <v>824311.26378897519</v>
      </c>
      <c r="K5214" s="19">
        <f t="shared" si="408"/>
        <v>864.146555999974</v>
      </c>
      <c r="L5214" s="19">
        <f t="shared" si="409"/>
        <v>448492.06256398646</v>
      </c>
      <c r="M5214" s="29">
        <f>Table4[[#This Row],[Revenue]]/Table4[[#This Row],[Units]]</f>
        <v>3.0602472658958617</v>
      </c>
      <c r="N5214" s="31">
        <f t="shared" si="410"/>
        <v>0.54408095857198069</v>
      </c>
    </row>
    <row r="5215" spans="1:14" x14ac:dyDescent="0.25">
      <c r="A5215" s="35">
        <v>2013</v>
      </c>
      <c r="B5215" s="15" t="s">
        <v>172</v>
      </c>
      <c r="C5215" s="15" t="s">
        <v>169</v>
      </c>
      <c r="D5215" s="15" t="s">
        <v>5</v>
      </c>
      <c r="E5215" s="15" t="s">
        <v>98</v>
      </c>
      <c r="F5215" s="16">
        <v>312</v>
      </c>
      <c r="G5215" s="19">
        <v>818.82038735997287</v>
      </c>
      <c r="H5215" s="19">
        <f t="shared" si="406"/>
        <v>255471.96085631155</v>
      </c>
      <c r="I5215" s="20">
        <v>1683.6870559999609</v>
      </c>
      <c r="J5215" s="19">
        <f t="shared" si="407"/>
        <v>525310.3614719878</v>
      </c>
      <c r="K5215" s="19">
        <f t="shared" si="408"/>
        <v>864.86666863998801</v>
      </c>
      <c r="L5215" s="19">
        <f t="shared" si="409"/>
        <v>269838.40061567625</v>
      </c>
      <c r="M5215" s="29">
        <f>Table4[[#This Row],[Revenue]]/Table4[[#This Row],[Units]]</f>
        <v>5.3964328717947465</v>
      </c>
      <c r="N5215" s="31">
        <f t="shared" si="410"/>
        <v>0.51367423985233041</v>
      </c>
    </row>
    <row r="5216" spans="1:14" x14ac:dyDescent="0.25">
      <c r="A5216" s="35">
        <v>2013</v>
      </c>
      <c r="B5216" s="15" t="s">
        <v>175</v>
      </c>
      <c r="C5216" s="15" t="s">
        <v>169</v>
      </c>
      <c r="D5216" s="15" t="s">
        <v>5</v>
      </c>
      <c r="E5216" s="15" t="s">
        <v>98</v>
      </c>
      <c r="F5216" s="16">
        <v>134</v>
      </c>
      <c r="G5216" s="19">
        <v>232.92050655999148</v>
      </c>
      <c r="H5216" s="19">
        <f t="shared" si="406"/>
        <v>31211.347879038858</v>
      </c>
      <c r="I5216" s="20">
        <v>585.12937599997861</v>
      </c>
      <c r="J5216" s="19">
        <f t="shared" si="407"/>
        <v>78407.336383997128</v>
      </c>
      <c r="K5216" s="19">
        <f t="shared" si="408"/>
        <v>352.2088694399871</v>
      </c>
      <c r="L5216" s="19">
        <f t="shared" si="409"/>
        <v>47195.988504958266</v>
      </c>
      <c r="M5216" s="29">
        <f>Table4[[#This Row],[Revenue]]/Table4[[#This Row],[Units]]</f>
        <v>4.3666371343281982</v>
      </c>
      <c r="N5216" s="31">
        <f t="shared" si="410"/>
        <v>0.60193332258881493</v>
      </c>
    </row>
    <row r="5217" spans="1:14" x14ac:dyDescent="0.25">
      <c r="A5217" s="35">
        <v>2017</v>
      </c>
      <c r="B5217" s="15" t="s">
        <v>173</v>
      </c>
      <c r="C5217" s="15" t="s">
        <v>169</v>
      </c>
      <c r="D5217" s="15" t="s">
        <v>5</v>
      </c>
      <c r="E5217" s="15" t="s">
        <v>98</v>
      </c>
      <c r="F5217" s="16">
        <v>411</v>
      </c>
      <c r="G5217" s="19">
        <v>816.20359239509162</v>
      </c>
      <c r="H5217" s="19">
        <f t="shared" si="406"/>
        <v>335459.67647438264</v>
      </c>
      <c r="I5217" s="20">
        <v>1650.0334432099883</v>
      </c>
      <c r="J5217" s="19">
        <f t="shared" si="407"/>
        <v>678163.74515930517</v>
      </c>
      <c r="K5217" s="19">
        <f t="shared" si="408"/>
        <v>833.82985081489664</v>
      </c>
      <c r="L5217" s="19">
        <f t="shared" si="409"/>
        <v>342704.06868492253</v>
      </c>
      <c r="M5217" s="29">
        <f>Table4[[#This Row],[Revenue]]/Table4[[#This Row],[Units]]</f>
        <v>4.0146799104865893</v>
      </c>
      <c r="N5217" s="31">
        <f t="shared" si="410"/>
        <v>0.50534118217189428</v>
      </c>
    </row>
    <row r="5218" spans="1:14" x14ac:dyDescent="0.25">
      <c r="A5218" s="35">
        <v>2018</v>
      </c>
      <c r="B5218" s="15" t="s">
        <v>174</v>
      </c>
      <c r="C5218" s="15" t="s">
        <v>169</v>
      </c>
      <c r="D5218" s="15" t="s">
        <v>5</v>
      </c>
      <c r="E5218" s="15" t="s">
        <v>98</v>
      </c>
      <c r="F5218" s="16">
        <v>892</v>
      </c>
      <c r="G5218" s="19">
        <v>1160.2466999999717</v>
      </c>
      <c r="H5218" s="19">
        <f t="shared" si="406"/>
        <v>1034940.0563999747</v>
      </c>
      <c r="I5218" s="20">
        <v>2395.2169873199418</v>
      </c>
      <c r="J5218" s="19">
        <f t="shared" si="407"/>
        <v>2136533.5526893879</v>
      </c>
      <c r="K5218" s="19">
        <f t="shared" si="408"/>
        <v>1234.9702873199701</v>
      </c>
      <c r="L5218" s="19">
        <f t="shared" si="409"/>
        <v>1101593.4962894132</v>
      </c>
      <c r="M5218" s="29">
        <f>Table4[[#This Row],[Revenue]]/Table4[[#This Row],[Units]]</f>
        <v>2.6852208378026252</v>
      </c>
      <c r="N5218" s="31">
        <f t="shared" si="410"/>
        <v>0.51559850061927126</v>
      </c>
    </row>
    <row r="5219" spans="1:14" x14ac:dyDescent="0.25">
      <c r="A5219" s="35">
        <v>2018</v>
      </c>
      <c r="B5219" s="15" t="s">
        <v>173</v>
      </c>
      <c r="C5219" s="15" t="s">
        <v>169</v>
      </c>
      <c r="D5219" s="15" t="s">
        <v>5</v>
      </c>
      <c r="E5219" s="15" t="s">
        <v>98</v>
      </c>
      <c r="F5219" s="16">
        <v>113</v>
      </c>
      <c r="G5219" s="19">
        <v>150.2260861499955</v>
      </c>
      <c r="H5219" s="19">
        <f t="shared" si="406"/>
        <v>16975.54773494949</v>
      </c>
      <c r="I5219" s="20">
        <v>471.11116499998587</v>
      </c>
      <c r="J5219" s="19">
        <f t="shared" si="407"/>
        <v>53235.561644998401</v>
      </c>
      <c r="K5219" s="19">
        <f t="shared" si="408"/>
        <v>320.88507884999035</v>
      </c>
      <c r="L5219" s="19">
        <f t="shared" si="409"/>
        <v>36260.01391004891</v>
      </c>
      <c r="M5219" s="29">
        <f>Table4[[#This Row],[Revenue]]/Table4[[#This Row],[Units]]</f>
        <v>4.1691253539821762</v>
      </c>
      <c r="N5219" s="31">
        <f t="shared" si="410"/>
        <v>0.68112391021342056</v>
      </c>
    </row>
    <row r="5220" spans="1:14" x14ac:dyDescent="0.25">
      <c r="A5220" s="35">
        <v>2019</v>
      </c>
      <c r="B5220" s="15" t="s">
        <v>173</v>
      </c>
      <c r="C5220" s="15" t="s">
        <v>169</v>
      </c>
      <c r="D5220" s="15" t="s">
        <v>5</v>
      </c>
      <c r="E5220" s="15" t="s">
        <v>98</v>
      </c>
      <c r="F5220" s="16">
        <v>892</v>
      </c>
      <c r="G5220" s="19">
        <v>1467.719099999938</v>
      </c>
      <c r="H5220" s="19">
        <f t="shared" si="406"/>
        <v>1309205.4371999446</v>
      </c>
      <c r="I5220" s="20">
        <v>2825.0704039998805</v>
      </c>
      <c r="J5220" s="19">
        <f t="shared" si="407"/>
        <v>2519962.8003678932</v>
      </c>
      <c r="K5220" s="19">
        <f t="shared" si="408"/>
        <v>1357.3513039999425</v>
      </c>
      <c r="L5220" s="19">
        <f t="shared" si="409"/>
        <v>1210757.3631679486</v>
      </c>
      <c r="M5220" s="29">
        <f>Table4[[#This Row],[Revenue]]/Table4[[#This Row],[Units]]</f>
        <v>3.1671192869953817</v>
      </c>
      <c r="N5220" s="31">
        <f t="shared" si="410"/>
        <v>0.4804663636269505</v>
      </c>
    </row>
    <row r="5221" spans="1:14" x14ac:dyDescent="0.25">
      <c r="A5221" s="35">
        <v>2019</v>
      </c>
      <c r="B5221" s="15" t="s">
        <v>174</v>
      </c>
      <c r="C5221" s="15" t="s">
        <v>169</v>
      </c>
      <c r="D5221" s="15" t="s">
        <v>5</v>
      </c>
      <c r="E5221" s="15" t="s">
        <v>98</v>
      </c>
      <c r="F5221" s="16">
        <v>411</v>
      </c>
      <c r="G5221" s="19">
        <v>640.75927499997533</v>
      </c>
      <c r="H5221" s="19">
        <f t="shared" si="406"/>
        <v>263352.06202498986</v>
      </c>
      <c r="I5221" s="20">
        <v>1513.563830999942</v>
      </c>
      <c r="J5221" s="19">
        <f t="shared" si="407"/>
        <v>622074.73454097612</v>
      </c>
      <c r="K5221" s="19">
        <f t="shared" si="408"/>
        <v>872.80455599996662</v>
      </c>
      <c r="L5221" s="19">
        <f t="shared" si="409"/>
        <v>358722.67251598625</v>
      </c>
      <c r="M5221" s="29">
        <f>Table4[[#This Row],[Revenue]]/Table4[[#This Row],[Units]]</f>
        <v>3.6826370583940196</v>
      </c>
      <c r="N5221" s="31">
        <f t="shared" si="410"/>
        <v>0.57665526760331265</v>
      </c>
    </row>
    <row r="5222" spans="1:14" x14ac:dyDescent="0.25">
      <c r="A5222" s="35">
        <v>2019</v>
      </c>
      <c r="B5222" s="15" t="s">
        <v>175</v>
      </c>
      <c r="C5222" s="15" t="s">
        <v>169</v>
      </c>
      <c r="D5222" s="15" t="s">
        <v>5</v>
      </c>
      <c r="E5222" s="15" t="s">
        <v>98</v>
      </c>
      <c r="F5222" s="16">
        <v>400</v>
      </c>
      <c r="G5222" s="19">
        <v>523.39177253997605</v>
      </c>
      <c r="H5222" s="19">
        <f t="shared" si="406"/>
        <v>209356.70901599043</v>
      </c>
      <c r="I5222" s="20">
        <v>1450.9352339999336</v>
      </c>
      <c r="J5222" s="19">
        <f t="shared" si="407"/>
        <v>580374.09359997348</v>
      </c>
      <c r="K5222" s="19">
        <f t="shared" si="408"/>
        <v>927.5434614599576</v>
      </c>
      <c r="L5222" s="19">
        <f t="shared" si="409"/>
        <v>371017.38458398305</v>
      </c>
      <c r="M5222" s="29">
        <f>Table4[[#This Row],[Revenue]]/Table4[[#This Row],[Units]]</f>
        <v>3.6273380849998342</v>
      </c>
      <c r="N5222" s="31">
        <f t="shared" si="410"/>
        <v>0.6392728219183903</v>
      </c>
    </row>
    <row r="5223" spans="1:14" x14ac:dyDescent="0.25">
      <c r="A5223" s="35">
        <v>2019</v>
      </c>
      <c r="B5223" s="15" t="s">
        <v>171</v>
      </c>
      <c r="C5223" s="15" t="s">
        <v>169</v>
      </c>
      <c r="D5223" s="15" t="s">
        <v>5</v>
      </c>
      <c r="E5223" s="15" t="s">
        <v>98</v>
      </c>
      <c r="F5223" s="16">
        <v>341</v>
      </c>
      <c r="G5223" s="19">
        <v>559.66191555997352</v>
      </c>
      <c r="H5223" s="19">
        <f t="shared" si="406"/>
        <v>190844.71320595097</v>
      </c>
      <c r="I5223" s="20">
        <v>1644.8532759999221</v>
      </c>
      <c r="J5223" s="19">
        <f t="shared" si="407"/>
        <v>560894.96711597347</v>
      </c>
      <c r="K5223" s="19">
        <f t="shared" si="408"/>
        <v>1085.1913604399485</v>
      </c>
      <c r="L5223" s="19">
        <f t="shared" si="409"/>
        <v>370050.2539100225</v>
      </c>
      <c r="M5223" s="29">
        <f>Table4[[#This Row],[Revenue]]/Table4[[#This Row],[Units]]</f>
        <v>4.8236166451610618</v>
      </c>
      <c r="N5223" s="31">
        <f t="shared" si="410"/>
        <v>0.65974964227751576</v>
      </c>
    </row>
    <row r="5224" spans="1:14" x14ac:dyDescent="0.25">
      <c r="A5224" s="35">
        <v>2019</v>
      </c>
      <c r="B5224" s="15" t="s">
        <v>175</v>
      </c>
      <c r="C5224" s="15" t="s">
        <v>169</v>
      </c>
      <c r="D5224" s="15" t="s">
        <v>5</v>
      </c>
      <c r="E5224" s="15" t="s">
        <v>98</v>
      </c>
      <c r="F5224" s="16">
        <v>138</v>
      </c>
      <c r="G5224" s="19">
        <v>269.90872951998813</v>
      </c>
      <c r="H5224" s="19">
        <f t="shared" si="406"/>
        <v>37247.404673758363</v>
      </c>
      <c r="I5224" s="20">
        <v>663.37719199997071</v>
      </c>
      <c r="J5224" s="19">
        <f t="shared" si="407"/>
        <v>91546.052495995958</v>
      </c>
      <c r="K5224" s="19">
        <f t="shared" si="408"/>
        <v>393.46846247998258</v>
      </c>
      <c r="L5224" s="19">
        <f t="shared" si="409"/>
        <v>54298.647822237595</v>
      </c>
      <c r="M5224" s="29">
        <f>Table4[[#This Row],[Revenue]]/Table4[[#This Row],[Units]]</f>
        <v>4.8070811014490626</v>
      </c>
      <c r="N5224" s="31">
        <f t="shared" si="410"/>
        <v>0.59312931952595671</v>
      </c>
    </row>
    <row r="5225" spans="1:14" x14ac:dyDescent="0.25">
      <c r="A5225" s="35">
        <v>2020</v>
      </c>
      <c r="B5225" s="15" t="s">
        <v>172</v>
      </c>
      <c r="C5225" s="15" t="s">
        <v>169</v>
      </c>
      <c r="D5225" s="15" t="s">
        <v>5</v>
      </c>
      <c r="E5225" s="15" t="s">
        <v>98</v>
      </c>
      <c r="F5225" s="16">
        <v>353</v>
      </c>
      <c r="G5225" s="19">
        <v>727.72907915996348</v>
      </c>
      <c r="H5225" s="19">
        <f t="shared" si="406"/>
        <v>256888.36494346711</v>
      </c>
      <c r="I5225" s="20">
        <v>1972.3328359999009</v>
      </c>
      <c r="J5225" s="19">
        <f t="shared" si="407"/>
        <v>696233.491107965</v>
      </c>
      <c r="K5225" s="19">
        <f t="shared" si="408"/>
        <v>1244.6037568399374</v>
      </c>
      <c r="L5225" s="19">
        <f t="shared" si="409"/>
        <v>439345.12616449792</v>
      </c>
      <c r="M5225" s="29">
        <f>Table4[[#This Row],[Revenue]]/Table4[[#This Row],[Units]]</f>
        <v>5.5873451444756403</v>
      </c>
      <c r="N5225" s="31">
        <f t="shared" si="410"/>
        <v>0.63103130167630594</v>
      </c>
    </row>
    <row r="5226" spans="1:14" x14ac:dyDescent="0.25">
      <c r="A5226" s="35">
        <v>2020</v>
      </c>
      <c r="B5226" s="15" t="s">
        <v>174</v>
      </c>
      <c r="C5226" s="15" t="s">
        <v>169</v>
      </c>
      <c r="D5226" s="15" t="s">
        <v>5</v>
      </c>
      <c r="E5226" s="15" t="s">
        <v>98</v>
      </c>
      <c r="F5226" s="16">
        <v>339</v>
      </c>
      <c r="G5226" s="19">
        <v>635.40314735996901</v>
      </c>
      <c r="H5226" s="19">
        <f t="shared" si="406"/>
        <v>215401.6669550295</v>
      </c>
      <c r="I5226" s="20">
        <v>1846.1830559999098</v>
      </c>
      <c r="J5226" s="19">
        <f t="shared" si="407"/>
        <v>625856.05598396948</v>
      </c>
      <c r="K5226" s="19">
        <f t="shared" si="408"/>
        <v>1210.7799086399409</v>
      </c>
      <c r="L5226" s="19">
        <f t="shared" si="409"/>
        <v>410454.38902894</v>
      </c>
      <c r="M5226" s="29">
        <f>Table4[[#This Row],[Revenue]]/Table4[[#This Row],[Units]]</f>
        <v>5.4459677168138931</v>
      </c>
      <c r="N5226" s="31">
        <f t="shared" si="410"/>
        <v>0.65582874065766539</v>
      </c>
    </row>
    <row r="5227" spans="1:14" x14ac:dyDescent="0.25">
      <c r="A5227" s="35">
        <v>2020</v>
      </c>
      <c r="B5227" s="15" t="s">
        <v>171</v>
      </c>
      <c r="C5227" s="15" t="s">
        <v>169</v>
      </c>
      <c r="D5227" s="15" t="s">
        <v>5</v>
      </c>
      <c r="E5227" s="15" t="s">
        <v>98</v>
      </c>
      <c r="F5227" s="16">
        <v>344</v>
      </c>
      <c r="G5227" s="19">
        <v>585.70415455996829</v>
      </c>
      <c r="H5227" s="19">
        <f t="shared" si="406"/>
        <v>201482.2291686291</v>
      </c>
      <c r="I5227" s="20">
        <v>1652.4701759999107</v>
      </c>
      <c r="J5227" s="19">
        <f t="shared" si="407"/>
        <v>568449.74054396932</v>
      </c>
      <c r="K5227" s="19">
        <f t="shared" si="408"/>
        <v>1066.7660214399425</v>
      </c>
      <c r="L5227" s="19">
        <f t="shared" si="409"/>
        <v>366967.51137534023</v>
      </c>
      <c r="M5227" s="29">
        <f>Table4[[#This Row],[Revenue]]/Table4[[#This Row],[Units]]</f>
        <v>4.8036923720927636</v>
      </c>
      <c r="N5227" s="31">
        <f t="shared" si="410"/>
        <v>0.64555841123997393</v>
      </c>
    </row>
    <row r="5228" spans="1:14" x14ac:dyDescent="0.25">
      <c r="A5228" s="35">
        <v>2020</v>
      </c>
      <c r="B5228" s="15" t="s">
        <v>175</v>
      </c>
      <c r="C5228" s="15" t="s">
        <v>169</v>
      </c>
      <c r="D5228" s="15" t="s">
        <v>5</v>
      </c>
      <c r="E5228" s="15" t="s">
        <v>98</v>
      </c>
      <c r="F5228" s="16">
        <v>347</v>
      </c>
      <c r="G5228" s="19">
        <v>573.12687275996973</v>
      </c>
      <c r="H5228" s="19">
        <f t="shared" si="406"/>
        <v>198875.02484770949</v>
      </c>
      <c r="I5228" s="20">
        <v>1616.9853959999145</v>
      </c>
      <c r="J5228" s="19">
        <f t="shared" si="407"/>
        <v>561093.93241197034</v>
      </c>
      <c r="K5228" s="19">
        <f t="shared" si="408"/>
        <v>1043.8585232399448</v>
      </c>
      <c r="L5228" s="19">
        <f t="shared" si="409"/>
        <v>362218.90756426088</v>
      </c>
      <c r="M5228" s="29">
        <f>Table4[[#This Row],[Revenue]]/Table4[[#This Row],[Units]]</f>
        <v>4.6599002766568143</v>
      </c>
      <c r="N5228" s="31">
        <f t="shared" si="410"/>
        <v>0.64555841123997382</v>
      </c>
    </row>
    <row r="5229" spans="1:14" x14ac:dyDescent="0.25">
      <c r="A5229" s="35">
        <v>2021</v>
      </c>
      <c r="B5229" s="15" t="s">
        <v>171</v>
      </c>
      <c r="C5229" s="15" t="s">
        <v>169</v>
      </c>
      <c r="D5229" s="15" t="s">
        <v>5</v>
      </c>
      <c r="E5229" s="15" t="s">
        <v>98</v>
      </c>
      <c r="F5229" s="16">
        <v>793.43082513818194</v>
      </c>
      <c r="G5229" s="19">
        <v>1450.2489303637508</v>
      </c>
      <c r="H5229" s="19">
        <f t="shared" si="406"/>
        <v>1150672.2054742766</v>
      </c>
      <c r="I5229" s="20">
        <v>4730.3893448519466</v>
      </c>
      <c r="J5229" s="19">
        <f t="shared" si="407"/>
        <v>3753236.7211107439</v>
      </c>
      <c r="K5229" s="19">
        <f t="shared" si="408"/>
        <v>3280.1404144881958</v>
      </c>
      <c r="L5229" s="19">
        <f t="shared" si="409"/>
        <v>2602564.5156364674</v>
      </c>
      <c r="M5229" s="29">
        <f>Table4[[#This Row],[Revenue]]/Table4[[#This Row],[Units]]</f>
        <v>5.9619429885751085</v>
      </c>
      <c r="N5229" s="31">
        <f t="shared" si="410"/>
        <v>0.69341869672058865</v>
      </c>
    </row>
    <row r="5230" spans="1:14" x14ac:dyDescent="0.25">
      <c r="A5230" s="35">
        <v>2021</v>
      </c>
      <c r="B5230" s="15" t="s">
        <v>174</v>
      </c>
      <c r="C5230" s="15" t="s">
        <v>169</v>
      </c>
      <c r="D5230" s="15" t="s">
        <v>5</v>
      </c>
      <c r="E5230" s="15" t="s">
        <v>98</v>
      </c>
      <c r="F5230" s="16">
        <v>741.14101192172529</v>
      </c>
      <c r="G5230" s="19">
        <v>1255.8968964046844</v>
      </c>
      <c r="H5230" s="19">
        <f t="shared" si="406"/>
        <v>930796.69667072198</v>
      </c>
      <c r="I5230" s="20">
        <v>3897.6746488342114</v>
      </c>
      <c r="J5230" s="19">
        <f t="shared" si="407"/>
        <v>2888726.5333786425</v>
      </c>
      <c r="K5230" s="19">
        <f t="shared" si="408"/>
        <v>2641.777752429527</v>
      </c>
      <c r="L5230" s="19">
        <f t="shared" si="409"/>
        <v>1957929.8367079205</v>
      </c>
      <c r="M5230" s="29">
        <f>Table4[[#This Row],[Revenue]]/Table4[[#This Row],[Units]]</f>
        <v>5.2590189803797545</v>
      </c>
      <c r="N5230" s="31">
        <f t="shared" si="410"/>
        <v>0.67778303487174818</v>
      </c>
    </row>
    <row r="5231" spans="1:14" x14ac:dyDescent="0.25">
      <c r="A5231" s="35">
        <v>2021</v>
      </c>
      <c r="B5231" s="15" t="s">
        <v>172</v>
      </c>
      <c r="C5231" s="15" t="s">
        <v>169</v>
      </c>
      <c r="D5231" s="15" t="s">
        <v>5</v>
      </c>
      <c r="E5231" s="15" t="s">
        <v>98</v>
      </c>
      <c r="F5231" s="16">
        <v>716.81780983334465</v>
      </c>
      <c r="G5231" s="19">
        <v>1150.8916407765032</v>
      </c>
      <c r="H5231" s="19">
        <f t="shared" si="406"/>
        <v>824979.62529691751</v>
      </c>
      <c r="I5231" s="20">
        <v>3496.4679762867272</v>
      </c>
      <c r="J5231" s="19">
        <f t="shared" si="407"/>
        <v>2506330.5169142787</v>
      </c>
      <c r="K5231" s="19">
        <f t="shared" si="408"/>
        <v>2345.576335510224</v>
      </c>
      <c r="L5231" s="19">
        <f t="shared" si="409"/>
        <v>1681350.8916173612</v>
      </c>
      <c r="M5231" s="29">
        <f>Table4[[#This Row],[Revenue]]/Table4[[#This Row],[Units]]</f>
        <v>4.8777638171401358</v>
      </c>
      <c r="N5231" s="31">
        <f t="shared" si="410"/>
        <v>0.67084164688996872</v>
      </c>
    </row>
    <row r="5232" spans="1:14" x14ac:dyDescent="0.25">
      <c r="A5232" s="35">
        <v>2021</v>
      </c>
      <c r="B5232" s="15" t="s">
        <v>175</v>
      </c>
      <c r="C5232" s="15" t="s">
        <v>169</v>
      </c>
      <c r="D5232" s="15" t="s">
        <v>5</v>
      </c>
      <c r="E5232" s="15" t="s">
        <v>98</v>
      </c>
      <c r="F5232" s="16">
        <v>630.39165921652898</v>
      </c>
      <c r="G5232" s="19">
        <v>1236.7576341413239</v>
      </c>
      <c r="H5232" s="19">
        <f t="shared" si="406"/>
        <v>779641.69703505805</v>
      </c>
      <c r="I5232" s="20">
        <v>3711.3059773675654</v>
      </c>
      <c r="J5232" s="19">
        <f t="shared" si="407"/>
        <v>2339576.3329329612</v>
      </c>
      <c r="K5232" s="19">
        <f t="shared" si="408"/>
        <v>2474.5483432262417</v>
      </c>
      <c r="L5232" s="19">
        <f t="shared" si="409"/>
        <v>1559934.6358979032</v>
      </c>
      <c r="M5232" s="29">
        <f>Table4[[#This Row],[Revenue]]/Table4[[#This Row],[Units]]</f>
        <v>5.8873018433970019</v>
      </c>
      <c r="N5232" s="31">
        <f t="shared" si="410"/>
        <v>0.66675945295716155</v>
      </c>
    </row>
    <row r="5233" spans="1:19" x14ac:dyDescent="0.25">
      <c r="A5233" s="35">
        <v>2021</v>
      </c>
      <c r="B5233" s="15" t="s">
        <v>176</v>
      </c>
      <c r="C5233" s="15" t="s">
        <v>169</v>
      </c>
      <c r="D5233" s="15" t="s">
        <v>5</v>
      </c>
      <c r="E5233" s="15" t="s">
        <v>98</v>
      </c>
      <c r="F5233" s="16">
        <v>447.3510397343789</v>
      </c>
      <c r="G5233" s="19">
        <v>828.49620075287305</v>
      </c>
      <c r="H5233" s="19">
        <f t="shared" si="406"/>
        <v>370628.63682278048</v>
      </c>
      <c r="I5233" s="20">
        <v>2562.089927184079</v>
      </c>
      <c r="J5233" s="19">
        <f t="shared" si="407"/>
        <v>1146153.5928187768</v>
      </c>
      <c r="K5233" s="19">
        <f t="shared" si="408"/>
        <v>1733.5937264312061</v>
      </c>
      <c r="L5233" s="19">
        <f t="shared" si="409"/>
        <v>775524.95599599637</v>
      </c>
      <c r="M5233" s="29">
        <f>Table4[[#This Row],[Revenue]]/Table4[[#This Row],[Units]]</f>
        <v>5.7272470601730507</v>
      </c>
      <c r="N5233" s="31">
        <f t="shared" si="410"/>
        <v>0.6766326614993371</v>
      </c>
    </row>
    <row r="5234" spans="1:19" x14ac:dyDescent="0.25">
      <c r="A5234" s="35">
        <v>1995</v>
      </c>
      <c r="B5234" s="15" t="s">
        <v>175</v>
      </c>
      <c r="C5234" s="15" t="s">
        <v>169</v>
      </c>
      <c r="D5234" s="15" t="s">
        <v>6</v>
      </c>
      <c r="E5234" s="15" t="s">
        <v>55</v>
      </c>
      <c r="F5234" s="16">
        <v>1512.5018805648883</v>
      </c>
      <c r="G5234" s="19">
        <v>3967.6253851755196</v>
      </c>
      <c r="H5234" s="19">
        <f t="shared" si="406"/>
        <v>6001040.8564549629</v>
      </c>
      <c r="I5234" s="20">
        <v>8791.3695174941731</v>
      </c>
      <c r="J5234" s="19">
        <f t="shared" si="407"/>
        <v>13296962.927950772</v>
      </c>
      <c r="K5234" s="19">
        <f t="shared" si="408"/>
        <v>4823.744132318654</v>
      </c>
      <c r="L5234" s="19">
        <f t="shared" si="409"/>
        <v>7295922.0714958087</v>
      </c>
      <c r="M5234" s="29">
        <f>Table4[[#This Row],[Revenue]]/Table4[[#This Row],[Units]]</f>
        <v>5.8124684871206753</v>
      </c>
      <c r="N5234" s="31">
        <f t="shared" si="410"/>
        <v>0.54869086354745533</v>
      </c>
    </row>
    <row r="5235" spans="1:19" x14ac:dyDescent="0.25">
      <c r="A5235" s="35">
        <v>1995</v>
      </c>
      <c r="B5235" s="15" t="s">
        <v>176</v>
      </c>
      <c r="C5235" s="15" t="s">
        <v>169</v>
      </c>
      <c r="D5235" s="15" t="s">
        <v>6</v>
      </c>
      <c r="E5235" s="15" t="s">
        <v>55</v>
      </c>
      <c r="F5235" s="16">
        <v>1452.2827441610164</v>
      </c>
      <c r="G5235" s="19">
        <v>3431.1569633637873</v>
      </c>
      <c r="H5235" s="19">
        <f t="shared" si="406"/>
        <v>4983010.0504011409</v>
      </c>
      <c r="I5235" s="20">
        <v>8339.6735845421535</v>
      </c>
      <c r="J5235" s="19">
        <f t="shared" si="407"/>
        <v>12111564.038766019</v>
      </c>
      <c r="K5235" s="19">
        <f t="shared" si="408"/>
        <v>4908.5166211783662</v>
      </c>
      <c r="L5235" s="19">
        <f t="shared" si="409"/>
        <v>7128553.9883648781</v>
      </c>
      <c r="M5235" s="29">
        <f>Table4[[#This Row],[Revenue]]/Table4[[#This Row],[Units]]</f>
        <v>5.7424586349127091</v>
      </c>
      <c r="N5235" s="31">
        <f t="shared" si="410"/>
        <v>0.58857418955538687</v>
      </c>
    </row>
    <row r="5236" spans="1:19" x14ac:dyDescent="0.25">
      <c r="A5236" s="35">
        <v>1995</v>
      </c>
      <c r="B5236" s="15" t="s">
        <v>172</v>
      </c>
      <c r="C5236" s="15" t="s">
        <v>169</v>
      </c>
      <c r="D5236" s="15" t="s">
        <v>6</v>
      </c>
      <c r="E5236" s="15" t="s">
        <v>55</v>
      </c>
      <c r="F5236" s="16">
        <v>1442.3840048182196</v>
      </c>
      <c r="G5236" s="19">
        <v>3417.068348681973</v>
      </c>
      <c r="H5236" s="19">
        <f t="shared" si="406"/>
        <v>4928724.729509485</v>
      </c>
      <c r="I5236" s="20">
        <v>6563.1508207890802</v>
      </c>
      <c r="J5236" s="19">
        <f t="shared" si="407"/>
        <v>9466583.7651157379</v>
      </c>
      <c r="K5236" s="19">
        <f t="shared" si="408"/>
        <v>3146.0824721071072</v>
      </c>
      <c r="L5236" s="19">
        <f t="shared" si="409"/>
        <v>4537859.035606253</v>
      </c>
      <c r="M5236" s="29">
        <f>Table4[[#This Row],[Revenue]]/Table4[[#This Row],[Units]]</f>
        <v>4.5502104840771711</v>
      </c>
      <c r="N5236" s="31">
        <f t="shared" si="410"/>
        <v>0.47935550439306485</v>
      </c>
    </row>
    <row r="5237" spans="1:19" x14ac:dyDescent="0.25">
      <c r="A5237" s="35">
        <v>1995</v>
      </c>
      <c r="B5237" s="15" t="s">
        <v>173</v>
      </c>
      <c r="C5237" s="15" t="s">
        <v>169</v>
      </c>
      <c r="D5237" s="15" t="s">
        <v>6</v>
      </c>
      <c r="E5237" s="15" t="s">
        <v>55</v>
      </c>
      <c r="F5237" s="16">
        <v>1514.2776385123307</v>
      </c>
      <c r="G5237" s="19">
        <v>2765.6380961540672</v>
      </c>
      <c r="H5237" s="19">
        <f t="shared" si="406"/>
        <v>4187943.9252239191</v>
      </c>
      <c r="I5237" s="20">
        <v>5516.4123017889406</v>
      </c>
      <c r="J5237" s="19">
        <f t="shared" si="407"/>
        <v>8353379.7934133271</v>
      </c>
      <c r="K5237" s="19">
        <f t="shared" si="408"/>
        <v>2750.7742056348734</v>
      </c>
      <c r="L5237" s="19">
        <f t="shared" si="409"/>
        <v>4165435.868189408</v>
      </c>
      <c r="M5237" s="29">
        <f>Table4[[#This Row],[Revenue]]/Table4[[#This Row],[Units]]</f>
        <v>3.6429332121739715</v>
      </c>
      <c r="N5237" s="31">
        <f t="shared" si="410"/>
        <v>0.49865275747115806</v>
      </c>
    </row>
    <row r="5238" spans="1:19" x14ac:dyDescent="0.25">
      <c r="A5238" s="35">
        <v>1996</v>
      </c>
      <c r="B5238" s="15" t="s">
        <v>174</v>
      </c>
      <c r="C5238" s="15" t="s">
        <v>169</v>
      </c>
      <c r="D5238" s="15" t="s">
        <v>6</v>
      </c>
      <c r="E5238" s="15" t="s">
        <v>55</v>
      </c>
      <c r="F5238" s="16">
        <v>1763.7520686213772</v>
      </c>
      <c r="G5238" s="19">
        <v>4652.9085655313238</v>
      </c>
      <c r="H5238" s="19">
        <f t="shared" si="406"/>
        <v>8206577.1075619971</v>
      </c>
      <c r="I5238" s="20">
        <v>11206.308274886729</v>
      </c>
      <c r="J5238" s="19">
        <f t="shared" si="407"/>
        <v>19765149.401440326</v>
      </c>
      <c r="K5238" s="19">
        <f t="shared" si="408"/>
        <v>6553.3997093554053</v>
      </c>
      <c r="L5238" s="19">
        <f t="shared" si="409"/>
        <v>11558572.293878328</v>
      </c>
      <c r="M5238" s="29">
        <f>Table4[[#This Row],[Revenue]]/Table4[[#This Row],[Units]]</f>
        <v>6.3536754820908872</v>
      </c>
      <c r="N5238" s="31">
        <f t="shared" si="410"/>
        <v>0.58479559446365892</v>
      </c>
      <c r="O5238" s="41"/>
      <c r="P5238" s="41"/>
      <c r="Q5238" s="41"/>
      <c r="R5238" s="41"/>
      <c r="S5238" s="41"/>
    </row>
    <row r="5239" spans="1:19" x14ac:dyDescent="0.25">
      <c r="A5239" s="35">
        <v>2001</v>
      </c>
      <c r="B5239" s="15" t="s">
        <v>176</v>
      </c>
      <c r="C5239" s="15" t="s">
        <v>169</v>
      </c>
      <c r="D5239" s="15" t="s">
        <v>6</v>
      </c>
      <c r="E5239" s="15" t="s">
        <v>55</v>
      </c>
      <c r="F5239" s="16">
        <v>965</v>
      </c>
      <c r="G5239" s="19">
        <v>2071.1010599998913</v>
      </c>
      <c r="H5239" s="19">
        <f t="shared" si="406"/>
        <v>1998612.522899895</v>
      </c>
      <c r="I5239" s="20">
        <v>5020.8870599997363</v>
      </c>
      <c r="J5239" s="19">
        <f t="shared" si="407"/>
        <v>4845156.0128997453</v>
      </c>
      <c r="K5239" s="19">
        <f t="shared" si="408"/>
        <v>2949.785999999845</v>
      </c>
      <c r="L5239" s="19">
        <f t="shared" si="409"/>
        <v>2846543.4899998503</v>
      </c>
      <c r="M5239" s="29">
        <f>Table4[[#This Row],[Revenue]]/Table4[[#This Row],[Units]]</f>
        <v>5.2029917720204519</v>
      </c>
      <c r="N5239" s="31">
        <f t="shared" si="410"/>
        <v>0.58750295809282749</v>
      </c>
    </row>
    <row r="5240" spans="1:19" x14ac:dyDescent="0.25">
      <c r="A5240" s="35">
        <v>2002</v>
      </c>
      <c r="B5240" s="15" t="s">
        <v>175</v>
      </c>
      <c r="C5240" s="15" t="s">
        <v>169</v>
      </c>
      <c r="D5240" s="15" t="s">
        <v>6</v>
      </c>
      <c r="E5240" s="15" t="s">
        <v>55</v>
      </c>
      <c r="F5240" s="16">
        <v>962.20685307353108</v>
      </c>
      <c r="G5240" s="19">
        <v>3045.2859355618684</v>
      </c>
      <c r="H5240" s="19">
        <f t="shared" si="406"/>
        <v>2930194.9967660694</v>
      </c>
      <c r="I5240" s="20">
        <v>6435.6971160162175</v>
      </c>
      <c r="J5240" s="19">
        <f t="shared" si="407"/>
        <v>6192471.8693363639</v>
      </c>
      <c r="K5240" s="19">
        <f t="shared" si="408"/>
        <v>3390.4111804543491</v>
      </c>
      <c r="L5240" s="19">
        <f t="shared" si="409"/>
        <v>3262276.8725702944</v>
      </c>
      <c r="M5240" s="29">
        <f>Table4[[#This Row],[Revenue]]/Table4[[#This Row],[Units]]</f>
        <v>6.6884756593231272</v>
      </c>
      <c r="N5240" s="31">
        <f t="shared" si="410"/>
        <v>0.52681335360186421</v>
      </c>
    </row>
    <row r="5241" spans="1:19" x14ac:dyDescent="0.25">
      <c r="A5241" s="35">
        <v>2002</v>
      </c>
      <c r="B5241" s="15" t="s">
        <v>173</v>
      </c>
      <c r="C5241" s="15" t="s">
        <v>169</v>
      </c>
      <c r="D5241" s="15" t="s">
        <v>6</v>
      </c>
      <c r="E5241" s="15" t="s">
        <v>55</v>
      </c>
      <c r="F5241" s="16">
        <v>938.47011942059123</v>
      </c>
      <c r="G5241" s="19">
        <v>3023.7890679131638</v>
      </c>
      <c r="H5241" s="19">
        <f t="shared" si="406"/>
        <v>2837735.6876671449</v>
      </c>
      <c r="I5241" s="20">
        <v>5928.3935149009912</v>
      </c>
      <c r="J5241" s="19">
        <f t="shared" si="407"/>
        <v>5563620.1699013915</v>
      </c>
      <c r="K5241" s="19">
        <f t="shared" si="408"/>
        <v>2904.6044469878275</v>
      </c>
      <c r="L5241" s="19">
        <f t="shared" si="409"/>
        <v>2725884.4822342466</v>
      </c>
      <c r="M5241" s="29">
        <f>Table4[[#This Row],[Revenue]]/Table4[[#This Row],[Units]]</f>
        <v>6.3170828694696901</v>
      </c>
      <c r="N5241" s="31">
        <f t="shared" si="410"/>
        <v>0.48994798332585665</v>
      </c>
    </row>
    <row r="5242" spans="1:19" x14ac:dyDescent="0.25">
      <c r="A5242" s="35">
        <v>2002</v>
      </c>
      <c r="B5242" s="15" t="s">
        <v>172</v>
      </c>
      <c r="C5242" s="15" t="s">
        <v>169</v>
      </c>
      <c r="D5242" s="15" t="s">
        <v>6</v>
      </c>
      <c r="E5242" s="15" t="s">
        <v>55</v>
      </c>
      <c r="F5242" s="16">
        <v>875.63894881287047</v>
      </c>
      <c r="G5242" s="19">
        <v>2837.8900446232196</v>
      </c>
      <c r="H5242" s="19">
        <f t="shared" si="406"/>
        <v>2484967.055520386</v>
      </c>
      <c r="I5242" s="20">
        <v>5474.1223861292992</v>
      </c>
      <c r="J5242" s="19">
        <f t="shared" si="407"/>
        <v>4793354.7718632622</v>
      </c>
      <c r="K5242" s="19">
        <f t="shared" si="408"/>
        <v>2636.2323415060796</v>
      </c>
      <c r="L5242" s="19">
        <f t="shared" si="409"/>
        <v>2308387.7163428762</v>
      </c>
      <c r="M5242" s="29">
        <f>Table4[[#This Row],[Revenue]]/Table4[[#This Row],[Units]]</f>
        <v>6.2515747998084468</v>
      </c>
      <c r="N5242" s="31">
        <f t="shared" si="410"/>
        <v>0.48158081890641374</v>
      </c>
    </row>
    <row r="5243" spans="1:19" x14ac:dyDescent="0.25">
      <c r="A5243" s="35">
        <v>2002</v>
      </c>
      <c r="B5243" s="15" t="s">
        <v>176</v>
      </c>
      <c r="C5243" s="15" t="s">
        <v>169</v>
      </c>
      <c r="D5243" s="15" t="s">
        <v>6</v>
      </c>
      <c r="E5243" s="15" t="s">
        <v>55</v>
      </c>
      <c r="F5243" s="16">
        <v>883.82441188502821</v>
      </c>
      <c r="G5243" s="19">
        <v>2596.742816491153</v>
      </c>
      <c r="H5243" s="19">
        <f t="shared" si="406"/>
        <v>2295064.6926019653</v>
      </c>
      <c r="I5243" s="20">
        <v>5048.7548821522969</v>
      </c>
      <c r="J5243" s="19">
        <f t="shared" si="407"/>
        <v>4462212.8144699186</v>
      </c>
      <c r="K5243" s="19">
        <f t="shared" si="408"/>
        <v>2452.0120656611439</v>
      </c>
      <c r="L5243" s="19">
        <f t="shared" si="409"/>
        <v>2167148.1218679533</v>
      </c>
      <c r="M5243" s="29">
        <f>Table4[[#This Row],[Revenue]]/Table4[[#This Row],[Units]]</f>
        <v>5.7123958268863264</v>
      </c>
      <c r="N5243" s="31">
        <f t="shared" si="410"/>
        <v>0.48566668869767848</v>
      </c>
    </row>
    <row r="5244" spans="1:19" x14ac:dyDescent="0.25">
      <c r="A5244" s="35">
        <v>2002</v>
      </c>
      <c r="B5244" s="15" t="s">
        <v>174</v>
      </c>
      <c r="C5244" s="15" t="s">
        <v>169</v>
      </c>
      <c r="D5244" s="15" t="s">
        <v>6</v>
      </c>
      <c r="E5244" s="15" t="s">
        <v>55</v>
      </c>
      <c r="F5244" s="16">
        <v>832.49548999316892</v>
      </c>
      <c r="G5244" s="19">
        <v>1928.5955233273228</v>
      </c>
      <c r="H5244" s="19">
        <f t="shared" si="406"/>
        <v>1605547.0751910117</v>
      </c>
      <c r="I5244" s="20">
        <v>4226.7092792102894</v>
      </c>
      <c r="J5244" s="19">
        <f t="shared" si="407"/>
        <v>3518716.4124548435</v>
      </c>
      <c r="K5244" s="19">
        <f t="shared" si="408"/>
        <v>2298.1137558829669</v>
      </c>
      <c r="L5244" s="19">
        <f t="shared" si="409"/>
        <v>1913169.3372638319</v>
      </c>
      <c r="M5244" s="29">
        <f>Table4[[#This Row],[Revenue]]/Table4[[#This Row],[Units]]</f>
        <v>5.0771557684294146</v>
      </c>
      <c r="N5244" s="31">
        <f t="shared" si="410"/>
        <v>0.54371228397150184</v>
      </c>
    </row>
    <row r="5245" spans="1:19" x14ac:dyDescent="0.25">
      <c r="A5245" s="35">
        <v>2003</v>
      </c>
      <c r="B5245" s="15" t="s">
        <v>176</v>
      </c>
      <c r="C5245" s="15" t="s">
        <v>169</v>
      </c>
      <c r="D5245" s="15" t="s">
        <v>6</v>
      </c>
      <c r="E5245" s="15" t="s">
        <v>55</v>
      </c>
      <c r="F5245" s="16">
        <v>366</v>
      </c>
      <c r="G5245" s="19">
        <v>836.81834963458914</v>
      </c>
      <c r="H5245" s="19">
        <f t="shared" si="406"/>
        <v>306275.51596625964</v>
      </c>
      <c r="I5245" s="20">
        <v>1696.8789536599843</v>
      </c>
      <c r="J5245" s="19">
        <f t="shared" si="407"/>
        <v>621057.69703955424</v>
      </c>
      <c r="K5245" s="19">
        <f t="shared" si="408"/>
        <v>860.06060402539515</v>
      </c>
      <c r="L5245" s="19">
        <f t="shared" si="409"/>
        <v>314782.1810732946</v>
      </c>
      <c r="M5245" s="29">
        <f>Table4[[#This Row],[Revenue]]/Table4[[#This Row],[Units]]</f>
        <v>4.6362812941529628</v>
      </c>
      <c r="N5245" s="31">
        <f t="shared" si="410"/>
        <v>0.50684853045665834</v>
      </c>
    </row>
    <row r="5246" spans="1:19" x14ac:dyDescent="0.25">
      <c r="A5246" s="35">
        <v>2003</v>
      </c>
      <c r="B5246" s="15" t="s">
        <v>174</v>
      </c>
      <c r="C5246" s="15" t="s">
        <v>169</v>
      </c>
      <c r="D5246" s="15" t="s">
        <v>6</v>
      </c>
      <c r="E5246" s="15" t="s">
        <v>55</v>
      </c>
      <c r="F5246" s="16">
        <v>165</v>
      </c>
      <c r="G5246" s="19">
        <v>218.00152828949987</v>
      </c>
      <c r="H5246" s="19">
        <f t="shared" si="406"/>
        <v>35970.252167767481</v>
      </c>
      <c r="I5246" s="20">
        <v>467.08636544999973</v>
      </c>
      <c r="J5246" s="19">
        <f t="shared" si="407"/>
        <v>77069.25029924995</v>
      </c>
      <c r="K5246" s="19">
        <f t="shared" si="408"/>
        <v>249.08483716049986</v>
      </c>
      <c r="L5246" s="19">
        <f t="shared" si="409"/>
        <v>41098.998131482469</v>
      </c>
      <c r="M5246" s="29">
        <f>Table4[[#This Row],[Revenue]]/Table4[[#This Row],[Units]]</f>
        <v>2.8308264572727255</v>
      </c>
      <c r="N5246" s="31">
        <f t="shared" si="410"/>
        <v>0.53327362043746851</v>
      </c>
    </row>
    <row r="5247" spans="1:19" x14ac:dyDescent="0.25">
      <c r="A5247" s="35">
        <v>2004</v>
      </c>
      <c r="B5247" s="15" t="s">
        <v>172</v>
      </c>
      <c r="C5247" s="15" t="s">
        <v>169</v>
      </c>
      <c r="D5247" s="15" t="s">
        <v>6</v>
      </c>
      <c r="E5247" s="15" t="s">
        <v>55</v>
      </c>
      <c r="F5247" s="16">
        <v>259</v>
      </c>
      <c r="G5247" s="19">
        <v>716.6240559299805</v>
      </c>
      <c r="H5247" s="19">
        <f t="shared" si="406"/>
        <v>185605.63048586494</v>
      </c>
      <c r="I5247" s="20">
        <v>1567.0142029999711</v>
      </c>
      <c r="J5247" s="19">
        <f t="shared" si="407"/>
        <v>405856.67857699253</v>
      </c>
      <c r="K5247" s="19">
        <f t="shared" si="408"/>
        <v>850.39014706999058</v>
      </c>
      <c r="L5247" s="19">
        <f t="shared" si="409"/>
        <v>220251.0480911276</v>
      </c>
      <c r="M5247" s="29">
        <f>Table4[[#This Row],[Revenue]]/Table4[[#This Row],[Units]]</f>
        <v>6.0502478880307766</v>
      </c>
      <c r="N5247" s="31">
        <f t="shared" si="410"/>
        <v>0.54268183749832055</v>
      </c>
    </row>
    <row r="5248" spans="1:19" x14ac:dyDescent="0.25">
      <c r="A5248" s="35">
        <v>2005</v>
      </c>
      <c r="B5248" s="15" t="s">
        <v>176</v>
      </c>
      <c r="C5248" s="15" t="s">
        <v>169</v>
      </c>
      <c r="D5248" s="15" t="s">
        <v>6</v>
      </c>
      <c r="E5248" s="15" t="s">
        <v>55</v>
      </c>
      <c r="F5248" s="16">
        <v>366</v>
      </c>
      <c r="G5248" s="19">
        <v>647.68933799997387</v>
      </c>
      <c r="H5248" s="19">
        <f t="shared" si="406"/>
        <v>237054.29770799042</v>
      </c>
      <c r="I5248" s="20">
        <v>1570.8886379999367</v>
      </c>
      <c r="J5248" s="19">
        <f t="shared" si="407"/>
        <v>574945.24150797678</v>
      </c>
      <c r="K5248" s="19">
        <f t="shared" si="408"/>
        <v>923.19929999996282</v>
      </c>
      <c r="L5248" s="19">
        <f t="shared" si="409"/>
        <v>337890.94379998639</v>
      </c>
      <c r="M5248" s="29">
        <f>Table4[[#This Row],[Revenue]]/Table4[[#This Row],[Units]]</f>
        <v>4.2920454590162205</v>
      </c>
      <c r="N5248" s="31">
        <f t="shared" si="410"/>
        <v>0.58769239121583106</v>
      </c>
    </row>
    <row r="5249" spans="1:14" x14ac:dyDescent="0.25">
      <c r="A5249" s="35">
        <v>2005</v>
      </c>
      <c r="B5249" s="15" t="s">
        <v>173</v>
      </c>
      <c r="C5249" s="15" t="s">
        <v>169</v>
      </c>
      <c r="D5249" s="15" t="s">
        <v>6</v>
      </c>
      <c r="E5249" s="15" t="s">
        <v>55</v>
      </c>
      <c r="F5249" s="16">
        <v>165</v>
      </c>
      <c r="G5249" s="19">
        <v>337.78355774998636</v>
      </c>
      <c r="H5249" s="19">
        <f t="shared" si="406"/>
        <v>55734.287028747749</v>
      </c>
      <c r="I5249" s="20">
        <v>718.15252499997098</v>
      </c>
      <c r="J5249" s="19">
        <f t="shared" si="407"/>
        <v>118495.16662499521</v>
      </c>
      <c r="K5249" s="19">
        <f t="shared" si="408"/>
        <v>380.36896724998462</v>
      </c>
      <c r="L5249" s="19">
        <f t="shared" si="409"/>
        <v>62760.879596247461</v>
      </c>
      <c r="M5249" s="29">
        <f>Table4[[#This Row],[Revenue]]/Table4[[#This Row],[Units]]</f>
        <v>4.3524395454543692</v>
      </c>
      <c r="N5249" s="31">
        <f t="shared" si="410"/>
        <v>0.52964927923911431</v>
      </c>
    </row>
    <row r="5250" spans="1:14" x14ac:dyDescent="0.25">
      <c r="A5250" s="35">
        <v>2010</v>
      </c>
      <c r="B5250" s="15" t="s">
        <v>171</v>
      </c>
      <c r="C5250" s="15" t="s">
        <v>169</v>
      </c>
      <c r="D5250" s="15" t="s">
        <v>6</v>
      </c>
      <c r="E5250" s="15" t="s">
        <v>55</v>
      </c>
      <c r="F5250" s="16">
        <v>553</v>
      </c>
      <c r="G5250" s="19">
        <v>1967.1153374998992</v>
      </c>
      <c r="H5250" s="19">
        <f t="shared" ref="H5250:H5313" si="411">G5250*F5250</f>
        <v>1087814.7816374442</v>
      </c>
      <c r="I5250" s="20">
        <v>3218.7712499998352</v>
      </c>
      <c r="J5250" s="19">
        <f t="shared" ref="J5250:J5313" si="412">I5250*F5250</f>
        <v>1779980.5012499089</v>
      </c>
      <c r="K5250" s="19">
        <f t="shared" ref="K5250:K5313" si="413">I5250-G5250</f>
        <v>1251.655912499936</v>
      </c>
      <c r="L5250" s="19">
        <f t="shared" ref="L5250:L5313" si="414">J5250-H5250</f>
        <v>692165.71961246477</v>
      </c>
      <c r="M5250" s="29">
        <f>Table4[[#This Row],[Revenue]]/Table4[[#This Row],[Units]]</f>
        <v>5.8205628390593764</v>
      </c>
      <c r="N5250" s="31">
        <f t="shared" ref="N5250:N5313" si="415">K5250/I5250</f>
        <v>0.3888614055751865</v>
      </c>
    </row>
    <row r="5251" spans="1:14" x14ac:dyDescent="0.25">
      <c r="A5251" s="35">
        <v>2012</v>
      </c>
      <c r="B5251" s="15" t="s">
        <v>173</v>
      </c>
      <c r="C5251" s="15" t="s">
        <v>169</v>
      </c>
      <c r="D5251" s="15" t="s">
        <v>6</v>
      </c>
      <c r="E5251" s="15" t="s">
        <v>55</v>
      </c>
      <c r="F5251" s="16">
        <v>954</v>
      </c>
      <c r="G5251" s="19">
        <v>1209.8217779999848</v>
      </c>
      <c r="H5251" s="19">
        <f t="shared" si="411"/>
        <v>1154169.9762119856</v>
      </c>
      <c r="I5251" s="20">
        <v>2495.0817850199683</v>
      </c>
      <c r="J5251" s="19">
        <f t="shared" si="412"/>
        <v>2380308.0229090499</v>
      </c>
      <c r="K5251" s="19">
        <f t="shared" si="413"/>
        <v>1285.2600070199835</v>
      </c>
      <c r="L5251" s="19">
        <f t="shared" si="414"/>
        <v>1226138.0466970643</v>
      </c>
      <c r="M5251" s="29">
        <f>Table4[[#This Row],[Revenue]]/Table4[[#This Row],[Units]]</f>
        <v>2.6153897117609732</v>
      </c>
      <c r="N5251" s="31">
        <f t="shared" si="415"/>
        <v>0.51511738602576407</v>
      </c>
    </row>
    <row r="5252" spans="1:14" x14ac:dyDescent="0.25">
      <c r="A5252" s="35">
        <v>2012</v>
      </c>
      <c r="B5252" s="15" t="s">
        <v>173</v>
      </c>
      <c r="C5252" s="15" t="s">
        <v>169</v>
      </c>
      <c r="D5252" s="15" t="s">
        <v>6</v>
      </c>
      <c r="E5252" s="15" t="s">
        <v>55</v>
      </c>
      <c r="F5252" s="16">
        <v>450</v>
      </c>
      <c r="G5252" s="19">
        <v>587.47814999999093</v>
      </c>
      <c r="H5252" s="19">
        <f t="shared" si="411"/>
        <v>264365.16749999591</v>
      </c>
      <c r="I5252" s="20">
        <v>1419.3299084999783</v>
      </c>
      <c r="J5252" s="19">
        <f t="shared" si="412"/>
        <v>638698.4588249902</v>
      </c>
      <c r="K5252" s="19">
        <f t="shared" si="413"/>
        <v>831.85175849998734</v>
      </c>
      <c r="L5252" s="19">
        <f t="shared" si="414"/>
        <v>374333.29132499429</v>
      </c>
      <c r="M5252" s="29">
        <f>Table4[[#This Row],[Revenue]]/Table4[[#This Row],[Units]]</f>
        <v>3.1540664633332849</v>
      </c>
      <c r="N5252" s="31">
        <f t="shared" si="415"/>
        <v>0.58608766962371106</v>
      </c>
    </row>
    <row r="5253" spans="1:14" x14ac:dyDescent="0.25">
      <c r="A5253" s="35">
        <v>2013</v>
      </c>
      <c r="B5253" s="15" t="s">
        <v>175</v>
      </c>
      <c r="C5253" s="15" t="s">
        <v>169</v>
      </c>
      <c r="D5253" s="15" t="s">
        <v>6</v>
      </c>
      <c r="E5253" s="15" t="s">
        <v>55</v>
      </c>
      <c r="F5253" s="16">
        <v>943</v>
      </c>
      <c r="G5253" s="19">
        <v>1616.1765809999386</v>
      </c>
      <c r="H5253" s="19">
        <f t="shared" si="411"/>
        <v>1524054.5158829421</v>
      </c>
      <c r="I5253" s="20">
        <v>3106.0019309998816</v>
      </c>
      <c r="J5253" s="19">
        <f t="shared" si="412"/>
        <v>2928959.8209328884</v>
      </c>
      <c r="K5253" s="19">
        <f t="shared" si="413"/>
        <v>1489.825349999943</v>
      </c>
      <c r="L5253" s="19">
        <f t="shared" si="414"/>
        <v>1404905.3050499463</v>
      </c>
      <c r="M5253" s="29">
        <f>Table4[[#This Row],[Revenue]]/Table4[[#This Row],[Units]]</f>
        <v>3.2937454199362475</v>
      </c>
      <c r="N5253" s="31">
        <f t="shared" si="415"/>
        <v>0.47966014931624323</v>
      </c>
    </row>
    <row r="5254" spans="1:14" x14ac:dyDescent="0.25">
      <c r="A5254" s="35">
        <v>2014</v>
      </c>
      <c r="B5254" s="15" t="s">
        <v>171</v>
      </c>
      <c r="C5254" s="15" t="s">
        <v>169</v>
      </c>
      <c r="D5254" s="15" t="s">
        <v>6</v>
      </c>
      <c r="E5254" s="15" t="s">
        <v>55</v>
      </c>
      <c r="F5254" s="16">
        <v>957</v>
      </c>
      <c r="G5254" s="19">
        <v>2284.6162411798896</v>
      </c>
      <c r="H5254" s="19">
        <f t="shared" si="411"/>
        <v>2186377.7428091546</v>
      </c>
      <c r="I5254" s="20">
        <v>4790.7807779997684</v>
      </c>
      <c r="J5254" s="19">
        <f t="shared" si="412"/>
        <v>4584777.2045457782</v>
      </c>
      <c r="K5254" s="19">
        <f t="shared" si="413"/>
        <v>2506.1645368198788</v>
      </c>
      <c r="L5254" s="19">
        <f t="shared" si="414"/>
        <v>2398399.4617366237</v>
      </c>
      <c r="M5254" s="29">
        <f>Table4[[#This Row],[Revenue]]/Table4[[#This Row],[Units]]</f>
        <v>5.0060405203759339</v>
      </c>
      <c r="N5254" s="31">
        <f t="shared" si="415"/>
        <v>0.52312235791057105</v>
      </c>
    </row>
    <row r="5255" spans="1:14" x14ac:dyDescent="0.25">
      <c r="A5255" s="35">
        <v>2014</v>
      </c>
      <c r="B5255" s="15" t="s">
        <v>171</v>
      </c>
      <c r="C5255" s="15" t="s">
        <v>169</v>
      </c>
      <c r="D5255" s="15" t="s">
        <v>6</v>
      </c>
      <c r="E5255" s="15" t="s">
        <v>55</v>
      </c>
      <c r="F5255" s="16">
        <v>960</v>
      </c>
      <c r="G5255" s="19">
        <v>2170.1785917798984</v>
      </c>
      <c r="H5255" s="19">
        <f t="shared" si="411"/>
        <v>2083371.4481087024</v>
      </c>
      <c r="I5255" s="20">
        <v>4520.548037999788</v>
      </c>
      <c r="J5255" s="19">
        <f t="shared" si="412"/>
        <v>4339726.1164797964</v>
      </c>
      <c r="K5255" s="19">
        <f t="shared" si="413"/>
        <v>2350.3694462198896</v>
      </c>
      <c r="L5255" s="19">
        <f t="shared" si="414"/>
        <v>2256354.6683710939</v>
      </c>
      <c r="M5255" s="29">
        <f>Table4[[#This Row],[Revenue]]/Table4[[#This Row],[Units]]</f>
        <v>4.7089042062497795</v>
      </c>
      <c r="N5255" s="31">
        <f t="shared" si="415"/>
        <v>0.51993020015773583</v>
      </c>
    </row>
    <row r="5256" spans="1:14" x14ac:dyDescent="0.25">
      <c r="A5256" s="35">
        <v>2014</v>
      </c>
      <c r="B5256" s="15" t="s">
        <v>175</v>
      </c>
      <c r="C5256" s="15" t="s">
        <v>169</v>
      </c>
      <c r="D5256" s="15" t="s">
        <v>6</v>
      </c>
      <c r="E5256" s="15" t="s">
        <v>55</v>
      </c>
      <c r="F5256" s="16">
        <v>962</v>
      </c>
      <c r="G5256" s="19">
        <v>1827.0238139999171</v>
      </c>
      <c r="H5256" s="19">
        <f t="shared" si="411"/>
        <v>1757596.9090679202</v>
      </c>
      <c r="I5256" s="20">
        <v>4255.692713999807</v>
      </c>
      <c r="J5256" s="19">
        <f t="shared" si="412"/>
        <v>4093976.3908678144</v>
      </c>
      <c r="K5256" s="19">
        <f t="shared" si="413"/>
        <v>2428.6688999998896</v>
      </c>
      <c r="L5256" s="19">
        <f t="shared" si="414"/>
        <v>2336379.481799894</v>
      </c>
      <c r="M5256" s="29">
        <f>Table4[[#This Row],[Revenue]]/Table4[[#This Row],[Units]]</f>
        <v>4.4237969999997997</v>
      </c>
      <c r="N5256" s="31">
        <f t="shared" si="415"/>
        <v>0.57068709214139934</v>
      </c>
    </row>
    <row r="5257" spans="1:14" x14ac:dyDescent="0.25">
      <c r="A5257" s="35">
        <v>2014</v>
      </c>
      <c r="B5257" s="15" t="s">
        <v>173</v>
      </c>
      <c r="C5257" s="15" t="s">
        <v>169</v>
      </c>
      <c r="D5257" s="15" t="s">
        <v>6</v>
      </c>
      <c r="E5257" s="15" t="s">
        <v>55</v>
      </c>
      <c r="F5257" s="16">
        <v>954</v>
      </c>
      <c r="G5257" s="19">
        <v>1773.9935279999224</v>
      </c>
      <c r="H5257" s="19">
        <f t="shared" si="411"/>
        <v>1692389.825711926</v>
      </c>
      <c r="I5257" s="20">
        <v>3402.7643279998515</v>
      </c>
      <c r="J5257" s="19">
        <f t="shared" si="412"/>
        <v>3246237.1689118585</v>
      </c>
      <c r="K5257" s="19">
        <f t="shared" si="413"/>
        <v>1628.7707999999291</v>
      </c>
      <c r="L5257" s="19">
        <f t="shared" si="414"/>
        <v>1553847.3431999325</v>
      </c>
      <c r="M5257" s="29">
        <f>Table4[[#This Row],[Revenue]]/Table4[[#This Row],[Units]]</f>
        <v>3.566838918238838</v>
      </c>
      <c r="N5257" s="31">
        <f t="shared" si="415"/>
        <v>0.47866106582741869</v>
      </c>
    </row>
    <row r="5258" spans="1:14" x14ac:dyDescent="0.25">
      <c r="A5258" s="35">
        <v>2014</v>
      </c>
      <c r="B5258" s="15" t="s">
        <v>171</v>
      </c>
      <c r="C5258" s="15" t="s">
        <v>169</v>
      </c>
      <c r="D5258" s="15" t="s">
        <v>6</v>
      </c>
      <c r="E5258" s="15" t="s">
        <v>55</v>
      </c>
      <c r="F5258" s="16">
        <v>561</v>
      </c>
      <c r="G5258" s="19">
        <v>1285.4876984999396</v>
      </c>
      <c r="H5258" s="19">
        <f t="shared" si="411"/>
        <v>721158.59885846614</v>
      </c>
      <c r="I5258" s="20">
        <v>2942.839349999862</v>
      </c>
      <c r="J5258" s="19">
        <f t="shared" si="412"/>
        <v>1650932.8753499226</v>
      </c>
      <c r="K5258" s="19">
        <f t="shared" si="413"/>
        <v>1657.3516514999224</v>
      </c>
      <c r="L5258" s="19">
        <f t="shared" si="414"/>
        <v>929774.27649145643</v>
      </c>
      <c r="M5258" s="29">
        <f>Table4[[#This Row],[Revenue]]/Table4[[#This Row],[Units]]</f>
        <v>5.2457029411762246</v>
      </c>
      <c r="N5258" s="31">
        <f t="shared" si="415"/>
        <v>0.56318115071419039</v>
      </c>
    </row>
    <row r="5259" spans="1:14" x14ac:dyDescent="0.25">
      <c r="A5259" s="35">
        <v>2014</v>
      </c>
      <c r="B5259" s="15" t="s">
        <v>175</v>
      </c>
      <c r="C5259" s="15" t="s">
        <v>169</v>
      </c>
      <c r="D5259" s="15" t="s">
        <v>6</v>
      </c>
      <c r="E5259" s="15" t="s">
        <v>55</v>
      </c>
      <c r="F5259" s="16">
        <v>563</v>
      </c>
      <c r="G5259" s="19">
        <v>1708.7692719999225</v>
      </c>
      <c r="H5259" s="19">
        <f t="shared" si="411"/>
        <v>962037.10013595631</v>
      </c>
      <c r="I5259" s="20">
        <v>2717.2711999998769</v>
      </c>
      <c r="J5259" s="19">
        <f t="shared" si="412"/>
        <v>1529823.6855999306</v>
      </c>
      <c r="K5259" s="19">
        <f t="shared" si="413"/>
        <v>1008.5019279999544</v>
      </c>
      <c r="L5259" s="19">
        <f t="shared" si="414"/>
        <v>567786.58546397428</v>
      </c>
      <c r="M5259" s="29">
        <f>Table4[[#This Row],[Revenue]]/Table4[[#This Row],[Units]]</f>
        <v>4.8264142095912552</v>
      </c>
      <c r="N5259" s="31">
        <f t="shared" si="415"/>
        <v>0.37114511352418561</v>
      </c>
    </row>
    <row r="5260" spans="1:14" x14ac:dyDescent="0.25">
      <c r="A5260" s="35">
        <v>2014</v>
      </c>
      <c r="B5260" s="15" t="s">
        <v>173</v>
      </c>
      <c r="C5260" s="15" t="s">
        <v>169</v>
      </c>
      <c r="D5260" s="15" t="s">
        <v>6</v>
      </c>
      <c r="E5260" s="15" t="s">
        <v>55</v>
      </c>
      <c r="F5260" s="16">
        <v>450</v>
      </c>
      <c r="G5260" s="19">
        <v>837.34964999996339</v>
      </c>
      <c r="H5260" s="19">
        <f t="shared" si="411"/>
        <v>376807.3424999835</v>
      </c>
      <c r="I5260" s="20">
        <v>1902.2521499999168</v>
      </c>
      <c r="J5260" s="19">
        <f t="shared" si="412"/>
        <v>856013.46749996254</v>
      </c>
      <c r="K5260" s="19">
        <f t="shared" si="413"/>
        <v>1064.9024999999533</v>
      </c>
      <c r="L5260" s="19">
        <f t="shared" si="414"/>
        <v>479206.12499997905</v>
      </c>
      <c r="M5260" s="29">
        <f>Table4[[#This Row],[Revenue]]/Table4[[#This Row],[Units]]</f>
        <v>4.2272269999998153</v>
      </c>
      <c r="N5260" s="31">
        <f t="shared" si="415"/>
        <v>0.5598114319387153</v>
      </c>
    </row>
    <row r="5261" spans="1:14" x14ac:dyDescent="0.25">
      <c r="A5261" s="35">
        <v>2015</v>
      </c>
      <c r="B5261" s="15" t="s">
        <v>172</v>
      </c>
      <c r="C5261" s="15" t="s">
        <v>169</v>
      </c>
      <c r="D5261" s="15" t="s">
        <v>6</v>
      </c>
      <c r="E5261" s="15" t="s">
        <v>55</v>
      </c>
      <c r="F5261" s="16">
        <v>955</v>
      </c>
      <c r="G5261" s="19">
        <v>3545.4532197998237</v>
      </c>
      <c r="H5261" s="19">
        <f t="shared" si="411"/>
        <v>3385907.8249088316</v>
      </c>
      <c r="I5261" s="20">
        <v>5484.466579999752</v>
      </c>
      <c r="J5261" s="19">
        <f t="shared" si="412"/>
        <v>5237665.5838997634</v>
      </c>
      <c r="K5261" s="19">
        <f t="shared" si="413"/>
        <v>1939.0133601999282</v>
      </c>
      <c r="L5261" s="19">
        <f t="shared" si="414"/>
        <v>1851757.7589909318</v>
      </c>
      <c r="M5261" s="29">
        <f>Table4[[#This Row],[Revenue]]/Table4[[#This Row],[Units]]</f>
        <v>5.7428969424081169</v>
      </c>
      <c r="N5261" s="31">
        <f t="shared" si="415"/>
        <v>0.3535463899572191</v>
      </c>
    </row>
    <row r="5262" spans="1:14" x14ac:dyDescent="0.25">
      <c r="A5262" s="35">
        <v>2015</v>
      </c>
      <c r="B5262" s="15" t="s">
        <v>173</v>
      </c>
      <c r="C5262" s="15" t="s">
        <v>169</v>
      </c>
      <c r="D5262" s="15" t="s">
        <v>6</v>
      </c>
      <c r="E5262" s="15" t="s">
        <v>55</v>
      </c>
      <c r="F5262" s="16">
        <v>969</v>
      </c>
      <c r="G5262" s="19">
        <v>2025.3973199998964</v>
      </c>
      <c r="H5262" s="19">
        <f t="shared" si="411"/>
        <v>1962610.0030798996</v>
      </c>
      <c r="I5262" s="20">
        <v>4910.089319999749</v>
      </c>
      <c r="J5262" s="19">
        <f t="shared" si="412"/>
        <v>4757876.5510797566</v>
      </c>
      <c r="K5262" s="19">
        <f t="shared" si="413"/>
        <v>2884.6919999998527</v>
      </c>
      <c r="L5262" s="19">
        <f t="shared" si="414"/>
        <v>2795266.547999857</v>
      </c>
      <c r="M5262" s="29">
        <f>Table4[[#This Row],[Revenue]]/Table4[[#This Row],[Units]]</f>
        <v>5.0671716408666141</v>
      </c>
      <c r="N5262" s="31">
        <f t="shared" si="415"/>
        <v>0.5875029580928276</v>
      </c>
    </row>
    <row r="5263" spans="1:14" x14ac:dyDescent="0.25">
      <c r="A5263" s="35">
        <v>2015</v>
      </c>
      <c r="B5263" s="15" t="s">
        <v>175</v>
      </c>
      <c r="C5263" s="15" t="s">
        <v>169</v>
      </c>
      <c r="D5263" s="15" t="s">
        <v>6</v>
      </c>
      <c r="E5263" s="15" t="s">
        <v>55</v>
      </c>
      <c r="F5263" s="16">
        <v>963</v>
      </c>
      <c r="G5263" s="19">
        <v>2391.9170290398715</v>
      </c>
      <c r="H5263" s="19">
        <f t="shared" si="411"/>
        <v>2303416.0989653962</v>
      </c>
      <c r="I5263" s="20">
        <v>4878.701383999738</v>
      </c>
      <c r="J5263" s="19">
        <f t="shared" si="412"/>
        <v>4698189.4327917481</v>
      </c>
      <c r="K5263" s="19">
        <f t="shared" si="413"/>
        <v>2486.7843549598665</v>
      </c>
      <c r="L5263" s="19">
        <f t="shared" si="414"/>
        <v>2394773.3338263519</v>
      </c>
      <c r="M5263" s="29">
        <f>Table4[[#This Row],[Revenue]]/Table4[[#This Row],[Units]]</f>
        <v>5.0661488930423033</v>
      </c>
      <c r="N5263" s="31">
        <f t="shared" si="415"/>
        <v>0.50972260018117965</v>
      </c>
    </row>
    <row r="5264" spans="1:14" x14ac:dyDescent="0.25">
      <c r="A5264" s="35">
        <v>2015</v>
      </c>
      <c r="B5264" s="15" t="s">
        <v>172</v>
      </c>
      <c r="C5264" s="15" t="s">
        <v>169</v>
      </c>
      <c r="D5264" s="15" t="s">
        <v>6</v>
      </c>
      <c r="E5264" s="15" t="s">
        <v>55</v>
      </c>
      <c r="F5264" s="16">
        <v>556</v>
      </c>
      <c r="G5264" s="19">
        <v>2000.7797174999002</v>
      </c>
      <c r="H5264" s="19">
        <f t="shared" si="411"/>
        <v>1112433.5229299446</v>
      </c>
      <c r="I5264" s="20">
        <v>3331.4692499998337</v>
      </c>
      <c r="J5264" s="19">
        <f t="shared" si="412"/>
        <v>1852296.9029999075</v>
      </c>
      <c r="K5264" s="19">
        <f t="shared" si="413"/>
        <v>1330.6895324999334</v>
      </c>
      <c r="L5264" s="19">
        <f t="shared" si="414"/>
        <v>739863.38006996294</v>
      </c>
      <c r="M5264" s="29">
        <f>Table4[[#This Row],[Revenue]]/Table4[[#This Row],[Units]]</f>
        <v>5.9918511690644491</v>
      </c>
      <c r="N5264" s="31">
        <f t="shared" si="415"/>
        <v>0.39943023112099862</v>
      </c>
    </row>
    <row r="5265" spans="1:19" x14ac:dyDescent="0.25">
      <c r="A5265" s="35">
        <v>2015</v>
      </c>
      <c r="B5265" s="15" t="s">
        <v>174</v>
      </c>
      <c r="C5265" s="15" t="s">
        <v>169</v>
      </c>
      <c r="D5265" s="15" t="s">
        <v>6</v>
      </c>
      <c r="E5265" s="15" t="s">
        <v>55</v>
      </c>
      <c r="F5265" s="16">
        <v>559</v>
      </c>
      <c r="G5265" s="19">
        <v>1378.5355934999332</v>
      </c>
      <c r="H5265" s="19">
        <f t="shared" si="411"/>
        <v>770601.3967664626</v>
      </c>
      <c r="I5265" s="20">
        <v>3174.943849999846</v>
      </c>
      <c r="J5265" s="19">
        <f t="shared" si="412"/>
        <v>1774793.6121499138</v>
      </c>
      <c r="K5265" s="19">
        <f t="shared" si="413"/>
        <v>1796.4082564999128</v>
      </c>
      <c r="L5265" s="19">
        <f t="shared" si="414"/>
        <v>1004192.2153834512</v>
      </c>
      <c r="M5265" s="29">
        <f>Table4[[#This Row],[Revenue]]/Table4[[#This Row],[Units]]</f>
        <v>5.6796848837206548</v>
      </c>
      <c r="N5265" s="31">
        <f t="shared" si="415"/>
        <v>0.56580788239766822</v>
      </c>
    </row>
    <row r="5266" spans="1:19" x14ac:dyDescent="0.25">
      <c r="A5266" s="35">
        <v>2015</v>
      </c>
      <c r="B5266" s="15" t="s">
        <v>171</v>
      </c>
      <c r="C5266" s="15" t="s">
        <v>169</v>
      </c>
      <c r="D5266" s="15" t="s">
        <v>6</v>
      </c>
      <c r="E5266" s="15" t="s">
        <v>55</v>
      </c>
      <c r="F5266" s="16">
        <v>565</v>
      </c>
      <c r="G5266" s="19">
        <v>1399.8330184999247</v>
      </c>
      <c r="H5266" s="19">
        <f t="shared" si="411"/>
        <v>790905.65545245749</v>
      </c>
      <c r="I5266" s="20">
        <v>3109.3113499998326</v>
      </c>
      <c r="J5266" s="19">
        <f t="shared" si="412"/>
        <v>1756760.9127499054</v>
      </c>
      <c r="K5266" s="19">
        <f t="shared" si="413"/>
        <v>1709.4783314999079</v>
      </c>
      <c r="L5266" s="19">
        <f t="shared" si="414"/>
        <v>965855.25729744788</v>
      </c>
      <c r="M5266" s="29">
        <f>Table4[[#This Row],[Revenue]]/Table4[[#This Row],[Units]]</f>
        <v>5.5032059292032436</v>
      </c>
      <c r="N5266" s="31">
        <f t="shared" si="415"/>
        <v>0.54979323042062023</v>
      </c>
    </row>
    <row r="5267" spans="1:19" x14ac:dyDescent="0.25">
      <c r="A5267" s="35">
        <v>2015</v>
      </c>
      <c r="B5267" s="15" t="s">
        <v>175</v>
      </c>
      <c r="C5267" s="15" t="s">
        <v>169</v>
      </c>
      <c r="D5267" s="15" t="s">
        <v>6</v>
      </c>
      <c r="E5267" s="15" t="s">
        <v>55</v>
      </c>
      <c r="F5267" s="16">
        <v>551</v>
      </c>
      <c r="G5267" s="19">
        <v>1369.633373499928</v>
      </c>
      <c r="H5267" s="19">
        <f t="shared" si="411"/>
        <v>754667.98879846034</v>
      </c>
      <c r="I5267" s="20">
        <v>3042.2318499998401</v>
      </c>
      <c r="J5267" s="19">
        <f t="shared" si="412"/>
        <v>1676269.7493499119</v>
      </c>
      <c r="K5267" s="19">
        <f t="shared" si="413"/>
        <v>1672.5984764999121</v>
      </c>
      <c r="L5267" s="19">
        <f t="shared" si="414"/>
        <v>921601.76055145159</v>
      </c>
      <c r="M5267" s="29">
        <f>Table4[[#This Row],[Revenue]]/Table4[[#This Row],[Units]]</f>
        <v>5.5212919237746645</v>
      </c>
      <c r="N5267" s="31">
        <f t="shared" si="415"/>
        <v>0.54979323042062034</v>
      </c>
    </row>
    <row r="5268" spans="1:19" x14ac:dyDescent="0.25">
      <c r="A5268" s="35">
        <v>2018</v>
      </c>
      <c r="B5268" s="15" t="s">
        <v>172</v>
      </c>
      <c r="C5268" s="15" t="s">
        <v>169</v>
      </c>
      <c r="D5268" s="15" t="s">
        <v>6</v>
      </c>
      <c r="E5268" s="15" t="s">
        <v>55</v>
      </c>
      <c r="F5268" s="16">
        <v>771</v>
      </c>
      <c r="G5268" s="19">
        <v>1134.4039109999703</v>
      </c>
      <c r="H5268" s="19">
        <f t="shared" si="411"/>
        <v>874625.41538097709</v>
      </c>
      <c r="I5268" s="20">
        <v>2260.9547609999408</v>
      </c>
      <c r="J5268" s="19">
        <f t="shared" si="412"/>
        <v>1743196.1207309545</v>
      </c>
      <c r="K5268" s="19">
        <f t="shared" si="413"/>
        <v>1126.5508499999705</v>
      </c>
      <c r="L5268" s="19">
        <f t="shared" si="414"/>
        <v>868570.70534997736</v>
      </c>
      <c r="M5268" s="29">
        <f>Table4[[#This Row],[Revenue]]/Table4[[#This Row],[Units]]</f>
        <v>2.9324964474707405</v>
      </c>
      <c r="N5268" s="31">
        <f t="shared" si="415"/>
        <v>0.49826333079824059</v>
      </c>
    </row>
    <row r="5269" spans="1:19" x14ac:dyDescent="0.25">
      <c r="A5269" s="35">
        <v>2018</v>
      </c>
      <c r="B5269" s="15" t="s">
        <v>175</v>
      </c>
      <c r="C5269" s="15" t="s">
        <v>169</v>
      </c>
      <c r="D5269" s="15" t="s">
        <v>6</v>
      </c>
      <c r="E5269" s="15" t="s">
        <v>55</v>
      </c>
      <c r="F5269" s="16">
        <v>700</v>
      </c>
      <c r="G5269" s="19">
        <v>1115.6942999999637</v>
      </c>
      <c r="H5269" s="19">
        <f t="shared" si="411"/>
        <v>780986.00999997463</v>
      </c>
      <c r="I5269" s="20">
        <v>2267.8742999999263</v>
      </c>
      <c r="J5269" s="19">
        <f t="shared" si="412"/>
        <v>1587512.0099999483</v>
      </c>
      <c r="K5269" s="19">
        <f t="shared" si="413"/>
        <v>1152.1799999999625</v>
      </c>
      <c r="L5269" s="19">
        <f t="shared" si="414"/>
        <v>806525.99999997369</v>
      </c>
      <c r="M5269" s="29">
        <f>Table4[[#This Row],[Revenue]]/Table4[[#This Row],[Units]]</f>
        <v>3.2398204285713232</v>
      </c>
      <c r="N5269" s="31">
        <f t="shared" si="415"/>
        <v>0.5080440304826418</v>
      </c>
    </row>
    <row r="5270" spans="1:19" x14ac:dyDescent="0.25">
      <c r="A5270" s="35">
        <v>2018</v>
      </c>
      <c r="B5270" s="15" t="s">
        <v>176</v>
      </c>
      <c r="C5270" s="15" t="s">
        <v>169</v>
      </c>
      <c r="D5270" s="15" t="s">
        <v>6</v>
      </c>
      <c r="E5270" s="15" t="s">
        <v>55</v>
      </c>
      <c r="F5270" s="16">
        <v>651</v>
      </c>
      <c r="G5270" s="19">
        <v>1031.111738999967</v>
      </c>
      <c r="H5270" s="19">
        <f t="shared" si="411"/>
        <v>671253.74208897853</v>
      </c>
      <c r="I5270" s="20">
        <v>2129.3383889999313</v>
      </c>
      <c r="J5270" s="19">
        <f t="shared" si="412"/>
        <v>1386199.2912389552</v>
      </c>
      <c r="K5270" s="19">
        <f t="shared" si="413"/>
        <v>1098.2266499999644</v>
      </c>
      <c r="L5270" s="19">
        <f t="shared" si="414"/>
        <v>714945.54914997669</v>
      </c>
      <c r="M5270" s="29">
        <f>Table4[[#This Row],[Revenue]]/Table4[[#This Row],[Units]]</f>
        <v>3.2708731013823829</v>
      </c>
      <c r="N5270" s="31">
        <f t="shared" si="415"/>
        <v>0.51575956910998977</v>
      </c>
    </row>
    <row r="5271" spans="1:19" x14ac:dyDescent="0.25">
      <c r="A5271" s="35">
        <v>2018</v>
      </c>
      <c r="B5271" s="15" t="s">
        <v>172</v>
      </c>
      <c r="C5271" s="15" t="s">
        <v>169</v>
      </c>
      <c r="D5271" s="15" t="s">
        <v>6</v>
      </c>
      <c r="E5271" s="15" t="s">
        <v>55</v>
      </c>
      <c r="F5271" s="16">
        <v>583</v>
      </c>
      <c r="G5271" s="19">
        <v>858.08213699997759</v>
      </c>
      <c r="H5271" s="19">
        <f t="shared" si="411"/>
        <v>500261.88587098691</v>
      </c>
      <c r="I5271" s="20">
        <v>1818.3240869999524</v>
      </c>
      <c r="J5271" s="19">
        <f t="shared" si="412"/>
        <v>1060082.9427209722</v>
      </c>
      <c r="K5271" s="19">
        <f t="shared" si="413"/>
        <v>960.24194999997485</v>
      </c>
      <c r="L5271" s="19">
        <f t="shared" si="414"/>
        <v>559821.05684998538</v>
      </c>
      <c r="M5271" s="29">
        <f>Table4[[#This Row],[Revenue]]/Table4[[#This Row],[Units]]</f>
        <v>3.1189092401371399</v>
      </c>
      <c r="N5271" s="31">
        <f t="shared" si="415"/>
        <v>0.52809175045592405</v>
      </c>
    </row>
    <row r="5272" spans="1:19" x14ac:dyDescent="0.25">
      <c r="A5272" s="35">
        <v>1990</v>
      </c>
      <c r="B5272" s="15" t="s">
        <v>176</v>
      </c>
      <c r="C5272" s="15" t="s">
        <v>169</v>
      </c>
      <c r="D5272" s="15" t="s">
        <v>6</v>
      </c>
      <c r="E5272" s="15" t="s">
        <v>54</v>
      </c>
      <c r="F5272" s="16">
        <v>390</v>
      </c>
      <c r="G5272" s="19">
        <v>870.75601666499006</v>
      </c>
      <c r="H5272" s="19">
        <f t="shared" si="411"/>
        <v>339594.84649934614</v>
      </c>
      <c r="I5272" s="20">
        <v>1731.6360214999859</v>
      </c>
      <c r="J5272" s="19">
        <f t="shared" si="412"/>
        <v>675338.0483849945</v>
      </c>
      <c r="K5272" s="19">
        <f t="shared" si="413"/>
        <v>860.88000483499582</v>
      </c>
      <c r="L5272" s="19">
        <f t="shared" si="414"/>
        <v>335743.20188564836</v>
      </c>
      <c r="M5272" s="29">
        <f>Table4[[#This Row],[Revenue]]/Table4[[#This Row],[Units]]</f>
        <v>4.4400923628204767</v>
      </c>
      <c r="N5272" s="31">
        <f t="shared" si="415"/>
        <v>0.49714835805348995</v>
      </c>
      <c r="O5272" s="41"/>
      <c r="P5272" s="41"/>
      <c r="Q5272" s="41"/>
      <c r="R5272" s="41"/>
      <c r="S5272" s="41"/>
    </row>
    <row r="5273" spans="1:19" x14ac:dyDescent="0.25">
      <c r="A5273" s="35">
        <v>1990</v>
      </c>
      <c r="B5273" s="15" t="s">
        <v>172</v>
      </c>
      <c r="C5273" s="15" t="s">
        <v>169</v>
      </c>
      <c r="D5273" s="15" t="s">
        <v>6</v>
      </c>
      <c r="E5273" s="15" t="s">
        <v>54</v>
      </c>
      <c r="F5273" s="16">
        <v>277</v>
      </c>
      <c r="G5273" s="19">
        <v>424.83795801029845</v>
      </c>
      <c r="H5273" s="19">
        <f t="shared" si="411"/>
        <v>117680.11436885266</v>
      </c>
      <c r="I5273" s="20">
        <v>708.07048712999733</v>
      </c>
      <c r="J5273" s="19">
        <f t="shared" si="412"/>
        <v>196135.52493500925</v>
      </c>
      <c r="K5273" s="19">
        <f t="shared" si="413"/>
        <v>283.23252911969888</v>
      </c>
      <c r="L5273" s="19">
        <f t="shared" si="414"/>
        <v>78455.410566156585</v>
      </c>
      <c r="M5273" s="29">
        <f>Table4[[#This Row],[Revenue]]/Table4[[#This Row],[Units]]</f>
        <v>2.5562111448736364</v>
      </c>
      <c r="N5273" s="31">
        <f t="shared" si="415"/>
        <v>0.40000612123761509</v>
      </c>
    </row>
    <row r="5274" spans="1:19" x14ac:dyDescent="0.25">
      <c r="A5274" s="35">
        <v>1991</v>
      </c>
      <c r="B5274" s="15" t="s">
        <v>175</v>
      </c>
      <c r="C5274" s="15" t="s">
        <v>169</v>
      </c>
      <c r="D5274" s="15" t="s">
        <v>6</v>
      </c>
      <c r="E5274" s="15" t="s">
        <v>54</v>
      </c>
      <c r="F5274" s="16">
        <v>462</v>
      </c>
      <c r="G5274" s="19">
        <v>686.6618219999815</v>
      </c>
      <c r="H5274" s="19">
        <f t="shared" si="411"/>
        <v>317237.76176399144</v>
      </c>
      <c r="I5274" s="20">
        <v>1547.9885219999583</v>
      </c>
      <c r="J5274" s="19">
        <f t="shared" si="412"/>
        <v>715170.69716398069</v>
      </c>
      <c r="K5274" s="19">
        <f t="shared" si="413"/>
        <v>861.32669999997677</v>
      </c>
      <c r="L5274" s="19">
        <f t="shared" si="414"/>
        <v>397932.93539998925</v>
      </c>
      <c r="M5274" s="29">
        <f>Table4[[#This Row],[Revenue]]/Table4[[#This Row],[Units]]</f>
        <v>3.3506245064934164</v>
      </c>
      <c r="N5274" s="31">
        <f t="shared" si="415"/>
        <v>0.55641672257825692</v>
      </c>
    </row>
    <row r="5275" spans="1:19" x14ac:dyDescent="0.25">
      <c r="A5275" s="35">
        <v>1992</v>
      </c>
      <c r="B5275" s="15" t="s">
        <v>171</v>
      </c>
      <c r="C5275" s="15" t="s">
        <v>169</v>
      </c>
      <c r="D5275" s="15" t="s">
        <v>6</v>
      </c>
      <c r="E5275" s="15" t="s">
        <v>54</v>
      </c>
      <c r="F5275" s="16">
        <v>390</v>
      </c>
      <c r="G5275" s="19">
        <v>681.03242999997326</v>
      </c>
      <c r="H5275" s="19">
        <f t="shared" si="411"/>
        <v>265602.64769998955</v>
      </c>
      <c r="I5275" s="20">
        <v>1617.2679299999363</v>
      </c>
      <c r="J5275" s="19">
        <f t="shared" si="412"/>
        <v>630734.49269997515</v>
      </c>
      <c r="K5275" s="19">
        <f t="shared" si="413"/>
        <v>936.23549999996305</v>
      </c>
      <c r="L5275" s="19">
        <f t="shared" si="414"/>
        <v>365131.84499998559</v>
      </c>
      <c r="M5275" s="29">
        <f>Table4[[#This Row],[Revenue]]/Table4[[#This Row],[Units]]</f>
        <v>4.1468408461536832</v>
      </c>
      <c r="N5275" s="31">
        <f t="shared" si="415"/>
        <v>0.57889944061402365</v>
      </c>
    </row>
    <row r="5276" spans="1:19" x14ac:dyDescent="0.25">
      <c r="A5276" s="35">
        <v>1992</v>
      </c>
      <c r="B5276" s="15" t="s">
        <v>175</v>
      </c>
      <c r="C5276" s="15" t="s">
        <v>169</v>
      </c>
      <c r="D5276" s="15" t="s">
        <v>6</v>
      </c>
      <c r="E5276" s="15" t="s">
        <v>54</v>
      </c>
      <c r="F5276" s="16">
        <v>277</v>
      </c>
      <c r="G5276" s="19">
        <v>617.46483572997624</v>
      </c>
      <c r="H5276" s="19">
        <f t="shared" si="411"/>
        <v>171037.75949720343</v>
      </c>
      <c r="I5276" s="20">
        <v>1007.8567829999613</v>
      </c>
      <c r="J5276" s="19">
        <f t="shared" si="412"/>
        <v>279176.3288909893</v>
      </c>
      <c r="K5276" s="19">
        <f t="shared" si="413"/>
        <v>390.39194726998505</v>
      </c>
      <c r="L5276" s="19">
        <f t="shared" si="414"/>
        <v>108138.56939378587</v>
      </c>
      <c r="M5276" s="29">
        <f>Table4[[#This Row],[Revenue]]/Table4[[#This Row],[Units]]</f>
        <v>3.6384721407940841</v>
      </c>
      <c r="N5276" s="31">
        <f t="shared" si="415"/>
        <v>0.38734863311427459</v>
      </c>
    </row>
    <row r="5277" spans="1:19" x14ac:dyDescent="0.25">
      <c r="A5277" s="35">
        <v>1996</v>
      </c>
      <c r="B5277" s="15" t="s">
        <v>173</v>
      </c>
      <c r="C5277" s="15" t="s">
        <v>169</v>
      </c>
      <c r="D5277" s="15" t="s">
        <v>6</v>
      </c>
      <c r="E5277" s="15" t="s">
        <v>54</v>
      </c>
      <c r="F5277" s="16">
        <v>302</v>
      </c>
      <c r="G5277" s="19">
        <v>474.38117618939765</v>
      </c>
      <c r="H5277" s="19">
        <f t="shared" si="411"/>
        <v>143263.11520919809</v>
      </c>
      <c r="I5277" s="20">
        <v>766.54351673999633</v>
      </c>
      <c r="J5277" s="19">
        <f t="shared" si="412"/>
        <v>231496.14205547891</v>
      </c>
      <c r="K5277" s="19">
        <f t="shared" si="413"/>
        <v>292.16234055059869</v>
      </c>
      <c r="L5277" s="19">
        <f t="shared" si="414"/>
        <v>88233.026846280816</v>
      </c>
      <c r="M5277" s="29">
        <f>Table4[[#This Row],[Revenue]]/Table4[[#This Row],[Units]]</f>
        <v>2.5382235653642264</v>
      </c>
      <c r="N5277" s="31">
        <f t="shared" si="415"/>
        <v>0.38114253681659815</v>
      </c>
    </row>
    <row r="5278" spans="1:19" x14ac:dyDescent="0.25">
      <c r="A5278" s="35">
        <v>1997</v>
      </c>
      <c r="B5278" s="15" t="s">
        <v>171</v>
      </c>
      <c r="C5278" s="15" t="s">
        <v>169</v>
      </c>
      <c r="D5278" s="15" t="s">
        <v>6</v>
      </c>
      <c r="E5278" s="15" t="s">
        <v>54</v>
      </c>
      <c r="F5278" s="16">
        <v>783</v>
      </c>
      <c r="G5278" s="19">
        <v>1135.0978739999719</v>
      </c>
      <c r="H5278" s="19">
        <f t="shared" si="411"/>
        <v>888781.63534197793</v>
      </c>
      <c r="I5278" s="20">
        <v>2419.2420336599403</v>
      </c>
      <c r="J5278" s="19">
        <f t="shared" si="412"/>
        <v>1894266.5123557332</v>
      </c>
      <c r="K5278" s="19">
        <f t="shared" si="413"/>
        <v>1284.1441596599684</v>
      </c>
      <c r="L5278" s="19">
        <f t="shared" si="414"/>
        <v>1005484.8770137553</v>
      </c>
      <c r="M5278" s="29">
        <f>Table4[[#This Row],[Revenue]]/Table4[[#This Row],[Units]]</f>
        <v>3.0897088552489658</v>
      </c>
      <c r="N5278" s="31">
        <f t="shared" si="415"/>
        <v>0.53080433532202487</v>
      </c>
    </row>
    <row r="5279" spans="1:19" x14ac:dyDescent="0.25">
      <c r="A5279" s="35">
        <v>1998</v>
      </c>
      <c r="B5279" s="15" t="s">
        <v>173</v>
      </c>
      <c r="C5279" s="15" t="s">
        <v>169</v>
      </c>
      <c r="D5279" s="15" t="s">
        <v>6</v>
      </c>
      <c r="E5279" s="15" t="s">
        <v>54</v>
      </c>
      <c r="F5279" s="16">
        <v>492</v>
      </c>
      <c r="G5279" s="19">
        <v>738.84574799997938</v>
      </c>
      <c r="H5279" s="19">
        <f t="shared" si="411"/>
        <v>363512.10801598983</v>
      </c>
      <c r="I5279" s="20">
        <v>1636.2585479999543</v>
      </c>
      <c r="J5279" s="19">
        <f t="shared" si="412"/>
        <v>805039.20561597752</v>
      </c>
      <c r="K5279" s="19">
        <f t="shared" si="413"/>
        <v>897.41279999997494</v>
      </c>
      <c r="L5279" s="19">
        <f t="shared" si="414"/>
        <v>441527.0975999877</v>
      </c>
      <c r="M5279" s="29">
        <f>Table4[[#This Row],[Revenue]]/Table4[[#This Row],[Units]]</f>
        <v>3.325728756097468</v>
      </c>
      <c r="N5279" s="31">
        <f t="shared" si="415"/>
        <v>0.54845415542483078</v>
      </c>
    </row>
    <row r="5280" spans="1:19" x14ac:dyDescent="0.25">
      <c r="A5280" s="35">
        <v>2000</v>
      </c>
      <c r="B5280" s="15" t="s">
        <v>174</v>
      </c>
      <c r="C5280" s="15" t="s">
        <v>169</v>
      </c>
      <c r="D5280" s="15" t="s">
        <v>6</v>
      </c>
      <c r="E5280" s="15" t="s">
        <v>54</v>
      </c>
      <c r="F5280" s="16">
        <v>783</v>
      </c>
      <c r="G5280" s="19">
        <v>1434.9571199999389</v>
      </c>
      <c r="H5280" s="19">
        <f t="shared" si="411"/>
        <v>1123571.4249599522</v>
      </c>
      <c r="I5280" s="20">
        <v>2851.3891199998784</v>
      </c>
      <c r="J5280" s="19">
        <f t="shared" si="412"/>
        <v>2232637.6809599046</v>
      </c>
      <c r="K5280" s="19">
        <f t="shared" si="413"/>
        <v>1416.4319999999395</v>
      </c>
      <c r="L5280" s="19">
        <f t="shared" si="414"/>
        <v>1109066.2559999523</v>
      </c>
      <c r="M5280" s="29">
        <f>Table4[[#This Row],[Revenue]]/Table4[[#This Row],[Units]]</f>
        <v>3.6416208429117223</v>
      </c>
      <c r="N5280" s="31">
        <f t="shared" si="415"/>
        <v>0.49675156227011202</v>
      </c>
    </row>
    <row r="5281" spans="1:14" x14ac:dyDescent="0.25">
      <c r="A5281" s="35">
        <v>2000</v>
      </c>
      <c r="B5281" s="15" t="s">
        <v>174</v>
      </c>
      <c r="C5281" s="15" t="s">
        <v>169</v>
      </c>
      <c r="D5281" s="15" t="s">
        <v>6</v>
      </c>
      <c r="E5281" s="15" t="s">
        <v>54</v>
      </c>
      <c r="F5281" s="16">
        <v>302</v>
      </c>
      <c r="G5281" s="19">
        <v>726.19101059996888</v>
      </c>
      <c r="H5281" s="19">
        <f t="shared" si="411"/>
        <v>219309.68520119059</v>
      </c>
      <c r="I5281" s="20">
        <v>1146.757259999951</v>
      </c>
      <c r="J5281" s="19">
        <f t="shared" si="412"/>
        <v>346320.6925199852</v>
      </c>
      <c r="K5281" s="19">
        <f t="shared" si="413"/>
        <v>420.5662493999821</v>
      </c>
      <c r="L5281" s="19">
        <f t="shared" si="414"/>
        <v>127011.00731879461</v>
      </c>
      <c r="M5281" s="29">
        <f>Table4[[#This Row],[Revenue]]/Table4[[#This Row],[Units]]</f>
        <v>3.7972094701985131</v>
      </c>
      <c r="N5281" s="31">
        <f t="shared" si="415"/>
        <v>0.36674391701692832</v>
      </c>
    </row>
    <row r="5282" spans="1:14" x14ac:dyDescent="0.25">
      <c r="A5282" s="35">
        <v>2007</v>
      </c>
      <c r="B5282" s="15" t="s">
        <v>175</v>
      </c>
      <c r="C5282" s="15" t="s">
        <v>169</v>
      </c>
      <c r="D5282" s="15" t="s">
        <v>6</v>
      </c>
      <c r="E5282" s="15" t="s">
        <v>54</v>
      </c>
      <c r="F5282" s="16">
        <v>858</v>
      </c>
      <c r="G5282" s="19">
        <v>965.23455599999966</v>
      </c>
      <c r="H5282" s="19">
        <f t="shared" si="411"/>
        <v>828171.24904799974</v>
      </c>
      <c r="I5282" s="20">
        <v>2024.7542600399991</v>
      </c>
      <c r="J5282" s="19">
        <f t="shared" si="412"/>
        <v>1737239.1551143192</v>
      </c>
      <c r="K5282" s="19">
        <f t="shared" si="413"/>
        <v>1059.5197040399994</v>
      </c>
      <c r="L5282" s="19">
        <f t="shared" si="414"/>
        <v>909067.90606631944</v>
      </c>
      <c r="M5282" s="29">
        <f>Table4[[#This Row],[Revenue]]/Table4[[#This Row],[Units]]</f>
        <v>2.359853449930069</v>
      </c>
      <c r="N5282" s="31">
        <f t="shared" si="415"/>
        <v>0.5232831089433384</v>
      </c>
    </row>
    <row r="5283" spans="1:14" x14ac:dyDescent="0.25">
      <c r="A5283" s="35">
        <v>2008</v>
      </c>
      <c r="B5283" s="15" t="s">
        <v>175</v>
      </c>
      <c r="C5283" s="15" t="s">
        <v>169</v>
      </c>
      <c r="D5283" s="15" t="s">
        <v>6</v>
      </c>
      <c r="E5283" s="15" t="s">
        <v>54</v>
      </c>
      <c r="F5283" s="16">
        <v>620</v>
      </c>
      <c r="G5283" s="19">
        <v>905.74745999997685</v>
      </c>
      <c r="H5283" s="19">
        <f t="shared" si="411"/>
        <v>561563.42519998562</v>
      </c>
      <c r="I5283" s="20">
        <v>2022.0275213999487</v>
      </c>
      <c r="J5283" s="19">
        <f t="shared" si="412"/>
        <v>1253657.0632679681</v>
      </c>
      <c r="K5283" s="19">
        <f t="shared" si="413"/>
        <v>1116.2800613999718</v>
      </c>
      <c r="L5283" s="19">
        <f t="shared" si="414"/>
        <v>692093.63806798251</v>
      </c>
      <c r="M5283" s="29">
        <f>Table4[[#This Row],[Revenue]]/Table4[[#This Row],[Units]]</f>
        <v>3.261334711935401</v>
      </c>
      <c r="N5283" s="31">
        <f t="shared" si="415"/>
        <v>0.55205977643030124</v>
      </c>
    </row>
    <row r="5284" spans="1:14" x14ac:dyDescent="0.25">
      <c r="A5284" s="35">
        <v>2009</v>
      </c>
      <c r="B5284" s="15" t="s">
        <v>172</v>
      </c>
      <c r="C5284" s="15" t="s">
        <v>169</v>
      </c>
      <c r="D5284" s="15" t="s">
        <v>6</v>
      </c>
      <c r="E5284" s="15" t="s">
        <v>54</v>
      </c>
      <c r="F5284" s="16">
        <v>858</v>
      </c>
      <c r="G5284" s="19">
        <v>1364.1041699999557</v>
      </c>
      <c r="H5284" s="19">
        <f t="shared" si="411"/>
        <v>1170401.3778599619</v>
      </c>
      <c r="I5284" s="20">
        <v>2664.7286699999136</v>
      </c>
      <c r="J5284" s="19">
        <f t="shared" si="412"/>
        <v>2286337.1988599258</v>
      </c>
      <c r="K5284" s="19">
        <f t="shared" si="413"/>
        <v>1300.6244999999578</v>
      </c>
      <c r="L5284" s="19">
        <f t="shared" si="414"/>
        <v>1115935.8209999639</v>
      </c>
      <c r="M5284" s="29">
        <f>Table4[[#This Row],[Revenue]]/Table4[[#This Row],[Units]]</f>
        <v>3.10574437062927</v>
      </c>
      <c r="N5284" s="31">
        <f t="shared" si="415"/>
        <v>0.48808890550196243</v>
      </c>
    </row>
    <row r="5285" spans="1:14" x14ac:dyDescent="0.25">
      <c r="A5285" s="35">
        <v>2009</v>
      </c>
      <c r="B5285" s="15" t="s">
        <v>173</v>
      </c>
      <c r="C5285" s="15" t="s">
        <v>169</v>
      </c>
      <c r="D5285" s="15" t="s">
        <v>6</v>
      </c>
      <c r="E5285" s="15" t="s">
        <v>54</v>
      </c>
      <c r="F5285" s="16">
        <v>620</v>
      </c>
      <c r="G5285" s="19">
        <v>1031.1040199999629</v>
      </c>
      <c r="H5285" s="19">
        <f t="shared" si="411"/>
        <v>639284.49239997705</v>
      </c>
      <c r="I5285" s="20">
        <v>2153.176019999923</v>
      </c>
      <c r="J5285" s="19">
        <f t="shared" si="412"/>
        <v>1334969.1323999523</v>
      </c>
      <c r="K5285" s="19">
        <f t="shared" si="413"/>
        <v>1122.0719999999601</v>
      </c>
      <c r="L5285" s="19">
        <f t="shared" si="414"/>
        <v>695684.63999997522</v>
      </c>
      <c r="M5285" s="29">
        <f>Table4[[#This Row],[Revenue]]/Table4[[#This Row],[Units]]</f>
        <v>3.4728645483869727</v>
      </c>
      <c r="N5285" s="31">
        <f t="shared" si="415"/>
        <v>0.52112413921459155</v>
      </c>
    </row>
    <row r="5286" spans="1:14" x14ac:dyDescent="0.25">
      <c r="A5286" s="35">
        <v>2009</v>
      </c>
      <c r="B5286" s="15" t="s">
        <v>174</v>
      </c>
      <c r="C5286" s="15" t="s">
        <v>169</v>
      </c>
      <c r="D5286" s="15" t="s">
        <v>6</v>
      </c>
      <c r="E5286" s="15" t="s">
        <v>54</v>
      </c>
      <c r="F5286" s="16">
        <v>644</v>
      </c>
      <c r="G5286" s="19">
        <v>987.95331599997076</v>
      </c>
      <c r="H5286" s="19">
        <f t="shared" si="411"/>
        <v>636241.93550398119</v>
      </c>
      <c r="I5286" s="20">
        <v>2045.1809159999395</v>
      </c>
      <c r="J5286" s="19">
        <f t="shared" si="412"/>
        <v>1317096.5099039611</v>
      </c>
      <c r="K5286" s="19">
        <f t="shared" si="413"/>
        <v>1057.2275999999688</v>
      </c>
      <c r="L5286" s="19">
        <f t="shared" si="414"/>
        <v>680854.5743999799</v>
      </c>
      <c r="M5286" s="29">
        <f>Table4[[#This Row],[Revenue]]/Table4[[#This Row],[Units]]</f>
        <v>3.1757467639750616</v>
      </c>
      <c r="N5286" s="31">
        <f t="shared" si="415"/>
        <v>0.5169359794671583</v>
      </c>
    </row>
    <row r="5287" spans="1:14" x14ac:dyDescent="0.25">
      <c r="A5287" s="35">
        <v>2009</v>
      </c>
      <c r="B5287" s="15" t="s">
        <v>174</v>
      </c>
      <c r="C5287" s="15" t="s">
        <v>169</v>
      </c>
      <c r="D5287" s="15" t="s">
        <v>6</v>
      </c>
      <c r="E5287" s="15" t="s">
        <v>54</v>
      </c>
      <c r="F5287" s="16">
        <v>555</v>
      </c>
      <c r="G5287" s="19">
        <v>851.55758999997488</v>
      </c>
      <c r="H5287" s="19">
        <f t="shared" si="411"/>
        <v>472614.46244998608</v>
      </c>
      <c r="I5287" s="20">
        <v>1826.6940899999458</v>
      </c>
      <c r="J5287" s="19">
        <f t="shared" si="412"/>
        <v>1013815.2199499699</v>
      </c>
      <c r="K5287" s="19">
        <f t="shared" si="413"/>
        <v>975.13649999997097</v>
      </c>
      <c r="L5287" s="19">
        <f t="shared" si="414"/>
        <v>541200.75749998377</v>
      </c>
      <c r="M5287" s="29">
        <f>Table4[[#This Row],[Revenue]]/Table4[[#This Row],[Units]]</f>
        <v>3.2913407027026049</v>
      </c>
      <c r="N5287" s="31">
        <f t="shared" si="415"/>
        <v>0.5338258361584779</v>
      </c>
    </row>
    <row r="5288" spans="1:14" x14ac:dyDescent="0.25">
      <c r="A5288" s="35">
        <v>2002</v>
      </c>
      <c r="B5288" s="15" t="s">
        <v>171</v>
      </c>
      <c r="C5288" s="15" t="s">
        <v>170</v>
      </c>
      <c r="D5288" s="15" t="s">
        <v>146</v>
      </c>
      <c r="E5288" s="15" t="s">
        <v>134</v>
      </c>
      <c r="F5288" s="16">
        <v>208</v>
      </c>
      <c r="G5288" s="19">
        <v>251.60932340279987</v>
      </c>
      <c r="H5288" s="19">
        <f t="shared" si="411"/>
        <v>52334.739267782374</v>
      </c>
      <c r="I5288" s="20">
        <v>498.20642387999976</v>
      </c>
      <c r="J5288" s="19">
        <f t="shared" si="412"/>
        <v>103626.93616703995</v>
      </c>
      <c r="K5288" s="19">
        <f t="shared" si="413"/>
        <v>246.59710047719989</v>
      </c>
      <c r="L5288" s="19">
        <f t="shared" si="414"/>
        <v>51292.196899257578</v>
      </c>
      <c r="M5288" s="29">
        <f>Table4[[#This Row],[Revenue]]/Table4[[#This Row],[Units]]</f>
        <v>2.3952231917307683</v>
      </c>
      <c r="N5288" s="31">
        <f t="shared" si="415"/>
        <v>0.49496973273993028</v>
      </c>
    </row>
    <row r="5289" spans="1:14" x14ac:dyDescent="0.25">
      <c r="A5289" s="35">
        <v>2003</v>
      </c>
      <c r="B5289" s="15" t="s">
        <v>171</v>
      </c>
      <c r="C5289" s="15" t="s">
        <v>170</v>
      </c>
      <c r="D5289" s="15" t="s">
        <v>146</v>
      </c>
      <c r="E5289" s="15" t="s">
        <v>134</v>
      </c>
      <c r="F5289" s="16">
        <v>679</v>
      </c>
      <c r="G5289" s="19">
        <v>731.13973099998657</v>
      </c>
      <c r="H5289" s="19">
        <f t="shared" si="411"/>
        <v>496443.87734899088</v>
      </c>
      <c r="I5289" s="20">
        <v>1603.2408277899706</v>
      </c>
      <c r="J5289" s="19">
        <f t="shared" si="412"/>
        <v>1088600.5220693899</v>
      </c>
      <c r="K5289" s="19">
        <f t="shared" si="413"/>
        <v>872.10109678998401</v>
      </c>
      <c r="L5289" s="19">
        <f t="shared" si="414"/>
        <v>592156.64472039905</v>
      </c>
      <c r="M5289" s="29">
        <f>Table4[[#This Row],[Revenue]]/Table4[[#This Row],[Units]]</f>
        <v>2.3611794223710909</v>
      </c>
      <c r="N5289" s="31">
        <f t="shared" si="415"/>
        <v>0.54396138226604085</v>
      </c>
    </row>
    <row r="5290" spans="1:14" x14ac:dyDescent="0.25">
      <c r="A5290" s="35">
        <v>2004</v>
      </c>
      <c r="B5290" s="15" t="s">
        <v>176</v>
      </c>
      <c r="C5290" s="15" t="s">
        <v>170</v>
      </c>
      <c r="D5290" s="15" t="s">
        <v>146</v>
      </c>
      <c r="E5290" s="15" t="s">
        <v>134</v>
      </c>
      <c r="F5290" s="16">
        <v>501</v>
      </c>
      <c r="G5290" s="19">
        <v>647.24590799997816</v>
      </c>
      <c r="H5290" s="19">
        <f t="shared" si="411"/>
        <v>324270.19990798907</v>
      </c>
      <c r="I5290" s="20">
        <v>1459.3951079999506</v>
      </c>
      <c r="J5290" s="19">
        <f t="shared" si="412"/>
        <v>731156.94910797523</v>
      </c>
      <c r="K5290" s="19">
        <f t="shared" si="413"/>
        <v>812.14919999997244</v>
      </c>
      <c r="L5290" s="19">
        <f t="shared" si="414"/>
        <v>406886.74919998617</v>
      </c>
      <c r="M5290" s="29">
        <f>Table4[[#This Row],[Revenue]]/Table4[[#This Row],[Units]]</f>
        <v>2.912964287425051</v>
      </c>
      <c r="N5290" s="31">
        <f t="shared" si="415"/>
        <v>0.55649713744278217</v>
      </c>
    </row>
    <row r="5291" spans="1:14" x14ac:dyDescent="0.25">
      <c r="A5291" s="35">
        <v>2005</v>
      </c>
      <c r="B5291" s="15" t="s">
        <v>176</v>
      </c>
      <c r="C5291" s="15" t="s">
        <v>170</v>
      </c>
      <c r="D5291" s="15" t="s">
        <v>146</v>
      </c>
      <c r="E5291" s="15" t="s">
        <v>134</v>
      </c>
      <c r="F5291" s="16">
        <v>679</v>
      </c>
      <c r="G5291" s="19">
        <v>985.84281599995848</v>
      </c>
      <c r="H5291" s="19">
        <f t="shared" si="411"/>
        <v>669387.27206397185</v>
      </c>
      <c r="I5291" s="20">
        <v>2028.4412159999147</v>
      </c>
      <c r="J5291" s="19">
        <f t="shared" si="412"/>
        <v>1377311.5856639422</v>
      </c>
      <c r="K5291" s="19">
        <f t="shared" si="413"/>
        <v>1042.5983999999562</v>
      </c>
      <c r="L5291" s="19">
        <f t="shared" si="414"/>
        <v>707924.31359997031</v>
      </c>
      <c r="M5291" s="29">
        <f>Table4[[#This Row],[Revenue]]/Table4[[#This Row],[Units]]</f>
        <v>2.987395016200169</v>
      </c>
      <c r="N5291" s="31">
        <f t="shared" si="415"/>
        <v>0.5139899503994303</v>
      </c>
    </row>
    <row r="5292" spans="1:14" x14ac:dyDescent="0.25">
      <c r="A5292" s="35">
        <v>2005</v>
      </c>
      <c r="B5292" s="15" t="s">
        <v>176</v>
      </c>
      <c r="C5292" s="15" t="s">
        <v>170</v>
      </c>
      <c r="D5292" s="15" t="s">
        <v>146</v>
      </c>
      <c r="E5292" s="15" t="s">
        <v>134</v>
      </c>
      <c r="F5292" s="16">
        <v>208</v>
      </c>
      <c r="G5292" s="19">
        <v>400.29567371998314</v>
      </c>
      <c r="H5292" s="19">
        <f t="shared" si="411"/>
        <v>83261.50013375649</v>
      </c>
      <c r="I5292" s="20">
        <v>784.41181199996686</v>
      </c>
      <c r="J5292" s="19">
        <f t="shared" si="412"/>
        <v>163157.6568959931</v>
      </c>
      <c r="K5292" s="19">
        <f t="shared" si="413"/>
        <v>384.11613827998372</v>
      </c>
      <c r="L5292" s="19">
        <f t="shared" si="414"/>
        <v>79896.156762236613</v>
      </c>
      <c r="M5292" s="29">
        <f>Table4[[#This Row],[Revenue]]/Table4[[#This Row],[Units]]</f>
        <v>3.7712106346152252</v>
      </c>
      <c r="N5292" s="31">
        <f t="shared" si="415"/>
        <v>0.48968683592439316</v>
      </c>
    </row>
    <row r="5293" spans="1:14" x14ac:dyDescent="0.25">
      <c r="A5293" s="35">
        <v>2006</v>
      </c>
      <c r="B5293" s="15" t="s">
        <v>171</v>
      </c>
      <c r="C5293" s="15" t="s">
        <v>170</v>
      </c>
      <c r="D5293" s="15" t="s">
        <v>146</v>
      </c>
      <c r="E5293" s="15" t="s">
        <v>134</v>
      </c>
      <c r="F5293" s="16">
        <v>830.39165921652898</v>
      </c>
      <c r="G5293" s="19">
        <v>1715.3522478870989</v>
      </c>
      <c r="H5293" s="19">
        <f t="shared" si="411"/>
        <v>1424414.1992637708</v>
      </c>
      <c r="I5293" s="20">
        <v>4444.1971662829055</v>
      </c>
      <c r="J5293" s="19">
        <f t="shared" si="412"/>
        <v>3690424.2587950584</v>
      </c>
      <c r="K5293" s="19">
        <f t="shared" si="413"/>
        <v>2728.8449183958064</v>
      </c>
      <c r="L5293" s="19">
        <f t="shared" si="414"/>
        <v>2266010.0595312873</v>
      </c>
      <c r="M5293" s="29">
        <f>Table4[[#This Row],[Revenue]]/Table4[[#This Row],[Units]]</f>
        <v>5.3519289566034258</v>
      </c>
      <c r="N5293" s="31">
        <f t="shared" si="415"/>
        <v>0.61402426946736766</v>
      </c>
    </row>
    <row r="5294" spans="1:14" x14ac:dyDescent="0.25">
      <c r="A5294" s="35">
        <v>2006</v>
      </c>
      <c r="B5294" s="15" t="s">
        <v>173</v>
      </c>
      <c r="C5294" s="15" t="s">
        <v>170</v>
      </c>
      <c r="D5294" s="15" t="s">
        <v>146</v>
      </c>
      <c r="E5294" s="15" t="s">
        <v>134</v>
      </c>
      <c r="F5294" s="16">
        <v>699</v>
      </c>
      <c r="G5294" s="19">
        <v>2311.0670815198791</v>
      </c>
      <c r="H5294" s="19">
        <f t="shared" si="411"/>
        <v>1615435.8899823956</v>
      </c>
      <c r="I5294" s="20">
        <v>3530.3731919998149</v>
      </c>
      <c r="J5294" s="19">
        <f t="shared" si="412"/>
        <v>2467730.8612078708</v>
      </c>
      <c r="K5294" s="19">
        <f t="shared" si="413"/>
        <v>1219.3061104799358</v>
      </c>
      <c r="L5294" s="19">
        <f t="shared" si="414"/>
        <v>852294.97122547519</v>
      </c>
      <c r="M5294" s="29">
        <f>Table4[[#This Row],[Revenue]]/Table4[[#This Row],[Units]]</f>
        <v>5.0506054248924395</v>
      </c>
      <c r="N5294" s="31">
        <f t="shared" si="415"/>
        <v>0.34537598269865849</v>
      </c>
    </row>
    <row r="5295" spans="1:14" x14ac:dyDescent="0.25">
      <c r="A5295" s="35">
        <v>2007</v>
      </c>
      <c r="B5295" s="15" t="s">
        <v>176</v>
      </c>
      <c r="C5295" s="15" t="s">
        <v>170</v>
      </c>
      <c r="D5295" s="15" t="s">
        <v>146</v>
      </c>
      <c r="E5295" s="15" t="s">
        <v>134</v>
      </c>
      <c r="F5295" s="16">
        <v>816.3641709437685</v>
      </c>
      <c r="G5295" s="19">
        <v>2241.1000113235618</v>
      </c>
      <c r="H5295" s="19">
        <f t="shared" si="411"/>
        <v>1829553.7527462298</v>
      </c>
      <c r="I5295" s="20">
        <v>5623.1979195364438</v>
      </c>
      <c r="J5295" s="19">
        <f t="shared" si="412"/>
        <v>4590577.3076350931</v>
      </c>
      <c r="K5295" s="19">
        <f t="shared" si="413"/>
        <v>3382.097908212882</v>
      </c>
      <c r="L5295" s="19">
        <f t="shared" si="414"/>
        <v>2761023.5548888631</v>
      </c>
      <c r="M5295" s="29">
        <f>Table4[[#This Row],[Revenue]]/Table4[[#This Row],[Units]]</f>
        <v>6.888099845239009</v>
      </c>
      <c r="N5295" s="31">
        <f t="shared" si="415"/>
        <v>0.60145453825528694</v>
      </c>
    </row>
    <row r="5296" spans="1:14" x14ac:dyDescent="0.25">
      <c r="A5296" s="35">
        <v>2007</v>
      </c>
      <c r="B5296" s="15" t="s">
        <v>173</v>
      </c>
      <c r="C5296" s="15" t="s">
        <v>170</v>
      </c>
      <c r="D5296" s="15" t="s">
        <v>146</v>
      </c>
      <c r="E5296" s="15" t="s">
        <v>134</v>
      </c>
      <c r="F5296" s="16">
        <v>751.24015540342589</v>
      </c>
      <c r="G5296" s="19">
        <v>1911.0449223430001</v>
      </c>
      <c r="H5296" s="19">
        <f t="shared" si="411"/>
        <v>1435653.6844438834</v>
      </c>
      <c r="I5296" s="20">
        <v>4411.4448596625698</v>
      </c>
      <c r="J5296" s="19">
        <f t="shared" si="412"/>
        <v>3314054.5219265535</v>
      </c>
      <c r="K5296" s="19">
        <f t="shared" si="413"/>
        <v>2500.3999373195697</v>
      </c>
      <c r="L5296" s="19">
        <f t="shared" si="414"/>
        <v>1878400.8374826701</v>
      </c>
      <c r="M5296" s="29">
        <f>Table4[[#This Row],[Revenue]]/Table4[[#This Row],[Units]]</f>
        <v>5.8722165314679771</v>
      </c>
      <c r="N5296" s="31">
        <f t="shared" si="415"/>
        <v>0.56679841114705098</v>
      </c>
    </row>
    <row r="5297" spans="1:14" x14ac:dyDescent="0.25">
      <c r="A5297" s="35">
        <v>2007</v>
      </c>
      <c r="B5297" s="15" t="s">
        <v>172</v>
      </c>
      <c r="C5297" s="15" t="s">
        <v>170</v>
      </c>
      <c r="D5297" s="15" t="s">
        <v>146</v>
      </c>
      <c r="E5297" s="15" t="s">
        <v>134</v>
      </c>
      <c r="F5297" s="16">
        <v>632.79561673571766</v>
      </c>
      <c r="G5297" s="19">
        <v>1790.76990530222</v>
      </c>
      <c r="H5297" s="19">
        <f t="shared" si="411"/>
        <v>1133191.346657481</v>
      </c>
      <c r="I5297" s="20">
        <v>3967.5883877488395</v>
      </c>
      <c r="J5297" s="19">
        <f t="shared" si="412"/>
        <v>2510672.5407789988</v>
      </c>
      <c r="K5297" s="19">
        <f t="shared" si="413"/>
        <v>2176.8184824466198</v>
      </c>
      <c r="L5297" s="19">
        <f t="shared" si="414"/>
        <v>1377481.1941215177</v>
      </c>
      <c r="M5297" s="29">
        <f>Table4[[#This Row],[Revenue]]/Table4[[#This Row],[Units]]</f>
        <v>6.2699365842887511</v>
      </c>
      <c r="N5297" s="31">
        <f t="shared" si="415"/>
        <v>0.54865028065114374</v>
      </c>
    </row>
    <row r="5298" spans="1:14" x14ac:dyDescent="0.25">
      <c r="A5298" s="35">
        <v>2007</v>
      </c>
      <c r="B5298" s="15" t="s">
        <v>174</v>
      </c>
      <c r="C5298" s="15" t="s">
        <v>170</v>
      </c>
      <c r="D5298" s="15" t="s">
        <v>146</v>
      </c>
      <c r="E5298" s="15" t="s">
        <v>134</v>
      </c>
      <c r="F5298" s="16">
        <v>541.02101984624323</v>
      </c>
      <c r="G5298" s="19">
        <v>1234.8664860025044</v>
      </c>
      <c r="H5298" s="19">
        <f t="shared" si="411"/>
        <v>668088.72563102155</v>
      </c>
      <c r="I5298" s="20">
        <v>2800.1499559245176</v>
      </c>
      <c r="J5298" s="19">
        <f t="shared" si="412"/>
        <v>1514939.9848766956</v>
      </c>
      <c r="K5298" s="19">
        <f t="shared" si="413"/>
        <v>1565.2834699220132</v>
      </c>
      <c r="L5298" s="19">
        <f t="shared" si="414"/>
        <v>846851.25924567401</v>
      </c>
      <c r="M5298" s="29">
        <f>Table4[[#This Row],[Revenue]]/Table4[[#This Row],[Units]]</f>
        <v>5.1756768280838941</v>
      </c>
      <c r="N5298" s="31">
        <f t="shared" si="415"/>
        <v>0.55899987306401522</v>
      </c>
    </row>
    <row r="5299" spans="1:14" x14ac:dyDescent="0.25">
      <c r="A5299" s="35">
        <v>2011</v>
      </c>
      <c r="B5299" s="15" t="s">
        <v>171</v>
      </c>
      <c r="C5299" s="15" t="s">
        <v>170</v>
      </c>
      <c r="D5299" s="15" t="s">
        <v>146</v>
      </c>
      <c r="E5299" s="15" t="s">
        <v>134</v>
      </c>
      <c r="F5299" s="16">
        <v>214</v>
      </c>
      <c r="G5299" s="19">
        <v>406.49952897119863</v>
      </c>
      <c r="H5299" s="19">
        <f t="shared" si="411"/>
        <v>86990.899199836509</v>
      </c>
      <c r="I5299" s="20">
        <v>672.77355151999768</v>
      </c>
      <c r="J5299" s="19">
        <f t="shared" si="412"/>
        <v>143973.54002527951</v>
      </c>
      <c r="K5299" s="19">
        <f t="shared" si="413"/>
        <v>266.27402254879905</v>
      </c>
      <c r="L5299" s="19">
        <f t="shared" si="414"/>
        <v>56982.640825442999</v>
      </c>
      <c r="M5299" s="29">
        <f>Table4[[#This Row],[Revenue]]/Table4[[#This Row],[Units]]</f>
        <v>3.1438016426168116</v>
      </c>
      <c r="N5299" s="31">
        <f t="shared" si="415"/>
        <v>0.39578550902782372</v>
      </c>
    </row>
    <row r="5300" spans="1:14" x14ac:dyDescent="0.25">
      <c r="A5300" s="35">
        <v>2011</v>
      </c>
      <c r="B5300" s="15" t="s">
        <v>175</v>
      </c>
      <c r="C5300" s="15" t="s">
        <v>170</v>
      </c>
      <c r="D5300" s="15" t="s">
        <v>146</v>
      </c>
      <c r="E5300" s="15" t="s">
        <v>134</v>
      </c>
      <c r="F5300" s="16">
        <v>222</v>
      </c>
      <c r="G5300" s="19">
        <v>269.76160031339998</v>
      </c>
      <c r="H5300" s="19">
        <f t="shared" si="411"/>
        <v>59887.075269574794</v>
      </c>
      <c r="I5300" s="20">
        <v>517.22791713999993</v>
      </c>
      <c r="J5300" s="19">
        <f t="shared" si="412"/>
        <v>114824.59760507998</v>
      </c>
      <c r="K5300" s="19">
        <f t="shared" si="413"/>
        <v>247.46631682659995</v>
      </c>
      <c r="L5300" s="19">
        <f t="shared" si="414"/>
        <v>54937.522335505186</v>
      </c>
      <c r="M5300" s="29">
        <f>Table4[[#This Row],[Revenue]]/Table4[[#This Row],[Units]]</f>
        <v>2.3298554826126123</v>
      </c>
      <c r="N5300" s="31">
        <f t="shared" si="415"/>
        <v>0.47844733168108822</v>
      </c>
    </row>
    <row r="5301" spans="1:14" x14ac:dyDescent="0.25">
      <c r="A5301" s="35">
        <v>2012</v>
      </c>
      <c r="B5301" s="15" t="s">
        <v>171</v>
      </c>
      <c r="C5301" s="15" t="s">
        <v>170</v>
      </c>
      <c r="D5301" s="15" t="s">
        <v>146</v>
      </c>
      <c r="E5301" s="15" t="s">
        <v>134</v>
      </c>
      <c r="F5301" s="16">
        <v>660</v>
      </c>
      <c r="G5301" s="19">
        <v>779.24021999997944</v>
      </c>
      <c r="H5301" s="19">
        <f t="shared" si="411"/>
        <v>514298.54519998643</v>
      </c>
      <c r="I5301" s="20">
        <v>1615.7932199999573</v>
      </c>
      <c r="J5301" s="19">
        <f t="shared" si="412"/>
        <v>1066423.5251999719</v>
      </c>
      <c r="K5301" s="19">
        <f t="shared" si="413"/>
        <v>836.55299999997783</v>
      </c>
      <c r="L5301" s="19">
        <f t="shared" si="414"/>
        <v>552124.97999998543</v>
      </c>
      <c r="M5301" s="29">
        <f>Table4[[#This Row],[Revenue]]/Table4[[#This Row],[Units]]</f>
        <v>2.4481715454544806</v>
      </c>
      <c r="N5301" s="31">
        <f t="shared" si="415"/>
        <v>0.51773518396122487</v>
      </c>
    </row>
    <row r="5302" spans="1:14" x14ac:dyDescent="0.25">
      <c r="A5302" s="35">
        <v>2012</v>
      </c>
      <c r="B5302" s="15" t="s">
        <v>176</v>
      </c>
      <c r="C5302" s="15" t="s">
        <v>170</v>
      </c>
      <c r="D5302" s="15" t="s">
        <v>146</v>
      </c>
      <c r="E5302" s="15" t="s">
        <v>134</v>
      </c>
      <c r="F5302" s="16">
        <v>648</v>
      </c>
      <c r="G5302" s="19">
        <v>695.82499199998733</v>
      </c>
      <c r="H5302" s="19">
        <f t="shared" si="411"/>
        <v>450894.59481599182</v>
      </c>
      <c r="I5302" s="20">
        <v>1544.279513279972</v>
      </c>
      <c r="J5302" s="19">
        <f t="shared" si="412"/>
        <v>1000693.1246054218</v>
      </c>
      <c r="K5302" s="19">
        <f t="shared" si="413"/>
        <v>848.45452127998465</v>
      </c>
      <c r="L5302" s="19">
        <f t="shared" si="414"/>
        <v>549798.52978942997</v>
      </c>
      <c r="M5302" s="29">
        <f>Table4[[#This Row],[Revenue]]/Table4[[#This Row],[Units]]</f>
        <v>2.3831473970369936</v>
      </c>
      <c r="N5302" s="31">
        <f t="shared" si="415"/>
        <v>0.54941771485261104</v>
      </c>
    </row>
    <row r="5303" spans="1:14" x14ac:dyDescent="0.25">
      <c r="A5303" s="35">
        <v>2014</v>
      </c>
      <c r="B5303" s="15" t="s">
        <v>174</v>
      </c>
      <c r="C5303" s="15" t="s">
        <v>170</v>
      </c>
      <c r="D5303" s="15" t="s">
        <v>146</v>
      </c>
      <c r="E5303" s="15" t="s">
        <v>134</v>
      </c>
      <c r="F5303" s="16">
        <v>648</v>
      </c>
      <c r="G5303" s="19">
        <v>938.89951199996062</v>
      </c>
      <c r="H5303" s="19">
        <f t="shared" si="411"/>
        <v>608406.88377597451</v>
      </c>
      <c r="I5303" s="20">
        <v>1956.7833119999179</v>
      </c>
      <c r="J5303" s="19">
        <f t="shared" si="412"/>
        <v>1267995.5861759468</v>
      </c>
      <c r="K5303" s="19">
        <f t="shared" si="413"/>
        <v>1017.8837999999573</v>
      </c>
      <c r="L5303" s="19">
        <f t="shared" si="414"/>
        <v>659588.70239997224</v>
      </c>
      <c r="M5303" s="29">
        <f>Table4[[#This Row],[Revenue]]/Table4[[#This Row],[Units]]</f>
        <v>3.0197273333332069</v>
      </c>
      <c r="N5303" s="31">
        <f t="shared" si="415"/>
        <v>0.52018217538846223</v>
      </c>
    </row>
    <row r="5304" spans="1:14" x14ac:dyDescent="0.25">
      <c r="A5304" s="35">
        <v>2014</v>
      </c>
      <c r="B5304" s="15" t="s">
        <v>171</v>
      </c>
      <c r="C5304" s="15" t="s">
        <v>170</v>
      </c>
      <c r="D5304" s="15" t="s">
        <v>146</v>
      </c>
      <c r="E5304" s="15" t="s">
        <v>134</v>
      </c>
      <c r="F5304" s="16">
        <v>427</v>
      </c>
      <c r="G5304" s="19">
        <v>901.01521997995633</v>
      </c>
      <c r="H5304" s="19">
        <f t="shared" si="411"/>
        <v>384733.49893144134</v>
      </c>
      <c r="I5304" s="20">
        <v>2246.6742579998913</v>
      </c>
      <c r="J5304" s="19">
        <f t="shared" si="412"/>
        <v>959329.90816595359</v>
      </c>
      <c r="K5304" s="19">
        <f t="shared" si="413"/>
        <v>1345.659038019935</v>
      </c>
      <c r="L5304" s="19">
        <f t="shared" si="414"/>
        <v>574596.40923451225</v>
      </c>
      <c r="M5304" s="29">
        <f>Table4[[#This Row],[Revenue]]/Table4[[#This Row],[Units]]</f>
        <v>5.2615322201402606</v>
      </c>
      <c r="N5304" s="31">
        <f t="shared" si="415"/>
        <v>0.59895600496082246</v>
      </c>
    </row>
    <row r="5305" spans="1:14" x14ac:dyDescent="0.25">
      <c r="A5305" s="35">
        <v>2014</v>
      </c>
      <c r="B5305" s="15" t="s">
        <v>175</v>
      </c>
      <c r="C5305" s="15" t="s">
        <v>170</v>
      </c>
      <c r="D5305" s="15" t="s">
        <v>146</v>
      </c>
      <c r="E5305" s="15" t="s">
        <v>134</v>
      </c>
      <c r="F5305" s="16">
        <v>430</v>
      </c>
      <c r="G5305" s="19">
        <v>819.21184457996151</v>
      </c>
      <c r="H5305" s="19">
        <f t="shared" si="411"/>
        <v>352261.09316938347</v>
      </c>
      <c r="I5305" s="20">
        <v>2036.4069179999044</v>
      </c>
      <c r="J5305" s="19">
        <f t="shared" si="412"/>
        <v>875654.97473995888</v>
      </c>
      <c r="K5305" s="19">
        <f t="shared" si="413"/>
        <v>1217.1950734199429</v>
      </c>
      <c r="L5305" s="19">
        <f t="shared" si="414"/>
        <v>523393.88157057541</v>
      </c>
      <c r="M5305" s="29">
        <f>Table4[[#This Row],[Revenue]]/Table4[[#This Row],[Units]]</f>
        <v>4.7358300418602424</v>
      </c>
      <c r="N5305" s="31">
        <f t="shared" si="415"/>
        <v>0.59771701945278899</v>
      </c>
    </row>
    <row r="5306" spans="1:14" x14ac:dyDescent="0.25">
      <c r="A5306" s="35">
        <v>2014</v>
      </c>
      <c r="B5306" s="15" t="s">
        <v>176</v>
      </c>
      <c r="C5306" s="15" t="s">
        <v>170</v>
      </c>
      <c r="D5306" s="15" t="s">
        <v>146</v>
      </c>
      <c r="E5306" s="15" t="s">
        <v>134</v>
      </c>
      <c r="F5306" s="16">
        <v>315</v>
      </c>
      <c r="G5306" s="19">
        <v>902.65930385995898</v>
      </c>
      <c r="H5306" s="19">
        <f t="shared" si="411"/>
        <v>284337.68071588705</v>
      </c>
      <c r="I5306" s="20">
        <v>1833.2616059999168</v>
      </c>
      <c r="J5306" s="19">
        <f t="shared" si="412"/>
        <v>577477.40588997374</v>
      </c>
      <c r="K5306" s="19">
        <f t="shared" si="413"/>
        <v>930.60230213995783</v>
      </c>
      <c r="L5306" s="19">
        <f t="shared" si="414"/>
        <v>293139.72517408669</v>
      </c>
      <c r="M5306" s="29">
        <f>Table4[[#This Row],[Revenue]]/Table4[[#This Row],[Units]]</f>
        <v>5.8198781142854505</v>
      </c>
      <c r="N5306" s="31">
        <f t="shared" si="415"/>
        <v>0.50762111588126502</v>
      </c>
    </row>
    <row r="5307" spans="1:14" x14ac:dyDescent="0.25">
      <c r="A5307" s="35">
        <v>2014</v>
      </c>
      <c r="B5307" s="15" t="s">
        <v>172</v>
      </c>
      <c r="C5307" s="15" t="s">
        <v>170</v>
      </c>
      <c r="D5307" s="15" t="s">
        <v>146</v>
      </c>
      <c r="E5307" s="15" t="s">
        <v>134</v>
      </c>
      <c r="F5307" s="16">
        <v>214</v>
      </c>
      <c r="G5307" s="19">
        <v>640.8240167999719</v>
      </c>
      <c r="H5307" s="19">
        <f t="shared" si="411"/>
        <v>137136.33959519397</v>
      </c>
      <c r="I5307" s="20">
        <v>1039.6152799999545</v>
      </c>
      <c r="J5307" s="19">
        <f t="shared" si="412"/>
        <v>222477.66991999027</v>
      </c>
      <c r="K5307" s="19">
        <f t="shared" si="413"/>
        <v>398.79126319998261</v>
      </c>
      <c r="L5307" s="19">
        <f t="shared" si="414"/>
        <v>85341.33032479629</v>
      </c>
      <c r="M5307" s="29">
        <f>Table4[[#This Row],[Revenue]]/Table4[[#This Row],[Units]]</f>
        <v>4.8580153271025912</v>
      </c>
      <c r="N5307" s="31">
        <f t="shared" si="415"/>
        <v>0.38359503834918629</v>
      </c>
    </row>
    <row r="5308" spans="1:14" x14ac:dyDescent="0.25">
      <c r="A5308" s="35">
        <v>2014</v>
      </c>
      <c r="B5308" s="15" t="s">
        <v>174</v>
      </c>
      <c r="C5308" s="15" t="s">
        <v>170</v>
      </c>
      <c r="D5308" s="15" t="s">
        <v>146</v>
      </c>
      <c r="E5308" s="15" t="s">
        <v>134</v>
      </c>
      <c r="F5308" s="16">
        <v>222</v>
      </c>
      <c r="G5308" s="19">
        <v>428.91575219998197</v>
      </c>
      <c r="H5308" s="19">
        <f t="shared" si="411"/>
        <v>95219.296988396003</v>
      </c>
      <c r="I5308" s="20">
        <v>812.67461999996578</v>
      </c>
      <c r="J5308" s="19">
        <f t="shared" si="412"/>
        <v>180413.7656399924</v>
      </c>
      <c r="K5308" s="19">
        <f t="shared" si="413"/>
        <v>383.75886779998382</v>
      </c>
      <c r="L5308" s="19">
        <f t="shared" si="414"/>
        <v>85194.468651596399</v>
      </c>
      <c r="M5308" s="29">
        <f>Table4[[#This Row],[Revenue]]/Table4[[#This Row],[Units]]</f>
        <v>3.6606964864863323</v>
      </c>
      <c r="N5308" s="31">
        <f t="shared" si="415"/>
        <v>0.47221711907282149</v>
      </c>
    </row>
    <row r="5309" spans="1:14" x14ac:dyDescent="0.25">
      <c r="A5309" s="35">
        <v>2015</v>
      </c>
      <c r="B5309" s="15" t="s">
        <v>174</v>
      </c>
      <c r="C5309" s="15" t="s">
        <v>170</v>
      </c>
      <c r="D5309" s="15" t="s">
        <v>146</v>
      </c>
      <c r="E5309" s="15" t="s">
        <v>134</v>
      </c>
      <c r="F5309" s="16">
        <v>424</v>
      </c>
      <c r="G5309" s="19">
        <v>1134.8274933799432</v>
      </c>
      <c r="H5309" s="19">
        <f t="shared" si="411"/>
        <v>481166.85719309596</v>
      </c>
      <c r="I5309" s="20">
        <v>2382.1115979998813</v>
      </c>
      <c r="J5309" s="19">
        <f t="shared" si="412"/>
        <v>1010015.3175519496</v>
      </c>
      <c r="K5309" s="19">
        <f t="shared" si="413"/>
        <v>1247.284104619938</v>
      </c>
      <c r="L5309" s="19">
        <f t="shared" si="414"/>
        <v>528848.46035885368</v>
      </c>
      <c r="M5309" s="29">
        <f>Table4[[#This Row],[Revenue]]/Table4[[#This Row],[Units]]</f>
        <v>5.6181877311317958</v>
      </c>
      <c r="N5309" s="31">
        <f t="shared" si="415"/>
        <v>0.52360439606070885</v>
      </c>
    </row>
    <row r="5310" spans="1:14" x14ac:dyDescent="0.25">
      <c r="A5310" s="35">
        <v>2015</v>
      </c>
      <c r="B5310" s="15" t="s">
        <v>172</v>
      </c>
      <c r="C5310" s="15" t="s">
        <v>170</v>
      </c>
      <c r="D5310" s="15" t="s">
        <v>146</v>
      </c>
      <c r="E5310" s="15" t="s">
        <v>134</v>
      </c>
      <c r="F5310" s="16">
        <v>422</v>
      </c>
      <c r="G5310" s="19">
        <v>1080.9542371199445</v>
      </c>
      <c r="H5310" s="19">
        <f t="shared" si="411"/>
        <v>456162.68806461658</v>
      </c>
      <c r="I5310" s="20">
        <v>2247.0099519998848</v>
      </c>
      <c r="J5310" s="19">
        <f t="shared" si="412"/>
        <v>948238.19974395144</v>
      </c>
      <c r="K5310" s="19">
        <f t="shared" si="413"/>
        <v>1166.0557148799403</v>
      </c>
      <c r="L5310" s="19">
        <f t="shared" si="414"/>
        <v>492075.51167933486</v>
      </c>
      <c r="M5310" s="29">
        <f>Table4[[#This Row],[Revenue]]/Table4[[#This Row],[Units]]</f>
        <v>5.3246681327011487</v>
      </c>
      <c r="N5310" s="31">
        <f t="shared" si="415"/>
        <v>0.51893660454958235</v>
      </c>
    </row>
    <row r="5311" spans="1:14" x14ac:dyDescent="0.25">
      <c r="A5311" s="35">
        <v>2015</v>
      </c>
      <c r="B5311" s="15" t="s">
        <v>175</v>
      </c>
      <c r="C5311" s="15" t="s">
        <v>170</v>
      </c>
      <c r="D5311" s="15" t="s">
        <v>146</v>
      </c>
      <c r="E5311" s="15" t="s">
        <v>134</v>
      </c>
      <c r="F5311" s="16">
        <v>416</v>
      </c>
      <c r="G5311" s="19">
        <v>876.97605591995284</v>
      </c>
      <c r="H5311" s="19">
        <f t="shared" si="411"/>
        <v>364822.03926270036</v>
      </c>
      <c r="I5311" s="20">
        <v>2092.7266319998876</v>
      </c>
      <c r="J5311" s="19">
        <f t="shared" si="412"/>
        <v>870574.27891195321</v>
      </c>
      <c r="K5311" s="19">
        <f t="shared" si="413"/>
        <v>1215.7505760799347</v>
      </c>
      <c r="L5311" s="19">
        <f t="shared" si="414"/>
        <v>505752.23964925285</v>
      </c>
      <c r="M5311" s="29">
        <f>Table4[[#This Row],[Revenue]]/Table4[[#This Row],[Units]]</f>
        <v>5.030592865384345</v>
      </c>
      <c r="N5311" s="31">
        <f t="shared" si="415"/>
        <v>0.58094093967644411</v>
      </c>
    </row>
    <row r="5312" spans="1:14" x14ac:dyDescent="0.25">
      <c r="A5312" s="35">
        <v>2015</v>
      </c>
      <c r="B5312" s="15" t="s">
        <v>173</v>
      </c>
      <c r="C5312" s="15" t="s">
        <v>170</v>
      </c>
      <c r="D5312" s="15" t="s">
        <v>146</v>
      </c>
      <c r="E5312" s="15" t="s">
        <v>134</v>
      </c>
      <c r="F5312" s="16">
        <v>418</v>
      </c>
      <c r="G5312" s="19">
        <v>858.06713051995484</v>
      </c>
      <c r="H5312" s="19">
        <f t="shared" si="411"/>
        <v>358672.06055734114</v>
      </c>
      <c r="I5312" s="20">
        <v>2047.6042919998924</v>
      </c>
      <c r="J5312" s="19">
        <f t="shared" si="412"/>
        <v>855898.59405595507</v>
      </c>
      <c r="K5312" s="19">
        <f t="shared" si="413"/>
        <v>1189.5371614799376</v>
      </c>
      <c r="L5312" s="19">
        <f t="shared" si="414"/>
        <v>497226.53349861392</v>
      </c>
      <c r="M5312" s="29">
        <f>Table4[[#This Row],[Revenue]]/Table4[[#This Row],[Units]]</f>
        <v>4.8985748612437616</v>
      </c>
      <c r="N5312" s="31">
        <f t="shared" si="415"/>
        <v>0.58094093967644411</v>
      </c>
    </row>
    <row r="5313" spans="1:19" x14ac:dyDescent="0.25">
      <c r="A5313" s="35">
        <v>2016</v>
      </c>
      <c r="B5313" s="15" t="s">
        <v>171</v>
      </c>
      <c r="C5313" s="15" t="s">
        <v>170</v>
      </c>
      <c r="D5313" s="15" t="s">
        <v>146</v>
      </c>
      <c r="E5313" s="15" t="s">
        <v>134</v>
      </c>
      <c r="F5313" s="16">
        <v>122</v>
      </c>
      <c r="G5313" s="19">
        <v>135.3431019107999</v>
      </c>
      <c r="H5313" s="19">
        <f t="shared" si="411"/>
        <v>16511.858433117588</v>
      </c>
      <c r="I5313" s="20">
        <v>372.5588706799997</v>
      </c>
      <c r="J5313" s="19">
        <f t="shared" si="412"/>
        <v>45452.182222959964</v>
      </c>
      <c r="K5313" s="19">
        <f t="shared" si="413"/>
        <v>237.2157687691998</v>
      </c>
      <c r="L5313" s="19">
        <f t="shared" si="414"/>
        <v>28940.323789842376</v>
      </c>
      <c r="M5313" s="29">
        <f>Table4[[#This Row],[Revenue]]/Table4[[#This Row],[Units]]</f>
        <v>3.0537612350819647</v>
      </c>
      <c r="N5313" s="31">
        <f t="shared" si="415"/>
        <v>0.63672022715827492</v>
      </c>
    </row>
    <row r="5314" spans="1:19" x14ac:dyDescent="0.25">
      <c r="A5314" s="35">
        <v>2017</v>
      </c>
      <c r="B5314" s="15" t="s">
        <v>175</v>
      </c>
      <c r="C5314" s="15" t="s">
        <v>170</v>
      </c>
      <c r="D5314" s="15" t="s">
        <v>146</v>
      </c>
      <c r="E5314" s="15" t="s">
        <v>134</v>
      </c>
      <c r="F5314" s="16">
        <v>705</v>
      </c>
      <c r="G5314" s="19">
        <v>775.6910549999842</v>
      </c>
      <c r="H5314" s="19">
        <f t="shared" ref="H5314:H5377" si="416">G5314*F5314</f>
        <v>546862.19377498887</v>
      </c>
      <c r="I5314" s="20">
        <v>1685.0542549499658</v>
      </c>
      <c r="J5314" s="19">
        <f t="shared" ref="J5314:J5377" si="417">I5314*F5314</f>
        <v>1187963.2497397258</v>
      </c>
      <c r="K5314" s="19">
        <f t="shared" ref="K5314:K5377" si="418">I5314-G5314</f>
        <v>909.36319994998155</v>
      </c>
      <c r="L5314" s="19">
        <f t="shared" ref="L5314:L5377" si="419">J5314-H5314</f>
        <v>641101.05596473697</v>
      </c>
      <c r="M5314" s="29">
        <f>Table4[[#This Row],[Revenue]]/Table4[[#This Row],[Units]]</f>
        <v>2.3901478793616535</v>
      </c>
      <c r="N5314" s="31">
        <f t="shared" ref="N5314:N5377" si="420">K5314/I5314</f>
        <v>0.5396640477768968</v>
      </c>
    </row>
    <row r="5315" spans="1:19" x14ac:dyDescent="0.25">
      <c r="A5315" s="35">
        <v>2017</v>
      </c>
      <c r="B5315" s="15" t="s">
        <v>175</v>
      </c>
      <c r="C5315" s="15" t="s">
        <v>170</v>
      </c>
      <c r="D5315" s="15" t="s">
        <v>146</v>
      </c>
      <c r="E5315" s="15" t="s">
        <v>134</v>
      </c>
      <c r="F5315" s="16">
        <v>696</v>
      </c>
      <c r="G5315" s="19">
        <v>762.32601599998475</v>
      </c>
      <c r="H5315" s="19">
        <f t="shared" si="416"/>
        <v>530578.9071359894</v>
      </c>
      <c r="I5315" s="20">
        <v>1661.2908134399668</v>
      </c>
      <c r="J5315" s="19">
        <f t="shared" si="417"/>
        <v>1156258.406154217</v>
      </c>
      <c r="K5315" s="19">
        <f t="shared" si="418"/>
        <v>898.96479743998202</v>
      </c>
      <c r="L5315" s="19">
        <f t="shared" si="419"/>
        <v>625679.49901822757</v>
      </c>
      <c r="M5315" s="29">
        <f>Table4[[#This Row],[Revenue]]/Table4[[#This Row],[Units]]</f>
        <v>2.3869120882758144</v>
      </c>
      <c r="N5315" s="31">
        <f t="shared" si="420"/>
        <v>0.54112428129216728</v>
      </c>
    </row>
    <row r="5316" spans="1:19" x14ac:dyDescent="0.25">
      <c r="A5316" s="35">
        <v>2018</v>
      </c>
      <c r="B5316" s="15" t="s">
        <v>171</v>
      </c>
      <c r="C5316" s="15" t="s">
        <v>170</v>
      </c>
      <c r="D5316" s="15" t="s">
        <v>146</v>
      </c>
      <c r="E5316" s="15" t="s">
        <v>134</v>
      </c>
      <c r="F5316" s="16">
        <v>705</v>
      </c>
      <c r="G5316" s="19">
        <v>948.11360999996521</v>
      </c>
      <c r="H5316" s="19">
        <f t="shared" si="416"/>
        <v>668420.09504997544</v>
      </c>
      <c r="I5316" s="20">
        <v>1931.4026099999289</v>
      </c>
      <c r="J5316" s="19">
        <f t="shared" si="417"/>
        <v>1361638.8400499499</v>
      </c>
      <c r="K5316" s="19">
        <f t="shared" si="418"/>
        <v>983.28899999996372</v>
      </c>
      <c r="L5316" s="19">
        <f t="shared" si="419"/>
        <v>693218.7449999745</v>
      </c>
      <c r="M5316" s="29">
        <f>Table4[[#This Row],[Revenue]]/Table4[[#This Row],[Units]]</f>
        <v>2.7395781702126651</v>
      </c>
      <c r="N5316" s="31">
        <f t="shared" si="420"/>
        <v>0.50910617750485487</v>
      </c>
    </row>
    <row r="5317" spans="1:19" x14ac:dyDescent="0.25">
      <c r="A5317" s="35">
        <v>2018</v>
      </c>
      <c r="B5317" s="15" t="s">
        <v>171</v>
      </c>
      <c r="C5317" s="15" t="s">
        <v>170</v>
      </c>
      <c r="D5317" s="15" t="s">
        <v>146</v>
      </c>
      <c r="E5317" s="15" t="s">
        <v>134</v>
      </c>
      <c r="F5317" s="16">
        <v>122</v>
      </c>
      <c r="G5317" s="19">
        <v>200.7281398799926</v>
      </c>
      <c r="H5317" s="19">
        <f t="shared" si="416"/>
        <v>24488.833065359097</v>
      </c>
      <c r="I5317" s="20">
        <v>551.95674799997971</v>
      </c>
      <c r="J5317" s="19">
        <f t="shared" si="417"/>
        <v>67338.723255997524</v>
      </c>
      <c r="K5317" s="19">
        <f t="shared" si="418"/>
        <v>351.22860811998714</v>
      </c>
      <c r="L5317" s="19">
        <f t="shared" si="419"/>
        <v>42849.890190638427</v>
      </c>
      <c r="M5317" s="29">
        <f>Table4[[#This Row],[Revenue]]/Table4[[#This Row],[Units]]</f>
        <v>4.5242356393440959</v>
      </c>
      <c r="N5317" s="31">
        <f t="shared" si="420"/>
        <v>0.63633357032533289</v>
      </c>
    </row>
    <row r="5318" spans="1:19" x14ac:dyDescent="0.25">
      <c r="A5318" s="35">
        <v>2019</v>
      </c>
      <c r="B5318" s="15" t="s">
        <v>175</v>
      </c>
      <c r="C5318" s="15" t="s">
        <v>170</v>
      </c>
      <c r="D5318" s="15" t="s">
        <v>146</v>
      </c>
      <c r="E5318" s="15" t="s">
        <v>134</v>
      </c>
      <c r="F5318" s="16">
        <v>709</v>
      </c>
      <c r="G5318" s="19">
        <v>2024.0325228799054</v>
      </c>
      <c r="H5318" s="19">
        <f t="shared" si="416"/>
        <v>1435039.058721853</v>
      </c>
      <c r="I5318" s="20">
        <v>3502.3860479998593</v>
      </c>
      <c r="J5318" s="19">
        <f t="shared" si="417"/>
        <v>2483191.7080319002</v>
      </c>
      <c r="K5318" s="19">
        <f t="shared" si="418"/>
        <v>1478.3535251199539</v>
      </c>
      <c r="L5318" s="19">
        <f t="shared" si="419"/>
        <v>1048152.6493100473</v>
      </c>
      <c r="M5318" s="29">
        <f>Table4[[#This Row],[Revenue]]/Table4[[#This Row],[Units]]</f>
        <v>4.939895695345359</v>
      </c>
      <c r="N5318" s="31">
        <f t="shared" si="420"/>
        <v>0.42209896477979952</v>
      </c>
    </row>
    <row r="5319" spans="1:19" x14ac:dyDescent="0.25">
      <c r="A5319" s="35">
        <v>2019</v>
      </c>
      <c r="B5319" s="15" t="s">
        <v>171</v>
      </c>
      <c r="C5319" s="15" t="s">
        <v>170</v>
      </c>
      <c r="D5319" s="15" t="s">
        <v>146</v>
      </c>
      <c r="E5319" s="15" t="s">
        <v>134</v>
      </c>
      <c r="F5319" s="16">
        <v>707</v>
      </c>
      <c r="G5319" s="19">
        <v>1581.6215382399237</v>
      </c>
      <c r="H5319" s="19">
        <f t="shared" si="416"/>
        <v>1118206.4275356261</v>
      </c>
      <c r="I5319" s="20">
        <v>3235.3127039998435</v>
      </c>
      <c r="J5319" s="19">
        <f t="shared" si="417"/>
        <v>2287366.0817278894</v>
      </c>
      <c r="K5319" s="19">
        <f t="shared" si="418"/>
        <v>1653.6911657599198</v>
      </c>
      <c r="L5319" s="19">
        <f t="shared" si="419"/>
        <v>1169159.6541922633</v>
      </c>
      <c r="M5319" s="29">
        <f>Table4[[#This Row],[Revenue]]/Table4[[#This Row],[Units]]</f>
        <v>4.5761141499290572</v>
      </c>
      <c r="N5319" s="31">
        <f t="shared" si="420"/>
        <v>0.51113796935778355</v>
      </c>
    </row>
    <row r="5320" spans="1:19" x14ac:dyDescent="0.25">
      <c r="A5320" s="35">
        <v>2019</v>
      </c>
      <c r="B5320" s="15" t="s">
        <v>176</v>
      </c>
      <c r="C5320" s="15" t="s">
        <v>170</v>
      </c>
      <c r="D5320" s="15" t="s">
        <v>146</v>
      </c>
      <c r="E5320" s="15" t="s">
        <v>134</v>
      </c>
      <c r="F5320" s="16">
        <v>696</v>
      </c>
      <c r="G5320" s="19">
        <v>1059.0015839999521</v>
      </c>
      <c r="H5320" s="19">
        <f t="shared" si="416"/>
        <v>737065.1024639667</v>
      </c>
      <c r="I5320" s="20">
        <v>2164.613183999902</v>
      </c>
      <c r="J5320" s="19">
        <f t="shared" si="417"/>
        <v>1506570.7760639319</v>
      </c>
      <c r="K5320" s="19">
        <f t="shared" si="418"/>
        <v>1105.6115999999499</v>
      </c>
      <c r="L5320" s="19">
        <f t="shared" si="419"/>
        <v>769505.67359996517</v>
      </c>
      <c r="M5320" s="29">
        <f>Table4[[#This Row],[Revenue]]/Table4[[#This Row],[Units]]</f>
        <v>3.1100764137929628</v>
      </c>
      <c r="N5320" s="31">
        <f t="shared" si="420"/>
        <v>0.51076636147846721</v>
      </c>
    </row>
    <row r="5321" spans="1:19" x14ac:dyDescent="0.25">
      <c r="A5321" s="35">
        <v>2020</v>
      </c>
      <c r="B5321" s="15" t="s">
        <v>172</v>
      </c>
      <c r="C5321" s="15" t="s">
        <v>170</v>
      </c>
      <c r="D5321" s="15" t="s">
        <v>146</v>
      </c>
      <c r="E5321" s="15" t="s">
        <v>134</v>
      </c>
      <c r="F5321" s="16">
        <v>702</v>
      </c>
      <c r="G5321" s="19">
        <v>2339.6625459198804</v>
      </c>
      <c r="H5321" s="19">
        <f t="shared" si="416"/>
        <v>1642443.107235756</v>
      </c>
      <c r="I5321" s="20">
        <v>3641.5384319998138</v>
      </c>
      <c r="J5321" s="19">
        <f t="shared" si="417"/>
        <v>2556359.9792638691</v>
      </c>
      <c r="K5321" s="19">
        <f t="shared" si="418"/>
        <v>1301.8758860799335</v>
      </c>
      <c r="L5321" s="19">
        <f t="shared" si="419"/>
        <v>913916.87202811311</v>
      </c>
      <c r="M5321" s="29">
        <f>Table4[[#This Row],[Revenue]]/Table4[[#This Row],[Units]]</f>
        <v>5.1873766837604185</v>
      </c>
      <c r="N5321" s="31">
        <f t="shared" si="420"/>
        <v>0.35750711145590897</v>
      </c>
    </row>
    <row r="5322" spans="1:19" x14ac:dyDescent="0.25">
      <c r="A5322" s="35">
        <v>2020</v>
      </c>
      <c r="B5322" s="15" t="s">
        <v>175</v>
      </c>
      <c r="C5322" s="15" t="s">
        <v>170</v>
      </c>
      <c r="D5322" s="15" t="s">
        <v>146</v>
      </c>
      <c r="E5322" s="15" t="s">
        <v>134</v>
      </c>
      <c r="F5322" s="16">
        <v>697</v>
      </c>
      <c r="G5322" s="19">
        <v>2362.1374171198736</v>
      </c>
      <c r="H5322" s="19">
        <f t="shared" si="416"/>
        <v>1646409.7797325519</v>
      </c>
      <c r="I5322" s="20">
        <v>3608.3879519998063</v>
      </c>
      <c r="J5322" s="19">
        <f t="shared" si="417"/>
        <v>2515046.4025438651</v>
      </c>
      <c r="K5322" s="19">
        <f t="shared" si="418"/>
        <v>1246.2505348799327</v>
      </c>
      <c r="L5322" s="19">
        <f t="shared" si="419"/>
        <v>868636.62281131325</v>
      </c>
      <c r="M5322" s="29">
        <f>Table4[[#This Row],[Revenue]]/Table4[[#This Row],[Units]]</f>
        <v>5.1770271908175127</v>
      </c>
      <c r="N5322" s="31">
        <f t="shared" si="420"/>
        <v>0.34537598269865843</v>
      </c>
    </row>
    <row r="5323" spans="1:19" x14ac:dyDescent="0.25">
      <c r="A5323" s="35">
        <v>2020</v>
      </c>
      <c r="B5323" s="15" t="s">
        <v>174</v>
      </c>
      <c r="C5323" s="15" t="s">
        <v>170</v>
      </c>
      <c r="D5323" s="15" t="s">
        <v>146</v>
      </c>
      <c r="E5323" s="15" t="s">
        <v>134</v>
      </c>
      <c r="F5323" s="16">
        <v>705</v>
      </c>
      <c r="G5323" s="19">
        <v>1682.3265638399164</v>
      </c>
      <c r="H5323" s="19">
        <f t="shared" si="416"/>
        <v>1186040.227507141</v>
      </c>
      <c r="I5323" s="20">
        <v>3476.2224639998271</v>
      </c>
      <c r="J5323" s="19">
        <f t="shared" si="417"/>
        <v>2450736.8371198783</v>
      </c>
      <c r="K5323" s="19">
        <f t="shared" si="418"/>
        <v>1793.8959001599108</v>
      </c>
      <c r="L5323" s="19">
        <f t="shared" si="419"/>
        <v>1264696.6096127373</v>
      </c>
      <c r="M5323" s="29">
        <f>Table4[[#This Row],[Revenue]]/Table4[[#This Row],[Units]]</f>
        <v>4.9308120056735136</v>
      </c>
      <c r="N5323" s="31">
        <f t="shared" si="420"/>
        <v>0.51604749659658145</v>
      </c>
    </row>
    <row r="5324" spans="1:19" x14ac:dyDescent="0.25">
      <c r="A5324" s="35">
        <v>2020</v>
      </c>
      <c r="B5324" s="15" t="s">
        <v>171</v>
      </c>
      <c r="C5324" s="15" t="s">
        <v>170</v>
      </c>
      <c r="D5324" s="15" t="s">
        <v>146</v>
      </c>
      <c r="E5324" s="15" t="s">
        <v>134</v>
      </c>
      <c r="F5324" s="16">
        <v>711</v>
      </c>
      <c r="G5324" s="19">
        <v>1726.9576262399053</v>
      </c>
      <c r="H5324" s="19">
        <f t="shared" si="416"/>
        <v>1227866.8722565726</v>
      </c>
      <c r="I5324" s="20">
        <v>3425.2775039998123</v>
      </c>
      <c r="J5324" s="19">
        <f t="shared" si="417"/>
        <v>2435372.3053438663</v>
      </c>
      <c r="K5324" s="19">
        <f t="shared" si="418"/>
        <v>1698.3198777599071</v>
      </c>
      <c r="L5324" s="19">
        <f t="shared" si="419"/>
        <v>1207505.4330872938</v>
      </c>
      <c r="M5324" s="29">
        <f>Table4[[#This Row],[Revenue]]/Table4[[#This Row],[Units]]</f>
        <v>4.8175492320672468</v>
      </c>
      <c r="N5324" s="31">
        <f t="shared" si="420"/>
        <v>0.49581964549637847</v>
      </c>
    </row>
    <row r="5325" spans="1:19" x14ac:dyDescent="0.25">
      <c r="A5325" s="35">
        <v>2021</v>
      </c>
      <c r="B5325" s="15" t="s">
        <v>173</v>
      </c>
      <c r="C5325" s="15" t="s">
        <v>170</v>
      </c>
      <c r="D5325" s="15" t="s">
        <v>146</v>
      </c>
      <c r="E5325" s="15" t="s">
        <v>134</v>
      </c>
      <c r="F5325" s="16">
        <v>1367.2133551752893</v>
      </c>
      <c r="G5325" s="19">
        <v>4470.6355391068655</v>
      </c>
      <c r="H5325" s="19">
        <f t="shared" si="416"/>
        <v>6112312.6151881861</v>
      </c>
      <c r="I5325" s="20">
        <v>8281.6711519459022</v>
      </c>
      <c r="J5325" s="19">
        <f t="shared" si="417"/>
        <v>11322811.402110361</v>
      </c>
      <c r="K5325" s="19">
        <f t="shared" si="418"/>
        <v>3811.0356128390367</v>
      </c>
      <c r="L5325" s="19">
        <f t="shared" si="419"/>
        <v>5210498.7869221745</v>
      </c>
      <c r="M5325" s="29">
        <f>Table4[[#This Row],[Revenue]]/Table4[[#This Row],[Units]]</f>
        <v>6.057336348125502</v>
      </c>
      <c r="N5325" s="31">
        <f t="shared" si="420"/>
        <v>0.46017712402690331</v>
      </c>
      <c r="O5325" s="41"/>
      <c r="P5325" s="41"/>
      <c r="Q5325" s="41"/>
      <c r="R5325" s="41"/>
      <c r="S5325" s="41"/>
    </row>
    <row r="5326" spans="1:19" x14ac:dyDescent="0.25">
      <c r="A5326" s="35">
        <v>2021</v>
      </c>
      <c r="B5326" s="15" t="s">
        <v>171</v>
      </c>
      <c r="C5326" s="15" t="s">
        <v>170</v>
      </c>
      <c r="D5326" s="15" t="s">
        <v>146</v>
      </c>
      <c r="E5326" s="15" t="s">
        <v>134</v>
      </c>
      <c r="F5326" s="16">
        <v>1249.9710062837896</v>
      </c>
      <c r="G5326" s="19">
        <v>4291.4425906601273</v>
      </c>
      <c r="H5326" s="19">
        <f t="shared" si="416"/>
        <v>5364178.8134565521</v>
      </c>
      <c r="I5326" s="20">
        <v>8663.9620155527373</v>
      </c>
      <c r="J5326" s="19">
        <f t="shared" si="417"/>
        <v>10829701.318984985</v>
      </c>
      <c r="K5326" s="19">
        <f t="shared" si="418"/>
        <v>4372.51942489261</v>
      </c>
      <c r="L5326" s="19">
        <f t="shared" si="419"/>
        <v>5465522.5055284332</v>
      </c>
      <c r="M5326" s="29">
        <f>Table4[[#This Row],[Revenue]]/Table4[[#This Row],[Units]]</f>
        <v>6.9313303844630916</v>
      </c>
      <c r="N5326" s="31">
        <f t="shared" si="420"/>
        <v>0.50467896985737826</v>
      </c>
    </row>
    <row r="5327" spans="1:19" x14ac:dyDescent="0.25">
      <c r="A5327" s="35">
        <v>2021</v>
      </c>
      <c r="B5327" s="15" t="s">
        <v>174</v>
      </c>
      <c r="C5327" s="15" t="s">
        <v>170</v>
      </c>
      <c r="D5327" s="15" t="s">
        <v>146</v>
      </c>
      <c r="E5327" s="15" t="s">
        <v>134</v>
      </c>
      <c r="F5327" s="16">
        <v>1150.2429079567012</v>
      </c>
      <c r="G5327" s="19">
        <v>4380.6343159168091</v>
      </c>
      <c r="H5327" s="19">
        <f t="shared" si="416"/>
        <v>5038793.5542350644</v>
      </c>
      <c r="I5327" s="20">
        <v>7996.1725268645341</v>
      </c>
      <c r="J5327" s="19">
        <f t="shared" si="417"/>
        <v>9197540.7398241442</v>
      </c>
      <c r="K5327" s="19">
        <f t="shared" si="418"/>
        <v>3615.538210947725</v>
      </c>
      <c r="L5327" s="19">
        <f t="shared" si="419"/>
        <v>4158747.1855890797</v>
      </c>
      <c r="M5327" s="29">
        <f>Table4[[#This Row],[Revenue]]/Table4[[#This Row],[Units]]</f>
        <v>6.9517251282765882</v>
      </c>
      <c r="N5327" s="31">
        <f t="shared" si="420"/>
        <v>0.4521586044824189</v>
      </c>
      <c r="O5327" s="41"/>
      <c r="P5327" s="41"/>
      <c r="Q5327" s="41"/>
      <c r="R5327" s="41"/>
      <c r="S5327" s="41"/>
    </row>
    <row r="5328" spans="1:19" x14ac:dyDescent="0.25">
      <c r="A5328" s="35">
        <v>2021</v>
      </c>
      <c r="B5328" s="15" t="s">
        <v>172</v>
      </c>
      <c r="C5328" s="15" t="s">
        <v>170</v>
      </c>
      <c r="D5328" s="15" t="s">
        <v>146</v>
      </c>
      <c r="E5328" s="15" t="s">
        <v>134</v>
      </c>
      <c r="F5328" s="16">
        <v>1351.8499793193669</v>
      </c>
      <c r="G5328" s="19">
        <v>3173.353643987653</v>
      </c>
      <c r="H5328" s="19">
        <f t="shared" si="416"/>
        <v>4289898.0579977464</v>
      </c>
      <c r="I5328" s="20">
        <v>6258.5801928978626</v>
      </c>
      <c r="J5328" s="19">
        <f t="shared" si="417"/>
        <v>8460661.5043375753</v>
      </c>
      <c r="K5328" s="19">
        <f t="shared" si="418"/>
        <v>3085.2265489102097</v>
      </c>
      <c r="L5328" s="19">
        <f t="shared" si="419"/>
        <v>4170763.4463398289</v>
      </c>
      <c r="M5328" s="29">
        <f>Table4[[#This Row],[Revenue]]/Table4[[#This Row],[Units]]</f>
        <v>4.6296410760378528</v>
      </c>
      <c r="N5328" s="31">
        <f t="shared" si="420"/>
        <v>0.4929594978125032</v>
      </c>
    </row>
    <row r="5329" spans="1:19" x14ac:dyDescent="0.25">
      <c r="A5329" s="35">
        <v>2021</v>
      </c>
      <c r="B5329" s="15" t="s">
        <v>175</v>
      </c>
      <c r="C5329" s="15" t="s">
        <v>170</v>
      </c>
      <c r="D5329" s="15" t="s">
        <v>146</v>
      </c>
      <c r="E5329" s="15" t="s">
        <v>134</v>
      </c>
      <c r="F5329" s="16">
        <v>1145.4281875307177</v>
      </c>
      <c r="G5329" s="19">
        <v>3660.6201584280871</v>
      </c>
      <c r="H5329" s="19">
        <f t="shared" si="416"/>
        <v>4192977.5133066922</v>
      </c>
      <c r="I5329" s="20">
        <v>6799.1672891097114</v>
      </c>
      <c r="J5329" s="19">
        <f t="shared" si="417"/>
        <v>7787957.8646830795</v>
      </c>
      <c r="K5329" s="19">
        <f t="shared" si="418"/>
        <v>3138.5471306816244</v>
      </c>
      <c r="L5329" s="19">
        <f t="shared" si="419"/>
        <v>3594980.3513763873</v>
      </c>
      <c r="M5329" s="29">
        <f>Table4[[#This Row],[Revenue]]/Table4[[#This Row],[Units]]</f>
        <v>5.9359175574045961</v>
      </c>
      <c r="N5329" s="31">
        <f t="shared" si="420"/>
        <v>0.46160757593193275</v>
      </c>
    </row>
    <row r="5330" spans="1:19" x14ac:dyDescent="0.25">
      <c r="A5330" s="35">
        <v>1991</v>
      </c>
      <c r="B5330" s="15" t="s">
        <v>173</v>
      </c>
      <c r="C5330" s="15" t="s">
        <v>169</v>
      </c>
      <c r="D5330" s="15" t="s">
        <v>6</v>
      </c>
      <c r="E5330" s="15" t="s">
        <v>56</v>
      </c>
      <c r="F5330" s="16">
        <v>749</v>
      </c>
      <c r="G5330" s="19">
        <v>1072.9402529999743</v>
      </c>
      <c r="H5330" s="19">
        <f t="shared" si="416"/>
        <v>803632.24949698069</v>
      </c>
      <c r="I5330" s="20">
        <v>2305.5008852699452</v>
      </c>
      <c r="J5330" s="19">
        <f t="shared" si="417"/>
        <v>1726820.163067189</v>
      </c>
      <c r="K5330" s="19">
        <f t="shared" si="418"/>
        <v>1232.5606322699709</v>
      </c>
      <c r="L5330" s="19">
        <f t="shared" si="419"/>
        <v>923187.91357020836</v>
      </c>
      <c r="M5330" s="29">
        <f>Table4[[#This Row],[Revenue]]/Table4[[#This Row],[Units]]</f>
        <v>3.0781053207876439</v>
      </c>
      <c r="N5330" s="31">
        <f t="shared" si="420"/>
        <v>0.53461728865294</v>
      </c>
    </row>
    <row r="5331" spans="1:19" x14ac:dyDescent="0.25">
      <c r="A5331" s="35">
        <v>1991</v>
      </c>
      <c r="B5331" s="15" t="s">
        <v>173</v>
      </c>
      <c r="C5331" s="15" t="s">
        <v>169</v>
      </c>
      <c r="D5331" s="15" t="s">
        <v>6</v>
      </c>
      <c r="E5331" s="15" t="s">
        <v>56</v>
      </c>
      <c r="F5331" s="16">
        <v>680</v>
      </c>
      <c r="G5331" s="19">
        <v>964.95467999997777</v>
      </c>
      <c r="H5331" s="19">
        <f t="shared" si="416"/>
        <v>656169.18239998491</v>
      </c>
      <c r="I5331" s="20">
        <v>2112.8404211999514</v>
      </c>
      <c r="J5331" s="19">
        <f t="shared" si="417"/>
        <v>1436731.4864159669</v>
      </c>
      <c r="K5331" s="19">
        <f t="shared" si="418"/>
        <v>1147.8857411999736</v>
      </c>
      <c r="L5331" s="19">
        <f t="shared" si="419"/>
        <v>780562.30401598196</v>
      </c>
      <c r="M5331" s="29">
        <f>Table4[[#This Row],[Revenue]]/Table4[[#This Row],[Units]]</f>
        <v>3.1071182664705166</v>
      </c>
      <c r="N5331" s="31">
        <f t="shared" si="420"/>
        <v>0.54329031652473392</v>
      </c>
    </row>
    <row r="5332" spans="1:19" x14ac:dyDescent="0.25">
      <c r="A5332" s="35">
        <v>1991</v>
      </c>
      <c r="B5332" s="15" t="s">
        <v>172</v>
      </c>
      <c r="C5332" s="15" t="s">
        <v>169</v>
      </c>
      <c r="D5332" s="15" t="s">
        <v>6</v>
      </c>
      <c r="E5332" s="15" t="s">
        <v>56</v>
      </c>
      <c r="F5332" s="16">
        <v>682</v>
      </c>
      <c r="G5332" s="19">
        <v>955.3960679999791</v>
      </c>
      <c r="H5332" s="19">
        <f t="shared" si="416"/>
        <v>651580.11837598577</v>
      </c>
      <c r="I5332" s="20">
        <v>2090.6700961199545</v>
      </c>
      <c r="J5332" s="19">
        <f t="shared" si="417"/>
        <v>1425837.005553809</v>
      </c>
      <c r="K5332" s="19">
        <f t="shared" si="418"/>
        <v>1135.2740281199754</v>
      </c>
      <c r="L5332" s="19">
        <f t="shared" si="419"/>
        <v>774256.88717782323</v>
      </c>
      <c r="M5332" s="29">
        <f>Table4[[#This Row],[Revenue]]/Table4[[#This Row],[Units]]</f>
        <v>3.06549867466269</v>
      </c>
      <c r="N5332" s="31">
        <f t="shared" si="420"/>
        <v>0.54301921198706316</v>
      </c>
    </row>
    <row r="5333" spans="1:19" x14ac:dyDescent="0.25">
      <c r="A5333" s="35">
        <v>1992</v>
      </c>
      <c r="B5333" s="15" t="s">
        <v>171</v>
      </c>
      <c r="C5333" s="15" t="s">
        <v>169</v>
      </c>
      <c r="D5333" s="15" t="s">
        <v>6</v>
      </c>
      <c r="E5333" s="15" t="s">
        <v>56</v>
      </c>
      <c r="F5333" s="16">
        <v>749</v>
      </c>
      <c r="G5333" s="19">
        <v>1319.1215729999474</v>
      </c>
      <c r="H5333" s="19">
        <f t="shared" si="416"/>
        <v>988022.05817696056</v>
      </c>
      <c r="I5333" s="20">
        <v>2644.2481229998943</v>
      </c>
      <c r="J5333" s="19">
        <f t="shared" si="417"/>
        <v>1980541.8441269209</v>
      </c>
      <c r="K5333" s="19">
        <f t="shared" si="418"/>
        <v>1325.126549999947</v>
      </c>
      <c r="L5333" s="19">
        <f t="shared" si="419"/>
        <v>992519.78594996035</v>
      </c>
      <c r="M5333" s="29">
        <f>Table4[[#This Row],[Revenue]]/Table4[[#This Row],[Units]]</f>
        <v>3.5303713257675491</v>
      </c>
      <c r="N5333" s="31">
        <f t="shared" si="420"/>
        <v>0.50113547910798684</v>
      </c>
    </row>
    <row r="5334" spans="1:19" x14ac:dyDescent="0.25">
      <c r="A5334" s="35">
        <v>1992</v>
      </c>
      <c r="B5334" s="15" t="s">
        <v>171</v>
      </c>
      <c r="C5334" s="15" t="s">
        <v>169</v>
      </c>
      <c r="D5334" s="15" t="s">
        <v>6</v>
      </c>
      <c r="E5334" s="15" t="s">
        <v>56</v>
      </c>
      <c r="F5334" s="16">
        <v>682</v>
      </c>
      <c r="G5334" s="19">
        <v>1201.292531999952</v>
      </c>
      <c r="H5334" s="19">
        <f t="shared" si="416"/>
        <v>819281.50682396721</v>
      </c>
      <c r="I5334" s="20">
        <v>2455.5127319999019</v>
      </c>
      <c r="J5334" s="19">
        <f t="shared" si="417"/>
        <v>1674659.6832239332</v>
      </c>
      <c r="K5334" s="19">
        <f t="shared" si="418"/>
        <v>1254.22019999995</v>
      </c>
      <c r="L5334" s="19">
        <f t="shared" si="419"/>
        <v>855378.176399966</v>
      </c>
      <c r="M5334" s="29">
        <f>Table4[[#This Row],[Revenue]]/Table4[[#This Row],[Units]]</f>
        <v>3.6004585513195044</v>
      </c>
      <c r="N5334" s="31">
        <f t="shared" si="420"/>
        <v>0.51077731491884604</v>
      </c>
    </row>
    <row r="5335" spans="1:19" x14ac:dyDescent="0.25">
      <c r="A5335" s="35">
        <v>1993</v>
      </c>
      <c r="B5335" s="15" t="s">
        <v>175</v>
      </c>
      <c r="C5335" s="15" t="s">
        <v>169</v>
      </c>
      <c r="D5335" s="15" t="s">
        <v>6</v>
      </c>
      <c r="E5335" s="15" t="s">
        <v>56</v>
      </c>
      <c r="F5335" s="16">
        <v>696</v>
      </c>
      <c r="G5335" s="19">
        <v>2396.276629599889</v>
      </c>
      <c r="H5335" s="19">
        <f t="shared" si="416"/>
        <v>1667808.5342015228</v>
      </c>
      <c r="I5335" s="20">
        <v>3964.7821599998397</v>
      </c>
      <c r="J5335" s="19">
        <f t="shared" si="417"/>
        <v>2759488.3833598886</v>
      </c>
      <c r="K5335" s="19">
        <f t="shared" si="418"/>
        <v>1568.5055303999507</v>
      </c>
      <c r="L5335" s="19">
        <f t="shared" si="419"/>
        <v>1091679.8491583657</v>
      </c>
      <c r="M5335" s="29">
        <f>Table4[[#This Row],[Revenue]]/Table4[[#This Row],[Units]]</f>
        <v>5.6965260919537926</v>
      </c>
      <c r="N5335" s="31">
        <f t="shared" si="420"/>
        <v>0.39560951071269301</v>
      </c>
    </row>
    <row r="5336" spans="1:19" x14ac:dyDescent="0.25">
      <c r="A5336" s="35">
        <v>1993</v>
      </c>
      <c r="B5336" s="15" t="s">
        <v>176</v>
      </c>
      <c r="C5336" s="15" t="s">
        <v>169</v>
      </c>
      <c r="D5336" s="15" t="s">
        <v>6</v>
      </c>
      <c r="E5336" s="15" t="s">
        <v>56</v>
      </c>
      <c r="F5336" s="16">
        <v>680</v>
      </c>
      <c r="G5336" s="19">
        <v>1282.091039999943</v>
      </c>
      <c r="H5336" s="19">
        <f t="shared" si="416"/>
        <v>871821.90719996125</v>
      </c>
      <c r="I5336" s="20">
        <v>2622.3350399998831</v>
      </c>
      <c r="J5336" s="19">
        <f t="shared" si="417"/>
        <v>1783187.8271999205</v>
      </c>
      <c r="K5336" s="19">
        <f t="shared" si="418"/>
        <v>1340.2439999999401</v>
      </c>
      <c r="L5336" s="19">
        <f t="shared" si="419"/>
        <v>911365.9199999593</v>
      </c>
      <c r="M5336" s="29">
        <f>Table4[[#This Row],[Revenue]]/Table4[[#This Row],[Units]]</f>
        <v>3.8563750588233576</v>
      </c>
      <c r="N5336" s="31">
        <f t="shared" si="420"/>
        <v>0.51108801108801105</v>
      </c>
    </row>
    <row r="5337" spans="1:19" x14ac:dyDescent="0.25">
      <c r="A5337" s="35">
        <v>1994</v>
      </c>
      <c r="B5337" s="15" t="s">
        <v>173</v>
      </c>
      <c r="C5337" s="15" t="s">
        <v>169</v>
      </c>
      <c r="D5337" s="15" t="s">
        <v>6</v>
      </c>
      <c r="E5337" s="15" t="s">
        <v>56</v>
      </c>
      <c r="F5337" s="16">
        <v>789</v>
      </c>
      <c r="G5337" s="19">
        <v>2739.2124527998612</v>
      </c>
      <c r="H5337" s="19">
        <f t="shared" si="416"/>
        <v>2161238.6252590907</v>
      </c>
      <c r="I5337" s="20">
        <v>4636.3308799997903</v>
      </c>
      <c r="J5337" s="19">
        <f t="shared" si="417"/>
        <v>3658065.0643198346</v>
      </c>
      <c r="K5337" s="19">
        <f t="shared" si="418"/>
        <v>1897.1184271999291</v>
      </c>
      <c r="L5337" s="19">
        <f t="shared" si="419"/>
        <v>1496826.4390607439</v>
      </c>
      <c r="M5337" s="29">
        <f>Table4[[#This Row],[Revenue]]/Table4[[#This Row],[Units]]</f>
        <v>5.8762115082380104</v>
      </c>
      <c r="N5337" s="31">
        <f t="shared" si="420"/>
        <v>0.40918529680090798</v>
      </c>
    </row>
    <row r="5338" spans="1:19" x14ac:dyDescent="0.25">
      <c r="A5338" s="35">
        <v>1994</v>
      </c>
      <c r="B5338" s="15" t="s">
        <v>172</v>
      </c>
      <c r="C5338" s="15" t="s">
        <v>169</v>
      </c>
      <c r="D5338" s="15" t="s">
        <v>6</v>
      </c>
      <c r="E5338" s="15" t="s">
        <v>56</v>
      </c>
      <c r="F5338" s="16">
        <v>791</v>
      </c>
      <c r="G5338" s="19">
        <v>1814.5964431999105</v>
      </c>
      <c r="H5338" s="19">
        <f t="shared" si="416"/>
        <v>1435345.7865711292</v>
      </c>
      <c r="I5338" s="20">
        <v>3961.5627199998048</v>
      </c>
      <c r="J5338" s="19">
        <f t="shared" si="417"/>
        <v>3133596.1115198457</v>
      </c>
      <c r="K5338" s="19">
        <f t="shared" si="418"/>
        <v>2146.9662767998943</v>
      </c>
      <c r="L5338" s="19">
        <f t="shared" si="419"/>
        <v>1698250.3249487164</v>
      </c>
      <c r="M5338" s="29">
        <f>Table4[[#This Row],[Revenue]]/Table4[[#This Row],[Units]]</f>
        <v>5.0082967383056953</v>
      </c>
      <c r="N5338" s="31">
        <f t="shared" si="420"/>
        <v>0.54194933377200205</v>
      </c>
    </row>
    <row r="5339" spans="1:19" x14ac:dyDescent="0.25">
      <c r="A5339" s="35">
        <v>1994</v>
      </c>
      <c r="B5339" s="15" t="s">
        <v>174</v>
      </c>
      <c r="C5339" s="15" t="s">
        <v>169</v>
      </c>
      <c r="D5339" s="15" t="s">
        <v>6</v>
      </c>
      <c r="E5339" s="15" t="s">
        <v>56</v>
      </c>
      <c r="F5339" s="16">
        <v>695</v>
      </c>
      <c r="G5339" s="19">
        <v>1711.0109951999179</v>
      </c>
      <c r="H5339" s="19">
        <f t="shared" si="416"/>
        <v>1189152.641663943</v>
      </c>
      <c r="I5339" s="20">
        <v>3710.0419199998228</v>
      </c>
      <c r="J5339" s="19">
        <f t="shared" si="417"/>
        <v>2578479.1343998769</v>
      </c>
      <c r="K5339" s="19">
        <f t="shared" si="418"/>
        <v>1999.0309247999048</v>
      </c>
      <c r="L5339" s="19">
        <f t="shared" si="419"/>
        <v>1389326.492735934</v>
      </c>
      <c r="M5339" s="29">
        <f>Table4[[#This Row],[Revenue]]/Table4[[#This Row],[Units]]</f>
        <v>5.338189812949385</v>
      </c>
      <c r="N5339" s="31">
        <f t="shared" si="420"/>
        <v>0.53881626351003609</v>
      </c>
    </row>
    <row r="5340" spans="1:19" x14ac:dyDescent="0.25">
      <c r="A5340" s="35">
        <v>1995</v>
      </c>
      <c r="B5340" s="15" t="s">
        <v>176</v>
      </c>
      <c r="C5340" s="15" t="s">
        <v>169</v>
      </c>
      <c r="D5340" s="15" t="s">
        <v>6</v>
      </c>
      <c r="E5340" s="15" t="s">
        <v>56</v>
      </c>
      <c r="F5340" s="16">
        <v>1346.0026089682601</v>
      </c>
      <c r="G5340" s="19">
        <v>2983.652801374416</v>
      </c>
      <c r="H5340" s="19">
        <f t="shared" si="416"/>
        <v>4016004.4549054219</v>
      </c>
      <c r="I5340" s="20">
        <v>7923.8916484932934</v>
      </c>
      <c r="J5340" s="19">
        <f t="shared" si="417"/>
        <v>10665578.832053781</v>
      </c>
      <c r="K5340" s="19">
        <f t="shared" si="418"/>
        <v>4940.2388471188769</v>
      </c>
      <c r="L5340" s="19">
        <f t="shared" si="419"/>
        <v>6649574.3771483582</v>
      </c>
      <c r="M5340" s="29">
        <f>Table4[[#This Row],[Revenue]]/Table4[[#This Row],[Units]]</f>
        <v>5.8869808986233139</v>
      </c>
      <c r="N5340" s="31">
        <f t="shared" si="420"/>
        <v>0.62346118123135241</v>
      </c>
    </row>
    <row r="5341" spans="1:19" x14ac:dyDescent="0.25">
      <c r="A5341" s="35">
        <v>1995</v>
      </c>
      <c r="B5341" s="15" t="s">
        <v>175</v>
      </c>
      <c r="C5341" s="15" t="s">
        <v>169</v>
      </c>
      <c r="D5341" s="15" t="s">
        <v>6</v>
      </c>
      <c r="E5341" s="15" t="s">
        <v>56</v>
      </c>
      <c r="F5341" s="16">
        <v>1282.3571988822553</v>
      </c>
      <c r="G5341" s="19">
        <v>3461.4231523220437</v>
      </c>
      <c r="H5341" s="19">
        <f t="shared" si="416"/>
        <v>4438780.8977578823</v>
      </c>
      <c r="I5341" s="20">
        <v>7848.0026518865043</v>
      </c>
      <c r="J5341" s="19">
        <f t="shared" si="417"/>
        <v>10063942.697493689</v>
      </c>
      <c r="K5341" s="19">
        <f t="shared" si="418"/>
        <v>4386.579499564461</v>
      </c>
      <c r="L5341" s="19">
        <f t="shared" si="419"/>
        <v>5625161.7997358069</v>
      </c>
      <c r="M5341" s="29">
        <f>Table4[[#This Row],[Revenue]]/Table4[[#This Row],[Units]]</f>
        <v>6.1199817482422851</v>
      </c>
      <c r="N5341" s="31">
        <f t="shared" si="420"/>
        <v>0.55894215307254191</v>
      </c>
    </row>
    <row r="5342" spans="1:19" x14ac:dyDescent="0.25">
      <c r="A5342" s="35">
        <v>1995</v>
      </c>
      <c r="B5342" s="15" t="s">
        <v>173</v>
      </c>
      <c r="C5342" s="15" t="s">
        <v>169</v>
      </c>
      <c r="D5342" s="15" t="s">
        <v>6</v>
      </c>
      <c r="E5342" s="15" t="s">
        <v>56</v>
      </c>
      <c r="F5342" s="16">
        <v>1151.0731994289645</v>
      </c>
      <c r="G5342" s="19">
        <v>2972.8293247258989</v>
      </c>
      <c r="H5342" s="19">
        <f t="shared" si="416"/>
        <v>3421944.1621684884</v>
      </c>
      <c r="I5342" s="20">
        <v>8018.1859795492182</v>
      </c>
      <c r="J5342" s="19">
        <f t="shared" si="417"/>
        <v>9229518.9890961833</v>
      </c>
      <c r="K5342" s="19">
        <f t="shared" si="418"/>
        <v>5045.3566548233193</v>
      </c>
      <c r="L5342" s="19">
        <f t="shared" si="419"/>
        <v>5807574.8269276954</v>
      </c>
      <c r="M5342" s="29">
        <f>Table4[[#This Row],[Revenue]]/Table4[[#This Row],[Units]]</f>
        <v>6.9658349994830537</v>
      </c>
      <c r="N5342" s="31">
        <f t="shared" si="420"/>
        <v>0.62923916552843151</v>
      </c>
    </row>
    <row r="5343" spans="1:19" x14ac:dyDescent="0.25">
      <c r="A5343" s="35">
        <v>1995</v>
      </c>
      <c r="B5343" s="15" t="s">
        <v>173</v>
      </c>
      <c r="C5343" s="15" t="s">
        <v>169</v>
      </c>
      <c r="D5343" s="15" t="s">
        <v>6</v>
      </c>
      <c r="E5343" s="15" t="s">
        <v>56</v>
      </c>
      <c r="F5343" s="16">
        <v>949.85946347912807</v>
      </c>
      <c r="G5343" s="19">
        <v>2599.2814738480056</v>
      </c>
      <c r="H5343" s="19">
        <f t="shared" si="416"/>
        <v>2468952.106180504</v>
      </c>
      <c r="I5343" s="20">
        <v>6283.6417887713578</v>
      </c>
      <c r="J5343" s="19">
        <f t="shared" si="417"/>
        <v>5968576.6181773907</v>
      </c>
      <c r="K5343" s="19">
        <f t="shared" si="418"/>
        <v>3684.3603149233522</v>
      </c>
      <c r="L5343" s="19">
        <f t="shared" si="419"/>
        <v>3499624.5119968867</v>
      </c>
      <c r="M5343" s="29">
        <f>Table4[[#This Row],[Revenue]]/Table4[[#This Row],[Units]]</f>
        <v>6.6153384057003004</v>
      </c>
      <c r="N5343" s="31">
        <f t="shared" si="420"/>
        <v>0.58634155777421493</v>
      </c>
    </row>
    <row r="5344" spans="1:19" x14ac:dyDescent="0.25">
      <c r="A5344" s="35">
        <v>1996</v>
      </c>
      <c r="B5344" s="15" t="s">
        <v>174</v>
      </c>
      <c r="C5344" s="15" t="s">
        <v>169</v>
      </c>
      <c r="D5344" s="15" t="s">
        <v>6</v>
      </c>
      <c r="E5344" s="15" t="s">
        <v>56</v>
      </c>
      <c r="F5344" s="16">
        <v>1600.592918770481</v>
      </c>
      <c r="G5344" s="19">
        <v>4058.4542009002998</v>
      </c>
      <c r="H5344" s="19">
        <f t="shared" si="416"/>
        <v>6495933.055115331</v>
      </c>
      <c r="I5344" s="20">
        <v>10001.779341596659</v>
      </c>
      <c r="J5344" s="19">
        <f t="shared" si="417"/>
        <v>16008777.189264497</v>
      </c>
      <c r="K5344" s="19">
        <f t="shared" si="418"/>
        <v>5943.3251406963591</v>
      </c>
      <c r="L5344" s="19">
        <f t="shared" si="419"/>
        <v>9512844.1341491658</v>
      </c>
      <c r="M5344" s="29">
        <f>Table4[[#This Row],[Revenue]]/Table4[[#This Row],[Units]]</f>
        <v>6.2487964455569829</v>
      </c>
      <c r="N5344" s="31">
        <f t="shared" si="420"/>
        <v>0.59422678082673852</v>
      </c>
      <c r="O5344" s="41"/>
      <c r="P5344" s="41"/>
      <c r="Q5344" s="41"/>
      <c r="R5344" s="41"/>
      <c r="S5344" s="41"/>
    </row>
    <row r="5345" spans="1:14" x14ac:dyDescent="0.25">
      <c r="A5345" s="35">
        <v>1996</v>
      </c>
      <c r="B5345" s="15" t="s">
        <v>172</v>
      </c>
      <c r="C5345" s="15" t="s">
        <v>169</v>
      </c>
      <c r="D5345" s="15" t="s">
        <v>6</v>
      </c>
      <c r="E5345" s="15" t="s">
        <v>56</v>
      </c>
      <c r="F5345" s="16">
        <v>996</v>
      </c>
      <c r="G5345" s="19">
        <v>1128.4181999999987</v>
      </c>
      <c r="H5345" s="19">
        <f t="shared" si="416"/>
        <v>1123904.5271999987</v>
      </c>
      <c r="I5345" s="20">
        <v>2149.4381999999973</v>
      </c>
      <c r="J5345" s="19">
        <f t="shared" si="417"/>
        <v>2140840.4471999975</v>
      </c>
      <c r="K5345" s="19">
        <f t="shared" si="418"/>
        <v>1021.0199999999986</v>
      </c>
      <c r="L5345" s="19">
        <f t="shared" si="419"/>
        <v>1016935.9199999988</v>
      </c>
      <c r="M5345" s="29">
        <f>Table4[[#This Row],[Revenue]]/Table4[[#This Row],[Units]]</f>
        <v>2.1580704819277083</v>
      </c>
      <c r="N5345" s="31">
        <f t="shared" si="420"/>
        <v>0.4750171463408438</v>
      </c>
    </row>
    <row r="5346" spans="1:14" x14ac:dyDescent="0.25">
      <c r="A5346" s="35">
        <v>1997</v>
      </c>
      <c r="B5346" s="15" t="s">
        <v>171</v>
      </c>
      <c r="C5346" s="15" t="s">
        <v>169</v>
      </c>
      <c r="D5346" s="15" t="s">
        <v>6</v>
      </c>
      <c r="E5346" s="15" t="s">
        <v>56</v>
      </c>
      <c r="F5346" s="16">
        <v>866</v>
      </c>
      <c r="G5346" s="19">
        <v>1225.0167539999723</v>
      </c>
      <c r="H5346" s="19">
        <f t="shared" si="416"/>
        <v>1060864.5089639761</v>
      </c>
      <c r="I5346" s="20">
        <v>2565.7217328599422</v>
      </c>
      <c r="J5346" s="19">
        <f t="shared" si="417"/>
        <v>2221915.02065671</v>
      </c>
      <c r="K5346" s="19">
        <f t="shared" si="418"/>
        <v>1340.70497885997</v>
      </c>
      <c r="L5346" s="19">
        <f t="shared" si="419"/>
        <v>1161050.511692734</v>
      </c>
      <c r="M5346" s="29">
        <f>Table4[[#This Row],[Revenue]]/Table4[[#This Row],[Units]]</f>
        <v>2.9627271742031667</v>
      </c>
      <c r="N5346" s="31">
        <f t="shared" si="420"/>
        <v>0.5225449672461252</v>
      </c>
    </row>
    <row r="5347" spans="1:14" x14ac:dyDescent="0.25">
      <c r="A5347" s="35">
        <v>1998</v>
      </c>
      <c r="B5347" s="15" t="s">
        <v>176</v>
      </c>
      <c r="C5347" s="15" t="s">
        <v>169</v>
      </c>
      <c r="D5347" s="15" t="s">
        <v>6</v>
      </c>
      <c r="E5347" s="15" t="s">
        <v>56</v>
      </c>
      <c r="F5347" s="16">
        <v>203</v>
      </c>
      <c r="G5347" s="19">
        <v>386.15624354998801</v>
      </c>
      <c r="H5347" s="19">
        <f t="shared" si="416"/>
        <v>78389.717440647568</v>
      </c>
      <c r="I5347" s="20">
        <v>727.34770499997751</v>
      </c>
      <c r="J5347" s="19">
        <f t="shared" si="417"/>
        <v>147651.58411499544</v>
      </c>
      <c r="K5347" s="19">
        <f t="shared" si="418"/>
        <v>341.1914614499895</v>
      </c>
      <c r="L5347" s="19">
        <f t="shared" si="419"/>
        <v>69261.866674347868</v>
      </c>
      <c r="M5347" s="29">
        <f>Table4[[#This Row],[Revenue]]/Table4[[#This Row],[Units]]</f>
        <v>3.5829936206895443</v>
      </c>
      <c r="N5347" s="31">
        <f t="shared" si="420"/>
        <v>0.4690898989637976</v>
      </c>
    </row>
    <row r="5348" spans="1:14" x14ac:dyDescent="0.25">
      <c r="A5348" s="35">
        <v>1998</v>
      </c>
      <c r="B5348" s="15" t="s">
        <v>173</v>
      </c>
      <c r="C5348" s="15" t="s">
        <v>169</v>
      </c>
      <c r="D5348" s="15" t="s">
        <v>6</v>
      </c>
      <c r="E5348" s="15" t="s">
        <v>56</v>
      </c>
      <c r="F5348" s="16">
        <v>142</v>
      </c>
      <c r="G5348" s="19">
        <v>240.53712533999283</v>
      </c>
      <c r="H5348" s="19">
        <f t="shared" si="416"/>
        <v>34156.271798278984</v>
      </c>
      <c r="I5348" s="20">
        <v>567.33971399998313</v>
      </c>
      <c r="J5348" s="19">
        <f t="shared" si="417"/>
        <v>80562.239387997601</v>
      </c>
      <c r="K5348" s="19">
        <f t="shared" si="418"/>
        <v>326.80258865999031</v>
      </c>
      <c r="L5348" s="19">
        <f t="shared" si="419"/>
        <v>46405.967589718617</v>
      </c>
      <c r="M5348" s="29">
        <f>Table4[[#This Row],[Revenue]]/Table4[[#This Row],[Units]]</f>
        <v>3.9953500985914303</v>
      </c>
      <c r="N5348" s="31">
        <f t="shared" si="420"/>
        <v>0.57602628653632382</v>
      </c>
    </row>
    <row r="5349" spans="1:14" x14ac:dyDescent="0.25">
      <c r="A5349" s="35">
        <v>2000</v>
      </c>
      <c r="B5349" s="15" t="s">
        <v>175</v>
      </c>
      <c r="C5349" s="15" t="s">
        <v>169</v>
      </c>
      <c r="D5349" s="15" t="s">
        <v>6</v>
      </c>
      <c r="E5349" s="15" t="s">
        <v>56</v>
      </c>
      <c r="F5349" s="16">
        <v>997</v>
      </c>
      <c r="G5349" s="19">
        <v>2261.9593198398929</v>
      </c>
      <c r="H5349" s="19">
        <f t="shared" si="416"/>
        <v>2255173.4418803733</v>
      </c>
      <c r="I5349" s="20">
        <v>4689.4700639997773</v>
      </c>
      <c r="J5349" s="19">
        <f t="shared" si="417"/>
        <v>4675401.6538077779</v>
      </c>
      <c r="K5349" s="19">
        <f t="shared" si="418"/>
        <v>2427.5107441598843</v>
      </c>
      <c r="L5349" s="19">
        <f t="shared" si="419"/>
        <v>2420228.2119274046</v>
      </c>
      <c r="M5349" s="29">
        <f>Table4[[#This Row],[Revenue]]/Table4[[#This Row],[Units]]</f>
        <v>4.7035808064190343</v>
      </c>
      <c r="N5349" s="31">
        <f t="shared" si="420"/>
        <v>0.51765140005806842</v>
      </c>
    </row>
    <row r="5350" spans="1:14" x14ac:dyDescent="0.25">
      <c r="A5350" s="35">
        <v>2000</v>
      </c>
      <c r="B5350" s="15" t="s">
        <v>176</v>
      </c>
      <c r="C5350" s="15" t="s">
        <v>169</v>
      </c>
      <c r="D5350" s="15" t="s">
        <v>6</v>
      </c>
      <c r="E5350" s="15" t="s">
        <v>56</v>
      </c>
      <c r="F5350" s="16">
        <v>998</v>
      </c>
      <c r="G5350" s="19">
        <v>1923.3068959999118</v>
      </c>
      <c r="H5350" s="19">
        <f t="shared" si="416"/>
        <v>1919460.2822079121</v>
      </c>
      <c r="I5350" s="20">
        <v>4421.2484959997973</v>
      </c>
      <c r="J5350" s="19">
        <f t="shared" si="417"/>
        <v>4412405.9990077978</v>
      </c>
      <c r="K5350" s="19">
        <f t="shared" si="418"/>
        <v>2497.9415999998855</v>
      </c>
      <c r="L5350" s="19">
        <f t="shared" si="419"/>
        <v>2492945.716799886</v>
      </c>
      <c r="M5350" s="29">
        <f>Table4[[#This Row],[Revenue]]/Table4[[#This Row],[Units]]</f>
        <v>4.4301087134266508</v>
      </c>
      <c r="N5350" s="31">
        <f t="shared" si="420"/>
        <v>0.56498556963263713</v>
      </c>
    </row>
    <row r="5351" spans="1:14" x14ac:dyDescent="0.25">
      <c r="A5351" s="35">
        <v>2000</v>
      </c>
      <c r="B5351" s="15" t="s">
        <v>175</v>
      </c>
      <c r="C5351" s="15" t="s">
        <v>169</v>
      </c>
      <c r="D5351" s="15" t="s">
        <v>6</v>
      </c>
      <c r="E5351" s="15" t="s">
        <v>56</v>
      </c>
      <c r="F5351" s="16">
        <v>877</v>
      </c>
      <c r="G5351" s="19">
        <v>2032.2777457199036</v>
      </c>
      <c r="H5351" s="19">
        <f t="shared" si="416"/>
        <v>1782307.5829963554</v>
      </c>
      <c r="I5351" s="20">
        <v>4279.9482119997974</v>
      </c>
      <c r="J5351" s="19">
        <f t="shared" si="417"/>
        <v>3753514.5819238224</v>
      </c>
      <c r="K5351" s="19">
        <f t="shared" si="418"/>
        <v>2247.6704662798938</v>
      </c>
      <c r="L5351" s="19">
        <f t="shared" si="419"/>
        <v>1971206.998927467</v>
      </c>
      <c r="M5351" s="29">
        <f>Table4[[#This Row],[Revenue]]/Table4[[#This Row],[Units]]</f>
        <v>4.8802146088937253</v>
      </c>
      <c r="N5351" s="31">
        <f t="shared" si="420"/>
        <v>0.52516300547236627</v>
      </c>
    </row>
    <row r="5352" spans="1:14" x14ac:dyDescent="0.25">
      <c r="A5352" s="35">
        <v>2000</v>
      </c>
      <c r="B5352" s="15" t="s">
        <v>172</v>
      </c>
      <c r="C5352" s="15" t="s">
        <v>169</v>
      </c>
      <c r="D5352" s="15" t="s">
        <v>6</v>
      </c>
      <c r="E5352" s="15" t="s">
        <v>56</v>
      </c>
      <c r="F5352" s="16">
        <v>996</v>
      </c>
      <c r="G5352" s="19">
        <v>1868.2141319999173</v>
      </c>
      <c r="H5352" s="19">
        <f t="shared" si="416"/>
        <v>1860741.2754719176</v>
      </c>
      <c r="I5352" s="20">
        <v>3558.6193319998424</v>
      </c>
      <c r="J5352" s="19">
        <f t="shared" si="417"/>
        <v>3544384.8546718429</v>
      </c>
      <c r="K5352" s="19">
        <f t="shared" si="418"/>
        <v>1690.4051999999251</v>
      </c>
      <c r="L5352" s="19">
        <f t="shared" si="419"/>
        <v>1683643.5791999253</v>
      </c>
      <c r="M5352" s="29">
        <f>Table4[[#This Row],[Revenue]]/Table4[[#This Row],[Units]]</f>
        <v>3.5729109759034561</v>
      </c>
      <c r="N5352" s="31">
        <f t="shared" si="420"/>
        <v>0.47501714634084385</v>
      </c>
    </row>
    <row r="5353" spans="1:14" x14ac:dyDescent="0.25">
      <c r="A5353" s="35">
        <v>2000</v>
      </c>
      <c r="B5353" s="15" t="s">
        <v>176</v>
      </c>
      <c r="C5353" s="15" t="s">
        <v>169</v>
      </c>
      <c r="D5353" s="15" t="s">
        <v>6</v>
      </c>
      <c r="E5353" s="15" t="s">
        <v>56</v>
      </c>
      <c r="F5353" s="16">
        <v>879</v>
      </c>
      <c r="G5353" s="19">
        <v>1673.7142839999233</v>
      </c>
      <c r="H5353" s="19">
        <f t="shared" si="416"/>
        <v>1471194.8556359326</v>
      </c>
      <c r="I5353" s="20">
        <v>4021.6456839998154</v>
      </c>
      <c r="J5353" s="19">
        <f t="shared" si="417"/>
        <v>3535026.5562358378</v>
      </c>
      <c r="K5353" s="19">
        <f t="shared" si="418"/>
        <v>2347.9313999998922</v>
      </c>
      <c r="L5353" s="19">
        <f t="shared" si="419"/>
        <v>2063831.7005999051</v>
      </c>
      <c r="M5353" s="29">
        <f>Table4[[#This Row],[Revenue]]/Table4[[#This Row],[Units]]</f>
        <v>4.575251062570894</v>
      </c>
      <c r="N5353" s="31">
        <f t="shared" si="420"/>
        <v>0.58382353506207085</v>
      </c>
    </row>
    <row r="5354" spans="1:14" x14ac:dyDescent="0.25">
      <c r="A5354" s="35">
        <v>2000</v>
      </c>
      <c r="B5354" s="15" t="s">
        <v>172</v>
      </c>
      <c r="C5354" s="15" t="s">
        <v>169</v>
      </c>
      <c r="D5354" s="15" t="s">
        <v>6</v>
      </c>
      <c r="E5354" s="15" t="s">
        <v>56</v>
      </c>
      <c r="F5354" s="16">
        <v>866</v>
      </c>
      <c r="G5354" s="19">
        <v>1624.8021899999283</v>
      </c>
      <c r="H5354" s="19">
        <f t="shared" si="416"/>
        <v>1407078.696539938</v>
      </c>
      <c r="I5354" s="20">
        <v>3168.7236899998597</v>
      </c>
      <c r="J5354" s="19">
        <f t="shared" si="417"/>
        <v>2744114.7155398787</v>
      </c>
      <c r="K5354" s="19">
        <f t="shared" si="418"/>
        <v>1543.9214999999315</v>
      </c>
      <c r="L5354" s="19">
        <f t="shared" si="419"/>
        <v>1337036.0189999407</v>
      </c>
      <c r="M5354" s="29">
        <f>Table4[[#This Row],[Revenue]]/Table4[[#This Row],[Units]]</f>
        <v>3.6590342840645032</v>
      </c>
      <c r="N5354" s="31">
        <f t="shared" si="420"/>
        <v>0.48723765498152344</v>
      </c>
    </row>
    <row r="5355" spans="1:14" x14ac:dyDescent="0.25">
      <c r="A5355" s="35">
        <v>2001</v>
      </c>
      <c r="B5355" s="15" t="s">
        <v>176</v>
      </c>
      <c r="C5355" s="15" t="s">
        <v>169</v>
      </c>
      <c r="D5355" s="15" t="s">
        <v>6</v>
      </c>
      <c r="E5355" s="15" t="s">
        <v>56</v>
      </c>
      <c r="F5355" s="16">
        <v>1002</v>
      </c>
      <c r="G5355" s="19">
        <v>2177.4596999998848</v>
      </c>
      <c r="H5355" s="19">
        <f t="shared" si="416"/>
        <v>2181814.6193998847</v>
      </c>
      <c r="I5355" s="20">
        <v>5204.1671999997243</v>
      </c>
      <c r="J5355" s="19">
        <f t="shared" si="417"/>
        <v>5214575.5343997236</v>
      </c>
      <c r="K5355" s="19">
        <f t="shared" si="418"/>
        <v>3026.7074999998395</v>
      </c>
      <c r="L5355" s="19">
        <f t="shared" si="419"/>
        <v>3032760.9149998389</v>
      </c>
      <c r="M5355" s="29">
        <f>Table4[[#This Row],[Revenue]]/Table4[[#This Row],[Units]]</f>
        <v>5.1937796407182875</v>
      </c>
      <c r="N5355" s="31">
        <f t="shared" si="420"/>
        <v>0.58159305488878221</v>
      </c>
    </row>
    <row r="5356" spans="1:14" x14ac:dyDescent="0.25">
      <c r="A5356" s="35">
        <v>2001</v>
      </c>
      <c r="B5356" s="15" t="s">
        <v>172</v>
      </c>
      <c r="C5356" s="15" t="s">
        <v>169</v>
      </c>
      <c r="D5356" s="15" t="s">
        <v>6</v>
      </c>
      <c r="E5356" s="15" t="s">
        <v>56</v>
      </c>
      <c r="F5356" s="16">
        <v>1007</v>
      </c>
      <c r="G5356" s="19">
        <v>2102.8156799998942</v>
      </c>
      <c r="H5356" s="19">
        <f t="shared" si="416"/>
        <v>2117535.3897598935</v>
      </c>
      <c r="I5356" s="20">
        <v>5162.8411799997402</v>
      </c>
      <c r="J5356" s="19">
        <f t="shared" si="417"/>
        <v>5198981.0682597384</v>
      </c>
      <c r="K5356" s="19">
        <f t="shared" si="418"/>
        <v>3060.025499999846</v>
      </c>
      <c r="L5356" s="19">
        <f t="shared" si="419"/>
        <v>3081445.6784998449</v>
      </c>
      <c r="M5356" s="29">
        <f>Table4[[#This Row],[Revenue]]/Table4[[#This Row],[Units]]</f>
        <v>5.1269525124128501</v>
      </c>
      <c r="N5356" s="31">
        <f t="shared" si="420"/>
        <v>0.59270184638916201</v>
      </c>
    </row>
    <row r="5357" spans="1:14" x14ac:dyDescent="0.25">
      <c r="A5357" s="35">
        <v>2001</v>
      </c>
      <c r="B5357" s="15" t="s">
        <v>173</v>
      </c>
      <c r="C5357" s="15" t="s">
        <v>169</v>
      </c>
      <c r="D5357" s="15" t="s">
        <v>6</v>
      </c>
      <c r="E5357" s="15" t="s">
        <v>56</v>
      </c>
      <c r="F5357" s="16">
        <v>1005</v>
      </c>
      <c r="G5357" s="19">
        <v>2129.7689399998899</v>
      </c>
      <c r="H5357" s="19">
        <f t="shared" si="416"/>
        <v>2140417.7846998894</v>
      </c>
      <c r="I5357" s="20">
        <v>5090.1854399997374</v>
      </c>
      <c r="J5357" s="19">
        <f t="shared" si="417"/>
        <v>5115636.3671997357</v>
      </c>
      <c r="K5357" s="19">
        <f t="shared" si="418"/>
        <v>2960.4164999998475</v>
      </c>
      <c r="L5357" s="19">
        <f t="shared" si="419"/>
        <v>2975218.5824998464</v>
      </c>
      <c r="M5357" s="29">
        <f>Table4[[#This Row],[Revenue]]/Table4[[#This Row],[Units]]</f>
        <v>5.0648611343280967</v>
      </c>
      <c r="N5357" s="31">
        <f t="shared" si="420"/>
        <v>0.58159305488878221</v>
      </c>
    </row>
    <row r="5358" spans="1:14" x14ac:dyDescent="0.25">
      <c r="A5358" s="35">
        <v>2001</v>
      </c>
      <c r="B5358" s="15" t="s">
        <v>175</v>
      </c>
      <c r="C5358" s="15" t="s">
        <v>169</v>
      </c>
      <c r="D5358" s="15" t="s">
        <v>6</v>
      </c>
      <c r="E5358" s="15" t="s">
        <v>56</v>
      </c>
      <c r="F5358" s="16">
        <v>999</v>
      </c>
      <c r="G5358" s="19">
        <v>2492.0574078398649</v>
      </c>
      <c r="H5358" s="19">
        <f t="shared" si="416"/>
        <v>2489565.3504320253</v>
      </c>
      <c r="I5358" s="20">
        <v>5061.6348639997259</v>
      </c>
      <c r="J5358" s="19">
        <f t="shared" si="417"/>
        <v>5056573.2291357266</v>
      </c>
      <c r="K5358" s="19">
        <f t="shared" si="418"/>
        <v>2569.577456159861</v>
      </c>
      <c r="L5358" s="19">
        <f t="shared" si="419"/>
        <v>2567007.8787037013</v>
      </c>
      <c r="M5358" s="29">
        <f>Table4[[#This Row],[Revenue]]/Table4[[#This Row],[Units]]</f>
        <v>5.0667015655652916</v>
      </c>
      <c r="N5358" s="31">
        <f t="shared" si="420"/>
        <v>0.50765760968569151</v>
      </c>
    </row>
    <row r="5359" spans="1:14" x14ac:dyDescent="0.25">
      <c r="A5359" s="35">
        <v>2001</v>
      </c>
      <c r="B5359" s="15" t="s">
        <v>174</v>
      </c>
      <c r="C5359" s="15" t="s">
        <v>169</v>
      </c>
      <c r="D5359" s="15" t="s">
        <v>6</v>
      </c>
      <c r="E5359" s="15" t="s">
        <v>56</v>
      </c>
      <c r="F5359" s="16">
        <v>1011</v>
      </c>
      <c r="G5359" s="19">
        <v>2378.6671154398837</v>
      </c>
      <c r="H5359" s="19">
        <f t="shared" si="416"/>
        <v>2404832.4537097225</v>
      </c>
      <c r="I5359" s="20">
        <v>4964.1468239997575</v>
      </c>
      <c r="J5359" s="19">
        <f t="shared" si="417"/>
        <v>5018752.4390637549</v>
      </c>
      <c r="K5359" s="19">
        <f t="shared" si="418"/>
        <v>2585.4797085598739</v>
      </c>
      <c r="L5359" s="19">
        <f t="shared" si="419"/>
        <v>2613919.9853540324</v>
      </c>
      <c r="M5359" s="29">
        <f>Table4[[#This Row],[Revenue]]/Table4[[#This Row],[Units]]</f>
        <v>4.9101353353113328</v>
      </c>
      <c r="N5359" s="31">
        <f t="shared" si="420"/>
        <v>0.52083062814743208</v>
      </c>
    </row>
    <row r="5360" spans="1:14" x14ac:dyDescent="0.25">
      <c r="A5360" s="35">
        <v>2001</v>
      </c>
      <c r="B5360" s="15" t="s">
        <v>172</v>
      </c>
      <c r="C5360" s="15" t="s">
        <v>169</v>
      </c>
      <c r="D5360" s="15" t="s">
        <v>6</v>
      </c>
      <c r="E5360" s="15" t="s">
        <v>56</v>
      </c>
      <c r="F5360" s="16">
        <v>872</v>
      </c>
      <c r="G5360" s="19">
        <v>3302.202183379834</v>
      </c>
      <c r="H5360" s="19">
        <f t="shared" si="416"/>
        <v>2879520.3039072151</v>
      </c>
      <c r="I5360" s="20">
        <v>5233.7205979997616</v>
      </c>
      <c r="J5360" s="19">
        <f t="shared" si="417"/>
        <v>4563804.3614557926</v>
      </c>
      <c r="K5360" s="19">
        <f t="shared" si="418"/>
        <v>1931.5184146199276</v>
      </c>
      <c r="L5360" s="19">
        <f t="shared" si="419"/>
        <v>1684284.0575485774</v>
      </c>
      <c r="M5360" s="29">
        <f>Table4[[#This Row],[Revenue]]/Table4[[#This Row],[Units]]</f>
        <v>6.0019731628437629</v>
      </c>
      <c r="N5360" s="31">
        <f t="shared" si="420"/>
        <v>0.36905264208374455</v>
      </c>
    </row>
    <row r="5361" spans="1:19" x14ac:dyDescent="0.25">
      <c r="A5361" s="35">
        <v>2001</v>
      </c>
      <c r="B5361" s="15" t="s">
        <v>176</v>
      </c>
      <c r="C5361" s="15" t="s">
        <v>169</v>
      </c>
      <c r="D5361" s="15" t="s">
        <v>6</v>
      </c>
      <c r="E5361" s="15" t="s">
        <v>56</v>
      </c>
      <c r="F5361" s="16">
        <v>867</v>
      </c>
      <c r="G5361" s="19">
        <v>3371.2274335798215</v>
      </c>
      <c r="H5361" s="19">
        <f t="shared" si="416"/>
        <v>2922854.1849137051</v>
      </c>
      <c r="I5361" s="20">
        <v>5255.291017999748</v>
      </c>
      <c r="J5361" s="19">
        <f t="shared" si="417"/>
        <v>4556337.3126057815</v>
      </c>
      <c r="K5361" s="19">
        <f t="shared" si="418"/>
        <v>1884.0635844199264</v>
      </c>
      <c r="L5361" s="19">
        <f t="shared" si="419"/>
        <v>1633483.1276920764</v>
      </c>
      <c r="M5361" s="29">
        <f>Table4[[#This Row],[Revenue]]/Table4[[#This Row],[Units]]</f>
        <v>6.061465995386099</v>
      </c>
      <c r="N5361" s="31">
        <f t="shared" si="420"/>
        <v>0.35850794522451257</v>
      </c>
    </row>
    <row r="5362" spans="1:19" x14ac:dyDescent="0.25">
      <c r="A5362" s="35">
        <v>2001</v>
      </c>
      <c r="B5362" s="15" t="s">
        <v>173</v>
      </c>
      <c r="C5362" s="15" t="s">
        <v>169</v>
      </c>
      <c r="D5362" s="15" t="s">
        <v>6</v>
      </c>
      <c r="E5362" s="15" t="s">
        <v>56</v>
      </c>
      <c r="F5362" s="16">
        <v>869</v>
      </c>
      <c r="G5362" s="19">
        <v>3297.4077709798298</v>
      </c>
      <c r="H5362" s="19">
        <f t="shared" si="416"/>
        <v>2865447.3529814719</v>
      </c>
      <c r="I5362" s="20">
        <v>5151.1645579997603</v>
      </c>
      <c r="J5362" s="19">
        <f t="shared" si="417"/>
        <v>4476362.0009017913</v>
      </c>
      <c r="K5362" s="19">
        <f t="shared" si="418"/>
        <v>1853.7567870199305</v>
      </c>
      <c r="L5362" s="19">
        <f t="shared" si="419"/>
        <v>1610914.6479203193</v>
      </c>
      <c r="M5362" s="29">
        <f>Table4[[#This Row],[Revenue]]/Table4[[#This Row],[Units]]</f>
        <v>5.9276922416568016</v>
      </c>
      <c r="N5362" s="31">
        <f t="shared" si="420"/>
        <v>0.35987139726317724</v>
      </c>
    </row>
    <row r="5363" spans="1:19" x14ac:dyDescent="0.25">
      <c r="A5363" s="35">
        <v>2001</v>
      </c>
      <c r="B5363" s="15" t="s">
        <v>175</v>
      </c>
      <c r="C5363" s="15" t="s">
        <v>169</v>
      </c>
      <c r="D5363" s="15" t="s">
        <v>6</v>
      </c>
      <c r="E5363" s="15" t="s">
        <v>56</v>
      </c>
      <c r="F5363" s="16">
        <v>881</v>
      </c>
      <c r="G5363" s="19">
        <v>2234.7407887198788</v>
      </c>
      <c r="H5363" s="19">
        <f t="shared" si="416"/>
        <v>1968806.6348622132</v>
      </c>
      <c r="I5363" s="20">
        <v>4602.793511999751</v>
      </c>
      <c r="J5363" s="19">
        <f t="shared" si="417"/>
        <v>4055061.0840717806</v>
      </c>
      <c r="K5363" s="19">
        <f t="shared" si="418"/>
        <v>2368.0527232798722</v>
      </c>
      <c r="L5363" s="19">
        <f t="shared" si="419"/>
        <v>2086254.4492095674</v>
      </c>
      <c r="M5363" s="29">
        <f>Table4[[#This Row],[Revenue]]/Table4[[#This Row],[Units]]</f>
        <v>5.2245102292846211</v>
      </c>
      <c r="N5363" s="31">
        <f t="shared" si="420"/>
        <v>0.5144816331878066</v>
      </c>
    </row>
    <row r="5364" spans="1:19" x14ac:dyDescent="0.25">
      <c r="A5364" s="35">
        <v>2001</v>
      </c>
      <c r="B5364" s="15" t="s">
        <v>174</v>
      </c>
      <c r="C5364" s="15" t="s">
        <v>169</v>
      </c>
      <c r="D5364" s="15" t="s">
        <v>6</v>
      </c>
      <c r="E5364" s="15" t="s">
        <v>56</v>
      </c>
      <c r="F5364" s="16">
        <v>875</v>
      </c>
      <c r="G5364" s="19">
        <v>2143.4757983198951</v>
      </c>
      <c r="H5364" s="19">
        <f t="shared" si="416"/>
        <v>1875541.3235299082</v>
      </c>
      <c r="I5364" s="20">
        <v>4544.8096719997775</v>
      </c>
      <c r="J5364" s="19">
        <f t="shared" si="417"/>
        <v>3976708.4629998053</v>
      </c>
      <c r="K5364" s="19">
        <f t="shared" si="418"/>
        <v>2401.3338736798823</v>
      </c>
      <c r="L5364" s="19">
        <f t="shared" si="419"/>
        <v>2101167.1394698974</v>
      </c>
      <c r="M5364" s="29">
        <f>Table4[[#This Row],[Revenue]]/Table4[[#This Row],[Units]]</f>
        <v>5.1940681965711741</v>
      </c>
      <c r="N5364" s="31">
        <f t="shared" si="420"/>
        <v>0.52836841297762493</v>
      </c>
    </row>
    <row r="5365" spans="1:19" x14ac:dyDescent="0.25">
      <c r="A5365" s="35">
        <v>2002</v>
      </c>
      <c r="B5365" s="15" t="s">
        <v>175</v>
      </c>
      <c r="C5365" s="15" t="s">
        <v>169</v>
      </c>
      <c r="D5365" s="15" t="s">
        <v>6</v>
      </c>
      <c r="E5365" s="15" t="s">
        <v>56</v>
      </c>
      <c r="F5365" s="16">
        <v>1864.9679110593131</v>
      </c>
      <c r="G5365" s="19">
        <v>5058.8990310441077</v>
      </c>
      <c r="H5365" s="19">
        <f t="shared" si="416"/>
        <v>9434684.358186312</v>
      </c>
      <c r="I5365" s="20">
        <v>12205.922559906716</v>
      </c>
      <c r="J5365" s="19">
        <f t="shared" si="417"/>
        <v>22763653.89910097</v>
      </c>
      <c r="K5365" s="19">
        <f t="shared" si="418"/>
        <v>7147.0235288626081</v>
      </c>
      <c r="L5365" s="19">
        <f t="shared" si="419"/>
        <v>13328969.540914658</v>
      </c>
      <c r="M5365" s="29">
        <f>Table4[[#This Row],[Revenue]]/Table4[[#This Row],[Units]]</f>
        <v>6.5448432048215119</v>
      </c>
      <c r="N5365" s="31">
        <f t="shared" si="420"/>
        <v>0.58553734826556436</v>
      </c>
      <c r="O5365" s="41"/>
      <c r="P5365" s="41"/>
      <c r="Q5365" s="41"/>
      <c r="R5365" s="41"/>
      <c r="S5365" s="41"/>
    </row>
    <row r="5366" spans="1:19" x14ac:dyDescent="0.25">
      <c r="A5366" s="35">
        <v>2002</v>
      </c>
      <c r="B5366" s="15" t="s">
        <v>176</v>
      </c>
      <c r="C5366" s="15" t="s">
        <v>169</v>
      </c>
      <c r="D5366" s="15" t="s">
        <v>6</v>
      </c>
      <c r="E5366" s="15" t="s">
        <v>56</v>
      </c>
      <c r="F5366" s="16">
        <v>1522.6981009630117</v>
      </c>
      <c r="G5366" s="19">
        <v>4314.3939838736414</v>
      </c>
      <c r="H5366" s="19">
        <f t="shared" si="416"/>
        <v>6569519.5260506365</v>
      </c>
      <c r="I5366" s="20">
        <v>9576.8399120001231</v>
      </c>
      <c r="J5366" s="19">
        <f t="shared" si="417"/>
        <v>14582635.947229363</v>
      </c>
      <c r="K5366" s="19">
        <f t="shared" si="418"/>
        <v>5262.4459281264817</v>
      </c>
      <c r="L5366" s="19">
        <f t="shared" si="419"/>
        <v>8013116.4211787265</v>
      </c>
      <c r="M5366" s="29">
        <f>Table4[[#This Row],[Revenue]]/Table4[[#This Row],[Units]]</f>
        <v>6.2893884913518763</v>
      </c>
      <c r="N5366" s="31">
        <f t="shared" si="420"/>
        <v>0.54949711767996123</v>
      </c>
      <c r="O5366" s="41"/>
      <c r="P5366" s="41"/>
      <c r="Q5366" s="41"/>
      <c r="R5366" s="41"/>
      <c r="S5366" s="41"/>
    </row>
    <row r="5367" spans="1:19" x14ac:dyDescent="0.25">
      <c r="A5367" s="35">
        <v>2002</v>
      </c>
      <c r="B5367" s="15" t="s">
        <v>174</v>
      </c>
      <c r="C5367" s="15" t="s">
        <v>169</v>
      </c>
      <c r="D5367" s="15" t="s">
        <v>6</v>
      </c>
      <c r="E5367" s="15" t="s">
        <v>56</v>
      </c>
      <c r="F5367" s="16">
        <v>1596.9047037883533</v>
      </c>
      <c r="G5367" s="19">
        <v>3641.6359275180703</v>
      </c>
      <c r="H5367" s="19">
        <f t="shared" si="416"/>
        <v>5815345.5421382692</v>
      </c>
      <c r="I5367" s="20">
        <v>8945.7565725709101</v>
      </c>
      <c r="J5367" s="19">
        <f t="shared" si="417"/>
        <v>14285520.749684064</v>
      </c>
      <c r="K5367" s="19">
        <f t="shared" si="418"/>
        <v>5304.1206450528398</v>
      </c>
      <c r="L5367" s="19">
        <f t="shared" si="419"/>
        <v>8470175.2075457945</v>
      </c>
      <c r="M5367" s="29">
        <f>Table4[[#This Row],[Revenue]]/Table4[[#This Row],[Units]]</f>
        <v>5.6019351382388693</v>
      </c>
      <c r="N5367" s="31">
        <f t="shared" si="420"/>
        <v>0.59292029712904371</v>
      </c>
    </row>
    <row r="5368" spans="1:19" x14ac:dyDescent="0.25">
      <c r="A5368" s="35">
        <v>2002</v>
      </c>
      <c r="B5368" s="15" t="s">
        <v>172</v>
      </c>
      <c r="C5368" s="15" t="s">
        <v>169</v>
      </c>
      <c r="D5368" s="15" t="s">
        <v>6</v>
      </c>
      <c r="E5368" s="15" t="s">
        <v>56</v>
      </c>
      <c r="F5368" s="16">
        <v>1313.0523831918229</v>
      </c>
      <c r="G5368" s="19">
        <v>3805.2259181127652</v>
      </c>
      <c r="H5368" s="19">
        <f t="shared" si="416"/>
        <v>4996460.9603612581</v>
      </c>
      <c r="I5368" s="20">
        <v>7764.7834164837695</v>
      </c>
      <c r="J5368" s="19">
        <f t="shared" si="417"/>
        <v>10195567.369982358</v>
      </c>
      <c r="K5368" s="19">
        <f t="shared" si="418"/>
        <v>3959.5574983710044</v>
      </c>
      <c r="L5368" s="19">
        <f t="shared" si="419"/>
        <v>5199106.4096210999</v>
      </c>
      <c r="M5368" s="29">
        <f>Table4[[#This Row],[Revenue]]/Table4[[#This Row],[Units]]</f>
        <v>5.9135366691226805</v>
      </c>
      <c r="N5368" s="31">
        <f t="shared" si="420"/>
        <v>0.50993791919106268</v>
      </c>
    </row>
    <row r="5369" spans="1:19" x14ac:dyDescent="0.25">
      <c r="A5369" s="35">
        <v>2002</v>
      </c>
      <c r="B5369" s="15" t="s">
        <v>173</v>
      </c>
      <c r="C5369" s="15" t="s">
        <v>169</v>
      </c>
      <c r="D5369" s="15" t="s">
        <v>6</v>
      </c>
      <c r="E5369" s="15" t="s">
        <v>56</v>
      </c>
      <c r="F5369" s="16">
        <v>1163.4223939033752</v>
      </c>
      <c r="G5369" s="19">
        <v>2473.5958131995922</v>
      </c>
      <c r="H5369" s="19">
        <f t="shared" si="416"/>
        <v>2877836.7625420359</v>
      </c>
      <c r="I5369" s="20">
        <v>5539.3050641035788</v>
      </c>
      <c r="J5369" s="19">
        <f t="shared" si="417"/>
        <v>6444551.5582404751</v>
      </c>
      <c r="K5369" s="19">
        <f t="shared" si="418"/>
        <v>3065.7092509039867</v>
      </c>
      <c r="L5369" s="19">
        <f t="shared" si="419"/>
        <v>3566714.7956984392</v>
      </c>
      <c r="M5369" s="29">
        <f>Table4[[#This Row],[Revenue]]/Table4[[#This Row],[Units]]</f>
        <v>4.7612157829614805</v>
      </c>
      <c r="N5369" s="31">
        <f t="shared" si="420"/>
        <v>0.55344654526625314</v>
      </c>
    </row>
    <row r="5370" spans="1:19" x14ac:dyDescent="0.25">
      <c r="A5370" s="35">
        <v>2007</v>
      </c>
      <c r="B5370" s="15" t="s">
        <v>171</v>
      </c>
      <c r="C5370" s="15" t="s">
        <v>169</v>
      </c>
      <c r="D5370" s="15" t="s">
        <v>6</v>
      </c>
      <c r="E5370" s="15" t="s">
        <v>56</v>
      </c>
      <c r="F5370" s="16">
        <v>153</v>
      </c>
      <c r="G5370" s="19">
        <v>208.28530567139865</v>
      </c>
      <c r="H5370" s="19">
        <f t="shared" si="416"/>
        <v>31867.651767723994</v>
      </c>
      <c r="I5370" s="20">
        <v>468.48399893999698</v>
      </c>
      <c r="J5370" s="19">
        <f t="shared" si="417"/>
        <v>71678.051837819541</v>
      </c>
      <c r="K5370" s="19">
        <f t="shared" si="418"/>
        <v>260.19869326859833</v>
      </c>
      <c r="L5370" s="19">
        <f t="shared" si="419"/>
        <v>39810.400070095551</v>
      </c>
      <c r="M5370" s="29">
        <f>Table4[[#This Row],[Revenue]]/Table4[[#This Row],[Units]]</f>
        <v>3.0619869211764508</v>
      </c>
      <c r="N5370" s="31">
        <f t="shared" si="420"/>
        <v>0.55540572112885411</v>
      </c>
    </row>
    <row r="5371" spans="1:19" x14ac:dyDescent="0.25">
      <c r="A5371" s="35">
        <v>2008</v>
      </c>
      <c r="B5371" s="15" t="s">
        <v>175</v>
      </c>
      <c r="C5371" s="15" t="s">
        <v>169</v>
      </c>
      <c r="D5371" s="15" t="s">
        <v>6</v>
      </c>
      <c r="E5371" s="15" t="s">
        <v>56</v>
      </c>
      <c r="F5371" s="16">
        <v>883</v>
      </c>
      <c r="G5371" s="19">
        <v>1286.8815509999674</v>
      </c>
      <c r="H5371" s="19">
        <f t="shared" si="416"/>
        <v>1136316.4095329712</v>
      </c>
      <c r="I5371" s="20">
        <v>2686.6764270899325</v>
      </c>
      <c r="J5371" s="19">
        <f t="shared" si="417"/>
        <v>2372335.2851204104</v>
      </c>
      <c r="K5371" s="19">
        <f t="shared" si="418"/>
        <v>1399.7948760899651</v>
      </c>
      <c r="L5371" s="19">
        <f t="shared" si="419"/>
        <v>1236018.8755874392</v>
      </c>
      <c r="M5371" s="29">
        <f>Table4[[#This Row],[Revenue]]/Table4[[#This Row],[Units]]</f>
        <v>3.0426686603509996</v>
      </c>
      <c r="N5371" s="31">
        <f t="shared" si="420"/>
        <v>0.52101356976811297</v>
      </c>
    </row>
    <row r="5372" spans="1:19" x14ac:dyDescent="0.25">
      <c r="A5372" s="35">
        <v>2009</v>
      </c>
      <c r="B5372" s="15" t="s">
        <v>176</v>
      </c>
      <c r="C5372" s="15" t="s">
        <v>169</v>
      </c>
      <c r="D5372" s="15" t="s">
        <v>6</v>
      </c>
      <c r="E5372" s="15" t="s">
        <v>56</v>
      </c>
      <c r="F5372" s="16">
        <v>153</v>
      </c>
      <c r="G5372" s="19">
        <v>288.16022156998963</v>
      </c>
      <c r="H5372" s="19">
        <f t="shared" si="416"/>
        <v>44088.513900208411</v>
      </c>
      <c r="I5372" s="20">
        <v>644.28104699997675</v>
      </c>
      <c r="J5372" s="19">
        <f t="shared" si="417"/>
        <v>98575.000190996449</v>
      </c>
      <c r="K5372" s="19">
        <f t="shared" si="418"/>
        <v>356.12082542998712</v>
      </c>
      <c r="L5372" s="19">
        <f t="shared" si="419"/>
        <v>54486.486290788038</v>
      </c>
      <c r="M5372" s="29">
        <f>Table4[[#This Row],[Revenue]]/Table4[[#This Row],[Units]]</f>
        <v>4.2109872352939659</v>
      </c>
      <c r="N5372" s="31">
        <f t="shared" si="420"/>
        <v>0.55274142718961583</v>
      </c>
    </row>
    <row r="5373" spans="1:19" x14ac:dyDescent="0.25">
      <c r="A5373" s="35">
        <v>2010</v>
      </c>
      <c r="B5373" s="15" t="s">
        <v>174</v>
      </c>
      <c r="C5373" s="15" t="s">
        <v>169</v>
      </c>
      <c r="D5373" s="15" t="s">
        <v>6</v>
      </c>
      <c r="E5373" s="15" t="s">
        <v>56</v>
      </c>
      <c r="F5373" s="16">
        <v>883</v>
      </c>
      <c r="G5373" s="19">
        <v>1628.7747359999298</v>
      </c>
      <c r="H5373" s="19">
        <f t="shared" si="416"/>
        <v>1438208.0918879381</v>
      </c>
      <c r="I5373" s="20">
        <v>3165.5643359998635</v>
      </c>
      <c r="J5373" s="19">
        <f t="shared" si="417"/>
        <v>2795193.3086878792</v>
      </c>
      <c r="K5373" s="19">
        <f t="shared" si="418"/>
        <v>1536.7895999999337</v>
      </c>
      <c r="L5373" s="19">
        <f t="shared" si="419"/>
        <v>1356985.2167999411</v>
      </c>
      <c r="M5373" s="29">
        <f>Table4[[#This Row],[Revenue]]/Table4[[#This Row],[Units]]</f>
        <v>3.585010573046278</v>
      </c>
      <c r="N5373" s="31">
        <f t="shared" si="420"/>
        <v>0.48547097353955027</v>
      </c>
    </row>
    <row r="5374" spans="1:19" x14ac:dyDescent="0.25">
      <c r="A5374" s="35">
        <v>2010</v>
      </c>
      <c r="B5374" s="15" t="s">
        <v>174</v>
      </c>
      <c r="C5374" s="15" t="s">
        <v>169</v>
      </c>
      <c r="D5374" s="15" t="s">
        <v>6</v>
      </c>
      <c r="E5374" s="15" t="s">
        <v>56</v>
      </c>
      <c r="F5374" s="16">
        <v>141</v>
      </c>
      <c r="G5374" s="19">
        <v>286.01034266998766</v>
      </c>
      <c r="H5374" s="19">
        <f t="shared" si="416"/>
        <v>40327.458316468263</v>
      </c>
      <c r="I5374" s="20">
        <v>678.1578569999707</v>
      </c>
      <c r="J5374" s="19">
        <f t="shared" si="417"/>
        <v>95620.257836995865</v>
      </c>
      <c r="K5374" s="19">
        <f t="shared" si="418"/>
        <v>392.14751432998304</v>
      </c>
      <c r="L5374" s="19">
        <f t="shared" si="419"/>
        <v>55292.799520527602</v>
      </c>
      <c r="M5374" s="29">
        <f>Table4[[#This Row],[Revenue]]/Table4[[#This Row],[Units]]</f>
        <v>4.8096301914891537</v>
      </c>
      <c r="N5374" s="31">
        <f t="shared" si="420"/>
        <v>0.57825403080156301</v>
      </c>
    </row>
    <row r="5375" spans="1:19" x14ac:dyDescent="0.25">
      <c r="A5375" s="35">
        <v>2015</v>
      </c>
      <c r="B5375" s="15" t="s">
        <v>176</v>
      </c>
      <c r="C5375" s="15" t="s">
        <v>169</v>
      </c>
      <c r="D5375" s="15" t="s">
        <v>6</v>
      </c>
      <c r="E5375" s="15" t="s">
        <v>56</v>
      </c>
      <c r="F5375" s="16">
        <v>783</v>
      </c>
      <c r="G5375" s="19">
        <v>2781.5453987998521</v>
      </c>
      <c r="H5375" s="19">
        <f t="shared" si="416"/>
        <v>2177950.0472602844</v>
      </c>
      <c r="I5375" s="20">
        <v>4628.8674799997807</v>
      </c>
      <c r="J5375" s="19">
        <f t="shared" si="417"/>
        <v>3624403.2368398281</v>
      </c>
      <c r="K5375" s="19">
        <f t="shared" si="418"/>
        <v>1847.3220811999286</v>
      </c>
      <c r="L5375" s="19">
        <f t="shared" si="419"/>
        <v>1446453.1895795437</v>
      </c>
      <c r="M5375" s="29">
        <f>Table4[[#This Row],[Revenue]]/Table4[[#This Row],[Units]]</f>
        <v>5.9117081481478682</v>
      </c>
      <c r="N5375" s="31">
        <f t="shared" si="420"/>
        <v>0.39908726900948482</v>
      </c>
    </row>
    <row r="5376" spans="1:19" x14ac:dyDescent="0.25">
      <c r="A5376" s="35">
        <v>2015</v>
      </c>
      <c r="B5376" s="15" t="s">
        <v>173</v>
      </c>
      <c r="C5376" s="15" t="s">
        <v>169</v>
      </c>
      <c r="D5376" s="15" t="s">
        <v>6</v>
      </c>
      <c r="E5376" s="15" t="s">
        <v>56</v>
      </c>
      <c r="F5376" s="16">
        <v>686</v>
      </c>
      <c r="G5376" s="19">
        <v>2720.8966007998588</v>
      </c>
      <c r="H5376" s="19">
        <f t="shared" si="416"/>
        <v>1866535.0681487031</v>
      </c>
      <c r="I5376" s="20">
        <v>4538.8416799997904</v>
      </c>
      <c r="J5376" s="19">
        <f t="shared" si="417"/>
        <v>3113645.392479856</v>
      </c>
      <c r="K5376" s="19">
        <f t="shared" si="418"/>
        <v>1817.9450791999316</v>
      </c>
      <c r="L5376" s="19">
        <f t="shared" si="419"/>
        <v>1247110.324331153</v>
      </c>
      <c r="M5376" s="29">
        <f>Table4[[#This Row],[Revenue]]/Table4[[#This Row],[Units]]</f>
        <v>6.6163872886294319</v>
      </c>
      <c r="N5376" s="31">
        <f t="shared" si="420"/>
        <v>0.40053062154836289</v>
      </c>
    </row>
    <row r="5377" spans="1:19" x14ac:dyDescent="0.25">
      <c r="A5377" s="35">
        <v>2015</v>
      </c>
      <c r="B5377" s="15" t="s">
        <v>171</v>
      </c>
      <c r="C5377" s="15" t="s">
        <v>169</v>
      </c>
      <c r="D5377" s="15" t="s">
        <v>6</v>
      </c>
      <c r="E5377" s="15" t="s">
        <v>56</v>
      </c>
      <c r="F5377" s="16">
        <v>681</v>
      </c>
      <c r="G5377" s="19">
        <v>1873.7707451998981</v>
      </c>
      <c r="H5377" s="19">
        <f t="shared" si="416"/>
        <v>1276037.8774811307</v>
      </c>
      <c r="I5377" s="20">
        <v>3961.5669199997842</v>
      </c>
      <c r="J5377" s="19">
        <f t="shared" si="417"/>
        <v>2697827.0725198532</v>
      </c>
      <c r="K5377" s="19">
        <f t="shared" si="418"/>
        <v>2087.7961747998861</v>
      </c>
      <c r="L5377" s="19">
        <f t="shared" si="419"/>
        <v>1421789.1950387226</v>
      </c>
      <c r="M5377" s="29">
        <f>Table4[[#This Row],[Revenue]]/Table4[[#This Row],[Units]]</f>
        <v>5.8172788839938097</v>
      </c>
      <c r="N5377" s="31">
        <f t="shared" si="420"/>
        <v>0.52701272424801038</v>
      </c>
    </row>
    <row r="5378" spans="1:19" x14ac:dyDescent="0.25">
      <c r="A5378" s="35">
        <v>2021</v>
      </c>
      <c r="B5378" s="15" t="s">
        <v>172</v>
      </c>
      <c r="C5378" s="15" t="s">
        <v>169</v>
      </c>
      <c r="D5378" s="15" t="s">
        <v>6</v>
      </c>
      <c r="E5378" s="15" t="s">
        <v>56</v>
      </c>
      <c r="F5378" s="16">
        <v>1910.0835939906503</v>
      </c>
      <c r="G5378" s="19">
        <v>3462.3718083003191</v>
      </c>
      <c r="H5378" s="19">
        <f t="shared" ref="H5378:H5441" si="421">G5378*F5378</f>
        <v>6613419.5873301802</v>
      </c>
      <c r="I5378" s="20">
        <v>8642.6165346752186</v>
      </c>
      <c r="J5378" s="19">
        <f t="shared" ref="J5378:J5441" si="422">I5378*F5378</f>
        <v>16508120.052035462</v>
      </c>
      <c r="K5378" s="19">
        <f t="shared" ref="K5378:K5439" si="423">I5378-G5378</f>
        <v>5180.2447263749</v>
      </c>
      <c r="L5378" s="19">
        <f t="shared" ref="L5378:L5439" si="424">J5378-H5378</f>
        <v>9894700.464705281</v>
      </c>
      <c r="M5378" s="29">
        <f>Table4[[#This Row],[Revenue]]/Table4[[#This Row],[Units]]</f>
        <v>4.5247320912372189</v>
      </c>
      <c r="N5378" s="31">
        <f t="shared" ref="N5378:N5439" si="425">K5378/I5378</f>
        <v>0.59938384464833472</v>
      </c>
      <c r="O5378" s="41"/>
      <c r="P5378" s="41"/>
      <c r="Q5378" s="41"/>
      <c r="R5378" s="41"/>
      <c r="S5378" s="41"/>
    </row>
    <row r="5379" spans="1:19" x14ac:dyDescent="0.25">
      <c r="A5379" s="35">
        <v>2021</v>
      </c>
      <c r="B5379" s="15" t="s">
        <v>176</v>
      </c>
      <c r="C5379" s="15" t="s">
        <v>169</v>
      </c>
      <c r="D5379" s="15" t="s">
        <v>6</v>
      </c>
      <c r="E5379" s="15" t="s">
        <v>56</v>
      </c>
      <c r="F5379" s="16">
        <v>1986.7763703408473</v>
      </c>
      <c r="G5379" s="19">
        <v>4183.4740174176422</v>
      </c>
      <c r="H5379" s="19">
        <f t="shared" si="421"/>
        <v>8311627.3237402653</v>
      </c>
      <c r="I5379" s="20">
        <v>8191.6305069350856</v>
      </c>
      <c r="J5379" s="19">
        <f t="shared" si="422"/>
        <v>16274937.925741844</v>
      </c>
      <c r="K5379" s="19">
        <f t="shared" si="423"/>
        <v>4008.1564895174433</v>
      </c>
      <c r="L5379" s="19">
        <f t="shared" si="424"/>
        <v>7963310.6020015785</v>
      </c>
      <c r="M5379" s="29">
        <f>Table4[[#This Row],[Revenue]]/Table4[[#This Row],[Units]]</f>
        <v>4.1230762702949537</v>
      </c>
      <c r="N5379" s="31">
        <f t="shared" si="425"/>
        <v>0.48929898463121757</v>
      </c>
      <c r="O5379" s="41"/>
      <c r="P5379" s="41"/>
      <c r="Q5379" s="41"/>
      <c r="R5379" s="41"/>
      <c r="S5379" s="41"/>
    </row>
    <row r="5380" spans="1:19" x14ac:dyDescent="0.25">
      <c r="A5380" s="35">
        <v>2021</v>
      </c>
      <c r="B5380" s="15" t="s">
        <v>173</v>
      </c>
      <c r="C5380" s="15" t="s">
        <v>169</v>
      </c>
      <c r="D5380" s="15" t="s">
        <v>6</v>
      </c>
      <c r="E5380" s="15" t="s">
        <v>56</v>
      </c>
      <c r="F5380" s="16">
        <v>1981.8821877567545</v>
      </c>
      <c r="G5380" s="19">
        <v>3331.0377920676256</v>
      </c>
      <c r="H5380" s="19">
        <f t="shared" si="421"/>
        <v>6601724.4668434151</v>
      </c>
      <c r="I5380" s="20">
        <v>6417.121728017717</v>
      </c>
      <c r="J5380" s="19">
        <f t="shared" si="422"/>
        <v>12717979.249425158</v>
      </c>
      <c r="K5380" s="19">
        <f t="shared" si="423"/>
        <v>3086.0839359500915</v>
      </c>
      <c r="L5380" s="19">
        <f t="shared" si="424"/>
        <v>6116254.7825817429</v>
      </c>
      <c r="M5380" s="29">
        <f>Table4[[#This Row],[Revenue]]/Table4[[#This Row],[Units]]</f>
        <v>3.2378926293702173</v>
      </c>
      <c r="N5380" s="31">
        <f t="shared" si="425"/>
        <v>0.48091404008684735</v>
      </c>
      <c r="O5380" s="41"/>
      <c r="P5380" s="41"/>
      <c r="Q5380" s="41"/>
      <c r="R5380" s="41"/>
      <c r="S5380" s="41"/>
    </row>
    <row r="5381" spans="1:19" x14ac:dyDescent="0.25">
      <c r="A5381" s="35">
        <v>1990</v>
      </c>
      <c r="B5381" s="15" t="s">
        <v>176</v>
      </c>
      <c r="C5381" s="15" t="s">
        <v>170</v>
      </c>
      <c r="D5381" s="15" t="s">
        <v>5</v>
      </c>
      <c r="E5381" s="15" t="s">
        <v>105</v>
      </c>
      <c r="F5381" s="16">
        <v>299</v>
      </c>
      <c r="G5381" s="19">
        <v>465.6967888609941</v>
      </c>
      <c r="H5381" s="19">
        <f t="shared" si="421"/>
        <v>139243.33986943724</v>
      </c>
      <c r="I5381" s="20">
        <v>767.07109309999032</v>
      </c>
      <c r="J5381" s="19">
        <f t="shared" si="422"/>
        <v>229354.25683689711</v>
      </c>
      <c r="K5381" s="19">
        <f t="shared" si="423"/>
        <v>301.37430423899622</v>
      </c>
      <c r="L5381" s="19">
        <f t="shared" si="424"/>
        <v>90110.916967459867</v>
      </c>
      <c r="M5381" s="29">
        <f>Table4[[#This Row],[Revenue]]/Table4[[#This Row],[Units]]</f>
        <v>2.5654551608695328</v>
      </c>
      <c r="N5381" s="31">
        <f t="shared" si="425"/>
        <v>0.39288966426963379</v>
      </c>
    </row>
    <row r="5382" spans="1:19" x14ac:dyDescent="0.25">
      <c r="A5382" s="35">
        <v>1991</v>
      </c>
      <c r="B5382" s="15" t="s">
        <v>173</v>
      </c>
      <c r="C5382" s="15" t="s">
        <v>170</v>
      </c>
      <c r="D5382" s="15" t="s">
        <v>5</v>
      </c>
      <c r="E5382" s="15" t="s">
        <v>105</v>
      </c>
      <c r="F5382" s="16">
        <v>708</v>
      </c>
      <c r="G5382" s="19">
        <v>907.69139999997913</v>
      </c>
      <c r="H5382" s="19">
        <f t="shared" si="421"/>
        <v>642645.51119998517</v>
      </c>
      <c r="I5382" s="20">
        <v>1961.9939354399551</v>
      </c>
      <c r="J5382" s="19">
        <f t="shared" si="422"/>
        <v>1389091.7062914881</v>
      </c>
      <c r="K5382" s="19">
        <f t="shared" si="423"/>
        <v>1054.3025354399761</v>
      </c>
      <c r="L5382" s="19">
        <f t="shared" si="424"/>
        <v>746446.19509150297</v>
      </c>
      <c r="M5382" s="29">
        <f>Table4[[#This Row],[Revenue]]/Table4[[#This Row],[Units]]</f>
        <v>2.7711778749151907</v>
      </c>
      <c r="N5382" s="31">
        <f t="shared" si="425"/>
        <v>0.53736279016762634</v>
      </c>
    </row>
    <row r="5383" spans="1:19" x14ac:dyDescent="0.25">
      <c r="A5383" s="35">
        <v>1991</v>
      </c>
      <c r="B5383" s="15" t="s">
        <v>174</v>
      </c>
      <c r="C5383" s="15" t="s">
        <v>170</v>
      </c>
      <c r="D5383" s="15" t="s">
        <v>5</v>
      </c>
      <c r="E5383" s="15" t="s">
        <v>105</v>
      </c>
      <c r="F5383" s="16">
        <v>508</v>
      </c>
      <c r="G5383" s="19">
        <v>629.4500999999874</v>
      </c>
      <c r="H5383" s="19">
        <f t="shared" si="421"/>
        <v>319760.6507999936</v>
      </c>
      <c r="I5383" s="20">
        <v>1477.2432779599706</v>
      </c>
      <c r="J5383" s="19">
        <f t="shared" si="422"/>
        <v>750439.58520366508</v>
      </c>
      <c r="K5383" s="19">
        <f t="shared" si="423"/>
        <v>847.79317795998315</v>
      </c>
      <c r="L5383" s="19">
        <f t="shared" si="424"/>
        <v>430678.93440367148</v>
      </c>
      <c r="M5383" s="29">
        <f>Table4[[#This Row],[Revenue]]/Table4[[#This Row],[Units]]</f>
        <v>2.9079592085826191</v>
      </c>
      <c r="N5383" s="31">
        <f t="shared" si="425"/>
        <v>0.57390220731331443</v>
      </c>
    </row>
    <row r="5384" spans="1:19" x14ac:dyDescent="0.25">
      <c r="A5384" s="35">
        <v>1992</v>
      </c>
      <c r="B5384" s="15" t="s">
        <v>176</v>
      </c>
      <c r="C5384" s="15" t="s">
        <v>170</v>
      </c>
      <c r="D5384" s="15" t="s">
        <v>5</v>
      </c>
      <c r="E5384" s="15" t="s">
        <v>105</v>
      </c>
      <c r="F5384" s="16">
        <v>708</v>
      </c>
      <c r="G5384" s="19">
        <v>1085.3108999999595</v>
      </c>
      <c r="H5384" s="19">
        <f t="shared" si="421"/>
        <v>768400.11719997134</v>
      </c>
      <c r="I5384" s="20">
        <v>2194.4127959999182</v>
      </c>
      <c r="J5384" s="19">
        <f t="shared" si="422"/>
        <v>1553644.259567942</v>
      </c>
      <c r="K5384" s="19">
        <f t="shared" si="423"/>
        <v>1109.1018959999587</v>
      </c>
      <c r="L5384" s="19">
        <f t="shared" si="424"/>
        <v>785244.14236797066</v>
      </c>
      <c r="M5384" s="29">
        <f>Table4[[#This Row],[Revenue]]/Table4[[#This Row],[Units]]</f>
        <v>3.0994531016947997</v>
      </c>
      <c r="N5384" s="31">
        <f t="shared" si="425"/>
        <v>0.50542081144517714</v>
      </c>
    </row>
    <row r="5385" spans="1:19" x14ac:dyDescent="0.25">
      <c r="A5385" s="35">
        <v>1992</v>
      </c>
      <c r="B5385" s="15" t="s">
        <v>176</v>
      </c>
      <c r="C5385" s="15" t="s">
        <v>170</v>
      </c>
      <c r="D5385" s="15" t="s">
        <v>5</v>
      </c>
      <c r="E5385" s="15" t="s">
        <v>105</v>
      </c>
      <c r="F5385" s="16">
        <v>508</v>
      </c>
      <c r="G5385" s="19">
        <v>787.29839999997</v>
      </c>
      <c r="H5385" s="19">
        <f t="shared" si="421"/>
        <v>399947.58719998476</v>
      </c>
      <c r="I5385" s="20">
        <v>1737.7872959999338</v>
      </c>
      <c r="J5385" s="19">
        <f t="shared" si="422"/>
        <v>882795.94636796636</v>
      </c>
      <c r="K5385" s="19">
        <f t="shared" si="423"/>
        <v>950.4888959999638</v>
      </c>
      <c r="L5385" s="19">
        <f t="shared" si="424"/>
        <v>482848.3591679816</v>
      </c>
      <c r="M5385" s="29">
        <f>Table4[[#This Row],[Revenue]]/Table4[[#This Row],[Units]]</f>
        <v>3.4208411338581373</v>
      </c>
      <c r="N5385" s="31">
        <f t="shared" si="425"/>
        <v>0.54695353003662428</v>
      </c>
    </row>
    <row r="5386" spans="1:19" x14ac:dyDescent="0.25">
      <c r="A5386" s="35">
        <v>1992</v>
      </c>
      <c r="B5386" s="15" t="s">
        <v>176</v>
      </c>
      <c r="C5386" s="15" t="s">
        <v>170</v>
      </c>
      <c r="D5386" s="15" t="s">
        <v>5</v>
      </c>
      <c r="E5386" s="15" t="s">
        <v>105</v>
      </c>
      <c r="F5386" s="16">
        <v>299</v>
      </c>
      <c r="G5386" s="19">
        <v>617.12219570997649</v>
      </c>
      <c r="H5386" s="19">
        <f t="shared" si="421"/>
        <v>184519.53651728298</v>
      </c>
      <c r="I5386" s="20">
        <v>995.41184099996201</v>
      </c>
      <c r="J5386" s="19">
        <f t="shared" si="422"/>
        <v>297628.14045898867</v>
      </c>
      <c r="K5386" s="19">
        <f t="shared" si="423"/>
        <v>378.28964528998551</v>
      </c>
      <c r="L5386" s="19">
        <f t="shared" si="424"/>
        <v>113108.60394170569</v>
      </c>
      <c r="M5386" s="29">
        <f>Table4[[#This Row],[Revenue]]/Table4[[#This Row],[Units]]</f>
        <v>3.3291365919731173</v>
      </c>
      <c r="N5386" s="31">
        <f t="shared" si="425"/>
        <v>0.38003329848876083</v>
      </c>
    </row>
    <row r="5387" spans="1:19" x14ac:dyDescent="0.25">
      <c r="A5387" s="35">
        <v>1996</v>
      </c>
      <c r="B5387" s="15" t="s">
        <v>172</v>
      </c>
      <c r="C5387" s="15" t="s">
        <v>170</v>
      </c>
      <c r="D5387" s="15" t="s">
        <v>5</v>
      </c>
      <c r="E5387" s="15" t="s">
        <v>105</v>
      </c>
      <c r="F5387" s="16">
        <v>983</v>
      </c>
      <c r="G5387" s="19">
        <v>1006.7885999999987</v>
      </c>
      <c r="H5387" s="19">
        <f t="shared" si="421"/>
        <v>989673.19379999873</v>
      </c>
      <c r="I5387" s="20">
        <v>2043.5886725599976</v>
      </c>
      <c r="J5387" s="19">
        <f t="shared" si="422"/>
        <v>2008847.6651264776</v>
      </c>
      <c r="K5387" s="19">
        <f t="shared" si="423"/>
        <v>1036.8000725599989</v>
      </c>
      <c r="L5387" s="19">
        <f t="shared" si="424"/>
        <v>1019174.4713264789</v>
      </c>
      <c r="M5387" s="29">
        <f>Table4[[#This Row],[Revenue]]/Table4[[#This Row],[Units]]</f>
        <v>2.0789304909053894</v>
      </c>
      <c r="N5387" s="31">
        <f t="shared" si="425"/>
        <v>0.50734283590503682</v>
      </c>
    </row>
    <row r="5388" spans="1:19" x14ac:dyDescent="0.25">
      <c r="A5388" s="35">
        <v>1997</v>
      </c>
      <c r="B5388" s="15" t="s">
        <v>172</v>
      </c>
      <c r="C5388" s="15" t="s">
        <v>170</v>
      </c>
      <c r="D5388" s="15" t="s">
        <v>5</v>
      </c>
      <c r="E5388" s="15" t="s">
        <v>105</v>
      </c>
      <c r="F5388" s="16">
        <v>947</v>
      </c>
      <c r="G5388" s="19">
        <v>1156.5710999999783</v>
      </c>
      <c r="H5388" s="19">
        <f t="shared" si="421"/>
        <v>1095272.8316999795</v>
      </c>
      <c r="I5388" s="20">
        <v>2362.5276095599561</v>
      </c>
      <c r="J5388" s="19">
        <f t="shared" si="422"/>
        <v>2237313.6462532785</v>
      </c>
      <c r="K5388" s="19">
        <f t="shared" si="423"/>
        <v>1205.9565095599778</v>
      </c>
      <c r="L5388" s="19">
        <f t="shared" si="424"/>
        <v>1142040.814553299</v>
      </c>
      <c r="M5388" s="29">
        <f>Table4[[#This Row],[Revenue]]/Table4[[#This Row],[Units]]</f>
        <v>2.4947493237169547</v>
      </c>
      <c r="N5388" s="31">
        <f t="shared" si="425"/>
        <v>0.51045181638516346</v>
      </c>
    </row>
    <row r="5389" spans="1:19" x14ac:dyDescent="0.25">
      <c r="A5389" s="35">
        <v>1997</v>
      </c>
      <c r="B5389" s="15" t="s">
        <v>176</v>
      </c>
      <c r="C5389" s="15" t="s">
        <v>170</v>
      </c>
      <c r="D5389" s="15" t="s">
        <v>5</v>
      </c>
      <c r="E5389" s="15" t="s">
        <v>105</v>
      </c>
      <c r="F5389" s="16">
        <v>703</v>
      </c>
      <c r="G5389" s="19">
        <v>877.71307499998181</v>
      </c>
      <c r="H5389" s="19">
        <f t="shared" si="421"/>
        <v>617032.29172498721</v>
      </c>
      <c r="I5389" s="20">
        <v>1900.1342482699606</v>
      </c>
      <c r="J5389" s="19">
        <f t="shared" si="422"/>
        <v>1335794.3765337823</v>
      </c>
      <c r="K5389" s="19">
        <f t="shared" si="423"/>
        <v>1022.4211732699788</v>
      </c>
      <c r="L5389" s="19">
        <f t="shared" si="424"/>
        <v>718762.08480879513</v>
      </c>
      <c r="M5389" s="29">
        <f>Table4[[#This Row],[Revenue]]/Table4[[#This Row],[Units]]</f>
        <v>2.7028936675248372</v>
      </c>
      <c r="N5389" s="31">
        <f t="shared" si="425"/>
        <v>0.53807838798804641</v>
      </c>
    </row>
    <row r="5390" spans="1:19" x14ac:dyDescent="0.25">
      <c r="A5390" s="35">
        <v>1998</v>
      </c>
      <c r="B5390" s="15" t="s">
        <v>174</v>
      </c>
      <c r="C5390" s="15" t="s">
        <v>170</v>
      </c>
      <c r="D5390" s="15" t="s">
        <v>5</v>
      </c>
      <c r="E5390" s="15" t="s">
        <v>105</v>
      </c>
      <c r="F5390" s="16">
        <v>901</v>
      </c>
      <c r="G5390" s="19">
        <v>1216.5527249999666</v>
      </c>
      <c r="H5390" s="19">
        <f t="shared" si="421"/>
        <v>1096114.0052249699</v>
      </c>
      <c r="I5390" s="20">
        <v>2337.0834489999356</v>
      </c>
      <c r="J5390" s="19">
        <f t="shared" si="422"/>
        <v>2105712.1875489419</v>
      </c>
      <c r="K5390" s="19">
        <f t="shared" si="423"/>
        <v>1120.530723999969</v>
      </c>
      <c r="L5390" s="19">
        <f t="shared" si="424"/>
        <v>1009598.182323972</v>
      </c>
      <c r="M5390" s="29">
        <f>Table4[[#This Row],[Revenue]]/Table4[[#This Row],[Units]]</f>
        <v>2.5938773018867209</v>
      </c>
      <c r="N5390" s="31">
        <f t="shared" si="425"/>
        <v>0.47945687368564299</v>
      </c>
    </row>
    <row r="5391" spans="1:19" x14ac:dyDescent="0.25">
      <c r="A5391" s="35">
        <v>1999</v>
      </c>
      <c r="B5391" s="15" t="s">
        <v>172</v>
      </c>
      <c r="C5391" s="15" t="s">
        <v>170</v>
      </c>
      <c r="D5391" s="15" t="s">
        <v>5</v>
      </c>
      <c r="E5391" s="15" t="s">
        <v>105</v>
      </c>
      <c r="F5391" s="16">
        <v>983</v>
      </c>
      <c r="G5391" s="19">
        <v>1499.5664999999447</v>
      </c>
      <c r="H5391" s="19">
        <f t="shared" si="421"/>
        <v>1474073.8694999455</v>
      </c>
      <c r="I5391" s="20">
        <v>2834.4942599998953</v>
      </c>
      <c r="J5391" s="19">
        <f t="shared" si="422"/>
        <v>2786307.8575798972</v>
      </c>
      <c r="K5391" s="19">
        <f t="shared" si="423"/>
        <v>1334.9277599999507</v>
      </c>
      <c r="L5391" s="19">
        <f t="shared" si="424"/>
        <v>1312233.9880799516</v>
      </c>
      <c r="M5391" s="29">
        <f>Table4[[#This Row],[Revenue]]/Table4[[#This Row],[Units]]</f>
        <v>2.8835139979653057</v>
      </c>
      <c r="N5391" s="31">
        <f t="shared" si="425"/>
        <v>0.47095800433901741</v>
      </c>
    </row>
    <row r="5392" spans="1:19" x14ac:dyDescent="0.25">
      <c r="A5392" s="35">
        <v>1999</v>
      </c>
      <c r="B5392" s="15" t="s">
        <v>175</v>
      </c>
      <c r="C5392" s="15" t="s">
        <v>170</v>
      </c>
      <c r="D5392" s="15" t="s">
        <v>5</v>
      </c>
      <c r="E5392" s="15" t="s">
        <v>105</v>
      </c>
      <c r="F5392" s="16">
        <v>947</v>
      </c>
      <c r="G5392" s="19">
        <v>1523.699324999938</v>
      </c>
      <c r="H5392" s="19">
        <f t="shared" si="421"/>
        <v>1442943.2607749412</v>
      </c>
      <c r="I5392" s="20">
        <v>2899.7519529998822</v>
      </c>
      <c r="J5392" s="19">
        <f t="shared" si="422"/>
        <v>2746065.0994908884</v>
      </c>
      <c r="K5392" s="19">
        <f t="shared" si="423"/>
        <v>1376.0526279999442</v>
      </c>
      <c r="L5392" s="19">
        <f t="shared" si="424"/>
        <v>1303121.8387159472</v>
      </c>
      <c r="M5392" s="29">
        <f>Table4[[#This Row],[Revenue]]/Table4[[#This Row],[Units]]</f>
        <v>3.0620400770854088</v>
      </c>
      <c r="N5392" s="31">
        <f t="shared" si="425"/>
        <v>0.47454149537734619</v>
      </c>
    </row>
    <row r="5393" spans="1:14" x14ac:dyDescent="0.25">
      <c r="A5393" s="35">
        <v>2000</v>
      </c>
      <c r="B5393" s="15" t="s">
        <v>174</v>
      </c>
      <c r="C5393" s="15" t="s">
        <v>170</v>
      </c>
      <c r="D5393" s="15" t="s">
        <v>5</v>
      </c>
      <c r="E5393" s="15" t="s">
        <v>105</v>
      </c>
      <c r="F5393" s="16">
        <v>703</v>
      </c>
      <c r="G5393" s="19">
        <v>1161.3208499999505</v>
      </c>
      <c r="H5393" s="19">
        <f t="shared" si="421"/>
        <v>816408.55754996522</v>
      </c>
      <c r="I5393" s="20">
        <v>2351.9876739998999</v>
      </c>
      <c r="J5393" s="19">
        <f t="shared" si="422"/>
        <v>1653447.3348219297</v>
      </c>
      <c r="K5393" s="19">
        <f t="shared" si="423"/>
        <v>1190.6668239999494</v>
      </c>
      <c r="L5393" s="19">
        <f t="shared" si="424"/>
        <v>837038.77727196447</v>
      </c>
      <c r="M5393" s="29">
        <f>Table4[[#This Row],[Revenue]]/Table4[[#This Row],[Units]]</f>
        <v>3.3456439174963015</v>
      </c>
      <c r="N5393" s="31">
        <f t="shared" si="425"/>
        <v>0.50623854757497344</v>
      </c>
    </row>
    <row r="5394" spans="1:14" x14ac:dyDescent="0.25">
      <c r="A5394" s="35">
        <v>2007</v>
      </c>
      <c r="B5394" s="15" t="s">
        <v>171</v>
      </c>
      <c r="C5394" s="15" t="s">
        <v>170</v>
      </c>
      <c r="D5394" s="15" t="s">
        <v>5</v>
      </c>
      <c r="E5394" s="15" t="s">
        <v>105</v>
      </c>
      <c r="F5394" s="16">
        <v>241</v>
      </c>
      <c r="G5394" s="19">
        <v>350.85333338999686</v>
      </c>
      <c r="H5394" s="19">
        <f t="shared" si="421"/>
        <v>84555.653346989246</v>
      </c>
      <c r="I5394" s="20">
        <v>630.32526899999425</v>
      </c>
      <c r="J5394" s="19">
        <f t="shared" si="422"/>
        <v>151908.38982899862</v>
      </c>
      <c r="K5394" s="19">
        <f t="shared" si="423"/>
        <v>279.47193560999739</v>
      </c>
      <c r="L5394" s="19">
        <f t="shared" si="424"/>
        <v>67352.736482009379</v>
      </c>
      <c r="M5394" s="29">
        <f>Table4[[#This Row],[Revenue]]/Table4[[#This Row],[Units]]</f>
        <v>2.6154575477178184</v>
      </c>
      <c r="N5394" s="31">
        <f t="shared" si="425"/>
        <v>0.44337733128385803</v>
      </c>
    </row>
    <row r="5395" spans="1:14" x14ac:dyDescent="0.25">
      <c r="A5395" s="35">
        <v>2008</v>
      </c>
      <c r="B5395" s="15" t="s">
        <v>171</v>
      </c>
      <c r="C5395" s="15" t="s">
        <v>170</v>
      </c>
      <c r="D5395" s="15" t="s">
        <v>5</v>
      </c>
      <c r="E5395" s="15" t="s">
        <v>105</v>
      </c>
      <c r="F5395" s="16">
        <v>308</v>
      </c>
      <c r="G5395" s="19">
        <v>774.11599799997714</v>
      </c>
      <c r="H5395" s="19">
        <f t="shared" si="421"/>
        <v>238427.72738399295</v>
      </c>
      <c r="I5395" s="20">
        <v>1622.3257999999671</v>
      </c>
      <c r="J5395" s="19">
        <f t="shared" si="422"/>
        <v>499676.34639998985</v>
      </c>
      <c r="K5395" s="19">
        <f t="shared" si="423"/>
        <v>848.20980199998996</v>
      </c>
      <c r="L5395" s="19">
        <f t="shared" si="424"/>
        <v>261248.6190159969</v>
      </c>
      <c r="M5395" s="29">
        <f>Table4[[#This Row],[Revenue]]/Table4[[#This Row],[Units]]</f>
        <v>5.2672915584414515</v>
      </c>
      <c r="N5395" s="31">
        <f t="shared" si="425"/>
        <v>0.52283567332776637</v>
      </c>
    </row>
    <row r="5396" spans="1:14" x14ac:dyDescent="0.25">
      <c r="A5396" s="35">
        <v>2009</v>
      </c>
      <c r="B5396" s="15" t="s">
        <v>174</v>
      </c>
      <c r="C5396" s="15" t="s">
        <v>170</v>
      </c>
      <c r="D5396" s="15" t="s">
        <v>5</v>
      </c>
      <c r="E5396" s="15" t="s">
        <v>105</v>
      </c>
      <c r="F5396" s="16">
        <v>856</v>
      </c>
      <c r="G5396" s="19">
        <v>1201.0535999999634</v>
      </c>
      <c r="H5396" s="19">
        <f t="shared" si="421"/>
        <v>1028101.8815999686</v>
      </c>
      <c r="I5396" s="20">
        <v>2330.6675839999289</v>
      </c>
      <c r="J5396" s="19">
        <f t="shared" si="422"/>
        <v>1995051.451903939</v>
      </c>
      <c r="K5396" s="19">
        <f t="shared" si="423"/>
        <v>1129.6139839999655</v>
      </c>
      <c r="L5396" s="19">
        <f t="shared" si="424"/>
        <v>966949.57030397037</v>
      </c>
      <c r="M5396" s="29">
        <f>Table4[[#This Row],[Revenue]]/Table4[[#This Row],[Units]]</f>
        <v>2.722742504672814</v>
      </c>
      <c r="N5396" s="31">
        <f t="shared" si="425"/>
        <v>0.48467400145554174</v>
      </c>
    </row>
    <row r="5397" spans="1:14" x14ac:dyDescent="0.25">
      <c r="A5397" s="35">
        <v>2009</v>
      </c>
      <c r="B5397" s="15" t="s">
        <v>173</v>
      </c>
      <c r="C5397" s="15" t="s">
        <v>170</v>
      </c>
      <c r="D5397" s="15" t="s">
        <v>5</v>
      </c>
      <c r="E5397" s="15" t="s">
        <v>105</v>
      </c>
      <c r="F5397" s="16">
        <v>241</v>
      </c>
      <c r="G5397" s="19">
        <v>468.08155034998333</v>
      </c>
      <c r="H5397" s="19">
        <f t="shared" si="421"/>
        <v>112807.65363434599</v>
      </c>
      <c r="I5397" s="20">
        <v>827.85298499997043</v>
      </c>
      <c r="J5397" s="19">
        <f t="shared" si="422"/>
        <v>199512.56938499288</v>
      </c>
      <c r="K5397" s="19">
        <f t="shared" si="423"/>
        <v>359.7714346499871</v>
      </c>
      <c r="L5397" s="19">
        <f t="shared" si="424"/>
        <v>86704.915750646891</v>
      </c>
      <c r="M5397" s="29">
        <f>Table4[[#This Row],[Revenue]]/Table4[[#This Row],[Units]]</f>
        <v>3.435074626555894</v>
      </c>
      <c r="N5397" s="31">
        <f t="shared" si="425"/>
        <v>0.43458372581696975</v>
      </c>
    </row>
    <row r="5398" spans="1:14" x14ac:dyDescent="0.25">
      <c r="A5398" s="35">
        <v>2001</v>
      </c>
      <c r="B5398" s="15" t="s">
        <v>173</v>
      </c>
      <c r="C5398" s="15" t="s">
        <v>170</v>
      </c>
      <c r="D5398" s="15" t="s">
        <v>146</v>
      </c>
      <c r="E5398" s="15" t="s">
        <v>142</v>
      </c>
      <c r="F5398" s="16">
        <v>891</v>
      </c>
      <c r="G5398" s="19">
        <v>2804.7313040998515</v>
      </c>
      <c r="H5398" s="19">
        <f t="shared" si="421"/>
        <v>2499015.5919529679</v>
      </c>
      <c r="I5398" s="20">
        <v>4548.8361099997855</v>
      </c>
      <c r="J5398" s="19">
        <f t="shared" si="422"/>
        <v>4053012.9740098091</v>
      </c>
      <c r="K5398" s="19">
        <f t="shared" si="423"/>
        <v>1744.104805899934</v>
      </c>
      <c r="L5398" s="19">
        <f t="shared" si="424"/>
        <v>1553997.3820568412</v>
      </c>
      <c r="M5398" s="29">
        <f>Table4[[#This Row],[Revenue]]/Table4[[#This Row],[Units]]</f>
        <v>5.1053154994385919</v>
      </c>
      <c r="N5398" s="31">
        <f t="shared" si="425"/>
        <v>0.38341781583773443</v>
      </c>
    </row>
    <row r="5399" spans="1:14" x14ac:dyDescent="0.25">
      <c r="A5399" s="35">
        <v>2001</v>
      </c>
      <c r="B5399" s="15" t="s">
        <v>176</v>
      </c>
      <c r="C5399" s="15" t="s">
        <v>170</v>
      </c>
      <c r="D5399" s="15" t="s">
        <v>146</v>
      </c>
      <c r="E5399" s="15" t="s">
        <v>142</v>
      </c>
      <c r="F5399" s="16">
        <v>426</v>
      </c>
      <c r="G5399" s="19">
        <v>1046.9747248799447</v>
      </c>
      <c r="H5399" s="19">
        <f t="shared" si="421"/>
        <v>446011.23279885645</v>
      </c>
      <c r="I5399" s="20">
        <v>2344.9710479998762</v>
      </c>
      <c r="J5399" s="19">
        <f t="shared" si="422"/>
        <v>998957.66644794727</v>
      </c>
      <c r="K5399" s="19">
        <f t="shared" si="423"/>
        <v>1297.9963231199315</v>
      </c>
      <c r="L5399" s="19">
        <f t="shared" si="424"/>
        <v>552946.43364909082</v>
      </c>
      <c r="M5399" s="29">
        <f>Table4[[#This Row],[Revenue]]/Table4[[#This Row],[Units]]</f>
        <v>5.5046268732391459</v>
      </c>
      <c r="N5399" s="31">
        <f t="shared" si="425"/>
        <v>0.55352338964996894</v>
      </c>
    </row>
    <row r="5400" spans="1:14" x14ac:dyDescent="0.25">
      <c r="A5400" s="35">
        <v>2003</v>
      </c>
      <c r="B5400" s="15" t="s">
        <v>171</v>
      </c>
      <c r="C5400" s="15" t="s">
        <v>170</v>
      </c>
      <c r="D5400" s="15" t="s">
        <v>146</v>
      </c>
      <c r="E5400" s="15" t="s">
        <v>142</v>
      </c>
      <c r="F5400" s="16">
        <v>955</v>
      </c>
      <c r="G5400" s="19">
        <v>1076.2248349999759</v>
      </c>
      <c r="H5400" s="19">
        <f t="shared" si="421"/>
        <v>1027794.717424977</v>
      </c>
      <c r="I5400" s="20">
        <v>2041.7663349999539</v>
      </c>
      <c r="J5400" s="19">
        <f t="shared" si="422"/>
        <v>1949886.849924956</v>
      </c>
      <c r="K5400" s="19">
        <f t="shared" si="423"/>
        <v>965.54149999997799</v>
      </c>
      <c r="L5400" s="19">
        <f t="shared" si="424"/>
        <v>922092.13249997899</v>
      </c>
      <c r="M5400" s="29">
        <f>Table4[[#This Row],[Revenue]]/Table4[[#This Row],[Units]]</f>
        <v>2.1379752198952398</v>
      </c>
      <c r="N5400" s="31">
        <f t="shared" si="425"/>
        <v>0.47289520032173504</v>
      </c>
    </row>
    <row r="5401" spans="1:14" x14ac:dyDescent="0.25">
      <c r="A5401" s="35">
        <v>2003</v>
      </c>
      <c r="B5401" s="15" t="s">
        <v>174</v>
      </c>
      <c r="C5401" s="15" t="s">
        <v>170</v>
      </c>
      <c r="D5401" s="15" t="s">
        <v>146</v>
      </c>
      <c r="E5401" s="15" t="s">
        <v>142</v>
      </c>
      <c r="F5401" s="16">
        <v>324</v>
      </c>
      <c r="G5401" s="19">
        <v>583.14879833639554</v>
      </c>
      <c r="H5401" s="19">
        <f t="shared" si="421"/>
        <v>188940.21066099216</v>
      </c>
      <c r="I5401" s="20">
        <v>1374.2596204399933</v>
      </c>
      <c r="J5401" s="19">
        <f t="shared" si="422"/>
        <v>445260.11702255782</v>
      </c>
      <c r="K5401" s="19">
        <f t="shared" si="423"/>
        <v>791.1108221035978</v>
      </c>
      <c r="L5401" s="19">
        <f t="shared" si="424"/>
        <v>256319.90636156566</v>
      </c>
      <c r="M5401" s="29">
        <f>Table4[[#This Row],[Revenue]]/Table4[[#This Row],[Units]]</f>
        <v>4.2415420383950408</v>
      </c>
      <c r="N5401" s="31">
        <f t="shared" si="425"/>
        <v>0.57566329559352825</v>
      </c>
    </row>
    <row r="5402" spans="1:14" x14ac:dyDescent="0.25">
      <c r="A5402" s="35">
        <v>2004</v>
      </c>
      <c r="B5402" s="15" t="s">
        <v>174</v>
      </c>
      <c r="C5402" s="15" t="s">
        <v>170</v>
      </c>
      <c r="D5402" s="15" t="s">
        <v>146</v>
      </c>
      <c r="E5402" s="15" t="s">
        <v>142</v>
      </c>
      <c r="F5402" s="16">
        <v>594</v>
      </c>
      <c r="G5402" s="19">
        <v>670.34622599998477</v>
      </c>
      <c r="H5402" s="19">
        <f t="shared" si="421"/>
        <v>398185.65824399097</v>
      </c>
      <c r="I5402" s="20">
        <v>1432.5286259999675</v>
      </c>
      <c r="J5402" s="19">
        <f t="shared" si="422"/>
        <v>850922.00384398072</v>
      </c>
      <c r="K5402" s="19">
        <f t="shared" si="423"/>
        <v>762.18239999998275</v>
      </c>
      <c r="L5402" s="19">
        <f t="shared" si="424"/>
        <v>452736.34559998976</v>
      </c>
      <c r="M5402" s="29">
        <f>Table4[[#This Row],[Revenue]]/Table4[[#This Row],[Units]]</f>
        <v>2.4116643535352988</v>
      </c>
      <c r="N5402" s="31">
        <f t="shared" si="425"/>
        <v>0.53205387045438357</v>
      </c>
    </row>
    <row r="5403" spans="1:14" x14ac:dyDescent="0.25">
      <c r="A5403" s="35">
        <v>2004</v>
      </c>
      <c r="B5403" s="15" t="s">
        <v>172</v>
      </c>
      <c r="C5403" s="15" t="s">
        <v>170</v>
      </c>
      <c r="D5403" s="15" t="s">
        <v>146</v>
      </c>
      <c r="E5403" s="15" t="s">
        <v>142</v>
      </c>
      <c r="F5403" s="16">
        <v>399</v>
      </c>
      <c r="G5403" s="19">
        <v>475.92959399998699</v>
      </c>
      <c r="H5403" s="19">
        <f t="shared" si="421"/>
        <v>189895.9080059948</v>
      </c>
      <c r="I5403" s="20">
        <v>1164.6401939999682</v>
      </c>
      <c r="J5403" s="19">
        <f t="shared" si="422"/>
        <v>464691.43740598735</v>
      </c>
      <c r="K5403" s="19">
        <f t="shared" si="423"/>
        <v>688.71059999998124</v>
      </c>
      <c r="L5403" s="19">
        <f t="shared" si="424"/>
        <v>274795.52939999255</v>
      </c>
      <c r="M5403" s="29">
        <f>Table4[[#This Row],[Revenue]]/Table4[[#This Row],[Units]]</f>
        <v>2.9188977293232288</v>
      </c>
      <c r="N5403" s="31">
        <f t="shared" si="425"/>
        <v>0.59135053345067712</v>
      </c>
    </row>
    <row r="5404" spans="1:14" x14ac:dyDescent="0.25">
      <c r="A5404" s="35">
        <v>2004</v>
      </c>
      <c r="B5404" s="15" t="s">
        <v>174</v>
      </c>
      <c r="C5404" s="15" t="s">
        <v>169</v>
      </c>
      <c r="D5404" s="15" t="s">
        <v>5</v>
      </c>
      <c r="E5404" s="15" t="s">
        <v>142</v>
      </c>
      <c r="F5404" s="16">
        <v>317</v>
      </c>
      <c r="G5404" s="19">
        <v>772.48890922908242</v>
      </c>
      <c r="H5404" s="19">
        <f t="shared" si="421"/>
        <v>244878.98422561912</v>
      </c>
      <c r="I5404" s="20">
        <v>1185.7318846099729</v>
      </c>
      <c r="J5404" s="19">
        <f t="shared" si="422"/>
        <v>375877.0074213614</v>
      </c>
      <c r="K5404" s="19">
        <f t="shared" si="423"/>
        <v>413.24297538089047</v>
      </c>
      <c r="L5404" s="19">
        <f t="shared" si="424"/>
        <v>130998.02319574228</v>
      </c>
      <c r="M5404" s="29">
        <f>Table4[[#This Row],[Revenue]]/Table4[[#This Row],[Units]]</f>
        <v>3.7404791312617443</v>
      </c>
      <c r="N5404" s="31">
        <f t="shared" si="425"/>
        <v>0.34851299922395185</v>
      </c>
    </row>
    <row r="5405" spans="1:14" x14ac:dyDescent="0.25">
      <c r="A5405" s="35">
        <v>2005</v>
      </c>
      <c r="B5405" s="15" t="s">
        <v>171</v>
      </c>
      <c r="C5405" s="15" t="s">
        <v>170</v>
      </c>
      <c r="D5405" s="15" t="s">
        <v>146</v>
      </c>
      <c r="E5405" s="15" t="s">
        <v>142</v>
      </c>
      <c r="F5405" s="16">
        <v>439</v>
      </c>
      <c r="G5405" s="19">
        <v>1156.2781207599471</v>
      </c>
      <c r="H5405" s="19">
        <f t="shared" si="421"/>
        <v>507606.09501361678</v>
      </c>
      <c r="I5405" s="20">
        <v>2099.1545959999039</v>
      </c>
      <c r="J5405" s="19">
        <f t="shared" si="422"/>
        <v>921528.86764395784</v>
      </c>
      <c r="K5405" s="19">
        <f t="shared" si="423"/>
        <v>942.87647523995679</v>
      </c>
      <c r="L5405" s="19">
        <f t="shared" si="424"/>
        <v>413922.77263034106</v>
      </c>
      <c r="M5405" s="29">
        <f>Table4[[#This Row],[Revenue]]/Table4[[#This Row],[Units]]</f>
        <v>4.7816733394075257</v>
      </c>
      <c r="N5405" s="31">
        <f t="shared" si="425"/>
        <v>0.4491696214450705</v>
      </c>
    </row>
    <row r="5406" spans="1:14" x14ac:dyDescent="0.25">
      <c r="A5406" s="35">
        <v>2005</v>
      </c>
      <c r="B5406" s="15" t="s">
        <v>175</v>
      </c>
      <c r="C5406" s="15" t="s">
        <v>170</v>
      </c>
      <c r="D5406" s="15" t="s">
        <v>146</v>
      </c>
      <c r="E5406" s="15" t="s">
        <v>142</v>
      </c>
      <c r="F5406" s="16">
        <v>324</v>
      </c>
      <c r="G5406" s="19">
        <v>886.71442679996073</v>
      </c>
      <c r="H5406" s="19">
        <f t="shared" si="421"/>
        <v>287295.4742831873</v>
      </c>
      <c r="I5406" s="20">
        <v>1794.2262799999428</v>
      </c>
      <c r="J5406" s="19">
        <f t="shared" si="422"/>
        <v>581329.31471998151</v>
      </c>
      <c r="K5406" s="19">
        <f t="shared" si="423"/>
        <v>907.51185319998206</v>
      </c>
      <c r="L5406" s="19">
        <f t="shared" si="424"/>
        <v>294033.84043679421</v>
      </c>
      <c r="M5406" s="29">
        <f>Table4[[#This Row],[Revenue]]/Table4[[#This Row],[Units]]</f>
        <v>5.5377354320985885</v>
      </c>
      <c r="N5406" s="31">
        <f t="shared" si="425"/>
        <v>0.50579565315474651</v>
      </c>
    </row>
    <row r="5407" spans="1:14" x14ac:dyDescent="0.25">
      <c r="A5407" s="35">
        <v>2006</v>
      </c>
      <c r="B5407" s="15" t="s">
        <v>171</v>
      </c>
      <c r="C5407" s="15" t="s">
        <v>170</v>
      </c>
      <c r="D5407" s="15" t="s">
        <v>146</v>
      </c>
      <c r="E5407" s="15" t="s">
        <v>142</v>
      </c>
      <c r="F5407" s="16">
        <v>916.07232512190433</v>
      </c>
      <c r="G5407" s="19">
        <v>2778.8200678248832</v>
      </c>
      <c r="H5407" s="19">
        <f t="shared" si="421"/>
        <v>2545600.1606277488</v>
      </c>
      <c r="I5407" s="20">
        <v>5620.803190585727</v>
      </c>
      <c r="J5407" s="19">
        <f t="shared" si="422"/>
        <v>5149062.2478524856</v>
      </c>
      <c r="K5407" s="19">
        <f t="shared" si="423"/>
        <v>2841.9831227608438</v>
      </c>
      <c r="L5407" s="19">
        <f t="shared" si="424"/>
        <v>2603462.0872247368</v>
      </c>
      <c r="M5407" s="29">
        <f>Table4[[#This Row],[Revenue]]/Table4[[#This Row],[Units]]</f>
        <v>6.1357635597579598</v>
      </c>
      <c r="N5407" s="31">
        <f t="shared" si="425"/>
        <v>0.50561868587053116</v>
      </c>
    </row>
    <row r="5408" spans="1:14" x14ac:dyDescent="0.25">
      <c r="A5408" s="35">
        <v>2006</v>
      </c>
      <c r="B5408" s="15" t="s">
        <v>172</v>
      </c>
      <c r="C5408" s="15" t="s">
        <v>170</v>
      </c>
      <c r="D5408" s="15" t="s">
        <v>146</v>
      </c>
      <c r="E5408" s="15" t="s">
        <v>142</v>
      </c>
      <c r="F5408" s="16">
        <v>532</v>
      </c>
      <c r="G5408" s="19">
        <v>1407.6296875199293</v>
      </c>
      <c r="H5408" s="19">
        <f t="shared" si="421"/>
        <v>748858.99376060243</v>
      </c>
      <c r="I5408" s="20">
        <v>2668.995791999866</v>
      </c>
      <c r="J5408" s="19">
        <f t="shared" si="422"/>
        <v>1419905.7613439288</v>
      </c>
      <c r="K5408" s="19">
        <f t="shared" si="423"/>
        <v>1261.3661044799367</v>
      </c>
      <c r="L5408" s="19">
        <f t="shared" si="424"/>
        <v>671046.76758332632</v>
      </c>
      <c r="M5408" s="29">
        <f>Table4[[#This Row],[Revenue]]/Table4[[#This Row],[Units]]</f>
        <v>5.0169093834583949</v>
      </c>
      <c r="N5408" s="31">
        <f t="shared" si="425"/>
        <v>0.47259951037045322</v>
      </c>
    </row>
    <row r="5409" spans="1:14" x14ac:dyDescent="0.25">
      <c r="A5409" s="35">
        <v>2006</v>
      </c>
      <c r="B5409" s="15" t="s">
        <v>172</v>
      </c>
      <c r="C5409" s="15" t="s">
        <v>170</v>
      </c>
      <c r="D5409" s="15" t="s">
        <v>146</v>
      </c>
      <c r="E5409" s="15" t="s">
        <v>142</v>
      </c>
      <c r="F5409" s="16">
        <v>434</v>
      </c>
      <c r="G5409" s="19">
        <v>1078.3598806799473</v>
      </c>
      <c r="H5409" s="19">
        <f t="shared" si="421"/>
        <v>468008.18821509712</v>
      </c>
      <c r="I5409" s="20">
        <v>2527.1312279998765</v>
      </c>
      <c r="J5409" s="19">
        <f t="shared" si="422"/>
        <v>1096774.9529519463</v>
      </c>
      <c r="K5409" s="19">
        <f t="shared" si="423"/>
        <v>1448.7713473199292</v>
      </c>
      <c r="L5409" s="19">
        <f t="shared" si="424"/>
        <v>628766.76473684912</v>
      </c>
      <c r="M5409" s="29">
        <f>Table4[[#This Row],[Revenue]]/Table4[[#This Row],[Units]]</f>
        <v>5.8228830138246002</v>
      </c>
      <c r="N5409" s="31">
        <f t="shared" si="425"/>
        <v>0.57328694737652142</v>
      </c>
    </row>
    <row r="5410" spans="1:14" x14ac:dyDescent="0.25">
      <c r="A5410" s="35">
        <v>2006</v>
      </c>
      <c r="B5410" s="15" t="s">
        <v>176</v>
      </c>
      <c r="C5410" s="15" t="s">
        <v>170</v>
      </c>
      <c r="D5410" s="15" t="s">
        <v>146</v>
      </c>
      <c r="E5410" s="15" t="s">
        <v>142</v>
      </c>
      <c r="F5410" s="16">
        <v>428</v>
      </c>
      <c r="G5410" s="19">
        <v>1359.5166739199299</v>
      </c>
      <c r="H5410" s="19">
        <f t="shared" si="421"/>
        <v>581873.13643772993</v>
      </c>
      <c r="I5410" s="20">
        <v>2539.3072319998691</v>
      </c>
      <c r="J5410" s="19">
        <f t="shared" si="422"/>
        <v>1086823.4952959439</v>
      </c>
      <c r="K5410" s="19">
        <f t="shared" si="423"/>
        <v>1179.7905580799393</v>
      </c>
      <c r="L5410" s="19">
        <f t="shared" si="424"/>
        <v>504950.35885821399</v>
      </c>
      <c r="M5410" s="29">
        <f>Table4[[#This Row],[Revenue]]/Table4[[#This Row],[Units]]</f>
        <v>5.9329608224296004</v>
      </c>
      <c r="N5410" s="31">
        <f t="shared" si="425"/>
        <v>0.46461119127785799</v>
      </c>
    </row>
    <row r="5411" spans="1:14" x14ac:dyDescent="0.25">
      <c r="A5411" s="35">
        <v>2006</v>
      </c>
      <c r="B5411" s="15" t="s">
        <v>175</v>
      </c>
      <c r="C5411" s="15" t="s">
        <v>170</v>
      </c>
      <c r="D5411" s="15" t="s">
        <v>146</v>
      </c>
      <c r="E5411" s="15" t="s">
        <v>142</v>
      </c>
      <c r="F5411" s="16">
        <v>440</v>
      </c>
      <c r="G5411" s="19">
        <v>1069.9108712799421</v>
      </c>
      <c r="H5411" s="19">
        <f t="shared" si="421"/>
        <v>470760.78336317453</v>
      </c>
      <c r="I5411" s="20">
        <v>2396.3424879998706</v>
      </c>
      <c r="J5411" s="19">
        <f t="shared" si="422"/>
        <v>1054390.694719943</v>
      </c>
      <c r="K5411" s="19">
        <f t="shared" si="423"/>
        <v>1326.4316167199286</v>
      </c>
      <c r="L5411" s="19">
        <f t="shared" si="424"/>
        <v>583629.91135676845</v>
      </c>
      <c r="M5411" s="29">
        <f>Table4[[#This Row],[Revenue]]/Table4[[#This Row],[Units]]</f>
        <v>5.4462329272724332</v>
      </c>
      <c r="N5411" s="31">
        <f t="shared" si="425"/>
        <v>0.55352338964996906</v>
      </c>
    </row>
    <row r="5412" spans="1:14" x14ac:dyDescent="0.25">
      <c r="A5412" s="35">
        <v>2006</v>
      </c>
      <c r="B5412" s="15" t="s">
        <v>174</v>
      </c>
      <c r="C5412" s="15" t="s">
        <v>170</v>
      </c>
      <c r="D5412" s="15" t="s">
        <v>146</v>
      </c>
      <c r="E5412" s="15" t="s">
        <v>142</v>
      </c>
      <c r="F5412" s="16">
        <v>437</v>
      </c>
      <c r="G5412" s="19">
        <v>992.1442842799529</v>
      </c>
      <c r="H5412" s="19">
        <f t="shared" si="421"/>
        <v>433567.05223033944</v>
      </c>
      <c r="I5412" s="20">
        <v>2309.6147879998907</v>
      </c>
      <c r="J5412" s="19">
        <f t="shared" si="422"/>
        <v>1009301.6623559522</v>
      </c>
      <c r="K5412" s="19">
        <f t="shared" si="423"/>
        <v>1317.4705037199378</v>
      </c>
      <c r="L5412" s="19">
        <f t="shared" si="424"/>
        <v>575734.6101256127</v>
      </c>
      <c r="M5412" s="29">
        <f>Table4[[#This Row],[Revenue]]/Table4[[#This Row],[Units]]</f>
        <v>5.2851596979402533</v>
      </c>
      <c r="N5412" s="31">
        <f t="shared" si="425"/>
        <v>0.57042867519083451</v>
      </c>
    </row>
    <row r="5413" spans="1:14" x14ac:dyDescent="0.25">
      <c r="A5413" s="35">
        <v>2007</v>
      </c>
      <c r="B5413" s="15" t="s">
        <v>176</v>
      </c>
      <c r="C5413" s="15" t="s">
        <v>170</v>
      </c>
      <c r="D5413" s="15" t="s">
        <v>146</v>
      </c>
      <c r="E5413" s="15" t="s">
        <v>142</v>
      </c>
      <c r="F5413" s="16">
        <v>1002.7459095478548</v>
      </c>
      <c r="G5413" s="19">
        <v>2629.4874769320941</v>
      </c>
      <c r="H5413" s="19">
        <f t="shared" si="421"/>
        <v>2636707.8117009667</v>
      </c>
      <c r="I5413" s="20">
        <v>5934.9032817824891</v>
      </c>
      <c r="J5413" s="19">
        <f t="shared" si="422"/>
        <v>5951199.9893695302</v>
      </c>
      <c r="K5413" s="19">
        <f t="shared" si="423"/>
        <v>3305.415804850395</v>
      </c>
      <c r="L5413" s="19">
        <f t="shared" si="424"/>
        <v>3314492.1776685636</v>
      </c>
      <c r="M5413" s="29">
        <f>Table4[[#This Row],[Revenue]]/Table4[[#This Row],[Units]]</f>
        <v>5.918651200939407</v>
      </c>
      <c r="N5413" s="31">
        <f t="shared" si="425"/>
        <v>0.55694518476763555</v>
      </c>
    </row>
    <row r="5414" spans="1:14" x14ac:dyDescent="0.25">
      <c r="A5414" s="35">
        <v>2007</v>
      </c>
      <c r="B5414" s="15" t="s">
        <v>172</v>
      </c>
      <c r="C5414" s="15" t="s">
        <v>170</v>
      </c>
      <c r="D5414" s="15" t="s">
        <v>146</v>
      </c>
      <c r="E5414" s="15" t="s">
        <v>142</v>
      </c>
      <c r="F5414" s="16">
        <v>795.97297863464087</v>
      </c>
      <c r="G5414" s="19">
        <v>2628.4514274102316</v>
      </c>
      <c r="H5414" s="19">
        <f t="shared" si="421"/>
        <v>2092176.3118721957</v>
      </c>
      <c r="I5414" s="20">
        <v>5208.1187993619569</v>
      </c>
      <c r="J5414" s="19">
        <f t="shared" si="422"/>
        <v>4145521.8338112063</v>
      </c>
      <c r="K5414" s="19">
        <f t="shared" si="423"/>
        <v>2579.6673719517253</v>
      </c>
      <c r="L5414" s="19">
        <f t="shared" si="424"/>
        <v>2053345.5219390106</v>
      </c>
      <c r="M5414" s="29">
        <f>Table4[[#This Row],[Revenue]]/Table4[[#This Row],[Units]]</f>
        <v>6.5430849277014627</v>
      </c>
      <c r="N5414" s="31">
        <f t="shared" si="425"/>
        <v>0.49531653776172668</v>
      </c>
    </row>
    <row r="5415" spans="1:14" x14ac:dyDescent="0.25">
      <c r="A5415" s="35">
        <v>2007</v>
      </c>
      <c r="B5415" s="15" t="s">
        <v>173</v>
      </c>
      <c r="C5415" s="15" t="s">
        <v>170</v>
      </c>
      <c r="D5415" s="15" t="s">
        <v>146</v>
      </c>
      <c r="E5415" s="15" t="s">
        <v>142</v>
      </c>
      <c r="F5415" s="16">
        <v>738.85991777077709</v>
      </c>
      <c r="G5415" s="19">
        <v>2242.4453299225402</v>
      </c>
      <c r="H5415" s="19">
        <f t="shared" si="421"/>
        <v>1656852.9720720311</v>
      </c>
      <c r="I5415" s="20">
        <v>4656.4209045933758</v>
      </c>
      <c r="J5415" s="19">
        <f t="shared" si="422"/>
        <v>3440442.7666739891</v>
      </c>
      <c r="K5415" s="19">
        <f t="shared" si="423"/>
        <v>2413.9755746708356</v>
      </c>
      <c r="L5415" s="19">
        <f t="shared" si="424"/>
        <v>1783589.794601958</v>
      </c>
      <c r="M5415" s="29">
        <f>Table4[[#This Row],[Revenue]]/Table4[[#This Row],[Units]]</f>
        <v>6.3021701307635114</v>
      </c>
      <c r="N5415" s="31">
        <f t="shared" si="425"/>
        <v>0.51841867909525619</v>
      </c>
    </row>
    <row r="5416" spans="1:14" x14ac:dyDescent="0.25">
      <c r="A5416" s="35">
        <v>2007</v>
      </c>
      <c r="B5416" s="15" t="s">
        <v>174</v>
      </c>
      <c r="C5416" s="15" t="s">
        <v>170</v>
      </c>
      <c r="D5416" s="15" t="s">
        <v>146</v>
      </c>
      <c r="E5416" s="15" t="s">
        <v>142</v>
      </c>
      <c r="F5416" s="16">
        <v>584.36468940011832</v>
      </c>
      <c r="G5416" s="19">
        <v>1574.5761687598692</v>
      </c>
      <c r="H5416" s="19">
        <f t="shared" si="421"/>
        <v>920126.71379418927</v>
      </c>
      <c r="I5416" s="20">
        <v>3483.5361133334077</v>
      </c>
      <c r="J5416" s="19">
        <f t="shared" si="422"/>
        <v>2035655.4988821722</v>
      </c>
      <c r="K5416" s="19">
        <f t="shared" si="423"/>
        <v>1908.9599445735385</v>
      </c>
      <c r="L5416" s="19">
        <f t="shared" si="424"/>
        <v>1115528.7850879829</v>
      </c>
      <c r="M5416" s="29">
        <f>Table4[[#This Row],[Revenue]]/Table4[[#This Row],[Units]]</f>
        <v>5.9612364958420816</v>
      </c>
      <c r="N5416" s="31">
        <f t="shared" si="425"/>
        <v>0.5479948771786517</v>
      </c>
    </row>
    <row r="5417" spans="1:14" x14ac:dyDescent="0.25">
      <c r="A5417" s="35">
        <v>2008</v>
      </c>
      <c r="B5417" s="15" t="s">
        <v>176</v>
      </c>
      <c r="C5417" s="15" t="s">
        <v>169</v>
      </c>
      <c r="D5417" s="15" t="s">
        <v>5</v>
      </c>
      <c r="E5417" s="15" t="s">
        <v>142</v>
      </c>
      <c r="F5417" s="16">
        <v>687</v>
      </c>
      <c r="G5417" s="19">
        <v>883.85984999997936</v>
      </c>
      <c r="H5417" s="19">
        <f t="shared" si="421"/>
        <v>607211.71694998583</v>
      </c>
      <c r="I5417" s="20">
        <v>2087.7174491399514</v>
      </c>
      <c r="J5417" s="19">
        <f t="shared" si="422"/>
        <v>1434261.8875591466</v>
      </c>
      <c r="K5417" s="19">
        <f t="shared" si="423"/>
        <v>1203.8575991399721</v>
      </c>
      <c r="L5417" s="19">
        <f t="shared" si="424"/>
        <v>827050.17060916079</v>
      </c>
      <c r="M5417" s="29">
        <f>Table4[[#This Row],[Revenue]]/Table4[[#This Row],[Units]]</f>
        <v>3.0388900278601914</v>
      </c>
      <c r="N5417" s="31">
        <f t="shared" si="425"/>
        <v>0.5766381842695758</v>
      </c>
    </row>
    <row r="5418" spans="1:14" x14ac:dyDescent="0.25">
      <c r="A5418" s="35">
        <v>2011</v>
      </c>
      <c r="B5418" s="15" t="s">
        <v>171</v>
      </c>
      <c r="C5418" s="15" t="s">
        <v>170</v>
      </c>
      <c r="D5418" s="15" t="s">
        <v>146</v>
      </c>
      <c r="E5418" s="15" t="s">
        <v>142</v>
      </c>
      <c r="F5418" s="16">
        <v>255</v>
      </c>
      <c r="G5418" s="19">
        <v>343.82227423949672</v>
      </c>
      <c r="H5418" s="19">
        <f t="shared" si="421"/>
        <v>87674.67993107166</v>
      </c>
      <c r="I5418" s="20">
        <v>618.66861044999405</v>
      </c>
      <c r="J5418" s="19">
        <f t="shared" si="422"/>
        <v>157760.49566474848</v>
      </c>
      <c r="K5418" s="19">
        <f t="shared" si="423"/>
        <v>274.84633621049733</v>
      </c>
      <c r="L5418" s="19">
        <f t="shared" si="424"/>
        <v>70085.81573367682</v>
      </c>
      <c r="M5418" s="29">
        <f>Table4[[#This Row],[Revenue]]/Table4[[#This Row],[Units]]</f>
        <v>2.4261514135293885</v>
      </c>
      <c r="N5418" s="31">
        <f t="shared" si="425"/>
        <v>0.44425453557533073</v>
      </c>
    </row>
    <row r="5419" spans="1:14" x14ac:dyDescent="0.25">
      <c r="A5419" s="35">
        <v>2012</v>
      </c>
      <c r="B5419" s="15" t="s">
        <v>175</v>
      </c>
      <c r="C5419" s="15" t="s">
        <v>170</v>
      </c>
      <c r="D5419" s="15" t="s">
        <v>146</v>
      </c>
      <c r="E5419" s="15" t="s">
        <v>142</v>
      </c>
      <c r="F5419" s="16">
        <v>881</v>
      </c>
      <c r="G5419" s="19">
        <v>996.86383399997726</v>
      </c>
      <c r="H5419" s="19">
        <f t="shared" si="421"/>
        <v>878237.03775397991</v>
      </c>
      <c r="I5419" s="20">
        <v>2059.0524730599532</v>
      </c>
      <c r="J5419" s="19">
        <f t="shared" si="422"/>
        <v>1814025.2287658188</v>
      </c>
      <c r="K5419" s="19">
        <f t="shared" si="423"/>
        <v>1062.1886390599759</v>
      </c>
      <c r="L5419" s="19">
        <f t="shared" si="424"/>
        <v>935788.19101183885</v>
      </c>
      <c r="M5419" s="29">
        <f>Table4[[#This Row],[Revenue]]/Table4[[#This Row],[Units]]</f>
        <v>2.3371764733938174</v>
      </c>
      <c r="N5419" s="31">
        <f t="shared" si="425"/>
        <v>0.51586283154865875</v>
      </c>
    </row>
    <row r="5420" spans="1:14" x14ac:dyDescent="0.25">
      <c r="A5420" s="35">
        <v>2012</v>
      </c>
      <c r="B5420" s="15" t="s">
        <v>172</v>
      </c>
      <c r="C5420" s="15" t="s">
        <v>170</v>
      </c>
      <c r="D5420" s="15" t="s">
        <v>146</v>
      </c>
      <c r="E5420" s="15" t="s">
        <v>142</v>
      </c>
      <c r="F5420" s="16">
        <v>366</v>
      </c>
      <c r="G5420" s="19">
        <v>693.91701894898961</v>
      </c>
      <c r="H5420" s="19">
        <f t="shared" si="421"/>
        <v>253973.6289353302</v>
      </c>
      <c r="I5420" s="20">
        <v>1513.1861578999847</v>
      </c>
      <c r="J5420" s="19">
        <f t="shared" si="422"/>
        <v>553826.13379139442</v>
      </c>
      <c r="K5420" s="19">
        <f t="shared" si="423"/>
        <v>819.26913895099506</v>
      </c>
      <c r="L5420" s="19">
        <f t="shared" si="424"/>
        <v>299852.50485606422</v>
      </c>
      <c r="M5420" s="29">
        <f>Table4[[#This Row],[Revenue]]/Table4[[#This Row],[Units]]</f>
        <v>4.1343884095628001</v>
      </c>
      <c r="N5420" s="31">
        <f t="shared" si="425"/>
        <v>0.54141992687005891</v>
      </c>
    </row>
    <row r="5421" spans="1:14" x14ac:dyDescent="0.25">
      <c r="A5421" s="35">
        <v>2013</v>
      </c>
      <c r="B5421" s="15" t="s">
        <v>176</v>
      </c>
      <c r="C5421" s="15" t="s">
        <v>170</v>
      </c>
      <c r="D5421" s="15" t="s">
        <v>146</v>
      </c>
      <c r="E5421" s="15" t="s">
        <v>142</v>
      </c>
      <c r="F5421" s="16">
        <v>366</v>
      </c>
      <c r="G5421" s="19">
        <v>893.41868687996612</v>
      </c>
      <c r="H5421" s="19">
        <f t="shared" si="421"/>
        <v>326991.23939806758</v>
      </c>
      <c r="I5421" s="20">
        <v>1767.4304479999519</v>
      </c>
      <c r="J5421" s="19">
        <f t="shared" si="422"/>
        <v>646879.5439679824</v>
      </c>
      <c r="K5421" s="19">
        <f t="shared" si="423"/>
        <v>874.01176111998575</v>
      </c>
      <c r="L5421" s="19">
        <f t="shared" si="424"/>
        <v>319888.30456991482</v>
      </c>
      <c r="M5421" s="29">
        <f>Table4[[#This Row],[Revenue]]/Table4[[#This Row],[Units]]</f>
        <v>4.8290449398905793</v>
      </c>
      <c r="N5421" s="31">
        <f t="shared" si="425"/>
        <v>0.4945098473940116</v>
      </c>
    </row>
    <row r="5422" spans="1:14" x14ac:dyDescent="0.25">
      <c r="A5422" s="35">
        <v>2013</v>
      </c>
      <c r="B5422" s="15" t="s">
        <v>176</v>
      </c>
      <c r="C5422" s="15" t="s">
        <v>170</v>
      </c>
      <c r="D5422" s="15" t="s">
        <v>146</v>
      </c>
      <c r="E5422" s="15" t="s">
        <v>142</v>
      </c>
      <c r="F5422" s="16">
        <v>255</v>
      </c>
      <c r="G5422" s="19">
        <v>470.74436819998215</v>
      </c>
      <c r="H5422" s="19">
        <f t="shared" si="421"/>
        <v>120039.81389099544</v>
      </c>
      <c r="I5422" s="20">
        <v>834.36821999996835</v>
      </c>
      <c r="J5422" s="19">
        <f t="shared" si="422"/>
        <v>212763.89609999192</v>
      </c>
      <c r="K5422" s="19">
        <f t="shared" si="423"/>
        <v>363.6238517999862</v>
      </c>
      <c r="L5422" s="19">
        <f t="shared" si="424"/>
        <v>92724.082208996479</v>
      </c>
      <c r="M5422" s="29">
        <f>Table4[[#This Row],[Revenue]]/Table4[[#This Row],[Units]]</f>
        <v>3.2720322352939935</v>
      </c>
      <c r="N5422" s="31">
        <f t="shared" si="425"/>
        <v>0.4358074086282912</v>
      </c>
    </row>
    <row r="5423" spans="1:14" x14ac:dyDescent="0.25">
      <c r="A5423" s="35">
        <v>2014</v>
      </c>
      <c r="B5423" s="15" t="s">
        <v>173</v>
      </c>
      <c r="C5423" s="15" t="s">
        <v>170</v>
      </c>
      <c r="D5423" s="15" t="s">
        <v>146</v>
      </c>
      <c r="E5423" s="15" t="s">
        <v>142</v>
      </c>
      <c r="F5423" s="16">
        <v>887</v>
      </c>
      <c r="G5423" s="19">
        <v>2416.3393797098893</v>
      </c>
      <c r="H5423" s="19">
        <f t="shared" si="421"/>
        <v>2143293.0298026716</v>
      </c>
      <c r="I5423" s="20">
        <v>3892.9246409998441</v>
      </c>
      <c r="J5423" s="19">
        <f t="shared" si="422"/>
        <v>3453024.1565668616</v>
      </c>
      <c r="K5423" s="19">
        <f t="shared" si="423"/>
        <v>1476.5852612899548</v>
      </c>
      <c r="L5423" s="19">
        <f t="shared" si="424"/>
        <v>1309731.1267641899</v>
      </c>
      <c r="M5423" s="29">
        <f>Table4[[#This Row],[Revenue]]/Table4[[#This Row],[Units]]</f>
        <v>4.3888665625702865</v>
      </c>
      <c r="N5423" s="31">
        <f t="shared" si="425"/>
        <v>0.3792997289849192</v>
      </c>
    </row>
    <row r="5424" spans="1:14" x14ac:dyDescent="0.25">
      <c r="A5424" s="35">
        <v>2014</v>
      </c>
      <c r="B5424" s="15" t="s">
        <v>171</v>
      </c>
      <c r="C5424" s="15" t="s">
        <v>170</v>
      </c>
      <c r="D5424" s="15" t="s">
        <v>146</v>
      </c>
      <c r="E5424" s="15" t="s">
        <v>142</v>
      </c>
      <c r="F5424" s="16">
        <v>883</v>
      </c>
      <c r="G5424" s="19">
        <v>1952.1283067999043</v>
      </c>
      <c r="H5424" s="19">
        <f t="shared" si="421"/>
        <v>1723729.2949043154</v>
      </c>
      <c r="I5424" s="20">
        <v>3884.7622799998098</v>
      </c>
      <c r="J5424" s="19">
        <f t="shared" si="422"/>
        <v>3430245.0932398322</v>
      </c>
      <c r="K5424" s="19">
        <f t="shared" si="423"/>
        <v>1932.6339731999055</v>
      </c>
      <c r="L5424" s="19">
        <f t="shared" si="424"/>
        <v>1706515.7983355168</v>
      </c>
      <c r="M5424" s="29">
        <f>Table4[[#This Row],[Revenue]]/Table4[[#This Row],[Units]]</f>
        <v>4.3995042808604872</v>
      </c>
      <c r="N5424" s="31">
        <f t="shared" si="425"/>
        <v>0.49749092322838351</v>
      </c>
    </row>
    <row r="5425" spans="1:19" x14ac:dyDescent="0.25">
      <c r="A5425" s="35">
        <v>2014</v>
      </c>
      <c r="B5425" s="15" t="s">
        <v>175</v>
      </c>
      <c r="C5425" s="15" t="s">
        <v>170</v>
      </c>
      <c r="D5425" s="15" t="s">
        <v>146</v>
      </c>
      <c r="E5425" s="15" t="s">
        <v>142</v>
      </c>
      <c r="F5425" s="16">
        <v>885</v>
      </c>
      <c r="G5425" s="19">
        <v>1845.3894276999122</v>
      </c>
      <c r="H5425" s="19">
        <f t="shared" si="421"/>
        <v>1633169.6435144222</v>
      </c>
      <c r="I5425" s="20">
        <v>3635.2626699998277</v>
      </c>
      <c r="J5425" s="19">
        <f t="shared" si="422"/>
        <v>3217207.4629498473</v>
      </c>
      <c r="K5425" s="19">
        <f t="shared" si="423"/>
        <v>1789.8732422999155</v>
      </c>
      <c r="L5425" s="19">
        <f t="shared" si="424"/>
        <v>1584037.8194354251</v>
      </c>
      <c r="M5425" s="29">
        <f>Table4[[#This Row],[Revenue]]/Table4[[#This Row],[Units]]</f>
        <v>4.1076414350280537</v>
      </c>
      <c r="N5425" s="31">
        <f t="shared" si="425"/>
        <v>0.49236421265261704</v>
      </c>
    </row>
    <row r="5426" spans="1:19" x14ac:dyDescent="0.25">
      <c r="A5426" s="35">
        <v>2014</v>
      </c>
      <c r="B5426" s="15" t="s">
        <v>172</v>
      </c>
      <c r="C5426" s="15" t="s">
        <v>170</v>
      </c>
      <c r="D5426" s="15" t="s">
        <v>146</v>
      </c>
      <c r="E5426" s="15" t="s">
        <v>142</v>
      </c>
      <c r="F5426" s="16">
        <v>881</v>
      </c>
      <c r="G5426" s="19">
        <v>1323.1324929999414</v>
      </c>
      <c r="H5426" s="19">
        <f t="shared" si="421"/>
        <v>1165679.7263329483</v>
      </c>
      <c r="I5426" s="20">
        <v>2554.0481929998869</v>
      </c>
      <c r="J5426" s="19">
        <f t="shared" si="422"/>
        <v>2250116.4580329005</v>
      </c>
      <c r="K5426" s="19">
        <f t="shared" si="423"/>
        <v>1230.9156999999454</v>
      </c>
      <c r="L5426" s="19">
        <f t="shared" si="424"/>
        <v>1084436.7316999522</v>
      </c>
      <c r="M5426" s="29">
        <f>Table4[[#This Row],[Revenue]]/Table4[[#This Row],[Units]]</f>
        <v>2.8990331362087249</v>
      </c>
      <c r="N5426" s="31">
        <f t="shared" si="425"/>
        <v>0.48194693560349744</v>
      </c>
    </row>
    <row r="5427" spans="1:19" x14ac:dyDescent="0.25">
      <c r="A5427" s="35">
        <v>2015</v>
      </c>
      <c r="B5427" s="15" t="s">
        <v>171</v>
      </c>
      <c r="C5427" s="15" t="s">
        <v>170</v>
      </c>
      <c r="D5427" s="15" t="s">
        <v>146</v>
      </c>
      <c r="E5427" s="15" t="s">
        <v>142</v>
      </c>
      <c r="F5427" s="16">
        <v>1190.2382728441116</v>
      </c>
      <c r="G5427" s="19">
        <v>3196.4591629653883</v>
      </c>
      <c r="H5427" s="19">
        <f t="shared" si="421"/>
        <v>3804548.0333446586</v>
      </c>
      <c r="I5427" s="20">
        <v>6436.6544172880394</v>
      </c>
      <c r="J5427" s="19">
        <f t="shared" si="422"/>
        <v>7661152.4365273379</v>
      </c>
      <c r="K5427" s="19">
        <f t="shared" si="423"/>
        <v>3240.1952543226512</v>
      </c>
      <c r="L5427" s="19">
        <f t="shared" si="424"/>
        <v>3856604.4031826793</v>
      </c>
      <c r="M5427" s="29">
        <f>Table4[[#This Row],[Revenue]]/Table4[[#This Row],[Units]]</f>
        <v>5.4078704778224385</v>
      </c>
      <c r="N5427" s="31">
        <f t="shared" si="425"/>
        <v>0.50339742423018652</v>
      </c>
    </row>
    <row r="5428" spans="1:19" x14ac:dyDescent="0.25">
      <c r="A5428" s="35">
        <v>2015</v>
      </c>
      <c r="B5428" s="15" t="s">
        <v>174</v>
      </c>
      <c r="C5428" s="15" t="s">
        <v>170</v>
      </c>
      <c r="D5428" s="15" t="s">
        <v>146</v>
      </c>
      <c r="E5428" s="15" t="s">
        <v>142</v>
      </c>
      <c r="F5428" s="16">
        <v>897</v>
      </c>
      <c r="G5428" s="19">
        <v>2760.8220758998614</v>
      </c>
      <c r="H5428" s="19">
        <f t="shared" si="421"/>
        <v>2476457.4020821755</v>
      </c>
      <c r="I5428" s="20">
        <v>4558.761889999796</v>
      </c>
      <c r="J5428" s="19">
        <f t="shared" si="422"/>
        <v>4089209.4153298172</v>
      </c>
      <c r="K5428" s="19">
        <f t="shared" si="423"/>
        <v>1797.9398140999347</v>
      </c>
      <c r="L5428" s="19">
        <f t="shared" si="424"/>
        <v>1612752.0132476417</v>
      </c>
      <c r="M5428" s="29">
        <f>Table4[[#This Row],[Revenue]]/Table4[[#This Row],[Units]]</f>
        <v>5.0822317614267511</v>
      </c>
      <c r="N5428" s="31">
        <f t="shared" si="425"/>
        <v>0.39439213046944532</v>
      </c>
    </row>
    <row r="5429" spans="1:19" x14ac:dyDescent="0.25">
      <c r="A5429" s="35">
        <v>2016</v>
      </c>
      <c r="B5429" s="15" t="s">
        <v>175</v>
      </c>
      <c r="C5429" s="15" t="s">
        <v>170</v>
      </c>
      <c r="D5429" s="15" t="s">
        <v>146</v>
      </c>
      <c r="E5429" s="15" t="s">
        <v>142</v>
      </c>
      <c r="F5429" s="16">
        <v>1738.8948121212597</v>
      </c>
      <c r="G5429" s="19">
        <v>4673.2820233045268</v>
      </c>
      <c r="H5429" s="19">
        <f t="shared" si="421"/>
        <v>8126345.8659037855</v>
      </c>
      <c r="I5429" s="20">
        <v>10380.020197154621</v>
      </c>
      <c r="J5429" s="19">
        <f t="shared" si="422"/>
        <v>18049763.270546068</v>
      </c>
      <c r="K5429" s="19">
        <f t="shared" si="423"/>
        <v>5706.7381738500944</v>
      </c>
      <c r="L5429" s="19">
        <f t="shared" si="424"/>
        <v>9923417.4046422821</v>
      </c>
      <c r="M5429" s="29">
        <f>Table4[[#This Row],[Revenue]]/Table4[[#This Row],[Units]]</f>
        <v>5.9693203549742853</v>
      </c>
      <c r="N5429" s="31">
        <f t="shared" si="425"/>
        <v>0.54978102792270378</v>
      </c>
      <c r="O5429" s="41"/>
      <c r="P5429" s="41"/>
      <c r="Q5429" s="41"/>
      <c r="R5429" s="41"/>
      <c r="S5429" s="41"/>
    </row>
    <row r="5430" spans="1:19" x14ac:dyDescent="0.25">
      <c r="A5430" s="35">
        <v>2016</v>
      </c>
      <c r="B5430" s="15" t="s">
        <v>176</v>
      </c>
      <c r="C5430" s="15" t="s">
        <v>170</v>
      </c>
      <c r="D5430" s="15" t="s">
        <v>146</v>
      </c>
      <c r="E5430" s="15" t="s">
        <v>142</v>
      </c>
      <c r="F5430" s="16">
        <v>1580.8134655647814</v>
      </c>
      <c r="G5430" s="19">
        <v>3985.6226503233866</v>
      </c>
      <c r="H5430" s="19">
        <f t="shared" si="421"/>
        <v>6300525.9542912012</v>
      </c>
      <c r="I5430" s="20">
        <v>8144.4209722640981</v>
      </c>
      <c r="J5430" s="19">
        <f t="shared" si="422"/>
        <v>12874810.342183296</v>
      </c>
      <c r="K5430" s="19">
        <f t="shared" si="423"/>
        <v>4158.7983219407115</v>
      </c>
      <c r="L5430" s="19">
        <f t="shared" si="424"/>
        <v>6574284.3878920944</v>
      </c>
      <c r="M5430" s="29">
        <f>Table4[[#This Row],[Revenue]]/Table4[[#This Row],[Units]]</f>
        <v>5.1520442795281474</v>
      </c>
      <c r="N5430" s="31">
        <f t="shared" si="425"/>
        <v>0.51063155208989541</v>
      </c>
    </row>
    <row r="5431" spans="1:19" x14ac:dyDescent="0.25">
      <c r="A5431" s="35">
        <v>2016</v>
      </c>
      <c r="B5431" s="15" t="s">
        <v>174</v>
      </c>
      <c r="C5431" s="15" t="s">
        <v>170</v>
      </c>
      <c r="D5431" s="15" t="s">
        <v>146</v>
      </c>
      <c r="E5431" s="15" t="s">
        <v>142</v>
      </c>
      <c r="F5431" s="16">
        <v>1586.3678091739669</v>
      </c>
      <c r="G5431" s="19">
        <v>3368.4271393966987</v>
      </c>
      <c r="H5431" s="19">
        <f t="shared" si="421"/>
        <v>5343564.3814868731</v>
      </c>
      <c r="I5431" s="20">
        <v>6845.7907046401197</v>
      </c>
      <c r="J5431" s="19">
        <f t="shared" si="422"/>
        <v>10859942.002183454</v>
      </c>
      <c r="K5431" s="19">
        <f t="shared" si="423"/>
        <v>3477.3635652434209</v>
      </c>
      <c r="L5431" s="19">
        <f t="shared" si="424"/>
        <v>5516377.620696581</v>
      </c>
      <c r="M5431" s="29">
        <f>Table4[[#This Row],[Revenue]]/Table4[[#This Row],[Units]]</f>
        <v>4.31538680062146</v>
      </c>
      <c r="N5431" s="31">
        <f t="shared" si="425"/>
        <v>0.50795645313644222</v>
      </c>
    </row>
    <row r="5432" spans="1:19" x14ac:dyDescent="0.25">
      <c r="A5432" s="35">
        <v>2016</v>
      </c>
      <c r="B5432" s="15" t="s">
        <v>173</v>
      </c>
      <c r="C5432" s="15" t="s">
        <v>170</v>
      </c>
      <c r="D5432" s="15" t="s">
        <v>146</v>
      </c>
      <c r="E5432" s="15" t="s">
        <v>142</v>
      </c>
      <c r="F5432" s="16">
        <v>1086.6153975368088</v>
      </c>
      <c r="G5432" s="19">
        <v>3159.9027888079991</v>
      </c>
      <c r="H5432" s="19">
        <f t="shared" si="421"/>
        <v>3433599.0250382749</v>
      </c>
      <c r="I5432" s="20">
        <v>6484.5088255016926</v>
      </c>
      <c r="J5432" s="19">
        <f t="shared" si="422"/>
        <v>7046167.1352534667</v>
      </c>
      <c r="K5432" s="19">
        <f t="shared" si="423"/>
        <v>3324.6060366936936</v>
      </c>
      <c r="L5432" s="19">
        <f t="shared" si="424"/>
        <v>3612568.1102151917</v>
      </c>
      <c r="M5432" s="29">
        <f>Table4[[#This Row],[Revenue]]/Table4[[#This Row],[Units]]</f>
        <v>5.9676209634071853</v>
      </c>
      <c r="N5432" s="31">
        <f t="shared" si="425"/>
        <v>0.51269974737623647</v>
      </c>
    </row>
    <row r="5433" spans="1:19" x14ac:dyDescent="0.25">
      <c r="A5433" s="35">
        <v>2017</v>
      </c>
      <c r="B5433" s="15" t="s">
        <v>171</v>
      </c>
      <c r="C5433" s="15" t="s">
        <v>170</v>
      </c>
      <c r="D5433" s="15" t="s">
        <v>146</v>
      </c>
      <c r="E5433" s="15" t="s">
        <v>142</v>
      </c>
      <c r="F5433" s="16">
        <v>831</v>
      </c>
      <c r="G5433" s="19">
        <v>941.6110859999784</v>
      </c>
      <c r="H5433" s="19">
        <f t="shared" si="421"/>
        <v>782478.81246598205</v>
      </c>
      <c r="I5433" s="20">
        <v>1969.1629097399548</v>
      </c>
      <c r="J5433" s="19">
        <f t="shared" si="422"/>
        <v>1636374.3779939024</v>
      </c>
      <c r="K5433" s="19">
        <f t="shared" si="423"/>
        <v>1027.5518237399765</v>
      </c>
      <c r="L5433" s="19">
        <f t="shared" si="424"/>
        <v>853895.56552792038</v>
      </c>
      <c r="M5433" s="29">
        <f>Table4[[#This Row],[Revenue]]/Table4[[#This Row],[Units]]</f>
        <v>2.3696304569674544</v>
      </c>
      <c r="N5433" s="31">
        <f t="shared" si="425"/>
        <v>0.52182164241336115</v>
      </c>
    </row>
    <row r="5434" spans="1:19" x14ac:dyDescent="0.25">
      <c r="A5434" s="35">
        <v>2017</v>
      </c>
      <c r="B5434" s="15" t="s">
        <v>175</v>
      </c>
      <c r="C5434" s="15" t="s">
        <v>170</v>
      </c>
      <c r="D5434" s="15" t="s">
        <v>146</v>
      </c>
      <c r="E5434" s="15" t="s">
        <v>142</v>
      </c>
      <c r="F5434" s="16">
        <v>786</v>
      </c>
      <c r="G5434" s="19">
        <v>853.55119799998363</v>
      </c>
      <c r="H5434" s="19">
        <f t="shared" si="421"/>
        <v>670891.24162798712</v>
      </c>
      <c r="I5434" s="20">
        <v>1807.1688238199652</v>
      </c>
      <c r="J5434" s="19">
        <f t="shared" si="422"/>
        <v>1420434.6955224925</v>
      </c>
      <c r="K5434" s="19">
        <f t="shared" si="423"/>
        <v>953.61762581998153</v>
      </c>
      <c r="L5434" s="19">
        <f t="shared" si="424"/>
        <v>749543.45389450539</v>
      </c>
      <c r="M5434" s="29">
        <f>Table4[[#This Row],[Revenue]]/Table4[[#This Row],[Units]]</f>
        <v>2.2991969768701845</v>
      </c>
      <c r="N5434" s="31">
        <f t="shared" si="425"/>
        <v>0.52768596561124792</v>
      </c>
    </row>
    <row r="5435" spans="1:19" x14ac:dyDescent="0.25">
      <c r="A5435" s="35">
        <v>2018</v>
      </c>
      <c r="B5435" s="15" t="s">
        <v>173</v>
      </c>
      <c r="C5435" s="15" t="s">
        <v>170</v>
      </c>
      <c r="D5435" s="15" t="s">
        <v>146</v>
      </c>
      <c r="E5435" s="15" t="s">
        <v>142</v>
      </c>
      <c r="F5435" s="16">
        <v>223</v>
      </c>
      <c r="G5435" s="19">
        <v>556.88835908998249</v>
      </c>
      <c r="H5435" s="19">
        <f t="shared" si="421"/>
        <v>124186.10407706609</v>
      </c>
      <c r="I5435" s="20">
        <v>893.55683899997189</v>
      </c>
      <c r="J5435" s="19">
        <f t="shared" si="422"/>
        <v>199263.17509699374</v>
      </c>
      <c r="K5435" s="19">
        <f t="shared" si="423"/>
        <v>336.6684799099894</v>
      </c>
      <c r="L5435" s="19">
        <f t="shared" si="424"/>
        <v>75077.071019927651</v>
      </c>
      <c r="M5435" s="29">
        <f>Table4[[#This Row],[Revenue]]/Table4[[#This Row],[Units]]</f>
        <v>4.0069813408070489</v>
      </c>
      <c r="N5435" s="31">
        <f t="shared" si="425"/>
        <v>0.37677343534942154</v>
      </c>
    </row>
    <row r="5436" spans="1:19" x14ac:dyDescent="0.25">
      <c r="A5436" s="35">
        <v>2019</v>
      </c>
      <c r="B5436" s="15" t="s">
        <v>173</v>
      </c>
      <c r="C5436" s="15" t="s">
        <v>170</v>
      </c>
      <c r="D5436" s="15" t="s">
        <v>146</v>
      </c>
      <c r="E5436" s="15" t="s">
        <v>142</v>
      </c>
      <c r="F5436" s="16">
        <v>831</v>
      </c>
      <c r="G5436" s="19">
        <v>1219.7617439999478</v>
      </c>
      <c r="H5436" s="19">
        <f t="shared" si="421"/>
        <v>1013622.0092639567</v>
      </c>
      <c r="I5436" s="20">
        <v>2385.9073439998979</v>
      </c>
      <c r="J5436" s="19">
        <f t="shared" si="422"/>
        <v>1982689.0028639152</v>
      </c>
      <c r="K5436" s="19">
        <f t="shared" si="423"/>
        <v>1166.14559999995</v>
      </c>
      <c r="L5436" s="19">
        <f t="shared" si="424"/>
        <v>969066.99359995848</v>
      </c>
      <c r="M5436" s="29">
        <f>Table4[[#This Row],[Revenue]]/Table4[[#This Row],[Units]]</f>
        <v>2.8711279711190105</v>
      </c>
      <c r="N5436" s="31">
        <f t="shared" si="425"/>
        <v>0.48876399284011757</v>
      </c>
    </row>
    <row r="5437" spans="1:19" x14ac:dyDescent="0.25">
      <c r="A5437" s="35">
        <v>2019</v>
      </c>
      <c r="B5437" s="15" t="s">
        <v>172</v>
      </c>
      <c r="C5437" s="15" t="s">
        <v>170</v>
      </c>
      <c r="D5437" s="15" t="s">
        <v>146</v>
      </c>
      <c r="E5437" s="15" t="s">
        <v>142</v>
      </c>
      <c r="F5437" s="16">
        <v>786</v>
      </c>
      <c r="G5437" s="19">
        <v>1123.052519999954</v>
      </c>
      <c r="H5437" s="19">
        <f t="shared" si="421"/>
        <v>882719.28071996383</v>
      </c>
      <c r="I5437" s="20">
        <v>2225.9005199999087</v>
      </c>
      <c r="J5437" s="19">
        <f t="shared" si="422"/>
        <v>1749557.8087199284</v>
      </c>
      <c r="K5437" s="19">
        <f t="shared" si="423"/>
        <v>1102.8479999999547</v>
      </c>
      <c r="L5437" s="19">
        <f t="shared" si="424"/>
        <v>866838.52799996454</v>
      </c>
      <c r="M5437" s="29">
        <f>Table4[[#This Row],[Revenue]]/Table4[[#This Row],[Units]]</f>
        <v>2.8319345038166777</v>
      </c>
      <c r="N5437" s="31">
        <f t="shared" si="425"/>
        <v>0.49546149528730959</v>
      </c>
    </row>
    <row r="5438" spans="1:19" x14ac:dyDescent="0.25">
      <c r="A5438" s="35">
        <v>2020</v>
      </c>
      <c r="B5438" s="15" t="s">
        <v>173</v>
      </c>
      <c r="C5438" s="15" t="s">
        <v>170</v>
      </c>
      <c r="D5438" s="15" t="s">
        <v>146</v>
      </c>
      <c r="E5438" s="15" t="s">
        <v>142</v>
      </c>
      <c r="F5438" s="16">
        <v>894</v>
      </c>
      <c r="G5438" s="19">
        <v>2743.4080649998587</v>
      </c>
      <c r="H5438" s="19">
        <f t="shared" si="421"/>
        <v>2452606.8101098738</v>
      </c>
      <c r="I5438" s="20">
        <v>4460.3114999997961</v>
      </c>
      <c r="J5438" s="19">
        <f t="shared" si="422"/>
        <v>3987518.4809998176</v>
      </c>
      <c r="K5438" s="19">
        <f t="shared" si="423"/>
        <v>1716.9034349999374</v>
      </c>
      <c r="L5438" s="19">
        <f t="shared" si="424"/>
        <v>1534911.6708899438</v>
      </c>
      <c r="M5438" s="29">
        <f>Table4[[#This Row],[Revenue]]/Table4[[#This Row],[Units]]</f>
        <v>4.9891627516776245</v>
      </c>
      <c r="N5438" s="31">
        <f t="shared" si="425"/>
        <v>0.38492904251194471</v>
      </c>
    </row>
    <row r="5439" spans="1:19" x14ac:dyDescent="0.25">
      <c r="A5439" s="35">
        <v>2020</v>
      </c>
      <c r="B5439" s="15" t="s">
        <v>171</v>
      </c>
      <c r="C5439" s="15" t="s">
        <v>170</v>
      </c>
      <c r="D5439" s="15" t="s">
        <v>146</v>
      </c>
      <c r="E5439" s="15" t="s">
        <v>142</v>
      </c>
      <c r="F5439" s="16">
        <v>889</v>
      </c>
      <c r="G5439" s="19">
        <v>2025.0386231998905</v>
      </c>
      <c r="H5439" s="19">
        <f t="shared" si="421"/>
        <v>1800259.3360247025</v>
      </c>
      <c r="I5439" s="20">
        <v>3879.8407199997901</v>
      </c>
      <c r="J5439" s="19">
        <f t="shared" si="422"/>
        <v>3449178.4000798133</v>
      </c>
      <c r="K5439" s="19">
        <f t="shared" si="423"/>
        <v>1854.8020967998996</v>
      </c>
      <c r="L5439" s="19">
        <f t="shared" si="424"/>
        <v>1648919.0640551108</v>
      </c>
      <c r="M5439" s="29">
        <f>Table4[[#This Row],[Revenue]]/Table4[[#This Row],[Units]]</f>
        <v>4.3642752755903151</v>
      </c>
      <c r="N5439" s="31">
        <f t="shared" si="425"/>
        <v>0.47806140268562364</v>
      </c>
    </row>
  </sheetData>
  <sortState xmlns:xlrd2="http://schemas.microsoft.com/office/spreadsheetml/2017/richdata2" ref="A2:L5439">
    <sortCondition ref="B2:B5439"/>
  </sortState>
  <phoneticPr fontId="3" type="noConversion"/>
  <pageMargins left="0.75" right="0.75" top="1" bottom="1" header="0.5" footer="0.5"/>
  <pageSetup orientation="portrait" horizontalDpi="0" r:id="rId2"/>
  <headerFooter alignWithMargins="0"/>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CFFA7-C81F-4310-A636-90C05E8ABA3C}">
  <dimension ref="A3:D15"/>
  <sheetViews>
    <sheetView workbookViewId="0">
      <selection activeCell="D4" sqref="D4"/>
    </sheetView>
  </sheetViews>
  <sheetFormatPr defaultRowHeight="13.2" x14ac:dyDescent="0.25"/>
  <cols>
    <col min="1" max="1" width="14" bestFit="1" customWidth="1"/>
    <col min="2" max="2" width="11.77734375" bestFit="1" customWidth="1"/>
    <col min="3" max="3" width="15.33203125" bestFit="1" customWidth="1"/>
    <col min="4" max="4" width="12.44140625" bestFit="1" customWidth="1"/>
    <col min="5" max="5" width="12.21875" bestFit="1" customWidth="1"/>
  </cols>
  <sheetData>
    <row r="3" spans="1:4" x14ac:dyDescent="0.25">
      <c r="A3" s="22" t="s">
        <v>184</v>
      </c>
      <c r="B3" t="s">
        <v>188</v>
      </c>
      <c r="C3" t="s">
        <v>187</v>
      </c>
      <c r="D3" t="s">
        <v>186</v>
      </c>
    </row>
    <row r="4" spans="1:4" x14ac:dyDescent="0.25">
      <c r="A4" s="23" t="s">
        <v>146</v>
      </c>
      <c r="B4" s="21">
        <v>1889238.703384618</v>
      </c>
      <c r="C4" s="21">
        <v>3789915.2399879317</v>
      </c>
      <c r="D4" s="21">
        <v>1900676.5366033181</v>
      </c>
    </row>
    <row r="5" spans="1:4" x14ac:dyDescent="0.25">
      <c r="A5" s="23" t="s">
        <v>5</v>
      </c>
      <c r="B5" s="21">
        <v>2119113.8850084562</v>
      </c>
      <c r="C5" s="21">
        <v>4369952.236830024</v>
      </c>
      <c r="D5" s="21">
        <v>2250838.3518215683</v>
      </c>
    </row>
    <row r="6" spans="1:4" x14ac:dyDescent="0.25">
      <c r="A6" s="23" t="s">
        <v>168</v>
      </c>
      <c r="B6" s="21">
        <v>971251.95509622199</v>
      </c>
      <c r="C6" s="21">
        <v>1979532.9074192885</v>
      </c>
      <c r="D6" s="21">
        <v>1008280.952323066</v>
      </c>
    </row>
    <row r="7" spans="1:4" x14ac:dyDescent="0.25">
      <c r="A7" s="23" t="s">
        <v>6</v>
      </c>
      <c r="B7" s="21">
        <v>2078430.91942639</v>
      </c>
      <c r="C7" s="21">
        <v>4334788.7376204887</v>
      </c>
      <c r="D7" s="21">
        <v>2256357.8181941011</v>
      </c>
    </row>
    <row r="8" spans="1:4" x14ac:dyDescent="0.25">
      <c r="A8" s="23" t="s">
        <v>185</v>
      </c>
      <c r="B8" s="21">
        <v>7058035.462915686</v>
      </c>
      <c r="C8" s="21">
        <v>14474189.121857733</v>
      </c>
      <c r="D8" s="21">
        <v>7416153.6589420531</v>
      </c>
    </row>
    <row r="10" spans="1:4" x14ac:dyDescent="0.25">
      <c r="A10" s="22" t="s">
        <v>184</v>
      </c>
      <c r="B10" t="s">
        <v>189</v>
      </c>
    </row>
    <row r="11" spans="1:4" x14ac:dyDescent="0.25">
      <c r="A11" s="23" t="s">
        <v>146</v>
      </c>
      <c r="B11" s="24">
        <v>923738.41770699387</v>
      </c>
    </row>
    <row r="12" spans="1:4" x14ac:dyDescent="0.25">
      <c r="A12" s="23" t="s">
        <v>5</v>
      </c>
      <c r="B12" s="24">
        <v>1002215.1583678047</v>
      </c>
    </row>
    <row r="13" spans="1:4" x14ac:dyDescent="0.25">
      <c r="A13" s="23" t="s">
        <v>168</v>
      </c>
      <c r="B13" s="24">
        <v>518142.33840650809</v>
      </c>
    </row>
    <row r="14" spans="1:4" x14ac:dyDescent="0.25">
      <c r="A14" s="23" t="s">
        <v>6</v>
      </c>
      <c r="B14" s="24">
        <v>935503.52020702732</v>
      </c>
    </row>
    <row r="15" spans="1:4" x14ac:dyDescent="0.25">
      <c r="A15" s="23" t="s">
        <v>185</v>
      </c>
      <c r="B15" s="24">
        <v>3379599.4346883339</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26C6-BDC8-402F-A7EF-5E6487F2FDF5}">
  <dimension ref="A3:D11"/>
  <sheetViews>
    <sheetView workbookViewId="0">
      <selection activeCell="I28" sqref="I28"/>
    </sheetView>
  </sheetViews>
  <sheetFormatPr defaultRowHeight="13.2" x14ac:dyDescent="0.25"/>
  <cols>
    <col min="1" max="1" width="13.33203125" bestFit="1" customWidth="1"/>
    <col min="2" max="2" width="12" bestFit="1" customWidth="1"/>
    <col min="3" max="3" width="15.33203125" bestFit="1" customWidth="1"/>
    <col min="4" max="4" width="12.44140625" bestFit="1" customWidth="1"/>
    <col min="5" max="5" width="12.6640625" bestFit="1" customWidth="1"/>
  </cols>
  <sheetData>
    <row r="3" spans="1:4" x14ac:dyDescent="0.25">
      <c r="A3" s="22" t="s">
        <v>184</v>
      </c>
      <c r="B3" t="s">
        <v>188</v>
      </c>
      <c r="C3" t="s">
        <v>187</v>
      </c>
      <c r="D3" t="s">
        <v>186</v>
      </c>
    </row>
    <row r="4" spans="1:4" x14ac:dyDescent="0.25">
      <c r="A4" s="23" t="s">
        <v>169</v>
      </c>
      <c r="B4" s="21">
        <v>4181815.9179935372</v>
      </c>
      <c r="C4" s="21">
        <v>8673466.3147066552</v>
      </c>
      <c r="D4" s="21">
        <v>4491650.3967130808</v>
      </c>
    </row>
    <row r="5" spans="1:4" x14ac:dyDescent="0.25">
      <c r="A5" s="23" t="s">
        <v>170</v>
      </c>
      <c r="B5" s="21">
        <v>2876219.5449221493</v>
      </c>
      <c r="C5" s="21">
        <v>5800722.8071510913</v>
      </c>
      <c r="D5" s="21">
        <v>2924503.2622289639</v>
      </c>
    </row>
    <row r="6" spans="1:4" x14ac:dyDescent="0.25">
      <c r="A6" s="23" t="s">
        <v>185</v>
      </c>
      <c r="B6" s="24">
        <v>7058035.4629156869</v>
      </c>
      <c r="C6" s="24">
        <v>14474189.121857747</v>
      </c>
      <c r="D6" s="24">
        <v>7416153.6589420447</v>
      </c>
    </row>
    <row r="8" spans="1:4" x14ac:dyDescent="0.25">
      <c r="A8" s="22" t="s">
        <v>184</v>
      </c>
      <c r="B8" t="s">
        <v>189</v>
      </c>
    </row>
    <row r="9" spans="1:4" x14ac:dyDescent="0.25">
      <c r="A9" s="23" t="s">
        <v>169</v>
      </c>
      <c r="B9" s="24">
        <v>1926875.678574834</v>
      </c>
    </row>
    <row r="10" spans="1:4" x14ac:dyDescent="0.25">
      <c r="A10" s="23" t="s">
        <v>170</v>
      </c>
      <c r="B10" s="24">
        <v>1452723.7561135022</v>
      </c>
    </row>
    <row r="11" spans="1:4" x14ac:dyDescent="0.25">
      <c r="A11" s="23" t="s">
        <v>185</v>
      </c>
      <c r="B11" s="24">
        <v>3379599.4346883362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29650-2689-4778-9EA6-83807877A48B}">
  <dimension ref="A3:Y202"/>
  <sheetViews>
    <sheetView topLeftCell="H1" workbookViewId="0">
      <selection activeCell="AL46" sqref="AL46"/>
    </sheetView>
  </sheetViews>
  <sheetFormatPr defaultRowHeight="13.2" x14ac:dyDescent="0.25"/>
  <cols>
    <col min="1" max="1" width="13.33203125" bestFit="1" customWidth="1"/>
    <col min="2" max="2" width="11.77734375" bestFit="1" customWidth="1"/>
    <col min="3" max="3" width="15.33203125" bestFit="1" customWidth="1"/>
    <col min="4" max="4" width="12.44140625" bestFit="1" customWidth="1"/>
    <col min="5" max="5" width="12.21875" style="24" bestFit="1" customWidth="1"/>
    <col min="6" max="6" width="13.88671875" bestFit="1" customWidth="1"/>
    <col min="7" max="7" width="11.77734375" bestFit="1" customWidth="1"/>
    <col min="8" max="8" width="11.5546875" bestFit="1" customWidth="1"/>
    <col min="9" max="9" width="22.44140625" bestFit="1" customWidth="1"/>
    <col min="10" max="10" width="16.21875" bestFit="1" customWidth="1"/>
    <col min="11" max="11" width="11" bestFit="1" customWidth="1"/>
    <col min="12" max="12" width="6.88671875" bestFit="1" customWidth="1"/>
    <col min="13" max="13" width="10.33203125" bestFit="1" customWidth="1"/>
    <col min="14" max="14" width="9" bestFit="1" customWidth="1"/>
    <col min="15" max="15" width="12" bestFit="1" customWidth="1"/>
    <col min="16" max="16" width="11.33203125" bestFit="1" customWidth="1"/>
    <col min="17" max="17" width="8.5546875" bestFit="1" customWidth="1"/>
    <col min="18" max="18" width="15.109375" bestFit="1" customWidth="1"/>
    <col min="19" max="19" width="16.21875" bestFit="1" customWidth="1"/>
    <col min="20" max="20" width="11" bestFit="1" customWidth="1"/>
    <col min="21" max="21" width="6.88671875" bestFit="1" customWidth="1"/>
    <col min="22" max="22" width="10.33203125" bestFit="1" customWidth="1"/>
    <col min="23" max="23" width="9" bestFit="1" customWidth="1"/>
    <col min="24" max="24" width="12" bestFit="1" customWidth="1"/>
    <col min="25" max="25" width="11.33203125" bestFit="1" customWidth="1"/>
    <col min="26" max="29" width="16.21875" bestFit="1" customWidth="1"/>
    <col min="30" max="30" width="20.109375" bestFit="1" customWidth="1"/>
    <col min="31" max="32" width="16.5546875" bestFit="1" customWidth="1"/>
    <col min="33" max="41" width="8.5546875" bestFit="1" customWidth="1"/>
    <col min="42" max="42" width="11.33203125" bestFit="1" customWidth="1"/>
    <col min="43" max="73" width="5" bestFit="1" customWidth="1"/>
    <col min="74" max="74" width="30.109375" bestFit="1" customWidth="1"/>
    <col min="75" max="75" width="27.44140625" bestFit="1" customWidth="1"/>
  </cols>
  <sheetData>
    <row r="3" spans="1:25" x14ac:dyDescent="0.25">
      <c r="A3" s="22" t="s">
        <v>184</v>
      </c>
      <c r="B3" t="s">
        <v>188</v>
      </c>
      <c r="C3" t="s">
        <v>187</v>
      </c>
      <c r="D3" t="s">
        <v>186</v>
      </c>
      <c r="E3"/>
      <c r="F3" s="22" t="s">
        <v>184</v>
      </c>
      <c r="G3" t="s">
        <v>188</v>
      </c>
    </row>
    <row r="4" spans="1:25" x14ac:dyDescent="0.25">
      <c r="A4" s="23" t="s">
        <v>174</v>
      </c>
      <c r="B4" s="21">
        <v>1161510.0081621795</v>
      </c>
      <c r="C4" s="21">
        <v>2366793.4174210979</v>
      </c>
      <c r="D4" s="21">
        <v>1205283.4092589158</v>
      </c>
      <c r="E4"/>
      <c r="F4" s="23" t="s">
        <v>174</v>
      </c>
      <c r="G4" s="21">
        <v>1161510.0081621795</v>
      </c>
    </row>
    <row r="5" spans="1:25" x14ac:dyDescent="0.25">
      <c r="A5" s="23" t="s">
        <v>172</v>
      </c>
      <c r="B5" s="21">
        <v>1290222.334132734</v>
      </c>
      <c r="C5" s="21">
        <v>2650182.5426237071</v>
      </c>
      <c r="D5" s="21">
        <v>1359960.2084909652</v>
      </c>
      <c r="E5"/>
      <c r="F5" s="26">
        <v>1990</v>
      </c>
      <c r="G5" s="21">
        <v>4755.6594731281912</v>
      </c>
    </row>
    <row r="6" spans="1:25" x14ac:dyDescent="0.25">
      <c r="A6" s="23" t="s">
        <v>173</v>
      </c>
      <c r="B6" s="21">
        <v>1049468.3151093535</v>
      </c>
      <c r="C6" s="21">
        <v>2160044.8314067353</v>
      </c>
      <c r="D6" s="21">
        <v>1110576.5162973816</v>
      </c>
      <c r="E6"/>
      <c r="F6" s="26">
        <v>1991</v>
      </c>
      <c r="G6" s="21">
        <v>16250.961345008007</v>
      </c>
    </row>
    <row r="7" spans="1:25" x14ac:dyDescent="0.25">
      <c r="A7" s="23" t="s">
        <v>176</v>
      </c>
      <c r="B7" s="21">
        <v>938769.10093330976</v>
      </c>
      <c r="C7" s="21">
        <v>1898423.3085549476</v>
      </c>
      <c r="D7" s="21">
        <v>959654.20762163948</v>
      </c>
      <c r="E7"/>
      <c r="F7" s="26">
        <v>1992</v>
      </c>
      <c r="G7" s="21">
        <v>10834.306731401104</v>
      </c>
    </row>
    <row r="8" spans="1:25" x14ac:dyDescent="0.25">
      <c r="A8" s="23" t="s">
        <v>175</v>
      </c>
      <c r="B8" s="21">
        <v>1331217.2944401698</v>
      </c>
      <c r="C8" s="21">
        <v>2755443.0305592399</v>
      </c>
      <c r="D8" s="21">
        <v>1424225.7361190715</v>
      </c>
      <c r="E8"/>
      <c r="F8" s="26">
        <v>1993</v>
      </c>
      <c r="G8" s="21">
        <v>12886.81166906175</v>
      </c>
    </row>
    <row r="9" spans="1:25" x14ac:dyDescent="0.25">
      <c r="A9" s="23" t="s">
        <v>171</v>
      </c>
      <c r="B9" s="21">
        <v>1286848.4101379407</v>
      </c>
      <c r="C9" s="21">
        <v>2643301.9912920156</v>
      </c>
      <c r="D9" s="21">
        <v>1356453.5811540722</v>
      </c>
      <c r="E9"/>
      <c r="F9" s="26">
        <v>1994</v>
      </c>
      <c r="G9" s="21">
        <v>21011.627939301885</v>
      </c>
    </row>
    <row r="10" spans="1:25" x14ac:dyDescent="0.25">
      <c r="A10" s="23" t="s">
        <v>185</v>
      </c>
      <c r="B10" s="21">
        <v>7058035.4629156869</v>
      </c>
      <c r="C10" s="21">
        <v>14474189.121857744</v>
      </c>
      <c r="D10" s="21">
        <v>7416153.6589420456</v>
      </c>
      <c r="E10"/>
      <c r="F10" s="26">
        <v>1995</v>
      </c>
      <c r="G10" s="21">
        <v>16027.909100752122</v>
      </c>
    </row>
    <row r="11" spans="1:25" x14ac:dyDescent="0.25">
      <c r="F11" s="26">
        <v>1996</v>
      </c>
      <c r="G11" s="21">
        <v>10728.77521781239</v>
      </c>
    </row>
    <row r="12" spans="1:25" x14ac:dyDescent="0.25">
      <c r="A12" s="22" t="s">
        <v>184</v>
      </c>
      <c r="B12" t="s">
        <v>189</v>
      </c>
      <c r="F12" s="26">
        <v>1997</v>
      </c>
      <c r="G12" s="21">
        <v>25583.326725049959</v>
      </c>
    </row>
    <row r="13" spans="1:25" x14ac:dyDescent="0.25">
      <c r="A13" s="23" t="s">
        <v>174</v>
      </c>
      <c r="B13" s="21">
        <v>566592.26004092407</v>
      </c>
      <c r="F13" s="26">
        <v>1998</v>
      </c>
      <c r="G13" s="21">
        <v>21497.103065999494</v>
      </c>
    </row>
    <row r="14" spans="1:25" x14ac:dyDescent="0.25">
      <c r="A14" s="23" t="s">
        <v>172</v>
      </c>
      <c r="B14" s="21">
        <v>609922.83606383321</v>
      </c>
      <c r="F14" s="26">
        <v>1999</v>
      </c>
      <c r="G14" s="21">
        <v>16108.491268999593</v>
      </c>
      <c r="R14" s="22" t="s">
        <v>190</v>
      </c>
      <c r="S14" s="22" t="s">
        <v>195</v>
      </c>
    </row>
    <row r="15" spans="1:25" x14ac:dyDescent="0.25">
      <c r="A15" s="23" t="s">
        <v>173</v>
      </c>
      <c r="B15" s="21">
        <v>514679.86016246874</v>
      </c>
      <c r="F15" s="26">
        <v>2000</v>
      </c>
      <c r="G15" s="21">
        <v>20769.539326569437</v>
      </c>
      <c r="R15" s="22" t="s">
        <v>184</v>
      </c>
      <c r="S15" t="s">
        <v>174</v>
      </c>
      <c r="T15" t="s">
        <v>172</v>
      </c>
      <c r="U15" t="s">
        <v>173</v>
      </c>
      <c r="V15" t="s">
        <v>176</v>
      </c>
      <c r="W15" t="s">
        <v>175</v>
      </c>
      <c r="X15" t="s">
        <v>171</v>
      </c>
      <c r="Y15" t="s">
        <v>185</v>
      </c>
    </row>
    <row r="16" spans="1:25" x14ac:dyDescent="0.25">
      <c r="A16" s="23" t="s">
        <v>176</v>
      </c>
      <c r="B16" s="21">
        <v>462334.15064459003</v>
      </c>
      <c r="F16" s="26">
        <v>2001</v>
      </c>
      <c r="G16" s="21">
        <v>21230.63884848938</v>
      </c>
      <c r="R16" s="23">
        <v>1990</v>
      </c>
      <c r="S16" s="21">
        <v>396.30495609401595</v>
      </c>
      <c r="T16" s="21">
        <v>396.41681740155229</v>
      </c>
      <c r="U16" s="21">
        <v>605.84366822874449</v>
      </c>
      <c r="V16" s="21">
        <v>610.43870303039239</v>
      </c>
      <c r="W16" s="21">
        <v>648.19088444039278</v>
      </c>
      <c r="X16" s="21">
        <v>740.81759793897504</v>
      </c>
      <c r="Y16" s="21">
        <v>568.26572505846684</v>
      </c>
    </row>
    <row r="17" spans="1:25" x14ac:dyDescent="0.25">
      <c r="A17" s="23" t="s">
        <v>175</v>
      </c>
      <c r="B17" s="21">
        <v>616457.36879596754</v>
      </c>
      <c r="F17" s="26">
        <v>2002</v>
      </c>
      <c r="G17" s="21">
        <v>21450.738926759324</v>
      </c>
      <c r="R17" s="23">
        <v>1991</v>
      </c>
      <c r="S17" s="21">
        <v>765.22601645771317</v>
      </c>
      <c r="T17" s="21">
        <v>1000.1250639149439</v>
      </c>
      <c r="U17" s="21">
        <v>1047.9971351110855</v>
      </c>
      <c r="V17" s="21">
        <v>820.4288310009307</v>
      </c>
      <c r="W17" s="21">
        <v>799.67537113539402</v>
      </c>
      <c r="X17" s="21">
        <v>796.21086960342416</v>
      </c>
      <c r="Y17" s="21">
        <v>847.67647151776987</v>
      </c>
    </row>
    <row r="18" spans="1:25" x14ac:dyDescent="0.25">
      <c r="A18" s="23" t="s">
        <v>171</v>
      </c>
      <c r="B18" s="21">
        <v>609612.95898055087</v>
      </c>
      <c r="F18" s="26">
        <v>2003</v>
      </c>
      <c r="G18" s="21">
        <v>24943.565526469156</v>
      </c>
      <c r="R18" s="23">
        <v>1992</v>
      </c>
      <c r="S18" s="21">
        <v>809.18252295786851</v>
      </c>
      <c r="T18" s="21">
        <v>833.95692021711488</v>
      </c>
      <c r="U18" s="21">
        <v>755.2524687166399</v>
      </c>
      <c r="V18" s="21">
        <v>881.67441626718858</v>
      </c>
      <c r="W18" s="21">
        <v>916.4789895346305</v>
      </c>
      <c r="X18" s="21">
        <v>982.46757068757938</v>
      </c>
      <c r="Y18" s="21">
        <v>852.67523613267099</v>
      </c>
    </row>
    <row r="19" spans="1:25" x14ac:dyDescent="0.25">
      <c r="A19" s="23" t="s">
        <v>185</v>
      </c>
      <c r="B19" s="21">
        <v>3379599.4346883348</v>
      </c>
      <c r="F19" s="26">
        <v>2004</v>
      </c>
      <c r="G19" s="21">
        <v>25556.642063039097</v>
      </c>
      <c r="R19" s="23">
        <v>1993</v>
      </c>
      <c r="S19" s="21">
        <v>802.84524061806201</v>
      </c>
      <c r="T19" s="21">
        <v>854.13114720447925</v>
      </c>
      <c r="U19" s="21">
        <v>1085.656929352868</v>
      </c>
      <c r="V19" s="21">
        <v>1489.6150136181668</v>
      </c>
      <c r="W19" s="21">
        <v>1561.4354975687511</v>
      </c>
      <c r="X19" s="21">
        <v>1399.902396927552</v>
      </c>
      <c r="Y19" s="21">
        <v>1197.3229351696752</v>
      </c>
    </row>
    <row r="20" spans="1:25" x14ac:dyDescent="0.25">
      <c r="F20" s="26">
        <v>2005</v>
      </c>
      <c r="G20" s="21">
        <v>22139.493111469168</v>
      </c>
      <c r="R20" s="23">
        <v>1994</v>
      </c>
      <c r="S20" s="21">
        <v>1404.5496286593061</v>
      </c>
      <c r="T20" s="21">
        <v>1986.6188059618237</v>
      </c>
      <c r="U20" s="21">
        <v>2127.9252433578918</v>
      </c>
      <c r="V20" s="21">
        <v>1679.3050446788018</v>
      </c>
      <c r="W20" s="21">
        <v>1882.4878959058101</v>
      </c>
      <c r="X20" s="21">
        <v>1627.2413487302458</v>
      </c>
      <c r="Y20" s="21">
        <v>1754.159776454843</v>
      </c>
    </row>
    <row r="21" spans="1:25" x14ac:dyDescent="0.25">
      <c r="F21" s="26">
        <v>2006</v>
      </c>
      <c r="G21" s="21">
        <v>32141.278956068731</v>
      </c>
      <c r="I21" s="22" t="s">
        <v>196</v>
      </c>
      <c r="J21" s="22" t="s">
        <v>195</v>
      </c>
      <c r="R21" s="23">
        <v>1995</v>
      </c>
      <c r="S21" s="21">
        <v>1732.5359247591246</v>
      </c>
      <c r="T21" s="21">
        <v>2503.9744218727233</v>
      </c>
      <c r="U21" s="21">
        <v>2474.9904506412304</v>
      </c>
      <c r="V21" s="21">
        <v>2663.1648019113672</v>
      </c>
      <c r="W21" s="21">
        <v>2662.1127537490374</v>
      </c>
      <c r="X21" s="21">
        <v>2922.4497302958457</v>
      </c>
      <c r="Y21" s="21">
        <v>2499.5027516208806</v>
      </c>
    </row>
    <row r="22" spans="1:25" x14ac:dyDescent="0.25">
      <c r="F22" s="26">
        <v>2007</v>
      </c>
      <c r="G22" s="21">
        <v>27070.186029958877</v>
      </c>
      <c r="I22" s="22" t="s">
        <v>184</v>
      </c>
      <c r="J22" t="s">
        <v>174</v>
      </c>
      <c r="K22" t="s">
        <v>172</v>
      </c>
      <c r="L22" t="s">
        <v>173</v>
      </c>
      <c r="M22" t="s">
        <v>176</v>
      </c>
      <c r="N22" t="s">
        <v>175</v>
      </c>
      <c r="O22" t="s">
        <v>171</v>
      </c>
      <c r="P22" t="s">
        <v>185</v>
      </c>
      <c r="R22" s="23">
        <v>1996</v>
      </c>
      <c r="S22" s="21">
        <v>1735.4240711206344</v>
      </c>
      <c r="T22" s="21">
        <v>507.32732492390716</v>
      </c>
      <c r="U22" s="21">
        <v>427.62135552862293</v>
      </c>
      <c r="V22" s="21">
        <v>485.34615407976275</v>
      </c>
      <c r="W22" s="21">
        <v>635.68315835647718</v>
      </c>
      <c r="X22" s="21">
        <v>612.06254885262251</v>
      </c>
      <c r="Y22" s="21">
        <v>670.87974695213779</v>
      </c>
    </row>
    <row r="23" spans="1:25" x14ac:dyDescent="0.25">
      <c r="F23" s="26">
        <v>2008</v>
      </c>
      <c r="G23" s="21">
        <v>24558.577115628945</v>
      </c>
      <c r="I23" s="23">
        <v>1990</v>
      </c>
      <c r="J23" s="32">
        <v>0.49465465093479716</v>
      </c>
      <c r="K23" s="32">
        <v>0.4733617425908006</v>
      </c>
      <c r="L23" s="32">
        <v>0.47270227258775083</v>
      </c>
      <c r="M23" s="32">
        <v>0.46316991606635499</v>
      </c>
      <c r="N23" s="32">
        <v>0.53062667865603153</v>
      </c>
      <c r="O23" s="32">
        <v>0.50121634226128409</v>
      </c>
      <c r="P23" s="32">
        <v>0.49037909470395735</v>
      </c>
      <c r="R23" s="23">
        <v>1997</v>
      </c>
      <c r="S23" s="21">
        <v>686.82033459868899</v>
      </c>
      <c r="T23" s="21">
        <v>836.05099397915217</v>
      </c>
      <c r="U23" s="21">
        <v>786.06032055416551</v>
      </c>
      <c r="V23" s="21">
        <v>835.39163600015172</v>
      </c>
      <c r="W23" s="21">
        <v>997.62770664059508</v>
      </c>
      <c r="X23" s="21">
        <v>1004.044779838349</v>
      </c>
      <c r="Y23" s="21">
        <v>852.22883057214722</v>
      </c>
    </row>
    <row r="24" spans="1:25" x14ac:dyDescent="0.25">
      <c r="F24" s="26">
        <v>2009</v>
      </c>
      <c r="G24" s="21">
        <v>39354.402120218219</v>
      </c>
      <c r="I24" s="23">
        <v>1991</v>
      </c>
      <c r="J24" s="32">
        <v>0.5112058203332468</v>
      </c>
      <c r="K24" s="32">
        <v>0.51730719125493418</v>
      </c>
      <c r="L24" s="32">
        <v>0.52934645331406527</v>
      </c>
      <c r="M24" s="32">
        <v>0.52992483897560894</v>
      </c>
      <c r="N24" s="32">
        <v>0.49321350485670562</v>
      </c>
      <c r="O24" s="32">
        <v>0.51938689338840094</v>
      </c>
      <c r="P24" s="32">
        <v>0.51549562444741726</v>
      </c>
      <c r="R24" s="23">
        <v>1998</v>
      </c>
      <c r="S24" s="21">
        <v>809.89534875543313</v>
      </c>
      <c r="T24" s="21">
        <v>804.28080036560232</v>
      </c>
      <c r="U24" s="21">
        <v>606.65881695553742</v>
      </c>
      <c r="V24" s="21">
        <v>765.86545128354737</v>
      </c>
      <c r="W24" s="21">
        <v>965.79272206246787</v>
      </c>
      <c r="X24" s="21">
        <v>822.42218774312971</v>
      </c>
      <c r="Y24" s="21">
        <v>771.98181777481523</v>
      </c>
    </row>
    <row r="25" spans="1:25" x14ac:dyDescent="0.25">
      <c r="F25" s="26">
        <v>2010</v>
      </c>
      <c r="G25" s="21">
        <v>55711.279587147408</v>
      </c>
      <c r="I25" s="23">
        <v>1992</v>
      </c>
      <c r="J25" s="32">
        <v>0.49695682610042791</v>
      </c>
      <c r="K25" s="32">
        <v>0.50319181899220455</v>
      </c>
      <c r="L25" s="32">
        <v>0.53818039123803529</v>
      </c>
      <c r="M25" s="32">
        <v>0.4842683872867784</v>
      </c>
      <c r="N25" s="32">
        <v>0.45351665916357337</v>
      </c>
      <c r="O25" s="32">
        <v>0.50632769422666291</v>
      </c>
      <c r="P25" s="32">
        <v>0.50170942829629206</v>
      </c>
      <c r="R25" s="23">
        <v>1999</v>
      </c>
      <c r="S25" s="21">
        <v>714.52729358140346</v>
      </c>
      <c r="T25" s="21">
        <v>849.04724952225411</v>
      </c>
      <c r="U25" s="21">
        <v>1028.7488435130369</v>
      </c>
      <c r="V25" s="21">
        <v>902.07730086746449</v>
      </c>
      <c r="W25" s="21">
        <v>1087.8744053281373</v>
      </c>
      <c r="X25" s="21">
        <v>850.99778533121389</v>
      </c>
      <c r="Y25" s="21">
        <v>905.58731864859351</v>
      </c>
    </row>
    <row r="26" spans="1:25" x14ac:dyDescent="0.25">
      <c r="F26" s="26">
        <v>2011</v>
      </c>
      <c r="G26" s="21">
        <v>51174.731004837558</v>
      </c>
      <c r="I26" s="23">
        <v>1993</v>
      </c>
      <c r="J26" s="32">
        <v>0.48921755886851787</v>
      </c>
      <c r="K26" s="32">
        <v>0.48276206962467677</v>
      </c>
      <c r="L26" s="32">
        <v>0.47003871720123208</v>
      </c>
      <c r="M26" s="32">
        <v>0.48528053298845797</v>
      </c>
      <c r="N26" s="32">
        <v>0.4934401044953014</v>
      </c>
      <c r="O26" s="32">
        <v>0.55004822844484502</v>
      </c>
      <c r="P26" s="32">
        <v>0.49390451025958926</v>
      </c>
      <c r="R26" s="23">
        <v>2000</v>
      </c>
      <c r="S26" s="21">
        <v>982.42085531143891</v>
      </c>
      <c r="T26" s="21">
        <v>996.64706631037279</v>
      </c>
      <c r="U26" s="21">
        <v>1533.0942033420126</v>
      </c>
      <c r="V26" s="21">
        <v>1580.761976856116</v>
      </c>
      <c r="W26" s="21">
        <v>1285.0836513549391</v>
      </c>
      <c r="X26" s="21">
        <v>1309.8004875710899</v>
      </c>
      <c r="Y26" s="21">
        <v>1268.487725924434</v>
      </c>
    </row>
    <row r="27" spans="1:25" x14ac:dyDescent="0.25">
      <c r="F27" s="26">
        <v>2012</v>
      </c>
      <c r="G27" s="21">
        <v>54657.941910207301</v>
      </c>
      <c r="I27" s="23">
        <v>1994</v>
      </c>
      <c r="J27" s="32">
        <v>0.5543948286193785</v>
      </c>
      <c r="K27" s="32">
        <v>0.48921040872726673</v>
      </c>
      <c r="L27" s="32">
        <v>0.4441280031653016</v>
      </c>
      <c r="M27" s="32">
        <v>0.47096645459099179</v>
      </c>
      <c r="N27" s="32">
        <v>0.48884951636553003</v>
      </c>
      <c r="O27" s="32">
        <v>0.51256444455450356</v>
      </c>
      <c r="P27" s="32">
        <v>0.49967354111722767</v>
      </c>
      <c r="R27" s="23">
        <v>2001</v>
      </c>
      <c r="S27" s="21">
        <v>1853.4318950860606</v>
      </c>
      <c r="T27" s="21">
        <v>2034.718927517496</v>
      </c>
      <c r="U27" s="21">
        <v>1824.8143221127177</v>
      </c>
      <c r="V27" s="21">
        <v>1608.7478793808234</v>
      </c>
      <c r="W27" s="21">
        <v>1420.6666569929998</v>
      </c>
      <c r="X27" s="21">
        <v>2261.6914522152988</v>
      </c>
      <c r="Y27" s="21">
        <v>1838.2264387359583</v>
      </c>
    </row>
    <row r="28" spans="1:25" x14ac:dyDescent="0.25">
      <c r="F28" s="26">
        <v>2013</v>
      </c>
      <c r="G28" s="21">
        <v>76326.784952856106</v>
      </c>
      <c r="I28" s="23">
        <v>1995</v>
      </c>
      <c r="J28" s="32">
        <v>0.52462757458487874</v>
      </c>
      <c r="K28" s="32">
        <v>0.53821283007574783</v>
      </c>
      <c r="L28" s="32">
        <v>0.53448478416069289</v>
      </c>
      <c r="M28" s="32">
        <v>0.51964472993483379</v>
      </c>
      <c r="N28" s="32">
        <v>0.5298717139560708</v>
      </c>
      <c r="O28" s="32">
        <v>0.56707988799355735</v>
      </c>
      <c r="P28" s="32">
        <v>0.53524909853380309</v>
      </c>
      <c r="R28" s="23">
        <v>2002</v>
      </c>
      <c r="S28" s="21">
        <v>2526.2070507795743</v>
      </c>
      <c r="T28" s="21">
        <v>2583.7919901448022</v>
      </c>
      <c r="U28" s="21">
        <v>2546.4231597266403</v>
      </c>
      <c r="V28" s="21">
        <v>2686.9105318970051</v>
      </c>
      <c r="W28" s="21">
        <v>3203.7730109259314</v>
      </c>
      <c r="X28" s="21">
        <v>670.34534711380957</v>
      </c>
      <c r="Y28" s="21">
        <v>2431.772664386745</v>
      </c>
    </row>
    <row r="29" spans="1:25" x14ac:dyDescent="0.25">
      <c r="F29" s="26">
        <v>2014</v>
      </c>
      <c r="G29" s="21">
        <v>54829.071735407146</v>
      </c>
      <c r="I29" s="23">
        <v>1996</v>
      </c>
      <c r="J29" s="32">
        <v>0.55610056811497077</v>
      </c>
      <c r="K29" s="32">
        <v>0.52137629824392806</v>
      </c>
      <c r="L29" s="32">
        <v>0.47217556643491665</v>
      </c>
      <c r="M29" s="32">
        <v>0.4413364926350859</v>
      </c>
      <c r="N29" s="32">
        <v>0.48909716136474424</v>
      </c>
      <c r="O29" s="32">
        <v>0.56238806208979286</v>
      </c>
      <c r="P29" s="32">
        <v>0.50180653628100846</v>
      </c>
      <c r="R29" s="23">
        <v>2003</v>
      </c>
      <c r="S29" s="21">
        <v>442.58511949372274</v>
      </c>
      <c r="T29" s="21">
        <v>579.23530922736109</v>
      </c>
      <c r="U29" s="21">
        <v>694.58024844045224</v>
      </c>
      <c r="V29" s="21">
        <v>691.85234261312644</v>
      </c>
      <c r="W29" s="21">
        <v>651.43481785752977</v>
      </c>
      <c r="X29" s="21">
        <v>905.49600967061906</v>
      </c>
      <c r="Y29" s="21">
        <v>660.21250707043089</v>
      </c>
    </row>
    <row r="30" spans="1:25" x14ac:dyDescent="0.25">
      <c r="F30" s="26">
        <v>2015</v>
      </c>
      <c r="G30" s="21">
        <v>50277.412963077324</v>
      </c>
      <c r="I30" s="23">
        <v>1997</v>
      </c>
      <c r="J30" s="32">
        <v>0.50946080737402655</v>
      </c>
      <c r="K30" s="32">
        <v>0.50477875686679574</v>
      </c>
      <c r="L30" s="32">
        <v>0.53068615471276148</v>
      </c>
      <c r="M30" s="32">
        <v>0.52597123297711756</v>
      </c>
      <c r="N30" s="32">
        <v>0.51824637727740575</v>
      </c>
      <c r="O30" s="32">
        <v>0.49900340605874594</v>
      </c>
      <c r="P30" s="32">
        <v>0.51015595952422688</v>
      </c>
      <c r="R30" s="23">
        <v>2004</v>
      </c>
      <c r="S30" s="21">
        <v>1016.4041324145544</v>
      </c>
      <c r="T30" s="21">
        <v>779.97722526331279</v>
      </c>
      <c r="U30" s="21">
        <v>742.49946244270609</v>
      </c>
      <c r="V30" s="21">
        <v>740.27296898091424</v>
      </c>
      <c r="W30" s="21">
        <v>852.56190166437136</v>
      </c>
      <c r="X30" s="21">
        <v>932.61916116958287</v>
      </c>
      <c r="Y30" s="21">
        <v>841.92960182509853</v>
      </c>
    </row>
    <row r="31" spans="1:25" x14ac:dyDescent="0.25">
      <c r="F31" s="26">
        <v>2016</v>
      </c>
      <c r="G31" s="21">
        <v>42772.735942227664</v>
      </c>
      <c r="I31" s="23">
        <v>1998</v>
      </c>
      <c r="J31" s="32">
        <v>0.50592864234477697</v>
      </c>
      <c r="K31" s="32">
        <v>0.52413243385668062</v>
      </c>
      <c r="L31" s="32">
        <v>0.52102023145689913</v>
      </c>
      <c r="M31" s="32">
        <v>0.50804633562160528</v>
      </c>
      <c r="N31" s="32">
        <v>0.49696517201282919</v>
      </c>
      <c r="O31" s="32">
        <v>0.47970840503776979</v>
      </c>
      <c r="P31" s="32">
        <v>0.50715672967665137</v>
      </c>
      <c r="R31" s="23">
        <v>2005</v>
      </c>
      <c r="S31" s="21">
        <v>750.74854954557259</v>
      </c>
      <c r="T31" s="21">
        <v>800.62262960602948</v>
      </c>
      <c r="U31" s="21">
        <v>990.32236500339729</v>
      </c>
      <c r="V31" s="21">
        <v>911.06345932342265</v>
      </c>
      <c r="W31" s="21">
        <v>808.66516166902704</v>
      </c>
      <c r="X31" s="21">
        <v>1343.8484462051235</v>
      </c>
      <c r="Y31" s="21">
        <v>929.87668205201805</v>
      </c>
    </row>
    <row r="32" spans="1:25" x14ac:dyDescent="0.25">
      <c r="F32" s="26">
        <v>2017</v>
      </c>
      <c r="G32" s="21">
        <v>67611.536745185847</v>
      </c>
      <c r="I32" s="23">
        <v>1999</v>
      </c>
      <c r="J32" s="32">
        <v>0.48747257666470595</v>
      </c>
      <c r="K32" s="32">
        <v>0.51065562550400323</v>
      </c>
      <c r="L32" s="32">
        <v>0.50222890242785379</v>
      </c>
      <c r="M32" s="32">
        <v>0.50040339916717602</v>
      </c>
      <c r="N32" s="32">
        <v>0.49038446452456319</v>
      </c>
      <c r="O32" s="32">
        <v>0.51409466937233805</v>
      </c>
      <c r="P32" s="32">
        <v>0.50201768715337203</v>
      </c>
      <c r="R32" s="23">
        <v>2006</v>
      </c>
      <c r="S32" s="21">
        <v>1267.9791273514111</v>
      </c>
      <c r="T32" s="21">
        <v>1380.0140042229871</v>
      </c>
      <c r="U32" s="21">
        <v>1884.390512724304</v>
      </c>
      <c r="V32" s="21">
        <v>1705.8659860387995</v>
      </c>
      <c r="W32" s="21">
        <v>1445.8324702055472</v>
      </c>
      <c r="X32" s="21">
        <v>1861.4359879289987</v>
      </c>
      <c r="Y32" s="21">
        <v>1574.9382817639596</v>
      </c>
    </row>
    <row r="33" spans="6:25" x14ac:dyDescent="0.25">
      <c r="F33" s="26">
        <v>2018</v>
      </c>
      <c r="G33" s="21">
        <v>66872.77827655978</v>
      </c>
      <c r="I33" s="23">
        <v>2000</v>
      </c>
      <c r="J33" s="32">
        <v>0.50260703839956011</v>
      </c>
      <c r="K33" s="32">
        <v>0.47960165275645844</v>
      </c>
      <c r="L33" s="32">
        <v>0.46796930392890207</v>
      </c>
      <c r="M33" s="32">
        <v>0.50948874166234803</v>
      </c>
      <c r="N33" s="32">
        <v>0.56751947660593638</v>
      </c>
      <c r="O33" s="32">
        <v>0.56174375380267194</v>
      </c>
      <c r="P33" s="32">
        <v>0.51229714345442423</v>
      </c>
      <c r="R33" s="23">
        <v>2007</v>
      </c>
      <c r="S33" s="21">
        <v>2484.4423735397413</v>
      </c>
      <c r="T33" s="21">
        <v>2596.0351455149021</v>
      </c>
      <c r="U33" s="21">
        <v>2626.0444673935235</v>
      </c>
      <c r="V33" s="21">
        <v>2375.964643811556</v>
      </c>
      <c r="W33" s="21">
        <v>377.67866113270225</v>
      </c>
      <c r="X33" s="21">
        <v>500.91845240169579</v>
      </c>
      <c r="Y33" s="21">
        <v>1828.7034831409685</v>
      </c>
    </row>
    <row r="34" spans="6:25" x14ac:dyDescent="0.25">
      <c r="F34" s="26">
        <v>2019</v>
      </c>
      <c r="G34" s="21">
        <v>73285.242061872603</v>
      </c>
      <c r="I34" s="23">
        <v>2001</v>
      </c>
      <c r="J34" s="32">
        <v>0.48419603039355869</v>
      </c>
      <c r="K34" s="32">
        <v>0.44845939009487851</v>
      </c>
      <c r="L34" s="32">
        <v>0.46282224290568463</v>
      </c>
      <c r="M34" s="32">
        <v>0.51431950202152699</v>
      </c>
      <c r="N34" s="32">
        <v>0.54331977074084647</v>
      </c>
      <c r="O34" s="32">
        <v>0.54312192185180674</v>
      </c>
      <c r="P34" s="32">
        <v>0.50051524379779699</v>
      </c>
      <c r="R34" s="23">
        <v>2008</v>
      </c>
      <c r="S34" s="21">
        <v>677.19754721589936</v>
      </c>
      <c r="T34" s="21">
        <v>775.33736230840816</v>
      </c>
      <c r="U34" s="21">
        <v>867.1490768041391</v>
      </c>
      <c r="V34" s="21">
        <v>1000.9730220504706</v>
      </c>
      <c r="W34" s="21">
        <v>939.13384868690343</v>
      </c>
      <c r="X34" s="21">
        <v>799.79807378957662</v>
      </c>
      <c r="Y34" s="21">
        <v>852.93492821753068</v>
      </c>
    </row>
    <row r="35" spans="6:25" x14ac:dyDescent="0.25">
      <c r="F35" s="26">
        <v>2020</v>
      </c>
      <c r="G35" s="21">
        <v>70468.044520250449</v>
      </c>
      <c r="I35" s="23">
        <v>2002</v>
      </c>
      <c r="J35" s="32">
        <v>0.53599395252651494</v>
      </c>
      <c r="K35" s="32">
        <v>0.52545794687803582</v>
      </c>
      <c r="L35" s="32">
        <v>0.53360953944874701</v>
      </c>
      <c r="M35" s="32">
        <v>0.53245709110300021</v>
      </c>
      <c r="N35" s="32">
        <v>0.55726591022139527</v>
      </c>
      <c r="O35" s="32">
        <v>0.51520722728779911</v>
      </c>
      <c r="P35" s="32">
        <v>0.53410812387872841</v>
      </c>
      <c r="R35" s="23">
        <v>2009</v>
      </c>
      <c r="S35" s="21">
        <v>814.93952485330828</v>
      </c>
      <c r="T35" s="21">
        <v>873.74714550215867</v>
      </c>
      <c r="U35" s="21">
        <v>778.5675273539008</v>
      </c>
      <c r="V35" s="21">
        <v>675.91115258397485</v>
      </c>
      <c r="W35" s="21">
        <v>915.30186027885293</v>
      </c>
      <c r="X35" s="21">
        <v>780.46255456232075</v>
      </c>
      <c r="Y35" s="21">
        <v>814.04185841075594</v>
      </c>
    </row>
    <row r="36" spans="6:25" x14ac:dyDescent="0.25">
      <c r="F36" s="26">
        <v>2021</v>
      </c>
      <c r="G36" s="21">
        <v>82622.413901365711</v>
      </c>
      <c r="I36" s="23">
        <v>2003</v>
      </c>
      <c r="J36" s="32">
        <v>0.50405572673311949</v>
      </c>
      <c r="K36" s="32">
        <v>0.46205591944606017</v>
      </c>
      <c r="L36" s="32">
        <v>0.46555939173474042</v>
      </c>
      <c r="M36" s="32">
        <v>0.50889717292641468</v>
      </c>
      <c r="N36" s="32">
        <v>0.54166355501453933</v>
      </c>
      <c r="O36" s="32">
        <v>0.49472659295903515</v>
      </c>
      <c r="P36" s="32">
        <v>0.49773891727396158</v>
      </c>
      <c r="R36" s="23">
        <v>2010</v>
      </c>
      <c r="S36" s="21">
        <v>949.05489892884805</v>
      </c>
      <c r="T36" s="21">
        <v>1221.8906804286946</v>
      </c>
      <c r="U36" s="21">
        <v>1464.709103717074</v>
      </c>
      <c r="V36" s="21">
        <v>1398.054862241532</v>
      </c>
      <c r="W36" s="21">
        <v>1812.2535062010197</v>
      </c>
      <c r="X36" s="21">
        <v>1856.7925770501968</v>
      </c>
      <c r="Y36" s="21">
        <v>1453.4124525561085</v>
      </c>
    </row>
    <row r="37" spans="6:25" x14ac:dyDescent="0.25">
      <c r="F37" s="23" t="s">
        <v>172</v>
      </c>
      <c r="G37" s="21">
        <v>1290222.3341327354</v>
      </c>
      <c r="I37" s="23">
        <v>2004</v>
      </c>
      <c r="J37" s="32">
        <v>0.50529170836537296</v>
      </c>
      <c r="K37" s="32">
        <v>0.51273081834676226</v>
      </c>
      <c r="L37" s="32">
        <v>0.51006991642789523</v>
      </c>
      <c r="M37" s="32">
        <v>0.49907874739014801</v>
      </c>
      <c r="N37" s="32">
        <v>0.50953686611031279</v>
      </c>
      <c r="O37" s="32">
        <v>0.49099956203435879</v>
      </c>
      <c r="P37" s="32">
        <v>0.50468745249891955</v>
      </c>
      <c r="R37" s="23">
        <v>2011</v>
      </c>
      <c r="S37" s="21">
        <v>1687.6799251350312</v>
      </c>
      <c r="T37" s="21">
        <v>2527.8528588857539</v>
      </c>
      <c r="U37" s="21">
        <v>2665.431352298262</v>
      </c>
      <c r="V37" s="21">
        <v>2873.8262570974439</v>
      </c>
      <c r="W37" s="21">
        <v>945.50150003832096</v>
      </c>
      <c r="X37" s="21">
        <v>388.46572815034534</v>
      </c>
      <c r="Y37" s="21">
        <v>1755.8711614632673</v>
      </c>
    </row>
    <row r="38" spans="6:25" x14ac:dyDescent="0.25">
      <c r="F38" s="26">
        <v>1990</v>
      </c>
      <c r="G38" s="21">
        <v>16678.806296722974</v>
      </c>
      <c r="I38" s="23">
        <v>2005</v>
      </c>
      <c r="J38" s="32">
        <v>0.49316232119022452</v>
      </c>
      <c r="K38" s="32">
        <v>0.50772779032926985</v>
      </c>
      <c r="L38" s="32">
        <v>0.48652343875188792</v>
      </c>
      <c r="M38" s="32">
        <v>0.50349678295888978</v>
      </c>
      <c r="N38" s="32">
        <v>0.49485911797160648</v>
      </c>
      <c r="O38" s="32">
        <v>0.48368535819308894</v>
      </c>
      <c r="P38" s="32">
        <v>0.49507850259381625</v>
      </c>
      <c r="R38" s="23">
        <v>2012</v>
      </c>
      <c r="S38" s="21">
        <v>578.31937598311629</v>
      </c>
      <c r="T38" s="21">
        <v>679.39498641342686</v>
      </c>
      <c r="U38" s="21">
        <v>804.43472736102945</v>
      </c>
      <c r="V38" s="21">
        <v>717.15326043618234</v>
      </c>
      <c r="W38" s="21">
        <v>881.99559103828051</v>
      </c>
      <c r="X38" s="21">
        <v>970.93969414209255</v>
      </c>
      <c r="Y38" s="21">
        <v>774.19756247068983</v>
      </c>
    </row>
    <row r="39" spans="6:25" x14ac:dyDescent="0.25">
      <c r="F39" s="26">
        <v>1991</v>
      </c>
      <c r="G39" s="21">
        <v>7493.2390449494633</v>
      </c>
      <c r="I39" s="23">
        <v>2006</v>
      </c>
      <c r="J39" s="32">
        <v>0.55418068491732242</v>
      </c>
      <c r="K39" s="32">
        <v>0.54136662347586018</v>
      </c>
      <c r="L39" s="32">
        <v>0.45399132619479815</v>
      </c>
      <c r="M39" s="32">
        <v>0.48013607923901308</v>
      </c>
      <c r="N39" s="32">
        <v>0.53338210179121182</v>
      </c>
      <c r="O39" s="32">
        <v>0.54873551882774363</v>
      </c>
      <c r="P39" s="32">
        <v>0.52351318400926716</v>
      </c>
      <c r="R39" s="23">
        <v>2013</v>
      </c>
      <c r="S39" s="21">
        <v>728.06073331970072</v>
      </c>
      <c r="T39" s="21">
        <v>723.94106309384824</v>
      </c>
      <c r="U39" s="21">
        <v>860.20322179211405</v>
      </c>
      <c r="V39" s="21">
        <v>798.60084793837143</v>
      </c>
      <c r="W39" s="21">
        <v>890.13755198996648</v>
      </c>
      <c r="X39" s="21">
        <v>858.33274532731889</v>
      </c>
      <c r="Y39" s="21">
        <v>810.16492619381381</v>
      </c>
    </row>
    <row r="40" spans="6:25" x14ac:dyDescent="0.25">
      <c r="F40" s="26">
        <v>1992</v>
      </c>
      <c r="G40" s="21">
        <v>10019.298934999217</v>
      </c>
      <c r="I40" s="23">
        <v>2007</v>
      </c>
      <c r="J40" s="32">
        <v>0.54803755176315405</v>
      </c>
      <c r="K40" s="32">
        <v>0.54191585210190973</v>
      </c>
      <c r="L40" s="32">
        <v>0.53890348139822353</v>
      </c>
      <c r="M40" s="32">
        <v>0.56181279676660989</v>
      </c>
      <c r="N40" s="32">
        <v>0.48930170445567384</v>
      </c>
      <c r="O40" s="32">
        <v>0.50542559262879938</v>
      </c>
      <c r="P40" s="32">
        <v>0.53178707560550642</v>
      </c>
      <c r="R40" s="23">
        <v>2014</v>
      </c>
      <c r="S40" s="21">
        <v>866.28464807029729</v>
      </c>
      <c r="T40" s="21">
        <v>863.97014614662908</v>
      </c>
      <c r="U40" s="21">
        <v>1098.6331023707839</v>
      </c>
      <c r="V40" s="21">
        <v>1210.4041857028853</v>
      </c>
      <c r="W40" s="21">
        <v>1200.0810329951939</v>
      </c>
      <c r="X40" s="21">
        <v>1286.5930381769372</v>
      </c>
      <c r="Y40" s="21">
        <v>1084.7073873818977</v>
      </c>
    </row>
    <row r="41" spans="6:25" x14ac:dyDescent="0.25">
      <c r="F41" s="26">
        <v>1993</v>
      </c>
      <c r="G41" s="21">
        <v>20663.669078380772</v>
      </c>
      <c r="I41" s="23">
        <v>2008</v>
      </c>
      <c r="J41" s="32">
        <v>0.50619944250891658</v>
      </c>
      <c r="K41" s="32">
        <v>0.50391338045341127</v>
      </c>
      <c r="L41" s="32">
        <v>0.53634824348177035</v>
      </c>
      <c r="M41" s="32">
        <v>0.50908506033168832</v>
      </c>
      <c r="N41" s="32">
        <v>0.50212520364547975</v>
      </c>
      <c r="O41" s="32">
        <v>0.50505584670416359</v>
      </c>
      <c r="P41" s="32">
        <v>0.51046988894169887</v>
      </c>
      <c r="R41" s="23">
        <v>2015</v>
      </c>
      <c r="S41" s="21">
        <v>1603.1566699206094</v>
      </c>
      <c r="T41" s="21">
        <v>1770.3439722668534</v>
      </c>
      <c r="U41" s="21">
        <v>1874.63436551221</v>
      </c>
      <c r="V41" s="21">
        <v>1544.1422345282515</v>
      </c>
      <c r="W41" s="21">
        <v>1311.4626558659813</v>
      </c>
      <c r="X41" s="21">
        <v>2242.187980370446</v>
      </c>
      <c r="Y41" s="21">
        <v>1730.6335250416523</v>
      </c>
    </row>
    <row r="42" spans="6:25" x14ac:dyDescent="0.25">
      <c r="F42" s="26">
        <v>1994</v>
      </c>
      <c r="G42" s="21">
        <v>16220.119441851175</v>
      </c>
      <c r="I42" s="23">
        <v>2009</v>
      </c>
      <c r="J42" s="32">
        <v>0.49190314947233216</v>
      </c>
      <c r="K42" s="32">
        <v>0.50070326228672057</v>
      </c>
      <c r="L42" s="32">
        <v>0.5042373547417679</v>
      </c>
      <c r="M42" s="32">
        <v>0.51238260103599675</v>
      </c>
      <c r="N42" s="32">
        <v>0.49575850639555541</v>
      </c>
      <c r="O42" s="32">
        <v>0.51943360163601682</v>
      </c>
      <c r="P42" s="32">
        <v>0.50349359905085389</v>
      </c>
      <c r="R42" s="23">
        <v>2016</v>
      </c>
      <c r="S42" s="21">
        <v>2512.9942768118049</v>
      </c>
      <c r="T42" s="21">
        <v>2541.8010849537172</v>
      </c>
      <c r="U42" s="21">
        <v>2317.1263859226433</v>
      </c>
      <c r="V42" s="21">
        <v>2971.1688678015398</v>
      </c>
      <c r="W42" s="21">
        <v>2824.1775436620451</v>
      </c>
      <c r="X42" s="21">
        <v>1980.7045735005599</v>
      </c>
      <c r="Y42" s="21">
        <v>2509.3439678114178</v>
      </c>
    </row>
    <row r="43" spans="6:25" x14ac:dyDescent="0.25">
      <c r="F43" s="26">
        <v>1995</v>
      </c>
      <c r="G43" s="21">
        <v>14059.646404545267</v>
      </c>
      <c r="I43" s="23">
        <v>2010</v>
      </c>
      <c r="J43" s="32">
        <v>0.51197883761400143</v>
      </c>
      <c r="K43" s="32">
        <v>0.47650843019729699</v>
      </c>
      <c r="L43" s="32">
        <v>0.50429037506675289</v>
      </c>
      <c r="M43" s="32">
        <v>0.55178077002058556</v>
      </c>
      <c r="N43" s="32">
        <v>0.4716622178614055</v>
      </c>
      <c r="O43" s="32">
        <v>0.45801519040243283</v>
      </c>
      <c r="P43" s="32">
        <v>0.4929136858088719</v>
      </c>
      <c r="R43" s="23">
        <v>2017</v>
      </c>
      <c r="S43" s="21">
        <v>517.46845127514234</v>
      </c>
      <c r="T43" s="21">
        <v>496.19245518549855</v>
      </c>
      <c r="U43" s="21">
        <v>649.66100822349176</v>
      </c>
      <c r="V43" s="21">
        <v>772.092757190989</v>
      </c>
      <c r="W43" s="21">
        <v>822.96164511299207</v>
      </c>
      <c r="X43" s="21">
        <v>837.56226123881868</v>
      </c>
      <c r="Y43" s="21">
        <v>689.66175432574778</v>
      </c>
    </row>
    <row r="44" spans="6:25" x14ac:dyDescent="0.25">
      <c r="F44" s="26">
        <v>1996</v>
      </c>
      <c r="G44" s="21">
        <v>20673.474608971301</v>
      </c>
      <c r="I44" s="23">
        <v>2011</v>
      </c>
      <c r="J44" s="32">
        <v>0.52739643950672721</v>
      </c>
      <c r="K44" s="32">
        <v>0.51542939910824848</v>
      </c>
      <c r="L44" s="32">
        <v>0.51521705545126695</v>
      </c>
      <c r="M44" s="32">
        <v>0.5410120024103382</v>
      </c>
      <c r="N44" s="32">
        <v>0.53380773735006515</v>
      </c>
      <c r="O44" s="32">
        <v>0.49460111429260012</v>
      </c>
      <c r="P44" s="32">
        <v>0.52075867349293625</v>
      </c>
      <c r="R44" s="23">
        <v>2018</v>
      </c>
      <c r="S44" s="21">
        <v>996.83675619422354</v>
      </c>
      <c r="T44" s="21">
        <v>753.60752764636811</v>
      </c>
      <c r="U44" s="21">
        <v>780.89609931426253</v>
      </c>
      <c r="V44" s="21">
        <v>943.95858229497003</v>
      </c>
      <c r="W44" s="21">
        <v>866.29048036045833</v>
      </c>
      <c r="X44" s="21">
        <v>847.48190173575824</v>
      </c>
      <c r="Y44" s="21">
        <v>855.32077789447214</v>
      </c>
    </row>
    <row r="45" spans="6:25" x14ac:dyDescent="0.25">
      <c r="F45" s="26">
        <v>1997</v>
      </c>
      <c r="G45" s="21">
        <v>17803.529202097823</v>
      </c>
      <c r="I45" s="23">
        <v>2012</v>
      </c>
      <c r="J45" s="32">
        <v>0.48525270100971063</v>
      </c>
      <c r="K45" s="32">
        <v>0.53021825829919056</v>
      </c>
      <c r="L45" s="32">
        <v>0.51248309289097771</v>
      </c>
      <c r="M45" s="32">
        <v>0.54013254393873145</v>
      </c>
      <c r="N45" s="32">
        <v>0.53789455132310449</v>
      </c>
      <c r="O45" s="32">
        <v>0.49954692699903896</v>
      </c>
      <c r="P45" s="32">
        <v>0.51635527794020641</v>
      </c>
      <c r="R45" s="23">
        <v>2019</v>
      </c>
      <c r="S45" s="21">
        <v>898.32006736552023</v>
      </c>
      <c r="T45" s="21">
        <v>920.65841697246265</v>
      </c>
      <c r="U45" s="21">
        <v>909.06663047817608</v>
      </c>
      <c r="V45" s="21">
        <v>767.71186323946608</v>
      </c>
      <c r="W45" s="21">
        <v>1131.7019139799486</v>
      </c>
      <c r="X45" s="21">
        <v>1389.199747644672</v>
      </c>
      <c r="Y45" s="21">
        <v>1038.925350693323</v>
      </c>
    </row>
    <row r="46" spans="6:25" x14ac:dyDescent="0.25">
      <c r="F46" s="26">
        <v>1998</v>
      </c>
      <c r="G46" s="21">
        <v>16519.975263632521</v>
      </c>
      <c r="I46" s="23">
        <v>2013</v>
      </c>
      <c r="J46" s="32">
        <v>0.50833564772244388</v>
      </c>
      <c r="K46" s="32">
        <v>0.50323761481149865</v>
      </c>
      <c r="L46" s="32">
        <v>0.48282609362838086</v>
      </c>
      <c r="M46" s="32">
        <v>0.50975714889360446</v>
      </c>
      <c r="N46" s="32">
        <v>0.50149485707206942</v>
      </c>
      <c r="O46" s="32">
        <v>0.50223917250355332</v>
      </c>
      <c r="P46" s="32">
        <v>0.5015445023200763</v>
      </c>
      <c r="R46" s="23">
        <v>2020</v>
      </c>
      <c r="S46" s="21">
        <v>1281.3899350925305</v>
      </c>
      <c r="T46" s="21">
        <v>1583.6674860701989</v>
      </c>
      <c r="U46" s="21">
        <v>2226.084330747386</v>
      </c>
      <c r="V46" s="21">
        <v>1586.6177359214175</v>
      </c>
      <c r="W46" s="21">
        <v>1715.9564105608843</v>
      </c>
      <c r="X46" s="21">
        <v>1391.5644202907358</v>
      </c>
      <c r="Y46" s="21">
        <v>1627.0601593075876</v>
      </c>
    </row>
    <row r="47" spans="6:25" x14ac:dyDescent="0.25">
      <c r="F47" s="26">
        <v>1999</v>
      </c>
      <c r="G47" s="21">
        <v>34476.664736917744</v>
      </c>
      <c r="I47" s="23">
        <v>2014</v>
      </c>
      <c r="J47" s="32">
        <v>0.52239165633772244</v>
      </c>
      <c r="K47" s="32">
        <v>0.50348220527884047</v>
      </c>
      <c r="L47" s="32">
        <v>0.48468573762741468</v>
      </c>
      <c r="M47" s="32">
        <v>0.49112219002199436</v>
      </c>
      <c r="N47" s="32">
        <v>0.54643454413550863</v>
      </c>
      <c r="O47" s="32">
        <v>0.56840045796666505</v>
      </c>
      <c r="P47" s="32">
        <v>0.52569731954486987</v>
      </c>
      <c r="R47" s="23">
        <v>2021</v>
      </c>
      <c r="S47" s="21">
        <v>2369.8178025491306</v>
      </c>
      <c r="T47" s="21">
        <v>2387.7782752156659</v>
      </c>
      <c r="U47" s="21">
        <v>2595.9555634908074</v>
      </c>
      <c r="V47" s="21">
        <v>2212.2052088444971</v>
      </c>
      <c r="W47" s="21">
        <v>2560.0516912346661</v>
      </c>
      <c r="X47" s="21">
        <v>3013.8478081815947</v>
      </c>
      <c r="Y47" s="21">
        <v>2557.4097712939861</v>
      </c>
    </row>
    <row r="48" spans="6:25" x14ac:dyDescent="0.25">
      <c r="F48" s="26">
        <v>2000</v>
      </c>
      <c r="G48" s="21">
        <v>17327.348580389542</v>
      </c>
      <c r="I48" s="23">
        <v>2015</v>
      </c>
      <c r="J48" s="32">
        <v>0.49091592313570465</v>
      </c>
      <c r="K48" s="32">
        <v>0.45533928150571046</v>
      </c>
      <c r="L48" s="32">
        <v>0.47787697385391859</v>
      </c>
      <c r="M48" s="32">
        <v>0.51133977333619252</v>
      </c>
      <c r="N48" s="32">
        <v>0.55281247075362894</v>
      </c>
      <c r="O48" s="32">
        <v>0.51300606452258057</v>
      </c>
      <c r="P48" s="32">
        <v>0.50165173716518352</v>
      </c>
      <c r="R48" s="23" t="s">
        <v>185</v>
      </c>
      <c r="S48" s="21">
        <v>1179.7265416271089</v>
      </c>
      <c r="T48" s="21">
        <v>1262.0840514755771</v>
      </c>
      <c r="U48" s="21">
        <v>1383.3742096223286</v>
      </c>
      <c r="V48" s="21">
        <v>1374.3661690563281</v>
      </c>
      <c r="W48" s="21">
        <v>1307.1626642434492</v>
      </c>
      <c r="X48" s="21">
        <v>1296.2110804393103</v>
      </c>
      <c r="Y48" s="21">
        <v>1297.9101623603697</v>
      </c>
    </row>
    <row r="49" spans="6:16" x14ac:dyDescent="0.25">
      <c r="F49" s="26">
        <v>2001</v>
      </c>
      <c r="G49" s="21">
        <v>18399.524824429474</v>
      </c>
      <c r="I49" s="23">
        <v>2016</v>
      </c>
      <c r="J49" s="32">
        <v>0.5274937229288752</v>
      </c>
      <c r="K49" s="32">
        <v>0.53993144322141262</v>
      </c>
      <c r="L49" s="32">
        <v>0.5406967098787121</v>
      </c>
      <c r="M49" s="32">
        <v>0.49256243559718499</v>
      </c>
      <c r="N49" s="32">
        <v>0.54402854084080932</v>
      </c>
      <c r="O49" s="32">
        <v>0.58269982024466371</v>
      </c>
      <c r="P49" s="32">
        <v>0.54194102842290259</v>
      </c>
    </row>
    <row r="50" spans="6:16" x14ac:dyDescent="0.25">
      <c r="F50" s="26">
        <v>2002</v>
      </c>
      <c r="G50" s="21">
        <v>22913.331741389287</v>
      </c>
      <c r="I50" s="23">
        <v>2017</v>
      </c>
      <c r="J50" s="32">
        <v>0.45843359369537312</v>
      </c>
      <c r="K50" s="32">
        <v>0.47446818130201318</v>
      </c>
      <c r="L50" s="32">
        <v>0.49346024925970744</v>
      </c>
      <c r="M50" s="32">
        <v>0.50271830989009703</v>
      </c>
      <c r="N50" s="32">
        <v>0.50593362285485943</v>
      </c>
      <c r="O50" s="32">
        <v>0.51756527882312431</v>
      </c>
      <c r="P50" s="32">
        <v>0.4933714414002594</v>
      </c>
    </row>
    <row r="51" spans="6:16" x14ac:dyDescent="0.25">
      <c r="F51" s="26">
        <v>2003</v>
      </c>
      <c r="G51" s="21">
        <v>22819.878823579242</v>
      </c>
      <c r="I51" s="23">
        <v>2018</v>
      </c>
      <c r="J51" s="32">
        <v>0.52037113475800767</v>
      </c>
      <c r="K51" s="32">
        <v>0.51377911031957602</v>
      </c>
      <c r="L51" s="32">
        <v>0.50467340622929036</v>
      </c>
      <c r="M51" s="32">
        <v>0.49239529363493845</v>
      </c>
      <c r="N51" s="32">
        <v>0.50562042028939091</v>
      </c>
      <c r="O51" s="32">
        <v>0.50193993373568813</v>
      </c>
      <c r="P51" s="32">
        <v>0.5069946556363738</v>
      </c>
    </row>
    <row r="52" spans="6:16" x14ac:dyDescent="0.25">
      <c r="F52" s="26">
        <v>2004</v>
      </c>
      <c r="G52" s="21">
        <v>20153.569303429293</v>
      </c>
      <c r="I52" s="23">
        <v>2019</v>
      </c>
      <c r="J52" s="32">
        <v>0.48386772912717885</v>
      </c>
      <c r="K52" s="32">
        <v>0.50528403324680471</v>
      </c>
      <c r="L52" s="32">
        <v>0.49816515888316976</v>
      </c>
      <c r="M52" s="32">
        <v>0.52333731129980332</v>
      </c>
      <c r="N52" s="32">
        <v>0.49928921149264355</v>
      </c>
      <c r="O52" s="32">
        <v>0.54111490823885755</v>
      </c>
      <c r="P52" s="32">
        <v>0.50896446706483456</v>
      </c>
    </row>
    <row r="53" spans="6:16" x14ac:dyDescent="0.25">
      <c r="F53" s="26">
        <v>2005</v>
      </c>
      <c r="G53" s="21">
        <v>28218.286868328949</v>
      </c>
      <c r="I53" s="23">
        <v>2020</v>
      </c>
      <c r="J53" s="32">
        <v>0.57194300875855197</v>
      </c>
      <c r="K53" s="32">
        <v>0.51860392148444512</v>
      </c>
      <c r="L53" s="32">
        <v>0.42723228128128815</v>
      </c>
      <c r="M53" s="32">
        <v>0.48961467760167532</v>
      </c>
      <c r="N53" s="32">
        <v>0.5006387247722125</v>
      </c>
      <c r="O53" s="32">
        <v>0.54897995627723628</v>
      </c>
      <c r="P53" s="32">
        <v>0.51166902611507392</v>
      </c>
    </row>
    <row r="54" spans="6:16" x14ac:dyDescent="0.25">
      <c r="F54" s="26">
        <v>2006</v>
      </c>
      <c r="G54" s="21">
        <v>33933.579082598684</v>
      </c>
      <c r="I54" s="23">
        <v>2021</v>
      </c>
      <c r="J54" s="32">
        <v>0.53202161267380577</v>
      </c>
      <c r="K54" s="32">
        <v>0.5367327207258239</v>
      </c>
      <c r="L54" s="32">
        <v>0.54196845047749898</v>
      </c>
      <c r="M54" s="32">
        <v>0.55381930472155061</v>
      </c>
      <c r="N54" s="32">
        <v>0.53911222308515094</v>
      </c>
      <c r="O54" s="32">
        <v>0.57047502791179505</v>
      </c>
      <c r="P54" s="32">
        <v>0.54576529828228015</v>
      </c>
    </row>
    <row r="55" spans="6:16" x14ac:dyDescent="0.25">
      <c r="F55" s="26">
        <v>2007</v>
      </c>
      <c r="G55" s="21">
        <v>26796.749926058903</v>
      </c>
      <c r="I55" s="23" t="s">
        <v>185</v>
      </c>
      <c r="J55" s="32">
        <v>0.51297267719331807</v>
      </c>
      <c r="K55" s="32">
        <v>0.50478851888730125</v>
      </c>
      <c r="L55" s="32">
        <v>0.49956233477277162</v>
      </c>
      <c r="M55" s="32">
        <v>0.51023494344993003</v>
      </c>
      <c r="N55" s="32">
        <v>0.51559259797449075</v>
      </c>
      <c r="O55" s="32">
        <v>0.5218722889872337</v>
      </c>
      <c r="P55" s="32">
        <v>0.51109015204328789</v>
      </c>
    </row>
    <row r="56" spans="6:16" x14ac:dyDescent="0.25">
      <c r="F56" s="26">
        <v>2008</v>
      </c>
      <c r="G56" s="21">
        <v>31018.099703028674</v>
      </c>
    </row>
    <row r="57" spans="6:16" x14ac:dyDescent="0.25">
      <c r="F57" s="26">
        <v>2009</v>
      </c>
      <c r="G57" s="21">
        <v>32131.357787128585</v>
      </c>
    </row>
    <row r="58" spans="6:16" x14ac:dyDescent="0.25">
      <c r="F58" s="26">
        <v>2010</v>
      </c>
      <c r="G58" s="21">
        <v>50104.85139171769</v>
      </c>
    </row>
    <row r="59" spans="6:16" x14ac:dyDescent="0.25">
      <c r="F59" s="26">
        <v>2011</v>
      </c>
      <c r="G59" s="21">
        <v>43395.236077677939</v>
      </c>
    </row>
    <row r="60" spans="6:16" x14ac:dyDescent="0.25">
      <c r="F60" s="26">
        <v>2012</v>
      </c>
      <c r="G60" s="21">
        <v>44068.066964517835</v>
      </c>
    </row>
    <row r="61" spans="6:16" x14ac:dyDescent="0.25">
      <c r="F61" s="26">
        <v>2013</v>
      </c>
      <c r="G61" s="21">
        <v>59333.248641267011</v>
      </c>
    </row>
    <row r="62" spans="6:16" x14ac:dyDescent="0.25">
      <c r="F62" s="26">
        <v>2014</v>
      </c>
      <c r="G62" s="21">
        <v>73423.545282976193</v>
      </c>
    </row>
    <row r="63" spans="6:16" x14ac:dyDescent="0.25">
      <c r="F63" s="26">
        <v>2015</v>
      </c>
      <c r="G63" s="21">
        <v>60794.331051706773</v>
      </c>
    </row>
    <row r="64" spans="6:16" x14ac:dyDescent="0.25">
      <c r="F64" s="26">
        <v>2016</v>
      </c>
      <c r="G64" s="21">
        <v>47395.68025406744</v>
      </c>
    </row>
    <row r="65" spans="6:7" x14ac:dyDescent="0.25">
      <c r="F65" s="26">
        <v>2017</v>
      </c>
      <c r="G65" s="21">
        <v>90199.23673788119</v>
      </c>
    </row>
    <row r="66" spans="6:7" x14ac:dyDescent="0.25">
      <c r="F66" s="26">
        <v>2018</v>
      </c>
      <c r="G66" s="21">
        <v>88817.493182360995</v>
      </c>
    </row>
    <row r="67" spans="6:7" x14ac:dyDescent="0.25">
      <c r="F67" s="26">
        <v>2019</v>
      </c>
      <c r="G67" s="21">
        <v>92463.476936602994</v>
      </c>
    </row>
    <row r="68" spans="6:7" x14ac:dyDescent="0.25">
      <c r="F68" s="26">
        <v>2020</v>
      </c>
      <c r="G68" s="21">
        <v>97539.720541273666</v>
      </c>
    </row>
    <row r="69" spans="6:7" x14ac:dyDescent="0.25">
      <c r="F69" s="26">
        <v>2021</v>
      </c>
      <c r="G69" s="21">
        <v>114367.29741725659</v>
      </c>
    </row>
    <row r="70" spans="6:7" x14ac:dyDescent="0.25">
      <c r="F70" s="23" t="s">
        <v>173</v>
      </c>
      <c r="G70" s="21">
        <v>1049468.3151093547</v>
      </c>
    </row>
    <row r="71" spans="6:7" x14ac:dyDescent="0.25">
      <c r="F71" s="26">
        <v>1990</v>
      </c>
      <c r="G71" s="21">
        <v>14849.03191825558</v>
      </c>
    </row>
    <row r="72" spans="6:7" x14ac:dyDescent="0.25">
      <c r="F72" s="26">
        <v>1991</v>
      </c>
      <c r="G72" s="21">
        <v>5303.7894448789757</v>
      </c>
    </row>
    <row r="73" spans="6:7" x14ac:dyDescent="0.25">
      <c r="F73" s="26">
        <v>1992</v>
      </c>
      <c r="G73" s="21">
        <v>21764.996676294038</v>
      </c>
    </row>
    <row r="74" spans="6:7" x14ac:dyDescent="0.25">
      <c r="F74" s="26">
        <v>1993</v>
      </c>
      <c r="G74" s="21">
        <v>16125.336184812222</v>
      </c>
    </row>
    <row r="75" spans="6:7" x14ac:dyDescent="0.25">
      <c r="F75" s="26">
        <v>1994</v>
      </c>
      <c r="G75" s="21">
        <v>14006.184916449007</v>
      </c>
    </row>
    <row r="76" spans="6:7" x14ac:dyDescent="0.25">
      <c r="F76" s="26">
        <v>1995</v>
      </c>
      <c r="G76" s="21">
        <v>19685.359470237381</v>
      </c>
    </row>
    <row r="77" spans="6:7" x14ac:dyDescent="0.25">
      <c r="F77" s="26">
        <v>1996</v>
      </c>
      <c r="G77" s="21">
        <v>16453.350135283388</v>
      </c>
    </row>
    <row r="78" spans="6:7" x14ac:dyDescent="0.25">
      <c r="F78" s="26">
        <v>1997</v>
      </c>
      <c r="G78" s="21">
        <v>10159.023339259289</v>
      </c>
    </row>
    <row r="79" spans="6:7" x14ac:dyDescent="0.25">
      <c r="F79" s="26">
        <v>1998</v>
      </c>
      <c r="G79" s="21">
        <v>25930.496584265915</v>
      </c>
    </row>
    <row r="80" spans="6:7" x14ac:dyDescent="0.25">
      <c r="F80" s="26">
        <v>1999</v>
      </c>
      <c r="G80" s="21">
        <v>15160.399051999624</v>
      </c>
    </row>
    <row r="81" spans="6:7" x14ac:dyDescent="0.25">
      <c r="F81" s="26">
        <v>2000</v>
      </c>
      <c r="G81" s="21">
        <v>17799.383956109526</v>
      </c>
    </row>
    <row r="82" spans="6:7" x14ac:dyDescent="0.25">
      <c r="F82" s="26">
        <v>2001</v>
      </c>
      <c r="G82" s="21">
        <v>23658.736868129326</v>
      </c>
    </row>
    <row r="83" spans="6:7" x14ac:dyDescent="0.25">
      <c r="F83" s="26">
        <v>2002</v>
      </c>
      <c r="G83" s="21">
        <v>19168.13756081941</v>
      </c>
    </row>
    <row r="84" spans="6:7" x14ac:dyDescent="0.25">
      <c r="F84" s="26">
        <v>2003</v>
      </c>
      <c r="G84" s="21">
        <v>22975.617788469237</v>
      </c>
    </row>
    <row r="85" spans="6:7" x14ac:dyDescent="0.25">
      <c r="F85" s="26">
        <v>2004</v>
      </c>
      <c r="G85" s="21">
        <v>29325.341698988977</v>
      </c>
    </row>
    <row r="86" spans="6:7" x14ac:dyDescent="0.25">
      <c r="F86" s="26">
        <v>2005</v>
      </c>
      <c r="G86" s="21">
        <v>21570.871526189203</v>
      </c>
    </row>
    <row r="87" spans="6:7" x14ac:dyDescent="0.25">
      <c r="F87" s="26">
        <v>2006</v>
      </c>
      <c r="G87" s="21">
        <v>22852.721081059113</v>
      </c>
    </row>
    <row r="88" spans="6:7" x14ac:dyDescent="0.25">
      <c r="F88" s="26">
        <v>2007</v>
      </c>
      <c r="G88" s="21">
        <v>32798.090506428664</v>
      </c>
    </row>
    <row r="89" spans="6:7" x14ac:dyDescent="0.25">
      <c r="F89" s="26">
        <v>2008</v>
      </c>
      <c r="G89" s="21">
        <v>29320.13911708874</v>
      </c>
    </row>
    <row r="90" spans="6:7" x14ac:dyDescent="0.25">
      <c r="F90" s="26">
        <v>2009</v>
      </c>
      <c r="G90" s="21">
        <v>23735.440649128952</v>
      </c>
    </row>
    <row r="91" spans="6:7" x14ac:dyDescent="0.25">
      <c r="F91" s="26">
        <v>2010</v>
      </c>
      <c r="G91" s="21">
        <v>40400.616891498154</v>
      </c>
    </row>
    <row r="92" spans="6:7" x14ac:dyDescent="0.25">
      <c r="F92" s="26">
        <v>2011</v>
      </c>
      <c r="G92" s="21">
        <v>33787.3590012684</v>
      </c>
    </row>
    <row r="93" spans="6:7" x14ac:dyDescent="0.25">
      <c r="F93" s="26">
        <v>2012</v>
      </c>
      <c r="G93" s="21">
        <v>36347.854220168214</v>
      </c>
    </row>
    <row r="94" spans="6:7" x14ac:dyDescent="0.25">
      <c r="F94" s="26">
        <v>2013</v>
      </c>
      <c r="G94" s="21">
        <v>49351.574041127518</v>
      </c>
    </row>
    <row r="95" spans="6:7" x14ac:dyDescent="0.25">
      <c r="F95" s="26">
        <v>2014</v>
      </c>
      <c r="G95" s="21">
        <v>43410.263507337753</v>
      </c>
    </row>
    <row r="96" spans="6:7" x14ac:dyDescent="0.25">
      <c r="F96" s="26">
        <v>2015</v>
      </c>
      <c r="G96" s="21">
        <v>39335.475588097914</v>
      </c>
    </row>
    <row r="97" spans="6:7" x14ac:dyDescent="0.25">
      <c r="F97" s="26">
        <v>2016</v>
      </c>
      <c r="G97" s="21">
        <v>37491.233429187967</v>
      </c>
    </row>
    <row r="98" spans="6:7" x14ac:dyDescent="0.25">
      <c r="F98" s="26">
        <v>2017</v>
      </c>
      <c r="G98" s="21">
        <v>65921.16258508632</v>
      </c>
    </row>
    <row r="99" spans="6:7" x14ac:dyDescent="0.25">
      <c r="F99" s="26">
        <v>2018</v>
      </c>
      <c r="G99" s="21">
        <v>66610.795862545623</v>
      </c>
    </row>
    <row r="100" spans="6:7" x14ac:dyDescent="0.25">
      <c r="F100" s="26">
        <v>2019</v>
      </c>
      <c r="G100" s="21">
        <v>73443.714757609545</v>
      </c>
    </row>
    <row r="101" spans="6:7" x14ac:dyDescent="0.25">
      <c r="F101" s="26">
        <v>2020</v>
      </c>
      <c r="G101" s="21">
        <v>73980.322526600445</v>
      </c>
    </row>
    <row r="102" spans="6:7" x14ac:dyDescent="0.25">
      <c r="F102" s="26">
        <v>2021</v>
      </c>
      <c r="G102" s="21">
        <v>86745.494224680151</v>
      </c>
    </row>
    <row r="103" spans="6:7" x14ac:dyDescent="0.25">
      <c r="F103" s="23" t="s">
        <v>176</v>
      </c>
      <c r="G103" s="21">
        <v>938769.10093330999</v>
      </c>
    </row>
    <row r="104" spans="6:7" x14ac:dyDescent="0.25">
      <c r="F104" s="26">
        <v>1990</v>
      </c>
      <c r="G104" s="21">
        <v>7394.3866040652883</v>
      </c>
    </row>
    <row r="105" spans="6:7" x14ac:dyDescent="0.25">
      <c r="F105" s="26">
        <v>1991</v>
      </c>
      <c r="G105" s="21">
        <v>6993.9533207327613</v>
      </c>
    </row>
    <row r="106" spans="6:7" x14ac:dyDescent="0.25">
      <c r="F106" s="26">
        <v>1992</v>
      </c>
      <c r="G106" s="21">
        <v>20642.329255748817</v>
      </c>
    </row>
    <row r="107" spans="6:7" x14ac:dyDescent="0.25">
      <c r="F107" s="26">
        <v>1993</v>
      </c>
      <c r="G107" s="21">
        <v>11192.013725621673</v>
      </c>
    </row>
    <row r="108" spans="6:7" x14ac:dyDescent="0.25">
      <c r="F108" s="26">
        <v>1994</v>
      </c>
      <c r="G108" s="21">
        <v>11398.572490041142</v>
      </c>
    </row>
    <row r="109" spans="6:7" x14ac:dyDescent="0.25">
      <c r="F109" s="26">
        <v>1995</v>
      </c>
      <c r="G109" s="21">
        <v>22282.207951968016</v>
      </c>
    </row>
    <row r="110" spans="6:7" x14ac:dyDescent="0.25">
      <c r="F110" s="26">
        <v>1996</v>
      </c>
      <c r="G110" s="21">
        <v>12888.747336109755</v>
      </c>
    </row>
    <row r="111" spans="6:7" x14ac:dyDescent="0.25">
      <c r="F111" s="26">
        <v>1997</v>
      </c>
      <c r="G111" s="21">
        <v>11901.930297522946</v>
      </c>
    </row>
    <row r="112" spans="6:7" x14ac:dyDescent="0.25">
      <c r="F112" s="26">
        <v>1998</v>
      </c>
      <c r="G112" s="21">
        <v>27420.174731817162</v>
      </c>
    </row>
    <row r="113" spans="6:7" x14ac:dyDescent="0.25">
      <c r="F113" s="26">
        <v>1999</v>
      </c>
      <c r="G113" s="21">
        <v>27355.682303478712</v>
      </c>
    </row>
    <row r="114" spans="6:7" x14ac:dyDescent="0.25">
      <c r="F114" s="26">
        <v>2000</v>
      </c>
      <c r="G114" s="21">
        <v>14841.519203649603</v>
      </c>
    </row>
    <row r="115" spans="6:7" x14ac:dyDescent="0.25">
      <c r="F115" s="26">
        <v>2001</v>
      </c>
      <c r="G115" s="21">
        <v>29131.525783969148</v>
      </c>
    </row>
    <row r="116" spans="6:7" x14ac:dyDescent="0.25">
      <c r="F116" s="26">
        <v>2002</v>
      </c>
      <c r="G116" s="21">
        <v>25638.999994949198</v>
      </c>
    </row>
    <row r="117" spans="6:7" x14ac:dyDescent="0.25">
      <c r="F117" s="26">
        <v>2003</v>
      </c>
      <c r="G117" s="21">
        <v>21398.701414449282</v>
      </c>
    </row>
    <row r="118" spans="6:7" x14ac:dyDescent="0.25">
      <c r="F118" s="26">
        <v>2004</v>
      </c>
      <c r="G118" s="21">
        <v>23723.048532969151</v>
      </c>
    </row>
    <row r="119" spans="6:7" x14ac:dyDescent="0.25">
      <c r="F119" s="26">
        <v>2005</v>
      </c>
      <c r="G119" s="21">
        <v>19828.475610299261</v>
      </c>
    </row>
    <row r="120" spans="6:7" x14ac:dyDescent="0.25">
      <c r="F120" s="26">
        <v>2006</v>
      </c>
      <c r="G120" s="21">
        <v>23758.076060289066</v>
      </c>
    </row>
    <row r="121" spans="6:7" x14ac:dyDescent="0.25">
      <c r="F121" s="26">
        <v>2007</v>
      </c>
      <c r="G121" s="21">
        <v>28841.040371628802</v>
      </c>
    </row>
    <row r="122" spans="6:7" x14ac:dyDescent="0.25">
      <c r="F122" s="26">
        <v>2008</v>
      </c>
      <c r="G122" s="21">
        <v>34239.558224478526</v>
      </c>
    </row>
    <row r="123" spans="6:7" x14ac:dyDescent="0.25">
      <c r="F123" s="26">
        <v>2009</v>
      </c>
      <c r="G123" s="21">
        <v>24660.077906738905</v>
      </c>
    </row>
    <row r="124" spans="6:7" x14ac:dyDescent="0.25">
      <c r="F124" s="26">
        <v>2010</v>
      </c>
      <c r="G124" s="21">
        <v>39267.47317748818</v>
      </c>
    </row>
    <row r="125" spans="6:7" x14ac:dyDescent="0.25">
      <c r="F125" s="26">
        <v>2011</v>
      </c>
      <c r="G125" s="21">
        <v>33686.791818038393</v>
      </c>
    </row>
    <row r="126" spans="6:7" x14ac:dyDescent="0.25">
      <c r="F126" s="26">
        <v>2012</v>
      </c>
      <c r="G126" s="21">
        <v>36059.668416038214</v>
      </c>
    </row>
    <row r="127" spans="6:7" x14ac:dyDescent="0.25">
      <c r="F127" s="26">
        <v>2013</v>
      </c>
      <c r="G127" s="21">
        <v>50159.710745867458</v>
      </c>
    </row>
    <row r="128" spans="6:7" x14ac:dyDescent="0.25">
      <c r="F128" s="26">
        <v>2014</v>
      </c>
      <c r="G128" s="21">
        <v>31468.417698728368</v>
      </c>
    </row>
    <row r="129" spans="6:7" x14ac:dyDescent="0.25">
      <c r="F129" s="26">
        <v>2015</v>
      </c>
      <c r="G129" s="21">
        <v>44211.181154727637</v>
      </c>
    </row>
    <row r="130" spans="6:7" x14ac:dyDescent="0.25">
      <c r="F130" s="26">
        <v>2016</v>
      </c>
      <c r="G130" s="21">
        <v>30321.353653288348</v>
      </c>
    </row>
    <row r="131" spans="6:7" x14ac:dyDescent="0.25">
      <c r="F131" s="26">
        <v>2017</v>
      </c>
      <c r="G131" s="21">
        <v>48143.858908623421</v>
      </c>
    </row>
    <row r="132" spans="6:7" x14ac:dyDescent="0.25">
      <c r="F132" s="26">
        <v>2018</v>
      </c>
      <c r="G132" s="21">
        <v>51210.84330014365</v>
      </c>
    </row>
    <row r="133" spans="6:7" x14ac:dyDescent="0.25">
      <c r="F133" s="26">
        <v>2019</v>
      </c>
      <c r="G133" s="21">
        <v>52103.22448239709</v>
      </c>
    </row>
    <row r="134" spans="6:7" x14ac:dyDescent="0.25">
      <c r="F134" s="26">
        <v>2020</v>
      </c>
      <c r="G134" s="21">
        <v>53675.085745514829</v>
      </c>
    </row>
    <row r="135" spans="6:7" x14ac:dyDescent="0.25">
      <c r="F135" s="26">
        <v>2021</v>
      </c>
      <c r="G135" s="21">
        <v>62930.470711927177</v>
      </c>
    </row>
    <row r="136" spans="6:7" x14ac:dyDescent="0.25">
      <c r="F136" s="23" t="s">
        <v>175</v>
      </c>
      <c r="G136" s="21">
        <v>1331217.2944401696</v>
      </c>
    </row>
    <row r="137" spans="6:7" x14ac:dyDescent="0.25">
      <c r="F137" s="26">
        <v>1990</v>
      </c>
      <c r="G137" s="21">
        <v>14195.031286438174</v>
      </c>
    </row>
    <row r="138" spans="6:7" x14ac:dyDescent="0.25">
      <c r="F138" s="26">
        <v>1991</v>
      </c>
      <c r="G138" s="21">
        <v>7985.4522886107607</v>
      </c>
    </row>
    <row r="139" spans="6:7" x14ac:dyDescent="0.25">
      <c r="F139" s="26">
        <v>1992</v>
      </c>
      <c r="G139" s="21">
        <v>6931.6175094278406</v>
      </c>
    </row>
    <row r="140" spans="6:7" x14ac:dyDescent="0.25">
      <c r="F140" s="26">
        <v>1993</v>
      </c>
      <c r="G140" s="21">
        <v>23588.046625870633</v>
      </c>
    </row>
    <row r="141" spans="6:7" x14ac:dyDescent="0.25">
      <c r="F141" s="26">
        <v>1994</v>
      </c>
      <c r="G141" s="21">
        <v>13929.80603180121</v>
      </c>
    </row>
    <row r="142" spans="6:7" x14ac:dyDescent="0.25">
      <c r="F142" s="26">
        <v>1995</v>
      </c>
      <c r="G142" s="21">
        <v>16853.308785230929</v>
      </c>
    </row>
    <row r="143" spans="6:7" x14ac:dyDescent="0.25">
      <c r="F143" s="26">
        <v>1996</v>
      </c>
      <c r="G143" s="21">
        <v>28193.402467782362</v>
      </c>
    </row>
    <row r="144" spans="6:7" x14ac:dyDescent="0.25">
      <c r="F144" s="26">
        <v>1997</v>
      </c>
      <c r="G144" s="21">
        <v>9886.0022609997959</v>
      </c>
    </row>
    <row r="145" spans="6:7" x14ac:dyDescent="0.25">
      <c r="F145" s="26">
        <v>1998</v>
      </c>
      <c r="G145" s="21">
        <v>12072.54893199972</v>
      </c>
    </row>
    <row r="146" spans="6:7" x14ac:dyDescent="0.25">
      <c r="F146" s="26">
        <v>1999</v>
      </c>
      <c r="G146" s="21">
        <v>21920.164161040255</v>
      </c>
    </row>
    <row r="147" spans="6:7" x14ac:dyDescent="0.25">
      <c r="F147" s="26">
        <v>2000</v>
      </c>
      <c r="G147" s="21">
        <v>13907.705070169628</v>
      </c>
    </row>
    <row r="148" spans="6:7" x14ac:dyDescent="0.25">
      <c r="F148" s="26">
        <v>2001</v>
      </c>
      <c r="G148" s="21">
        <v>20608.203941019412</v>
      </c>
    </row>
    <row r="149" spans="6:7" x14ac:dyDescent="0.25">
      <c r="F149" s="26">
        <v>2002</v>
      </c>
      <c r="G149" s="21">
        <v>24140.580825339253</v>
      </c>
    </row>
    <row r="150" spans="6:7" x14ac:dyDescent="0.25">
      <c r="F150" s="26">
        <v>2003</v>
      </c>
      <c r="G150" s="21">
        <v>24942.888879099177</v>
      </c>
    </row>
    <row r="151" spans="6:7" x14ac:dyDescent="0.25">
      <c r="F151" s="26">
        <v>2004</v>
      </c>
      <c r="G151" s="21">
        <v>20031.184449609293</v>
      </c>
    </row>
    <row r="152" spans="6:7" x14ac:dyDescent="0.25">
      <c r="F152" s="26">
        <v>2005</v>
      </c>
      <c r="G152" s="21">
        <v>27426.752945558976</v>
      </c>
    </row>
    <row r="153" spans="6:7" x14ac:dyDescent="0.25">
      <c r="F153" s="26">
        <v>2006</v>
      </c>
      <c r="G153" s="21">
        <v>27818.690315668911</v>
      </c>
    </row>
    <row r="154" spans="6:7" x14ac:dyDescent="0.25">
      <c r="F154" s="26">
        <v>2007</v>
      </c>
      <c r="G154" s="21">
        <v>24358.075640339001</v>
      </c>
    </row>
    <row r="155" spans="6:7" x14ac:dyDescent="0.25">
      <c r="F155" s="26">
        <v>2008</v>
      </c>
      <c r="G155" s="21">
        <v>30291.008791498709</v>
      </c>
    </row>
    <row r="156" spans="6:7" x14ac:dyDescent="0.25">
      <c r="F156" s="26">
        <v>2009</v>
      </c>
      <c r="G156" s="21">
        <v>32094.945822938582</v>
      </c>
    </row>
    <row r="157" spans="6:7" x14ac:dyDescent="0.25">
      <c r="F157" s="26">
        <v>2010</v>
      </c>
      <c r="G157" s="21">
        <v>49282.562717387736</v>
      </c>
    </row>
    <row r="158" spans="6:7" x14ac:dyDescent="0.25">
      <c r="F158" s="26">
        <v>2011</v>
      </c>
      <c r="G158" s="21">
        <v>43120.548671517943</v>
      </c>
    </row>
    <row r="159" spans="6:7" x14ac:dyDescent="0.25">
      <c r="F159" s="26">
        <v>2012</v>
      </c>
      <c r="G159" s="21">
        <v>46405.572013337711</v>
      </c>
    </row>
    <row r="160" spans="6:7" x14ac:dyDescent="0.25">
      <c r="F160" s="26">
        <v>2013</v>
      </c>
      <c r="G160" s="21">
        <v>62996.23860912682</v>
      </c>
    </row>
    <row r="161" spans="6:7" x14ac:dyDescent="0.25">
      <c r="F161" s="26">
        <v>2014</v>
      </c>
      <c r="G161" s="21">
        <v>71938.839685906292</v>
      </c>
    </row>
    <row r="162" spans="6:7" x14ac:dyDescent="0.25">
      <c r="F162" s="26">
        <v>2015</v>
      </c>
      <c r="G162" s="21">
        <v>59809.56266500683</v>
      </c>
    </row>
    <row r="163" spans="6:7" x14ac:dyDescent="0.25">
      <c r="F163" s="26">
        <v>2016</v>
      </c>
      <c r="G163" s="21">
        <v>58858.936449656794</v>
      </c>
    </row>
    <row r="164" spans="6:7" x14ac:dyDescent="0.25">
      <c r="F164" s="26">
        <v>2017</v>
      </c>
      <c r="G164" s="21">
        <v>99558.076617754487</v>
      </c>
    </row>
    <row r="165" spans="6:7" x14ac:dyDescent="0.25">
      <c r="F165" s="26">
        <v>2018</v>
      </c>
      <c r="G165" s="21">
        <v>101562.07048138184</v>
      </c>
    </row>
    <row r="166" spans="6:7" x14ac:dyDescent="0.25">
      <c r="F166" s="26">
        <v>2019</v>
      </c>
      <c r="G166" s="21">
        <v>103863.80717053969</v>
      </c>
    </row>
    <row r="167" spans="6:7" x14ac:dyDescent="0.25">
      <c r="F167" s="26">
        <v>2020</v>
      </c>
      <c r="G167" s="21">
        <v>107085.06105731982</v>
      </c>
    </row>
    <row r="168" spans="6:7" x14ac:dyDescent="0.25">
      <c r="F168" s="26">
        <v>2021</v>
      </c>
      <c r="G168" s="21">
        <v>125560.60127079097</v>
      </c>
    </row>
    <row r="169" spans="6:7" x14ac:dyDescent="0.25">
      <c r="F169" s="23" t="s">
        <v>171</v>
      </c>
      <c r="G169" s="21">
        <v>1286848.4101379409</v>
      </c>
    </row>
    <row r="170" spans="6:7" x14ac:dyDescent="0.25">
      <c r="F170" s="26">
        <v>1990</v>
      </c>
      <c r="G170" s="21">
        <v>7786.7668446430825</v>
      </c>
    </row>
    <row r="171" spans="6:7" x14ac:dyDescent="0.25">
      <c r="F171" s="26">
        <v>1991</v>
      </c>
      <c r="G171" s="21">
        <v>14226.640992946432</v>
      </c>
    </row>
    <row r="172" spans="6:7" x14ac:dyDescent="0.25">
      <c r="F172" s="26">
        <v>1992</v>
      </c>
      <c r="G172" s="21">
        <v>10465.158477289211</v>
      </c>
    </row>
    <row r="173" spans="6:7" x14ac:dyDescent="0.25">
      <c r="F173" s="26">
        <v>1993</v>
      </c>
      <c r="G173" s="21">
        <v>13837.785362078341</v>
      </c>
    </row>
    <row r="174" spans="6:7" x14ac:dyDescent="0.25">
      <c r="F174" s="26">
        <v>1994</v>
      </c>
      <c r="G174" s="21">
        <v>20737.927603897508</v>
      </c>
    </row>
    <row r="175" spans="6:7" x14ac:dyDescent="0.25">
      <c r="F175" s="26">
        <v>1995</v>
      </c>
      <c r="G175" s="21">
        <v>20409.082035788251</v>
      </c>
    </row>
    <row r="176" spans="6:7" x14ac:dyDescent="0.25">
      <c r="F176" s="26">
        <v>1996</v>
      </c>
      <c r="G176" s="21">
        <v>10712.739710786393</v>
      </c>
    </row>
    <row r="177" spans="6:7" x14ac:dyDescent="0.25">
      <c r="F177" s="26">
        <v>1997</v>
      </c>
      <c r="G177" s="21">
        <v>26616.413828680943</v>
      </c>
    </row>
    <row r="178" spans="6:7" x14ac:dyDescent="0.25">
      <c r="F178" s="26">
        <v>1998</v>
      </c>
      <c r="G178" s="21">
        <v>15862.264018552734</v>
      </c>
    </row>
    <row r="179" spans="6:7" x14ac:dyDescent="0.25">
      <c r="F179" s="26">
        <v>1999</v>
      </c>
      <c r="G179" s="21">
        <v>18210.060949463546</v>
      </c>
    </row>
    <row r="180" spans="6:7" x14ac:dyDescent="0.25">
      <c r="F180" s="26">
        <v>2000</v>
      </c>
      <c r="G180" s="21">
        <v>20432.08750190946</v>
      </c>
    </row>
    <row r="181" spans="6:7" x14ac:dyDescent="0.25">
      <c r="F181" s="26">
        <v>2001</v>
      </c>
      <c r="G181" s="21">
        <v>25052.655740049275</v>
      </c>
    </row>
    <row r="182" spans="6:7" x14ac:dyDescent="0.25">
      <c r="F182" s="26">
        <v>2002</v>
      </c>
      <c r="G182" s="21">
        <v>22094.619670949312</v>
      </c>
    </row>
    <row r="183" spans="6:7" x14ac:dyDescent="0.25">
      <c r="F183" s="26">
        <v>2003</v>
      </c>
      <c r="G183" s="21">
        <v>26051.037995829134</v>
      </c>
    </row>
    <row r="184" spans="6:7" x14ac:dyDescent="0.25">
      <c r="F184" s="26">
        <v>2004</v>
      </c>
      <c r="G184" s="21">
        <v>22106.91679062922</v>
      </c>
    </row>
    <row r="185" spans="6:7" x14ac:dyDescent="0.25">
      <c r="F185" s="26">
        <v>2005</v>
      </c>
      <c r="G185" s="21">
        <v>23985.619099019103</v>
      </c>
    </row>
    <row r="186" spans="6:7" x14ac:dyDescent="0.25">
      <c r="F186" s="26">
        <v>2006</v>
      </c>
      <c r="G186" s="21">
        <v>32507.703747238727</v>
      </c>
    </row>
    <row r="187" spans="6:7" x14ac:dyDescent="0.25">
      <c r="F187" s="26">
        <v>2007</v>
      </c>
      <c r="G187" s="21">
        <v>32741.441881348659</v>
      </c>
    </row>
    <row r="188" spans="6:7" x14ac:dyDescent="0.25">
      <c r="F188" s="26">
        <v>2008</v>
      </c>
      <c r="G188" s="21">
        <v>20502.175128849118</v>
      </c>
    </row>
    <row r="189" spans="6:7" x14ac:dyDescent="0.25">
      <c r="F189" s="26">
        <v>2009</v>
      </c>
      <c r="G189" s="21">
        <v>32184.680842468562</v>
      </c>
    </row>
    <row r="190" spans="6:7" x14ac:dyDescent="0.25">
      <c r="F190" s="26">
        <v>2010</v>
      </c>
      <c r="G190" s="21">
        <v>48227.841648087779</v>
      </c>
    </row>
    <row r="191" spans="6:7" x14ac:dyDescent="0.25">
      <c r="F191" s="26">
        <v>2011</v>
      </c>
      <c r="G191" s="21">
        <v>43123.48213313795</v>
      </c>
    </row>
    <row r="192" spans="6:7" x14ac:dyDescent="0.25">
      <c r="F192" s="26">
        <v>2012</v>
      </c>
      <c r="G192" s="21">
        <v>46284.230981857749</v>
      </c>
    </row>
    <row r="193" spans="6:7" x14ac:dyDescent="0.25">
      <c r="F193" s="26">
        <v>2013</v>
      </c>
      <c r="G193" s="21">
        <v>64036.249243356768</v>
      </c>
    </row>
    <row r="194" spans="6:7" x14ac:dyDescent="0.25">
      <c r="F194" s="26">
        <v>2014</v>
      </c>
      <c r="G194" s="21">
        <v>72399.533090956262</v>
      </c>
    </row>
    <row r="195" spans="6:7" x14ac:dyDescent="0.25">
      <c r="F195" s="26">
        <v>2015</v>
      </c>
      <c r="G195" s="21">
        <v>62760.337525606672</v>
      </c>
    </row>
    <row r="196" spans="6:7" x14ac:dyDescent="0.25">
      <c r="F196" s="26">
        <v>2016</v>
      </c>
      <c r="G196" s="21">
        <v>50739.827941697251</v>
      </c>
    </row>
    <row r="197" spans="6:7" x14ac:dyDescent="0.25">
      <c r="F197" s="26">
        <v>2017</v>
      </c>
      <c r="G197" s="21">
        <v>94371.118452543407</v>
      </c>
    </row>
    <row r="198" spans="6:7" x14ac:dyDescent="0.25">
      <c r="F198" s="26">
        <v>2018</v>
      </c>
      <c r="G198" s="21">
        <v>88600.393465788336</v>
      </c>
    </row>
    <row r="199" spans="6:7" x14ac:dyDescent="0.25">
      <c r="F199" s="26">
        <v>2019</v>
      </c>
      <c r="G199" s="21">
        <v>93164.23867918193</v>
      </c>
    </row>
    <row r="200" spans="6:7" x14ac:dyDescent="0.25">
      <c r="F200" s="26">
        <v>2020</v>
      </c>
      <c r="G200" s="21">
        <v>95105.009850590766</v>
      </c>
    </row>
    <row r="201" spans="6:7" x14ac:dyDescent="0.25">
      <c r="F201" s="26">
        <v>2021</v>
      </c>
      <c r="G201" s="21">
        <v>111512.36890271901</v>
      </c>
    </row>
    <row r="202" spans="6:7" x14ac:dyDescent="0.25">
      <c r="F202" s="23" t="s">
        <v>185</v>
      </c>
      <c r="G202" s="21">
        <v>7058035.4629156888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E475A-FB61-4C02-B042-D4DA23CD9F4E}">
  <dimension ref="A2:Y55"/>
  <sheetViews>
    <sheetView topLeftCell="Y15" workbookViewId="0">
      <selection activeCell="AF42" sqref="AF42"/>
    </sheetView>
  </sheetViews>
  <sheetFormatPr defaultRowHeight="13.2" x14ac:dyDescent="0.25"/>
  <cols>
    <col min="1" max="1" width="13.33203125" bestFit="1" customWidth="1"/>
    <col min="2" max="2" width="12" style="21" bestFit="1" customWidth="1"/>
    <col min="3" max="3" width="15.33203125" style="21" bestFit="1" customWidth="1"/>
    <col min="4" max="4" width="17.5546875" style="21" bestFit="1" customWidth="1"/>
    <col min="5" max="5" width="12.21875" bestFit="1" customWidth="1"/>
    <col min="6" max="6" width="13.33203125" bestFit="1" customWidth="1"/>
    <col min="7" max="7" width="12.21875" bestFit="1" customWidth="1"/>
    <col min="10" max="10" width="13.33203125" bestFit="1" customWidth="1"/>
    <col min="11" max="11" width="15.109375" style="21" bestFit="1" customWidth="1"/>
    <col min="15" max="15" width="13.33203125" bestFit="1" customWidth="1"/>
    <col min="16" max="16" width="25" style="21" bestFit="1" customWidth="1"/>
    <col min="17" max="17" width="22.44140625" style="21" bestFit="1" customWidth="1"/>
    <col min="18" max="18" width="25" bestFit="1" customWidth="1"/>
    <col min="19" max="19" width="16.21875" bestFit="1" customWidth="1"/>
    <col min="20" max="20" width="11" bestFit="1" customWidth="1"/>
    <col min="21" max="21" width="6.88671875" bestFit="1" customWidth="1"/>
    <col min="22" max="22" width="10.33203125" bestFit="1" customWidth="1"/>
    <col min="23" max="23" width="9" bestFit="1" customWidth="1"/>
    <col min="24" max="24" width="12" bestFit="1" customWidth="1"/>
    <col min="25" max="25" width="11.33203125" bestFit="1" customWidth="1"/>
    <col min="26" max="29" width="25" bestFit="1" customWidth="1"/>
    <col min="30" max="30" width="30.109375" bestFit="1" customWidth="1"/>
    <col min="31" max="31" width="16.5546875" bestFit="1" customWidth="1"/>
    <col min="32" max="32" width="20.109375" bestFit="1" customWidth="1"/>
  </cols>
  <sheetData>
    <row r="2" spans="1:25" x14ac:dyDescent="0.25">
      <c r="R2" s="22" t="s">
        <v>194</v>
      </c>
      <c r="S2" s="22" t="s">
        <v>195</v>
      </c>
    </row>
    <row r="3" spans="1:25" x14ac:dyDescent="0.25">
      <c r="A3" s="22" t="s">
        <v>184</v>
      </c>
      <c r="B3" t="s">
        <v>188</v>
      </c>
      <c r="C3" t="s">
        <v>187</v>
      </c>
      <c r="D3" t="s">
        <v>205</v>
      </c>
      <c r="R3" s="22" t="s">
        <v>184</v>
      </c>
      <c r="S3" t="s">
        <v>174</v>
      </c>
      <c r="T3" t="s">
        <v>172</v>
      </c>
      <c r="U3" t="s">
        <v>173</v>
      </c>
      <c r="V3" t="s">
        <v>176</v>
      </c>
      <c r="W3" t="s">
        <v>175</v>
      </c>
      <c r="X3" t="s">
        <v>171</v>
      </c>
      <c r="Y3" t="s">
        <v>185</v>
      </c>
    </row>
    <row r="4" spans="1:25" x14ac:dyDescent="0.25">
      <c r="A4" s="23">
        <v>1990</v>
      </c>
      <c r="B4" s="24">
        <v>65659.682423253325</v>
      </c>
      <c r="C4" s="24">
        <v>135560.75340964974</v>
      </c>
      <c r="D4" s="24">
        <v>41103205.33331871</v>
      </c>
      <c r="R4" s="23">
        <v>1990</v>
      </c>
      <c r="S4" s="21">
        <v>2.5342657402834328</v>
      </c>
      <c r="T4" s="21">
        <v>2.6374084831633864</v>
      </c>
      <c r="U4" s="21">
        <v>3.0803421899652461</v>
      </c>
      <c r="V4" s="21">
        <v>2.919848533460601</v>
      </c>
      <c r="W4" s="21">
        <v>3.0743656301193765</v>
      </c>
      <c r="X4" s="21">
        <v>2.8127564502422588</v>
      </c>
      <c r="Y4" s="21">
        <v>2.8845499848022191</v>
      </c>
    </row>
    <row r="5" spans="1:25" x14ac:dyDescent="0.25">
      <c r="A5" s="23">
        <v>1991</v>
      </c>
      <c r="B5" s="24">
        <v>58254.036437126422</v>
      </c>
      <c r="C5" s="24">
        <v>111595.98861377944</v>
      </c>
      <c r="D5" s="24">
        <v>20338902.228998158</v>
      </c>
      <c r="R5" s="23">
        <v>1991</v>
      </c>
      <c r="S5" s="21">
        <v>2.8542380978057516</v>
      </c>
      <c r="T5" s="21">
        <v>2.6465272800912696</v>
      </c>
      <c r="U5" s="21">
        <v>2.8484826489497475</v>
      </c>
      <c r="V5" s="21">
        <v>3.0208644308494876</v>
      </c>
      <c r="W5" s="21">
        <v>3.1286018374575648</v>
      </c>
      <c r="X5" s="21">
        <v>3.2275751783783382</v>
      </c>
      <c r="Y5" s="21">
        <v>2.9695642145888468</v>
      </c>
    </row>
    <row r="6" spans="1:25" x14ac:dyDescent="0.25">
      <c r="A6" s="23">
        <v>1992</v>
      </c>
      <c r="B6" s="24">
        <v>80657.707585160286</v>
      </c>
      <c r="C6" s="24">
        <v>156019.34478638874</v>
      </c>
      <c r="D6" s="24">
        <v>35940354.331418589</v>
      </c>
      <c r="R6" s="23">
        <v>1992</v>
      </c>
      <c r="S6" s="21">
        <v>3.1589706865420601</v>
      </c>
      <c r="T6" s="21">
        <v>3.2338476806050713</v>
      </c>
      <c r="U6" s="21">
        <v>3.4990023577606615</v>
      </c>
      <c r="V6" s="21">
        <v>3.5017333374042621</v>
      </c>
      <c r="W6" s="21">
        <v>3.3081455658395615</v>
      </c>
      <c r="X6" s="21">
        <v>3.6841182976751865</v>
      </c>
      <c r="Y6" s="21">
        <v>3.425313493930509</v>
      </c>
    </row>
    <row r="7" spans="1:25" x14ac:dyDescent="0.25">
      <c r="A7" s="23">
        <v>1993</v>
      </c>
      <c r="B7" s="24">
        <v>98293.66264582536</v>
      </c>
      <c r="C7" s="24">
        <v>196275.90161838807</v>
      </c>
      <c r="D7" s="24">
        <v>45741295.798553854</v>
      </c>
      <c r="R7" s="23">
        <v>1993</v>
      </c>
      <c r="S7" s="21">
        <v>3.9063496142198333</v>
      </c>
      <c r="T7" s="21">
        <v>3.9120532051840966</v>
      </c>
      <c r="U7" s="21">
        <v>3.7577628875188083</v>
      </c>
      <c r="V7" s="21">
        <v>4.345949075969747</v>
      </c>
      <c r="W7" s="21">
        <v>4.7065093048375273</v>
      </c>
      <c r="X7" s="21">
        <v>4.9066794991616645</v>
      </c>
      <c r="Y7" s="21">
        <v>4.2597028425549412</v>
      </c>
    </row>
    <row r="8" spans="1:25" x14ac:dyDescent="0.25">
      <c r="A8" s="23">
        <v>1994</v>
      </c>
      <c r="B8" s="24">
        <v>97304.238423341958</v>
      </c>
      <c r="C8" s="24">
        <v>202184.16864981764</v>
      </c>
      <c r="D8" s="24">
        <v>50190291.815763779</v>
      </c>
      <c r="R8" s="23">
        <v>1994</v>
      </c>
      <c r="S8" s="21">
        <v>5.0663261416741792</v>
      </c>
      <c r="T8" s="21">
        <v>5.3064348687807898</v>
      </c>
      <c r="U8" s="21">
        <v>5.4865290677749314</v>
      </c>
      <c r="V8" s="21">
        <v>5.1998368307333216</v>
      </c>
      <c r="W8" s="21">
        <v>5.389779994191465</v>
      </c>
      <c r="X8" s="21">
        <v>5.292552227891254</v>
      </c>
      <c r="Y8" s="21">
        <v>5.2754669874292048</v>
      </c>
    </row>
    <row r="9" spans="1:25" x14ac:dyDescent="0.25">
      <c r="A9" s="23">
        <v>1995</v>
      </c>
      <c r="B9" s="24">
        <v>109317.51374852197</v>
      </c>
      <c r="C9" s="24">
        <v>226195.96936952652</v>
      </c>
      <c r="D9" s="24">
        <v>68851943.294976607</v>
      </c>
      <c r="R9" s="23">
        <v>1995</v>
      </c>
      <c r="S9" s="21">
        <v>5.0287684250831184</v>
      </c>
      <c r="T9" s="21">
        <v>5.2682585056015938</v>
      </c>
      <c r="U9" s="21">
        <v>5.6032964172438637</v>
      </c>
      <c r="V9" s="21">
        <v>5.4494860597907664</v>
      </c>
      <c r="W9" s="21">
        <v>5.53822904112294</v>
      </c>
      <c r="X9" s="21">
        <v>5.8723530386023546</v>
      </c>
      <c r="Y9" s="21">
        <v>5.4735956373567971</v>
      </c>
    </row>
    <row r="10" spans="1:25" x14ac:dyDescent="0.25">
      <c r="A10" s="23">
        <v>1996</v>
      </c>
      <c r="B10" s="24">
        <v>99650.489476745599</v>
      </c>
      <c r="C10" s="24">
        <v>208068.98300427635</v>
      </c>
      <c r="D10" s="24">
        <v>69973136.062249303</v>
      </c>
      <c r="R10" s="23">
        <v>1996</v>
      </c>
      <c r="S10" s="21">
        <v>4.214406107978137</v>
      </c>
      <c r="T10" s="21">
        <v>2.5575234109069784</v>
      </c>
      <c r="U10" s="21">
        <v>2.7416386022272108</v>
      </c>
      <c r="V10" s="21">
        <v>3.1341572975966514</v>
      </c>
      <c r="W10" s="21">
        <v>3.1260944943001516</v>
      </c>
      <c r="X10" s="21">
        <v>3.5717295086329575</v>
      </c>
      <c r="Y10" s="21">
        <v>3.111246536939666</v>
      </c>
    </row>
    <row r="11" spans="1:25" x14ac:dyDescent="0.25">
      <c r="A11" s="23">
        <v>1997</v>
      </c>
      <c r="B11" s="24">
        <v>101950.22565361075</v>
      </c>
      <c r="C11" s="24">
        <v>211235.75076582568</v>
      </c>
      <c r="D11" s="24">
        <v>77667813.562875465</v>
      </c>
      <c r="R11" s="23">
        <v>1997</v>
      </c>
      <c r="S11" s="21">
        <v>3.1004874574999932</v>
      </c>
      <c r="T11" s="21">
        <v>2.8794669325873739</v>
      </c>
      <c r="U11" s="21">
        <v>2.6130185740712779</v>
      </c>
      <c r="V11" s="21">
        <v>2.7277929734131336</v>
      </c>
      <c r="W11" s="21">
        <v>2.4794939852585198</v>
      </c>
      <c r="X11" s="21">
        <v>3.0067903289421407</v>
      </c>
      <c r="Y11" s="21">
        <v>2.8981788435923646</v>
      </c>
    </row>
    <row r="12" spans="1:25" x14ac:dyDescent="0.25">
      <c r="A12" s="23">
        <v>1998</v>
      </c>
      <c r="B12" s="24">
        <v>119302.56259626761</v>
      </c>
      <c r="C12" s="24">
        <v>247783.9744045143</v>
      </c>
      <c r="D12" s="24">
        <v>101722881.03918809</v>
      </c>
      <c r="O12" s="22" t="s">
        <v>184</v>
      </c>
      <c r="P12" s="21" t="s">
        <v>194</v>
      </c>
      <c r="Q12" s="21" t="s">
        <v>196</v>
      </c>
      <c r="R12" s="23">
        <v>1998</v>
      </c>
      <c r="S12" s="21">
        <v>3.3482305125866958</v>
      </c>
      <c r="T12" s="21">
        <v>3.1802252088793819</v>
      </c>
      <c r="U12" s="21">
        <v>3.679789567719066</v>
      </c>
      <c r="V12" s="21">
        <v>3.1379890021815937</v>
      </c>
      <c r="W12" s="21">
        <v>3.2177350422040583</v>
      </c>
      <c r="X12" s="21">
        <v>4.1862101940235394</v>
      </c>
      <c r="Y12" s="21">
        <v>3.4670443483981654</v>
      </c>
    </row>
    <row r="13" spans="1:25" x14ac:dyDescent="0.25">
      <c r="A13" s="23">
        <v>1999</v>
      </c>
      <c r="B13" s="24">
        <v>133231.46247189952</v>
      </c>
      <c r="C13" s="24">
        <v>272894.9432480234</v>
      </c>
      <c r="D13" s="24">
        <v>112991625.33255905</v>
      </c>
      <c r="O13" s="23">
        <v>1990</v>
      </c>
      <c r="P13" s="21">
        <v>2.8845499848022191</v>
      </c>
      <c r="Q13" s="21">
        <v>0.49037909470395735</v>
      </c>
      <c r="R13" s="23">
        <v>1999</v>
      </c>
      <c r="S13" s="21">
        <v>3.5423235670839577</v>
      </c>
      <c r="T13" s="21">
        <v>3.6728810701382275</v>
      </c>
      <c r="U13" s="21">
        <v>3.4059322815061646</v>
      </c>
      <c r="V13" s="21">
        <v>3.6501572691285715</v>
      </c>
      <c r="W13" s="21">
        <v>3.6782410108737746</v>
      </c>
      <c r="X13" s="21">
        <v>4.2916087278797264</v>
      </c>
      <c r="Y13" s="21">
        <v>3.7065427693385313</v>
      </c>
    </row>
    <row r="14" spans="1:25" x14ac:dyDescent="0.25">
      <c r="A14" s="23">
        <v>2000</v>
      </c>
      <c r="B14" s="24">
        <v>105077.58363879721</v>
      </c>
      <c r="C14" s="24">
        <v>214076.52748499476</v>
      </c>
      <c r="D14" s="24">
        <v>64467497.640758649</v>
      </c>
      <c r="O14" s="23">
        <v>1991</v>
      </c>
      <c r="P14" s="21">
        <v>2.9695642145888468</v>
      </c>
      <c r="Q14" s="21">
        <v>0.51549562444741726</v>
      </c>
      <c r="R14" s="23">
        <v>2000</v>
      </c>
      <c r="S14" s="21">
        <v>3.6460703384048516</v>
      </c>
      <c r="T14" s="21">
        <v>4.029425175243273</v>
      </c>
      <c r="U14" s="21">
        <v>4.8265706761991742</v>
      </c>
      <c r="V14" s="21">
        <v>4.8138974666458862</v>
      </c>
      <c r="W14" s="21">
        <v>4.8806474698103317</v>
      </c>
      <c r="X14" s="21">
        <v>5.1268047873594247</v>
      </c>
      <c r="Y14" s="21">
        <v>4.5178763069523429</v>
      </c>
    </row>
    <row r="15" spans="1:25" x14ac:dyDescent="0.25">
      <c r="A15" s="23">
        <v>2001</v>
      </c>
      <c r="B15" s="24">
        <v>138081.28600608601</v>
      </c>
      <c r="C15" s="24">
        <v>276857.60764999251</v>
      </c>
      <c r="D15" s="24">
        <v>86379676.94629015</v>
      </c>
      <c r="O15" s="23">
        <v>1992</v>
      </c>
      <c r="P15" s="21">
        <v>3.425313493930509</v>
      </c>
      <c r="Q15" s="21">
        <v>0.50170942829629206</v>
      </c>
      <c r="R15" s="23">
        <v>2001</v>
      </c>
      <c r="S15" s="21">
        <v>5.3356555668106296</v>
      </c>
      <c r="T15" s="21">
        <v>5.4071081560798913</v>
      </c>
      <c r="U15" s="21">
        <v>5.3648784495086215</v>
      </c>
      <c r="V15" s="21">
        <v>5.3305033698424191</v>
      </c>
      <c r="W15" s="21">
        <v>5.1552953335793745</v>
      </c>
      <c r="X15" s="21">
        <v>5.6422515321292339</v>
      </c>
      <c r="Y15" s="21">
        <v>5.3797540110882123</v>
      </c>
    </row>
    <row r="16" spans="1:25" x14ac:dyDescent="0.25">
      <c r="A16" s="23">
        <v>2002</v>
      </c>
      <c r="B16" s="24">
        <v>135406.4087202058</v>
      </c>
      <c r="C16" s="24">
        <v>269472.87849599193</v>
      </c>
      <c r="D16" s="24">
        <v>80180354.263837889</v>
      </c>
      <c r="O16" s="23">
        <v>1993</v>
      </c>
      <c r="P16" s="21">
        <v>4.2597028425549412</v>
      </c>
      <c r="Q16" s="21">
        <v>0.49390451025958926</v>
      </c>
      <c r="R16" s="23">
        <v>2002</v>
      </c>
      <c r="S16" s="21">
        <v>5.1925783147087055</v>
      </c>
      <c r="T16" s="21">
        <v>5.5220981736685983</v>
      </c>
      <c r="U16" s="21">
        <v>5.5481027882954814</v>
      </c>
      <c r="V16" s="21">
        <v>5.6532081858217378</v>
      </c>
      <c r="W16" s="21">
        <v>6.1538083226275404</v>
      </c>
      <c r="X16" s="21">
        <v>3.0261296897607211</v>
      </c>
      <c r="Y16" s="21">
        <v>5.2616514707841997</v>
      </c>
    </row>
    <row r="17" spans="1:25" x14ac:dyDescent="0.25">
      <c r="A17" s="23">
        <v>2003</v>
      </c>
      <c r="B17" s="24">
        <v>143131.69042789529</v>
      </c>
      <c r="C17" s="24">
        <v>288321.2973009909</v>
      </c>
      <c r="D17" s="24">
        <v>89061689.489598304</v>
      </c>
      <c r="O17" s="23">
        <v>1994</v>
      </c>
      <c r="P17" s="21">
        <v>5.2754669874292048</v>
      </c>
      <c r="Q17" s="21">
        <v>0.49967354111722767</v>
      </c>
      <c r="R17" s="23">
        <v>2003</v>
      </c>
      <c r="S17" s="21">
        <v>2.7298304546687264</v>
      </c>
      <c r="T17" s="21">
        <v>2.6945854415379009</v>
      </c>
      <c r="U17" s="21">
        <v>3.1621221901588399</v>
      </c>
      <c r="V17" s="21">
        <v>3.3973426585113389</v>
      </c>
      <c r="W17" s="21">
        <v>3.0314277328960677</v>
      </c>
      <c r="X17" s="21">
        <v>2.4336101472021054</v>
      </c>
      <c r="Y17" s="21">
        <v>2.8876325956815259</v>
      </c>
    </row>
    <row r="18" spans="1:25" x14ac:dyDescent="0.25">
      <c r="A18" s="23">
        <v>2004</v>
      </c>
      <c r="B18" s="24">
        <v>140896.70283866508</v>
      </c>
      <c r="C18" s="24">
        <v>283631.19618099032</v>
      </c>
      <c r="D18" s="24">
        <v>83572158.674755722</v>
      </c>
      <c r="O18" s="23">
        <v>1995</v>
      </c>
      <c r="P18" s="21">
        <v>5.4735956373567971</v>
      </c>
      <c r="Q18" s="21">
        <v>0.53524909853380309</v>
      </c>
      <c r="R18" s="23">
        <v>2004</v>
      </c>
      <c r="S18" s="21">
        <v>2.7703468469202113</v>
      </c>
      <c r="T18" s="21">
        <v>3.4240561592898238</v>
      </c>
      <c r="U18" s="21">
        <v>3.3235892865688603</v>
      </c>
      <c r="V18" s="21">
        <v>3.3469654789552052</v>
      </c>
      <c r="W18" s="21">
        <v>3.323582557506354</v>
      </c>
      <c r="X18" s="21">
        <v>3.5169049425805405</v>
      </c>
      <c r="Y18" s="21">
        <v>3.2709202836020794</v>
      </c>
    </row>
    <row r="19" spans="1:25" x14ac:dyDescent="0.25">
      <c r="A19" s="23">
        <v>2005</v>
      </c>
      <c r="B19" s="24">
        <v>143169.49916086474</v>
      </c>
      <c r="C19" s="24">
        <v>283892.80778699013</v>
      </c>
      <c r="D19" s="24">
        <v>84228048.771460742</v>
      </c>
      <c r="O19" s="23">
        <v>1996</v>
      </c>
      <c r="P19" s="21">
        <v>3.111246536939666</v>
      </c>
      <c r="Q19" s="21">
        <v>0.50180653628100846</v>
      </c>
      <c r="R19" s="23">
        <v>2005</v>
      </c>
      <c r="S19" s="21">
        <v>3.7189915918232019</v>
      </c>
      <c r="T19" s="21">
        <v>3.7006408327695124</v>
      </c>
      <c r="U19" s="21">
        <v>3.9302530096438422</v>
      </c>
      <c r="V19" s="21">
        <v>3.7287759563925942</v>
      </c>
      <c r="W19" s="21">
        <v>4.147567737918596</v>
      </c>
      <c r="X19" s="21">
        <v>4.7958717134546758</v>
      </c>
      <c r="Y19" s="21">
        <v>4.0001309275911749</v>
      </c>
    </row>
    <row r="20" spans="1:25" x14ac:dyDescent="0.25">
      <c r="A20" s="23">
        <v>2006</v>
      </c>
      <c r="B20" s="24">
        <v>173012.04924292324</v>
      </c>
      <c r="C20" s="24">
        <v>341865.77437898726</v>
      </c>
      <c r="D20" s="24">
        <v>109923925.79688098</v>
      </c>
      <c r="O20" s="23">
        <v>1997</v>
      </c>
      <c r="P20" s="21">
        <v>2.8981788435923646</v>
      </c>
      <c r="Q20" s="21">
        <v>0.51015595952422688</v>
      </c>
      <c r="R20" s="23">
        <v>2006</v>
      </c>
      <c r="S20" s="21">
        <v>5.0109645367976539</v>
      </c>
      <c r="T20" s="21">
        <v>5.1952632914131858</v>
      </c>
      <c r="U20" s="21">
        <v>5.4259986958085946</v>
      </c>
      <c r="V20" s="21">
        <v>5.4112113462503189</v>
      </c>
      <c r="W20" s="21">
        <v>5.3117747196220746</v>
      </c>
      <c r="X20" s="21">
        <v>5.2891716081143629</v>
      </c>
      <c r="Y20" s="21">
        <v>5.2607469231894299</v>
      </c>
    </row>
    <row r="21" spans="1:25" x14ac:dyDescent="0.25">
      <c r="A21" s="23">
        <v>2007</v>
      </c>
      <c r="B21" s="24">
        <v>172605.58435576281</v>
      </c>
      <c r="C21" s="24">
        <v>341409.49428698665</v>
      </c>
      <c r="D21" s="24">
        <v>104494762.5718139</v>
      </c>
      <c r="J21" s="22" t="s">
        <v>184</v>
      </c>
      <c r="K21" s="21" t="s">
        <v>190</v>
      </c>
      <c r="O21" s="23">
        <v>1998</v>
      </c>
      <c r="P21" s="21">
        <v>3.4670443483981654</v>
      </c>
      <c r="Q21" s="21">
        <v>0.50715672967665137</v>
      </c>
      <c r="R21" s="23">
        <v>2007</v>
      </c>
      <c r="S21" s="21">
        <v>5.4683208698596619</v>
      </c>
      <c r="T21" s="21">
        <v>5.7715460095473796</v>
      </c>
      <c r="U21" s="21">
        <v>5.7980252536048527</v>
      </c>
      <c r="V21" s="21">
        <v>5.338824922864621</v>
      </c>
      <c r="W21" s="21">
        <v>2.5844838925204168</v>
      </c>
      <c r="X21" s="21">
        <v>3.0189778695864531</v>
      </c>
      <c r="Y21" s="21">
        <v>4.6687881174897292</v>
      </c>
    </row>
    <row r="22" spans="1:25" x14ac:dyDescent="0.25">
      <c r="A22" s="23">
        <v>2008</v>
      </c>
      <c r="B22" s="24">
        <v>169929.55808057287</v>
      </c>
      <c r="C22" s="24">
        <v>340995.746861986</v>
      </c>
      <c r="D22" s="24">
        <v>100317938.5161773</v>
      </c>
      <c r="F22" s="22" t="s">
        <v>184</v>
      </c>
      <c r="G22" t="s">
        <v>189</v>
      </c>
      <c r="J22" s="23">
        <v>1990</v>
      </c>
      <c r="K22" s="21">
        <v>443.64650285981975</v>
      </c>
      <c r="O22" s="23">
        <v>1999</v>
      </c>
      <c r="P22" s="21">
        <v>3.7065427693385313</v>
      </c>
      <c r="Q22" s="21">
        <v>0.50201768715337203</v>
      </c>
      <c r="R22" s="23">
        <v>2008</v>
      </c>
      <c r="S22" s="21">
        <v>3.0322501295453876</v>
      </c>
      <c r="T22" s="21">
        <v>3.043869257625559</v>
      </c>
      <c r="U22" s="21">
        <v>2.9323259775427846</v>
      </c>
      <c r="V22" s="21">
        <v>2.6893808398258074</v>
      </c>
      <c r="W22" s="21">
        <v>3.0511856512805569</v>
      </c>
      <c r="X22" s="21">
        <v>3.2989015581178842</v>
      </c>
      <c r="Y22" s="21">
        <v>2.9914236769669404</v>
      </c>
    </row>
    <row r="23" spans="1:25" x14ac:dyDescent="0.25">
      <c r="A23" s="23">
        <v>2009</v>
      </c>
      <c r="B23" s="24">
        <v>184160.90512862176</v>
      </c>
      <c r="C23" s="24">
        <v>363836.80192598439</v>
      </c>
      <c r="D23" s="24">
        <v>109264314.24665022</v>
      </c>
      <c r="F23" s="23">
        <v>1990</v>
      </c>
      <c r="G23" s="24">
        <v>56488</v>
      </c>
      <c r="J23" s="23">
        <v>1991</v>
      </c>
      <c r="K23" s="21">
        <v>393.60835430490823</v>
      </c>
      <c r="O23" s="23">
        <v>2000</v>
      </c>
      <c r="P23" s="21">
        <v>4.5178763069523429</v>
      </c>
      <c r="Q23" s="21">
        <v>0.51229714345442423</v>
      </c>
      <c r="R23" s="23">
        <v>2009</v>
      </c>
      <c r="S23" s="21">
        <v>3.4562481460390733</v>
      </c>
      <c r="T23" s="21">
        <v>3.6859567723564983</v>
      </c>
      <c r="U23" s="21">
        <v>3.3783958492752268</v>
      </c>
      <c r="V23" s="21">
        <v>3.6596379439135078</v>
      </c>
      <c r="W23" s="21">
        <v>3.5555505173015352</v>
      </c>
      <c r="X23" s="21">
        <v>4.0740636158700134</v>
      </c>
      <c r="Y23" s="21">
        <v>3.6386364602764125</v>
      </c>
    </row>
    <row r="24" spans="1:25" x14ac:dyDescent="0.25">
      <c r="A24" s="23">
        <v>2010</v>
      </c>
      <c r="B24" s="24">
        <v>282994.6254133269</v>
      </c>
      <c r="C24" s="24">
        <v>529216.9622459762</v>
      </c>
      <c r="D24" s="24">
        <v>156930376.53866479</v>
      </c>
      <c r="F24" s="23">
        <v>1991</v>
      </c>
      <c r="G24" s="24">
        <v>42807</v>
      </c>
      <c r="J24" s="23">
        <v>1992</v>
      </c>
      <c r="K24" s="21">
        <v>544.98451071054251</v>
      </c>
      <c r="O24" s="23">
        <v>2001</v>
      </c>
      <c r="P24" s="21">
        <v>5.3797540110882123</v>
      </c>
      <c r="Q24" s="21">
        <v>0.50051524379779699</v>
      </c>
      <c r="R24" s="23">
        <v>2010</v>
      </c>
      <c r="S24" s="21">
        <v>3.8650392987459035</v>
      </c>
      <c r="T24" s="21">
        <v>4.4215656643875807</v>
      </c>
      <c r="U24" s="21">
        <v>4.9308694052348248</v>
      </c>
      <c r="V24" s="21">
        <v>5.1440634342049165</v>
      </c>
      <c r="W24" s="21">
        <v>5.3451220882575798</v>
      </c>
      <c r="X24" s="21">
        <v>5.467703695781025</v>
      </c>
      <c r="Y24" s="21">
        <v>4.8461977280145589</v>
      </c>
    </row>
    <row r="25" spans="1:25" x14ac:dyDescent="0.25">
      <c r="A25" s="23">
        <v>2011</v>
      </c>
      <c r="B25" s="24">
        <v>248288.14870647807</v>
      </c>
      <c r="C25" s="24">
        <v>548023.39227897406</v>
      </c>
      <c r="D25" s="24">
        <v>189660374.14825115</v>
      </c>
      <c r="F25" s="23">
        <v>1992</v>
      </c>
      <c r="G25" s="24">
        <v>55825</v>
      </c>
      <c r="J25" s="23">
        <v>1993</v>
      </c>
      <c r="K25" s="21">
        <v>664.1463692285497</v>
      </c>
      <c r="O25" s="23">
        <v>2002</v>
      </c>
      <c r="P25" s="21">
        <v>5.2616514707841997</v>
      </c>
      <c r="Q25" s="21">
        <v>0.53410812387872841</v>
      </c>
      <c r="R25" s="23">
        <v>2011</v>
      </c>
      <c r="S25" s="21">
        <v>5.2460066355607324</v>
      </c>
      <c r="T25" s="21">
        <v>5.6267683604208942</v>
      </c>
      <c r="U25" s="21">
        <v>5.799508563519689</v>
      </c>
      <c r="V25" s="21">
        <v>6.0956570870501654</v>
      </c>
      <c r="W25" s="21">
        <v>3.4112801160761608</v>
      </c>
      <c r="X25" s="21">
        <v>2.7638235292179436</v>
      </c>
      <c r="Y25" s="21">
        <v>4.7144846991655074</v>
      </c>
    </row>
    <row r="26" spans="1:25" x14ac:dyDescent="0.25">
      <c r="A26" s="23">
        <v>2012</v>
      </c>
      <c r="B26" s="24">
        <v>263823.33450612699</v>
      </c>
      <c r="C26" s="24">
        <v>587266.7867939712</v>
      </c>
      <c r="D26" s="24">
        <v>209229428.02124095</v>
      </c>
      <c r="F26" s="23">
        <v>1993</v>
      </c>
      <c r="G26" s="24">
        <v>63773</v>
      </c>
      <c r="J26" s="23">
        <v>1994</v>
      </c>
      <c r="K26" s="21">
        <v>657.46107042798621</v>
      </c>
      <c r="O26" s="23">
        <v>2003</v>
      </c>
      <c r="P26" s="21">
        <v>2.8876325956815259</v>
      </c>
      <c r="Q26" s="21">
        <v>0.49773891727396158</v>
      </c>
      <c r="R26" s="23">
        <v>2012</v>
      </c>
      <c r="S26" s="21">
        <v>3.1076741025224259</v>
      </c>
      <c r="T26" s="21">
        <v>3.1569193543582275</v>
      </c>
      <c r="U26" s="21">
        <v>2.7393444246587508</v>
      </c>
      <c r="V26" s="21">
        <v>2.6851360156864006</v>
      </c>
      <c r="W26" s="21">
        <v>2.8650815687503846</v>
      </c>
      <c r="X26" s="21">
        <v>3.1064432832347904</v>
      </c>
      <c r="Y26" s="21">
        <v>2.9596464213869176</v>
      </c>
    </row>
    <row r="27" spans="1:25" x14ac:dyDescent="0.25">
      <c r="A27" s="23">
        <v>2013</v>
      </c>
      <c r="B27" s="24">
        <v>362203.8062336017</v>
      </c>
      <c r="C27" s="24">
        <v>641789.94548196893</v>
      </c>
      <c r="D27" s="24">
        <v>181246779.22640947</v>
      </c>
      <c r="F27" s="23">
        <v>1994</v>
      </c>
      <c r="G27" s="24">
        <v>67011</v>
      </c>
      <c r="J27" s="23">
        <v>1995</v>
      </c>
      <c r="K27" s="21">
        <v>738.63184965217556</v>
      </c>
      <c r="O27" s="23">
        <v>2004</v>
      </c>
      <c r="P27" s="21">
        <v>3.2709202836020794</v>
      </c>
      <c r="Q27" s="21">
        <v>0.50468745249891955</v>
      </c>
      <c r="R27" s="23">
        <v>2013</v>
      </c>
      <c r="S27" s="21">
        <v>3.3810204838923448</v>
      </c>
      <c r="T27" s="21">
        <v>3.4808000259665977</v>
      </c>
      <c r="U27" s="21">
        <v>3.3100170557461017</v>
      </c>
      <c r="V27" s="21">
        <v>3.4446603946404872</v>
      </c>
      <c r="W27" s="21">
        <v>3.4991613798685943</v>
      </c>
      <c r="X27" s="21">
        <v>3.5328812247675678</v>
      </c>
      <c r="Y27" s="21">
        <v>3.4447699840492558</v>
      </c>
    </row>
    <row r="28" spans="1:25" x14ac:dyDescent="0.25">
      <c r="A28" s="23">
        <v>2014</v>
      </c>
      <c r="B28" s="24">
        <v>347469.67100131186</v>
      </c>
      <c r="C28" s="24">
        <v>620969.32322096894</v>
      </c>
      <c r="D28" s="24">
        <v>175896257.83381596</v>
      </c>
      <c r="F28" s="23">
        <v>1995</v>
      </c>
      <c r="G28" s="24">
        <v>83757</v>
      </c>
      <c r="J28" s="23">
        <v>1996</v>
      </c>
      <c r="K28" s="21">
        <v>803.6329796511742</v>
      </c>
      <c r="O28" s="23">
        <v>2005</v>
      </c>
      <c r="P28" s="21">
        <v>4.0001309275911749</v>
      </c>
      <c r="Q28" s="21">
        <v>0.49507850259381625</v>
      </c>
      <c r="R28" s="23">
        <v>2014</v>
      </c>
      <c r="S28" s="21">
        <v>3.7488555378825836</v>
      </c>
      <c r="T28" s="21">
        <v>4.1229860939551788</v>
      </c>
      <c r="U28" s="21">
        <v>4.1963156013217686</v>
      </c>
      <c r="V28" s="21">
        <v>5.0849975350444465</v>
      </c>
      <c r="W28" s="21">
        <v>5.0059253418243008</v>
      </c>
      <c r="X28" s="21">
        <v>5.0972315396202577</v>
      </c>
      <c r="Y28" s="21">
        <v>4.5502364820315249</v>
      </c>
    </row>
    <row r="29" spans="1:25" x14ac:dyDescent="0.25">
      <c r="A29" s="23">
        <v>2015</v>
      </c>
      <c r="B29" s="24">
        <v>317188.3009482231</v>
      </c>
      <c r="C29" s="24">
        <v>604187.34308196942</v>
      </c>
      <c r="D29" s="24">
        <v>180769332.30850494</v>
      </c>
      <c r="F29" s="23">
        <v>1996</v>
      </c>
      <c r="G29" s="24">
        <v>77654</v>
      </c>
      <c r="J29" s="23">
        <v>1997</v>
      </c>
      <c r="K29" s="21">
        <v>822.17923914202208</v>
      </c>
      <c r="O29" s="23">
        <v>2006</v>
      </c>
      <c r="P29" s="21">
        <v>5.2607469231894299</v>
      </c>
      <c r="Q29" s="21">
        <v>0.52351318400926716</v>
      </c>
      <c r="R29" s="23">
        <v>2015</v>
      </c>
      <c r="S29" s="21">
        <v>5.3708109042857739</v>
      </c>
      <c r="T29" s="21">
        <v>5.4154399291228534</v>
      </c>
      <c r="U29" s="21">
        <v>5.5258507809266444</v>
      </c>
      <c r="V29" s="21">
        <v>5.4442736382936632</v>
      </c>
      <c r="W29" s="21">
        <v>5.1026535474979546</v>
      </c>
      <c r="X29" s="21">
        <v>5.652251200391361</v>
      </c>
      <c r="Y29" s="21">
        <v>5.4109377395539671</v>
      </c>
    </row>
    <row r="30" spans="1:25" x14ac:dyDescent="0.25">
      <c r="A30" s="23">
        <v>2016</v>
      </c>
      <c r="B30" s="24">
        <v>267579.76767012547</v>
      </c>
      <c r="C30" s="24">
        <v>572008.32119396888</v>
      </c>
      <c r="D30" s="24">
        <v>193521603.93057618</v>
      </c>
      <c r="F30" s="23">
        <v>1997</v>
      </c>
      <c r="G30" s="24">
        <v>80437</v>
      </c>
      <c r="J30" s="23">
        <v>1998</v>
      </c>
      <c r="K30" s="21">
        <v>962.11744029248075</v>
      </c>
      <c r="O30" s="23">
        <v>2007</v>
      </c>
      <c r="P30" s="21">
        <v>4.6687881174897292</v>
      </c>
      <c r="Q30" s="21">
        <v>0.53178707560550642</v>
      </c>
      <c r="R30" s="23">
        <v>2016</v>
      </c>
      <c r="S30" s="21">
        <v>5.5356818695734669</v>
      </c>
      <c r="T30" s="21">
        <v>5.69027289977676</v>
      </c>
      <c r="U30" s="21">
        <v>5.7805962323082438</v>
      </c>
      <c r="V30" s="21">
        <v>5.9424045888344157</v>
      </c>
      <c r="W30" s="21">
        <v>6.0200364160260955</v>
      </c>
      <c r="X30" s="21">
        <v>4.9858136344890163</v>
      </c>
      <c r="Y30" s="21">
        <v>5.6490096184797043</v>
      </c>
    </row>
    <row r="31" spans="1:25" x14ac:dyDescent="0.25">
      <c r="A31" s="23">
        <v>2017</v>
      </c>
      <c r="B31" s="24">
        <v>465804.9900470748</v>
      </c>
      <c r="C31" s="24">
        <v>996698.78444705158</v>
      </c>
      <c r="D31" s="24">
        <v>560485634.516469</v>
      </c>
      <c r="F31" s="23">
        <v>1998</v>
      </c>
      <c r="G31" s="24">
        <v>94285</v>
      </c>
      <c r="J31" s="23">
        <v>1999</v>
      </c>
      <c r="K31" s="21">
        <v>1074.4472779991897</v>
      </c>
      <c r="O31" s="23">
        <v>2008</v>
      </c>
      <c r="P31" s="21">
        <v>2.9914236769669404</v>
      </c>
      <c r="Q31" s="21">
        <v>0.51046988894169887</v>
      </c>
      <c r="R31" s="23">
        <v>2017</v>
      </c>
      <c r="S31" s="21">
        <v>2.6545584707645786</v>
      </c>
      <c r="T31" s="21">
        <v>2.8866178483762681</v>
      </c>
      <c r="U31" s="21">
        <v>3.4728292054422227</v>
      </c>
      <c r="V31" s="21">
        <v>2.7592243623876151</v>
      </c>
      <c r="W31" s="21">
        <v>2.5685343584086016</v>
      </c>
      <c r="X31" s="21">
        <v>2.7421654414479413</v>
      </c>
      <c r="Y31" s="21">
        <v>2.8290906406426246</v>
      </c>
    </row>
    <row r="32" spans="1:25" x14ac:dyDescent="0.25">
      <c r="A32" s="23">
        <v>2018</v>
      </c>
      <c r="B32" s="24">
        <v>463674.37456878042</v>
      </c>
      <c r="C32" s="24">
        <v>985969.90157717129</v>
      </c>
      <c r="D32" s="24">
        <v>530487486.67417377</v>
      </c>
      <c r="F32" s="23">
        <v>1999</v>
      </c>
      <c r="G32" s="24">
        <v>96384</v>
      </c>
      <c r="J32" s="23">
        <v>2000</v>
      </c>
      <c r="K32" s="21">
        <v>761.43176549853047</v>
      </c>
      <c r="O32" s="23">
        <v>2009</v>
      </c>
      <c r="P32" s="21">
        <v>3.6386364602764125</v>
      </c>
      <c r="Q32" s="21">
        <v>0.50349359905085389</v>
      </c>
      <c r="R32" s="23">
        <v>2018</v>
      </c>
      <c r="S32" s="21">
        <v>3.0108732971967958</v>
      </c>
      <c r="T32" s="21">
        <v>3.2255200034406091</v>
      </c>
      <c r="U32" s="21">
        <v>3.044655978626404</v>
      </c>
      <c r="V32" s="21">
        <v>3.1786633577474515</v>
      </c>
      <c r="W32" s="21">
        <v>3.3119436495233918</v>
      </c>
      <c r="X32" s="21">
        <v>3.680042636358396</v>
      </c>
      <c r="Y32" s="21">
        <v>3.2729854921933783</v>
      </c>
    </row>
    <row r="33" spans="1:25" x14ac:dyDescent="0.25">
      <c r="A33" s="23">
        <v>2019</v>
      </c>
      <c r="B33" s="24">
        <v>488323.70408820396</v>
      </c>
      <c r="C33" s="24">
        <v>1028475.1527273629</v>
      </c>
      <c r="D33" s="24">
        <v>561093826.70832324</v>
      </c>
      <c r="F33" s="23">
        <v>2000</v>
      </c>
      <c r="G33" s="24">
        <v>71145</v>
      </c>
      <c r="J33" s="23">
        <v>2001</v>
      </c>
      <c r="K33" s="21">
        <v>793.57060923037932</v>
      </c>
      <c r="O33" s="23">
        <v>2010</v>
      </c>
      <c r="P33" s="21">
        <v>4.8461977280145589</v>
      </c>
      <c r="Q33" s="21">
        <v>0.4929136858088719</v>
      </c>
      <c r="R33" s="23">
        <v>2019</v>
      </c>
      <c r="S33" s="21">
        <v>3.387589525910581</v>
      </c>
      <c r="T33" s="21">
        <v>3.679729011485775</v>
      </c>
      <c r="U33" s="21">
        <v>3.68825415632856</v>
      </c>
      <c r="V33" s="21">
        <v>4.3405581286888886</v>
      </c>
      <c r="W33" s="21">
        <v>4.5084955750514162</v>
      </c>
      <c r="X33" s="21">
        <v>4.9994175426269942</v>
      </c>
      <c r="Y33" s="21">
        <v>4.1518085566367633</v>
      </c>
    </row>
    <row r="34" spans="1:25" x14ac:dyDescent="0.25">
      <c r="A34" s="23">
        <v>2020</v>
      </c>
      <c r="B34" s="24">
        <v>497853.24424154987</v>
      </c>
      <c r="C34" s="24">
        <v>1051676.5003402876</v>
      </c>
      <c r="D34" s="24">
        <v>581164805.44849217</v>
      </c>
      <c r="F34" s="23">
        <v>2001</v>
      </c>
      <c r="G34" s="24">
        <v>93533</v>
      </c>
      <c r="J34" s="23">
        <v>2002</v>
      </c>
      <c r="K34" s="21">
        <v>773.75090697260453</v>
      </c>
      <c r="O34" s="23">
        <v>2011</v>
      </c>
      <c r="P34" s="21">
        <v>4.7144846991655074</v>
      </c>
      <c r="Q34" s="21">
        <v>0.52075867349293625</v>
      </c>
      <c r="R34" s="23">
        <v>2020</v>
      </c>
      <c r="S34" s="21">
        <v>5.1527160392880846</v>
      </c>
      <c r="T34" s="21">
        <v>5.3227010732751152</v>
      </c>
      <c r="U34" s="21">
        <v>5.5719776756009551</v>
      </c>
      <c r="V34" s="21">
        <v>5.4635474863304019</v>
      </c>
      <c r="W34" s="21">
        <v>5.2446077911798241</v>
      </c>
      <c r="X34" s="21">
        <v>5.1327694075824928</v>
      </c>
      <c r="Y34" s="21">
        <v>5.2961284860372606</v>
      </c>
    </row>
    <row r="35" spans="1:25" x14ac:dyDescent="0.25">
      <c r="A35" s="23">
        <v>2021</v>
      </c>
      <c r="B35" s="24">
        <v>583738.64642873919</v>
      </c>
      <c r="C35" s="24">
        <v>1335730.7982439832</v>
      </c>
      <c r="D35" s="24">
        <v>931558622.46716881</v>
      </c>
      <c r="F35" s="23">
        <v>2002</v>
      </c>
      <c r="G35" s="24">
        <v>87461</v>
      </c>
      <c r="J35" s="23">
        <v>2003</v>
      </c>
      <c r="K35" s="21">
        <v>817.89537387368739</v>
      </c>
      <c r="O35" s="23">
        <v>2012</v>
      </c>
      <c r="P35" s="21">
        <v>2.9596464213869176</v>
      </c>
      <c r="Q35" s="21">
        <v>0.51635527794020641</v>
      </c>
      <c r="R35" s="23">
        <v>2021</v>
      </c>
      <c r="S35" s="21">
        <v>5.4863283144103203</v>
      </c>
      <c r="T35" s="21">
        <v>5.491860904649597</v>
      </c>
      <c r="U35" s="21">
        <v>5.6535517004737921</v>
      </c>
      <c r="V35" s="21">
        <v>5.4604212577744402</v>
      </c>
      <c r="W35" s="21">
        <v>5.9109090661422847</v>
      </c>
      <c r="X35" s="21">
        <v>6.167625512200277</v>
      </c>
      <c r="Y35" s="21">
        <v>5.7348949496744064</v>
      </c>
    </row>
    <row r="36" spans="1:25" x14ac:dyDescent="0.25">
      <c r="A36" s="23" t="s">
        <v>185</v>
      </c>
      <c r="B36" s="24">
        <v>7058035.4629156888</v>
      </c>
      <c r="C36" s="24">
        <v>14474189.121857738</v>
      </c>
      <c r="D36" s="24">
        <v>5988456343.5402164</v>
      </c>
      <c r="F36" s="23">
        <v>2003</v>
      </c>
      <c r="G36" s="24">
        <v>91993</v>
      </c>
      <c r="J36" s="23">
        <v>2004</v>
      </c>
      <c r="K36" s="21">
        <v>805.1240162209433</v>
      </c>
      <c r="O36" s="23">
        <v>2013</v>
      </c>
      <c r="P36" s="21">
        <v>3.4447699840492558</v>
      </c>
      <c r="Q36" s="21">
        <v>0.5015445023200763</v>
      </c>
      <c r="R36" s="23" t="s">
        <v>185</v>
      </c>
      <c r="S36" s="21">
        <v>3.9875451203837016</v>
      </c>
      <c r="T36" s="21">
        <v>4.1178739902946511</v>
      </c>
      <c r="U36" s="21">
        <v>4.2416181246112039</v>
      </c>
      <c r="V36" s="21">
        <v>4.2592528072681919</v>
      </c>
      <c r="W36" s="21">
        <v>4.1846373251102911</v>
      </c>
      <c r="X36" s="21">
        <v>4.2469276053521909</v>
      </c>
      <c r="Y36" s="21">
        <v>4.1710864277254469</v>
      </c>
    </row>
    <row r="37" spans="1:25" x14ac:dyDescent="0.25">
      <c r="F37" s="23">
        <v>2004</v>
      </c>
      <c r="G37" s="24">
        <v>86497</v>
      </c>
      <c r="J37" s="23">
        <v>2005</v>
      </c>
      <c r="K37" s="21">
        <v>818.11142377636997</v>
      </c>
      <c r="O37" s="23">
        <v>2014</v>
      </c>
      <c r="P37" s="21">
        <v>4.5502364820315249</v>
      </c>
      <c r="Q37" s="21">
        <v>0.52569731954486987</v>
      </c>
    </row>
    <row r="38" spans="1:25" x14ac:dyDescent="0.25">
      <c r="F38" s="23">
        <v>2005</v>
      </c>
      <c r="G38" s="24">
        <v>85008</v>
      </c>
      <c r="J38" s="23">
        <v>2006</v>
      </c>
      <c r="K38" s="21">
        <v>910.58973285749073</v>
      </c>
      <c r="O38" s="23">
        <v>2015</v>
      </c>
      <c r="P38" s="21">
        <v>5.4109377395539671</v>
      </c>
      <c r="Q38" s="21">
        <v>0.50165173716518352</v>
      </c>
    </row>
    <row r="39" spans="1:25" x14ac:dyDescent="0.25">
      <c r="F39" s="23">
        <v>2006</v>
      </c>
      <c r="G39" s="24">
        <v>104529</v>
      </c>
      <c r="J39" s="23">
        <v>2007</v>
      </c>
      <c r="K39" s="21">
        <v>908.45044397769902</v>
      </c>
      <c r="O39" s="23">
        <v>2016</v>
      </c>
      <c r="P39" s="21">
        <v>5.6490096184797043</v>
      </c>
      <c r="Q39" s="21">
        <v>0.54194102842290259</v>
      </c>
    </row>
    <row r="40" spans="1:25" x14ac:dyDescent="0.25">
      <c r="F40" s="23">
        <v>2007</v>
      </c>
      <c r="G40" s="24">
        <v>98922</v>
      </c>
      <c r="J40" s="23">
        <v>2008</v>
      </c>
      <c r="K40" s="21">
        <v>889.6835501600674</v>
      </c>
      <c r="O40" s="23">
        <v>2017</v>
      </c>
      <c r="P40" s="21">
        <v>2.8290906406426246</v>
      </c>
      <c r="Q40" s="21">
        <v>0.4933714414002594</v>
      </c>
    </row>
    <row r="41" spans="1:25" x14ac:dyDescent="0.25">
      <c r="F41" s="23">
        <v>2008</v>
      </c>
      <c r="G41" s="24">
        <v>94248</v>
      </c>
      <c r="J41" s="23">
        <v>2009</v>
      </c>
      <c r="K41" s="21">
        <v>964.19322056870033</v>
      </c>
      <c r="O41" s="23">
        <v>2018</v>
      </c>
      <c r="P41" s="21">
        <v>3.2729854921933783</v>
      </c>
      <c r="Q41" s="21">
        <v>0.5069946556363738</v>
      </c>
    </row>
    <row r="42" spans="1:25" x14ac:dyDescent="0.25">
      <c r="F42" s="23">
        <v>2009</v>
      </c>
      <c r="G42" s="24">
        <v>97775</v>
      </c>
      <c r="J42" s="23">
        <v>2010</v>
      </c>
      <c r="K42" s="21">
        <v>1481.6472534729157</v>
      </c>
      <c r="O42" s="23">
        <v>2019</v>
      </c>
      <c r="P42" s="21">
        <v>4.1518085566367633</v>
      </c>
      <c r="Q42" s="21">
        <v>0.50896446706483456</v>
      </c>
    </row>
    <row r="43" spans="1:25" x14ac:dyDescent="0.25">
      <c r="F43" s="23">
        <v>2010</v>
      </c>
      <c r="G43" s="24">
        <v>109450</v>
      </c>
      <c r="J43" s="23">
        <v>2011</v>
      </c>
      <c r="K43" s="21">
        <v>1299.9379513428171</v>
      </c>
      <c r="O43" s="23">
        <v>2020</v>
      </c>
      <c r="P43" s="21">
        <v>5.2961284860372606</v>
      </c>
      <c r="Q43" s="21">
        <v>0.51166902611507392</v>
      </c>
    </row>
    <row r="44" spans="1:25" x14ac:dyDescent="0.25">
      <c r="F44" s="23">
        <v>2011</v>
      </c>
      <c r="G44" s="24">
        <v>112893</v>
      </c>
      <c r="J44" s="23">
        <v>2012</v>
      </c>
      <c r="K44" s="21">
        <v>1388.5438658217211</v>
      </c>
      <c r="O44" s="23">
        <v>2021</v>
      </c>
      <c r="P44" s="21">
        <v>5.7348949496744064</v>
      </c>
      <c r="Q44" s="21">
        <v>0.54576529828228015</v>
      </c>
    </row>
    <row r="45" spans="1:25" x14ac:dyDescent="0.25">
      <c r="F45" s="23">
        <v>2012</v>
      </c>
      <c r="G45" s="24">
        <v>115984</v>
      </c>
      <c r="J45" s="23">
        <v>2013</v>
      </c>
      <c r="K45" s="21">
        <v>1906.3358222821141</v>
      </c>
      <c r="O45" s="23" t="s">
        <v>185</v>
      </c>
      <c r="P45" s="21">
        <v>4.1710864277254593</v>
      </c>
      <c r="Q45" s="21">
        <v>0.51109015204328823</v>
      </c>
    </row>
    <row r="46" spans="1:25" x14ac:dyDescent="0.25">
      <c r="F46" s="23">
        <v>2013</v>
      </c>
      <c r="G46" s="24">
        <v>117789</v>
      </c>
      <c r="J46" s="23">
        <v>2014</v>
      </c>
      <c r="K46" s="21">
        <v>1828.7877421121677</v>
      </c>
    </row>
    <row r="47" spans="1:25" x14ac:dyDescent="0.25">
      <c r="F47" s="23">
        <v>2014</v>
      </c>
      <c r="G47" s="24">
        <v>114794</v>
      </c>
      <c r="J47" s="23">
        <v>2015</v>
      </c>
      <c r="K47" s="21">
        <v>1669.4121102538058</v>
      </c>
    </row>
    <row r="48" spans="1:25" x14ac:dyDescent="0.25">
      <c r="F48" s="23">
        <v>2015</v>
      </c>
      <c r="G48" s="24">
        <v>111801</v>
      </c>
      <c r="J48" s="23">
        <v>2016</v>
      </c>
      <c r="K48" s="21">
        <v>1408.3145666848709</v>
      </c>
    </row>
    <row r="49" spans="6:11" x14ac:dyDescent="0.25">
      <c r="F49" s="23">
        <v>2016</v>
      </c>
      <c r="G49" s="24">
        <v>112405</v>
      </c>
      <c r="J49" s="23">
        <v>2017</v>
      </c>
      <c r="K49" s="21">
        <v>2451.6052107740779</v>
      </c>
    </row>
    <row r="50" spans="6:11" x14ac:dyDescent="0.25">
      <c r="F50" s="23">
        <v>2017</v>
      </c>
      <c r="G50" s="24">
        <v>185244.67235378589</v>
      </c>
      <c r="J50" s="23">
        <v>2018</v>
      </c>
      <c r="K50" s="21">
        <v>2440.3914450988441</v>
      </c>
    </row>
    <row r="51" spans="6:11" x14ac:dyDescent="0.25">
      <c r="F51" s="23">
        <v>2018</v>
      </c>
      <c r="G51" s="24">
        <v>183412.4771010963</v>
      </c>
      <c r="J51" s="23">
        <v>2019</v>
      </c>
      <c r="K51" s="21">
        <v>2570.1247583589684</v>
      </c>
    </row>
    <row r="52" spans="6:11" x14ac:dyDescent="0.25">
      <c r="F52" s="23">
        <v>2019</v>
      </c>
      <c r="G52" s="24">
        <v>185396.6130542047</v>
      </c>
      <c r="J52" s="23">
        <v>2020</v>
      </c>
      <c r="K52" s="21">
        <v>2634.1441494261899</v>
      </c>
    </row>
    <row r="53" spans="6:11" x14ac:dyDescent="0.25">
      <c r="F53" s="23">
        <v>2020</v>
      </c>
      <c r="G53" s="24">
        <v>184184.60579964155</v>
      </c>
      <c r="J53" s="23">
        <v>2021</v>
      </c>
      <c r="K53" s="21">
        <v>3088.5642668187256</v>
      </c>
    </row>
    <row r="54" spans="6:11" x14ac:dyDescent="0.25">
      <c r="F54" s="23">
        <v>2021</v>
      </c>
      <c r="G54" s="24">
        <v>216713.06637960576</v>
      </c>
      <c r="J54" s="23" t="s">
        <v>185</v>
      </c>
      <c r="K54" s="21">
        <v>1297.9101623603717</v>
      </c>
    </row>
    <row r="55" spans="6:11" x14ac:dyDescent="0.25">
      <c r="F55" s="23" t="s">
        <v>185</v>
      </c>
      <c r="G55" s="24">
        <v>3379599.4346883344</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A01F6-DF51-4E6D-B10D-1F3E7093A12F}">
  <dimension ref="A3:G164"/>
  <sheetViews>
    <sheetView workbookViewId="0">
      <selection activeCell="L42" sqref="L42"/>
    </sheetView>
  </sheetViews>
  <sheetFormatPr defaultRowHeight="13.2" x14ac:dyDescent="0.25"/>
  <cols>
    <col min="1" max="1" width="47.109375" bestFit="1" customWidth="1"/>
    <col min="2" max="2" width="11.77734375" style="25" bestFit="1" customWidth="1"/>
    <col min="3" max="3" width="15.33203125" style="25" bestFit="1" customWidth="1"/>
    <col min="4" max="4" width="12.44140625" style="25" bestFit="1" customWidth="1"/>
    <col min="6" max="6" width="47.109375" bestFit="1" customWidth="1"/>
    <col min="7" max="7" width="12.21875" bestFit="1" customWidth="1"/>
  </cols>
  <sheetData>
    <row r="3" spans="1:7" x14ac:dyDescent="0.25">
      <c r="A3" s="22" t="s">
        <v>184</v>
      </c>
      <c r="B3" s="21" t="s">
        <v>188</v>
      </c>
      <c r="C3" s="21" t="s">
        <v>187</v>
      </c>
      <c r="D3" s="21" t="s">
        <v>186</v>
      </c>
      <c r="F3" s="22" t="s">
        <v>184</v>
      </c>
      <c r="G3" t="s">
        <v>189</v>
      </c>
    </row>
    <row r="4" spans="1:7" x14ac:dyDescent="0.25">
      <c r="A4" s="23" t="s">
        <v>7</v>
      </c>
      <c r="B4" s="21">
        <v>100834.29610114211</v>
      </c>
      <c r="C4" s="21">
        <v>212180.29253274831</v>
      </c>
      <c r="D4" s="21">
        <v>111345.99643160618</v>
      </c>
      <c r="F4" s="23" t="s">
        <v>7</v>
      </c>
      <c r="G4" s="24">
        <v>41314.572583157271</v>
      </c>
    </row>
    <row r="5" spans="1:7" x14ac:dyDescent="0.25">
      <c r="A5" s="23" t="s">
        <v>8</v>
      </c>
      <c r="B5" s="21">
        <v>15517.619730014958</v>
      </c>
      <c r="C5" s="21">
        <v>32143.832700459126</v>
      </c>
      <c r="D5" s="21">
        <v>16626.212970444165</v>
      </c>
      <c r="F5" s="23" t="s">
        <v>8</v>
      </c>
      <c r="G5" s="24">
        <v>9403</v>
      </c>
    </row>
    <row r="6" spans="1:7" x14ac:dyDescent="0.25">
      <c r="A6" s="23" t="s">
        <v>106</v>
      </c>
      <c r="B6" s="21">
        <v>58480.713735511461</v>
      </c>
      <c r="C6" s="21">
        <v>117408.10938087797</v>
      </c>
      <c r="D6" s="21">
        <v>58927.395645366472</v>
      </c>
      <c r="F6" s="23" t="s">
        <v>106</v>
      </c>
      <c r="G6" s="24">
        <v>24786.420363399462</v>
      </c>
    </row>
    <row r="7" spans="1:7" x14ac:dyDescent="0.25">
      <c r="A7" s="23" t="s">
        <v>10</v>
      </c>
      <c r="B7" s="21">
        <v>26950.504334584759</v>
      </c>
      <c r="C7" s="21">
        <v>54250.250770288563</v>
      </c>
      <c r="D7" s="21">
        <v>27299.74643570379</v>
      </c>
      <c r="F7" s="23" t="s">
        <v>10</v>
      </c>
      <c r="G7" s="24">
        <v>17818</v>
      </c>
    </row>
    <row r="8" spans="1:7" x14ac:dyDescent="0.25">
      <c r="A8" s="23" t="s">
        <v>65</v>
      </c>
      <c r="B8" s="21">
        <v>20463.997224267372</v>
      </c>
      <c r="C8" s="21">
        <v>50260.373687602107</v>
      </c>
      <c r="D8" s="21">
        <v>29796.376463334713</v>
      </c>
      <c r="F8" s="23" t="s">
        <v>65</v>
      </c>
      <c r="G8" s="24">
        <v>11947.998171262672</v>
      </c>
    </row>
    <row r="9" spans="1:7" x14ac:dyDescent="0.25">
      <c r="A9" s="23" t="s">
        <v>9</v>
      </c>
      <c r="B9" s="21">
        <v>45464.293570838316</v>
      </c>
      <c r="C9" s="21">
        <v>87163.244879618273</v>
      </c>
      <c r="D9" s="21">
        <v>41698.951308779942</v>
      </c>
      <c r="F9" s="23" t="s">
        <v>9</v>
      </c>
      <c r="G9" s="24">
        <v>17497.628348388687</v>
      </c>
    </row>
    <row r="10" spans="1:7" x14ac:dyDescent="0.25">
      <c r="A10" s="23" t="s">
        <v>11</v>
      </c>
      <c r="B10" s="21">
        <v>49158.227905261214</v>
      </c>
      <c r="C10" s="21">
        <v>98402.829708902151</v>
      </c>
      <c r="D10" s="21">
        <v>49244.601803640951</v>
      </c>
      <c r="F10" s="23" t="s">
        <v>11</v>
      </c>
      <c r="G10" s="24">
        <v>23474.344691939597</v>
      </c>
    </row>
    <row r="11" spans="1:7" x14ac:dyDescent="0.25">
      <c r="A11" s="23" t="s">
        <v>12</v>
      </c>
      <c r="B11" s="21">
        <v>49987.520491455369</v>
      </c>
      <c r="C11" s="21">
        <v>105339.12160304678</v>
      </c>
      <c r="D11" s="21">
        <v>55351.601111591423</v>
      </c>
      <c r="F11" s="23" t="s">
        <v>12</v>
      </c>
      <c r="G11" s="24">
        <v>22328.311913511723</v>
      </c>
    </row>
    <row r="12" spans="1:7" x14ac:dyDescent="0.25">
      <c r="A12" s="23" t="s">
        <v>13</v>
      </c>
      <c r="B12" s="21">
        <v>58939.81528716012</v>
      </c>
      <c r="C12" s="21">
        <v>115090.06605412532</v>
      </c>
      <c r="D12" s="21">
        <v>56150.250766965182</v>
      </c>
      <c r="F12" s="23" t="s">
        <v>13</v>
      </c>
      <c r="G12" s="24">
        <v>29408.593111081143</v>
      </c>
    </row>
    <row r="13" spans="1:7" x14ac:dyDescent="0.25">
      <c r="A13" s="23" t="s">
        <v>100</v>
      </c>
      <c r="B13" s="21">
        <v>14707.222364076773</v>
      </c>
      <c r="C13" s="21">
        <v>30768.023862139114</v>
      </c>
      <c r="D13" s="21">
        <v>16060.801498062343</v>
      </c>
      <c r="F13" s="23" t="s">
        <v>100</v>
      </c>
      <c r="G13" s="24">
        <v>10068</v>
      </c>
    </row>
    <row r="14" spans="1:7" x14ac:dyDescent="0.25">
      <c r="A14" s="23" t="s">
        <v>66</v>
      </c>
      <c r="B14" s="21">
        <v>45831.250514738604</v>
      </c>
      <c r="C14" s="21">
        <v>89927.703475411341</v>
      </c>
      <c r="D14" s="21">
        <v>44096.452960672745</v>
      </c>
      <c r="F14" s="23" t="s">
        <v>66</v>
      </c>
      <c r="G14" s="24">
        <v>21344.066585120181</v>
      </c>
    </row>
    <row r="15" spans="1:7" x14ac:dyDescent="0.25">
      <c r="A15" s="23" t="s">
        <v>107</v>
      </c>
      <c r="B15" s="21">
        <v>20806.402784008536</v>
      </c>
      <c r="C15" s="21">
        <v>52755.324856926731</v>
      </c>
      <c r="D15" s="21">
        <v>31948.922072918172</v>
      </c>
      <c r="F15" s="23" t="s">
        <v>107</v>
      </c>
      <c r="G15" s="24">
        <v>13059.837571605058</v>
      </c>
    </row>
    <row r="16" spans="1:7" x14ac:dyDescent="0.25">
      <c r="A16" s="23" t="s">
        <v>14</v>
      </c>
      <c r="B16" s="21">
        <v>94442.683291154885</v>
      </c>
      <c r="C16" s="21">
        <v>193988.13046407865</v>
      </c>
      <c r="D16" s="21">
        <v>99545.447172923785</v>
      </c>
      <c r="F16" s="23" t="s">
        <v>14</v>
      </c>
      <c r="G16" s="24">
        <v>46064.185672233551</v>
      </c>
    </row>
    <row r="17" spans="1:7" x14ac:dyDescent="0.25">
      <c r="A17" s="23" t="s">
        <v>108</v>
      </c>
      <c r="B17" s="21">
        <v>10021.350045819308</v>
      </c>
      <c r="C17" s="21">
        <v>20241.467556319447</v>
      </c>
      <c r="D17" s="21">
        <v>10220.117510500137</v>
      </c>
      <c r="F17" s="23" t="s">
        <v>108</v>
      </c>
      <c r="G17" s="24">
        <v>7086</v>
      </c>
    </row>
    <row r="18" spans="1:7" x14ac:dyDescent="0.25">
      <c r="A18" s="23" t="s">
        <v>67</v>
      </c>
      <c r="B18" s="21">
        <v>11594.256432977309</v>
      </c>
      <c r="C18" s="21">
        <v>23787.871552239416</v>
      </c>
      <c r="D18" s="21">
        <v>12193.615119262109</v>
      </c>
      <c r="F18" s="23" t="s">
        <v>67</v>
      </c>
      <c r="G18" s="24">
        <v>7686</v>
      </c>
    </row>
    <row r="19" spans="1:7" x14ac:dyDescent="0.25">
      <c r="A19" s="23" t="s">
        <v>15</v>
      </c>
      <c r="B19" s="21">
        <v>12073.63464302174</v>
      </c>
      <c r="C19" s="21">
        <v>23870.53719672931</v>
      </c>
      <c r="D19" s="21">
        <v>11796.90255370757</v>
      </c>
      <c r="F19" s="23" t="s">
        <v>15</v>
      </c>
      <c r="G19" s="24">
        <v>7198</v>
      </c>
    </row>
    <row r="20" spans="1:7" x14ac:dyDescent="0.25">
      <c r="A20" s="23" t="s">
        <v>147</v>
      </c>
      <c r="B20" s="21">
        <v>22438.663756596106</v>
      </c>
      <c r="C20" s="21">
        <v>51928.737477567352</v>
      </c>
      <c r="D20" s="21">
        <v>29490.07372097125</v>
      </c>
      <c r="F20" s="23" t="s">
        <v>147</v>
      </c>
      <c r="G20" s="24">
        <v>13479.950163888931</v>
      </c>
    </row>
    <row r="21" spans="1:7" x14ac:dyDescent="0.25">
      <c r="A21" s="23" t="s">
        <v>143</v>
      </c>
      <c r="B21" s="21">
        <v>40948.551321969513</v>
      </c>
      <c r="C21" s="21">
        <v>82636.894675460921</v>
      </c>
      <c r="D21" s="21">
        <v>41688.3433534914</v>
      </c>
      <c r="F21" s="23" t="s">
        <v>143</v>
      </c>
      <c r="G21" s="24">
        <v>20585.47802678337</v>
      </c>
    </row>
    <row r="22" spans="1:7" x14ac:dyDescent="0.25">
      <c r="A22" s="23" t="s">
        <v>68</v>
      </c>
      <c r="B22" s="21">
        <v>47065.958712792628</v>
      </c>
      <c r="C22" s="21">
        <v>107038.84576995696</v>
      </c>
      <c r="D22" s="21">
        <v>59972.88705716432</v>
      </c>
      <c r="F22" s="23" t="s">
        <v>68</v>
      </c>
      <c r="G22" s="24">
        <v>22289.125782440966</v>
      </c>
    </row>
    <row r="23" spans="1:7" x14ac:dyDescent="0.25">
      <c r="A23" s="23" t="s">
        <v>109</v>
      </c>
      <c r="B23" s="21">
        <v>49797.056119398687</v>
      </c>
      <c r="C23" s="21">
        <v>102646.00735998389</v>
      </c>
      <c r="D23" s="21">
        <v>52848.951240585244</v>
      </c>
      <c r="F23" s="23" t="s">
        <v>109</v>
      </c>
      <c r="G23" s="24">
        <v>21481.398887551186</v>
      </c>
    </row>
    <row r="24" spans="1:7" x14ac:dyDescent="0.25">
      <c r="A24" s="23" t="s">
        <v>16</v>
      </c>
      <c r="B24" s="21">
        <v>24235.569985409536</v>
      </c>
      <c r="C24" s="21">
        <v>60710.918428120232</v>
      </c>
      <c r="D24" s="21">
        <v>36475.348442710696</v>
      </c>
      <c r="F24" s="23" t="s">
        <v>16</v>
      </c>
      <c r="G24" s="24">
        <v>13981.429911397183</v>
      </c>
    </row>
    <row r="25" spans="1:7" x14ac:dyDescent="0.25">
      <c r="A25" s="23" t="s">
        <v>17</v>
      </c>
      <c r="B25" s="21">
        <v>220726.41986315491</v>
      </c>
      <c r="C25" s="21">
        <v>445705.69956144819</v>
      </c>
      <c r="D25" s="21">
        <v>224979.27969829337</v>
      </c>
      <c r="F25" s="23" t="s">
        <v>17</v>
      </c>
      <c r="G25" s="24">
        <v>99052.393241364916</v>
      </c>
    </row>
    <row r="26" spans="1:7" x14ac:dyDescent="0.25">
      <c r="A26" s="23" t="s">
        <v>110</v>
      </c>
      <c r="B26" s="21">
        <v>13175.075183375611</v>
      </c>
      <c r="C26" s="21">
        <v>26300.293087789218</v>
      </c>
      <c r="D26" s="21">
        <v>13125.217904413612</v>
      </c>
      <c r="F26" s="23" t="s">
        <v>110</v>
      </c>
      <c r="G26" s="24">
        <v>10064</v>
      </c>
    </row>
    <row r="27" spans="1:7" x14ac:dyDescent="0.25">
      <c r="A27" s="23" t="s">
        <v>19</v>
      </c>
      <c r="B27" s="21">
        <v>82587.531008414488</v>
      </c>
      <c r="C27" s="21">
        <v>176824.32325159124</v>
      </c>
      <c r="D27" s="21">
        <v>94236.79224317678</v>
      </c>
      <c r="F27" s="23" t="s">
        <v>19</v>
      </c>
      <c r="G27" s="24">
        <v>47588.427328421552</v>
      </c>
    </row>
    <row r="28" spans="1:7" x14ac:dyDescent="0.25">
      <c r="A28" s="23" t="s">
        <v>18</v>
      </c>
      <c r="B28" s="21">
        <v>161971.56891497868</v>
      </c>
      <c r="C28" s="21">
        <v>327772.7371660489</v>
      </c>
      <c r="D28" s="21">
        <v>165801.16825107008</v>
      </c>
      <c r="F28" s="23" t="s">
        <v>18</v>
      </c>
      <c r="G28" s="24">
        <v>71160.343069593655</v>
      </c>
    </row>
    <row r="29" spans="1:7" x14ac:dyDescent="0.25">
      <c r="A29" s="23" t="s">
        <v>111</v>
      </c>
      <c r="B29" s="21">
        <v>59762.261217025836</v>
      </c>
      <c r="C29" s="21">
        <v>115062.67445092498</v>
      </c>
      <c r="D29" s="21">
        <v>55300.413233899148</v>
      </c>
      <c r="F29" s="23" t="s">
        <v>111</v>
      </c>
      <c r="G29" s="24">
        <v>32370.710491244899</v>
      </c>
    </row>
    <row r="30" spans="1:7" x14ac:dyDescent="0.25">
      <c r="A30" s="23" t="s">
        <v>69</v>
      </c>
      <c r="B30" s="21">
        <v>55113.7615778818</v>
      </c>
      <c r="C30" s="21">
        <v>118869.93770627966</v>
      </c>
      <c r="D30" s="21">
        <v>63756.176128397878</v>
      </c>
      <c r="F30" s="23" t="s">
        <v>69</v>
      </c>
      <c r="G30" s="24">
        <v>27062.998514672545</v>
      </c>
    </row>
    <row r="31" spans="1:7" x14ac:dyDescent="0.25">
      <c r="A31" s="23" t="s">
        <v>148</v>
      </c>
      <c r="B31" s="21">
        <v>67366.580027749427</v>
      </c>
      <c r="C31" s="21">
        <v>134380.31227199736</v>
      </c>
      <c r="D31" s="21">
        <v>67013.732244247978</v>
      </c>
      <c r="F31" s="23" t="s">
        <v>148</v>
      </c>
      <c r="G31" s="24">
        <v>30369.73952442205</v>
      </c>
    </row>
    <row r="32" spans="1:7" x14ac:dyDescent="0.25">
      <c r="A32" s="23" t="s">
        <v>60</v>
      </c>
      <c r="B32" s="21">
        <v>65364.422327119268</v>
      </c>
      <c r="C32" s="21">
        <v>130842.14414953539</v>
      </c>
      <c r="D32" s="21">
        <v>65477.721822416104</v>
      </c>
      <c r="F32" s="23" t="s">
        <v>60</v>
      </c>
      <c r="G32" s="24">
        <v>27996.838884433171</v>
      </c>
    </row>
    <row r="33" spans="1:7" x14ac:dyDescent="0.25">
      <c r="A33" s="23" t="s">
        <v>112</v>
      </c>
      <c r="B33" s="21">
        <v>37861.60794353336</v>
      </c>
      <c r="C33" s="21">
        <v>72908.012285272431</v>
      </c>
      <c r="D33" s="21">
        <v>35046.404341739057</v>
      </c>
      <c r="F33" s="23" t="s">
        <v>112</v>
      </c>
      <c r="G33" s="24">
        <v>17222.906766697157</v>
      </c>
    </row>
    <row r="34" spans="1:7" x14ac:dyDescent="0.25">
      <c r="A34" s="23" t="s">
        <v>20</v>
      </c>
      <c r="B34" s="21">
        <v>10273.073930093686</v>
      </c>
      <c r="C34" s="21">
        <v>21734.534583439377</v>
      </c>
      <c r="D34" s="21">
        <v>11461.460653345694</v>
      </c>
      <c r="F34" s="23" t="s">
        <v>20</v>
      </c>
      <c r="G34" s="24">
        <v>6016</v>
      </c>
    </row>
    <row r="35" spans="1:7" x14ac:dyDescent="0.25">
      <c r="A35" s="23" t="s">
        <v>113</v>
      </c>
      <c r="B35" s="21">
        <v>9092.2179291850498</v>
      </c>
      <c r="C35" s="21">
        <v>19301.33899810947</v>
      </c>
      <c r="D35" s="21">
        <v>10209.121068924418</v>
      </c>
      <c r="F35" s="23" t="s">
        <v>113</v>
      </c>
      <c r="G35" s="24">
        <v>6746</v>
      </c>
    </row>
    <row r="36" spans="1:7" x14ac:dyDescent="0.25">
      <c r="A36" s="23" t="s">
        <v>71</v>
      </c>
      <c r="B36" s="21">
        <v>13283.013042990895</v>
      </c>
      <c r="C36" s="21">
        <v>28146.874424659178</v>
      </c>
      <c r="D36" s="21">
        <v>14863.861381668285</v>
      </c>
      <c r="F36" s="23" t="s">
        <v>71</v>
      </c>
      <c r="G36" s="24">
        <v>8999</v>
      </c>
    </row>
    <row r="37" spans="1:7" x14ac:dyDescent="0.25">
      <c r="A37" s="23" t="s">
        <v>70</v>
      </c>
      <c r="B37" s="21">
        <v>49610.525928603573</v>
      </c>
      <c r="C37" s="21">
        <v>105234.97344409213</v>
      </c>
      <c r="D37" s="21">
        <v>55624.447515488529</v>
      </c>
      <c r="F37" s="23" t="s">
        <v>70</v>
      </c>
      <c r="G37" s="24">
        <v>22989.632094425029</v>
      </c>
    </row>
    <row r="38" spans="1:7" x14ac:dyDescent="0.25">
      <c r="A38" s="23" t="s">
        <v>72</v>
      </c>
      <c r="B38" s="21">
        <v>11887.984187693632</v>
      </c>
      <c r="C38" s="21">
        <v>24459.631161339246</v>
      </c>
      <c r="D38" s="21">
        <v>12571.646973645615</v>
      </c>
      <c r="F38" s="23" t="s">
        <v>72</v>
      </c>
      <c r="G38" s="24">
        <v>8299</v>
      </c>
    </row>
    <row r="39" spans="1:7" x14ac:dyDescent="0.25">
      <c r="A39" s="23" t="s">
        <v>73</v>
      </c>
      <c r="B39" s="21">
        <v>12706.791971877616</v>
      </c>
      <c r="C39" s="21">
        <v>25372.500502659273</v>
      </c>
      <c r="D39" s="21">
        <v>12665.708530781652</v>
      </c>
      <c r="F39" s="23" t="s">
        <v>73</v>
      </c>
      <c r="G39" s="24">
        <v>8045</v>
      </c>
    </row>
    <row r="40" spans="1:7" x14ac:dyDescent="0.25">
      <c r="A40" s="23" t="s">
        <v>74</v>
      </c>
      <c r="B40" s="21">
        <v>74866.355641965871</v>
      </c>
      <c r="C40" s="21">
        <v>141259.96382847195</v>
      </c>
      <c r="D40" s="21">
        <v>66393.608186506011</v>
      </c>
      <c r="F40" s="23" t="s">
        <v>74</v>
      </c>
      <c r="G40" s="24">
        <v>28418.630376312427</v>
      </c>
    </row>
    <row r="41" spans="1:7" x14ac:dyDescent="0.25">
      <c r="A41" s="23" t="s">
        <v>21</v>
      </c>
      <c r="B41" s="21">
        <v>60159.489084318207</v>
      </c>
      <c r="C41" s="21">
        <v>134929.38128845111</v>
      </c>
      <c r="D41" s="21">
        <v>74769.892204132848</v>
      </c>
      <c r="F41" s="23" t="s">
        <v>21</v>
      </c>
      <c r="G41" s="24">
        <v>27497.770758710703</v>
      </c>
    </row>
    <row r="42" spans="1:7" x14ac:dyDescent="0.25">
      <c r="A42" s="23" t="s">
        <v>130</v>
      </c>
      <c r="B42" s="21">
        <v>12986.976334907058</v>
      </c>
      <c r="C42" s="21">
        <v>25701.476653549373</v>
      </c>
      <c r="D42" s="21">
        <v>12714.500318642311</v>
      </c>
      <c r="F42" s="23" t="s">
        <v>130</v>
      </c>
      <c r="G42" s="24">
        <v>8995</v>
      </c>
    </row>
    <row r="43" spans="1:7" x14ac:dyDescent="0.25">
      <c r="A43" s="23" t="s">
        <v>22</v>
      </c>
      <c r="B43" s="21">
        <v>65052.402763503196</v>
      </c>
      <c r="C43" s="21">
        <v>132663.30750545699</v>
      </c>
      <c r="D43" s="21">
        <v>67610.904741953796</v>
      </c>
      <c r="F43" s="23" t="s">
        <v>22</v>
      </c>
      <c r="G43" s="24">
        <v>24927.615830128092</v>
      </c>
    </row>
    <row r="44" spans="1:7" x14ac:dyDescent="0.25">
      <c r="A44" s="23" t="s">
        <v>75</v>
      </c>
      <c r="B44" s="21">
        <v>10422.941617049688</v>
      </c>
      <c r="C44" s="21">
        <v>20859.480874199395</v>
      </c>
      <c r="D44" s="21">
        <v>10436.5392571497</v>
      </c>
      <c r="F44" s="23" t="s">
        <v>75</v>
      </c>
      <c r="G44" s="24">
        <v>6854</v>
      </c>
    </row>
    <row r="45" spans="1:7" x14ac:dyDescent="0.25">
      <c r="A45" s="23" t="s">
        <v>23</v>
      </c>
      <c r="B45" s="21">
        <v>230198.47120963724</v>
      </c>
      <c r="C45" s="21">
        <v>475285.45524148113</v>
      </c>
      <c r="D45" s="21">
        <v>245086.98403184407</v>
      </c>
      <c r="F45" s="23" t="s">
        <v>23</v>
      </c>
      <c r="G45" s="24">
        <v>103092.19759311939</v>
      </c>
    </row>
    <row r="46" spans="1:7" x14ac:dyDescent="0.25">
      <c r="A46" s="23" t="s">
        <v>114</v>
      </c>
      <c r="B46" s="21">
        <v>17450.979003340657</v>
      </c>
      <c r="C46" s="21">
        <v>44944.870900303249</v>
      </c>
      <c r="D46" s="21">
        <v>27493.891896962585</v>
      </c>
      <c r="F46" s="23" t="s">
        <v>114</v>
      </c>
      <c r="G46" s="24">
        <v>10984.883936004369</v>
      </c>
    </row>
    <row r="47" spans="1:7" x14ac:dyDescent="0.25">
      <c r="A47" s="23" t="s">
        <v>76</v>
      </c>
      <c r="B47" s="21">
        <v>45141.769978000084</v>
      </c>
      <c r="C47" s="21">
        <v>91990.446128391734</v>
      </c>
      <c r="D47" s="21">
        <v>46848.676150391664</v>
      </c>
      <c r="F47" s="23" t="s">
        <v>76</v>
      </c>
      <c r="G47" s="24">
        <v>20904.759221804179</v>
      </c>
    </row>
    <row r="48" spans="1:7" x14ac:dyDescent="0.25">
      <c r="A48" s="23" t="s">
        <v>77</v>
      </c>
      <c r="B48" s="21">
        <v>29702.179635987795</v>
      </c>
      <c r="C48" s="21">
        <v>61799.685473460035</v>
      </c>
      <c r="D48" s="21">
        <v>32097.505837472243</v>
      </c>
      <c r="F48" s="23" t="s">
        <v>77</v>
      </c>
      <c r="G48" s="24">
        <v>12733.01909465175</v>
      </c>
    </row>
    <row r="49" spans="1:7" x14ac:dyDescent="0.25">
      <c r="A49" s="23" t="s">
        <v>149</v>
      </c>
      <c r="B49" s="21">
        <v>17027.838744645996</v>
      </c>
      <c r="C49" s="21">
        <v>30890.359660149217</v>
      </c>
      <c r="D49" s="21">
        <v>13862.520915503221</v>
      </c>
      <c r="F49" s="23" t="s">
        <v>149</v>
      </c>
      <c r="G49" s="24">
        <v>11687</v>
      </c>
    </row>
    <row r="50" spans="1:7" x14ac:dyDescent="0.25">
      <c r="A50" s="23" t="s">
        <v>24</v>
      </c>
      <c r="B50" s="21">
        <v>82433.379782140037</v>
      </c>
      <c r="C50" s="21">
        <v>159477.25529999132</v>
      </c>
      <c r="D50" s="21">
        <v>77043.875517851309</v>
      </c>
      <c r="F50" s="23" t="s">
        <v>24</v>
      </c>
      <c r="G50" s="24">
        <v>32533.77183226397</v>
      </c>
    </row>
    <row r="51" spans="1:7" x14ac:dyDescent="0.25">
      <c r="A51" s="23" t="s">
        <v>150</v>
      </c>
      <c r="B51" s="21">
        <v>16595.676408710046</v>
      </c>
      <c r="C51" s="21">
        <v>30047.404904739284</v>
      </c>
      <c r="D51" s="21">
        <v>13451.728496029245</v>
      </c>
      <c r="F51" s="23" t="s">
        <v>150</v>
      </c>
      <c r="G51" s="24">
        <v>11487</v>
      </c>
    </row>
    <row r="52" spans="1:7" x14ac:dyDescent="0.25">
      <c r="A52" s="23" t="s">
        <v>25</v>
      </c>
      <c r="B52" s="21">
        <v>50825.946538015749</v>
      </c>
      <c r="C52" s="21">
        <v>98818.548662634188</v>
      </c>
      <c r="D52" s="21">
        <v>47992.602124618417</v>
      </c>
      <c r="F52" s="23" t="s">
        <v>25</v>
      </c>
      <c r="G52" s="24">
        <v>23493.443361717644</v>
      </c>
    </row>
    <row r="53" spans="1:7" x14ac:dyDescent="0.25">
      <c r="A53" s="23" t="s">
        <v>144</v>
      </c>
      <c r="B53" s="21">
        <v>46574.032877086167</v>
      </c>
      <c r="C53" s="21">
        <v>91573.580310641759</v>
      </c>
      <c r="D53" s="21">
        <v>44999.547433555577</v>
      </c>
      <c r="F53" s="23" t="s">
        <v>144</v>
      </c>
      <c r="G53" s="24">
        <v>24016.736609764288</v>
      </c>
    </row>
    <row r="54" spans="1:7" x14ac:dyDescent="0.25">
      <c r="A54" s="23" t="s">
        <v>115</v>
      </c>
      <c r="B54" s="21">
        <v>35777.625153405912</v>
      </c>
      <c r="C54" s="21">
        <v>71320.336851398606</v>
      </c>
      <c r="D54" s="21">
        <v>35542.711697992709</v>
      </c>
      <c r="F54" s="23" t="s">
        <v>115</v>
      </c>
      <c r="G54" s="24">
        <v>15837.208499100028</v>
      </c>
    </row>
    <row r="55" spans="1:7" x14ac:dyDescent="0.25">
      <c r="A55" s="23" t="s">
        <v>102</v>
      </c>
      <c r="B55" s="21">
        <v>37773.670602305108</v>
      </c>
      <c r="C55" s="21">
        <v>77895.438173875504</v>
      </c>
      <c r="D55" s="21">
        <v>40121.767571570366</v>
      </c>
      <c r="F55" s="23" t="s">
        <v>102</v>
      </c>
      <c r="G55" s="24">
        <v>17636.476430307852</v>
      </c>
    </row>
    <row r="56" spans="1:7" x14ac:dyDescent="0.25">
      <c r="A56" s="23" t="s">
        <v>151</v>
      </c>
      <c r="B56" s="21">
        <v>47030.979111888213</v>
      </c>
      <c r="C56" s="21">
        <v>102033.9584432751</v>
      </c>
      <c r="D56" s="21">
        <v>55002.97933138685</v>
      </c>
      <c r="F56" s="23" t="s">
        <v>151</v>
      </c>
      <c r="G56" s="24">
        <v>23711.857078371009</v>
      </c>
    </row>
    <row r="57" spans="1:7" x14ac:dyDescent="0.25">
      <c r="A57" s="23" t="s">
        <v>78</v>
      </c>
      <c r="B57" s="21">
        <v>38682.671849369734</v>
      </c>
      <c r="C57" s="21">
        <v>80105.572740217496</v>
      </c>
      <c r="D57" s="21">
        <v>41422.900890847777</v>
      </c>
      <c r="F57" s="23" t="s">
        <v>78</v>
      </c>
      <c r="G57" s="24">
        <v>17136.788292215042</v>
      </c>
    </row>
    <row r="58" spans="1:7" x14ac:dyDescent="0.25">
      <c r="A58" s="23" t="s">
        <v>26</v>
      </c>
      <c r="B58" s="21">
        <v>36345.700517712517</v>
      </c>
      <c r="C58" s="21">
        <v>76204.399282836544</v>
      </c>
      <c r="D58" s="21">
        <v>39858.698765124056</v>
      </c>
      <c r="F58" s="23" t="s">
        <v>26</v>
      </c>
      <c r="G58" s="24">
        <v>17202.765067855504</v>
      </c>
    </row>
    <row r="59" spans="1:7" x14ac:dyDescent="0.25">
      <c r="A59" s="23" t="s">
        <v>116</v>
      </c>
      <c r="B59" s="21">
        <v>66465.167320385939</v>
      </c>
      <c r="C59" s="21">
        <v>130166.02794206333</v>
      </c>
      <c r="D59" s="21">
        <v>63700.86062167745</v>
      </c>
      <c r="F59" s="23" t="s">
        <v>116</v>
      </c>
      <c r="G59" s="24">
        <v>27999.067398114443</v>
      </c>
    </row>
    <row r="60" spans="1:7" x14ac:dyDescent="0.25">
      <c r="A60" s="23" t="s">
        <v>152</v>
      </c>
      <c r="B60" s="21">
        <v>13380.707727405646</v>
      </c>
      <c r="C60" s="21">
        <v>23964.072362599432</v>
      </c>
      <c r="D60" s="21">
        <v>10583.36463519379</v>
      </c>
      <c r="F60" s="23" t="s">
        <v>152</v>
      </c>
      <c r="G60" s="24">
        <v>9216</v>
      </c>
    </row>
    <row r="61" spans="1:7" x14ac:dyDescent="0.25">
      <c r="A61" s="23" t="s">
        <v>28</v>
      </c>
      <c r="B61" s="21">
        <v>30333.21121690944</v>
      </c>
      <c r="C61" s="21">
        <v>67337.347538550326</v>
      </c>
      <c r="D61" s="21">
        <v>37004.136321640872</v>
      </c>
      <c r="F61" s="23" t="s">
        <v>28</v>
      </c>
      <c r="G61" s="24">
        <v>15369.581090567006</v>
      </c>
    </row>
    <row r="62" spans="1:7" x14ac:dyDescent="0.25">
      <c r="A62" s="23" t="s">
        <v>79</v>
      </c>
      <c r="B62" s="21">
        <v>13638.786475583192</v>
      </c>
      <c r="C62" s="21">
        <v>27884.581345359278</v>
      </c>
      <c r="D62" s="21">
        <v>14245.794869776077</v>
      </c>
      <c r="F62" s="23" t="s">
        <v>79</v>
      </c>
      <c r="G62" s="24">
        <v>7665</v>
      </c>
    </row>
    <row r="63" spans="1:7" x14ac:dyDescent="0.25">
      <c r="A63" s="23" t="s">
        <v>80</v>
      </c>
      <c r="B63" s="21">
        <v>32281.251015634156</v>
      </c>
      <c r="C63" s="21">
        <v>65898.970111327377</v>
      </c>
      <c r="D63" s="21">
        <v>33617.719095693225</v>
      </c>
      <c r="F63" s="23" t="s">
        <v>80</v>
      </c>
      <c r="G63" s="24">
        <v>15306.809561268836</v>
      </c>
    </row>
    <row r="64" spans="1:7" x14ac:dyDescent="0.25">
      <c r="A64" s="23" t="s">
        <v>153</v>
      </c>
      <c r="B64" s="21">
        <v>10001.010441453045</v>
      </c>
      <c r="C64" s="21">
        <v>18425.639572429569</v>
      </c>
      <c r="D64" s="21">
        <v>8424.6291309765256</v>
      </c>
      <c r="F64" s="23" t="s">
        <v>153</v>
      </c>
      <c r="G64" s="24">
        <v>6681</v>
      </c>
    </row>
    <row r="65" spans="1:7" x14ac:dyDescent="0.25">
      <c r="A65" s="23" t="s">
        <v>117</v>
      </c>
      <c r="B65" s="21">
        <v>104228.8845677153</v>
      </c>
      <c r="C65" s="21">
        <v>205302.02562660017</v>
      </c>
      <c r="D65" s="21">
        <v>101073.14105888491</v>
      </c>
      <c r="F65" s="23" t="s">
        <v>117</v>
      </c>
      <c r="G65" s="24">
        <v>48048.345527872567</v>
      </c>
    </row>
    <row r="66" spans="1:7" x14ac:dyDescent="0.25">
      <c r="A66" s="23" t="s">
        <v>118</v>
      </c>
      <c r="B66" s="21">
        <v>44945.058554071882</v>
      </c>
      <c r="C66" s="21">
        <v>83183.515489591082</v>
      </c>
      <c r="D66" s="21">
        <v>38238.456935519185</v>
      </c>
      <c r="F66" s="23" t="s">
        <v>118</v>
      </c>
      <c r="G66" s="24">
        <v>21061.219124825675</v>
      </c>
    </row>
    <row r="67" spans="1:7" x14ac:dyDescent="0.25">
      <c r="A67" s="23" t="s">
        <v>154</v>
      </c>
      <c r="B67" s="21">
        <v>32989.606000367639</v>
      </c>
      <c r="C67" s="21">
        <v>64886.346426020165</v>
      </c>
      <c r="D67" s="21">
        <v>31896.740425652515</v>
      </c>
      <c r="F67" s="23" t="s">
        <v>154</v>
      </c>
      <c r="G67" s="24">
        <v>15463.949876545499</v>
      </c>
    </row>
    <row r="68" spans="1:7" x14ac:dyDescent="0.25">
      <c r="A68" s="23" t="s">
        <v>64</v>
      </c>
      <c r="B68" s="21">
        <v>21466.619094719263</v>
      </c>
      <c r="C68" s="21">
        <v>51802.137035294487</v>
      </c>
      <c r="D68" s="21">
        <v>30335.517940575231</v>
      </c>
      <c r="F68" s="23" t="s">
        <v>64</v>
      </c>
      <c r="G68" s="24">
        <v>13147.103815078019</v>
      </c>
    </row>
    <row r="69" spans="1:7" x14ac:dyDescent="0.25">
      <c r="A69" s="23" t="s">
        <v>155</v>
      </c>
      <c r="B69" s="21">
        <v>42148.144729300824</v>
      </c>
      <c r="C69" s="21">
        <v>96572.617943859499</v>
      </c>
      <c r="D69" s="21">
        <v>54424.473214558675</v>
      </c>
      <c r="F69" s="23" t="s">
        <v>155</v>
      </c>
      <c r="G69" s="24">
        <v>20755.548013362561</v>
      </c>
    </row>
    <row r="70" spans="1:7" x14ac:dyDescent="0.25">
      <c r="A70" s="23" t="s">
        <v>156</v>
      </c>
      <c r="B70" s="21">
        <v>9603.4679197680216</v>
      </c>
      <c r="C70" s="21">
        <v>18870.727292409545</v>
      </c>
      <c r="D70" s="21">
        <v>9267.2593726415216</v>
      </c>
      <c r="F70" s="23" t="s">
        <v>156</v>
      </c>
      <c r="G70" s="24">
        <v>6480</v>
      </c>
    </row>
    <row r="71" spans="1:7" x14ac:dyDescent="0.25">
      <c r="A71" s="23" t="s">
        <v>141</v>
      </c>
      <c r="B71" s="21">
        <v>47251.026115189823</v>
      </c>
      <c r="C71" s="21">
        <v>89346.30596088976</v>
      </c>
      <c r="D71" s="21">
        <v>42095.279845699944</v>
      </c>
      <c r="F71" s="23" t="s">
        <v>141</v>
      </c>
      <c r="G71" s="24">
        <v>21912.160293436984</v>
      </c>
    </row>
    <row r="72" spans="1:7" x14ac:dyDescent="0.25">
      <c r="A72" s="23" t="s">
        <v>59</v>
      </c>
      <c r="B72" s="21">
        <v>36319.652511348795</v>
      </c>
      <c r="C72" s="21">
        <v>74246.226924747782</v>
      </c>
      <c r="D72" s="21">
        <v>37926.574413398994</v>
      </c>
      <c r="F72" s="23" t="s">
        <v>59</v>
      </c>
      <c r="G72" s="24">
        <v>17164.316938598578</v>
      </c>
    </row>
    <row r="73" spans="1:7" x14ac:dyDescent="0.25">
      <c r="A73" s="23" t="s">
        <v>119</v>
      </c>
      <c r="B73" s="21">
        <v>98452.602306617075</v>
      </c>
      <c r="C73" s="21">
        <v>189539.50616933699</v>
      </c>
      <c r="D73" s="21">
        <v>91086.903862719933</v>
      </c>
      <c r="F73" s="23" t="s">
        <v>119</v>
      </c>
      <c r="G73" s="24">
        <v>39609.449337182414</v>
      </c>
    </row>
    <row r="74" spans="1:7" x14ac:dyDescent="0.25">
      <c r="A74" s="23" t="s">
        <v>81</v>
      </c>
      <c r="B74" s="21">
        <v>80903.706169657933</v>
      </c>
      <c r="C74" s="21">
        <v>165864.08941212893</v>
      </c>
      <c r="D74" s="21">
        <v>84960.383242470911</v>
      </c>
      <c r="F74" s="23" t="s">
        <v>81</v>
      </c>
      <c r="G74" s="24">
        <v>39351.588381602945</v>
      </c>
    </row>
    <row r="75" spans="1:7" x14ac:dyDescent="0.25">
      <c r="A75" s="23" t="s">
        <v>27</v>
      </c>
      <c r="B75" s="21">
        <v>35090.132374531546</v>
      </c>
      <c r="C75" s="21">
        <v>71740.460978911608</v>
      </c>
      <c r="D75" s="21">
        <v>36650.328604380054</v>
      </c>
      <c r="F75" s="23" t="s">
        <v>27</v>
      </c>
      <c r="G75" s="24">
        <v>15327.916159389777</v>
      </c>
    </row>
    <row r="76" spans="1:7" x14ac:dyDescent="0.25">
      <c r="A76" s="23" t="s">
        <v>157</v>
      </c>
      <c r="B76" s="21">
        <v>81859.503834786636</v>
      </c>
      <c r="C76" s="21">
        <v>165211.97526191239</v>
      </c>
      <c r="D76" s="21">
        <v>83352.471427125754</v>
      </c>
      <c r="F76" s="23" t="s">
        <v>157</v>
      </c>
      <c r="G76" s="24">
        <v>36380.899322177313</v>
      </c>
    </row>
    <row r="77" spans="1:7" x14ac:dyDescent="0.25">
      <c r="A77" s="23" t="s">
        <v>82</v>
      </c>
      <c r="B77" s="21">
        <v>21618.505223932658</v>
      </c>
      <c r="C77" s="21">
        <v>52314.881786930942</v>
      </c>
      <c r="D77" s="21">
        <v>30696.376562998295</v>
      </c>
      <c r="F77" s="23" t="s">
        <v>82</v>
      </c>
      <c r="G77" s="24">
        <v>13422.659896288478</v>
      </c>
    </row>
    <row r="78" spans="1:7" x14ac:dyDescent="0.25">
      <c r="A78" s="23" t="s">
        <v>136</v>
      </c>
      <c r="B78" s="21">
        <v>36060.912477736958</v>
      </c>
      <c r="C78" s="21">
        <v>70217.724185988889</v>
      </c>
      <c r="D78" s="21">
        <v>34156.811708251909</v>
      </c>
      <c r="F78" s="23" t="s">
        <v>136</v>
      </c>
      <c r="G78" s="24">
        <v>16705.821162447657</v>
      </c>
    </row>
    <row r="79" spans="1:7" x14ac:dyDescent="0.25">
      <c r="A79" s="23" t="s">
        <v>137</v>
      </c>
      <c r="B79" s="21">
        <v>10612.104191250726</v>
      </c>
      <c r="C79" s="21">
        <v>20743.54500539949</v>
      </c>
      <c r="D79" s="21">
        <v>10131.440814148764</v>
      </c>
      <c r="F79" s="23" t="s">
        <v>137</v>
      </c>
      <c r="G79" s="24">
        <v>6704</v>
      </c>
    </row>
    <row r="80" spans="1:7" x14ac:dyDescent="0.25">
      <c r="A80" s="23" t="s">
        <v>83</v>
      </c>
      <c r="B80" s="21">
        <v>42462.1660990167</v>
      </c>
      <c r="C80" s="21">
        <v>99441.161568296782</v>
      </c>
      <c r="D80" s="21">
        <v>56978.995469280082</v>
      </c>
      <c r="F80" s="23" t="s">
        <v>83</v>
      </c>
      <c r="G80" s="24">
        <v>21878.95677142257</v>
      </c>
    </row>
    <row r="81" spans="1:7" x14ac:dyDescent="0.25">
      <c r="A81" s="23" t="s">
        <v>58</v>
      </c>
      <c r="B81" s="21">
        <v>34762.461371213103</v>
      </c>
      <c r="C81" s="21">
        <v>66854.117168650148</v>
      </c>
      <c r="D81" s="21">
        <v>32091.655797437048</v>
      </c>
      <c r="F81" s="23" t="s">
        <v>58</v>
      </c>
      <c r="G81" s="24">
        <v>14982.085546075907</v>
      </c>
    </row>
    <row r="82" spans="1:7" x14ac:dyDescent="0.25">
      <c r="A82" s="23" t="s">
        <v>120</v>
      </c>
      <c r="B82" s="21">
        <v>14289.131216159185</v>
      </c>
      <c r="C82" s="21">
        <v>29269.613484859205</v>
      </c>
      <c r="D82" s="21">
        <v>14980.482268700027</v>
      </c>
      <c r="F82" s="23" t="s">
        <v>120</v>
      </c>
      <c r="G82" s="24">
        <v>9749</v>
      </c>
    </row>
    <row r="83" spans="1:7" x14ac:dyDescent="0.25">
      <c r="A83" s="23" t="s">
        <v>121</v>
      </c>
      <c r="B83" s="21">
        <v>49309.087031976196</v>
      </c>
      <c r="C83" s="21">
        <v>98311.91901148067</v>
      </c>
      <c r="D83" s="21">
        <v>49002.831979504488</v>
      </c>
      <c r="F83" s="23" t="s">
        <v>121</v>
      </c>
      <c r="G83" s="24">
        <v>24644.588583447839</v>
      </c>
    </row>
    <row r="84" spans="1:7" x14ac:dyDescent="0.25">
      <c r="A84" s="23" t="s">
        <v>122</v>
      </c>
      <c r="B84" s="21">
        <v>11030.051391944673</v>
      </c>
      <c r="C84" s="21">
        <v>23060.605467469326</v>
      </c>
      <c r="D84" s="21">
        <v>12030.554075524653</v>
      </c>
      <c r="F84" s="23" t="s">
        <v>122</v>
      </c>
      <c r="G84" s="24">
        <v>8338</v>
      </c>
    </row>
    <row r="85" spans="1:7" x14ac:dyDescent="0.25">
      <c r="A85" s="23" t="s">
        <v>29</v>
      </c>
      <c r="B85" s="21">
        <v>11221.055980990172</v>
      </c>
      <c r="C85" s="21">
        <v>23347.030055559353</v>
      </c>
      <c r="D85" s="21">
        <v>12125.974074569183</v>
      </c>
      <c r="F85" s="23" t="s">
        <v>29</v>
      </c>
      <c r="G85" s="24">
        <v>6783</v>
      </c>
    </row>
    <row r="86" spans="1:7" x14ac:dyDescent="0.25">
      <c r="A86" s="23" t="s">
        <v>30</v>
      </c>
      <c r="B86" s="21">
        <v>12436.638558941921</v>
      </c>
      <c r="C86" s="21">
        <v>24695.886601049297</v>
      </c>
      <c r="D86" s="21">
        <v>12259.248042107374</v>
      </c>
      <c r="F86" s="23" t="s">
        <v>30</v>
      </c>
      <c r="G86" s="24">
        <v>7147</v>
      </c>
    </row>
    <row r="87" spans="1:7" x14ac:dyDescent="0.25">
      <c r="A87" s="23" t="s">
        <v>31</v>
      </c>
      <c r="B87" s="21">
        <v>62035.103117063998</v>
      </c>
      <c r="C87" s="21">
        <v>132001.23782905692</v>
      </c>
      <c r="D87" s="21">
        <v>69966.134711992912</v>
      </c>
      <c r="F87" s="23" t="s">
        <v>31</v>
      </c>
      <c r="G87" s="24">
        <v>25742.003562695958</v>
      </c>
    </row>
    <row r="88" spans="1:7" x14ac:dyDescent="0.25">
      <c r="A88" s="23" t="s">
        <v>33</v>
      </c>
      <c r="B88" s="21">
        <v>80533.757247061556</v>
      </c>
      <c r="C88" s="21">
        <v>166872.83725000045</v>
      </c>
      <c r="D88" s="21">
        <v>86339.080002938907</v>
      </c>
      <c r="F88" s="23" t="s">
        <v>33</v>
      </c>
      <c r="G88" s="24">
        <v>33157.654530284795</v>
      </c>
    </row>
    <row r="89" spans="1:7" x14ac:dyDescent="0.25">
      <c r="A89" s="23" t="s">
        <v>32</v>
      </c>
      <c r="B89" s="21">
        <v>38570.756499928677</v>
      </c>
      <c r="C89" s="21">
        <v>81217.279369550684</v>
      </c>
      <c r="D89" s="21">
        <v>42646.522869621993</v>
      </c>
      <c r="F89" s="23" t="s">
        <v>32</v>
      </c>
      <c r="G89" s="24">
        <v>16905.800597028756</v>
      </c>
    </row>
    <row r="90" spans="1:7" x14ac:dyDescent="0.25">
      <c r="A90" s="23" t="s">
        <v>123</v>
      </c>
      <c r="B90" s="21">
        <v>8914.6387742797306</v>
      </c>
      <c r="C90" s="21">
        <v>19818.223323649407</v>
      </c>
      <c r="D90" s="21">
        <v>10903.584549369674</v>
      </c>
      <c r="F90" s="23" t="s">
        <v>123</v>
      </c>
      <c r="G90" s="24">
        <v>7198</v>
      </c>
    </row>
    <row r="91" spans="1:7" x14ac:dyDescent="0.25">
      <c r="A91" s="23" t="s">
        <v>34</v>
      </c>
      <c r="B91" s="21">
        <v>43955.464184345576</v>
      </c>
      <c r="C91" s="21">
        <v>89205.776018767298</v>
      </c>
      <c r="D91" s="21">
        <v>45250.311834421736</v>
      </c>
      <c r="F91" s="23" t="s">
        <v>34</v>
      </c>
      <c r="G91" s="24">
        <v>17832.881715714928</v>
      </c>
    </row>
    <row r="92" spans="1:7" x14ac:dyDescent="0.25">
      <c r="A92" s="23" t="s">
        <v>35</v>
      </c>
      <c r="B92" s="21">
        <v>19862.532599449354</v>
      </c>
      <c r="C92" s="21">
        <v>50799.189695692527</v>
      </c>
      <c r="D92" s="21">
        <v>30936.657096243165</v>
      </c>
      <c r="F92" s="23" t="s">
        <v>35</v>
      </c>
      <c r="G92" s="24">
        <v>11143.48114987046</v>
      </c>
    </row>
    <row r="93" spans="1:7" x14ac:dyDescent="0.25">
      <c r="A93" s="23" t="s">
        <v>131</v>
      </c>
      <c r="B93" s="21">
        <v>60587.429496189718</v>
      </c>
      <c r="C93" s="21">
        <v>115674.61352546362</v>
      </c>
      <c r="D93" s="21">
        <v>55087.184029273922</v>
      </c>
      <c r="F93" s="23" t="s">
        <v>131</v>
      </c>
      <c r="G93" s="24">
        <v>32608.040902236</v>
      </c>
    </row>
    <row r="94" spans="1:7" x14ac:dyDescent="0.25">
      <c r="A94" s="23" t="s">
        <v>84</v>
      </c>
      <c r="B94" s="21">
        <v>45213.167409365611</v>
      </c>
      <c r="C94" s="21">
        <v>92673.638343014725</v>
      </c>
      <c r="D94" s="21">
        <v>47460.470933649107</v>
      </c>
      <c r="F94" s="23" t="s">
        <v>84</v>
      </c>
      <c r="G94" s="24">
        <v>20685.683714776358</v>
      </c>
    </row>
    <row r="95" spans="1:7" x14ac:dyDescent="0.25">
      <c r="A95" s="23" t="s">
        <v>158</v>
      </c>
      <c r="B95" s="21">
        <v>13355.687107350059</v>
      </c>
      <c r="C95" s="21">
        <v>24003.819416799455</v>
      </c>
      <c r="D95" s="21">
        <v>10648.132309449396</v>
      </c>
      <c r="F95" s="23" t="s">
        <v>158</v>
      </c>
      <c r="G95" s="24">
        <v>9464</v>
      </c>
    </row>
    <row r="96" spans="1:7" x14ac:dyDescent="0.25">
      <c r="A96" s="23" t="s">
        <v>103</v>
      </c>
      <c r="B96" s="21">
        <v>42671.288839517088</v>
      </c>
      <c r="C96" s="21">
        <v>82587.96609211326</v>
      </c>
      <c r="D96" s="21">
        <v>39916.677252596186</v>
      </c>
      <c r="F96" s="23" t="s">
        <v>103</v>
      </c>
      <c r="G96" s="24">
        <v>18902.32155411498</v>
      </c>
    </row>
    <row r="97" spans="1:7" x14ac:dyDescent="0.25">
      <c r="A97" s="23" t="s">
        <v>61</v>
      </c>
      <c r="B97" s="21">
        <v>42502.411285975388</v>
      </c>
      <c r="C97" s="21">
        <v>84861.718369456896</v>
      </c>
      <c r="D97" s="21">
        <v>42359.307083481486</v>
      </c>
      <c r="F97" s="23" t="s">
        <v>61</v>
      </c>
      <c r="G97" s="24">
        <v>19069.33361387482</v>
      </c>
    </row>
    <row r="98" spans="1:7" x14ac:dyDescent="0.25">
      <c r="A98" s="23" t="s">
        <v>36</v>
      </c>
      <c r="B98" s="21">
        <v>108229.10259417894</v>
      </c>
      <c r="C98" s="21">
        <v>207550.77584143067</v>
      </c>
      <c r="D98" s="21">
        <v>99321.673247251718</v>
      </c>
      <c r="F98" s="23" t="s">
        <v>36</v>
      </c>
      <c r="G98" s="24">
        <v>46528.981871312237</v>
      </c>
    </row>
    <row r="99" spans="1:7" x14ac:dyDescent="0.25">
      <c r="A99" s="23" t="s">
        <v>37</v>
      </c>
      <c r="B99" s="21">
        <v>11462.96938154758</v>
      </c>
      <c r="C99" s="21">
        <v>24078.512486869342</v>
      </c>
      <c r="D99" s="21">
        <v>12615.543105321758</v>
      </c>
      <c r="F99" s="23" t="s">
        <v>37</v>
      </c>
      <c r="G99" s="24">
        <v>7020</v>
      </c>
    </row>
    <row r="100" spans="1:7" x14ac:dyDescent="0.25">
      <c r="A100" s="23" t="s">
        <v>159</v>
      </c>
      <c r="B100" s="21">
        <v>6229.4345129838212</v>
      </c>
      <c r="C100" s="21">
        <v>12819.422706399671</v>
      </c>
      <c r="D100" s="21">
        <v>6589.9881934158511</v>
      </c>
      <c r="F100" s="23" t="s">
        <v>159</v>
      </c>
      <c r="G100" s="24">
        <v>4261</v>
      </c>
    </row>
    <row r="101" spans="1:7" x14ac:dyDescent="0.25">
      <c r="A101" s="23" t="s">
        <v>160</v>
      </c>
      <c r="B101" s="21">
        <v>33396.590705389623</v>
      </c>
      <c r="C101" s="21">
        <v>62752.18395131603</v>
      </c>
      <c r="D101" s="21">
        <v>29355.593245926397</v>
      </c>
      <c r="F101" s="23" t="s">
        <v>160</v>
      </c>
      <c r="G101" s="24">
        <v>16405.812266562076</v>
      </c>
    </row>
    <row r="102" spans="1:7" x14ac:dyDescent="0.25">
      <c r="A102" s="23" t="s">
        <v>85</v>
      </c>
      <c r="B102" s="21">
        <v>28217.703746910167</v>
      </c>
      <c r="C102" s="21">
        <v>63580.538227854609</v>
      </c>
      <c r="D102" s="21">
        <v>35362.834480944446</v>
      </c>
      <c r="F102" s="23" t="s">
        <v>85</v>
      </c>
      <c r="G102" s="24">
        <v>15190.100118716296</v>
      </c>
    </row>
    <row r="103" spans="1:7" x14ac:dyDescent="0.25">
      <c r="A103" s="23" t="s">
        <v>161</v>
      </c>
      <c r="B103" s="21">
        <v>11474.533220998412</v>
      </c>
      <c r="C103" s="21">
        <v>21575.778382469543</v>
      </c>
      <c r="D103" s="21">
        <v>10101.245161471132</v>
      </c>
      <c r="F103" s="23" t="s">
        <v>161</v>
      </c>
      <c r="G103" s="24">
        <v>7833</v>
      </c>
    </row>
    <row r="104" spans="1:7" x14ac:dyDescent="0.25">
      <c r="A104" s="23" t="s">
        <v>86</v>
      </c>
      <c r="B104" s="21">
        <v>10317.579492920238</v>
      </c>
      <c r="C104" s="21">
        <v>21519.534506389504</v>
      </c>
      <c r="D104" s="21">
        <v>11201.955013469269</v>
      </c>
      <c r="F104" s="23" t="s">
        <v>86</v>
      </c>
      <c r="G104" s="24">
        <v>6208</v>
      </c>
    </row>
    <row r="105" spans="1:7" x14ac:dyDescent="0.25">
      <c r="A105" s="23" t="s">
        <v>87</v>
      </c>
      <c r="B105" s="21">
        <v>39965.513049002242</v>
      </c>
      <c r="C105" s="21">
        <v>93039.081912297348</v>
      </c>
      <c r="D105" s="21">
        <v>53073.568863295106</v>
      </c>
      <c r="F105" s="23" t="s">
        <v>87</v>
      </c>
      <c r="G105" s="24">
        <v>20389.816736494242</v>
      </c>
    </row>
    <row r="106" spans="1:7" x14ac:dyDescent="0.25">
      <c r="A106" s="23" t="s">
        <v>135</v>
      </c>
      <c r="B106" s="21">
        <v>12037.582022854542</v>
      </c>
      <c r="C106" s="21">
        <v>25313.880858399301</v>
      </c>
      <c r="D106" s="21">
        <v>13276.298835544756</v>
      </c>
      <c r="F106" s="23" t="s">
        <v>135</v>
      </c>
      <c r="G106" s="24">
        <v>8407</v>
      </c>
    </row>
    <row r="107" spans="1:7" x14ac:dyDescent="0.25">
      <c r="A107" s="23" t="s">
        <v>88</v>
      </c>
      <c r="B107" s="21">
        <v>11455.002876879451</v>
      </c>
      <c r="C107" s="21">
        <v>23547.247961899302</v>
      </c>
      <c r="D107" s="21">
        <v>12092.245085019851</v>
      </c>
      <c r="F107" s="23" t="s">
        <v>88</v>
      </c>
      <c r="G107" s="24">
        <v>7388</v>
      </c>
    </row>
    <row r="108" spans="1:7" x14ac:dyDescent="0.25">
      <c r="A108" s="23" t="s">
        <v>62</v>
      </c>
      <c r="B108" s="21">
        <v>44196.407840164524</v>
      </c>
      <c r="C108" s="21">
        <v>99218.961518925207</v>
      </c>
      <c r="D108" s="21">
        <v>55022.553678760691</v>
      </c>
      <c r="F108" s="23" t="s">
        <v>62</v>
      </c>
      <c r="G108" s="24">
        <v>18528.805041602012</v>
      </c>
    </row>
    <row r="109" spans="1:7" x14ac:dyDescent="0.25">
      <c r="A109" s="23" t="s">
        <v>124</v>
      </c>
      <c r="B109" s="21">
        <v>34792.00145560057</v>
      </c>
      <c r="C109" s="21">
        <v>69434.686432795352</v>
      </c>
      <c r="D109" s="21">
        <v>34642.684977194767</v>
      </c>
      <c r="F109" s="23" t="s">
        <v>124</v>
      </c>
      <c r="G109" s="24">
        <v>17303.939724810218</v>
      </c>
    </row>
    <row r="110" spans="1:7" x14ac:dyDescent="0.25">
      <c r="A110" s="23" t="s">
        <v>132</v>
      </c>
      <c r="B110" s="21">
        <v>11464.325460983735</v>
      </c>
      <c r="C110" s="21">
        <v>23741.734858259479</v>
      </c>
      <c r="D110" s="21">
        <v>12277.409397275744</v>
      </c>
      <c r="F110" s="23" t="s">
        <v>132</v>
      </c>
      <c r="G110" s="24">
        <v>8110</v>
      </c>
    </row>
    <row r="111" spans="1:7" x14ac:dyDescent="0.25">
      <c r="A111" s="23" t="s">
        <v>39</v>
      </c>
      <c r="B111" s="21">
        <v>15758.487782987566</v>
      </c>
      <c r="C111" s="21">
        <v>31509.95376051918</v>
      </c>
      <c r="D111" s="21">
        <v>15751.465977531612</v>
      </c>
      <c r="F111" s="23" t="s">
        <v>39</v>
      </c>
      <c r="G111" s="24">
        <v>9549</v>
      </c>
    </row>
    <row r="112" spans="1:7" x14ac:dyDescent="0.25">
      <c r="A112" s="23" t="s">
        <v>125</v>
      </c>
      <c r="B112" s="21">
        <v>8913.344119433732</v>
      </c>
      <c r="C112" s="21">
        <v>18755.430763049462</v>
      </c>
      <c r="D112" s="21">
        <v>9842.0866436157321</v>
      </c>
      <c r="F112" s="23" t="s">
        <v>125</v>
      </c>
      <c r="G112" s="24">
        <v>6580</v>
      </c>
    </row>
    <row r="113" spans="1:7" x14ac:dyDescent="0.25">
      <c r="A113" s="23" t="s">
        <v>38</v>
      </c>
      <c r="B113" s="21">
        <v>32336.544280946302</v>
      </c>
      <c r="C113" s="21">
        <v>71016.93529562348</v>
      </c>
      <c r="D113" s="21">
        <v>38680.391014677167</v>
      </c>
      <c r="F113" s="23" t="s">
        <v>38</v>
      </c>
      <c r="G113" s="24">
        <v>16550.824386032622</v>
      </c>
    </row>
    <row r="114" spans="1:7" x14ac:dyDescent="0.25">
      <c r="A114" s="23" t="s">
        <v>139</v>
      </c>
      <c r="B114" s="21">
        <v>9258.0208066860487</v>
      </c>
      <c r="C114" s="21">
        <v>19491.10873421951</v>
      </c>
      <c r="D114" s="21">
        <v>10233.087927533463</v>
      </c>
      <c r="F114" s="23" t="s">
        <v>139</v>
      </c>
      <c r="G114" s="24">
        <v>6683</v>
      </c>
    </row>
    <row r="115" spans="1:7" x14ac:dyDescent="0.25">
      <c r="A115" s="23" t="s">
        <v>63</v>
      </c>
      <c r="B115" s="21">
        <v>46254.334623186201</v>
      </c>
      <c r="C115" s="21">
        <v>90421.665548367018</v>
      </c>
      <c r="D115" s="21">
        <v>44167.33092518081</v>
      </c>
      <c r="F115" s="23" t="s">
        <v>63</v>
      </c>
      <c r="G115" s="24">
        <v>21654.194776724071</v>
      </c>
    </row>
    <row r="116" spans="1:7" x14ac:dyDescent="0.25">
      <c r="A116" s="23" t="s">
        <v>89</v>
      </c>
      <c r="B116" s="21">
        <v>57211.010196377334</v>
      </c>
      <c r="C116" s="21">
        <v>105283.66328594867</v>
      </c>
      <c r="D116" s="21">
        <v>48072.653089571359</v>
      </c>
      <c r="F116" s="23" t="s">
        <v>89</v>
      </c>
      <c r="G116" s="24">
        <v>26748.304748297043</v>
      </c>
    </row>
    <row r="117" spans="1:7" x14ac:dyDescent="0.25">
      <c r="A117" s="23" t="s">
        <v>162</v>
      </c>
      <c r="B117" s="21">
        <v>63635.891406833558</v>
      </c>
      <c r="C117" s="21">
        <v>125179.06336237199</v>
      </c>
      <c r="D117" s="21">
        <v>61543.171955538433</v>
      </c>
      <c r="F117" s="23" t="s">
        <v>162</v>
      </c>
      <c r="G117" s="24">
        <v>31792.163610920717</v>
      </c>
    </row>
    <row r="118" spans="1:7" x14ac:dyDescent="0.25">
      <c r="A118" s="23" t="s">
        <v>126</v>
      </c>
      <c r="B118" s="21">
        <v>90472.157080707169</v>
      </c>
      <c r="C118" s="21">
        <v>176004.69725133074</v>
      </c>
      <c r="D118" s="21">
        <v>85532.540170623644</v>
      </c>
      <c r="F118" s="23" t="s">
        <v>126</v>
      </c>
      <c r="G118" s="24">
        <v>36933.064194646249</v>
      </c>
    </row>
    <row r="119" spans="1:7" x14ac:dyDescent="0.25">
      <c r="A119" s="23" t="s">
        <v>90</v>
      </c>
      <c r="B119" s="21">
        <v>45564.131367359179</v>
      </c>
      <c r="C119" s="21">
        <v>88190.794042502777</v>
      </c>
      <c r="D119" s="21">
        <v>42626.662675143627</v>
      </c>
      <c r="F119" s="23" t="s">
        <v>90</v>
      </c>
      <c r="G119" s="24">
        <v>19539.702819495626</v>
      </c>
    </row>
    <row r="120" spans="1:7" x14ac:dyDescent="0.25">
      <c r="A120" s="23" t="s">
        <v>40</v>
      </c>
      <c r="B120" s="21">
        <v>10045.130129579737</v>
      </c>
      <c r="C120" s="21">
        <v>20175.874978929503</v>
      </c>
      <c r="D120" s="21">
        <v>10130.744849349767</v>
      </c>
      <c r="F120" s="23" t="s">
        <v>40</v>
      </c>
      <c r="G120" s="24">
        <v>6014</v>
      </c>
    </row>
    <row r="121" spans="1:7" x14ac:dyDescent="0.25">
      <c r="A121" s="23" t="s">
        <v>127</v>
      </c>
      <c r="B121" s="21">
        <v>35096.531383363312</v>
      </c>
      <c r="C121" s="21">
        <v>67077.807141725003</v>
      </c>
      <c r="D121" s="21">
        <v>31981.275758361695</v>
      </c>
      <c r="F121" s="23" t="s">
        <v>127</v>
      </c>
      <c r="G121" s="24">
        <v>15704.016017820071</v>
      </c>
    </row>
    <row r="122" spans="1:7" x14ac:dyDescent="0.25">
      <c r="A122" s="23" t="s">
        <v>41</v>
      </c>
      <c r="B122" s="21">
        <v>51385.516755161821</v>
      </c>
      <c r="C122" s="21">
        <v>102490.07028474074</v>
      </c>
      <c r="D122" s="21">
        <v>51104.553529578938</v>
      </c>
      <c r="F122" s="23" t="s">
        <v>41</v>
      </c>
      <c r="G122" s="24">
        <v>22624.916824577042</v>
      </c>
    </row>
    <row r="123" spans="1:7" x14ac:dyDescent="0.25">
      <c r="A123" s="23" t="s">
        <v>140</v>
      </c>
      <c r="B123" s="21">
        <v>40962.085201704496</v>
      </c>
      <c r="C123" s="21">
        <v>76038.82815800645</v>
      </c>
      <c r="D123" s="21">
        <v>35076.742956301947</v>
      </c>
      <c r="F123" s="23" t="s">
        <v>140</v>
      </c>
      <c r="G123" s="24">
        <v>18838.948721269458</v>
      </c>
    </row>
    <row r="124" spans="1:7" x14ac:dyDescent="0.25">
      <c r="A124" s="23" t="s">
        <v>91</v>
      </c>
      <c r="B124" s="21">
        <v>43022.84675607337</v>
      </c>
      <c r="C124" s="21">
        <v>86304.251822046877</v>
      </c>
      <c r="D124" s="21">
        <v>43281.405065973515</v>
      </c>
      <c r="F124" s="23" t="s">
        <v>91</v>
      </c>
      <c r="G124" s="24">
        <v>20859.251408294775</v>
      </c>
    </row>
    <row r="125" spans="1:7" x14ac:dyDescent="0.25">
      <c r="A125" s="23" t="s">
        <v>42</v>
      </c>
      <c r="B125" s="21">
        <v>55209.814496846055</v>
      </c>
      <c r="C125" s="21">
        <v>113001.77879719145</v>
      </c>
      <c r="D125" s="21">
        <v>57791.964300345389</v>
      </c>
      <c r="F125" s="23" t="s">
        <v>42</v>
      </c>
      <c r="G125" s="24">
        <v>24092.887780103323</v>
      </c>
    </row>
    <row r="126" spans="1:7" x14ac:dyDescent="0.25">
      <c r="A126" s="23" t="s">
        <v>133</v>
      </c>
      <c r="B126" s="21">
        <v>99646.828310647237</v>
      </c>
      <c r="C126" s="21">
        <v>208771.99486082228</v>
      </c>
      <c r="D126" s="21">
        <v>109125.166550175</v>
      </c>
      <c r="F126" s="23" t="s">
        <v>133</v>
      </c>
      <c r="G126" s="24">
        <v>43652.677580767704</v>
      </c>
    </row>
    <row r="127" spans="1:7" x14ac:dyDescent="0.25">
      <c r="A127" s="23" t="s">
        <v>163</v>
      </c>
      <c r="B127" s="21">
        <v>24920.652036823449</v>
      </c>
      <c r="C127" s="21">
        <v>56784.381998580844</v>
      </c>
      <c r="D127" s="21">
        <v>31863.729961757395</v>
      </c>
      <c r="F127" s="23" t="s">
        <v>163</v>
      </c>
      <c r="G127" s="24">
        <v>14341.330965240117</v>
      </c>
    </row>
    <row r="128" spans="1:7" x14ac:dyDescent="0.25">
      <c r="A128" s="23" t="s">
        <v>104</v>
      </c>
      <c r="B128" s="21">
        <v>80447.438245078461</v>
      </c>
      <c r="C128" s="21">
        <v>155297.89450137882</v>
      </c>
      <c r="D128" s="21">
        <v>74850.456256300342</v>
      </c>
      <c r="F128" s="23" t="s">
        <v>104</v>
      </c>
      <c r="G128" s="24">
        <v>34099.544316439453</v>
      </c>
    </row>
    <row r="129" spans="1:7" x14ac:dyDescent="0.25">
      <c r="A129" s="23" t="s">
        <v>44</v>
      </c>
      <c r="B129" s="21">
        <v>46570.368523808203</v>
      </c>
      <c r="C129" s="21">
        <v>102698.73999508015</v>
      </c>
      <c r="D129" s="21">
        <v>56128.371471271937</v>
      </c>
      <c r="F129" s="23" t="s">
        <v>44</v>
      </c>
      <c r="G129" s="24">
        <v>21446.853571867763</v>
      </c>
    </row>
    <row r="130" spans="1:7" x14ac:dyDescent="0.25">
      <c r="A130" s="23" t="s">
        <v>145</v>
      </c>
      <c r="B130" s="21">
        <v>10754.854773564623</v>
      </c>
      <c r="C130" s="21">
        <v>21696.316430609459</v>
      </c>
      <c r="D130" s="21">
        <v>10941.461657044838</v>
      </c>
      <c r="F130" s="23" t="s">
        <v>145</v>
      </c>
      <c r="G130" s="24">
        <v>7612</v>
      </c>
    </row>
    <row r="131" spans="1:7" x14ac:dyDescent="0.25">
      <c r="A131" s="23" t="s">
        <v>99</v>
      </c>
      <c r="B131" s="21">
        <v>13441.610164007985</v>
      </c>
      <c r="C131" s="21">
        <v>26908.965099959209</v>
      </c>
      <c r="D131" s="21">
        <v>13467.354935951216</v>
      </c>
      <c r="F131" s="23" t="s">
        <v>99</v>
      </c>
      <c r="G131" s="24">
        <v>8577</v>
      </c>
    </row>
    <row r="132" spans="1:7" x14ac:dyDescent="0.25">
      <c r="A132" s="23" t="s">
        <v>57</v>
      </c>
      <c r="B132" s="21">
        <v>10760.166962907588</v>
      </c>
      <c r="C132" s="21">
        <v>22877.905676469363</v>
      </c>
      <c r="D132" s="21">
        <v>12117.738713561774</v>
      </c>
      <c r="F132" s="23" t="s">
        <v>57</v>
      </c>
      <c r="G132" s="24">
        <v>7078</v>
      </c>
    </row>
    <row r="133" spans="1:7" x14ac:dyDescent="0.25">
      <c r="A133" s="23" t="s">
        <v>128</v>
      </c>
      <c r="B133" s="21">
        <v>12562.314367798428</v>
      </c>
      <c r="C133" s="21">
        <v>25493.030994009267</v>
      </c>
      <c r="D133" s="21">
        <v>12930.716626210833</v>
      </c>
      <c r="F133" s="23" t="s">
        <v>128</v>
      </c>
      <c r="G133" s="24">
        <v>9069</v>
      </c>
    </row>
    <row r="134" spans="1:7" x14ac:dyDescent="0.25">
      <c r="A134" s="23" t="s">
        <v>43</v>
      </c>
      <c r="B134" s="21">
        <v>44250.460250958276</v>
      </c>
      <c r="C134" s="21">
        <v>94793.179593001478</v>
      </c>
      <c r="D134" s="21">
        <v>50542.719342043201</v>
      </c>
      <c r="F134" s="23" t="s">
        <v>43</v>
      </c>
      <c r="G134" s="24">
        <v>20101.561933681267</v>
      </c>
    </row>
    <row r="135" spans="1:7" x14ac:dyDescent="0.25">
      <c r="A135" s="23" t="s">
        <v>164</v>
      </c>
      <c r="B135" s="21">
        <v>37849.067478148034</v>
      </c>
      <c r="C135" s="21">
        <v>91171.288539643458</v>
      </c>
      <c r="D135" s="21">
        <v>53322.221061495402</v>
      </c>
      <c r="F135" s="23" t="s">
        <v>164</v>
      </c>
      <c r="G135" s="24">
        <v>20907.609453226876</v>
      </c>
    </row>
    <row r="136" spans="1:7" x14ac:dyDescent="0.25">
      <c r="A136" s="23" t="s">
        <v>138</v>
      </c>
      <c r="B136" s="21">
        <v>8865.5977119269191</v>
      </c>
      <c r="C136" s="21">
        <v>17495.108007299445</v>
      </c>
      <c r="D136" s="21">
        <v>8629.5102953725273</v>
      </c>
      <c r="F136" s="23" t="s">
        <v>138</v>
      </c>
      <c r="G136" s="24">
        <v>6173</v>
      </c>
    </row>
    <row r="137" spans="1:7" x14ac:dyDescent="0.25">
      <c r="A137" s="23" t="s">
        <v>46</v>
      </c>
      <c r="B137" s="21">
        <v>75537.045079382922</v>
      </c>
      <c r="C137" s="21">
        <v>165762.06339442643</v>
      </c>
      <c r="D137" s="21">
        <v>90225.018315043533</v>
      </c>
      <c r="F137" s="23" t="s">
        <v>46</v>
      </c>
      <c r="G137" s="24">
        <v>34693.668842383689</v>
      </c>
    </row>
    <row r="138" spans="1:7" x14ac:dyDescent="0.25">
      <c r="A138" s="23" t="s">
        <v>45</v>
      </c>
      <c r="B138" s="21">
        <v>177171.98968660526</v>
      </c>
      <c r="C138" s="21">
        <v>381957.92639432696</v>
      </c>
      <c r="D138" s="21">
        <v>204785.93670772167</v>
      </c>
      <c r="F138" s="23" t="s">
        <v>45</v>
      </c>
      <c r="G138" s="24">
        <v>84339.156634113009</v>
      </c>
    </row>
    <row r="139" spans="1:7" x14ac:dyDescent="0.25">
      <c r="A139" s="23" t="s">
        <v>47</v>
      </c>
      <c r="B139" s="21">
        <v>14183.156428527529</v>
      </c>
      <c r="C139" s="21">
        <v>29365.456854129257</v>
      </c>
      <c r="D139" s="21">
        <v>15182.300425601732</v>
      </c>
      <c r="F139" s="23" t="s">
        <v>47</v>
      </c>
      <c r="G139" s="24">
        <v>8983</v>
      </c>
    </row>
    <row r="140" spans="1:7" x14ac:dyDescent="0.25">
      <c r="A140" s="23" t="s">
        <v>92</v>
      </c>
      <c r="B140" s="21">
        <v>67667.092936633839</v>
      </c>
      <c r="C140" s="21">
        <v>134801.80980923155</v>
      </c>
      <c r="D140" s="21">
        <v>67134.716872597666</v>
      </c>
      <c r="F140" s="23" t="s">
        <v>92</v>
      </c>
      <c r="G140" s="24">
        <v>28738.027104346274</v>
      </c>
    </row>
    <row r="141" spans="1:7" x14ac:dyDescent="0.25">
      <c r="A141" s="23" t="s">
        <v>165</v>
      </c>
      <c r="B141" s="21">
        <v>9215.4088014251811</v>
      </c>
      <c r="C141" s="21">
        <v>18163.810972339612</v>
      </c>
      <c r="D141" s="21">
        <v>8948.4021709144345</v>
      </c>
      <c r="F141" s="23" t="s">
        <v>165</v>
      </c>
      <c r="G141" s="24">
        <v>6189</v>
      </c>
    </row>
    <row r="142" spans="1:7" x14ac:dyDescent="0.25">
      <c r="A142" s="23" t="s">
        <v>93</v>
      </c>
      <c r="B142" s="21">
        <v>11840.833794654771</v>
      </c>
      <c r="C142" s="21">
        <v>24946.148312909365</v>
      </c>
      <c r="D142" s="21">
        <v>13105.314518254594</v>
      </c>
      <c r="F142" s="23" t="s">
        <v>93</v>
      </c>
      <c r="G142" s="24">
        <v>7419</v>
      </c>
    </row>
    <row r="143" spans="1:7" x14ac:dyDescent="0.25">
      <c r="A143" s="23" t="s">
        <v>48</v>
      </c>
      <c r="B143" s="21">
        <v>167475.24215165159</v>
      </c>
      <c r="C143" s="21">
        <v>339995.56279413571</v>
      </c>
      <c r="D143" s="21">
        <v>172520.32064248426</v>
      </c>
      <c r="F143" s="23" t="s">
        <v>48</v>
      </c>
      <c r="G143" s="24">
        <v>76722.415564333292</v>
      </c>
    </row>
    <row r="144" spans="1:7" x14ac:dyDescent="0.25">
      <c r="A144" s="23" t="s">
        <v>101</v>
      </c>
      <c r="B144" s="21">
        <v>48710.699360271479</v>
      </c>
      <c r="C144" s="21">
        <v>101368.51282612653</v>
      </c>
      <c r="D144" s="21">
        <v>52657.813465855063</v>
      </c>
      <c r="F144" s="23" t="s">
        <v>101</v>
      </c>
      <c r="G144" s="24">
        <v>20780.209190605947</v>
      </c>
    </row>
    <row r="145" spans="1:7" x14ac:dyDescent="0.25">
      <c r="A145" s="23" t="s">
        <v>49</v>
      </c>
      <c r="B145" s="21">
        <v>43938.585091547153</v>
      </c>
      <c r="C145" s="21">
        <v>107848.46609051805</v>
      </c>
      <c r="D145" s="21">
        <v>63909.88099897089</v>
      </c>
      <c r="F145" s="23" t="s">
        <v>49</v>
      </c>
      <c r="G145" s="24">
        <v>25817.152214978381</v>
      </c>
    </row>
    <row r="146" spans="1:7" x14ac:dyDescent="0.25">
      <c r="A146" s="23" t="s">
        <v>166</v>
      </c>
      <c r="B146" s="21">
        <v>31720.382148649165</v>
      </c>
      <c r="C146" s="21">
        <v>68602.86148733196</v>
      </c>
      <c r="D146" s="21">
        <v>36882.479338682781</v>
      </c>
      <c r="F146" s="23" t="s">
        <v>166</v>
      </c>
      <c r="G146" s="24">
        <v>17072.598506909282</v>
      </c>
    </row>
    <row r="147" spans="1:7" x14ac:dyDescent="0.25">
      <c r="A147" s="23" t="s">
        <v>94</v>
      </c>
      <c r="B147" s="21">
        <v>10697.596765443417</v>
      </c>
      <c r="C147" s="21">
        <v>21793.761516849452</v>
      </c>
      <c r="D147" s="21">
        <v>11096.164751406033</v>
      </c>
      <c r="F147" s="23" t="s">
        <v>94</v>
      </c>
      <c r="G147" s="24">
        <v>6884</v>
      </c>
    </row>
    <row r="148" spans="1:7" x14ac:dyDescent="0.25">
      <c r="A148" s="23" t="s">
        <v>167</v>
      </c>
      <c r="B148" s="21">
        <v>41912.786836853164</v>
      </c>
      <c r="C148" s="21">
        <v>78640.885868222103</v>
      </c>
      <c r="D148" s="21">
        <v>36728.09903136894</v>
      </c>
      <c r="F148" s="23" t="s">
        <v>167</v>
      </c>
      <c r="G148" s="24">
        <v>19935.560986418815</v>
      </c>
    </row>
    <row r="149" spans="1:7" x14ac:dyDescent="0.25">
      <c r="A149" s="23" t="s">
        <v>95</v>
      </c>
      <c r="B149" s="21">
        <v>25567.730852197627</v>
      </c>
      <c r="C149" s="21">
        <v>56890.038933701129</v>
      </c>
      <c r="D149" s="21">
        <v>31322.308081503499</v>
      </c>
      <c r="F149" s="23" t="s">
        <v>95</v>
      </c>
      <c r="G149" s="24">
        <v>13027.148951949002</v>
      </c>
    </row>
    <row r="150" spans="1:7" x14ac:dyDescent="0.25">
      <c r="A150" s="23" t="s">
        <v>50</v>
      </c>
      <c r="B150" s="21">
        <v>11014.665115880674</v>
      </c>
      <c r="C150" s="21">
        <v>21373.124003649395</v>
      </c>
      <c r="D150" s="21">
        <v>10358.458887768718</v>
      </c>
      <c r="F150" s="23" t="s">
        <v>50</v>
      </c>
      <c r="G150" s="24">
        <v>6118</v>
      </c>
    </row>
    <row r="151" spans="1:7" x14ac:dyDescent="0.25">
      <c r="A151" s="23" t="s">
        <v>96</v>
      </c>
      <c r="B151" s="21">
        <v>139940.74224193263</v>
      </c>
      <c r="C151" s="21">
        <v>273634.90749983455</v>
      </c>
      <c r="D151" s="21">
        <v>133694.16525790183</v>
      </c>
      <c r="F151" s="23" t="s">
        <v>96</v>
      </c>
      <c r="G151" s="24">
        <v>54662.937280893129</v>
      </c>
    </row>
    <row r="152" spans="1:7" x14ac:dyDescent="0.25">
      <c r="A152" s="23" t="s">
        <v>51</v>
      </c>
      <c r="B152" s="21">
        <v>156839.19738825981</v>
      </c>
      <c r="C152" s="21">
        <v>331756.01221544622</v>
      </c>
      <c r="D152" s="21">
        <v>174916.81482718646</v>
      </c>
      <c r="F152" s="23" t="s">
        <v>51</v>
      </c>
      <c r="G152" s="24">
        <v>82351.326538528432</v>
      </c>
    </row>
    <row r="153" spans="1:7" x14ac:dyDescent="0.25">
      <c r="A153" s="23" t="s">
        <v>52</v>
      </c>
      <c r="B153" s="21">
        <v>22518.803459378883</v>
      </c>
      <c r="C153" s="21">
        <v>43466.776031758702</v>
      </c>
      <c r="D153" s="21">
        <v>20947.972572379826</v>
      </c>
      <c r="F153" s="23" t="s">
        <v>52</v>
      </c>
      <c r="G153" s="24">
        <v>14208</v>
      </c>
    </row>
    <row r="154" spans="1:7" x14ac:dyDescent="0.25">
      <c r="A154" s="23" t="s">
        <v>129</v>
      </c>
      <c r="B154" s="21">
        <v>10246.601216629007</v>
      </c>
      <c r="C154" s="21">
        <v>20463.65121381943</v>
      </c>
      <c r="D154" s="21">
        <v>10217.049997190423</v>
      </c>
      <c r="F154" s="23" t="s">
        <v>129</v>
      </c>
      <c r="G154" s="24">
        <v>7058</v>
      </c>
    </row>
    <row r="155" spans="1:7" x14ac:dyDescent="0.25">
      <c r="A155" s="23" t="s">
        <v>97</v>
      </c>
      <c r="B155" s="21">
        <v>41678.894932318588</v>
      </c>
      <c r="C155" s="21">
        <v>80208.408700302607</v>
      </c>
      <c r="D155" s="21">
        <v>38529.513767984026</v>
      </c>
      <c r="F155" s="23" t="s">
        <v>97</v>
      </c>
      <c r="G155" s="24">
        <v>18619.984023615754</v>
      </c>
    </row>
    <row r="156" spans="1:7" x14ac:dyDescent="0.25">
      <c r="A156" s="23" t="s">
        <v>53</v>
      </c>
      <c r="B156" s="21">
        <v>77976.747224537059</v>
      </c>
      <c r="C156" s="21">
        <v>158688.32255305664</v>
      </c>
      <c r="D156" s="21">
        <v>80711.575328519524</v>
      </c>
      <c r="F156" s="23" t="s">
        <v>53</v>
      </c>
      <c r="G156" s="24">
        <v>33155.312982335257</v>
      </c>
    </row>
    <row r="157" spans="1:7" x14ac:dyDescent="0.25">
      <c r="A157" s="23" t="s">
        <v>98</v>
      </c>
      <c r="B157" s="21">
        <v>20092.547520551725</v>
      </c>
      <c r="C157" s="21">
        <v>51534.066430073341</v>
      </c>
      <c r="D157" s="21">
        <v>31441.518909521623</v>
      </c>
      <c r="F157" s="23" t="s">
        <v>98</v>
      </c>
      <c r="G157" s="24">
        <v>11692.13234584416</v>
      </c>
    </row>
    <row r="158" spans="1:7" x14ac:dyDescent="0.25">
      <c r="A158" s="23" t="s">
        <v>55</v>
      </c>
      <c r="B158" s="21">
        <v>72013.570637225741</v>
      </c>
      <c r="C158" s="21">
        <v>149750.53797653664</v>
      </c>
      <c r="D158" s="21">
        <v>77736.967339310911</v>
      </c>
      <c r="F158" s="23" t="s">
        <v>55</v>
      </c>
      <c r="G158" s="24">
        <v>30593.834159863021</v>
      </c>
    </row>
    <row r="159" spans="1:7" x14ac:dyDescent="0.25">
      <c r="A159" s="23" t="s">
        <v>54</v>
      </c>
      <c r="B159" s="21">
        <v>13895.927103194315</v>
      </c>
      <c r="C159" s="21">
        <v>28169.571699469227</v>
      </c>
      <c r="D159" s="21">
        <v>14273.644596274913</v>
      </c>
      <c r="F159" s="23" t="s">
        <v>54</v>
      </c>
      <c r="G159" s="24">
        <v>8613</v>
      </c>
    </row>
    <row r="160" spans="1:7" x14ac:dyDescent="0.25">
      <c r="A160" s="23" t="s">
        <v>134</v>
      </c>
      <c r="B160" s="21">
        <v>60528.638983274752</v>
      </c>
      <c r="C160" s="21">
        <v>121451.14430020338</v>
      </c>
      <c r="D160" s="21">
        <v>60922.505316928633</v>
      </c>
      <c r="F160" s="23" t="s">
        <v>134</v>
      </c>
      <c r="G160" s="24">
        <v>25767.518058411548</v>
      </c>
    </row>
    <row r="161" spans="1:7" x14ac:dyDescent="0.25">
      <c r="A161" s="23" t="s">
        <v>56</v>
      </c>
      <c r="B161" s="21">
        <v>112871.71852192278</v>
      </c>
      <c r="C161" s="21">
        <v>239056.00012446431</v>
      </c>
      <c r="D161" s="21">
        <v>126184.28160254157</v>
      </c>
      <c r="F161" s="23" t="s">
        <v>56</v>
      </c>
      <c r="G161" s="24">
        <v>48433.673034523221</v>
      </c>
    </row>
    <row r="162" spans="1:7" x14ac:dyDescent="0.25">
      <c r="A162" s="23" t="s">
        <v>105</v>
      </c>
      <c r="B162" s="21">
        <v>15728.886441310546</v>
      </c>
      <c r="C162" s="21">
        <v>31274.659743889119</v>
      </c>
      <c r="D162" s="21">
        <v>15545.773302578573</v>
      </c>
      <c r="F162" s="23" t="s">
        <v>105</v>
      </c>
      <c r="G162" s="24">
        <v>10843</v>
      </c>
    </row>
    <row r="163" spans="1:7" x14ac:dyDescent="0.25">
      <c r="A163" s="23" t="s">
        <v>142</v>
      </c>
      <c r="B163" s="21">
        <v>69661.621883099957</v>
      </c>
      <c r="C163" s="21">
        <v>138650.71531766251</v>
      </c>
      <c r="D163" s="21">
        <v>68989.093434562572</v>
      </c>
      <c r="F163" s="23" t="s">
        <v>142</v>
      </c>
      <c r="G163" s="24">
        <v>30643.945577716222</v>
      </c>
    </row>
    <row r="164" spans="1:7" x14ac:dyDescent="0.25">
      <c r="A164" s="23" t="s">
        <v>185</v>
      </c>
      <c r="B164" s="21">
        <v>7058035.4629156906</v>
      </c>
      <c r="C164" s="21">
        <v>14474189.121857738</v>
      </c>
      <c r="D164" s="21">
        <v>7416153.6589420512</v>
      </c>
      <c r="F164" s="23" t="s">
        <v>185</v>
      </c>
      <c r="G164" s="24">
        <v>3379599.4346883344</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Exe Sum &amp; Dashboard</vt:lpstr>
      <vt:lpstr>MEMO</vt:lpstr>
      <vt:lpstr>REVENUE DATA</vt:lpstr>
      <vt:lpstr>Brand - C,R,P,U</vt:lpstr>
      <vt:lpstr>Group - C,R,P,U</vt:lpstr>
      <vt:lpstr>Store - C,R,P,U</vt:lpstr>
      <vt:lpstr>Year - C,R,P,U</vt:lpstr>
      <vt:lpstr>Flavor - C,R,P,U</vt:lpstr>
      <vt:lpstr>'Exe Sum &amp; Dashboard'!Print_Area</vt:lpstr>
    </vt:vector>
  </TitlesOfParts>
  <Company>Natural Organics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MNugent</dc:creator>
  <cp:lastModifiedBy>Nick Chai</cp:lastModifiedBy>
  <cp:lastPrinted>2022-03-12T03:48:15Z</cp:lastPrinted>
  <dcterms:created xsi:type="dcterms:W3CDTF">2009-10-16T19:44:01Z</dcterms:created>
  <dcterms:modified xsi:type="dcterms:W3CDTF">2022-04-19T22:20:57Z</dcterms:modified>
</cp:coreProperties>
</file>